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ivotTables/pivotTable1.xml" ContentType="application/vnd.openxmlformats-officedocument.spreadsheetml.pivotTable+xml"/>
  <Override PartName="/xl/tables/table13.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Ex1.xml" ContentType="application/vnd.ms-office.chartex+xml"/>
  <Override PartName="/xl/charts/style26.xml" ContentType="application/vnd.ms-office.chartstyle+xml"/>
  <Override PartName="/xl/charts/colors26.xml" ContentType="application/vnd.ms-office.chartcolorstyle+xml"/>
  <Override PartName="/xl/charts/chart26.xml" ContentType="application/vnd.openxmlformats-officedocument.drawingml.chart+xml"/>
  <Override PartName="/xl/charts/style27.xml" ContentType="application/vnd.ms-office.chartstyle+xml"/>
  <Override PartName="/xl/charts/colors27.xml" ContentType="application/vnd.ms-office.chartcolorstyle+xml"/>
  <Override PartName="/xl/charts/chart27.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xml" ContentType="application/vnd.openxmlformats-officedocument.drawing+xml"/>
  <Override PartName="/xl/slicers/slicer3.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charts/chart28.xml" ContentType="application/vnd.openxmlformats-officedocument.drawingml.chart+xml"/>
  <Override PartName="/xl/charts/style29.xml" ContentType="application/vnd.ms-office.chartstyle+xml"/>
  <Override PartName="/xl/charts/colors29.xml" ContentType="application/vnd.ms-office.chartcolorstyle+xml"/>
  <Override PartName="/xl/charts/chart29.xml" ContentType="application/vnd.openxmlformats-officedocument.drawingml.chart+xml"/>
  <Override PartName="/xl/charts/style30.xml" ContentType="application/vnd.ms-office.chartstyle+xml"/>
  <Override PartName="/xl/charts/colors30.xml" ContentType="application/vnd.ms-office.chartcolorstyle+xml"/>
  <Override PartName="/xl/charts/chart30.xml" ContentType="application/vnd.openxmlformats-officedocument.drawingml.chart+xml"/>
  <Override PartName="/xl/charts/style31.xml" ContentType="application/vnd.ms-office.chartstyle+xml"/>
  <Override PartName="/xl/charts/colors31.xml" ContentType="application/vnd.ms-office.chartcolorstyle+xml"/>
  <Override PartName="/xl/charts/chart31.xml" ContentType="application/vnd.openxmlformats-officedocument.drawingml.chart+xml"/>
  <Override PartName="/xl/charts/style32.xml" ContentType="application/vnd.ms-office.chartstyle+xml"/>
  <Override PartName="/xl/charts/colors32.xml" ContentType="application/vnd.ms-office.chartcolorstyle+xml"/>
  <Override PartName="/xl/charts/chart32.xml" ContentType="application/vnd.openxmlformats-officedocument.drawingml.chart+xml"/>
  <Override PartName="/xl/charts/style33.xml" ContentType="application/vnd.ms-office.chartstyle+xml"/>
  <Override PartName="/xl/charts/colors33.xml" ContentType="application/vnd.ms-office.chartcolorstyle+xml"/>
  <Override PartName="/xl/charts/chart33.xml" ContentType="application/vnd.openxmlformats-officedocument.drawingml.chart+xml"/>
  <Override PartName="/xl/charts/style34.xml" ContentType="application/vnd.ms-office.chartstyle+xml"/>
  <Override PartName="/xl/charts/colors34.xml" ContentType="application/vnd.ms-office.chartcolorstyle+xml"/>
  <Override PartName="/xl/charts/chart34.xml" ContentType="application/vnd.openxmlformats-officedocument.drawingml.chart+xml"/>
  <Override PartName="/xl/charts/style35.xml" ContentType="application/vnd.ms-office.chartstyle+xml"/>
  <Override PartName="/xl/charts/colors35.xml" ContentType="application/vnd.ms-office.chartcolorstyle+xml"/>
  <Override PartName="/xl/charts/chart35.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xml" ContentType="application/vnd.openxmlformats-officedocument.drawing+xml"/>
  <Override PartName="/xl/slicers/slicer4.xml" ContentType="application/vnd.ms-excel.slicer+xml"/>
  <Override PartName="/xl/charts/chart36.xml" ContentType="application/vnd.openxmlformats-officedocument.drawingml.chart+xml"/>
  <Override PartName="/xl/charts/style37.xml" ContentType="application/vnd.ms-office.chartstyle+xml"/>
  <Override PartName="/xl/charts/colors37.xml" ContentType="application/vnd.ms-office.chartcolorstyle+xml"/>
  <Override PartName="/xl/charts/chart37.xml" ContentType="application/vnd.openxmlformats-officedocument.drawingml.chart+xml"/>
  <Override PartName="/xl/charts/style38.xml" ContentType="application/vnd.ms-office.chartstyle+xml"/>
  <Override PartName="/xl/charts/colors38.xml" ContentType="application/vnd.ms-office.chartcolorstyle+xml"/>
  <Override PartName="/xl/charts/chart38.xml" ContentType="application/vnd.openxmlformats-officedocument.drawingml.chart+xml"/>
  <Override PartName="/xl/charts/style39.xml" ContentType="application/vnd.ms-office.chartstyle+xml"/>
  <Override PartName="/xl/charts/colors39.xml" ContentType="application/vnd.ms-office.chartcolorstyle+xml"/>
  <Override PartName="/xl/charts/chart39.xml" ContentType="application/vnd.openxmlformats-officedocument.drawingml.chart+xml"/>
  <Override PartName="/xl/charts/style40.xml" ContentType="application/vnd.ms-office.chartstyle+xml"/>
  <Override PartName="/xl/charts/colors40.xml" ContentType="application/vnd.ms-office.chartcolorstyle+xml"/>
  <Override PartName="/xl/charts/chart40.xml" ContentType="application/vnd.openxmlformats-officedocument.drawingml.chart+xml"/>
  <Override PartName="/xl/charts/style41.xml" ContentType="application/vnd.ms-office.chartstyle+xml"/>
  <Override PartName="/xl/charts/colors41.xml" ContentType="application/vnd.ms-office.chartcolorstyle+xml"/>
  <Override PartName="/xl/charts/chart41.xml" ContentType="application/vnd.openxmlformats-officedocument.drawingml.chart+xml"/>
  <Override PartName="/xl/charts/style42.xml" ContentType="application/vnd.ms-office.chartstyle+xml"/>
  <Override PartName="/xl/charts/colors42.xml" ContentType="application/vnd.ms-office.chartcolorstyle+xml"/>
  <Override PartName="/xl/charts/chart42.xml" ContentType="application/vnd.openxmlformats-officedocument.drawingml.chart+xml"/>
  <Override PartName="/xl/charts/style43.xml" ContentType="application/vnd.ms-office.chartstyle+xml"/>
  <Override PartName="/xl/charts/colors43.xml" ContentType="application/vnd.ms-office.chartcolorstyle+xml"/>
  <Override PartName="/xl/charts/chart43.xml" ContentType="application/vnd.openxmlformats-officedocument.drawingml.chart+xml"/>
  <Override PartName="/xl/charts/style44.xml" ContentType="application/vnd.ms-office.chartstyle+xml"/>
  <Override PartName="/xl/charts/colors44.xml" ContentType="application/vnd.ms-office.chartcolorstyle+xml"/>
  <Override PartName="/xl/charts/chart44.xml" ContentType="application/vnd.openxmlformats-officedocument.drawingml.chart+xml"/>
  <Override PartName="/xl/charts/style45.xml" ContentType="application/vnd.ms-office.chartstyle+xml"/>
  <Override PartName="/xl/charts/colors45.xml" ContentType="application/vnd.ms-office.chartcolorstyle+xml"/>
  <Override PartName="/xl/charts/chart45.xml" ContentType="application/vnd.openxmlformats-officedocument.drawingml.chart+xml"/>
  <Override PartName="/xl/charts/style46.xml" ContentType="application/vnd.ms-office.chartstyle+xml"/>
  <Override PartName="/xl/charts/colors46.xml" ContentType="application/vnd.ms-office.chartcolorstyle+xml"/>
  <Override PartName="/xl/charts/chart46.xml" ContentType="application/vnd.openxmlformats-officedocument.drawingml.chart+xml"/>
  <Override PartName="/xl/charts/style47.xml" ContentType="application/vnd.ms-office.chartstyle+xml"/>
  <Override PartName="/xl/charts/colors47.xml" ContentType="application/vnd.ms-office.chartcolorstyle+xml"/>
  <Override PartName="/xl/charts/chart47.xml" ContentType="application/vnd.openxmlformats-officedocument.drawingml.chart+xml"/>
  <Override PartName="/xl/charts/style48.xml" ContentType="application/vnd.ms-office.chartstyle+xml"/>
  <Override PartName="/xl/charts/colors48.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5.xml" ContentType="application/vnd.openxmlformats-officedocument.drawing+xml"/>
  <Override PartName="/xl/tables/table14.xml" ContentType="application/vnd.openxmlformats-officedocument.spreadsheetml.table+xml"/>
  <Override PartName="/xl/slicers/slicer5.xml" ContentType="application/vnd.ms-excel.slicer+xml"/>
  <Override PartName="/xl/charts/chart48.xml" ContentType="application/vnd.openxmlformats-officedocument.drawingml.chart+xml"/>
  <Override PartName="/xl/charts/style49.xml" ContentType="application/vnd.ms-office.chartstyle+xml"/>
  <Override PartName="/xl/charts/colors49.xml" ContentType="application/vnd.ms-office.chartcolorstyle+xml"/>
  <Override PartName="/xl/charts/chart49.xml" ContentType="application/vnd.openxmlformats-officedocument.drawingml.chart+xml"/>
  <Override PartName="/xl/charts/style50.xml" ContentType="application/vnd.ms-office.chartstyle+xml"/>
  <Override PartName="/xl/charts/colors50.xml" ContentType="application/vnd.ms-office.chartcolorstyle+xml"/>
  <Override PartName="/xl/charts/chart50.xml" ContentType="application/vnd.openxmlformats-officedocument.drawingml.chart+xml"/>
  <Override PartName="/xl/charts/style51.xml" ContentType="application/vnd.ms-office.chartstyle+xml"/>
  <Override PartName="/xl/charts/colors51.xml" ContentType="application/vnd.ms-office.chartcolorstyle+xml"/>
  <Override PartName="/xl/charts/chart51.xml" ContentType="application/vnd.openxmlformats-officedocument.drawingml.chart+xml"/>
  <Override PartName="/xl/charts/style52.xml" ContentType="application/vnd.ms-office.chartstyle+xml"/>
  <Override PartName="/xl/charts/colors52.xml" ContentType="application/vnd.ms-office.chartcolorstyle+xml"/>
  <Override PartName="/xl/charts/chart52.xml" ContentType="application/vnd.openxmlformats-officedocument.drawingml.chart+xml"/>
  <Override PartName="/xl/charts/style53.xml" ContentType="application/vnd.ms-office.chartstyle+xml"/>
  <Override PartName="/xl/charts/colors53.xml" ContentType="application/vnd.ms-office.chartcolorstyle+xml"/>
  <Override PartName="/xl/charts/chart53.xml" ContentType="application/vnd.openxmlformats-officedocument.drawingml.chart+xml"/>
  <Override PartName="/xl/charts/style54.xml" ContentType="application/vnd.ms-office.chartstyle+xml"/>
  <Override PartName="/xl/charts/colors54.xml" ContentType="application/vnd.ms-office.chartcolorstyle+xml"/>
  <Override PartName="/xl/charts/chart54.xml" ContentType="application/vnd.openxmlformats-officedocument.drawingml.chart+xml"/>
  <Override PartName="/xl/charts/style55.xml" ContentType="application/vnd.ms-office.chartstyle+xml"/>
  <Override PartName="/xl/charts/colors55.xml" ContentType="application/vnd.ms-office.chartcolorstyle+xml"/>
  <Override PartName="/xl/charts/chart55.xml" ContentType="application/vnd.openxmlformats-officedocument.drawingml.chart+xml"/>
  <Override PartName="/xl/charts/style56.xml" ContentType="application/vnd.ms-office.chartstyle+xml"/>
  <Override PartName="/xl/charts/colors56.xml" ContentType="application/vnd.ms-office.chartcolorstyle+xml"/>
  <Override PartName="/xl/charts/chart56.xml" ContentType="application/vnd.openxmlformats-officedocument.drawingml.chart+xml"/>
  <Override PartName="/xl/charts/style57.xml" ContentType="application/vnd.ms-office.chartstyle+xml"/>
  <Override PartName="/xl/charts/colors57.xml" ContentType="application/vnd.ms-office.chartcolorstyle+xml"/>
  <Override PartName="/xl/charts/chart57.xml" ContentType="application/vnd.openxmlformats-officedocument.drawingml.chart+xml"/>
  <Override PartName="/xl/charts/style58.xml" ContentType="application/vnd.ms-office.chartstyle+xml"/>
  <Override PartName="/xl/charts/colors58.xml" ContentType="application/vnd.ms-office.chartcolorstyle+xml"/>
  <Override PartName="/xl/charts/chart58.xml" ContentType="application/vnd.openxmlformats-officedocument.drawingml.chart+xml"/>
  <Override PartName="/xl/charts/style59.xml" ContentType="application/vnd.ms-office.chartstyle+xml"/>
  <Override PartName="/xl/charts/colors59.xml" ContentType="application/vnd.ms-office.chartcolorstyle+xml"/>
  <Override PartName="/xl/charts/chart59.xml" ContentType="application/vnd.openxmlformats-officedocument.drawingml.chart+xml"/>
  <Override PartName="/xl/charts/style60.xml" ContentType="application/vnd.ms-office.chartstyle+xml"/>
  <Override PartName="/xl/charts/colors60.xml" ContentType="application/vnd.ms-office.chartcolorstyle+xml"/>
  <Override PartName="/xl/charts/chart60.xml" ContentType="application/vnd.openxmlformats-officedocument.drawingml.chart+xml"/>
  <Override PartName="/xl/charts/style61.xml" ContentType="application/vnd.ms-office.chartstyle+xml"/>
  <Override PartName="/xl/charts/colors61.xml" ContentType="application/vnd.ms-office.chartcolorstyle+xml"/>
  <Override PartName="/xl/charts/chart61.xml" ContentType="application/vnd.openxmlformats-officedocument.drawingml.chart+xml"/>
  <Override PartName="/xl/charts/style62.xml" ContentType="application/vnd.ms-office.chartstyle+xml"/>
  <Override PartName="/xl/charts/colors62.xml" ContentType="application/vnd.ms-office.chartcolorstyle+xml"/>
  <Override PartName="/xl/charts/chartEx2.xml" ContentType="application/vnd.ms-office.chartex+xml"/>
  <Override PartName="/xl/charts/style63.xml" ContentType="application/vnd.ms-office.chartstyle+xml"/>
  <Override PartName="/xl/charts/colors63.xml" ContentType="application/vnd.ms-office.chartcolorstyle+xml"/>
  <Override PartName="/xl/pivotTables/pivotTable30.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queryTables/queryTable2.xml" ContentType="application/vnd.openxmlformats-officedocument.spreadsheetml.queryTable+xml"/>
  <Override PartName="/xl/tables/table17.xml" ContentType="application/vnd.openxmlformats-officedocument.spreadsheetml.table+xml"/>
  <Override PartName="/xl/queryTables/queryTable3.xml" ContentType="application/vnd.openxmlformats-officedocument.spreadsheetml.query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2.xml" ContentType="application/vnd.openxmlformats-officedocument.drawingml.chart+xml"/>
  <Override PartName="/xl/charts/style64.xml" ContentType="application/vnd.ms-office.chartstyle+xml"/>
  <Override PartName="/xl/charts/colors64.xml" ContentType="application/vnd.ms-office.chartcolorstyle+xml"/>
  <Override PartName="/xl/charts/chart63.xml" ContentType="application/vnd.openxmlformats-officedocument.drawingml.chart+xml"/>
  <Override PartName="/xl/charts/style65.xml" ContentType="application/vnd.ms-office.chartstyle+xml"/>
  <Override PartName="/xl/charts/colors65.xml" ContentType="application/vnd.ms-office.chartcolorstyle+xml"/>
  <Override PartName="/xl/charts/chart64.xml" ContentType="application/vnd.openxmlformats-officedocument.drawingml.chart+xml"/>
  <Override PartName="/xl/charts/style66.xml" ContentType="application/vnd.ms-office.chartstyle+xml"/>
  <Override PartName="/xl/charts/colors66.xml" ContentType="application/vnd.ms-office.chartcolorstyle+xml"/>
  <Override PartName="/xl/charts/chart65.xml" ContentType="application/vnd.openxmlformats-officedocument.drawingml.chart+xml"/>
  <Override PartName="/xl/charts/style67.xml" ContentType="application/vnd.ms-office.chartstyle+xml"/>
  <Override PartName="/xl/charts/colors67.xml" ContentType="application/vnd.ms-office.chartcolorstyle+xml"/>
  <Override PartName="/xl/charts/chart66.xml" ContentType="application/vnd.openxmlformats-officedocument.drawingml.chart+xml"/>
  <Override PartName="/xl/charts/style68.xml" ContentType="application/vnd.ms-office.chartstyle+xml"/>
  <Override PartName="/xl/charts/colors68.xml" ContentType="application/vnd.ms-office.chartcolorstyle+xml"/>
  <Override PartName="/xl/charts/chart67.xml" ContentType="application/vnd.openxmlformats-officedocument.drawingml.chart+xml"/>
  <Override PartName="/xl/charts/style69.xml" ContentType="application/vnd.ms-office.chartstyle+xml"/>
  <Override PartName="/xl/charts/colors69.xml" ContentType="application/vnd.ms-office.chartcolorstyle+xml"/>
  <Override PartName="/xl/charts/chart68.xml" ContentType="application/vnd.openxmlformats-officedocument.drawingml.chart+xml"/>
  <Override PartName="/xl/charts/style70.xml" ContentType="application/vnd.ms-office.chartstyle+xml"/>
  <Override PartName="/xl/charts/colors70.xml" ContentType="application/vnd.ms-office.chartcolorstyle+xml"/>
  <Override PartName="/xl/charts/chart69.xml" ContentType="application/vnd.openxmlformats-officedocument.drawingml.chart+xml"/>
  <Override PartName="/xl/charts/style71.xml" ContentType="application/vnd.ms-office.chartstyle+xml"/>
  <Override PartName="/xl/charts/colors7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1" codeName="{00000000-0000-0000-0000-000000000000}"/>
  <workbookPr codeName="ThisWorkbook" hidePivotFieldList="1"/>
  <mc:AlternateContent xmlns:mc="http://schemas.openxmlformats.org/markup-compatibility/2006">
    <mc:Choice Requires="x15">
      <x15ac:absPath xmlns:x15ac="http://schemas.microsoft.com/office/spreadsheetml/2010/11/ac" url="https://damiettaalliancecontainer.sharepoint.com/sites/TechnicalDepartmentSharedFolders/Shared Documents/Engineering/Tech. Office &amp; Reliability/Reliability/FMEA and Criticality Ranking/FMEA VB LAST version/"/>
    </mc:Choice>
  </mc:AlternateContent>
  <xr:revisionPtr revIDLastSave="49094" documentId="13_ncr:1_{F598F74B-FD3A-45F3-A1A8-624162CDCF17}" xr6:coauthVersionLast="47" xr6:coauthVersionMax="47" xr10:uidLastSave="{EB018954-0EEF-412E-A03B-7A5772E68756}"/>
  <bookViews>
    <workbookView xWindow="-110" yWindow="-110" windowWidth="19420" windowHeight="10300" tabRatio="746" firstSheet="7" activeTab="7" xr2:uid="{00000000-000D-0000-FFFF-FFFF00000000}"/>
  </bookViews>
  <sheets>
    <sheet name="DB Outcome" sheetId="12" state="hidden" r:id="rId1"/>
    <sheet name="PM Orders" sheetId="1" r:id="rId2"/>
    <sheet name="Notification Orders" sheetId="3" r:id="rId3"/>
    <sheet name=" Dashboard 2" sheetId="36" state="hidden" r:id="rId4"/>
    <sheet name="SOD_Calculations_Base" sheetId="7" state="hidden" r:id="rId5"/>
    <sheet name="Sheet1" sheetId="19" state="hidden" r:id="rId6"/>
    <sheet name="Detail6" sheetId="35" state="hidden" r:id="rId7"/>
    <sheet name=" Dashboard" sheetId="26" r:id="rId8"/>
    <sheet name="Visualization" sheetId="18" state="hidden" r:id="rId9"/>
    <sheet name="Dashboard.1" sheetId="22" state="hidden" r:id="rId10"/>
    <sheet name="Pivot Table" sheetId="20" state="hidden" r:id="rId11"/>
    <sheet name="RHs" sheetId="25" state="hidden" r:id="rId12"/>
    <sheet name="FMEA Output" sheetId="14" r:id="rId13"/>
    <sheet name="Sheet2" sheetId="38" state="hidden" r:id="rId14"/>
    <sheet name="Dashboard" sheetId="17" state="hidden" r:id="rId15"/>
    <sheet name="Readme_FMEA" sheetId="6" r:id="rId16"/>
  </sheets>
  <definedNames>
    <definedName name="_xlchart.v1.0" hidden="1">'Pivot Table'!$EG$16:$EG$25</definedName>
    <definedName name="_xlchart.v1.1" hidden="1">'Pivot Table'!$EH$15</definedName>
    <definedName name="_xlchart.v1.2" hidden="1">'Pivot Table'!$EH$16:$EH$25</definedName>
    <definedName name="_xlchart.v1.3" hidden="1">'Pivot Table'!$EI$15</definedName>
    <definedName name="_xlchart.v1.4" hidden="1">'Pivot Table'!$EI$16:$EI$25</definedName>
    <definedName name="_xlchart.v1.5" hidden="1">'Pivot Table'!$EG$16</definedName>
    <definedName name="_xlchart.v1.6" hidden="1">'Pivot Table'!$EH$16</definedName>
    <definedName name="_xlchart.v1.7" hidden="1">'Pivot Table'!$EI$16</definedName>
    <definedName name="_xlcn.WorksheetConnection_FMEA.xlsxMeters1" hidden="1">Meters[]</definedName>
    <definedName name="_xlcn.WorksheetConnection_FMEAPreFinalv1.xlsxUnique_Data1" hidden="1">Unique_Data[]</definedName>
    <definedName name="_xlpm.action" hidden="1" xlm="1">#NAME?</definedName>
    <definedName name="_xlpm.bestMatch" hidden="1" xlm="1">#NAME?</definedName>
    <definedName name="_xlpm.dRed" hidden="1" xlm="1">#NAME?</definedName>
    <definedName name="_xlpm.k" hidden="1" xlm="1">#NAME?</definedName>
    <definedName name="_xlpm.keywords" hidden="1" xlm="1">#NAME?</definedName>
    <definedName name="_xlpm.match" hidden="1" xlm="1">#NAME?</definedName>
    <definedName name="_xlpm.oRed" hidden="1" xlm="1">#NAME?</definedName>
    <definedName name="_xlpm.reduction" hidden="1" xlm="1">#NAME?</definedName>
    <definedName name="_xlpm.score" hidden="1" xlm="1">#NAME?</definedName>
    <definedName name="_xlpm.text" hidden="1" xlm="1">#NAME?</definedName>
    <definedName name="ExternalData_1" localSheetId="0" hidden="1">'DB Outcome'!$A$1:$K$840</definedName>
    <definedName name="ExternalData_1" localSheetId="11" hidden="1">RHs!$A$1:$L$1795</definedName>
    <definedName name="ExternalData_1" localSheetId="13" hidden="1">Sheet2!$A$3:$AJ$99</definedName>
    <definedName name="ExternalData_2" localSheetId="12" hidden="1">'FMEA Output'!$A$1:$L$840</definedName>
    <definedName name="Slicer_Action_Owner">#N/A</definedName>
    <definedName name="Slicer_Action_Priority">#N/A</definedName>
    <definedName name="Slicer_Equipment_Class">#N/A</definedName>
    <definedName name="Slicer_Equipment_Class1">#N/A</definedName>
    <definedName name="Slicer_Hierarchy1">#N/A</definedName>
    <definedName name="Slicer_Month">#N/A</definedName>
    <definedName name="Slicer_Months__Actual_Start">#N/A</definedName>
    <definedName name="Slicer_Status1">#N/A</definedName>
    <definedName name="Slicer_Week">#N/A</definedName>
    <definedName name="Slicer_WO_Type">#N/A</definedName>
    <definedName name="Slicer_WO_Type1">#N/A</definedName>
    <definedName name="Slicer_Years__Actual_Start">#N/A</definedName>
  </definedNames>
  <calcPr calcId="191028"/>
  <pivotCaches>
    <pivotCache cacheId="468" r:id="rId17"/>
    <pivotCache cacheId="469" r:id="rId18"/>
    <pivotCache cacheId="470" r:id="rId19"/>
    <pivotCache cacheId="471" r:id="rId20"/>
    <pivotCache cacheId="472" r:id="rId21"/>
    <pivotCache cacheId="473" r:id="rId22"/>
  </pivotCaches>
  <extLst>
    <ext xmlns:x14="http://schemas.microsoft.com/office/spreadsheetml/2009/9/main" uri="{876F7934-8845-4945-9796-88D515C7AA90}">
      <x14:pivotCaches>
        <pivotCache cacheId="474" r:id="rId23"/>
      </x14:pivotCaches>
    </ex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eters" name="Meters" connection="WorksheetConnection_FMEA.xlsx!Meters"/>
          <x15:modelTable id="Unique_Data" name="Unique_Data" connection="WorksheetConnection_FMEA Pre-Final v1.xlsx!Unique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4" l="1"/>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N2" i="14"/>
  <c r="T2" i="14" s="1"/>
  <c r="N3" i="14"/>
  <c r="T3" i="14" s="1"/>
  <c r="N4" i="14"/>
  <c r="T4" i="14" s="1"/>
  <c r="N5" i="14"/>
  <c r="T5" i="14" s="1"/>
  <c r="N6" i="14"/>
  <c r="T6" i="14" s="1"/>
  <c r="N7" i="14"/>
  <c r="T7" i="14" s="1"/>
  <c r="N8" i="14"/>
  <c r="T8" i="14" s="1"/>
  <c r="N9" i="14"/>
  <c r="T9" i="14" s="1"/>
  <c r="N10" i="14"/>
  <c r="T10" i="14" s="1"/>
  <c r="N11" i="14"/>
  <c r="T11" i="14" s="1"/>
  <c r="N12" i="14"/>
  <c r="T12" i="14" s="1"/>
  <c r="N13" i="14"/>
  <c r="T13" i="14" s="1"/>
  <c r="N14" i="14"/>
  <c r="T14" i="14" s="1"/>
  <c r="N15" i="14"/>
  <c r="T15" i="14" s="1"/>
  <c r="N16" i="14"/>
  <c r="T16" i="14" s="1"/>
  <c r="N17" i="14"/>
  <c r="T17" i="14" s="1"/>
  <c r="N18" i="14"/>
  <c r="T18" i="14" s="1"/>
  <c r="N19" i="14"/>
  <c r="T19" i="14" s="1"/>
  <c r="N20" i="14"/>
  <c r="T20" i="14" s="1"/>
  <c r="N21" i="14"/>
  <c r="T21" i="14" s="1"/>
  <c r="N22" i="14"/>
  <c r="T22" i="14" s="1"/>
  <c r="N23" i="14"/>
  <c r="T23" i="14" s="1"/>
  <c r="N24" i="14"/>
  <c r="T24" i="14" s="1"/>
  <c r="N25" i="14"/>
  <c r="T25" i="14" s="1"/>
  <c r="N26" i="14"/>
  <c r="T26" i="14" s="1"/>
  <c r="N27" i="14"/>
  <c r="T27" i="14" s="1"/>
  <c r="N28" i="14"/>
  <c r="T28" i="14" s="1"/>
  <c r="N29" i="14"/>
  <c r="T29" i="14" s="1"/>
  <c r="N30" i="14"/>
  <c r="T30" i="14" s="1"/>
  <c r="N31" i="14"/>
  <c r="T31" i="14" s="1"/>
  <c r="N32" i="14"/>
  <c r="T32" i="14" s="1"/>
  <c r="N33" i="14"/>
  <c r="T33" i="14" s="1"/>
  <c r="N34" i="14"/>
  <c r="T34" i="14" s="1"/>
  <c r="N35" i="14"/>
  <c r="T35" i="14" s="1"/>
  <c r="N36" i="14"/>
  <c r="T36" i="14" s="1"/>
  <c r="N37" i="14"/>
  <c r="T37" i="14" s="1"/>
  <c r="N38" i="14"/>
  <c r="T38" i="14" s="1"/>
  <c r="N39" i="14"/>
  <c r="T39" i="14" s="1"/>
  <c r="N40" i="14"/>
  <c r="T40" i="14" s="1"/>
  <c r="N41" i="14"/>
  <c r="T41" i="14" s="1"/>
  <c r="N42" i="14"/>
  <c r="T42" i="14" s="1"/>
  <c r="N43" i="14"/>
  <c r="T43" i="14" s="1"/>
  <c r="N44" i="14"/>
  <c r="T44" i="14" s="1"/>
  <c r="N45" i="14"/>
  <c r="T45" i="14" s="1"/>
  <c r="N46" i="14"/>
  <c r="T46" i="14" s="1"/>
  <c r="N47" i="14"/>
  <c r="T47" i="14" s="1"/>
  <c r="N48" i="14"/>
  <c r="T48" i="14" s="1"/>
  <c r="N49" i="14"/>
  <c r="T49" i="14" s="1"/>
  <c r="N50" i="14"/>
  <c r="T50" i="14" s="1"/>
  <c r="N51" i="14"/>
  <c r="T51" i="14" s="1"/>
  <c r="N52" i="14"/>
  <c r="T52" i="14" s="1"/>
  <c r="N53" i="14"/>
  <c r="T53" i="14" s="1"/>
  <c r="N54" i="14"/>
  <c r="T54" i="14" s="1"/>
  <c r="N55" i="14"/>
  <c r="T55" i="14" s="1"/>
  <c r="N56" i="14"/>
  <c r="T56" i="14" s="1"/>
  <c r="N57" i="14"/>
  <c r="T57" i="14" s="1"/>
  <c r="N58" i="14"/>
  <c r="T58" i="14" s="1"/>
  <c r="N59" i="14"/>
  <c r="T59" i="14" s="1"/>
  <c r="N60" i="14"/>
  <c r="T60" i="14" s="1"/>
  <c r="N61" i="14"/>
  <c r="T61" i="14" s="1"/>
  <c r="N62" i="14"/>
  <c r="T62" i="14" s="1"/>
  <c r="N63" i="14"/>
  <c r="T63" i="14" s="1"/>
  <c r="N64" i="14"/>
  <c r="T64" i="14" s="1"/>
  <c r="N65" i="14"/>
  <c r="T65" i="14" s="1"/>
  <c r="N66" i="14"/>
  <c r="T66" i="14" s="1"/>
  <c r="N67" i="14"/>
  <c r="T67" i="14" s="1"/>
  <c r="N68" i="14"/>
  <c r="T68" i="14" s="1"/>
  <c r="N69" i="14"/>
  <c r="T69" i="14" s="1"/>
  <c r="N70" i="14"/>
  <c r="T70" i="14" s="1"/>
  <c r="N71" i="14"/>
  <c r="T71" i="14" s="1"/>
  <c r="N72" i="14"/>
  <c r="T72" i="14" s="1"/>
  <c r="N73" i="14"/>
  <c r="T73" i="14" s="1"/>
  <c r="N74" i="14"/>
  <c r="T74" i="14" s="1"/>
  <c r="N75" i="14"/>
  <c r="T75" i="14" s="1"/>
  <c r="N76" i="14"/>
  <c r="T76" i="14" s="1"/>
  <c r="N77" i="14"/>
  <c r="T77" i="14" s="1"/>
  <c r="N78" i="14"/>
  <c r="T78" i="14" s="1"/>
  <c r="N79" i="14"/>
  <c r="T79" i="14" s="1"/>
  <c r="N80" i="14"/>
  <c r="T80" i="14" s="1"/>
  <c r="N81" i="14"/>
  <c r="T81" i="14" s="1"/>
  <c r="N82" i="14"/>
  <c r="T82" i="14" s="1"/>
  <c r="N83" i="14"/>
  <c r="T83" i="14" s="1"/>
  <c r="N84" i="14"/>
  <c r="T84" i="14" s="1"/>
  <c r="N85" i="14"/>
  <c r="T85" i="14" s="1"/>
  <c r="N86" i="14"/>
  <c r="T86" i="14" s="1"/>
  <c r="N87" i="14"/>
  <c r="T87" i="14" s="1"/>
  <c r="N88" i="14"/>
  <c r="T88" i="14" s="1"/>
  <c r="N89" i="14"/>
  <c r="T89" i="14" s="1"/>
  <c r="N90" i="14"/>
  <c r="T90" i="14" s="1"/>
  <c r="N91" i="14"/>
  <c r="T91" i="14" s="1"/>
  <c r="N92" i="14"/>
  <c r="T92" i="14" s="1"/>
  <c r="N93" i="14"/>
  <c r="T93" i="14" s="1"/>
  <c r="N94" i="14"/>
  <c r="T94" i="14" s="1"/>
  <c r="N95" i="14"/>
  <c r="T95" i="14" s="1"/>
  <c r="N96" i="14"/>
  <c r="T96" i="14" s="1"/>
  <c r="N97" i="14"/>
  <c r="T97" i="14" s="1"/>
  <c r="N98" i="14"/>
  <c r="T98" i="14" s="1"/>
  <c r="N99" i="14"/>
  <c r="T99" i="14" s="1"/>
  <c r="N100" i="14"/>
  <c r="T100" i="14" s="1"/>
  <c r="N101" i="14"/>
  <c r="T101" i="14" s="1"/>
  <c r="N102" i="14"/>
  <c r="T102" i="14" s="1"/>
  <c r="N103" i="14"/>
  <c r="T103" i="14" s="1"/>
  <c r="N104" i="14"/>
  <c r="T104" i="14" s="1"/>
  <c r="N105" i="14"/>
  <c r="T105" i="14" s="1"/>
  <c r="N106" i="14"/>
  <c r="T106" i="14" s="1"/>
  <c r="N107" i="14"/>
  <c r="T107" i="14" s="1"/>
  <c r="N108" i="14"/>
  <c r="T108" i="14" s="1"/>
  <c r="N109" i="14"/>
  <c r="T109" i="14" s="1"/>
  <c r="N110" i="14"/>
  <c r="T110" i="14" s="1"/>
  <c r="N111" i="14"/>
  <c r="T111" i="14" s="1"/>
  <c r="N112" i="14"/>
  <c r="T112" i="14" s="1"/>
  <c r="N113" i="14"/>
  <c r="T113" i="14" s="1"/>
  <c r="N114" i="14"/>
  <c r="T114" i="14" s="1"/>
  <c r="N115" i="14"/>
  <c r="T115" i="14" s="1"/>
  <c r="N116" i="14"/>
  <c r="T116" i="14" s="1"/>
  <c r="N117" i="14"/>
  <c r="T117" i="14" s="1"/>
  <c r="N118" i="14"/>
  <c r="T118" i="14" s="1"/>
  <c r="N119" i="14"/>
  <c r="T119" i="14" s="1"/>
  <c r="N120" i="14"/>
  <c r="T120" i="14" s="1"/>
  <c r="N121" i="14"/>
  <c r="T121" i="14" s="1"/>
  <c r="N122" i="14"/>
  <c r="T122" i="14" s="1"/>
  <c r="N123" i="14"/>
  <c r="T123" i="14" s="1"/>
  <c r="N124" i="14"/>
  <c r="T124" i="14" s="1"/>
  <c r="N125" i="14"/>
  <c r="T125" i="14" s="1"/>
  <c r="N126" i="14"/>
  <c r="T126" i="14" s="1"/>
  <c r="N127" i="14"/>
  <c r="T127" i="14" s="1"/>
  <c r="N128" i="14"/>
  <c r="T128" i="14" s="1"/>
  <c r="N129" i="14"/>
  <c r="T129" i="14" s="1"/>
  <c r="N130" i="14"/>
  <c r="T130" i="14" s="1"/>
  <c r="N131" i="14"/>
  <c r="T131" i="14" s="1"/>
  <c r="N132" i="14"/>
  <c r="T132" i="14" s="1"/>
  <c r="N133" i="14"/>
  <c r="T133" i="14" s="1"/>
  <c r="N134" i="14"/>
  <c r="T134" i="14" s="1"/>
  <c r="N135" i="14"/>
  <c r="T135" i="14" s="1"/>
  <c r="N136" i="14"/>
  <c r="T136" i="14" s="1"/>
  <c r="N137" i="14"/>
  <c r="T137" i="14" s="1"/>
  <c r="N138" i="14"/>
  <c r="T138" i="14" s="1"/>
  <c r="N139" i="14"/>
  <c r="T139" i="14" s="1"/>
  <c r="N140" i="14"/>
  <c r="T140" i="14" s="1"/>
  <c r="N141" i="14"/>
  <c r="T141" i="14" s="1"/>
  <c r="N142" i="14"/>
  <c r="T142" i="14" s="1"/>
  <c r="N143" i="14"/>
  <c r="T143" i="14" s="1"/>
  <c r="N144" i="14"/>
  <c r="T144" i="14" s="1"/>
  <c r="N145" i="14"/>
  <c r="T145" i="14" s="1"/>
  <c r="N146" i="14"/>
  <c r="T146" i="14" s="1"/>
  <c r="N147" i="14"/>
  <c r="T147" i="14" s="1"/>
  <c r="N148" i="14"/>
  <c r="T148" i="14" s="1"/>
  <c r="N149" i="14"/>
  <c r="T149" i="14" s="1"/>
  <c r="N150" i="14"/>
  <c r="T150" i="14" s="1"/>
  <c r="N151" i="14"/>
  <c r="T151" i="14" s="1"/>
  <c r="N152" i="14"/>
  <c r="T152" i="14" s="1"/>
  <c r="N153" i="14"/>
  <c r="T153" i="14" s="1"/>
  <c r="N154" i="14"/>
  <c r="T154" i="14" s="1"/>
  <c r="N155" i="14"/>
  <c r="T155" i="14" s="1"/>
  <c r="N156" i="14"/>
  <c r="T156" i="14" s="1"/>
  <c r="N157" i="14"/>
  <c r="T157" i="14" s="1"/>
  <c r="N158" i="14"/>
  <c r="T158" i="14" s="1"/>
  <c r="N159" i="14"/>
  <c r="T159" i="14" s="1"/>
  <c r="N160" i="14"/>
  <c r="T160" i="14" s="1"/>
  <c r="N161" i="14"/>
  <c r="T161" i="14" s="1"/>
  <c r="N162" i="14"/>
  <c r="T162" i="14" s="1"/>
  <c r="N163" i="14"/>
  <c r="T163" i="14" s="1"/>
  <c r="N164" i="14"/>
  <c r="T164" i="14" s="1"/>
  <c r="N165" i="14"/>
  <c r="T165" i="14" s="1"/>
  <c r="N166" i="14"/>
  <c r="T166" i="14" s="1"/>
  <c r="N167" i="14"/>
  <c r="T167" i="14" s="1"/>
  <c r="N168" i="14"/>
  <c r="T168" i="14" s="1"/>
  <c r="N169" i="14"/>
  <c r="T169" i="14" s="1"/>
  <c r="N170" i="14"/>
  <c r="T170" i="14" s="1"/>
  <c r="N171" i="14"/>
  <c r="T171" i="14" s="1"/>
  <c r="N172" i="14"/>
  <c r="T172" i="14" s="1"/>
  <c r="N173" i="14"/>
  <c r="T173" i="14" s="1"/>
  <c r="N174" i="14"/>
  <c r="T174" i="14" s="1"/>
  <c r="N175" i="14"/>
  <c r="T175" i="14" s="1"/>
  <c r="N176" i="14"/>
  <c r="T176" i="14" s="1"/>
  <c r="N177" i="14"/>
  <c r="T177" i="14" s="1"/>
  <c r="N178" i="14"/>
  <c r="T178" i="14" s="1"/>
  <c r="N179" i="14"/>
  <c r="T179" i="14" s="1"/>
  <c r="N180" i="14"/>
  <c r="T180" i="14" s="1"/>
  <c r="N181" i="14"/>
  <c r="T181" i="14" s="1"/>
  <c r="N182" i="14"/>
  <c r="T182" i="14" s="1"/>
  <c r="N183" i="14"/>
  <c r="T183" i="14" s="1"/>
  <c r="N184" i="14"/>
  <c r="T184" i="14" s="1"/>
  <c r="N185" i="14"/>
  <c r="T185" i="14" s="1"/>
  <c r="N186" i="14"/>
  <c r="T186" i="14" s="1"/>
  <c r="N187" i="14"/>
  <c r="T187" i="14" s="1"/>
  <c r="N188" i="14"/>
  <c r="T188" i="14" s="1"/>
  <c r="N189" i="14"/>
  <c r="T189" i="14" s="1"/>
  <c r="N190" i="14"/>
  <c r="T190" i="14" s="1"/>
  <c r="N191" i="14"/>
  <c r="T191" i="14" s="1"/>
  <c r="N192" i="14"/>
  <c r="T192" i="14" s="1"/>
  <c r="N193" i="14"/>
  <c r="T193" i="14" s="1"/>
  <c r="N194" i="14"/>
  <c r="T194" i="14" s="1"/>
  <c r="N195" i="14"/>
  <c r="T195" i="14" s="1"/>
  <c r="N196" i="14"/>
  <c r="T196" i="14" s="1"/>
  <c r="N197" i="14"/>
  <c r="T197" i="14" s="1"/>
  <c r="N198" i="14"/>
  <c r="T198" i="14" s="1"/>
  <c r="N199" i="14"/>
  <c r="T199" i="14" s="1"/>
  <c r="N200" i="14"/>
  <c r="T200" i="14" s="1"/>
  <c r="N201" i="14"/>
  <c r="T201" i="14" s="1"/>
  <c r="N202" i="14"/>
  <c r="T202" i="14" s="1"/>
  <c r="N203" i="14"/>
  <c r="T203" i="14" s="1"/>
  <c r="N204" i="14"/>
  <c r="T204" i="14" s="1"/>
  <c r="N205" i="14"/>
  <c r="T205" i="14" s="1"/>
  <c r="N206" i="14"/>
  <c r="T206" i="14" s="1"/>
  <c r="N207" i="14"/>
  <c r="T207" i="14" s="1"/>
  <c r="N208" i="14"/>
  <c r="T208" i="14" s="1"/>
  <c r="N209" i="14"/>
  <c r="T209" i="14" s="1"/>
  <c r="N210" i="14"/>
  <c r="T210" i="14" s="1"/>
  <c r="N211" i="14"/>
  <c r="T211" i="14" s="1"/>
  <c r="N212" i="14"/>
  <c r="T212" i="14" s="1"/>
  <c r="N213" i="14"/>
  <c r="T213" i="14" s="1"/>
  <c r="N214" i="14"/>
  <c r="T214" i="14" s="1"/>
  <c r="N215" i="14"/>
  <c r="T215" i="14" s="1"/>
  <c r="N216" i="14"/>
  <c r="T216" i="14" s="1"/>
  <c r="N217" i="14"/>
  <c r="T217" i="14" s="1"/>
  <c r="N218" i="14"/>
  <c r="T218" i="14" s="1"/>
  <c r="N219" i="14"/>
  <c r="T219" i="14" s="1"/>
  <c r="N220" i="14"/>
  <c r="T220" i="14" s="1"/>
  <c r="N221" i="14"/>
  <c r="T221" i="14" s="1"/>
  <c r="N222" i="14"/>
  <c r="T222" i="14" s="1"/>
  <c r="N223" i="14"/>
  <c r="T223" i="14" s="1"/>
  <c r="N224" i="14"/>
  <c r="T224" i="14" s="1"/>
  <c r="N225" i="14"/>
  <c r="T225" i="14" s="1"/>
  <c r="N226" i="14"/>
  <c r="T226" i="14" s="1"/>
  <c r="N227" i="14"/>
  <c r="T227" i="14" s="1"/>
  <c r="N228" i="14"/>
  <c r="T228" i="14" s="1"/>
  <c r="N229" i="14"/>
  <c r="T229" i="14" s="1"/>
  <c r="N230" i="14"/>
  <c r="T230" i="14" s="1"/>
  <c r="N231" i="14"/>
  <c r="T231" i="14" s="1"/>
  <c r="N232" i="14"/>
  <c r="T232" i="14" s="1"/>
  <c r="N233" i="14"/>
  <c r="T233" i="14" s="1"/>
  <c r="N234" i="14"/>
  <c r="T234" i="14" s="1"/>
  <c r="N235" i="14"/>
  <c r="T235" i="14" s="1"/>
  <c r="N236" i="14"/>
  <c r="T236" i="14" s="1"/>
  <c r="N237" i="14"/>
  <c r="T237" i="14" s="1"/>
  <c r="N238" i="14"/>
  <c r="T238" i="14" s="1"/>
  <c r="N239" i="14"/>
  <c r="T239" i="14" s="1"/>
  <c r="N240" i="14"/>
  <c r="T240" i="14" s="1"/>
  <c r="N241" i="14"/>
  <c r="T241" i="14" s="1"/>
  <c r="N242" i="14"/>
  <c r="T242" i="14" s="1"/>
  <c r="N243" i="14"/>
  <c r="T243" i="14" s="1"/>
  <c r="N244" i="14"/>
  <c r="T244" i="14" s="1"/>
  <c r="N245" i="14"/>
  <c r="T245" i="14" s="1"/>
  <c r="N246" i="14"/>
  <c r="T246" i="14" s="1"/>
  <c r="N247" i="14"/>
  <c r="T247" i="14" s="1"/>
  <c r="N248" i="14"/>
  <c r="T248" i="14" s="1"/>
  <c r="N249" i="14"/>
  <c r="T249" i="14" s="1"/>
  <c r="N250" i="14"/>
  <c r="T250" i="14" s="1"/>
  <c r="N251" i="14"/>
  <c r="T251" i="14" s="1"/>
  <c r="N252" i="14"/>
  <c r="T252" i="14" s="1"/>
  <c r="N253" i="14"/>
  <c r="T253" i="14" s="1"/>
  <c r="N254" i="14"/>
  <c r="T254" i="14" s="1"/>
  <c r="N255" i="14"/>
  <c r="T255" i="14" s="1"/>
  <c r="N256" i="14"/>
  <c r="T256" i="14" s="1"/>
  <c r="N257" i="14"/>
  <c r="T257" i="14" s="1"/>
  <c r="N258" i="14"/>
  <c r="T258" i="14" s="1"/>
  <c r="N259" i="14"/>
  <c r="T259" i="14" s="1"/>
  <c r="N260" i="14"/>
  <c r="T260" i="14" s="1"/>
  <c r="N261" i="14"/>
  <c r="T261" i="14" s="1"/>
  <c r="N262" i="14"/>
  <c r="T262" i="14" s="1"/>
  <c r="N263" i="14"/>
  <c r="T263" i="14" s="1"/>
  <c r="N264" i="14"/>
  <c r="T264" i="14" s="1"/>
  <c r="N265" i="14"/>
  <c r="T265" i="14" s="1"/>
  <c r="N266" i="14"/>
  <c r="T266" i="14" s="1"/>
  <c r="N267" i="14"/>
  <c r="T267" i="14" s="1"/>
  <c r="N268" i="14"/>
  <c r="T268" i="14" s="1"/>
  <c r="N269" i="14"/>
  <c r="T269" i="14" s="1"/>
  <c r="N270" i="14"/>
  <c r="T270" i="14" s="1"/>
  <c r="N271" i="14"/>
  <c r="T271" i="14" s="1"/>
  <c r="N272" i="14"/>
  <c r="T272" i="14" s="1"/>
  <c r="N273" i="14"/>
  <c r="T273" i="14" s="1"/>
  <c r="N274" i="14"/>
  <c r="T274" i="14" s="1"/>
  <c r="N275" i="14"/>
  <c r="T275" i="14" s="1"/>
  <c r="N276" i="14"/>
  <c r="T276" i="14" s="1"/>
  <c r="N277" i="14"/>
  <c r="T277" i="14" s="1"/>
  <c r="N278" i="14"/>
  <c r="T278" i="14" s="1"/>
  <c r="N279" i="14"/>
  <c r="T279" i="14" s="1"/>
  <c r="N280" i="14"/>
  <c r="T280" i="14" s="1"/>
  <c r="N281" i="14"/>
  <c r="T281" i="14" s="1"/>
  <c r="N282" i="14"/>
  <c r="T282" i="14" s="1"/>
  <c r="N283" i="14"/>
  <c r="T283" i="14" s="1"/>
  <c r="N284" i="14"/>
  <c r="T284" i="14" s="1"/>
  <c r="N285" i="14"/>
  <c r="T285" i="14" s="1"/>
  <c r="N286" i="14"/>
  <c r="T286" i="14" s="1"/>
  <c r="N287" i="14"/>
  <c r="T287" i="14" s="1"/>
  <c r="N288" i="14"/>
  <c r="T288" i="14" s="1"/>
  <c r="N289" i="14"/>
  <c r="T289" i="14" s="1"/>
  <c r="N290" i="14"/>
  <c r="T290" i="14" s="1"/>
  <c r="N291" i="14"/>
  <c r="T291" i="14" s="1"/>
  <c r="N292" i="14"/>
  <c r="T292" i="14" s="1"/>
  <c r="N293" i="14"/>
  <c r="T293" i="14" s="1"/>
  <c r="N294" i="14"/>
  <c r="T294" i="14" s="1"/>
  <c r="N295" i="14"/>
  <c r="T295" i="14" s="1"/>
  <c r="N296" i="14"/>
  <c r="T296" i="14" s="1"/>
  <c r="N297" i="14"/>
  <c r="T297" i="14" s="1"/>
  <c r="N298" i="14"/>
  <c r="T298" i="14" s="1"/>
  <c r="N299" i="14"/>
  <c r="T299" i="14" s="1"/>
  <c r="N300" i="14"/>
  <c r="T300" i="14" s="1"/>
  <c r="N301" i="14"/>
  <c r="T301" i="14" s="1"/>
  <c r="N302" i="14"/>
  <c r="T302" i="14" s="1"/>
  <c r="N303" i="14"/>
  <c r="T303" i="14" s="1"/>
  <c r="N304" i="14"/>
  <c r="T304" i="14" s="1"/>
  <c r="N305" i="14"/>
  <c r="T305" i="14" s="1"/>
  <c r="N306" i="14"/>
  <c r="T306" i="14" s="1"/>
  <c r="N307" i="14"/>
  <c r="T307" i="14" s="1"/>
  <c r="N308" i="14"/>
  <c r="T308" i="14" s="1"/>
  <c r="N309" i="14"/>
  <c r="T309" i="14" s="1"/>
  <c r="N310" i="14"/>
  <c r="T310" i="14" s="1"/>
  <c r="N311" i="14"/>
  <c r="T311" i="14" s="1"/>
  <c r="N312" i="14"/>
  <c r="T312" i="14" s="1"/>
  <c r="N313" i="14"/>
  <c r="T313" i="14" s="1"/>
  <c r="N314" i="14"/>
  <c r="T314" i="14" s="1"/>
  <c r="N315" i="14"/>
  <c r="T315" i="14" s="1"/>
  <c r="N316" i="14"/>
  <c r="T316" i="14" s="1"/>
  <c r="N317" i="14"/>
  <c r="T317" i="14" s="1"/>
  <c r="N318" i="14"/>
  <c r="T318" i="14" s="1"/>
  <c r="N319" i="14"/>
  <c r="T319" i="14" s="1"/>
  <c r="N320" i="14"/>
  <c r="T320" i="14" s="1"/>
  <c r="N321" i="14"/>
  <c r="T321" i="14" s="1"/>
  <c r="N322" i="14"/>
  <c r="T322" i="14" s="1"/>
  <c r="N323" i="14"/>
  <c r="T323" i="14" s="1"/>
  <c r="N324" i="14"/>
  <c r="T324" i="14" s="1"/>
  <c r="N325" i="14"/>
  <c r="T325" i="14" s="1"/>
  <c r="N326" i="14"/>
  <c r="T326" i="14" s="1"/>
  <c r="N327" i="14"/>
  <c r="T327" i="14" s="1"/>
  <c r="N328" i="14"/>
  <c r="T328" i="14" s="1"/>
  <c r="N329" i="14"/>
  <c r="T329" i="14" s="1"/>
  <c r="N330" i="14"/>
  <c r="T330" i="14" s="1"/>
  <c r="N331" i="14"/>
  <c r="T331" i="14" s="1"/>
  <c r="N332" i="14"/>
  <c r="T332" i="14" s="1"/>
  <c r="N333" i="14"/>
  <c r="T333" i="14" s="1"/>
  <c r="N334" i="14"/>
  <c r="T334" i="14" s="1"/>
  <c r="N335" i="14"/>
  <c r="T335" i="14" s="1"/>
  <c r="N336" i="14"/>
  <c r="T336" i="14" s="1"/>
  <c r="N337" i="14"/>
  <c r="T337" i="14" s="1"/>
  <c r="N338" i="14"/>
  <c r="T338" i="14" s="1"/>
  <c r="N339" i="14"/>
  <c r="T339" i="14" s="1"/>
  <c r="N340" i="14"/>
  <c r="T340" i="14" s="1"/>
  <c r="N341" i="14"/>
  <c r="T341" i="14" s="1"/>
  <c r="N342" i="14"/>
  <c r="T342" i="14" s="1"/>
  <c r="N343" i="14"/>
  <c r="T343" i="14" s="1"/>
  <c r="N344" i="14"/>
  <c r="T344" i="14" s="1"/>
  <c r="N345" i="14"/>
  <c r="T345" i="14" s="1"/>
  <c r="N346" i="14"/>
  <c r="T346" i="14" s="1"/>
  <c r="N347" i="14"/>
  <c r="T347" i="14" s="1"/>
  <c r="N348" i="14"/>
  <c r="T348" i="14" s="1"/>
  <c r="N349" i="14"/>
  <c r="T349" i="14" s="1"/>
  <c r="N350" i="14"/>
  <c r="T350" i="14" s="1"/>
  <c r="N351" i="14"/>
  <c r="T351" i="14" s="1"/>
  <c r="N352" i="14"/>
  <c r="T352" i="14" s="1"/>
  <c r="N353" i="14"/>
  <c r="T353" i="14" s="1"/>
  <c r="N354" i="14"/>
  <c r="T354" i="14" s="1"/>
  <c r="N355" i="14"/>
  <c r="T355" i="14" s="1"/>
  <c r="N356" i="14"/>
  <c r="T356" i="14" s="1"/>
  <c r="N357" i="14"/>
  <c r="T357" i="14" s="1"/>
  <c r="N358" i="14"/>
  <c r="T358" i="14" s="1"/>
  <c r="N359" i="14"/>
  <c r="T359" i="14" s="1"/>
  <c r="N360" i="14"/>
  <c r="T360" i="14" s="1"/>
  <c r="N361" i="14"/>
  <c r="T361" i="14" s="1"/>
  <c r="N362" i="14"/>
  <c r="T362" i="14" s="1"/>
  <c r="N363" i="14"/>
  <c r="T363" i="14" s="1"/>
  <c r="N364" i="14"/>
  <c r="T364" i="14" s="1"/>
  <c r="N365" i="14"/>
  <c r="T365" i="14" s="1"/>
  <c r="N366" i="14"/>
  <c r="T366" i="14" s="1"/>
  <c r="N367" i="14"/>
  <c r="T367" i="14" s="1"/>
  <c r="N368" i="14"/>
  <c r="T368" i="14" s="1"/>
  <c r="N369" i="14"/>
  <c r="T369" i="14" s="1"/>
  <c r="N370" i="14"/>
  <c r="T370" i="14" s="1"/>
  <c r="N371" i="14"/>
  <c r="T371" i="14" s="1"/>
  <c r="N372" i="14"/>
  <c r="T372" i="14" s="1"/>
  <c r="N373" i="14"/>
  <c r="T373" i="14" s="1"/>
  <c r="N374" i="14"/>
  <c r="T374" i="14" s="1"/>
  <c r="N375" i="14"/>
  <c r="T375" i="14" s="1"/>
  <c r="N376" i="14"/>
  <c r="T376" i="14" s="1"/>
  <c r="N377" i="14"/>
  <c r="T377" i="14" s="1"/>
  <c r="N378" i="14"/>
  <c r="T378" i="14" s="1"/>
  <c r="N379" i="14"/>
  <c r="T379" i="14" s="1"/>
  <c r="N380" i="14"/>
  <c r="T380" i="14" s="1"/>
  <c r="N381" i="14"/>
  <c r="T381" i="14" s="1"/>
  <c r="N382" i="14"/>
  <c r="T382" i="14" s="1"/>
  <c r="N383" i="14"/>
  <c r="T383" i="14" s="1"/>
  <c r="N384" i="14"/>
  <c r="T384" i="14" s="1"/>
  <c r="N385" i="14"/>
  <c r="T385" i="14" s="1"/>
  <c r="N386" i="14"/>
  <c r="T386" i="14" s="1"/>
  <c r="N387" i="14"/>
  <c r="T387" i="14" s="1"/>
  <c r="N388" i="14"/>
  <c r="T388" i="14" s="1"/>
  <c r="N389" i="14"/>
  <c r="T389" i="14" s="1"/>
  <c r="N390" i="14"/>
  <c r="T390" i="14" s="1"/>
  <c r="N391" i="14"/>
  <c r="T391" i="14" s="1"/>
  <c r="N392" i="14"/>
  <c r="T392" i="14" s="1"/>
  <c r="N393" i="14"/>
  <c r="T393" i="14" s="1"/>
  <c r="N394" i="14"/>
  <c r="T394" i="14" s="1"/>
  <c r="N395" i="14"/>
  <c r="T395" i="14" s="1"/>
  <c r="N396" i="14"/>
  <c r="T396" i="14" s="1"/>
  <c r="N397" i="14"/>
  <c r="T397" i="14" s="1"/>
  <c r="N398" i="14"/>
  <c r="T398" i="14" s="1"/>
  <c r="N399" i="14"/>
  <c r="T399" i="14" s="1"/>
  <c r="N400" i="14"/>
  <c r="T400" i="14" s="1"/>
  <c r="N401" i="14"/>
  <c r="T401" i="14" s="1"/>
  <c r="N402" i="14"/>
  <c r="T402" i="14" s="1"/>
  <c r="N403" i="14"/>
  <c r="T403" i="14" s="1"/>
  <c r="N404" i="14"/>
  <c r="T404" i="14" s="1"/>
  <c r="N405" i="14"/>
  <c r="T405" i="14" s="1"/>
  <c r="N406" i="14"/>
  <c r="T406" i="14" s="1"/>
  <c r="N407" i="14"/>
  <c r="T407" i="14" s="1"/>
  <c r="N408" i="14"/>
  <c r="T408" i="14" s="1"/>
  <c r="N409" i="14"/>
  <c r="T409" i="14" s="1"/>
  <c r="N410" i="14"/>
  <c r="T410" i="14" s="1"/>
  <c r="N411" i="14"/>
  <c r="T411" i="14" s="1"/>
  <c r="N412" i="14"/>
  <c r="T412" i="14" s="1"/>
  <c r="N413" i="14"/>
  <c r="T413" i="14" s="1"/>
  <c r="N414" i="14"/>
  <c r="T414" i="14" s="1"/>
  <c r="N415" i="14"/>
  <c r="T415" i="14" s="1"/>
  <c r="N416" i="14"/>
  <c r="T416" i="14" s="1"/>
  <c r="N417" i="14"/>
  <c r="T417" i="14" s="1"/>
  <c r="N418" i="14"/>
  <c r="T418" i="14" s="1"/>
  <c r="N419" i="14"/>
  <c r="T419" i="14" s="1"/>
  <c r="N420" i="14"/>
  <c r="T420" i="14" s="1"/>
  <c r="N421" i="14"/>
  <c r="T421" i="14" s="1"/>
  <c r="N422" i="14"/>
  <c r="T422" i="14" s="1"/>
  <c r="N423" i="14"/>
  <c r="T423" i="14" s="1"/>
  <c r="N424" i="14"/>
  <c r="T424" i="14" s="1"/>
  <c r="N425" i="14"/>
  <c r="T425" i="14" s="1"/>
  <c r="N426" i="14"/>
  <c r="T426" i="14" s="1"/>
  <c r="N427" i="14"/>
  <c r="T427" i="14" s="1"/>
  <c r="N428" i="14"/>
  <c r="T428" i="14" s="1"/>
  <c r="N429" i="14"/>
  <c r="T429" i="14" s="1"/>
  <c r="N430" i="14"/>
  <c r="T430" i="14" s="1"/>
  <c r="N431" i="14"/>
  <c r="T431" i="14" s="1"/>
  <c r="N432" i="14"/>
  <c r="T432" i="14" s="1"/>
  <c r="N433" i="14"/>
  <c r="T433" i="14" s="1"/>
  <c r="N434" i="14"/>
  <c r="T434" i="14" s="1"/>
  <c r="N435" i="14"/>
  <c r="T435" i="14" s="1"/>
  <c r="N436" i="14"/>
  <c r="T436" i="14" s="1"/>
  <c r="N437" i="14"/>
  <c r="T437" i="14" s="1"/>
  <c r="N438" i="14"/>
  <c r="T438" i="14" s="1"/>
  <c r="N439" i="14"/>
  <c r="T439" i="14" s="1"/>
  <c r="N440" i="14"/>
  <c r="T440" i="14" s="1"/>
  <c r="N441" i="14"/>
  <c r="T441" i="14" s="1"/>
  <c r="N442" i="14"/>
  <c r="T442" i="14" s="1"/>
  <c r="N443" i="14"/>
  <c r="T443" i="14" s="1"/>
  <c r="N444" i="14"/>
  <c r="T444" i="14" s="1"/>
  <c r="N445" i="14"/>
  <c r="T445" i="14" s="1"/>
  <c r="N446" i="14"/>
  <c r="T446" i="14" s="1"/>
  <c r="N447" i="14"/>
  <c r="T447" i="14" s="1"/>
  <c r="N448" i="14"/>
  <c r="T448" i="14" s="1"/>
  <c r="N449" i="14"/>
  <c r="T449" i="14" s="1"/>
  <c r="N450" i="14"/>
  <c r="T450" i="14" s="1"/>
  <c r="N451" i="14"/>
  <c r="T451" i="14" s="1"/>
  <c r="N452" i="14"/>
  <c r="T452" i="14" s="1"/>
  <c r="N453" i="14"/>
  <c r="T453" i="14" s="1"/>
  <c r="N454" i="14"/>
  <c r="T454" i="14" s="1"/>
  <c r="N455" i="14"/>
  <c r="T455" i="14" s="1"/>
  <c r="N456" i="14"/>
  <c r="T456" i="14" s="1"/>
  <c r="N457" i="14"/>
  <c r="T457" i="14" s="1"/>
  <c r="N458" i="14"/>
  <c r="T458" i="14" s="1"/>
  <c r="N459" i="14"/>
  <c r="T459" i="14" s="1"/>
  <c r="N460" i="14"/>
  <c r="T460" i="14" s="1"/>
  <c r="N461" i="14"/>
  <c r="T461" i="14" s="1"/>
  <c r="N462" i="14"/>
  <c r="T462" i="14" s="1"/>
  <c r="N463" i="14"/>
  <c r="T463" i="14" s="1"/>
  <c r="N464" i="14"/>
  <c r="T464" i="14" s="1"/>
  <c r="N465" i="14"/>
  <c r="T465" i="14" s="1"/>
  <c r="N466" i="14"/>
  <c r="T466" i="14" s="1"/>
  <c r="N467" i="14"/>
  <c r="T467" i="14" s="1"/>
  <c r="N468" i="14"/>
  <c r="T468" i="14" s="1"/>
  <c r="N469" i="14"/>
  <c r="T469" i="14" s="1"/>
  <c r="N470" i="14"/>
  <c r="T470" i="14" s="1"/>
  <c r="N471" i="14"/>
  <c r="T471" i="14" s="1"/>
  <c r="N472" i="14"/>
  <c r="T472" i="14" s="1"/>
  <c r="N473" i="14"/>
  <c r="T473" i="14" s="1"/>
  <c r="N474" i="14"/>
  <c r="T474" i="14" s="1"/>
  <c r="N475" i="14"/>
  <c r="T475" i="14" s="1"/>
  <c r="N476" i="14"/>
  <c r="T476" i="14" s="1"/>
  <c r="N477" i="14"/>
  <c r="T477" i="14" s="1"/>
  <c r="N478" i="14"/>
  <c r="T478" i="14" s="1"/>
  <c r="N479" i="14"/>
  <c r="T479" i="14" s="1"/>
  <c r="N480" i="14"/>
  <c r="T480" i="14" s="1"/>
  <c r="N481" i="14"/>
  <c r="T481" i="14" s="1"/>
  <c r="N482" i="14"/>
  <c r="T482" i="14" s="1"/>
  <c r="N483" i="14"/>
  <c r="T483" i="14" s="1"/>
  <c r="N484" i="14"/>
  <c r="T484" i="14" s="1"/>
  <c r="N485" i="14"/>
  <c r="T485" i="14" s="1"/>
  <c r="N486" i="14"/>
  <c r="T486" i="14" s="1"/>
  <c r="N487" i="14"/>
  <c r="T487" i="14" s="1"/>
  <c r="N488" i="14"/>
  <c r="T488" i="14" s="1"/>
  <c r="N489" i="14"/>
  <c r="T489" i="14" s="1"/>
  <c r="N490" i="14"/>
  <c r="T490" i="14" s="1"/>
  <c r="N491" i="14"/>
  <c r="T491" i="14" s="1"/>
  <c r="N492" i="14"/>
  <c r="T492" i="14" s="1"/>
  <c r="N493" i="14"/>
  <c r="T493" i="14" s="1"/>
  <c r="N494" i="14"/>
  <c r="T494" i="14" s="1"/>
  <c r="N495" i="14"/>
  <c r="T495" i="14" s="1"/>
  <c r="N496" i="14"/>
  <c r="T496" i="14" s="1"/>
  <c r="N497" i="14"/>
  <c r="T497" i="14" s="1"/>
  <c r="N498" i="14"/>
  <c r="T498" i="14" s="1"/>
  <c r="N499" i="14"/>
  <c r="T499" i="14" s="1"/>
  <c r="N500" i="14"/>
  <c r="T500" i="14" s="1"/>
  <c r="N501" i="14"/>
  <c r="T501" i="14" s="1"/>
  <c r="N502" i="14"/>
  <c r="T502" i="14" s="1"/>
  <c r="N503" i="14"/>
  <c r="T503" i="14" s="1"/>
  <c r="N504" i="14"/>
  <c r="T504" i="14" s="1"/>
  <c r="N505" i="14"/>
  <c r="T505" i="14" s="1"/>
  <c r="N506" i="14"/>
  <c r="T506" i="14" s="1"/>
  <c r="N507" i="14"/>
  <c r="T507" i="14" s="1"/>
  <c r="N508" i="14"/>
  <c r="T508" i="14" s="1"/>
  <c r="N509" i="14"/>
  <c r="T509" i="14" s="1"/>
  <c r="N510" i="14"/>
  <c r="T510" i="14" s="1"/>
  <c r="N511" i="14"/>
  <c r="T511" i="14" s="1"/>
  <c r="N512" i="14"/>
  <c r="T512" i="14" s="1"/>
  <c r="N513" i="14"/>
  <c r="T513" i="14" s="1"/>
  <c r="N514" i="14"/>
  <c r="T514" i="14" s="1"/>
  <c r="N515" i="14"/>
  <c r="T515" i="14" s="1"/>
  <c r="N516" i="14"/>
  <c r="T516" i="14" s="1"/>
  <c r="N517" i="14"/>
  <c r="T517" i="14" s="1"/>
  <c r="N518" i="14"/>
  <c r="T518" i="14" s="1"/>
  <c r="N519" i="14"/>
  <c r="T519" i="14" s="1"/>
  <c r="N520" i="14"/>
  <c r="T520" i="14" s="1"/>
  <c r="N521" i="14"/>
  <c r="T521" i="14" s="1"/>
  <c r="N522" i="14"/>
  <c r="T522" i="14" s="1"/>
  <c r="N523" i="14"/>
  <c r="T523" i="14" s="1"/>
  <c r="N524" i="14"/>
  <c r="T524" i="14" s="1"/>
  <c r="N525" i="14"/>
  <c r="T525" i="14" s="1"/>
  <c r="N526" i="14"/>
  <c r="T526" i="14" s="1"/>
  <c r="N527" i="14"/>
  <c r="T527" i="14" s="1"/>
  <c r="N528" i="14"/>
  <c r="T528" i="14" s="1"/>
  <c r="N529" i="14"/>
  <c r="T529" i="14" s="1"/>
  <c r="N530" i="14"/>
  <c r="T530" i="14" s="1"/>
  <c r="N531" i="14"/>
  <c r="T531" i="14" s="1"/>
  <c r="N532" i="14"/>
  <c r="T532" i="14" s="1"/>
  <c r="N533" i="14"/>
  <c r="T533" i="14" s="1"/>
  <c r="N534" i="14"/>
  <c r="T534" i="14" s="1"/>
  <c r="N535" i="14"/>
  <c r="T535" i="14" s="1"/>
  <c r="N536" i="14"/>
  <c r="T536" i="14" s="1"/>
  <c r="N537" i="14"/>
  <c r="T537" i="14" s="1"/>
  <c r="N538" i="14"/>
  <c r="T538" i="14" s="1"/>
  <c r="N539" i="14"/>
  <c r="T539" i="14" s="1"/>
  <c r="N540" i="14"/>
  <c r="T540" i="14" s="1"/>
  <c r="N541" i="14"/>
  <c r="T541" i="14" s="1"/>
  <c r="N542" i="14"/>
  <c r="T542" i="14" s="1"/>
  <c r="N543" i="14"/>
  <c r="T543" i="14" s="1"/>
  <c r="N544" i="14"/>
  <c r="T544" i="14" s="1"/>
  <c r="N545" i="14"/>
  <c r="T545" i="14" s="1"/>
  <c r="N546" i="14"/>
  <c r="T546" i="14" s="1"/>
  <c r="N547" i="14"/>
  <c r="T547" i="14" s="1"/>
  <c r="N548" i="14"/>
  <c r="T548" i="14" s="1"/>
  <c r="N549" i="14"/>
  <c r="T549" i="14" s="1"/>
  <c r="N550" i="14"/>
  <c r="T550" i="14" s="1"/>
  <c r="N551" i="14"/>
  <c r="T551" i="14" s="1"/>
  <c r="N552" i="14"/>
  <c r="T552" i="14" s="1"/>
  <c r="N553" i="14"/>
  <c r="T553" i="14" s="1"/>
  <c r="N554" i="14"/>
  <c r="T554" i="14" s="1"/>
  <c r="N555" i="14"/>
  <c r="T555" i="14" s="1"/>
  <c r="N556" i="14"/>
  <c r="T556" i="14" s="1"/>
  <c r="N557" i="14"/>
  <c r="T557" i="14" s="1"/>
  <c r="N558" i="14"/>
  <c r="T558" i="14" s="1"/>
  <c r="N559" i="14"/>
  <c r="T559" i="14" s="1"/>
  <c r="N560" i="14"/>
  <c r="T560" i="14" s="1"/>
  <c r="N561" i="14"/>
  <c r="T561" i="14" s="1"/>
  <c r="N562" i="14"/>
  <c r="T562" i="14" s="1"/>
  <c r="N563" i="14"/>
  <c r="T563" i="14" s="1"/>
  <c r="N564" i="14"/>
  <c r="T564" i="14" s="1"/>
  <c r="N565" i="14"/>
  <c r="T565" i="14" s="1"/>
  <c r="N566" i="14"/>
  <c r="T566" i="14" s="1"/>
  <c r="N567" i="14"/>
  <c r="T567" i="14" s="1"/>
  <c r="N568" i="14"/>
  <c r="T568" i="14" s="1"/>
  <c r="N569" i="14"/>
  <c r="T569" i="14" s="1"/>
  <c r="N570" i="14"/>
  <c r="T570" i="14" s="1"/>
  <c r="N571" i="14"/>
  <c r="T571" i="14" s="1"/>
  <c r="N572" i="14"/>
  <c r="T572" i="14" s="1"/>
  <c r="N573" i="14"/>
  <c r="T573" i="14" s="1"/>
  <c r="N574" i="14"/>
  <c r="T574" i="14" s="1"/>
  <c r="N575" i="14"/>
  <c r="T575" i="14" s="1"/>
  <c r="N576" i="14"/>
  <c r="T576" i="14" s="1"/>
  <c r="N577" i="14"/>
  <c r="T577" i="14" s="1"/>
  <c r="N578" i="14"/>
  <c r="T578" i="14" s="1"/>
  <c r="N579" i="14"/>
  <c r="T579" i="14" s="1"/>
  <c r="N580" i="14"/>
  <c r="T580" i="14" s="1"/>
  <c r="N581" i="14"/>
  <c r="T581" i="14" s="1"/>
  <c r="N582" i="14"/>
  <c r="T582" i="14" s="1"/>
  <c r="N583" i="14"/>
  <c r="T583" i="14" s="1"/>
  <c r="N584" i="14"/>
  <c r="T584" i="14" s="1"/>
  <c r="N585" i="14"/>
  <c r="T585" i="14" s="1"/>
  <c r="N586" i="14"/>
  <c r="T586" i="14" s="1"/>
  <c r="N587" i="14"/>
  <c r="T587" i="14" s="1"/>
  <c r="N588" i="14"/>
  <c r="T588" i="14" s="1"/>
  <c r="N589" i="14"/>
  <c r="T589" i="14" s="1"/>
  <c r="N590" i="14"/>
  <c r="T590" i="14" s="1"/>
  <c r="N591" i="14"/>
  <c r="T591" i="14" s="1"/>
  <c r="N592" i="14"/>
  <c r="T592" i="14" s="1"/>
  <c r="N593" i="14"/>
  <c r="T593" i="14" s="1"/>
  <c r="N594" i="14"/>
  <c r="T594" i="14" s="1"/>
  <c r="N595" i="14"/>
  <c r="T595" i="14" s="1"/>
  <c r="N596" i="14"/>
  <c r="T596" i="14" s="1"/>
  <c r="N597" i="14"/>
  <c r="T597" i="14" s="1"/>
  <c r="N598" i="14"/>
  <c r="T598" i="14" s="1"/>
  <c r="N599" i="14"/>
  <c r="T599" i="14" s="1"/>
  <c r="N600" i="14"/>
  <c r="T600" i="14" s="1"/>
  <c r="N601" i="14"/>
  <c r="T601" i="14" s="1"/>
  <c r="N602" i="14"/>
  <c r="T602" i="14" s="1"/>
  <c r="N603" i="14"/>
  <c r="T603" i="14" s="1"/>
  <c r="N604" i="14"/>
  <c r="T604" i="14" s="1"/>
  <c r="N605" i="14"/>
  <c r="T605" i="14" s="1"/>
  <c r="N606" i="14"/>
  <c r="T606" i="14" s="1"/>
  <c r="N607" i="14"/>
  <c r="T607" i="14" s="1"/>
  <c r="N608" i="14"/>
  <c r="T608" i="14" s="1"/>
  <c r="N609" i="14"/>
  <c r="T609" i="14" s="1"/>
  <c r="N610" i="14"/>
  <c r="T610" i="14" s="1"/>
  <c r="N611" i="14"/>
  <c r="T611" i="14" s="1"/>
  <c r="N612" i="14"/>
  <c r="T612" i="14" s="1"/>
  <c r="N613" i="14"/>
  <c r="T613" i="14" s="1"/>
  <c r="N614" i="14"/>
  <c r="T614" i="14" s="1"/>
  <c r="N615" i="14"/>
  <c r="T615" i="14" s="1"/>
  <c r="N616" i="14"/>
  <c r="T616" i="14" s="1"/>
  <c r="N617" i="14"/>
  <c r="T617" i="14" s="1"/>
  <c r="N618" i="14"/>
  <c r="T618" i="14" s="1"/>
  <c r="N619" i="14"/>
  <c r="T619" i="14" s="1"/>
  <c r="N620" i="14"/>
  <c r="T620" i="14" s="1"/>
  <c r="N621" i="14"/>
  <c r="T621" i="14" s="1"/>
  <c r="N622" i="14"/>
  <c r="T622" i="14" s="1"/>
  <c r="N623" i="14"/>
  <c r="T623" i="14" s="1"/>
  <c r="N624" i="14"/>
  <c r="T624" i="14" s="1"/>
  <c r="N625" i="14"/>
  <c r="T625" i="14" s="1"/>
  <c r="N626" i="14"/>
  <c r="T626" i="14" s="1"/>
  <c r="N627" i="14"/>
  <c r="T627" i="14" s="1"/>
  <c r="N628" i="14"/>
  <c r="T628" i="14" s="1"/>
  <c r="N629" i="14"/>
  <c r="T629" i="14" s="1"/>
  <c r="N630" i="14"/>
  <c r="T630" i="14" s="1"/>
  <c r="N631" i="14"/>
  <c r="T631" i="14" s="1"/>
  <c r="N632" i="14"/>
  <c r="T632" i="14" s="1"/>
  <c r="N633" i="14"/>
  <c r="T633" i="14" s="1"/>
  <c r="N634" i="14"/>
  <c r="T634" i="14" s="1"/>
  <c r="N635" i="14"/>
  <c r="T635" i="14" s="1"/>
  <c r="N636" i="14"/>
  <c r="T636" i="14" s="1"/>
  <c r="N637" i="14"/>
  <c r="T637" i="14" s="1"/>
  <c r="N638" i="14"/>
  <c r="T638" i="14" s="1"/>
  <c r="N639" i="14"/>
  <c r="T639" i="14" s="1"/>
  <c r="N640" i="14"/>
  <c r="T640" i="14" s="1"/>
  <c r="N641" i="14"/>
  <c r="T641" i="14" s="1"/>
  <c r="N642" i="14"/>
  <c r="T642" i="14" s="1"/>
  <c r="U642" i="14" s="1"/>
  <c r="N643" i="14"/>
  <c r="T643" i="14" s="1"/>
  <c r="U643" i="14" s="1"/>
  <c r="N644" i="14"/>
  <c r="T644" i="14" s="1"/>
  <c r="U644" i="14" s="1"/>
  <c r="N645" i="14"/>
  <c r="T645" i="14" s="1"/>
  <c r="U645" i="14" s="1"/>
  <c r="N646" i="14"/>
  <c r="T646" i="14" s="1"/>
  <c r="U646" i="14" s="1"/>
  <c r="N647" i="14"/>
  <c r="T647" i="14" s="1"/>
  <c r="U647" i="14" s="1"/>
  <c r="N648" i="14"/>
  <c r="T648" i="14" s="1"/>
  <c r="U648" i="14" s="1"/>
  <c r="N649" i="14"/>
  <c r="T649" i="14" s="1"/>
  <c r="U649" i="14" s="1"/>
  <c r="N650" i="14"/>
  <c r="T650" i="14" s="1"/>
  <c r="U650" i="14" s="1"/>
  <c r="N651" i="14"/>
  <c r="T651" i="14" s="1"/>
  <c r="U651" i="14" s="1"/>
  <c r="N652" i="14"/>
  <c r="T652" i="14" s="1"/>
  <c r="U652" i="14" s="1"/>
  <c r="N653" i="14"/>
  <c r="T653" i="14" s="1"/>
  <c r="U653" i="14" s="1"/>
  <c r="N654" i="14"/>
  <c r="T654" i="14" s="1"/>
  <c r="U654" i="14" s="1"/>
  <c r="N655" i="14"/>
  <c r="T655" i="14" s="1"/>
  <c r="U655" i="14" s="1"/>
  <c r="N656" i="14"/>
  <c r="T656" i="14" s="1"/>
  <c r="U656" i="14" s="1"/>
  <c r="N657" i="14"/>
  <c r="T657" i="14" s="1"/>
  <c r="N658" i="14"/>
  <c r="T658" i="14" s="1"/>
  <c r="N659" i="14"/>
  <c r="T659" i="14" s="1"/>
  <c r="N660" i="14"/>
  <c r="T660" i="14" s="1"/>
  <c r="N661" i="14"/>
  <c r="T661" i="14" s="1"/>
  <c r="N662" i="14"/>
  <c r="T662" i="14" s="1"/>
  <c r="N663" i="14"/>
  <c r="T663" i="14" s="1"/>
  <c r="N664" i="14"/>
  <c r="T664" i="14" s="1"/>
  <c r="N665" i="14"/>
  <c r="T665" i="14" s="1"/>
  <c r="N666" i="14"/>
  <c r="T666" i="14" s="1"/>
  <c r="N667" i="14"/>
  <c r="T667" i="14" s="1"/>
  <c r="N668" i="14"/>
  <c r="T668" i="14" s="1"/>
  <c r="N669" i="14"/>
  <c r="T669" i="14" s="1"/>
  <c r="N670" i="14"/>
  <c r="T670" i="14" s="1"/>
  <c r="N671" i="14"/>
  <c r="T671" i="14" s="1"/>
  <c r="N672" i="14"/>
  <c r="T672" i="14" s="1"/>
  <c r="N673" i="14"/>
  <c r="T673" i="14" s="1"/>
  <c r="N674" i="14"/>
  <c r="T674" i="14" s="1"/>
  <c r="N675" i="14"/>
  <c r="T675" i="14" s="1"/>
  <c r="N676" i="14"/>
  <c r="T676" i="14" s="1"/>
  <c r="N677" i="14"/>
  <c r="T677" i="14" s="1"/>
  <c r="N678" i="14"/>
  <c r="T678" i="14" s="1"/>
  <c r="N679" i="14"/>
  <c r="T679" i="14" s="1"/>
  <c r="N680" i="14"/>
  <c r="T680" i="14" s="1"/>
  <c r="N681" i="14"/>
  <c r="T681" i="14" s="1"/>
  <c r="N682" i="14"/>
  <c r="T682" i="14" s="1"/>
  <c r="N683" i="14"/>
  <c r="T683" i="14" s="1"/>
  <c r="N684" i="14"/>
  <c r="T684" i="14" s="1"/>
  <c r="N685" i="14"/>
  <c r="T685" i="14" s="1"/>
  <c r="N686" i="14"/>
  <c r="T686" i="14" s="1"/>
  <c r="N687" i="14"/>
  <c r="T687" i="14" s="1"/>
  <c r="N688" i="14"/>
  <c r="T688" i="14" s="1"/>
  <c r="N689" i="14"/>
  <c r="T689" i="14" s="1"/>
  <c r="N690" i="14"/>
  <c r="T690" i="14" s="1"/>
  <c r="N691" i="14"/>
  <c r="T691" i="14" s="1"/>
  <c r="N692" i="14"/>
  <c r="T692" i="14" s="1"/>
  <c r="N693" i="14"/>
  <c r="T693" i="14" s="1"/>
  <c r="N694" i="14"/>
  <c r="T694" i="14" s="1"/>
  <c r="N695" i="14"/>
  <c r="T695" i="14" s="1"/>
  <c r="N696" i="14"/>
  <c r="T696" i="14" s="1"/>
  <c r="N697" i="14"/>
  <c r="T697" i="14" s="1"/>
  <c r="N698" i="14"/>
  <c r="T698" i="14" s="1"/>
  <c r="N699" i="14"/>
  <c r="T699" i="14" s="1"/>
  <c r="N700" i="14"/>
  <c r="T700" i="14" s="1"/>
  <c r="N701" i="14"/>
  <c r="T701" i="14" s="1"/>
  <c r="N702" i="14"/>
  <c r="T702" i="14" s="1"/>
  <c r="N703" i="14"/>
  <c r="T703" i="14" s="1"/>
  <c r="N704" i="14"/>
  <c r="T704" i="14" s="1"/>
  <c r="N705" i="14"/>
  <c r="T705" i="14" s="1"/>
  <c r="N706" i="14"/>
  <c r="T706" i="14" s="1"/>
  <c r="N707" i="14"/>
  <c r="T707" i="14" s="1"/>
  <c r="N708" i="14"/>
  <c r="T708" i="14" s="1"/>
  <c r="N709" i="14"/>
  <c r="T709" i="14" s="1"/>
  <c r="N710" i="14"/>
  <c r="T710" i="14" s="1"/>
  <c r="N711" i="14"/>
  <c r="T711" i="14" s="1"/>
  <c r="N712" i="14"/>
  <c r="T712" i="14" s="1"/>
  <c r="N713" i="14"/>
  <c r="T713" i="14" s="1"/>
  <c r="N714" i="14"/>
  <c r="T714" i="14" s="1"/>
  <c r="N715" i="14"/>
  <c r="T715" i="14" s="1"/>
  <c r="N716" i="14"/>
  <c r="T716" i="14" s="1"/>
  <c r="N717" i="14"/>
  <c r="T717" i="14" s="1"/>
  <c r="N718" i="14"/>
  <c r="T718" i="14" s="1"/>
  <c r="N719" i="14"/>
  <c r="T719" i="14" s="1"/>
  <c r="N720" i="14"/>
  <c r="T720" i="14" s="1"/>
  <c r="N721" i="14"/>
  <c r="T721" i="14" s="1"/>
  <c r="N722" i="14"/>
  <c r="T722" i="14" s="1"/>
  <c r="N723" i="14"/>
  <c r="T723" i="14" s="1"/>
  <c r="N724" i="14"/>
  <c r="T724" i="14" s="1"/>
  <c r="N725" i="14"/>
  <c r="T725" i="14" s="1"/>
  <c r="N726" i="14"/>
  <c r="T726" i="14" s="1"/>
  <c r="N727" i="14"/>
  <c r="T727" i="14" s="1"/>
  <c r="N728" i="14"/>
  <c r="T728" i="14" s="1"/>
  <c r="N729" i="14"/>
  <c r="T729" i="14" s="1"/>
  <c r="N730" i="14"/>
  <c r="T730" i="14" s="1"/>
  <c r="N731" i="14"/>
  <c r="T731" i="14" s="1"/>
  <c r="N732" i="14"/>
  <c r="T732" i="14" s="1"/>
  <c r="N733" i="14"/>
  <c r="T733" i="14" s="1"/>
  <c r="N734" i="14"/>
  <c r="T734" i="14" s="1"/>
  <c r="N735" i="14"/>
  <c r="T735" i="14" s="1"/>
  <c r="N736" i="14"/>
  <c r="T736" i="14" s="1"/>
  <c r="N737" i="14"/>
  <c r="T737" i="14" s="1"/>
  <c r="N738" i="14"/>
  <c r="T738" i="14" s="1"/>
  <c r="N739" i="14"/>
  <c r="T739" i="14" s="1"/>
  <c r="N740" i="14"/>
  <c r="T740" i="14" s="1"/>
  <c r="N741" i="14"/>
  <c r="T741" i="14" s="1"/>
  <c r="N742" i="14"/>
  <c r="T742" i="14" s="1"/>
  <c r="N743" i="14"/>
  <c r="T743" i="14" s="1"/>
  <c r="N744" i="14"/>
  <c r="T744" i="14" s="1"/>
  <c r="N745" i="14"/>
  <c r="T745" i="14" s="1"/>
  <c r="N746" i="14"/>
  <c r="T746" i="14" s="1"/>
  <c r="N747" i="14"/>
  <c r="T747" i="14" s="1"/>
  <c r="N748" i="14"/>
  <c r="T748" i="14" s="1"/>
  <c r="N749" i="14"/>
  <c r="T749" i="14" s="1"/>
  <c r="N750" i="14"/>
  <c r="T750" i="14" s="1"/>
  <c r="N751" i="14"/>
  <c r="T751" i="14" s="1"/>
  <c r="N752" i="14"/>
  <c r="T752" i="14" s="1"/>
  <c r="N753" i="14"/>
  <c r="T753" i="14" s="1"/>
  <c r="N754" i="14"/>
  <c r="T754" i="14" s="1"/>
  <c r="N755" i="14"/>
  <c r="T755" i="14" s="1"/>
  <c r="N756" i="14"/>
  <c r="T756" i="14" s="1"/>
  <c r="N757" i="14"/>
  <c r="T757" i="14" s="1"/>
  <c r="N758" i="14"/>
  <c r="T758" i="14" s="1"/>
  <c r="N759" i="14"/>
  <c r="T759" i="14" s="1"/>
  <c r="N760" i="14"/>
  <c r="T760" i="14" s="1"/>
  <c r="N761" i="14"/>
  <c r="T761" i="14" s="1"/>
  <c r="N762" i="14"/>
  <c r="T762" i="14" s="1"/>
  <c r="N763" i="14"/>
  <c r="T763" i="14" s="1"/>
  <c r="N764" i="14"/>
  <c r="T764" i="14" s="1"/>
  <c r="N765" i="14"/>
  <c r="T765" i="14" s="1"/>
  <c r="N766" i="14"/>
  <c r="T766" i="14" s="1"/>
  <c r="N767" i="14"/>
  <c r="T767" i="14" s="1"/>
  <c r="N768" i="14"/>
  <c r="T768" i="14" s="1"/>
  <c r="N769" i="14"/>
  <c r="T769" i="14" s="1"/>
  <c r="N770" i="14"/>
  <c r="T770" i="14" s="1"/>
  <c r="N771" i="14"/>
  <c r="T771" i="14" s="1"/>
  <c r="N772" i="14"/>
  <c r="T772" i="14" s="1"/>
  <c r="N773" i="14"/>
  <c r="T773" i="14" s="1"/>
  <c r="N774" i="14"/>
  <c r="T774" i="14" s="1"/>
  <c r="N775" i="14"/>
  <c r="T775" i="14" s="1"/>
  <c r="N776" i="14"/>
  <c r="T776" i="14" s="1"/>
  <c r="N777" i="14"/>
  <c r="T777" i="14" s="1"/>
  <c r="N778" i="14"/>
  <c r="T778" i="14" s="1"/>
  <c r="N779" i="14"/>
  <c r="T779" i="14" s="1"/>
  <c r="N780" i="14"/>
  <c r="T780" i="14" s="1"/>
  <c r="N781" i="14"/>
  <c r="T781" i="14" s="1"/>
  <c r="N782" i="14"/>
  <c r="T782" i="14" s="1"/>
  <c r="N783" i="14"/>
  <c r="T783" i="14" s="1"/>
  <c r="N784" i="14"/>
  <c r="T784" i="14" s="1"/>
  <c r="N785" i="14"/>
  <c r="T785" i="14" s="1"/>
  <c r="N786" i="14"/>
  <c r="T786" i="14" s="1"/>
  <c r="N787" i="14"/>
  <c r="T787" i="14" s="1"/>
  <c r="N788" i="14"/>
  <c r="T788" i="14" s="1"/>
  <c r="N789" i="14"/>
  <c r="T789" i="14" s="1"/>
  <c r="N790" i="14"/>
  <c r="T790" i="14" s="1"/>
  <c r="N791" i="14"/>
  <c r="T791" i="14" s="1"/>
  <c r="N792" i="14"/>
  <c r="T792" i="14" s="1"/>
  <c r="N793" i="14"/>
  <c r="T793" i="14" s="1"/>
  <c r="N794" i="14"/>
  <c r="T794" i="14" s="1"/>
  <c r="N795" i="14"/>
  <c r="T795" i="14" s="1"/>
  <c r="N796" i="14"/>
  <c r="T796" i="14" s="1"/>
  <c r="N797" i="14"/>
  <c r="T797" i="14" s="1"/>
  <c r="N798" i="14"/>
  <c r="T798" i="14" s="1"/>
  <c r="N799" i="14"/>
  <c r="T799" i="14" s="1"/>
  <c r="N800" i="14"/>
  <c r="T800" i="14" s="1"/>
  <c r="N801" i="14"/>
  <c r="T801" i="14" s="1"/>
  <c r="N802" i="14"/>
  <c r="T802" i="14" s="1"/>
  <c r="N803" i="14"/>
  <c r="T803" i="14" s="1"/>
  <c r="N804" i="14"/>
  <c r="T804" i="14" s="1"/>
  <c r="N805" i="14"/>
  <c r="T805" i="14" s="1"/>
  <c r="N806" i="14"/>
  <c r="T806" i="14" s="1"/>
  <c r="N807" i="14"/>
  <c r="T807" i="14" s="1"/>
  <c r="N808" i="14"/>
  <c r="T808" i="14" s="1"/>
  <c r="N809" i="14"/>
  <c r="T809" i="14" s="1"/>
  <c r="N810" i="14"/>
  <c r="T810" i="14" s="1"/>
  <c r="N811" i="14"/>
  <c r="T811" i="14" s="1"/>
  <c r="N812" i="14"/>
  <c r="T812" i="14" s="1"/>
  <c r="N813" i="14"/>
  <c r="T813" i="14" s="1"/>
  <c r="N814" i="14"/>
  <c r="T814" i="14" s="1"/>
  <c r="N815" i="14"/>
  <c r="T815" i="14" s="1"/>
  <c r="N816" i="14"/>
  <c r="T816" i="14" s="1"/>
  <c r="N817" i="14"/>
  <c r="T817" i="14" s="1"/>
  <c r="N818" i="14"/>
  <c r="T818" i="14" s="1"/>
  <c r="N819" i="14"/>
  <c r="T819" i="14" s="1"/>
  <c r="N820" i="14"/>
  <c r="T820" i="14" s="1"/>
  <c r="N821" i="14"/>
  <c r="T821" i="14" s="1"/>
  <c r="N822" i="14"/>
  <c r="T822" i="14" s="1"/>
  <c r="N823" i="14"/>
  <c r="T823" i="14" s="1"/>
  <c r="N824" i="14"/>
  <c r="T824" i="14" s="1"/>
  <c r="N825" i="14"/>
  <c r="T825" i="14" s="1"/>
  <c r="N826" i="14"/>
  <c r="T826" i="14" s="1"/>
  <c r="N827" i="14"/>
  <c r="T827" i="14" s="1"/>
  <c r="N828" i="14"/>
  <c r="T828" i="14" s="1"/>
  <c r="N829" i="14"/>
  <c r="T829" i="14" s="1"/>
  <c r="N830" i="14"/>
  <c r="T830" i="14" s="1"/>
  <c r="N831" i="14"/>
  <c r="T831" i="14" s="1"/>
  <c r="N832" i="14"/>
  <c r="T832" i="14" s="1"/>
  <c r="N833" i="14"/>
  <c r="T833" i="14" s="1"/>
  <c r="N834" i="14"/>
  <c r="T834" i="14" s="1"/>
  <c r="N835" i="14"/>
  <c r="T835" i="14" s="1"/>
  <c r="N836" i="14"/>
  <c r="T836" i="14" s="1"/>
  <c r="N837" i="14"/>
  <c r="T837" i="14" s="1"/>
  <c r="N838" i="14"/>
  <c r="T838" i="14" s="1"/>
  <c r="N839" i="14"/>
  <c r="T839" i="14" s="1"/>
  <c r="N840" i="14"/>
  <c r="T840" i="14" s="1"/>
  <c r="O2" i="14" a="1"/>
  <c r="O3" i="14" a="1"/>
  <c r="O4" i="14" a="1"/>
  <c r="O5" i="14" a="1"/>
  <c r="O6" i="14" a="1"/>
  <c r="O7" i="14" a="1"/>
  <c r="O8" i="14" a="1"/>
  <c r="O9" i="14" a="1"/>
  <c r="Y9" i="14" s="1"/>
  <c r="O10" i="14" a="1"/>
  <c r="Y10" i="14" s="1"/>
  <c r="O11" i="14" a="1"/>
  <c r="Y11" i="14" s="1"/>
  <c r="O12" i="14" a="1"/>
  <c r="O13" i="14" a="1"/>
  <c r="O14" i="14" a="1"/>
  <c r="O15" i="14" a="1"/>
  <c r="O16" i="14" a="1"/>
  <c r="O17" i="14" a="1"/>
  <c r="O18" i="14" a="1"/>
  <c r="O19" i="14" a="1"/>
  <c r="O20" i="14" a="1"/>
  <c r="O21" i="14" a="1"/>
  <c r="O22" i="14" a="1"/>
  <c r="O23" i="14" a="1"/>
  <c r="O24" i="14" a="1"/>
  <c r="O25" i="14" a="1"/>
  <c r="O26" i="14" a="1"/>
  <c r="O27" i="14" a="1"/>
  <c r="O28" i="14" a="1"/>
  <c r="O29" i="14" a="1"/>
  <c r="O30" i="14" a="1"/>
  <c r="O31" i="14" a="1"/>
  <c r="O32" i="14" a="1"/>
  <c r="O33" i="14" a="1"/>
  <c r="O34" i="14" a="1"/>
  <c r="O35" i="14" a="1"/>
  <c r="O36" i="14" a="1"/>
  <c r="O37" i="14" a="1"/>
  <c r="O38" i="14" a="1"/>
  <c r="O39" i="14" a="1"/>
  <c r="O40" i="14" a="1"/>
  <c r="O41" i="14" a="1"/>
  <c r="O42" i="14" a="1"/>
  <c r="O43" i="14" a="1"/>
  <c r="O44" i="14" a="1"/>
  <c r="O45" i="14" a="1"/>
  <c r="O46" i="14" a="1"/>
  <c r="O47" i="14" a="1"/>
  <c r="O48" i="14" a="1"/>
  <c r="O49" i="14" a="1"/>
  <c r="O50" i="14" a="1"/>
  <c r="O51" i="14" a="1"/>
  <c r="O52" i="14" a="1"/>
  <c r="O53" i="14" a="1"/>
  <c r="O54" i="14" a="1"/>
  <c r="O55" i="14" a="1"/>
  <c r="O56" i="14" a="1"/>
  <c r="O57" i="14" a="1"/>
  <c r="O58" i="14" a="1"/>
  <c r="O59" i="14" a="1"/>
  <c r="O60" i="14" a="1"/>
  <c r="O61" i="14" a="1"/>
  <c r="O62" i="14" a="1"/>
  <c r="O63" i="14" a="1"/>
  <c r="O64" i="14" a="1"/>
  <c r="O65" i="14" a="1"/>
  <c r="O66" i="14" a="1"/>
  <c r="O67" i="14" a="1"/>
  <c r="O68" i="14" a="1"/>
  <c r="O69" i="14" a="1"/>
  <c r="O70" i="14" a="1"/>
  <c r="O71" i="14" a="1"/>
  <c r="O72" i="14" a="1"/>
  <c r="P72" i="14" s="1"/>
  <c r="O73" i="14" a="1"/>
  <c r="O74" i="14" a="1"/>
  <c r="O75" i="14" a="1"/>
  <c r="O76" i="14" a="1"/>
  <c r="O77" i="14" a="1"/>
  <c r="O78" i="14" a="1"/>
  <c r="O79" i="14" a="1"/>
  <c r="O80" i="14" a="1"/>
  <c r="O81" i="14" a="1"/>
  <c r="O82" i="14" a="1"/>
  <c r="O83" i="14" a="1"/>
  <c r="O84" i="14" a="1"/>
  <c r="O85" i="14" a="1"/>
  <c r="O86" i="14" a="1"/>
  <c r="O87" i="14" a="1"/>
  <c r="O88" i="14" a="1"/>
  <c r="O89" i="14" a="1"/>
  <c r="O90" i="14" a="1"/>
  <c r="O91" i="14" a="1"/>
  <c r="O92" i="14" a="1"/>
  <c r="O93" i="14" a="1"/>
  <c r="O94" i="14" a="1"/>
  <c r="O95" i="14" a="1"/>
  <c r="O96" i="14" a="1"/>
  <c r="O97" i="14" a="1"/>
  <c r="O98" i="14" a="1"/>
  <c r="O99" i="14" a="1"/>
  <c r="O100" i="14" a="1"/>
  <c r="O101" i="14" a="1"/>
  <c r="O102" i="14" a="1"/>
  <c r="O103" i="14" a="1"/>
  <c r="O104" i="14" a="1"/>
  <c r="O105" i="14" a="1"/>
  <c r="O106" i="14" a="1"/>
  <c r="O107" i="14" a="1"/>
  <c r="O108" i="14" a="1"/>
  <c r="O109" i="14" a="1"/>
  <c r="O110" i="14" a="1"/>
  <c r="O111" i="14" a="1"/>
  <c r="O112" i="14" a="1"/>
  <c r="O113" i="14" a="1"/>
  <c r="O114" i="14" a="1"/>
  <c r="O115" i="14" a="1"/>
  <c r="O116" i="14" a="1"/>
  <c r="O117" i="14" a="1"/>
  <c r="O118" i="14" a="1"/>
  <c r="O119" i="14" a="1"/>
  <c r="O120" i="14" a="1"/>
  <c r="P120" i="14" s="1"/>
  <c r="O121" i="14" a="1"/>
  <c r="O122" i="14" a="1"/>
  <c r="O123" i="14" a="1"/>
  <c r="O124" i="14" a="1"/>
  <c r="O125" i="14" a="1"/>
  <c r="O126" i="14" a="1"/>
  <c r="O127" i="14" a="1"/>
  <c r="O128" i="14" a="1"/>
  <c r="O129" i="14" a="1"/>
  <c r="O130" i="14" a="1"/>
  <c r="O131" i="14" a="1"/>
  <c r="O132" i="14" a="1"/>
  <c r="O133" i="14" a="1"/>
  <c r="O134" i="14" a="1"/>
  <c r="O135" i="14" a="1"/>
  <c r="O136" i="14" a="1"/>
  <c r="O137" i="14" a="1"/>
  <c r="O138" i="14" a="1"/>
  <c r="O139" i="14" a="1"/>
  <c r="O140" i="14" a="1"/>
  <c r="O141" i="14" a="1"/>
  <c r="O142" i="14" a="1"/>
  <c r="O143" i="14" a="1"/>
  <c r="O144" i="14" a="1"/>
  <c r="O145" i="14" a="1"/>
  <c r="O146" i="14" a="1"/>
  <c r="O147" i="14" a="1"/>
  <c r="O148" i="14" a="1"/>
  <c r="O149" i="14" a="1"/>
  <c r="O150" i="14" a="1"/>
  <c r="O151" i="14" a="1"/>
  <c r="O152" i="14" a="1"/>
  <c r="O153" i="14" a="1"/>
  <c r="O154" i="14" a="1"/>
  <c r="O155" i="14" a="1"/>
  <c r="O156" i="14" a="1"/>
  <c r="O157" i="14" a="1"/>
  <c r="O158" i="14" a="1"/>
  <c r="O159" i="14" a="1"/>
  <c r="O160" i="14" a="1"/>
  <c r="O161" i="14" a="1"/>
  <c r="O162" i="14" a="1"/>
  <c r="O163" i="14" a="1"/>
  <c r="O164" i="14" a="1"/>
  <c r="O165" i="14" a="1"/>
  <c r="O166" i="14" a="1"/>
  <c r="O167" i="14" a="1"/>
  <c r="O168" i="14" a="1"/>
  <c r="O169" i="14" a="1"/>
  <c r="O170" i="14" a="1"/>
  <c r="O171" i="14" a="1"/>
  <c r="O172" i="14" a="1"/>
  <c r="O173" i="14" a="1"/>
  <c r="O174" i="14" a="1"/>
  <c r="O175" i="14" a="1"/>
  <c r="O176" i="14" a="1"/>
  <c r="O177" i="14" a="1"/>
  <c r="O178" i="14" a="1"/>
  <c r="O179" i="14" a="1"/>
  <c r="O180" i="14" a="1"/>
  <c r="O181" i="14" a="1"/>
  <c r="O182" i="14" a="1"/>
  <c r="O183" i="14" a="1"/>
  <c r="O184" i="14" a="1"/>
  <c r="O185" i="14" a="1"/>
  <c r="O186" i="14" a="1"/>
  <c r="O187" i="14" a="1"/>
  <c r="O188" i="14" a="1"/>
  <c r="O189" i="14" a="1"/>
  <c r="O190" i="14" a="1"/>
  <c r="O191" i="14" a="1"/>
  <c r="O192" i="14" a="1"/>
  <c r="O193" i="14" a="1"/>
  <c r="O194" i="14" a="1"/>
  <c r="O195" i="14" a="1"/>
  <c r="O196" i="14" a="1"/>
  <c r="O197" i="14" a="1"/>
  <c r="O198" i="14" a="1"/>
  <c r="O199" i="14" a="1"/>
  <c r="O200" i="14" a="1"/>
  <c r="O201" i="14" a="1"/>
  <c r="O202" i="14" a="1"/>
  <c r="O203" i="14" a="1"/>
  <c r="O204" i="14" a="1"/>
  <c r="O205" i="14" a="1"/>
  <c r="O206" i="14" a="1"/>
  <c r="O207" i="14" a="1"/>
  <c r="O208" i="14" a="1"/>
  <c r="O209" i="14" a="1"/>
  <c r="O210" i="14" a="1"/>
  <c r="O211" i="14" a="1"/>
  <c r="O212" i="14" a="1"/>
  <c r="O213" i="14" a="1"/>
  <c r="O214" i="14" a="1"/>
  <c r="O215" i="14" a="1"/>
  <c r="O216" i="14" a="1"/>
  <c r="O217" i="14" a="1"/>
  <c r="O218" i="14" a="1"/>
  <c r="O219" i="14" a="1"/>
  <c r="O220" i="14" a="1"/>
  <c r="O221" i="14" a="1"/>
  <c r="O222" i="14" a="1"/>
  <c r="O223" i="14" a="1"/>
  <c r="O224" i="14" a="1"/>
  <c r="O225" i="14" a="1"/>
  <c r="O226" i="14" a="1"/>
  <c r="O227" i="14" a="1"/>
  <c r="O228" i="14" a="1"/>
  <c r="O229" i="14" a="1"/>
  <c r="O230" i="14" a="1"/>
  <c r="O231" i="14" a="1"/>
  <c r="O232" i="14" a="1"/>
  <c r="O233" i="14" a="1"/>
  <c r="O234" i="14" a="1"/>
  <c r="O235" i="14" a="1"/>
  <c r="O236" i="14" a="1"/>
  <c r="O237" i="14" a="1"/>
  <c r="O238" i="14" a="1"/>
  <c r="O239" i="14" a="1"/>
  <c r="O240" i="14" a="1"/>
  <c r="O241" i="14" a="1"/>
  <c r="O242" i="14" a="1"/>
  <c r="O243" i="14" a="1"/>
  <c r="O244" i="14" a="1"/>
  <c r="O245" i="14" a="1"/>
  <c r="O246" i="14" a="1"/>
  <c r="O247" i="14" a="1"/>
  <c r="O248" i="14" a="1"/>
  <c r="O249" i="14" a="1"/>
  <c r="O250" i="14" a="1"/>
  <c r="O251" i="14" a="1"/>
  <c r="O252" i="14" a="1"/>
  <c r="O253" i="14" a="1"/>
  <c r="O254" i="14" a="1"/>
  <c r="O255" i="14" a="1"/>
  <c r="O256" i="14" a="1"/>
  <c r="O257" i="14" a="1"/>
  <c r="O258" i="14" a="1"/>
  <c r="O259" i="14" a="1"/>
  <c r="O260" i="14" a="1"/>
  <c r="O261" i="14" a="1"/>
  <c r="O262" i="14" a="1"/>
  <c r="O263" i="14" a="1"/>
  <c r="O264" i="14" a="1"/>
  <c r="O265" i="14" a="1"/>
  <c r="O266" i="14" a="1"/>
  <c r="O267" i="14" a="1"/>
  <c r="O268" i="14" a="1"/>
  <c r="O269" i="14" a="1"/>
  <c r="O270" i="14" a="1"/>
  <c r="O271" i="14" a="1"/>
  <c r="O272" i="14" a="1"/>
  <c r="O273" i="14" a="1"/>
  <c r="O274" i="14" a="1"/>
  <c r="O275" i="14" a="1"/>
  <c r="O276" i="14" a="1"/>
  <c r="O277" i="14" a="1"/>
  <c r="O278" i="14" a="1"/>
  <c r="O279" i="14" a="1"/>
  <c r="O280" i="14" a="1"/>
  <c r="O281" i="14" a="1"/>
  <c r="O282" i="14" a="1"/>
  <c r="O283" i="14" a="1"/>
  <c r="O284" i="14" a="1"/>
  <c r="O285" i="14" a="1"/>
  <c r="O286" i="14" a="1"/>
  <c r="O287" i="14" a="1"/>
  <c r="O288" i="14" a="1"/>
  <c r="O289" i="14" a="1"/>
  <c r="O290" i="14" a="1"/>
  <c r="O291" i="14" a="1"/>
  <c r="O292" i="14" a="1"/>
  <c r="O293" i="14" a="1"/>
  <c r="O294" i="14" a="1"/>
  <c r="O295" i="14" a="1"/>
  <c r="O296" i="14" a="1"/>
  <c r="O297" i="14" a="1"/>
  <c r="O298" i="14" a="1"/>
  <c r="O299" i="14" a="1"/>
  <c r="O300" i="14" a="1"/>
  <c r="O301" i="14" a="1"/>
  <c r="O302" i="14" a="1"/>
  <c r="O303" i="14" a="1"/>
  <c r="O304" i="14" a="1"/>
  <c r="O305" i="14" a="1"/>
  <c r="O306" i="14" a="1"/>
  <c r="O307" i="14" a="1"/>
  <c r="O308" i="14" a="1"/>
  <c r="O309" i="14" a="1"/>
  <c r="O310" i="14" a="1"/>
  <c r="O311" i="14" a="1"/>
  <c r="O312" i="14" a="1"/>
  <c r="O313" i="14" a="1"/>
  <c r="O314" i="14" a="1"/>
  <c r="O315" i="14" a="1"/>
  <c r="O316" i="14" a="1"/>
  <c r="O317" i="14" a="1"/>
  <c r="O318" i="14" a="1"/>
  <c r="O319" i="14" a="1"/>
  <c r="O320" i="14" a="1"/>
  <c r="O321" i="14" a="1"/>
  <c r="O322" i="14" a="1"/>
  <c r="O323" i="14" a="1"/>
  <c r="O324" i="14" a="1"/>
  <c r="O325" i="14" a="1"/>
  <c r="O326" i="14" a="1"/>
  <c r="O327" i="14" a="1"/>
  <c r="O328" i="14" a="1"/>
  <c r="O329" i="14" a="1"/>
  <c r="O330" i="14" a="1"/>
  <c r="O331" i="14" a="1"/>
  <c r="O332" i="14" a="1"/>
  <c r="O333" i="14" a="1"/>
  <c r="O334" i="14" a="1"/>
  <c r="O335" i="14" a="1"/>
  <c r="O336" i="14" a="1"/>
  <c r="O337" i="14" a="1"/>
  <c r="O338" i="14" a="1"/>
  <c r="O339" i="14" a="1"/>
  <c r="O340" i="14" a="1"/>
  <c r="O341" i="14" a="1"/>
  <c r="O342" i="14" a="1"/>
  <c r="O343" i="14" a="1"/>
  <c r="O344" i="14" a="1"/>
  <c r="O345" i="14" a="1"/>
  <c r="O346" i="14" a="1"/>
  <c r="O347" i="14" a="1"/>
  <c r="O348" i="14" a="1"/>
  <c r="P348" i="14" s="1"/>
  <c r="O349" i="14" a="1"/>
  <c r="P349" i="14" s="1"/>
  <c r="O350" i="14" a="1"/>
  <c r="P350" i="14" s="1"/>
  <c r="O351" i="14" a="1"/>
  <c r="P351" i="14" s="1"/>
  <c r="O352" i="14" a="1"/>
  <c r="P352" i="14" s="1"/>
  <c r="O353" i="14" a="1"/>
  <c r="P353" i="14" s="1"/>
  <c r="O354" i="14" a="1"/>
  <c r="P354" i="14" s="1"/>
  <c r="O355" i="14" a="1"/>
  <c r="P355" i="14" s="1"/>
  <c r="O356" i="14" a="1"/>
  <c r="P356" i="14" s="1"/>
  <c r="O357" i="14" a="1"/>
  <c r="P357" i="14" s="1"/>
  <c r="Q357" i="14" s="1"/>
  <c r="O358" i="14" a="1"/>
  <c r="P358" i="14" s="1"/>
  <c r="O359" i="14" a="1"/>
  <c r="P359" i="14" s="1"/>
  <c r="O360" i="14" a="1"/>
  <c r="P360" i="14" s="1"/>
  <c r="O361" i="14" a="1"/>
  <c r="P361" i="14" s="1"/>
  <c r="O362" i="14" a="1"/>
  <c r="P362" i="14" s="1"/>
  <c r="O363" i="14" a="1"/>
  <c r="P363" i="14" s="1"/>
  <c r="O364" i="14" a="1"/>
  <c r="P364" i="14" s="1"/>
  <c r="O365" i="14" a="1"/>
  <c r="P365" i="14" s="1"/>
  <c r="O366" i="14" a="1"/>
  <c r="P366" i="14" s="1"/>
  <c r="O367" i="14" a="1"/>
  <c r="P367" i="14" s="1"/>
  <c r="O368" i="14" a="1"/>
  <c r="P368" i="14" s="1"/>
  <c r="O369" i="14" a="1"/>
  <c r="P369" i="14" s="1"/>
  <c r="O370" i="14" a="1"/>
  <c r="P370" i="14" s="1"/>
  <c r="O371" i="14" a="1"/>
  <c r="P371" i="14" s="1"/>
  <c r="O372" i="14" a="1"/>
  <c r="P372" i="14" s="1"/>
  <c r="O373" i="14" a="1"/>
  <c r="P373" i="14" s="1"/>
  <c r="O374" i="14" a="1"/>
  <c r="P374" i="14" s="1"/>
  <c r="O375" i="14" a="1"/>
  <c r="P375" i="14" s="1"/>
  <c r="O376" i="14" a="1"/>
  <c r="P376" i="14" s="1"/>
  <c r="O377" i="14" a="1"/>
  <c r="P377" i="14" s="1"/>
  <c r="O378" i="14" a="1"/>
  <c r="P378" i="14" s="1"/>
  <c r="O379" i="14" a="1"/>
  <c r="P379" i="14" s="1"/>
  <c r="O380" i="14" a="1"/>
  <c r="P380" i="14" s="1"/>
  <c r="O381" i="14" a="1"/>
  <c r="P381" i="14" s="1"/>
  <c r="O382" i="14" a="1"/>
  <c r="P382" i="14" s="1"/>
  <c r="O383" i="14" a="1"/>
  <c r="P383" i="14" s="1"/>
  <c r="O384" i="14" a="1"/>
  <c r="P384" i="14" s="1"/>
  <c r="O385" i="14" a="1"/>
  <c r="P385" i="14" s="1"/>
  <c r="O386" i="14" a="1"/>
  <c r="P386" i="14" s="1"/>
  <c r="O387" i="14" a="1"/>
  <c r="P387" i="14" s="1"/>
  <c r="O388" i="14" a="1"/>
  <c r="P388" i="14" s="1"/>
  <c r="O389" i="14" a="1"/>
  <c r="P389" i="14" s="1"/>
  <c r="O390" i="14" a="1"/>
  <c r="P390" i="14" s="1"/>
  <c r="O391" i="14" a="1"/>
  <c r="P391" i="14" s="1"/>
  <c r="O392" i="14" a="1"/>
  <c r="P392" i="14" s="1"/>
  <c r="O393" i="14" a="1"/>
  <c r="P393" i="14" s="1"/>
  <c r="O394" i="14" a="1"/>
  <c r="P394" i="14" s="1"/>
  <c r="O395" i="14" a="1"/>
  <c r="P395" i="14" s="1"/>
  <c r="O396" i="14" a="1"/>
  <c r="P396" i="14" s="1"/>
  <c r="O397" i="14" a="1"/>
  <c r="P397" i="14" s="1"/>
  <c r="O398" i="14" a="1"/>
  <c r="P398" i="14" s="1"/>
  <c r="Q398" i="14" s="1"/>
  <c r="O399" i="14" a="1"/>
  <c r="P399" i="14" s="1"/>
  <c r="O400" i="14" a="1"/>
  <c r="P400" i="14" s="1"/>
  <c r="Q400" i="14" s="1"/>
  <c r="O401" i="14" a="1"/>
  <c r="P401" i="14" s="1"/>
  <c r="O402" i="14" a="1"/>
  <c r="P402" i="14" s="1"/>
  <c r="O403" i="14" a="1"/>
  <c r="P403" i="14" s="1"/>
  <c r="O404" i="14" a="1"/>
  <c r="P404" i="14" s="1"/>
  <c r="O405" i="14" a="1"/>
  <c r="P405" i="14" s="1"/>
  <c r="O406" i="14" a="1"/>
  <c r="P406" i="14" s="1"/>
  <c r="O407" i="14" a="1"/>
  <c r="P407" i="14" s="1"/>
  <c r="Q407" i="14" s="1"/>
  <c r="O408" i="14" a="1"/>
  <c r="P408" i="14" s="1"/>
  <c r="O409" i="14" a="1"/>
  <c r="P409" i="14" s="1"/>
  <c r="O410" i="14" a="1"/>
  <c r="P410" i="14" s="1"/>
  <c r="Q410" i="14" s="1"/>
  <c r="O411" i="14" a="1"/>
  <c r="P411" i="14" s="1"/>
  <c r="O412" i="14" a="1"/>
  <c r="P412" i="14" s="1"/>
  <c r="O413" i="14" a="1"/>
  <c r="P413" i="14" s="1"/>
  <c r="O414" i="14" a="1"/>
  <c r="P414" i="14" s="1"/>
  <c r="O415" i="14" a="1"/>
  <c r="P415" i="14" s="1"/>
  <c r="O416" i="14" a="1"/>
  <c r="P416" i="14" s="1"/>
  <c r="Q416" i="14" s="1"/>
  <c r="O417" i="14" a="1"/>
  <c r="P417" i="14" s="1"/>
  <c r="O418" i="14" a="1"/>
  <c r="P418" i="14" s="1"/>
  <c r="O419" i="14" a="1"/>
  <c r="P419" i="14" s="1"/>
  <c r="O420" i="14" a="1"/>
  <c r="P420" i="14" s="1"/>
  <c r="O421" i="14" a="1"/>
  <c r="P421" i="14" s="1"/>
  <c r="O422" i="14" a="1"/>
  <c r="P422" i="14" s="1"/>
  <c r="O423" i="14" a="1"/>
  <c r="P423" i="14" s="1"/>
  <c r="O424" i="14" a="1"/>
  <c r="P424" i="14" s="1"/>
  <c r="O425" i="14" a="1"/>
  <c r="P425" i="14" s="1"/>
  <c r="O426" i="14" a="1"/>
  <c r="P426" i="14" s="1"/>
  <c r="O427" i="14" a="1"/>
  <c r="P427" i="14" s="1"/>
  <c r="O428" i="14" a="1"/>
  <c r="P428" i="14" s="1"/>
  <c r="O429" i="14" a="1"/>
  <c r="P429" i="14" s="1"/>
  <c r="O430" i="14" a="1"/>
  <c r="P430" i="14" s="1"/>
  <c r="O431" i="14" a="1"/>
  <c r="P431" i="14" s="1"/>
  <c r="O432" i="14" a="1"/>
  <c r="P432" i="14" s="1"/>
  <c r="O433" i="14" a="1"/>
  <c r="P433" i="14" s="1"/>
  <c r="O434" i="14" a="1"/>
  <c r="P434" i="14" s="1"/>
  <c r="O435" i="14" a="1"/>
  <c r="P435" i="14" s="1"/>
  <c r="O436" i="14" a="1"/>
  <c r="P436" i="14" s="1"/>
  <c r="O437" i="14" a="1"/>
  <c r="P437" i="14" s="1"/>
  <c r="Q437" i="14" s="1"/>
  <c r="O438" i="14" a="1"/>
  <c r="P438" i="14" s="1"/>
  <c r="O439" i="14" a="1"/>
  <c r="P439" i="14" s="1"/>
  <c r="O440" i="14" a="1"/>
  <c r="P440" i="14" s="1"/>
  <c r="O441" i="14" a="1"/>
  <c r="P441" i="14" s="1"/>
  <c r="O442" i="14" a="1"/>
  <c r="P442" i="14" s="1"/>
  <c r="O443" i="14" a="1"/>
  <c r="P443" i="14" s="1"/>
  <c r="O444" i="14" a="1"/>
  <c r="P444" i="14" s="1"/>
  <c r="O445" i="14" a="1"/>
  <c r="P445" i="14" s="1"/>
  <c r="Q445" i="14" s="1"/>
  <c r="O446" i="14" a="1"/>
  <c r="P446" i="14" s="1"/>
  <c r="O447" i="14" a="1"/>
  <c r="P447" i="14" s="1"/>
  <c r="O448" i="14" a="1"/>
  <c r="P448" i="14" s="1"/>
  <c r="O449" i="14" a="1"/>
  <c r="P449" i="14" s="1"/>
  <c r="O450" i="14" a="1"/>
  <c r="P450" i="14" s="1"/>
  <c r="O451" i="14" a="1"/>
  <c r="P451" i="14" s="1"/>
  <c r="O452" i="14" a="1"/>
  <c r="P452" i="14" s="1"/>
  <c r="O453" i="14" a="1"/>
  <c r="P453" i="14" s="1"/>
  <c r="O454" i="14" a="1"/>
  <c r="P454" i="14" s="1"/>
  <c r="O455" i="14" a="1"/>
  <c r="P455" i="14" s="1"/>
  <c r="Q455" i="14" s="1"/>
  <c r="O456" i="14" a="1"/>
  <c r="P456" i="14" s="1"/>
  <c r="O457" i="14" a="1"/>
  <c r="P457" i="14" s="1"/>
  <c r="O458" i="14" a="1"/>
  <c r="P458" i="14" s="1"/>
  <c r="O459" i="14" a="1"/>
  <c r="P459" i="14" s="1"/>
  <c r="O460" i="14" a="1"/>
  <c r="P460" i="14" s="1"/>
  <c r="O461" i="14" a="1"/>
  <c r="P461" i="14" s="1"/>
  <c r="O462" i="14" a="1"/>
  <c r="P462" i="14" s="1"/>
  <c r="O463" i="14" a="1"/>
  <c r="P463" i="14" s="1"/>
  <c r="O464" i="14" a="1"/>
  <c r="P464" i="14" s="1"/>
  <c r="O465" i="14" a="1"/>
  <c r="P465" i="14" s="1"/>
  <c r="O466" i="14" a="1"/>
  <c r="P466" i="14" s="1"/>
  <c r="O467" i="14" a="1"/>
  <c r="P467" i="14" s="1"/>
  <c r="O468" i="14" a="1"/>
  <c r="P468" i="14" s="1"/>
  <c r="O469" i="14" a="1"/>
  <c r="P469" i="14" s="1"/>
  <c r="O470" i="14" a="1"/>
  <c r="P470" i="14" s="1"/>
  <c r="O471" i="14" a="1"/>
  <c r="P471" i="14" s="1"/>
  <c r="O472" i="14" a="1"/>
  <c r="P472" i="14" s="1"/>
  <c r="O473" i="14" a="1"/>
  <c r="P473" i="14" s="1"/>
  <c r="O474" i="14" a="1"/>
  <c r="P474" i="14" s="1"/>
  <c r="O475" i="14" a="1"/>
  <c r="P475" i="14" s="1"/>
  <c r="O476" i="14" a="1"/>
  <c r="P476" i="14" s="1"/>
  <c r="O477" i="14" a="1"/>
  <c r="P477" i="14" s="1"/>
  <c r="O478" i="14" a="1"/>
  <c r="P478" i="14" s="1"/>
  <c r="O479" i="14" a="1"/>
  <c r="P479" i="14" s="1"/>
  <c r="O480" i="14" a="1"/>
  <c r="P480" i="14" s="1"/>
  <c r="O481" i="14" a="1"/>
  <c r="P481" i="14" s="1"/>
  <c r="O482" i="14" a="1"/>
  <c r="P482" i="14" s="1"/>
  <c r="O483" i="14" a="1"/>
  <c r="P483" i="14" s="1"/>
  <c r="O484" i="14" a="1"/>
  <c r="P484" i="14" s="1"/>
  <c r="O485" i="14" a="1"/>
  <c r="P485" i="14" s="1"/>
  <c r="O486" i="14" a="1"/>
  <c r="P486" i="14" s="1"/>
  <c r="O487" i="14" a="1"/>
  <c r="P487" i="14" s="1"/>
  <c r="O488" i="14" a="1"/>
  <c r="P488" i="14" s="1"/>
  <c r="O489" i="14" a="1"/>
  <c r="P489" i="14" s="1"/>
  <c r="O490" i="14" a="1"/>
  <c r="P490" i="14" s="1"/>
  <c r="Q490" i="14" s="1"/>
  <c r="O491" i="14" a="1"/>
  <c r="P491" i="14" s="1"/>
  <c r="O492" i="14" a="1"/>
  <c r="P492" i="14" s="1"/>
  <c r="O493" i="14" a="1"/>
  <c r="P493" i="14" s="1"/>
  <c r="O494" i="14" a="1"/>
  <c r="P494" i="14" s="1"/>
  <c r="O495" i="14" a="1"/>
  <c r="P495" i="14" s="1"/>
  <c r="O496" i="14" a="1"/>
  <c r="P496" i="14" s="1"/>
  <c r="O497" i="14" a="1"/>
  <c r="P497" i="14" s="1"/>
  <c r="O498" i="14" a="1"/>
  <c r="P498" i="14" s="1"/>
  <c r="O499" i="14" a="1"/>
  <c r="P499" i="14" s="1"/>
  <c r="O500" i="14" a="1"/>
  <c r="P500" i="14" s="1"/>
  <c r="O501" i="14" a="1"/>
  <c r="P501" i="14" s="1"/>
  <c r="O502" i="14" a="1"/>
  <c r="P502" i="14" s="1"/>
  <c r="O503" i="14" a="1"/>
  <c r="P503" i="14" s="1"/>
  <c r="O504" i="14" a="1"/>
  <c r="P504" i="14" s="1"/>
  <c r="O505" i="14" a="1"/>
  <c r="P505" i="14" s="1"/>
  <c r="O506" i="14" a="1"/>
  <c r="P506" i="14" s="1"/>
  <c r="Q506" i="14" s="1"/>
  <c r="O507" i="14" a="1"/>
  <c r="P507" i="14" s="1"/>
  <c r="O508" i="14" a="1"/>
  <c r="P508" i="14" s="1"/>
  <c r="O509" i="14" a="1"/>
  <c r="P509" i="14" s="1"/>
  <c r="O510" i="14" a="1"/>
  <c r="P510" i="14" s="1"/>
  <c r="Q510" i="14" s="1"/>
  <c r="O511" i="14" a="1"/>
  <c r="P511" i="14" s="1"/>
  <c r="O512" i="14" a="1"/>
  <c r="P512" i="14" s="1"/>
  <c r="O513" i="14" a="1"/>
  <c r="P513" i="14" s="1"/>
  <c r="O514" i="14" a="1"/>
  <c r="P514" i="14" s="1"/>
  <c r="O515" i="14" a="1"/>
  <c r="P515" i="14" s="1"/>
  <c r="O516" i="14" a="1"/>
  <c r="P516" i="14" s="1"/>
  <c r="O517" i="14" a="1"/>
  <c r="P517" i="14" s="1"/>
  <c r="O518" i="14" a="1"/>
  <c r="P518" i="14" s="1"/>
  <c r="Q518" i="14" s="1"/>
  <c r="O519" i="14" a="1"/>
  <c r="O520" i="14" a="1"/>
  <c r="P520" i="14" s="1"/>
  <c r="O521" i="14" a="1"/>
  <c r="P521" i="14" s="1"/>
  <c r="O522" i="14" a="1"/>
  <c r="P522" i="14" s="1"/>
  <c r="Q522" i="14" s="1"/>
  <c r="O523" i="14" a="1"/>
  <c r="P523" i="14" s="1"/>
  <c r="O524" i="14" a="1"/>
  <c r="P524" i="14" s="1"/>
  <c r="O525" i="14" a="1"/>
  <c r="P525" i="14" s="1"/>
  <c r="O526" i="14" a="1"/>
  <c r="P526" i="14" s="1"/>
  <c r="O527" i="14" a="1"/>
  <c r="P527" i="14" s="1"/>
  <c r="O528" i="14" a="1"/>
  <c r="P528" i="14" s="1"/>
  <c r="O529" i="14" a="1"/>
  <c r="P529" i="14" s="1"/>
  <c r="O530" i="14" a="1"/>
  <c r="P530" i="14" s="1"/>
  <c r="O531" i="14" a="1"/>
  <c r="P531" i="14" s="1"/>
  <c r="O532" i="14" a="1"/>
  <c r="P532" i="14" s="1"/>
  <c r="O533" i="14" a="1"/>
  <c r="P533" i="14" s="1"/>
  <c r="O534" i="14" a="1"/>
  <c r="P534" i="14" s="1"/>
  <c r="O535" i="14" a="1"/>
  <c r="P535" i="14" s="1"/>
  <c r="O536" i="14" a="1"/>
  <c r="P536" i="14" s="1"/>
  <c r="O537" i="14" a="1"/>
  <c r="P537" i="14" s="1"/>
  <c r="O538" i="14" a="1"/>
  <c r="P538" i="14" s="1"/>
  <c r="O539" i="14" a="1"/>
  <c r="P539" i="14" s="1"/>
  <c r="O540" i="14" a="1"/>
  <c r="P540" i="14" s="1"/>
  <c r="O541" i="14" a="1"/>
  <c r="P541" i="14" s="1"/>
  <c r="O542" i="14" a="1"/>
  <c r="P542" i="14" s="1"/>
  <c r="O543" i="14" a="1"/>
  <c r="P543" i="14" s="1"/>
  <c r="O544" i="14" a="1"/>
  <c r="P544" i="14" s="1"/>
  <c r="O545" i="14" a="1"/>
  <c r="P545" i="14" s="1"/>
  <c r="O546" i="14" a="1"/>
  <c r="P546" i="14" s="1"/>
  <c r="O547" i="14" a="1"/>
  <c r="P547" i="14" s="1"/>
  <c r="O548" i="14" a="1"/>
  <c r="P548" i="14" s="1"/>
  <c r="O549" i="14" a="1"/>
  <c r="P549" i="14" s="1"/>
  <c r="O550" i="14" a="1"/>
  <c r="P550" i="14" s="1"/>
  <c r="O551" i="14" a="1"/>
  <c r="P551" i="14" s="1"/>
  <c r="O552" i="14" a="1"/>
  <c r="P552" i="14" s="1"/>
  <c r="O553" i="14" a="1"/>
  <c r="P553" i="14" s="1"/>
  <c r="O554" i="14" a="1"/>
  <c r="P554" i="14" s="1"/>
  <c r="O555" i="14" a="1"/>
  <c r="P555" i="14" s="1"/>
  <c r="O556" i="14" a="1"/>
  <c r="P556" i="14" s="1"/>
  <c r="O557" i="14" a="1"/>
  <c r="P557" i="14" s="1"/>
  <c r="O558" i="14" a="1"/>
  <c r="P558" i="14" s="1"/>
  <c r="O559" i="14" a="1"/>
  <c r="P559" i="14" s="1"/>
  <c r="O560" i="14" a="1"/>
  <c r="P560" i="14" s="1"/>
  <c r="O561" i="14" a="1"/>
  <c r="P561" i="14" s="1"/>
  <c r="O562" i="14" a="1"/>
  <c r="P562" i="14" s="1"/>
  <c r="O563" i="14" a="1"/>
  <c r="P563" i="14" s="1"/>
  <c r="O564" i="14" a="1"/>
  <c r="P564" i="14" s="1"/>
  <c r="Q564" i="14" s="1"/>
  <c r="O565" i="14" a="1"/>
  <c r="P565" i="14" s="1"/>
  <c r="O566" i="14" a="1"/>
  <c r="P566" i="14" s="1"/>
  <c r="O567" i="14" a="1"/>
  <c r="P567" i="14" s="1"/>
  <c r="O568" i="14" a="1"/>
  <c r="P568" i="14" s="1"/>
  <c r="O569" i="14" a="1"/>
  <c r="P569" i="14" s="1"/>
  <c r="O570" i="14" a="1"/>
  <c r="P570" i="14" s="1"/>
  <c r="O571" i="14" a="1"/>
  <c r="P571" i="14" s="1"/>
  <c r="O572" i="14" a="1"/>
  <c r="P572" i="14" s="1"/>
  <c r="O573" i="14" a="1"/>
  <c r="P573" i="14" s="1"/>
  <c r="O574" i="14" a="1"/>
  <c r="P574" i="14" s="1"/>
  <c r="O575" i="14" a="1"/>
  <c r="P575" i="14" s="1"/>
  <c r="O576" i="14" a="1"/>
  <c r="P576" i="14" s="1"/>
  <c r="O577" i="14" a="1"/>
  <c r="P577" i="14" s="1"/>
  <c r="O578" i="14" a="1"/>
  <c r="P578" i="14" s="1"/>
  <c r="O579" i="14" a="1"/>
  <c r="P579" i="14" s="1"/>
  <c r="O580" i="14" a="1"/>
  <c r="P580" i="14" s="1"/>
  <c r="O581" i="14" a="1"/>
  <c r="P581" i="14" s="1"/>
  <c r="O582" i="14" a="1"/>
  <c r="P582" i="14" s="1"/>
  <c r="O583" i="14" a="1"/>
  <c r="P583" i="14" s="1"/>
  <c r="O584" i="14" a="1"/>
  <c r="P584" i="14" s="1"/>
  <c r="O585" i="14" a="1"/>
  <c r="P585" i="14" s="1"/>
  <c r="O586" i="14" a="1"/>
  <c r="P586" i="14" s="1"/>
  <c r="O587" i="14" a="1"/>
  <c r="P587" i="14" s="1"/>
  <c r="O588" i="14" a="1"/>
  <c r="P588" i="14" s="1"/>
  <c r="O589" i="14" a="1"/>
  <c r="P589" i="14" s="1"/>
  <c r="O590" i="14" a="1"/>
  <c r="P590" i="14" s="1"/>
  <c r="O591" i="14" a="1"/>
  <c r="P591" i="14" s="1"/>
  <c r="O592" i="14" a="1"/>
  <c r="P592" i="14" s="1"/>
  <c r="O593" i="14" a="1"/>
  <c r="P593" i="14" s="1"/>
  <c r="O594" i="14" a="1"/>
  <c r="P594" i="14" s="1"/>
  <c r="O595" i="14" a="1"/>
  <c r="P595" i="14" s="1"/>
  <c r="O596" i="14" a="1"/>
  <c r="P596" i="14" s="1"/>
  <c r="O597" i="14" a="1"/>
  <c r="P597" i="14" s="1"/>
  <c r="O598" i="14" a="1"/>
  <c r="P598" i="14" s="1"/>
  <c r="O599" i="14" a="1"/>
  <c r="P599" i="14" s="1"/>
  <c r="O600" i="14" a="1"/>
  <c r="P600" i="14" s="1"/>
  <c r="O601" i="14" a="1"/>
  <c r="P601" i="14" s="1"/>
  <c r="O602" i="14" a="1"/>
  <c r="P602" i="14" s="1"/>
  <c r="O603" i="14" a="1"/>
  <c r="P603" i="14" s="1"/>
  <c r="O604" i="14" a="1"/>
  <c r="P604" i="14" s="1"/>
  <c r="O605" i="14" a="1"/>
  <c r="P605" i="14" s="1"/>
  <c r="Q605" i="14" s="1"/>
  <c r="O606" i="14" a="1"/>
  <c r="P606" i="14" s="1"/>
  <c r="O607" i="14" a="1"/>
  <c r="P607" i="14" s="1"/>
  <c r="O608" i="14" a="1"/>
  <c r="P608" i="14" s="1"/>
  <c r="O609" i="14" a="1"/>
  <c r="P609" i="14" s="1"/>
  <c r="O610" i="14" a="1"/>
  <c r="P610" i="14" s="1"/>
  <c r="O611" i="14" a="1"/>
  <c r="P611" i="14" s="1"/>
  <c r="O612" i="14" a="1"/>
  <c r="P612" i="14" s="1"/>
  <c r="O613" i="14" a="1"/>
  <c r="P613" i="14" s="1"/>
  <c r="O614" i="14" a="1"/>
  <c r="P614" i="14" s="1"/>
  <c r="O615" i="14" a="1"/>
  <c r="P615" i="14" s="1"/>
  <c r="O616" i="14" a="1"/>
  <c r="P616" i="14" s="1"/>
  <c r="O617" i="14" a="1"/>
  <c r="P617" i="14" s="1"/>
  <c r="O618" i="14" a="1"/>
  <c r="P618" i="14" s="1"/>
  <c r="O619" i="14" a="1"/>
  <c r="P619" i="14" s="1"/>
  <c r="O620" i="14" a="1"/>
  <c r="P620" i="14" s="1"/>
  <c r="O621" i="14" a="1"/>
  <c r="P621" i="14" s="1"/>
  <c r="O622" i="14" a="1"/>
  <c r="P622" i="14" s="1"/>
  <c r="O623" i="14" a="1"/>
  <c r="O624" i="14" a="1"/>
  <c r="O625" i="14" a="1"/>
  <c r="O626" i="14" a="1"/>
  <c r="O627" i="14" a="1"/>
  <c r="O628" i="14" a="1"/>
  <c r="O629" i="14" a="1"/>
  <c r="O630" i="14" a="1"/>
  <c r="O631" i="14" a="1"/>
  <c r="O632" i="14" a="1"/>
  <c r="O633" i="14" a="1"/>
  <c r="O634" i="14" a="1"/>
  <c r="O635" i="14" a="1"/>
  <c r="O636" i="14" a="1"/>
  <c r="O637" i="14" a="1"/>
  <c r="O638" i="14" a="1"/>
  <c r="O639" i="14" a="1"/>
  <c r="O640" i="14" a="1"/>
  <c r="O641" i="14" a="1"/>
  <c r="O642" i="14" a="1"/>
  <c r="O643" i="14" a="1"/>
  <c r="O644" i="14" a="1"/>
  <c r="O645" i="14" a="1"/>
  <c r="O646" i="14" a="1"/>
  <c r="O647" i="14" a="1"/>
  <c r="O648" i="14" a="1"/>
  <c r="O649" i="14" a="1"/>
  <c r="O650" i="14" a="1"/>
  <c r="O651" i="14" a="1"/>
  <c r="O652" i="14" a="1"/>
  <c r="O653" i="14" a="1"/>
  <c r="O654" i="14" a="1"/>
  <c r="O655" i="14" a="1"/>
  <c r="O656" i="14" a="1"/>
  <c r="O657" i="14" a="1"/>
  <c r="O658" i="14" a="1"/>
  <c r="O659" i="14" a="1"/>
  <c r="O660" i="14" a="1"/>
  <c r="O661" i="14" a="1"/>
  <c r="P661" i="14" s="1"/>
  <c r="O662" i="14" a="1"/>
  <c r="P662" i="14" s="1"/>
  <c r="O663" i="14" a="1"/>
  <c r="P663" i="14" s="1"/>
  <c r="O664" i="14" a="1"/>
  <c r="P664" i="14" s="1"/>
  <c r="O665" i="14" a="1"/>
  <c r="P665" i="14" s="1"/>
  <c r="O666" i="14" a="1"/>
  <c r="P666" i="14" s="1"/>
  <c r="O667" i="14" a="1"/>
  <c r="P667" i="14" s="1"/>
  <c r="O668" i="14" a="1"/>
  <c r="P668" i="14" s="1"/>
  <c r="O669" i="14" a="1"/>
  <c r="P669" i="14" s="1"/>
  <c r="O670" i="14" a="1"/>
  <c r="P670" i="14" s="1"/>
  <c r="O671" i="14" a="1"/>
  <c r="P671" i="14" s="1"/>
  <c r="O672" i="14" a="1"/>
  <c r="P672" i="14" s="1"/>
  <c r="O673" i="14" a="1"/>
  <c r="P673" i="14" s="1"/>
  <c r="O674" i="14" a="1"/>
  <c r="P674" i="14" s="1"/>
  <c r="O675" i="14" a="1"/>
  <c r="P675" i="14" s="1"/>
  <c r="Q675" i="14" s="1"/>
  <c r="O676" i="14" a="1"/>
  <c r="P676" i="14" s="1"/>
  <c r="Q676" i="14" s="1"/>
  <c r="O677" i="14" a="1"/>
  <c r="P677" i="14" s="1"/>
  <c r="O678" i="14" a="1"/>
  <c r="P678" i="14" s="1"/>
  <c r="O679" i="14" a="1"/>
  <c r="P679" i="14" s="1"/>
  <c r="O680" i="14" a="1"/>
  <c r="P680" i="14" s="1"/>
  <c r="O681" i="14" a="1"/>
  <c r="P681" i="14" s="1"/>
  <c r="O682" i="14" a="1"/>
  <c r="P682" i="14" s="1"/>
  <c r="O683" i="14" a="1"/>
  <c r="P683" i="14" s="1"/>
  <c r="O684" i="14" a="1"/>
  <c r="P684" i="14" s="1"/>
  <c r="O685" i="14" a="1"/>
  <c r="P685" i="14" s="1"/>
  <c r="O686" i="14" a="1"/>
  <c r="P686" i="14" s="1"/>
  <c r="O687" i="14" a="1"/>
  <c r="P687" i="14" s="1"/>
  <c r="O688" i="14" a="1"/>
  <c r="P688" i="14" s="1"/>
  <c r="O689" i="14" a="1"/>
  <c r="P689" i="14" s="1"/>
  <c r="O690" i="14" a="1"/>
  <c r="P690" i="14" s="1"/>
  <c r="O691" i="14" a="1"/>
  <c r="P691" i="14" s="1"/>
  <c r="O692" i="14" a="1"/>
  <c r="P692" i="14" s="1"/>
  <c r="O693" i="14" a="1"/>
  <c r="P693" i="14" s="1"/>
  <c r="Q693" i="14" s="1"/>
  <c r="O694" i="14" a="1"/>
  <c r="P694" i="14" s="1"/>
  <c r="O695" i="14" a="1"/>
  <c r="P695" i="14" s="1"/>
  <c r="O696" i="14" a="1"/>
  <c r="P696" i="14" s="1"/>
  <c r="O697" i="14" a="1"/>
  <c r="P697" i="14" s="1"/>
  <c r="O698" i="14" a="1"/>
  <c r="P698" i="14" s="1"/>
  <c r="O699" i="14" a="1"/>
  <c r="P699" i="14" s="1"/>
  <c r="O700" i="14" a="1"/>
  <c r="P700" i="14" s="1"/>
  <c r="O701" i="14" a="1"/>
  <c r="P701" i="14" s="1"/>
  <c r="O702" i="14" a="1"/>
  <c r="P702" i="14" s="1"/>
  <c r="O703" i="14" a="1"/>
  <c r="P703" i="14" s="1"/>
  <c r="O704" i="14" a="1"/>
  <c r="P704" i="14" s="1"/>
  <c r="O705" i="14" a="1"/>
  <c r="P705" i="14" s="1"/>
  <c r="O706" i="14" a="1"/>
  <c r="P706" i="14" s="1"/>
  <c r="O707" i="14" a="1"/>
  <c r="P707" i="14" s="1"/>
  <c r="O708" i="14" a="1"/>
  <c r="P708" i="14" s="1"/>
  <c r="O709" i="14" a="1"/>
  <c r="P709" i="14" s="1"/>
  <c r="O710" i="14" a="1"/>
  <c r="P710" i="14" s="1"/>
  <c r="O711" i="14" a="1"/>
  <c r="P711" i="14" s="1"/>
  <c r="O712" i="14" a="1"/>
  <c r="P712" i="14" s="1"/>
  <c r="O713" i="14" a="1"/>
  <c r="P713" i="14" s="1"/>
  <c r="Q713" i="14" s="1"/>
  <c r="O714" i="14" a="1"/>
  <c r="P714" i="14" s="1"/>
  <c r="O715" i="14" a="1"/>
  <c r="P715" i="14" s="1"/>
  <c r="O716" i="14" a="1"/>
  <c r="P716" i="14" s="1"/>
  <c r="O717" i="14" a="1"/>
  <c r="P717" i="14" s="1"/>
  <c r="O718" i="14" a="1"/>
  <c r="P718" i="14" s="1"/>
  <c r="Q718" i="14" s="1"/>
  <c r="O719" i="14" a="1"/>
  <c r="P719" i="14" s="1"/>
  <c r="O720" i="14" a="1"/>
  <c r="P720" i="14" s="1"/>
  <c r="O721" i="14" a="1"/>
  <c r="P721" i="14" s="1"/>
  <c r="O722" i="14" a="1"/>
  <c r="P722" i="14" s="1"/>
  <c r="O723" i="14" a="1"/>
  <c r="P723" i="14" s="1"/>
  <c r="O724" i="14" a="1"/>
  <c r="P724" i="14" s="1"/>
  <c r="O725" i="14" a="1"/>
  <c r="P725" i="14" s="1"/>
  <c r="O726" i="14" a="1"/>
  <c r="P726" i="14" s="1"/>
  <c r="O727" i="14" a="1"/>
  <c r="P727" i="14" s="1"/>
  <c r="O728" i="14" a="1"/>
  <c r="P728" i="14" s="1"/>
  <c r="O729" i="14" a="1"/>
  <c r="P729" i="14" s="1"/>
  <c r="O730" i="14" a="1"/>
  <c r="P730" i="14" s="1"/>
  <c r="O731" i="14" a="1"/>
  <c r="P731" i="14" s="1"/>
  <c r="O732" i="14" a="1"/>
  <c r="P732" i="14" s="1"/>
  <c r="O733" i="14" a="1"/>
  <c r="P733" i="14" s="1"/>
  <c r="O734" i="14" a="1"/>
  <c r="P734" i="14" s="1"/>
  <c r="O735" i="14" a="1"/>
  <c r="P735" i="14" s="1"/>
  <c r="O736" i="14" a="1"/>
  <c r="P736" i="14" s="1"/>
  <c r="O737" i="14" a="1"/>
  <c r="P737" i="14" s="1"/>
  <c r="O738" i="14" a="1"/>
  <c r="P738" i="14" s="1"/>
  <c r="O739" i="14" a="1"/>
  <c r="P739" i="14" s="1"/>
  <c r="O740" i="14" a="1"/>
  <c r="P740" i="14" s="1"/>
  <c r="O741" i="14" a="1"/>
  <c r="P741" i="14" s="1"/>
  <c r="O742" i="14" a="1"/>
  <c r="P742" i="14" s="1"/>
  <c r="O743" i="14" a="1"/>
  <c r="P743" i="14" s="1"/>
  <c r="O744" i="14" a="1"/>
  <c r="P744" i="14" s="1"/>
  <c r="O745" i="14" a="1"/>
  <c r="P745" i="14" s="1"/>
  <c r="O746" i="14" a="1"/>
  <c r="P746" i="14" s="1"/>
  <c r="Q746" i="14" s="1"/>
  <c r="O747" i="14" a="1"/>
  <c r="P747" i="14" s="1"/>
  <c r="O748" i="14" a="1"/>
  <c r="P748" i="14" s="1"/>
  <c r="Q748" i="14" s="1"/>
  <c r="O749" i="14" a="1"/>
  <c r="P749" i="14" s="1"/>
  <c r="O750" i="14" a="1"/>
  <c r="P750" i="14" s="1"/>
  <c r="O751" i="14" a="1"/>
  <c r="P751" i="14" s="1"/>
  <c r="O752" i="14" a="1"/>
  <c r="P752" i="14" s="1"/>
  <c r="O753" i="14" a="1"/>
  <c r="P753" i="14" s="1"/>
  <c r="O754" i="14" a="1"/>
  <c r="P754" i="14" s="1"/>
  <c r="O755" i="14" a="1"/>
  <c r="P755" i="14" s="1"/>
  <c r="O756" i="14" a="1"/>
  <c r="P756" i="14" s="1"/>
  <c r="O757" i="14" a="1"/>
  <c r="P757" i="14" s="1"/>
  <c r="O758" i="14" a="1"/>
  <c r="P758" i="14" s="1"/>
  <c r="O759" i="14" a="1"/>
  <c r="P759" i="14" s="1"/>
  <c r="O760" i="14" a="1"/>
  <c r="P760" i="14" s="1"/>
  <c r="Q760" i="14" s="1"/>
  <c r="O761" i="14" a="1"/>
  <c r="P761" i="14" s="1"/>
  <c r="O762" i="14" a="1"/>
  <c r="P762" i="14" s="1"/>
  <c r="O763" i="14" a="1"/>
  <c r="P763" i="14" s="1"/>
  <c r="Q763" i="14" s="1"/>
  <c r="O764" i="14" a="1"/>
  <c r="P764" i="14" s="1"/>
  <c r="O765" i="14" a="1"/>
  <c r="P765" i="14" s="1"/>
  <c r="O766" i="14" a="1"/>
  <c r="P766" i="14" s="1"/>
  <c r="O767" i="14" a="1"/>
  <c r="P767" i="14" s="1"/>
  <c r="O768" i="14" a="1"/>
  <c r="P768" i="14" s="1"/>
  <c r="O769" i="14" a="1"/>
  <c r="P769" i="14" s="1"/>
  <c r="O770" i="14" a="1"/>
  <c r="P770" i="14" s="1"/>
  <c r="O771" i="14" a="1"/>
  <c r="P771" i="14" s="1"/>
  <c r="O772" i="14" a="1"/>
  <c r="P772" i="14" s="1"/>
  <c r="O773" i="14" a="1"/>
  <c r="P773" i="14" s="1"/>
  <c r="O774" i="14" a="1"/>
  <c r="P774" i="14" s="1"/>
  <c r="O775" i="14" a="1"/>
  <c r="P775" i="14" s="1"/>
  <c r="O776" i="14" a="1"/>
  <c r="P776" i="14" s="1"/>
  <c r="O777" i="14" a="1"/>
  <c r="P777" i="14" s="1"/>
  <c r="O778" i="14" a="1"/>
  <c r="P778" i="14" s="1"/>
  <c r="O779" i="14" a="1"/>
  <c r="P779" i="14" s="1"/>
  <c r="O780" i="14" a="1"/>
  <c r="P780" i="14" s="1"/>
  <c r="O781" i="14" a="1"/>
  <c r="P781" i="14" s="1"/>
  <c r="O782" i="14" a="1"/>
  <c r="P782" i="14" s="1"/>
  <c r="O783" i="14" a="1"/>
  <c r="P783" i="14" s="1"/>
  <c r="O784" i="14" a="1"/>
  <c r="P784" i="14" s="1"/>
  <c r="O785" i="14" a="1"/>
  <c r="P785" i="14" s="1"/>
  <c r="O786" i="14" a="1"/>
  <c r="P786" i="14" s="1"/>
  <c r="O787" i="14" a="1"/>
  <c r="P787" i="14" s="1"/>
  <c r="O788" i="14" a="1"/>
  <c r="P788" i="14" s="1"/>
  <c r="O789" i="14" a="1"/>
  <c r="P789" i="14" s="1"/>
  <c r="O790" i="14" a="1"/>
  <c r="P790" i="14" s="1"/>
  <c r="O791" i="14" a="1"/>
  <c r="P791" i="14" s="1"/>
  <c r="O792" i="14" a="1"/>
  <c r="P792" i="14" s="1"/>
  <c r="O793" i="14" a="1"/>
  <c r="P793" i="14" s="1"/>
  <c r="O794" i="14" a="1"/>
  <c r="P794" i="14" s="1"/>
  <c r="O795" i="14" a="1"/>
  <c r="P795" i="14" s="1"/>
  <c r="O796" i="14" a="1"/>
  <c r="P796" i="14" s="1"/>
  <c r="O797" i="14" a="1"/>
  <c r="P797" i="14" s="1"/>
  <c r="O798" i="14" a="1"/>
  <c r="P798" i="14" s="1"/>
  <c r="O799" i="14" a="1"/>
  <c r="P799" i="14" s="1"/>
  <c r="O800" i="14" a="1"/>
  <c r="P800" i="14" s="1"/>
  <c r="O801" i="14" a="1"/>
  <c r="P801" i="14" s="1"/>
  <c r="O802" i="14" a="1"/>
  <c r="P802" i="14" s="1"/>
  <c r="O803" i="14" a="1"/>
  <c r="P803" i="14" s="1"/>
  <c r="O804" i="14" a="1"/>
  <c r="P804" i="14" s="1"/>
  <c r="O805" i="14" a="1"/>
  <c r="P805" i="14" s="1"/>
  <c r="O806" i="14" a="1"/>
  <c r="P806" i="14" s="1"/>
  <c r="O807" i="14" a="1"/>
  <c r="P807" i="14" s="1"/>
  <c r="O808" i="14" a="1"/>
  <c r="P808" i="14" s="1"/>
  <c r="O809" i="14" a="1"/>
  <c r="P809" i="14" s="1"/>
  <c r="O810" i="14" a="1"/>
  <c r="P810" i="14" s="1"/>
  <c r="O811" i="14" a="1"/>
  <c r="P811" i="14" s="1"/>
  <c r="O812" i="14" a="1"/>
  <c r="P812" i="14" s="1"/>
  <c r="O813" i="14" a="1"/>
  <c r="P813" i="14" s="1"/>
  <c r="Q813" i="14" s="1"/>
  <c r="O814" i="14" a="1"/>
  <c r="O815" i="14" a="1"/>
  <c r="P815" i="14" s="1"/>
  <c r="O816" i="14" a="1"/>
  <c r="P816" i="14" s="1"/>
  <c r="O817" i="14" a="1"/>
  <c r="P817" i="14" s="1"/>
  <c r="O818" i="14" a="1"/>
  <c r="P818" i="14" s="1"/>
  <c r="O819" i="14" a="1"/>
  <c r="P819" i="14" s="1"/>
  <c r="O820" i="14" a="1"/>
  <c r="P820" i="14" s="1"/>
  <c r="O821" i="14" a="1"/>
  <c r="P821" i="14" s="1"/>
  <c r="O822" i="14" a="1"/>
  <c r="P822" i="14" s="1"/>
  <c r="O823" i="14" a="1"/>
  <c r="P823" i="14" s="1"/>
  <c r="O824" i="14" a="1"/>
  <c r="P824" i="14" s="1"/>
  <c r="O825" i="14" a="1"/>
  <c r="P825" i="14" s="1"/>
  <c r="O826" i="14" a="1"/>
  <c r="P826" i="14" s="1"/>
  <c r="O827" i="14" a="1"/>
  <c r="P827" i="14" s="1"/>
  <c r="O828" i="14" a="1"/>
  <c r="P828" i="14" s="1"/>
  <c r="O829" i="14" a="1"/>
  <c r="P829" i="14" s="1"/>
  <c r="O830" i="14" a="1"/>
  <c r="P830" i="14" s="1"/>
  <c r="O831" i="14" a="1"/>
  <c r="P831" i="14" s="1"/>
  <c r="O832" i="14" a="1"/>
  <c r="P832" i="14" s="1"/>
  <c r="O833" i="14" a="1"/>
  <c r="P833" i="14" s="1"/>
  <c r="O834" i="14" a="1"/>
  <c r="P834" i="14" s="1"/>
  <c r="O835" i="14" a="1"/>
  <c r="P835" i="14" s="1"/>
  <c r="O836" i="14" a="1"/>
  <c r="P836" i="14" s="1"/>
  <c r="Q836" i="14" s="1"/>
  <c r="O837" i="14" a="1"/>
  <c r="P837" i="14" s="1"/>
  <c r="O838" i="14" a="1"/>
  <c r="P838" i="14" s="1"/>
  <c r="O839" i="14" a="1"/>
  <c r="P839" i="14" s="1"/>
  <c r="O840" i="14" a="1"/>
  <c r="P840" i="14" s="1"/>
  <c r="P2" i="14"/>
  <c r="Q2" i="14" s="1"/>
  <c r="P3" i="14"/>
  <c r="Q3" i="14" s="1"/>
  <c r="P4" i="14"/>
  <c r="Q4" i="14" s="1"/>
  <c r="P5" i="14"/>
  <c r="Q5" i="14" s="1"/>
  <c r="P6" i="14"/>
  <c r="Q6" i="14" s="1"/>
  <c r="P7" i="14"/>
  <c r="Q7" i="14" s="1"/>
  <c r="P8" i="14"/>
  <c r="P9" i="14"/>
  <c r="Q9" i="14" s="1"/>
  <c r="P10" i="14"/>
  <c r="Q10" i="14" s="1"/>
  <c r="P11" i="14"/>
  <c r="Q11" i="14" s="1"/>
  <c r="P12" i="14"/>
  <c r="Q12" i="14" s="1"/>
  <c r="P13" i="14"/>
  <c r="Q13" i="14" s="1"/>
  <c r="P14" i="14"/>
  <c r="Q14" i="14" s="1"/>
  <c r="P15" i="14"/>
  <c r="Q15" i="14" s="1"/>
  <c r="P16" i="14"/>
  <c r="Q16" i="14" s="1"/>
  <c r="P17" i="14"/>
  <c r="Q17" i="14" s="1"/>
  <c r="P18" i="14"/>
  <c r="Q18" i="14" s="1"/>
  <c r="P19" i="14"/>
  <c r="Q19" i="14" s="1"/>
  <c r="P20" i="14"/>
  <c r="Q20" i="14" s="1"/>
  <c r="P21" i="14"/>
  <c r="Q21" i="14" s="1"/>
  <c r="P22" i="14"/>
  <c r="Q22" i="14" s="1"/>
  <c r="P23" i="14"/>
  <c r="Q23" i="14" s="1"/>
  <c r="P24" i="14"/>
  <c r="Q24" i="14" s="1"/>
  <c r="P25" i="14"/>
  <c r="Q25" i="14" s="1"/>
  <c r="P26" i="14"/>
  <c r="Q26" i="14" s="1"/>
  <c r="P27" i="14"/>
  <c r="Q27" i="14" s="1"/>
  <c r="P28" i="14"/>
  <c r="Q28" i="14" s="1"/>
  <c r="P29" i="14"/>
  <c r="Q29" i="14" s="1"/>
  <c r="P30" i="14"/>
  <c r="Q30" i="14" s="1"/>
  <c r="P31" i="14"/>
  <c r="Q31" i="14" s="1"/>
  <c r="P32" i="14"/>
  <c r="Q32" i="14" s="1"/>
  <c r="P33" i="14"/>
  <c r="Q33" i="14" s="1"/>
  <c r="P34" i="14"/>
  <c r="Q34" i="14" s="1"/>
  <c r="P35" i="14"/>
  <c r="Q35" i="14" s="1"/>
  <c r="P36" i="14"/>
  <c r="Q36" i="14" s="1"/>
  <c r="P37" i="14"/>
  <c r="Q37" i="14" s="1"/>
  <c r="P38" i="14"/>
  <c r="Q38" i="14" s="1"/>
  <c r="P39" i="14"/>
  <c r="Q39" i="14" s="1"/>
  <c r="P40" i="14"/>
  <c r="P41" i="14"/>
  <c r="Q41" i="14" s="1"/>
  <c r="P42" i="14"/>
  <c r="Q42" i="14" s="1"/>
  <c r="P43" i="14"/>
  <c r="Q43" i="14" s="1"/>
  <c r="P44" i="14"/>
  <c r="Q44" i="14" s="1"/>
  <c r="P45" i="14"/>
  <c r="Q45" i="14" s="1"/>
  <c r="P46" i="14"/>
  <c r="Q46" i="14" s="1"/>
  <c r="P47" i="14"/>
  <c r="Q47" i="14" s="1"/>
  <c r="P48" i="14"/>
  <c r="Q48" i="14" s="1"/>
  <c r="P49" i="14"/>
  <c r="Q49" i="14" s="1"/>
  <c r="P50" i="14"/>
  <c r="Q50" i="14" s="1"/>
  <c r="P51" i="14"/>
  <c r="Q51" i="14" s="1"/>
  <c r="P52" i="14"/>
  <c r="Q52" i="14" s="1"/>
  <c r="P53" i="14"/>
  <c r="Q53" i="14" s="1"/>
  <c r="P54" i="14"/>
  <c r="Q54" i="14" s="1"/>
  <c r="P55" i="14"/>
  <c r="Q55" i="14" s="1"/>
  <c r="P56" i="14"/>
  <c r="Q56" i="14" s="1"/>
  <c r="P57" i="14"/>
  <c r="Q57" i="14" s="1"/>
  <c r="P58" i="14"/>
  <c r="Q58" i="14" s="1"/>
  <c r="P59" i="14"/>
  <c r="Q59" i="14" s="1"/>
  <c r="P60" i="14"/>
  <c r="Q60" i="14" s="1"/>
  <c r="P61" i="14"/>
  <c r="Q61" i="14" s="1"/>
  <c r="P62" i="14"/>
  <c r="Q62" i="14" s="1"/>
  <c r="P63" i="14"/>
  <c r="Q63" i="14" s="1"/>
  <c r="P64" i="14"/>
  <c r="Q64" i="14" s="1"/>
  <c r="P65" i="14"/>
  <c r="Q65" i="14" s="1"/>
  <c r="P66" i="14"/>
  <c r="Q66" i="14" s="1"/>
  <c r="P67" i="14"/>
  <c r="Q67" i="14" s="1"/>
  <c r="P68" i="14"/>
  <c r="Q68" i="14" s="1"/>
  <c r="P69" i="14"/>
  <c r="Q69" i="14" s="1"/>
  <c r="P70" i="14"/>
  <c r="Q70" i="14" s="1"/>
  <c r="P71" i="14"/>
  <c r="Q71" i="14" s="1"/>
  <c r="P73" i="14"/>
  <c r="Q73" i="14" s="1"/>
  <c r="P74" i="14"/>
  <c r="Q74" i="14" s="1"/>
  <c r="P75" i="14"/>
  <c r="Q75" i="14" s="1"/>
  <c r="P76" i="14"/>
  <c r="Q76" i="14" s="1"/>
  <c r="P77" i="14"/>
  <c r="Q77" i="14" s="1"/>
  <c r="P78" i="14"/>
  <c r="Q78" i="14" s="1"/>
  <c r="P79" i="14"/>
  <c r="Q79" i="14" s="1"/>
  <c r="P80" i="14"/>
  <c r="Q80" i="14" s="1"/>
  <c r="P81" i="14"/>
  <c r="Q81" i="14" s="1"/>
  <c r="P82" i="14"/>
  <c r="Q82" i="14" s="1"/>
  <c r="P83" i="14"/>
  <c r="Q83" i="14" s="1"/>
  <c r="P84" i="14"/>
  <c r="Q84" i="14" s="1"/>
  <c r="P85" i="14"/>
  <c r="Q85" i="14" s="1"/>
  <c r="P86" i="14"/>
  <c r="Q86" i="14" s="1"/>
  <c r="P87" i="14"/>
  <c r="Q87" i="14" s="1"/>
  <c r="P88" i="14"/>
  <c r="Q88" i="14" s="1"/>
  <c r="P89" i="14"/>
  <c r="Q89" i="14" s="1"/>
  <c r="P90" i="14"/>
  <c r="Q90" i="14" s="1"/>
  <c r="P91" i="14"/>
  <c r="Q91" i="14" s="1"/>
  <c r="P92" i="14"/>
  <c r="Q92" i="14" s="1"/>
  <c r="P93" i="14"/>
  <c r="Q93" i="14" s="1"/>
  <c r="P94" i="14"/>
  <c r="Q94" i="14" s="1"/>
  <c r="P95" i="14"/>
  <c r="Q95" i="14" s="1"/>
  <c r="P96" i="14"/>
  <c r="Q96" i="14" s="1"/>
  <c r="P97" i="14"/>
  <c r="Q97" i="14" s="1"/>
  <c r="P98" i="14"/>
  <c r="Q98" i="14" s="1"/>
  <c r="P99" i="14"/>
  <c r="Q99" i="14" s="1"/>
  <c r="P100" i="14"/>
  <c r="Q100" i="14" s="1"/>
  <c r="P101" i="14"/>
  <c r="Q101" i="14" s="1"/>
  <c r="P102" i="14"/>
  <c r="Q102" i="14" s="1"/>
  <c r="P103" i="14"/>
  <c r="Q103" i="14" s="1"/>
  <c r="P104" i="14"/>
  <c r="Q104" i="14" s="1"/>
  <c r="P105" i="14"/>
  <c r="Q105" i="14" s="1"/>
  <c r="P106" i="14"/>
  <c r="Q106" i="14" s="1"/>
  <c r="P107" i="14"/>
  <c r="Q107" i="14" s="1"/>
  <c r="P108" i="14"/>
  <c r="Q108" i="14" s="1"/>
  <c r="P109" i="14"/>
  <c r="Q109" i="14" s="1"/>
  <c r="P110" i="14"/>
  <c r="Q110" i="14" s="1"/>
  <c r="P111" i="14"/>
  <c r="Q111" i="14" s="1"/>
  <c r="P112" i="14"/>
  <c r="Q112" i="14" s="1"/>
  <c r="P113" i="14"/>
  <c r="Q113" i="14" s="1"/>
  <c r="P114" i="14"/>
  <c r="Q114" i="14" s="1"/>
  <c r="P115" i="14"/>
  <c r="Q115" i="14" s="1"/>
  <c r="P116" i="14"/>
  <c r="Q116" i="14" s="1"/>
  <c r="P117" i="14"/>
  <c r="Q117" i="14" s="1"/>
  <c r="P118" i="14"/>
  <c r="Q118" i="14" s="1"/>
  <c r="P119" i="14"/>
  <c r="Q119" i="14" s="1"/>
  <c r="P121" i="14"/>
  <c r="Q121" i="14" s="1"/>
  <c r="P122" i="14"/>
  <c r="Q122" i="14" s="1"/>
  <c r="P123" i="14"/>
  <c r="Q123" i="14" s="1"/>
  <c r="P124" i="14"/>
  <c r="Q124" i="14" s="1"/>
  <c r="P125" i="14"/>
  <c r="Q125" i="14" s="1"/>
  <c r="P126" i="14"/>
  <c r="Q126" i="14" s="1"/>
  <c r="P127" i="14"/>
  <c r="Q127" i="14" s="1"/>
  <c r="P128" i="14"/>
  <c r="Q128" i="14" s="1"/>
  <c r="P129" i="14"/>
  <c r="Q129" i="14" s="1"/>
  <c r="P130" i="14"/>
  <c r="Q130" i="14" s="1"/>
  <c r="P131" i="14"/>
  <c r="Q131" i="14" s="1"/>
  <c r="P132" i="14"/>
  <c r="Q132" i="14" s="1"/>
  <c r="P133" i="14"/>
  <c r="Q133" i="14" s="1"/>
  <c r="P134" i="14"/>
  <c r="Q134" i="14" s="1"/>
  <c r="P135" i="14"/>
  <c r="Q135" i="14" s="1"/>
  <c r="P136" i="14"/>
  <c r="P137" i="14"/>
  <c r="Q137" i="14" s="1"/>
  <c r="P138" i="14"/>
  <c r="Q138" i="14" s="1"/>
  <c r="P139" i="14"/>
  <c r="Q139" i="14" s="1"/>
  <c r="P140" i="14"/>
  <c r="Q140" i="14" s="1"/>
  <c r="P141" i="14"/>
  <c r="Q141" i="14" s="1"/>
  <c r="P142" i="14"/>
  <c r="Q142" i="14" s="1"/>
  <c r="P143" i="14"/>
  <c r="Q143" i="14" s="1"/>
  <c r="P144" i="14"/>
  <c r="Q144" i="14" s="1"/>
  <c r="P145" i="14"/>
  <c r="Q145" i="14" s="1"/>
  <c r="P146" i="14"/>
  <c r="Q146" i="14" s="1"/>
  <c r="P147" i="14"/>
  <c r="Q147" i="14" s="1"/>
  <c r="P148" i="14"/>
  <c r="Q148" i="14" s="1"/>
  <c r="P149" i="14"/>
  <c r="Q149" i="14" s="1"/>
  <c r="P150" i="14"/>
  <c r="Q150" i="14" s="1"/>
  <c r="P151" i="14"/>
  <c r="Q151" i="14" s="1"/>
  <c r="P152" i="14"/>
  <c r="Q152" i="14" s="1"/>
  <c r="P153" i="14"/>
  <c r="Q153" i="14" s="1"/>
  <c r="P154" i="14"/>
  <c r="Q154" i="14" s="1"/>
  <c r="P155" i="14"/>
  <c r="Q155" i="14" s="1"/>
  <c r="P156" i="14"/>
  <c r="Q156" i="14" s="1"/>
  <c r="P157" i="14"/>
  <c r="Q157" i="14" s="1"/>
  <c r="P158" i="14"/>
  <c r="Q158" i="14" s="1"/>
  <c r="P159" i="14"/>
  <c r="Q159" i="14" s="1"/>
  <c r="P160" i="14"/>
  <c r="Q160" i="14" s="1"/>
  <c r="P161" i="14"/>
  <c r="Q161" i="14" s="1"/>
  <c r="P162" i="14"/>
  <c r="Q162" i="14" s="1"/>
  <c r="P163" i="14"/>
  <c r="Q163" i="14" s="1"/>
  <c r="P164" i="14"/>
  <c r="P165" i="14"/>
  <c r="Q165" i="14" s="1"/>
  <c r="P166" i="14"/>
  <c r="Q166" i="14" s="1"/>
  <c r="P167" i="14"/>
  <c r="Q167" i="14" s="1"/>
  <c r="P168" i="14"/>
  <c r="Q168" i="14" s="1"/>
  <c r="P169" i="14"/>
  <c r="Q169" i="14" s="1"/>
  <c r="P170" i="14"/>
  <c r="Q170" i="14" s="1"/>
  <c r="P171" i="14"/>
  <c r="Q171" i="14" s="1"/>
  <c r="P172" i="14"/>
  <c r="Q172" i="14" s="1"/>
  <c r="P173" i="14"/>
  <c r="Q173" i="14" s="1"/>
  <c r="P174" i="14"/>
  <c r="Q174" i="14" s="1"/>
  <c r="P175" i="14"/>
  <c r="Q175" i="14" s="1"/>
  <c r="P176" i="14"/>
  <c r="Q176" i="14" s="1"/>
  <c r="P177" i="14"/>
  <c r="Q177" i="14" s="1"/>
  <c r="P178" i="14"/>
  <c r="Q178" i="14" s="1"/>
  <c r="P179" i="14"/>
  <c r="Q179" i="14" s="1"/>
  <c r="P180" i="14"/>
  <c r="Q180" i="14" s="1"/>
  <c r="P181" i="14"/>
  <c r="Q181" i="14" s="1"/>
  <c r="P182" i="14"/>
  <c r="Q182" i="14" s="1"/>
  <c r="P183" i="14"/>
  <c r="Q183" i="14" s="1"/>
  <c r="P184" i="14"/>
  <c r="Q184" i="14" s="1"/>
  <c r="P185" i="14"/>
  <c r="Q185" i="14" s="1"/>
  <c r="P186" i="14"/>
  <c r="Q186" i="14" s="1"/>
  <c r="P187" i="14"/>
  <c r="Q187" i="14" s="1"/>
  <c r="P188" i="14"/>
  <c r="Q188" i="14" s="1"/>
  <c r="P189" i="14"/>
  <c r="Q189" i="14" s="1"/>
  <c r="P190" i="14"/>
  <c r="Q190" i="14" s="1"/>
  <c r="P191" i="14"/>
  <c r="Q191" i="14" s="1"/>
  <c r="P192" i="14"/>
  <c r="Q192" i="14" s="1"/>
  <c r="P193" i="14"/>
  <c r="Q193" i="14" s="1"/>
  <c r="P194" i="14"/>
  <c r="Q194" i="14" s="1"/>
  <c r="P195" i="14"/>
  <c r="Q195" i="14" s="1"/>
  <c r="P196" i="14"/>
  <c r="Q196" i="14" s="1"/>
  <c r="P197" i="14"/>
  <c r="Q197" i="14" s="1"/>
  <c r="P198" i="14"/>
  <c r="Q198" i="14" s="1"/>
  <c r="P199" i="14"/>
  <c r="Q199" i="14" s="1"/>
  <c r="P200" i="14"/>
  <c r="Q200" i="14" s="1"/>
  <c r="P201" i="14"/>
  <c r="Q201" i="14" s="1"/>
  <c r="P202" i="14"/>
  <c r="Q202" i="14" s="1"/>
  <c r="P203" i="14"/>
  <c r="Q203" i="14" s="1"/>
  <c r="P204" i="14"/>
  <c r="Q204" i="14" s="1"/>
  <c r="P205" i="14"/>
  <c r="Q205" i="14" s="1"/>
  <c r="P206" i="14"/>
  <c r="Q206" i="14" s="1"/>
  <c r="P207" i="14"/>
  <c r="Q207" i="14" s="1"/>
  <c r="P208" i="14"/>
  <c r="Q208" i="14" s="1"/>
  <c r="P209" i="14"/>
  <c r="Q209" i="14" s="1"/>
  <c r="P210" i="14"/>
  <c r="Q210" i="14" s="1"/>
  <c r="P211" i="14"/>
  <c r="Q211" i="14" s="1"/>
  <c r="P212" i="14"/>
  <c r="Q212" i="14" s="1"/>
  <c r="P213" i="14"/>
  <c r="Q213" i="14" s="1"/>
  <c r="P214" i="14"/>
  <c r="Q214" i="14" s="1"/>
  <c r="P215" i="14"/>
  <c r="Q215" i="14" s="1"/>
  <c r="P216" i="14"/>
  <c r="Q216" i="14" s="1"/>
  <c r="P217" i="14"/>
  <c r="Q217" i="14" s="1"/>
  <c r="P218" i="14"/>
  <c r="Q218" i="14" s="1"/>
  <c r="P219" i="14"/>
  <c r="Q219" i="14" s="1"/>
  <c r="P220" i="14"/>
  <c r="Q220" i="14" s="1"/>
  <c r="P221" i="14"/>
  <c r="Q221" i="14" s="1"/>
  <c r="P222" i="14"/>
  <c r="Q222" i="14" s="1"/>
  <c r="P223" i="14"/>
  <c r="Q223" i="14" s="1"/>
  <c r="P224" i="14"/>
  <c r="Q224" i="14" s="1"/>
  <c r="P225" i="14"/>
  <c r="Q225" i="14" s="1"/>
  <c r="P226" i="14"/>
  <c r="Q226" i="14" s="1"/>
  <c r="P227" i="14"/>
  <c r="Q227" i="14" s="1"/>
  <c r="P228" i="14"/>
  <c r="Q228" i="14" s="1"/>
  <c r="P229" i="14"/>
  <c r="Q229" i="14" s="1"/>
  <c r="P230" i="14"/>
  <c r="Q230" i="14" s="1"/>
  <c r="P231" i="14"/>
  <c r="Q231" i="14" s="1"/>
  <c r="P232" i="14"/>
  <c r="Q232" i="14" s="1"/>
  <c r="P233" i="14"/>
  <c r="Q233" i="14" s="1"/>
  <c r="P234" i="14"/>
  <c r="Q234" i="14" s="1"/>
  <c r="P235" i="14"/>
  <c r="Q235" i="14" s="1"/>
  <c r="P236" i="14"/>
  <c r="P237" i="14"/>
  <c r="Q237" i="14" s="1"/>
  <c r="P238" i="14"/>
  <c r="Q238" i="14" s="1"/>
  <c r="P239" i="14"/>
  <c r="Q239" i="14" s="1"/>
  <c r="P240" i="14"/>
  <c r="Q240" i="14" s="1"/>
  <c r="P241" i="14"/>
  <c r="Q241" i="14" s="1"/>
  <c r="P242" i="14"/>
  <c r="Q242" i="14" s="1"/>
  <c r="P243" i="14"/>
  <c r="Q243" i="14" s="1"/>
  <c r="P244" i="14"/>
  <c r="Q244" i="14" s="1"/>
  <c r="P245" i="14"/>
  <c r="Q245" i="14" s="1"/>
  <c r="P246" i="14"/>
  <c r="P247" i="14"/>
  <c r="Q247" i="14" s="1"/>
  <c r="P248" i="14"/>
  <c r="Q248" i="14" s="1"/>
  <c r="P249" i="14"/>
  <c r="Q249" i="14" s="1"/>
  <c r="P250" i="14"/>
  <c r="P251" i="14"/>
  <c r="Q251" i="14" s="1"/>
  <c r="P252" i="14"/>
  <c r="Q252" i="14" s="1"/>
  <c r="P253" i="14"/>
  <c r="Q253" i="14" s="1"/>
  <c r="P254" i="14"/>
  <c r="P255" i="14"/>
  <c r="Q255" i="14" s="1"/>
  <c r="P256" i="14"/>
  <c r="Q256" i="14" s="1"/>
  <c r="P257" i="14"/>
  <c r="Q257" i="14" s="1"/>
  <c r="P258" i="14"/>
  <c r="Q258" i="14" s="1"/>
  <c r="P259" i="14"/>
  <c r="Q259" i="14" s="1"/>
  <c r="P260" i="14"/>
  <c r="Q260" i="14" s="1"/>
  <c r="P261" i="14"/>
  <c r="Q261" i="14" s="1"/>
  <c r="P262" i="14"/>
  <c r="Q262" i="14" s="1"/>
  <c r="P263" i="14"/>
  <c r="Q263" i="14" s="1"/>
  <c r="P264" i="14"/>
  <c r="Q264" i="14" s="1"/>
  <c r="P265" i="14"/>
  <c r="Q265" i="14" s="1"/>
  <c r="P266" i="14"/>
  <c r="Q266" i="14" s="1"/>
  <c r="P267" i="14"/>
  <c r="Q267" i="14" s="1"/>
  <c r="P268" i="14"/>
  <c r="Q268" i="14" s="1"/>
  <c r="P269" i="14"/>
  <c r="Q269" i="14" s="1"/>
  <c r="P270" i="14"/>
  <c r="Q270" i="14" s="1"/>
  <c r="P271" i="14"/>
  <c r="Q271" i="14" s="1"/>
  <c r="P272" i="14"/>
  <c r="Q272" i="14" s="1"/>
  <c r="P273" i="14"/>
  <c r="Q273" i="14" s="1"/>
  <c r="P274" i="14"/>
  <c r="Q274" i="14" s="1"/>
  <c r="P275" i="14"/>
  <c r="Q275" i="14" s="1"/>
  <c r="P276" i="14"/>
  <c r="Q276" i="14" s="1"/>
  <c r="P277" i="14"/>
  <c r="Q277" i="14" s="1"/>
  <c r="P278" i="14"/>
  <c r="Q278" i="14" s="1"/>
  <c r="P279" i="14"/>
  <c r="Q279" i="14" s="1"/>
  <c r="P280" i="14"/>
  <c r="Q280" i="14" s="1"/>
  <c r="P281" i="14"/>
  <c r="Q281" i="14" s="1"/>
  <c r="P282" i="14"/>
  <c r="Q282" i="14" s="1"/>
  <c r="P283" i="14"/>
  <c r="Q283" i="14" s="1"/>
  <c r="P284" i="14"/>
  <c r="Q284" i="14" s="1"/>
  <c r="P285" i="14"/>
  <c r="Q285" i="14" s="1"/>
  <c r="P286" i="14"/>
  <c r="Q286" i="14" s="1"/>
  <c r="P287" i="14"/>
  <c r="Q287" i="14" s="1"/>
  <c r="P288" i="14"/>
  <c r="Q288" i="14" s="1"/>
  <c r="P289" i="14"/>
  <c r="Q289" i="14" s="1"/>
  <c r="P290" i="14"/>
  <c r="Q290" i="14" s="1"/>
  <c r="P291" i="14"/>
  <c r="Q291" i="14" s="1"/>
  <c r="P292" i="14"/>
  <c r="Q292" i="14" s="1"/>
  <c r="P293" i="14"/>
  <c r="Q293" i="14" s="1"/>
  <c r="P294" i="14"/>
  <c r="Q294" i="14" s="1"/>
  <c r="P295" i="14"/>
  <c r="Q295" i="14" s="1"/>
  <c r="P296" i="14"/>
  <c r="Q296" i="14" s="1"/>
  <c r="P297" i="14"/>
  <c r="Q297" i="14" s="1"/>
  <c r="P298" i="14"/>
  <c r="Q298" i="14" s="1"/>
  <c r="P299" i="14"/>
  <c r="Q299" i="14" s="1"/>
  <c r="P300" i="14"/>
  <c r="Q300" i="14" s="1"/>
  <c r="P301" i="14"/>
  <c r="Q301" i="14" s="1"/>
  <c r="P302" i="14"/>
  <c r="Q302" i="14" s="1"/>
  <c r="P303" i="14"/>
  <c r="Q303" i="14" s="1"/>
  <c r="P304" i="14"/>
  <c r="Q304" i="14" s="1"/>
  <c r="P305" i="14"/>
  <c r="Q305" i="14" s="1"/>
  <c r="P306" i="14"/>
  <c r="Q306" i="14" s="1"/>
  <c r="P307" i="14"/>
  <c r="Q307" i="14" s="1"/>
  <c r="P308" i="14"/>
  <c r="Q308" i="14" s="1"/>
  <c r="P309" i="14"/>
  <c r="Q309" i="14" s="1"/>
  <c r="P310" i="14"/>
  <c r="Q310" i="14" s="1"/>
  <c r="P311" i="14"/>
  <c r="Q311" i="14" s="1"/>
  <c r="P312" i="14"/>
  <c r="Q312" i="14" s="1"/>
  <c r="P313" i="14"/>
  <c r="Q313" i="14" s="1"/>
  <c r="P314" i="14"/>
  <c r="Q314" i="14" s="1"/>
  <c r="P315" i="14"/>
  <c r="Q315" i="14" s="1"/>
  <c r="P316" i="14"/>
  <c r="Q316" i="14" s="1"/>
  <c r="P317" i="14"/>
  <c r="Q317" i="14" s="1"/>
  <c r="P318" i="14"/>
  <c r="Q318" i="14" s="1"/>
  <c r="P319" i="14"/>
  <c r="Q319" i="14" s="1"/>
  <c r="P320" i="14"/>
  <c r="Q320" i="14" s="1"/>
  <c r="P321" i="14"/>
  <c r="Q321" i="14" s="1"/>
  <c r="P322" i="14"/>
  <c r="Q322" i="14" s="1"/>
  <c r="P323" i="14"/>
  <c r="Q323" i="14" s="1"/>
  <c r="P324" i="14"/>
  <c r="Q324" i="14" s="1"/>
  <c r="P325" i="14"/>
  <c r="Q325" i="14" s="1"/>
  <c r="P326" i="14"/>
  <c r="Q326" i="14" s="1"/>
  <c r="P327" i="14"/>
  <c r="Q327" i="14" s="1"/>
  <c r="P328" i="14"/>
  <c r="Q328" i="14" s="1"/>
  <c r="P329" i="14"/>
  <c r="Q329" i="14" s="1"/>
  <c r="P330" i="14"/>
  <c r="Q330" i="14" s="1"/>
  <c r="P331" i="14"/>
  <c r="Q331" i="14" s="1"/>
  <c r="P332" i="14"/>
  <c r="Q332" i="14" s="1"/>
  <c r="P333" i="14"/>
  <c r="Q333" i="14" s="1"/>
  <c r="P334" i="14"/>
  <c r="Q334" i="14" s="1"/>
  <c r="P335" i="14"/>
  <c r="Q335" i="14" s="1"/>
  <c r="P336" i="14"/>
  <c r="Q336" i="14" s="1"/>
  <c r="P337" i="14"/>
  <c r="Q337" i="14" s="1"/>
  <c r="P338" i="14"/>
  <c r="Q338" i="14" s="1"/>
  <c r="P339" i="14"/>
  <c r="Q339" i="14" s="1"/>
  <c r="P340" i="14"/>
  <c r="Q340" i="14" s="1"/>
  <c r="P341" i="14"/>
  <c r="Q341" i="14" s="1"/>
  <c r="P342" i="14"/>
  <c r="Q342" i="14" s="1"/>
  <c r="P343" i="14"/>
  <c r="Q343" i="14" s="1"/>
  <c r="P344" i="14"/>
  <c r="Q344" i="14" s="1"/>
  <c r="P345" i="14"/>
  <c r="Q345" i="14" s="1"/>
  <c r="P346" i="14"/>
  <c r="Q346" i="14" s="1"/>
  <c r="P347" i="14"/>
  <c r="Q347" i="14" s="1"/>
  <c r="R2" i="14"/>
  <c r="R3" i="14"/>
  <c r="R4" i="14"/>
  <c r="R5" i="14"/>
  <c r="R6" i="14"/>
  <c r="R7" i="14"/>
  <c r="R8" i="14"/>
  <c r="R9" i="14"/>
  <c r="R10" i="14"/>
  <c r="R11" i="14"/>
  <c r="R12" i="14"/>
  <c r="R13" i="14"/>
  <c r="R14" i="14"/>
  <c r="R15" i="14"/>
  <c r="R16" i="14"/>
  <c r="R17" i="14"/>
  <c r="R18" i="14"/>
  <c r="R19" i="14"/>
  <c r="R20" i="14"/>
  <c r="R21" i="14"/>
  <c r="R22" i="14"/>
  <c r="R23" i="14"/>
  <c r="R24" i="14"/>
  <c r="R25" i="14"/>
  <c r="R26" i="14"/>
  <c r="R27" i="14"/>
  <c r="R28" i="14"/>
  <c r="R29" i="14"/>
  <c r="R30" i="14"/>
  <c r="R31" i="14"/>
  <c r="R32" i="14"/>
  <c r="R33" i="14"/>
  <c r="R34" i="14"/>
  <c r="R35" i="14"/>
  <c r="R36" i="14"/>
  <c r="R37" i="14"/>
  <c r="R38" i="14"/>
  <c r="R39" i="14"/>
  <c r="R40" i="14"/>
  <c r="R41" i="14"/>
  <c r="R42" i="14"/>
  <c r="R43" i="14"/>
  <c r="R44" i="14"/>
  <c r="R45" i="14"/>
  <c r="R46" i="14"/>
  <c r="R47" i="14"/>
  <c r="R48" i="14"/>
  <c r="R49" i="14"/>
  <c r="R50" i="14"/>
  <c r="R51" i="14"/>
  <c r="R52" i="14"/>
  <c r="R53" i="14"/>
  <c r="R54" i="14"/>
  <c r="R55" i="14"/>
  <c r="R56" i="14"/>
  <c r="R57" i="14"/>
  <c r="R58" i="14"/>
  <c r="R59" i="14"/>
  <c r="R60" i="14"/>
  <c r="R61" i="14"/>
  <c r="R62" i="14"/>
  <c r="R63" i="14"/>
  <c r="R64" i="14"/>
  <c r="R65" i="14"/>
  <c r="R66" i="14"/>
  <c r="R67" i="14"/>
  <c r="R68" i="14"/>
  <c r="R69" i="14"/>
  <c r="R70" i="14"/>
  <c r="R71" i="14"/>
  <c r="R72" i="14"/>
  <c r="R73" i="14"/>
  <c r="R74" i="14"/>
  <c r="R75" i="14"/>
  <c r="R76" i="14"/>
  <c r="R77" i="14"/>
  <c r="R78" i="14"/>
  <c r="R79" i="14"/>
  <c r="R80" i="14"/>
  <c r="R81" i="14"/>
  <c r="R82" i="14"/>
  <c r="R83" i="14"/>
  <c r="R84" i="14"/>
  <c r="R85" i="14"/>
  <c r="R86" i="14"/>
  <c r="R87" i="14"/>
  <c r="R88" i="14"/>
  <c r="R89" i="14"/>
  <c r="R90" i="14"/>
  <c r="R91" i="14"/>
  <c r="R92" i="14"/>
  <c r="R93" i="14"/>
  <c r="R94" i="14"/>
  <c r="R95" i="14"/>
  <c r="R96" i="14"/>
  <c r="R97" i="14"/>
  <c r="R98" i="14"/>
  <c r="R99" i="14"/>
  <c r="R100" i="14"/>
  <c r="R101" i="14"/>
  <c r="R102" i="14"/>
  <c r="R103" i="14"/>
  <c r="R104" i="14"/>
  <c r="R105" i="14"/>
  <c r="R106" i="14"/>
  <c r="R107" i="14"/>
  <c r="R108" i="14"/>
  <c r="R109" i="14"/>
  <c r="R110" i="14"/>
  <c r="R111" i="14"/>
  <c r="R112" i="14"/>
  <c r="R113" i="14"/>
  <c r="R114" i="14"/>
  <c r="R115" i="14"/>
  <c r="R116" i="14"/>
  <c r="R117" i="14"/>
  <c r="R118" i="14"/>
  <c r="R119" i="14"/>
  <c r="R120" i="14"/>
  <c r="R121" i="14"/>
  <c r="R122" i="14"/>
  <c r="R123" i="14"/>
  <c r="R124" i="14"/>
  <c r="R125" i="14"/>
  <c r="R126" i="14"/>
  <c r="R127" i="14"/>
  <c r="R128" i="14"/>
  <c r="R129" i="14"/>
  <c r="R130" i="14"/>
  <c r="R131" i="14"/>
  <c r="R132" i="14"/>
  <c r="R133" i="14"/>
  <c r="R134" i="14"/>
  <c r="R135" i="14"/>
  <c r="R136" i="14"/>
  <c r="R137" i="14"/>
  <c r="R138" i="14"/>
  <c r="R139" i="14"/>
  <c r="R140" i="14"/>
  <c r="R141" i="14"/>
  <c r="R142" i="14"/>
  <c r="R143" i="14"/>
  <c r="R144" i="14"/>
  <c r="R145" i="14"/>
  <c r="R146" i="14"/>
  <c r="R147" i="14"/>
  <c r="R148" i="14"/>
  <c r="R149" i="14"/>
  <c r="R150" i="14"/>
  <c r="R151" i="14"/>
  <c r="R152" i="14"/>
  <c r="R153" i="14"/>
  <c r="R154" i="14"/>
  <c r="R155" i="14"/>
  <c r="R156" i="14"/>
  <c r="R157" i="14"/>
  <c r="R158" i="14"/>
  <c r="R159" i="14"/>
  <c r="R160" i="14"/>
  <c r="R161" i="14"/>
  <c r="R162" i="14"/>
  <c r="R163" i="14"/>
  <c r="R164" i="14"/>
  <c r="R165" i="14"/>
  <c r="R166" i="14"/>
  <c r="R167" i="14"/>
  <c r="R168" i="14"/>
  <c r="R169" i="14"/>
  <c r="R170" i="14"/>
  <c r="R171" i="14"/>
  <c r="R172" i="14"/>
  <c r="R173" i="14"/>
  <c r="R174" i="14"/>
  <c r="R175" i="14"/>
  <c r="R176" i="14"/>
  <c r="R177" i="14"/>
  <c r="R178" i="14"/>
  <c r="R179" i="14"/>
  <c r="R180" i="14"/>
  <c r="R181" i="14"/>
  <c r="R182" i="14"/>
  <c r="R183" i="14"/>
  <c r="R184" i="14"/>
  <c r="R185" i="14"/>
  <c r="R186" i="14"/>
  <c r="R187" i="14"/>
  <c r="R188" i="14"/>
  <c r="R189" i="14"/>
  <c r="R190" i="14"/>
  <c r="R191" i="14"/>
  <c r="R192" i="14"/>
  <c r="R193" i="14"/>
  <c r="R194" i="14"/>
  <c r="R195" i="14"/>
  <c r="R196" i="14"/>
  <c r="R197" i="14"/>
  <c r="R198" i="14"/>
  <c r="R199" i="14"/>
  <c r="R200" i="14"/>
  <c r="R201" i="14"/>
  <c r="R202" i="14"/>
  <c r="R203" i="14"/>
  <c r="R204" i="14"/>
  <c r="R205" i="14"/>
  <c r="R206" i="14"/>
  <c r="R207" i="14"/>
  <c r="R208" i="14"/>
  <c r="R209" i="14"/>
  <c r="R210" i="14"/>
  <c r="R211" i="14"/>
  <c r="R212" i="14"/>
  <c r="R213" i="14"/>
  <c r="R214" i="14"/>
  <c r="R215" i="14"/>
  <c r="R216" i="14"/>
  <c r="R217" i="14"/>
  <c r="R218" i="14"/>
  <c r="R219" i="14"/>
  <c r="R220" i="14"/>
  <c r="R221" i="14"/>
  <c r="R222" i="14"/>
  <c r="R223" i="14"/>
  <c r="R224" i="14"/>
  <c r="R225" i="14"/>
  <c r="R226" i="14"/>
  <c r="R227" i="14"/>
  <c r="R228" i="14"/>
  <c r="R229" i="14"/>
  <c r="R230" i="14"/>
  <c r="R231" i="14"/>
  <c r="R232" i="14"/>
  <c r="R233" i="14"/>
  <c r="R234" i="14"/>
  <c r="R235" i="14"/>
  <c r="R236" i="14"/>
  <c r="R237" i="14"/>
  <c r="R238" i="14"/>
  <c r="R239" i="14"/>
  <c r="R240" i="14"/>
  <c r="R241" i="14"/>
  <c r="R242" i="14"/>
  <c r="R243" i="14"/>
  <c r="R244" i="14"/>
  <c r="R245" i="14"/>
  <c r="R246" i="14"/>
  <c r="R247" i="14"/>
  <c r="R248" i="14"/>
  <c r="R249" i="14"/>
  <c r="R250" i="14"/>
  <c r="R251" i="14"/>
  <c r="R252" i="14"/>
  <c r="R253" i="14"/>
  <c r="R254" i="14"/>
  <c r="R255" i="14"/>
  <c r="R256" i="14"/>
  <c r="R257" i="14"/>
  <c r="R258" i="14"/>
  <c r="R259" i="14"/>
  <c r="R260" i="14"/>
  <c r="R261" i="14"/>
  <c r="R262" i="14"/>
  <c r="R263" i="14"/>
  <c r="R264" i="14"/>
  <c r="R265" i="14"/>
  <c r="R266" i="14"/>
  <c r="R267" i="14"/>
  <c r="R268" i="14"/>
  <c r="R269" i="14"/>
  <c r="R270" i="14"/>
  <c r="R271" i="14"/>
  <c r="R272" i="14"/>
  <c r="R273" i="14"/>
  <c r="R274" i="14"/>
  <c r="R275" i="14"/>
  <c r="R276" i="14"/>
  <c r="R277" i="14"/>
  <c r="R278" i="14"/>
  <c r="R279" i="14"/>
  <c r="R280" i="14"/>
  <c r="R281" i="14"/>
  <c r="R282" i="14"/>
  <c r="R283" i="14"/>
  <c r="R284" i="14"/>
  <c r="R285" i="14"/>
  <c r="R286" i="14"/>
  <c r="R287" i="14"/>
  <c r="R288" i="14"/>
  <c r="R289" i="14"/>
  <c r="R290" i="14"/>
  <c r="R291" i="14"/>
  <c r="R292" i="14"/>
  <c r="R293" i="14"/>
  <c r="R294" i="14"/>
  <c r="R295" i="14"/>
  <c r="R296" i="14"/>
  <c r="R297" i="14"/>
  <c r="R298" i="14"/>
  <c r="R299" i="14"/>
  <c r="R300" i="14"/>
  <c r="R301" i="14"/>
  <c r="R302" i="14"/>
  <c r="R303" i="14"/>
  <c r="R304" i="14"/>
  <c r="R305" i="14"/>
  <c r="R306" i="14"/>
  <c r="R307" i="14"/>
  <c r="R308" i="14"/>
  <c r="R309" i="14"/>
  <c r="R310" i="14"/>
  <c r="R311" i="14"/>
  <c r="R312" i="14"/>
  <c r="R313" i="14"/>
  <c r="R314" i="14"/>
  <c r="R315" i="14"/>
  <c r="R316" i="14"/>
  <c r="R317" i="14"/>
  <c r="R318" i="14"/>
  <c r="R319" i="14"/>
  <c r="R320" i="14"/>
  <c r="R321" i="14"/>
  <c r="R322" i="14"/>
  <c r="R323" i="14"/>
  <c r="R324" i="14"/>
  <c r="R325" i="14"/>
  <c r="R326" i="14"/>
  <c r="R327" i="14"/>
  <c r="R328" i="14"/>
  <c r="R329" i="14"/>
  <c r="R330" i="14"/>
  <c r="R331" i="14"/>
  <c r="R332" i="14"/>
  <c r="R333" i="14"/>
  <c r="R334" i="14"/>
  <c r="R335" i="14"/>
  <c r="R336" i="14"/>
  <c r="R337" i="14"/>
  <c r="R338" i="14"/>
  <c r="R339" i="14"/>
  <c r="R340" i="14"/>
  <c r="R341" i="14"/>
  <c r="R342" i="14"/>
  <c r="R343" i="14"/>
  <c r="R344" i="14"/>
  <c r="R345" i="14"/>
  <c r="R346" i="14"/>
  <c r="R347" i="14"/>
  <c r="R348" i="14"/>
  <c r="R349" i="14"/>
  <c r="R350" i="14"/>
  <c r="R351" i="14"/>
  <c r="R352" i="14"/>
  <c r="R353" i="14"/>
  <c r="R354" i="14"/>
  <c r="R355" i="14"/>
  <c r="R356" i="14"/>
  <c r="R357" i="14"/>
  <c r="R358" i="14"/>
  <c r="R359" i="14"/>
  <c r="R360" i="14"/>
  <c r="R361" i="14"/>
  <c r="R362" i="14"/>
  <c r="R363" i="14"/>
  <c r="R364" i="14"/>
  <c r="R365" i="14"/>
  <c r="R366" i="14"/>
  <c r="R367" i="14"/>
  <c r="R368" i="14"/>
  <c r="R369" i="14"/>
  <c r="R370" i="14"/>
  <c r="R371" i="14"/>
  <c r="R372" i="14"/>
  <c r="R373" i="14"/>
  <c r="R374" i="14"/>
  <c r="R375" i="14"/>
  <c r="R376" i="14"/>
  <c r="R377" i="14"/>
  <c r="R378" i="14"/>
  <c r="R379" i="14"/>
  <c r="R380" i="14"/>
  <c r="R381" i="14"/>
  <c r="R382" i="14"/>
  <c r="R383" i="14"/>
  <c r="R384" i="14"/>
  <c r="R385" i="14"/>
  <c r="R386" i="14"/>
  <c r="R387" i="14"/>
  <c r="R388" i="14"/>
  <c r="R389" i="14"/>
  <c r="R390" i="14"/>
  <c r="R391" i="14"/>
  <c r="R392" i="14"/>
  <c r="R393" i="14"/>
  <c r="R394" i="14"/>
  <c r="R395" i="14"/>
  <c r="R396" i="14"/>
  <c r="R397" i="14"/>
  <c r="R398" i="14"/>
  <c r="R399" i="14"/>
  <c r="R400" i="14"/>
  <c r="R401" i="14"/>
  <c r="R402" i="14"/>
  <c r="R403" i="14"/>
  <c r="R404" i="14"/>
  <c r="R405" i="14"/>
  <c r="R406" i="14"/>
  <c r="R407" i="14"/>
  <c r="R408" i="14"/>
  <c r="R409" i="14"/>
  <c r="R410" i="14"/>
  <c r="R411" i="14"/>
  <c r="R412" i="14"/>
  <c r="R413" i="14"/>
  <c r="R414" i="14"/>
  <c r="R415" i="14"/>
  <c r="R416" i="14"/>
  <c r="R417" i="14"/>
  <c r="R418" i="14"/>
  <c r="R419" i="14"/>
  <c r="R420" i="14"/>
  <c r="R421" i="14"/>
  <c r="R422" i="14"/>
  <c r="R423" i="14"/>
  <c r="R424" i="14"/>
  <c r="R425" i="14"/>
  <c r="R426" i="14"/>
  <c r="R427" i="14"/>
  <c r="R428" i="14"/>
  <c r="R429" i="14"/>
  <c r="R430" i="14"/>
  <c r="R431" i="14"/>
  <c r="R432" i="14"/>
  <c r="R433" i="14"/>
  <c r="R434" i="14"/>
  <c r="R435" i="14"/>
  <c r="R436" i="14"/>
  <c r="R437" i="14"/>
  <c r="R438" i="14"/>
  <c r="R439" i="14"/>
  <c r="R440" i="14"/>
  <c r="R441" i="14"/>
  <c r="R442" i="14"/>
  <c r="R443" i="14"/>
  <c r="R444" i="14"/>
  <c r="R445" i="14"/>
  <c r="R446" i="14"/>
  <c r="R447" i="14"/>
  <c r="R448" i="14"/>
  <c r="R449" i="14"/>
  <c r="R450" i="14"/>
  <c r="R451" i="14"/>
  <c r="R452" i="14"/>
  <c r="R453" i="14"/>
  <c r="R454" i="14"/>
  <c r="R455" i="14"/>
  <c r="R456" i="14"/>
  <c r="R457" i="14"/>
  <c r="R458" i="14"/>
  <c r="R459" i="14"/>
  <c r="R460" i="14"/>
  <c r="R461" i="14"/>
  <c r="R462" i="14"/>
  <c r="R463" i="14"/>
  <c r="R464" i="14"/>
  <c r="R465" i="14"/>
  <c r="R466" i="14"/>
  <c r="R467" i="14"/>
  <c r="R468" i="14"/>
  <c r="R469" i="14"/>
  <c r="R470" i="14"/>
  <c r="R471" i="14"/>
  <c r="R472" i="14"/>
  <c r="R473" i="14"/>
  <c r="R474" i="14"/>
  <c r="R475" i="14"/>
  <c r="R476" i="14"/>
  <c r="R477" i="14"/>
  <c r="R478" i="14"/>
  <c r="R479" i="14"/>
  <c r="R480" i="14"/>
  <c r="R481" i="14"/>
  <c r="R482" i="14"/>
  <c r="R483" i="14"/>
  <c r="R484" i="14"/>
  <c r="R485" i="14"/>
  <c r="R486" i="14"/>
  <c r="R487" i="14"/>
  <c r="R488" i="14"/>
  <c r="R489" i="14"/>
  <c r="R490" i="14"/>
  <c r="R491" i="14"/>
  <c r="R492" i="14"/>
  <c r="R493" i="14"/>
  <c r="R494" i="14"/>
  <c r="R495" i="14"/>
  <c r="R496" i="14"/>
  <c r="R497" i="14"/>
  <c r="R498" i="14"/>
  <c r="R499" i="14"/>
  <c r="R500" i="14"/>
  <c r="R501" i="14"/>
  <c r="R502" i="14"/>
  <c r="R503" i="14"/>
  <c r="R504" i="14"/>
  <c r="R505" i="14"/>
  <c r="R506" i="14"/>
  <c r="R507" i="14"/>
  <c r="R508" i="14"/>
  <c r="R509" i="14"/>
  <c r="R510" i="14"/>
  <c r="R511" i="14"/>
  <c r="R512" i="14"/>
  <c r="R513" i="14"/>
  <c r="R514" i="14"/>
  <c r="R515" i="14"/>
  <c r="R516" i="14"/>
  <c r="R517" i="14"/>
  <c r="R518" i="14"/>
  <c r="R519" i="14"/>
  <c r="R520" i="14"/>
  <c r="R521" i="14"/>
  <c r="R522" i="14"/>
  <c r="R523" i="14"/>
  <c r="R524" i="14"/>
  <c r="R525" i="14"/>
  <c r="R526" i="14"/>
  <c r="R527" i="14"/>
  <c r="R528" i="14"/>
  <c r="R529" i="14"/>
  <c r="R530" i="14"/>
  <c r="R531" i="14"/>
  <c r="R532" i="14"/>
  <c r="R533" i="14"/>
  <c r="R534" i="14"/>
  <c r="R535" i="14"/>
  <c r="R536" i="14"/>
  <c r="R537" i="14"/>
  <c r="R538" i="14"/>
  <c r="R539" i="14"/>
  <c r="R540" i="14"/>
  <c r="R541" i="14"/>
  <c r="R542" i="14"/>
  <c r="R543" i="14"/>
  <c r="R544" i="14"/>
  <c r="R545" i="14"/>
  <c r="R546" i="14"/>
  <c r="R547" i="14"/>
  <c r="R548" i="14"/>
  <c r="R549" i="14"/>
  <c r="R550" i="14"/>
  <c r="R551" i="14"/>
  <c r="R552" i="14"/>
  <c r="R553" i="14"/>
  <c r="R554" i="14"/>
  <c r="R555" i="14"/>
  <c r="R556" i="14"/>
  <c r="R557" i="14"/>
  <c r="R558" i="14"/>
  <c r="R559" i="14"/>
  <c r="R560" i="14"/>
  <c r="R561" i="14"/>
  <c r="R562" i="14"/>
  <c r="R563" i="14"/>
  <c r="R564" i="14"/>
  <c r="R565" i="14"/>
  <c r="R566" i="14"/>
  <c r="R567" i="14"/>
  <c r="R568" i="14"/>
  <c r="R569" i="14"/>
  <c r="R570" i="14"/>
  <c r="R571" i="14"/>
  <c r="R572" i="14"/>
  <c r="R573" i="14"/>
  <c r="R574" i="14"/>
  <c r="R575" i="14"/>
  <c r="R576" i="14"/>
  <c r="R577" i="14"/>
  <c r="R578" i="14"/>
  <c r="R579" i="14"/>
  <c r="R580" i="14"/>
  <c r="R581" i="14"/>
  <c r="R582" i="14"/>
  <c r="R583" i="14"/>
  <c r="R584" i="14"/>
  <c r="R585" i="14"/>
  <c r="R586" i="14"/>
  <c r="R587" i="14"/>
  <c r="R588" i="14"/>
  <c r="R589" i="14"/>
  <c r="R590" i="14"/>
  <c r="R591" i="14"/>
  <c r="R592" i="14"/>
  <c r="R593" i="14"/>
  <c r="R594" i="14"/>
  <c r="R595" i="14"/>
  <c r="R596" i="14"/>
  <c r="R597" i="14"/>
  <c r="R598" i="14"/>
  <c r="R599" i="14"/>
  <c r="R600" i="14"/>
  <c r="R601" i="14"/>
  <c r="R602" i="14"/>
  <c r="R603" i="14"/>
  <c r="R604" i="14"/>
  <c r="R605" i="14"/>
  <c r="R606" i="14"/>
  <c r="R607" i="14"/>
  <c r="R608" i="14"/>
  <c r="R609" i="14"/>
  <c r="R610" i="14"/>
  <c r="R611" i="14"/>
  <c r="R612" i="14"/>
  <c r="R613" i="14"/>
  <c r="R614" i="14"/>
  <c r="R615" i="14"/>
  <c r="R616" i="14"/>
  <c r="R617" i="14"/>
  <c r="R618" i="14"/>
  <c r="R619" i="14"/>
  <c r="R620" i="14"/>
  <c r="R621" i="14"/>
  <c r="R622" i="14"/>
  <c r="R623" i="14"/>
  <c r="R624" i="14"/>
  <c r="R625" i="14"/>
  <c r="R626" i="14"/>
  <c r="R627" i="14"/>
  <c r="R628" i="14"/>
  <c r="R629" i="14"/>
  <c r="R630" i="14"/>
  <c r="R631" i="14"/>
  <c r="R632" i="14"/>
  <c r="R633" i="14"/>
  <c r="R634" i="14"/>
  <c r="R635" i="14"/>
  <c r="R636" i="14"/>
  <c r="R637" i="14"/>
  <c r="R638" i="14"/>
  <c r="R639" i="14"/>
  <c r="R640" i="14"/>
  <c r="R641" i="14"/>
  <c r="R642" i="14"/>
  <c r="R643" i="14"/>
  <c r="R644" i="14"/>
  <c r="R645" i="14"/>
  <c r="R646" i="14"/>
  <c r="R647" i="14"/>
  <c r="R648" i="14"/>
  <c r="R649" i="14"/>
  <c r="R650" i="14"/>
  <c r="R651" i="14"/>
  <c r="R652" i="14"/>
  <c r="R653" i="14"/>
  <c r="R654" i="14"/>
  <c r="R655" i="14"/>
  <c r="R656" i="14"/>
  <c r="R657" i="14"/>
  <c r="R658" i="14"/>
  <c r="R659" i="14"/>
  <c r="R660" i="14"/>
  <c r="R661" i="14"/>
  <c r="R662" i="14"/>
  <c r="R663" i="14"/>
  <c r="R664" i="14"/>
  <c r="R665" i="14"/>
  <c r="R666" i="14"/>
  <c r="R667" i="14"/>
  <c r="R668" i="14"/>
  <c r="R669" i="14"/>
  <c r="R670" i="14"/>
  <c r="R671" i="14"/>
  <c r="R672" i="14"/>
  <c r="R673" i="14"/>
  <c r="R674" i="14"/>
  <c r="R675" i="14"/>
  <c r="R676" i="14"/>
  <c r="R677" i="14"/>
  <c r="R678" i="14"/>
  <c r="R679" i="14"/>
  <c r="R680" i="14"/>
  <c r="R681" i="14"/>
  <c r="R682" i="14"/>
  <c r="R683" i="14"/>
  <c r="R684" i="14"/>
  <c r="R685" i="14"/>
  <c r="R686" i="14"/>
  <c r="R687" i="14"/>
  <c r="R688" i="14"/>
  <c r="R689" i="14"/>
  <c r="R690" i="14"/>
  <c r="R691" i="14"/>
  <c r="R692" i="14"/>
  <c r="R693" i="14"/>
  <c r="R694" i="14"/>
  <c r="R695" i="14"/>
  <c r="R696" i="14"/>
  <c r="R697" i="14"/>
  <c r="R698" i="14"/>
  <c r="R699" i="14"/>
  <c r="R700" i="14"/>
  <c r="R701" i="14"/>
  <c r="R702" i="14"/>
  <c r="R703" i="14"/>
  <c r="R704" i="14"/>
  <c r="R705" i="14"/>
  <c r="R706" i="14"/>
  <c r="R707" i="14"/>
  <c r="R708" i="14"/>
  <c r="R709" i="14"/>
  <c r="R710" i="14"/>
  <c r="R711" i="14"/>
  <c r="R712" i="14"/>
  <c r="R713" i="14"/>
  <c r="R714" i="14"/>
  <c r="R715" i="14"/>
  <c r="R716" i="14"/>
  <c r="R717" i="14"/>
  <c r="R718" i="14"/>
  <c r="R719" i="14"/>
  <c r="R720" i="14"/>
  <c r="R721" i="14"/>
  <c r="R722" i="14"/>
  <c r="R723" i="14"/>
  <c r="R724" i="14"/>
  <c r="R725" i="14"/>
  <c r="R726" i="14"/>
  <c r="R727" i="14"/>
  <c r="R728" i="14"/>
  <c r="R729" i="14"/>
  <c r="R730" i="14"/>
  <c r="R731" i="14"/>
  <c r="R732" i="14"/>
  <c r="R733" i="14"/>
  <c r="R734" i="14"/>
  <c r="R735" i="14"/>
  <c r="R736" i="14"/>
  <c r="R737" i="14"/>
  <c r="R738" i="14"/>
  <c r="R739" i="14"/>
  <c r="R740" i="14"/>
  <c r="R741" i="14"/>
  <c r="R742" i="14"/>
  <c r="R743" i="14"/>
  <c r="R744" i="14"/>
  <c r="R745" i="14"/>
  <c r="R746" i="14"/>
  <c r="R747" i="14"/>
  <c r="R748" i="14"/>
  <c r="R749" i="14"/>
  <c r="R750" i="14"/>
  <c r="R751" i="14"/>
  <c r="R752" i="14"/>
  <c r="R753" i="14"/>
  <c r="R754" i="14"/>
  <c r="R755" i="14"/>
  <c r="R756" i="14"/>
  <c r="R757" i="14"/>
  <c r="R758" i="14"/>
  <c r="R759" i="14"/>
  <c r="R760" i="14"/>
  <c r="R761" i="14"/>
  <c r="R762" i="14"/>
  <c r="R763" i="14"/>
  <c r="R764" i="14"/>
  <c r="R765" i="14"/>
  <c r="R766" i="14"/>
  <c r="R767" i="14"/>
  <c r="R768" i="14"/>
  <c r="R769" i="14"/>
  <c r="R770" i="14"/>
  <c r="R771" i="14"/>
  <c r="R772" i="14"/>
  <c r="R773" i="14"/>
  <c r="R774" i="14"/>
  <c r="R775" i="14"/>
  <c r="R776" i="14"/>
  <c r="R777" i="14"/>
  <c r="R778" i="14"/>
  <c r="R779" i="14"/>
  <c r="R780" i="14"/>
  <c r="R781" i="14"/>
  <c r="R782" i="14"/>
  <c r="R783" i="14"/>
  <c r="R784" i="14"/>
  <c r="R785" i="14"/>
  <c r="R786" i="14"/>
  <c r="R787" i="14"/>
  <c r="R788" i="14"/>
  <c r="R789" i="14"/>
  <c r="R790" i="14"/>
  <c r="R791" i="14"/>
  <c r="R792" i="14"/>
  <c r="R793" i="14"/>
  <c r="R794" i="14"/>
  <c r="R795" i="14"/>
  <c r="R796" i="14"/>
  <c r="R797" i="14"/>
  <c r="R798" i="14"/>
  <c r="R799" i="14"/>
  <c r="R800" i="14"/>
  <c r="R801" i="14"/>
  <c r="R802" i="14"/>
  <c r="R803" i="14"/>
  <c r="R804" i="14"/>
  <c r="R805" i="14"/>
  <c r="R806" i="14"/>
  <c r="R807" i="14"/>
  <c r="R808" i="14"/>
  <c r="R809" i="14"/>
  <c r="R810" i="14"/>
  <c r="R811" i="14"/>
  <c r="R812" i="14"/>
  <c r="R813" i="14"/>
  <c r="R814" i="14"/>
  <c r="R815" i="14"/>
  <c r="R816" i="14"/>
  <c r="R817" i="14"/>
  <c r="R818" i="14"/>
  <c r="R819" i="14"/>
  <c r="R820" i="14"/>
  <c r="R821" i="14"/>
  <c r="R822" i="14"/>
  <c r="R823" i="14"/>
  <c r="R824" i="14"/>
  <c r="R825" i="14"/>
  <c r="R826" i="14"/>
  <c r="R827" i="14"/>
  <c r="R828" i="14"/>
  <c r="R829" i="14"/>
  <c r="R830" i="14"/>
  <c r="R831" i="14"/>
  <c r="R832" i="14"/>
  <c r="R833" i="14"/>
  <c r="R834" i="14"/>
  <c r="R835" i="14"/>
  <c r="R836" i="14"/>
  <c r="R837" i="14"/>
  <c r="R838" i="14"/>
  <c r="R839" i="14"/>
  <c r="R840" i="14"/>
  <c r="AI2" i="14" a="1"/>
  <c r="AI3" i="14" a="1"/>
  <c r="AI4" i="14" a="1"/>
  <c r="AI5" i="14" a="1"/>
  <c r="AI6" i="14" a="1"/>
  <c r="AI7" i="14" a="1"/>
  <c r="AI8" i="14" a="1"/>
  <c r="AI9" i="14" a="1"/>
  <c r="AI10" i="14" a="1"/>
  <c r="AI11" i="14" a="1"/>
  <c r="AI12" i="14" a="1"/>
  <c r="AI13" i="14" a="1"/>
  <c r="AI14" i="14" a="1"/>
  <c r="AI15" i="14" a="1"/>
  <c r="AI16" i="14" a="1"/>
  <c r="AI17" i="14" a="1"/>
  <c r="AI18" i="14" a="1"/>
  <c r="AI19" i="14" a="1"/>
  <c r="AI20" i="14" a="1"/>
  <c r="AI21" i="14" a="1"/>
  <c r="AI22" i="14" a="1"/>
  <c r="AI23" i="14" a="1"/>
  <c r="AI24" i="14" a="1"/>
  <c r="AI25" i="14" a="1"/>
  <c r="AI26" i="14" a="1"/>
  <c r="AI27" i="14" a="1"/>
  <c r="AI28" i="14" a="1"/>
  <c r="AI29" i="14" a="1"/>
  <c r="AI30" i="14" a="1"/>
  <c r="AI31" i="14" a="1"/>
  <c r="AI32" i="14" a="1"/>
  <c r="AI33" i="14" a="1"/>
  <c r="AI34" i="14" a="1"/>
  <c r="AI35" i="14" a="1"/>
  <c r="AI36" i="14" a="1"/>
  <c r="AI37" i="14" a="1"/>
  <c r="AI38" i="14" a="1"/>
  <c r="AI39" i="14" a="1"/>
  <c r="AI40" i="14" a="1"/>
  <c r="AI41" i="14" a="1"/>
  <c r="AI42" i="14" a="1"/>
  <c r="AI43" i="14" a="1"/>
  <c r="AI44" i="14" a="1"/>
  <c r="AI45" i="14" a="1"/>
  <c r="AI46" i="14" a="1"/>
  <c r="AI47" i="14" a="1"/>
  <c r="AI48" i="14" a="1"/>
  <c r="AI49" i="14" a="1"/>
  <c r="AI50" i="14" a="1"/>
  <c r="AI51" i="14" a="1"/>
  <c r="AI52" i="14" a="1"/>
  <c r="AI53" i="14" a="1"/>
  <c r="AI54" i="14" a="1"/>
  <c r="AI55" i="14" a="1"/>
  <c r="AI56" i="14" a="1"/>
  <c r="AI57" i="14" a="1"/>
  <c r="AI58" i="14" a="1"/>
  <c r="AI59" i="14" a="1"/>
  <c r="AI60" i="14" a="1"/>
  <c r="AI61" i="14" a="1"/>
  <c r="AI62" i="14" a="1"/>
  <c r="AI63" i="14" a="1"/>
  <c r="AI64" i="14" a="1"/>
  <c r="AI65" i="14" a="1"/>
  <c r="AI66" i="14" a="1"/>
  <c r="AI67" i="14" a="1"/>
  <c r="AI68" i="14" a="1"/>
  <c r="AI69" i="14" a="1"/>
  <c r="AI70" i="14" a="1"/>
  <c r="AI71" i="14" a="1"/>
  <c r="AI72" i="14" a="1"/>
  <c r="AI73" i="14" a="1"/>
  <c r="AI74" i="14" a="1"/>
  <c r="AI75" i="14" a="1"/>
  <c r="AI76" i="14" a="1"/>
  <c r="AI77" i="14" a="1"/>
  <c r="AI78" i="14" a="1"/>
  <c r="AI79" i="14" a="1"/>
  <c r="AI80" i="14" a="1"/>
  <c r="AI81" i="14" a="1"/>
  <c r="AI82" i="14" a="1"/>
  <c r="AI83" i="14" a="1"/>
  <c r="AI84" i="14" a="1"/>
  <c r="AI85" i="14" a="1"/>
  <c r="AI86" i="14" a="1"/>
  <c r="AI87" i="14" a="1"/>
  <c r="AI88" i="14" a="1"/>
  <c r="AI89" i="14" a="1"/>
  <c r="AI90" i="14" a="1"/>
  <c r="AI91" i="14" a="1"/>
  <c r="AI92" i="14" a="1"/>
  <c r="AI93" i="14" a="1"/>
  <c r="AI94" i="14" a="1"/>
  <c r="AI95" i="14" a="1"/>
  <c r="AI96" i="14" a="1"/>
  <c r="AI97" i="14" a="1"/>
  <c r="AI98" i="14" a="1"/>
  <c r="AI99" i="14" a="1"/>
  <c r="AI100" i="14" a="1"/>
  <c r="AI101" i="14" a="1"/>
  <c r="AI102" i="14" a="1"/>
  <c r="AI103" i="14" a="1"/>
  <c r="AI104" i="14" a="1"/>
  <c r="AI105" i="14" a="1"/>
  <c r="AI106" i="14" a="1"/>
  <c r="AI107" i="14" a="1"/>
  <c r="AI108" i="14" a="1"/>
  <c r="AI109" i="14" a="1"/>
  <c r="AI110" i="14" a="1"/>
  <c r="AI111" i="14" a="1"/>
  <c r="AI112" i="14" a="1"/>
  <c r="AI113" i="14" a="1"/>
  <c r="AI114" i="14" a="1"/>
  <c r="AI115" i="14" a="1"/>
  <c r="AI116" i="14" a="1"/>
  <c r="AI117" i="14" a="1"/>
  <c r="AI118" i="14" a="1"/>
  <c r="AI119" i="14" a="1"/>
  <c r="AI120" i="14" a="1"/>
  <c r="AI121" i="14" a="1"/>
  <c r="AI122" i="14" a="1"/>
  <c r="AI123" i="14" a="1"/>
  <c r="AI124" i="14" a="1"/>
  <c r="AI125" i="14" a="1"/>
  <c r="AI126" i="14" a="1"/>
  <c r="AI127" i="14" a="1"/>
  <c r="AI128" i="14" a="1"/>
  <c r="AI129" i="14" a="1"/>
  <c r="AI130" i="14" a="1"/>
  <c r="AI131" i="14" a="1"/>
  <c r="AI132" i="14" a="1"/>
  <c r="AI133" i="14" a="1"/>
  <c r="AI134" i="14" a="1"/>
  <c r="AI135" i="14" a="1"/>
  <c r="AI136" i="14" a="1"/>
  <c r="AI137" i="14" a="1"/>
  <c r="AI138" i="14" a="1"/>
  <c r="AI139" i="14" a="1"/>
  <c r="AI140" i="14" a="1"/>
  <c r="AI141" i="14" a="1"/>
  <c r="AI142" i="14" a="1"/>
  <c r="AI143" i="14" a="1"/>
  <c r="AI144" i="14" a="1"/>
  <c r="AI145" i="14" a="1"/>
  <c r="AI146" i="14" a="1"/>
  <c r="AI147" i="14" a="1"/>
  <c r="AI148" i="14" a="1"/>
  <c r="AI149" i="14" a="1"/>
  <c r="AI150" i="14" a="1"/>
  <c r="AI151" i="14" a="1"/>
  <c r="AI152" i="14" a="1"/>
  <c r="AI153" i="14" a="1"/>
  <c r="AI154" i="14" a="1"/>
  <c r="AI155" i="14" a="1"/>
  <c r="AI156" i="14" a="1"/>
  <c r="AI157" i="14" a="1"/>
  <c r="AI158" i="14" a="1"/>
  <c r="AI159" i="14" a="1"/>
  <c r="AI160" i="14" a="1"/>
  <c r="AI161" i="14" a="1"/>
  <c r="AI162" i="14" a="1"/>
  <c r="AI163" i="14" a="1"/>
  <c r="AI164" i="14" a="1"/>
  <c r="AI165" i="14" a="1"/>
  <c r="AI166" i="14" a="1"/>
  <c r="AI167" i="14" a="1"/>
  <c r="AI168" i="14" a="1"/>
  <c r="AI169" i="14" a="1"/>
  <c r="AI170" i="14" a="1"/>
  <c r="AI171" i="14" a="1"/>
  <c r="AI172" i="14" a="1"/>
  <c r="AI173" i="14" a="1"/>
  <c r="AI174" i="14" a="1"/>
  <c r="AI175" i="14" a="1"/>
  <c r="AI176" i="14" a="1"/>
  <c r="AI177" i="14" a="1"/>
  <c r="AI178" i="14" a="1"/>
  <c r="AI179" i="14" a="1"/>
  <c r="AI180" i="14" a="1"/>
  <c r="AI181" i="14" a="1"/>
  <c r="AI182" i="14" a="1"/>
  <c r="AI183" i="14" a="1"/>
  <c r="AI184" i="14" a="1"/>
  <c r="AI185" i="14" a="1"/>
  <c r="AI186" i="14" a="1"/>
  <c r="AI187" i="14" a="1"/>
  <c r="AI188" i="14" a="1"/>
  <c r="AI189" i="14" a="1"/>
  <c r="AI190" i="14" a="1"/>
  <c r="AI191" i="14" a="1"/>
  <c r="AI192" i="14" a="1"/>
  <c r="AI193" i="14" a="1"/>
  <c r="AI194" i="14" a="1"/>
  <c r="AI195" i="14" a="1"/>
  <c r="AI196" i="14" a="1"/>
  <c r="AI197" i="14" a="1"/>
  <c r="AI198" i="14" a="1"/>
  <c r="AI199" i="14" a="1"/>
  <c r="AI200" i="14" a="1"/>
  <c r="AI201" i="14" a="1"/>
  <c r="AI202" i="14" a="1"/>
  <c r="AI203" i="14" a="1"/>
  <c r="AI204" i="14" a="1"/>
  <c r="AI205" i="14" a="1"/>
  <c r="AI206" i="14" a="1"/>
  <c r="AI207" i="14" a="1"/>
  <c r="AI208" i="14" a="1"/>
  <c r="AI209" i="14" a="1"/>
  <c r="AI210" i="14" a="1"/>
  <c r="AI211" i="14" a="1"/>
  <c r="AI212" i="14" a="1"/>
  <c r="AI213" i="14" a="1"/>
  <c r="AI214" i="14" a="1"/>
  <c r="AI215" i="14" a="1"/>
  <c r="AI216" i="14" a="1"/>
  <c r="AI217" i="14" a="1"/>
  <c r="AI218" i="14" a="1"/>
  <c r="AI219" i="14" a="1"/>
  <c r="AI220" i="14" a="1"/>
  <c r="AI221" i="14" a="1"/>
  <c r="AI222" i="14" a="1"/>
  <c r="AI223" i="14" a="1"/>
  <c r="AI224" i="14" a="1"/>
  <c r="AI225" i="14" a="1"/>
  <c r="AI226" i="14" a="1"/>
  <c r="AI227" i="14" a="1"/>
  <c r="AI228" i="14" a="1"/>
  <c r="AI229" i="14" a="1"/>
  <c r="AI230" i="14" a="1"/>
  <c r="AI231" i="14" a="1"/>
  <c r="AI232" i="14" a="1"/>
  <c r="AI233" i="14" a="1"/>
  <c r="AI234" i="14" a="1"/>
  <c r="AI235" i="14" a="1"/>
  <c r="AI236" i="14" a="1"/>
  <c r="AI237" i="14" a="1"/>
  <c r="AI238" i="14" a="1"/>
  <c r="AI239" i="14" a="1"/>
  <c r="AI240" i="14" a="1"/>
  <c r="AI241" i="14" a="1"/>
  <c r="AI242" i="14" a="1"/>
  <c r="AI243" i="14" a="1"/>
  <c r="AI244" i="14" a="1"/>
  <c r="AI245" i="14" a="1"/>
  <c r="AI246" i="14" a="1"/>
  <c r="AI247" i="14" a="1"/>
  <c r="AI248" i="14" a="1"/>
  <c r="AI249" i="14" a="1"/>
  <c r="AI250" i="14" a="1"/>
  <c r="AI251" i="14" a="1"/>
  <c r="AI252" i="14" a="1"/>
  <c r="AI253" i="14" a="1"/>
  <c r="AI254" i="14" a="1"/>
  <c r="AI255" i="14" a="1"/>
  <c r="AI256" i="14" a="1"/>
  <c r="AI257" i="14" a="1"/>
  <c r="AI258" i="14" a="1"/>
  <c r="AI259" i="14" a="1"/>
  <c r="AI260" i="14" a="1"/>
  <c r="AI261" i="14" a="1"/>
  <c r="AI262" i="14" a="1"/>
  <c r="AI263" i="14" a="1"/>
  <c r="AI264" i="14" a="1"/>
  <c r="AI265" i="14" a="1"/>
  <c r="AI266" i="14" a="1"/>
  <c r="AI267" i="14" a="1"/>
  <c r="AI268" i="14" a="1"/>
  <c r="AI269" i="14" a="1"/>
  <c r="AI270" i="14" a="1"/>
  <c r="AI271" i="14" a="1"/>
  <c r="AI272" i="14" a="1"/>
  <c r="AI273" i="14" a="1"/>
  <c r="AI274" i="14" a="1"/>
  <c r="AI275" i="14" a="1"/>
  <c r="AI276" i="14" a="1"/>
  <c r="AI277" i="14" a="1"/>
  <c r="AI278" i="14" a="1"/>
  <c r="AI279" i="14" a="1"/>
  <c r="AI280" i="14" a="1"/>
  <c r="AI281" i="14" a="1"/>
  <c r="AI282" i="14" a="1"/>
  <c r="AI283" i="14" a="1"/>
  <c r="AI284" i="14" a="1"/>
  <c r="AI285" i="14" a="1"/>
  <c r="AI286" i="14" a="1"/>
  <c r="AI287" i="14" a="1"/>
  <c r="AI288" i="14" a="1"/>
  <c r="AI289" i="14" a="1"/>
  <c r="AI290" i="14" a="1"/>
  <c r="AI291" i="14" a="1"/>
  <c r="AI292" i="14" a="1"/>
  <c r="AI293" i="14" a="1"/>
  <c r="AI294" i="14" a="1"/>
  <c r="AI295" i="14" a="1"/>
  <c r="AI296" i="14" a="1"/>
  <c r="AI297" i="14" a="1"/>
  <c r="AI298" i="14" a="1"/>
  <c r="AI299" i="14" a="1"/>
  <c r="AI300" i="14" a="1"/>
  <c r="AI301" i="14" a="1"/>
  <c r="AI302" i="14" a="1"/>
  <c r="AI303" i="14" a="1"/>
  <c r="AI304" i="14" a="1"/>
  <c r="AI305" i="14" a="1"/>
  <c r="AI306" i="14" a="1"/>
  <c r="AI307" i="14" a="1"/>
  <c r="AI308" i="14" a="1"/>
  <c r="AI309" i="14" a="1"/>
  <c r="AI310" i="14" a="1"/>
  <c r="AI311" i="14" a="1"/>
  <c r="AI312" i="14" a="1"/>
  <c r="AI313" i="14" a="1"/>
  <c r="AI314" i="14" a="1"/>
  <c r="AI315" i="14" a="1"/>
  <c r="AI316" i="14" a="1"/>
  <c r="AI317" i="14" a="1"/>
  <c r="AI318" i="14" a="1"/>
  <c r="AI319" i="14" a="1"/>
  <c r="AI320" i="14" a="1"/>
  <c r="AI321" i="14" a="1"/>
  <c r="AI322" i="14" a="1"/>
  <c r="AI323" i="14" a="1"/>
  <c r="AI324" i="14" a="1"/>
  <c r="AI325" i="14" a="1"/>
  <c r="AI326" i="14" a="1"/>
  <c r="AI327" i="14" a="1"/>
  <c r="AI328" i="14" a="1"/>
  <c r="AI329" i="14" a="1"/>
  <c r="AI330" i="14" a="1"/>
  <c r="AI331" i="14" a="1"/>
  <c r="AI332" i="14" a="1"/>
  <c r="AI333" i="14" a="1"/>
  <c r="AI334" i="14" a="1"/>
  <c r="AI335" i="14" a="1"/>
  <c r="AI336" i="14" a="1"/>
  <c r="AI337" i="14" a="1"/>
  <c r="AI338" i="14" a="1"/>
  <c r="AI339" i="14" a="1"/>
  <c r="AI340" i="14" a="1"/>
  <c r="AI341" i="14" a="1"/>
  <c r="AI342" i="14" a="1"/>
  <c r="AI343" i="14" a="1"/>
  <c r="AI344" i="14" a="1"/>
  <c r="AI345" i="14" a="1"/>
  <c r="AI346" i="14" a="1"/>
  <c r="AI347" i="14" a="1"/>
  <c r="AI348" i="14" a="1"/>
  <c r="AI349" i="14" a="1"/>
  <c r="AI350" i="14" a="1"/>
  <c r="AI351" i="14" a="1"/>
  <c r="AI352" i="14" a="1"/>
  <c r="AI353" i="14" a="1"/>
  <c r="AI354" i="14" a="1"/>
  <c r="AI355" i="14" a="1"/>
  <c r="AI356" i="14" a="1"/>
  <c r="AI357" i="14" a="1"/>
  <c r="AI358" i="14" a="1"/>
  <c r="AI359" i="14" a="1"/>
  <c r="AI360" i="14" a="1"/>
  <c r="AI361" i="14" a="1"/>
  <c r="AI362" i="14" a="1"/>
  <c r="AI363" i="14" a="1"/>
  <c r="AI364" i="14" a="1"/>
  <c r="AI365" i="14" a="1"/>
  <c r="AI366" i="14" a="1"/>
  <c r="AI367" i="14" a="1"/>
  <c r="AI368" i="14" a="1"/>
  <c r="AI369" i="14" a="1"/>
  <c r="AI370" i="14" a="1"/>
  <c r="AI371" i="14" a="1"/>
  <c r="AI372" i="14" a="1"/>
  <c r="AI373" i="14" a="1"/>
  <c r="AI374" i="14" a="1"/>
  <c r="AI375" i="14" a="1"/>
  <c r="AI376" i="14" a="1"/>
  <c r="AI377" i="14" a="1"/>
  <c r="AI378" i="14" a="1"/>
  <c r="AI379" i="14" a="1"/>
  <c r="AI380" i="14" a="1"/>
  <c r="AI381" i="14" a="1"/>
  <c r="AI382" i="14" a="1"/>
  <c r="AI383" i="14" a="1"/>
  <c r="AI384" i="14" a="1"/>
  <c r="AI385" i="14" a="1"/>
  <c r="AI386" i="14" a="1"/>
  <c r="AI387" i="14" a="1"/>
  <c r="AI388" i="14" a="1"/>
  <c r="AI389" i="14" a="1"/>
  <c r="AI390" i="14" a="1"/>
  <c r="AI391" i="14" a="1"/>
  <c r="AI392" i="14" a="1"/>
  <c r="AI393" i="14" a="1"/>
  <c r="AI394" i="14" a="1"/>
  <c r="AI395" i="14" a="1"/>
  <c r="AI396" i="14" a="1"/>
  <c r="AI397" i="14" a="1"/>
  <c r="AI398" i="14" a="1"/>
  <c r="AI399" i="14" a="1"/>
  <c r="AI400" i="14" a="1"/>
  <c r="AI401" i="14" a="1"/>
  <c r="AI402" i="14" a="1"/>
  <c r="AI403" i="14" a="1"/>
  <c r="AI404" i="14" a="1"/>
  <c r="AI405" i="14" a="1"/>
  <c r="AI406" i="14" a="1"/>
  <c r="AI407" i="14" a="1"/>
  <c r="AI408" i="14" a="1"/>
  <c r="AI409" i="14" a="1"/>
  <c r="AI410" i="14" a="1"/>
  <c r="AI411" i="14" a="1"/>
  <c r="AI412" i="14" a="1"/>
  <c r="AI413" i="14" a="1"/>
  <c r="AI414" i="14" a="1"/>
  <c r="AI415" i="14" a="1"/>
  <c r="AI416" i="14" a="1"/>
  <c r="AI417" i="14" a="1"/>
  <c r="AI418" i="14" a="1"/>
  <c r="AI419" i="14" a="1"/>
  <c r="AI420" i="14" a="1"/>
  <c r="AI421" i="14" a="1"/>
  <c r="AI422" i="14" a="1"/>
  <c r="AI423" i="14" a="1"/>
  <c r="AI424" i="14" a="1"/>
  <c r="AI425" i="14" a="1"/>
  <c r="AI426" i="14" a="1"/>
  <c r="AI427" i="14" a="1"/>
  <c r="AI428" i="14" a="1"/>
  <c r="AI429" i="14" a="1"/>
  <c r="AI430" i="14" a="1"/>
  <c r="AI431" i="14" a="1"/>
  <c r="AI432" i="14" a="1"/>
  <c r="AI433" i="14" a="1"/>
  <c r="AI434" i="14" a="1"/>
  <c r="AI435" i="14" a="1"/>
  <c r="AI436" i="14" a="1"/>
  <c r="AI437" i="14" a="1"/>
  <c r="AI438" i="14" a="1"/>
  <c r="AI439" i="14" a="1"/>
  <c r="AI440" i="14" a="1"/>
  <c r="AI441" i="14" a="1"/>
  <c r="AI442" i="14" a="1"/>
  <c r="AI443" i="14" a="1"/>
  <c r="AI444" i="14" a="1"/>
  <c r="AI445" i="14" a="1"/>
  <c r="AI446" i="14" a="1"/>
  <c r="AI447" i="14" a="1"/>
  <c r="AI448" i="14" a="1"/>
  <c r="AI449" i="14" a="1"/>
  <c r="AI450" i="14" a="1"/>
  <c r="AI451" i="14" a="1"/>
  <c r="AI452" i="14" a="1"/>
  <c r="AI453" i="14" a="1"/>
  <c r="AI454" i="14" a="1"/>
  <c r="AI455" i="14" a="1"/>
  <c r="AI456" i="14" a="1"/>
  <c r="AI457" i="14" a="1"/>
  <c r="AI458" i="14" a="1"/>
  <c r="AI459" i="14" a="1"/>
  <c r="AI460" i="14" a="1"/>
  <c r="AI461" i="14" a="1"/>
  <c r="AI462" i="14" a="1"/>
  <c r="AI463" i="14" a="1"/>
  <c r="AI464" i="14" a="1"/>
  <c r="AI465" i="14" a="1"/>
  <c r="AI466" i="14" a="1"/>
  <c r="AI467" i="14" a="1"/>
  <c r="AI468" i="14" a="1"/>
  <c r="AI469" i="14" a="1"/>
  <c r="AI470" i="14" a="1"/>
  <c r="AI471" i="14" a="1"/>
  <c r="AI472" i="14" a="1"/>
  <c r="AI473" i="14" a="1"/>
  <c r="AI474" i="14" a="1"/>
  <c r="AI475" i="14" a="1"/>
  <c r="AI476" i="14" a="1"/>
  <c r="AI477" i="14" a="1"/>
  <c r="AI478" i="14" a="1"/>
  <c r="AI479" i="14" a="1"/>
  <c r="AI480" i="14" a="1"/>
  <c r="AI481" i="14" a="1"/>
  <c r="AI482" i="14" a="1"/>
  <c r="AI483" i="14" a="1"/>
  <c r="AI484" i="14" a="1"/>
  <c r="AI485" i="14" a="1"/>
  <c r="AI486" i="14" a="1"/>
  <c r="AI487" i="14" a="1"/>
  <c r="AI488" i="14" a="1"/>
  <c r="AI489" i="14" a="1"/>
  <c r="AI490" i="14" a="1"/>
  <c r="AI491" i="14" a="1"/>
  <c r="AI492" i="14" a="1"/>
  <c r="AI493" i="14" a="1"/>
  <c r="AI494" i="14" a="1"/>
  <c r="AI495" i="14" a="1"/>
  <c r="AI496" i="14" a="1"/>
  <c r="AI497" i="14" a="1"/>
  <c r="AI498" i="14" a="1"/>
  <c r="AI499" i="14" a="1"/>
  <c r="AI500" i="14" a="1"/>
  <c r="AI501" i="14" a="1"/>
  <c r="AI502" i="14" a="1"/>
  <c r="AI503" i="14" a="1"/>
  <c r="AI504" i="14" a="1"/>
  <c r="AI505" i="14" a="1"/>
  <c r="AI506" i="14" a="1"/>
  <c r="AI507" i="14" a="1"/>
  <c r="AI508" i="14" a="1"/>
  <c r="AI509" i="14" a="1"/>
  <c r="AI510" i="14" a="1"/>
  <c r="AI511" i="14" a="1"/>
  <c r="AI512" i="14" a="1"/>
  <c r="AI513" i="14" a="1"/>
  <c r="AI514" i="14" a="1"/>
  <c r="AI515" i="14" a="1"/>
  <c r="AI516" i="14" a="1"/>
  <c r="AI517" i="14" a="1"/>
  <c r="AI518" i="14" a="1"/>
  <c r="AI519" i="14" a="1"/>
  <c r="AI520" i="14" a="1"/>
  <c r="AI521" i="14" a="1"/>
  <c r="AI522" i="14" a="1"/>
  <c r="AI523" i="14" a="1"/>
  <c r="AI524" i="14" a="1"/>
  <c r="AI525" i="14" a="1"/>
  <c r="AI526" i="14" a="1"/>
  <c r="AI527" i="14" a="1"/>
  <c r="AI528" i="14" a="1"/>
  <c r="AI529" i="14" a="1"/>
  <c r="AI530" i="14" a="1"/>
  <c r="AI531" i="14" a="1"/>
  <c r="AI532" i="14" a="1"/>
  <c r="AI533" i="14" a="1"/>
  <c r="AI534" i="14" a="1"/>
  <c r="AI535" i="14" a="1"/>
  <c r="AI536" i="14" a="1"/>
  <c r="AI537" i="14" a="1"/>
  <c r="AI538" i="14" a="1"/>
  <c r="AI539" i="14" a="1"/>
  <c r="AI540" i="14" a="1"/>
  <c r="AI541" i="14" a="1"/>
  <c r="AI542" i="14" a="1"/>
  <c r="AI543" i="14" a="1"/>
  <c r="AI544" i="14" a="1"/>
  <c r="AI545" i="14" a="1"/>
  <c r="AI546" i="14" a="1"/>
  <c r="AI547" i="14" a="1"/>
  <c r="AI548" i="14" a="1"/>
  <c r="AI549" i="14" a="1"/>
  <c r="AI550" i="14" a="1"/>
  <c r="AI551" i="14" a="1"/>
  <c r="AI552" i="14" a="1"/>
  <c r="AI553" i="14" a="1"/>
  <c r="AI554" i="14" a="1"/>
  <c r="AI555" i="14" a="1"/>
  <c r="AI556" i="14" a="1"/>
  <c r="AI557" i="14" a="1"/>
  <c r="AI558" i="14" a="1"/>
  <c r="AI559" i="14" a="1"/>
  <c r="AI560" i="14" a="1"/>
  <c r="AI561" i="14" a="1"/>
  <c r="AI562" i="14" a="1"/>
  <c r="AI563" i="14" a="1"/>
  <c r="AI564" i="14" a="1"/>
  <c r="AI565" i="14" a="1"/>
  <c r="AI566" i="14" a="1"/>
  <c r="AI567" i="14" a="1"/>
  <c r="AI568" i="14" a="1"/>
  <c r="AI569" i="14" a="1"/>
  <c r="AI570" i="14" a="1"/>
  <c r="AI571" i="14" a="1"/>
  <c r="AI572" i="14" a="1"/>
  <c r="AI573" i="14" a="1"/>
  <c r="AI574" i="14" a="1"/>
  <c r="AI575" i="14" a="1"/>
  <c r="AI576" i="14" a="1"/>
  <c r="AI577" i="14" a="1"/>
  <c r="AI578" i="14" a="1"/>
  <c r="AI579" i="14" a="1"/>
  <c r="AI580" i="14" a="1"/>
  <c r="AI581" i="14" a="1"/>
  <c r="AI582" i="14" a="1"/>
  <c r="AI583" i="14" a="1"/>
  <c r="AI584" i="14" a="1"/>
  <c r="AI585" i="14" a="1"/>
  <c r="AI586" i="14" a="1"/>
  <c r="AI587" i="14" a="1"/>
  <c r="AI588" i="14" a="1"/>
  <c r="AI589" i="14" a="1"/>
  <c r="AI590" i="14" a="1"/>
  <c r="AI591" i="14" a="1"/>
  <c r="AI592" i="14" a="1"/>
  <c r="AI593" i="14" a="1"/>
  <c r="AI594" i="14" a="1"/>
  <c r="AI595" i="14" a="1"/>
  <c r="AI596" i="14" a="1"/>
  <c r="AI597" i="14" a="1"/>
  <c r="AI598" i="14" a="1"/>
  <c r="AI599" i="14" a="1"/>
  <c r="AI600" i="14" a="1"/>
  <c r="AI601" i="14" a="1"/>
  <c r="AI602" i="14" a="1"/>
  <c r="AI603" i="14" a="1"/>
  <c r="AI604" i="14" a="1"/>
  <c r="AI605" i="14" a="1"/>
  <c r="AI606" i="14" a="1"/>
  <c r="AI607" i="14" a="1"/>
  <c r="AI608" i="14" a="1"/>
  <c r="AI609" i="14" a="1"/>
  <c r="AI610" i="14" a="1"/>
  <c r="AI611" i="14" a="1"/>
  <c r="AI612" i="14" a="1"/>
  <c r="AI613" i="14" a="1"/>
  <c r="AI614" i="14" a="1"/>
  <c r="AI615" i="14" a="1"/>
  <c r="AI616" i="14" a="1"/>
  <c r="AI617" i="14" a="1"/>
  <c r="AI618" i="14" a="1"/>
  <c r="AI619" i="14" a="1"/>
  <c r="AI620" i="14" a="1"/>
  <c r="AI621" i="14" a="1"/>
  <c r="AI622" i="14" a="1"/>
  <c r="AI623" i="14" a="1"/>
  <c r="AI624" i="14" a="1"/>
  <c r="AI625" i="14" a="1"/>
  <c r="AI626" i="14" a="1"/>
  <c r="AI627" i="14" a="1"/>
  <c r="AI628" i="14" a="1"/>
  <c r="AI629" i="14" a="1"/>
  <c r="AI630" i="14" a="1"/>
  <c r="AI631" i="14" a="1"/>
  <c r="AI632" i="14" a="1"/>
  <c r="AI633" i="14" a="1"/>
  <c r="AI634" i="14" a="1"/>
  <c r="AI635" i="14" a="1"/>
  <c r="AI636" i="14" a="1"/>
  <c r="AI637" i="14" a="1"/>
  <c r="AI638" i="14" a="1"/>
  <c r="AI639" i="14" a="1"/>
  <c r="AI640" i="14" a="1"/>
  <c r="AI641" i="14" a="1"/>
  <c r="AI642" i="14" a="1"/>
  <c r="AI643" i="14" a="1"/>
  <c r="AI644" i="14" a="1"/>
  <c r="AI645" i="14" a="1"/>
  <c r="AI646" i="14" a="1"/>
  <c r="AI647" i="14" a="1"/>
  <c r="AI648" i="14" a="1"/>
  <c r="AI649" i="14" a="1"/>
  <c r="AI650" i="14" a="1"/>
  <c r="AI651" i="14" a="1"/>
  <c r="AI652" i="14" a="1"/>
  <c r="AI653" i="14" a="1"/>
  <c r="AI654" i="14" a="1"/>
  <c r="AI655" i="14" a="1"/>
  <c r="AI656" i="14" a="1"/>
  <c r="AI657" i="14" a="1"/>
  <c r="AI658" i="14" a="1"/>
  <c r="AI659" i="14" a="1"/>
  <c r="AI660" i="14" a="1"/>
  <c r="AI661" i="14" a="1"/>
  <c r="AI662" i="14" a="1"/>
  <c r="AI663" i="14" a="1"/>
  <c r="AI664" i="14" a="1"/>
  <c r="AI665" i="14" a="1"/>
  <c r="AI666" i="14" a="1"/>
  <c r="AI667" i="14" a="1"/>
  <c r="AI668" i="14" a="1"/>
  <c r="AI669" i="14" a="1"/>
  <c r="AI670" i="14" a="1"/>
  <c r="AI671" i="14" a="1"/>
  <c r="AI672" i="14" a="1"/>
  <c r="AI673" i="14" a="1"/>
  <c r="AI674" i="14" a="1"/>
  <c r="AI675" i="14" a="1"/>
  <c r="AI676" i="14" a="1"/>
  <c r="AI677" i="14" a="1"/>
  <c r="AI678" i="14" a="1"/>
  <c r="AI679" i="14" a="1"/>
  <c r="AI680" i="14" a="1"/>
  <c r="AI681" i="14" a="1"/>
  <c r="AI682" i="14" a="1"/>
  <c r="AI683" i="14" a="1"/>
  <c r="AI684" i="14" a="1"/>
  <c r="AI685" i="14" a="1"/>
  <c r="AI686" i="14" a="1"/>
  <c r="AI687" i="14" a="1"/>
  <c r="AI688" i="14" a="1"/>
  <c r="AI689" i="14" a="1"/>
  <c r="AI690" i="14" a="1"/>
  <c r="AI691" i="14" a="1"/>
  <c r="AI692" i="14" a="1"/>
  <c r="AI693" i="14" a="1"/>
  <c r="AI694" i="14" a="1"/>
  <c r="AI695" i="14" a="1"/>
  <c r="AI696" i="14" a="1"/>
  <c r="AI697" i="14" a="1"/>
  <c r="AI698" i="14" a="1"/>
  <c r="AI699" i="14" a="1"/>
  <c r="AI700" i="14" a="1"/>
  <c r="AI701" i="14" a="1"/>
  <c r="AI702" i="14" a="1"/>
  <c r="AI703" i="14" a="1"/>
  <c r="AI704" i="14" a="1"/>
  <c r="AI705" i="14" a="1"/>
  <c r="AI706" i="14" a="1"/>
  <c r="AI707" i="14" a="1"/>
  <c r="AI708" i="14" a="1"/>
  <c r="AI709" i="14" a="1"/>
  <c r="AI710" i="14" a="1"/>
  <c r="AI711" i="14" a="1"/>
  <c r="AI712" i="14" a="1"/>
  <c r="AI713" i="14" a="1"/>
  <c r="AI714" i="14" a="1"/>
  <c r="AI715" i="14" a="1"/>
  <c r="AI716" i="14" a="1"/>
  <c r="AI717" i="14" a="1"/>
  <c r="AI718" i="14" a="1"/>
  <c r="AI719" i="14" a="1"/>
  <c r="AI720" i="14" a="1"/>
  <c r="AI721" i="14" a="1"/>
  <c r="AI722" i="14" a="1"/>
  <c r="AI723" i="14" a="1"/>
  <c r="AI724" i="14" a="1"/>
  <c r="AI725" i="14" a="1"/>
  <c r="AI726" i="14" a="1"/>
  <c r="AI727" i="14" a="1"/>
  <c r="AI728" i="14" a="1"/>
  <c r="AI729" i="14" a="1"/>
  <c r="AI730" i="14" a="1"/>
  <c r="AI731" i="14" a="1"/>
  <c r="AI732" i="14" a="1"/>
  <c r="AI733" i="14" a="1"/>
  <c r="AI734" i="14" a="1"/>
  <c r="AI735" i="14" a="1"/>
  <c r="AI736" i="14" a="1"/>
  <c r="AI737" i="14" a="1"/>
  <c r="AI738" i="14" a="1"/>
  <c r="AI739" i="14" a="1"/>
  <c r="AI740" i="14" a="1"/>
  <c r="AI741" i="14" a="1"/>
  <c r="AI742" i="14" a="1"/>
  <c r="AI743" i="14" a="1"/>
  <c r="AI744" i="14" a="1"/>
  <c r="AI745" i="14" a="1"/>
  <c r="AI746" i="14" a="1"/>
  <c r="AI747" i="14" a="1"/>
  <c r="AI748" i="14" a="1"/>
  <c r="AI749" i="14" a="1"/>
  <c r="AI750" i="14" a="1"/>
  <c r="AI751" i="14" a="1"/>
  <c r="AI752" i="14" a="1"/>
  <c r="AI753" i="14" a="1"/>
  <c r="AI754" i="14" a="1"/>
  <c r="AI755" i="14" a="1"/>
  <c r="AI756" i="14" a="1"/>
  <c r="AI757" i="14" a="1"/>
  <c r="AI758" i="14" a="1"/>
  <c r="AI759" i="14" a="1"/>
  <c r="AI760" i="14" a="1"/>
  <c r="AI761" i="14" a="1"/>
  <c r="AI762" i="14" a="1"/>
  <c r="AI763" i="14" a="1"/>
  <c r="AI764" i="14" a="1"/>
  <c r="AI765" i="14" a="1"/>
  <c r="AI766" i="14" a="1"/>
  <c r="AI767" i="14" a="1"/>
  <c r="AI768" i="14" a="1"/>
  <c r="AI769" i="14" a="1"/>
  <c r="AI770" i="14" a="1"/>
  <c r="AI771" i="14" a="1"/>
  <c r="AI772" i="14" a="1"/>
  <c r="AI773" i="14" a="1"/>
  <c r="AI774" i="14" a="1"/>
  <c r="AI775" i="14" a="1"/>
  <c r="AI776" i="14" a="1"/>
  <c r="AI777" i="14" a="1"/>
  <c r="AI778" i="14" a="1"/>
  <c r="AI779" i="14" a="1"/>
  <c r="AI780" i="14" a="1"/>
  <c r="AI781" i="14" a="1"/>
  <c r="AI782" i="14" a="1"/>
  <c r="AI783" i="14" a="1"/>
  <c r="AI784" i="14" a="1"/>
  <c r="AI785" i="14" a="1"/>
  <c r="AI786" i="14" a="1"/>
  <c r="AI787" i="14" a="1"/>
  <c r="AI788" i="14" a="1"/>
  <c r="AI789" i="14" a="1"/>
  <c r="AI790" i="14" a="1"/>
  <c r="AI791" i="14" a="1"/>
  <c r="AI792" i="14" a="1"/>
  <c r="AI793" i="14" a="1"/>
  <c r="AI794" i="14" a="1"/>
  <c r="AI795" i="14" a="1"/>
  <c r="AI796" i="14" a="1"/>
  <c r="AI797" i="14" a="1"/>
  <c r="AI798" i="14" a="1"/>
  <c r="AI799" i="14" a="1"/>
  <c r="AI800" i="14" a="1"/>
  <c r="AI801" i="14" a="1"/>
  <c r="AI802" i="14" a="1"/>
  <c r="AI803" i="14" a="1"/>
  <c r="AI804" i="14" a="1"/>
  <c r="AI805" i="14" a="1"/>
  <c r="AI806" i="14" a="1"/>
  <c r="AI807" i="14" a="1"/>
  <c r="AI808" i="14" a="1"/>
  <c r="AI809" i="14" a="1"/>
  <c r="AI810" i="14" a="1"/>
  <c r="AI811" i="14" a="1"/>
  <c r="AI812" i="14" a="1"/>
  <c r="AI813" i="14" a="1"/>
  <c r="AI814" i="14" a="1"/>
  <c r="AI815" i="14" a="1"/>
  <c r="AI816" i="14" a="1"/>
  <c r="AI817" i="14" a="1"/>
  <c r="AI818" i="14" a="1"/>
  <c r="AI819" i="14" a="1"/>
  <c r="AI820" i="14" a="1"/>
  <c r="AI821" i="14" a="1"/>
  <c r="AI822" i="14" a="1"/>
  <c r="AI823" i="14" a="1"/>
  <c r="AI824" i="14" a="1"/>
  <c r="AI825" i="14" a="1"/>
  <c r="AI826" i="14" a="1"/>
  <c r="AI827" i="14" a="1"/>
  <c r="AI828" i="14" a="1"/>
  <c r="AI829" i="14" a="1"/>
  <c r="AI830" i="14" a="1"/>
  <c r="AI831" i="14" a="1"/>
  <c r="AI832" i="14" a="1"/>
  <c r="AI833" i="14" a="1"/>
  <c r="AI834" i="14" a="1"/>
  <c r="AI835" i="14" a="1"/>
  <c r="AI836" i="14" a="1"/>
  <c r="AI837" i="14" a="1"/>
  <c r="AI838" i="14" a="1"/>
  <c r="AI839" i="14" a="1"/>
  <c r="AI840" i="14" a="1"/>
  <c r="W76" i="14" l="1"/>
  <c r="AG76" i="14" s="1" a="1"/>
  <c r="W83" i="14"/>
  <c r="AG83" i="14" s="1" a="1"/>
  <c r="W115" i="14"/>
  <c r="AG115" i="14" s="1" a="1"/>
  <c r="W145" i="14"/>
  <c r="AG145" i="14" s="1" a="1"/>
  <c r="W179" i="14"/>
  <c r="AG179" i="14" s="1" a="1"/>
  <c r="W185" i="14"/>
  <c r="AG185" i="14" s="1" a="1"/>
  <c r="W195" i="14"/>
  <c r="AG195" i="14" s="1" a="1"/>
  <c r="W203" i="14"/>
  <c r="AG203" i="14" s="1" a="1"/>
  <c r="W222" i="14"/>
  <c r="AG222" i="14" s="1" a="1"/>
  <c r="W244" i="14"/>
  <c r="AG244" i="14" s="1" a="1"/>
  <c r="W253" i="14"/>
  <c r="AG253" i="14" s="1" a="1"/>
  <c r="W264" i="14"/>
  <c r="AG264" i="14" s="1" a="1"/>
  <c r="W331" i="14"/>
  <c r="AG331" i="14" s="1" a="1"/>
  <c r="U2" i="14"/>
  <c r="U3" i="14"/>
  <c r="U4" i="14"/>
  <c r="U5" i="14"/>
  <c r="U6" i="14"/>
  <c r="U7" i="14"/>
  <c r="U8" i="14"/>
  <c r="W16" i="14"/>
  <c r="AG16" i="14" s="1" a="1"/>
  <c r="W89" i="14"/>
  <c r="AG89" i="14" s="1" a="1"/>
  <c r="W96" i="14"/>
  <c r="AG96" i="14" s="1" a="1"/>
  <c r="W103" i="14"/>
  <c r="AG103" i="14" s="1" a="1"/>
  <c r="W130" i="14"/>
  <c r="AG130" i="14" s="1" a="1"/>
  <c r="W162" i="14"/>
  <c r="AG162" i="14" s="1" a="1"/>
  <c r="W168" i="14"/>
  <c r="AG168" i="14" s="1" a="1"/>
  <c r="W182" i="14"/>
  <c r="AG182" i="14" s="1" a="1"/>
  <c r="W196" i="14"/>
  <c r="AG196" i="14" s="1" a="1"/>
  <c r="W215" i="14"/>
  <c r="AG215" i="14" s="1" a="1"/>
  <c r="W234" i="14"/>
  <c r="AG234" i="14" s="1" a="1"/>
  <c r="W260" i="14"/>
  <c r="AG260" i="14" s="1" a="1"/>
  <c r="W270" i="14"/>
  <c r="AG270" i="14" s="1" a="1"/>
  <c r="W280" i="14"/>
  <c r="AG280" i="14" s="1" a="1"/>
  <c r="W290" i="14"/>
  <c r="AG290" i="14" s="1" a="1"/>
  <c r="W305" i="14"/>
  <c r="AG305" i="14" s="1" a="1"/>
  <c r="W95" i="14"/>
  <c r="AG95" i="14" s="1" a="1"/>
  <c r="W131" i="14"/>
  <c r="AG131" i="14" s="1" a="1"/>
  <c r="W194" i="14"/>
  <c r="AG194" i="14" s="1" a="1"/>
  <c r="W200" i="14"/>
  <c r="AG200" i="14" s="1" a="1"/>
  <c r="W219" i="14"/>
  <c r="AG219" i="14" s="1" a="1"/>
  <c r="W320" i="14"/>
  <c r="AG320" i="14" s="1" a="1"/>
  <c r="W31" i="14"/>
  <c r="AG31" i="14" s="1" a="1"/>
  <c r="W42" i="14"/>
  <c r="AG42" i="14" s="1" a="1"/>
  <c r="W64" i="14"/>
  <c r="AG64" i="14" s="1" a="1"/>
  <c r="W88" i="14"/>
  <c r="AG88" i="14" s="1" a="1"/>
  <c r="W98" i="14"/>
  <c r="AG98" i="14" s="1" a="1"/>
  <c r="W134" i="14"/>
  <c r="AG134" i="14" s="1" a="1"/>
  <c r="W154" i="14"/>
  <c r="AG154" i="14" s="1" a="1"/>
  <c r="W176" i="14"/>
  <c r="AG176" i="14" s="1" a="1"/>
  <c r="W201" i="14"/>
  <c r="AG201" i="14" s="1" a="1"/>
  <c r="W247" i="14"/>
  <c r="AG247" i="14" s="1" a="1"/>
  <c r="W292" i="14"/>
  <c r="AG292" i="14" s="1" a="1"/>
  <c r="W318" i="14"/>
  <c r="AG318" i="14" s="1" a="1"/>
  <c r="W4" i="14"/>
  <c r="AG4" i="14" s="1" a="1"/>
  <c r="W337" i="14"/>
  <c r="AG337" i="14" s="1" a="1"/>
  <c r="W69" i="14"/>
  <c r="AG69" i="14" s="1" a="1"/>
  <c r="W92" i="14"/>
  <c r="AG92" i="14" s="1" a="1"/>
  <c r="W108" i="14"/>
  <c r="AG108" i="14" s="1" a="1"/>
  <c r="W119" i="14"/>
  <c r="AG119" i="14" s="1" a="1"/>
  <c r="W139" i="14"/>
  <c r="AG139" i="14" s="1" a="1"/>
  <c r="W148" i="14"/>
  <c r="AG148" i="14" s="1" a="1"/>
  <c r="W191" i="14"/>
  <c r="AG191" i="14" s="1" a="1"/>
  <c r="W198" i="14"/>
  <c r="AG198" i="14" s="1" a="1"/>
  <c r="W217" i="14"/>
  <c r="AG217" i="14" s="1" a="1"/>
  <c r="W229" i="14"/>
  <c r="AG229" i="14" s="1" a="1"/>
  <c r="W237" i="14"/>
  <c r="AG237" i="14" s="1" a="1"/>
  <c r="W29" i="14"/>
  <c r="AG29" i="14" s="1" a="1"/>
  <c r="W36" i="14"/>
  <c r="AG36" i="14" s="1" a="1"/>
  <c r="W67" i="14"/>
  <c r="AG67" i="14" s="1" a="1"/>
  <c r="W86" i="14"/>
  <c r="AG86" i="14" s="1" a="1"/>
  <c r="W116" i="14"/>
  <c r="AG116" i="14" s="1" a="1"/>
  <c r="W140" i="14"/>
  <c r="AG140" i="14" s="1" a="1"/>
  <c r="W183" i="14"/>
  <c r="AG183" i="14" s="1" a="1"/>
  <c r="W197" i="14"/>
  <c r="AG197" i="14" s="1" a="1"/>
  <c r="W205" i="14"/>
  <c r="AG205" i="14" s="1" a="1"/>
  <c r="W218" i="14"/>
  <c r="AG218" i="14" s="1" a="1"/>
  <c r="W235" i="14"/>
  <c r="AG235" i="14" s="1" a="1"/>
  <c r="W301" i="14"/>
  <c r="AG301" i="14" s="1" a="1"/>
  <c r="W322" i="14"/>
  <c r="AG322" i="14" s="1" a="1"/>
  <c r="W26" i="14"/>
  <c r="AG26" i="14" s="1" a="1"/>
  <c r="W37" i="14"/>
  <c r="AG37" i="14" s="1" a="1"/>
  <c r="W66" i="14"/>
  <c r="AG66" i="14" s="1" a="1"/>
  <c r="W118" i="14"/>
  <c r="AG118" i="14" s="1" a="1"/>
  <c r="W211" i="14"/>
  <c r="AG211" i="14" s="1" a="1"/>
  <c r="W242" i="14"/>
  <c r="AG242" i="14" s="1" a="1"/>
  <c r="W265" i="14"/>
  <c r="AG265" i="14" s="1" a="1"/>
  <c r="W272" i="14"/>
  <c r="AG272" i="14" s="1" a="1"/>
  <c r="W285" i="14"/>
  <c r="AG285" i="14" s="1" a="1"/>
  <c r="W296" i="14"/>
  <c r="AG296" i="14" s="1" a="1"/>
  <c r="W47" i="14"/>
  <c r="AG47" i="14" s="1" a="1"/>
  <c r="W60" i="14"/>
  <c r="AG60" i="14" s="1" a="1"/>
  <c r="W84" i="14"/>
  <c r="AG84" i="14" s="1" a="1"/>
  <c r="W101" i="14"/>
  <c r="AG101" i="14" s="1" a="1"/>
  <c r="W112" i="14"/>
  <c r="AG112" i="14" s="1" a="1"/>
  <c r="W121" i="14"/>
  <c r="AG121" i="14" s="1" a="1"/>
  <c r="W150" i="14"/>
  <c r="AG150" i="14" s="1" a="1"/>
  <c r="W167" i="14"/>
  <c r="AG167" i="14" s="1" a="1"/>
  <c r="W192" i="14"/>
  <c r="AG192" i="14" s="1" a="1"/>
  <c r="W240" i="14"/>
  <c r="AG240" i="14" s="1" a="1"/>
  <c r="W262" i="14"/>
  <c r="AG262" i="14" s="1" a="1"/>
  <c r="W276" i="14"/>
  <c r="AG276" i="14" s="1" a="1"/>
  <c r="W291" i="14"/>
  <c r="AG291" i="14" s="1" a="1"/>
  <c r="S2" i="14"/>
  <c r="V2" i="14"/>
  <c r="AF2" i="14" s="1" a="1"/>
  <c r="Y2" i="14"/>
  <c r="S3" i="14"/>
  <c r="V3" i="14"/>
  <c r="AF3" i="14" s="1" a="1"/>
  <c r="Y3" i="14"/>
  <c r="S4" i="14"/>
  <c r="V4" i="14"/>
  <c r="AF4" i="14" s="1" a="1"/>
  <c r="Y4" i="14"/>
  <c r="S5" i="14"/>
  <c r="V5" i="14"/>
  <c r="AF5" i="14" s="1" a="1"/>
  <c r="Y5" i="14"/>
  <c r="S6" i="14"/>
  <c r="V6" i="14"/>
  <c r="AF6" i="14" s="1" a="1"/>
  <c r="Y6" i="14"/>
  <c r="S7" i="14"/>
  <c r="V7" i="14"/>
  <c r="AF7" i="14" s="1" a="1"/>
  <c r="Y7" i="14"/>
  <c r="S8" i="14"/>
  <c r="V8" i="14"/>
  <c r="AF8" i="14" s="1" a="1"/>
  <c r="Y8" i="14"/>
  <c r="Q72" i="14"/>
  <c r="Q120" i="14"/>
  <c r="Q348" i="14"/>
  <c r="Q349" i="14"/>
  <c r="W344" i="14"/>
  <c r="AG344" i="14" s="1" a="1"/>
  <c r="Q350" i="14"/>
  <c r="W350" i="14"/>
  <c r="AG350" i="14" s="1" a="1"/>
  <c r="Q351" i="14"/>
  <c r="Q352" i="14"/>
  <c r="W347" i="14"/>
  <c r="AG347" i="14" s="1" a="1"/>
  <c r="Q353" i="14"/>
  <c r="W353" i="14"/>
  <c r="AG353" i="14" s="1" a="1"/>
  <c r="Q354" i="14"/>
  <c r="Q355" i="14"/>
  <c r="W324" i="14"/>
  <c r="AG324" i="14" s="1" a="1"/>
  <c r="W328" i="14"/>
  <c r="AG328" i="14" s="1" a="1"/>
  <c r="Q356" i="14"/>
  <c r="W356" i="14"/>
  <c r="AG356" i="14" s="1" a="1"/>
  <c r="Q358" i="14"/>
  <c r="Q359" i="14"/>
  <c r="W359" i="14"/>
  <c r="AG359" i="14" s="1" a="1"/>
  <c r="Q360" i="14"/>
  <c r="Q361" i="14"/>
  <c r="Q362" i="14"/>
  <c r="W327" i="14"/>
  <c r="AG327" i="14" s="1" a="1"/>
  <c r="Q363" i="14"/>
  <c r="W363" i="14"/>
  <c r="AG363" i="14" s="1" a="1"/>
  <c r="Q364" i="14"/>
  <c r="W364" i="14"/>
  <c r="AG364" i="14" s="1" a="1"/>
  <c r="W345" i="14"/>
  <c r="AG345" i="14" s="1" a="1"/>
  <c r="Q365" i="14"/>
  <c r="W365" i="14"/>
  <c r="AG365" i="14" s="1" a="1"/>
  <c r="Q366" i="14"/>
  <c r="Q367" i="14"/>
  <c r="Q368" i="14"/>
  <c r="Q369" i="14"/>
  <c r="Q370" i="14"/>
  <c r="Q371" i="14"/>
  <c r="W371" i="14"/>
  <c r="AG371" i="14" s="1" a="1"/>
  <c r="Q372" i="14"/>
  <c r="Q373" i="14"/>
  <c r="Q374" i="14"/>
  <c r="Q375" i="14"/>
  <c r="W375" i="14"/>
  <c r="AG375" i="14" s="1" a="1"/>
  <c r="Q376" i="14"/>
  <c r="W376" i="14"/>
  <c r="AG376" i="14" s="1" a="1"/>
  <c r="Q377" i="14"/>
  <c r="Q378" i="14"/>
  <c r="W378" i="14"/>
  <c r="AG378" i="14" s="1" a="1"/>
  <c r="W326" i="14"/>
  <c r="AG326" i="14" s="1" a="1"/>
  <c r="Q379" i="14"/>
  <c r="W379" i="14"/>
  <c r="AG379" i="14" s="1" a="1"/>
  <c r="Q380" i="14"/>
  <c r="Q381" i="14"/>
  <c r="Q382" i="14"/>
  <c r="Q383" i="14"/>
  <c r="Q384" i="14"/>
  <c r="Q385" i="14"/>
  <c r="W385" i="14"/>
  <c r="AG385" i="14" s="1" a="1"/>
  <c r="Q386" i="14"/>
  <c r="Q387" i="14"/>
  <c r="W314" i="14"/>
  <c r="AG314" i="14" s="1" a="1"/>
  <c r="Q388" i="14"/>
  <c r="W388" i="14"/>
  <c r="AG388" i="14" s="1" a="1"/>
  <c r="W315" i="14"/>
  <c r="AG315" i="14" s="1" a="1"/>
  <c r="Q389" i="14"/>
  <c r="W389" i="14"/>
  <c r="AG389" i="14" s="1" a="1"/>
  <c r="Q390" i="14"/>
  <c r="Q391" i="14"/>
  <c r="Q392" i="14"/>
  <c r="Q393" i="14"/>
  <c r="Q394" i="14"/>
  <c r="W333" i="14"/>
  <c r="AG333" i="14" s="1" a="1"/>
  <c r="Q395" i="14"/>
  <c r="W395" i="14"/>
  <c r="AG395" i="14" s="1" a="1"/>
  <c r="Q396" i="14"/>
  <c r="Q397" i="14"/>
  <c r="Q399" i="14"/>
  <c r="W332" i="14"/>
  <c r="AG332" i="14" s="1" a="1"/>
  <c r="Q401" i="14"/>
  <c r="W401" i="14"/>
  <c r="AG401" i="14" s="1" a="1"/>
  <c r="Q402" i="14"/>
  <c r="Q403" i="14"/>
  <c r="Q404" i="14"/>
  <c r="Q405" i="14"/>
  <c r="Q406" i="14"/>
  <c r="W406" i="14"/>
  <c r="AG406" i="14" s="1" a="1"/>
  <c r="Q408" i="14"/>
  <c r="Q409" i="14"/>
  <c r="W409" i="14"/>
  <c r="AG409" i="14" s="1" a="1"/>
  <c r="Q411" i="14"/>
  <c r="W411" i="14"/>
  <c r="AG411" i="14" s="1" a="1"/>
  <c r="Q412" i="14"/>
  <c r="Q413" i="14"/>
  <c r="W413" i="14"/>
  <c r="AG413" i="14" s="1" a="1"/>
  <c r="Q414" i="14"/>
  <c r="W414" i="14"/>
  <c r="AG414" i="14" s="1" a="1"/>
  <c r="Q415" i="14"/>
  <c r="W294" i="14"/>
  <c r="AG294" i="14" s="1" a="1"/>
  <c r="Q417" i="14"/>
  <c r="W417" i="14"/>
  <c r="AG417" i="14" s="1" a="1"/>
  <c r="Q418" i="14"/>
  <c r="W418" i="14"/>
  <c r="AG418" i="14" s="1" a="1"/>
  <c r="Q419" i="14"/>
  <c r="W419" i="14"/>
  <c r="AG419" i="14" s="1" a="1"/>
  <c r="Q420" i="14"/>
  <c r="Q421" i="14"/>
  <c r="Q422" i="14"/>
  <c r="Q423" i="14"/>
  <c r="W423" i="14"/>
  <c r="AG423" i="14" s="1" a="1"/>
  <c r="Q424" i="14"/>
  <c r="Q425" i="14"/>
  <c r="Q426" i="14"/>
  <c r="Q427" i="14"/>
  <c r="W427" i="14"/>
  <c r="AG427" i="14" s="1" a="1"/>
  <c r="Q428" i="14"/>
  <c r="W428" i="14"/>
  <c r="AG428" i="14" s="1" a="1"/>
  <c r="Q429" i="14"/>
  <c r="Q430" i="14"/>
  <c r="W430" i="14"/>
  <c r="AG430" i="14" s="1" a="1"/>
  <c r="Q431" i="14"/>
  <c r="Q432" i="14"/>
  <c r="W432" i="14"/>
  <c r="AG432" i="14" s="1" a="1"/>
  <c r="Q433" i="14"/>
  <c r="W433" i="14"/>
  <c r="AG433" i="14" s="1" a="1"/>
  <c r="Q434" i="14"/>
  <c r="W434" i="14"/>
  <c r="AG434" i="14" s="1" a="1"/>
  <c r="Q435" i="14"/>
  <c r="W435" i="14"/>
  <c r="AG435" i="14" s="1" a="1"/>
  <c r="Q436" i="14"/>
  <c r="W436" i="14"/>
  <c r="AG436" i="14" s="1" a="1"/>
  <c r="Q438" i="14"/>
  <c r="W438" i="14"/>
  <c r="AG438" i="14" s="1" a="1"/>
  <c r="Q439" i="14"/>
  <c r="W439" i="14"/>
  <c r="AG439" i="14" s="1" a="1"/>
  <c r="Q440" i="14"/>
  <c r="Q441" i="14"/>
  <c r="Q442" i="14"/>
  <c r="Q443" i="14"/>
  <c r="W443" i="14"/>
  <c r="AG443" i="14" s="1" a="1"/>
  <c r="Q444" i="14"/>
  <c r="W22" i="14"/>
  <c r="AG22" i="14" s="1" a="1"/>
  <c r="Q446" i="14"/>
  <c r="W446" i="14"/>
  <c r="AG446" i="14" s="1" a="1"/>
  <c r="Q447" i="14"/>
  <c r="Q448" i="14"/>
  <c r="Q449" i="14"/>
  <c r="Q450" i="14"/>
  <c r="Q451" i="14"/>
  <c r="Q452" i="14"/>
  <c r="Q453" i="14"/>
  <c r="Q454" i="14"/>
  <c r="Q456" i="14"/>
  <c r="W456" i="14"/>
  <c r="AG456" i="14" s="1" a="1"/>
  <c r="Q457" i="14"/>
  <c r="Q458" i="14"/>
  <c r="W458" i="14"/>
  <c r="AG458" i="14" s="1" a="1"/>
  <c r="Q459" i="14"/>
  <c r="Q460" i="14"/>
  <c r="Q461" i="14"/>
  <c r="Q462" i="14"/>
  <c r="Q463" i="14"/>
  <c r="Q464" i="14"/>
  <c r="Q465" i="14"/>
  <c r="Q466" i="14"/>
  <c r="Q467" i="14"/>
  <c r="Q468" i="14"/>
  <c r="Q469" i="14"/>
  <c r="Q470" i="14"/>
  <c r="Q471" i="14"/>
  <c r="Q472" i="14"/>
  <c r="Q473" i="14"/>
  <c r="W473" i="14"/>
  <c r="AG473" i="14" s="1" a="1"/>
  <c r="Q474" i="14"/>
  <c r="Q475" i="14"/>
  <c r="W475" i="14"/>
  <c r="AG475" i="14" s="1" a="1"/>
  <c r="Q476" i="14"/>
  <c r="Q477" i="14"/>
  <c r="Q478" i="14"/>
  <c r="Q479" i="14"/>
  <c r="Q480" i="14"/>
  <c r="Q481" i="14"/>
  <c r="W481" i="14"/>
  <c r="AG481" i="14" s="1" a="1"/>
  <c r="Q482" i="14"/>
  <c r="W482" i="14"/>
  <c r="AG482" i="14" s="1" a="1"/>
  <c r="Q483" i="14"/>
  <c r="Q484" i="14"/>
  <c r="Q485" i="14"/>
  <c r="W485" i="14"/>
  <c r="AG485" i="14" s="1" a="1"/>
  <c r="Q486" i="14"/>
  <c r="W486" i="14"/>
  <c r="AG486" i="14" s="1" a="1"/>
  <c r="Q487" i="14"/>
  <c r="Q488" i="14"/>
  <c r="W488" i="14"/>
  <c r="AG488" i="14" s="1" a="1"/>
  <c r="Q489" i="14"/>
  <c r="W489" i="14"/>
  <c r="AG489" i="14" s="1" a="1"/>
  <c r="Q491" i="14"/>
  <c r="Q492" i="14"/>
  <c r="W492" i="14"/>
  <c r="AG492" i="14" s="1" a="1"/>
  <c r="Q493" i="14"/>
  <c r="Q494" i="14"/>
  <c r="W494" i="14"/>
  <c r="AG494" i="14" s="1" a="1"/>
  <c r="Q495" i="14"/>
  <c r="Q496" i="14"/>
  <c r="Q497" i="14"/>
  <c r="Q498" i="14"/>
  <c r="Q499" i="14"/>
  <c r="Q500" i="14"/>
  <c r="Q501" i="14"/>
  <c r="Q502" i="14"/>
  <c r="Q503" i="14"/>
  <c r="Q504" i="14"/>
  <c r="Q505" i="14"/>
  <c r="Q507" i="14"/>
  <c r="Q508" i="14"/>
  <c r="W508" i="14"/>
  <c r="AG508" i="14" s="1" a="1"/>
  <c r="Q509" i="14"/>
  <c r="W509" i="14"/>
  <c r="AG509" i="14" s="1" a="1"/>
  <c r="Q511" i="14"/>
  <c r="W511" i="14"/>
  <c r="AG511" i="14" s="1" a="1"/>
  <c r="Q512" i="14"/>
  <c r="W512" i="14"/>
  <c r="AG512" i="14" s="1" a="1"/>
  <c r="Q513" i="14"/>
  <c r="Q514" i="14"/>
  <c r="Q515" i="14"/>
  <c r="W515" i="14"/>
  <c r="AG515" i="14" s="1" a="1"/>
  <c r="Q516" i="14"/>
  <c r="Q517" i="14"/>
  <c r="W517" i="14"/>
  <c r="AG517" i="14" s="1" a="1"/>
  <c r="Q520" i="14"/>
  <c r="Q521" i="14"/>
  <c r="Q523" i="14"/>
  <c r="W523" i="14"/>
  <c r="AG523" i="14" s="1" a="1"/>
  <c r="Q524" i="14"/>
  <c r="Q525" i="14"/>
  <c r="Q526" i="14"/>
  <c r="W526" i="14"/>
  <c r="AG526" i="14" s="1" a="1"/>
  <c r="Q527" i="14"/>
  <c r="Q528" i="14"/>
  <c r="Q529" i="14"/>
  <c r="Q530" i="14"/>
  <c r="Q531" i="14"/>
  <c r="Q532" i="14"/>
  <c r="W532" i="14"/>
  <c r="AG532" i="14" s="1" a="1"/>
  <c r="Q533" i="14"/>
  <c r="Q534" i="14"/>
  <c r="W534" i="14"/>
  <c r="AG534" i="14" s="1" a="1"/>
  <c r="Q535" i="14"/>
  <c r="W535" i="14"/>
  <c r="AG535" i="14" s="1" a="1"/>
  <c r="Q536" i="14"/>
  <c r="Q537" i="14"/>
  <c r="W537" i="14"/>
  <c r="AG537" i="14" s="1" a="1"/>
  <c r="Q538" i="14"/>
  <c r="Q539" i="14"/>
  <c r="Q540" i="14"/>
  <c r="Q541" i="14"/>
  <c r="W541" i="14"/>
  <c r="AG541" i="14" s="1" a="1"/>
  <c r="Q542" i="14"/>
  <c r="W542" i="14"/>
  <c r="AG542" i="14" s="1" a="1"/>
  <c r="Q543" i="14"/>
  <c r="W543" i="14"/>
  <c r="AG543" i="14" s="1" a="1"/>
  <c r="Q544" i="14"/>
  <c r="Q545" i="14"/>
  <c r="W545" i="14"/>
  <c r="AG545" i="14" s="1" a="1"/>
  <c r="Q546" i="14"/>
  <c r="W546" i="14"/>
  <c r="AG546" i="14" s="1" a="1"/>
  <c r="Q547" i="14"/>
  <c r="Q548" i="14"/>
  <c r="Q549" i="14"/>
  <c r="W549" i="14"/>
  <c r="AG549" i="14" s="1" a="1"/>
  <c r="Q550" i="14"/>
  <c r="Q551" i="14"/>
  <c r="W239" i="14"/>
  <c r="AG239" i="14" s="1" a="1"/>
  <c r="Q552" i="14"/>
  <c r="W552" i="14"/>
  <c r="AG552" i="14" s="1" a="1"/>
  <c r="Q553" i="14"/>
  <c r="Q554" i="14"/>
  <c r="W554" i="14"/>
  <c r="AG554" i="14" s="1" a="1"/>
  <c r="Q555" i="14"/>
  <c r="Q556" i="14"/>
  <c r="W556" i="14"/>
  <c r="AG556" i="14" s="1" a="1"/>
  <c r="Q557" i="14"/>
  <c r="Q558" i="14"/>
  <c r="Q559" i="14"/>
  <c r="Q560" i="14"/>
  <c r="W560" i="14"/>
  <c r="AG560" i="14" s="1" a="1"/>
  <c r="Q561" i="14"/>
  <c r="Q562" i="14"/>
  <c r="Q563" i="14"/>
  <c r="Q565" i="14"/>
  <c r="W565" i="14"/>
  <c r="AG565" i="14" s="1" a="1"/>
  <c r="Q566" i="14"/>
  <c r="Q567" i="14"/>
  <c r="W567" i="14"/>
  <c r="AG567" i="14" s="1" a="1"/>
  <c r="Q568" i="14"/>
  <c r="Q569" i="14"/>
  <c r="Q570" i="14"/>
  <c r="Q571" i="14"/>
  <c r="W571" i="14"/>
  <c r="AG571" i="14" s="1" a="1"/>
  <c r="Q572" i="14"/>
  <c r="Q573" i="14"/>
  <c r="Q574" i="14"/>
  <c r="Q575" i="14"/>
  <c r="Q576" i="14"/>
  <c r="W576" i="14"/>
  <c r="AG576" i="14" s="1" a="1"/>
  <c r="Q577" i="14"/>
  <c r="W577" i="14"/>
  <c r="AG577" i="14" s="1" a="1"/>
  <c r="Q578" i="14"/>
  <c r="Q579" i="14"/>
  <c r="Q580" i="14"/>
  <c r="Q581" i="14"/>
  <c r="Q582" i="14"/>
  <c r="Q583" i="14"/>
  <c r="W583" i="14"/>
  <c r="AG583" i="14" s="1" a="1"/>
  <c r="Q584" i="14"/>
  <c r="W584" i="14"/>
  <c r="AG584" i="14" s="1" a="1"/>
  <c r="Q585" i="14"/>
  <c r="W585" i="14"/>
  <c r="AG585" i="14" s="1" a="1"/>
  <c r="Q586" i="14"/>
  <c r="Q587" i="14"/>
  <c r="Q588" i="14"/>
  <c r="Q589" i="14"/>
  <c r="W589" i="14"/>
  <c r="AG589" i="14" s="1" a="1"/>
  <c r="Q590" i="14"/>
  <c r="Q591" i="14"/>
  <c r="Q592" i="14"/>
  <c r="Q593" i="14"/>
  <c r="W593" i="14"/>
  <c r="AG593" i="14" s="1" a="1"/>
  <c r="Q594" i="14"/>
  <c r="Q595" i="14"/>
  <c r="W595" i="14"/>
  <c r="AG595" i="14" s="1" a="1"/>
  <c r="Q596" i="14"/>
  <c r="Q597" i="14"/>
  <c r="Q598" i="14"/>
  <c r="Q599" i="14"/>
  <c r="Q600" i="14"/>
  <c r="W600" i="14"/>
  <c r="AG600" i="14" s="1" a="1"/>
  <c r="Q601" i="14"/>
  <c r="W601" i="14"/>
  <c r="AG601" i="14" s="1" a="1"/>
  <c r="Q602" i="14"/>
  <c r="Q603" i="14"/>
  <c r="Q604" i="14"/>
  <c r="Q606" i="14"/>
  <c r="W606" i="14"/>
  <c r="AG606" i="14" s="1" a="1"/>
  <c r="Q607" i="14"/>
  <c r="Q608" i="14"/>
  <c r="W608" i="14"/>
  <c r="AG608" i="14" s="1" a="1"/>
  <c r="Q609" i="14"/>
  <c r="Q610" i="14"/>
  <c r="W610" i="14"/>
  <c r="AG610" i="14" s="1" a="1"/>
  <c r="Q611" i="14"/>
  <c r="Q612" i="14"/>
  <c r="Q613" i="14"/>
  <c r="Q614" i="14"/>
  <c r="Q615" i="14"/>
  <c r="Q616" i="14"/>
  <c r="W616" i="14"/>
  <c r="AG616" i="14" s="1" a="1"/>
  <c r="Q617" i="14"/>
  <c r="W617" i="14"/>
  <c r="AG617" i="14" s="1" a="1"/>
  <c r="Q618" i="14"/>
  <c r="Q619" i="14"/>
  <c r="W619" i="14"/>
  <c r="AG619" i="14" s="1" a="1"/>
  <c r="Q620" i="14"/>
  <c r="Q621" i="14"/>
  <c r="Q622" i="14"/>
  <c r="W622" i="14"/>
  <c r="AG622" i="14" s="1" a="1"/>
  <c r="Y623" i="14"/>
  <c r="S623" i="14"/>
  <c r="U623" i="14" s="1"/>
  <c r="AE623" i="14" s="1"/>
  <c r="P623" i="14"/>
  <c r="V623" i="14"/>
  <c r="AF623" i="14" s="1" a="1"/>
  <c r="Y624" i="14"/>
  <c r="S624" i="14"/>
  <c r="U624" i="14" s="1"/>
  <c r="AE624" i="14" s="1"/>
  <c r="P624" i="14"/>
  <c r="V624" i="14"/>
  <c r="AF624" i="14" s="1" a="1"/>
  <c r="Y625" i="14"/>
  <c r="S625" i="14"/>
  <c r="U625" i="14" s="1"/>
  <c r="AE625" i="14" s="1"/>
  <c r="P625" i="14"/>
  <c r="V625" i="14"/>
  <c r="AF625" i="14" s="1" a="1"/>
  <c r="Y626" i="14"/>
  <c r="S626" i="14"/>
  <c r="U626" i="14" s="1"/>
  <c r="AE626" i="14" s="1"/>
  <c r="P626" i="14"/>
  <c r="Q626" i="14" s="1"/>
  <c r="V626" i="14"/>
  <c r="AF626" i="14" s="1" a="1"/>
  <c r="Y627" i="14"/>
  <c r="S627" i="14"/>
  <c r="U627" i="14" s="1"/>
  <c r="AE627" i="14" s="1"/>
  <c r="V627" i="14"/>
  <c r="AF627" i="14" s="1" a="1"/>
  <c r="P627" i="14"/>
  <c r="Y628" i="14"/>
  <c r="S628" i="14"/>
  <c r="U628" i="14" s="1"/>
  <c r="AE628" i="14" s="1"/>
  <c r="P628" i="14"/>
  <c r="V628" i="14"/>
  <c r="AF628" i="14" s="1" a="1"/>
  <c r="V629" i="14"/>
  <c r="AF629" i="14" s="1" a="1"/>
  <c r="P629" i="14"/>
  <c r="Y629" i="14"/>
  <c r="S629" i="14"/>
  <c r="U629" i="14" s="1"/>
  <c r="AE629" i="14" s="1"/>
  <c r="Y630" i="14"/>
  <c r="S630" i="14"/>
  <c r="U630" i="14" s="1"/>
  <c r="AE630" i="14" s="1"/>
  <c r="P630" i="14"/>
  <c r="V630" i="14"/>
  <c r="AF630" i="14" s="1" a="1"/>
  <c r="Y631" i="14"/>
  <c r="S631" i="14"/>
  <c r="U631" i="14" s="1"/>
  <c r="AE631" i="14" s="1"/>
  <c r="P631" i="14"/>
  <c r="V631" i="14"/>
  <c r="AF631" i="14" s="1" a="1"/>
  <c r="Y632" i="14"/>
  <c r="S632" i="14"/>
  <c r="U632" i="14" s="1"/>
  <c r="AE632" i="14" s="1"/>
  <c r="P632" i="14"/>
  <c r="V632" i="14"/>
  <c r="AF632" i="14" s="1" a="1"/>
  <c r="Y633" i="14"/>
  <c r="S633" i="14"/>
  <c r="U633" i="14" s="1"/>
  <c r="AE633" i="14" s="1"/>
  <c r="P633" i="14"/>
  <c r="V633" i="14"/>
  <c r="AF633" i="14" s="1" a="1"/>
  <c r="Y634" i="14"/>
  <c r="S634" i="14"/>
  <c r="U634" i="14" s="1"/>
  <c r="AE634" i="14" s="1"/>
  <c r="P634" i="14"/>
  <c r="V634" i="14"/>
  <c r="AF634" i="14" s="1" a="1"/>
  <c r="P635" i="14"/>
  <c r="S635" i="14"/>
  <c r="U635" i="14" s="1"/>
  <c r="AE635" i="14" s="1"/>
  <c r="V635" i="14"/>
  <c r="AF635" i="14" s="1" a="1"/>
  <c r="Y635" i="14"/>
  <c r="S636" i="14"/>
  <c r="U636" i="14" s="1"/>
  <c r="AE636" i="14" s="1"/>
  <c r="P636" i="14"/>
  <c r="V636" i="14"/>
  <c r="AF636" i="14" s="1" a="1"/>
  <c r="Y636" i="14"/>
  <c r="S637" i="14"/>
  <c r="U637" i="14" s="1"/>
  <c r="AE637" i="14" s="1"/>
  <c r="P637" i="14"/>
  <c r="Q637" i="14" s="1"/>
  <c r="V637" i="14"/>
  <c r="AF637" i="14" s="1" a="1"/>
  <c r="Y637" i="14"/>
  <c r="Y638" i="14"/>
  <c r="V638" i="14"/>
  <c r="AF638" i="14" s="1" a="1"/>
  <c r="P638" i="14"/>
  <c r="S638" i="14"/>
  <c r="U638" i="14" s="1"/>
  <c r="AE638" i="14" s="1"/>
  <c r="Y639" i="14"/>
  <c r="V639" i="14"/>
  <c r="AF639" i="14" s="1" a="1"/>
  <c r="S639" i="14"/>
  <c r="U639" i="14" s="1"/>
  <c r="AE639" i="14" s="1"/>
  <c r="P639" i="14"/>
  <c r="Q639" i="14" s="1"/>
  <c r="Y640" i="14"/>
  <c r="V640" i="14"/>
  <c r="AF640" i="14" s="1" a="1"/>
  <c r="S640" i="14"/>
  <c r="U640" i="14" s="1"/>
  <c r="AE640" i="14" s="1"/>
  <c r="P640" i="14"/>
  <c r="S641" i="14"/>
  <c r="U641" i="14" s="1"/>
  <c r="AE641" i="14" s="1"/>
  <c r="Y641" i="14"/>
  <c r="P641" i="14"/>
  <c r="V641" i="14"/>
  <c r="AF641" i="14" s="1" a="1"/>
  <c r="S642" i="14"/>
  <c r="Y642" i="14"/>
  <c r="P642" i="14"/>
  <c r="Q642" i="14" s="1"/>
  <c r="V642" i="14"/>
  <c r="AF642" i="14" s="1" a="1"/>
  <c r="S643" i="14"/>
  <c r="Y643" i="14"/>
  <c r="P643" i="14"/>
  <c r="V643" i="14"/>
  <c r="AF643" i="14" s="1" a="1"/>
  <c r="S644" i="14"/>
  <c r="Y644" i="14"/>
  <c r="V644" i="14"/>
  <c r="AF644" i="14" s="1" a="1"/>
  <c r="P644" i="14"/>
  <c r="S645" i="14"/>
  <c r="Y645" i="14"/>
  <c r="V645" i="14"/>
  <c r="AF645" i="14" s="1" a="1"/>
  <c r="P645" i="14"/>
  <c r="Q645" i="14" s="1"/>
  <c r="S646" i="14"/>
  <c r="P646" i="14"/>
  <c r="V646" i="14"/>
  <c r="AF646" i="14" s="1" a="1"/>
  <c r="Y646" i="14"/>
  <c r="S647" i="14"/>
  <c r="V647" i="14"/>
  <c r="AF647" i="14" s="1" a="1"/>
  <c r="P647" i="14"/>
  <c r="Y647" i="14"/>
  <c r="S648" i="14"/>
  <c r="V648" i="14"/>
  <c r="AF648" i="14" s="1" a="1"/>
  <c r="P648" i="14"/>
  <c r="Y648" i="14"/>
  <c r="S649" i="14"/>
  <c r="P649" i="14"/>
  <c r="V649" i="14"/>
  <c r="AF649" i="14" s="1" a="1"/>
  <c r="Y649" i="14"/>
  <c r="S650" i="14"/>
  <c r="P650" i="14"/>
  <c r="V650" i="14"/>
  <c r="AF650" i="14" s="1" a="1"/>
  <c r="Y650" i="14"/>
  <c r="S651" i="14"/>
  <c r="V651" i="14"/>
  <c r="AF651" i="14" s="1" a="1"/>
  <c r="P651" i="14"/>
  <c r="Y651" i="14"/>
  <c r="S652" i="14"/>
  <c r="V652" i="14"/>
  <c r="AF652" i="14" s="1" a="1"/>
  <c r="P652" i="14"/>
  <c r="Y652" i="14"/>
  <c r="S653" i="14"/>
  <c r="V653" i="14"/>
  <c r="AF653" i="14" s="1" a="1"/>
  <c r="P653" i="14"/>
  <c r="Y653" i="14"/>
  <c r="S654" i="14"/>
  <c r="V654" i="14"/>
  <c r="AF654" i="14" s="1" a="1"/>
  <c r="P654" i="14"/>
  <c r="Y654" i="14"/>
  <c r="S655" i="14"/>
  <c r="P655" i="14"/>
  <c r="V655" i="14"/>
  <c r="AF655" i="14" s="1" a="1"/>
  <c r="Y655" i="14"/>
  <c r="S656" i="14"/>
  <c r="V656" i="14"/>
  <c r="AF656" i="14" s="1" a="1"/>
  <c r="P656" i="14"/>
  <c r="Y656" i="14"/>
  <c r="P657" i="14"/>
  <c r="Q657" i="14" s="1"/>
  <c r="Y657" i="14"/>
  <c r="P658" i="14"/>
  <c r="Y658" i="14"/>
  <c r="P659" i="14"/>
  <c r="Y659" i="14"/>
  <c r="Y660" i="14"/>
  <c r="P660" i="14"/>
  <c r="Q661" i="14"/>
  <c r="W661" i="14"/>
  <c r="AG661" i="14" s="1" a="1"/>
  <c r="Q662" i="14"/>
  <c r="W662" i="14"/>
  <c r="AG662" i="14" s="1" a="1"/>
  <c r="Q663" i="14"/>
  <c r="W663" i="14"/>
  <c r="AG663" i="14" s="1" a="1"/>
  <c r="Q664" i="14"/>
  <c r="W664" i="14"/>
  <c r="AG664" i="14" s="1" a="1"/>
  <c r="Q665" i="14"/>
  <c r="W665" i="14"/>
  <c r="AG665" i="14" s="1" a="1"/>
  <c r="Q666" i="14"/>
  <c r="W666" i="14"/>
  <c r="AG666" i="14" s="1" a="1"/>
  <c r="Q667" i="14"/>
  <c r="W667" i="14"/>
  <c r="AG667" i="14" s="1" a="1"/>
  <c r="Q668" i="14"/>
  <c r="W668" i="14"/>
  <c r="AG668" i="14" s="1" a="1"/>
  <c r="Q669" i="14"/>
  <c r="W669" i="14"/>
  <c r="AG669" i="14" s="1" a="1"/>
  <c r="Q670" i="14"/>
  <c r="W670" i="14"/>
  <c r="AG670" i="14" s="1" a="1"/>
  <c r="Q671" i="14"/>
  <c r="W671" i="14"/>
  <c r="AG671" i="14" s="1" a="1"/>
  <c r="Q672" i="14"/>
  <c r="W672" i="14"/>
  <c r="AG672" i="14" s="1" a="1"/>
  <c r="Q673" i="14"/>
  <c r="W673" i="14"/>
  <c r="AG673" i="14" s="1" a="1"/>
  <c r="Q674" i="14"/>
  <c r="W674" i="14"/>
  <c r="AG674" i="14" s="1" a="1"/>
  <c r="Q677" i="14"/>
  <c r="W677" i="14"/>
  <c r="AG677" i="14" s="1" a="1"/>
  <c r="Q678" i="14"/>
  <c r="W678" i="14"/>
  <c r="AG678" i="14" s="1" a="1"/>
  <c r="Q679" i="14"/>
  <c r="W679" i="14"/>
  <c r="AG679" i="14" s="1" a="1"/>
  <c r="Q680" i="14"/>
  <c r="W680" i="14"/>
  <c r="AG680" i="14" s="1" a="1"/>
  <c r="Q681" i="14"/>
  <c r="W681" i="14"/>
  <c r="AG681" i="14" s="1" a="1"/>
  <c r="Q682" i="14"/>
  <c r="W682" i="14"/>
  <c r="AG682" i="14" s="1" a="1"/>
  <c r="Q683" i="14"/>
  <c r="W683" i="14"/>
  <c r="AG683" i="14" s="1" a="1"/>
  <c r="Q684" i="14"/>
  <c r="W684" i="14"/>
  <c r="AG684" i="14" s="1" a="1"/>
  <c r="Q685" i="14"/>
  <c r="W685" i="14"/>
  <c r="AG685" i="14" s="1" a="1"/>
  <c r="Q686" i="14"/>
  <c r="W686" i="14"/>
  <c r="AG686" i="14" s="1" a="1"/>
  <c r="Q687" i="14"/>
  <c r="W687" i="14"/>
  <c r="AG687" i="14" s="1" a="1"/>
  <c r="Q688" i="14"/>
  <c r="W688" i="14"/>
  <c r="AG688" i="14" s="1" a="1"/>
  <c r="Q689" i="14"/>
  <c r="W689" i="14"/>
  <c r="AG689" i="14" s="1" a="1"/>
  <c r="Q690" i="14"/>
  <c r="W690" i="14"/>
  <c r="AG690" i="14" s="1" a="1"/>
  <c r="Q691" i="14"/>
  <c r="W691" i="14"/>
  <c r="AG691" i="14" s="1" a="1"/>
  <c r="Q692" i="14"/>
  <c r="W692" i="14"/>
  <c r="AG692" i="14" s="1" a="1"/>
  <c r="Q694" i="14"/>
  <c r="W694" i="14"/>
  <c r="AG694" i="14" s="1" a="1"/>
  <c r="Q695" i="14"/>
  <c r="W695" i="14"/>
  <c r="AG695" i="14" s="1" a="1"/>
  <c r="Q696" i="14"/>
  <c r="W696" i="14"/>
  <c r="AG696" i="14" s="1" a="1"/>
  <c r="Q697" i="14"/>
  <c r="W697" i="14"/>
  <c r="AG697" i="14" s="1" a="1"/>
  <c r="Q698" i="14"/>
  <c r="W698" i="14"/>
  <c r="AG698" i="14" s="1" a="1"/>
  <c r="Q699" i="14"/>
  <c r="W699" i="14"/>
  <c r="AG699" i="14" s="1" a="1"/>
  <c r="Q700" i="14"/>
  <c r="W700" i="14"/>
  <c r="AG700" i="14" s="1" a="1"/>
  <c r="Q701" i="14"/>
  <c r="W701" i="14"/>
  <c r="AG701" i="14" s="1" a="1"/>
  <c r="Q702" i="14"/>
  <c r="W702" i="14"/>
  <c r="AG702" i="14" s="1" a="1"/>
  <c r="Q703" i="14"/>
  <c r="W703" i="14"/>
  <c r="AG703" i="14" s="1" a="1"/>
  <c r="Q704" i="14"/>
  <c r="W704" i="14"/>
  <c r="AG704" i="14" s="1" a="1"/>
  <c r="Q705" i="14"/>
  <c r="W705" i="14"/>
  <c r="AG705" i="14" s="1" a="1"/>
  <c r="Q706" i="14"/>
  <c r="W706" i="14"/>
  <c r="AG706" i="14" s="1" a="1"/>
  <c r="Q707" i="14"/>
  <c r="W707" i="14"/>
  <c r="AG707" i="14" s="1" a="1"/>
  <c r="Q708" i="14"/>
  <c r="W708" i="14"/>
  <c r="AG708" i="14" s="1" a="1"/>
  <c r="Q709" i="14"/>
  <c r="W709" i="14"/>
  <c r="AG709" i="14" s="1" a="1"/>
  <c r="Q710" i="14"/>
  <c r="W710" i="14"/>
  <c r="AG710" i="14" s="1" a="1"/>
  <c r="Q711" i="14"/>
  <c r="W711" i="14"/>
  <c r="AG711" i="14" s="1" a="1"/>
  <c r="Q712" i="14"/>
  <c r="W712" i="14"/>
  <c r="AG712" i="14" s="1" a="1"/>
  <c r="Q714" i="14"/>
  <c r="W714" i="14"/>
  <c r="AG714" i="14" s="1" a="1"/>
  <c r="Q715" i="14"/>
  <c r="W715" i="14"/>
  <c r="AG715" i="14" s="1" a="1"/>
  <c r="Q716" i="14"/>
  <c r="W716" i="14"/>
  <c r="AG716" i="14" s="1" a="1"/>
  <c r="Q717" i="14"/>
  <c r="W717" i="14"/>
  <c r="AG717" i="14" s="1" a="1"/>
  <c r="Q719" i="14"/>
  <c r="W719" i="14"/>
  <c r="AG719" i="14" s="1" a="1"/>
  <c r="Q720" i="14"/>
  <c r="W720" i="14"/>
  <c r="AG720" i="14" s="1" a="1"/>
  <c r="Q721" i="14"/>
  <c r="W721" i="14"/>
  <c r="AG721" i="14" s="1" a="1"/>
  <c r="Q722" i="14"/>
  <c r="W722" i="14"/>
  <c r="AG722" i="14" s="1" a="1"/>
  <c r="Q723" i="14"/>
  <c r="W723" i="14"/>
  <c r="AG723" i="14" s="1" a="1"/>
  <c r="Q724" i="14"/>
  <c r="W724" i="14"/>
  <c r="AG724" i="14" s="1" a="1"/>
  <c r="Q725" i="14"/>
  <c r="W725" i="14"/>
  <c r="AG725" i="14" s="1" a="1"/>
  <c r="Q726" i="14"/>
  <c r="W726" i="14"/>
  <c r="AG726" i="14" s="1" a="1"/>
  <c r="Q727" i="14"/>
  <c r="W727" i="14"/>
  <c r="AG727" i="14" s="1" a="1"/>
  <c r="Q728" i="14"/>
  <c r="W728" i="14"/>
  <c r="AG728" i="14" s="1" a="1"/>
  <c r="Q729" i="14"/>
  <c r="W729" i="14"/>
  <c r="AG729" i="14" s="1" a="1"/>
  <c r="Q730" i="14"/>
  <c r="W730" i="14"/>
  <c r="AG730" i="14" s="1" a="1"/>
  <c r="Q731" i="14"/>
  <c r="W731" i="14"/>
  <c r="AG731" i="14" s="1" a="1"/>
  <c r="Q732" i="14"/>
  <c r="W732" i="14"/>
  <c r="AG732" i="14" s="1" a="1"/>
  <c r="Q733" i="14"/>
  <c r="W733" i="14"/>
  <c r="AG733" i="14" s="1" a="1"/>
  <c r="Q734" i="14"/>
  <c r="W734" i="14"/>
  <c r="AG734" i="14" s="1" a="1"/>
  <c r="Q735" i="14"/>
  <c r="W735" i="14"/>
  <c r="AG735" i="14" s="1" a="1"/>
  <c r="Q736" i="14"/>
  <c r="W736" i="14"/>
  <c r="AG736" i="14" s="1" a="1"/>
  <c r="Q737" i="14"/>
  <c r="W737" i="14"/>
  <c r="AG737" i="14" s="1" a="1"/>
  <c r="Q738" i="14"/>
  <c r="W738" i="14"/>
  <c r="AG738" i="14" s="1" a="1"/>
  <c r="Q739" i="14"/>
  <c r="W739" i="14"/>
  <c r="AG739" i="14" s="1" a="1"/>
  <c r="Q740" i="14"/>
  <c r="W740" i="14"/>
  <c r="AG740" i="14" s="1" a="1"/>
  <c r="Q741" i="14"/>
  <c r="W741" i="14"/>
  <c r="AG741" i="14" s="1" a="1"/>
  <c r="Q742" i="14"/>
  <c r="W742" i="14"/>
  <c r="AG742" i="14" s="1" a="1"/>
  <c r="Q743" i="14"/>
  <c r="W743" i="14"/>
  <c r="AG743" i="14" s="1" a="1"/>
  <c r="Q744" i="14"/>
  <c r="W744" i="14"/>
  <c r="AG744" i="14" s="1" a="1"/>
  <c r="Q745" i="14"/>
  <c r="W745" i="14"/>
  <c r="AG745" i="14" s="1" a="1"/>
  <c r="Q747" i="14"/>
  <c r="W747" i="14"/>
  <c r="AG747" i="14" s="1" a="1"/>
  <c r="Q749" i="14"/>
  <c r="W749" i="14"/>
  <c r="AG749" i="14" s="1" a="1"/>
  <c r="Q750" i="14"/>
  <c r="W750" i="14"/>
  <c r="AG750" i="14" s="1" a="1"/>
  <c r="Q751" i="14"/>
  <c r="W751" i="14"/>
  <c r="AG751" i="14" s="1" a="1"/>
  <c r="Q752" i="14"/>
  <c r="W752" i="14"/>
  <c r="AG752" i="14" s="1" a="1"/>
  <c r="Q753" i="14"/>
  <c r="W753" i="14"/>
  <c r="AG753" i="14" s="1" a="1"/>
  <c r="Q754" i="14"/>
  <c r="W754" i="14"/>
  <c r="AG754" i="14" s="1" a="1"/>
  <c r="Q755" i="14"/>
  <c r="W755" i="14"/>
  <c r="AG755" i="14" s="1" a="1"/>
  <c r="Q756" i="14"/>
  <c r="W756" i="14"/>
  <c r="AG756" i="14" s="1" a="1"/>
  <c r="Q757" i="14"/>
  <c r="W757" i="14"/>
  <c r="AG757" i="14" s="1" a="1"/>
  <c r="Q758" i="14"/>
  <c r="W758" i="14"/>
  <c r="AG758" i="14" s="1" a="1"/>
  <c r="Q759" i="14"/>
  <c r="W759" i="14"/>
  <c r="AG759" i="14" s="1" a="1"/>
  <c r="Q761" i="14"/>
  <c r="W761" i="14"/>
  <c r="AG761" i="14" s="1" a="1"/>
  <c r="Q762" i="14"/>
  <c r="W762" i="14"/>
  <c r="AG762" i="14" s="1" a="1"/>
  <c r="Q764" i="14"/>
  <c r="W764" i="14"/>
  <c r="AG764" i="14" s="1" a="1"/>
  <c r="Q765" i="14"/>
  <c r="W765" i="14"/>
  <c r="AG765" i="14" s="1" a="1"/>
  <c r="Q766" i="14"/>
  <c r="W766" i="14"/>
  <c r="AG766" i="14" s="1" a="1"/>
  <c r="Q767" i="14"/>
  <c r="W767" i="14"/>
  <c r="AG767" i="14" s="1" a="1"/>
  <c r="Q768" i="14"/>
  <c r="W768" i="14"/>
  <c r="AG768" i="14" s="1" a="1"/>
  <c r="Q769" i="14"/>
  <c r="W769" i="14"/>
  <c r="AG769" i="14" s="1" a="1"/>
  <c r="Q770" i="14"/>
  <c r="W770" i="14"/>
  <c r="AG770" i="14" s="1" a="1"/>
  <c r="Q771" i="14"/>
  <c r="W771" i="14"/>
  <c r="AG771" i="14" s="1" a="1"/>
  <c r="Q772" i="14"/>
  <c r="W772" i="14"/>
  <c r="AG772" i="14" s="1" a="1"/>
  <c r="Q773" i="14"/>
  <c r="W773" i="14"/>
  <c r="AG773" i="14" s="1" a="1"/>
  <c r="Q774" i="14"/>
  <c r="W774" i="14"/>
  <c r="AG774" i="14" s="1" a="1"/>
  <c r="Q775" i="14"/>
  <c r="W775" i="14"/>
  <c r="AG775" i="14" s="1" a="1"/>
  <c r="Q776" i="14"/>
  <c r="W776" i="14"/>
  <c r="AG776" i="14" s="1" a="1"/>
  <c r="Q777" i="14"/>
  <c r="W777" i="14"/>
  <c r="AG777" i="14" s="1" a="1"/>
  <c r="Q778" i="14"/>
  <c r="W778" i="14"/>
  <c r="AG778" i="14" s="1" a="1"/>
  <c r="Q779" i="14"/>
  <c r="W779" i="14"/>
  <c r="AG779" i="14" s="1" a="1"/>
  <c r="Q780" i="14"/>
  <c r="W780" i="14"/>
  <c r="AG780" i="14" s="1" a="1"/>
  <c r="Q781" i="14"/>
  <c r="W781" i="14"/>
  <c r="AG781" i="14" s="1" a="1"/>
  <c r="Q782" i="14"/>
  <c r="W782" i="14"/>
  <c r="AG782" i="14" s="1" a="1"/>
  <c r="Q783" i="14"/>
  <c r="W783" i="14"/>
  <c r="AG783" i="14" s="1" a="1"/>
  <c r="Q784" i="14"/>
  <c r="W784" i="14"/>
  <c r="AG784" i="14" s="1" a="1"/>
  <c r="Q785" i="14"/>
  <c r="W785" i="14"/>
  <c r="AG785" i="14" s="1" a="1"/>
  <c r="Q786" i="14"/>
  <c r="W786" i="14"/>
  <c r="AG786" i="14" s="1" a="1"/>
  <c r="Q787" i="14"/>
  <c r="W787" i="14"/>
  <c r="AG787" i="14" s="1" a="1"/>
  <c r="Q788" i="14"/>
  <c r="W788" i="14"/>
  <c r="AG788" i="14" s="1" a="1"/>
  <c r="Q789" i="14"/>
  <c r="W789" i="14"/>
  <c r="AG789" i="14" s="1" a="1"/>
  <c r="Q790" i="14"/>
  <c r="W790" i="14"/>
  <c r="AG790" i="14" s="1" a="1"/>
  <c r="Q791" i="14"/>
  <c r="W791" i="14"/>
  <c r="AG791" i="14" s="1" a="1"/>
  <c r="Q792" i="14"/>
  <c r="W792" i="14"/>
  <c r="AG792" i="14" s="1" a="1"/>
  <c r="Q793" i="14"/>
  <c r="W793" i="14"/>
  <c r="AG793" i="14" s="1" a="1"/>
  <c r="Q794" i="14"/>
  <c r="W794" i="14"/>
  <c r="AG794" i="14" s="1" a="1"/>
  <c r="Q795" i="14"/>
  <c r="W795" i="14"/>
  <c r="AG795" i="14" s="1" a="1"/>
  <c r="Q796" i="14"/>
  <c r="W796" i="14"/>
  <c r="AG796" i="14" s="1" a="1"/>
  <c r="Q797" i="14"/>
  <c r="W797" i="14"/>
  <c r="AG797" i="14" s="1" a="1"/>
  <c r="Q798" i="14"/>
  <c r="W798" i="14"/>
  <c r="AG798" i="14" s="1" a="1"/>
  <c r="Q799" i="14"/>
  <c r="W799" i="14"/>
  <c r="AG799" i="14" s="1" a="1"/>
  <c r="Q800" i="14"/>
  <c r="W800" i="14"/>
  <c r="AG800" i="14" s="1" a="1"/>
  <c r="Q801" i="14"/>
  <c r="W801" i="14"/>
  <c r="AG801" i="14" s="1" a="1"/>
  <c r="Q802" i="14"/>
  <c r="W802" i="14"/>
  <c r="AG802" i="14" s="1" a="1"/>
  <c r="Q803" i="14"/>
  <c r="W803" i="14"/>
  <c r="AG803" i="14" s="1" a="1"/>
  <c r="Q804" i="14"/>
  <c r="W804" i="14"/>
  <c r="AG804" i="14" s="1" a="1"/>
  <c r="Q805" i="14"/>
  <c r="W805" i="14"/>
  <c r="AG805" i="14" s="1" a="1"/>
  <c r="Q806" i="14"/>
  <c r="W806" i="14"/>
  <c r="AG806" i="14" s="1" a="1"/>
  <c r="Q807" i="14"/>
  <c r="W807" i="14"/>
  <c r="AG807" i="14" s="1" a="1"/>
  <c r="Q808" i="14"/>
  <c r="W808" i="14"/>
  <c r="AG808" i="14" s="1" a="1"/>
  <c r="Q809" i="14"/>
  <c r="W809" i="14"/>
  <c r="AG809" i="14" s="1" a="1"/>
  <c r="Q810" i="14"/>
  <c r="W810" i="14"/>
  <c r="AG810" i="14" s="1" a="1"/>
  <c r="Q811" i="14"/>
  <c r="W811" i="14"/>
  <c r="AG811" i="14" s="1" a="1"/>
  <c r="Q812" i="14"/>
  <c r="W812" i="14"/>
  <c r="AG812" i="14" s="1" a="1"/>
  <c r="Q815" i="14"/>
  <c r="W815" i="14"/>
  <c r="AG815" i="14" s="1" a="1"/>
  <c r="Q816" i="14"/>
  <c r="W816" i="14"/>
  <c r="AG816" i="14" s="1" a="1"/>
  <c r="Q817" i="14"/>
  <c r="W817" i="14"/>
  <c r="AG817" i="14" s="1" a="1"/>
  <c r="Q818" i="14"/>
  <c r="W818" i="14"/>
  <c r="AG818" i="14" s="1" a="1"/>
  <c r="Q819" i="14"/>
  <c r="W819" i="14"/>
  <c r="AG819" i="14" s="1" a="1"/>
  <c r="Q820" i="14"/>
  <c r="W820" i="14"/>
  <c r="AG820" i="14" s="1" a="1"/>
  <c r="Q821" i="14"/>
  <c r="W821" i="14"/>
  <c r="AG821" i="14" s="1" a="1"/>
  <c r="Q822" i="14"/>
  <c r="W822" i="14"/>
  <c r="AG822" i="14" s="1" a="1"/>
  <c r="Q823" i="14"/>
  <c r="W823" i="14"/>
  <c r="AG823" i="14" s="1" a="1"/>
  <c r="Q824" i="14"/>
  <c r="W824" i="14"/>
  <c r="AG824" i="14" s="1" a="1"/>
  <c r="Q825" i="14"/>
  <c r="W825" i="14"/>
  <c r="AG825" i="14" s="1" a="1"/>
  <c r="Q826" i="14"/>
  <c r="W826" i="14"/>
  <c r="AG826" i="14" s="1" a="1"/>
  <c r="Q827" i="14"/>
  <c r="W827" i="14"/>
  <c r="AG827" i="14" s="1" a="1"/>
  <c r="Q828" i="14"/>
  <c r="W828" i="14"/>
  <c r="AG828" i="14" s="1" a="1"/>
  <c r="Q829" i="14"/>
  <c r="W829" i="14"/>
  <c r="AG829" i="14" s="1" a="1"/>
  <c r="Q830" i="14"/>
  <c r="W830" i="14"/>
  <c r="AG830" i="14" s="1" a="1"/>
  <c r="Q831" i="14"/>
  <c r="W831" i="14"/>
  <c r="AG831" i="14" s="1" a="1"/>
  <c r="Q832" i="14"/>
  <c r="W832" i="14"/>
  <c r="AG832" i="14" s="1" a="1"/>
  <c r="Q833" i="14"/>
  <c r="W833" i="14"/>
  <c r="AG833" i="14" s="1" a="1"/>
  <c r="Q834" i="14"/>
  <c r="W834" i="14"/>
  <c r="AG834" i="14" s="1" a="1"/>
  <c r="Q835" i="14"/>
  <c r="W835" i="14"/>
  <c r="AG835" i="14" s="1" a="1"/>
  <c r="W53" i="14"/>
  <c r="AG53" i="14" s="1" a="1"/>
  <c r="Q837" i="14"/>
  <c r="W837" i="14"/>
  <c r="AG837" i="14" s="1" a="1"/>
  <c r="Q838" i="14"/>
  <c r="W838" i="14"/>
  <c r="AG838" i="14" s="1" a="1"/>
  <c r="Q839" i="14"/>
  <c r="W839" i="14"/>
  <c r="AG839" i="14" s="1" a="1"/>
  <c r="Q840" i="14"/>
  <c r="W840" i="14"/>
  <c r="AG840" i="14" s="1" a="1"/>
  <c r="W8" i="14"/>
  <c r="AG8" i="14" s="1" a="1"/>
  <c r="Q8" i="14"/>
  <c r="W40" i="14"/>
  <c r="AG40" i="14" s="1" a="1"/>
  <c r="Q40" i="14"/>
  <c r="W136" i="14"/>
  <c r="AG136" i="14" s="1" a="1"/>
  <c r="Q136" i="14"/>
  <c r="W164" i="14"/>
  <c r="AG164" i="14" s="1" a="1"/>
  <c r="Q164" i="14"/>
  <c r="W236" i="14"/>
  <c r="AG236" i="14" s="1" a="1"/>
  <c r="Q236" i="14"/>
  <c r="W246" i="14"/>
  <c r="AG246" i="14" s="1" a="1"/>
  <c r="Q246" i="14"/>
  <c r="W250" i="14"/>
  <c r="AG250" i="14" s="1" a="1"/>
  <c r="Q250" i="14"/>
  <c r="W254" i="14"/>
  <c r="AG254" i="14" s="1" a="1"/>
  <c r="Q254" i="14"/>
  <c r="S9" i="14"/>
  <c r="U9" i="14" s="1"/>
  <c r="V9" i="14"/>
  <c r="AF9" i="14" s="1" a="1"/>
  <c r="S10" i="14"/>
  <c r="U10" i="14" s="1"/>
  <c r="V10" i="14"/>
  <c r="AF10" i="14" s="1" a="1"/>
  <c r="S11" i="14"/>
  <c r="U11" i="14" s="1"/>
  <c r="V11" i="14"/>
  <c r="AF11" i="14" s="1" a="1"/>
  <c r="S12" i="14"/>
  <c r="U12" i="14" s="1"/>
  <c r="Y12" i="14"/>
  <c r="V12" i="14"/>
  <c r="AF12" i="14" s="1" a="1"/>
  <c r="S13" i="14"/>
  <c r="U13" i="14" s="1"/>
  <c r="Y13" i="14"/>
  <c r="V13" i="14"/>
  <c r="AF13" i="14" s="1" a="1"/>
  <c r="S14" i="14"/>
  <c r="U14" i="14" s="1"/>
  <c r="V14" i="14"/>
  <c r="AF14" i="14" s="1" a="1"/>
  <c r="Y14" i="14"/>
  <c r="Y15" i="14"/>
  <c r="S15" i="14"/>
  <c r="U15" i="14" s="1"/>
  <c r="V15" i="14"/>
  <c r="AF15" i="14" s="1" a="1"/>
  <c r="Y16" i="14"/>
  <c r="V16" i="14"/>
  <c r="AF16" i="14" s="1" a="1"/>
  <c r="S16" i="14"/>
  <c r="U16" i="14" s="1"/>
  <c r="V17" i="14"/>
  <c r="AF17" i="14" s="1" a="1"/>
  <c r="S17" i="14"/>
  <c r="U17" i="14" s="1"/>
  <c r="Y17" i="14"/>
  <c r="S18" i="14"/>
  <c r="U18" i="14" s="1"/>
  <c r="V18" i="14"/>
  <c r="AF18" i="14" s="1" a="1"/>
  <c r="Y18" i="14"/>
  <c r="S19" i="14"/>
  <c r="U19" i="14" s="1"/>
  <c r="Y19" i="14"/>
  <c r="V19" i="14"/>
  <c r="AF19" i="14" s="1" a="1"/>
  <c r="S20" i="14"/>
  <c r="U20" i="14" s="1"/>
  <c r="Y20" i="14"/>
  <c r="V20" i="14"/>
  <c r="AF20" i="14" s="1" a="1"/>
  <c r="S21" i="14"/>
  <c r="U21" i="14" s="1"/>
  <c r="Y21" i="14"/>
  <c r="V21" i="14"/>
  <c r="AF21" i="14" s="1" a="1"/>
  <c r="S22" i="14"/>
  <c r="U22" i="14" s="1"/>
  <c r="Y22" i="14"/>
  <c r="V22" i="14"/>
  <c r="AF22" i="14" s="1" a="1"/>
  <c r="S23" i="14"/>
  <c r="U23" i="14" s="1"/>
  <c r="Y23" i="14"/>
  <c r="V23" i="14"/>
  <c r="AF23" i="14" s="1" a="1"/>
  <c r="S24" i="14"/>
  <c r="U24" i="14" s="1"/>
  <c r="Y24" i="14"/>
  <c r="V24" i="14"/>
  <c r="AF24" i="14" s="1" a="1"/>
  <c r="S25" i="14"/>
  <c r="U25" i="14" s="1"/>
  <c r="Y25" i="14"/>
  <c r="V25" i="14"/>
  <c r="AF25" i="14" s="1" a="1"/>
  <c r="S26" i="14"/>
  <c r="U26" i="14" s="1"/>
  <c r="Y26" i="14"/>
  <c r="V26" i="14"/>
  <c r="AF26" i="14" s="1" a="1"/>
  <c r="V27" i="14"/>
  <c r="AF27" i="14" s="1" a="1"/>
  <c r="S27" i="14"/>
  <c r="U27" i="14" s="1"/>
  <c r="Y27" i="14"/>
  <c r="V28" i="14"/>
  <c r="AF28" i="14" s="1" a="1"/>
  <c r="Y28" i="14"/>
  <c r="S28" i="14"/>
  <c r="U28" i="14" s="1"/>
  <c r="V29" i="14"/>
  <c r="AF29" i="14" s="1" a="1"/>
  <c r="Y29" i="14"/>
  <c r="S29" i="14"/>
  <c r="U29" i="14" s="1"/>
  <c r="Y30" i="14"/>
  <c r="V30" i="14"/>
  <c r="AF30" i="14" s="1" a="1"/>
  <c r="S30" i="14"/>
  <c r="U30" i="14" s="1"/>
  <c r="V31" i="14"/>
  <c r="AF31" i="14" s="1" a="1"/>
  <c r="Y31" i="14"/>
  <c r="S31" i="14"/>
  <c r="U31" i="14" s="1"/>
  <c r="Y32" i="14"/>
  <c r="S32" i="14"/>
  <c r="U32" i="14" s="1"/>
  <c r="V32" i="14"/>
  <c r="AF32" i="14" s="1" a="1"/>
  <c r="V33" i="14"/>
  <c r="AF33" i="14" s="1" a="1"/>
  <c r="Y33" i="14"/>
  <c r="S33" i="14"/>
  <c r="U33" i="14" s="1"/>
  <c r="V34" i="14"/>
  <c r="AF34" i="14" s="1" a="1"/>
  <c r="Y34" i="14"/>
  <c r="S34" i="14"/>
  <c r="U34" i="14" s="1"/>
  <c r="V35" i="14"/>
  <c r="AF35" i="14" s="1" a="1"/>
  <c r="S35" i="14"/>
  <c r="U35" i="14" s="1"/>
  <c r="Y35" i="14"/>
  <c r="V36" i="14"/>
  <c r="AF36" i="14" s="1" a="1"/>
  <c r="S36" i="14"/>
  <c r="U36" i="14" s="1"/>
  <c r="Y36" i="14"/>
  <c r="V37" i="14"/>
  <c r="AF37" i="14" s="1" a="1"/>
  <c r="S37" i="14"/>
  <c r="U37" i="14" s="1"/>
  <c r="Y37" i="14"/>
  <c r="S38" i="14"/>
  <c r="U38" i="14" s="1"/>
  <c r="Y38" i="14"/>
  <c r="V38" i="14"/>
  <c r="AF38" i="14" s="1" a="1"/>
  <c r="S39" i="14"/>
  <c r="U39" i="14" s="1"/>
  <c r="Y39" i="14"/>
  <c r="V39" i="14"/>
  <c r="AF39" i="14" s="1" a="1"/>
  <c r="S40" i="14"/>
  <c r="U40" i="14" s="1"/>
  <c r="Y40" i="14"/>
  <c r="V40" i="14"/>
  <c r="AF40" i="14" s="1" a="1"/>
  <c r="S41" i="14"/>
  <c r="U41" i="14" s="1"/>
  <c r="Y41" i="14"/>
  <c r="V41" i="14"/>
  <c r="AF41" i="14" s="1" a="1"/>
  <c r="Y42" i="14"/>
  <c r="V42" i="14"/>
  <c r="AF42" i="14" s="1" a="1"/>
  <c r="S42" i="14"/>
  <c r="U42" i="14" s="1"/>
  <c r="Y43" i="14"/>
  <c r="V43" i="14"/>
  <c r="AF43" i="14" s="1" a="1"/>
  <c r="S43" i="14"/>
  <c r="U43" i="14" s="1"/>
  <c r="Y44" i="14"/>
  <c r="V44" i="14"/>
  <c r="AF44" i="14" s="1" a="1"/>
  <c r="S44" i="14"/>
  <c r="U44" i="14" s="1"/>
  <c r="Y45" i="14"/>
  <c r="S45" i="14"/>
  <c r="U45" i="14" s="1"/>
  <c r="V45" i="14"/>
  <c r="AF45" i="14" s="1" a="1"/>
  <c r="V46" i="14"/>
  <c r="AF46" i="14" s="1" a="1"/>
  <c r="Y46" i="14"/>
  <c r="S46" i="14"/>
  <c r="U46" i="14" s="1"/>
  <c r="S47" i="14"/>
  <c r="U47" i="14" s="1"/>
  <c r="Y47" i="14"/>
  <c r="V47" i="14"/>
  <c r="AF47" i="14" s="1" a="1"/>
  <c r="V48" i="14"/>
  <c r="AF48" i="14" s="1" a="1"/>
  <c r="S48" i="14"/>
  <c r="U48" i="14" s="1"/>
  <c r="Y48" i="14"/>
  <c r="Y49" i="14"/>
  <c r="V49" i="14"/>
  <c r="AF49" i="14" s="1" a="1"/>
  <c r="S49" i="14"/>
  <c r="U49" i="14" s="1"/>
  <c r="Y50" i="14"/>
  <c r="V50" i="14"/>
  <c r="AF50" i="14" s="1" a="1"/>
  <c r="S50" i="14"/>
  <c r="U50" i="14" s="1"/>
  <c r="V51" i="14"/>
  <c r="AF51" i="14" s="1" a="1"/>
  <c r="Y51" i="14"/>
  <c r="S51" i="14"/>
  <c r="U51" i="14" s="1"/>
  <c r="V52" i="14"/>
  <c r="AF52" i="14" s="1" a="1"/>
  <c r="S52" i="14"/>
  <c r="U52" i="14" s="1"/>
  <c r="Y52" i="14"/>
  <c r="Y53" i="14"/>
  <c r="V53" i="14"/>
  <c r="AF53" i="14" s="1" a="1"/>
  <c r="S53" i="14"/>
  <c r="U53" i="14" s="1"/>
  <c r="Y54" i="14"/>
  <c r="V54" i="14"/>
  <c r="AF54" i="14" s="1" a="1"/>
  <c r="S54" i="14"/>
  <c r="U54" i="14" s="1"/>
  <c r="Y55" i="14"/>
  <c r="V55" i="14"/>
  <c r="AF55" i="14" s="1" a="1"/>
  <c r="S55" i="14"/>
  <c r="U55" i="14" s="1"/>
  <c r="Y56" i="14"/>
  <c r="V56" i="14"/>
  <c r="AF56" i="14" s="1" a="1"/>
  <c r="S56" i="14"/>
  <c r="U56" i="14" s="1"/>
  <c r="S57" i="14"/>
  <c r="U57" i="14" s="1"/>
  <c r="Y57" i="14"/>
  <c r="V57" i="14"/>
  <c r="AF57" i="14" s="1" a="1"/>
  <c r="Y58" i="14"/>
  <c r="V58" i="14"/>
  <c r="AF58" i="14" s="1" a="1"/>
  <c r="S58" i="14"/>
  <c r="U58" i="14" s="1"/>
  <c r="Y59" i="14"/>
  <c r="V59" i="14"/>
  <c r="AF59" i="14" s="1" a="1"/>
  <c r="S59" i="14"/>
  <c r="U59" i="14" s="1"/>
  <c r="V60" i="14"/>
  <c r="AF60" i="14" s="1" a="1"/>
  <c r="Y60" i="14"/>
  <c r="S60" i="14"/>
  <c r="U60" i="14" s="1"/>
  <c r="V61" i="14"/>
  <c r="AF61" i="14" s="1" a="1"/>
  <c r="Y61" i="14"/>
  <c r="S61" i="14"/>
  <c r="U61" i="14" s="1"/>
  <c r="Y62" i="14"/>
  <c r="V62" i="14"/>
  <c r="AF62" i="14" s="1" a="1"/>
  <c r="S62" i="14"/>
  <c r="U62" i="14" s="1"/>
  <c r="Y63" i="14"/>
  <c r="V63" i="14"/>
  <c r="AF63" i="14" s="1" a="1"/>
  <c r="S63" i="14"/>
  <c r="U63" i="14" s="1"/>
  <c r="S64" i="14"/>
  <c r="U64" i="14" s="1"/>
  <c r="Y64" i="14"/>
  <c r="V64" i="14"/>
  <c r="AF64" i="14" s="1" a="1"/>
  <c r="S65" i="14"/>
  <c r="U65" i="14" s="1"/>
  <c r="Y65" i="14"/>
  <c r="V65" i="14"/>
  <c r="AF65" i="14" s="1" a="1"/>
  <c r="S66" i="14"/>
  <c r="U66" i="14" s="1"/>
  <c r="Y66" i="14"/>
  <c r="V66" i="14"/>
  <c r="AF66" i="14" s="1" a="1"/>
  <c r="S67" i="14"/>
  <c r="U67" i="14" s="1"/>
  <c r="Y67" i="14"/>
  <c r="V67" i="14"/>
  <c r="AF67" i="14" s="1" a="1"/>
  <c r="S68" i="14"/>
  <c r="U68" i="14" s="1"/>
  <c r="Y68" i="14"/>
  <c r="V68" i="14"/>
  <c r="AF68" i="14" s="1" a="1"/>
  <c r="S69" i="14"/>
  <c r="U69" i="14" s="1"/>
  <c r="Y69" i="14"/>
  <c r="V69" i="14"/>
  <c r="AF69" i="14" s="1" a="1"/>
  <c r="Y70" i="14"/>
  <c r="V70" i="14"/>
  <c r="AF70" i="14" s="1" a="1"/>
  <c r="S70" i="14"/>
  <c r="U70" i="14" s="1"/>
  <c r="V71" i="14"/>
  <c r="AF71" i="14" s="1" a="1"/>
  <c r="S71" i="14"/>
  <c r="U71" i="14" s="1"/>
  <c r="Y71" i="14"/>
  <c r="S72" i="14"/>
  <c r="U72" i="14" s="1"/>
  <c r="Y72" i="14"/>
  <c r="V72" i="14"/>
  <c r="AF72" i="14" s="1" a="1"/>
  <c r="S73" i="14"/>
  <c r="U73" i="14" s="1"/>
  <c r="Y73" i="14"/>
  <c r="V73" i="14"/>
  <c r="AF73" i="14" s="1" a="1"/>
  <c r="S74" i="14"/>
  <c r="U74" i="14" s="1"/>
  <c r="Y74" i="14"/>
  <c r="V74" i="14"/>
  <c r="AF74" i="14" s="1" a="1"/>
  <c r="S75" i="14"/>
  <c r="U75" i="14" s="1"/>
  <c r="Y75" i="14"/>
  <c r="V75" i="14"/>
  <c r="AF75" i="14" s="1" a="1"/>
  <c r="S76" i="14"/>
  <c r="U76" i="14" s="1"/>
  <c r="Y76" i="14"/>
  <c r="V76" i="14"/>
  <c r="AF76" i="14" s="1" a="1"/>
  <c r="S77" i="14"/>
  <c r="U77" i="14" s="1"/>
  <c r="Y77" i="14"/>
  <c r="V77" i="14"/>
  <c r="AF77" i="14" s="1" a="1"/>
  <c r="S78" i="14"/>
  <c r="U78" i="14" s="1"/>
  <c r="Y78" i="14"/>
  <c r="V78" i="14"/>
  <c r="AF78" i="14" s="1" a="1"/>
  <c r="S79" i="14"/>
  <c r="U79" i="14" s="1"/>
  <c r="V79" i="14"/>
  <c r="AF79" i="14" s="1" a="1"/>
  <c r="Y79" i="14"/>
  <c r="S80" i="14"/>
  <c r="U80" i="14" s="1"/>
  <c r="Y80" i="14"/>
  <c r="V80" i="14"/>
  <c r="AF80" i="14" s="1" a="1"/>
  <c r="S81" i="14"/>
  <c r="U81" i="14" s="1"/>
  <c r="Y81" i="14"/>
  <c r="V81" i="14"/>
  <c r="AF81" i="14" s="1" a="1"/>
  <c r="S82" i="14"/>
  <c r="U82" i="14" s="1"/>
  <c r="Y82" i="14"/>
  <c r="V82" i="14"/>
  <c r="AF82" i="14" s="1" a="1"/>
  <c r="S83" i="14"/>
  <c r="U83" i="14" s="1"/>
  <c r="Y83" i="14"/>
  <c r="V83" i="14"/>
  <c r="AF83" i="14" s="1" a="1"/>
  <c r="S84" i="14"/>
  <c r="U84" i="14" s="1"/>
  <c r="Y84" i="14"/>
  <c r="V84" i="14"/>
  <c r="AF84" i="14" s="1" a="1"/>
  <c r="S85" i="14"/>
  <c r="U85" i="14" s="1"/>
  <c r="Y85" i="14"/>
  <c r="V85" i="14"/>
  <c r="AF85" i="14" s="1" a="1"/>
  <c r="S86" i="14"/>
  <c r="U86" i="14" s="1"/>
  <c r="Y86" i="14"/>
  <c r="V86" i="14"/>
  <c r="AF86" i="14" s="1" a="1"/>
  <c r="S87" i="14"/>
  <c r="U87" i="14" s="1"/>
  <c r="V87" i="14"/>
  <c r="AF87" i="14" s="1" a="1"/>
  <c r="Y87" i="14"/>
  <c r="S88" i="14"/>
  <c r="U88" i="14" s="1"/>
  <c r="Y88" i="14"/>
  <c r="V88" i="14"/>
  <c r="AF88" i="14" s="1" a="1"/>
  <c r="S89" i="14"/>
  <c r="U89" i="14" s="1"/>
  <c r="Y89" i="14"/>
  <c r="V89" i="14"/>
  <c r="AF89" i="14" s="1" a="1"/>
  <c r="Y90" i="14"/>
  <c r="V90" i="14"/>
  <c r="AF90" i="14" s="1" a="1"/>
  <c r="S90" i="14"/>
  <c r="U90" i="14" s="1"/>
  <c r="Y91" i="14"/>
  <c r="V91" i="14"/>
  <c r="AF91" i="14" s="1" a="1"/>
  <c r="S91" i="14"/>
  <c r="U91" i="14" s="1"/>
  <c r="Y92" i="14"/>
  <c r="V92" i="14"/>
  <c r="AF92" i="14" s="1" a="1"/>
  <c r="S92" i="14"/>
  <c r="U92" i="14" s="1"/>
  <c r="V93" i="14"/>
  <c r="AF93" i="14" s="1" a="1"/>
  <c r="Y93" i="14"/>
  <c r="S93" i="14"/>
  <c r="U93" i="14" s="1"/>
  <c r="V94" i="14"/>
  <c r="AF94" i="14" s="1" a="1"/>
  <c r="Y94" i="14"/>
  <c r="S94" i="14"/>
  <c r="U94" i="14" s="1"/>
  <c r="V95" i="14"/>
  <c r="AF95" i="14" s="1" a="1"/>
  <c r="Y95" i="14"/>
  <c r="S95" i="14"/>
  <c r="U95" i="14" s="1"/>
  <c r="S96" i="14"/>
  <c r="U96" i="14" s="1"/>
  <c r="V96" i="14"/>
  <c r="AF96" i="14" s="1" a="1"/>
  <c r="Y96" i="14"/>
  <c r="S97" i="14"/>
  <c r="U97" i="14" s="1"/>
  <c r="V97" i="14"/>
  <c r="AF97" i="14" s="1" a="1"/>
  <c r="Y97" i="14"/>
  <c r="S98" i="14"/>
  <c r="U98" i="14" s="1"/>
  <c r="Y98" i="14"/>
  <c r="V98" i="14"/>
  <c r="AF98" i="14" s="1" a="1"/>
  <c r="S99" i="14"/>
  <c r="U99" i="14" s="1"/>
  <c r="Y99" i="14"/>
  <c r="V99" i="14"/>
  <c r="AF99" i="14" s="1" a="1"/>
  <c r="S100" i="14"/>
  <c r="U100" i="14" s="1"/>
  <c r="V100" i="14"/>
  <c r="AF100" i="14" s="1" a="1"/>
  <c r="Y100" i="14"/>
  <c r="S101" i="14"/>
  <c r="U101" i="14" s="1"/>
  <c r="V101" i="14"/>
  <c r="AF101" i="14" s="1" a="1"/>
  <c r="Y101" i="14"/>
  <c r="S102" i="14"/>
  <c r="U102" i="14" s="1"/>
  <c r="Y102" i="14"/>
  <c r="V102" i="14"/>
  <c r="AF102" i="14" s="1" a="1"/>
  <c r="S103" i="14"/>
  <c r="U103" i="14" s="1"/>
  <c r="V103" i="14"/>
  <c r="AF103" i="14" s="1" a="1"/>
  <c r="Y103" i="14"/>
  <c r="S104" i="14"/>
  <c r="U104" i="14" s="1"/>
  <c r="Y104" i="14"/>
  <c r="V104" i="14"/>
  <c r="AF104" i="14" s="1" a="1"/>
  <c r="S105" i="14"/>
  <c r="U105" i="14" s="1"/>
  <c r="Y105" i="14"/>
  <c r="V105" i="14"/>
  <c r="AF105" i="14" s="1" a="1"/>
  <c r="S106" i="14"/>
  <c r="U106" i="14" s="1"/>
  <c r="V106" i="14"/>
  <c r="AF106" i="14" s="1" a="1"/>
  <c r="Y106" i="14"/>
  <c r="V107" i="14"/>
  <c r="AF107" i="14" s="1" a="1"/>
  <c r="Y107" i="14"/>
  <c r="S107" i="14"/>
  <c r="U107" i="14" s="1"/>
  <c r="Y108" i="14"/>
  <c r="V108" i="14"/>
  <c r="AF108" i="14" s="1" a="1"/>
  <c r="S108" i="14"/>
  <c r="U108" i="14" s="1"/>
  <c r="S109" i="14"/>
  <c r="U109" i="14" s="1"/>
  <c r="V109" i="14"/>
  <c r="AF109" i="14" s="1" a="1"/>
  <c r="Y109" i="14"/>
  <c r="S110" i="14"/>
  <c r="U110" i="14" s="1"/>
  <c r="V110" i="14"/>
  <c r="AF110" i="14" s="1" a="1"/>
  <c r="Y110" i="14"/>
  <c r="V111" i="14"/>
  <c r="AF111" i="14" s="1" a="1"/>
  <c r="Y111" i="14"/>
  <c r="S111" i="14"/>
  <c r="U111" i="14" s="1"/>
  <c r="V112" i="14"/>
  <c r="AF112" i="14" s="1" a="1"/>
  <c r="Y112" i="14"/>
  <c r="S112" i="14"/>
  <c r="U112" i="14" s="1"/>
  <c r="V113" i="14"/>
  <c r="AF113" i="14" s="1" a="1"/>
  <c r="Y113" i="14"/>
  <c r="S113" i="14"/>
  <c r="U113" i="14" s="1"/>
  <c r="V114" i="14"/>
  <c r="AF114" i="14" s="1" a="1"/>
  <c r="Y114" i="14"/>
  <c r="S114" i="14"/>
  <c r="U114" i="14" s="1"/>
  <c r="V115" i="14"/>
  <c r="AF115" i="14" s="1" a="1"/>
  <c r="Y115" i="14"/>
  <c r="S115" i="14"/>
  <c r="U115" i="14" s="1"/>
  <c r="Y116" i="14"/>
  <c r="V116" i="14"/>
  <c r="AF116" i="14" s="1" a="1"/>
  <c r="S116" i="14"/>
  <c r="U116" i="14" s="1"/>
  <c r="V117" i="14"/>
  <c r="AF117" i="14" s="1" a="1"/>
  <c r="Y117" i="14"/>
  <c r="S117" i="14"/>
  <c r="U117" i="14" s="1"/>
  <c r="Y118" i="14"/>
  <c r="V118" i="14"/>
  <c r="AF118" i="14" s="1" a="1"/>
  <c r="S118" i="14"/>
  <c r="U118" i="14" s="1"/>
  <c r="S119" i="14"/>
  <c r="U119" i="14" s="1"/>
  <c r="V119" i="14"/>
  <c r="AF119" i="14" s="1" a="1"/>
  <c r="Y119" i="14"/>
  <c r="V120" i="14"/>
  <c r="AF120" i="14" s="1" a="1"/>
  <c r="Y120" i="14"/>
  <c r="S120" i="14"/>
  <c r="U120" i="14" s="1"/>
  <c r="Y121" i="14"/>
  <c r="V121" i="14"/>
  <c r="AF121" i="14" s="1" a="1"/>
  <c r="S121" i="14"/>
  <c r="U121" i="14" s="1"/>
  <c r="Y122" i="14"/>
  <c r="V122" i="14"/>
  <c r="AF122" i="14" s="1" a="1"/>
  <c r="S122" i="14"/>
  <c r="U122" i="14" s="1"/>
  <c r="V123" i="14"/>
  <c r="AF123" i="14" s="1" a="1"/>
  <c r="Y123" i="14"/>
  <c r="S123" i="14"/>
  <c r="U123" i="14" s="1"/>
  <c r="V124" i="14"/>
  <c r="AF124" i="14" s="1" a="1"/>
  <c r="Y124" i="14"/>
  <c r="S124" i="14"/>
  <c r="U124" i="14" s="1"/>
  <c r="V125" i="14"/>
  <c r="AF125" i="14" s="1" a="1"/>
  <c r="Y125" i="14"/>
  <c r="S125" i="14"/>
  <c r="U125" i="14" s="1"/>
  <c r="Y126" i="14"/>
  <c r="S126" i="14"/>
  <c r="U126" i="14" s="1"/>
  <c r="V126" i="14"/>
  <c r="AF126" i="14" s="1" a="1"/>
  <c r="Y127" i="14"/>
  <c r="V127" i="14"/>
  <c r="AF127" i="14" s="1" a="1"/>
  <c r="S127" i="14"/>
  <c r="U127" i="14" s="1"/>
  <c r="S128" i="14"/>
  <c r="U128" i="14" s="1"/>
  <c r="V128" i="14"/>
  <c r="AF128" i="14" s="1" a="1"/>
  <c r="Y128" i="14"/>
  <c r="Y129" i="14"/>
  <c r="S129" i="14"/>
  <c r="U129" i="14" s="1"/>
  <c r="V129" i="14"/>
  <c r="AF129" i="14" s="1" a="1"/>
  <c r="S130" i="14"/>
  <c r="U130" i="14" s="1"/>
  <c r="V130" i="14"/>
  <c r="AF130" i="14" s="1" a="1"/>
  <c r="Y130" i="14"/>
  <c r="S131" i="14"/>
  <c r="U131" i="14" s="1"/>
  <c r="Y131" i="14"/>
  <c r="V131" i="14"/>
  <c r="AF131" i="14" s="1" a="1"/>
  <c r="S132" i="14"/>
  <c r="U132" i="14" s="1"/>
  <c r="Y132" i="14"/>
  <c r="V132" i="14"/>
  <c r="AF132" i="14" s="1" a="1"/>
  <c r="S133" i="14"/>
  <c r="U133" i="14" s="1"/>
  <c r="Y133" i="14"/>
  <c r="V133" i="14"/>
  <c r="AF133" i="14" s="1" a="1"/>
  <c r="S134" i="14"/>
  <c r="U134" i="14" s="1"/>
  <c r="Y134" i="14"/>
  <c r="V134" i="14"/>
  <c r="AF134" i="14" s="1" a="1"/>
  <c r="S135" i="14"/>
  <c r="U135" i="14" s="1"/>
  <c r="Y135" i="14"/>
  <c r="V135" i="14"/>
  <c r="AF135" i="14" s="1" a="1"/>
  <c r="Y136" i="14"/>
  <c r="V136" i="14"/>
  <c r="AF136" i="14" s="1" a="1"/>
  <c r="S136" i="14"/>
  <c r="U136" i="14" s="1"/>
  <c r="Y137" i="14"/>
  <c r="S137" i="14"/>
  <c r="U137" i="14" s="1"/>
  <c r="V137" i="14"/>
  <c r="AF137" i="14" s="1" a="1"/>
  <c r="S138" i="14"/>
  <c r="U138" i="14" s="1"/>
  <c r="V138" i="14"/>
  <c r="AF138" i="14" s="1" a="1"/>
  <c r="Y138" i="14"/>
  <c r="Y139" i="14"/>
  <c r="S139" i="14"/>
  <c r="U139" i="14" s="1"/>
  <c r="V139" i="14"/>
  <c r="AF139" i="14" s="1" a="1"/>
  <c r="Y140" i="14"/>
  <c r="S140" i="14"/>
  <c r="U140" i="14" s="1"/>
  <c r="V140" i="14"/>
  <c r="AF140" i="14" s="1" a="1"/>
  <c r="V141" i="14"/>
  <c r="AF141" i="14" s="1" a="1"/>
  <c r="S141" i="14"/>
  <c r="U141" i="14" s="1"/>
  <c r="Y141" i="14"/>
  <c r="Y142" i="14"/>
  <c r="V142" i="14"/>
  <c r="AF142" i="14" s="1" a="1"/>
  <c r="S142" i="14"/>
  <c r="U142" i="14" s="1"/>
  <c r="Y143" i="14"/>
  <c r="V143" i="14"/>
  <c r="AF143" i="14" s="1" a="1"/>
  <c r="S143" i="14"/>
  <c r="U143" i="14" s="1"/>
  <c r="V144" i="14"/>
  <c r="AF144" i="14" s="1" a="1"/>
  <c r="S144" i="14"/>
  <c r="U144" i="14" s="1"/>
  <c r="Y144" i="14"/>
  <c r="Y145" i="14"/>
  <c r="V145" i="14"/>
  <c r="AF145" i="14" s="1" a="1"/>
  <c r="S145" i="14"/>
  <c r="U145" i="14" s="1"/>
  <c r="Y146" i="14"/>
  <c r="V146" i="14"/>
  <c r="AF146" i="14" s="1" a="1"/>
  <c r="S146" i="14"/>
  <c r="U146" i="14" s="1"/>
  <c r="Y147" i="14"/>
  <c r="V147" i="14"/>
  <c r="AF147" i="14" s="1" a="1"/>
  <c r="S147" i="14"/>
  <c r="U147" i="14" s="1"/>
  <c r="Y148" i="14"/>
  <c r="V148" i="14"/>
  <c r="AF148" i="14" s="1" a="1"/>
  <c r="S148" i="14"/>
  <c r="U148" i="14" s="1"/>
  <c r="Y149" i="14"/>
  <c r="V149" i="14"/>
  <c r="AF149" i="14" s="1" a="1"/>
  <c r="S149" i="14"/>
  <c r="U149" i="14" s="1"/>
  <c r="Y150" i="14"/>
  <c r="V150" i="14"/>
  <c r="AF150" i="14" s="1" a="1"/>
  <c r="S150" i="14"/>
  <c r="U150" i="14" s="1"/>
  <c r="Y151" i="14"/>
  <c r="V151" i="14"/>
  <c r="AF151" i="14" s="1" a="1"/>
  <c r="S151" i="14"/>
  <c r="U151" i="14" s="1"/>
  <c r="Y152" i="14"/>
  <c r="V152" i="14"/>
  <c r="AF152" i="14" s="1" a="1"/>
  <c r="S152" i="14"/>
  <c r="U152" i="14" s="1"/>
  <c r="V153" i="14"/>
  <c r="AF153" i="14" s="1" a="1"/>
  <c r="S153" i="14"/>
  <c r="U153" i="14" s="1"/>
  <c r="Y153" i="14"/>
  <c r="S154" i="14"/>
  <c r="U154" i="14" s="1"/>
  <c r="Y154" i="14"/>
  <c r="V154" i="14"/>
  <c r="AF154" i="14" s="1" a="1"/>
  <c r="V155" i="14"/>
  <c r="AF155" i="14" s="1" a="1"/>
  <c r="S155" i="14"/>
  <c r="U155" i="14" s="1"/>
  <c r="Y155" i="14"/>
  <c r="V156" i="14"/>
  <c r="AF156" i="14" s="1" a="1"/>
  <c r="S156" i="14"/>
  <c r="U156" i="14" s="1"/>
  <c r="Y156" i="14"/>
  <c r="Y157" i="14"/>
  <c r="V157" i="14"/>
  <c r="AF157" i="14" s="1" a="1"/>
  <c r="S157" i="14"/>
  <c r="U157" i="14" s="1"/>
  <c r="Y158" i="14"/>
  <c r="V158" i="14"/>
  <c r="AF158" i="14" s="1" a="1"/>
  <c r="S158" i="14"/>
  <c r="U158" i="14" s="1"/>
  <c r="Y159" i="14"/>
  <c r="S159" i="14"/>
  <c r="U159" i="14" s="1"/>
  <c r="V159" i="14"/>
  <c r="AF159" i="14" s="1" a="1"/>
  <c r="S160" i="14"/>
  <c r="U160" i="14" s="1"/>
  <c r="Y160" i="14"/>
  <c r="V160" i="14"/>
  <c r="AF160" i="14" s="1" a="1"/>
  <c r="Y161" i="14"/>
  <c r="S161" i="14"/>
  <c r="U161" i="14" s="1"/>
  <c r="V161" i="14"/>
  <c r="AF161" i="14" s="1" a="1"/>
  <c r="Y162" i="14"/>
  <c r="S162" i="14"/>
  <c r="U162" i="14" s="1"/>
  <c r="V162" i="14"/>
  <c r="AF162" i="14" s="1" a="1"/>
  <c r="Y163" i="14"/>
  <c r="S163" i="14"/>
  <c r="U163" i="14" s="1"/>
  <c r="V163" i="14"/>
  <c r="AF163" i="14" s="1" a="1"/>
  <c r="Y164" i="14"/>
  <c r="S164" i="14"/>
  <c r="U164" i="14" s="1"/>
  <c r="V164" i="14"/>
  <c r="AF164" i="14" s="1" a="1"/>
  <c r="V165" i="14"/>
  <c r="AF165" i="14" s="1" a="1"/>
  <c r="Y165" i="14"/>
  <c r="S165" i="14"/>
  <c r="U165" i="14" s="1"/>
  <c r="V166" i="14"/>
  <c r="AF166" i="14" s="1" a="1"/>
  <c r="Y166" i="14"/>
  <c r="S166" i="14"/>
  <c r="U166" i="14" s="1"/>
  <c r="V167" i="14"/>
  <c r="AF167" i="14" s="1" a="1"/>
  <c r="S167" i="14"/>
  <c r="U167" i="14" s="1"/>
  <c r="Y167" i="14"/>
  <c r="V168" i="14"/>
  <c r="AF168" i="14" s="1" a="1"/>
  <c r="S168" i="14"/>
  <c r="U168" i="14" s="1"/>
  <c r="Y168" i="14"/>
  <c r="Y169" i="14"/>
  <c r="S169" i="14"/>
  <c r="U169" i="14" s="1"/>
  <c r="V169" i="14"/>
  <c r="AF169" i="14" s="1" a="1"/>
  <c r="V170" i="14"/>
  <c r="AF170" i="14" s="1" a="1"/>
  <c r="Y170" i="14"/>
  <c r="S170" i="14"/>
  <c r="U170" i="14" s="1"/>
  <c r="Y171" i="14"/>
  <c r="V171" i="14"/>
  <c r="AF171" i="14" s="1" a="1"/>
  <c r="S171" i="14"/>
  <c r="U171" i="14" s="1"/>
  <c r="S172" i="14"/>
  <c r="U172" i="14" s="1"/>
  <c r="V172" i="14"/>
  <c r="AF172" i="14" s="1" a="1"/>
  <c r="Y172" i="14"/>
  <c r="V173" i="14"/>
  <c r="AF173" i="14" s="1" a="1"/>
  <c r="S173" i="14"/>
  <c r="U173" i="14" s="1"/>
  <c r="Y173" i="14"/>
  <c r="Y174" i="14"/>
  <c r="S174" i="14"/>
  <c r="U174" i="14" s="1"/>
  <c r="V174" i="14"/>
  <c r="AF174" i="14" s="1" a="1"/>
  <c r="S175" i="14"/>
  <c r="U175" i="14" s="1"/>
  <c r="Y175" i="14"/>
  <c r="V175" i="14"/>
  <c r="AF175" i="14" s="1" a="1"/>
  <c r="S176" i="14"/>
  <c r="U176" i="14" s="1"/>
  <c r="V176" i="14"/>
  <c r="AF176" i="14" s="1" a="1"/>
  <c r="Y176" i="14"/>
  <c r="S177" i="14"/>
  <c r="U177" i="14" s="1"/>
  <c r="Y177" i="14"/>
  <c r="V177" i="14"/>
  <c r="AF177" i="14" s="1" a="1"/>
  <c r="Y178" i="14"/>
  <c r="S178" i="14"/>
  <c r="U178" i="14" s="1"/>
  <c r="V178" i="14"/>
  <c r="AF178" i="14" s="1" a="1"/>
  <c r="Y179" i="14"/>
  <c r="V179" i="14"/>
  <c r="AF179" i="14" s="1" a="1"/>
  <c r="S179" i="14"/>
  <c r="U179" i="14" s="1"/>
  <c r="S180" i="14"/>
  <c r="U180" i="14" s="1"/>
  <c r="Y180" i="14"/>
  <c r="V180" i="14"/>
  <c r="AF180" i="14" s="1" a="1"/>
  <c r="S181" i="14"/>
  <c r="U181" i="14" s="1"/>
  <c r="Y181" i="14"/>
  <c r="V181" i="14"/>
  <c r="AF181" i="14" s="1" a="1"/>
  <c r="Y182" i="14"/>
  <c r="S182" i="14"/>
  <c r="U182" i="14" s="1"/>
  <c r="V182" i="14"/>
  <c r="AF182" i="14" s="1" a="1"/>
  <c r="S183" i="14"/>
  <c r="U183" i="14" s="1"/>
  <c r="V183" i="14"/>
  <c r="AF183" i="14" s="1" a="1"/>
  <c r="Y183" i="14"/>
  <c r="S184" i="14"/>
  <c r="U184" i="14" s="1"/>
  <c r="V184" i="14"/>
  <c r="AF184" i="14" s="1" a="1"/>
  <c r="Y184" i="14"/>
  <c r="Y185" i="14"/>
  <c r="V185" i="14"/>
  <c r="AF185" i="14" s="1" a="1"/>
  <c r="S185" i="14"/>
  <c r="U185" i="14" s="1"/>
  <c r="S186" i="14"/>
  <c r="U186" i="14" s="1"/>
  <c r="Y186" i="14"/>
  <c r="V186" i="14"/>
  <c r="AF186" i="14" s="1" a="1"/>
  <c r="S187" i="14"/>
  <c r="U187" i="14" s="1"/>
  <c r="Y187" i="14"/>
  <c r="V187" i="14"/>
  <c r="AF187" i="14" s="1" a="1"/>
  <c r="S188" i="14"/>
  <c r="U188" i="14" s="1"/>
  <c r="Y188" i="14"/>
  <c r="V188" i="14"/>
  <c r="AF188" i="14" s="1" a="1"/>
  <c r="Y189" i="14"/>
  <c r="V189" i="14"/>
  <c r="AF189" i="14" s="1" a="1"/>
  <c r="S189" i="14"/>
  <c r="U189" i="14" s="1"/>
  <c r="Y190" i="14"/>
  <c r="V190" i="14"/>
  <c r="AF190" i="14" s="1" a="1"/>
  <c r="S190" i="14"/>
  <c r="U190" i="14" s="1"/>
  <c r="Y191" i="14"/>
  <c r="S191" i="14"/>
  <c r="U191" i="14" s="1"/>
  <c r="V191" i="14"/>
  <c r="AF191" i="14" s="1" a="1"/>
  <c r="Y192" i="14"/>
  <c r="V192" i="14"/>
  <c r="AF192" i="14" s="1" a="1"/>
  <c r="S192" i="14"/>
  <c r="U192" i="14" s="1"/>
  <c r="V193" i="14"/>
  <c r="AF193" i="14" s="1" a="1"/>
  <c r="S193" i="14"/>
  <c r="U193" i="14" s="1"/>
  <c r="Y193" i="14"/>
  <c r="S194" i="14"/>
  <c r="U194" i="14" s="1"/>
  <c r="V194" i="14"/>
  <c r="AF194" i="14" s="1" a="1"/>
  <c r="Y194" i="14"/>
  <c r="S195" i="14"/>
  <c r="U195" i="14" s="1"/>
  <c r="V195" i="14"/>
  <c r="AF195" i="14" s="1" a="1"/>
  <c r="Y195" i="14"/>
  <c r="S196" i="14"/>
  <c r="U196" i="14" s="1"/>
  <c r="V196" i="14"/>
  <c r="AF196" i="14" s="1" a="1"/>
  <c r="Y196" i="14"/>
  <c r="S197" i="14"/>
  <c r="U197" i="14" s="1"/>
  <c r="Y197" i="14"/>
  <c r="V197" i="14"/>
  <c r="AF197" i="14" s="1" a="1"/>
  <c r="S198" i="14"/>
  <c r="U198" i="14" s="1"/>
  <c r="V198" i="14"/>
  <c r="AF198" i="14" s="1" a="1"/>
  <c r="Y198" i="14"/>
  <c r="S199" i="14"/>
  <c r="U199" i="14" s="1"/>
  <c r="V199" i="14"/>
  <c r="AF199" i="14" s="1" a="1"/>
  <c r="Y199" i="14"/>
  <c r="S200" i="14"/>
  <c r="U200" i="14" s="1"/>
  <c r="Y200" i="14"/>
  <c r="V200" i="14"/>
  <c r="AF200" i="14" s="1" a="1"/>
  <c r="S201" i="14"/>
  <c r="U201" i="14" s="1"/>
  <c r="V201" i="14"/>
  <c r="AF201" i="14" s="1" a="1"/>
  <c r="Y201" i="14"/>
  <c r="S202" i="14"/>
  <c r="U202" i="14" s="1"/>
  <c r="V202" i="14"/>
  <c r="AF202" i="14" s="1" a="1"/>
  <c r="Y202" i="14"/>
  <c r="S203" i="14"/>
  <c r="U203" i="14" s="1"/>
  <c r="V203" i="14"/>
  <c r="AF203" i="14" s="1" a="1"/>
  <c r="Y203" i="14"/>
  <c r="S204" i="14"/>
  <c r="U204" i="14" s="1"/>
  <c r="V204" i="14"/>
  <c r="AF204" i="14" s="1" a="1"/>
  <c r="Y204" i="14"/>
  <c r="S205" i="14"/>
  <c r="U205" i="14" s="1"/>
  <c r="Y205" i="14"/>
  <c r="V205" i="14"/>
  <c r="AF205" i="14" s="1" a="1"/>
  <c r="S206" i="14"/>
  <c r="U206" i="14" s="1"/>
  <c r="V206" i="14"/>
  <c r="AF206" i="14" s="1" a="1"/>
  <c r="Y206" i="14"/>
  <c r="V207" i="14"/>
  <c r="AF207" i="14" s="1" a="1"/>
  <c r="S207" i="14"/>
  <c r="U207" i="14" s="1"/>
  <c r="Y207" i="14"/>
  <c r="Y208" i="14"/>
  <c r="V208" i="14"/>
  <c r="AF208" i="14" s="1" a="1"/>
  <c r="S208" i="14"/>
  <c r="U208" i="14" s="1"/>
  <c r="Y209" i="14"/>
  <c r="V209" i="14"/>
  <c r="AF209" i="14" s="1" a="1"/>
  <c r="S209" i="14"/>
  <c r="U209" i="14" s="1"/>
  <c r="S210" i="14"/>
  <c r="U210" i="14" s="1"/>
  <c r="V210" i="14"/>
  <c r="AF210" i="14" s="1" a="1"/>
  <c r="Y210" i="14"/>
  <c r="V211" i="14"/>
  <c r="AF211" i="14" s="1" a="1"/>
  <c r="Y211" i="14"/>
  <c r="S211" i="14"/>
  <c r="U211" i="14" s="1"/>
  <c r="S212" i="14"/>
  <c r="U212" i="14" s="1"/>
  <c r="V212" i="14"/>
  <c r="AF212" i="14" s="1" a="1"/>
  <c r="Y212" i="14"/>
  <c r="S213" i="14"/>
  <c r="U213" i="14" s="1"/>
  <c r="V213" i="14"/>
  <c r="AF213" i="14" s="1" a="1"/>
  <c r="Y213" i="14"/>
  <c r="S214" i="14"/>
  <c r="U214" i="14" s="1"/>
  <c r="Y214" i="14"/>
  <c r="V214" i="14"/>
  <c r="AF214" i="14" s="1" a="1"/>
  <c r="S215" i="14"/>
  <c r="U215" i="14" s="1"/>
  <c r="Y215" i="14"/>
  <c r="V215" i="14"/>
  <c r="AF215" i="14" s="1" a="1"/>
  <c r="S216" i="14"/>
  <c r="U216" i="14" s="1"/>
  <c r="V216" i="14"/>
  <c r="AF216" i="14" s="1" a="1"/>
  <c r="Y216" i="14"/>
  <c r="S217" i="14"/>
  <c r="U217" i="14" s="1"/>
  <c r="V217" i="14"/>
  <c r="AF217" i="14" s="1" a="1"/>
  <c r="Y217" i="14"/>
  <c r="S218" i="14"/>
  <c r="U218" i="14" s="1"/>
  <c r="V218" i="14"/>
  <c r="AF218" i="14" s="1" a="1"/>
  <c r="Y218" i="14"/>
  <c r="S219" i="14"/>
  <c r="U219" i="14" s="1"/>
  <c r="V219" i="14"/>
  <c r="AF219" i="14" s="1" a="1"/>
  <c r="Y219" i="14"/>
  <c r="S220" i="14"/>
  <c r="U220" i="14" s="1"/>
  <c r="V220" i="14"/>
  <c r="AF220" i="14" s="1" a="1"/>
  <c r="Y220" i="14"/>
  <c r="S221" i="14"/>
  <c r="U221" i="14" s="1"/>
  <c r="V221" i="14"/>
  <c r="AF221" i="14" s="1" a="1"/>
  <c r="Y221" i="14"/>
  <c r="S222" i="14"/>
  <c r="U222" i="14" s="1"/>
  <c r="V222" i="14"/>
  <c r="AF222" i="14" s="1" a="1"/>
  <c r="Y222" i="14"/>
  <c r="Y223" i="14"/>
  <c r="V223" i="14"/>
  <c r="AF223" i="14" s="1" a="1"/>
  <c r="S223" i="14"/>
  <c r="U223" i="14" s="1"/>
  <c r="S224" i="14"/>
  <c r="U224" i="14" s="1"/>
  <c r="Y224" i="14"/>
  <c r="V224" i="14"/>
  <c r="AF224" i="14" s="1" a="1"/>
  <c r="S225" i="14"/>
  <c r="U225" i="14" s="1"/>
  <c r="Y225" i="14"/>
  <c r="V225" i="14"/>
  <c r="AF225" i="14" s="1" a="1"/>
  <c r="S226" i="14"/>
  <c r="U226" i="14" s="1"/>
  <c r="Y226" i="14"/>
  <c r="V226" i="14"/>
  <c r="AF226" i="14" s="1" a="1"/>
  <c r="V227" i="14"/>
  <c r="AF227" i="14" s="1" a="1"/>
  <c r="Y227" i="14"/>
  <c r="S227" i="14"/>
  <c r="U227" i="14" s="1"/>
  <c r="Y228" i="14"/>
  <c r="V228" i="14"/>
  <c r="AF228" i="14" s="1" a="1"/>
  <c r="S228" i="14"/>
  <c r="U228" i="14" s="1"/>
  <c r="V229" i="14"/>
  <c r="AF229" i="14" s="1" a="1"/>
  <c r="S229" i="14"/>
  <c r="U229" i="14" s="1"/>
  <c r="Y229" i="14"/>
  <c r="V230" i="14"/>
  <c r="AF230" i="14" s="1" a="1"/>
  <c r="Y230" i="14"/>
  <c r="S230" i="14"/>
  <c r="U230" i="14" s="1"/>
  <c r="Y231" i="14"/>
  <c r="V231" i="14"/>
  <c r="AF231" i="14" s="1" a="1"/>
  <c r="S231" i="14"/>
  <c r="U231" i="14" s="1"/>
  <c r="V232" i="14"/>
  <c r="AF232" i="14" s="1" a="1"/>
  <c r="S232" i="14"/>
  <c r="U232" i="14" s="1"/>
  <c r="Y232" i="14"/>
  <c r="S233" i="14"/>
  <c r="U233" i="14" s="1"/>
  <c r="V233" i="14"/>
  <c r="AF233" i="14" s="1" a="1"/>
  <c r="Y233" i="14"/>
  <c r="Y234" i="14"/>
  <c r="S234" i="14"/>
  <c r="U234" i="14" s="1"/>
  <c r="V234" i="14"/>
  <c r="AF234" i="14" s="1" a="1"/>
  <c r="V235" i="14"/>
  <c r="AF235" i="14" s="1" a="1"/>
  <c r="S235" i="14"/>
  <c r="U235" i="14" s="1"/>
  <c r="Y235" i="14"/>
  <c r="S236" i="14"/>
  <c r="U236" i="14" s="1"/>
  <c r="V236" i="14"/>
  <c r="AF236" i="14" s="1" a="1"/>
  <c r="Y236" i="14"/>
  <c r="S237" i="14"/>
  <c r="U237" i="14" s="1"/>
  <c r="V237" i="14"/>
  <c r="AF237" i="14" s="1" a="1"/>
  <c r="Y237" i="14"/>
  <c r="V238" i="14"/>
  <c r="AF238" i="14" s="1" a="1"/>
  <c r="Y238" i="14"/>
  <c r="S238" i="14"/>
  <c r="U238" i="14" s="1"/>
  <c r="Y239" i="14"/>
  <c r="V239" i="14"/>
  <c r="AF239" i="14" s="1" a="1"/>
  <c r="S239" i="14"/>
  <c r="U239" i="14" s="1"/>
  <c r="S240" i="14"/>
  <c r="U240" i="14" s="1"/>
  <c r="V240" i="14"/>
  <c r="AF240" i="14" s="1" a="1"/>
  <c r="Y240" i="14"/>
  <c r="S241" i="14"/>
  <c r="U241" i="14" s="1"/>
  <c r="V241" i="14"/>
  <c r="AF241" i="14" s="1" a="1"/>
  <c r="Y241" i="14"/>
  <c r="S242" i="14"/>
  <c r="U242" i="14" s="1"/>
  <c r="V242" i="14"/>
  <c r="AF242" i="14" s="1" a="1"/>
  <c r="Y242" i="14"/>
  <c r="S243" i="14"/>
  <c r="U243" i="14" s="1"/>
  <c r="V243" i="14"/>
  <c r="AF243" i="14" s="1" a="1"/>
  <c r="Y243" i="14"/>
  <c r="S244" i="14"/>
  <c r="U244" i="14" s="1"/>
  <c r="Y244" i="14"/>
  <c r="V244" i="14"/>
  <c r="AF244" i="14" s="1" a="1"/>
  <c r="S245" i="14"/>
  <c r="U245" i="14" s="1"/>
  <c r="Y245" i="14"/>
  <c r="V245" i="14"/>
  <c r="AF245" i="14" s="1" a="1"/>
  <c r="S246" i="14"/>
  <c r="U246" i="14" s="1"/>
  <c r="V246" i="14"/>
  <c r="AF246" i="14" s="1" a="1"/>
  <c r="Y246" i="14"/>
  <c r="S247" i="14"/>
  <c r="U247" i="14" s="1"/>
  <c r="V247" i="14"/>
  <c r="AF247" i="14" s="1" a="1"/>
  <c r="Y247" i="14"/>
  <c r="S248" i="14"/>
  <c r="U248" i="14" s="1"/>
  <c r="Y248" i="14"/>
  <c r="V248" i="14"/>
  <c r="AF248" i="14" s="1" a="1"/>
  <c r="S249" i="14"/>
  <c r="U249" i="14" s="1"/>
  <c r="Y249" i="14"/>
  <c r="V249" i="14"/>
  <c r="AF249" i="14" s="1" a="1"/>
  <c r="S250" i="14"/>
  <c r="U250" i="14" s="1"/>
  <c r="V250" i="14"/>
  <c r="AF250" i="14" s="1" a="1"/>
  <c r="Y250" i="14"/>
  <c r="V251" i="14"/>
  <c r="AF251" i="14" s="1" a="1"/>
  <c r="Y251" i="14"/>
  <c r="S251" i="14"/>
  <c r="U251" i="14" s="1"/>
  <c r="S252" i="14"/>
  <c r="U252" i="14" s="1"/>
  <c r="V252" i="14"/>
  <c r="AF252" i="14" s="1" a="1"/>
  <c r="Y252" i="14"/>
  <c r="S253" i="14"/>
  <c r="U253" i="14" s="1"/>
  <c r="Y253" i="14"/>
  <c r="V253" i="14"/>
  <c r="AF253" i="14" s="1" a="1"/>
  <c r="S254" i="14"/>
  <c r="U254" i="14" s="1"/>
  <c r="Y254" i="14"/>
  <c r="V254" i="14"/>
  <c r="AF254" i="14" s="1" a="1"/>
  <c r="Y255" i="14"/>
  <c r="V255" i="14"/>
  <c r="AF255" i="14" s="1" a="1"/>
  <c r="S255" i="14"/>
  <c r="U255" i="14" s="1"/>
  <c r="Y256" i="14"/>
  <c r="S256" i="14"/>
  <c r="U256" i="14" s="1"/>
  <c r="V256" i="14"/>
  <c r="AF256" i="14" s="1" a="1"/>
  <c r="Y257" i="14"/>
  <c r="S257" i="14"/>
  <c r="U257" i="14" s="1"/>
  <c r="V257" i="14"/>
  <c r="AF257" i="14" s="1" a="1"/>
  <c r="Y258" i="14"/>
  <c r="S258" i="14"/>
  <c r="U258" i="14" s="1"/>
  <c r="V258" i="14"/>
  <c r="AF258" i="14" s="1" a="1"/>
  <c r="Y259" i="14"/>
  <c r="S259" i="14"/>
  <c r="U259" i="14" s="1"/>
  <c r="V259" i="14"/>
  <c r="AF259" i="14" s="1" a="1"/>
  <c r="Y260" i="14"/>
  <c r="S260" i="14"/>
  <c r="U260" i="14" s="1"/>
  <c r="V260" i="14"/>
  <c r="AF260" i="14" s="1" a="1"/>
  <c r="Y261" i="14"/>
  <c r="S261" i="14"/>
  <c r="U261" i="14" s="1"/>
  <c r="V261" i="14"/>
  <c r="AF261" i="14" s="1" a="1"/>
  <c r="Y262" i="14"/>
  <c r="S262" i="14"/>
  <c r="U262" i="14" s="1"/>
  <c r="V262" i="14"/>
  <c r="AF262" i="14" s="1" a="1"/>
  <c r="Y263" i="14"/>
  <c r="S263" i="14"/>
  <c r="U263" i="14" s="1"/>
  <c r="V263" i="14"/>
  <c r="AF263" i="14" s="1" a="1"/>
  <c r="S264" i="14"/>
  <c r="U264" i="14" s="1"/>
  <c r="Y264" i="14"/>
  <c r="V264" i="14"/>
  <c r="AF264" i="14" s="1" a="1"/>
  <c r="S265" i="14"/>
  <c r="U265" i="14" s="1"/>
  <c r="V265" i="14"/>
  <c r="AF265" i="14" s="1" a="1"/>
  <c r="Y265" i="14"/>
  <c r="S266" i="14"/>
  <c r="U266" i="14" s="1"/>
  <c r="V266" i="14"/>
  <c r="AF266" i="14" s="1" a="1"/>
  <c r="Y266" i="14"/>
  <c r="S267" i="14"/>
  <c r="U267" i="14" s="1"/>
  <c r="Y267" i="14"/>
  <c r="V267" i="14"/>
  <c r="AF267" i="14" s="1" a="1"/>
  <c r="S268" i="14"/>
  <c r="U268" i="14" s="1"/>
  <c r="Y268" i="14"/>
  <c r="V268" i="14"/>
  <c r="AF268" i="14" s="1" a="1"/>
  <c r="S269" i="14"/>
  <c r="U269" i="14" s="1"/>
  <c r="Y269" i="14"/>
  <c r="V269" i="14"/>
  <c r="AF269" i="14" s="1" a="1"/>
  <c r="S270" i="14"/>
  <c r="U270" i="14" s="1"/>
  <c r="Y270" i="14"/>
  <c r="V270" i="14"/>
  <c r="AF270" i="14" s="1" a="1"/>
  <c r="S271" i="14"/>
  <c r="U271" i="14" s="1"/>
  <c r="Y271" i="14"/>
  <c r="V271" i="14"/>
  <c r="AF271" i="14" s="1" a="1"/>
  <c r="V272" i="14"/>
  <c r="AF272" i="14" s="1" a="1"/>
  <c r="Y272" i="14"/>
  <c r="S272" i="14"/>
  <c r="U272" i="14" s="1"/>
  <c r="V273" i="14"/>
  <c r="AF273" i="14" s="1" a="1"/>
  <c r="Y273" i="14"/>
  <c r="S273" i="14"/>
  <c r="U273" i="14" s="1"/>
  <c r="Y274" i="14"/>
  <c r="V274" i="14"/>
  <c r="AF274" i="14" s="1" a="1"/>
  <c r="S274" i="14"/>
  <c r="U274" i="14" s="1"/>
  <c r="Y275" i="14"/>
  <c r="V275" i="14"/>
  <c r="AF275" i="14" s="1" a="1"/>
  <c r="S275" i="14"/>
  <c r="U275" i="14" s="1"/>
  <c r="S276" i="14"/>
  <c r="U276" i="14" s="1"/>
  <c r="Y276" i="14"/>
  <c r="V276" i="14"/>
  <c r="AF276" i="14" s="1" a="1"/>
  <c r="S277" i="14"/>
  <c r="U277" i="14" s="1"/>
  <c r="V277" i="14"/>
  <c r="AF277" i="14" s="1" a="1"/>
  <c r="Y277" i="14"/>
  <c r="S278" i="14"/>
  <c r="U278" i="14" s="1"/>
  <c r="Y278" i="14"/>
  <c r="V278" i="14"/>
  <c r="AF278" i="14" s="1" a="1"/>
  <c r="S279" i="14"/>
  <c r="U279" i="14" s="1"/>
  <c r="Y279" i="14"/>
  <c r="V279" i="14"/>
  <c r="AF279" i="14" s="1" a="1"/>
  <c r="S280" i="14"/>
  <c r="U280" i="14" s="1"/>
  <c r="Y280" i="14"/>
  <c r="V280" i="14"/>
  <c r="AF280" i="14" s="1" a="1"/>
  <c r="S281" i="14"/>
  <c r="U281" i="14" s="1"/>
  <c r="Y281" i="14"/>
  <c r="V281" i="14"/>
  <c r="AF281" i="14" s="1" a="1"/>
  <c r="S282" i="14"/>
  <c r="U282" i="14" s="1"/>
  <c r="V282" i="14"/>
  <c r="AF282" i="14" s="1" a="1"/>
  <c r="Y282" i="14"/>
  <c r="S283" i="14"/>
  <c r="U283" i="14" s="1"/>
  <c r="V283" i="14"/>
  <c r="AF283" i="14" s="1" a="1"/>
  <c r="Y283" i="14"/>
  <c r="S284" i="14"/>
  <c r="U284" i="14" s="1"/>
  <c r="V284" i="14"/>
  <c r="AF284" i="14" s="1" a="1"/>
  <c r="Y284" i="14"/>
  <c r="S285" i="14"/>
  <c r="U285" i="14" s="1"/>
  <c r="V285" i="14"/>
  <c r="AF285" i="14" s="1" a="1"/>
  <c r="Y285" i="14"/>
  <c r="Y286" i="14"/>
  <c r="V286" i="14"/>
  <c r="AF286" i="14" s="1" a="1"/>
  <c r="S286" i="14"/>
  <c r="U286" i="14" s="1"/>
  <c r="V287" i="14"/>
  <c r="AF287" i="14" s="1" a="1"/>
  <c r="Y287" i="14"/>
  <c r="S287" i="14"/>
  <c r="U287" i="14" s="1"/>
  <c r="V288" i="14"/>
  <c r="AF288" i="14" s="1" a="1"/>
  <c r="Y288" i="14"/>
  <c r="S288" i="14"/>
  <c r="U288" i="14" s="1"/>
  <c r="V289" i="14"/>
  <c r="AF289" i="14" s="1" a="1"/>
  <c r="Y289" i="14"/>
  <c r="S289" i="14"/>
  <c r="U289" i="14" s="1"/>
  <c r="V290" i="14"/>
  <c r="AF290" i="14" s="1" a="1"/>
  <c r="S290" i="14"/>
  <c r="U290" i="14" s="1"/>
  <c r="Y290" i="14"/>
  <c r="V291" i="14"/>
  <c r="AF291" i="14" s="1" a="1"/>
  <c r="S291" i="14"/>
  <c r="U291" i="14" s="1"/>
  <c r="Y291" i="14"/>
  <c r="V292" i="14"/>
  <c r="AF292" i="14" s="1" a="1"/>
  <c r="S292" i="14"/>
  <c r="U292" i="14" s="1"/>
  <c r="Y292" i="14"/>
  <c r="V293" i="14"/>
  <c r="AF293" i="14" s="1" a="1"/>
  <c r="S293" i="14"/>
  <c r="U293" i="14" s="1"/>
  <c r="Y293" i="14"/>
  <c r="Y294" i="14"/>
  <c r="V294" i="14"/>
  <c r="AF294" i="14" s="1" a="1"/>
  <c r="S294" i="14"/>
  <c r="U294" i="14" s="1"/>
  <c r="V295" i="14"/>
  <c r="AF295" i="14" s="1" a="1"/>
  <c r="S295" i="14"/>
  <c r="U295" i="14" s="1"/>
  <c r="Y295" i="14"/>
  <c r="V296" i="14"/>
  <c r="AF296" i="14" s="1" a="1"/>
  <c r="S296" i="14"/>
  <c r="U296" i="14" s="1"/>
  <c r="Y296" i="14"/>
  <c r="V297" i="14"/>
  <c r="AF297" i="14" s="1" a="1"/>
  <c r="Y297" i="14"/>
  <c r="S297" i="14"/>
  <c r="U297" i="14" s="1"/>
  <c r="V298" i="14"/>
  <c r="AF298" i="14" s="1" a="1"/>
  <c r="Y298" i="14"/>
  <c r="S298" i="14"/>
  <c r="U298" i="14" s="1"/>
  <c r="S299" i="14"/>
  <c r="U299" i="14" s="1"/>
  <c r="V299" i="14"/>
  <c r="AF299" i="14" s="1" a="1"/>
  <c r="Y299" i="14"/>
  <c r="S300" i="14"/>
  <c r="U300" i="14" s="1"/>
  <c r="Y300" i="14"/>
  <c r="V300" i="14"/>
  <c r="AF300" i="14" s="1" a="1"/>
  <c r="Y301" i="14"/>
  <c r="S301" i="14"/>
  <c r="U301" i="14" s="1"/>
  <c r="V301" i="14"/>
  <c r="AF301" i="14" s="1" a="1"/>
  <c r="Y302" i="14"/>
  <c r="V302" i="14"/>
  <c r="AF302" i="14" s="1" a="1"/>
  <c r="S302" i="14"/>
  <c r="U302" i="14" s="1"/>
  <c r="S303" i="14"/>
  <c r="U303" i="14" s="1"/>
  <c r="Y303" i="14"/>
  <c r="V303" i="14"/>
  <c r="AF303" i="14" s="1" a="1"/>
  <c r="S304" i="14"/>
  <c r="U304" i="14" s="1"/>
  <c r="Y304" i="14"/>
  <c r="V304" i="14"/>
  <c r="AF304" i="14" s="1" a="1"/>
  <c r="Y305" i="14"/>
  <c r="S305" i="14"/>
  <c r="U305" i="14" s="1"/>
  <c r="V305" i="14"/>
  <c r="AF305" i="14" s="1" a="1"/>
  <c r="V306" i="14"/>
  <c r="AF306" i="14" s="1" a="1"/>
  <c r="Y306" i="14"/>
  <c r="S306" i="14"/>
  <c r="U306" i="14" s="1"/>
  <c r="V307" i="14"/>
  <c r="AF307" i="14" s="1" a="1"/>
  <c r="Y307" i="14"/>
  <c r="S307" i="14"/>
  <c r="U307" i="14" s="1"/>
  <c r="Y308" i="14"/>
  <c r="S308" i="14"/>
  <c r="U308" i="14" s="1"/>
  <c r="V308" i="14"/>
  <c r="AF308" i="14" s="1" a="1"/>
  <c r="Y309" i="14"/>
  <c r="V309" i="14"/>
  <c r="AF309" i="14" s="1" a="1"/>
  <c r="S309" i="14"/>
  <c r="U309" i="14" s="1"/>
  <c r="Y310" i="14"/>
  <c r="V310" i="14"/>
  <c r="AF310" i="14" s="1" a="1"/>
  <c r="S310" i="14"/>
  <c r="U310" i="14" s="1"/>
  <c r="Y311" i="14"/>
  <c r="V311" i="14"/>
  <c r="AF311" i="14" s="1" a="1"/>
  <c r="S311" i="14"/>
  <c r="U311" i="14" s="1"/>
  <c r="Y312" i="14"/>
  <c r="V312" i="14"/>
  <c r="AF312" i="14" s="1" a="1"/>
  <c r="S312" i="14"/>
  <c r="U312" i="14" s="1"/>
  <c r="Y313" i="14"/>
  <c r="V313" i="14"/>
  <c r="AF313" i="14" s="1" a="1"/>
  <c r="S313" i="14"/>
  <c r="U313" i="14" s="1"/>
  <c r="Y314" i="14"/>
  <c r="S314" i="14"/>
  <c r="U314" i="14" s="1"/>
  <c r="V314" i="14"/>
  <c r="AF314" i="14" s="1" a="1"/>
  <c r="Y315" i="14"/>
  <c r="S315" i="14"/>
  <c r="U315" i="14" s="1"/>
  <c r="V315" i="14"/>
  <c r="AF315" i="14" s="1" a="1"/>
  <c r="Y316" i="14"/>
  <c r="V316" i="14"/>
  <c r="AF316" i="14" s="1" a="1"/>
  <c r="S316" i="14"/>
  <c r="U316" i="14" s="1"/>
  <c r="Y317" i="14"/>
  <c r="V317" i="14"/>
  <c r="AF317" i="14" s="1" a="1"/>
  <c r="S317" i="14"/>
  <c r="U317" i="14" s="1"/>
  <c r="S318" i="14"/>
  <c r="U318" i="14" s="1"/>
  <c r="V318" i="14"/>
  <c r="AF318" i="14" s="1" a="1"/>
  <c r="Y318" i="14"/>
  <c r="S319" i="14"/>
  <c r="U319" i="14" s="1"/>
  <c r="Y319" i="14"/>
  <c r="V319" i="14"/>
  <c r="AF319" i="14" s="1" a="1"/>
  <c r="S320" i="14"/>
  <c r="U320" i="14" s="1"/>
  <c r="V320" i="14"/>
  <c r="AF320" i="14" s="1" a="1"/>
  <c r="Y320" i="14"/>
  <c r="S321" i="14"/>
  <c r="U321" i="14" s="1"/>
  <c r="V321" i="14"/>
  <c r="AF321" i="14" s="1" a="1"/>
  <c r="Y321" i="14"/>
  <c r="S322" i="14"/>
  <c r="U322" i="14" s="1"/>
  <c r="V322" i="14"/>
  <c r="AF322" i="14" s="1" a="1"/>
  <c r="Y322" i="14"/>
  <c r="S323" i="14"/>
  <c r="U323" i="14" s="1"/>
  <c r="V323" i="14"/>
  <c r="AF323" i="14" s="1" a="1"/>
  <c r="Y323" i="14"/>
  <c r="S324" i="14"/>
  <c r="U324" i="14" s="1"/>
  <c r="Y324" i="14"/>
  <c r="V324" i="14"/>
  <c r="AF324" i="14" s="1" a="1"/>
  <c r="S325" i="14"/>
  <c r="U325" i="14" s="1"/>
  <c r="V325" i="14"/>
  <c r="AF325" i="14" s="1" a="1"/>
  <c r="Y325" i="14"/>
  <c r="S326" i="14"/>
  <c r="U326" i="14" s="1"/>
  <c r="Y326" i="14"/>
  <c r="V326" i="14"/>
  <c r="AF326" i="14" s="1" a="1"/>
  <c r="S327" i="14"/>
  <c r="U327" i="14" s="1"/>
  <c r="Y327" i="14"/>
  <c r="V327" i="14"/>
  <c r="AF327" i="14" s="1" a="1"/>
  <c r="S328" i="14"/>
  <c r="U328" i="14" s="1"/>
  <c r="V328" i="14"/>
  <c r="AF328" i="14" s="1" a="1"/>
  <c r="Y328" i="14"/>
  <c r="S329" i="14"/>
  <c r="U329" i="14" s="1"/>
  <c r="V329" i="14"/>
  <c r="AF329" i="14" s="1" a="1"/>
  <c r="Y329" i="14"/>
  <c r="V330" i="14"/>
  <c r="AF330" i="14" s="1" a="1"/>
  <c r="S330" i="14"/>
  <c r="U330" i="14" s="1"/>
  <c r="Y330" i="14"/>
  <c r="V331" i="14"/>
  <c r="AF331" i="14" s="1" a="1"/>
  <c r="S331" i="14"/>
  <c r="U331" i="14" s="1"/>
  <c r="Y331" i="14"/>
  <c r="Y332" i="14"/>
  <c r="V332" i="14"/>
  <c r="AF332" i="14" s="1" a="1"/>
  <c r="S332" i="14"/>
  <c r="U332" i="14" s="1"/>
  <c r="V333" i="14"/>
  <c r="AF333" i="14" s="1" a="1"/>
  <c r="Y333" i="14"/>
  <c r="S333" i="14"/>
  <c r="U333" i="14" s="1"/>
  <c r="Y334" i="14"/>
  <c r="S334" i="14"/>
  <c r="U334" i="14" s="1"/>
  <c r="V334" i="14"/>
  <c r="AF334" i="14" s="1" a="1"/>
  <c r="S335" i="14"/>
  <c r="U335" i="14" s="1"/>
  <c r="V335" i="14"/>
  <c r="AF335" i="14" s="1" a="1"/>
  <c r="Y335" i="14"/>
  <c r="S336" i="14"/>
  <c r="U336" i="14" s="1"/>
  <c r="Y336" i="14"/>
  <c r="V336" i="14"/>
  <c r="AF336" i="14" s="1" a="1"/>
  <c r="S337" i="14"/>
  <c r="U337" i="14" s="1"/>
  <c r="V337" i="14"/>
  <c r="AF337" i="14" s="1" a="1"/>
  <c r="Y337" i="14"/>
  <c r="S338" i="14"/>
  <c r="U338" i="14" s="1"/>
  <c r="Y338" i="14"/>
  <c r="V338" i="14"/>
  <c r="AF338" i="14" s="1" a="1"/>
  <c r="S339" i="14"/>
  <c r="U339" i="14" s="1"/>
  <c r="V339" i="14"/>
  <c r="AF339" i="14" s="1" a="1"/>
  <c r="Y339" i="14"/>
  <c r="V340" i="14"/>
  <c r="AF340" i="14" s="1" a="1"/>
  <c r="S340" i="14"/>
  <c r="U340" i="14" s="1"/>
  <c r="Y340" i="14"/>
  <c r="S341" i="14"/>
  <c r="U341" i="14" s="1"/>
  <c r="V341" i="14"/>
  <c r="AF341" i="14" s="1" a="1"/>
  <c r="Y341" i="14"/>
  <c r="S342" i="14"/>
  <c r="U342" i="14" s="1"/>
  <c r="V342" i="14"/>
  <c r="AF342" i="14" s="1" a="1"/>
  <c r="Y342" i="14"/>
  <c r="S343" i="14"/>
  <c r="U343" i="14" s="1"/>
  <c r="V343" i="14"/>
  <c r="AF343" i="14" s="1" a="1"/>
  <c r="Y343" i="14"/>
  <c r="S344" i="14"/>
  <c r="U344" i="14" s="1"/>
  <c r="V344" i="14"/>
  <c r="AF344" i="14" s="1" a="1"/>
  <c r="Y344" i="14"/>
  <c r="S345" i="14"/>
  <c r="U345" i="14" s="1"/>
  <c r="V345" i="14"/>
  <c r="AF345" i="14" s="1" a="1"/>
  <c r="Y345" i="14"/>
  <c r="S346" i="14"/>
  <c r="U346" i="14" s="1"/>
  <c r="V346" i="14"/>
  <c r="AF346" i="14" s="1" a="1"/>
  <c r="Y346" i="14"/>
  <c r="S347" i="14"/>
  <c r="U347" i="14" s="1"/>
  <c r="V347" i="14"/>
  <c r="AF347" i="14" s="1" a="1"/>
  <c r="Y347" i="14"/>
  <c r="Y348" i="14"/>
  <c r="V348" i="14"/>
  <c r="AF348" i="14" s="1" a="1"/>
  <c r="S348" i="14"/>
  <c r="U348" i="14" s="1"/>
  <c r="Y349" i="14"/>
  <c r="V349" i="14"/>
  <c r="AF349" i="14" s="1" a="1"/>
  <c r="S349" i="14"/>
  <c r="U349" i="14" s="1"/>
  <c r="V350" i="14"/>
  <c r="AF350" i="14" s="1" a="1"/>
  <c r="Y350" i="14"/>
  <c r="S350" i="14"/>
  <c r="U350" i="14" s="1"/>
  <c r="Y351" i="14"/>
  <c r="V351" i="14"/>
  <c r="AF351" i="14" s="1" a="1"/>
  <c r="S351" i="14"/>
  <c r="U351" i="14" s="1"/>
  <c r="Y352" i="14"/>
  <c r="V352" i="14"/>
  <c r="AF352" i="14" s="1" a="1"/>
  <c r="S352" i="14"/>
  <c r="U352" i="14" s="1"/>
  <c r="Y353" i="14"/>
  <c r="V353" i="14"/>
  <c r="AF353" i="14" s="1" a="1"/>
  <c r="S353" i="14"/>
  <c r="U353" i="14" s="1"/>
  <c r="Y354" i="14"/>
  <c r="V354" i="14"/>
  <c r="AF354" i="14" s="1" a="1"/>
  <c r="S354" i="14"/>
  <c r="U354" i="14" s="1"/>
  <c r="Y355" i="14"/>
  <c r="V355" i="14"/>
  <c r="AF355" i="14" s="1" a="1"/>
  <c r="S355" i="14"/>
  <c r="U355" i="14" s="1"/>
  <c r="Y356" i="14"/>
  <c r="V356" i="14"/>
  <c r="AF356" i="14" s="1" a="1"/>
  <c r="S356" i="14"/>
  <c r="U356" i="14" s="1"/>
  <c r="Y357" i="14"/>
  <c r="V357" i="14"/>
  <c r="AF357" i="14" s="1" a="1"/>
  <c r="S357" i="14"/>
  <c r="U357" i="14" s="1"/>
  <c r="V358" i="14"/>
  <c r="AF358" i="14" s="1" a="1"/>
  <c r="Y358" i="14"/>
  <c r="S358" i="14"/>
  <c r="U358" i="14" s="1"/>
  <c r="Y359" i="14"/>
  <c r="V359" i="14"/>
  <c r="AF359" i="14" s="1" a="1"/>
  <c r="S359" i="14"/>
  <c r="U359" i="14" s="1"/>
  <c r="S360" i="14"/>
  <c r="U360" i="14" s="1"/>
  <c r="V360" i="14"/>
  <c r="AF360" i="14" s="1" a="1"/>
  <c r="Y360" i="14"/>
  <c r="S361" i="14"/>
  <c r="U361" i="14" s="1"/>
  <c r="V361" i="14"/>
  <c r="AF361" i="14" s="1" a="1"/>
  <c r="Y361" i="14"/>
  <c r="S362" i="14"/>
  <c r="U362" i="14" s="1"/>
  <c r="V362" i="14"/>
  <c r="AF362" i="14" s="1" a="1"/>
  <c r="Y362" i="14"/>
  <c r="S363" i="14"/>
  <c r="U363" i="14" s="1"/>
  <c r="V363" i="14"/>
  <c r="AF363" i="14" s="1" a="1"/>
  <c r="Y363" i="14"/>
  <c r="S364" i="14"/>
  <c r="U364" i="14" s="1"/>
  <c r="V364" i="14"/>
  <c r="AF364" i="14" s="1" a="1"/>
  <c r="Y364" i="14"/>
  <c r="S365" i="14"/>
  <c r="U365" i="14" s="1"/>
  <c r="Y365" i="14"/>
  <c r="V365" i="14"/>
  <c r="AF365" i="14" s="1" a="1"/>
  <c r="S366" i="14"/>
  <c r="U366" i="14" s="1"/>
  <c r="V366" i="14"/>
  <c r="AF366" i="14" s="1" a="1"/>
  <c r="Y366" i="14"/>
  <c r="S367" i="14"/>
  <c r="U367" i="14" s="1"/>
  <c r="V367" i="14"/>
  <c r="AF367" i="14" s="1" a="1"/>
  <c r="Y367" i="14"/>
  <c r="S368" i="14"/>
  <c r="U368" i="14" s="1"/>
  <c r="V368" i="14"/>
  <c r="AF368" i="14" s="1" a="1"/>
  <c r="Y368" i="14"/>
  <c r="S369" i="14"/>
  <c r="U369" i="14" s="1"/>
  <c r="Y369" i="14"/>
  <c r="V369" i="14"/>
  <c r="AF369" i="14" s="1" a="1"/>
  <c r="S370" i="14"/>
  <c r="U370" i="14" s="1"/>
  <c r="V370" i="14"/>
  <c r="AF370" i="14" s="1" a="1"/>
  <c r="Y370" i="14"/>
  <c r="S371" i="14"/>
  <c r="U371" i="14" s="1"/>
  <c r="V371" i="14"/>
  <c r="AF371" i="14" s="1" a="1"/>
  <c r="Y371" i="14"/>
  <c r="S372" i="14"/>
  <c r="U372" i="14" s="1"/>
  <c r="V372" i="14"/>
  <c r="AF372" i="14" s="1" a="1"/>
  <c r="Y372" i="14"/>
  <c r="S373" i="14"/>
  <c r="U373" i="14" s="1"/>
  <c r="V373" i="14"/>
  <c r="AF373" i="14" s="1" a="1"/>
  <c r="Y373" i="14"/>
  <c r="S374" i="14"/>
  <c r="U374" i="14" s="1"/>
  <c r="Y374" i="14"/>
  <c r="V374" i="14"/>
  <c r="AF374" i="14" s="1" a="1"/>
  <c r="S375" i="14"/>
  <c r="U375" i="14" s="1"/>
  <c r="V375" i="14"/>
  <c r="AF375" i="14" s="1" a="1"/>
  <c r="Y375" i="14"/>
  <c r="S376" i="14"/>
  <c r="U376" i="14" s="1"/>
  <c r="Y376" i="14"/>
  <c r="V376" i="14"/>
  <c r="AF376" i="14" s="1" a="1"/>
  <c r="S377" i="14"/>
  <c r="U377" i="14" s="1"/>
  <c r="Y377" i="14"/>
  <c r="V377" i="14"/>
  <c r="AF377" i="14" s="1" a="1"/>
  <c r="S378" i="14"/>
  <c r="U378" i="14" s="1"/>
  <c r="Y378" i="14"/>
  <c r="V378" i="14"/>
  <c r="AF378" i="14" s="1" a="1"/>
  <c r="Y379" i="14"/>
  <c r="S379" i="14"/>
  <c r="U379" i="14" s="1"/>
  <c r="V379" i="14"/>
  <c r="AF379" i="14" s="1" a="1"/>
  <c r="S380" i="14"/>
  <c r="U380" i="14" s="1"/>
  <c r="Y380" i="14"/>
  <c r="V380" i="14"/>
  <c r="AF380" i="14" s="1" a="1"/>
  <c r="Y381" i="14"/>
  <c r="S381" i="14"/>
  <c r="U381" i="14" s="1"/>
  <c r="V381" i="14"/>
  <c r="AF381" i="14" s="1" a="1"/>
  <c r="Y382" i="14"/>
  <c r="S382" i="14"/>
  <c r="U382" i="14" s="1"/>
  <c r="V382" i="14"/>
  <c r="AF382" i="14" s="1" a="1"/>
  <c r="Y383" i="14"/>
  <c r="V383" i="14"/>
  <c r="AF383" i="14" s="1" a="1"/>
  <c r="S383" i="14"/>
  <c r="U383" i="14" s="1"/>
  <c r="S384" i="14"/>
  <c r="U384" i="14" s="1"/>
  <c r="V384" i="14"/>
  <c r="AF384" i="14" s="1" a="1"/>
  <c r="Y384" i="14"/>
  <c r="Y385" i="14"/>
  <c r="V385" i="14"/>
  <c r="AF385" i="14" s="1" a="1"/>
  <c r="S385" i="14"/>
  <c r="U385" i="14" s="1"/>
  <c r="Y386" i="14"/>
  <c r="S386" i="14"/>
  <c r="U386" i="14" s="1"/>
  <c r="V386" i="14"/>
  <c r="AF386" i="14" s="1" a="1"/>
  <c r="Y387" i="14"/>
  <c r="S387" i="14"/>
  <c r="U387" i="14" s="1"/>
  <c r="V387" i="14"/>
  <c r="AF387" i="14" s="1" a="1"/>
  <c r="S388" i="14"/>
  <c r="U388" i="14" s="1"/>
  <c r="V388" i="14"/>
  <c r="AF388" i="14" s="1" a="1"/>
  <c r="Y388" i="14"/>
  <c r="S389" i="14"/>
  <c r="U389" i="14" s="1"/>
  <c r="Y389" i="14"/>
  <c r="V389" i="14"/>
  <c r="AF389" i="14" s="1" a="1"/>
  <c r="V390" i="14"/>
  <c r="AF390" i="14" s="1" a="1"/>
  <c r="S390" i="14"/>
  <c r="U390" i="14" s="1"/>
  <c r="Y390" i="14"/>
  <c r="Y391" i="14"/>
  <c r="S391" i="14"/>
  <c r="U391" i="14" s="1"/>
  <c r="V391" i="14"/>
  <c r="AF391" i="14" s="1" a="1"/>
  <c r="Y392" i="14"/>
  <c r="S392" i="14"/>
  <c r="U392" i="14" s="1"/>
  <c r="V392" i="14"/>
  <c r="AF392" i="14" s="1" a="1"/>
  <c r="Y393" i="14"/>
  <c r="S393" i="14"/>
  <c r="U393" i="14" s="1"/>
  <c r="V393" i="14"/>
  <c r="AF393" i="14" s="1" a="1"/>
  <c r="Y394" i="14"/>
  <c r="S394" i="14"/>
  <c r="U394" i="14" s="1"/>
  <c r="V394" i="14"/>
  <c r="AF394" i="14" s="1" a="1"/>
  <c r="Y395" i="14"/>
  <c r="S395" i="14"/>
  <c r="U395" i="14" s="1"/>
  <c r="V395" i="14"/>
  <c r="AF395" i="14" s="1" a="1"/>
  <c r="Y396" i="14"/>
  <c r="S396" i="14"/>
  <c r="U396" i="14" s="1"/>
  <c r="V396" i="14"/>
  <c r="AF396" i="14" s="1" a="1"/>
  <c r="Y397" i="14"/>
  <c r="S397" i="14"/>
  <c r="U397" i="14" s="1"/>
  <c r="V397" i="14"/>
  <c r="AF397" i="14" s="1" a="1"/>
  <c r="S398" i="14"/>
  <c r="U398" i="14" s="1"/>
  <c r="Y398" i="14"/>
  <c r="V398" i="14"/>
  <c r="AF398" i="14" s="1" a="1"/>
  <c r="S399" i="14"/>
  <c r="U399" i="14" s="1"/>
  <c r="V399" i="14"/>
  <c r="AF399" i="14" s="1" a="1"/>
  <c r="Y399" i="14"/>
  <c r="S400" i="14"/>
  <c r="U400" i="14" s="1"/>
  <c r="Y400" i="14"/>
  <c r="V400" i="14"/>
  <c r="AF400" i="14" s="1" a="1"/>
  <c r="V401" i="14"/>
  <c r="AF401" i="14" s="1" a="1"/>
  <c r="S401" i="14"/>
  <c r="U401" i="14" s="1"/>
  <c r="Y401" i="14"/>
  <c r="V402" i="14"/>
  <c r="AF402" i="14" s="1" a="1"/>
  <c r="S402" i="14"/>
  <c r="U402" i="14" s="1"/>
  <c r="Y402" i="14"/>
  <c r="V403" i="14"/>
  <c r="AF403" i="14" s="1" a="1"/>
  <c r="S403" i="14"/>
  <c r="U403" i="14" s="1"/>
  <c r="Y403" i="14"/>
  <c r="V404" i="14"/>
  <c r="AF404" i="14" s="1" a="1"/>
  <c r="S404" i="14"/>
  <c r="U404" i="14" s="1"/>
  <c r="Y404" i="14"/>
  <c r="V405" i="14"/>
  <c r="AF405" i="14" s="1" a="1"/>
  <c r="Y405" i="14"/>
  <c r="S405" i="14"/>
  <c r="U405" i="14" s="1"/>
  <c r="V406" i="14"/>
  <c r="AF406" i="14" s="1" a="1"/>
  <c r="Y406" i="14"/>
  <c r="S406" i="14"/>
  <c r="U406" i="14" s="1"/>
  <c r="S407" i="14"/>
  <c r="U407" i="14" s="1"/>
  <c r="Y407" i="14"/>
  <c r="V407" i="14"/>
  <c r="AF407" i="14" s="1" a="1"/>
  <c r="V408" i="14"/>
  <c r="AF408" i="14" s="1" a="1"/>
  <c r="S408" i="14"/>
  <c r="U408" i="14" s="1"/>
  <c r="Y408" i="14"/>
  <c r="V409" i="14"/>
  <c r="AF409" i="14" s="1" a="1"/>
  <c r="S409" i="14"/>
  <c r="U409" i="14" s="1"/>
  <c r="Y409" i="14"/>
  <c r="V410" i="14"/>
  <c r="AF410" i="14" s="1" a="1"/>
  <c r="S410" i="14"/>
  <c r="U410" i="14" s="1"/>
  <c r="Y410" i="14"/>
  <c r="V411" i="14"/>
  <c r="AF411" i="14" s="1" a="1"/>
  <c r="S411" i="14"/>
  <c r="U411" i="14" s="1"/>
  <c r="Y411" i="14"/>
  <c r="S412" i="14"/>
  <c r="U412" i="14" s="1"/>
  <c r="Y412" i="14"/>
  <c r="V412" i="14"/>
  <c r="AF412" i="14" s="1" a="1"/>
  <c r="S413" i="14"/>
  <c r="U413" i="14" s="1"/>
  <c r="Y413" i="14"/>
  <c r="V413" i="14"/>
  <c r="AF413" i="14" s="1" a="1"/>
  <c r="S414" i="14"/>
  <c r="U414" i="14" s="1"/>
  <c r="Y414" i="14"/>
  <c r="V414" i="14"/>
  <c r="AF414" i="14" s="1" a="1"/>
  <c r="V415" i="14"/>
  <c r="AF415" i="14" s="1" a="1"/>
  <c r="S415" i="14"/>
  <c r="U415" i="14" s="1"/>
  <c r="Y415" i="14"/>
  <c r="S416" i="14"/>
  <c r="U416" i="14" s="1"/>
  <c r="V416" i="14"/>
  <c r="AF416" i="14" s="1" a="1"/>
  <c r="Y416" i="14"/>
  <c r="V417" i="14"/>
  <c r="AF417" i="14" s="1" a="1"/>
  <c r="S417" i="14"/>
  <c r="U417" i="14" s="1"/>
  <c r="Y417" i="14"/>
  <c r="S418" i="14"/>
  <c r="U418" i="14" s="1"/>
  <c r="Y418" i="14"/>
  <c r="V418" i="14"/>
  <c r="AF418" i="14" s="1" a="1"/>
  <c r="S419" i="14"/>
  <c r="U419" i="14" s="1"/>
  <c r="Y419" i="14"/>
  <c r="V419" i="14"/>
  <c r="AF419" i="14" s="1" a="1"/>
  <c r="Y420" i="14"/>
  <c r="S420" i="14"/>
  <c r="U420" i="14" s="1"/>
  <c r="V420" i="14"/>
  <c r="AF420" i="14" s="1" a="1"/>
  <c r="S421" i="14"/>
  <c r="U421" i="14" s="1"/>
  <c r="V421" i="14"/>
  <c r="AF421" i="14" s="1" a="1"/>
  <c r="Y421" i="14"/>
  <c r="S422" i="14"/>
  <c r="U422" i="14" s="1"/>
  <c r="V422" i="14"/>
  <c r="AF422" i="14" s="1" a="1"/>
  <c r="Y422" i="14"/>
  <c r="V423" i="14"/>
  <c r="AF423" i="14" s="1" a="1"/>
  <c r="S423" i="14"/>
  <c r="U423" i="14" s="1"/>
  <c r="Y423" i="14"/>
  <c r="S424" i="14"/>
  <c r="U424" i="14" s="1"/>
  <c r="V424" i="14"/>
  <c r="AF424" i="14" s="1" a="1"/>
  <c r="Y424" i="14"/>
  <c r="S425" i="14"/>
  <c r="U425" i="14" s="1"/>
  <c r="V425" i="14"/>
  <c r="AF425" i="14" s="1" a="1"/>
  <c r="Y425" i="14"/>
  <c r="S426" i="14"/>
  <c r="U426" i="14" s="1"/>
  <c r="V426" i="14"/>
  <c r="AF426" i="14" s="1" a="1"/>
  <c r="Y426" i="14"/>
  <c r="S427" i="14"/>
  <c r="U427" i="14" s="1"/>
  <c r="V427" i="14"/>
  <c r="AF427" i="14" s="1" a="1"/>
  <c r="Y427" i="14"/>
  <c r="S428" i="14"/>
  <c r="U428" i="14" s="1"/>
  <c r="V428" i="14"/>
  <c r="AF428" i="14" s="1" a="1"/>
  <c r="Y428" i="14"/>
  <c r="S429" i="14"/>
  <c r="U429" i="14" s="1"/>
  <c r="V429" i="14"/>
  <c r="AF429" i="14" s="1" a="1"/>
  <c r="Y429" i="14"/>
  <c r="S430" i="14"/>
  <c r="U430" i="14" s="1"/>
  <c r="V430" i="14"/>
  <c r="AF430" i="14" s="1" a="1"/>
  <c r="Y430" i="14"/>
  <c r="S431" i="14"/>
  <c r="U431" i="14" s="1"/>
  <c r="Y431" i="14"/>
  <c r="V431" i="14"/>
  <c r="AF431" i="14" s="1" a="1"/>
  <c r="S432" i="14"/>
  <c r="U432" i="14" s="1"/>
  <c r="Y432" i="14"/>
  <c r="V432" i="14"/>
  <c r="AF432" i="14" s="1" a="1"/>
  <c r="V433" i="14"/>
  <c r="AF433" i="14" s="1" a="1"/>
  <c r="Y433" i="14"/>
  <c r="S433" i="14"/>
  <c r="U433" i="14" s="1"/>
  <c r="Y434" i="14"/>
  <c r="S434" i="14"/>
  <c r="U434" i="14" s="1"/>
  <c r="V434" i="14"/>
  <c r="AF434" i="14" s="1" a="1"/>
  <c r="S435" i="14"/>
  <c r="U435" i="14" s="1"/>
  <c r="V435" i="14"/>
  <c r="AF435" i="14" s="1" a="1"/>
  <c r="Y435" i="14"/>
  <c r="S436" i="14"/>
  <c r="U436" i="14" s="1"/>
  <c r="V436" i="14"/>
  <c r="AF436" i="14" s="1" a="1"/>
  <c r="Y436" i="14"/>
  <c r="S437" i="14"/>
  <c r="U437" i="14" s="1"/>
  <c r="V437" i="14"/>
  <c r="AF437" i="14" s="1" a="1"/>
  <c r="Y437" i="14"/>
  <c r="S438" i="14"/>
  <c r="U438" i="14" s="1"/>
  <c r="V438" i="14"/>
  <c r="AF438" i="14" s="1" a="1"/>
  <c r="Y438" i="14"/>
  <c r="S439" i="14"/>
  <c r="U439" i="14" s="1"/>
  <c r="V439" i="14"/>
  <c r="AF439" i="14" s="1" a="1"/>
  <c r="Y439" i="14"/>
  <c r="S440" i="14"/>
  <c r="U440" i="14" s="1"/>
  <c r="Y440" i="14"/>
  <c r="V440" i="14"/>
  <c r="AF440" i="14" s="1" a="1"/>
  <c r="S441" i="14"/>
  <c r="U441" i="14" s="1"/>
  <c r="Y441" i="14"/>
  <c r="V441" i="14"/>
  <c r="AF441" i="14" s="1" a="1"/>
  <c r="S442" i="14"/>
  <c r="U442" i="14" s="1"/>
  <c r="V442" i="14"/>
  <c r="AF442" i="14" s="1" a="1"/>
  <c r="Y442" i="14"/>
  <c r="S443" i="14"/>
  <c r="U443" i="14" s="1"/>
  <c r="Y443" i="14"/>
  <c r="V443" i="14"/>
  <c r="AF443" i="14" s="1" a="1"/>
  <c r="Y444" i="14"/>
  <c r="V444" i="14"/>
  <c r="AF444" i="14" s="1" a="1"/>
  <c r="S444" i="14"/>
  <c r="U444" i="14" s="1"/>
  <c r="S445" i="14"/>
  <c r="U445" i="14" s="1"/>
  <c r="Y445" i="14"/>
  <c r="V445" i="14"/>
  <c r="AF445" i="14" s="1" a="1"/>
  <c r="V446" i="14"/>
  <c r="AF446" i="14" s="1" a="1"/>
  <c r="Y446" i="14"/>
  <c r="S446" i="14"/>
  <c r="U446" i="14" s="1"/>
  <c r="V447" i="14"/>
  <c r="AF447" i="14" s="1" a="1"/>
  <c r="Y447" i="14"/>
  <c r="S447" i="14"/>
  <c r="U447" i="14" s="1"/>
  <c r="V448" i="14"/>
  <c r="AF448" i="14" s="1" a="1"/>
  <c r="Y448" i="14"/>
  <c r="S448" i="14"/>
  <c r="U448" i="14" s="1"/>
  <c r="V449" i="14"/>
  <c r="AF449" i="14" s="1" a="1"/>
  <c r="Y449" i="14"/>
  <c r="S449" i="14"/>
  <c r="U449" i="14" s="1"/>
  <c r="V450" i="14"/>
  <c r="AF450" i="14" s="1" a="1"/>
  <c r="Y450" i="14"/>
  <c r="S450" i="14"/>
  <c r="U450" i="14" s="1"/>
  <c r="Y451" i="14"/>
  <c r="V451" i="14"/>
  <c r="AF451" i="14" s="1" a="1"/>
  <c r="S451" i="14"/>
  <c r="U451" i="14" s="1"/>
  <c r="Y452" i="14"/>
  <c r="S452" i="14"/>
  <c r="U452" i="14" s="1"/>
  <c r="V452" i="14"/>
  <c r="AF452" i="14" s="1" a="1"/>
  <c r="Y453" i="14"/>
  <c r="V453" i="14"/>
  <c r="AF453" i="14" s="1" a="1"/>
  <c r="S453" i="14"/>
  <c r="U453" i="14" s="1"/>
  <c r="Y454" i="14"/>
  <c r="S454" i="14"/>
  <c r="U454" i="14" s="1"/>
  <c r="V454" i="14"/>
  <c r="AF454" i="14" s="1" a="1"/>
  <c r="Y455" i="14"/>
  <c r="V455" i="14"/>
  <c r="AF455" i="14" s="1" a="1"/>
  <c r="S455" i="14"/>
  <c r="U455" i="14" s="1"/>
  <c r="S456" i="14"/>
  <c r="U456" i="14" s="1"/>
  <c r="Y456" i="14"/>
  <c r="V456" i="14"/>
  <c r="AF456" i="14" s="1" a="1"/>
  <c r="Y457" i="14"/>
  <c r="V457" i="14"/>
  <c r="AF457" i="14" s="1" a="1"/>
  <c r="S457" i="14"/>
  <c r="U457" i="14" s="1"/>
  <c r="S458" i="14"/>
  <c r="U458" i="14" s="1"/>
  <c r="Y458" i="14"/>
  <c r="V458" i="14"/>
  <c r="AF458" i="14" s="1" a="1"/>
  <c r="Y459" i="14"/>
  <c r="S459" i="14"/>
  <c r="U459" i="14" s="1"/>
  <c r="V459" i="14"/>
  <c r="AF459" i="14" s="1" a="1"/>
  <c r="Y460" i="14"/>
  <c r="S460" i="14"/>
  <c r="U460" i="14" s="1"/>
  <c r="V460" i="14"/>
  <c r="AF460" i="14" s="1" a="1"/>
  <c r="Y461" i="14"/>
  <c r="S461" i="14"/>
  <c r="U461" i="14" s="1"/>
  <c r="V461" i="14"/>
  <c r="AF461" i="14" s="1" a="1"/>
  <c r="S462" i="14"/>
  <c r="U462" i="14" s="1"/>
  <c r="V462" i="14"/>
  <c r="AF462" i="14" s="1" a="1"/>
  <c r="Y462" i="14"/>
  <c r="Y463" i="14"/>
  <c r="S463" i="14"/>
  <c r="U463" i="14" s="1"/>
  <c r="V463" i="14"/>
  <c r="AF463" i="14" s="1" a="1"/>
  <c r="V464" i="14"/>
  <c r="AF464" i="14" s="1" a="1"/>
  <c r="Y464" i="14"/>
  <c r="S464" i="14"/>
  <c r="U464" i="14" s="1"/>
  <c r="V465" i="14"/>
  <c r="AF465" i="14" s="1" a="1"/>
  <c r="Y465" i="14"/>
  <c r="S465" i="14"/>
  <c r="U465" i="14" s="1"/>
  <c r="V466" i="14"/>
  <c r="AF466" i="14" s="1" a="1"/>
  <c r="Y466" i="14"/>
  <c r="S466" i="14"/>
  <c r="U466" i="14" s="1"/>
  <c r="V467" i="14"/>
  <c r="AF467" i="14" s="1" a="1"/>
  <c r="Y467" i="14"/>
  <c r="S467" i="14"/>
  <c r="U467" i="14" s="1"/>
  <c r="V468" i="14"/>
  <c r="AF468" i="14" s="1" a="1"/>
  <c r="Y468" i="14"/>
  <c r="S468" i="14"/>
  <c r="U468" i="14" s="1"/>
  <c r="V469" i="14"/>
  <c r="AF469" i="14" s="1" a="1"/>
  <c r="Y469" i="14"/>
  <c r="S469" i="14"/>
  <c r="U469" i="14" s="1"/>
  <c r="V470" i="14"/>
  <c r="AF470" i="14" s="1" a="1"/>
  <c r="Y470" i="14"/>
  <c r="S470" i="14"/>
  <c r="U470" i="14" s="1"/>
  <c r="V471" i="14"/>
  <c r="AF471" i="14" s="1" a="1"/>
  <c r="S471" i="14"/>
  <c r="U471" i="14" s="1"/>
  <c r="Y471" i="14"/>
  <c r="V472" i="14"/>
  <c r="AF472" i="14" s="1" a="1"/>
  <c r="Y472" i="14"/>
  <c r="S472" i="14"/>
  <c r="U472" i="14" s="1"/>
  <c r="V473" i="14"/>
  <c r="AF473" i="14" s="1" a="1"/>
  <c r="Y473" i="14"/>
  <c r="S473" i="14"/>
  <c r="U473" i="14" s="1"/>
  <c r="V474" i="14"/>
  <c r="AF474" i="14" s="1" a="1"/>
  <c r="S474" i="14"/>
  <c r="U474" i="14" s="1"/>
  <c r="Y474" i="14"/>
  <c r="V475" i="14"/>
  <c r="AF475" i="14" s="1" a="1"/>
  <c r="Y475" i="14"/>
  <c r="S475" i="14"/>
  <c r="U475" i="14" s="1"/>
  <c r="V476" i="14"/>
  <c r="AF476" i="14" s="1" a="1"/>
  <c r="Y476" i="14"/>
  <c r="S476" i="14"/>
  <c r="U476" i="14" s="1"/>
  <c r="V477" i="14"/>
  <c r="AF477" i="14" s="1" a="1"/>
  <c r="S477" i="14"/>
  <c r="U477" i="14" s="1"/>
  <c r="Y477" i="14"/>
  <c r="V478" i="14"/>
  <c r="AF478" i="14" s="1" a="1"/>
  <c r="S478" i="14"/>
  <c r="U478" i="14" s="1"/>
  <c r="Y478" i="14"/>
  <c r="V479" i="14"/>
  <c r="AF479" i="14" s="1" a="1"/>
  <c r="S479" i="14"/>
  <c r="U479" i="14" s="1"/>
  <c r="Y479" i="14"/>
  <c r="V480" i="14"/>
  <c r="AF480" i="14" s="1" a="1"/>
  <c r="S480" i="14"/>
  <c r="U480" i="14" s="1"/>
  <c r="Y480" i="14"/>
  <c r="V481" i="14"/>
  <c r="AF481" i="14" s="1" a="1"/>
  <c r="S481" i="14"/>
  <c r="U481" i="14" s="1"/>
  <c r="Y481" i="14"/>
  <c r="Y482" i="14"/>
  <c r="S482" i="14"/>
  <c r="U482" i="14" s="1"/>
  <c r="V482" i="14"/>
  <c r="AF482" i="14" s="1" a="1"/>
  <c r="V483" i="14"/>
  <c r="AF483" i="14" s="1" a="1"/>
  <c r="Y483" i="14"/>
  <c r="S483" i="14"/>
  <c r="U483" i="14" s="1"/>
  <c r="Y484" i="14"/>
  <c r="S484" i="14"/>
  <c r="U484" i="14" s="1"/>
  <c r="V484" i="14"/>
  <c r="AF484" i="14" s="1" a="1"/>
  <c r="Y485" i="14"/>
  <c r="S485" i="14"/>
  <c r="U485" i="14" s="1"/>
  <c r="V485" i="14"/>
  <c r="AF485" i="14" s="1" a="1"/>
  <c r="S486" i="14"/>
  <c r="U486" i="14" s="1"/>
  <c r="Y486" i="14"/>
  <c r="V486" i="14"/>
  <c r="AF486" i="14" s="1" a="1"/>
  <c r="S487" i="14"/>
  <c r="U487" i="14" s="1"/>
  <c r="Y487" i="14"/>
  <c r="V487" i="14"/>
  <c r="AF487" i="14" s="1" a="1"/>
  <c r="S488" i="14"/>
  <c r="U488" i="14" s="1"/>
  <c r="Y488" i="14"/>
  <c r="V488" i="14"/>
  <c r="AF488" i="14" s="1" a="1"/>
  <c r="S489" i="14"/>
  <c r="U489" i="14" s="1"/>
  <c r="Y489" i="14"/>
  <c r="V489" i="14"/>
  <c r="AF489" i="14" s="1" a="1"/>
  <c r="Y490" i="14"/>
  <c r="S490" i="14"/>
  <c r="U490" i="14" s="1"/>
  <c r="V490" i="14"/>
  <c r="AF490" i="14" s="1" a="1"/>
  <c r="V491" i="14"/>
  <c r="AF491" i="14" s="1" a="1"/>
  <c r="Y491" i="14"/>
  <c r="S491" i="14"/>
  <c r="U491" i="14" s="1"/>
  <c r="V492" i="14"/>
  <c r="AF492" i="14" s="1" a="1"/>
  <c r="Y492" i="14"/>
  <c r="S492" i="14"/>
  <c r="U492" i="14" s="1"/>
  <c r="V493" i="14"/>
  <c r="AF493" i="14" s="1" a="1"/>
  <c r="Y493" i="14"/>
  <c r="S493" i="14"/>
  <c r="U493" i="14" s="1"/>
  <c r="V494" i="14"/>
  <c r="AF494" i="14" s="1" a="1"/>
  <c r="S494" i="14"/>
  <c r="U494" i="14" s="1"/>
  <c r="Y494" i="14"/>
  <c r="S495" i="14"/>
  <c r="U495" i="14" s="1"/>
  <c r="V495" i="14"/>
  <c r="AF495" i="14" s="1" a="1"/>
  <c r="Y495" i="14"/>
  <c r="V496" i="14"/>
  <c r="AF496" i="14" s="1" a="1"/>
  <c r="S496" i="14"/>
  <c r="U496" i="14" s="1"/>
  <c r="Y496" i="14"/>
  <c r="Y497" i="14"/>
  <c r="V497" i="14"/>
  <c r="AF497" i="14" s="1" a="1"/>
  <c r="S497" i="14"/>
  <c r="U497" i="14" s="1"/>
  <c r="Y498" i="14"/>
  <c r="V498" i="14"/>
  <c r="AF498" i="14" s="1" a="1"/>
  <c r="S498" i="14"/>
  <c r="U498" i="14" s="1"/>
  <c r="Y499" i="14"/>
  <c r="S499" i="14"/>
  <c r="U499" i="14" s="1"/>
  <c r="V499" i="14"/>
  <c r="AF499" i="14" s="1" a="1"/>
  <c r="V500" i="14"/>
  <c r="AF500" i="14" s="1" a="1"/>
  <c r="S500" i="14"/>
  <c r="U500" i="14" s="1"/>
  <c r="Y500" i="14"/>
  <c r="V501" i="14"/>
  <c r="AF501" i="14" s="1" a="1"/>
  <c r="S501" i="14"/>
  <c r="U501" i="14" s="1"/>
  <c r="Y501" i="14"/>
  <c r="V502" i="14"/>
  <c r="AF502" i="14" s="1" a="1"/>
  <c r="Y502" i="14"/>
  <c r="S502" i="14"/>
  <c r="U502" i="14" s="1"/>
  <c r="S503" i="14"/>
  <c r="U503" i="14" s="1"/>
  <c r="V503" i="14"/>
  <c r="AF503" i="14" s="1" a="1"/>
  <c r="Y503" i="14"/>
  <c r="V504" i="14"/>
  <c r="AF504" i="14" s="1" a="1"/>
  <c r="Y504" i="14"/>
  <c r="S504" i="14"/>
  <c r="U504" i="14" s="1"/>
  <c r="S505" i="14"/>
  <c r="U505" i="14" s="1"/>
  <c r="V505" i="14"/>
  <c r="AF505" i="14" s="1" a="1"/>
  <c r="Y505" i="14"/>
  <c r="Y506" i="14"/>
  <c r="S506" i="14"/>
  <c r="U506" i="14" s="1"/>
  <c r="V506" i="14"/>
  <c r="AF506" i="14" s="1" a="1"/>
  <c r="Y507" i="14"/>
  <c r="S507" i="14"/>
  <c r="U507" i="14" s="1"/>
  <c r="V507" i="14"/>
  <c r="AF507" i="14" s="1" a="1"/>
  <c r="Y508" i="14"/>
  <c r="S508" i="14"/>
  <c r="U508" i="14" s="1"/>
  <c r="V508" i="14"/>
  <c r="AF508" i="14" s="1" a="1"/>
  <c r="S509" i="14"/>
  <c r="U509" i="14" s="1"/>
  <c r="V509" i="14"/>
  <c r="AF509" i="14" s="1" a="1"/>
  <c r="Y509" i="14"/>
  <c r="V510" i="14"/>
  <c r="AF510" i="14" s="1" a="1"/>
  <c r="Y510" i="14"/>
  <c r="S510" i="14"/>
  <c r="U510" i="14" s="1"/>
  <c r="Y511" i="14"/>
  <c r="V511" i="14"/>
  <c r="AF511" i="14" s="1" a="1"/>
  <c r="S511" i="14"/>
  <c r="U511" i="14" s="1"/>
  <c r="Y512" i="14"/>
  <c r="V512" i="14"/>
  <c r="AF512" i="14" s="1" a="1"/>
  <c r="S512" i="14"/>
  <c r="U512" i="14" s="1"/>
  <c r="V513" i="14"/>
  <c r="AF513" i="14" s="1" a="1"/>
  <c r="Y513" i="14"/>
  <c r="S513" i="14"/>
  <c r="U513" i="14" s="1"/>
  <c r="S514" i="14"/>
  <c r="U514" i="14" s="1"/>
  <c r="V514" i="14"/>
  <c r="AF514" i="14" s="1" a="1"/>
  <c r="Y514" i="14"/>
  <c r="V515" i="14"/>
  <c r="AF515" i="14" s="1" a="1"/>
  <c r="Y515" i="14"/>
  <c r="S515" i="14"/>
  <c r="U515" i="14" s="1"/>
  <c r="V516" i="14"/>
  <c r="AF516" i="14" s="1" a="1"/>
  <c r="S516" i="14"/>
  <c r="U516" i="14" s="1"/>
  <c r="Y516" i="14"/>
  <c r="V517" i="14"/>
  <c r="AF517" i="14" s="1" a="1"/>
  <c r="S517" i="14"/>
  <c r="U517" i="14" s="1"/>
  <c r="Y517" i="14"/>
  <c r="S518" i="14"/>
  <c r="U518" i="14" s="1"/>
  <c r="Y518" i="14"/>
  <c r="V518" i="14"/>
  <c r="AF518" i="14" s="1" a="1"/>
  <c r="S519" i="14"/>
  <c r="U519" i="14" s="1"/>
  <c r="P519" i="14"/>
  <c r="Y519" i="14"/>
  <c r="V519" i="14"/>
  <c r="AF519" i="14" s="1" a="1"/>
  <c r="S520" i="14"/>
  <c r="U520" i="14" s="1"/>
  <c r="V520" i="14"/>
  <c r="AF520" i="14" s="1" a="1"/>
  <c r="Y520" i="14"/>
  <c r="S521" i="14"/>
  <c r="U521" i="14" s="1"/>
  <c r="V521" i="14"/>
  <c r="AF521" i="14" s="1" a="1"/>
  <c r="Y521" i="14"/>
  <c r="S522" i="14"/>
  <c r="U522" i="14" s="1"/>
  <c r="V522" i="14"/>
  <c r="AF522" i="14" s="1" a="1"/>
  <c r="Y522" i="14"/>
  <c r="S523" i="14"/>
  <c r="U523" i="14" s="1"/>
  <c r="Y523" i="14"/>
  <c r="V523" i="14"/>
  <c r="AF523" i="14" s="1" a="1"/>
  <c r="S524" i="14"/>
  <c r="U524" i="14" s="1"/>
  <c r="Y524" i="14"/>
  <c r="V524" i="14"/>
  <c r="AF524" i="14" s="1" a="1"/>
  <c r="S525" i="14"/>
  <c r="U525" i="14" s="1"/>
  <c r="Y525" i="14"/>
  <c r="V525" i="14"/>
  <c r="AF525" i="14" s="1" a="1"/>
  <c r="S526" i="14"/>
  <c r="U526" i="14" s="1"/>
  <c r="Y526" i="14"/>
  <c r="V526" i="14"/>
  <c r="AF526" i="14" s="1" a="1"/>
  <c r="S527" i="14"/>
  <c r="U527" i="14" s="1"/>
  <c r="Y527" i="14"/>
  <c r="V527" i="14"/>
  <c r="AF527" i="14" s="1" a="1"/>
  <c r="S528" i="14"/>
  <c r="U528" i="14" s="1"/>
  <c r="Y528" i="14"/>
  <c r="V528" i="14"/>
  <c r="AF528" i="14" s="1" a="1"/>
  <c r="S529" i="14"/>
  <c r="U529" i="14" s="1"/>
  <c r="V529" i="14"/>
  <c r="AF529" i="14" s="1" a="1"/>
  <c r="Y529" i="14"/>
  <c r="S530" i="14"/>
  <c r="U530" i="14" s="1"/>
  <c r="V530" i="14"/>
  <c r="AF530" i="14" s="1" a="1"/>
  <c r="Y530" i="14"/>
  <c r="S531" i="14"/>
  <c r="U531" i="14" s="1"/>
  <c r="V531" i="14"/>
  <c r="AF531" i="14" s="1" a="1"/>
  <c r="Y531" i="14"/>
  <c r="S532" i="14"/>
  <c r="U532" i="14" s="1"/>
  <c r="V532" i="14"/>
  <c r="AF532" i="14" s="1" a="1"/>
  <c r="Y532" i="14"/>
  <c r="S533" i="14"/>
  <c r="U533" i="14" s="1"/>
  <c r="V533" i="14"/>
  <c r="AF533" i="14" s="1" a="1"/>
  <c r="Y533" i="14"/>
  <c r="S534" i="14"/>
  <c r="U534" i="14" s="1"/>
  <c r="V534" i="14"/>
  <c r="AF534" i="14" s="1" a="1"/>
  <c r="Y534" i="14"/>
  <c r="S535" i="14"/>
  <c r="U535" i="14" s="1"/>
  <c r="Y535" i="14"/>
  <c r="V535" i="14"/>
  <c r="AF535" i="14" s="1" a="1"/>
  <c r="S536" i="14"/>
  <c r="U536" i="14" s="1"/>
  <c r="Y536" i="14"/>
  <c r="V536" i="14"/>
  <c r="AF536" i="14" s="1" a="1"/>
  <c r="S537" i="14"/>
  <c r="U537" i="14" s="1"/>
  <c r="Y537" i="14"/>
  <c r="V537" i="14"/>
  <c r="AF537" i="14" s="1" a="1"/>
  <c r="S538" i="14"/>
  <c r="U538" i="14" s="1"/>
  <c r="V538" i="14"/>
  <c r="AF538" i="14" s="1" a="1"/>
  <c r="Y538" i="14"/>
  <c r="S539" i="14"/>
  <c r="U539" i="14" s="1"/>
  <c r="V539" i="14"/>
  <c r="AF539" i="14" s="1" a="1"/>
  <c r="Y539" i="14"/>
  <c r="S540" i="14"/>
  <c r="U540" i="14" s="1"/>
  <c r="Y540" i="14"/>
  <c r="V540" i="14"/>
  <c r="AF540" i="14" s="1" a="1"/>
  <c r="Y541" i="14"/>
  <c r="V541" i="14"/>
  <c r="AF541" i="14" s="1" a="1"/>
  <c r="S541" i="14"/>
  <c r="U541" i="14" s="1"/>
  <c r="S542" i="14"/>
  <c r="U542" i="14" s="1"/>
  <c r="V542" i="14"/>
  <c r="AF542" i="14" s="1" a="1"/>
  <c r="Y542" i="14"/>
  <c r="S543" i="14"/>
  <c r="U543" i="14" s="1"/>
  <c r="Y543" i="14"/>
  <c r="V543" i="14"/>
  <c r="AF543" i="14" s="1" a="1"/>
  <c r="S544" i="14"/>
  <c r="U544" i="14" s="1"/>
  <c r="V544" i="14"/>
  <c r="AF544" i="14" s="1" a="1"/>
  <c r="Y544" i="14"/>
  <c r="S545" i="14"/>
  <c r="U545" i="14" s="1"/>
  <c r="V545" i="14"/>
  <c r="AF545" i="14" s="1" a="1"/>
  <c r="Y545" i="14"/>
  <c r="S546" i="14"/>
  <c r="U546" i="14" s="1"/>
  <c r="Y546" i="14"/>
  <c r="V546" i="14"/>
  <c r="AF546" i="14" s="1" a="1"/>
  <c r="S547" i="14"/>
  <c r="U547" i="14" s="1"/>
  <c r="V547" i="14"/>
  <c r="AF547" i="14" s="1" a="1"/>
  <c r="Y547" i="14"/>
  <c r="S548" i="14"/>
  <c r="U548" i="14" s="1"/>
  <c r="Y548" i="14"/>
  <c r="V548" i="14"/>
  <c r="AF548" i="14" s="1" a="1"/>
  <c r="S549" i="14"/>
  <c r="U549" i="14" s="1"/>
  <c r="Y549" i="14"/>
  <c r="V549" i="14"/>
  <c r="AF549" i="14" s="1" a="1"/>
  <c r="S550" i="14"/>
  <c r="U550" i="14" s="1"/>
  <c r="Y550" i="14"/>
  <c r="V550" i="14"/>
  <c r="AF550" i="14" s="1" a="1"/>
  <c r="S551" i="14"/>
  <c r="U551" i="14" s="1"/>
  <c r="V551" i="14"/>
  <c r="AF551" i="14" s="1" a="1"/>
  <c r="Y551" i="14"/>
  <c r="S552" i="14"/>
  <c r="U552" i="14" s="1"/>
  <c r="V552" i="14"/>
  <c r="AF552" i="14" s="1" a="1"/>
  <c r="Y552" i="14"/>
  <c r="V553" i="14"/>
  <c r="AF553" i="14" s="1" a="1"/>
  <c r="S553" i="14"/>
  <c r="U553" i="14" s="1"/>
  <c r="Y553" i="14"/>
  <c r="S554" i="14"/>
  <c r="U554" i="14" s="1"/>
  <c r="V554" i="14"/>
  <c r="AF554" i="14" s="1" a="1"/>
  <c r="Y554" i="14"/>
  <c r="S555" i="14"/>
  <c r="U555" i="14" s="1"/>
  <c r="Y555" i="14"/>
  <c r="V555" i="14"/>
  <c r="AF555" i="14" s="1" a="1"/>
  <c r="S556" i="14"/>
  <c r="U556" i="14" s="1"/>
  <c r="Y556" i="14"/>
  <c r="V556" i="14"/>
  <c r="AF556" i="14" s="1" a="1"/>
  <c r="S557" i="14"/>
  <c r="U557" i="14" s="1"/>
  <c r="V557" i="14"/>
  <c r="AF557" i="14" s="1" a="1"/>
  <c r="Y557" i="14"/>
  <c r="S558" i="14"/>
  <c r="U558" i="14" s="1"/>
  <c r="Y558" i="14"/>
  <c r="V558" i="14"/>
  <c r="AF558" i="14" s="1" a="1"/>
  <c r="S559" i="14"/>
  <c r="U559" i="14" s="1"/>
  <c r="Y559" i="14"/>
  <c r="V559" i="14"/>
  <c r="AF559" i="14" s="1" a="1"/>
  <c r="Y560" i="14"/>
  <c r="V560" i="14"/>
  <c r="AF560" i="14" s="1" a="1"/>
  <c r="S560" i="14"/>
  <c r="U560" i="14" s="1"/>
  <c r="V561" i="14"/>
  <c r="AF561" i="14" s="1" a="1"/>
  <c r="Y561" i="14"/>
  <c r="S561" i="14"/>
  <c r="U561" i="14" s="1"/>
  <c r="Y562" i="14"/>
  <c r="V562" i="14"/>
  <c r="AF562" i="14" s="1" a="1"/>
  <c r="S562" i="14"/>
  <c r="U562" i="14" s="1"/>
  <c r="S563" i="14"/>
  <c r="U563" i="14" s="1"/>
  <c r="Y563" i="14"/>
  <c r="V563" i="14"/>
  <c r="AF563" i="14" s="1" a="1"/>
  <c r="S564" i="14"/>
  <c r="U564" i="14" s="1"/>
  <c r="Y564" i="14"/>
  <c r="V564" i="14"/>
  <c r="AF564" i="14" s="1" a="1"/>
  <c r="Y565" i="14"/>
  <c r="V565" i="14"/>
  <c r="AF565" i="14" s="1" a="1"/>
  <c r="S565" i="14"/>
  <c r="U565" i="14" s="1"/>
  <c r="V566" i="14"/>
  <c r="AF566" i="14" s="1" a="1"/>
  <c r="Y566" i="14"/>
  <c r="S566" i="14"/>
  <c r="U566" i="14" s="1"/>
  <c r="V567" i="14"/>
  <c r="AF567" i="14" s="1" a="1"/>
  <c r="Y567" i="14"/>
  <c r="S567" i="14"/>
  <c r="U567" i="14" s="1"/>
  <c r="Y568" i="14"/>
  <c r="V568" i="14"/>
  <c r="AF568" i="14" s="1" a="1"/>
  <c r="S568" i="14"/>
  <c r="U568" i="14" s="1"/>
  <c r="Y569" i="14"/>
  <c r="V569" i="14"/>
  <c r="AF569" i="14" s="1" a="1"/>
  <c r="S569" i="14"/>
  <c r="U569" i="14" s="1"/>
  <c r="Y570" i="14"/>
  <c r="V570" i="14"/>
  <c r="AF570" i="14" s="1" a="1"/>
  <c r="S570" i="14"/>
  <c r="U570" i="14" s="1"/>
  <c r="S571" i="14"/>
  <c r="U571" i="14" s="1"/>
  <c r="Y571" i="14"/>
  <c r="V571" i="14"/>
  <c r="AF571" i="14" s="1" a="1"/>
  <c r="S572" i="14"/>
  <c r="U572" i="14" s="1"/>
  <c r="Y572" i="14"/>
  <c r="V572" i="14"/>
  <c r="AF572" i="14" s="1" a="1"/>
  <c r="S573" i="14"/>
  <c r="U573" i="14" s="1"/>
  <c r="Y573" i="14"/>
  <c r="V573" i="14"/>
  <c r="AF573" i="14" s="1" a="1"/>
  <c r="S574" i="14"/>
  <c r="U574" i="14" s="1"/>
  <c r="Y574" i="14"/>
  <c r="V574" i="14"/>
  <c r="AF574" i="14" s="1" a="1"/>
  <c r="Y575" i="14"/>
  <c r="S575" i="14"/>
  <c r="U575" i="14" s="1"/>
  <c r="V575" i="14"/>
  <c r="AF575" i="14" s="1" a="1"/>
  <c r="Y576" i="14"/>
  <c r="V576" i="14"/>
  <c r="AF576" i="14" s="1" a="1"/>
  <c r="S576" i="14"/>
  <c r="U576" i="14" s="1"/>
  <c r="Y577" i="14"/>
  <c r="V577" i="14"/>
  <c r="AF577" i="14" s="1" a="1"/>
  <c r="S577" i="14"/>
  <c r="U577" i="14" s="1"/>
  <c r="Y578" i="14"/>
  <c r="S578" i="14"/>
  <c r="U578" i="14" s="1"/>
  <c r="V578" i="14"/>
  <c r="AF578" i="14" s="1" a="1"/>
  <c r="V579" i="14"/>
  <c r="AF579" i="14" s="1" a="1"/>
  <c r="Y579" i="14"/>
  <c r="S579" i="14"/>
  <c r="U579" i="14" s="1"/>
  <c r="V580" i="14"/>
  <c r="AF580" i="14" s="1" a="1"/>
  <c r="Y580" i="14"/>
  <c r="S580" i="14"/>
  <c r="U580" i="14" s="1"/>
  <c r="V581" i="14"/>
  <c r="AF581" i="14" s="1" a="1"/>
  <c r="Y581" i="14"/>
  <c r="S581" i="14"/>
  <c r="U581" i="14" s="1"/>
  <c r="S582" i="14"/>
  <c r="U582" i="14" s="1"/>
  <c r="V582" i="14"/>
  <c r="AF582" i="14" s="1" a="1"/>
  <c r="Y582" i="14"/>
  <c r="Y583" i="14"/>
  <c r="S583" i="14"/>
  <c r="U583" i="14" s="1"/>
  <c r="V583" i="14"/>
  <c r="AF583" i="14" s="1" a="1"/>
  <c r="Y584" i="14"/>
  <c r="S584" i="14"/>
  <c r="U584" i="14" s="1"/>
  <c r="V584" i="14"/>
  <c r="AF584" i="14" s="1" a="1"/>
  <c r="S585" i="14"/>
  <c r="U585" i="14" s="1"/>
  <c r="Y585" i="14"/>
  <c r="V585" i="14"/>
  <c r="AF585" i="14" s="1" a="1"/>
  <c r="Y586" i="14"/>
  <c r="S586" i="14"/>
  <c r="U586" i="14" s="1"/>
  <c r="V586" i="14"/>
  <c r="AF586" i="14" s="1" a="1"/>
  <c r="Y587" i="14"/>
  <c r="V587" i="14"/>
  <c r="AF587" i="14" s="1" a="1"/>
  <c r="S587" i="14"/>
  <c r="U587" i="14" s="1"/>
  <c r="Y588" i="14"/>
  <c r="S588" i="14"/>
  <c r="U588" i="14" s="1"/>
  <c r="V588" i="14"/>
  <c r="AF588" i="14" s="1" a="1"/>
  <c r="V589" i="14"/>
  <c r="AF589" i="14" s="1" a="1"/>
  <c r="Y589" i="14"/>
  <c r="S589" i="14"/>
  <c r="U589" i="14" s="1"/>
  <c r="S590" i="14"/>
  <c r="U590" i="14" s="1"/>
  <c r="Y590" i="14"/>
  <c r="V590" i="14"/>
  <c r="AF590" i="14" s="1" a="1"/>
  <c r="S591" i="14"/>
  <c r="U591" i="14" s="1"/>
  <c r="V591" i="14"/>
  <c r="AF591" i="14" s="1" a="1"/>
  <c r="Y591" i="14"/>
  <c r="V592" i="14"/>
  <c r="AF592" i="14" s="1" a="1"/>
  <c r="Y592" i="14"/>
  <c r="S592" i="14"/>
  <c r="U592" i="14" s="1"/>
  <c r="S593" i="14"/>
  <c r="U593" i="14" s="1"/>
  <c r="Y593" i="14"/>
  <c r="V593" i="14"/>
  <c r="AF593" i="14" s="1" a="1"/>
  <c r="S594" i="14"/>
  <c r="U594" i="14" s="1"/>
  <c r="Y594" i="14"/>
  <c r="V594" i="14"/>
  <c r="AF594" i="14" s="1" a="1"/>
  <c r="V595" i="14"/>
  <c r="AF595" i="14" s="1" a="1"/>
  <c r="S595" i="14"/>
  <c r="U595" i="14" s="1"/>
  <c r="Y595" i="14"/>
  <c r="S596" i="14"/>
  <c r="U596" i="14" s="1"/>
  <c r="V596" i="14"/>
  <c r="AF596" i="14" s="1" a="1"/>
  <c r="Y596" i="14"/>
  <c r="S597" i="14"/>
  <c r="U597" i="14" s="1"/>
  <c r="V597" i="14"/>
  <c r="AF597" i="14" s="1" a="1"/>
  <c r="Y597" i="14"/>
  <c r="Y598" i="14"/>
  <c r="S598" i="14"/>
  <c r="U598" i="14" s="1"/>
  <c r="V598" i="14"/>
  <c r="AF598" i="14" s="1" a="1"/>
  <c r="S599" i="14"/>
  <c r="U599" i="14" s="1"/>
  <c r="V599" i="14"/>
  <c r="AF599" i="14" s="1" a="1"/>
  <c r="Y599" i="14"/>
  <c r="Y600" i="14"/>
  <c r="S600" i="14"/>
  <c r="U600" i="14" s="1"/>
  <c r="V600" i="14"/>
  <c r="AF600" i="14" s="1" a="1"/>
  <c r="S601" i="14"/>
  <c r="U601" i="14" s="1"/>
  <c r="V601" i="14"/>
  <c r="AF601" i="14" s="1" a="1"/>
  <c r="Y601" i="14"/>
  <c r="S602" i="14"/>
  <c r="U602" i="14" s="1"/>
  <c r="V602" i="14"/>
  <c r="AF602" i="14" s="1" a="1"/>
  <c r="Y602" i="14"/>
  <c r="S603" i="14"/>
  <c r="U603" i="14" s="1"/>
  <c r="V603" i="14"/>
  <c r="AF603" i="14" s="1" a="1"/>
  <c r="Y603" i="14"/>
  <c r="S604" i="14"/>
  <c r="U604" i="14" s="1"/>
  <c r="V604" i="14"/>
  <c r="AF604" i="14" s="1" a="1"/>
  <c r="Y604" i="14"/>
  <c r="S605" i="14"/>
  <c r="U605" i="14" s="1"/>
  <c r="V605" i="14"/>
  <c r="AF605" i="14" s="1" a="1"/>
  <c r="Y605" i="14"/>
  <c r="Y606" i="14"/>
  <c r="V606" i="14"/>
  <c r="AF606" i="14" s="1" a="1"/>
  <c r="S606" i="14"/>
  <c r="U606" i="14" s="1"/>
  <c r="S607" i="14"/>
  <c r="U607" i="14" s="1"/>
  <c r="Y607" i="14"/>
  <c r="V607" i="14"/>
  <c r="AF607" i="14" s="1" a="1"/>
  <c r="S608" i="14"/>
  <c r="U608" i="14" s="1"/>
  <c r="V608" i="14"/>
  <c r="AF608" i="14" s="1" a="1"/>
  <c r="Y608" i="14"/>
  <c r="S609" i="14"/>
  <c r="U609" i="14" s="1"/>
  <c r="V609" i="14"/>
  <c r="AF609" i="14" s="1" a="1"/>
  <c r="Y609" i="14"/>
  <c r="S610" i="14"/>
  <c r="U610" i="14" s="1"/>
  <c r="V610" i="14"/>
  <c r="AF610" i="14" s="1" a="1"/>
  <c r="Y610" i="14"/>
  <c r="S611" i="14"/>
  <c r="U611" i="14" s="1"/>
  <c r="V611" i="14"/>
  <c r="AF611" i="14" s="1" a="1"/>
  <c r="Y611" i="14"/>
  <c r="Y612" i="14"/>
  <c r="S612" i="14"/>
  <c r="U612" i="14" s="1"/>
  <c r="V612" i="14"/>
  <c r="AF612" i="14" s="1" a="1"/>
  <c r="Y613" i="14"/>
  <c r="S613" i="14"/>
  <c r="U613" i="14" s="1"/>
  <c r="V613" i="14"/>
  <c r="AF613" i="14" s="1" a="1"/>
  <c r="V614" i="14"/>
  <c r="AF614" i="14" s="1" a="1"/>
  <c r="Y614" i="14"/>
  <c r="S614" i="14"/>
  <c r="U614" i="14" s="1"/>
  <c r="V615" i="14"/>
  <c r="AF615" i="14" s="1" a="1"/>
  <c r="Y615" i="14"/>
  <c r="S615" i="14"/>
  <c r="U615" i="14" s="1"/>
  <c r="V616" i="14"/>
  <c r="AF616" i="14" s="1" a="1"/>
  <c r="S616" i="14"/>
  <c r="U616" i="14" s="1"/>
  <c r="Y616" i="14"/>
  <c r="S617" i="14"/>
  <c r="U617" i="14" s="1"/>
  <c r="Y617" i="14"/>
  <c r="V617" i="14"/>
  <c r="AF617" i="14" s="1" a="1"/>
  <c r="S618" i="14"/>
  <c r="U618" i="14" s="1"/>
  <c r="V618" i="14"/>
  <c r="AF618" i="14" s="1" a="1"/>
  <c r="Y618" i="14"/>
  <c r="S619" i="14"/>
  <c r="U619" i="14" s="1"/>
  <c r="Y619" i="14"/>
  <c r="V619" i="14"/>
  <c r="AF619" i="14" s="1" a="1"/>
  <c r="S620" i="14"/>
  <c r="U620" i="14" s="1"/>
  <c r="Y620" i="14"/>
  <c r="V620" i="14"/>
  <c r="AF620" i="14" s="1" a="1"/>
  <c r="S621" i="14"/>
  <c r="U621" i="14" s="1"/>
  <c r="Y621" i="14"/>
  <c r="V621" i="14"/>
  <c r="AF621" i="14" s="1" a="1"/>
  <c r="S622" i="14"/>
  <c r="U622" i="14" s="1"/>
  <c r="Y622" i="14"/>
  <c r="V622" i="14"/>
  <c r="AF622" i="14" s="1" a="1"/>
  <c r="AE642" i="14"/>
  <c r="AE643" i="14"/>
  <c r="AE644" i="14"/>
  <c r="AE645" i="14"/>
  <c r="AE646" i="14"/>
  <c r="AE647" i="14"/>
  <c r="AE648" i="14"/>
  <c r="AE649" i="14"/>
  <c r="AE650" i="14"/>
  <c r="AE651" i="14"/>
  <c r="AE652" i="14"/>
  <c r="AE653" i="14"/>
  <c r="AE654" i="14"/>
  <c r="AE655" i="14"/>
  <c r="AE656" i="14"/>
  <c r="V657" i="14"/>
  <c r="AF657" i="14" s="1" a="1"/>
  <c r="S657" i="14"/>
  <c r="U657" i="14" s="1"/>
  <c r="S658" i="14"/>
  <c r="U658" i="14" s="1"/>
  <c r="V658" i="14"/>
  <c r="AF658" i="14" s="1" a="1"/>
  <c r="S659" i="14"/>
  <c r="U659" i="14" s="1"/>
  <c r="V659" i="14"/>
  <c r="AF659" i="14" s="1" a="1"/>
  <c r="S660" i="14"/>
  <c r="U660" i="14" s="1"/>
  <c r="V660" i="14"/>
  <c r="AF660" i="14" s="1" a="1"/>
  <c r="S661" i="14"/>
  <c r="U661" i="14" s="1"/>
  <c r="V661" i="14"/>
  <c r="AF661" i="14" s="1" a="1"/>
  <c r="Y661" i="14"/>
  <c r="S662" i="14"/>
  <c r="U662" i="14" s="1"/>
  <c r="Y662" i="14"/>
  <c r="V662" i="14"/>
  <c r="AF662" i="14" s="1" a="1"/>
  <c r="S663" i="14"/>
  <c r="U663" i="14" s="1"/>
  <c r="Y663" i="14"/>
  <c r="V663" i="14"/>
  <c r="AF663" i="14" s="1" a="1"/>
  <c r="S664" i="14"/>
  <c r="U664" i="14" s="1"/>
  <c r="Y664" i="14"/>
  <c r="V664" i="14"/>
  <c r="AF664" i="14" s="1" a="1"/>
  <c r="S665" i="14"/>
  <c r="U665" i="14" s="1"/>
  <c r="Y665" i="14"/>
  <c r="V665" i="14"/>
  <c r="AF665" i="14" s="1" a="1"/>
  <c r="S666" i="14"/>
  <c r="U666" i="14" s="1"/>
  <c r="V666" i="14"/>
  <c r="AF666" i="14" s="1" a="1"/>
  <c r="Y666" i="14"/>
  <c r="S667" i="14"/>
  <c r="U667" i="14" s="1"/>
  <c r="V667" i="14"/>
  <c r="AF667" i="14" s="1" a="1"/>
  <c r="Y667" i="14"/>
  <c r="S668" i="14"/>
  <c r="U668" i="14" s="1"/>
  <c r="V668" i="14"/>
  <c r="AF668" i="14" s="1" a="1"/>
  <c r="Y668" i="14"/>
  <c r="S669" i="14"/>
  <c r="U669" i="14" s="1"/>
  <c r="Y669" i="14"/>
  <c r="V669" i="14"/>
  <c r="AF669" i="14" s="1" a="1"/>
  <c r="S670" i="14"/>
  <c r="U670" i="14" s="1"/>
  <c r="V670" i="14"/>
  <c r="AF670" i="14" s="1" a="1"/>
  <c r="Y670" i="14"/>
  <c r="S671" i="14"/>
  <c r="U671" i="14" s="1"/>
  <c r="Y671" i="14"/>
  <c r="V671" i="14"/>
  <c r="AF671" i="14" s="1" a="1"/>
  <c r="Y672" i="14"/>
  <c r="S672" i="14"/>
  <c r="U672" i="14" s="1"/>
  <c r="V672" i="14"/>
  <c r="AF672" i="14" s="1" a="1"/>
  <c r="Y673" i="14"/>
  <c r="V673" i="14"/>
  <c r="AF673" i="14" s="1" a="1"/>
  <c r="S673" i="14"/>
  <c r="U673" i="14" s="1"/>
  <c r="Y674" i="14"/>
  <c r="V674" i="14"/>
  <c r="AF674" i="14" s="1" a="1"/>
  <c r="S674" i="14"/>
  <c r="U674" i="14" s="1"/>
  <c r="Y675" i="14"/>
  <c r="V675" i="14"/>
  <c r="AF675" i="14" s="1" a="1"/>
  <c r="S675" i="14"/>
  <c r="U675" i="14" s="1"/>
  <c r="S676" i="14"/>
  <c r="U676" i="14" s="1"/>
  <c r="V676" i="14"/>
  <c r="AF676" i="14" s="1" a="1"/>
  <c r="Y676" i="14"/>
  <c r="S677" i="14"/>
  <c r="U677" i="14" s="1"/>
  <c r="Y677" i="14"/>
  <c r="V677" i="14"/>
  <c r="AF677" i="14" s="1" a="1"/>
  <c r="Y678" i="14"/>
  <c r="S678" i="14"/>
  <c r="U678" i="14" s="1"/>
  <c r="V678" i="14"/>
  <c r="AF678" i="14" s="1" a="1"/>
  <c r="Y679" i="14"/>
  <c r="S679" i="14"/>
  <c r="U679" i="14" s="1"/>
  <c r="V679" i="14"/>
  <c r="AF679" i="14" s="1" a="1"/>
  <c r="S680" i="14"/>
  <c r="U680" i="14" s="1"/>
  <c r="Y680" i="14"/>
  <c r="V680" i="14"/>
  <c r="AF680" i="14" s="1" a="1"/>
  <c r="S681" i="14"/>
  <c r="U681" i="14" s="1"/>
  <c r="V681" i="14"/>
  <c r="AF681" i="14" s="1" a="1"/>
  <c r="Y681" i="14"/>
  <c r="Y682" i="14"/>
  <c r="S682" i="14"/>
  <c r="U682" i="14" s="1"/>
  <c r="V682" i="14"/>
  <c r="AF682" i="14" s="1" a="1"/>
  <c r="Y683" i="14"/>
  <c r="V683" i="14"/>
  <c r="AF683" i="14" s="1" a="1"/>
  <c r="S683" i="14"/>
  <c r="U683" i="14" s="1"/>
  <c r="S684" i="14"/>
  <c r="U684" i="14" s="1"/>
  <c r="V684" i="14"/>
  <c r="AF684" i="14" s="1" a="1"/>
  <c r="Y684" i="14"/>
  <c r="S685" i="14"/>
  <c r="U685" i="14" s="1"/>
  <c r="V685" i="14"/>
  <c r="AF685" i="14" s="1" a="1"/>
  <c r="Y685" i="14"/>
  <c r="V686" i="14"/>
  <c r="AF686" i="14" s="1" a="1"/>
  <c r="S686" i="14"/>
  <c r="U686" i="14" s="1"/>
  <c r="Y686" i="14"/>
  <c r="S687" i="14"/>
  <c r="U687" i="14" s="1"/>
  <c r="V687" i="14"/>
  <c r="AF687" i="14" s="1" a="1"/>
  <c r="Y687" i="14"/>
  <c r="S688" i="14"/>
  <c r="U688" i="14" s="1"/>
  <c r="V688" i="14"/>
  <c r="AF688" i="14" s="1" a="1"/>
  <c r="Y688" i="14"/>
  <c r="S689" i="14"/>
  <c r="U689" i="14" s="1"/>
  <c r="V689" i="14"/>
  <c r="AF689" i="14" s="1" a="1"/>
  <c r="Y689" i="14"/>
  <c r="S690" i="14"/>
  <c r="U690" i="14" s="1"/>
  <c r="V690" i="14"/>
  <c r="AF690" i="14" s="1" a="1"/>
  <c r="Y690" i="14"/>
  <c r="S691" i="14"/>
  <c r="U691" i="14" s="1"/>
  <c r="V691" i="14"/>
  <c r="AF691" i="14" s="1" a="1"/>
  <c r="Y691" i="14"/>
  <c r="S692" i="14"/>
  <c r="U692" i="14" s="1"/>
  <c r="V692" i="14"/>
  <c r="AF692" i="14" s="1" a="1"/>
  <c r="Y692" i="14"/>
  <c r="S693" i="14"/>
  <c r="U693" i="14" s="1"/>
  <c r="Y693" i="14"/>
  <c r="V693" i="14"/>
  <c r="AF693" i="14" s="1" a="1"/>
  <c r="S694" i="14"/>
  <c r="U694" i="14" s="1"/>
  <c r="Y694" i="14"/>
  <c r="V694" i="14"/>
  <c r="AF694" i="14" s="1" a="1"/>
  <c r="S695" i="14"/>
  <c r="U695" i="14" s="1"/>
  <c r="V695" i="14"/>
  <c r="AF695" i="14" s="1" a="1"/>
  <c r="Y695" i="14"/>
  <c r="S696" i="14"/>
  <c r="U696" i="14" s="1"/>
  <c r="V696" i="14"/>
  <c r="AF696" i="14" s="1" a="1"/>
  <c r="Y696" i="14"/>
  <c r="S697" i="14"/>
  <c r="U697" i="14" s="1"/>
  <c r="V697" i="14"/>
  <c r="AF697" i="14" s="1" a="1"/>
  <c r="Y697" i="14"/>
  <c r="S698" i="14"/>
  <c r="U698" i="14" s="1"/>
  <c r="Y698" i="14"/>
  <c r="V698" i="14"/>
  <c r="AF698" i="14" s="1" a="1"/>
  <c r="V699" i="14"/>
  <c r="AF699" i="14" s="1" a="1"/>
  <c r="Y699" i="14"/>
  <c r="S699" i="14"/>
  <c r="U699" i="14" s="1"/>
  <c r="Y700" i="14"/>
  <c r="V700" i="14"/>
  <c r="AF700" i="14" s="1" a="1"/>
  <c r="S700" i="14"/>
  <c r="U700" i="14" s="1"/>
  <c r="Y701" i="14"/>
  <c r="V701" i="14"/>
  <c r="AF701" i="14" s="1" a="1"/>
  <c r="S701" i="14"/>
  <c r="U701" i="14" s="1"/>
  <c r="Y702" i="14"/>
  <c r="V702" i="14"/>
  <c r="AF702" i="14" s="1" a="1"/>
  <c r="S702" i="14"/>
  <c r="U702" i="14" s="1"/>
  <c r="Y703" i="14"/>
  <c r="S703" i="14"/>
  <c r="U703" i="14" s="1"/>
  <c r="V703" i="14"/>
  <c r="AF703" i="14" s="1" a="1"/>
  <c r="S704" i="14"/>
  <c r="U704" i="14" s="1"/>
  <c r="Y704" i="14"/>
  <c r="V704" i="14"/>
  <c r="AF704" i="14" s="1" a="1"/>
  <c r="Y705" i="14"/>
  <c r="S705" i="14"/>
  <c r="U705" i="14" s="1"/>
  <c r="V705" i="14"/>
  <c r="AF705" i="14" s="1" a="1"/>
  <c r="V706" i="14"/>
  <c r="AF706" i="14" s="1" a="1"/>
  <c r="Y706" i="14"/>
  <c r="S706" i="14"/>
  <c r="U706" i="14" s="1"/>
  <c r="S707" i="14"/>
  <c r="U707" i="14" s="1"/>
  <c r="Y707" i="14"/>
  <c r="V707" i="14"/>
  <c r="AF707" i="14" s="1" a="1"/>
  <c r="S708" i="14"/>
  <c r="U708" i="14" s="1"/>
  <c r="V708" i="14"/>
  <c r="AF708" i="14" s="1" a="1"/>
  <c r="Y708" i="14"/>
  <c r="S709" i="14"/>
  <c r="U709" i="14" s="1"/>
  <c r="V709" i="14"/>
  <c r="AF709" i="14" s="1" a="1"/>
  <c r="Y709" i="14"/>
  <c r="S710" i="14"/>
  <c r="U710" i="14" s="1"/>
  <c r="V710" i="14"/>
  <c r="AF710" i="14" s="1" a="1"/>
  <c r="Y710" i="14"/>
  <c r="V711" i="14"/>
  <c r="AF711" i="14" s="1" a="1"/>
  <c r="Y711" i="14"/>
  <c r="S711" i="14"/>
  <c r="U711" i="14" s="1"/>
  <c r="V712" i="14"/>
  <c r="AF712" i="14" s="1" a="1"/>
  <c r="Y712" i="14"/>
  <c r="S712" i="14"/>
  <c r="U712" i="14" s="1"/>
  <c r="Y713" i="14"/>
  <c r="V713" i="14"/>
  <c r="AF713" i="14" s="1" a="1"/>
  <c r="S713" i="14"/>
  <c r="U713" i="14" s="1"/>
  <c r="V714" i="14"/>
  <c r="AF714" i="14" s="1" a="1"/>
  <c r="S714" i="14"/>
  <c r="U714" i="14" s="1"/>
  <c r="Y714" i="14"/>
  <c r="V715" i="14"/>
  <c r="AF715" i="14" s="1" a="1"/>
  <c r="S715" i="14"/>
  <c r="U715" i="14" s="1"/>
  <c r="Y715" i="14"/>
  <c r="Y716" i="14"/>
  <c r="S716" i="14"/>
  <c r="U716" i="14" s="1"/>
  <c r="V716" i="14"/>
  <c r="AF716" i="14" s="1" a="1"/>
  <c r="Y717" i="14"/>
  <c r="S717" i="14"/>
  <c r="U717" i="14" s="1"/>
  <c r="V717" i="14"/>
  <c r="AF717" i="14" s="1" a="1"/>
  <c r="Y718" i="14"/>
  <c r="V718" i="14"/>
  <c r="AF718" i="14" s="1" a="1"/>
  <c r="S718" i="14"/>
  <c r="U718" i="14" s="1"/>
  <c r="Y719" i="14"/>
  <c r="S719" i="14"/>
  <c r="U719" i="14" s="1"/>
  <c r="V719" i="14"/>
  <c r="AF719" i="14" s="1" a="1"/>
  <c r="S720" i="14"/>
  <c r="U720" i="14" s="1"/>
  <c r="Y720" i="14"/>
  <c r="V720" i="14"/>
  <c r="AF720" i="14" s="1" a="1"/>
  <c r="S721" i="14"/>
  <c r="U721" i="14" s="1"/>
  <c r="V721" i="14"/>
  <c r="AF721" i="14" s="1" a="1"/>
  <c r="Y721" i="14"/>
  <c r="V722" i="14"/>
  <c r="AF722" i="14" s="1" a="1"/>
  <c r="S722" i="14"/>
  <c r="U722" i="14" s="1"/>
  <c r="Y722" i="14"/>
  <c r="Y723" i="14"/>
  <c r="V723" i="14"/>
  <c r="AF723" i="14" s="1" a="1"/>
  <c r="S723" i="14"/>
  <c r="U723" i="14" s="1"/>
  <c r="V724" i="14"/>
  <c r="AF724" i="14" s="1" a="1"/>
  <c r="Y724" i="14"/>
  <c r="S724" i="14"/>
  <c r="U724" i="14" s="1"/>
  <c r="V725" i="14"/>
  <c r="AF725" i="14" s="1" a="1"/>
  <c r="Y725" i="14"/>
  <c r="S725" i="14"/>
  <c r="U725" i="14" s="1"/>
  <c r="V726" i="14"/>
  <c r="AF726" i="14" s="1" a="1"/>
  <c r="Y726" i="14"/>
  <c r="S726" i="14"/>
  <c r="U726" i="14" s="1"/>
  <c r="V727" i="14"/>
  <c r="AF727" i="14" s="1" a="1"/>
  <c r="Y727" i="14"/>
  <c r="S727" i="14"/>
  <c r="U727" i="14" s="1"/>
  <c r="V728" i="14"/>
  <c r="AF728" i="14" s="1" a="1"/>
  <c r="Y728" i="14"/>
  <c r="S728" i="14"/>
  <c r="U728" i="14" s="1"/>
  <c r="V729" i="14"/>
  <c r="AF729" i="14" s="1" a="1"/>
  <c r="Y729" i="14"/>
  <c r="S729" i="14"/>
  <c r="U729" i="14" s="1"/>
  <c r="V730" i="14"/>
  <c r="AF730" i="14" s="1" a="1"/>
  <c r="Y730" i="14"/>
  <c r="S730" i="14"/>
  <c r="U730" i="14" s="1"/>
  <c r="V731" i="14"/>
  <c r="AF731" i="14" s="1" a="1"/>
  <c r="S731" i="14"/>
  <c r="U731" i="14" s="1"/>
  <c r="Y731" i="14"/>
  <c r="V732" i="14"/>
  <c r="AF732" i="14" s="1" a="1"/>
  <c r="S732" i="14"/>
  <c r="U732" i="14" s="1"/>
  <c r="Y732" i="14"/>
  <c r="Y733" i="14"/>
  <c r="S733" i="14"/>
  <c r="U733" i="14" s="1"/>
  <c r="V733" i="14"/>
  <c r="AF733" i="14" s="1" a="1"/>
  <c r="Y734" i="14"/>
  <c r="V734" i="14"/>
  <c r="AF734" i="14" s="1" a="1"/>
  <c r="S734" i="14"/>
  <c r="U734" i="14" s="1"/>
  <c r="Y735" i="14"/>
  <c r="V735" i="14"/>
  <c r="AF735" i="14" s="1" a="1"/>
  <c r="S735" i="14"/>
  <c r="U735" i="14" s="1"/>
  <c r="V736" i="14"/>
  <c r="AF736" i="14" s="1" a="1"/>
  <c r="Y736" i="14"/>
  <c r="S736" i="14"/>
  <c r="U736" i="14" s="1"/>
  <c r="Y737" i="14"/>
  <c r="V737" i="14"/>
  <c r="AF737" i="14" s="1" a="1"/>
  <c r="S737" i="14"/>
  <c r="U737" i="14" s="1"/>
  <c r="Y738" i="14"/>
  <c r="V738" i="14"/>
  <c r="AF738" i="14" s="1" a="1"/>
  <c r="S738" i="14"/>
  <c r="U738" i="14" s="1"/>
  <c r="Y739" i="14"/>
  <c r="S739" i="14"/>
  <c r="U739" i="14" s="1"/>
  <c r="V739" i="14"/>
  <c r="AF739" i="14" s="1" a="1"/>
  <c r="Y740" i="14"/>
  <c r="S740" i="14"/>
  <c r="U740" i="14" s="1"/>
  <c r="V740" i="14"/>
  <c r="AF740" i="14" s="1" a="1"/>
  <c r="Y741" i="14"/>
  <c r="S741" i="14"/>
  <c r="U741" i="14" s="1"/>
  <c r="V741" i="14"/>
  <c r="AF741" i="14" s="1" a="1"/>
  <c r="Y742" i="14"/>
  <c r="S742" i="14"/>
  <c r="U742" i="14" s="1"/>
  <c r="V742" i="14"/>
  <c r="AF742" i="14" s="1" a="1"/>
  <c r="S743" i="14"/>
  <c r="U743" i="14" s="1"/>
  <c r="V743" i="14"/>
  <c r="AF743" i="14" s="1" a="1"/>
  <c r="Y743" i="14"/>
  <c r="S744" i="14"/>
  <c r="U744" i="14" s="1"/>
  <c r="Y744" i="14"/>
  <c r="V744" i="14"/>
  <c r="AF744" i="14" s="1" a="1"/>
  <c r="Y745" i="14"/>
  <c r="V745" i="14"/>
  <c r="AF745" i="14" s="1" a="1"/>
  <c r="S745" i="14"/>
  <c r="U745" i="14" s="1"/>
  <c r="V746" i="14"/>
  <c r="AF746" i="14" s="1" a="1"/>
  <c r="Y746" i="14"/>
  <c r="S746" i="14"/>
  <c r="U746" i="14" s="1"/>
  <c r="Y747" i="14"/>
  <c r="V747" i="14"/>
  <c r="AF747" i="14" s="1" a="1"/>
  <c r="S747" i="14"/>
  <c r="U747" i="14" s="1"/>
  <c r="S748" i="14"/>
  <c r="U748" i="14" s="1"/>
  <c r="Y748" i="14"/>
  <c r="V748" i="14"/>
  <c r="AF748" i="14" s="1" a="1"/>
  <c r="V749" i="14"/>
  <c r="AF749" i="14" s="1" a="1"/>
  <c r="Y749" i="14"/>
  <c r="S749" i="14"/>
  <c r="U749" i="14" s="1"/>
  <c r="S750" i="14"/>
  <c r="U750" i="14" s="1"/>
  <c r="Y750" i="14"/>
  <c r="V750" i="14"/>
  <c r="AF750" i="14" s="1" a="1"/>
  <c r="S751" i="14"/>
  <c r="U751" i="14" s="1"/>
  <c r="Y751" i="14"/>
  <c r="V751" i="14"/>
  <c r="AF751" i="14" s="1" a="1"/>
  <c r="Y752" i="14"/>
  <c r="S752" i="14"/>
  <c r="U752" i="14" s="1"/>
  <c r="V752" i="14"/>
  <c r="AF752" i="14" s="1" a="1"/>
  <c r="S753" i="14"/>
  <c r="U753" i="14" s="1"/>
  <c r="Y753" i="14"/>
  <c r="V753" i="14"/>
  <c r="AF753" i="14" s="1" a="1"/>
  <c r="Y754" i="14"/>
  <c r="V754" i="14"/>
  <c r="AF754" i="14" s="1" a="1"/>
  <c r="S754" i="14"/>
  <c r="U754" i="14" s="1"/>
  <c r="Y755" i="14"/>
  <c r="V755" i="14"/>
  <c r="AF755" i="14" s="1" a="1"/>
  <c r="S755" i="14"/>
  <c r="U755" i="14" s="1"/>
  <c r="Y756" i="14"/>
  <c r="V756" i="14"/>
  <c r="AF756" i="14" s="1" a="1"/>
  <c r="S756" i="14"/>
  <c r="U756" i="14" s="1"/>
  <c r="Y757" i="14"/>
  <c r="V757" i="14"/>
  <c r="AF757" i="14" s="1" a="1"/>
  <c r="S757" i="14"/>
  <c r="U757" i="14" s="1"/>
  <c r="Y758" i="14"/>
  <c r="V758" i="14"/>
  <c r="AF758" i="14" s="1" a="1"/>
  <c r="S758" i="14"/>
  <c r="U758" i="14" s="1"/>
  <c r="Y759" i="14"/>
  <c r="V759" i="14"/>
  <c r="AF759" i="14" s="1" a="1"/>
  <c r="S759" i="14"/>
  <c r="U759" i="14" s="1"/>
  <c r="S760" i="14"/>
  <c r="U760" i="14" s="1"/>
  <c r="Y760" i="14"/>
  <c r="V760" i="14"/>
  <c r="AF760" i="14" s="1" a="1"/>
  <c r="S761" i="14"/>
  <c r="U761" i="14" s="1"/>
  <c r="Y761" i="14"/>
  <c r="V761" i="14"/>
  <c r="AF761" i="14" s="1" a="1"/>
  <c r="S762" i="14"/>
  <c r="U762" i="14" s="1"/>
  <c r="Y762" i="14"/>
  <c r="V762" i="14"/>
  <c r="AF762" i="14" s="1" a="1"/>
  <c r="S763" i="14"/>
  <c r="U763" i="14" s="1"/>
  <c r="Y763" i="14"/>
  <c r="V763" i="14"/>
  <c r="AF763" i="14" s="1" a="1"/>
  <c r="V764" i="14"/>
  <c r="AF764" i="14" s="1" a="1"/>
  <c r="Y764" i="14"/>
  <c r="S764" i="14"/>
  <c r="U764" i="14" s="1"/>
  <c r="V765" i="14"/>
  <c r="AF765" i="14" s="1" a="1"/>
  <c r="S765" i="14"/>
  <c r="U765" i="14" s="1"/>
  <c r="Y765" i="14"/>
  <c r="V766" i="14"/>
  <c r="AF766" i="14" s="1" a="1"/>
  <c r="S766" i="14"/>
  <c r="U766" i="14" s="1"/>
  <c r="Y766" i="14"/>
  <c r="V767" i="14"/>
  <c r="AF767" i="14" s="1" a="1"/>
  <c r="S767" i="14"/>
  <c r="U767" i="14" s="1"/>
  <c r="Y767" i="14"/>
  <c r="V768" i="14"/>
  <c r="AF768" i="14" s="1" a="1"/>
  <c r="S768" i="14"/>
  <c r="U768" i="14" s="1"/>
  <c r="Y768" i="14"/>
  <c r="V769" i="14"/>
  <c r="AF769" i="14" s="1" a="1"/>
  <c r="S769" i="14"/>
  <c r="U769" i="14" s="1"/>
  <c r="Y769" i="14"/>
  <c r="V770" i="14"/>
  <c r="AF770" i="14" s="1" a="1"/>
  <c r="S770" i="14"/>
  <c r="U770" i="14" s="1"/>
  <c r="Y770" i="14"/>
  <c r="V771" i="14"/>
  <c r="AF771" i="14" s="1" a="1"/>
  <c r="S771" i="14"/>
  <c r="U771" i="14" s="1"/>
  <c r="Y771" i="14"/>
  <c r="V772" i="14"/>
  <c r="AF772" i="14" s="1" a="1"/>
  <c r="S772" i="14"/>
  <c r="U772" i="14" s="1"/>
  <c r="Y772" i="14"/>
  <c r="S773" i="14"/>
  <c r="U773" i="14" s="1"/>
  <c r="V773" i="14"/>
  <c r="AF773" i="14" s="1" a="1"/>
  <c r="Y773" i="14"/>
  <c r="V774" i="14"/>
  <c r="AF774" i="14" s="1" a="1"/>
  <c r="S774" i="14"/>
  <c r="U774" i="14" s="1"/>
  <c r="Y774" i="14"/>
  <c r="V775" i="14"/>
  <c r="AF775" i="14" s="1" a="1"/>
  <c r="S775" i="14"/>
  <c r="U775" i="14" s="1"/>
  <c r="Y775" i="14"/>
  <c r="V776" i="14"/>
  <c r="AF776" i="14" s="1" a="1"/>
  <c r="S776" i="14"/>
  <c r="U776" i="14" s="1"/>
  <c r="Y776" i="14"/>
  <c r="S777" i="14"/>
  <c r="U777" i="14" s="1"/>
  <c r="V777" i="14"/>
  <c r="AF777" i="14" s="1" a="1"/>
  <c r="Y777" i="14"/>
  <c r="S778" i="14"/>
  <c r="U778" i="14" s="1"/>
  <c r="V778" i="14"/>
  <c r="AF778" i="14" s="1" a="1"/>
  <c r="Y778" i="14"/>
  <c r="S779" i="14"/>
  <c r="U779" i="14" s="1"/>
  <c r="V779" i="14"/>
  <c r="AF779" i="14" s="1" a="1"/>
  <c r="Y779" i="14"/>
  <c r="S780" i="14"/>
  <c r="U780" i="14" s="1"/>
  <c r="V780" i="14"/>
  <c r="AF780" i="14" s="1" a="1"/>
  <c r="Y780" i="14"/>
  <c r="S781" i="14"/>
  <c r="U781" i="14" s="1"/>
  <c r="Y781" i="14"/>
  <c r="V781" i="14"/>
  <c r="AF781" i="14" s="1" a="1"/>
  <c r="S782" i="14"/>
  <c r="U782" i="14" s="1"/>
  <c r="Y782" i="14"/>
  <c r="V782" i="14"/>
  <c r="AF782" i="14" s="1" a="1"/>
  <c r="S783" i="14"/>
  <c r="U783" i="14" s="1"/>
  <c r="V783" i="14"/>
  <c r="AF783" i="14" s="1" a="1"/>
  <c r="Y783" i="14"/>
  <c r="S784" i="14"/>
  <c r="U784" i="14" s="1"/>
  <c r="V784" i="14"/>
  <c r="AF784" i="14" s="1" a="1"/>
  <c r="Y784" i="14"/>
  <c r="V785" i="14"/>
  <c r="AF785" i="14" s="1" a="1"/>
  <c r="S785" i="14"/>
  <c r="U785" i="14" s="1"/>
  <c r="Y785" i="14"/>
  <c r="Y786" i="14"/>
  <c r="V786" i="14"/>
  <c r="AF786" i="14" s="1" a="1"/>
  <c r="S786" i="14"/>
  <c r="U786" i="14" s="1"/>
  <c r="Y787" i="14"/>
  <c r="V787" i="14"/>
  <c r="AF787" i="14" s="1" a="1"/>
  <c r="S787" i="14"/>
  <c r="U787" i="14" s="1"/>
  <c r="Y788" i="14"/>
  <c r="V788" i="14"/>
  <c r="AF788" i="14" s="1" a="1"/>
  <c r="S788" i="14"/>
  <c r="U788" i="14" s="1"/>
  <c r="Y789" i="14"/>
  <c r="V789" i="14"/>
  <c r="AF789" i="14" s="1" a="1"/>
  <c r="S789" i="14"/>
  <c r="U789" i="14" s="1"/>
  <c r="S790" i="14"/>
  <c r="U790" i="14" s="1"/>
  <c r="Y790" i="14"/>
  <c r="V790" i="14"/>
  <c r="AF790" i="14" s="1" a="1"/>
  <c r="V791" i="14"/>
  <c r="AF791" i="14" s="1" a="1"/>
  <c r="S791" i="14"/>
  <c r="U791" i="14" s="1"/>
  <c r="Y791" i="14"/>
  <c r="S792" i="14"/>
  <c r="U792" i="14" s="1"/>
  <c r="V792" i="14"/>
  <c r="AF792" i="14" s="1" a="1"/>
  <c r="Y792" i="14"/>
  <c r="S793" i="14"/>
  <c r="U793" i="14" s="1"/>
  <c r="V793" i="14"/>
  <c r="AF793" i="14" s="1" a="1"/>
  <c r="Y793" i="14"/>
  <c r="S794" i="14"/>
  <c r="U794" i="14" s="1"/>
  <c r="V794" i="14"/>
  <c r="AF794" i="14" s="1" a="1"/>
  <c r="Y794" i="14"/>
  <c r="S795" i="14"/>
  <c r="U795" i="14" s="1"/>
  <c r="V795" i="14"/>
  <c r="AF795" i="14" s="1" a="1"/>
  <c r="Y795" i="14"/>
  <c r="V796" i="14"/>
  <c r="AF796" i="14" s="1" a="1"/>
  <c r="S796" i="14"/>
  <c r="U796" i="14" s="1"/>
  <c r="Y796" i="14"/>
  <c r="V797" i="14"/>
  <c r="AF797" i="14" s="1" a="1"/>
  <c r="S797" i="14"/>
  <c r="U797" i="14" s="1"/>
  <c r="Y797" i="14"/>
  <c r="V798" i="14"/>
  <c r="AF798" i="14" s="1" a="1"/>
  <c r="S798" i="14"/>
  <c r="U798" i="14" s="1"/>
  <c r="Y798" i="14"/>
  <c r="S799" i="14"/>
  <c r="U799" i="14" s="1"/>
  <c r="V799" i="14"/>
  <c r="AF799" i="14" s="1" a="1"/>
  <c r="Y799" i="14"/>
  <c r="S800" i="14"/>
  <c r="U800" i="14" s="1"/>
  <c r="V800" i="14"/>
  <c r="AF800" i="14" s="1" a="1"/>
  <c r="Y800" i="14"/>
  <c r="S801" i="14"/>
  <c r="U801" i="14" s="1"/>
  <c r="Y801" i="14"/>
  <c r="V801" i="14"/>
  <c r="AF801" i="14" s="1" a="1"/>
  <c r="S802" i="14"/>
  <c r="U802" i="14" s="1"/>
  <c r="Y802" i="14"/>
  <c r="V802" i="14"/>
  <c r="AF802" i="14" s="1" a="1"/>
  <c r="Y803" i="14"/>
  <c r="V803" i="14"/>
  <c r="AF803" i="14" s="1" a="1"/>
  <c r="S803" i="14"/>
  <c r="U803" i="14" s="1"/>
  <c r="Y804" i="14"/>
  <c r="S804" i="14"/>
  <c r="U804" i="14" s="1"/>
  <c r="V804" i="14"/>
  <c r="AF804" i="14" s="1" a="1"/>
  <c r="V805" i="14"/>
  <c r="AF805" i="14" s="1" a="1"/>
  <c r="S805" i="14"/>
  <c r="U805" i="14" s="1"/>
  <c r="Y805" i="14"/>
  <c r="V806" i="14"/>
  <c r="AF806" i="14" s="1" a="1"/>
  <c r="S806" i="14"/>
  <c r="U806" i="14" s="1"/>
  <c r="Y806" i="14"/>
  <c r="S807" i="14"/>
  <c r="U807" i="14" s="1"/>
  <c r="V807" i="14"/>
  <c r="AF807" i="14" s="1" a="1"/>
  <c r="Y807" i="14"/>
  <c r="V808" i="14"/>
  <c r="AF808" i="14" s="1" a="1"/>
  <c r="S808" i="14"/>
  <c r="U808" i="14" s="1"/>
  <c r="Y808" i="14"/>
  <c r="V809" i="14"/>
  <c r="AF809" i="14" s="1" a="1"/>
  <c r="S809" i="14"/>
  <c r="U809" i="14" s="1"/>
  <c r="Y809" i="14"/>
  <c r="S810" i="14"/>
  <c r="U810" i="14" s="1"/>
  <c r="V810" i="14"/>
  <c r="AF810" i="14" s="1" a="1"/>
  <c r="Y810" i="14"/>
  <c r="V811" i="14"/>
  <c r="AF811" i="14" s="1" a="1"/>
  <c r="S811" i="14"/>
  <c r="U811" i="14" s="1"/>
  <c r="Y811" i="14"/>
  <c r="V812" i="14"/>
  <c r="AF812" i="14" s="1" a="1"/>
  <c r="S812" i="14"/>
  <c r="U812" i="14" s="1"/>
  <c r="Y812" i="14"/>
  <c r="S813" i="14"/>
  <c r="U813" i="14" s="1"/>
  <c r="V813" i="14"/>
  <c r="AF813" i="14" s="1" a="1"/>
  <c r="Y813" i="14"/>
  <c r="S814" i="14"/>
  <c r="U814" i="14" s="1"/>
  <c r="P814" i="14"/>
  <c r="V814" i="14"/>
  <c r="AF814" i="14" s="1" a="1"/>
  <c r="Y814" i="14"/>
  <c r="V815" i="14"/>
  <c r="AF815" i="14" s="1" a="1"/>
  <c r="S815" i="14"/>
  <c r="U815" i="14" s="1"/>
  <c r="Y815" i="14"/>
  <c r="V816" i="14"/>
  <c r="AF816" i="14" s="1" a="1"/>
  <c r="Y816" i="14"/>
  <c r="S816" i="14"/>
  <c r="U816" i="14" s="1"/>
  <c r="V817" i="14"/>
  <c r="AF817" i="14" s="1" a="1"/>
  <c r="S817" i="14"/>
  <c r="U817" i="14" s="1"/>
  <c r="Y817" i="14"/>
  <c r="V818" i="14"/>
  <c r="AF818" i="14" s="1" a="1"/>
  <c r="S818" i="14"/>
  <c r="U818" i="14" s="1"/>
  <c r="Y818" i="14"/>
  <c r="V819" i="14"/>
  <c r="AF819" i="14" s="1" a="1"/>
  <c r="Y819" i="14"/>
  <c r="S819" i="14"/>
  <c r="U819" i="14" s="1"/>
  <c r="Y820" i="14"/>
  <c r="V820" i="14"/>
  <c r="AF820" i="14" s="1" a="1"/>
  <c r="S820" i="14"/>
  <c r="U820" i="14" s="1"/>
  <c r="V821" i="14"/>
  <c r="AF821" i="14" s="1" a="1"/>
  <c r="Y821" i="14"/>
  <c r="S821" i="14"/>
  <c r="U821" i="14" s="1"/>
  <c r="Y822" i="14"/>
  <c r="V822" i="14"/>
  <c r="AF822" i="14" s="1" a="1"/>
  <c r="S822" i="14"/>
  <c r="U822" i="14" s="1"/>
  <c r="Y823" i="14"/>
  <c r="S823" i="14"/>
  <c r="U823" i="14" s="1"/>
  <c r="V823" i="14"/>
  <c r="AF823" i="14" s="1" a="1"/>
  <c r="S824" i="14"/>
  <c r="U824" i="14" s="1"/>
  <c r="V824" i="14"/>
  <c r="AF824" i="14" s="1" a="1"/>
  <c r="Y824" i="14"/>
  <c r="Y825" i="14"/>
  <c r="S825" i="14"/>
  <c r="U825" i="14" s="1"/>
  <c r="V825" i="14"/>
  <c r="AF825" i="14" s="1" a="1"/>
  <c r="Y826" i="14"/>
  <c r="V826" i="14"/>
  <c r="AF826" i="14" s="1" a="1"/>
  <c r="S826" i="14"/>
  <c r="U826" i="14" s="1"/>
  <c r="S827" i="14"/>
  <c r="U827" i="14" s="1"/>
  <c r="Y827" i="14"/>
  <c r="V827" i="14"/>
  <c r="AF827" i="14" s="1" a="1"/>
  <c r="Y828" i="14"/>
  <c r="S828" i="14"/>
  <c r="U828" i="14" s="1"/>
  <c r="V828" i="14"/>
  <c r="AF828" i="14" s="1" a="1"/>
  <c r="Y829" i="14"/>
  <c r="S829" i="14"/>
  <c r="U829" i="14" s="1"/>
  <c r="V829" i="14"/>
  <c r="AF829" i="14" s="1" a="1"/>
  <c r="Y830" i="14"/>
  <c r="S830" i="14"/>
  <c r="U830" i="14" s="1"/>
  <c r="V830" i="14"/>
  <c r="AF830" i="14" s="1" a="1"/>
  <c r="V831" i="14"/>
  <c r="AF831" i="14" s="1" a="1"/>
  <c r="Y831" i="14"/>
  <c r="S831" i="14"/>
  <c r="U831" i="14" s="1"/>
  <c r="V832" i="14"/>
  <c r="AF832" i="14" s="1" a="1"/>
  <c r="Y832" i="14"/>
  <c r="S832" i="14"/>
  <c r="U832" i="14" s="1"/>
  <c r="V833" i="14"/>
  <c r="AF833" i="14" s="1" a="1"/>
  <c r="Y833" i="14"/>
  <c r="S833" i="14"/>
  <c r="U833" i="14" s="1"/>
  <c r="Y834" i="14"/>
  <c r="V834" i="14"/>
  <c r="AF834" i="14" s="1" a="1"/>
  <c r="S834" i="14"/>
  <c r="U834" i="14" s="1"/>
  <c r="Y835" i="14"/>
  <c r="S835" i="14"/>
  <c r="U835" i="14" s="1"/>
  <c r="V835" i="14"/>
  <c r="AF835" i="14" s="1" a="1"/>
  <c r="Y836" i="14"/>
  <c r="S836" i="14"/>
  <c r="U836" i="14" s="1"/>
  <c r="V836" i="14"/>
  <c r="AF836" i="14" s="1" a="1"/>
  <c r="Y837" i="14"/>
  <c r="S837" i="14"/>
  <c r="U837" i="14" s="1"/>
  <c r="V837" i="14"/>
  <c r="AF837" i="14" s="1" a="1"/>
  <c r="V838" i="14"/>
  <c r="AF838" i="14" s="1" a="1"/>
  <c r="Y838" i="14"/>
  <c r="S838" i="14"/>
  <c r="U838" i="14" s="1"/>
  <c r="Y839" i="14"/>
  <c r="S839" i="14"/>
  <c r="U839" i="14" s="1"/>
  <c r="V839" i="14"/>
  <c r="AF839" i="14" s="1" a="1"/>
  <c r="Y840" i="14"/>
  <c r="S840" i="14"/>
  <c r="U840" i="14" s="1"/>
  <c r="V840" i="14"/>
  <c r="AF840" i="14" s="1" a="1"/>
  <c r="AE2" i="14"/>
  <c r="AE3" i="14"/>
  <c r="AE4" i="14"/>
  <c r="X4" i="14"/>
  <c r="AC4" i="14" s="1"/>
  <c r="AE5" i="14"/>
  <c r="AE6" i="14"/>
  <c r="AE7" i="14"/>
  <c r="AE8" i="14"/>
  <c r="X8" i="14"/>
  <c r="AC8" i="14" s="1"/>
  <c r="AE9" i="14"/>
  <c r="AE10" i="14"/>
  <c r="AE11" i="14"/>
  <c r="AE12" i="14"/>
  <c r="AE13" i="14"/>
  <c r="AE14" i="14"/>
  <c r="AE15" i="14"/>
  <c r="AE16" i="14"/>
  <c r="X16" i="14"/>
  <c r="AC16" i="14" s="1"/>
  <c r="AE17" i="14"/>
  <c r="AE18" i="14"/>
  <c r="AE19" i="14"/>
  <c r="AE20" i="14"/>
  <c r="AE21" i="14"/>
  <c r="AE22" i="14"/>
  <c r="X22" i="14"/>
  <c r="AC22" i="14" s="1"/>
  <c r="AE23" i="14"/>
  <c r="AE24" i="14"/>
  <c r="AE25" i="14"/>
  <c r="AE26" i="14"/>
  <c r="X26" i="14"/>
  <c r="AC26" i="14" s="1"/>
  <c r="AE27" i="14"/>
  <c r="AE28" i="14"/>
  <c r="AE29" i="14"/>
  <c r="X29" i="14"/>
  <c r="AC29" i="14" s="1"/>
  <c r="AE30" i="14"/>
  <c r="AE31" i="14"/>
  <c r="X31" i="14"/>
  <c r="AC31" i="14" s="1"/>
  <c r="AE32" i="14"/>
  <c r="AE33" i="14"/>
  <c r="AE34" i="14"/>
  <c r="AE35" i="14"/>
  <c r="AE36" i="14"/>
  <c r="X36" i="14"/>
  <c r="AC36" i="14" s="1"/>
  <c r="AE37" i="14"/>
  <c r="X37" i="14"/>
  <c r="AC37" i="14" s="1"/>
  <c r="AE38" i="14"/>
  <c r="AE39" i="14"/>
  <c r="AE40" i="14"/>
  <c r="X40" i="14"/>
  <c r="AC40" i="14" s="1"/>
  <c r="AE41" i="14"/>
  <c r="AE42" i="14"/>
  <c r="X42" i="14"/>
  <c r="AC42" i="14" s="1"/>
  <c r="AE43" i="14"/>
  <c r="AE44" i="14"/>
  <c r="AE45" i="14"/>
  <c r="AE46" i="14"/>
  <c r="AE47" i="14"/>
  <c r="X47" i="14"/>
  <c r="AC47" i="14" s="1"/>
  <c r="AE48" i="14"/>
  <c r="AE49" i="14"/>
  <c r="AE50" i="14"/>
  <c r="AE51" i="14"/>
  <c r="AE52" i="14"/>
  <c r="AE53" i="14"/>
  <c r="X53" i="14"/>
  <c r="AC53" i="14" s="1"/>
  <c r="AE54" i="14"/>
  <c r="AE55" i="14"/>
  <c r="AE56" i="14"/>
  <c r="AE57" i="14"/>
  <c r="AE58" i="14"/>
  <c r="AE59" i="14"/>
  <c r="AE60" i="14"/>
  <c r="X60" i="14"/>
  <c r="AC60" i="14" s="1"/>
  <c r="AE61" i="14"/>
  <c r="AE62" i="14"/>
  <c r="AE63" i="14"/>
  <c r="AE64" i="14"/>
  <c r="X64" i="14"/>
  <c r="AC64" i="14" s="1"/>
  <c r="AE65" i="14"/>
  <c r="AE66" i="14"/>
  <c r="X66" i="14"/>
  <c r="AC66" i="14" s="1"/>
  <c r="AE67" i="14"/>
  <c r="X67" i="14"/>
  <c r="AC67" i="14" s="1"/>
  <c r="AE68" i="14"/>
  <c r="AE69" i="14"/>
  <c r="X69" i="14"/>
  <c r="AC69" i="14" s="1"/>
  <c r="AE70" i="14"/>
  <c r="AE71" i="14"/>
  <c r="AE72" i="14"/>
  <c r="AE73" i="14"/>
  <c r="AE74" i="14"/>
  <c r="AE75" i="14"/>
  <c r="AE76" i="14"/>
  <c r="X76" i="14"/>
  <c r="AC76" i="14" s="1"/>
  <c r="AE77" i="14"/>
  <c r="AE78" i="14"/>
  <c r="AE79" i="14"/>
  <c r="AE80" i="14"/>
  <c r="AE81" i="14"/>
  <c r="AE82" i="14"/>
  <c r="AE83" i="14"/>
  <c r="X83" i="14"/>
  <c r="AC83" i="14" s="1"/>
  <c r="AE84" i="14"/>
  <c r="X84" i="14"/>
  <c r="AC84" i="14" s="1"/>
  <c r="AE85" i="14"/>
  <c r="AE86" i="14"/>
  <c r="X86" i="14"/>
  <c r="AC86" i="14" s="1"/>
  <c r="AE87" i="14"/>
  <c r="AE88" i="14"/>
  <c r="X88" i="14"/>
  <c r="AC88" i="14" s="1"/>
  <c r="AE89" i="14"/>
  <c r="X89" i="14"/>
  <c r="AC89" i="14" s="1"/>
  <c r="AE90" i="14"/>
  <c r="AE91" i="14"/>
  <c r="AE92" i="14"/>
  <c r="X92" i="14"/>
  <c r="AC92" i="14" s="1"/>
  <c r="AE93" i="14"/>
  <c r="AE94" i="14"/>
  <c r="AE95" i="14"/>
  <c r="X95" i="14"/>
  <c r="AC95" i="14" s="1"/>
  <c r="AE96" i="14"/>
  <c r="X96" i="14"/>
  <c r="AC96" i="14" s="1"/>
  <c r="AE97" i="14"/>
  <c r="AE98" i="14"/>
  <c r="X98" i="14"/>
  <c r="AC98" i="14" s="1"/>
  <c r="AE99" i="14"/>
  <c r="AE100" i="14"/>
  <c r="AE101" i="14"/>
  <c r="X101" i="14"/>
  <c r="AC101" i="14" s="1"/>
  <c r="AE102" i="14"/>
  <c r="AE103" i="14"/>
  <c r="X103" i="14"/>
  <c r="AC103" i="14" s="1"/>
  <c r="AE104" i="14"/>
  <c r="AE105" i="14"/>
  <c r="AE106" i="14"/>
  <c r="AE107" i="14"/>
  <c r="AE108" i="14"/>
  <c r="X108" i="14"/>
  <c r="AC108" i="14" s="1"/>
  <c r="AE109" i="14"/>
  <c r="AE110" i="14"/>
  <c r="AE111" i="14"/>
  <c r="AE112" i="14"/>
  <c r="X112" i="14"/>
  <c r="AC112" i="14" s="1"/>
  <c r="AE113" i="14"/>
  <c r="AE114" i="14"/>
  <c r="AE115" i="14"/>
  <c r="X115" i="14"/>
  <c r="AC115" i="14" s="1"/>
  <c r="AE116" i="14"/>
  <c r="X116" i="14"/>
  <c r="AC116" i="14" s="1"/>
  <c r="AE117" i="14"/>
  <c r="AE118" i="14"/>
  <c r="X118" i="14"/>
  <c r="AC118" i="14" s="1"/>
  <c r="AE119" i="14"/>
  <c r="X119" i="14"/>
  <c r="AC119" i="14" s="1"/>
  <c r="AE120" i="14"/>
  <c r="AE121" i="14"/>
  <c r="X121" i="14"/>
  <c r="AC121" i="14" s="1"/>
  <c r="AE122" i="14"/>
  <c r="AE123" i="14"/>
  <c r="AE124" i="14"/>
  <c r="AE125" i="14"/>
  <c r="AE126" i="14"/>
  <c r="AE127" i="14"/>
  <c r="AE128" i="14"/>
  <c r="AE129" i="14"/>
  <c r="AE130" i="14"/>
  <c r="X130" i="14"/>
  <c r="AC130" i="14" s="1"/>
  <c r="AE131" i="14"/>
  <c r="X131" i="14"/>
  <c r="AC131" i="14" s="1"/>
  <c r="AE132" i="14"/>
  <c r="AE133" i="14"/>
  <c r="AE134" i="14"/>
  <c r="X134" i="14"/>
  <c r="AC134" i="14" s="1"/>
  <c r="AE135" i="14"/>
  <c r="AE136" i="14"/>
  <c r="X136" i="14"/>
  <c r="AC136" i="14" s="1"/>
  <c r="AE137" i="14"/>
  <c r="AE138" i="14"/>
  <c r="AE139" i="14"/>
  <c r="X139" i="14"/>
  <c r="AC139" i="14" s="1"/>
  <c r="AE140" i="14"/>
  <c r="X140" i="14"/>
  <c r="AC140" i="14" s="1"/>
  <c r="AE141" i="14"/>
  <c r="AE142" i="14"/>
  <c r="AE143" i="14"/>
  <c r="AE144" i="14"/>
  <c r="AE145" i="14"/>
  <c r="X145" i="14"/>
  <c r="AC145" i="14" s="1"/>
  <c r="AE146" i="14"/>
  <c r="AE147" i="14"/>
  <c r="AE148" i="14"/>
  <c r="X148" i="14"/>
  <c r="AC148" i="14" s="1"/>
  <c r="AE149" i="14"/>
  <c r="AE150" i="14"/>
  <c r="X150" i="14"/>
  <c r="AC150" i="14" s="1"/>
  <c r="AE151" i="14"/>
  <c r="AE152" i="14"/>
  <c r="AE153" i="14"/>
  <c r="AE154" i="14"/>
  <c r="X154" i="14"/>
  <c r="AC154" i="14" s="1"/>
  <c r="AE155" i="14"/>
  <c r="AE156" i="14"/>
  <c r="AE157" i="14"/>
  <c r="AE158" i="14"/>
  <c r="AE159" i="14"/>
  <c r="AE160" i="14"/>
  <c r="AE161" i="14"/>
  <c r="AE162" i="14"/>
  <c r="X162" i="14"/>
  <c r="AC162" i="14" s="1"/>
  <c r="AE163" i="14"/>
  <c r="AE164" i="14"/>
  <c r="X164" i="14"/>
  <c r="AC164" i="14" s="1"/>
  <c r="AE165" i="14"/>
  <c r="AE166" i="14"/>
  <c r="AE167" i="14"/>
  <c r="X167" i="14"/>
  <c r="AC167" i="14" s="1"/>
  <c r="AE168" i="14"/>
  <c r="X168" i="14"/>
  <c r="AC168" i="14" s="1"/>
  <c r="AE169" i="14"/>
  <c r="AE170" i="14"/>
  <c r="AE171" i="14"/>
  <c r="AE172" i="14"/>
  <c r="AE173" i="14"/>
  <c r="AE174" i="14"/>
  <c r="AE175" i="14"/>
  <c r="AE176" i="14"/>
  <c r="X176" i="14"/>
  <c r="AC176" i="14" s="1"/>
  <c r="AE177" i="14"/>
  <c r="AE178" i="14"/>
  <c r="AE179" i="14"/>
  <c r="X179" i="14"/>
  <c r="AC179" i="14" s="1"/>
  <c r="AE180" i="14"/>
  <c r="AE181" i="14"/>
  <c r="AE182" i="14"/>
  <c r="X182" i="14"/>
  <c r="AC182" i="14" s="1"/>
  <c r="AE183" i="14"/>
  <c r="X183" i="14"/>
  <c r="AC183" i="14" s="1"/>
  <c r="AE184" i="14"/>
  <c r="AE185" i="14"/>
  <c r="X185" i="14"/>
  <c r="AC185" i="14" s="1"/>
  <c r="AE186" i="14"/>
  <c r="AE187" i="14"/>
  <c r="AE188" i="14"/>
  <c r="AE189" i="14"/>
  <c r="AE190" i="14"/>
  <c r="AE191" i="14"/>
  <c r="X191" i="14"/>
  <c r="AC191" i="14" s="1"/>
  <c r="AE192" i="14"/>
  <c r="X192" i="14"/>
  <c r="AC192" i="14" s="1"/>
  <c r="AE193" i="14"/>
  <c r="AE194" i="14"/>
  <c r="X194" i="14"/>
  <c r="AC194" i="14" s="1"/>
  <c r="AE195" i="14"/>
  <c r="X195" i="14"/>
  <c r="AC195" i="14" s="1"/>
  <c r="AE196" i="14"/>
  <c r="X196" i="14"/>
  <c r="AC196" i="14" s="1"/>
  <c r="AE197" i="14"/>
  <c r="X197" i="14"/>
  <c r="AC197" i="14" s="1"/>
  <c r="AE198" i="14"/>
  <c r="X198" i="14"/>
  <c r="AC198" i="14" s="1"/>
  <c r="AE199" i="14"/>
  <c r="AE200" i="14"/>
  <c r="X200" i="14"/>
  <c r="AC200" i="14" s="1"/>
  <c r="AE201" i="14"/>
  <c r="X201" i="14"/>
  <c r="AC201" i="14" s="1"/>
  <c r="AE202" i="14"/>
  <c r="AE203" i="14"/>
  <c r="X203" i="14"/>
  <c r="AC203" i="14" s="1"/>
  <c r="AE204" i="14"/>
  <c r="AE205" i="14"/>
  <c r="X205" i="14"/>
  <c r="AC205" i="14" s="1"/>
  <c r="AE206" i="14"/>
  <c r="AE207" i="14"/>
  <c r="AE208" i="14"/>
  <c r="AE209" i="14"/>
  <c r="AE210" i="14"/>
  <c r="AE211" i="14"/>
  <c r="X211" i="14"/>
  <c r="AC211" i="14" s="1"/>
  <c r="AE212" i="14"/>
  <c r="AE213" i="14"/>
  <c r="AE214" i="14"/>
  <c r="AE215" i="14"/>
  <c r="X215" i="14"/>
  <c r="AC215" i="14" s="1"/>
  <c r="AE216" i="14"/>
  <c r="AE217" i="14"/>
  <c r="X217" i="14"/>
  <c r="AC217" i="14" s="1"/>
  <c r="AE218" i="14"/>
  <c r="X218" i="14"/>
  <c r="AC218" i="14" s="1"/>
  <c r="AE219" i="14"/>
  <c r="X219" i="14"/>
  <c r="AC219" i="14" s="1"/>
  <c r="AE220" i="14"/>
  <c r="AE221" i="14"/>
  <c r="AE222" i="14"/>
  <c r="X222" i="14"/>
  <c r="AC222" i="14" s="1"/>
  <c r="AE223" i="14"/>
  <c r="AE224" i="14"/>
  <c r="AE225" i="14"/>
  <c r="AE226" i="14"/>
  <c r="AE227" i="14"/>
  <c r="AE228" i="14"/>
  <c r="AE229" i="14"/>
  <c r="X229" i="14"/>
  <c r="AC229" i="14" s="1"/>
  <c r="AE230" i="14"/>
  <c r="AE231" i="14"/>
  <c r="AE232" i="14"/>
  <c r="AE233" i="14"/>
  <c r="AE234" i="14"/>
  <c r="X234" i="14"/>
  <c r="AC234" i="14" s="1"/>
  <c r="AE235" i="14"/>
  <c r="X235" i="14"/>
  <c r="AC235" i="14" s="1"/>
  <c r="AE236" i="14"/>
  <c r="X236" i="14"/>
  <c r="AC236" i="14" s="1"/>
  <c r="AE237" i="14"/>
  <c r="X237" i="14"/>
  <c r="AC237" i="14" s="1"/>
  <c r="AE238" i="14"/>
  <c r="AE239" i="14"/>
  <c r="X239" i="14"/>
  <c r="AC239" i="14" s="1"/>
  <c r="AE240" i="14"/>
  <c r="X240" i="14"/>
  <c r="AC240" i="14" s="1"/>
  <c r="AE241" i="14"/>
  <c r="AE242" i="14"/>
  <c r="X242" i="14"/>
  <c r="AC242" i="14" s="1"/>
  <c r="AE243" i="14"/>
  <c r="AE244" i="14"/>
  <c r="X244" i="14"/>
  <c r="AC244" i="14" s="1"/>
  <c r="AE245" i="14"/>
  <c r="AE246" i="14"/>
  <c r="X246" i="14"/>
  <c r="AC246" i="14" s="1"/>
  <c r="AE247" i="14"/>
  <c r="X247" i="14"/>
  <c r="AC247" i="14" s="1"/>
  <c r="AE248" i="14"/>
  <c r="AE249" i="14"/>
  <c r="AE250" i="14"/>
  <c r="X250" i="14"/>
  <c r="AC250" i="14" s="1"/>
  <c r="AE251" i="14"/>
  <c r="AE252" i="14"/>
  <c r="AE253" i="14"/>
  <c r="X253" i="14"/>
  <c r="AC253" i="14" s="1"/>
  <c r="AE254" i="14"/>
  <c r="X254" i="14"/>
  <c r="AC254" i="14" s="1"/>
  <c r="AE255" i="14"/>
  <c r="AE256" i="14"/>
  <c r="AE257" i="14"/>
  <c r="AE258" i="14"/>
  <c r="AE259" i="14"/>
  <c r="AE260" i="14"/>
  <c r="X260" i="14"/>
  <c r="AC260" i="14" s="1"/>
  <c r="AE261" i="14"/>
  <c r="AE262" i="14"/>
  <c r="X262" i="14"/>
  <c r="AC262" i="14" s="1"/>
  <c r="AE263" i="14"/>
  <c r="AE264" i="14"/>
  <c r="X264" i="14"/>
  <c r="AC264" i="14" s="1"/>
  <c r="AE265" i="14"/>
  <c r="X265" i="14"/>
  <c r="AC265" i="14" s="1"/>
  <c r="AE266" i="14"/>
  <c r="AE267" i="14"/>
  <c r="AE268" i="14"/>
  <c r="AE269" i="14"/>
  <c r="AE270" i="14"/>
  <c r="X270" i="14"/>
  <c r="AC270" i="14" s="1"/>
  <c r="AE271" i="14"/>
  <c r="AE272" i="14"/>
  <c r="X272" i="14"/>
  <c r="AC272" i="14" s="1"/>
  <c r="AE273" i="14"/>
  <c r="AE274" i="14"/>
  <c r="AE275" i="14"/>
  <c r="AE276" i="14"/>
  <c r="X276" i="14"/>
  <c r="AC276" i="14" s="1"/>
  <c r="AE277" i="14"/>
  <c r="AE278" i="14"/>
  <c r="AE279" i="14"/>
  <c r="AE280" i="14"/>
  <c r="X280" i="14"/>
  <c r="AC280" i="14" s="1"/>
  <c r="AE281" i="14"/>
  <c r="AE282" i="14"/>
  <c r="AE283" i="14"/>
  <c r="AE284" i="14"/>
  <c r="AE285" i="14"/>
  <c r="X285" i="14"/>
  <c r="AC285" i="14" s="1"/>
  <c r="AE286" i="14"/>
  <c r="AE287" i="14"/>
  <c r="AE288" i="14"/>
  <c r="AE289" i="14"/>
  <c r="AE290" i="14"/>
  <c r="X290" i="14"/>
  <c r="AC290" i="14" s="1"/>
  <c r="AE291" i="14"/>
  <c r="X291" i="14"/>
  <c r="AC291" i="14" s="1"/>
  <c r="AE292" i="14"/>
  <c r="X292" i="14"/>
  <c r="AC292" i="14" s="1"/>
  <c r="AE293" i="14"/>
  <c r="AE294" i="14"/>
  <c r="X294" i="14"/>
  <c r="AC294" i="14" s="1"/>
  <c r="AE295" i="14"/>
  <c r="AE296" i="14"/>
  <c r="X296" i="14"/>
  <c r="AC296" i="14" s="1"/>
  <c r="AE297" i="14"/>
  <c r="AE298" i="14"/>
  <c r="AE299" i="14"/>
  <c r="AE300" i="14"/>
  <c r="AE301" i="14"/>
  <c r="X301" i="14"/>
  <c r="AC301" i="14" s="1"/>
  <c r="AE302" i="14"/>
  <c r="AE303" i="14"/>
  <c r="AE304" i="14"/>
  <c r="AE305" i="14"/>
  <c r="X305" i="14"/>
  <c r="AC305" i="14" s="1"/>
  <c r="AE306" i="14"/>
  <c r="AE307" i="14"/>
  <c r="AE308" i="14"/>
  <c r="AE309" i="14"/>
  <c r="AE310" i="14"/>
  <c r="AE311" i="14"/>
  <c r="AE312" i="14"/>
  <c r="AE313" i="14"/>
  <c r="AE314" i="14"/>
  <c r="X314" i="14"/>
  <c r="AC314" i="14" s="1"/>
  <c r="AE315" i="14"/>
  <c r="X315" i="14"/>
  <c r="AC315" i="14" s="1"/>
  <c r="AE316" i="14"/>
  <c r="AE317" i="14"/>
  <c r="AE318" i="14"/>
  <c r="X318" i="14"/>
  <c r="AC318" i="14" s="1"/>
  <c r="AE319" i="14"/>
  <c r="AE320" i="14"/>
  <c r="X320" i="14"/>
  <c r="AC320" i="14" s="1"/>
  <c r="AE321" i="14"/>
  <c r="AE322" i="14"/>
  <c r="X322" i="14"/>
  <c r="AC322" i="14" s="1"/>
  <c r="AE323" i="14"/>
  <c r="AE324" i="14"/>
  <c r="X324" i="14"/>
  <c r="AC324" i="14" s="1"/>
  <c r="AE325" i="14"/>
  <c r="AE326" i="14"/>
  <c r="X326" i="14"/>
  <c r="AC326" i="14" s="1"/>
  <c r="AE327" i="14"/>
  <c r="X327" i="14"/>
  <c r="AC327" i="14" s="1"/>
  <c r="AE328" i="14"/>
  <c r="X328" i="14"/>
  <c r="AC328" i="14" s="1"/>
  <c r="AE329" i="14"/>
  <c r="AE330" i="14"/>
  <c r="AE331" i="14"/>
  <c r="X331" i="14"/>
  <c r="AC331" i="14" s="1"/>
  <c r="AE332" i="14"/>
  <c r="X332" i="14"/>
  <c r="AC332" i="14" s="1"/>
  <c r="AE333" i="14"/>
  <c r="X333" i="14"/>
  <c r="AC333" i="14" s="1"/>
  <c r="AE334" i="14"/>
  <c r="AE335" i="14"/>
  <c r="AE336" i="14"/>
  <c r="AE337" i="14"/>
  <c r="X337" i="14"/>
  <c r="AC337" i="14" s="1"/>
  <c r="AE338" i="14"/>
  <c r="AE339" i="14"/>
  <c r="AE340" i="14"/>
  <c r="AE341" i="14"/>
  <c r="AE342" i="14"/>
  <c r="AE343" i="14"/>
  <c r="AE344" i="14"/>
  <c r="X344" i="14"/>
  <c r="AC344" i="14" s="1"/>
  <c r="AE345" i="14"/>
  <c r="X345" i="14"/>
  <c r="AC345" i="14" s="1"/>
  <c r="AE346" i="14"/>
  <c r="AE347" i="14"/>
  <c r="X347" i="14"/>
  <c r="AC347" i="14" s="1"/>
  <c r="AE348" i="14"/>
  <c r="AE349" i="14"/>
  <c r="AE350" i="14"/>
  <c r="X350" i="14"/>
  <c r="AC350" i="14" s="1"/>
  <c r="AE351" i="14"/>
  <c r="AE352" i="14"/>
  <c r="AE353" i="14"/>
  <c r="X353" i="14"/>
  <c r="AC353" i="14" s="1"/>
  <c r="AE354" i="14"/>
  <c r="AE355" i="14"/>
  <c r="AE356" i="14"/>
  <c r="X356" i="14"/>
  <c r="AC356" i="14" s="1"/>
  <c r="AE357" i="14"/>
  <c r="AE358" i="14"/>
  <c r="AE359" i="14"/>
  <c r="X359" i="14"/>
  <c r="AC359" i="14" s="1"/>
  <c r="AE360" i="14"/>
  <c r="AE361" i="14"/>
  <c r="AE362" i="14"/>
  <c r="AE363" i="14"/>
  <c r="X363" i="14"/>
  <c r="AC363" i="14" s="1"/>
  <c r="AE364" i="14"/>
  <c r="X364" i="14"/>
  <c r="AC364" i="14" s="1"/>
  <c r="AE365" i="14"/>
  <c r="X365" i="14"/>
  <c r="AC365" i="14" s="1"/>
  <c r="AE366" i="14"/>
  <c r="AE367" i="14"/>
  <c r="AE368" i="14"/>
  <c r="AE369" i="14"/>
  <c r="AE370" i="14"/>
  <c r="AE371" i="14"/>
  <c r="X371" i="14"/>
  <c r="AC371" i="14" s="1"/>
  <c r="AE372" i="14"/>
  <c r="AE373" i="14"/>
  <c r="AE374" i="14"/>
  <c r="AE375" i="14"/>
  <c r="X375" i="14"/>
  <c r="AC375" i="14" s="1"/>
  <c r="AE376" i="14"/>
  <c r="X376" i="14"/>
  <c r="AC376" i="14" s="1"/>
  <c r="AE377" i="14"/>
  <c r="AE378" i="14"/>
  <c r="X378" i="14"/>
  <c r="AC378" i="14" s="1"/>
  <c r="AE379" i="14"/>
  <c r="X379" i="14"/>
  <c r="AC379" i="14" s="1"/>
  <c r="AE380" i="14"/>
  <c r="AE381" i="14"/>
  <c r="AE382" i="14"/>
  <c r="AE383" i="14"/>
  <c r="AE384" i="14"/>
  <c r="AE385" i="14"/>
  <c r="X385" i="14"/>
  <c r="AC385" i="14" s="1"/>
  <c r="AE386" i="14"/>
  <c r="AE387" i="14"/>
  <c r="AE388" i="14"/>
  <c r="X388" i="14"/>
  <c r="AC388" i="14" s="1"/>
  <c r="AE389" i="14"/>
  <c r="X389" i="14"/>
  <c r="AC389" i="14" s="1"/>
  <c r="AE390" i="14"/>
  <c r="AE391" i="14"/>
  <c r="AE392" i="14"/>
  <c r="AE393" i="14"/>
  <c r="AE394" i="14"/>
  <c r="AE395" i="14"/>
  <c r="X395" i="14"/>
  <c r="AC395" i="14" s="1"/>
  <c r="AE396" i="14"/>
  <c r="AE397" i="14"/>
  <c r="AE398" i="14"/>
  <c r="AE399" i="14"/>
  <c r="AE400" i="14"/>
  <c r="AE401" i="14"/>
  <c r="X401" i="14"/>
  <c r="AC401" i="14" s="1"/>
  <c r="AE402" i="14"/>
  <c r="AE403" i="14"/>
  <c r="AE404" i="14"/>
  <c r="AE405" i="14"/>
  <c r="Q623" i="14" l="1"/>
  <c r="W623" i="14"/>
  <c r="Q624" i="14"/>
  <c r="W624" i="14"/>
  <c r="Q625" i="14"/>
  <c r="W625" i="14"/>
  <c r="Q627" i="14"/>
  <c r="W627" i="14"/>
  <c r="Q628" i="14"/>
  <c r="W628" i="14"/>
  <c r="Q629" i="14"/>
  <c r="W629" i="14"/>
  <c r="Q630" i="14"/>
  <c r="W630" i="14"/>
  <c r="Q631" i="14"/>
  <c r="W631" i="14"/>
  <c r="Q632" i="14"/>
  <c r="W632" i="14"/>
  <c r="Q633" i="14"/>
  <c r="W633" i="14"/>
  <c r="Q634" i="14"/>
  <c r="W634" i="14"/>
  <c r="Q635" i="14"/>
  <c r="W635" i="14"/>
  <c r="Q636" i="14"/>
  <c r="W636" i="14"/>
  <c r="Q638" i="14"/>
  <c r="W638" i="14"/>
  <c r="Q640" i="14"/>
  <c r="W640" i="14"/>
  <c r="Q641" i="14"/>
  <c r="W641" i="14"/>
  <c r="Q643" i="14"/>
  <c r="W643" i="14"/>
  <c r="Q644" i="14"/>
  <c r="W644" i="14"/>
  <c r="Q646" i="14"/>
  <c r="W646" i="14"/>
  <c r="Q647" i="14"/>
  <c r="W647" i="14"/>
  <c r="Q648" i="14"/>
  <c r="W648" i="14"/>
  <c r="Q649" i="14"/>
  <c r="W649" i="14"/>
  <c r="Q650" i="14"/>
  <c r="W650" i="14"/>
  <c r="Q651" i="14"/>
  <c r="W651" i="14"/>
  <c r="Q652" i="14"/>
  <c r="W652" i="14"/>
  <c r="Q653" i="14"/>
  <c r="W653" i="14"/>
  <c r="Q654" i="14"/>
  <c r="W654" i="14"/>
  <c r="Q655" i="14"/>
  <c r="W655" i="14"/>
  <c r="Q656" i="14"/>
  <c r="W656" i="14"/>
  <c r="Q658" i="14"/>
  <c r="W658" i="14"/>
  <c r="AG658" i="14" s="1" a="1"/>
  <c r="Q659" i="14"/>
  <c r="W659" i="14"/>
  <c r="AG659" i="14" s="1" a="1"/>
  <c r="Q660" i="14"/>
  <c r="W660" i="14"/>
  <c r="AG660" i="14" s="1" a="1"/>
  <c r="W117" i="14"/>
  <c r="W449" i="14"/>
  <c r="AG449" i="14" s="1" a="1"/>
  <c r="W420" i="14"/>
  <c r="AG420" i="14" s="1" a="1"/>
  <c r="W111" i="14"/>
  <c r="W212" i="14"/>
  <c r="W391" i="14"/>
  <c r="W382" i="14"/>
  <c r="W479" i="14"/>
  <c r="AG479" i="14" s="1" a="1"/>
  <c r="W105" i="14"/>
  <c r="W100" i="14"/>
  <c r="W442" i="14"/>
  <c r="AG442" i="14" s="1" a="1"/>
  <c r="W367" i="14"/>
  <c r="W425" i="14"/>
  <c r="AG425" i="14" s="1" a="1"/>
  <c r="W480" i="14"/>
  <c r="AG480" i="14" s="1" a="1"/>
  <c r="W429" i="14"/>
  <c r="AG429" i="14" s="1" a="1"/>
  <c r="W524" i="14"/>
  <c r="AG524" i="14" s="1" a="1"/>
  <c r="W536" i="14"/>
  <c r="AG536" i="14" s="1" a="1"/>
  <c r="W173" i="14"/>
  <c r="W238" i="14"/>
  <c r="W594" i="14"/>
  <c r="AG594" i="14" s="1" a="1"/>
  <c r="W207" i="14"/>
  <c r="W313" i="14"/>
  <c r="W521" i="14"/>
  <c r="AG521" i="14" s="1" a="1"/>
  <c r="W612" i="14"/>
  <c r="AG612" i="14" s="1" a="1"/>
  <c r="W306" i="14"/>
  <c r="W500" i="14"/>
  <c r="AG500" i="14" s="1" a="1"/>
  <c r="W74" i="14"/>
  <c r="W102" i="14"/>
  <c r="W592" i="14"/>
  <c r="AG592" i="14" s="1" a="1"/>
  <c r="W252" i="14"/>
  <c r="W298" i="14"/>
  <c r="W578" i="14"/>
  <c r="AG578" i="14" s="1" a="1"/>
  <c r="W483" i="14"/>
  <c r="AG483" i="14" s="1" a="1"/>
  <c r="W208" i="14"/>
  <c r="W582" i="14"/>
  <c r="AG582" i="14" s="1" a="1"/>
  <c r="W562" i="14"/>
  <c r="AG562" i="14" s="1" a="1"/>
  <c r="W603" i="14"/>
  <c r="AG603" i="14" s="1" a="1"/>
  <c r="W393" i="14"/>
  <c r="W602" i="14"/>
  <c r="AG602" i="14" s="1" a="1"/>
  <c r="W255" i="14"/>
  <c r="W152" i="14"/>
  <c r="W573" i="14"/>
  <c r="AG573" i="14" s="1" a="1"/>
  <c r="W587" i="14"/>
  <c r="AG587" i="14" s="1" a="1"/>
  <c r="W58" i="14"/>
  <c r="W621" i="14"/>
  <c r="AG621" i="14" s="1" a="1"/>
  <c r="W241" i="14"/>
  <c r="W261" i="14"/>
  <c r="W258" i="14"/>
  <c r="W470" i="14"/>
  <c r="AG470" i="14" s="1" a="1"/>
  <c r="W551" i="14"/>
  <c r="AG551" i="14" s="1" a="1"/>
  <c r="W580" i="14"/>
  <c r="AG580" i="14" s="1" a="1"/>
  <c r="W615" i="14"/>
  <c r="AG615" i="14" s="1" a="1"/>
  <c r="W41" i="14"/>
  <c r="W614" i="14"/>
  <c r="AG614" i="14" s="1" a="1"/>
  <c r="W471" i="14"/>
  <c r="AG471" i="14" s="1" a="1"/>
  <c r="W493" i="14"/>
  <c r="AG493" i="14" s="1" a="1"/>
  <c r="W507" i="14"/>
  <c r="AG507" i="14" s="1" a="1"/>
  <c r="W169" i="14"/>
  <c r="W149" i="14"/>
  <c r="W243" i="14"/>
  <c r="W128" i="14"/>
  <c r="W113" i="14"/>
  <c r="W310" i="14"/>
  <c r="W163" i="14"/>
  <c r="W368" i="14"/>
  <c r="W68" i="14"/>
  <c r="W454" i="14"/>
  <c r="AG454" i="14" s="1" a="1"/>
  <c r="W97" i="14"/>
  <c r="W268" i="14"/>
  <c r="W460" i="14"/>
  <c r="AG460" i="14" s="1" a="1"/>
  <c r="W312" i="14"/>
  <c r="W383" i="14"/>
  <c r="W550" i="14"/>
  <c r="AG550" i="14" s="1" a="1"/>
  <c r="W384" i="14"/>
  <c r="W618" i="14"/>
  <c r="AG618" i="14" s="1" a="1"/>
  <c r="W174" i="14"/>
  <c r="W172" i="14"/>
  <c r="W529" i="14"/>
  <c r="AG529" i="14" s="1" a="1"/>
  <c r="W141" i="14"/>
  <c r="W284" i="14"/>
  <c r="W329" i="14"/>
  <c r="W498" i="14"/>
  <c r="AG498" i="14" s="1" a="1"/>
  <c r="W81" i="14"/>
  <c r="W281" i="14"/>
  <c r="W256" i="14"/>
  <c r="W271" i="14"/>
  <c r="W177" i="14"/>
  <c r="W135" i="14"/>
  <c r="W87" i="14"/>
  <c r="W459" i="14"/>
  <c r="AG459" i="14" s="1" a="1"/>
  <c r="W65" i="14"/>
  <c r="W431" i="14"/>
  <c r="AG431" i="14" s="1" a="1"/>
  <c r="W451" i="14"/>
  <c r="AG451" i="14" s="1" a="1"/>
  <c r="W611" i="14"/>
  <c r="AG611" i="14" s="1" a="1"/>
  <c r="W444" i="14"/>
  <c r="AG444" i="14" s="1" a="1"/>
  <c r="W463" i="14"/>
  <c r="AG463" i="14" s="1" a="1"/>
  <c r="W505" i="14"/>
  <c r="AG505" i="14" s="1" a="1"/>
  <c r="W533" i="14"/>
  <c r="AG533" i="14" s="1" a="1"/>
  <c r="W340" i="14"/>
  <c r="W56" i="14"/>
  <c r="W124" i="14"/>
  <c r="W572" i="14"/>
  <c r="AG572" i="14" s="1" a="1"/>
  <c r="W120" i="14"/>
  <c r="W225" i="14"/>
  <c r="W303" i="14"/>
  <c r="W220" i="14"/>
  <c r="W504" i="14"/>
  <c r="AG504" i="14" s="1" a="1"/>
  <c r="W90" i="14"/>
  <c r="W300" i="14"/>
  <c r="W544" i="14"/>
  <c r="AG544" i="14" s="1" a="1"/>
  <c r="W501" i="14"/>
  <c r="AG501" i="14" s="1" a="1"/>
  <c r="W381" i="14"/>
  <c r="W99" i="14"/>
  <c r="W233" i="14"/>
  <c r="W51" i="14"/>
  <c r="W52" i="14"/>
  <c r="W45" i="14"/>
  <c r="W325" i="14"/>
  <c r="W548" i="14"/>
  <c r="AG548" i="14" s="1" a="1"/>
  <c r="W553" i="14"/>
  <c r="AG553" i="14" s="1" a="1"/>
  <c r="W35" i="14"/>
  <c r="W309" i="14"/>
  <c r="W114" i="14"/>
  <c r="W248" i="14"/>
  <c r="W394" i="14"/>
  <c r="W397" i="14"/>
  <c r="W302" i="14"/>
  <c r="W289" i="14"/>
  <c r="W307" i="14"/>
  <c r="W85" i="14"/>
  <c r="W358" i="14"/>
  <c r="W426" i="14"/>
  <c r="AG426" i="14" s="1" a="1"/>
  <c r="W193" i="14"/>
  <c r="W620" i="14"/>
  <c r="AG620" i="14" s="1" a="1"/>
  <c r="W293" i="14"/>
  <c r="W228" i="14"/>
  <c r="W63" i="14"/>
  <c r="W348" i="14"/>
  <c r="W412" i="14"/>
  <c r="AG412" i="14" s="1" a="1"/>
  <c r="W79" i="14"/>
  <c r="W502" i="14"/>
  <c r="AG502" i="14" s="1" a="1"/>
  <c r="W32" i="14"/>
  <c r="W561" i="14"/>
  <c r="AG561" i="14" s="1" a="1"/>
  <c r="W559" i="14"/>
  <c r="AG559" i="14" s="1" a="1"/>
  <c r="W299" i="14"/>
  <c r="W342" i="14"/>
  <c r="W349" i="14"/>
  <c r="W295" i="14"/>
  <c r="W170" i="14"/>
  <c r="W33" i="14"/>
  <c r="W323" i="14"/>
  <c r="W277" i="14"/>
  <c r="W129" i="14"/>
  <c r="W361" i="14"/>
  <c r="W372" i="14"/>
  <c r="W588" i="14"/>
  <c r="AG588" i="14" s="1" a="1"/>
  <c r="W206" i="14"/>
  <c r="W362" i="14"/>
  <c r="W224" i="14"/>
  <c r="W282" i="14"/>
  <c r="W71" i="14"/>
  <c r="W354" i="14"/>
  <c r="W370" i="14"/>
  <c r="W269" i="14"/>
  <c r="W257" i="14"/>
  <c r="W334" i="14"/>
  <c r="W204" i="14"/>
  <c r="W274" i="14"/>
  <c r="W531" i="14"/>
  <c r="AG531" i="14" s="1" a="1"/>
  <c r="W165" i="14"/>
  <c r="W609" i="14"/>
  <c r="AG609" i="14" s="1" a="1"/>
  <c r="W390" i="14"/>
  <c r="W171" i="14"/>
  <c r="W278" i="14"/>
  <c r="W596" i="14"/>
  <c r="AG596" i="14" s="1" a="1"/>
  <c r="W213" i="14"/>
  <c r="W464" i="14"/>
  <c r="AG464" i="14" s="1" a="1"/>
  <c r="W161" i="14"/>
  <c r="W321" i="14"/>
  <c r="W457" i="14"/>
  <c r="AG457" i="14" s="1" a="1"/>
  <c r="W392" i="14"/>
  <c r="W62" i="14"/>
  <c r="W469" i="14"/>
  <c r="AG469" i="14" s="1" a="1"/>
  <c r="W78" i="14"/>
  <c r="W441" i="14"/>
  <c r="AG441" i="14" s="1" a="1"/>
  <c r="W355" i="14"/>
  <c r="W231" i="14"/>
  <c r="W598" i="14"/>
  <c r="AG598" i="14" s="1" a="1"/>
  <c r="W245" i="14"/>
  <c r="W27" i="14"/>
  <c r="W352" i="14"/>
  <c r="W566" i="14"/>
  <c r="AG566" i="14" s="1" a="1"/>
  <c r="W28" i="14"/>
  <c r="W199" i="14"/>
  <c r="W146" i="14"/>
  <c r="W415" i="14"/>
  <c r="AG415" i="14" s="1" a="1"/>
  <c r="W503" i="14"/>
  <c r="AG503" i="14" s="1" a="1"/>
  <c r="W563" i="14"/>
  <c r="AG563" i="14" s="1" a="1"/>
  <c r="W351" i="14"/>
  <c r="W408" i="14"/>
  <c r="AG408" i="14" s="1" a="1"/>
  <c r="W94" i="14"/>
  <c r="W43" i="14"/>
  <c r="W448" i="14"/>
  <c r="AG448" i="14" s="1" a="1"/>
  <c r="W528" i="14"/>
  <c r="AG528" i="14" s="1" a="1"/>
  <c r="W387" i="14"/>
  <c r="W21" i="14"/>
  <c r="W157" i="14"/>
  <c r="W402" i="14"/>
  <c r="W547" i="14"/>
  <c r="AG547" i="14" s="1" a="1"/>
  <c r="W373" i="14"/>
  <c r="W421" i="14"/>
  <c r="AG421" i="14" s="1" a="1"/>
  <c r="W214" i="14"/>
  <c r="W156" i="14"/>
  <c r="W447" i="14"/>
  <c r="AG447" i="14" s="1" a="1"/>
  <c r="W538" i="14"/>
  <c r="AG538" i="14" s="1" a="1"/>
  <c r="W184" i="14"/>
  <c r="W46" i="14"/>
  <c r="W287" i="14"/>
  <c r="W597" i="14"/>
  <c r="AG597" i="14" s="1" a="1"/>
  <c r="W316" i="14"/>
  <c r="W181" i="14"/>
  <c r="W311" i="14"/>
  <c r="W569" i="14"/>
  <c r="AG569" i="14" s="1" a="1"/>
  <c r="W175" i="14"/>
  <c r="W77" i="14"/>
  <c r="W144" i="14"/>
  <c r="W514" i="14"/>
  <c r="AG514" i="14" s="1" a="1"/>
  <c r="W513" i="14"/>
  <c r="AG513" i="14" s="1" a="1"/>
  <c r="W599" i="14"/>
  <c r="AG599" i="14" s="1" a="1"/>
  <c r="W106" i="14"/>
  <c r="W579" i="14"/>
  <c r="AG579" i="14" s="1" a="1"/>
  <c r="W575" i="14"/>
  <c r="AG575" i="14" s="1" a="1"/>
  <c r="W319" i="14"/>
  <c r="W335" i="14"/>
  <c r="W472" i="14"/>
  <c r="AG472" i="14" s="1" a="1"/>
  <c r="W440" i="14"/>
  <c r="AG440" i="14" s="1" a="1"/>
  <c r="W54" i="14"/>
  <c r="W155" i="14"/>
  <c r="W275" i="14"/>
  <c r="W530" i="14"/>
  <c r="AG530" i="14" s="1" a="1"/>
  <c r="W581" i="14"/>
  <c r="AG581" i="14" s="1" a="1"/>
  <c r="W527" i="14"/>
  <c r="AG527" i="14" s="1" a="1"/>
  <c r="W73" i="14"/>
  <c r="W466" i="14"/>
  <c r="AG466" i="14" s="1" a="1"/>
  <c r="W122" i="14"/>
  <c r="W159" i="14"/>
  <c r="W38" i="14"/>
  <c r="W137" i="14"/>
  <c r="W495" i="14"/>
  <c r="AG495" i="14" s="1" a="1"/>
  <c r="W540" i="14"/>
  <c r="AG540" i="14" s="1" a="1"/>
  <c r="W48" i="14"/>
  <c r="W49" i="14"/>
  <c r="W591" i="14"/>
  <c r="AG591" i="14" s="1" a="1"/>
  <c r="W125" i="14"/>
  <c r="W166" i="14"/>
  <c r="W188" i="14"/>
  <c r="W55" i="14"/>
  <c r="W586" i="14"/>
  <c r="AG586" i="14" s="1" a="1"/>
  <c r="W267" i="14"/>
  <c r="W465" i="14"/>
  <c r="AG465" i="14" s="1" a="1"/>
  <c r="W484" i="14"/>
  <c r="AG484" i="14" s="1" a="1"/>
  <c r="W461" i="14"/>
  <c r="AG461" i="14" s="1" a="1"/>
  <c r="W468" i="14"/>
  <c r="AG468" i="14" s="1" a="1"/>
  <c r="W497" i="14"/>
  <c r="AG497" i="14" s="1" a="1"/>
  <c r="W516" i="14"/>
  <c r="AG516" i="14" s="1" a="1"/>
  <c r="W499" i="14"/>
  <c r="AG499" i="14" s="1" a="1"/>
  <c r="W539" i="14"/>
  <c r="AG539" i="14" s="1" a="1"/>
  <c r="W558" i="14"/>
  <c r="AG558" i="14" s="1" a="1"/>
  <c r="W450" i="14"/>
  <c r="AG450" i="14" s="1" a="1"/>
  <c r="W20" i="14"/>
  <c r="W39" i="14"/>
  <c r="W109" i="14"/>
  <c r="W491" i="14"/>
  <c r="AG491" i="14" s="1" a="1"/>
  <c r="W5" i="14"/>
  <c r="W308" i="14"/>
  <c r="W607" i="14"/>
  <c r="AG607" i="14" s="1" a="1"/>
  <c r="W138" i="14"/>
  <c r="W82" i="14"/>
  <c r="W232" i="14"/>
  <c r="W338" i="14"/>
  <c r="W613" i="14"/>
  <c r="AG613" i="14" s="1" a="1"/>
  <c r="W396" i="14"/>
  <c r="W266" i="14"/>
  <c r="W15" i="14"/>
  <c r="W399" i="14"/>
  <c r="W13" i="14"/>
  <c r="W343" i="14"/>
  <c r="W57" i="14"/>
  <c r="W70" i="14"/>
  <c r="W190" i="14"/>
  <c r="W9" i="14"/>
  <c r="W19" i="14"/>
  <c r="W12" i="14"/>
  <c r="W555" i="14"/>
  <c r="AG555" i="14" s="1" a="1"/>
  <c r="W422" i="14"/>
  <c r="AG422" i="14" s="1" a="1"/>
  <c r="W453" i="14"/>
  <c r="AG453" i="14" s="1" a="1"/>
  <c r="W478" i="14"/>
  <c r="AG478" i="14" s="1" a="1"/>
  <c r="W10" i="14"/>
  <c r="W178" i="14"/>
  <c r="W568" i="14"/>
  <c r="AG568" i="14" s="1" a="1"/>
  <c r="W18" i="14"/>
  <c r="W604" i="14"/>
  <c r="AG604" i="14" s="1" a="1"/>
  <c r="W477" i="14"/>
  <c r="AG477" i="14" s="1" a="1"/>
  <c r="W487" i="14"/>
  <c r="AG487" i="14" s="1" a="1"/>
  <c r="W574" i="14"/>
  <c r="AG574" i="14" s="1" a="1"/>
  <c r="W107" i="14"/>
  <c r="W424" i="14"/>
  <c r="AG424" i="14" s="1" a="1"/>
  <c r="W405" i="14"/>
  <c r="W462" i="14"/>
  <c r="AG462" i="14" s="1" a="1"/>
  <c r="W520" i="14"/>
  <c r="AG520" i="14" s="1" a="1"/>
  <c r="W404" i="14"/>
  <c r="W474" i="14"/>
  <c r="AG474" i="14" s="1" a="1"/>
  <c r="W279" i="14"/>
  <c r="W339" i="14"/>
  <c r="W127" i="14"/>
  <c r="W209" i="14"/>
  <c r="W44" i="14"/>
  <c r="W202" i="14"/>
  <c r="W496" i="14"/>
  <c r="AG496" i="14" s="1" a="1"/>
  <c r="W180" i="14"/>
  <c r="W216" i="14"/>
  <c r="W50" i="14"/>
  <c r="W34" i="14"/>
  <c r="W286" i="14"/>
  <c r="W374" i="14"/>
  <c r="W126" i="14"/>
  <c r="W14" i="14"/>
  <c r="W221" i="14"/>
  <c r="W341" i="14"/>
  <c r="W360" i="14"/>
  <c r="W223" i="14"/>
  <c r="W132" i="14"/>
  <c r="W557" i="14"/>
  <c r="AG557" i="14" s="1" a="1"/>
  <c r="W80" i="14"/>
  <c r="W467" i="14"/>
  <c r="AG467" i="14" s="1" a="1"/>
  <c r="W151" i="14"/>
  <c r="W380" i="14"/>
  <c r="W3" i="14"/>
  <c r="W403" i="14"/>
  <c r="W377" i="14"/>
  <c r="W386" i="14"/>
  <c r="W317" i="14"/>
  <c r="W160" i="14"/>
  <c r="W251" i="14"/>
  <c r="W186" i="14"/>
  <c r="W570" i="14"/>
  <c r="AG570" i="14" s="1" a="1"/>
  <c r="W336" i="14"/>
  <c r="W187" i="14"/>
  <c r="W452" i="14"/>
  <c r="AG452" i="14" s="1" a="1"/>
  <c r="W153" i="14"/>
  <c r="W369" i="14"/>
  <c r="W59" i="14"/>
  <c r="W91" i="14"/>
  <c r="W158" i="14"/>
  <c r="W330" i="14"/>
  <c r="W72" i="14"/>
  <c r="W525" i="14"/>
  <c r="AG525" i="14" s="1" a="1"/>
  <c r="W476" i="14"/>
  <c r="AG476" i="14" s="1" a="1"/>
  <c r="W104" i="14"/>
  <c r="W259" i="14"/>
  <c r="W93" i="14"/>
  <c r="W590" i="14"/>
  <c r="AG590" i="14" s="1" a="1"/>
  <c r="W133" i="14"/>
  <c r="W366" i="14"/>
  <c r="AE406" i="14"/>
  <c r="X406" i="14"/>
  <c r="AC406" i="14" s="1"/>
  <c r="AE407" i="14"/>
  <c r="AE408" i="14"/>
  <c r="X408" i="14"/>
  <c r="AC408" i="14" s="1"/>
  <c r="AE409" i="14"/>
  <c r="X409" i="14"/>
  <c r="AC409" i="14" s="1"/>
  <c r="AE410" i="14"/>
  <c r="AE411" i="14"/>
  <c r="X411" i="14"/>
  <c r="AC411" i="14" s="1"/>
  <c r="AE412" i="14"/>
  <c r="X412" i="14"/>
  <c r="AC412" i="14" s="1"/>
  <c r="AE413" i="14"/>
  <c r="X413" i="14"/>
  <c r="AC413" i="14" s="1"/>
  <c r="AE414" i="14"/>
  <c r="X414" i="14"/>
  <c r="AC414" i="14" s="1"/>
  <c r="AE415" i="14"/>
  <c r="X415" i="14"/>
  <c r="AC415" i="14" s="1"/>
  <c r="AE416" i="14"/>
  <c r="AE417" i="14"/>
  <c r="X417" i="14"/>
  <c r="AC417" i="14" s="1"/>
  <c r="AE418" i="14"/>
  <c r="X418" i="14"/>
  <c r="AC418" i="14" s="1"/>
  <c r="AE419" i="14"/>
  <c r="X419" i="14"/>
  <c r="AC419" i="14" s="1"/>
  <c r="AE420" i="14"/>
  <c r="X420" i="14"/>
  <c r="AC420" i="14" s="1"/>
  <c r="AE421" i="14"/>
  <c r="X421" i="14"/>
  <c r="AC421" i="14" s="1"/>
  <c r="AE422" i="14"/>
  <c r="X422" i="14"/>
  <c r="AC422" i="14" s="1"/>
  <c r="AE423" i="14"/>
  <c r="X423" i="14"/>
  <c r="AC423" i="14" s="1"/>
  <c r="AE424" i="14"/>
  <c r="X424" i="14"/>
  <c r="AC424" i="14" s="1"/>
  <c r="AE425" i="14"/>
  <c r="X425" i="14"/>
  <c r="AC425" i="14" s="1"/>
  <c r="AE426" i="14"/>
  <c r="X426" i="14"/>
  <c r="AC426" i="14" s="1"/>
  <c r="AE427" i="14"/>
  <c r="X427" i="14"/>
  <c r="AC427" i="14" s="1"/>
  <c r="AE428" i="14"/>
  <c r="X428" i="14"/>
  <c r="AC428" i="14" s="1"/>
  <c r="AE429" i="14"/>
  <c r="X429" i="14"/>
  <c r="AC429" i="14" s="1"/>
  <c r="AE430" i="14"/>
  <c r="X430" i="14"/>
  <c r="AC430" i="14" s="1"/>
  <c r="AE431" i="14"/>
  <c r="X431" i="14"/>
  <c r="AC431" i="14" s="1"/>
  <c r="AE432" i="14"/>
  <c r="X432" i="14"/>
  <c r="AC432" i="14" s="1"/>
  <c r="AE433" i="14"/>
  <c r="X433" i="14"/>
  <c r="AC433" i="14" s="1"/>
  <c r="AE434" i="14"/>
  <c r="X434" i="14"/>
  <c r="AC434" i="14" s="1"/>
  <c r="AE435" i="14"/>
  <c r="X435" i="14"/>
  <c r="AC435" i="14" s="1"/>
  <c r="AE436" i="14"/>
  <c r="X436" i="14"/>
  <c r="AC436" i="14" s="1"/>
  <c r="AE437" i="14"/>
  <c r="AE438" i="14"/>
  <c r="X438" i="14"/>
  <c r="AC438" i="14" s="1"/>
  <c r="AE439" i="14"/>
  <c r="X439" i="14"/>
  <c r="AC439" i="14" s="1"/>
  <c r="AE440" i="14"/>
  <c r="X440" i="14"/>
  <c r="AC440" i="14" s="1"/>
  <c r="AE441" i="14"/>
  <c r="X441" i="14"/>
  <c r="AC441" i="14" s="1"/>
  <c r="AE442" i="14"/>
  <c r="X442" i="14"/>
  <c r="AC442" i="14" s="1"/>
  <c r="AE443" i="14"/>
  <c r="X443" i="14"/>
  <c r="AC443" i="14" s="1"/>
  <c r="AE444" i="14"/>
  <c r="X444" i="14"/>
  <c r="AC444" i="14" s="1"/>
  <c r="AE445" i="14"/>
  <c r="AE446" i="14"/>
  <c r="X446" i="14"/>
  <c r="AC446" i="14" s="1"/>
  <c r="AE447" i="14"/>
  <c r="X447" i="14"/>
  <c r="AC447" i="14" s="1"/>
  <c r="AE448" i="14"/>
  <c r="X448" i="14"/>
  <c r="AC448" i="14" s="1"/>
  <c r="AE449" i="14"/>
  <c r="X449" i="14"/>
  <c r="AC449" i="14" s="1"/>
  <c r="AE450" i="14"/>
  <c r="X450" i="14"/>
  <c r="AC450" i="14" s="1"/>
  <c r="AE451" i="14"/>
  <c r="X451" i="14"/>
  <c r="AC451" i="14" s="1"/>
  <c r="AE452" i="14"/>
  <c r="X452" i="14"/>
  <c r="AC452" i="14" s="1"/>
  <c r="AE453" i="14"/>
  <c r="X453" i="14"/>
  <c r="AC453" i="14" s="1"/>
  <c r="AE454" i="14"/>
  <c r="X454" i="14"/>
  <c r="AC454" i="14" s="1"/>
  <c r="AE455" i="14"/>
  <c r="AE456" i="14"/>
  <c r="X456" i="14"/>
  <c r="AC456" i="14" s="1"/>
  <c r="AE457" i="14"/>
  <c r="X457" i="14"/>
  <c r="AC457" i="14" s="1"/>
  <c r="AE458" i="14"/>
  <c r="X458" i="14"/>
  <c r="AC458" i="14" s="1"/>
  <c r="AE459" i="14"/>
  <c r="X459" i="14"/>
  <c r="AC459" i="14" s="1"/>
  <c r="AE460" i="14"/>
  <c r="X460" i="14"/>
  <c r="AC460" i="14" s="1"/>
  <c r="AE461" i="14"/>
  <c r="X461" i="14"/>
  <c r="AC461" i="14" s="1"/>
  <c r="AE462" i="14"/>
  <c r="X462" i="14"/>
  <c r="AC462" i="14" s="1"/>
  <c r="AE463" i="14"/>
  <c r="X463" i="14"/>
  <c r="AC463" i="14" s="1"/>
  <c r="AE464" i="14"/>
  <c r="X464" i="14"/>
  <c r="AC464" i="14" s="1"/>
  <c r="AE465" i="14"/>
  <c r="X465" i="14"/>
  <c r="AC465" i="14" s="1"/>
  <c r="AE466" i="14"/>
  <c r="X466" i="14"/>
  <c r="AC466" i="14" s="1"/>
  <c r="AE467" i="14"/>
  <c r="X467" i="14"/>
  <c r="AC467" i="14" s="1"/>
  <c r="AE468" i="14"/>
  <c r="X468" i="14"/>
  <c r="AC468" i="14" s="1"/>
  <c r="AE469" i="14"/>
  <c r="X469" i="14"/>
  <c r="AC469" i="14" s="1"/>
  <c r="AE470" i="14"/>
  <c r="X470" i="14"/>
  <c r="AC470" i="14" s="1"/>
  <c r="AE471" i="14"/>
  <c r="X471" i="14"/>
  <c r="AC471" i="14" s="1"/>
  <c r="AE472" i="14"/>
  <c r="X472" i="14"/>
  <c r="AC472" i="14" s="1"/>
  <c r="AE473" i="14"/>
  <c r="X473" i="14"/>
  <c r="AC473" i="14" s="1"/>
  <c r="AE474" i="14"/>
  <c r="X474" i="14"/>
  <c r="AC474" i="14" s="1"/>
  <c r="AE475" i="14"/>
  <c r="X475" i="14"/>
  <c r="AC475" i="14" s="1"/>
  <c r="AE476" i="14"/>
  <c r="X476" i="14"/>
  <c r="AC476" i="14" s="1"/>
  <c r="AE477" i="14"/>
  <c r="X477" i="14"/>
  <c r="AC477" i="14" s="1"/>
  <c r="AE478" i="14"/>
  <c r="X478" i="14"/>
  <c r="AC478" i="14" s="1"/>
  <c r="AE479" i="14"/>
  <c r="X479" i="14"/>
  <c r="AC479" i="14" s="1"/>
  <c r="AE480" i="14"/>
  <c r="X480" i="14"/>
  <c r="AC480" i="14" s="1"/>
  <c r="AE481" i="14"/>
  <c r="X481" i="14"/>
  <c r="AC481" i="14" s="1"/>
  <c r="AE482" i="14"/>
  <c r="X482" i="14"/>
  <c r="AC482" i="14" s="1"/>
  <c r="AE483" i="14"/>
  <c r="X483" i="14"/>
  <c r="AC483" i="14" s="1"/>
  <c r="AE484" i="14"/>
  <c r="X484" i="14"/>
  <c r="AC484" i="14" s="1"/>
  <c r="AE485" i="14"/>
  <c r="X485" i="14"/>
  <c r="AC485" i="14" s="1"/>
  <c r="AE486" i="14"/>
  <c r="X486" i="14"/>
  <c r="AC486" i="14" s="1"/>
  <c r="AE487" i="14"/>
  <c r="X487" i="14"/>
  <c r="AC487" i="14" s="1"/>
  <c r="AE488" i="14"/>
  <c r="X488" i="14"/>
  <c r="AC488" i="14" s="1"/>
  <c r="AE489" i="14"/>
  <c r="X489" i="14"/>
  <c r="AC489" i="14" s="1"/>
  <c r="AE490" i="14"/>
  <c r="AE491" i="14"/>
  <c r="X491" i="14"/>
  <c r="AC491" i="14" s="1"/>
  <c r="AE492" i="14"/>
  <c r="X492" i="14"/>
  <c r="AC492" i="14" s="1"/>
  <c r="AE493" i="14"/>
  <c r="X493" i="14"/>
  <c r="AC493" i="14" s="1"/>
  <c r="AE494" i="14"/>
  <c r="X494" i="14"/>
  <c r="AC494" i="14" s="1"/>
  <c r="AE495" i="14"/>
  <c r="X495" i="14"/>
  <c r="AC495" i="14" s="1"/>
  <c r="AE496" i="14"/>
  <c r="X496" i="14"/>
  <c r="AC496" i="14" s="1"/>
  <c r="AE497" i="14"/>
  <c r="X497" i="14"/>
  <c r="AC497" i="14" s="1"/>
  <c r="AE498" i="14"/>
  <c r="X498" i="14"/>
  <c r="AC498" i="14" s="1"/>
  <c r="AE499" i="14"/>
  <c r="X499" i="14"/>
  <c r="AC499" i="14" s="1"/>
  <c r="AE500" i="14"/>
  <c r="X500" i="14"/>
  <c r="AC500" i="14" s="1"/>
  <c r="AE501" i="14"/>
  <c r="X501" i="14"/>
  <c r="AC501" i="14" s="1"/>
  <c r="AE502" i="14"/>
  <c r="X502" i="14"/>
  <c r="AC502" i="14" s="1"/>
  <c r="AE503" i="14"/>
  <c r="X503" i="14"/>
  <c r="AC503" i="14" s="1"/>
  <c r="AE504" i="14"/>
  <c r="X504" i="14"/>
  <c r="AC504" i="14" s="1"/>
  <c r="AE505" i="14"/>
  <c r="X505" i="14"/>
  <c r="AC505" i="14" s="1"/>
  <c r="AE506" i="14"/>
  <c r="AE507" i="14"/>
  <c r="X507" i="14"/>
  <c r="AC507" i="14" s="1"/>
  <c r="AE508" i="14"/>
  <c r="X508" i="14"/>
  <c r="AC508" i="14" s="1"/>
  <c r="AE509" i="14"/>
  <c r="X509" i="14"/>
  <c r="AC509" i="14" s="1"/>
  <c r="AE510" i="14"/>
  <c r="AE511" i="14"/>
  <c r="X511" i="14"/>
  <c r="AC511" i="14" s="1"/>
  <c r="AE512" i="14"/>
  <c r="X512" i="14"/>
  <c r="AC512" i="14" s="1"/>
  <c r="AE513" i="14"/>
  <c r="X513" i="14"/>
  <c r="AC513" i="14" s="1"/>
  <c r="AE514" i="14"/>
  <c r="X514" i="14"/>
  <c r="AC514" i="14" s="1"/>
  <c r="AE515" i="14"/>
  <c r="X515" i="14"/>
  <c r="AC515" i="14" s="1"/>
  <c r="AE516" i="14"/>
  <c r="X516" i="14"/>
  <c r="AC516" i="14" s="1"/>
  <c r="AE517" i="14"/>
  <c r="X517" i="14"/>
  <c r="AC517" i="14" s="1"/>
  <c r="AE518" i="14"/>
  <c r="AE519" i="14"/>
  <c r="W645" i="14"/>
  <c r="W564" i="14"/>
  <c r="W297" i="14"/>
  <c r="W626" i="14"/>
  <c r="W522" i="14"/>
  <c r="AG522" i="14" s="1" a="1"/>
  <c r="W416" i="14"/>
  <c r="W304" i="14"/>
  <c r="W273" i="14"/>
  <c r="W61" i="14"/>
  <c r="W518" i="14"/>
  <c r="W227" i="14"/>
  <c r="W110" i="14"/>
  <c r="W230" i="14"/>
  <c r="W642" i="14"/>
  <c r="W605" i="14"/>
  <c r="AG605" i="14" s="1" a="1"/>
  <c r="W657" i="14"/>
  <c r="AG657" i="14" s="1" a="1"/>
  <c r="W510" i="14"/>
  <c r="W746" i="14"/>
  <c r="AG746" i="14" s="1" a="1"/>
  <c r="W639" i="14"/>
  <c r="W445" i="14"/>
  <c r="W400" i="14"/>
  <c r="W346" i="14"/>
  <c r="W210" i="14"/>
  <c r="W147" i="14"/>
  <c r="W455" i="14"/>
  <c r="W519" i="14"/>
  <c r="Q519" i="14"/>
  <c r="AE520" i="14"/>
  <c r="X520" i="14"/>
  <c r="AC520" i="14" s="1"/>
  <c r="AE521" i="14"/>
  <c r="X521" i="14"/>
  <c r="AC521" i="14" s="1"/>
  <c r="AE522" i="14"/>
  <c r="X522" i="14"/>
  <c r="AC522" i="14" s="1"/>
  <c r="AE523" i="14"/>
  <c r="X523" i="14"/>
  <c r="AC523" i="14" s="1"/>
  <c r="AE524" i="14"/>
  <c r="X524" i="14"/>
  <c r="AC524" i="14" s="1"/>
  <c r="AE525" i="14"/>
  <c r="X525" i="14"/>
  <c r="AC525" i="14" s="1"/>
  <c r="AE526" i="14"/>
  <c r="X526" i="14"/>
  <c r="AC526" i="14" s="1"/>
  <c r="AE527" i="14"/>
  <c r="X527" i="14"/>
  <c r="AC527" i="14" s="1"/>
  <c r="AE528" i="14"/>
  <c r="X528" i="14"/>
  <c r="AC528" i="14" s="1"/>
  <c r="AE529" i="14"/>
  <c r="X529" i="14"/>
  <c r="AC529" i="14" s="1"/>
  <c r="AE530" i="14"/>
  <c r="X530" i="14"/>
  <c r="AC530" i="14" s="1"/>
  <c r="AE531" i="14"/>
  <c r="X531" i="14"/>
  <c r="AC531" i="14" s="1"/>
  <c r="AE532" i="14"/>
  <c r="X532" i="14"/>
  <c r="AC532" i="14" s="1"/>
  <c r="AE533" i="14"/>
  <c r="X533" i="14"/>
  <c r="AC533" i="14" s="1"/>
  <c r="AE534" i="14"/>
  <c r="X534" i="14"/>
  <c r="AC534" i="14" s="1"/>
  <c r="AE535" i="14"/>
  <c r="X535" i="14"/>
  <c r="AC535" i="14" s="1"/>
  <c r="AE536" i="14"/>
  <c r="X536" i="14"/>
  <c r="AC536" i="14" s="1"/>
  <c r="AE537" i="14"/>
  <c r="X537" i="14"/>
  <c r="AC537" i="14" s="1"/>
  <c r="AE538" i="14"/>
  <c r="X538" i="14"/>
  <c r="AC538" i="14" s="1"/>
  <c r="AE539" i="14"/>
  <c r="X539" i="14"/>
  <c r="AC539" i="14" s="1"/>
  <c r="AE540" i="14"/>
  <c r="X540" i="14"/>
  <c r="AC540" i="14" s="1"/>
  <c r="AE541" i="14"/>
  <c r="X541" i="14"/>
  <c r="AC541" i="14" s="1"/>
  <c r="AE542" i="14"/>
  <c r="X542" i="14"/>
  <c r="AC542" i="14" s="1"/>
  <c r="AE543" i="14"/>
  <c r="X543" i="14"/>
  <c r="AC543" i="14" s="1"/>
  <c r="AE544" i="14"/>
  <c r="X544" i="14"/>
  <c r="AC544" i="14" s="1"/>
  <c r="AE545" i="14"/>
  <c r="X545" i="14"/>
  <c r="AC545" i="14" s="1"/>
  <c r="AE546" i="14"/>
  <c r="X546" i="14"/>
  <c r="AC546" i="14" s="1"/>
  <c r="AE547" i="14"/>
  <c r="X547" i="14"/>
  <c r="AC547" i="14" s="1"/>
  <c r="AE548" i="14"/>
  <c r="X548" i="14"/>
  <c r="AC548" i="14" s="1"/>
  <c r="AE549" i="14"/>
  <c r="X549" i="14"/>
  <c r="AC549" i="14" s="1"/>
  <c r="AE550" i="14"/>
  <c r="X550" i="14"/>
  <c r="AC550" i="14" s="1"/>
  <c r="AE551" i="14"/>
  <c r="X551" i="14"/>
  <c r="AC551" i="14" s="1"/>
  <c r="AE552" i="14"/>
  <c r="X552" i="14"/>
  <c r="AC552" i="14" s="1"/>
  <c r="AE553" i="14"/>
  <c r="X553" i="14"/>
  <c r="AC553" i="14" s="1"/>
  <c r="AE554" i="14"/>
  <c r="X554" i="14"/>
  <c r="AC554" i="14" s="1"/>
  <c r="AE555" i="14"/>
  <c r="X555" i="14"/>
  <c r="AC555" i="14" s="1"/>
  <c r="AE556" i="14"/>
  <c r="X556" i="14"/>
  <c r="AC556" i="14" s="1"/>
  <c r="AE557" i="14"/>
  <c r="X557" i="14"/>
  <c r="AC557" i="14" s="1"/>
  <c r="AE558" i="14"/>
  <c r="X558" i="14"/>
  <c r="AC558" i="14" s="1"/>
  <c r="AE559" i="14"/>
  <c r="X559" i="14"/>
  <c r="AC559" i="14" s="1"/>
  <c r="AE560" i="14"/>
  <c r="X560" i="14"/>
  <c r="AC560" i="14" s="1"/>
  <c r="AE561" i="14"/>
  <c r="X561" i="14"/>
  <c r="AC561" i="14" s="1"/>
  <c r="AE562" i="14"/>
  <c r="X562" i="14"/>
  <c r="AC562" i="14" s="1"/>
  <c r="AE563" i="14"/>
  <c r="X563" i="14"/>
  <c r="AC563" i="14" s="1"/>
  <c r="AE564" i="14"/>
  <c r="AE565" i="14"/>
  <c r="X565" i="14"/>
  <c r="AC565" i="14" s="1"/>
  <c r="AE566" i="14"/>
  <c r="X566" i="14"/>
  <c r="AC566" i="14" s="1"/>
  <c r="AE567" i="14"/>
  <c r="X567" i="14"/>
  <c r="AC567" i="14" s="1"/>
  <c r="AE568" i="14"/>
  <c r="X568" i="14"/>
  <c r="AC568" i="14" s="1"/>
  <c r="AE569" i="14"/>
  <c r="X569" i="14"/>
  <c r="AC569" i="14" s="1"/>
  <c r="AE570" i="14"/>
  <c r="X570" i="14"/>
  <c r="AC570" i="14" s="1"/>
  <c r="AE571" i="14"/>
  <c r="X571" i="14"/>
  <c r="AC571" i="14" s="1"/>
  <c r="AE572" i="14"/>
  <c r="X572" i="14"/>
  <c r="AC572" i="14" s="1"/>
  <c r="AE573" i="14"/>
  <c r="X573" i="14"/>
  <c r="AC573" i="14" s="1"/>
  <c r="AE574" i="14"/>
  <c r="X574" i="14"/>
  <c r="AC574" i="14" s="1"/>
  <c r="AE575" i="14"/>
  <c r="X575" i="14"/>
  <c r="AC575" i="14" s="1"/>
  <c r="AE576" i="14"/>
  <c r="X576" i="14"/>
  <c r="AC576" i="14" s="1"/>
  <c r="AE577" i="14"/>
  <c r="X577" i="14"/>
  <c r="AC577" i="14" s="1"/>
  <c r="AE578" i="14"/>
  <c r="X578" i="14"/>
  <c r="AC578" i="14" s="1"/>
  <c r="AE579" i="14"/>
  <c r="X579" i="14"/>
  <c r="AC579" i="14" s="1"/>
  <c r="AE580" i="14"/>
  <c r="X580" i="14"/>
  <c r="AC580" i="14" s="1"/>
  <c r="AE581" i="14"/>
  <c r="X581" i="14"/>
  <c r="AC581" i="14" s="1"/>
  <c r="AE582" i="14"/>
  <c r="X582" i="14"/>
  <c r="AC582" i="14" s="1"/>
  <c r="AE583" i="14"/>
  <c r="X583" i="14"/>
  <c r="AC583" i="14" s="1"/>
  <c r="AE584" i="14"/>
  <c r="X584" i="14"/>
  <c r="AC584" i="14" s="1"/>
  <c r="AE585" i="14"/>
  <c r="X585" i="14"/>
  <c r="AC585" i="14" s="1"/>
  <c r="AE586" i="14"/>
  <c r="X586" i="14"/>
  <c r="AC586" i="14" s="1"/>
  <c r="AE587" i="14"/>
  <c r="X587" i="14"/>
  <c r="AC587" i="14" s="1"/>
  <c r="AE588" i="14"/>
  <c r="X588" i="14"/>
  <c r="AC588" i="14" s="1"/>
  <c r="AE589" i="14"/>
  <c r="X589" i="14"/>
  <c r="AC589" i="14" s="1"/>
  <c r="AE590" i="14"/>
  <c r="X590" i="14"/>
  <c r="AC590" i="14" s="1"/>
  <c r="AE591" i="14"/>
  <c r="X591" i="14"/>
  <c r="AC591" i="14" s="1"/>
  <c r="AE592" i="14"/>
  <c r="X592" i="14"/>
  <c r="AC592" i="14" s="1"/>
  <c r="AE593" i="14"/>
  <c r="X593" i="14"/>
  <c r="AC593" i="14" s="1"/>
  <c r="AE594" i="14"/>
  <c r="X594" i="14"/>
  <c r="AC594" i="14" s="1"/>
  <c r="AE595" i="14"/>
  <c r="X595" i="14"/>
  <c r="AC595" i="14" s="1"/>
  <c r="AE596" i="14"/>
  <c r="X596" i="14"/>
  <c r="AC596" i="14" s="1"/>
  <c r="AE597" i="14"/>
  <c r="X597" i="14"/>
  <c r="AC597" i="14" s="1"/>
  <c r="AE598" i="14"/>
  <c r="X598" i="14"/>
  <c r="AC598" i="14" s="1"/>
  <c r="AE599" i="14"/>
  <c r="X599" i="14"/>
  <c r="AC599" i="14" s="1"/>
  <c r="AE600" i="14"/>
  <c r="X600" i="14"/>
  <c r="AC600" i="14" s="1"/>
  <c r="AE601" i="14"/>
  <c r="X601" i="14"/>
  <c r="AC601" i="14" s="1"/>
  <c r="AE602" i="14"/>
  <c r="X602" i="14"/>
  <c r="AC602" i="14" s="1"/>
  <c r="AE603" i="14"/>
  <c r="X603" i="14"/>
  <c r="AC603" i="14" s="1"/>
  <c r="AE604" i="14"/>
  <c r="X604" i="14"/>
  <c r="AC604" i="14" s="1"/>
  <c r="AE605" i="14"/>
  <c r="X605" i="14"/>
  <c r="AC605" i="14" s="1"/>
  <c r="AE606" i="14"/>
  <c r="X606" i="14"/>
  <c r="AC606" i="14" s="1"/>
  <c r="AE607" i="14"/>
  <c r="X607" i="14"/>
  <c r="AC607" i="14" s="1"/>
  <c r="AE608" i="14"/>
  <c r="X608" i="14"/>
  <c r="AC608" i="14" s="1"/>
  <c r="AE609" i="14"/>
  <c r="X609" i="14"/>
  <c r="AC609" i="14" s="1"/>
  <c r="AE610" i="14"/>
  <c r="X610" i="14"/>
  <c r="AC610" i="14" s="1"/>
  <c r="AE611" i="14"/>
  <c r="X611" i="14"/>
  <c r="AC611" i="14" s="1"/>
  <c r="AE612" i="14"/>
  <c r="X612" i="14"/>
  <c r="AC612" i="14" s="1"/>
  <c r="AE613" i="14"/>
  <c r="X613" i="14"/>
  <c r="AC613" i="14" s="1"/>
  <c r="AE614" i="14"/>
  <c r="X614" i="14"/>
  <c r="AC614" i="14" s="1"/>
  <c r="AE615" i="14"/>
  <c r="X615" i="14"/>
  <c r="AC615" i="14" s="1"/>
  <c r="AE616" i="14"/>
  <c r="X616" i="14"/>
  <c r="AC616" i="14" s="1"/>
  <c r="AE617" i="14"/>
  <c r="X617" i="14"/>
  <c r="AC617" i="14" s="1"/>
  <c r="AE618" i="14"/>
  <c r="X618" i="14"/>
  <c r="AC618" i="14" s="1"/>
  <c r="AE619" i="14"/>
  <c r="X619" i="14"/>
  <c r="AC619" i="14" s="1"/>
  <c r="AE620" i="14"/>
  <c r="X620" i="14"/>
  <c r="AC620" i="14" s="1"/>
  <c r="AE621" i="14"/>
  <c r="X621" i="14"/>
  <c r="AC621" i="14" s="1"/>
  <c r="AE622" i="14"/>
  <c r="X622" i="14"/>
  <c r="AC622" i="14" s="1"/>
  <c r="AE657" i="14"/>
  <c r="X657" i="14"/>
  <c r="AC657" i="14" s="1"/>
  <c r="AE658" i="14"/>
  <c r="X658" i="14"/>
  <c r="AC658" i="14" s="1"/>
  <c r="AE659" i="14"/>
  <c r="X659" i="14"/>
  <c r="AC659" i="14" s="1"/>
  <c r="AE660" i="14"/>
  <c r="X660" i="14"/>
  <c r="AC660" i="14" s="1"/>
  <c r="AE661" i="14"/>
  <c r="X661" i="14"/>
  <c r="AC661" i="14" s="1"/>
  <c r="AE662" i="14"/>
  <c r="X662" i="14"/>
  <c r="AC662" i="14" s="1"/>
  <c r="AE663" i="14"/>
  <c r="X663" i="14"/>
  <c r="AC663" i="14" s="1"/>
  <c r="AE664" i="14"/>
  <c r="X664" i="14"/>
  <c r="AC664" i="14" s="1"/>
  <c r="AE665" i="14"/>
  <c r="X665" i="14"/>
  <c r="AC665" i="14" s="1"/>
  <c r="AE666" i="14"/>
  <c r="X666" i="14"/>
  <c r="AC666" i="14" s="1"/>
  <c r="AE667" i="14"/>
  <c r="X667" i="14"/>
  <c r="AC667" i="14" s="1"/>
  <c r="AE668" i="14"/>
  <c r="X668" i="14"/>
  <c r="AC668" i="14" s="1"/>
  <c r="AE669" i="14"/>
  <c r="X669" i="14"/>
  <c r="AC669" i="14" s="1"/>
  <c r="AE670" i="14"/>
  <c r="X670" i="14"/>
  <c r="AC670" i="14" s="1"/>
  <c r="AE671" i="14"/>
  <c r="X671" i="14"/>
  <c r="AC671" i="14" s="1"/>
  <c r="AE672" i="14"/>
  <c r="X672" i="14"/>
  <c r="AC672" i="14" s="1"/>
  <c r="AE673" i="14"/>
  <c r="X673" i="14"/>
  <c r="AC673" i="14" s="1"/>
  <c r="AE674" i="14"/>
  <c r="X674" i="14"/>
  <c r="AC674" i="14" s="1"/>
  <c r="AE675" i="14"/>
  <c r="AE676" i="14"/>
  <c r="AE677" i="14"/>
  <c r="X677" i="14"/>
  <c r="AC677" i="14" s="1"/>
  <c r="AE678" i="14"/>
  <c r="X678" i="14"/>
  <c r="AC678" i="14" s="1"/>
  <c r="AE679" i="14"/>
  <c r="X679" i="14"/>
  <c r="AC679" i="14" s="1"/>
  <c r="AE680" i="14"/>
  <c r="X680" i="14"/>
  <c r="AC680" i="14" s="1"/>
  <c r="AE681" i="14"/>
  <c r="X681" i="14"/>
  <c r="AC681" i="14" s="1"/>
  <c r="AE682" i="14"/>
  <c r="X682" i="14"/>
  <c r="AC682" i="14" s="1"/>
  <c r="AE683" i="14"/>
  <c r="X683" i="14"/>
  <c r="AC683" i="14" s="1"/>
  <c r="AE684" i="14"/>
  <c r="X684" i="14"/>
  <c r="AC684" i="14" s="1"/>
  <c r="AE685" i="14"/>
  <c r="X685" i="14"/>
  <c r="AC685" i="14" s="1"/>
  <c r="AE686" i="14"/>
  <c r="X686" i="14"/>
  <c r="AC686" i="14" s="1"/>
  <c r="AE687" i="14"/>
  <c r="X687" i="14"/>
  <c r="AC687" i="14" s="1"/>
  <c r="AE688" i="14"/>
  <c r="X688" i="14"/>
  <c r="AC688" i="14" s="1"/>
  <c r="AE689" i="14"/>
  <c r="X689" i="14"/>
  <c r="AC689" i="14" s="1"/>
  <c r="AE690" i="14"/>
  <c r="X690" i="14"/>
  <c r="AC690" i="14" s="1"/>
  <c r="AE691" i="14"/>
  <c r="X691" i="14"/>
  <c r="AC691" i="14" s="1"/>
  <c r="AE692" i="14"/>
  <c r="X692" i="14"/>
  <c r="AC692" i="14" s="1"/>
  <c r="AE693" i="14"/>
  <c r="AE694" i="14"/>
  <c r="X694" i="14"/>
  <c r="AC694" i="14" s="1"/>
  <c r="AE695" i="14"/>
  <c r="X695" i="14"/>
  <c r="AC695" i="14" s="1"/>
  <c r="AE696" i="14"/>
  <c r="X696" i="14"/>
  <c r="AC696" i="14" s="1"/>
  <c r="AE697" i="14"/>
  <c r="X697" i="14"/>
  <c r="AC697" i="14" s="1"/>
  <c r="AE698" i="14"/>
  <c r="X698" i="14"/>
  <c r="AC698" i="14" s="1"/>
  <c r="AE699" i="14"/>
  <c r="X699" i="14"/>
  <c r="AC699" i="14" s="1"/>
  <c r="AE700" i="14"/>
  <c r="X700" i="14"/>
  <c r="AC700" i="14" s="1"/>
  <c r="AE701" i="14"/>
  <c r="X701" i="14"/>
  <c r="AC701" i="14" s="1"/>
  <c r="AE702" i="14"/>
  <c r="X702" i="14"/>
  <c r="AC702" i="14" s="1"/>
  <c r="AE703" i="14"/>
  <c r="X703" i="14"/>
  <c r="AC703" i="14" s="1"/>
  <c r="AE704" i="14"/>
  <c r="X704" i="14"/>
  <c r="AC704" i="14" s="1"/>
  <c r="AE705" i="14"/>
  <c r="X705" i="14"/>
  <c r="AC705" i="14" s="1"/>
  <c r="AE706" i="14"/>
  <c r="X706" i="14"/>
  <c r="AC706" i="14" s="1"/>
  <c r="AE707" i="14"/>
  <c r="X707" i="14"/>
  <c r="AC707" i="14" s="1"/>
  <c r="AE708" i="14"/>
  <c r="X708" i="14"/>
  <c r="AC708" i="14" s="1"/>
  <c r="AE709" i="14"/>
  <c r="X709" i="14"/>
  <c r="AC709" i="14" s="1"/>
  <c r="AE710" i="14"/>
  <c r="X710" i="14"/>
  <c r="AC710" i="14" s="1"/>
  <c r="AE711" i="14"/>
  <c r="X711" i="14"/>
  <c r="AC711" i="14" s="1"/>
  <c r="AE712" i="14"/>
  <c r="X712" i="14"/>
  <c r="AC712" i="14" s="1"/>
  <c r="AE713" i="14"/>
  <c r="AE714" i="14"/>
  <c r="X714" i="14"/>
  <c r="AC714" i="14" s="1"/>
  <c r="AE715" i="14"/>
  <c r="X715" i="14"/>
  <c r="AC715" i="14" s="1"/>
  <c r="AE716" i="14"/>
  <c r="X716" i="14"/>
  <c r="AC716" i="14" s="1"/>
  <c r="AE717" i="14"/>
  <c r="X717" i="14"/>
  <c r="AC717" i="14" s="1"/>
  <c r="AE718" i="14"/>
  <c r="AE719" i="14"/>
  <c r="X719" i="14"/>
  <c r="AC719" i="14" s="1"/>
  <c r="AE720" i="14"/>
  <c r="X720" i="14"/>
  <c r="AC720" i="14" s="1"/>
  <c r="AE721" i="14"/>
  <c r="X721" i="14"/>
  <c r="AC721" i="14" s="1"/>
  <c r="AE722" i="14"/>
  <c r="X722" i="14"/>
  <c r="AC722" i="14" s="1"/>
  <c r="AE723" i="14"/>
  <c r="X723" i="14"/>
  <c r="AC723" i="14" s="1"/>
  <c r="AE724" i="14"/>
  <c r="X724" i="14"/>
  <c r="AC724" i="14" s="1"/>
  <c r="AE725" i="14"/>
  <c r="X725" i="14"/>
  <c r="AC725" i="14" s="1"/>
  <c r="AE726" i="14"/>
  <c r="X726" i="14"/>
  <c r="AC726" i="14" s="1"/>
  <c r="AE727" i="14"/>
  <c r="X727" i="14"/>
  <c r="AC727" i="14" s="1"/>
  <c r="AE728" i="14"/>
  <c r="X728" i="14"/>
  <c r="AC728" i="14" s="1"/>
  <c r="AE729" i="14"/>
  <c r="X729" i="14"/>
  <c r="AC729" i="14" s="1"/>
  <c r="AE730" i="14"/>
  <c r="X730" i="14"/>
  <c r="AC730" i="14" s="1"/>
  <c r="AE731" i="14"/>
  <c r="X731" i="14"/>
  <c r="AC731" i="14" s="1"/>
  <c r="AE732" i="14"/>
  <c r="X732" i="14"/>
  <c r="AC732" i="14" s="1"/>
  <c r="AE733" i="14"/>
  <c r="X733" i="14"/>
  <c r="AC733" i="14" s="1"/>
  <c r="AE734" i="14"/>
  <c r="X734" i="14"/>
  <c r="AC734" i="14" s="1"/>
  <c r="AE735" i="14"/>
  <c r="X735" i="14"/>
  <c r="AC735" i="14" s="1"/>
  <c r="AE736" i="14"/>
  <c r="X736" i="14"/>
  <c r="AC736" i="14" s="1"/>
  <c r="AE737" i="14"/>
  <c r="X737" i="14"/>
  <c r="AC737" i="14" s="1"/>
  <c r="AE738" i="14"/>
  <c r="X738" i="14"/>
  <c r="AC738" i="14" s="1"/>
  <c r="AE739" i="14"/>
  <c r="X739" i="14"/>
  <c r="AC739" i="14" s="1"/>
  <c r="AE740" i="14"/>
  <c r="X740" i="14"/>
  <c r="AC740" i="14" s="1"/>
  <c r="AE741" i="14"/>
  <c r="X741" i="14"/>
  <c r="AC741" i="14" s="1"/>
  <c r="AE742" i="14"/>
  <c r="X742" i="14"/>
  <c r="AC742" i="14" s="1"/>
  <c r="AE743" i="14"/>
  <c r="X743" i="14"/>
  <c r="AC743" i="14" s="1"/>
  <c r="AE744" i="14"/>
  <c r="X744" i="14"/>
  <c r="AC744" i="14" s="1"/>
  <c r="AE745" i="14"/>
  <c r="X745" i="14"/>
  <c r="AC745" i="14" s="1"/>
  <c r="AE746" i="14"/>
  <c r="X746" i="14"/>
  <c r="AC746" i="14" s="1"/>
  <c r="AE747" i="14"/>
  <c r="X747" i="14"/>
  <c r="AC747" i="14" s="1"/>
  <c r="AE748" i="14"/>
  <c r="AE749" i="14"/>
  <c r="X749" i="14"/>
  <c r="AC749" i="14" s="1"/>
  <c r="AE750" i="14"/>
  <c r="X750" i="14"/>
  <c r="AC750" i="14" s="1"/>
  <c r="AE751" i="14"/>
  <c r="X751" i="14"/>
  <c r="AC751" i="14" s="1"/>
  <c r="AE752" i="14"/>
  <c r="X752" i="14"/>
  <c r="AC752" i="14" s="1"/>
  <c r="AE753" i="14"/>
  <c r="X753" i="14"/>
  <c r="AC753" i="14" s="1"/>
  <c r="AE754" i="14"/>
  <c r="X754" i="14"/>
  <c r="AC754" i="14" s="1"/>
  <c r="AE755" i="14"/>
  <c r="X755" i="14"/>
  <c r="AC755" i="14" s="1"/>
  <c r="AE756" i="14"/>
  <c r="X756" i="14"/>
  <c r="AC756" i="14" s="1"/>
  <c r="AE757" i="14"/>
  <c r="X757" i="14"/>
  <c r="AC757" i="14" s="1"/>
  <c r="AE758" i="14"/>
  <c r="X758" i="14"/>
  <c r="AC758" i="14" s="1"/>
  <c r="AE759" i="14"/>
  <c r="X759" i="14"/>
  <c r="AC759" i="14" s="1"/>
  <c r="AE760" i="14"/>
  <c r="AE761" i="14"/>
  <c r="X761" i="14"/>
  <c r="AC761" i="14" s="1"/>
  <c r="AE762" i="14"/>
  <c r="X762" i="14"/>
  <c r="AC762" i="14" s="1"/>
  <c r="AE763" i="14"/>
  <c r="AE764" i="14"/>
  <c r="X764" i="14"/>
  <c r="AC764" i="14" s="1"/>
  <c r="AE765" i="14"/>
  <c r="X765" i="14"/>
  <c r="AC765" i="14" s="1"/>
  <c r="AE766" i="14"/>
  <c r="X766" i="14"/>
  <c r="AC766" i="14" s="1"/>
  <c r="AE767" i="14"/>
  <c r="X767" i="14"/>
  <c r="AC767" i="14" s="1"/>
  <c r="AE768" i="14"/>
  <c r="X768" i="14"/>
  <c r="AC768" i="14" s="1"/>
  <c r="AE769" i="14"/>
  <c r="X769" i="14"/>
  <c r="AC769" i="14" s="1"/>
  <c r="AE770" i="14"/>
  <c r="X770" i="14"/>
  <c r="AC770" i="14" s="1"/>
  <c r="AE771" i="14"/>
  <c r="X771" i="14"/>
  <c r="AC771" i="14" s="1"/>
  <c r="AE772" i="14"/>
  <c r="X772" i="14"/>
  <c r="AC772" i="14" s="1"/>
  <c r="AE773" i="14"/>
  <c r="X773" i="14"/>
  <c r="AC773" i="14" s="1"/>
  <c r="AE774" i="14"/>
  <c r="X774" i="14"/>
  <c r="AC774" i="14" s="1"/>
  <c r="AE775" i="14"/>
  <c r="X775" i="14"/>
  <c r="AC775" i="14" s="1"/>
  <c r="AE776" i="14"/>
  <c r="X776" i="14"/>
  <c r="AC776" i="14" s="1"/>
  <c r="AE777" i="14"/>
  <c r="X777" i="14"/>
  <c r="AC777" i="14" s="1"/>
  <c r="AE778" i="14"/>
  <c r="X778" i="14"/>
  <c r="AC778" i="14" s="1"/>
  <c r="AE779" i="14"/>
  <c r="X779" i="14"/>
  <c r="AC779" i="14" s="1"/>
  <c r="AE780" i="14"/>
  <c r="X780" i="14"/>
  <c r="AC780" i="14" s="1"/>
  <c r="AE781" i="14"/>
  <c r="X781" i="14"/>
  <c r="AC781" i="14" s="1"/>
  <c r="AE782" i="14"/>
  <c r="X782" i="14"/>
  <c r="AC782" i="14" s="1"/>
  <c r="AE783" i="14"/>
  <c r="X783" i="14"/>
  <c r="AC783" i="14" s="1"/>
  <c r="AE784" i="14"/>
  <c r="X784" i="14"/>
  <c r="AC784" i="14" s="1"/>
  <c r="AE785" i="14"/>
  <c r="X785" i="14"/>
  <c r="AC785" i="14" s="1"/>
  <c r="AE786" i="14"/>
  <c r="X786" i="14"/>
  <c r="AC786" i="14" s="1"/>
  <c r="AE787" i="14"/>
  <c r="X787" i="14"/>
  <c r="AC787" i="14" s="1"/>
  <c r="AE788" i="14"/>
  <c r="X788" i="14"/>
  <c r="AC788" i="14" s="1"/>
  <c r="AE789" i="14"/>
  <c r="X789" i="14"/>
  <c r="AC789" i="14" s="1"/>
  <c r="AE790" i="14"/>
  <c r="X790" i="14"/>
  <c r="AC790" i="14" s="1"/>
  <c r="AE791" i="14"/>
  <c r="X791" i="14"/>
  <c r="AC791" i="14" s="1"/>
  <c r="AE792" i="14"/>
  <c r="X792" i="14"/>
  <c r="AC792" i="14" s="1"/>
  <c r="AE793" i="14"/>
  <c r="X793" i="14"/>
  <c r="AC793" i="14" s="1"/>
  <c r="AE794" i="14"/>
  <c r="X794" i="14"/>
  <c r="AC794" i="14" s="1"/>
  <c r="AE795" i="14"/>
  <c r="X795" i="14"/>
  <c r="AC795" i="14" s="1"/>
  <c r="AE796" i="14"/>
  <c r="X796" i="14"/>
  <c r="AC796" i="14" s="1"/>
  <c r="AE797" i="14"/>
  <c r="X797" i="14"/>
  <c r="AC797" i="14" s="1"/>
  <c r="AE798" i="14"/>
  <c r="X798" i="14"/>
  <c r="AC798" i="14" s="1"/>
  <c r="AE799" i="14"/>
  <c r="X799" i="14"/>
  <c r="AC799" i="14" s="1"/>
  <c r="AE800" i="14"/>
  <c r="X800" i="14"/>
  <c r="AC800" i="14" s="1"/>
  <c r="AE801" i="14"/>
  <c r="X801" i="14"/>
  <c r="AC801" i="14" s="1"/>
  <c r="AE802" i="14"/>
  <c r="X802" i="14"/>
  <c r="AC802" i="14" s="1"/>
  <c r="AE803" i="14"/>
  <c r="X803" i="14"/>
  <c r="AC803" i="14" s="1"/>
  <c r="AE804" i="14"/>
  <c r="X804" i="14"/>
  <c r="AC804" i="14" s="1"/>
  <c r="AE805" i="14"/>
  <c r="X805" i="14"/>
  <c r="AC805" i="14" s="1"/>
  <c r="AE806" i="14"/>
  <c r="X806" i="14"/>
  <c r="AC806" i="14" s="1"/>
  <c r="AE807" i="14"/>
  <c r="X807" i="14"/>
  <c r="AC807" i="14" s="1"/>
  <c r="AE808" i="14"/>
  <c r="X808" i="14"/>
  <c r="AC808" i="14" s="1"/>
  <c r="AE809" i="14"/>
  <c r="X809" i="14"/>
  <c r="AC809" i="14" s="1"/>
  <c r="AE810" i="14"/>
  <c r="X810" i="14"/>
  <c r="AC810" i="14" s="1"/>
  <c r="AE811" i="14"/>
  <c r="X811" i="14"/>
  <c r="AC811" i="14" s="1"/>
  <c r="AE812" i="14"/>
  <c r="X812" i="14"/>
  <c r="AC812" i="14" s="1"/>
  <c r="AE813" i="14"/>
  <c r="AE814" i="14"/>
  <c r="W836" i="14"/>
  <c r="AG836" i="14" s="1" a="1"/>
  <c r="W637" i="14"/>
  <c r="W283" i="14"/>
  <c r="W263" i="14"/>
  <c r="W189" i="14"/>
  <c r="W24" i="14"/>
  <c r="W23" i="14"/>
  <c r="W718" i="14"/>
  <c r="W506" i="14"/>
  <c r="W748" i="14"/>
  <c r="W490" i="14"/>
  <c r="W75" i="14"/>
  <c r="W11" i="14"/>
  <c r="W410" i="14"/>
  <c r="W407" i="14"/>
  <c r="W249" i="14"/>
  <c r="W226" i="14"/>
  <c r="W143" i="14"/>
  <c r="W17" i="14"/>
  <c r="W6" i="14"/>
  <c r="W813" i="14"/>
  <c r="W676" i="14"/>
  <c r="W437" i="14"/>
  <c r="W142" i="14"/>
  <c r="W123" i="14"/>
  <c r="W763" i="14"/>
  <c r="W693" i="14"/>
  <c r="W357" i="14"/>
  <c r="W675" i="14"/>
  <c r="W398" i="14"/>
  <c r="W288" i="14"/>
  <c r="W30" i="14"/>
  <c r="W25" i="14"/>
  <c r="W7" i="14"/>
  <c r="W2" i="14"/>
  <c r="W760" i="14"/>
  <c r="W713" i="14"/>
  <c r="W814" i="14"/>
  <c r="Q814" i="14"/>
  <c r="AE815" i="14"/>
  <c r="X815" i="14"/>
  <c r="AC815" i="14" s="1"/>
  <c r="AE816" i="14"/>
  <c r="X816" i="14"/>
  <c r="AC816" i="14" s="1"/>
  <c r="AE817" i="14"/>
  <c r="X817" i="14"/>
  <c r="AC817" i="14" s="1"/>
  <c r="AE818" i="14"/>
  <c r="X818" i="14"/>
  <c r="AC818" i="14" s="1"/>
  <c r="AE819" i="14"/>
  <c r="X819" i="14"/>
  <c r="AC819" i="14" s="1"/>
  <c r="AE820" i="14"/>
  <c r="X820" i="14"/>
  <c r="AC820" i="14" s="1"/>
  <c r="AE821" i="14"/>
  <c r="X821" i="14"/>
  <c r="AC821" i="14" s="1"/>
  <c r="AE822" i="14"/>
  <c r="X822" i="14"/>
  <c r="AC822" i="14" s="1"/>
  <c r="AE823" i="14"/>
  <c r="X823" i="14"/>
  <c r="AC823" i="14" s="1"/>
  <c r="AE824" i="14"/>
  <c r="X824" i="14"/>
  <c r="AC824" i="14" s="1"/>
  <c r="AE825" i="14"/>
  <c r="X825" i="14"/>
  <c r="AC825" i="14" s="1"/>
  <c r="AE826" i="14"/>
  <c r="X826" i="14"/>
  <c r="AC826" i="14" s="1"/>
  <c r="AE827" i="14"/>
  <c r="X827" i="14"/>
  <c r="AC827" i="14" s="1"/>
  <c r="AE828" i="14"/>
  <c r="X828" i="14"/>
  <c r="AC828" i="14" s="1"/>
  <c r="AE829" i="14"/>
  <c r="X829" i="14"/>
  <c r="AC829" i="14" s="1"/>
  <c r="AE830" i="14"/>
  <c r="X830" i="14"/>
  <c r="AC830" i="14" s="1"/>
  <c r="AE831" i="14"/>
  <c r="X831" i="14"/>
  <c r="AC831" i="14" s="1"/>
  <c r="AE832" i="14"/>
  <c r="X832" i="14"/>
  <c r="AC832" i="14" s="1"/>
  <c r="AE833" i="14"/>
  <c r="X833" i="14"/>
  <c r="AC833" i="14" s="1"/>
  <c r="AE834" i="14"/>
  <c r="X834" i="14"/>
  <c r="AC834" i="14" s="1"/>
  <c r="AE835" i="14"/>
  <c r="X835" i="14"/>
  <c r="AC835" i="14" s="1"/>
  <c r="AE836" i="14"/>
  <c r="X836" i="14"/>
  <c r="AC836" i="14" s="1"/>
  <c r="AE837" i="14"/>
  <c r="X837" i="14"/>
  <c r="AC837" i="14" s="1"/>
  <c r="AE838" i="14"/>
  <c r="X838" i="14"/>
  <c r="AC838" i="14" s="1"/>
  <c r="AE839" i="14"/>
  <c r="X839" i="14"/>
  <c r="AC839" i="14" s="1"/>
  <c r="AE840" i="14"/>
  <c r="X840" i="14"/>
  <c r="AC840" i="14" s="1"/>
  <c r="X623" i="14" l="1"/>
  <c r="AC623" i="14" s="1"/>
  <c r="AG623" i="14" a="1"/>
  <c r="AG624" i="14" a="1"/>
  <c r="X624" i="14"/>
  <c r="AC624" i="14" s="1"/>
  <c r="X625" i="14"/>
  <c r="AC625" i="14" s="1"/>
  <c r="AG625" i="14" a="1"/>
  <c r="AG627" i="14" a="1"/>
  <c r="X627" i="14"/>
  <c r="AC627" i="14" s="1"/>
  <c r="X628" i="14"/>
  <c r="AC628" i="14" s="1"/>
  <c r="AG628" i="14" a="1"/>
  <c r="X629" i="14"/>
  <c r="AC629" i="14" s="1"/>
  <c r="AG629" i="14" a="1"/>
  <c r="AG630" i="14" a="1"/>
  <c r="X630" i="14"/>
  <c r="AC630" i="14" s="1"/>
  <c r="AG631" i="14" a="1"/>
  <c r="X631" i="14"/>
  <c r="AC631" i="14" s="1"/>
  <c r="AG632" i="14" a="1"/>
  <c r="X632" i="14"/>
  <c r="AC632" i="14" s="1"/>
  <c r="AG633" i="14" a="1"/>
  <c r="X633" i="14"/>
  <c r="AC633" i="14" s="1"/>
  <c r="X634" i="14"/>
  <c r="AC634" i="14" s="1"/>
  <c r="AG634" i="14" a="1"/>
  <c r="X635" i="14"/>
  <c r="AC635" i="14" s="1"/>
  <c r="AG635" i="14" a="1"/>
  <c r="AG636" i="14" a="1"/>
  <c r="X636" i="14"/>
  <c r="AC636" i="14" s="1"/>
  <c r="AG638" i="14" a="1"/>
  <c r="X638" i="14"/>
  <c r="AC638" i="14" s="1"/>
  <c r="AG640" i="14" a="1"/>
  <c r="X640" i="14"/>
  <c r="AC640" i="14" s="1"/>
  <c r="X641" i="14"/>
  <c r="AC641" i="14" s="1"/>
  <c r="AG641" i="14" a="1"/>
  <c r="X643" i="14"/>
  <c r="AC643" i="14" s="1"/>
  <c r="AG643" i="14" a="1"/>
  <c r="X644" i="14"/>
  <c r="AC644" i="14" s="1"/>
  <c r="AG644" i="14" a="1"/>
  <c r="X646" i="14"/>
  <c r="AC646" i="14" s="1"/>
  <c r="AG646" i="14" a="1"/>
  <c r="X647" i="14"/>
  <c r="AC647" i="14" s="1"/>
  <c r="AG647" i="14" a="1"/>
  <c r="X648" i="14"/>
  <c r="AC648" i="14" s="1"/>
  <c r="AG648" i="14" a="1"/>
  <c r="X649" i="14"/>
  <c r="AC649" i="14" s="1"/>
  <c r="AG649" i="14" a="1"/>
  <c r="X650" i="14"/>
  <c r="AC650" i="14" s="1"/>
  <c r="AG650" i="14" a="1"/>
  <c r="X651" i="14"/>
  <c r="AC651" i="14" s="1"/>
  <c r="AG651" i="14" a="1"/>
  <c r="X652" i="14"/>
  <c r="AC652" i="14" s="1"/>
  <c r="AG652" i="14" a="1"/>
  <c r="X653" i="14"/>
  <c r="AC653" i="14" s="1"/>
  <c r="AG653" i="14" a="1"/>
  <c r="X654" i="14"/>
  <c r="AC654" i="14" s="1"/>
  <c r="AG654" i="14" a="1"/>
  <c r="X655" i="14"/>
  <c r="AC655" i="14" s="1"/>
  <c r="AG655" i="14" a="1"/>
  <c r="X656" i="14"/>
  <c r="AC656" i="14" s="1"/>
  <c r="AG656" i="14" a="1"/>
  <c r="X117" i="14"/>
  <c r="AC117" i="14" s="1"/>
  <c r="AG117" i="14" a="1"/>
  <c r="X111" i="14"/>
  <c r="AC111" i="14" s="1"/>
  <c r="AG111" i="14" a="1"/>
  <c r="X212" i="14"/>
  <c r="AC212" i="14" s="1"/>
  <c r="AG212" i="14" a="1"/>
  <c r="X391" i="14"/>
  <c r="AC391" i="14" s="1"/>
  <c r="AG391" i="14" a="1"/>
  <c r="X382" i="14"/>
  <c r="AC382" i="14" s="1"/>
  <c r="AG382" i="14" a="1"/>
  <c r="X105" i="14"/>
  <c r="AC105" i="14" s="1"/>
  <c r="AG105" i="14" a="1"/>
  <c r="X100" i="14"/>
  <c r="AC100" i="14" s="1"/>
  <c r="AG100" i="14" a="1"/>
  <c r="X367" i="14"/>
  <c r="AC367" i="14" s="1"/>
  <c r="AG367" i="14" a="1"/>
  <c r="X173" i="14"/>
  <c r="AC173" i="14" s="1"/>
  <c r="AG173" i="14" a="1"/>
  <c r="X238" i="14"/>
  <c r="AC238" i="14" s="1"/>
  <c r="AG238" i="14" a="1"/>
  <c r="X207" i="14"/>
  <c r="AC207" i="14" s="1"/>
  <c r="AG207" i="14" a="1"/>
  <c r="X313" i="14"/>
  <c r="AC313" i="14" s="1"/>
  <c r="AG313" i="14" a="1"/>
  <c r="X306" i="14"/>
  <c r="AC306" i="14" s="1"/>
  <c r="AG306" i="14" a="1"/>
  <c r="X74" i="14"/>
  <c r="AC74" i="14" s="1"/>
  <c r="AG74" i="14" a="1"/>
  <c r="X102" i="14"/>
  <c r="AC102" i="14" s="1"/>
  <c r="AG102" i="14" a="1"/>
  <c r="X252" i="14"/>
  <c r="AC252" i="14" s="1"/>
  <c r="AG252" i="14" a="1"/>
  <c r="X298" i="14"/>
  <c r="AC298" i="14" s="1"/>
  <c r="AG298" i="14" a="1"/>
  <c r="X208" i="14"/>
  <c r="AC208" i="14" s="1"/>
  <c r="AG208" i="14" a="1"/>
  <c r="X393" i="14"/>
  <c r="AC393" i="14" s="1"/>
  <c r="AG393" i="14" a="1"/>
  <c r="X255" i="14"/>
  <c r="AC255" i="14" s="1"/>
  <c r="AG255" i="14" a="1"/>
  <c r="X152" i="14"/>
  <c r="AC152" i="14" s="1"/>
  <c r="AG152" i="14" a="1"/>
  <c r="X58" i="14"/>
  <c r="AC58" i="14" s="1"/>
  <c r="AG58" i="14" a="1"/>
  <c r="X241" i="14"/>
  <c r="AC241" i="14" s="1"/>
  <c r="AG241" i="14" a="1"/>
  <c r="X261" i="14"/>
  <c r="AC261" i="14" s="1"/>
  <c r="AG261" i="14" a="1"/>
  <c r="X258" i="14"/>
  <c r="AC258" i="14" s="1"/>
  <c r="AG258" i="14" a="1"/>
  <c r="X41" i="14"/>
  <c r="AC41" i="14" s="1"/>
  <c r="AG41" i="14" a="1"/>
  <c r="X169" i="14"/>
  <c r="AC169" i="14" s="1"/>
  <c r="AG169" i="14" a="1"/>
  <c r="X149" i="14"/>
  <c r="AC149" i="14" s="1"/>
  <c r="AG149" i="14" a="1"/>
  <c r="X243" i="14"/>
  <c r="AC243" i="14" s="1"/>
  <c r="AG243" i="14" a="1"/>
  <c r="X128" i="14"/>
  <c r="AC128" i="14" s="1"/>
  <c r="AG128" i="14" a="1"/>
  <c r="X113" i="14"/>
  <c r="AC113" i="14" s="1"/>
  <c r="AG113" i="14" a="1"/>
  <c r="X310" i="14"/>
  <c r="AC310" i="14" s="1"/>
  <c r="AG310" i="14" a="1"/>
  <c r="X163" i="14"/>
  <c r="AC163" i="14" s="1"/>
  <c r="AG163" i="14" a="1"/>
  <c r="X368" i="14"/>
  <c r="AC368" i="14" s="1"/>
  <c r="AG368" i="14" a="1"/>
  <c r="X68" i="14"/>
  <c r="AC68" i="14" s="1"/>
  <c r="AG68" i="14" a="1"/>
  <c r="X97" i="14"/>
  <c r="AC97" i="14" s="1"/>
  <c r="AG97" i="14" a="1"/>
  <c r="X268" i="14"/>
  <c r="AC268" i="14" s="1"/>
  <c r="AG268" i="14" a="1"/>
  <c r="X312" i="14"/>
  <c r="AC312" i="14" s="1"/>
  <c r="AG312" i="14" a="1"/>
  <c r="X383" i="14"/>
  <c r="AC383" i="14" s="1"/>
  <c r="AG383" i="14" a="1"/>
  <c r="X384" i="14"/>
  <c r="AC384" i="14" s="1"/>
  <c r="AG384" i="14" a="1"/>
  <c r="X174" i="14"/>
  <c r="AC174" i="14" s="1"/>
  <c r="AG174" i="14" a="1"/>
  <c r="X172" i="14"/>
  <c r="AC172" i="14" s="1"/>
  <c r="AG172" i="14" a="1"/>
  <c r="X141" i="14"/>
  <c r="AC141" i="14" s="1"/>
  <c r="AG141" i="14" a="1"/>
  <c r="X284" i="14"/>
  <c r="AC284" i="14" s="1"/>
  <c r="AG284" i="14" a="1"/>
  <c r="X329" i="14"/>
  <c r="AC329" i="14" s="1"/>
  <c r="AG329" i="14" a="1"/>
  <c r="X81" i="14"/>
  <c r="AC81" i="14" s="1"/>
  <c r="AG81" i="14" a="1"/>
  <c r="X281" i="14"/>
  <c r="AC281" i="14" s="1"/>
  <c r="AG281" i="14" a="1"/>
  <c r="X256" i="14"/>
  <c r="AC256" i="14" s="1"/>
  <c r="AG256" i="14" a="1"/>
  <c r="X271" i="14"/>
  <c r="AC271" i="14" s="1"/>
  <c r="AG271" i="14" a="1"/>
  <c r="X177" i="14"/>
  <c r="AC177" i="14" s="1"/>
  <c r="AG177" i="14" a="1"/>
  <c r="X135" i="14"/>
  <c r="AC135" i="14" s="1"/>
  <c r="AG135" i="14" a="1"/>
  <c r="X87" i="14"/>
  <c r="AC87" i="14" s="1"/>
  <c r="AG87" i="14" a="1"/>
  <c r="X65" i="14"/>
  <c r="AC65" i="14" s="1"/>
  <c r="AG65" i="14" a="1"/>
  <c r="X340" i="14"/>
  <c r="AC340" i="14" s="1"/>
  <c r="AG340" i="14" a="1"/>
  <c r="X56" i="14"/>
  <c r="AC56" i="14" s="1"/>
  <c r="AG56" i="14" a="1"/>
  <c r="X124" i="14"/>
  <c r="AC124" i="14" s="1"/>
  <c r="AG124" i="14" a="1"/>
  <c r="X120" i="14"/>
  <c r="AC120" i="14" s="1"/>
  <c r="AG120" i="14" a="1"/>
  <c r="X225" i="14"/>
  <c r="AC225" i="14" s="1"/>
  <c r="AG225" i="14" a="1"/>
  <c r="X303" i="14"/>
  <c r="AC303" i="14" s="1"/>
  <c r="AG303" i="14" a="1"/>
  <c r="X220" i="14"/>
  <c r="AC220" i="14" s="1"/>
  <c r="AG220" i="14" a="1"/>
  <c r="X90" i="14"/>
  <c r="AC90" i="14" s="1"/>
  <c r="AG90" i="14" a="1"/>
  <c r="X300" i="14"/>
  <c r="AC300" i="14" s="1"/>
  <c r="AG300" i="14" a="1"/>
  <c r="X381" i="14"/>
  <c r="AC381" i="14" s="1"/>
  <c r="AG381" i="14" a="1"/>
  <c r="X99" i="14"/>
  <c r="AC99" i="14" s="1"/>
  <c r="AG99" i="14" a="1"/>
  <c r="X233" i="14"/>
  <c r="AC233" i="14" s="1"/>
  <c r="AG233" i="14" a="1"/>
  <c r="X51" i="14"/>
  <c r="AC51" i="14" s="1"/>
  <c r="AG51" i="14" a="1"/>
  <c r="X52" i="14"/>
  <c r="AC52" i="14" s="1"/>
  <c r="AG52" i="14" a="1"/>
  <c r="X45" i="14"/>
  <c r="AC45" i="14" s="1"/>
  <c r="AG45" i="14" a="1"/>
  <c r="X325" i="14"/>
  <c r="AC325" i="14" s="1"/>
  <c r="AG325" i="14" a="1"/>
  <c r="X35" i="14"/>
  <c r="AC35" i="14" s="1"/>
  <c r="AG35" i="14" a="1"/>
  <c r="X309" i="14"/>
  <c r="AC309" i="14" s="1"/>
  <c r="AG309" i="14" a="1"/>
  <c r="X114" i="14"/>
  <c r="AC114" i="14" s="1"/>
  <c r="AG114" i="14" a="1"/>
  <c r="X248" i="14"/>
  <c r="AC248" i="14" s="1"/>
  <c r="AG248" i="14" a="1"/>
  <c r="X394" i="14"/>
  <c r="AC394" i="14" s="1"/>
  <c r="AG394" i="14" a="1"/>
  <c r="X397" i="14"/>
  <c r="AC397" i="14" s="1"/>
  <c r="AG397" i="14" a="1"/>
  <c r="X302" i="14"/>
  <c r="AC302" i="14" s="1"/>
  <c r="AG302" i="14" a="1"/>
  <c r="X289" i="14"/>
  <c r="AC289" i="14" s="1"/>
  <c r="AG289" i="14" a="1"/>
  <c r="X307" i="14"/>
  <c r="AC307" i="14" s="1"/>
  <c r="AG307" i="14" a="1"/>
  <c r="X85" i="14"/>
  <c r="AC85" i="14" s="1"/>
  <c r="AG85" i="14" a="1"/>
  <c r="X358" i="14"/>
  <c r="AC358" i="14" s="1"/>
  <c r="AG358" i="14" a="1"/>
  <c r="X193" i="14"/>
  <c r="AC193" i="14" s="1"/>
  <c r="AG193" i="14" a="1"/>
  <c r="X293" i="14"/>
  <c r="AC293" i="14" s="1"/>
  <c r="AG293" i="14" a="1"/>
  <c r="X228" i="14"/>
  <c r="AC228" i="14" s="1"/>
  <c r="AG228" i="14" a="1"/>
  <c r="X63" i="14"/>
  <c r="AC63" i="14" s="1"/>
  <c r="AG63" i="14" a="1"/>
  <c r="X348" i="14"/>
  <c r="AC348" i="14" s="1"/>
  <c r="AG348" i="14" a="1"/>
  <c r="X79" i="14"/>
  <c r="AC79" i="14" s="1"/>
  <c r="AG79" i="14" a="1"/>
  <c r="X32" i="14"/>
  <c r="AC32" i="14" s="1"/>
  <c r="AG32" i="14" a="1"/>
  <c r="X299" i="14"/>
  <c r="AC299" i="14" s="1"/>
  <c r="AG299" i="14" a="1"/>
  <c r="X342" i="14"/>
  <c r="AC342" i="14" s="1"/>
  <c r="AG342" i="14" a="1"/>
  <c r="X349" i="14"/>
  <c r="AC349" i="14" s="1"/>
  <c r="AG349" i="14" a="1"/>
  <c r="X295" i="14"/>
  <c r="AC295" i="14" s="1"/>
  <c r="AG295" i="14" a="1"/>
  <c r="X170" i="14"/>
  <c r="AC170" i="14" s="1"/>
  <c r="AG170" i="14" a="1"/>
  <c r="X33" i="14"/>
  <c r="AC33" i="14" s="1"/>
  <c r="AG33" i="14" a="1"/>
  <c r="X323" i="14"/>
  <c r="AC323" i="14" s="1"/>
  <c r="AG323" i="14" a="1"/>
  <c r="X277" i="14"/>
  <c r="AC277" i="14" s="1"/>
  <c r="AG277" i="14" a="1"/>
  <c r="X129" i="14"/>
  <c r="AC129" i="14" s="1"/>
  <c r="AG129" i="14" a="1"/>
  <c r="X361" i="14"/>
  <c r="AC361" i="14" s="1"/>
  <c r="AG361" i="14" a="1"/>
  <c r="X372" i="14"/>
  <c r="AC372" i="14" s="1"/>
  <c r="AG372" i="14" a="1"/>
  <c r="X206" i="14"/>
  <c r="AC206" i="14" s="1"/>
  <c r="AG206" i="14" a="1"/>
  <c r="X362" i="14"/>
  <c r="AC362" i="14" s="1"/>
  <c r="AG362" i="14" a="1"/>
  <c r="X224" i="14"/>
  <c r="AC224" i="14" s="1"/>
  <c r="AG224" i="14" a="1"/>
  <c r="X282" i="14"/>
  <c r="AC282" i="14" s="1"/>
  <c r="AG282" i="14" a="1"/>
  <c r="X71" i="14"/>
  <c r="AC71" i="14" s="1"/>
  <c r="AG71" i="14" a="1"/>
  <c r="X354" i="14"/>
  <c r="AC354" i="14" s="1"/>
  <c r="AG354" i="14" a="1"/>
  <c r="X370" i="14"/>
  <c r="AC370" i="14" s="1"/>
  <c r="AG370" i="14" a="1"/>
  <c r="X269" i="14"/>
  <c r="AC269" i="14" s="1"/>
  <c r="AG269" i="14" a="1"/>
  <c r="X257" i="14"/>
  <c r="AC257" i="14" s="1"/>
  <c r="AG257" i="14" a="1"/>
  <c r="X334" i="14"/>
  <c r="AC334" i="14" s="1"/>
  <c r="AG334" i="14" a="1"/>
  <c r="X204" i="14"/>
  <c r="AC204" i="14" s="1"/>
  <c r="AG204" i="14" a="1"/>
  <c r="X274" i="14"/>
  <c r="AC274" i="14" s="1"/>
  <c r="AG274" i="14" a="1"/>
  <c r="X165" i="14"/>
  <c r="AC165" i="14" s="1"/>
  <c r="AG165" i="14" a="1"/>
  <c r="X390" i="14"/>
  <c r="AC390" i="14" s="1"/>
  <c r="AG390" i="14" a="1"/>
  <c r="X171" i="14"/>
  <c r="AC171" i="14" s="1"/>
  <c r="AG171" i="14" a="1"/>
  <c r="X278" i="14"/>
  <c r="AC278" i="14" s="1"/>
  <c r="AG278" i="14" a="1"/>
  <c r="X213" i="14"/>
  <c r="AC213" i="14" s="1"/>
  <c r="AG213" i="14" a="1"/>
  <c r="X161" i="14"/>
  <c r="AC161" i="14" s="1"/>
  <c r="AG161" i="14" a="1"/>
  <c r="X321" i="14"/>
  <c r="AC321" i="14" s="1"/>
  <c r="AG321" i="14" a="1"/>
  <c r="X392" i="14"/>
  <c r="AC392" i="14" s="1"/>
  <c r="AG392" i="14" a="1"/>
  <c r="X62" i="14"/>
  <c r="AC62" i="14" s="1"/>
  <c r="AG62" i="14" a="1"/>
  <c r="X78" i="14"/>
  <c r="AC78" i="14" s="1"/>
  <c r="AG78" i="14" a="1"/>
  <c r="X355" i="14"/>
  <c r="AC355" i="14" s="1"/>
  <c r="AG355" i="14" a="1"/>
  <c r="X231" i="14"/>
  <c r="AC231" i="14" s="1"/>
  <c r="AG231" i="14" a="1"/>
  <c r="X245" i="14"/>
  <c r="AC245" i="14" s="1"/>
  <c r="AG245" i="14" a="1"/>
  <c r="X27" i="14"/>
  <c r="AC27" i="14" s="1"/>
  <c r="AG27" i="14" a="1"/>
  <c r="X352" i="14"/>
  <c r="AC352" i="14" s="1"/>
  <c r="AG352" i="14" a="1"/>
  <c r="X28" i="14"/>
  <c r="AC28" i="14" s="1"/>
  <c r="AG28" i="14" a="1"/>
  <c r="X199" i="14"/>
  <c r="AC199" i="14" s="1"/>
  <c r="AG199" i="14" a="1"/>
  <c r="X146" i="14"/>
  <c r="AC146" i="14" s="1"/>
  <c r="AG146" i="14" a="1"/>
  <c r="X351" i="14"/>
  <c r="AC351" i="14" s="1"/>
  <c r="AG351" i="14" a="1"/>
  <c r="X94" i="14"/>
  <c r="AC94" i="14" s="1"/>
  <c r="AG94" i="14" a="1"/>
  <c r="X43" i="14"/>
  <c r="AC43" i="14" s="1"/>
  <c r="AG43" i="14" a="1"/>
  <c r="X387" i="14"/>
  <c r="AC387" i="14" s="1"/>
  <c r="AG387" i="14" a="1"/>
  <c r="X21" i="14"/>
  <c r="AC21" i="14" s="1"/>
  <c r="AG21" i="14" a="1"/>
  <c r="X157" i="14"/>
  <c r="AC157" i="14" s="1"/>
  <c r="AG157" i="14" a="1"/>
  <c r="X402" i="14"/>
  <c r="AC402" i="14" s="1"/>
  <c r="AG402" i="14" a="1"/>
  <c r="X373" i="14"/>
  <c r="AC373" i="14" s="1"/>
  <c r="AG373" i="14" a="1"/>
  <c r="X214" i="14"/>
  <c r="AC214" i="14" s="1"/>
  <c r="AG214" i="14" a="1"/>
  <c r="X156" i="14"/>
  <c r="AC156" i="14" s="1"/>
  <c r="AG156" i="14" a="1"/>
  <c r="X184" i="14"/>
  <c r="AC184" i="14" s="1"/>
  <c r="AG184" i="14" a="1"/>
  <c r="X46" i="14"/>
  <c r="AC46" i="14" s="1"/>
  <c r="AG46" i="14" a="1"/>
  <c r="X287" i="14"/>
  <c r="AC287" i="14" s="1"/>
  <c r="AG287" i="14" a="1"/>
  <c r="X316" i="14"/>
  <c r="AC316" i="14" s="1"/>
  <c r="AG316" i="14" a="1"/>
  <c r="X181" i="14"/>
  <c r="AC181" i="14" s="1"/>
  <c r="AG181" i="14" a="1"/>
  <c r="X311" i="14"/>
  <c r="AC311" i="14" s="1"/>
  <c r="AG311" i="14" a="1"/>
  <c r="X175" i="14"/>
  <c r="AC175" i="14" s="1"/>
  <c r="AG175" i="14" a="1"/>
  <c r="X77" i="14"/>
  <c r="AC77" i="14" s="1"/>
  <c r="AG77" i="14" a="1"/>
  <c r="X144" i="14"/>
  <c r="AC144" i="14" s="1"/>
  <c r="AG144" i="14" a="1"/>
  <c r="X106" i="14"/>
  <c r="AC106" i="14" s="1"/>
  <c r="AG106" i="14" a="1"/>
  <c r="X319" i="14"/>
  <c r="AC319" i="14" s="1"/>
  <c r="AG319" i="14" a="1"/>
  <c r="X335" i="14"/>
  <c r="AC335" i="14" s="1"/>
  <c r="AG335" i="14" a="1"/>
  <c r="X54" i="14"/>
  <c r="AC54" i="14" s="1"/>
  <c r="AG54" i="14" a="1"/>
  <c r="X155" i="14"/>
  <c r="AC155" i="14" s="1"/>
  <c r="AG155" i="14" a="1"/>
  <c r="X275" i="14"/>
  <c r="AC275" i="14" s="1"/>
  <c r="AG275" i="14" a="1"/>
  <c r="X73" i="14"/>
  <c r="AC73" i="14" s="1"/>
  <c r="AG73" i="14" a="1"/>
  <c r="X122" i="14"/>
  <c r="AC122" i="14" s="1"/>
  <c r="AG122" i="14" a="1"/>
  <c r="X159" i="14"/>
  <c r="AC159" i="14" s="1"/>
  <c r="AG159" i="14" a="1"/>
  <c r="X38" i="14"/>
  <c r="AC38" i="14" s="1"/>
  <c r="AG38" i="14" a="1"/>
  <c r="X137" i="14"/>
  <c r="AC137" i="14" s="1"/>
  <c r="AG137" i="14" a="1"/>
  <c r="X48" i="14"/>
  <c r="AC48" i="14" s="1"/>
  <c r="AG48" i="14" a="1"/>
  <c r="X49" i="14"/>
  <c r="AC49" i="14" s="1"/>
  <c r="AG49" i="14" a="1"/>
  <c r="X125" i="14"/>
  <c r="AC125" i="14" s="1"/>
  <c r="AG125" i="14" a="1"/>
  <c r="X166" i="14"/>
  <c r="AC166" i="14" s="1"/>
  <c r="AG166" i="14" a="1"/>
  <c r="X188" i="14"/>
  <c r="AC188" i="14" s="1"/>
  <c r="AG188" i="14" a="1"/>
  <c r="X55" i="14"/>
  <c r="AC55" i="14" s="1"/>
  <c r="AG55" i="14" a="1"/>
  <c r="X267" i="14"/>
  <c r="AC267" i="14" s="1"/>
  <c r="AG267" i="14" a="1"/>
  <c r="X20" i="14"/>
  <c r="AC20" i="14" s="1"/>
  <c r="AG20" i="14" a="1"/>
  <c r="X39" i="14"/>
  <c r="AC39" i="14" s="1"/>
  <c r="AG39" i="14" a="1"/>
  <c r="X109" i="14"/>
  <c r="AC109" i="14" s="1"/>
  <c r="AG109" i="14" a="1"/>
  <c r="X5" i="14"/>
  <c r="AC5" i="14" s="1"/>
  <c r="AG5" i="14" a="1"/>
  <c r="X308" i="14"/>
  <c r="AC308" i="14" s="1"/>
  <c r="AG308" i="14" a="1"/>
  <c r="X138" i="14"/>
  <c r="AC138" i="14" s="1"/>
  <c r="AG138" i="14" a="1"/>
  <c r="X82" i="14"/>
  <c r="AC82" i="14" s="1"/>
  <c r="AG82" i="14" a="1"/>
  <c r="X232" i="14"/>
  <c r="AC232" i="14" s="1"/>
  <c r="AG232" i="14" a="1"/>
  <c r="X338" i="14"/>
  <c r="AC338" i="14" s="1"/>
  <c r="AG338" i="14" a="1"/>
  <c r="X396" i="14"/>
  <c r="AC396" i="14" s="1"/>
  <c r="AG396" i="14" a="1"/>
  <c r="X266" i="14"/>
  <c r="AC266" i="14" s="1"/>
  <c r="AG266" i="14" a="1"/>
  <c r="X15" i="14"/>
  <c r="AC15" i="14" s="1"/>
  <c r="AG15" i="14" a="1"/>
  <c r="X399" i="14"/>
  <c r="AC399" i="14" s="1"/>
  <c r="AG399" i="14" a="1"/>
  <c r="X13" i="14"/>
  <c r="AC13" i="14" s="1"/>
  <c r="AG13" i="14" a="1"/>
  <c r="X343" i="14"/>
  <c r="AC343" i="14" s="1"/>
  <c r="AG343" i="14" a="1"/>
  <c r="X57" i="14"/>
  <c r="AC57" i="14" s="1"/>
  <c r="AG57" i="14" a="1"/>
  <c r="X70" i="14"/>
  <c r="AC70" i="14" s="1"/>
  <c r="AG70" i="14" a="1"/>
  <c r="X190" i="14"/>
  <c r="AC190" i="14" s="1"/>
  <c r="AG190" i="14" a="1"/>
  <c r="X9" i="14"/>
  <c r="AC9" i="14" s="1"/>
  <c r="AG9" i="14" a="1"/>
  <c r="X19" i="14"/>
  <c r="AC19" i="14" s="1"/>
  <c r="AG19" i="14" a="1"/>
  <c r="X12" i="14"/>
  <c r="AC12" i="14" s="1"/>
  <c r="AG12" i="14" a="1"/>
  <c r="X10" i="14"/>
  <c r="AC10" i="14" s="1"/>
  <c r="AG10" i="14" a="1"/>
  <c r="X178" i="14"/>
  <c r="AC178" i="14" s="1"/>
  <c r="AG178" i="14" a="1"/>
  <c r="X18" i="14"/>
  <c r="AC18" i="14" s="1"/>
  <c r="AG18" i="14" a="1"/>
  <c r="X107" i="14"/>
  <c r="AC107" i="14" s="1"/>
  <c r="AG107" i="14" a="1"/>
  <c r="X405" i="14"/>
  <c r="AC405" i="14" s="1"/>
  <c r="AG405" i="14" a="1"/>
  <c r="X404" i="14"/>
  <c r="AC404" i="14" s="1"/>
  <c r="AG404" i="14" a="1"/>
  <c r="X279" i="14"/>
  <c r="AC279" i="14" s="1"/>
  <c r="AG279" i="14" a="1"/>
  <c r="X339" i="14"/>
  <c r="AC339" i="14" s="1"/>
  <c r="AG339" i="14" a="1"/>
  <c r="X127" i="14"/>
  <c r="AC127" i="14" s="1"/>
  <c r="AG127" i="14" a="1"/>
  <c r="X209" i="14"/>
  <c r="AC209" i="14" s="1"/>
  <c r="AG209" i="14" a="1"/>
  <c r="X44" i="14"/>
  <c r="AC44" i="14" s="1"/>
  <c r="AG44" i="14" a="1"/>
  <c r="X202" i="14"/>
  <c r="AC202" i="14" s="1"/>
  <c r="AG202" i="14" a="1"/>
  <c r="X180" i="14"/>
  <c r="AC180" i="14" s="1"/>
  <c r="AG180" i="14" a="1"/>
  <c r="X216" i="14"/>
  <c r="AC216" i="14" s="1"/>
  <c r="AG216" i="14" a="1"/>
  <c r="X50" i="14"/>
  <c r="AC50" i="14" s="1"/>
  <c r="AG50" i="14" a="1"/>
  <c r="X34" i="14"/>
  <c r="AC34" i="14" s="1"/>
  <c r="AG34" i="14" a="1"/>
  <c r="X286" i="14"/>
  <c r="AC286" i="14" s="1"/>
  <c r="AG286" i="14" a="1"/>
  <c r="X374" i="14"/>
  <c r="AC374" i="14" s="1"/>
  <c r="AG374" i="14" a="1"/>
  <c r="X126" i="14"/>
  <c r="AC126" i="14" s="1"/>
  <c r="AG126" i="14" a="1"/>
  <c r="X14" i="14"/>
  <c r="AC14" i="14" s="1"/>
  <c r="AG14" i="14" a="1"/>
  <c r="X221" i="14"/>
  <c r="AC221" i="14" s="1"/>
  <c r="AG221" i="14" a="1"/>
  <c r="X341" i="14"/>
  <c r="AC341" i="14" s="1"/>
  <c r="AG341" i="14" a="1"/>
  <c r="X360" i="14"/>
  <c r="AC360" i="14" s="1"/>
  <c r="AG360" i="14" a="1"/>
  <c r="X223" i="14"/>
  <c r="AC223" i="14" s="1"/>
  <c r="AG223" i="14" a="1"/>
  <c r="X132" i="14"/>
  <c r="AC132" i="14" s="1"/>
  <c r="AG132" i="14" a="1"/>
  <c r="X80" i="14"/>
  <c r="AC80" i="14" s="1"/>
  <c r="AG80" i="14" a="1"/>
  <c r="X151" i="14"/>
  <c r="AC151" i="14" s="1"/>
  <c r="AG151" i="14" a="1"/>
  <c r="X380" i="14"/>
  <c r="AC380" i="14" s="1"/>
  <c r="AG380" i="14" a="1"/>
  <c r="X3" i="14"/>
  <c r="AC3" i="14" s="1"/>
  <c r="AG3" i="14" a="1"/>
  <c r="X403" i="14"/>
  <c r="AC403" i="14" s="1"/>
  <c r="AG403" i="14" a="1"/>
  <c r="X377" i="14"/>
  <c r="AC377" i="14" s="1"/>
  <c r="AG377" i="14" a="1"/>
  <c r="X386" i="14"/>
  <c r="AC386" i="14" s="1"/>
  <c r="AG386" i="14" a="1"/>
  <c r="X317" i="14"/>
  <c r="AC317" i="14" s="1"/>
  <c r="AG317" i="14" a="1"/>
  <c r="X160" i="14"/>
  <c r="AC160" i="14" s="1"/>
  <c r="AG160" i="14" a="1"/>
  <c r="X251" i="14"/>
  <c r="AC251" i="14" s="1"/>
  <c r="AG251" i="14" a="1"/>
  <c r="X186" i="14"/>
  <c r="AC186" i="14" s="1"/>
  <c r="AG186" i="14" a="1"/>
  <c r="X336" i="14"/>
  <c r="AC336" i="14" s="1"/>
  <c r="AG336" i="14" a="1"/>
  <c r="X187" i="14"/>
  <c r="AC187" i="14" s="1"/>
  <c r="AG187" i="14" a="1"/>
  <c r="X153" i="14"/>
  <c r="AC153" i="14" s="1"/>
  <c r="AG153" i="14" a="1"/>
  <c r="X369" i="14"/>
  <c r="AC369" i="14" s="1"/>
  <c r="AG369" i="14" a="1"/>
  <c r="X59" i="14"/>
  <c r="AC59" i="14" s="1"/>
  <c r="AG59" i="14" a="1"/>
  <c r="X91" i="14"/>
  <c r="AC91" i="14" s="1"/>
  <c r="AG91" i="14" a="1"/>
  <c r="X158" i="14"/>
  <c r="AC158" i="14" s="1"/>
  <c r="AG158" i="14" a="1"/>
  <c r="X330" i="14"/>
  <c r="AC330" i="14" s="1"/>
  <c r="AG330" i="14" a="1"/>
  <c r="X72" i="14"/>
  <c r="AC72" i="14" s="1"/>
  <c r="AG72" i="14" a="1"/>
  <c r="X104" i="14"/>
  <c r="AC104" i="14" s="1"/>
  <c r="AG104" i="14" a="1"/>
  <c r="X259" i="14"/>
  <c r="AC259" i="14" s="1"/>
  <c r="AG259" i="14" a="1"/>
  <c r="X93" i="14"/>
  <c r="AC93" i="14" s="1"/>
  <c r="AG93" i="14" a="1"/>
  <c r="X133" i="14"/>
  <c r="AC133" i="14" s="1"/>
  <c r="AG133" i="14" a="1"/>
  <c r="X366" i="14"/>
  <c r="AC366" i="14" s="1"/>
  <c r="AG366" i="14" a="1"/>
  <c r="X645" i="14"/>
  <c r="AC645" i="14" s="1"/>
  <c r="AG645" i="14" a="1"/>
  <c r="X297" i="14"/>
  <c r="AC297" i="14" s="1"/>
  <c r="AG297" i="14" a="1"/>
  <c r="X626" i="14"/>
  <c r="AC626" i="14" s="1"/>
  <c r="AG626" i="14" a="1"/>
  <c r="X304" i="14"/>
  <c r="AC304" i="14" s="1"/>
  <c r="AG304" i="14" a="1"/>
  <c r="X273" i="14"/>
  <c r="AC273" i="14" s="1"/>
  <c r="AG273" i="14" a="1"/>
  <c r="X61" i="14"/>
  <c r="AC61" i="14" s="1"/>
  <c r="AG61" i="14" a="1"/>
  <c r="X227" i="14"/>
  <c r="AC227" i="14" s="1"/>
  <c r="AG227" i="14" a="1"/>
  <c r="X110" i="14"/>
  <c r="AC110" i="14" s="1"/>
  <c r="AG110" i="14" a="1"/>
  <c r="X230" i="14"/>
  <c r="AC230" i="14" s="1"/>
  <c r="AG230" i="14" a="1"/>
  <c r="X642" i="14"/>
  <c r="AC642" i="14" s="1"/>
  <c r="AG642" i="14" a="1"/>
  <c r="X639" i="14"/>
  <c r="AC639" i="14" s="1"/>
  <c r="AG639" i="14" a="1"/>
  <c r="X400" i="14"/>
  <c r="AC400" i="14" s="1"/>
  <c r="AG400" i="14" a="1"/>
  <c r="X346" i="14"/>
  <c r="AC346" i="14" s="1"/>
  <c r="AG346" i="14" a="1"/>
  <c r="X210" i="14"/>
  <c r="AC210" i="14" s="1"/>
  <c r="AG210" i="14" a="1"/>
  <c r="X147" i="14"/>
  <c r="AC147" i="14" s="1"/>
  <c r="AG147" i="14" a="1"/>
  <c r="X637" i="14"/>
  <c r="AC637" i="14" s="1"/>
  <c r="AG637" i="14" a="1"/>
  <c r="X283" i="14"/>
  <c r="AC283" i="14" s="1"/>
  <c r="AG283" i="14" a="1"/>
  <c r="X263" i="14"/>
  <c r="AC263" i="14" s="1"/>
  <c r="AG263" i="14" a="1"/>
  <c r="X189" i="14"/>
  <c r="AC189" i="14" s="1"/>
  <c r="AG189" i="14" a="1"/>
  <c r="X24" i="14"/>
  <c r="AC24" i="14" s="1"/>
  <c r="AG24" i="14" a="1"/>
  <c r="X23" i="14"/>
  <c r="AC23" i="14" s="1"/>
  <c r="AG23" i="14" a="1"/>
  <c r="X75" i="14"/>
  <c r="AC75" i="14" s="1"/>
  <c r="AG75" i="14" a="1"/>
  <c r="X11" i="14"/>
  <c r="AC11" i="14" s="1"/>
  <c r="AG11" i="14" a="1"/>
  <c r="X249" i="14"/>
  <c r="AC249" i="14" s="1"/>
  <c r="AG249" i="14" a="1"/>
  <c r="X226" i="14"/>
  <c r="AC226" i="14" s="1"/>
  <c r="AG226" i="14" a="1"/>
  <c r="X143" i="14"/>
  <c r="AC143" i="14" s="1"/>
  <c r="AG143" i="14" a="1"/>
  <c r="X17" i="14"/>
  <c r="AC17" i="14" s="1"/>
  <c r="AG17" i="14" a="1"/>
  <c r="X6" i="14"/>
  <c r="AC6" i="14" s="1"/>
  <c r="AG6" i="14" a="1"/>
  <c r="X142" i="14"/>
  <c r="AC142" i="14" s="1"/>
  <c r="AG142" i="14" a="1"/>
  <c r="X123" i="14"/>
  <c r="AC123" i="14" s="1"/>
  <c r="AG123" i="14" a="1"/>
  <c r="X357" i="14"/>
  <c r="AC357" i="14" s="1"/>
  <c r="AG357" i="14" a="1"/>
  <c r="X398" i="14"/>
  <c r="AC398" i="14" s="1"/>
  <c r="AG398" i="14" a="1"/>
  <c r="X288" i="14"/>
  <c r="AC288" i="14" s="1"/>
  <c r="AG288" i="14" a="1"/>
  <c r="X30" i="14"/>
  <c r="AC30" i="14" s="1"/>
  <c r="AG30" i="14" a="1"/>
  <c r="X25" i="14"/>
  <c r="AC25" i="14" s="1"/>
  <c r="AG25" i="14" a="1"/>
  <c r="X7" i="14"/>
  <c r="AC7" i="14" s="1"/>
  <c r="AG7" i="14" a="1"/>
  <c r="X2" i="14"/>
  <c r="AC2" i="14" s="1"/>
  <c r="AG2" i="14" a="1"/>
  <c r="AG564" i="14" a="1"/>
  <c r="X564" i="14"/>
  <c r="AC564" i="14" s="1"/>
  <c r="AG416" i="14" a="1"/>
  <c r="X416" i="14"/>
  <c r="AC416" i="14" s="1"/>
  <c r="AG518" i="14" a="1"/>
  <c r="X518" i="14"/>
  <c r="AC518" i="14" s="1"/>
  <c r="AG510" i="14" a="1"/>
  <c r="X510" i="14"/>
  <c r="AC510" i="14" s="1"/>
  <c r="AG445" i="14" a="1"/>
  <c r="X445" i="14"/>
  <c r="AC445" i="14" s="1"/>
  <c r="AG455" i="14" a="1"/>
  <c r="X455" i="14"/>
  <c r="AC455" i="14" s="1"/>
  <c r="AG519" i="14" a="1"/>
  <c r="X519" i="14"/>
  <c r="AC519" i="14" s="1"/>
  <c r="AG718" i="14" a="1"/>
  <c r="X718" i="14"/>
  <c r="AC718" i="14" s="1"/>
  <c r="AG506" i="14" a="1"/>
  <c r="X506" i="14"/>
  <c r="AC506" i="14" s="1"/>
  <c r="AG748" i="14" a="1"/>
  <c r="X748" i="14"/>
  <c r="AC748" i="14" s="1"/>
  <c r="AG490" i="14" a="1"/>
  <c r="X490" i="14"/>
  <c r="AC490" i="14" s="1"/>
  <c r="AG410" i="14" a="1"/>
  <c r="X410" i="14"/>
  <c r="AC410" i="14" s="1"/>
  <c r="AG407" i="14" a="1"/>
  <c r="X407" i="14"/>
  <c r="AC407" i="14" s="1"/>
  <c r="AG813" i="14" a="1"/>
  <c r="X813" i="14"/>
  <c r="AC813" i="14" s="1"/>
  <c r="AG676" i="14" a="1"/>
  <c r="X676" i="14"/>
  <c r="AC676" i="14" s="1"/>
  <c r="AG437" i="14" a="1"/>
  <c r="X437" i="14"/>
  <c r="AC437" i="14" s="1"/>
  <c r="AG763" i="14" a="1"/>
  <c r="X763" i="14"/>
  <c r="AC763" i="14" s="1"/>
  <c r="AG693" i="14" a="1"/>
  <c r="X693" i="14"/>
  <c r="AC693" i="14" s="1"/>
  <c r="AG675" i="14" a="1"/>
  <c r="X675" i="14"/>
  <c r="AC675" i="14" s="1"/>
  <c r="AG760" i="14" a="1"/>
  <c r="X760" i="14"/>
  <c r="AC760" i="14" s="1"/>
  <c r="AG713" i="14" a="1"/>
  <c r="X713" i="14"/>
  <c r="AC713" i="14" s="1"/>
  <c r="AG814" i="14" a="1"/>
  <c r="X814" i="14"/>
  <c r="AC814" i="14" s="1"/>
  <c r="EI11" i="20" l="1"/>
  <c r="EH25" i="20" a="1"/>
  <c r="EH24" i="20" a="1"/>
  <c r="EH23" i="20" a="1"/>
  <c r="EH22" i="20" a="1"/>
  <c r="EH21" i="20" a="1"/>
  <c r="EH20" i="20" a="1"/>
  <c r="EH17" i="20" a="1"/>
  <c r="EH18" i="20" a="1"/>
  <c r="EH19" i="20" a="1"/>
  <c r="EH16" i="20" a="1"/>
  <c r="AM32" i="20" l="1"/>
  <c r="P5" i="36"/>
  <c r="M5" i="36"/>
  <c r="G5" i="36"/>
  <c r="J5" i="36" s="1"/>
  <c r="D5" i="36"/>
  <c r="Y5" i="36"/>
  <c r="S5" i="36"/>
  <c r="AB5" i="36"/>
  <c r="V5" i="36"/>
  <c r="DI14" i="20" l="1"/>
  <c r="DH14" i="20"/>
  <c r="P5" i="26"/>
  <c r="M5" i="26"/>
  <c r="G5" i="26"/>
  <c r="J5" i="26" s="1"/>
  <c r="M5" i="22"/>
  <c r="P5" i="22"/>
  <c r="F2" i="17"/>
  <c r="B2" i="17"/>
  <c r="F2" i="18"/>
  <c r="B2" i="18"/>
  <c r="G5" i="22"/>
  <c r="J5" i="22" s="1"/>
  <c r="AB5" i="22"/>
  <c r="S5" i="26"/>
  <c r="V5" i="22"/>
  <c r="S5" i="22"/>
  <c r="Y5" i="26"/>
  <c r="V5" i="26"/>
  <c r="D5" i="22"/>
  <c r="AB5" i="26"/>
  <c r="D5" i="26"/>
  <c r="Y5" i="22"/>
  <c r="D2" i="18" l="1"/>
  <c r="D2" i="17"/>
  <c r="H2" i="17"/>
  <c r="H2" i="18"/>
  <c r="EI23" i="20" l="1"/>
  <c r="EI17" i="20"/>
  <c r="EI19" i="20"/>
  <c r="EI20" i="20"/>
  <c r="EI18" i="20"/>
  <c r="EI16" i="20"/>
  <c r="EI24" i="20"/>
  <c r="EI22" i="20"/>
  <c r="EI21" i="20"/>
  <c r="EI25" i="20"/>
  <c r="N2" i="17" l="1"/>
  <c r="N2" i="18"/>
  <c r="F43" i="17"/>
  <c r="F45" i="17"/>
  <c r="F44" i="17" l="1"/>
  <c r="G43" i="17"/>
  <c r="J2" i="18" l="1"/>
  <c r="B44" i="17"/>
  <c r="B43" i="17"/>
  <c r="J2" i="17"/>
  <c r="F46" i="17"/>
  <c r="B45" i="17"/>
  <c r="L2" i="17"/>
  <c r="L2" i="18"/>
  <c r="AH840" i="14" s="1"/>
  <c r="AH839" i="14" s="1"/>
  <c r="AH838" i="14" s="1"/>
  <c r="AH837" i="14" s="1"/>
  <c r="AH836" i="14" s="1"/>
  <c r="AH835" i="14" s="1"/>
  <c r="AH834" i="14" s="1"/>
  <c r="AH833" i="14" s="1"/>
  <c r="AH832" i="14" s="1"/>
  <c r="AH831" i="14" s="1"/>
  <c r="AH830" i="14" s="1"/>
  <c r="AH829" i="14" s="1"/>
  <c r="AH828" i="14" s="1"/>
  <c r="AH827" i="14" s="1"/>
  <c r="AH826" i="14" s="1"/>
  <c r="AH825" i="14" s="1"/>
  <c r="AH824" i="14" s="1"/>
  <c r="AH823" i="14" s="1"/>
  <c r="AH822" i="14" s="1"/>
  <c r="AH821" i="14" s="1"/>
  <c r="AH820" i="14" s="1"/>
  <c r="AH819" i="14" s="1"/>
  <c r="AH818" i="14" s="1"/>
  <c r="AH817" i="14" s="1"/>
  <c r="AH816" i="14" s="1"/>
  <c r="AH815" i="14" s="1"/>
  <c r="AH814" i="14" s="1"/>
  <c r="AH813" i="14" s="1"/>
  <c r="AH812" i="14" s="1"/>
  <c r="AH811" i="14" s="1"/>
  <c r="AH810" i="14" s="1"/>
  <c r="AH809" i="14" s="1"/>
  <c r="AH808" i="14" s="1"/>
  <c r="AH807" i="14" s="1"/>
  <c r="AH806" i="14" s="1"/>
  <c r="AH805" i="14" s="1"/>
  <c r="AH804" i="14" s="1"/>
  <c r="AH803" i="14" s="1"/>
  <c r="AH802" i="14" s="1"/>
  <c r="AH801" i="14" s="1"/>
  <c r="AH800" i="14" s="1"/>
  <c r="AH799" i="14" s="1"/>
  <c r="AH798" i="14" s="1"/>
  <c r="AH797" i="14" s="1"/>
  <c r="AH796" i="14" s="1"/>
  <c r="AH795" i="14" s="1"/>
  <c r="AH794" i="14" s="1"/>
  <c r="AH793" i="14" s="1"/>
  <c r="AH792" i="14" s="1"/>
  <c r="AH791" i="14" s="1"/>
  <c r="AH790" i="14" s="1"/>
  <c r="AH789" i="14" s="1"/>
  <c r="AH788" i="14" s="1"/>
  <c r="AH787" i="14" s="1"/>
  <c r="AH786" i="14" s="1"/>
  <c r="AH785" i="14" s="1"/>
  <c r="AH784" i="14" s="1"/>
  <c r="AH783" i="14" s="1"/>
  <c r="AH782" i="14" s="1"/>
  <c r="AH781" i="14" s="1"/>
  <c r="AH780" i="14" s="1"/>
  <c r="AH779" i="14" s="1"/>
  <c r="AH778" i="14" s="1"/>
  <c r="AH777" i="14" s="1"/>
  <c r="AH776" i="14" s="1"/>
  <c r="AH775" i="14" s="1"/>
  <c r="AH774" i="14" s="1"/>
  <c r="AH773" i="14" s="1"/>
  <c r="AH772" i="14" s="1"/>
  <c r="AH771" i="14" s="1"/>
  <c r="AH770" i="14" s="1"/>
  <c r="AH769" i="14" s="1"/>
  <c r="AH768" i="14" s="1"/>
  <c r="AH767" i="14" s="1"/>
  <c r="AH766" i="14" s="1"/>
  <c r="AH765" i="14" s="1"/>
  <c r="AH764" i="14" s="1"/>
  <c r="AH763" i="14" s="1"/>
  <c r="AH762" i="14" s="1"/>
  <c r="AH761" i="14" s="1"/>
  <c r="AH760" i="14" s="1"/>
  <c r="AH759" i="14" s="1"/>
  <c r="AH758" i="14" s="1"/>
  <c r="AH757" i="14" s="1"/>
  <c r="AH756" i="14" s="1"/>
  <c r="AH755" i="14" s="1"/>
  <c r="AH754" i="14" s="1"/>
  <c r="AH753" i="14" s="1"/>
  <c r="AH752" i="14" s="1"/>
  <c r="AH751" i="14" s="1"/>
  <c r="AH750" i="14" s="1"/>
  <c r="AH749" i="14" s="1"/>
  <c r="AH748" i="14" s="1"/>
  <c r="AH747" i="14" s="1"/>
  <c r="AH746" i="14" s="1"/>
  <c r="AH745" i="14" s="1"/>
  <c r="AH744" i="14" s="1"/>
  <c r="AH743" i="14" s="1"/>
  <c r="AH742" i="14" s="1"/>
  <c r="AH741" i="14" s="1"/>
  <c r="AH740" i="14" s="1"/>
  <c r="AH739" i="14" s="1"/>
  <c r="AH738" i="14" s="1"/>
  <c r="AH737" i="14" s="1"/>
  <c r="AH736" i="14" s="1"/>
  <c r="AH735" i="14" s="1"/>
  <c r="AH734" i="14" s="1"/>
  <c r="AH733" i="14" s="1"/>
  <c r="AH732" i="14" s="1"/>
  <c r="AH731" i="14" s="1"/>
  <c r="AH730" i="14" s="1"/>
  <c r="AH729" i="14" s="1"/>
  <c r="AH728" i="14" s="1"/>
  <c r="AH727" i="14" s="1"/>
  <c r="AH726" i="14" s="1"/>
  <c r="AH725" i="14" s="1"/>
  <c r="AH724" i="14" s="1"/>
  <c r="AH723" i="14" s="1"/>
  <c r="AH722" i="14" s="1"/>
  <c r="AH721" i="14" s="1"/>
  <c r="AH720" i="14" s="1"/>
  <c r="AH719" i="14" s="1"/>
  <c r="AH718" i="14" s="1"/>
  <c r="AH717" i="14" s="1"/>
  <c r="AH716" i="14" s="1"/>
  <c r="AH715" i="14" s="1"/>
  <c r="AH714" i="14" s="1"/>
  <c r="AH713" i="14" s="1"/>
  <c r="AH712" i="14" s="1"/>
  <c r="AH711" i="14" s="1"/>
  <c r="AH710" i="14" s="1"/>
  <c r="AH709" i="14" s="1"/>
  <c r="AH708" i="14" s="1"/>
  <c r="AH707" i="14" s="1"/>
  <c r="AH706" i="14" s="1"/>
  <c r="AH705" i="14" s="1"/>
  <c r="AH704" i="14" s="1"/>
  <c r="AH703" i="14" s="1"/>
  <c r="AH702" i="14" s="1"/>
  <c r="AH701" i="14" s="1"/>
  <c r="AH700" i="14" s="1"/>
  <c r="AH699" i="14" s="1"/>
  <c r="AH698" i="14" s="1"/>
  <c r="AH697" i="14" s="1"/>
  <c r="AH696" i="14" s="1"/>
  <c r="AH695" i="14" s="1"/>
  <c r="AH694" i="14" s="1"/>
  <c r="AH693" i="14" s="1"/>
  <c r="AH692" i="14" s="1"/>
  <c r="AH691" i="14" s="1"/>
  <c r="AH690" i="14" s="1"/>
  <c r="AH689" i="14" s="1"/>
  <c r="AH688" i="14" s="1"/>
  <c r="AH687" i="14" s="1"/>
  <c r="AH686" i="14" s="1"/>
  <c r="AH685" i="14" s="1"/>
  <c r="AH684" i="14" s="1"/>
  <c r="AH683" i="14" s="1"/>
  <c r="AH682" i="14" s="1"/>
  <c r="AH681" i="14" s="1"/>
  <c r="AH680" i="14" s="1"/>
  <c r="AH679" i="14" s="1"/>
  <c r="AH678" i="14" s="1"/>
  <c r="AH677" i="14" s="1"/>
  <c r="AH676" i="14" s="1"/>
  <c r="AH675" i="14" s="1"/>
  <c r="AH674" i="14" s="1"/>
  <c r="AH673" i="14" s="1"/>
  <c r="AH672" i="14" s="1"/>
  <c r="AH671" i="14" s="1"/>
  <c r="AH670" i="14" s="1"/>
  <c r="AH669" i="14" s="1"/>
  <c r="AH668" i="14" s="1"/>
  <c r="AH667" i="14" s="1"/>
  <c r="AH666" i="14" s="1"/>
  <c r="AH665" i="14" s="1"/>
  <c r="AH664" i="14" s="1"/>
  <c r="AH663" i="14" s="1"/>
  <c r="AH662" i="14" s="1"/>
  <c r="AH661" i="14" s="1"/>
  <c r="AH660" i="14" s="1"/>
  <c r="AH659" i="14" s="1"/>
  <c r="AH658" i="14" s="1"/>
  <c r="AH657" i="14" s="1"/>
  <c r="AH656" i="14" s="1"/>
  <c r="AH655" i="14" s="1"/>
  <c r="AH654" i="14" s="1"/>
  <c r="AH653" i="14" s="1"/>
  <c r="AH652" i="14" s="1"/>
  <c r="AH651" i="14" s="1"/>
  <c r="AH650" i="14" s="1"/>
  <c r="AH649" i="14" s="1"/>
  <c r="AH648" i="14" s="1"/>
  <c r="AH647" i="14" s="1"/>
  <c r="AH646" i="14" s="1"/>
  <c r="AH645" i="14" s="1"/>
  <c r="AH644" i="14" s="1"/>
  <c r="AH643" i="14" s="1"/>
  <c r="AH642" i="14" s="1"/>
  <c r="AH641" i="14" s="1"/>
  <c r="AH640" i="14" s="1"/>
  <c r="AH639" i="14" s="1"/>
  <c r="AH638" i="14" s="1"/>
  <c r="AH637" i="14" s="1"/>
  <c r="AH636" i="14" s="1"/>
  <c r="AH635" i="14" s="1"/>
  <c r="AH634" i="14" s="1"/>
  <c r="AH633" i="14" s="1"/>
  <c r="AH632" i="14" s="1"/>
  <c r="AH631" i="14" s="1"/>
  <c r="AH630" i="14" s="1"/>
  <c r="AH629" i="14" s="1"/>
  <c r="AH628" i="14" s="1"/>
  <c r="AH627" i="14" s="1"/>
  <c r="AH626" i="14" s="1"/>
  <c r="AH625" i="14" s="1"/>
  <c r="AH624" i="14" s="1"/>
  <c r="AH623" i="14" s="1"/>
  <c r="AH622" i="14" s="1"/>
  <c r="AH621" i="14" s="1"/>
  <c r="AH620" i="14" s="1"/>
  <c r="AH619" i="14" s="1"/>
  <c r="AH618" i="14" s="1"/>
  <c r="AH617" i="14" s="1"/>
  <c r="AH616" i="14" s="1"/>
  <c r="AH615" i="14" s="1"/>
  <c r="AH614" i="14" s="1"/>
  <c r="AH613" i="14" s="1"/>
  <c r="AH612" i="14" s="1"/>
  <c r="AH611" i="14" s="1"/>
  <c r="AH610" i="14" s="1"/>
  <c r="AH609" i="14" s="1"/>
  <c r="AH608" i="14" s="1"/>
  <c r="AH607" i="14" s="1"/>
  <c r="AH606" i="14" s="1"/>
  <c r="AH605" i="14" s="1"/>
  <c r="AH604" i="14" s="1"/>
  <c r="AH603" i="14" s="1"/>
  <c r="AH602" i="14" s="1"/>
  <c r="AH601" i="14" s="1"/>
  <c r="AH600" i="14" s="1"/>
  <c r="AH599" i="14" s="1"/>
  <c r="AH598" i="14" s="1"/>
  <c r="AH597" i="14" s="1"/>
  <c r="AH596" i="14" s="1"/>
  <c r="AH595" i="14" s="1"/>
  <c r="AH594" i="14" s="1"/>
  <c r="AH593" i="14" s="1"/>
  <c r="AH592" i="14" s="1"/>
  <c r="AH591" i="14" s="1"/>
  <c r="AH590" i="14" s="1"/>
  <c r="AH589" i="14" s="1"/>
  <c r="AH588" i="14" s="1"/>
  <c r="AH587" i="14" s="1"/>
  <c r="AH586" i="14" s="1"/>
  <c r="AH585" i="14" s="1"/>
  <c r="AH584" i="14" s="1"/>
  <c r="AH583" i="14" s="1"/>
  <c r="AH582" i="14" s="1"/>
  <c r="AH581" i="14" s="1"/>
  <c r="AH580" i="14" s="1"/>
  <c r="AH579" i="14" s="1"/>
  <c r="AH578" i="14" s="1"/>
  <c r="AH577" i="14" s="1"/>
  <c r="AH576" i="14" s="1"/>
  <c r="AH575" i="14" s="1"/>
  <c r="AH574" i="14" s="1"/>
  <c r="AH573" i="14" s="1"/>
  <c r="AH572" i="14" s="1"/>
  <c r="AH571" i="14" s="1"/>
  <c r="AH570" i="14" s="1"/>
  <c r="AH569" i="14" s="1"/>
  <c r="AH568" i="14" s="1"/>
  <c r="AH567" i="14" s="1"/>
  <c r="AH566" i="14" s="1"/>
  <c r="AH565" i="14" s="1"/>
  <c r="AH564" i="14" s="1"/>
  <c r="AH563" i="14" s="1"/>
  <c r="AH562" i="14" s="1"/>
  <c r="AH561" i="14" s="1"/>
  <c r="AH560" i="14" s="1"/>
  <c r="AH559" i="14" s="1"/>
  <c r="AH558" i="14" s="1"/>
  <c r="AH557" i="14" s="1"/>
  <c r="AH556" i="14" s="1"/>
  <c r="AH555" i="14" s="1"/>
  <c r="AH554" i="14" s="1"/>
  <c r="AH553" i="14" s="1"/>
  <c r="AH552" i="14" s="1"/>
  <c r="AH551" i="14" s="1"/>
  <c r="AH550" i="14" s="1"/>
  <c r="AH549" i="14" s="1"/>
  <c r="AH548" i="14" s="1"/>
  <c r="AH547" i="14" s="1"/>
  <c r="AH546" i="14" s="1"/>
  <c r="AH545" i="14" s="1"/>
  <c r="AH544" i="14" s="1"/>
  <c r="AH543" i="14" s="1"/>
  <c r="AH542" i="14" s="1"/>
  <c r="AH541" i="14" s="1"/>
  <c r="AH540" i="14" s="1"/>
  <c r="AH539" i="14" s="1"/>
  <c r="AH538" i="14" s="1"/>
  <c r="AH537" i="14" s="1"/>
  <c r="AH536" i="14" s="1"/>
  <c r="AH535" i="14" s="1"/>
  <c r="AH534" i="14" s="1"/>
  <c r="AH533" i="14" s="1"/>
  <c r="AH532" i="14" s="1"/>
  <c r="AH531" i="14" s="1"/>
  <c r="AH530" i="14" s="1"/>
  <c r="AH529" i="14" s="1"/>
  <c r="AH528" i="14" s="1"/>
  <c r="AH527" i="14" s="1"/>
  <c r="AH526" i="14" s="1"/>
  <c r="AH525" i="14" s="1"/>
  <c r="AH524" i="14" s="1"/>
  <c r="AH523" i="14" s="1"/>
  <c r="AH522" i="14" s="1"/>
  <c r="AH521" i="14" s="1"/>
  <c r="AH520" i="14" s="1"/>
  <c r="AH519" i="14" s="1"/>
  <c r="AH518" i="14" s="1"/>
  <c r="AH517" i="14" s="1"/>
  <c r="AH516" i="14" s="1"/>
  <c r="AH515" i="14" s="1"/>
  <c r="AH514" i="14" s="1"/>
  <c r="AH513" i="14" s="1"/>
  <c r="AH512" i="14" s="1"/>
  <c r="AH511" i="14" s="1"/>
  <c r="AH510" i="14" s="1"/>
  <c r="AH509" i="14" s="1"/>
  <c r="AH508" i="14" s="1"/>
  <c r="AH507" i="14" s="1"/>
  <c r="AH506" i="14" s="1"/>
  <c r="AH505" i="14" s="1"/>
  <c r="AH504" i="14" s="1"/>
  <c r="AH503" i="14" s="1"/>
  <c r="AH502" i="14" s="1"/>
  <c r="AH501" i="14" s="1"/>
  <c r="AH500" i="14" s="1"/>
  <c r="AH499" i="14" s="1"/>
  <c r="AH498" i="14" s="1"/>
  <c r="AH497" i="14" s="1"/>
  <c r="AH496" i="14" s="1"/>
  <c r="AH495" i="14" s="1"/>
  <c r="AH494" i="14" s="1"/>
  <c r="AH493" i="14" s="1"/>
  <c r="AH492" i="14" s="1"/>
  <c r="AH491" i="14" s="1"/>
  <c r="AH490" i="14" s="1"/>
  <c r="AH489" i="14" s="1"/>
  <c r="AH488" i="14" s="1"/>
  <c r="AH487" i="14" s="1"/>
  <c r="AH486" i="14" s="1"/>
  <c r="AH485" i="14" s="1"/>
  <c r="AH484" i="14" s="1"/>
  <c r="AH483" i="14" s="1"/>
  <c r="AH482" i="14" s="1"/>
  <c r="AH481" i="14" s="1"/>
  <c r="AH480" i="14" s="1"/>
  <c r="AH479" i="14" s="1"/>
  <c r="AH478" i="14" s="1"/>
  <c r="AH477" i="14" s="1"/>
  <c r="AH476" i="14" s="1"/>
  <c r="AH475" i="14" s="1"/>
  <c r="AH474" i="14" s="1"/>
  <c r="AH473" i="14" s="1"/>
  <c r="AH472" i="14" s="1"/>
  <c r="AH471" i="14" s="1"/>
  <c r="AH470" i="14" s="1"/>
  <c r="AH469" i="14" s="1"/>
  <c r="AH468" i="14" s="1"/>
  <c r="AH467" i="14" s="1"/>
  <c r="AH466" i="14" s="1"/>
  <c r="AH465" i="14" s="1"/>
  <c r="AH464" i="14" s="1"/>
  <c r="AH463" i="14" s="1"/>
  <c r="AH462" i="14" s="1"/>
  <c r="AH461" i="14" s="1"/>
  <c r="AH460" i="14" s="1"/>
  <c r="AH459" i="14" s="1"/>
  <c r="AH458" i="14" s="1"/>
  <c r="AH457" i="14" s="1"/>
  <c r="AH456" i="14" s="1"/>
  <c r="AH455" i="14" s="1"/>
  <c r="AH454" i="14" s="1"/>
  <c r="AH453" i="14" s="1"/>
  <c r="AH452" i="14" s="1"/>
  <c r="AH451" i="14" s="1"/>
  <c r="AH450" i="14" s="1"/>
  <c r="AH449" i="14" s="1"/>
  <c r="AH448" i="14" s="1"/>
  <c r="AH447" i="14" s="1"/>
  <c r="AH446" i="14" s="1"/>
  <c r="AH445" i="14" s="1"/>
  <c r="AH444" i="14" s="1"/>
  <c r="AH443" i="14" s="1"/>
  <c r="AH442" i="14" s="1"/>
  <c r="AH441" i="14" s="1"/>
  <c r="AH440" i="14" s="1"/>
  <c r="AH439" i="14" s="1"/>
  <c r="AH438" i="14" s="1"/>
  <c r="AH437" i="14" s="1"/>
  <c r="AH436" i="14" s="1"/>
  <c r="AH435" i="14" s="1"/>
  <c r="AH434" i="14" s="1"/>
  <c r="AH433" i="14" s="1"/>
  <c r="AH432" i="14" s="1"/>
  <c r="AH431" i="14" s="1"/>
  <c r="AH430" i="14" s="1"/>
  <c r="AH429" i="14" s="1"/>
  <c r="AH428" i="14" s="1"/>
  <c r="AH427" i="14" s="1"/>
  <c r="AH426" i="14" s="1"/>
  <c r="AH425" i="14" s="1"/>
  <c r="AH424" i="14" s="1"/>
  <c r="AH423" i="14" s="1"/>
  <c r="AH422" i="14" s="1"/>
  <c r="AH421" i="14" s="1"/>
  <c r="AH420" i="14" s="1"/>
  <c r="AH419" i="14" s="1"/>
  <c r="AH418" i="14" s="1"/>
  <c r="AH417" i="14" s="1"/>
  <c r="AH416" i="14" s="1"/>
  <c r="AH415" i="14" s="1"/>
  <c r="AH414" i="14" s="1"/>
  <c r="AH413" i="14" s="1"/>
  <c r="AH412" i="14" s="1"/>
  <c r="AH411" i="14" s="1"/>
  <c r="AH410" i="14" s="1"/>
  <c r="AH409" i="14" s="1"/>
  <c r="AH408" i="14" s="1"/>
  <c r="AH407" i="14" s="1"/>
  <c r="AH406" i="14" s="1"/>
  <c r="AH405" i="14" s="1"/>
  <c r="AH404" i="14" s="1"/>
  <c r="AH403" i="14" s="1"/>
  <c r="AH402" i="14" s="1"/>
  <c r="AH401" i="14" s="1"/>
  <c r="AH400" i="14" s="1"/>
  <c r="AH399" i="14" s="1"/>
  <c r="AH398" i="14" s="1"/>
  <c r="AH397" i="14" s="1"/>
  <c r="AH396" i="14" s="1"/>
  <c r="AH395" i="14" s="1"/>
  <c r="AH394" i="14" s="1"/>
  <c r="AH393" i="14" s="1"/>
  <c r="AH392" i="14" s="1"/>
  <c r="AH391" i="14" s="1"/>
  <c r="AH390" i="14" s="1"/>
  <c r="AH389" i="14" s="1"/>
  <c r="AH388" i="14" s="1"/>
  <c r="AH387" i="14" s="1"/>
  <c r="AH386" i="14" s="1"/>
  <c r="AH385" i="14" s="1"/>
  <c r="AH384" i="14" s="1"/>
  <c r="AH383" i="14" s="1"/>
  <c r="AH382" i="14" s="1"/>
  <c r="AH381" i="14" s="1"/>
  <c r="AH380" i="14" s="1"/>
  <c r="AH379" i="14" s="1"/>
  <c r="AH378" i="14" s="1"/>
  <c r="AH377" i="14" s="1"/>
  <c r="AH376" i="14" s="1"/>
  <c r="AH375" i="14" s="1"/>
  <c r="AH374" i="14" s="1"/>
  <c r="AH373" i="14" s="1"/>
  <c r="AH372" i="14" s="1"/>
  <c r="AH371" i="14" s="1"/>
  <c r="AH370" i="14" s="1"/>
  <c r="AH369" i="14" s="1"/>
  <c r="AH368" i="14" s="1"/>
  <c r="AH367" i="14" s="1"/>
  <c r="AH366" i="14" s="1"/>
  <c r="AH365" i="14" s="1"/>
  <c r="AH364" i="14" s="1"/>
  <c r="AH363" i="14" s="1"/>
  <c r="AH362" i="14" s="1"/>
  <c r="AH361" i="14" s="1"/>
  <c r="AH360" i="14" s="1"/>
  <c r="AH359" i="14" s="1"/>
  <c r="AH358" i="14" s="1"/>
  <c r="AH357" i="14" s="1"/>
  <c r="AH356" i="14" s="1"/>
  <c r="AH355" i="14" s="1"/>
  <c r="AH354" i="14" s="1"/>
  <c r="AH353" i="14" s="1"/>
  <c r="AH352" i="14" s="1"/>
  <c r="AH351" i="14" s="1"/>
  <c r="AH350" i="14" s="1"/>
  <c r="AH349" i="14" s="1"/>
  <c r="AH348" i="14" s="1"/>
  <c r="AH347" i="14" s="1"/>
  <c r="AH346" i="14" s="1"/>
  <c r="AH345" i="14" s="1"/>
  <c r="AH344" i="14" s="1"/>
  <c r="AH343" i="14" s="1"/>
  <c r="AH342" i="14" s="1"/>
  <c r="AH341" i="14" s="1"/>
  <c r="AH340" i="14" s="1"/>
  <c r="AH339" i="14" s="1"/>
  <c r="AH338" i="14" s="1"/>
  <c r="AH337" i="14" s="1"/>
  <c r="AH336" i="14" s="1"/>
  <c r="AH335" i="14" s="1"/>
  <c r="AH334" i="14" s="1"/>
  <c r="AH333" i="14" s="1"/>
  <c r="AH332" i="14" s="1"/>
  <c r="AH331" i="14" s="1"/>
  <c r="AH330" i="14" s="1"/>
  <c r="AH329" i="14" s="1"/>
  <c r="AH328" i="14" s="1"/>
  <c r="AH327" i="14" s="1"/>
  <c r="AH326" i="14" s="1"/>
  <c r="AH325" i="14" s="1"/>
  <c r="AH324" i="14" s="1"/>
  <c r="AH323" i="14" s="1"/>
  <c r="AH322" i="14" s="1"/>
  <c r="AH321" i="14" s="1"/>
  <c r="AH320" i="14" s="1"/>
  <c r="AH319" i="14" s="1"/>
  <c r="AH318" i="14" s="1"/>
  <c r="AH317" i="14" s="1"/>
  <c r="AH316" i="14" s="1"/>
  <c r="AH315" i="14" s="1"/>
  <c r="AH314" i="14" s="1"/>
  <c r="AH313" i="14" s="1"/>
  <c r="AH312" i="14" s="1"/>
  <c r="AH311" i="14" s="1"/>
  <c r="AH310" i="14" s="1"/>
  <c r="AH309" i="14" s="1"/>
  <c r="AH308" i="14" s="1"/>
  <c r="AH307" i="14" s="1"/>
  <c r="AH306" i="14" s="1"/>
  <c r="AH305" i="14" s="1"/>
  <c r="AH304" i="14" s="1"/>
  <c r="AH303" i="14" s="1"/>
  <c r="AH302" i="14" s="1"/>
  <c r="AH301" i="14" s="1"/>
  <c r="AH300" i="14" s="1"/>
  <c r="AH299" i="14" s="1"/>
  <c r="AH298" i="14" s="1"/>
  <c r="AH297" i="14" s="1"/>
  <c r="AH296" i="14" s="1"/>
  <c r="AH295" i="14" s="1"/>
  <c r="AH294" i="14" s="1"/>
  <c r="AH293" i="14" s="1"/>
  <c r="AH292" i="14" s="1"/>
  <c r="AH291" i="14" s="1"/>
  <c r="AH290" i="14" s="1"/>
  <c r="AH289" i="14" s="1"/>
  <c r="AH288" i="14" s="1"/>
  <c r="AH287" i="14" s="1"/>
  <c r="AH286" i="14" s="1"/>
  <c r="AH285" i="14" s="1"/>
  <c r="AH284" i="14" s="1"/>
  <c r="AH283" i="14" s="1"/>
  <c r="AH282" i="14" s="1"/>
  <c r="AH281" i="14" s="1"/>
  <c r="AH280" i="14" s="1"/>
  <c r="AH279" i="14" s="1"/>
  <c r="AH278" i="14" s="1"/>
  <c r="AH277" i="14" s="1"/>
  <c r="AH276" i="14" s="1"/>
  <c r="AH275" i="14" s="1"/>
  <c r="AH274" i="14" s="1"/>
  <c r="AH273" i="14" s="1"/>
  <c r="AH272" i="14" s="1"/>
  <c r="AH271" i="14" s="1"/>
  <c r="AH270" i="14" s="1"/>
  <c r="AH269" i="14" s="1"/>
  <c r="AH268" i="14" s="1"/>
  <c r="AH267" i="14" s="1"/>
  <c r="AH266" i="14" s="1"/>
  <c r="AH265" i="14" s="1"/>
  <c r="AH264" i="14" s="1"/>
  <c r="AH263" i="14" s="1"/>
  <c r="AH262" i="14" s="1"/>
  <c r="AH261" i="14" s="1"/>
  <c r="AH260" i="14" s="1"/>
  <c r="AH259" i="14" s="1"/>
  <c r="AH258" i="14" s="1"/>
  <c r="AH257" i="14" s="1"/>
  <c r="AH256" i="14" s="1"/>
  <c r="AH255" i="14" s="1"/>
  <c r="AH254" i="14" s="1"/>
  <c r="AH253" i="14" s="1"/>
  <c r="AH252" i="14" s="1"/>
  <c r="AH251" i="14" s="1"/>
  <c r="AH250" i="14" s="1"/>
  <c r="AH249" i="14" s="1"/>
  <c r="AH248" i="14" s="1"/>
  <c r="AH247" i="14" s="1"/>
  <c r="AH246" i="14" s="1"/>
  <c r="AH245" i="14" s="1"/>
  <c r="AH244" i="14" s="1"/>
  <c r="AH243" i="14" s="1"/>
  <c r="AH242" i="14" s="1"/>
  <c r="AH241" i="14" s="1"/>
  <c r="AH240" i="14" s="1"/>
  <c r="AH239" i="14" s="1"/>
  <c r="AH238" i="14" s="1"/>
  <c r="AH237" i="14" s="1"/>
  <c r="AH236" i="14" s="1"/>
  <c r="AH235" i="14" s="1"/>
  <c r="AH234" i="14" s="1"/>
  <c r="AH233" i="14" s="1"/>
  <c r="AH232" i="14" s="1"/>
  <c r="AH231" i="14" s="1"/>
  <c r="AH230" i="14" s="1"/>
  <c r="AH229" i="14" s="1"/>
  <c r="AH228" i="14" s="1"/>
  <c r="AH227" i="14" s="1"/>
  <c r="AH226" i="14" s="1"/>
  <c r="AH225" i="14" s="1"/>
  <c r="AH224" i="14" s="1"/>
  <c r="AH223" i="14" s="1"/>
  <c r="AH222" i="14" s="1"/>
  <c r="AH221" i="14" s="1"/>
  <c r="AH220" i="14" s="1"/>
  <c r="AH219" i="14" s="1"/>
  <c r="AH218" i="14" s="1"/>
  <c r="AH217" i="14" s="1"/>
  <c r="AH216" i="14" s="1"/>
  <c r="AH215" i="14" s="1"/>
  <c r="AH214" i="14" s="1"/>
  <c r="AH213" i="14" s="1"/>
  <c r="AH212" i="14" s="1"/>
  <c r="AH211" i="14" s="1"/>
  <c r="AH210" i="14" s="1"/>
  <c r="AH209" i="14" s="1"/>
  <c r="AH208" i="14" s="1"/>
  <c r="AH207" i="14" s="1"/>
  <c r="AH206" i="14" s="1"/>
  <c r="AH205" i="14" s="1"/>
  <c r="AH204" i="14" s="1"/>
  <c r="AH203" i="14" s="1"/>
  <c r="AH202" i="14" s="1"/>
  <c r="AH201" i="14" s="1"/>
  <c r="AH200" i="14" s="1"/>
  <c r="AH199" i="14" s="1"/>
  <c r="AH198" i="14" s="1"/>
  <c r="AH197" i="14" s="1"/>
  <c r="AH196" i="14" s="1"/>
  <c r="AH195" i="14" s="1"/>
  <c r="AH194" i="14" s="1"/>
  <c r="AH193" i="14" s="1"/>
  <c r="AH192" i="14" s="1"/>
  <c r="AH191" i="14" s="1"/>
  <c r="AH190" i="14" s="1"/>
  <c r="AH189" i="14" s="1"/>
  <c r="AH188" i="14" s="1"/>
  <c r="AH187" i="14" s="1"/>
  <c r="AH186" i="14" s="1"/>
  <c r="AH185" i="14" s="1"/>
  <c r="AH184" i="14" s="1"/>
  <c r="AH183" i="14" s="1"/>
  <c r="AH182" i="14" s="1"/>
  <c r="AH181" i="14" s="1"/>
  <c r="AH180" i="14" s="1"/>
  <c r="AH179" i="14" s="1"/>
  <c r="AH178" i="14" s="1"/>
  <c r="AH177" i="14" s="1"/>
  <c r="AH176" i="14" s="1"/>
  <c r="AH175" i="14" s="1"/>
  <c r="AH174" i="14" s="1"/>
  <c r="AH173" i="14" s="1"/>
  <c r="AH172" i="14" s="1"/>
  <c r="AH171" i="14" s="1"/>
  <c r="AH170" i="14" s="1"/>
  <c r="AH169" i="14" s="1"/>
  <c r="AH168" i="14" s="1"/>
  <c r="AH167" i="14" s="1"/>
  <c r="AH166" i="14" s="1"/>
  <c r="AH165" i="14" s="1"/>
  <c r="AH164" i="14" s="1"/>
  <c r="AH163" i="14" s="1"/>
  <c r="AH162" i="14" s="1"/>
  <c r="AH161" i="14" s="1"/>
  <c r="AH160" i="14" s="1"/>
  <c r="AH159" i="14" s="1"/>
  <c r="AH158" i="14" s="1"/>
  <c r="AH157" i="14" s="1"/>
  <c r="AH156" i="14" s="1"/>
  <c r="AH155" i="14" s="1"/>
  <c r="AH154" i="14" s="1"/>
  <c r="AH153" i="14" s="1"/>
  <c r="AH152" i="14" s="1"/>
  <c r="AH151" i="14" s="1"/>
  <c r="AH150" i="14" s="1"/>
  <c r="AH149" i="14" s="1"/>
  <c r="AH148" i="14" s="1"/>
  <c r="AH147" i="14" s="1"/>
  <c r="AH146" i="14" s="1"/>
  <c r="AH145" i="14" s="1"/>
  <c r="AH144" i="14" s="1"/>
  <c r="AH143" i="14" s="1"/>
  <c r="AH142" i="14" s="1"/>
  <c r="AH141" i="14" s="1"/>
  <c r="AH140" i="14" s="1"/>
  <c r="AH139" i="14" s="1"/>
  <c r="AH138" i="14" s="1"/>
  <c r="AH137" i="14" s="1"/>
  <c r="AH136" i="14" s="1"/>
  <c r="AH135" i="14" s="1"/>
  <c r="AH134" i="14" s="1"/>
  <c r="AH133" i="14" s="1"/>
  <c r="AH132" i="14" s="1"/>
  <c r="AH131" i="14" s="1"/>
  <c r="AH130" i="14" s="1"/>
  <c r="AH129" i="14" s="1"/>
  <c r="AH128" i="14" s="1"/>
  <c r="AH127" i="14" s="1"/>
  <c r="AH126" i="14" s="1"/>
  <c r="AH125" i="14" s="1"/>
  <c r="AH124" i="14" s="1"/>
  <c r="AH123" i="14" s="1"/>
  <c r="AH122" i="14" s="1"/>
  <c r="AH121" i="14" s="1"/>
  <c r="AH120" i="14" s="1"/>
  <c r="AH119" i="14" s="1"/>
  <c r="AH118" i="14" s="1"/>
  <c r="AH117" i="14" s="1"/>
  <c r="AH116" i="14" s="1"/>
  <c r="AH115" i="14" s="1"/>
  <c r="AH114" i="14" s="1"/>
  <c r="AH113" i="14" s="1"/>
  <c r="AH112" i="14" s="1"/>
  <c r="AH111" i="14" s="1"/>
  <c r="AH110" i="14" s="1"/>
  <c r="AH109" i="14" s="1"/>
  <c r="AH108" i="14" s="1"/>
  <c r="AH107" i="14" s="1"/>
  <c r="AH106" i="14" s="1"/>
  <c r="AH105" i="14" s="1"/>
  <c r="AH104" i="14" s="1"/>
  <c r="AH103" i="14" s="1"/>
  <c r="AH102" i="14" s="1"/>
  <c r="AH101" i="14" s="1"/>
  <c r="AH100" i="14" s="1"/>
  <c r="AH99" i="14" s="1"/>
  <c r="AH98" i="14" s="1"/>
  <c r="AH97" i="14" s="1"/>
  <c r="AH96" i="14" s="1"/>
  <c r="AH95" i="14" s="1"/>
  <c r="AH94" i="14" s="1"/>
  <c r="AH93" i="14" s="1"/>
  <c r="AH92" i="14" s="1"/>
  <c r="AH91" i="14" s="1"/>
  <c r="AH90" i="14" s="1"/>
  <c r="AH89" i="14" s="1"/>
  <c r="AH88" i="14" s="1"/>
  <c r="AH87" i="14" s="1"/>
  <c r="AH86" i="14" s="1"/>
  <c r="AH85" i="14" s="1"/>
  <c r="AH84" i="14" s="1"/>
  <c r="AH83" i="14" s="1"/>
  <c r="AH82" i="14" s="1"/>
  <c r="AH81" i="14" s="1"/>
  <c r="AH80" i="14" s="1"/>
  <c r="AH79" i="14" s="1"/>
  <c r="AH78" i="14" s="1"/>
  <c r="AH77" i="14" s="1"/>
  <c r="AH76" i="14" s="1"/>
  <c r="AH75" i="14" s="1"/>
  <c r="AH74" i="14" s="1"/>
  <c r="AH73" i="14" s="1"/>
  <c r="AH72" i="14" s="1"/>
  <c r="AH71" i="14" s="1"/>
  <c r="AH70" i="14" s="1"/>
  <c r="AH69" i="14" s="1"/>
  <c r="AH68" i="14" s="1"/>
  <c r="AH67" i="14" s="1"/>
  <c r="AH66" i="14" s="1"/>
  <c r="AH65" i="14" s="1"/>
  <c r="AH64" i="14" s="1"/>
  <c r="AH63" i="14" s="1"/>
  <c r="AH62" i="14" s="1"/>
  <c r="AH61" i="14" s="1"/>
  <c r="AH60" i="14" s="1"/>
  <c r="AH59" i="14" s="1"/>
  <c r="AH58" i="14" s="1"/>
  <c r="AH57" i="14" s="1"/>
  <c r="AH56" i="14" s="1"/>
  <c r="AH55" i="14" s="1"/>
  <c r="AH54" i="14" s="1"/>
  <c r="AH53" i="14" s="1"/>
  <c r="AH52" i="14" s="1"/>
  <c r="AH51" i="14" s="1"/>
  <c r="AH50" i="14" s="1"/>
  <c r="AH49" i="14" s="1"/>
  <c r="AH48" i="14" s="1"/>
  <c r="AH47" i="14" s="1"/>
  <c r="AH46" i="14" s="1"/>
  <c r="AH45" i="14" s="1"/>
  <c r="AH44" i="14" s="1"/>
  <c r="AH43" i="14" s="1"/>
  <c r="AH42" i="14" s="1"/>
  <c r="AH41" i="14" s="1"/>
  <c r="AH40" i="14" s="1"/>
  <c r="AH39" i="14" s="1"/>
  <c r="AH38" i="14" s="1"/>
  <c r="AH37" i="14" s="1"/>
  <c r="AH36" i="14" s="1"/>
  <c r="AH35" i="14" s="1"/>
  <c r="AH34" i="14" s="1"/>
  <c r="AH33" i="14" s="1"/>
  <c r="AH32" i="14" s="1"/>
  <c r="AH31" i="14" s="1"/>
  <c r="AH30" i="14" s="1"/>
  <c r="AH29" i="14" s="1"/>
  <c r="AH28" i="14" s="1"/>
  <c r="AH27" i="14" s="1"/>
  <c r="AH26" i="14" s="1"/>
  <c r="AH25" i="14" s="1"/>
  <c r="AH24" i="14" s="1"/>
  <c r="AH23" i="14" s="1"/>
  <c r="AH22" i="14" s="1"/>
  <c r="AH21" i="14" s="1"/>
  <c r="AH20" i="14" s="1"/>
  <c r="AH19" i="14" s="1"/>
  <c r="AH18" i="14" s="1"/>
  <c r="AH17" i="14" s="1"/>
  <c r="AH16" i="14" s="1"/>
  <c r="AH15" i="14" s="1"/>
  <c r="AH14" i="14" s="1"/>
  <c r="AH13" i="14" s="1"/>
  <c r="AH12" i="14" s="1"/>
  <c r="AH11" i="14" s="1"/>
  <c r="AH10" i="14" s="1"/>
  <c r="AH9" i="14" s="1"/>
  <c r="AH8" i="14" s="1"/>
  <c r="AH7" i="14" s="1"/>
  <c r="AH6" i="14" s="1"/>
  <c r="AH5" i="14" s="1"/>
  <c r="AH4" i="14" s="1"/>
  <c r="AH3" i="14" s="1"/>
  <c r="G44" i="17" s="1"/>
  <c r="AH2" i="14" l="1"/>
  <c r="G46" i="17" s="1"/>
  <c r="G45"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tc={7DC499CD-99AF-47B0-B38A-0D9212FA14BF}</author>
  </authors>
  <commentList>
    <comment ref="N2" authorId="0" shapeId="0" xr:uid="{7DC499CD-99AF-47B0-B38A-0D9212FA14BF}">
      <text>
        <t>[Threaded comment]
Your version of Excel allows you to read this threaded comment; however, any edits to it will get removed if the file is opened in a newer version of Excel. Learn more: https://go.microsoft.com/fwlink/?linkid=870924
Comment:
    Failure mood related to Severity score =&gt; 8</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940FB8-1AA0-4825-A7A0-494E6733CD61}" keepAlive="1" name="ModelConnection_ExternalData_1" description="Data Model" type="5" refreshedVersion="8" minRefreshableVersion="5" saveData="1">
    <dbPr connection="Data Model Connection" command="DRILLTHROUGH MAXROWS 1000 SELECT FROM [Model] WHERE (([Unique_Data].[Hierarchy1].[All],[Unique_Data].[WO Type].[All],[Measures].[Count of WO#],[Unique_Data].[Status].&amp;[Finished])) RETURN [$Unique_Data].[WO#],[$Unique_Data].[Equipment ID],[$Unique_Data].[Equipment Class],[$Unique_Data].[Created On],[$Unique_Data].[WO Type],[$Unique_Data].[Column1],[$Unique_Data].[Column2],[$Unique_Data].[Description],[$Unique_Data].[Actual Start],[$Unique_Data].[Actual End],[$Unique_Data].[Downtime (hr.)],[$Unique_Data].[Month],[$Unique_Data].[Week#],[$Unique_Data].[Downtime (min.)],[$Unique_Data].[Keyword],[$Unique_Data].[Failure Mode],[$Unique_Data].[Failure Effect],[$Unique_Data].[Base Severity (Equip.)],[$Unique_Data].[Keyword Severity],[$Unique_Data].[Downtime Severity],[$Unique_Data].[Severity (S)],[$Unique_Data].[Detectability (D)],[$Unique_Data].[Occurrence (O)],[$Unique_Data].[RPN],[$Unique_Data].[Recommended Action],[$Unique_Data].[Action Owner],[$Unique_Data].[Potential failure],[$Unique_Data].[Updated Action],[$Unique_Data].[Action Priority],[$Unique_Data].[Due date],[$Unique_Data].[New Severity (S)],[$Unique_Data].[New Detectability (D)],[$Unique_Data].[New Occurrence (O)],[$Unique_Data].[New RPN],[$Unique_Data].[Status],[$Unique_Data].[Remark]" commandType="4"/>
    <extLst>
      <ext xmlns:x15="http://schemas.microsoft.com/office/spreadsheetml/2010/11/main" uri="{DE250136-89BD-433C-8126-D09CA5730AF9}">
        <x15:connection id="" model="1"/>
      </ext>
    </extLst>
  </connection>
  <connection id="2" xr16:uid="{409AD6A1-11DE-409C-A1A1-35787F74667D}" keepAlive="1" name="Query - DB Outcome" description="Connection to the 'DB Outcome' query in the workbook." type="5" refreshedVersion="8" background="1" saveData="1">
    <dbPr connection="Provider=Microsoft.Mashup.OleDb.1;Data Source=$Workbook$;Location=&quot;DB Outcome&quot;;Extended Properties=&quot;&quot;" command="SELECT * FROM [DB Outcome]"/>
  </connection>
  <connection id="3" xr16:uid="{E6F376CF-3F57-4788-95AA-A85BC02A74FA}" keepAlive="1" name="Query - Joining Data" description="Connection to the 'Joining Data' query in the workbook." type="5" refreshedVersion="8" background="1" saveData="1">
    <dbPr connection="Provider=Microsoft.Mashup.OleDb.1;Data Source=$Workbook$;Location=&quot;Joining Data&quot;;Extended Properties=&quot;&quot;" command="SELECT * FROM [Joining Data]"/>
  </connection>
  <connection id="4" xr16:uid="{742E0611-D036-4D1D-B217-493DE12AB8E3}" keepAlive="1" name="Query - Unique Data" description="Connection to the 'Unique Data' query in the workbook." type="5" refreshedVersion="0" background="1" saveData="1">
    <dbPr connection="Provider=Microsoft.Mashup.OleDb.1;Data Source=$Workbook$;Location=&quot;Unique Data&quot;;Extended Properties=&quot;&quot;" command="SELECT * FROM [Unique Data]"/>
  </connection>
  <connection id="5" xr16:uid="{537AE992-6F7E-4374-B58C-32393B7605B3}" keepAlive="1" name="Query - Unique Data1" description="Connection to the 'Unique Data' query in the workbook." type="5" refreshedVersion="8" background="1" saveData="1">
    <dbPr connection="Provider=Microsoft.Mashup.OleDb.1;Data Source=$Workbook$;Location=&quot;Unique Data&quot;;Extended Properties=&quot;&quot;" command="SELECT * FROM [Unique Data]"/>
  </connection>
  <connection id="6" xr16:uid="{9F0FA8F7-850B-4ED6-9084-831F9E84770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B12DB4C1-26BD-42E6-97ED-F880E51298E7}" name="WorksheetConnection_FMEA Pre-Final v1.xlsx!Unique_Data" type="102" refreshedVersion="8" minRefreshableVersion="5">
    <extLst>
      <ext xmlns:x15="http://schemas.microsoft.com/office/spreadsheetml/2010/11/main" uri="{DE250136-89BD-433C-8126-D09CA5730AF9}">
        <x15:connection id="Unique_Data" autoDelete="1">
          <x15:rangePr sourceName="_xlcn.WorksheetConnection_FMEAPreFinalv1.xlsxUnique_Data1"/>
        </x15:connection>
      </ext>
    </extLst>
  </connection>
  <connection id="8" xr16:uid="{4D11FF09-B0E8-4B7F-B5BC-6DECEBCA4A8B}" name="WorksheetConnection_FMEA.xlsx!Meters" type="102" refreshedVersion="8" minRefreshableVersion="5">
    <extLst>
      <ext xmlns:x15="http://schemas.microsoft.com/office/spreadsheetml/2010/11/main" uri="{DE250136-89BD-433C-8126-D09CA5730AF9}">
        <x15:connection id="Meters">
          <x15:rangePr sourceName="_xlcn.WorksheetConnection_FMEA.xlsxMeters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Unique_Data].[WO Type].&amp;[ER]}"/>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<sst xmlns="http://schemas.openxmlformats.org/spreadsheetml/2006/main" count="157899" uniqueCount="14932">
  <si>
    <t>WO#</t>
  </si>
  <si>
    <t>Equipment ID</t>
  </si>
  <si>
    <t>Equipment Class</t>
  </si>
  <si>
    <t>Created On</t>
  </si>
  <si>
    <t>WO Type</t>
  </si>
  <si>
    <t>Column1</t>
  </si>
  <si>
    <t>Column2</t>
  </si>
  <si>
    <t>Description</t>
  </si>
  <si>
    <t>Actual Start</t>
  </si>
  <si>
    <t>Actual End</t>
  </si>
  <si>
    <t>Downtime</t>
  </si>
  <si>
    <t>STS03</t>
  </si>
  <si>
    <t>STS</t>
  </si>
  <si>
    <t>ER</t>
  </si>
  <si>
    <t>Spreader watchdog fault</t>
  </si>
  <si>
    <t>RTG04</t>
  </si>
  <si>
    <t>RTG</t>
  </si>
  <si>
    <t>Main Engine Power modbus comm fault</t>
  </si>
  <si>
    <t>STS02</t>
  </si>
  <si>
    <t>Trolley motor module fault</t>
  </si>
  <si>
    <t>RTG02</t>
  </si>
  <si>
    <t>safety circuit open - diesel not working</t>
  </si>
  <si>
    <t>PUMP OF-NO SPR MOVEMENT</t>
  </si>
  <si>
    <t>trolley encoder out of tolerance</t>
  </si>
  <si>
    <t>TT013</t>
  </si>
  <si>
    <t>TT</t>
  </si>
  <si>
    <t>The reverse buzzer of TT13 is missing</t>
  </si>
  <si>
    <t>STS01</t>
  </si>
  <si>
    <t>Hoist up fault due to wrong landed</t>
  </si>
  <si>
    <t>Hoist up Fault / Wrong landed</t>
  </si>
  <si>
    <t>SPR pump low pressure fault</t>
  </si>
  <si>
    <t>Spreader pump stoped / watchdog fault</t>
  </si>
  <si>
    <t>Engine start failed / PLC not run</t>
  </si>
  <si>
    <t>change out fuel separator filter</t>
  </si>
  <si>
    <t>lost side shift signal</t>
  </si>
  <si>
    <t>landed hold twin lef land side</t>
  </si>
  <si>
    <t>spreader pump not working</t>
  </si>
  <si>
    <t>Spreader L-15 communication fault</t>
  </si>
  <si>
    <t>STS01/changed SP L-15 with SP L-16</t>
  </si>
  <si>
    <t>Diesel not running</t>
  </si>
  <si>
    <t>RTG15</t>
  </si>
  <si>
    <t>Hoist Overtravel Cam arm Adjustment</t>
  </si>
  <si>
    <t>RTG23</t>
  </si>
  <si>
    <t>No control on due to seat sensor issue S</t>
  </si>
  <si>
    <t>Twin Down Fault</t>
  </si>
  <si>
    <t>Spreader Not working - TLS fault</t>
  </si>
  <si>
    <t>STS03/hold sensor fault/hatch cove issue</t>
  </si>
  <si>
    <t>STS04</t>
  </si>
  <si>
    <t>Landed Hold Fault</t>
  </si>
  <si>
    <t>no control ON- overtravel active</t>
  </si>
  <si>
    <t>Trolley 400 V feedback fault</t>
  </si>
  <si>
    <t>RTG28</t>
  </si>
  <si>
    <t>RTG28 flipper safety chain broken</t>
  </si>
  <si>
    <t>TR/BO bubenzer VSR unit fault</t>
  </si>
  <si>
    <t>STS07</t>
  </si>
  <si>
    <t>hoist drailding fault</t>
  </si>
  <si>
    <t>STS06</t>
  </si>
  <si>
    <t>Gantry Movement BDN</t>
  </si>
  <si>
    <t>RTG22</t>
  </si>
  <si>
    <t>load cell error</t>
  </si>
  <si>
    <t>fuel delievery fault</t>
  </si>
  <si>
    <t>STS05</t>
  </si>
  <si>
    <t>Fire alarm with sound</t>
  </si>
  <si>
    <t>tie down L.S.l not active</t>
  </si>
  <si>
    <t>RTG18</t>
  </si>
  <si>
    <t>noise uper trolley</t>
  </si>
  <si>
    <t>RTG13</t>
  </si>
  <si>
    <t>slack rope detection fault occured</t>
  </si>
  <si>
    <t>smoke detector in cabin base broken</t>
  </si>
  <si>
    <t>OP</t>
  </si>
  <si>
    <t>power cut on sts(1,2,3)</t>
  </si>
  <si>
    <t>RTG01</t>
  </si>
  <si>
    <t>Test Test</t>
  </si>
  <si>
    <t>Hoist position not OK</t>
  </si>
  <si>
    <t>No gantry - collision bypass not working</t>
  </si>
  <si>
    <t>Hoist speed limit 3%</t>
  </si>
  <si>
    <t>anticollision fault</t>
  </si>
  <si>
    <t>RTG21</t>
  </si>
  <si>
    <t>Engine didn't Started</t>
  </si>
  <si>
    <t>RTG19</t>
  </si>
  <si>
    <t>Trolley noise</t>
  </si>
  <si>
    <t>trolley reverse overtravel fault</t>
  </si>
  <si>
    <t>trolley noise related to position LS</t>
  </si>
  <si>
    <t>No twin Down</t>
  </si>
  <si>
    <t>No spreader movment</t>
  </si>
  <si>
    <t>RTG07</t>
  </si>
  <si>
    <t>gantey stop due to anticollision left</t>
  </si>
  <si>
    <t>RTG26</t>
  </si>
  <si>
    <t>wrong landed on container</t>
  </si>
  <si>
    <t>Spreader not fully landed</t>
  </si>
  <si>
    <t>RTG09</t>
  </si>
  <si>
    <t>seat locking arm has a problem</t>
  </si>
  <si>
    <t>Trolley encoder position check fault</t>
  </si>
  <si>
    <t>RTG27</t>
  </si>
  <si>
    <t>Hoist emergency brake #2 release fault</t>
  </si>
  <si>
    <t>RTG24</t>
  </si>
  <si>
    <t>Diesel water separator replacement</t>
  </si>
  <si>
    <t>RTG06</t>
  </si>
  <si>
    <t>loose connection in right joystick</t>
  </si>
  <si>
    <t>RTG08</t>
  </si>
  <si>
    <t>loose connection in left joystick</t>
  </si>
  <si>
    <t>No hoist downd</t>
  </si>
  <si>
    <t>No lock</t>
  </si>
  <si>
    <t>operational fault misuse of the seat loc</t>
  </si>
  <si>
    <t>Spreader lock won't work</t>
  </si>
  <si>
    <t>Gantry movement doesn't work</t>
  </si>
  <si>
    <t>RTG20</t>
  </si>
  <si>
    <t>busbar arm motor triped</t>
  </si>
  <si>
    <t>No hoist movement</t>
  </si>
  <si>
    <t>No boom movement up</t>
  </si>
  <si>
    <t>Spreader twistlock overtime motion</t>
  </si>
  <si>
    <t>RTG13 gantry steering was misaligned</t>
  </si>
  <si>
    <t>Wrong landed and twist lock sinal missin</t>
  </si>
  <si>
    <t>No hoist</t>
  </si>
  <si>
    <t>RTG16</t>
  </si>
  <si>
    <t>no gantry when shift between block</t>
  </si>
  <si>
    <t>steering issue reported by operator</t>
  </si>
  <si>
    <t>Hoist up function is not working</t>
  </si>
  <si>
    <t>no hoist movement</t>
  </si>
  <si>
    <t>no gantry movement</t>
  </si>
  <si>
    <t>no control on</t>
  </si>
  <si>
    <t>autosteering fault</t>
  </si>
  <si>
    <t>no gantry movement.</t>
  </si>
  <si>
    <t>no trolley movement</t>
  </si>
  <si>
    <t>RTG12</t>
  </si>
  <si>
    <t>unlock issue, container issue</t>
  </si>
  <si>
    <t>no hoist up</t>
  </si>
  <si>
    <t>no unlock</t>
  </si>
  <si>
    <t>no auto-steering</t>
  </si>
  <si>
    <t>no hoist up movement</t>
  </si>
  <si>
    <t>hoist eccentric load</t>
  </si>
  <si>
    <t>no trolley nor hoist movement</t>
  </si>
  <si>
    <t>RTG30</t>
  </si>
  <si>
    <t>RS03</t>
  </si>
  <si>
    <t>RS</t>
  </si>
  <si>
    <t>Twistlocks got stuck in pallets</t>
  </si>
  <si>
    <t>gantry steering far adjusted it</t>
  </si>
  <si>
    <t>no lock&amp;unlock</t>
  </si>
  <si>
    <t>spreader lock-unlock issue</t>
  </si>
  <si>
    <t>hoist joystick need re-tighten</t>
  </si>
  <si>
    <t>No gantry movement</t>
  </si>
  <si>
    <t>auto steering not ok</t>
  </si>
  <si>
    <t>No lock motion</t>
  </si>
  <si>
    <t>wrong call operator fault</t>
  </si>
  <si>
    <t>no hoist due to landing from one side</t>
  </si>
  <si>
    <t>RTG05</t>
  </si>
  <si>
    <t>no hoist due to landed hold sensor fault</t>
  </si>
  <si>
    <t>right console need retightening</t>
  </si>
  <si>
    <t>unbalance fault</t>
  </si>
  <si>
    <t>no landed signal</t>
  </si>
  <si>
    <t>no gantry due to autosteering fault</t>
  </si>
  <si>
    <t>unbalance load fault</t>
  </si>
  <si>
    <t>no gantry due to anticollision C2</t>
  </si>
  <si>
    <t>hoist eccentric load fault</t>
  </si>
  <si>
    <t>twistlock motion overtime fault</t>
  </si>
  <si>
    <t>TT033</t>
  </si>
  <si>
    <t>VMT screen not working</t>
  </si>
  <si>
    <t>no gantry / busbar fault</t>
  </si>
  <si>
    <t>no gantry movement autosteering fault</t>
  </si>
  <si>
    <t>No Hoist</t>
  </si>
  <si>
    <t>No Gantry</t>
  </si>
  <si>
    <t>auto stearing fault</t>
  </si>
  <si>
    <t>spreader telescope position fault</t>
  </si>
  <si>
    <t>Spreader Telescope position</t>
  </si>
  <si>
    <t>no gantry movement,</t>
  </si>
  <si>
    <t>Gantry collision alarm c4</t>
  </si>
  <si>
    <t>Hoist eccentric load</t>
  </si>
  <si>
    <t>no gantry movement-LS to container</t>
  </si>
  <si>
    <t>sts2 hoist fault</t>
  </si>
  <si>
    <t>rtg4 gantry fault</t>
  </si>
  <si>
    <t>rtg27 gantry fault</t>
  </si>
  <si>
    <t>rtg24 gantry fault</t>
  </si>
  <si>
    <t>gantry fault</t>
  </si>
  <si>
    <t>hoist fault</t>
  </si>
  <si>
    <t>autosteering issue</t>
  </si>
  <si>
    <t>no twistlock lock</t>
  </si>
  <si>
    <t>TT068</t>
  </si>
  <si>
    <t>consol problem</t>
  </si>
  <si>
    <t>RTG11</t>
  </si>
  <si>
    <t>anti-collision to container active</t>
  </si>
  <si>
    <t>autosteering fault too far from bus bar</t>
  </si>
  <si>
    <t>console not fixed correctly</t>
  </si>
  <si>
    <t>twistlock overtime fault</t>
  </si>
  <si>
    <t>landed hold fault TLL</t>
  </si>
  <si>
    <t>autosteering issue during bay entrance</t>
  </si>
  <si>
    <t>gantry anticollision corner 2 stop signa</t>
  </si>
  <si>
    <t>no gantry</t>
  </si>
  <si>
    <t>no hoist movement(ubbalance load)</t>
  </si>
  <si>
    <t>no lock command</t>
  </si>
  <si>
    <t>Gantry slowdown- Gantry Stop level 1</t>
  </si>
  <si>
    <t>No hoist or trolley movement</t>
  </si>
  <si>
    <t>no auto steering</t>
  </si>
  <si>
    <t>The trolley gates not responding</t>
  </si>
  <si>
    <t>OP seat not rotate</t>
  </si>
  <si>
    <t>Operator chair lock came loose</t>
  </si>
  <si>
    <t>RTG25</t>
  </si>
  <si>
    <t>No gantry - busbar fault</t>
  </si>
  <si>
    <t>NO hoist - Container unbalance</t>
  </si>
  <si>
    <t>no gantry movement due to radar C2</t>
  </si>
  <si>
    <t>Autosteering issue</t>
  </si>
  <si>
    <t>auto sterring fault stop level 1</t>
  </si>
  <si>
    <t>gantry slow spead</t>
  </si>
  <si>
    <t>twist lock un lock over time</t>
  </si>
  <si>
    <t>op stopped op due to reefer handrail DMG</t>
  </si>
  <si>
    <t>operator seat sensor loose termination</t>
  </si>
  <si>
    <t>flipper problem-spreader pump not run</t>
  </si>
  <si>
    <t>cabin gate open fault.</t>
  </si>
  <si>
    <t>Left girder gate close fault</t>
  </si>
  <si>
    <t>gantry mode not selected in operator CMS</t>
  </si>
  <si>
    <t>CMS weight net load reading error.</t>
  </si>
  <si>
    <t>auto-steering position not okay</t>
  </si>
  <si>
    <t>no unlock on spreader</t>
  </si>
  <si>
    <t>Gantry steering level 2 stop</t>
  </si>
  <si>
    <t>Engin could not started due to PLC stop</t>
  </si>
  <si>
    <t>Gantry stop by unti collision corner 2</t>
  </si>
  <si>
    <t>gantry stop level 1 busbar fault</t>
  </si>
  <si>
    <t>spreader twin down fault</t>
  </si>
  <si>
    <t>no hoist</t>
  </si>
  <si>
    <t>no power from generator</t>
  </si>
  <si>
    <t>B13 arm detection error</t>
  </si>
  <si>
    <t>landed hold sensor left water side</t>
  </si>
  <si>
    <t>Power Cut</t>
  </si>
  <si>
    <t>TR004</t>
  </si>
  <si>
    <t>TR</t>
  </si>
  <si>
    <t>air fitting leakage</t>
  </si>
  <si>
    <t>EH02</t>
  </si>
  <si>
    <t>EH</t>
  </si>
  <si>
    <t>Need hydraulic oil refill</t>
  </si>
  <si>
    <t>Back-reach gate open</t>
  </si>
  <si>
    <t>motor side shift CB tripped F613</t>
  </si>
  <si>
    <t>Washer motor plugs not fixed</t>
  </si>
  <si>
    <t>Fuel delivery fault in diesel</t>
  </si>
  <si>
    <t>Spreader plug not fixed right</t>
  </si>
  <si>
    <t>power cut from sub-station</t>
  </si>
  <si>
    <t>Hoist wire rope slack</t>
  </si>
  <si>
    <t>wrong landed and twin cotainer stuck</t>
  </si>
  <si>
    <t>Steering level 2 stop</t>
  </si>
  <si>
    <t>TT030</t>
  </si>
  <si>
    <t>Air filter polluted</t>
  </si>
  <si>
    <t>Boom up fault</t>
  </si>
  <si>
    <t>Spreader wrong landed</t>
  </si>
  <si>
    <t>Boom inhibit duetorope balance sensor</t>
  </si>
  <si>
    <t>TT097</t>
  </si>
  <si>
    <t>thereis an air leak from the left airbag</t>
  </si>
  <si>
    <t>Engine start/stop challenge</t>
  </si>
  <si>
    <t>trolley joystick loose and need totight</t>
  </si>
  <si>
    <t>oil leakage</t>
  </si>
  <si>
    <t>low engine oil</t>
  </si>
  <si>
    <t>Cabin door not open</t>
  </si>
  <si>
    <t>no gantry mode</t>
  </si>
  <si>
    <t>RTG 24 Engine PowerLoss</t>
  </si>
  <si>
    <t>No hoist/ trolley</t>
  </si>
  <si>
    <t>spreader pump CB trip</t>
  </si>
  <si>
    <t>Boom down movement not working</t>
  </si>
  <si>
    <t>laser sensor right too far fault</t>
  </si>
  <si>
    <t>Trolley Access gate is not opening</t>
  </si>
  <si>
    <t>THE TROLLEY WAS MAKING NOISE</t>
  </si>
  <si>
    <t>The camera system is not working</t>
  </si>
  <si>
    <t>RTG16 trolley over travel fault</t>
  </si>
  <si>
    <t>Trolley forward overtravel</t>
  </si>
  <si>
    <t>steering is not aligened /level 2 stop</t>
  </si>
  <si>
    <t>Trolley position fault</t>
  </si>
  <si>
    <t>no twin down</t>
  </si>
  <si>
    <t>no diesel start</t>
  </si>
  <si>
    <t>no trolley</t>
  </si>
  <si>
    <t>No boom and Hoist</t>
  </si>
  <si>
    <t>the engine not running due to lowbattery</t>
  </si>
  <si>
    <t>Trolley inhibt to run</t>
  </si>
  <si>
    <t>no side shift movement</t>
  </si>
  <si>
    <t>Hoist movement slow down</t>
  </si>
  <si>
    <t>no spreader movement</t>
  </si>
  <si>
    <t>autosteering fault too near</t>
  </si>
  <si>
    <t>spreader telescope fault</t>
  </si>
  <si>
    <t>no boom movement</t>
  </si>
  <si>
    <t>no spreader twin movement</t>
  </si>
  <si>
    <t>hoist slowdown</t>
  </si>
  <si>
    <t>No trolley movement</t>
  </si>
  <si>
    <t>Trolley slow-down movement</t>
  </si>
  <si>
    <t>no spreader movement sp14</t>
  </si>
  <si>
    <t>spreader telescope fault  sp03</t>
  </si>
  <si>
    <t>no gantry Brake#3 fault</t>
  </si>
  <si>
    <t>rail brake #1 leakage</t>
  </si>
  <si>
    <t>joystick lock broken</t>
  </si>
  <si>
    <t>cabin gate lock signal issue</t>
  </si>
  <si>
    <t>trolley not position</t>
  </si>
  <si>
    <t>trolley pos fault</t>
  </si>
  <si>
    <t>no gantry due to brake fault release C2</t>
  </si>
  <si>
    <t>hoist slow down movement</t>
  </si>
  <si>
    <t>hoist brake #2 limit swich off fault</t>
  </si>
  <si>
    <t>Trolley position out of range</t>
  </si>
  <si>
    <t>diesel won't run automatic</t>
  </si>
  <si>
    <t>crane off due to F691 overload tripped</t>
  </si>
  <si>
    <t>hoist speed limit due to slack sensor</t>
  </si>
  <si>
    <t>no start engine</t>
  </si>
  <si>
    <t>gantry brake corner 3 fault</t>
  </si>
  <si>
    <t>pushplate sensor activated wrongly</t>
  </si>
  <si>
    <t>Shift movement not ok</t>
  </si>
  <si>
    <t>plc stop</t>
  </si>
  <si>
    <t>no gantry movement, anticollision fault</t>
  </si>
  <si>
    <t>Adjust  trolley Guide Roller</t>
  </si>
  <si>
    <t>Use bybass and unlock from container and</t>
  </si>
  <si>
    <t>noise while moving trolley</t>
  </si>
  <si>
    <t>hoist slow down in down direction</t>
  </si>
  <si>
    <t>Trolley position encoder out of toleranc</t>
  </si>
  <si>
    <t>the girder left gate signal lost</t>
  </si>
  <si>
    <t>No diesel start</t>
  </si>
  <si>
    <t>Power cut on crane</t>
  </si>
  <si>
    <t>WSR rail brake oil leake</t>
  </si>
  <si>
    <t>infeed drive trip</t>
  </si>
  <si>
    <t>Warranty - no hoist hoist E-brake fault</t>
  </si>
  <si>
    <t>no hoist-hoist joystick controller fault</t>
  </si>
  <si>
    <t>no diesel start-battery low voltage</t>
  </si>
  <si>
    <t>seat switch cable defected</t>
  </si>
  <si>
    <t>no boom down-absolute encoder fault</t>
  </si>
  <si>
    <t>no trolley-absolute encoder fault.</t>
  </si>
  <si>
    <t>no control on-saftey cabin gate open</t>
  </si>
  <si>
    <t>no gantry-steering far</t>
  </si>
  <si>
    <t>plc battary low</t>
  </si>
  <si>
    <t>noise while trolley movement</t>
  </si>
  <si>
    <t>02e diesel is not working</t>
  </si>
  <si>
    <t>pressure switch failure</t>
  </si>
  <si>
    <t>no diesel start.battery low.</t>
  </si>
  <si>
    <t>sts2 gantry breakdown</t>
  </si>
  <si>
    <t>autosteering fault too far from bus bar.</t>
  </si>
  <si>
    <t>PCR overtension fault.</t>
  </si>
  <si>
    <t>Eccentric load - container unbalance.</t>
  </si>
  <si>
    <t>trolly noise</t>
  </si>
  <si>
    <t>hoist noise</t>
  </si>
  <si>
    <t>console problem.</t>
  </si>
  <si>
    <t>gantry seaside railclamp#1 release fault</t>
  </si>
  <si>
    <t>E-room overtemperature fault.</t>
  </si>
  <si>
    <t>lifted left sensor on trimotion signal</t>
  </si>
  <si>
    <t>Hoist emergency brake releasing error.</t>
  </si>
  <si>
    <t>Laser distance sensor top fault</t>
  </si>
  <si>
    <t>gantry mode missed during startup</t>
  </si>
  <si>
    <t>landside left rail clamp release fault.</t>
  </si>
  <si>
    <t>no engine start</t>
  </si>
  <si>
    <t>Trolley noise while moving</t>
  </si>
  <si>
    <t>No hoist due to hoist drive off1 missing</t>
  </si>
  <si>
    <t>No gantry / steering misaligned</t>
  </si>
  <si>
    <t>backreach gate fault</t>
  </si>
  <si>
    <t>hoist brake 2 open fault</t>
  </si>
  <si>
    <t>PCR slack fault</t>
  </si>
  <si>
    <t>Warranty - no deisel start</t>
  </si>
  <si>
    <t>RTG37</t>
  </si>
  <si>
    <t>warranty order for RTG37 crankshaft seal</t>
  </si>
  <si>
    <t>backreach Gate#10 no checked fault</t>
  </si>
  <si>
    <t>gantry rail clamp seaside left fault</t>
  </si>
  <si>
    <t>Boom slowdown,boom pos check fault</t>
  </si>
  <si>
    <t>hoist brake releasing fault</t>
  </si>
  <si>
    <t>RTG34</t>
  </si>
  <si>
    <t>Warranty - No hoist - load cell error</t>
  </si>
  <si>
    <t>Drive hoist tripped</t>
  </si>
  <si>
    <t>No boom down movement</t>
  </si>
  <si>
    <t>no unlock movement</t>
  </si>
  <si>
    <t>no boom down movement</t>
  </si>
  <si>
    <t>Engine no start / commu. fault A1001</t>
  </si>
  <si>
    <t>operator left consol loose</t>
  </si>
  <si>
    <t>Landed hold fault</t>
  </si>
  <si>
    <t>No spreader lock command</t>
  </si>
  <si>
    <t>Side shift noise</t>
  </si>
  <si>
    <t>Oil leakage in ganty railbrake</t>
  </si>
  <si>
    <t>TT012</t>
  </si>
  <si>
    <t>operator left side window accident</t>
  </si>
  <si>
    <t>TT055</t>
  </si>
  <si>
    <t>Warranty - AC issue</t>
  </si>
  <si>
    <t>Trolley noise while movement</t>
  </si>
  <si>
    <t>Headblock sideshift MCB feedback missing</t>
  </si>
  <si>
    <t>busbar contact plate sensor active fault</t>
  </si>
  <si>
    <t>TT019</t>
  </si>
  <si>
    <t>Air was bled from the fuel line circuit</t>
  </si>
  <si>
    <t>operator CMS problem</t>
  </si>
  <si>
    <t>gantry motor #15 C.B trip</t>
  </si>
  <si>
    <t>low engine oil level</t>
  </si>
  <si>
    <t>NO GANTRY MOVEMENT, TRIMOTION ARM UNLOCK</t>
  </si>
  <si>
    <t>RS02</t>
  </si>
  <si>
    <t>spreader oil pressure sensor leakage.</t>
  </si>
  <si>
    <t>diesel not ready</t>
  </si>
  <si>
    <t>busbar push plate b6 fault</t>
  </si>
  <si>
    <t>NO gantry movement,</t>
  </si>
  <si>
    <t>plc batter switch not well openned</t>
  </si>
  <si>
    <t>op moved from seat while moving trolley</t>
  </si>
  <si>
    <t>twist lock motion over time</t>
  </si>
  <si>
    <t>no gantry movement steering fault</t>
  </si>
  <si>
    <t>there is no unlock signal</t>
  </si>
  <si>
    <t>Hoist slow down because of HIS sensor</t>
  </si>
  <si>
    <t>no unlock signal</t>
  </si>
  <si>
    <t>steering fault too far</t>
  </si>
  <si>
    <t>STEERING ISSUE</t>
  </si>
  <si>
    <t>ANTICOLLISION STOP CORNER 2</t>
  </si>
  <si>
    <t>STOP LEVEL 1 FAULT</t>
  </si>
  <si>
    <t>CABIN FIRE ALARM FAULT</t>
  </si>
  <si>
    <t>CABIN 24 V SUPPLY MCB OPEN FAULT</t>
  </si>
  <si>
    <t>SIDESHIFT ISSUE</t>
  </si>
  <si>
    <t>Trolley movement in slow-down</t>
  </si>
  <si>
    <t>No power from diesel</t>
  </si>
  <si>
    <t>No gantry movment</t>
  </si>
  <si>
    <t>OHF corner issue</t>
  </si>
  <si>
    <t>SPREADER PUMP OF</t>
  </si>
  <si>
    <t>noise in trolley</t>
  </si>
  <si>
    <t>TT024</t>
  </si>
  <si>
    <t>A/C Condenser leakage</t>
  </si>
  <si>
    <t>stop level 1-push plate sensor activated</t>
  </si>
  <si>
    <t>Hoist position issue</t>
  </si>
  <si>
    <t>TT011</t>
  </si>
  <si>
    <t>horn not working</t>
  </si>
  <si>
    <t>Watchdog fault</t>
  </si>
  <si>
    <t>Slack sensor Fault</t>
  </si>
  <si>
    <t>gantry overtravel Fault</t>
  </si>
  <si>
    <t>busbar pushplate sensor defected B1</t>
  </si>
  <si>
    <t>TT014</t>
  </si>
  <si>
    <t>A/C problem</t>
  </si>
  <si>
    <t>Fuel delivery fault,</t>
  </si>
  <si>
    <t>contact plate B2 activated.</t>
  </si>
  <si>
    <t>stop level 1 steering fault</t>
  </si>
  <si>
    <t>No side shift movement - CB trip</t>
  </si>
  <si>
    <t>no power from diesel</t>
  </si>
  <si>
    <t>consol adjust</t>
  </si>
  <si>
    <t>no boom on</t>
  </si>
  <si>
    <t>NO boom up movement</t>
  </si>
  <si>
    <t>RTG15 Power Supply fault</t>
  </si>
  <si>
    <t>Operator Seat Lock fault</t>
  </si>
  <si>
    <t>Operator seat issue</t>
  </si>
  <si>
    <t>hoist console loose</t>
  </si>
  <si>
    <t>engine not ready</t>
  </si>
  <si>
    <t>No control on</t>
  </si>
  <si>
    <t>AUTOSTEERING ISSUE</t>
  </si>
  <si>
    <t>no shift movement</t>
  </si>
  <si>
    <t>gantry stop level1 fault</t>
  </si>
  <si>
    <t>diesel stop</t>
  </si>
  <si>
    <t>busbar contact plate b2 sensor fault</t>
  </si>
  <si>
    <t>no gantry-Anti-collision corner 2 active</t>
  </si>
  <si>
    <t>scr brake failure fault</t>
  </si>
  <si>
    <t>Side shift issue</t>
  </si>
  <si>
    <t>no crane on</t>
  </si>
  <si>
    <t>trolley noise</t>
  </si>
  <si>
    <t>gantry stop level 2 -wrong enter block3A</t>
  </si>
  <si>
    <t>cabin landed indication lamp problem</t>
  </si>
  <si>
    <t>gantry stop level1</t>
  </si>
  <si>
    <t>gantry stop level 2 -wrong enter block4A</t>
  </si>
  <si>
    <t>ohf issue</t>
  </si>
  <si>
    <t>scr brake fail</t>
  </si>
  <si>
    <t>OHF LSL twistlock problem</t>
  </si>
  <si>
    <t>gantry Stop level 1</t>
  </si>
  <si>
    <t>side shift - center sensor gap adjust.</t>
  </si>
  <si>
    <t>no power from RTG</t>
  </si>
  <si>
    <t>auto-steering issue during bay entrance</t>
  </si>
  <si>
    <t>cabin consol fixation</t>
  </si>
  <si>
    <t>no gantry movement after bay entrance</t>
  </si>
  <si>
    <t>auto steering issue</t>
  </si>
  <si>
    <t>No hoist - wrong landed</t>
  </si>
  <si>
    <t>no hoist - wrong landed</t>
  </si>
  <si>
    <t>no twistlock  unlock</t>
  </si>
  <si>
    <t>no trim</t>
  </si>
  <si>
    <t>OHF SN:39489 issue</t>
  </si>
  <si>
    <t>Spreader telescopic fault</t>
  </si>
  <si>
    <t>steering issue at bay entrance</t>
  </si>
  <si>
    <t>watchdog fault</t>
  </si>
  <si>
    <t>trolley position out of tolerance</t>
  </si>
  <si>
    <t>Eccentric load</t>
  </si>
  <si>
    <t>No unlock</t>
  </si>
  <si>
    <t>HIS fault</t>
  </si>
  <si>
    <t>no lock motion</t>
  </si>
  <si>
    <t>gantry stop level 1</t>
  </si>
  <si>
    <t>no signal due to operator wrong landed</t>
  </si>
  <si>
    <t>spreader watchdog fault</t>
  </si>
  <si>
    <t>contact plate fault -- wrong enter 4A</t>
  </si>
  <si>
    <t>SPR08 HIS malfunction faults</t>
  </si>
  <si>
    <t>OHF lock stuck on vessel</t>
  </si>
  <si>
    <t>busbar contact plate active</t>
  </si>
  <si>
    <t>Fuel delivery fault</t>
  </si>
  <si>
    <t>wrong bay entrance</t>
  </si>
  <si>
    <t>TT057</t>
  </si>
  <si>
    <t>diesel stop-24v switch not open well</t>
  </si>
  <si>
    <t>TT046</t>
  </si>
  <si>
    <t>A/C water drain problem</t>
  </si>
  <si>
    <t>no gantry - wrong bay entrance</t>
  </si>
  <si>
    <t>seat sensor diactivated while moving</t>
  </si>
  <si>
    <t>No gantry movement and control off</t>
  </si>
  <si>
    <t>CABIN GATE OPEN FAULT</t>
  </si>
  <si>
    <t>Anticollision stop corner 2</t>
  </si>
  <si>
    <t>Hoist speed deviation</t>
  </si>
  <si>
    <t>Twist lock fault</t>
  </si>
  <si>
    <t>Eccentric load fault</t>
  </si>
  <si>
    <t>Ecu fuel delivery fault</t>
  </si>
  <si>
    <t>gantry slow down</t>
  </si>
  <si>
    <t>diesel stop due to communication fault</t>
  </si>
  <si>
    <t>no gantry movemen brake c3 release fault</t>
  </si>
  <si>
    <t>wrong bay entrance 2A</t>
  </si>
  <si>
    <t>Telescope position fault</t>
  </si>
  <si>
    <t>no gantry anticollistion c2 fault</t>
  </si>
  <si>
    <t>sound in trolly</t>
  </si>
  <si>
    <t>no gantry due to steering fault</t>
  </si>
  <si>
    <t>twin down fault</t>
  </si>
  <si>
    <t>steering fault</t>
  </si>
  <si>
    <t>DOS overtravel fault</t>
  </si>
  <si>
    <t>No side shift</t>
  </si>
  <si>
    <t>contact plate activated</t>
  </si>
  <si>
    <t>NO net load on operator screen</t>
  </si>
  <si>
    <t>no power on cabin</t>
  </si>
  <si>
    <t>Control on problem</t>
  </si>
  <si>
    <t>right console problem</t>
  </si>
  <si>
    <t>anticollision sensor activated fault</t>
  </si>
  <si>
    <t>hook attach permit left signal missing</t>
  </si>
  <si>
    <t>busbar push plate b1,2,3 fault</t>
  </si>
  <si>
    <t>busbar push plate B2 fault</t>
  </si>
  <si>
    <t>hoist Eccentric load fault</t>
  </si>
  <si>
    <t>busbar push plate B1 fault</t>
  </si>
  <si>
    <t>side shift centre signal missing</t>
  </si>
  <si>
    <t>SCR Fail brake fault</t>
  </si>
  <si>
    <t>TT064</t>
  </si>
  <si>
    <t>transmission issue</t>
  </si>
  <si>
    <t>SP</t>
  </si>
  <si>
    <t>Twin down fault</t>
  </si>
  <si>
    <t>engine stop</t>
  </si>
  <si>
    <t>Camera system fault - long loading</t>
  </si>
  <si>
    <t>push blate sensor active.steering too ne</t>
  </si>
  <si>
    <t>no side shift.center sensor signal missi</t>
  </si>
  <si>
    <t>Gantry stop level 1 fault</t>
  </si>
  <si>
    <t>no spreader lock</t>
  </si>
  <si>
    <t>gantry brake #1 release fault</t>
  </si>
  <si>
    <t>hoist derailed fault</t>
  </si>
  <si>
    <t>spreader cable</t>
  </si>
  <si>
    <t>Overload fault</t>
  </si>
  <si>
    <t>Wrong bay selection</t>
  </si>
  <si>
    <t>Autosteering stop level 1 fault</t>
  </si>
  <si>
    <t>side shift not working properly</t>
  </si>
  <si>
    <t>RS01</t>
  </si>
  <si>
    <t>Warranty actuator hold damage</t>
  </si>
  <si>
    <t>auto-steering not okay</t>
  </si>
  <si>
    <t>spreader no pump on</t>
  </si>
  <si>
    <t>busbar Stop level 2</t>
  </si>
  <si>
    <t>Reported noise on hoist</t>
  </si>
  <si>
    <t>Watchdog fault on SP07</t>
  </si>
  <si>
    <t>trolley position fault</t>
  </si>
  <si>
    <t>Gantry fault-select gantry mode by op</t>
  </si>
  <si>
    <t>no movement</t>
  </si>
  <si>
    <t>spreader interlock status marker active</t>
  </si>
  <si>
    <t>module A1002 in diesel loose 24v socket</t>
  </si>
  <si>
    <t>twist lock motion over time fault</t>
  </si>
  <si>
    <t>spreader oil leakage</t>
  </si>
  <si>
    <t>Gantry stop level2 - wrong bay entrance</t>
  </si>
  <si>
    <t>busbar pushblate b1 sensor active</t>
  </si>
  <si>
    <t>no side-shift</t>
  </si>
  <si>
    <t>side shift not working</t>
  </si>
  <si>
    <t>Operator screen not working</t>
  </si>
  <si>
    <t>Trim center issue</t>
  </si>
  <si>
    <t>load cell error / start tecsis</t>
  </si>
  <si>
    <t>no gantry movenment contact plate #1</t>
  </si>
  <si>
    <t>no side shift / adjust center sensor</t>
  </si>
  <si>
    <t>no spreader movenment</t>
  </si>
  <si>
    <t>Spreader Twin signal missing sp10</t>
  </si>
  <si>
    <t>Anticollision stop catwhisker LS</t>
  </si>
  <si>
    <t>24V fuse defected</t>
  </si>
  <si>
    <t>Fire alarm system fault in cabin</t>
  </si>
  <si>
    <t>Anti-collision corner 2 active</t>
  </si>
  <si>
    <t>Skew left overload</t>
  </si>
  <si>
    <t>no landed signal,wrong landed</t>
  </si>
  <si>
    <t>anticollision corner 2 active</t>
  </si>
  <si>
    <t>slack sensors activated fault</t>
  </si>
  <si>
    <t>console actuator problem</t>
  </si>
  <si>
    <t>No flipper down (spr09)</t>
  </si>
  <si>
    <t>Gate 05 back reach to cabin door fault</t>
  </si>
  <si>
    <t>slack right side falshed while down</t>
  </si>
  <si>
    <t>NO engine start</t>
  </si>
  <si>
    <t>Skew not center</t>
  </si>
  <si>
    <t>no side-shift movement</t>
  </si>
  <si>
    <t>Load-cell error</t>
  </si>
  <si>
    <t>side-shift centre signal missing</t>
  </si>
  <si>
    <t>Autosteering system sault</t>
  </si>
  <si>
    <t>right laser sensor reading not correct</t>
  </si>
  <si>
    <t>parking brake pressure problem</t>
  </si>
  <si>
    <t>cabin platform Emrg stop active</t>
  </si>
  <si>
    <t>no control on - PLC stop mode</t>
  </si>
  <si>
    <t>no control</t>
  </si>
  <si>
    <t>Hoist derailed fault</t>
  </si>
  <si>
    <t>no boom up movement</t>
  </si>
  <si>
    <t>Load cell error</t>
  </si>
  <si>
    <t>trolley position encoder fault</t>
  </si>
  <si>
    <t>no side shift-center signal missing</t>
  </si>
  <si>
    <t>No power</t>
  </si>
  <si>
    <t>no hoist - container unbalance</t>
  </si>
  <si>
    <t>no hoist - hoist rope slack</t>
  </si>
  <si>
    <t>trolley slowdown</t>
  </si>
  <si>
    <t>no unlock - twist lock motion fault</t>
  </si>
  <si>
    <t>No hoist up due to unbalance fault</t>
  </si>
  <si>
    <t>Unlock overtime fault</t>
  </si>
  <si>
    <t>no hoist - spreader interlock</t>
  </si>
  <si>
    <t>Trim over-travel</t>
  </si>
  <si>
    <t>hoist slow down up</t>
  </si>
  <si>
    <t>Hoist overload fault</t>
  </si>
  <si>
    <t>operator touch screen not responding</t>
  </si>
  <si>
    <t>no control-on</t>
  </si>
  <si>
    <t>24Vdc switch doesn't connected properly.</t>
  </si>
  <si>
    <t>busbar gantry stop level 1</t>
  </si>
  <si>
    <t>TLS pump CB tripped</t>
  </si>
  <si>
    <t>trolley noise - Guide roller adjustment</t>
  </si>
  <si>
    <t>no diesel run - plc stop</t>
  </si>
  <si>
    <t>OP touch screan stop</t>
  </si>
  <si>
    <t>No side shift movenment</t>
  </si>
  <si>
    <t>trolley need alignment</t>
  </si>
  <si>
    <t>busbar communication fault</t>
  </si>
  <si>
    <t>no power form RTG</t>
  </si>
  <si>
    <t>hoist position fault</t>
  </si>
  <si>
    <t>stop level 2,contact-plate B6 fault</t>
  </si>
  <si>
    <t>no gantry movement right</t>
  </si>
  <si>
    <t>no side-shift movment</t>
  </si>
  <si>
    <t>No hoist movement,gate 6 open fault</t>
  </si>
  <si>
    <t>no unlock due to OHF issue</t>
  </si>
  <si>
    <t>no power</t>
  </si>
  <si>
    <t>no side shift shift</t>
  </si>
  <si>
    <t>trolly misalligment</t>
  </si>
  <si>
    <t>trolley inhibited due to trolley gate3</t>
  </si>
  <si>
    <t>Gantry stop level two</t>
  </si>
  <si>
    <t>gantry stop due to contact plate issue</t>
  </si>
  <si>
    <t>no hoist up above 20 meters</t>
  </si>
  <si>
    <t>touch screen shut-down</t>
  </si>
  <si>
    <t>diesel not running fule delivery fault</t>
  </si>
  <si>
    <t>Spreader telescopic fault SP13</t>
  </si>
  <si>
    <t>No boom down</t>
  </si>
  <si>
    <t>over tension sensor cam loosen</t>
  </si>
  <si>
    <t>Hoist position fault</t>
  </si>
  <si>
    <t>repeated hoist position fault</t>
  </si>
  <si>
    <t>Low oil pressure</t>
  </si>
  <si>
    <t>no power from Diesel</t>
  </si>
  <si>
    <t>twistlock motion over time</t>
  </si>
  <si>
    <t>no gantry movenment ( adjusted by manual</t>
  </si>
  <si>
    <t>joysticks holders</t>
  </si>
  <si>
    <t>no side-shift center</t>
  </si>
  <si>
    <t>trolley overtravel fault</t>
  </si>
  <si>
    <t>gantry left landside unticollision issue</t>
  </si>
  <si>
    <t>side shift C.B trip</t>
  </si>
  <si>
    <t>steering issue due to wrong pay intrance</t>
  </si>
  <si>
    <t>Gantry issue and call canceled</t>
  </si>
  <si>
    <t>Engine stop during gantry movement</t>
  </si>
  <si>
    <t>no unlock motion</t>
  </si>
  <si>
    <t>Trolley noise issue</t>
  </si>
  <si>
    <t>Spreader landed hold fault</t>
  </si>
  <si>
    <t>Power cable reel slack fault</t>
  </si>
  <si>
    <t>24v battery terminal problem</t>
  </si>
  <si>
    <t>RTG17</t>
  </si>
  <si>
    <t>contact plate b1 sensor active in 3A</t>
  </si>
  <si>
    <t>Order</t>
  </si>
  <si>
    <t>Type</t>
  </si>
  <si>
    <t>Mn.wk.ctr</t>
  </si>
  <si>
    <t>Text</t>
  </si>
  <si>
    <t>Func. Loc.</t>
  </si>
  <si>
    <t>Equipment</t>
  </si>
  <si>
    <t>Description2</t>
  </si>
  <si>
    <t>System status</t>
  </si>
  <si>
    <t>Act. start</t>
  </si>
  <si>
    <t>ActStart</t>
  </si>
  <si>
    <t>Actual end</t>
  </si>
  <si>
    <t>Act.Finish</t>
  </si>
  <si>
    <t>Entered By</t>
  </si>
  <si>
    <t>Changed By</t>
  </si>
  <si>
    <t>Final Due Date</t>
  </si>
  <si>
    <t>Notifctn</t>
  </si>
  <si>
    <t>Maintenance cycle text</t>
  </si>
  <si>
    <t>ST</t>
  </si>
  <si>
    <t>Plan Date</t>
  </si>
  <si>
    <t>1100000000</t>
  </si>
  <si>
    <t>03.11.2025</t>
  </si>
  <si>
    <t>CM</t>
  </si>
  <si>
    <t>TS</t>
  </si>
  <si>
    <t>2</t>
  </si>
  <si>
    <t>01-05-060</t>
  </si>
  <si>
    <t>TT060</t>
  </si>
  <si>
    <t>Acceleration not ok.</t>
  </si>
  <si>
    <t>TECO CNF  JBFI NMAT PRC  SETC</t>
  </si>
  <si>
    <t>01.11.2025</t>
  </si>
  <si>
    <t>09:00:00</t>
  </si>
  <si>
    <t>12:26:32</t>
  </si>
  <si>
    <t>M.ABDELKADER</t>
  </si>
  <si>
    <t>10000002</t>
  </si>
  <si>
    <t/>
  </si>
  <si>
    <t>1100000001</t>
  </si>
  <si>
    <t>04.11.2025</t>
  </si>
  <si>
    <t>01-02-009-09</t>
  </si>
  <si>
    <t>RTG09 POWER SUPPLY</t>
  </si>
  <si>
    <t>Engine Oil Topping up</t>
  </si>
  <si>
    <t>TECO GMPS MACM PRC  SETC</t>
  </si>
  <si>
    <t>00:00:00</t>
  </si>
  <si>
    <t>M.MOHEB</t>
  </si>
  <si>
    <t>A.SHAHIN</t>
  </si>
  <si>
    <t>10000003</t>
  </si>
  <si>
    <t>1100000002</t>
  </si>
  <si>
    <t>01-02-013-09</t>
  </si>
  <si>
    <t>RTG13 POWER SUPPLY</t>
  </si>
  <si>
    <t>10000004</t>
  </si>
  <si>
    <t>1100000003</t>
  </si>
  <si>
    <t>01-02-015-09</t>
  </si>
  <si>
    <t>RTG15 POWER SUPPLY</t>
  </si>
  <si>
    <t>10000005</t>
  </si>
  <si>
    <t>1100000004</t>
  </si>
  <si>
    <t>01-05-051</t>
  </si>
  <si>
    <t>TT051</t>
  </si>
  <si>
    <t>Low battery level</t>
  </si>
  <si>
    <t>TECO CNF  GMPS JBFI MACM PRC  SETC</t>
  </si>
  <si>
    <t>08.11.2025</t>
  </si>
  <si>
    <t>20:34:34</t>
  </si>
  <si>
    <t>M.ELBIALY</t>
  </si>
  <si>
    <t>10000006</t>
  </si>
  <si>
    <t>1100000005</t>
  </si>
  <si>
    <t>3</t>
  </si>
  <si>
    <t>01-02-011-09</t>
  </si>
  <si>
    <t>RTG11 POWER SUPPLY</t>
  </si>
  <si>
    <t>Replace engine fuel filter and pre-filte</t>
  </si>
  <si>
    <t>REL  CNF  GMPS JBFI MACM PRC  SETC</t>
  </si>
  <si>
    <t>05.11.2025</t>
  </si>
  <si>
    <t>12:10:14</t>
  </si>
  <si>
    <t>K.MOSALAM</t>
  </si>
  <si>
    <t>M.REYAD</t>
  </si>
  <si>
    <t>10000007</t>
  </si>
  <si>
    <t>1100000006</t>
  </si>
  <si>
    <t>01-02-022-09-01</t>
  </si>
  <si>
    <t>RTG22 POWER SUPPLY GENSET</t>
  </si>
  <si>
    <t>12.11.2025</t>
  </si>
  <si>
    <t>10:34:13</t>
  </si>
  <si>
    <t>10000008</t>
  </si>
  <si>
    <t>1100000007</t>
  </si>
  <si>
    <t>01-02-026-09</t>
  </si>
  <si>
    <t>RTG26 POWER SUPPLY</t>
  </si>
  <si>
    <t>10000009</t>
  </si>
  <si>
    <t>1100000008</t>
  </si>
  <si>
    <t>01-02-005-09</t>
  </si>
  <si>
    <t>RTG05 POWER SUPPLY</t>
  </si>
  <si>
    <t>10000010</t>
  </si>
  <si>
    <t>1100000009</t>
  </si>
  <si>
    <t>01-02-002-09</t>
  </si>
  <si>
    <t>RTG02 POWER SUPPLY</t>
  </si>
  <si>
    <t>10000011</t>
  </si>
  <si>
    <t>1100000010</t>
  </si>
  <si>
    <t>01-05-018</t>
  </si>
  <si>
    <t>TT018</t>
  </si>
  <si>
    <t>Install Mirrors and holders for TT18</t>
  </si>
  <si>
    <t>20:17:49</t>
  </si>
  <si>
    <t>10000012</t>
  </si>
  <si>
    <t>1100000011</t>
  </si>
  <si>
    <t>Install Mirrors and holders for TT60</t>
  </si>
  <si>
    <t>20:17:31</t>
  </si>
  <si>
    <t>10000013</t>
  </si>
  <si>
    <t>1100000012</t>
  </si>
  <si>
    <t>01-05-014</t>
  </si>
  <si>
    <t>Install Mirrors and holders for TT14</t>
  </si>
  <si>
    <t>20:13:48</t>
  </si>
  <si>
    <t>10000014</t>
  </si>
  <si>
    <t>1100000013</t>
  </si>
  <si>
    <t>01-01-002-10</t>
  </si>
  <si>
    <t>STS02 ELEVATOR</t>
  </si>
  <si>
    <t>check/ repair elevator noise</t>
  </si>
  <si>
    <t>15:08:09</t>
  </si>
  <si>
    <t>10000019</t>
  </si>
  <si>
    <t>1100000014</t>
  </si>
  <si>
    <t>4</t>
  </si>
  <si>
    <t>01-02-004-02</t>
  </si>
  <si>
    <t>RTG04 TROLLEY</t>
  </si>
  <si>
    <t>Trolley rupper joystick loose</t>
  </si>
  <si>
    <t>14:44:45</t>
  </si>
  <si>
    <t>M.SHATA</t>
  </si>
  <si>
    <t>A.MANDOR</t>
  </si>
  <si>
    <t>10000023</t>
  </si>
  <si>
    <t>1100000015</t>
  </si>
  <si>
    <t>1</t>
  </si>
  <si>
    <t>01-01-002-02</t>
  </si>
  <si>
    <t>STS02 TROLLEY</t>
  </si>
  <si>
    <t>trolley wire teflon roller damage</t>
  </si>
  <si>
    <t>CLSD CNF  JBFI NMAT PRC  SETC</t>
  </si>
  <si>
    <t>14:52:40</t>
  </si>
  <si>
    <t>M.HANY</t>
  </si>
  <si>
    <t>M.KOLIB</t>
  </si>
  <si>
    <t>10000033</t>
  </si>
  <si>
    <t>1100000016</t>
  </si>
  <si>
    <t>11.11.2025</t>
  </si>
  <si>
    <t>01-02-018-02</t>
  </si>
  <si>
    <t>RTG18 TROLLEY</t>
  </si>
  <si>
    <t>guide roller adjusted</t>
  </si>
  <si>
    <t>25.11.2025</t>
  </si>
  <si>
    <t>09:48:01</t>
  </si>
  <si>
    <t>M.FOUAD</t>
  </si>
  <si>
    <t>10000037</t>
  </si>
  <si>
    <t>1100000017</t>
  </si>
  <si>
    <t>01-01</t>
  </si>
  <si>
    <t>power cut</t>
  </si>
  <si>
    <t>09:54:27</t>
  </si>
  <si>
    <t>10000038</t>
  </si>
  <si>
    <t>1100000018</t>
  </si>
  <si>
    <t>01-05-058</t>
  </si>
  <si>
    <t>TT058</t>
  </si>
  <si>
    <t>Steering Challenge</t>
  </si>
  <si>
    <t>10000045</t>
  </si>
  <si>
    <t>1100000019</t>
  </si>
  <si>
    <t>13.11.2025</t>
  </si>
  <si>
    <t>01-05-052</t>
  </si>
  <si>
    <t>TT052</t>
  </si>
  <si>
    <t>replace decterd truck batteries</t>
  </si>
  <si>
    <t>09:59:19</t>
  </si>
  <si>
    <t>10000052</t>
  </si>
  <si>
    <t>1100000020</t>
  </si>
  <si>
    <t>17.11.2025</t>
  </si>
  <si>
    <t>01-01-005</t>
  </si>
  <si>
    <t>STS05 Catenary Short wire replacement</t>
  </si>
  <si>
    <t>TECO CNF  CSER GMPS JBFI PRC  SETC</t>
  </si>
  <si>
    <t>20.10.2025</t>
  </si>
  <si>
    <t>19.11.2025</t>
  </si>
  <si>
    <t>15:37:27</t>
  </si>
  <si>
    <t>10000104</t>
  </si>
  <si>
    <t>1100000021</t>
  </si>
  <si>
    <t>01-01-004-13</t>
  </si>
  <si>
    <t>STS04 STS SPREADER</t>
  </si>
  <si>
    <t>Landed Hold adjusment sensor gap</t>
  </si>
  <si>
    <t>24.11.2025</t>
  </si>
  <si>
    <t>16:15:42</t>
  </si>
  <si>
    <t>10000219</t>
  </si>
  <si>
    <t>1100000022</t>
  </si>
  <si>
    <t>01-01-003</t>
  </si>
  <si>
    <t>Landed hold adjustment sensor gap</t>
  </si>
  <si>
    <t>16:18:34</t>
  </si>
  <si>
    <t>10000220</t>
  </si>
  <si>
    <t>1100000023</t>
  </si>
  <si>
    <t>01-06-001</t>
  </si>
  <si>
    <t>FL01</t>
  </si>
  <si>
    <t>changing tire with rim for forklift 16 t</t>
  </si>
  <si>
    <t>29.12.2025</t>
  </si>
  <si>
    <t>13:40:23</t>
  </si>
  <si>
    <t>M.MANSOUR</t>
  </si>
  <si>
    <t>10000221</t>
  </si>
  <si>
    <t>1100000024</t>
  </si>
  <si>
    <t>20.11.2025</t>
  </si>
  <si>
    <t>01-05-013</t>
  </si>
  <si>
    <t>install missing reverse buzzer</t>
  </si>
  <si>
    <t>16:47:59</t>
  </si>
  <si>
    <t>10000222</t>
  </si>
  <si>
    <t>1100000025</t>
  </si>
  <si>
    <t>01-05-063</t>
  </si>
  <si>
    <t>TT063</t>
  </si>
  <si>
    <t>overhauling steering cylinder</t>
  </si>
  <si>
    <t>21.11.2025</t>
  </si>
  <si>
    <t>13:40:31</t>
  </si>
  <si>
    <t>10000223</t>
  </si>
  <si>
    <t>1100000026</t>
  </si>
  <si>
    <t>The spring of seatbelt adjusted</t>
  </si>
  <si>
    <t>10:01:58</t>
  </si>
  <si>
    <t>10000226</t>
  </si>
  <si>
    <t>1100000027</t>
  </si>
  <si>
    <t>01-05-057</t>
  </si>
  <si>
    <t>beacon not work change fuse f46 - 10A</t>
  </si>
  <si>
    <t>10:05:57</t>
  </si>
  <si>
    <t>10000242</t>
  </si>
  <si>
    <t>1100000040</t>
  </si>
  <si>
    <t>30.11.2025</t>
  </si>
  <si>
    <t>01-02-023-09</t>
  </si>
  <si>
    <t>RTG23 POWER SUPPLY</t>
  </si>
  <si>
    <t>replace engine modbus module A1001</t>
  </si>
  <si>
    <t>13:40:50</t>
  </si>
  <si>
    <t>10000257</t>
  </si>
  <si>
    <t>1100000041</t>
  </si>
  <si>
    <t>02.12.2025</t>
  </si>
  <si>
    <t>01-02-015-10</t>
  </si>
  <si>
    <t>RTG15 RTG SPREADER</t>
  </si>
  <si>
    <t>Inspection of headblock</t>
  </si>
  <si>
    <t>CLSD NMAT PRC  SETC</t>
  </si>
  <si>
    <t>10000258</t>
  </si>
  <si>
    <t>1100000042</t>
  </si>
  <si>
    <t>01-02-016-01</t>
  </si>
  <si>
    <t>RTG16 GANTRY</t>
  </si>
  <si>
    <t>trolley brake 2 release fault</t>
  </si>
  <si>
    <t>10000259</t>
  </si>
  <si>
    <t>1100000043</t>
  </si>
  <si>
    <t>01-02-014-05</t>
  </si>
  <si>
    <t>RTG14 MONITORING AND CONTROL SYSTEMS</t>
  </si>
  <si>
    <t>operator screen not working</t>
  </si>
  <si>
    <t>13:40:58</t>
  </si>
  <si>
    <t>10000260</t>
  </si>
  <si>
    <t>1100000044</t>
  </si>
  <si>
    <t>03.12.2025</t>
  </si>
  <si>
    <t>01-02-004-03</t>
  </si>
  <si>
    <t>RTG04 HOIST</t>
  </si>
  <si>
    <t>Refill hoist Gearbox oil</t>
  </si>
  <si>
    <t>TECO CNF  GMPS JBFI PRC  SETC</t>
  </si>
  <si>
    <t>13:41:10</t>
  </si>
  <si>
    <t>10000264</t>
  </si>
  <si>
    <t>1100000045</t>
  </si>
  <si>
    <t>08.12.2025</t>
  </si>
  <si>
    <t>01-14</t>
  </si>
  <si>
    <t>TRAILERS</t>
  </si>
  <si>
    <t>TR006</t>
  </si>
  <si>
    <t>TR06 brake system failure</t>
  </si>
  <si>
    <t>13:41:15</t>
  </si>
  <si>
    <t>10000267</t>
  </si>
  <si>
    <t>1100000046</t>
  </si>
  <si>
    <t>15.12.2025</t>
  </si>
  <si>
    <t>01-05-084</t>
  </si>
  <si>
    <t>TT084</t>
  </si>
  <si>
    <t>Heavy steering issue</t>
  </si>
  <si>
    <t>16.12.2025</t>
  </si>
  <si>
    <t>13:41:35</t>
  </si>
  <si>
    <t>10000289</t>
  </si>
  <si>
    <t>1100000047</t>
  </si>
  <si>
    <t>17.12.2025</t>
  </si>
  <si>
    <t>change out push button for cabin gate</t>
  </si>
  <si>
    <t>13:41:56</t>
  </si>
  <si>
    <t>H.KAMEL</t>
  </si>
  <si>
    <t>10000298</t>
  </si>
  <si>
    <t>1100000048</t>
  </si>
  <si>
    <t>18.12.2025</t>
  </si>
  <si>
    <t>01-05-035</t>
  </si>
  <si>
    <t>TT035</t>
  </si>
  <si>
    <t>water in fuel indicator fault</t>
  </si>
  <si>
    <t>13:42:02</t>
  </si>
  <si>
    <t>10000301</t>
  </si>
  <si>
    <t>1100000049</t>
  </si>
  <si>
    <t>20.12.2025</t>
  </si>
  <si>
    <t>01-16</t>
  </si>
  <si>
    <t>RTG-SPREADERS</t>
  </si>
  <si>
    <t>SP-RT14</t>
  </si>
  <si>
    <t>replace the defected KA41 relay on SP 14</t>
  </si>
  <si>
    <t>21.12.2025</t>
  </si>
  <si>
    <t>13:42:08</t>
  </si>
  <si>
    <t>10000302</t>
  </si>
  <si>
    <t>1100000050</t>
  </si>
  <si>
    <t>24.12.2025</t>
  </si>
  <si>
    <t>PM</t>
  </si>
  <si>
    <t>01-01-001-04-07</t>
  </si>
  <si>
    <t>STS01 BOOM  WIRE ROPE</t>
  </si>
  <si>
    <t>Lubricate Boom Wire Rope</t>
  </si>
  <si>
    <t>25.12.2025</t>
  </si>
  <si>
    <t>13:42:13</t>
  </si>
  <si>
    <t>10000312</t>
  </si>
  <si>
    <t>1100000051</t>
  </si>
  <si>
    <t>01-02-013-04</t>
  </si>
  <si>
    <t>RTG13 SPREADER</t>
  </si>
  <si>
    <t>HeadBlock Twist lock stucked</t>
  </si>
  <si>
    <t>13:42:18</t>
  </si>
  <si>
    <t>10000328</t>
  </si>
  <si>
    <t>1100000052</t>
  </si>
  <si>
    <t>05.01.2026</t>
  </si>
  <si>
    <t>Steering challenge TT014,TT015,TT42,45</t>
  </si>
  <si>
    <t>10000418</t>
  </si>
  <si>
    <t>1100000053</t>
  </si>
  <si>
    <t>07.01.2026</t>
  </si>
  <si>
    <t>01-02-039</t>
  </si>
  <si>
    <t>RTG39</t>
  </si>
  <si>
    <t>Engine coolant leakage</t>
  </si>
  <si>
    <t>10000451</t>
  </si>
  <si>
    <t>1100000054</t>
  </si>
  <si>
    <t>01-04-001</t>
  </si>
  <si>
    <t>EH01</t>
  </si>
  <si>
    <t>replace defecte Horn</t>
  </si>
  <si>
    <t>22.01.2026</t>
  </si>
  <si>
    <t>09:44:33</t>
  </si>
  <si>
    <t>10000452</t>
  </si>
  <si>
    <t>1100000055</t>
  </si>
  <si>
    <t>08.01.2026</t>
  </si>
  <si>
    <t>Water in engine fuel circuit</t>
  </si>
  <si>
    <t>09.01.2026</t>
  </si>
  <si>
    <t>09:46:25</t>
  </si>
  <si>
    <t>10000453</t>
  </si>
  <si>
    <t>1100000056</t>
  </si>
  <si>
    <t>11.01.2026</t>
  </si>
  <si>
    <t>AUX Mirror Installation</t>
  </si>
  <si>
    <t>09:46:36</t>
  </si>
  <si>
    <t>10000459</t>
  </si>
  <si>
    <t>1100000057</t>
  </si>
  <si>
    <t>16.01.2026</t>
  </si>
  <si>
    <t>01-04-002</t>
  </si>
  <si>
    <t>Isoate mast hose guide pipe</t>
  </si>
  <si>
    <t>09:46:50</t>
  </si>
  <si>
    <t>10000503</t>
  </si>
  <si>
    <t>1100000058</t>
  </si>
  <si>
    <t>17.01.2026</t>
  </si>
  <si>
    <t>01-03-002</t>
  </si>
  <si>
    <t>change left wiper motor</t>
  </si>
  <si>
    <t>TECO CNF  JBFI MACM PRC  SETC</t>
  </si>
  <si>
    <t>18.01.2026</t>
  </si>
  <si>
    <t>09:46:59</t>
  </si>
  <si>
    <t>10000504</t>
  </si>
  <si>
    <t>1100000059</t>
  </si>
  <si>
    <t>19.01.2026</t>
  </si>
  <si>
    <t>01-02-008-03-04</t>
  </si>
  <si>
    <t>RTG08 HOIST  EMERGENCY BRAKE</t>
  </si>
  <si>
    <t>No hoist - E brake fault</t>
  </si>
  <si>
    <t>09:47:11</t>
  </si>
  <si>
    <t>10000508</t>
  </si>
  <si>
    <t>1100000060</t>
  </si>
  <si>
    <t>01-02-033-03-04</t>
  </si>
  <si>
    <t>RTG33 HOIST  EMERGENCY BRAKE</t>
  </si>
  <si>
    <t>09:47:22</t>
  </si>
  <si>
    <t>10000509</t>
  </si>
  <si>
    <t>1100000061</t>
  </si>
  <si>
    <t>20.01.2026</t>
  </si>
  <si>
    <t>tr04 brake cam shaft swapping</t>
  </si>
  <si>
    <t>09:47:29</t>
  </si>
  <si>
    <t>10000510</t>
  </si>
  <si>
    <t>1100000062</t>
  </si>
  <si>
    <t>24.01.2026</t>
  </si>
  <si>
    <t>01-05-047</t>
  </si>
  <si>
    <t>TT047</t>
  </si>
  <si>
    <t>Repair steering issue</t>
  </si>
  <si>
    <t>10000555</t>
  </si>
  <si>
    <t>1100000063</t>
  </si>
  <si>
    <t>25.01.2026</t>
  </si>
  <si>
    <t>01-02-011</t>
  </si>
  <si>
    <t>Greasing the busbar system</t>
  </si>
  <si>
    <t>10000556</t>
  </si>
  <si>
    <t>1100000064</t>
  </si>
  <si>
    <t>01.02.2026</t>
  </si>
  <si>
    <t>01-03-001</t>
  </si>
  <si>
    <t>RS chain lubrication</t>
  </si>
  <si>
    <t>10000559</t>
  </si>
  <si>
    <t>1100000065</t>
  </si>
  <si>
    <t>TR023</t>
  </si>
  <si>
    <t>Repair tire</t>
  </si>
  <si>
    <t>02.02.2026</t>
  </si>
  <si>
    <t>24.03.2026</t>
  </si>
  <si>
    <t>16:27:17</t>
  </si>
  <si>
    <t>10000560</t>
  </si>
  <si>
    <t>1100000066</t>
  </si>
  <si>
    <t>Open gears and chains lubrication</t>
  </si>
  <si>
    <t>M.SHAMS</t>
  </si>
  <si>
    <t>10000561</t>
  </si>
  <si>
    <t>1100000067</t>
  </si>
  <si>
    <t>03.02.2026</t>
  </si>
  <si>
    <t>01-01-001-01</t>
  </si>
  <si>
    <t>STS01 GANTRY</t>
  </si>
  <si>
    <t>Gearboxes oil top-up</t>
  </si>
  <si>
    <t>O.ELSERWY</t>
  </si>
  <si>
    <t>10000562</t>
  </si>
  <si>
    <t>1100000068</t>
  </si>
  <si>
    <t>11.02.2026</t>
  </si>
  <si>
    <t>01-01-001</t>
  </si>
  <si>
    <t>inspection for AC</t>
  </si>
  <si>
    <t>10000612</t>
  </si>
  <si>
    <t>1100000069</t>
  </si>
  <si>
    <t>13.02.2026</t>
  </si>
  <si>
    <t>01-05-087</t>
  </si>
  <si>
    <t>TT087</t>
  </si>
  <si>
    <t>TT87 Fuel injector Replacement</t>
  </si>
  <si>
    <t>12.04.2026</t>
  </si>
  <si>
    <t>10000616</t>
  </si>
  <si>
    <t>1100000070</t>
  </si>
  <si>
    <t>01-05-062</t>
  </si>
  <si>
    <t>TT062</t>
  </si>
  <si>
    <t>Changing Steering Cylinder</t>
  </si>
  <si>
    <t>20.04.2026</t>
  </si>
  <si>
    <t>09:43:24</t>
  </si>
  <si>
    <t>10000617</t>
  </si>
  <si>
    <t>1100000071</t>
  </si>
  <si>
    <t>15.02.2026</t>
  </si>
  <si>
    <t>01-02-006-01</t>
  </si>
  <si>
    <t>RTG06 GANTRY</t>
  </si>
  <si>
    <t>Busbar commissioning</t>
  </si>
  <si>
    <t>22.03.2026</t>
  </si>
  <si>
    <t>20:35:10</t>
  </si>
  <si>
    <t>10000633</t>
  </si>
  <si>
    <t>1100000072</t>
  </si>
  <si>
    <t>01-05-101</t>
  </si>
  <si>
    <t>TT101</t>
  </si>
  <si>
    <t>coolant and hydraulic topping-up</t>
  </si>
  <si>
    <t>16.02.2026</t>
  </si>
  <si>
    <t>09:43:31</t>
  </si>
  <si>
    <t>10000634</t>
  </si>
  <si>
    <t>1100000073</t>
  </si>
  <si>
    <t>01-01-003-02</t>
  </si>
  <si>
    <t>STS03 TROLLEY</t>
  </si>
  <si>
    <t>STS03 Adjust Trolley wires Tension</t>
  </si>
  <si>
    <t>10000635</t>
  </si>
  <si>
    <t>1100000074</t>
  </si>
  <si>
    <t>Steering Cylinder Changing</t>
  </si>
  <si>
    <t>LKD  CLSD NCMP NMAT PRC</t>
  </si>
  <si>
    <t>10000650</t>
  </si>
  <si>
    <t>1100000075</t>
  </si>
  <si>
    <t>10000651</t>
  </si>
  <si>
    <t>1100000076</t>
  </si>
  <si>
    <t>17.02.2026</t>
  </si>
  <si>
    <t>01-01-001-02</t>
  </si>
  <si>
    <t>STS01 TROLLEY</t>
  </si>
  <si>
    <t>STS01 Adjust Trolley wires Tension</t>
  </si>
  <si>
    <t>10000652</t>
  </si>
  <si>
    <t>1100000077</t>
  </si>
  <si>
    <t>18.02.2026</t>
  </si>
  <si>
    <t>01-01-006-02</t>
  </si>
  <si>
    <t>STS06 TROLLEY</t>
  </si>
  <si>
    <t>STS06 Adjust Trolley wires Tension</t>
  </si>
  <si>
    <t>10000656</t>
  </si>
  <si>
    <t>1100000078</t>
  </si>
  <si>
    <t>01-01-006</t>
  </si>
  <si>
    <t>Change Rear Catenary LS Teflon Roller</t>
  </si>
  <si>
    <t>CLSD CSER NCMP NMAT PRC</t>
  </si>
  <si>
    <t>10000657</t>
  </si>
  <si>
    <t>1100000079</t>
  </si>
  <si>
    <t>Change LF Catenary Tefllon Roller STS06</t>
  </si>
  <si>
    <t>19.02.2026</t>
  </si>
  <si>
    <t>09:51:37</t>
  </si>
  <si>
    <t>10000658</t>
  </si>
  <si>
    <t>1100000080</t>
  </si>
  <si>
    <t>22.02.2026</t>
  </si>
  <si>
    <t>01-05-064</t>
  </si>
  <si>
    <t>wiper's tank cover replacement</t>
  </si>
  <si>
    <t>23.02.2026</t>
  </si>
  <si>
    <t>09:46:47</t>
  </si>
  <si>
    <t>10000681</t>
  </si>
  <si>
    <t>1100000081</t>
  </si>
  <si>
    <t>01-01-007-02</t>
  </si>
  <si>
    <t>STS07 TROLLEY</t>
  </si>
  <si>
    <t>insulation scratch cover cabls at chain</t>
  </si>
  <si>
    <t>20:36:05</t>
  </si>
  <si>
    <t>10000710</t>
  </si>
  <si>
    <t>1100000082</t>
  </si>
  <si>
    <t>TR048</t>
  </si>
  <si>
    <t>Disconnected inside lighting at all pinn</t>
  </si>
  <si>
    <t>TECO CSER NMAT PRC  SETC</t>
  </si>
  <si>
    <t>10000711</t>
  </si>
  <si>
    <t>1100000083</t>
  </si>
  <si>
    <t>25.02.2026</t>
  </si>
  <si>
    <t>01-01-007-05</t>
  </si>
  <si>
    <t>STS07 SERVICE SYSTEMS</t>
  </si>
  <si>
    <t>service crane park sensor replacement</t>
  </si>
  <si>
    <t>20:40:07</t>
  </si>
  <si>
    <t>10000712</t>
  </si>
  <si>
    <t>1100000084</t>
  </si>
  <si>
    <t>27.02.2026</t>
  </si>
  <si>
    <t>01-03-003</t>
  </si>
  <si>
    <t>RS03 Wipers Motor Link Defected</t>
  </si>
  <si>
    <t>20:40:12</t>
  </si>
  <si>
    <t>10000773</t>
  </si>
  <si>
    <t>1100000085</t>
  </si>
  <si>
    <t>01.03.2026</t>
  </si>
  <si>
    <t>01-02-026-05</t>
  </si>
  <si>
    <t>RTG26 MONITORING AND CONTROL SYSTEMS</t>
  </si>
  <si>
    <t>2 camera not working</t>
  </si>
  <si>
    <t>20:40:21</t>
  </si>
  <si>
    <t>10000778</t>
  </si>
  <si>
    <t>1100000086</t>
  </si>
  <si>
    <t>01-02-030-05</t>
  </si>
  <si>
    <t>RTG30 MONITORING AND CONTROL SYSTEMS</t>
  </si>
  <si>
    <t>20:46:46</t>
  </si>
  <si>
    <t>10000779</t>
  </si>
  <si>
    <t>1100000087</t>
  </si>
  <si>
    <t>01-01-004-04</t>
  </si>
  <si>
    <t>STS04 BOOM</t>
  </si>
  <si>
    <t>Replace defected glass of A-Frame panel</t>
  </si>
  <si>
    <t>02.03.2026</t>
  </si>
  <si>
    <t>09:47:57</t>
  </si>
  <si>
    <t>10000780</t>
  </si>
  <si>
    <t>1100000088</t>
  </si>
  <si>
    <t>01-01-002-04</t>
  </si>
  <si>
    <t>STS02 BOOM</t>
  </si>
  <si>
    <t>Repeated boom overtravel fault</t>
  </si>
  <si>
    <t>20:46:49</t>
  </si>
  <si>
    <t>10000787</t>
  </si>
  <si>
    <t>1100000089</t>
  </si>
  <si>
    <t>EH02 indication lamp replacement</t>
  </si>
  <si>
    <t>20:47:27</t>
  </si>
  <si>
    <t>10000788</t>
  </si>
  <si>
    <t>1100000090</t>
  </si>
  <si>
    <t>Repair wiper arm linkage</t>
  </si>
  <si>
    <t>20:47:00</t>
  </si>
  <si>
    <t>10000789</t>
  </si>
  <si>
    <t>1100000091</t>
  </si>
  <si>
    <t>04.03.2026</t>
  </si>
  <si>
    <t>Boom up over travel LS issue</t>
  </si>
  <si>
    <t>20:47:06</t>
  </si>
  <si>
    <t>10000797</t>
  </si>
  <si>
    <t>1100000092</t>
  </si>
  <si>
    <t>01</t>
  </si>
  <si>
    <t>DACT</t>
  </si>
  <si>
    <t>Adjust Data Center AC</t>
  </si>
  <si>
    <t>20:55:08</t>
  </si>
  <si>
    <t>10000799</t>
  </si>
  <si>
    <t>1100000093</t>
  </si>
  <si>
    <t>isolated trolley chain cabels</t>
  </si>
  <si>
    <t>20:55:11</t>
  </si>
  <si>
    <t>10000801</t>
  </si>
  <si>
    <t>1100000094</t>
  </si>
  <si>
    <t>01-15</t>
  </si>
  <si>
    <t>Workshop &amp; Others</t>
  </si>
  <si>
    <t>WS</t>
  </si>
  <si>
    <t>Fabricate TT engine start cable</t>
  </si>
  <si>
    <t>05.03.2026</t>
  </si>
  <si>
    <t>09:53:13</t>
  </si>
  <si>
    <t>10000802</t>
  </si>
  <si>
    <t>1100000095</t>
  </si>
  <si>
    <t>06.03.2026</t>
  </si>
  <si>
    <t>01-11</t>
  </si>
  <si>
    <t>STS-SPREADERS</t>
  </si>
  <si>
    <t>Adjust oil leavel for Spreader 01</t>
  </si>
  <si>
    <t>TECO CNF  GMPS JBFI MSPT PRC  SETC</t>
  </si>
  <si>
    <t>10:02:49</t>
  </si>
  <si>
    <t>10000810</t>
  </si>
  <si>
    <t>1100000096</t>
  </si>
  <si>
    <t>07.03.2026</t>
  </si>
  <si>
    <t>01-02-011-01</t>
  </si>
  <si>
    <t>RTG11 GANTRY</t>
  </si>
  <si>
    <t>Busbar fault - stop level 2</t>
  </si>
  <si>
    <t>21:00:15</t>
  </si>
  <si>
    <t>10000816</t>
  </si>
  <si>
    <t>1100000097</t>
  </si>
  <si>
    <t>09.03.2026</t>
  </si>
  <si>
    <t>01-02</t>
  </si>
  <si>
    <t>disconnected trimotion arm on RTGs in OP</t>
  </si>
  <si>
    <t>21:00:19</t>
  </si>
  <si>
    <t>10000833</t>
  </si>
  <si>
    <t>1100000098</t>
  </si>
  <si>
    <t>Replace defected cabinet tilting pump</t>
  </si>
  <si>
    <t>10000838</t>
  </si>
  <si>
    <t>1100000099</t>
  </si>
  <si>
    <t>10.03.2026</t>
  </si>
  <si>
    <t>01-05-103</t>
  </si>
  <si>
    <t>TT103</t>
  </si>
  <si>
    <t>Adjust oil Level for hydraulic system</t>
  </si>
  <si>
    <t>10:05:43</t>
  </si>
  <si>
    <t>10000846</t>
  </si>
  <si>
    <t>1100000100</t>
  </si>
  <si>
    <t>12.03.2026</t>
  </si>
  <si>
    <t>01-01-003-13</t>
  </si>
  <si>
    <t>STS03 STS SPREADER</t>
  </si>
  <si>
    <t>Replace Spr6 and install Spreader10</t>
  </si>
  <si>
    <t>21:06:08</t>
  </si>
  <si>
    <t>10000853</t>
  </si>
  <si>
    <t>1100000101</t>
  </si>
  <si>
    <t>01-02-029-08</t>
  </si>
  <si>
    <t>RTG29 STRUCTURE</t>
  </si>
  <si>
    <t>Cabin operator  Seat Swich Defective</t>
  </si>
  <si>
    <t>21:08:18</t>
  </si>
  <si>
    <t>10000854</t>
  </si>
  <si>
    <t>1100000102</t>
  </si>
  <si>
    <t>13.03.2026</t>
  </si>
  <si>
    <t>check/calibrate RTG loadcell</t>
  </si>
  <si>
    <t>21:06:36</t>
  </si>
  <si>
    <t>10000856</t>
  </si>
  <si>
    <t>1100000103</t>
  </si>
  <si>
    <t>01-02-021-09</t>
  </si>
  <si>
    <t>RTG21 POWER SUPPLY</t>
  </si>
  <si>
    <t>coolant water level is low</t>
  </si>
  <si>
    <t>14.03.2026</t>
  </si>
  <si>
    <t>21:06:40</t>
  </si>
  <si>
    <t>10000859</t>
  </si>
  <si>
    <t>1100000104</t>
  </si>
  <si>
    <t>RTG 2 water separetor changing</t>
  </si>
  <si>
    <t>21:13:01</t>
  </si>
  <si>
    <t>10000860</t>
  </si>
  <si>
    <t>1100000105</t>
  </si>
  <si>
    <t>01-02-028-09</t>
  </si>
  <si>
    <t>RTG28 POWER SUPPLY</t>
  </si>
  <si>
    <t>RTG 28 fuel water separetor changing</t>
  </si>
  <si>
    <t>21:13:05</t>
  </si>
  <si>
    <t>10000861</t>
  </si>
  <si>
    <t>1100000106</t>
  </si>
  <si>
    <t>19.03.2026</t>
  </si>
  <si>
    <t>01-02-039-09</t>
  </si>
  <si>
    <t>RTG39 POWER SUPPLY</t>
  </si>
  <si>
    <t>repair defected PLC battery switch</t>
  </si>
  <si>
    <t>21:13:06</t>
  </si>
  <si>
    <t>10000888</t>
  </si>
  <si>
    <t>1100000107</t>
  </si>
  <si>
    <t>20.03.2026</t>
  </si>
  <si>
    <t>01-01-005-01</t>
  </si>
  <si>
    <t>STS05 GANTRY</t>
  </si>
  <si>
    <t>Rail brake sensor L.side adjust gab</t>
  </si>
  <si>
    <t>21:24:02</t>
  </si>
  <si>
    <t>10000892</t>
  </si>
  <si>
    <t>1100000108</t>
  </si>
  <si>
    <t>PCR Slack detection fault (manual Rail)</t>
  </si>
  <si>
    <t>21:24:05</t>
  </si>
  <si>
    <t>10000893</t>
  </si>
  <si>
    <t>1100000109</t>
  </si>
  <si>
    <t>01-02-027-01</t>
  </si>
  <si>
    <t>RTG27 GANTRY</t>
  </si>
  <si>
    <t>adjust gantry brake release sensor #3</t>
  </si>
  <si>
    <t>21:24:06</t>
  </si>
  <si>
    <t>10000894</t>
  </si>
  <si>
    <t>1100000110</t>
  </si>
  <si>
    <t>21.03.2026</t>
  </si>
  <si>
    <t>01-01-003-04</t>
  </si>
  <si>
    <t>STS03 BOOM</t>
  </si>
  <si>
    <t>boom up stop LS issue</t>
  </si>
  <si>
    <t>21:24:07</t>
  </si>
  <si>
    <t>10000902</t>
  </si>
  <si>
    <t>1100000111</t>
  </si>
  <si>
    <t>23.03.2026</t>
  </si>
  <si>
    <t>repeated back-reach gate fault</t>
  </si>
  <si>
    <t>10:05:55</t>
  </si>
  <si>
    <t>M.FAYAD</t>
  </si>
  <si>
    <t>10000913</t>
  </si>
  <si>
    <t>1100000112</t>
  </si>
  <si>
    <t>01-01-004</t>
  </si>
  <si>
    <t>10:06:07</t>
  </si>
  <si>
    <t>10000914</t>
  </si>
  <si>
    <t>1100000113</t>
  </si>
  <si>
    <t>Engine oil pressure too low</t>
  </si>
  <si>
    <t>10:06:19</t>
  </si>
  <si>
    <t>10000915</t>
  </si>
  <si>
    <t>1100000114</t>
  </si>
  <si>
    <t>Lubricate STS SPreaders</t>
  </si>
  <si>
    <t>10:45:22</t>
  </si>
  <si>
    <t>10000916</t>
  </si>
  <si>
    <t>1100000115</t>
  </si>
  <si>
    <t>TT13 steering hose O-ring adjusting</t>
  </si>
  <si>
    <t>10:46:15</t>
  </si>
  <si>
    <t>10000919</t>
  </si>
  <si>
    <t>1100000116</t>
  </si>
  <si>
    <t>01-02-026-03</t>
  </si>
  <si>
    <t>RTG26 HOIST</t>
  </si>
  <si>
    <t>Adjusting Hoist thuruster brake torque</t>
  </si>
  <si>
    <t>10:15:23</t>
  </si>
  <si>
    <t>10000920</t>
  </si>
  <si>
    <t>1100000117</t>
  </si>
  <si>
    <t>25.03.2026</t>
  </si>
  <si>
    <t>01-02-013</t>
  </si>
  <si>
    <t>replaced defected modbus module</t>
  </si>
  <si>
    <t>11:15:20</t>
  </si>
  <si>
    <t>10000932</t>
  </si>
  <si>
    <t>1100000118</t>
  </si>
  <si>
    <t>28.03.2026</t>
  </si>
  <si>
    <t>Clean / Lubricate chain</t>
  </si>
  <si>
    <t>10:09:01</t>
  </si>
  <si>
    <t>10000955</t>
  </si>
  <si>
    <t>1100000119</t>
  </si>
  <si>
    <t>01-04-003</t>
  </si>
  <si>
    <t>EH03</t>
  </si>
  <si>
    <t>10:09:49</t>
  </si>
  <si>
    <t>10000956</t>
  </si>
  <si>
    <t>1100000120</t>
  </si>
  <si>
    <t>10000957</t>
  </si>
  <si>
    <t>1100000121</t>
  </si>
  <si>
    <t>29.03.2026</t>
  </si>
  <si>
    <t>01-04-004</t>
  </si>
  <si>
    <t>EH04</t>
  </si>
  <si>
    <t>10:11:01</t>
  </si>
  <si>
    <t>10001052</t>
  </si>
  <si>
    <t>1100000122</t>
  </si>
  <si>
    <t>TECO CNF  JBFI PRC  SETC</t>
  </si>
  <si>
    <t>10:12:09</t>
  </si>
  <si>
    <t>10001053</t>
  </si>
  <si>
    <t>1100000123</t>
  </si>
  <si>
    <t>01-01-023</t>
  </si>
  <si>
    <t>STS23</t>
  </si>
  <si>
    <t>Left seaside hoist sheeve guard noise</t>
  </si>
  <si>
    <t>10:48:58</t>
  </si>
  <si>
    <t>10001055</t>
  </si>
  <si>
    <t>1100000124</t>
  </si>
  <si>
    <t>31.03.2026</t>
  </si>
  <si>
    <t>01-05-005</t>
  </si>
  <si>
    <t>TT005</t>
  </si>
  <si>
    <t>TT05 steering cylinder dismantling-check</t>
  </si>
  <si>
    <t>10:53:05</t>
  </si>
  <si>
    <t>10001056</t>
  </si>
  <si>
    <t>1100000125</t>
  </si>
  <si>
    <t>Replace reverse alarm</t>
  </si>
  <si>
    <t>01.04.2026</t>
  </si>
  <si>
    <t>10:55:22</t>
  </si>
  <si>
    <t>10001061</t>
  </si>
  <si>
    <t>1100000126</t>
  </si>
  <si>
    <t>Cleaning and lubricate spreader chains</t>
  </si>
  <si>
    <t>E.SAAFAN</t>
  </si>
  <si>
    <t>10001062</t>
  </si>
  <si>
    <t>1100000127</t>
  </si>
  <si>
    <t>02.04.2026</t>
  </si>
  <si>
    <t>STS02 elevator issue</t>
  </si>
  <si>
    <t>TECO GMPS MACM MSCP PRC  SETC</t>
  </si>
  <si>
    <t>10001063</t>
  </si>
  <si>
    <t>1100000128</t>
  </si>
  <si>
    <t>04.04.2026</t>
  </si>
  <si>
    <t>01-01-002-05</t>
  </si>
  <si>
    <t>STS02 SERVICE SYSTEMS</t>
  </si>
  <si>
    <t>install missing walkway lights</t>
  </si>
  <si>
    <t>10001071</t>
  </si>
  <si>
    <t>1100000129</t>
  </si>
  <si>
    <t>01-05-045</t>
  </si>
  <si>
    <t>TT045</t>
  </si>
  <si>
    <t>Adjusting power steering oil</t>
  </si>
  <si>
    <t>10001072</t>
  </si>
  <si>
    <t>1100000130</t>
  </si>
  <si>
    <t>01-05-040</t>
  </si>
  <si>
    <t>TT040</t>
  </si>
  <si>
    <t>TT40 adjusting oil tank filling plug</t>
  </si>
  <si>
    <t>TECO NMAT PRC  SETC</t>
  </si>
  <si>
    <t>10001074</t>
  </si>
  <si>
    <t>1100000131</t>
  </si>
  <si>
    <t>05.04.2026</t>
  </si>
  <si>
    <t>01-05-023</t>
  </si>
  <si>
    <t>TT023</t>
  </si>
  <si>
    <t>Replace Defected wipers tank plug</t>
  </si>
  <si>
    <t>10001076</t>
  </si>
  <si>
    <t>1100000132</t>
  </si>
  <si>
    <t>06.04.2026</t>
  </si>
  <si>
    <t>01-02-020</t>
  </si>
  <si>
    <t>Repaired plc battery switch</t>
  </si>
  <si>
    <t>10001077</t>
  </si>
  <si>
    <t>1100000133</t>
  </si>
  <si>
    <t>01-02-007-02</t>
  </si>
  <si>
    <t>RTG07 TROLLEY</t>
  </si>
  <si>
    <t>Cleaning trolley position sensors</t>
  </si>
  <si>
    <t>10001078</t>
  </si>
  <si>
    <t>1100000134</t>
  </si>
  <si>
    <t>07.04.2026</t>
  </si>
  <si>
    <t>01-02-005-04</t>
  </si>
  <si>
    <t>RTG05 SPREADER</t>
  </si>
  <si>
    <t>install lock for left flipper saftey wir</t>
  </si>
  <si>
    <t>10001083</t>
  </si>
  <si>
    <t>1100000135</t>
  </si>
  <si>
    <t>01-01-020-02</t>
  </si>
  <si>
    <t>STS20 TROLLEY</t>
  </si>
  <si>
    <t>wire rope lubrication</t>
  </si>
  <si>
    <t>10001085</t>
  </si>
  <si>
    <t>1100000136</t>
  </si>
  <si>
    <t>08.04.2026</t>
  </si>
  <si>
    <t>Gantry brake no 4 bridge damaged</t>
  </si>
  <si>
    <t>10001092</t>
  </si>
  <si>
    <t>1100000137</t>
  </si>
  <si>
    <t>09.04.2026</t>
  </si>
  <si>
    <t>01-01-020</t>
  </si>
  <si>
    <t>STS20</t>
  </si>
  <si>
    <t>wire rope greasing</t>
  </si>
  <si>
    <t>TECO CSER GMPS PRC  SETC</t>
  </si>
  <si>
    <t>10001101</t>
  </si>
  <si>
    <t>1100000138</t>
  </si>
  <si>
    <t>IPGateway Module has changed as Warranty</t>
  </si>
  <si>
    <t>TECO GMPS PRC  SETC</t>
  </si>
  <si>
    <t>10001102</t>
  </si>
  <si>
    <t>1100000139</t>
  </si>
  <si>
    <t>08.05.2026</t>
  </si>
  <si>
    <t>20:01:29</t>
  </si>
  <si>
    <t>10001103</t>
  </si>
  <si>
    <t>1100000140</t>
  </si>
  <si>
    <t>10.04.2026</t>
  </si>
  <si>
    <t>01-02-035</t>
  </si>
  <si>
    <t>RTG35</t>
  </si>
  <si>
    <t>hose clamp before intercooler replacing</t>
  </si>
  <si>
    <t>20:01:34</t>
  </si>
  <si>
    <t>10001106</t>
  </si>
  <si>
    <t>1100000141</t>
  </si>
  <si>
    <t>01-02-006-03</t>
  </si>
  <si>
    <t>RTG06 HOIST</t>
  </si>
  <si>
    <t>Adjust slack sensors</t>
  </si>
  <si>
    <t>11.04.2026</t>
  </si>
  <si>
    <t>19:55:05</t>
  </si>
  <si>
    <t>10001110</t>
  </si>
  <si>
    <t>1100000142</t>
  </si>
  <si>
    <t>01-01-003-01</t>
  </si>
  <si>
    <t>STS03 GANTRY</t>
  </si>
  <si>
    <t>gantry reel clamp seaside</t>
  </si>
  <si>
    <t>20:28:23</t>
  </si>
  <si>
    <t>10001113</t>
  </si>
  <si>
    <t>1100000143</t>
  </si>
  <si>
    <t>gantry reel clamp landside fault</t>
  </si>
  <si>
    <t>TECO CNF  JBFI MSCP NMAT PRC  SETC</t>
  </si>
  <si>
    <t>20:01:55</t>
  </si>
  <si>
    <t>10001125</t>
  </si>
  <si>
    <t>1100000144</t>
  </si>
  <si>
    <t>01-01-001-03</t>
  </si>
  <si>
    <t>STS01 HOIST</t>
  </si>
  <si>
    <t>hoist wire rope inspection after SP ACC</t>
  </si>
  <si>
    <t>12.05.2026</t>
  </si>
  <si>
    <t>24.05.2026</t>
  </si>
  <si>
    <t>14:53:37</t>
  </si>
  <si>
    <t>10001126</t>
  </si>
  <si>
    <t>1100000145</t>
  </si>
  <si>
    <t>13.04.2026</t>
  </si>
  <si>
    <t>Boom up stop CAM switch adjustment</t>
  </si>
  <si>
    <t>20:02:03</t>
  </si>
  <si>
    <t>10001129</t>
  </si>
  <si>
    <t>1100000146</t>
  </si>
  <si>
    <t>18.04.2026</t>
  </si>
  <si>
    <t>Fixing of walk-way lights</t>
  </si>
  <si>
    <t>19.04.2026</t>
  </si>
  <si>
    <t>10001150</t>
  </si>
  <si>
    <t>1100000147</t>
  </si>
  <si>
    <t>20:02:04</t>
  </si>
  <si>
    <t>10001151</t>
  </si>
  <si>
    <t>1100000148</t>
  </si>
  <si>
    <t>01-01-021-03</t>
  </si>
  <si>
    <t>STS21 HOIST</t>
  </si>
  <si>
    <t>replaced hoist encoder coupling</t>
  </si>
  <si>
    <t>20:25:32</t>
  </si>
  <si>
    <t>10001152</t>
  </si>
  <si>
    <t>1100000149</t>
  </si>
  <si>
    <t>01-02-033</t>
  </si>
  <si>
    <t>RTG33</t>
  </si>
  <si>
    <t>Check repair PLC battery</t>
  </si>
  <si>
    <t>10001153</t>
  </si>
  <si>
    <t>1100000150</t>
  </si>
  <si>
    <t>repair unworking walkway lights</t>
  </si>
  <si>
    <t>10001154</t>
  </si>
  <si>
    <t>1100000151</t>
  </si>
  <si>
    <t>01-02-036</t>
  </si>
  <si>
    <t>RTG36</t>
  </si>
  <si>
    <t>replace defected gantry floodlight</t>
  </si>
  <si>
    <t>10001155</t>
  </si>
  <si>
    <t>1100000152</t>
  </si>
  <si>
    <t>01-02-016</t>
  </si>
  <si>
    <t>repair defected gantry panel selector</t>
  </si>
  <si>
    <t>10001156</t>
  </si>
  <si>
    <t>1100000153</t>
  </si>
  <si>
    <t>01-01-006-01</t>
  </si>
  <si>
    <t>STS06 GANTRY</t>
  </si>
  <si>
    <t>Gantry bearbox 4 alignment</t>
  </si>
  <si>
    <t>10001157</t>
  </si>
  <si>
    <t>1100000154</t>
  </si>
  <si>
    <t>21.04.2026</t>
  </si>
  <si>
    <t>01-02-028</t>
  </si>
  <si>
    <t>BDN abnormalities</t>
  </si>
  <si>
    <t>22.04.2026</t>
  </si>
  <si>
    <t>W.SALAH</t>
  </si>
  <si>
    <t>10001158</t>
  </si>
  <si>
    <t>1100000155</t>
  </si>
  <si>
    <t>23.04.2026</t>
  </si>
  <si>
    <t>A/C summer Check</t>
  </si>
  <si>
    <t>24.04.2026</t>
  </si>
  <si>
    <t>10001165</t>
  </si>
  <si>
    <t>1100000156</t>
  </si>
  <si>
    <t>retightened sinamics cabient cover</t>
  </si>
  <si>
    <t>A.RAGAB</t>
  </si>
  <si>
    <t>10001166</t>
  </si>
  <si>
    <t>1100000157</t>
  </si>
  <si>
    <t>01-05-059</t>
  </si>
  <si>
    <t>TT059</t>
  </si>
  <si>
    <t>water in fuel fault</t>
  </si>
  <si>
    <t>10001167</t>
  </si>
  <si>
    <t>1100000158</t>
  </si>
  <si>
    <t>01-05-006</t>
  </si>
  <si>
    <t>TT006</t>
  </si>
  <si>
    <t>Hydraulic Oil leakage</t>
  </si>
  <si>
    <t>10001168</t>
  </si>
  <si>
    <t>1100000160</t>
  </si>
  <si>
    <t>26.04.2026</t>
  </si>
  <si>
    <t>thuruster motor bearings replacing</t>
  </si>
  <si>
    <t>27.04.2026</t>
  </si>
  <si>
    <t>10001187</t>
  </si>
  <si>
    <t>1100000161</t>
  </si>
  <si>
    <t>28.04.2026</t>
  </si>
  <si>
    <t>01-02-006</t>
  </si>
  <si>
    <t>replace defected PLC battery</t>
  </si>
  <si>
    <t>10001190</t>
  </si>
  <si>
    <t>1100000162</t>
  </si>
  <si>
    <t>01-02-010</t>
  </si>
  <si>
    <t>RTG10</t>
  </si>
  <si>
    <t>10001191</t>
  </si>
  <si>
    <t>1100000163</t>
  </si>
  <si>
    <t>01-01-004-10-01</t>
  </si>
  <si>
    <t>STS04 ELEVATOR COMM BOARD ALC II</t>
  </si>
  <si>
    <t>reapair ELEVATOR door lock</t>
  </si>
  <si>
    <t>29.04.2026</t>
  </si>
  <si>
    <t>10001193</t>
  </si>
  <si>
    <t>1100000164</t>
  </si>
  <si>
    <t>SCR cable inspection machinary fan filt</t>
  </si>
  <si>
    <t>10001194</t>
  </si>
  <si>
    <t>1100000165</t>
  </si>
  <si>
    <t>01-01-006-03</t>
  </si>
  <si>
    <t>STS06 HOIST</t>
  </si>
  <si>
    <t>Repair hoist teflon roller SSL at trolly</t>
  </si>
  <si>
    <t>10001195</t>
  </si>
  <si>
    <t>1100000166</t>
  </si>
  <si>
    <t>SP15</t>
  </si>
  <si>
    <t>CALIBRATE S83 HIS SENSOR</t>
  </si>
  <si>
    <t>30.04.2026</t>
  </si>
  <si>
    <t>10001196</t>
  </si>
  <si>
    <t>1100000167</t>
  </si>
  <si>
    <t>01-05-022</t>
  </si>
  <si>
    <t>TT022</t>
  </si>
  <si>
    <t>Adjust coolant level</t>
  </si>
  <si>
    <t>10001203</t>
  </si>
  <si>
    <t>1100000168</t>
  </si>
  <si>
    <t>01.05.2026</t>
  </si>
  <si>
    <t>01-01-004-02</t>
  </si>
  <si>
    <t>STS04 TROLLEY</t>
  </si>
  <si>
    <t>Check trolley absolute encoder fault</t>
  </si>
  <si>
    <t>10001211</t>
  </si>
  <si>
    <t>1100000169</t>
  </si>
  <si>
    <t>03.05.2026</t>
  </si>
  <si>
    <t>Elevator Rack lubrication</t>
  </si>
  <si>
    <t>04.05.2026</t>
  </si>
  <si>
    <t>10001219</t>
  </si>
  <si>
    <t>1100000170</t>
  </si>
  <si>
    <t>Repair hinge point teflon rollers</t>
  </si>
  <si>
    <t>20:42:31</t>
  </si>
  <si>
    <t>10001220</t>
  </si>
  <si>
    <t>1100000171</t>
  </si>
  <si>
    <t>Welding activities</t>
  </si>
  <si>
    <t>10001221</t>
  </si>
  <si>
    <t>1100000172</t>
  </si>
  <si>
    <t>01-02-008-02</t>
  </si>
  <si>
    <t>RTG08 TROLLEY</t>
  </si>
  <si>
    <t>trolly not in park</t>
  </si>
  <si>
    <t>A.WAHBA</t>
  </si>
  <si>
    <t>10001222</t>
  </si>
  <si>
    <t>1100000173</t>
  </si>
  <si>
    <t>01-01-005-02</t>
  </si>
  <si>
    <t>STS05 TROLLEY</t>
  </si>
  <si>
    <t>Trolley teflon rollers under A-frame</t>
  </si>
  <si>
    <t>05.05.2026</t>
  </si>
  <si>
    <t>10001223</t>
  </si>
  <si>
    <t>1100000174</t>
  </si>
  <si>
    <t>06.05.2026</t>
  </si>
  <si>
    <t>01-17</t>
  </si>
  <si>
    <t>SUBSTATIONS</t>
  </si>
  <si>
    <t>checked Sub-stations (daily check)</t>
  </si>
  <si>
    <t>10001239</t>
  </si>
  <si>
    <t>1100000175</t>
  </si>
  <si>
    <t>SCR HEADBLOCK DUMPER SURVEY.</t>
  </si>
  <si>
    <t>10001240</t>
  </si>
  <si>
    <t>1100000176</t>
  </si>
  <si>
    <t>RTG13 cabin seat sensor adjust.</t>
  </si>
  <si>
    <t>11.05.2026</t>
  </si>
  <si>
    <t>09:05:34</t>
  </si>
  <si>
    <t>10001241</t>
  </si>
  <si>
    <t>1100000177</t>
  </si>
  <si>
    <t>10.05.2026</t>
  </si>
  <si>
    <t>Workshop activities</t>
  </si>
  <si>
    <t>14:53:41</t>
  </si>
  <si>
    <t>10001265</t>
  </si>
  <si>
    <t>1100000178</t>
  </si>
  <si>
    <t>01-02-018-05</t>
  </si>
  <si>
    <t>RTG18 MONITORING AND CONTROL SYSTEMS</t>
  </si>
  <si>
    <t>RTG18 cabin seat sensor adjust.</t>
  </si>
  <si>
    <t>10001268</t>
  </si>
  <si>
    <t>1100000179</t>
  </si>
  <si>
    <t>01-02-013-01</t>
  </si>
  <si>
    <t>RTG13 GANTRY</t>
  </si>
  <si>
    <t>botton contact plate sensor signal lost</t>
  </si>
  <si>
    <t>10001270</t>
  </si>
  <si>
    <t>1100000180</t>
  </si>
  <si>
    <t>13.05.2026</t>
  </si>
  <si>
    <t>06.06.2026</t>
  </si>
  <si>
    <t>08:07:06</t>
  </si>
  <si>
    <t>10001273</t>
  </si>
  <si>
    <t>1100000181</t>
  </si>
  <si>
    <t>14.05.2026</t>
  </si>
  <si>
    <t>01-05-029</t>
  </si>
  <si>
    <t>TT029</t>
  </si>
  <si>
    <t>Warranty - TT29 Charging AC circuit</t>
  </si>
  <si>
    <t>10001279</t>
  </si>
  <si>
    <t>1100000182</t>
  </si>
  <si>
    <t>01-02-006-09</t>
  </si>
  <si>
    <t>RTG06 POWER SUPPLY</t>
  </si>
  <si>
    <t>busbar contact plate left sensor fault</t>
  </si>
  <si>
    <t>14:53:44</t>
  </si>
  <si>
    <t>10001289</t>
  </si>
  <si>
    <t>1100000183</t>
  </si>
  <si>
    <t>16.05.2026</t>
  </si>
  <si>
    <t>01-02-006-02</t>
  </si>
  <si>
    <t>RTG06 TROLLEY</t>
  </si>
  <si>
    <t>RTG 06 trolley guide rollers adjustment</t>
  </si>
  <si>
    <t>EDR.HEBA</t>
  </si>
  <si>
    <t>10001300</t>
  </si>
  <si>
    <t>1100000184</t>
  </si>
  <si>
    <t>19.05.2026</t>
  </si>
  <si>
    <t>damage in gearbox &amp; motor #8</t>
  </si>
  <si>
    <t>10001319</t>
  </si>
  <si>
    <t>1100000185</t>
  </si>
  <si>
    <t>20.05.2026</t>
  </si>
  <si>
    <t>welding workshop activities</t>
  </si>
  <si>
    <t>21.05.2026</t>
  </si>
  <si>
    <t>10001331</t>
  </si>
  <si>
    <t>1100000186</t>
  </si>
  <si>
    <t>10001336</t>
  </si>
  <si>
    <t>1100000187</t>
  </si>
  <si>
    <t>22.05.2026</t>
  </si>
  <si>
    <t>All Wires Inspection</t>
  </si>
  <si>
    <t>14:55:53</t>
  </si>
  <si>
    <t>10001340</t>
  </si>
  <si>
    <t>1100000188</t>
  </si>
  <si>
    <t>23.05.2026</t>
  </si>
  <si>
    <t>STS 1-2-3-7 elevator &amp; m house brakes ad</t>
  </si>
  <si>
    <t>10001341</t>
  </si>
  <si>
    <t>1100000189</t>
  </si>
  <si>
    <t>01-01-023-06</t>
  </si>
  <si>
    <t>STS23 MONITORING AND CONTROL SYSTEMS</t>
  </si>
  <si>
    <t>Right console emergency P.b replace</t>
  </si>
  <si>
    <t>10001345</t>
  </si>
  <si>
    <t>1100000190</t>
  </si>
  <si>
    <t>01-02-025-05</t>
  </si>
  <si>
    <t>RTG25 MONITORING AND CONTROL SYSTEMS</t>
  </si>
  <si>
    <t>loosen joystick</t>
  </si>
  <si>
    <t>25.05.2026</t>
  </si>
  <si>
    <t>A.HASSAN</t>
  </si>
  <si>
    <t>10001354</t>
  </si>
  <si>
    <t>1100000191</t>
  </si>
  <si>
    <t>01-05-100</t>
  </si>
  <si>
    <t>TT100</t>
  </si>
  <si>
    <t>cabin replacement</t>
  </si>
  <si>
    <t>16.06.2026</t>
  </si>
  <si>
    <t>15:08:04</t>
  </si>
  <si>
    <t>10001355</t>
  </si>
  <si>
    <t>1100000192</t>
  </si>
  <si>
    <t>08:16:24</t>
  </si>
  <si>
    <t>10001358</t>
  </si>
  <si>
    <t>1100000193</t>
  </si>
  <si>
    <t>Emergency P.b fix.</t>
  </si>
  <si>
    <t>10001359</t>
  </si>
  <si>
    <t>1100000194</t>
  </si>
  <si>
    <t>there is a noise on trolley</t>
  </si>
  <si>
    <t>26.05.2026</t>
  </si>
  <si>
    <t>10001360</t>
  </si>
  <si>
    <t>1100000195</t>
  </si>
  <si>
    <t>01-04</t>
  </si>
  <si>
    <t>EMPTY HANDLER</t>
  </si>
  <si>
    <t>empty 01,02 adjust vmt screen position</t>
  </si>
  <si>
    <t>10001361</t>
  </si>
  <si>
    <t>1100000196</t>
  </si>
  <si>
    <t>01-02-005-05</t>
  </si>
  <si>
    <t>RTG05 MONITORING AND CONTROL SYSTEMS</t>
  </si>
  <si>
    <t>Warranty - seat sensor wire cut</t>
  </si>
  <si>
    <t>10001363</t>
  </si>
  <si>
    <t>1100000197</t>
  </si>
  <si>
    <t>10001364</t>
  </si>
  <si>
    <t>1100000198</t>
  </si>
  <si>
    <t>01-02-015-05</t>
  </si>
  <si>
    <t>RTG15 MONITORING AND CONTROL SYSTEMS</t>
  </si>
  <si>
    <t>replace the defected PLC battery.</t>
  </si>
  <si>
    <t>10001366</t>
  </si>
  <si>
    <t>1100000199</t>
  </si>
  <si>
    <t>01.06.2026</t>
  </si>
  <si>
    <t>TR008</t>
  </si>
  <si>
    <t>change reverse siren</t>
  </si>
  <si>
    <t>02.06.2026</t>
  </si>
  <si>
    <t>10001383</t>
  </si>
  <si>
    <t>1100000200</t>
  </si>
  <si>
    <t>TR016</t>
  </si>
  <si>
    <t>10001384</t>
  </si>
  <si>
    <t>1100000201</t>
  </si>
  <si>
    <t>04.06.2026</t>
  </si>
  <si>
    <t>01-02-037-09-01</t>
  </si>
  <si>
    <t>RTG37 POWER SUPPLY GENSET</t>
  </si>
  <si>
    <t>Warranty- defected crankshaft frontseal</t>
  </si>
  <si>
    <t>05.06.2026</t>
  </si>
  <si>
    <t>10001398</t>
  </si>
  <si>
    <t>1100000202</t>
  </si>
  <si>
    <t>01-02-012-02</t>
  </si>
  <si>
    <t>RTG12 TROLLEY</t>
  </si>
  <si>
    <t>10001402</t>
  </si>
  <si>
    <t>1100000203</t>
  </si>
  <si>
    <t>10001416</t>
  </si>
  <si>
    <t>1100000204</t>
  </si>
  <si>
    <t>01-01-007-04</t>
  </si>
  <si>
    <t>STS07 BOOM</t>
  </si>
  <si>
    <t>Warranty - no boom down movement</t>
  </si>
  <si>
    <t>TECO MACM PRC  SETC</t>
  </si>
  <si>
    <t>10001421</t>
  </si>
  <si>
    <t>1100000205</t>
  </si>
  <si>
    <t>07.06.2026</t>
  </si>
  <si>
    <t>01-05-055</t>
  </si>
  <si>
    <t>cut in airway hose</t>
  </si>
  <si>
    <t>10001422</t>
  </si>
  <si>
    <t>1100000206</t>
  </si>
  <si>
    <t>attach operator not fixed</t>
  </si>
  <si>
    <t>10001423</t>
  </si>
  <si>
    <t>1100000207</t>
  </si>
  <si>
    <t>01-01-001-01-02</t>
  </si>
  <si>
    <t>STS01 GANTRY  REDUCER</t>
  </si>
  <si>
    <t>Retighten reducer coupling bolts</t>
  </si>
  <si>
    <t>10001424</t>
  </si>
  <si>
    <t>1100000208</t>
  </si>
  <si>
    <t>08.06.2026</t>
  </si>
  <si>
    <t>01-01-023-03-06</t>
  </si>
  <si>
    <t>STS23 HOIST  EMERGENCY BRAKE</t>
  </si>
  <si>
    <t>Repair Safety brake leakage</t>
  </si>
  <si>
    <t>10001426</t>
  </si>
  <si>
    <t>1100000209</t>
  </si>
  <si>
    <t>10.06.2026</t>
  </si>
  <si>
    <t>01-01-005-05</t>
  </si>
  <si>
    <t>STS05 SERVICE SYSTEMS</t>
  </si>
  <si>
    <t>check repair Gate 4 lock</t>
  </si>
  <si>
    <t>10001437</t>
  </si>
  <si>
    <t>1100000210</t>
  </si>
  <si>
    <t>01-01-023-03</t>
  </si>
  <si>
    <t>STS23 HOIST</t>
  </si>
  <si>
    <t>Adjust safety brakes oil level</t>
  </si>
  <si>
    <t>10001439</t>
  </si>
  <si>
    <t>1100000211</t>
  </si>
  <si>
    <t>11.06.2026</t>
  </si>
  <si>
    <t>10001441</t>
  </si>
  <si>
    <t>1100000212</t>
  </si>
  <si>
    <t>12.06.2026</t>
  </si>
  <si>
    <t>01-02-022-09-02</t>
  </si>
  <si>
    <t>RTG22 POWER SUPPLY ELECTRICAL GENERATOR</t>
  </si>
  <si>
    <t>the diesel run without o/p power</t>
  </si>
  <si>
    <t>10001442</t>
  </si>
  <si>
    <t>1100000213</t>
  </si>
  <si>
    <t>01-01-004-01-04</t>
  </si>
  <si>
    <t>STS04 GANTRY  WHEEL</t>
  </si>
  <si>
    <t>Gantry couplings bolts retightening</t>
  </si>
  <si>
    <t>10001443</t>
  </si>
  <si>
    <t>1100000214</t>
  </si>
  <si>
    <t>13.06.2026</t>
  </si>
  <si>
    <t>warranty WO, defected blower motor</t>
  </si>
  <si>
    <t>REL  CSER GMPS MSCP MSPT PRC</t>
  </si>
  <si>
    <t>10001447</t>
  </si>
  <si>
    <t>1100000215</t>
  </si>
  <si>
    <t>01-02-006-04</t>
  </si>
  <si>
    <t>RTG06 SPREADER</t>
  </si>
  <si>
    <t>10001448</t>
  </si>
  <si>
    <t>1100000216</t>
  </si>
  <si>
    <t>01-02-004-01</t>
  </si>
  <si>
    <t>RTG04 GANTRY</t>
  </si>
  <si>
    <t>LKD  REL  NMAT PRC</t>
  </si>
  <si>
    <t>10001449</t>
  </si>
  <si>
    <t>1100000217</t>
  </si>
  <si>
    <t>01-02-028-01</t>
  </si>
  <si>
    <t>RTG28 GANTRY</t>
  </si>
  <si>
    <t>10001450</t>
  </si>
  <si>
    <t>1100000218</t>
  </si>
  <si>
    <t>14.06.2026</t>
  </si>
  <si>
    <t>01-01-004-01</t>
  </si>
  <si>
    <t>STS04 GANTRY</t>
  </si>
  <si>
    <t>Check / Retighten Gantry coupling bolts</t>
  </si>
  <si>
    <t>28.06.2026</t>
  </si>
  <si>
    <t>15:28:52</t>
  </si>
  <si>
    <t>10001455</t>
  </si>
  <si>
    <t>1100000219</t>
  </si>
  <si>
    <t>15.06.2026</t>
  </si>
  <si>
    <t>install aux merror</t>
  </si>
  <si>
    <t>10001458</t>
  </si>
  <si>
    <t>1100000220</t>
  </si>
  <si>
    <t>01-01-006-13</t>
  </si>
  <si>
    <t>STS06 STS SPREADER</t>
  </si>
  <si>
    <t>warranty - replace SP06 hour meter</t>
  </si>
  <si>
    <t>10001460</t>
  </si>
  <si>
    <t>1100000221</t>
  </si>
  <si>
    <t>17.06.2026</t>
  </si>
  <si>
    <t>01-17-004</t>
  </si>
  <si>
    <t>Substation Utilities</t>
  </si>
  <si>
    <t>substations daily check</t>
  </si>
  <si>
    <t>18.06.2026</t>
  </si>
  <si>
    <t>10001466</t>
  </si>
  <si>
    <t>1100000222</t>
  </si>
  <si>
    <t>01-02-037-09</t>
  </si>
  <si>
    <t>RTG37 POWER SUPPLY</t>
  </si>
  <si>
    <t>Generator terminal Jbox</t>
  </si>
  <si>
    <t>19.06.2026</t>
  </si>
  <si>
    <t>10001467</t>
  </si>
  <si>
    <t>1100000223</t>
  </si>
  <si>
    <t>01-02-025-01</t>
  </si>
  <si>
    <t>RTG25 GANTRY</t>
  </si>
  <si>
    <t>LKD  REL  CNF  JBFI NMAT PRC  SETC</t>
  </si>
  <si>
    <t>10001469</t>
  </si>
  <si>
    <t>1100000224</t>
  </si>
  <si>
    <t>01-02-004-05-01</t>
  </si>
  <si>
    <t>RTG04 MONIT &amp; CONT CPU 1515F-2 PN</t>
  </si>
  <si>
    <t>10001470</t>
  </si>
  <si>
    <t>1100000225</t>
  </si>
  <si>
    <t>TT100 Changing orbitrol block</t>
  </si>
  <si>
    <t>10001473</t>
  </si>
  <si>
    <t>1100000226</t>
  </si>
  <si>
    <t>spot right light not work</t>
  </si>
  <si>
    <t>20.06.2026</t>
  </si>
  <si>
    <t>10001474</t>
  </si>
  <si>
    <t>1100000227</t>
  </si>
  <si>
    <t>24.06.2026</t>
  </si>
  <si>
    <t>Warranty - CMS screen not working</t>
  </si>
  <si>
    <t>10001487</t>
  </si>
  <si>
    <t>1100000228</t>
  </si>
  <si>
    <t>01-02-017-02-01</t>
  </si>
  <si>
    <t>RTG17 TROLLEY  MOTOR</t>
  </si>
  <si>
    <t>Spreader not leveled</t>
  </si>
  <si>
    <t>10001488</t>
  </si>
  <si>
    <t>1100000229</t>
  </si>
  <si>
    <t>25.06.2026</t>
  </si>
  <si>
    <t>Routine check for power substations</t>
  </si>
  <si>
    <t>26.06.2026</t>
  </si>
  <si>
    <t>10001499</t>
  </si>
  <si>
    <t>1100000230</t>
  </si>
  <si>
    <t>29.06.2026</t>
  </si>
  <si>
    <t>TR094</t>
  </si>
  <si>
    <t>TR94 rear right signal light not working</t>
  </si>
  <si>
    <t>10001514</t>
  </si>
  <si>
    <t>1100000231</t>
  </si>
  <si>
    <t>RTG04 corner 2 anticollision adjustment</t>
  </si>
  <si>
    <t>10001515</t>
  </si>
  <si>
    <t>1100000232</t>
  </si>
  <si>
    <t>01-02-030-02</t>
  </si>
  <si>
    <t>RTG30 TROLLEY</t>
  </si>
  <si>
    <t>Trolley panel X600 power cable check</t>
  </si>
  <si>
    <t>10001516</t>
  </si>
  <si>
    <t>1100000233</t>
  </si>
  <si>
    <t>30.06.2026</t>
  </si>
  <si>
    <t>01-02-012</t>
  </si>
  <si>
    <t>noise from the skew motion</t>
  </si>
  <si>
    <t>10001517</t>
  </si>
  <si>
    <t>1100000234</t>
  </si>
  <si>
    <t>01-01-022-10</t>
  </si>
  <si>
    <t>STS22 ELEVATOR</t>
  </si>
  <si>
    <t>Elevator F08 fault and CD</t>
  </si>
  <si>
    <t>TECO MSCP NMAT PRC  SETC</t>
  </si>
  <si>
    <t>10001521</t>
  </si>
  <si>
    <t>1100000235</t>
  </si>
  <si>
    <t>01.07.2026</t>
  </si>
  <si>
    <t>not start engine</t>
  </si>
  <si>
    <t>10001536</t>
  </si>
  <si>
    <t>1100000236</t>
  </si>
  <si>
    <t>04.07.2026</t>
  </si>
  <si>
    <t>truck 60 air leakage</t>
  </si>
  <si>
    <t>10001539</t>
  </si>
  <si>
    <t>1100000237</t>
  </si>
  <si>
    <t>01-05-012</t>
  </si>
  <si>
    <t>10001544</t>
  </si>
  <si>
    <t>1100000238</t>
  </si>
  <si>
    <t>05.07.2026</t>
  </si>
  <si>
    <t>01-01-002-01-05</t>
  </si>
  <si>
    <t>STS02 GANTRY RAIL CLAMP</t>
  </si>
  <si>
    <t>sts 2 rail clamp sea side 2</t>
  </si>
  <si>
    <t>10001550</t>
  </si>
  <si>
    <t>1100000239</t>
  </si>
  <si>
    <t>11.07.2026</t>
  </si>
  <si>
    <t>Water in Fuel” warning message"</t>
  </si>
  <si>
    <t>10001570</t>
  </si>
  <si>
    <t>1100000240</t>
  </si>
  <si>
    <t>15.07.2026</t>
  </si>
  <si>
    <t>01-02-020-02</t>
  </si>
  <si>
    <t>RTG20 TROLLEY</t>
  </si>
  <si>
    <t>TROLLEY NOISE</t>
  </si>
  <si>
    <t>10001614</t>
  </si>
  <si>
    <t>1100000241</t>
  </si>
  <si>
    <t>16.07.2026</t>
  </si>
  <si>
    <t>01-02-001</t>
  </si>
  <si>
    <t>communication fault</t>
  </si>
  <si>
    <t>10001655</t>
  </si>
  <si>
    <t>1100000242</t>
  </si>
  <si>
    <t>19.07.2026</t>
  </si>
  <si>
    <t>01-05-019</t>
  </si>
  <si>
    <t>air leak from the seat</t>
  </si>
  <si>
    <t>10001675</t>
  </si>
  <si>
    <t>1100000243</t>
  </si>
  <si>
    <t>01-02-001-09</t>
  </si>
  <si>
    <t>RTG01 POWER SUPPLY</t>
  </si>
  <si>
    <t>Warranty - replace fuel solenoid valve</t>
  </si>
  <si>
    <t>REL  CSER NMAT PRC</t>
  </si>
  <si>
    <t>10001677</t>
  </si>
  <si>
    <t>1100000244</t>
  </si>
  <si>
    <t>20.07.2026</t>
  </si>
  <si>
    <t>10001694</t>
  </si>
  <si>
    <t>1100000245</t>
  </si>
  <si>
    <t>21.07.2026</t>
  </si>
  <si>
    <t>01-02-013-03-08</t>
  </si>
  <si>
    <t>RTG13 HOIST TRIM MOTOR</t>
  </si>
  <si>
    <t>replace Trim sensor center plug.</t>
  </si>
  <si>
    <t>10001704</t>
  </si>
  <si>
    <t>1100000246</t>
  </si>
  <si>
    <t>Warranty -install missing gantry encoder</t>
  </si>
  <si>
    <t>TECO GMPS MSPT PRC  SETC</t>
  </si>
  <si>
    <t>10001706</t>
  </si>
  <si>
    <t>1100000247</t>
  </si>
  <si>
    <t>Warranty - replace boom right gate lock</t>
  </si>
  <si>
    <t>10001707</t>
  </si>
  <si>
    <t>1100000248</t>
  </si>
  <si>
    <t>22.07.2026</t>
  </si>
  <si>
    <t>shift problem</t>
  </si>
  <si>
    <t>10001715</t>
  </si>
  <si>
    <t>1100000249</t>
  </si>
  <si>
    <t>10001720</t>
  </si>
  <si>
    <t>1100000250</t>
  </si>
  <si>
    <t>23.07.2026</t>
  </si>
  <si>
    <t>01-02-015-04</t>
  </si>
  <si>
    <t>RTG15 SPREADER</t>
  </si>
  <si>
    <t>Found flipper safety shackle broken</t>
  </si>
  <si>
    <t>10001733</t>
  </si>
  <si>
    <t>1100000251</t>
  </si>
  <si>
    <t>24.07.2026</t>
  </si>
  <si>
    <t>01-02-015</t>
  </si>
  <si>
    <t>Changed A1002 module connector</t>
  </si>
  <si>
    <t>10001749</t>
  </si>
  <si>
    <t>1100000252</t>
  </si>
  <si>
    <t>01-02-008-05</t>
  </si>
  <si>
    <t>RTG08 MONITORING AND CONTROL SYSTEMS</t>
  </si>
  <si>
    <t>Seat sensor cable adjustment</t>
  </si>
  <si>
    <t>10001750</t>
  </si>
  <si>
    <t>1100000253</t>
  </si>
  <si>
    <t>01-05-042</t>
  </si>
  <si>
    <t>TT042</t>
  </si>
  <si>
    <t>AC ISSUE</t>
  </si>
  <si>
    <t>10001753</t>
  </si>
  <si>
    <t>1100000254</t>
  </si>
  <si>
    <t>25.07.2026</t>
  </si>
  <si>
    <t>Warranty - Gantry brake #1 replacement.</t>
  </si>
  <si>
    <t>10001759</t>
  </si>
  <si>
    <t>1100000255</t>
  </si>
  <si>
    <t>27.07.2026</t>
  </si>
  <si>
    <t>scr cam and hoist cam adjust</t>
  </si>
  <si>
    <t>10001793</t>
  </si>
  <si>
    <t>1100000256</t>
  </si>
  <si>
    <t>28.07.2026</t>
  </si>
  <si>
    <t>check repair position check sensor</t>
  </si>
  <si>
    <t>LKD  REL  GMPS PRC</t>
  </si>
  <si>
    <t>10001807</t>
  </si>
  <si>
    <t>1100000257</t>
  </si>
  <si>
    <t>01-05-030</t>
  </si>
  <si>
    <t>Air condition fault</t>
  </si>
  <si>
    <t>10001812</t>
  </si>
  <si>
    <t>1100000258</t>
  </si>
  <si>
    <t>trolley synchronous ls1 check</t>
  </si>
  <si>
    <t>TECO MSCP PRC  SETC</t>
  </si>
  <si>
    <t>10001813</t>
  </si>
  <si>
    <t>1100000259</t>
  </si>
  <si>
    <t>01-02-020-04</t>
  </si>
  <si>
    <t>RTG20 SPREADER</t>
  </si>
  <si>
    <t>10001814</t>
  </si>
  <si>
    <t>1100000260</t>
  </si>
  <si>
    <t>30.07.2026</t>
  </si>
  <si>
    <t>10001848</t>
  </si>
  <si>
    <t>1100000261</t>
  </si>
  <si>
    <t>02.08.2026</t>
  </si>
  <si>
    <t>01-02-027-05</t>
  </si>
  <si>
    <t>RTG27 MONITORING AND CONTROL SYSTEMS</t>
  </si>
  <si>
    <t>Adjusted seat switch cable</t>
  </si>
  <si>
    <t>10001883</t>
  </si>
  <si>
    <t>1100000262</t>
  </si>
  <si>
    <t>01-02-027-04</t>
  </si>
  <si>
    <t>RTG27 SPREADER</t>
  </si>
  <si>
    <t>spreader DSL lock sensor cable replaceme</t>
  </si>
  <si>
    <t>10001894</t>
  </si>
  <si>
    <t>1100000263</t>
  </si>
  <si>
    <t>01-01-007-13</t>
  </si>
  <si>
    <t>STS07 STS SPREADER</t>
  </si>
  <si>
    <t>spreader replacement with SPR08</t>
  </si>
  <si>
    <t>10001895</t>
  </si>
  <si>
    <t>1100000264</t>
  </si>
  <si>
    <t>Lock Signal Missing</t>
  </si>
  <si>
    <t>10001903</t>
  </si>
  <si>
    <t>1100000265</t>
  </si>
  <si>
    <t>03.08.2026</t>
  </si>
  <si>
    <t>10001911</t>
  </si>
  <si>
    <t>1100000266</t>
  </si>
  <si>
    <t>05.08.2026</t>
  </si>
  <si>
    <t>01-01-001-13</t>
  </si>
  <si>
    <t>STS01 STS SPREADER</t>
  </si>
  <si>
    <t>change spreader on the crane</t>
  </si>
  <si>
    <t>10001935</t>
  </si>
  <si>
    <t>1100000267</t>
  </si>
  <si>
    <t>06.08.2026</t>
  </si>
  <si>
    <t>01-02-019-02</t>
  </si>
  <si>
    <t>RTG19 TROLLEY</t>
  </si>
  <si>
    <t>10001973</t>
  </si>
  <si>
    <t>1100000268</t>
  </si>
  <si>
    <t>01-01-002-13</t>
  </si>
  <si>
    <t>STS02 STS SPREADER</t>
  </si>
  <si>
    <t>during the spr inspectionan oil leak</t>
  </si>
  <si>
    <t>10001977</t>
  </si>
  <si>
    <t>1100000269</t>
  </si>
  <si>
    <t>09.08.2026</t>
  </si>
  <si>
    <t>01-02-013-02-02</t>
  </si>
  <si>
    <t>RTG13 TROLLEY  REDUCER</t>
  </si>
  <si>
    <t>raadar sensor</t>
  </si>
  <si>
    <t>LKD  CRTD NMAT PRC</t>
  </si>
  <si>
    <t>10002006</t>
  </si>
  <si>
    <t>1100000270</t>
  </si>
  <si>
    <t>Replacing gantry unti collision sensor</t>
  </si>
  <si>
    <t>10002008</t>
  </si>
  <si>
    <t>1100000271</t>
  </si>
  <si>
    <t>10.08.2026</t>
  </si>
  <si>
    <t>01-02-001-02</t>
  </si>
  <si>
    <t>RTG01 TROLLEY</t>
  </si>
  <si>
    <t>Warranty WO trolley panel power problem</t>
  </si>
  <si>
    <t>10002014</t>
  </si>
  <si>
    <t>1100000272</t>
  </si>
  <si>
    <t>12.08.2026</t>
  </si>
  <si>
    <t>SP08</t>
  </si>
  <si>
    <t>10002065</t>
  </si>
  <si>
    <t>1100000273</t>
  </si>
  <si>
    <t>01-02-022-04</t>
  </si>
  <si>
    <t>RTG22 SPREADER</t>
  </si>
  <si>
    <t>10002069</t>
  </si>
  <si>
    <t>1100000274</t>
  </si>
  <si>
    <t>warranty - repair Ac blower</t>
  </si>
  <si>
    <t>REL  CSER GMPS MACM PRC  SETC</t>
  </si>
  <si>
    <t>10002071</t>
  </si>
  <si>
    <t>1100000275</t>
  </si>
  <si>
    <t>01-05-088</t>
  </si>
  <si>
    <t>TT088</t>
  </si>
  <si>
    <t>Warranty - defected cabin tilting pump</t>
  </si>
  <si>
    <t>10002072</t>
  </si>
  <si>
    <t>1100000276</t>
  </si>
  <si>
    <t>Warranty - Fuel Level Sensor is defected</t>
  </si>
  <si>
    <t>10002073</t>
  </si>
  <si>
    <t>1100000277</t>
  </si>
  <si>
    <t>Warranty- defected AC cabin evaioator</t>
  </si>
  <si>
    <t>10002074</t>
  </si>
  <si>
    <t>1100000278</t>
  </si>
  <si>
    <t>13.08.2026</t>
  </si>
  <si>
    <t>hoist slack switch</t>
  </si>
  <si>
    <t>10002088</t>
  </si>
  <si>
    <t>1100000279</t>
  </si>
  <si>
    <t>14.08.2026</t>
  </si>
  <si>
    <t>SPR16 communication fault.</t>
  </si>
  <si>
    <t>10002103</t>
  </si>
  <si>
    <t>1100000280</t>
  </si>
  <si>
    <t>15.08.2026</t>
  </si>
  <si>
    <t>trolley over travel land side</t>
  </si>
  <si>
    <t>10002108</t>
  </si>
  <si>
    <t>1100000281</t>
  </si>
  <si>
    <t>01-05-061</t>
  </si>
  <si>
    <t>TT061</t>
  </si>
  <si>
    <t>brake fault</t>
  </si>
  <si>
    <t>10002109</t>
  </si>
  <si>
    <t>1100000282</t>
  </si>
  <si>
    <t>16.08.2026</t>
  </si>
  <si>
    <t>01-02-021</t>
  </si>
  <si>
    <t>consol fixation</t>
  </si>
  <si>
    <t>10002122</t>
  </si>
  <si>
    <t>1100000283</t>
  </si>
  <si>
    <t>Replacement of the broken wiper arm</t>
  </si>
  <si>
    <t>10002125</t>
  </si>
  <si>
    <t>1100000284</t>
  </si>
  <si>
    <t>01-02-028-05</t>
  </si>
  <si>
    <t>RTG28 MONITORING AND CONTROL SYSTEMS</t>
  </si>
  <si>
    <t>Cabin console bolts loose</t>
  </si>
  <si>
    <t>10002129</t>
  </si>
  <si>
    <t>1100000285</t>
  </si>
  <si>
    <t>18.08.2026</t>
  </si>
  <si>
    <t>A/C blower motor fuse replace</t>
  </si>
  <si>
    <t>10002157</t>
  </si>
  <si>
    <t>1100000286</t>
  </si>
  <si>
    <t>19.08.2026</t>
  </si>
  <si>
    <t>10002164</t>
  </si>
  <si>
    <t>1100000287</t>
  </si>
  <si>
    <t>20.08.2026</t>
  </si>
  <si>
    <t>AC water leakage</t>
  </si>
  <si>
    <t>10002170</t>
  </si>
  <si>
    <t>1100000288</t>
  </si>
  <si>
    <t>01-02-016-07-02</t>
  </si>
  <si>
    <t>RTG16 AIR CONDITION CABIN AIR CONDITION</t>
  </si>
  <si>
    <t>Cabin air condion drain issue</t>
  </si>
  <si>
    <t>10002171</t>
  </si>
  <si>
    <t>1100000289</t>
  </si>
  <si>
    <t>Tire repair</t>
  </si>
  <si>
    <t>10002172</t>
  </si>
  <si>
    <t>1100000290</t>
  </si>
  <si>
    <t>21.08.2026</t>
  </si>
  <si>
    <t>SP10</t>
  </si>
  <si>
    <t>Warranty-Twin cylinder replacement</t>
  </si>
  <si>
    <t>REL  CSER GMPS MACM PRC</t>
  </si>
  <si>
    <t>10002188</t>
  </si>
  <si>
    <t>1100000291</t>
  </si>
  <si>
    <t>22.08.2026</t>
  </si>
  <si>
    <t>Overhauling flipper GB</t>
  </si>
  <si>
    <t>10002192</t>
  </si>
  <si>
    <t>1100000292</t>
  </si>
  <si>
    <t>26.08.2026</t>
  </si>
  <si>
    <t>01-05-002</t>
  </si>
  <si>
    <t>TT002</t>
  </si>
  <si>
    <t>truck screen power issue</t>
  </si>
  <si>
    <t>10002236</t>
  </si>
  <si>
    <t>1100000293</t>
  </si>
  <si>
    <t>Warranty - defected AC blower</t>
  </si>
  <si>
    <t>10002239</t>
  </si>
  <si>
    <t>1100000294</t>
  </si>
  <si>
    <t>defected tie down sensor</t>
  </si>
  <si>
    <t>10002240</t>
  </si>
  <si>
    <t>1100000295</t>
  </si>
  <si>
    <t>01-06</t>
  </si>
  <si>
    <t>FORKLIFT</t>
  </si>
  <si>
    <t>New Forklift initial PM</t>
  </si>
  <si>
    <t>10002245</t>
  </si>
  <si>
    <t>1100000296</t>
  </si>
  <si>
    <t>01-02-030-03-02</t>
  </si>
  <si>
    <t>RTG30 HOIST  REDUCER</t>
  </si>
  <si>
    <t>Hoist GB Repair Warranty Claim</t>
  </si>
  <si>
    <t>10002246</t>
  </si>
  <si>
    <t>1100000297</t>
  </si>
  <si>
    <t>28.08.2026</t>
  </si>
  <si>
    <t>01-02-016-04</t>
  </si>
  <si>
    <t>RTG16 SPREADER</t>
  </si>
  <si>
    <t>10002266</t>
  </si>
  <si>
    <t>1100000298</t>
  </si>
  <si>
    <t>10002269</t>
  </si>
  <si>
    <t>1100000299</t>
  </si>
  <si>
    <t>29.08.2026</t>
  </si>
  <si>
    <t>outside gantry anti-collision LS holder</t>
  </si>
  <si>
    <t>10002271</t>
  </si>
  <si>
    <t>1100000300</t>
  </si>
  <si>
    <t>01-01-006-11</t>
  </si>
  <si>
    <t>STS06 STRUCTURE</t>
  </si>
  <si>
    <t>headblock sea side door adjustment.</t>
  </si>
  <si>
    <t>10002272</t>
  </si>
  <si>
    <t>1100000301</t>
  </si>
  <si>
    <t>10002273</t>
  </si>
  <si>
    <t>1100000302</t>
  </si>
  <si>
    <t>01-02-018-03-05</t>
  </si>
  <si>
    <t>RTG18 HOIST  WIRE ROPE</t>
  </si>
  <si>
    <t>Clean / Grease Hoist wire ropes</t>
  </si>
  <si>
    <t>10002278</t>
  </si>
  <si>
    <t>1100000303</t>
  </si>
  <si>
    <t>30.08.2026</t>
  </si>
  <si>
    <t>01-20</t>
  </si>
  <si>
    <t>pick up</t>
  </si>
  <si>
    <t>VAN04</t>
  </si>
  <si>
    <t>van 04 tire repairing</t>
  </si>
  <si>
    <t>10002288</t>
  </si>
  <si>
    <t>1100000304</t>
  </si>
  <si>
    <t>RS03 FW&amp;BW console actuator replacement</t>
  </si>
  <si>
    <t>10002289</t>
  </si>
  <si>
    <t>1100000305</t>
  </si>
  <si>
    <t>Check/repair Gate 5 fault</t>
  </si>
  <si>
    <t>10002290</t>
  </si>
  <si>
    <t>1100000306</t>
  </si>
  <si>
    <t>SP09</t>
  </si>
  <si>
    <t>Warranty - Pump not starting</t>
  </si>
  <si>
    <t>10002291</t>
  </si>
  <si>
    <t>1100000307</t>
  </si>
  <si>
    <t>02.09.2026</t>
  </si>
  <si>
    <t>10002312</t>
  </si>
  <si>
    <t>1100000308</t>
  </si>
  <si>
    <t>01-02-008</t>
  </si>
  <si>
    <t>Trolley console loose</t>
  </si>
  <si>
    <t>10002313</t>
  </si>
  <si>
    <t>1100000309</t>
  </si>
  <si>
    <t>SP12</t>
  </si>
  <si>
    <t>warranty - install new HIS sensor</t>
  </si>
  <si>
    <t>10002336</t>
  </si>
  <si>
    <t>1100000310</t>
  </si>
  <si>
    <t>10002337</t>
  </si>
  <si>
    <t>1100000311</t>
  </si>
  <si>
    <t>04.09.2026</t>
  </si>
  <si>
    <t>Parking brake issue</t>
  </si>
  <si>
    <t>10002369</t>
  </si>
  <si>
    <t>1100000312</t>
  </si>
  <si>
    <t>07.09.2026</t>
  </si>
  <si>
    <t>01-02-013-03-02</t>
  </si>
  <si>
    <t>RTG13 HOIST  REDUCER</t>
  </si>
  <si>
    <t>Warranty - Hoist GB oil leakage</t>
  </si>
  <si>
    <t>10002373</t>
  </si>
  <si>
    <t>1100000313</t>
  </si>
  <si>
    <t>08.09.2026</t>
  </si>
  <si>
    <t>01-17-001-04</t>
  </si>
  <si>
    <t>PRE-GATE TS</t>
  </si>
  <si>
    <t>gate it rack not working</t>
  </si>
  <si>
    <t>10002374</t>
  </si>
  <si>
    <t>1100000314</t>
  </si>
  <si>
    <t>01-05-097</t>
  </si>
  <si>
    <t>10002379</t>
  </si>
  <si>
    <t>1100000315</t>
  </si>
  <si>
    <t>replacement of leds</t>
  </si>
  <si>
    <t>10002380</t>
  </si>
  <si>
    <t>1100000316</t>
  </si>
  <si>
    <t>09.09.2026</t>
  </si>
  <si>
    <t>01-02-030</t>
  </si>
  <si>
    <t>10002381</t>
  </si>
  <si>
    <t>1100000317</t>
  </si>
  <si>
    <t>10.09.2026</t>
  </si>
  <si>
    <t>01-05-016</t>
  </si>
  <si>
    <t>TT016</t>
  </si>
  <si>
    <t>Cabin light fuse replacement</t>
  </si>
  <si>
    <t>10002424</t>
  </si>
  <si>
    <t>1100000318</t>
  </si>
  <si>
    <t>13.09.2026</t>
  </si>
  <si>
    <t>01-02-027-02</t>
  </si>
  <si>
    <t>RTG27 TROLLEY</t>
  </si>
  <si>
    <t>10002449</t>
  </si>
  <si>
    <t>1100000319</t>
  </si>
  <si>
    <t>trolley forward check fault</t>
  </si>
  <si>
    <t>10002454</t>
  </si>
  <si>
    <t>1100000320</t>
  </si>
  <si>
    <t>trolley encoder position check</t>
  </si>
  <si>
    <t>10002459</t>
  </si>
  <si>
    <t>1100000321</t>
  </si>
  <si>
    <t>14.09.2026</t>
  </si>
  <si>
    <t>01-01-007</t>
  </si>
  <si>
    <t>consol and display fixation</t>
  </si>
  <si>
    <t>10002461</t>
  </si>
  <si>
    <t>1100000322</t>
  </si>
  <si>
    <t>replace trailer defected sarin</t>
  </si>
  <si>
    <t>10002464</t>
  </si>
  <si>
    <t>1100000323</t>
  </si>
  <si>
    <t>15.09.2026</t>
  </si>
  <si>
    <t>cabin glass adjustment</t>
  </si>
  <si>
    <t>REL  CSER MSCP PRC</t>
  </si>
  <si>
    <t>10002465</t>
  </si>
  <si>
    <t>1100000324</t>
  </si>
  <si>
    <t>hoist wire rope drailed fault</t>
  </si>
  <si>
    <t>REL  CSER MSCP NMAT PRC</t>
  </si>
  <si>
    <t>10002466</t>
  </si>
  <si>
    <t>1100000325</t>
  </si>
  <si>
    <t>16.09.2026</t>
  </si>
  <si>
    <t>01-02-022-03</t>
  </si>
  <si>
    <t>RTG22 HOIST</t>
  </si>
  <si>
    <t>Thruster brake challenge</t>
  </si>
  <si>
    <t>REL  CSER GMPS MSPT PRC</t>
  </si>
  <si>
    <t>10002482</t>
  </si>
  <si>
    <t>1100000326</t>
  </si>
  <si>
    <t>17.09.2026</t>
  </si>
  <si>
    <t>FL3-06</t>
  </si>
  <si>
    <t>preservation check list</t>
  </si>
  <si>
    <t>10002506</t>
  </si>
  <si>
    <t>1100000327</t>
  </si>
  <si>
    <t>21.09.2026</t>
  </si>
  <si>
    <t>01-01-006-04</t>
  </si>
  <si>
    <t>STS06 BOOM</t>
  </si>
  <si>
    <t>warranty - defected right gate lock</t>
  </si>
  <si>
    <t>10002524</t>
  </si>
  <si>
    <t>1100000328</t>
  </si>
  <si>
    <t>22.09.2026</t>
  </si>
  <si>
    <t>01-02-021-02</t>
  </si>
  <si>
    <t>RTG21 TROLLEY</t>
  </si>
  <si>
    <t>noise on the trolley while moving</t>
  </si>
  <si>
    <t>10002529</t>
  </si>
  <si>
    <t>1100000329</t>
  </si>
  <si>
    <t>23.09.2026</t>
  </si>
  <si>
    <t>trolley alignment adjust</t>
  </si>
  <si>
    <t>10002532</t>
  </si>
  <si>
    <t>1100000330</t>
  </si>
  <si>
    <t>01-02-008-01-03</t>
  </si>
  <si>
    <t>RTG08 GANTRY  DIFFRENTIAL</t>
  </si>
  <si>
    <t>Gantry oil replacement</t>
  </si>
  <si>
    <t>10002533</t>
  </si>
  <si>
    <t>1100000331</t>
  </si>
  <si>
    <t>Fabri. STS signs</t>
  </si>
  <si>
    <t>10002543</t>
  </si>
  <si>
    <t>1100000332</t>
  </si>
  <si>
    <t>Replace HB damper parts by Wampfler</t>
  </si>
  <si>
    <t>10002544</t>
  </si>
  <si>
    <t>1100000333</t>
  </si>
  <si>
    <t>01-01-002</t>
  </si>
  <si>
    <t>10002545</t>
  </si>
  <si>
    <t>1100000334</t>
  </si>
  <si>
    <t>10002546</t>
  </si>
  <si>
    <t>1100000335</t>
  </si>
  <si>
    <t>10002547</t>
  </si>
  <si>
    <t>1100000336</t>
  </si>
  <si>
    <t>10002548</t>
  </si>
  <si>
    <t>1100000337</t>
  </si>
  <si>
    <t>10002549</t>
  </si>
  <si>
    <t>1100000338</t>
  </si>
  <si>
    <t>10002550</t>
  </si>
  <si>
    <t>1100000339</t>
  </si>
  <si>
    <t>24.09.2026</t>
  </si>
  <si>
    <t>01-02-021-04</t>
  </si>
  <si>
    <t>RTG21 SPREADER</t>
  </si>
  <si>
    <t>10002559</t>
  </si>
  <si>
    <t>1100000340</t>
  </si>
  <si>
    <t>tls pump heater problem</t>
  </si>
  <si>
    <t>10002566</t>
  </si>
  <si>
    <t>1100000341</t>
  </si>
  <si>
    <t>01-02-004</t>
  </si>
  <si>
    <t>Engine starting challenge</t>
  </si>
  <si>
    <t>10002627</t>
  </si>
  <si>
    <t>1100000360</t>
  </si>
  <si>
    <t>26.09.2026</t>
  </si>
  <si>
    <t>01-13</t>
  </si>
  <si>
    <t>OVERHEIGHT FRAMES</t>
  </si>
  <si>
    <t>OHF 38481 TWL bolts replacement</t>
  </si>
  <si>
    <t>10002648</t>
  </si>
  <si>
    <t>1100000361</t>
  </si>
  <si>
    <t>01-02-020-05</t>
  </si>
  <si>
    <t>RTG20 MONITORING AND CONTROL SYSTEMS</t>
  </si>
  <si>
    <t>Replacement of operator CMS</t>
  </si>
  <si>
    <t>REL  CSER GMPS PRC</t>
  </si>
  <si>
    <t>10002649</t>
  </si>
  <si>
    <t>1100000362</t>
  </si>
  <si>
    <t>27.09.2026</t>
  </si>
  <si>
    <t>01-02-005-02</t>
  </si>
  <si>
    <t>RTG05 TROLLEY</t>
  </si>
  <si>
    <t>10002662</t>
  </si>
  <si>
    <t>1100000380</t>
  </si>
  <si>
    <t>29.09.2026</t>
  </si>
  <si>
    <t>01-02-001-05</t>
  </si>
  <si>
    <t>RTG01 MONITORING AND CONTROL SYSTEMS</t>
  </si>
  <si>
    <t>check/ replace defected camera display</t>
  </si>
  <si>
    <t>10002674</t>
  </si>
  <si>
    <t>1100000381</t>
  </si>
  <si>
    <t>support mechanical PM</t>
  </si>
  <si>
    <t>10002675</t>
  </si>
  <si>
    <t>1100000382</t>
  </si>
  <si>
    <t>01-02-004-05</t>
  </si>
  <si>
    <t>RTG04 MONITORING AND CONTROL SYSTEMS</t>
  </si>
  <si>
    <t>right joystick console fixation</t>
  </si>
  <si>
    <t>10002676</t>
  </si>
  <si>
    <t>1100000383</t>
  </si>
  <si>
    <t>01-02-005-03</t>
  </si>
  <si>
    <t>RTG05 HOIST</t>
  </si>
  <si>
    <t>safety brake release fault</t>
  </si>
  <si>
    <t>10002677</t>
  </si>
  <si>
    <t>1100000384</t>
  </si>
  <si>
    <t>30.09.2026</t>
  </si>
  <si>
    <t>Warranty - replace Gate 3 lock</t>
  </si>
  <si>
    <t>10002685</t>
  </si>
  <si>
    <t>1100000385</t>
  </si>
  <si>
    <t>01-08</t>
  </si>
  <si>
    <t>MANLIFT</t>
  </si>
  <si>
    <t>replace scissor lift batteries</t>
  </si>
  <si>
    <t>10002686</t>
  </si>
  <si>
    <t>1100000386</t>
  </si>
  <si>
    <t>02.10.2026</t>
  </si>
  <si>
    <t>10002703</t>
  </si>
  <si>
    <t>1100000387</t>
  </si>
  <si>
    <t>05.10.2026</t>
  </si>
  <si>
    <t>head block dumper pracket fixation</t>
  </si>
  <si>
    <t>10002728</t>
  </si>
  <si>
    <t>1100000388</t>
  </si>
  <si>
    <t>adjusted brake for trailer</t>
  </si>
  <si>
    <t>10002729</t>
  </si>
  <si>
    <t>1100000389</t>
  </si>
  <si>
    <t>check repair trolley seaside LS</t>
  </si>
  <si>
    <t>10002730</t>
  </si>
  <si>
    <t>1100000390</t>
  </si>
  <si>
    <t>secure HB damber bracket fixation</t>
  </si>
  <si>
    <t>10002731</t>
  </si>
  <si>
    <t>1100000391</t>
  </si>
  <si>
    <t>01-01-004-11</t>
  </si>
  <si>
    <t>STS04 STRUCTURE</t>
  </si>
  <si>
    <t>weld HB chevese guard</t>
  </si>
  <si>
    <t>10002732</t>
  </si>
  <si>
    <t>1100000392</t>
  </si>
  <si>
    <t>06.10.2026</t>
  </si>
  <si>
    <t>01-02-024</t>
  </si>
  <si>
    <t>Trim cables repairing</t>
  </si>
  <si>
    <t>10002734</t>
  </si>
  <si>
    <t>1100000393</t>
  </si>
  <si>
    <t>boom middle roller</t>
  </si>
  <si>
    <t>10002736</t>
  </si>
  <si>
    <t>1100000394</t>
  </si>
  <si>
    <t>07.10.2026</t>
  </si>
  <si>
    <t>Road marking machine failed to work</t>
  </si>
  <si>
    <t>10002780</t>
  </si>
  <si>
    <t>1100000395</t>
  </si>
  <si>
    <t>01-02-019-03</t>
  </si>
  <si>
    <t>RTG19 HOIST</t>
  </si>
  <si>
    <t>repair safety brake oil leakge</t>
  </si>
  <si>
    <t>10002785</t>
  </si>
  <si>
    <t>1100000396</t>
  </si>
  <si>
    <t>Warranty - defected engine fuel solenoid</t>
  </si>
  <si>
    <t>REL  CSER MACM PRC</t>
  </si>
  <si>
    <t>10002786</t>
  </si>
  <si>
    <t>1100000397</t>
  </si>
  <si>
    <t>08.10.2026</t>
  </si>
  <si>
    <t>10002790</t>
  </si>
  <si>
    <t>1100000398</t>
  </si>
  <si>
    <t>09.10.2026</t>
  </si>
  <si>
    <t>defective beacon fuse</t>
  </si>
  <si>
    <t>10002797</t>
  </si>
  <si>
    <t>1100000399</t>
  </si>
  <si>
    <t>10.10.2026</t>
  </si>
  <si>
    <t>01-01-007-03</t>
  </si>
  <si>
    <t>STS07 HOIST</t>
  </si>
  <si>
    <t>10002798</t>
  </si>
  <si>
    <t>1100000400</t>
  </si>
  <si>
    <t>11.10.2026</t>
  </si>
  <si>
    <t>01-01-006-13-01</t>
  </si>
  <si>
    <t>STS06 STS SPREADER SPREADER</t>
  </si>
  <si>
    <t>head block gard damage</t>
  </si>
  <si>
    <t>10002802</t>
  </si>
  <si>
    <t>1100000401</t>
  </si>
  <si>
    <t>hoist wire inspection</t>
  </si>
  <si>
    <t>10002803</t>
  </si>
  <si>
    <t>1100000402</t>
  </si>
  <si>
    <t>01-05-086</t>
  </si>
  <si>
    <t>TT086</t>
  </si>
  <si>
    <t>TT 86 mirror side installation</t>
  </si>
  <si>
    <t>10002805</t>
  </si>
  <si>
    <t>1100000403</t>
  </si>
  <si>
    <t>13.10.2026</t>
  </si>
  <si>
    <t>Empty handler 04 defected front lights</t>
  </si>
  <si>
    <t>10002824</t>
  </si>
  <si>
    <t>1200000000</t>
  </si>
  <si>
    <t>09.12.2025</t>
  </si>
  <si>
    <t>13:42:23</t>
  </si>
  <si>
    <t>10000273</t>
  </si>
  <si>
    <t>1200000001</t>
  </si>
  <si>
    <t>01-02-007-01</t>
  </si>
  <si>
    <t>RTG07 GANTRY</t>
  </si>
  <si>
    <t>14.02.2026</t>
  </si>
  <si>
    <t>18:49:52</t>
  </si>
  <si>
    <t>10000615</t>
  </si>
  <si>
    <t>1200000002</t>
  </si>
  <si>
    <t>01-02-026-04</t>
  </si>
  <si>
    <t>RTG26 SPREADER</t>
  </si>
  <si>
    <t>18:49:56</t>
  </si>
  <si>
    <t>10000649</t>
  </si>
  <si>
    <t>1200000003</t>
  </si>
  <si>
    <t>01-02-013-03</t>
  </si>
  <si>
    <t>RTG13 HOIST</t>
  </si>
  <si>
    <t>20.02.2026</t>
  </si>
  <si>
    <t>18:49:58</t>
  </si>
  <si>
    <t>10000659</t>
  </si>
  <si>
    <t>1200000004</t>
  </si>
  <si>
    <t>01-02-009-08</t>
  </si>
  <si>
    <t>RTG09 STRUCTURE</t>
  </si>
  <si>
    <t>21.02.2026</t>
  </si>
  <si>
    <t>18:50:13</t>
  </si>
  <si>
    <t>10000661</t>
  </si>
  <si>
    <t>1200000005</t>
  </si>
  <si>
    <t>18:50:17</t>
  </si>
  <si>
    <t>10000663</t>
  </si>
  <si>
    <t>1200000006</t>
  </si>
  <si>
    <t>01-02-027-03</t>
  </si>
  <si>
    <t>RTG27 HOIST</t>
  </si>
  <si>
    <t>18:50:30</t>
  </si>
  <si>
    <t>10000664</t>
  </si>
  <si>
    <t>1200000007</t>
  </si>
  <si>
    <t>01-02-024-09</t>
  </si>
  <si>
    <t>RTG24 POWER SUPPLY</t>
  </si>
  <si>
    <t>LKD  TECO CNF  JBFI MACM PRC  SETC</t>
  </si>
  <si>
    <t>18:50:40</t>
  </si>
  <si>
    <t>10000665</t>
  </si>
  <si>
    <t>1200000008</t>
  </si>
  <si>
    <t>01-02-006-08</t>
  </si>
  <si>
    <t>RTG06 STRUCTURE</t>
  </si>
  <si>
    <t>18:50:54</t>
  </si>
  <si>
    <t>10000670</t>
  </si>
  <si>
    <t>1200000009</t>
  </si>
  <si>
    <t>01-02-008-08</t>
  </si>
  <si>
    <t>RTG08 STRUCTURE</t>
  </si>
  <si>
    <t>18:50:56</t>
  </si>
  <si>
    <t>10000671</t>
  </si>
  <si>
    <t>1200000010</t>
  </si>
  <si>
    <t>01-02-015-08</t>
  </si>
  <si>
    <t>RTG15 STRUCTURE</t>
  </si>
  <si>
    <t>18:51:00</t>
  </si>
  <si>
    <t>10000672</t>
  </si>
  <si>
    <t>1200000011</t>
  </si>
  <si>
    <t>18:51:02</t>
  </si>
  <si>
    <t>10000677</t>
  </si>
  <si>
    <t>1200000012</t>
  </si>
  <si>
    <t>01-02-019-10</t>
  </si>
  <si>
    <t>RTG19 RTG SPREADER</t>
  </si>
  <si>
    <t>TECO CNF  GMPS JBFI MANC PRC  SETC</t>
  </si>
  <si>
    <t>18:51:03</t>
  </si>
  <si>
    <t>10000678</t>
  </si>
  <si>
    <t>1200000013</t>
  </si>
  <si>
    <t>26.02.2026</t>
  </si>
  <si>
    <t>TECO CNF  JBFI MANC NMAT PRC  SETC</t>
  </si>
  <si>
    <t>18:51:05</t>
  </si>
  <si>
    <t>10000767</t>
  </si>
  <si>
    <t>1200000014</t>
  </si>
  <si>
    <t>28.02.2026</t>
  </si>
  <si>
    <t>18:51:06</t>
  </si>
  <si>
    <t>10000775</t>
  </si>
  <si>
    <t>1200000015</t>
  </si>
  <si>
    <t>18:51:14</t>
  </si>
  <si>
    <t>10000776</t>
  </si>
  <si>
    <t>1200000016</t>
  </si>
  <si>
    <t>01-02-020-09</t>
  </si>
  <si>
    <t>RTG20 POWER SUPPLY</t>
  </si>
  <si>
    <t>18:51:40</t>
  </si>
  <si>
    <t>10000785</t>
  </si>
  <si>
    <t>1200000017</t>
  </si>
  <si>
    <t>03.03.2026</t>
  </si>
  <si>
    <t>01-01-002-03</t>
  </si>
  <si>
    <t>STS02 HOIST</t>
  </si>
  <si>
    <t>18:51:43</t>
  </si>
  <si>
    <t>10000790</t>
  </si>
  <si>
    <t>1200000018</t>
  </si>
  <si>
    <t>01-01-001-04</t>
  </si>
  <si>
    <t>STS01 BOOM</t>
  </si>
  <si>
    <t>18:51:53</t>
  </si>
  <si>
    <t>10000791</t>
  </si>
  <si>
    <t>1200000019</t>
  </si>
  <si>
    <t>01-02-022-10</t>
  </si>
  <si>
    <t>RTG22 RTG SPREADER</t>
  </si>
  <si>
    <t>18:52:04</t>
  </si>
  <si>
    <t>10000792</t>
  </si>
  <si>
    <t>1200000020</t>
  </si>
  <si>
    <t>01-02-024-04</t>
  </si>
  <si>
    <t>RTG24 SPREADER</t>
  </si>
  <si>
    <t>18:52:13</t>
  </si>
  <si>
    <t>10000793</t>
  </si>
  <si>
    <t>1200000021</t>
  </si>
  <si>
    <t>18:52:28</t>
  </si>
  <si>
    <t>10000798</t>
  </si>
  <si>
    <t>1200000022</t>
  </si>
  <si>
    <t>18:52:37</t>
  </si>
  <si>
    <t>10000804</t>
  </si>
  <si>
    <t>1200000023</t>
  </si>
  <si>
    <t>01-01-003-03</t>
  </si>
  <si>
    <t>STS03 HOIST</t>
  </si>
  <si>
    <t>18:52:38</t>
  </si>
  <si>
    <t>10000806</t>
  </si>
  <si>
    <t>1200000024</t>
  </si>
  <si>
    <t>18:52:40</t>
  </si>
  <si>
    <t>10000813</t>
  </si>
  <si>
    <t>1200000025</t>
  </si>
  <si>
    <t>01-02-021-01</t>
  </si>
  <si>
    <t>RTG21 GANTRY</t>
  </si>
  <si>
    <t>18:52:41</t>
  </si>
  <si>
    <t>10000814</t>
  </si>
  <si>
    <t>1200000026</t>
  </si>
  <si>
    <t>01-02-015-01</t>
  </si>
  <si>
    <t>RTG15 GANTRY</t>
  </si>
  <si>
    <t>18:52:43</t>
  </si>
  <si>
    <t>10000834</t>
  </si>
  <si>
    <t>1200000027</t>
  </si>
  <si>
    <t>18:52:44</t>
  </si>
  <si>
    <t>10000835</t>
  </si>
  <si>
    <t>1200000028</t>
  </si>
  <si>
    <t>18:52:46</t>
  </si>
  <si>
    <t>10000844</t>
  </si>
  <si>
    <t>1200000029</t>
  </si>
  <si>
    <t>01-02-009-01</t>
  </si>
  <si>
    <t>RTG09 GANTRY</t>
  </si>
  <si>
    <t>18:52:53</t>
  </si>
  <si>
    <t>10000845</t>
  </si>
  <si>
    <t>1200000030</t>
  </si>
  <si>
    <t>01-02-002-05</t>
  </si>
  <si>
    <t>RTG02 MONITORING AND CONTROL SYSTEMS</t>
  </si>
  <si>
    <t>18:53:03</t>
  </si>
  <si>
    <t>10000851</t>
  </si>
  <si>
    <t>1200000031</t>
  </si>
  <si>
    <t>18:53:05</t>
  </si>
  <si>
    <t>10000858</t>
  </si>
  <si>
    <t>1200000032</t>
  </si>
  <si>
    <t>16.03.2026</t>
  </si>
  <si>
    <t>18:53:07</t>
  </si>
  <si>
    <t>10000866</t>
  </si>
  <si>
    <t>1200000033</t>
  </si>
  <si>
    <t>17.03.2026</t>
  </si>
  <si>
    <t>18:53:16</t>
  </si>
  <si>
    <t>10000875</t>
  </si>
  <si>
    <t>1200000034</t>
  </si>
  <si>
    <t>01-02-016-03</t>
  </si>
  <si>
    <t>RTG16 HOIST</t>
  </si>
  <si>
    <t>18:53:29</t>
  </si>
  <si>
    <t>10000878</t>
  </si>
  <si>
    <t>1200000035</t>
  </si>
  <si>
    <t>18:53:37</t>
  </si>
  <si>
    <t>10000885</t>
  </si>
  <si>
    <t>1200000036</t>
  </si>
  <si>
    <t>01-02-012-01</t>
  </si>
  <si>
    <t>RTG12 GANTRY</t>
  </si>
  <si>
    <t>18:53:40</t>
  </si>
  <si>
    <t>10000890</t>
  </si>
  <si>
    <t>1200000037</t>
  </si>
  <si>
    <t>18:53:42</t>
  </si>
  <si>
    <t>10000899</t>
  </si>
  <si>
    <t>1200000038</t>
  </si>
  <si>
    <t>01-01-005-03</t>
  </si>
  <si>
    <t>STS05 HOIST</t>
  </si>
  <si>
    <t>18:53:43</t>
  </si>
  <si>
    <t>10000904</t>
  </si>
  <si>
    <t>1200000039</t>
  </si>
  <si>
    <t>18:53:45</t>
  </si>
  <si>
    <t>10000905</t>
  </si>
  <si>
    <t>1200000040</t>
  </si>
  <si>
    <t>18:53:46</t>
  </si>
  <si>
    <t>10000906</t>
  </si>
  <si>
    <t>1200000041</t>
  </si>
  <si>
    <t>26.03.2026</t>
  </si>
  <si>
    <t>01-02-024-01</t>
  </si>
  <si>
    <t>RTG24 GANTRY</t>
  </si>
  <si>
    <t>TECO MANC NMAT PRC  SETC</t>
  </si>
  <si>
    <t>10000935</t>
  </si>
  <si>
    <t>1200000042</t>
  </si>
  <si>
    <t>01-02-002-01</t>
  </si>
  <si>
    <t>RTG02 GANTRY</t>
  </si>
  <si>
    <t>10000936</t>
  </si>
  <si>
    <t>1200000043</t>
  </si>
  <si>
    <t>01-02-015-03</t>
  </si>
  <si>
    <t>RTG15 HOIST</t>
  </si>
  <si>
    <t>10000938</t>
  </si>
  <si>
    <t>1200000044</t>
  </si>
  <si>
    <t>01-02-028-03</t>
  </si>
  <si>
    <t>RTG28 HOIST</t>
  </si>
  <si>
    <t>10000939</t>
  </si>
  <si>
    <t>1200000045</t>
  </si>
  <si>
    <t>10000941</t>
  </si>
  <si>
    <t>1200000046</t>
  </si>
  <si>
    <t>01-02-020-03</t>
  </si>
  <si>
    <t>RTG20 HOIST</t>
  </si>
  <si>
    <t>10000942</t>
  </si>
  <si>
    <t>1200000047</t>
  </si>
  <si>
    <t>27.03.2026</t>
  </si>
  <si>
    <t>01-01-002-01</t>
  </si>
  <si>
    <t>STS02 GANTRY</t>
  </si>
  <si>
    <t>11:34:13</t>
  </si>
  <si>
    <t>10000943</t>
  </si>
  <si>
    <t>1200000048</t>
  </si>
  <si>
    <t>01-01-005-06</t>
  </si>
  <si>
    <t>STS05 MONITORING AND CONTROL SYSTEMS</t>
  </si>
  <si>
    <t>11:34:25</t>
  </si>
  <si>
    <t>10000944</t>
  </si>
  <si>
    <t>1200000049</t>
  </si>
  <si>
    <t>11:25:35</t>
  </si>
  <si>
    <t>10000945</t>
  </si>
  <si>
    <t>1200000050</t>
  </si>
  <si>
    <t>M.HEWELA</t>
  </si>
  <si>
    <t>10000947</t>
  </si>
  <si>
    <t>1200000051</t>
  </si>
  <si>
    <t>10000950</t>
  </si>
  <si>
    <t>1200000052</t>
  </si>
  <si>
    <t>10000953</t>
  </si>
  <si>
    <t>1200000053</t>
  </si>
  <si>
    <t>01-02-024-10</t>
  </si>
  <si>
    <t>RTG24 RTG SPREADER</t>
  </si>
  <si>
    <t>10000954</t>
  </si>
  <si>
    <t>1200000054</t>
  </si>
  <si>
    <t>11:24:21</t>
  </si>
  <si>
    <t>10001054</t>
  </si>
  <si>
    <t>1200000055</t>
  </si>
  <si>
    <t>11:23:30</t>
  </si>
  <si>
    <t>10001058</t>
  </si>
  <si>
    <t>1200000056</t>
  </si>
  <si>
    <t>03.04.2026</t>
  </si>
  <si>
    <t>TECO CSER MANC NMAT PRC  SETC</t>
  </si>
  <si>
    <t>10001064</t>
  </si>
  <si>
    <t>1200000057</t>
  </si>
  <si>
    <t>01-01-004-03</t>
  </si>
  <si>
    <t>STS04 HOIST</t>
  </si>
  <si>
    <t>10001065</t>
  </si>
  <si>
    <t>1200000058</t>
  </si>
  <si>
    <t>10001066</t>
  </si>
  <si>
    <t>1200000059</t>
  </si>
  <si>
    <t>01-02-008-04</t>
  </si>
  <si>
    <t>RTG08 SPREADER</t>
  </si>
  <si>
    <t>10001067</t>
  </si>
  <si>
    <t>1200000060</t>
  </si>
  <si>
    <t>10001068</t>
  </si>
  <si>
    <t>1200000061</t>
  </si>
  <si>
    <t>10001070</t>
  </si>
  <si>
    <t>1200000062</t>
  </si>
  <si>
    <t>10001075</t>
  </si>
  <si>
    <t>1200000063</t>
  </si>
  <si>
    <t>01-01-005-13</t>
  </si>
  <si>
    <t>STS05 STS SPREADER</t>
  </si>
  <si>
    <t>10001079</t>
  </si>
  <si>
    <t>1200000064</t>
  </si>
  <si>
    <t>10001080</t>
  </si>
  <si>
    <t>1200000065</t>
  </si>
  <si>
    <t>01-02-005-10</t>
  </si>
  <si>
    <t>RTG05 RTG SPREADER</t>
  </si>
  <si>
    <t>10001081</t>
  </si>
  <si>
    <t>1200000066</t>
  </si>
  <si>
    <t>10001082</t>
  </si>
  <si>
    <t>1200000067</t>
  </si>
  <si>
    <t>10001089</t>
  </si>
  <si>
    <t>1200000068</t>
  </si>
  <si>
    <t>10001091</t>
  </si>
  <si>
    <t>1200000069</t>
  </si>
  <si>
    <t>01-02-009</t>
  </si>
  <si>
    <t>10001104</t>
  </si>
  <si>
    <t>1200000070</t>
  </si>
  <si>
    <t>10001111</t>
  </si>
  <si>
    <t>1200000071</t>
  </si>
  <si>
    <t>10001112</t>
  </si>
  <si>
    <t>1200000072</t>
  </si>
  <si>
    <t>10001116</t>
  </si>
  <si>
    <t>1200000073</t>
  </si>
  <si>
    <t>21:12:45</t>
  </si>
  <si>
    <t>10001117</t>
  </si>
  <si>
    <t>1200000074</t>
  </si>
  <si>
    <t>10001118</t>
  </si>
  <si>
    <t>1200000075</t>
  </si>
  <si>
    <t>10001120</t>
  </si>
  <si>
    <t>1200000076</t>
  </si>
  <si>
    <t>10001122</t>
  </si>
  <si>
    <t>1200000077</t>
  </si>
  <si>
    <t>10001127</t>
  </si>
  <si>
    <t>1200000078</t>
  </si>
  <si>
    <t>16.04.2026</t>
  </si>
  <si>
    <t>17.04.2026</t>
  </si>
  <si>
    <t>10001136</t>
  </si>
  <si>
    <t>1200000079</t>
  </si>
  <si>
    <t>01-02-020-01</t>
  </si>
  <si>
    <t>RTG20 GANTRY</t>
  </si>
  <si>
    <t>10001138</t>
  </si>
  <si>
    <t>1200000080</t>
  </si>
  <si>
    <t>01-02-022-01</t>
  </si>
  <si>
    <t>RTG22 GANTRY</t>
  </si>
  <si>
    <t>10001139</t>
  </si>
  <si>
    <t>1200000081</t>
  </si>
  <si>
    <t>10001140</t>
  </si>
  <si>
    <t>1200000082</t>
  </si>
  <si>
    <t>01-02-019-01</t>
  </si>
  <si>
    <t>RTG19 GANTRY</t>
  </si>
  <si>
    <t>10001141</t>
  </si>
  <si>
    <t>1200000083</t>
  </si>
  <si>
    <t>10001142</t>
  </si>
  <si>
    <t>1200000084</t>
  </si>
  <si>
    <t>01-02-024-03</t>
  </si>
  <si>
    <t>RTG24 HOIST</t>
  </si>
  <si>
    <t>10001144</t>
  </si>
  <si>
    <t>1200000085</t>
  </si>
  <si>
    <t>10001145</t>
  </si>
  <si>
    <t>1200000086</t>
  </si>
  <si>
    <t>01-02-009-04</t>
  </si>
  <si>
    <t>RTG09 SPREADER</t>
  </si>
  <si>
    <t>10001149</t>
  </si>
  <si>
    <t>1200000100</t>
  </si>
  <si>
    <t>25.04.2026</t>
  </si>
  <si>
    <t>01-05-033</t>
  </si>
  <si>
    <t>10001176</t>
  </si>
  <si>
    <t>1200000101</t>
  </si>
  <si>
    <t>10001177</t>
  </si>
  <si>
    <t>1200000102</t>
  </si>
  <si>
    <t>10001182</t>
  </si>
  <si>
    <t>1200000103</t>
  </si>
  <si>
    <t>10001183</t>
  </si>
  <si>
    <t>1200000104</t>
  </si>
  <si>
    <t>10001186</t>
  </si>
  <si>
    <t>1200000105</t>
  </si>
  <si>
    <t>10001204</t>
  </si>
  <si>
    <t>1200000106</t>
  </si>
  <si>
    <t>02.05.2026</t>
  </si>
  <si>
    <t>10001215</t>
  </si>
  <si>
    <t>1200000107</t>
  </si>
  <si>
    <t>CLSD CSER MANC NCMP NMAT PRC</t>
  </si>
  <si>
    <t>10001216</t>
  </si>
  <si>
    <t>1200000108</t>
  </si>
  <si>
    <t>10001225</t>
  </si>
  <si>
    <t>1200000109</t>
  </si>
  <si>
    <t>07.05.2026</t>
  </si>
  <si>
    <t>10001226</t>
  </si>
  <si>
    <t>1200000110</t>
  </si>
  <si>
    <t>10001227</t>
  </si>
  <si>
    <t>1200000111</t>
  </si>
  <si>
    <t>01-02-008-03</t>
  </si>
  <si>
    <t>RTG08 HOIST</t>
  </si>
  <si>
    <t>10001228</t>
  </si>
  <si>
    <t>1200000112</t>
  </si>
  <si>
    <t>10001229</t>
  </si>
  <si>
    <t>1200000113</t>
  </si>
  <si>
    <t>10001245</t>
  </si>
  <si>
    <t>1200000114</t>
  </si>
  <si>
    <t>10001246</t>
  </si>
  <si>
    <t>1200000115</t>
  </si>
  <si>
    <t>10001247</t>
  </si>
  <si>
    <t>1200000116</t>
  </si>
  <si>
    <t>10001248</t>
  </si>
  <si>
    <t>1200000117</t>
  </si>
  <si>
    <t>09.05.2026</t>
  </si>
  <si>
    <t>12:10:52</t>
  </si>
  <si>
    <t>10001254</t>
  </si>
  <si>
    <t>1200000118</t>
  </si>
  <si>
    <t>01-02-026-01</t>
  </si>
  <si>
    <t>RTG26 GANTRY</t>
  </si>
  <si>
    <t>10001255</t>
  </si>
  <si>
    <t>1200000119</t>
  </si>
  <si>
    <t>10001256</t>
  </si>
  <si>
    <t>1200000120</t>
  </si>
  <si>
    <t>17.05.2026</t>
  </si>
  <si>
    <t>15:48:04</t>
  </si>
  <si>
    <t>10001266</t>
  </si>
  <si>
    <t>1200000121</t>
  </si>
  <si>
    <t>10001267</t>
  </si>
  <si>
    <t>1200000122</t>
  </si>
  <si>
    <t>10001276</t>
  </si>
  <si>
    <t>1200000123</t>
  </si>
  <si>
    <t>01-02-024-01-01</t>
  </si>
  <si>
    <t>RTG24 GANTRY  MOTOR</t>
  </si>
  <si>
    <t>15.05.2026</t>
  </si>
  <si>
    <t>10001278</t>
  </si>
  <si>
    <t>1200000124</t>
  </si>
  <si>
    <t>10001295</t>
  </si>
  <si>
    <t>1200000125</t>
  </si>
  <si>
    <t>10001296</t>
  </si>
  <si>
    <t>1200000126</t>
  </si>
  <si>
    <t>10001298</t>
  </si>
  <si>
    <t>1200000127</t>
  </si>
  <si>
    <t>01-05-068</t>
  </si>
  <si>
    <t>10001301</t>
  </si>
  <si>
    <t>1200000128</t>
  </si>
  <si>
    <t>18.05.2026</t>
  </si>
  <si>
    <t>14:14:46</t>
  </si>
  <si>
    <t>10001306</t>
  </si>
  <si>
    <t>1200000129</t>
  </si>
  <si>
    <t>10001308</t>
  </si>
  <si>
    <t>1200000130</t>
  </si>
  <si>
    <t>10001309</t>
  </si>
  <si>
    <t>1200000131</t>
  </si>
  <si>
    <t>10001310</t>
  </si>
  <si>
    <t>1200000132</t>
  </si>
  <si>
    <t>10001312</t>
  </si>
  <si>
    <t>1200000133</t>
  </si>
  <si>
    <t>10001313</t>
  </si>
  <si>
    <t>1200000134</t>
  </si>
  <si>
    <t>10001314</t>
  </si>
  <si>
    <t>1200000135</t>
  </si>
  <si>
    <t>10001315</t>
  </si>
  <si>
    <t>1200000136</t>
  </si>
  <si>
    <t>10001322</t>
  </si>
  <si>
    <t>1200000137</t>
  </si>
  <si>
    <t>10001324</t>
  </si>
  <si>
    <t>1200000138</t>
  </si>
  <si>
    <t>10001325</t>
  </si>
  <si>
    <t>1200000139</t>
  </si>
  <si>
    <t>01-02-030-03</t>
  </si>
  <si>
    <t>RTG30 HOIST</t>
  </si>
  <si>
    <t>10001326</t>
  </si>
  <si>
    <t>1200000140</t>
  </si>
  <si>
    <t>10001337</t>
  </si>
  <si>
    <t>1200000141</t>
  </si>
  <si>
    <t>10001338</t>
  </si>
  <si>
    <t>1200000142</t>
  </si>
  <si>
    <t>10001339</t>
  </si>
  <si>
    <t>1200000143</t>
  </si>
  <si>
    <t>10001342</t>
  </si>
  <si>
    <t>1200000144</t>
  </si>
  <si>
    <t>10001346</t>
  </si>
  <si>
    <t>1200000145</t>
  </si>
  <si>
    <t>10001348</t>
  </si>
  <si>
    <t>1200000146</t>
  </si>
  <si>
    <t>10001349</t>
  </si>
  <si>
    <t>1200000147</t>
  </si>
  <si>
    <t>10001350</t>
  </si>
  <si>
    <t>1200000148</t>
  </si>
  <si>
    <t>10001351</t>
  </si>
  <si>
    <t>1200000149</t>
  </si>
  <si>
    <t>10001352</t>
  </si>
  <si>
    <t>1200000150</t>
  </si>
  <si>
    <t>10001356</t>
  </si>
  <si>
    <t>1200000151</t>
  </si>
  <si>
    <t>01-02-028-10</t>
  </si>
  <si>
    <t>RTG28 RTG SPREADER</t>
  </si>
  <si>
    <t>10001357</t>
  </si>
  <si>
    <t>1200000152</t>
  </si>
  <si>
    <t>07:57:36</t>
  </si>
  <si>
    <t>10001362</t>
  </si>
  <si>
    <t>1200000153</t>
  </si>
  <si>
    <t>28.05.2026</t>
  </si>
  <si>
    <t>01-02-024-05</t>
  </si>
  <si>
    <t>RTG24 MONITORING AND CONTROL SYSTEMS</t>
  </si>
  <si>
    <t>10001372</t>
  </si>
  <si>
    <t>1200000154</t>
  </si>
  <si>
    <t>01-02-013-10</t>
  </si>
  <si>
    <t>RTG13 RTG SPREADER</t>
  </si>
  <si>
    <t>10001373</t>
  </si>
  <si>
    <t>1200000155</t>
  </si>
  <si>
    <t>31.05.2026</t>
  </si>
  <si>
    <t>10001377</t>
  </si>
  <si>
    <t>1200000156</t>
  </si>
  <si>
    <t>10001379</t>
  </si>
  <si>
    <t>1200000157</t>
  </si>
  <si>
    <t>01-02-016-10</t>
  </si>
  <si>
    <t>RTG16 RTG SPREADER</t>
  </si>
  <si>
    <t>10001380</t>
  </si>
  <si>
    <t>1200000158</t>
  </si>
  <si>
    <t>10001382</t>
  </si>
  <si>
    <t>1200000159</t>
  </si>
  <si>
    <t>10001399</t>
  </si>
  <si>
    <t>1200000160</t>
  </si>
  <si>
    <t>10001405</t>
  </si>
  <si>
    <t>1200000161</t>
  </si>
  <si>
    <t>10001406</t>
  </si>
  <si>
    <t>1200000162</t>
  </si>
  <si>
    <t>01-02-016-05</t>
  </si>
  <si>
    <t>RTG16 MONITORING AND CONTROL SYSTEMS</t>
  </si>
  <si>
    <t>14:37:10</t>
  </si>
  <si>
    <t>10001415</t>
  </si>
  <si>
    <t>1200000163</t>
  </si>
  <si>
    <t>10001417</t>
  </si>
  <si>
    <t>1200000164</t>
  </si>
  <si>
    <t>10001419</t>
  </si>
  <si>
    <t>1200000165</t>
  </si>
  <si>
    <t>01-02-012-03</t>
  </si>
  <si>
    <t>RTG12 HOIST</t>
  </si>
  <si>
    <t>10001420</t>
  </si>
  <si>
    <t>1200000166</t>
  </si>
  <si>
    <t>01-02-004-01-05</t>
  </si>
  <si>
    <t>RTG04 GANTRY ANTI-COLLISSION RADAR</t>
  </si>
  <si>
    <t>10001444</t>
  </si>
  <si>
    <t>1200000167</t>
  </si>
  <si>
    <t>10001445</t>
  </si>
  <si>
    <t>1200000168</t>
  </si>
  <si>
    <t>10001452</t>
  </si>
  <si>
    <t>1200000169</t>
  </si>
  <si>
    <t>14:40:17</t>
  </si>
  <si>
    <t>10001456</t>
  </si>
  <si>
    <t>1200000170</t>
  </si>
  <si>
    <t>22.06.2026</t>
  </si>
  <si>
    <t>23.06.2026</t>
  </si>
  <si>
    <t>15:12:06</t>
  </si>
  <si>
    <t>10001478</t>
  </si>
  <si>
    <t>1200000171</t>
  </si>
  <si>
    <t>10001479</t>
  </si>
  <si>
    <t>1200000172</t>
  </si>
  <si>
    <t>01-02-022</t>
  </si>
  <si>
    <t>10001480</t>
  </si>
  <si>
    <t>1200000173</t>
  </si>
  <si>
    <t>10001481</t>
  </si>
  <si>
    <t>1200000174</t>
  </si>
  <si>
    <t>01-02-027</t>
  </si>
  <si>
    <t>10001482</t>
  </si>
  <si>
    <t>1200000175</t>
  </si>
  <si>
    <t>10001483</t>
  </si>
  <si>
    <t>1200000176</t>
  </si>
  <si>
    <t>10001484</t>
  </si>
  <si>
    <t>1200000177</t>
  </si>
  <si>
    <t>10001485</t>
  </si>
  <si>
    <t>1200000178</t>
  </si>
  <si>
    <t>10001495</t>
  </si>
  <si>
    <t>1200000179</t>
  </si>
  <si>
    <t>10001496</t>
  </si>
  <si>
    <t>1200000180</t>
  </si>
  <si>
    <t>10001497</t>
  </si>
  <si>
    <t>1200000181</t>
  </si>
  <si>
    <t>10001500</t>
  </si>
  <si>
    <t>1200000182</t>
  </si>
  <si>
    <t>27.06.2026</t>
  </si>
  <si>
    <t>10001505</t>
  </si>
  <si>
    <t>1200000183</t>
  </si>
  <si>
    <t>10001506</t>
  </si>
  <si>
    <t>1200000184</t>
  </si>
  <si>
    <t>10001507</t>
  </si>
  <si>
    <t>1200000185</t>
  </si>
  <si>
    <t>14:42:14</t>
  </si>
  <si>
    <t>10001509</t>
  </si>
  <si>
    <t>1200000186</t>
  </si>
  <si>
    <t>10001510</t>
  </si>
  <si>
    <t>1200000187</t>
  </si>
  <si>
    <t>10001511</t>
  </si>
  <si>
    <t>1200000188</t>
  </si>
  <si>
    <t>10001513</t>
  </si>
  <si>
    <t>1200000189</t>
  </si>
  <si>
    <t>10001518</t>
  </si>
  <si>
    <t>1200000190</t>
  </si>
  <si>
    <t>10001519</t>
  </si>
  <si>
    <t>1200000191</t>
  </si>
  <si>
    <t>10001520</t>
  </si>
  <si>
    <t>1200000192</t>
  </si>
  <si>
    <t>10001538</t>
  </si>
  <si>
    <t>1200000193</t>
  </si>
  <si>
    <t>10001540</t>
  </si>
  <si>
    <t>1200000194</t>
  </si>
  <si>
    <t>01-02-008-01</t>
  </si>
  <si>
    <t>RTG08 GANTRY</t>
  </si>
  <si>
    <t>10001543</t>
  </si>
  <si>
    <t>1200000195</t>
  </si>
  <si>
    <t>10001545</t>
  </si>
  <si>
    <t>1200000196</t>
  </si>
  <si>
    <t>10001547</t>
  </si>
  <si>
    <t>1200000197</t>
  </si>
  <si>
    <t>06.07.2026</t>
  </si>
  <si>
    <t>10001548</t>
  </si>
  <si>
    <t>1200000198</t>
  </si>
  <si>
    <t>10001551</t>
  </si>
  <si>
    <t>1200000199</t>
  </si>
  <si>
    <t>08.07.2026</t>
  </si>
  <si>
    <t>09.07.2026</t>
  </si>
  <si>
    <t>10001554</t>
  </si>
  <si>
    <t>1200000200</t>
  </si>
  <si>
    <t>10001560</t>
  </si>
  <si>
    <t>1200000201</t>
  </si>
  <si>
    <t>10001561</t>
  </si>
  <si>
    <t>1200000202</t>
  </si>
  <si>
    <t>10.07.2026</t>
  </si>
  <si>
    <t>10001564</t>
  </si>
  <si>
    <t>1200000203</t>
  </si>
  <si>
    <t>10001569</t>
  </si>
  <si>
    <t>1200000204</t>
  </si>
  <si>
    <t>12.07.2026</t>
  </si>
  <si>
    <t>10001571</t>
  </si>
  <si>
    <t>1200000205</t>
  </si>
  <si>
    <t>01-02-002-03</t>
  </si>
  <si>
    <t>RTG02 HOIST</t>
  </si>
  <si>
    <t>10001572</t>
  </si>
  <si>
    <t>1200000206</t>
  </si>
  <si>
    <t>10001573</t>
  </si>
  <si>
    <t>1200000207</t>
  </si>
  <si>
    <t>01-02-009-03</t>
  </si>
  <si>
    <t>RTG09 HOIST</t>
  </si>
  <si>
    <t>10001574</t>
  </si>
  <si>
    <t>1200000208</t>
  </si>
  <si>
    <t>10001575</t>
  </si>
  <si>
    <t>1200000209</t>
  </si>
  <si>
    <t>10001577</t>
  </si>
  <si>
    <t>1200000210</t>
  </si>
  <si>
    <t>10001579</t>
  </si>
  <si>
    <t>1200000211</t>
  </si>
  <si>
    <t>10001582</t>
  </si>
  <si>
    <t>1200000212</t>
  </si>
  <si>
    <t>13.07.2026</t>
  </si>
  <si>
    <t>14.07.2026</t>
  </si>
  <si>
    <t>10001585</t>
  </si>
  <si>
    <t>1200000213</t>
  </si>
  <si>
    <t>10001586</t>
  </si>
  <si>
    <t>1200000214</t>
  </si>
  <si>
    <t>10001591</t>
  </si>
  <si>
    <t>1200000215</t>
  </si>
  <si>
    <t>10001593</t>
  </si>
  <si>
    <t>1200000216</t>
  </si>
  <si>
    <t>10001598</t>
  </si>
  <si>
    <t>1200000217</t>
  </si>
  <si>
    <t>10001600</t>
  </si>
  <si>
    <t>1200000218</t>
  </si>
  <si>
    <t>10001602</t>
  </si>
  <si>
    <t>1200000219</t>
  </si>
  <si>
    <t>10001604</t>
  </si>
  <si>
    <t>1200000220</t>
  </si>
  <si>
    <t>12:15:29</t>
  </si>
  <si>
    <t>10001615</t>
  </si>
  <si>
    <t>1200000221</t>
  </si>
  <si>
    <t>10001616</t>
  </si>
  <si>
    <t>1200000222</t>
  </si>
  <si>
    <t>10001617</t>
  </si>
  <si>
    <t>1200000223</t>
  </si>
  <si>
    <t>10001621</t>
  </si>
  <si>
    <t>1200000224</t>
  </si>
  <si>
    <t>10001623</t>
  </si>
  <si>
    <t>1200000225</t>
  </si>
  <si>
    <t>10001624</t>
  </si>
  <si>
    <t>1200000226</t>
  </si>
  <si>
    <t>17.07.2026</t>
  </si>
  <si>
    <t>10001625</t>
  </si>
  <si>
    <t>1200000227</t>
  </si>
  <si>
    <t>10001627</t>
  </si>
  <si>
    <t>1200000228</t>
  </si>
  <si>
    <t>10001628</t>
  </si>
  <si>
    <t>1200000229</t>
  </si>
  <si>
    <t>10001629</t>
  </si>
  <si>
    <t>1200000230</t>
  </si>
  <si>
    <t>10001630</t>
  </si>
  <si>
    <t>1200000231</t>
  </si>
  <si>
    <t>10001656</t>
  </si>
  <si>
    <t>1200000232</t>
  </si>
  <si>
    <t>10001657</t>
  </si>
  <si>
    <t>1200000233</t>
  </si>
  <si>
    <t>10001658</t>
  </si>
  <si>
    <t>1200000234</t>
  </si>
  <si>
    <t>10001659</t>
  </si>
  <si>
    <t>1200000235</t>
  </si>
  <si>
    <t>10001661</t>
  </si>
  <si>
    <t>1200000236</t>
  </si>
  <si>
    <t>18.07.2026</t>
  </si>
  <si>
    <t>10001664</t>
  </si>
  <si>
    <t>1200000237</t>
  </si>
  <si>
    <t>10001669</t>
  </si>
  <si>
    <t>1200000238</t>
  </si>
  <si>
    <t>10001678</t>
  </si>
  <si>
    <t>1200000239</t>
  </si>
  <si>
    <t>10001679</t>
  </si>
  <si>
    <t>1200000240</t>
  </si>
  <si>
    <t>10001680</t>
  </si>
  <si>
    <t>1200000241</t>
  </si>
  <si>
    <t>10001708</t>
  </si>
  <si>
    <t>1200000242</t>
  </si>
  <si>
    <t>01-02-030-01</t>
  </si>
  <si>
    <t>RTG30 GANTRY</t>
  </si>
  <si>
    <t>10001709</t>
  </si>
  <si>
    <t>1200000243</t>
  </si>
  <si>
    <t>10001711</t>
  </si>
  <si>
    <t>1200000244</t>
  </si>
  <si>
    <t>10001712</t>
  </si>
  <si>
    <t>1200000245</t>
  </si>
  <si>
    <t>10001714</t>
  </si>
  <si>
    <t>1200000246</t>
  </si>
  <si>
    <t>10001716</t>
  </si>
  <si>
    <t>1200000247</t>
  </si>
  <si>
    <t>10001717</t>
  </si>
  <si>
    <t>1200000248</t>
  </si>
  <si>
    <t>10001726</t>
  </si>
  <si>
    <t>1200000249</t>
  </si>
  <si>
    <t>10001727</t>
  </si>
  <si>
    <t>1200000250</t>
  </si>
  <si>
    <t>10001729</t>
  </si>
  <si>
    <t>1200000251</t>
  </si>
  <si>
    <t>10001731</t>
  </si>
  <si>
    <t>1200000252</t>
  </si>
  <si>
    <t>10001739</t>
  </si>
  <si>
    <t>1200000253</t>
  </si>
  <si>
    <t>10001740</t>
  </si>
  <si>
    <t>1200000254</t>
  </si>
  <si>
    <t>10001745</t>
  </si>
  <si>
    <t>1200000255</t>
  </si>
  <si>
    <t>10001748</t>
  </si>
  <si>
    <t>1200000256</t>
  </si>
  <si>
    <t>10001751</t>
  </si>
  <si>
    <t>1200000257</t>
  </si>
  <si>
    <t>10001752</t>
  </si>
  <si>
    <t>1200000258</t>
  </si>
  <si>
    <t>10001754</t>
  </si>
  <si>
    <t>1200000259</t>
  </si>
  <si>
    <t>10001755</t>
  </si>
  <si>
    <t>1200000260</t>
  </si>
  <si>
    <t>10001760</t>
  </si>
  <si>
    <t>1200000261</t>
  </si>
  <si>
    <t>10001761</t>
  </si>
  <si>
    <t>1200000262</t>
  </si>
  <si>
    <t>10001762</t>
  </si>
  <si>
    <t>1200000263</t>
  </si>
  <si>
    <t>26.07.2026</t>
  </si>
  <si>
    <t>10001766</t>
  </si>
  <si>
    <t>1200000264</t>
  </si>
  <si>
    <t>10001769</t>
  </si>
  <si>
    <t>1200000265</t>
  </si>
  <si>
    <t>10001770</t>
  </si>
  <si>
    <t>1200000266</t>
  </si>
  <si>
    <t>10001791</t>
  </si>
  <si>
    <t>1200000267</t>
  </si>
  <si>
    <t>10001795</t>
  </si>
  <si>
    <t>1200000268</t>
  </si>
  <si>
    <t>10001802</t>
  </si>
  <si>
    <t>1200000269</t>
  </si>
  <si>
    <t>10001805</t>
  </si>
  <si>
    <t>1200000270</t>
  </si>
  <si>
    <t>10001806</t>
  </si>
  <si>
    <t>1200000271</t>
  </si>
  <si>
    <t>10001818</t>
  </si>
  <si>
    <t>1200000272</t>
  </si>
  <si>
    <t>10001819</t>
  </si>
  <si>
    <t>1200000273</t>
  </si>
  <si>
    <t>29.07.2026</t>
  </si>
  <si>
    <t>10001821</t>
  </si>
  <si>
    <t>1200000274</t>
  </si>
  <si>
    <t>10001822</t>
  </si>
  <si>
    <t>1200000275</t>
  </si>
  <si>
    <t>10001834</t>
  </si>
  <si>
    <t>1200000276</t>
  </si>
  <si>
    <t>10001838</t>
  </si>
  <si>
    <t>1200000277</t>
  </si>
  <si>
    <t>10001840</t>
  </si>
  <si>
    <t>1200000278</t>
  </si>
  <si>
    <t>10001841</t>
  </si>
  <si>
    <t>1200000279</t>
  </si>
  <si>
    <t>10001842</t>
  </si>
  <si>
    <t>1200000280</t>
  </si>
  <si>
    <t>10001845</t>
  </si>
  <si>
    <t>1200000281</t>
  </si>
  <si>
    <t>10001846</t>
  </si>
  <si>
    <t>1200000282</t>
  </si>
  <si>
    <t>10001849</t>
  </si>
  <si>
    <t>1200000283</t>
  </si>
  <si>
    <t>10001851</t>
  </si>
  <si>
    <t>1200000284</t>
  </si>
  <si>
    <t>10001852</t>
  </si>
  <si>
    <t>1200000285</t>
  </si>
  <si>
    <t>31.07.2026</t>
  </si>
  <si>
    <t>10001853</t>
  </si>
  <si>
    <t>1200000286</t>
  </si>
  <si>
    <t>10001861</t>
  </si>
  <si>
    <t>1200000287</t>
  </si>
  <si>
    <t>01.08.2026</t>
  </si>
  <si>
    <t>10001862</t>
  </si>
  <si>
    <t>1200000288</t>
  </si>
  <si>
    <t>10001866</t>
  </si>
  <si>
    <t>1200000289</t>
  </si>
  <si>
    <t>10001867</t>
  </si>
  <si>
    <t>1200000290</t>
  </si>
  <si>
    <t>10001875</t>
  </si>
  <si>
    <t>1200000291</t>
  </si>
  <si>
    <t>10001876</t>
  </si>
  <si>
    <t>1200000292</t>
  </si>
  <si>
    <t>10001878</t>
  </si>
  <si>
    <t>1200000293</t>
  </si>
  <si>
    <t>10001881</t>
  </si>
  <si>
    <t>1200000294</t>
  </si>
  <si>
    <t>10001882</t>
  </si>
  <si>
    <t>1200000295</t>
  </si>
  <si>
    <t>10001884</t>
  </si>
  <si>
    <t>1200000296</t>
  </si>
  <si>
    <t>10001885</t>
  </si>
  <si>
    <t>1200000297</t>
  </si>
  <si>
    <t>10001889</t>
  </si>
  <si>
    <t>1200000298</t>
  </si>
  <si>
    <t>10001890</t>
  </si>
  <si>
    <t>1200000299</t>
  </si>
  <si>
    <t>10001892</t>
  </si>
  <si>
    <t>1200000300</t>
  </si>
  <si>
    <t>10001896</t>
  </si>
  <si>
    <t>1200000301</t>
  </si>
  <si>
    <t>10001897</t>
  </si>
  <si>
    <t>1200000302</t>
  </si>
  <si>
    <t>10001899</t>
  </si>
  <si>
    <t>1200000303</t>
  </si>
  <si>
    <t>10001902</t>
  </si>
  <si>
    <t>1200000304</t>
  </si>
  <si>
    <t>10001904</t>
  </si>
  <si>
    <t>1200000305</t>
  </si>
  <si>
    <t>01-02-001-01</t>
  </si>
  <si>
    <t>RTG01 GANTRY</t>
  </si>
  <si>
    <t>10001905</t>
  </si>
  <si>
    <t>1200000306</t>
  </si>
  <si>
    <t>10001906</t>
  </si>
  <si>
    <t>1200000307</t>
  </si>
  <si>
    <t>10001913</t>
  </si>
  <si>
    <t>1200000308</t>
  </si>
  <si>
    <t>10001917</t>
  </si>
  <si>
    <t>1200000309</t>
  </si>
  <si>
    <t>10001918</t>
  </si>
  <si>
    <t>1200000310</t>
  </si>
  <si>
    <t>01-02-022-05</t>
  </si>
  <si>
    <t>RTG22 MONITORING AND CONTROL SYSTEMS</t>
  </si>
  <si>
    <t>10001919</t>
  </si>
  <si>
    <t>1200000311</t>
  </si>
  <si>
    <t>04.08.2026</t>
  </si>
  <si>
    <t>10001921</t>
  </si>
  <si>
    <t>1200000312</t>
  </si>
  <si>
    <t>10001922</t>
  </si>
  <si>
    <t>1200000313</t>
  </si>
  <si>
    <t>10001927</t>
  </si>
  <si>
    <t>1200000314</t>
  </si>
  <si>
    <t>01-02-028-04</t>
  </si>
  <si>
    <t>RTG28 SPREADER</t>
  </si>
  <si>
    <t>10001929</t>
  </si>
  <si>
    <t>1200000315</t>
  </si>
  <si>
    <t>01-02-011-03</t>
  </si>
  <si>
    <t>RTG11 HOIST</t>
  </si>
  <si>
    <t>10001932</t>
  </si>
  <si>
    <t>1200000316</t>
  </si>
  <si>
    <t>10001941</t>
  </si>
  <si>
    <t>1200000317</t>
  </si>
  <si>
    <t>10001967</t>
  </si>
  <si>
    <t>1200000318</t>
  </si>
  <si>
    <t>10001968</t>
  </si>
  <si>
    <t>1200000319</t>
  </si>
  <si>
    <t>10001969</t>
  </si>
  <si>
    <t>1200000320</t>
  </si>
  <si>
    <t>10001970</t>
  </si>
  <si>
    <t>1200000321</t>
  </si>
  <si>
    <t>10001971</t>
  </si>
  <si>
    <t>1200000322</t>
  </si>
  <si>
    <t>10001972</t>
  </si>
  <si>
    <t>1200000323</t>
  </si>
  <si>
    <t>10001983</t>
  </si>
  <si>
    <t>1200000324</t>
  </si>
  <si>
    <t>10001984</t>
  </si>
  <si>
    <t>1200000325</t>
  </si>
  <si>
    <t>07.08.2026</t>
  </si>
  <si>
    <t>10001985</t>
  </si>
  <si>
    <t>1200000326</t>
  </si>
  <si>
    <t>10001987</t>
  </si>
  <si>
    <t>1200000327</t>
  </si>
  <si>
    <t>10001988</t>
  </si>
  <si>
    <t>1200000328</t>
  </si>
  <si>
    <t>10001989</t>
  </si>
  <si>
    <t>1200000329</t>
  </si>
  <si>
    <t>10001990</t>
  </si>
  <si>
    <t>1200000330</t>
  </si>
  <si>
    <t>01-02-002-04</t>
  </si>
  <si>
    <t>RTG02 SPREADER</t>
  </si>
  <si>
    <t>10001993</t>
  </si>
  <si>
    <t>1200000331</t>
  </si>
  <si>
    <t>08.08.2026</t>
  </si>
  <si>
    <t>10001996</t>
  </si>
  <si>
    <t>1200000332</t>
  </si>
  <si>
    <t>10002000</t>
  </si>
  <si>
    <t>1200000333</t>
  </si>
  <si>
    <t>10002002</t>
  </si>
  <si>
    <t>1200000334</t>
  </si>
  <si>
    <t>10002009</t>
  </si>
  <si>
    <t>1200000335</t>
  </si>
  <si>
    <t>10002010</t>
  </si>
  <si>
    <t>1200000336</t>
  </si>
  <si>
    <t>10002011</t>
  </si>
  <si>
    <t>1200000337</t>
  </si>
  <si>
    <t>10002012</t>
  </si>
  <si>
    <t>1200000338</t>
  </si>
  <si>
    <t>10002017</t>
  </si>
  <si>
    <t>1200000339</t>
  </si>
  <si>
    <t>10002018</t>
  </si>
  <si>
    <t>1200000340</t>
  </si>
  <si>
    <t>10002020</t>
  </si>
  <si>
    <t>1200000341</t>
  </si>
  <si>
    <t>10002023</t>
  </si>
  <si>
    <t>1200000342</t>
  </si>
  <si>
    <t>11.08.2026</t>
  </si>
  <si>
    <t>10002056</t>
  </si>
  <si>
    <t>1200000343</t>
  </si>
  <si>
    <t>10002060</t>
  </si>
  <si>
    <t>1200000344</t>
  </si>
  <si>
    <t>10002076</t>
  </si>
  <si>
    <t>1200000345</t>
  </si>
  <si>
    <t>10002077</t>
  </si>
  <si>
    <t>1200000346</t>
  </si>
  <si>
    <t>10002078</t>
  </si>
  <si>
    <t>1200000347</t>
  </si>
  <si>
    <t>10002079</t>
  </si>
  <si>
    <t>1200000348</t>
  </si>
  <si>
    <t>10002086</t>
  </si>
  <si>
    <t>1200000349</t>
  </si>
  <si>
    <t>10002101</t>
  </si>
  <si>
    <t>1200000350</t>
  </si>
  <si>
    <t>10002107</t>
  </si>
  <si>
    <t>1200000351</t>
  </si>
  <si>
    <t>10002121</t>
  </si>
  <si>
    <t>1200000352</t>
  </si>
  <si>
    <t>10002124</t>
  </si>
  <si>
    <t>1200000353</t>
  </si>
  <si>
    <t>10002128</t>
  </si>
  <si>
    <t>1200000354</t>
  </si>
  <si>
    <t>10002131</t>
  </si>
  <si>
    <t>1200000355</t>
  </si>
  <si>
    <t>10002132</t>
  </si>
  <si>
    <t>1200000356</t>
  </si>
  <si>
    <t>10002136</t>
  </si>
  <si>
    <t>1200000357</t>
  </si>
  <si>
    <t>10002159</t>
  </si>
  <si>
    <t>1200000358</t>
  </si>
  <si>
    <t>10002160</t>
  </si>
  <si>
    <t>1200000359</t>
  </si>
  <si>
    <t>10002161</t>
  </si>
  <si>
    <t>1200000360</t>
  </si>
  <si>
    <t>10002168</t>
  </si>
  <si>
    <t>1200000361</t>
  </si>
  <si>
    <t>10002169</t>
  </si>
  <si>
    <t>1200000362</t>
  </si>
  <si>
    <t>10002174</t>
  </si>
  <si>
    <t>1200000363</t>
  </si>
  <si>
    <t>10002175</t>
  </si>
  <si>
    <t>1200000364</t>
  </si>
  <si>
    <t>10002176</t>
  </si>
  <si>
    <t>1200000365</t>
  </si>
  <si>
    <t>10002178</t>
  </si>
  <si>
    <t>1200000366</t>
  </si>
  <si>
    <t>10002180</t>
  </si>
  <si>
    <t>1200000367</t>
  </si>
  <si>
    <t>10002182</t>
  </si>
  <si>
    <t>1200000368</t>
  </si>
  <si>
    <t>10002185</t>
  </si>
  <si>
    <t>1200000369</t>
  </si>
  <si>
    <t>10002187</t>
  </si>
  <si>
    <t>1200000370</t>
  </si>
  <si>
    <t>10002189</t>
  </si>
  <si>
    <t>1200000371</t>
  </si>
  <si>
    <t>10002190</t>
  </si>
  <si>
    <t>1200000372</t>
  </si>
  <si>
    <t>23.08.2026</t>
  </si>
  <si>
    <t>10002208</t>
  </si>
  <si>
    <t>1200000373</t>
  </si>
  <si>
    <t>25.08.2026</t>
  </si>
  <si>
    <t>10002231</t>
  </si>
  <si>
    <t>1200000374</t>
  </si>
  <si>
    <t>10002232</t>
  </si>
  <si>
    <t>1200000375</t>
  </si>
  <si>
    <t>10002238</t>
  </si>
  <si>
    <t>1200000376</t>
  </si>
  <si>
    <t>10002249</t>
  </si>
  <si>
    <t>1200000377</t>
  </si>
  <si>
    <t>10002252</t>
  </si>
  <si>
    <t>1200000378</t>
  </si>
  <si>
    <t>27.08.2026</t>
  </si>
  <si>
    <t>10002256</t>
  </si>
  <si>
    <t>1200000379</t>
  </si>
  <si>
    <t>10002257</t>
  </si>
  <si>
    <t>1200000380</t>
  </si>
  <si>
    <t>10002259</t>
  </si>
  <si>
    <t>1200000381</t>
  </si>
  <si>
    <t>01-02-019-05</t>
  </si>
  <si>
    <t>RTG19 MONITORING AND CONTROL SYSTEMS</t>
  </si>
  <si>
    <t>10002260</t>
  </si>
  <si>
    <t>1200000382</t>
  </si>
  <si>
    <t>10002262</t>
  </si>
  <si>
    <t>1200000383</t>
  </si>
  <si>
    <t>10002263</t>
  </si>
  <si>
    <t>1200000384</t>
  </si>
  <si>
    <t>01-02-019-04</t>
  </si>
  <si>
    <t>RTG19 SPREADER</t>
  </si>
  <si>
    <t>10002267</t>
  </si>
  <si>
    <t>1200000385</t>
  </si>
  <si>
    <t>10002280</t>
  </si>
  <si>
    <t>1200000386</t>
  </si>
  <si>
    <t>10002282</t>
  </si>
  <si>
    <t>1200000387</t>
  </si>
  <si>
    <t>10002283</t>
  </si>
  <si>
    <t>1200000388</t>
  </si>
  <si>
    <t>10002287</t>
  </si>
  <si>
    <t>1200000389</t>
  </si>
  <si>
    <t>10002339</t>
  </si>
  <si>
    <t>1200000390</t>
  </si>
  <si>
    <t>10002368</t>
  </si>
  <si>
    <t>1200000391</t>
  </si>
  <si>
    <t>10002371</t>
  </si>
  <si>
    <t>1200000392</t>
  </si>
  <si>
    <t>10002372</t>
  </si>
  <si>
    <t>1200000393</t>
  </si>
  <si>
    <t>01-02-011-02</t>
  </si>
  <si>
    <t>RTG11 TROLLEY</t>
  </si>
  <si>
    <t>10002375</t>
  </si>
  <si>
    <t>1200000394</t>
  </si>
  <si>
    <t>10002416</t>
  </si>
  <si>
    <t>1200000395</t>
  </si>
  <si>
    <t>10002423</t>
  </si>
  <si>
    <t>1200000396</t>
  </si>
  <si>
    <t>10002428</t>
  </si>
  <si>
    <t>1200000397</t>
  </si>
  <si>
    <t>11.09.2026</t>
  </si>
  <si>
    <t>10002430</t>
  </si>
  <si>
    <t>1200000398</t>
  </si>
  <si>
    <t>10002431</t>
  </si>
  <si>
    <t>1200000399</t>
  </si>
  <si>
    <t>10002437</t>
  </si>
  <si>
    <t>1200000400</t>
  </si>
  <si>
    <t>12.09.2026</t>
  </si>
  <si>
    <t>10002438</t>
  </si>
  <si>
    <t>1200000401</t>
  </si>
  <si>
    <t>10002439</t>
  </si>
  <si>
    <t>1200000402</t>
  </si>
  <si>
    <t>10002440</t>
  </si>
  <si>
    <t>1200000403</t>
  </si>
  <si>
    <t>01-02-009-10</t>
  </si>
  <si>
    <t>RTG09 RTG SPREADER</t>
  </si>
  <si>
    <t>10002442</t>
  </si>
  <si>
    <t>1200000404</t>
  </si>
  <si>
    <t>10002445</t>
  </si>
  <si>
    <t>1200000405</t>
  </si>
  <si>
    <t>01-02-011-10</t>
  </si>
  <si>
    <t>RTG11 RTG SPREADER</t>
  </si>
  <si>
    <t>10002446</t>
  </si>
  <si>
    <t>1200000406</t>
  </si>
  <si>
    <t>10002453</t>
  </si>
  <si>
    <t>1200000407</t>
  </si>
  <si>
    <t>10002458</t>
  </si>
  <si>
    <t>1200000408</t>
  </si>
  <si>
    <t>10002463</t>
  </si>
  <si>
    <t>1200000409</t>
  </si>
  <si>
    <t>10002471</t>
  </si>
  <si>
    <t>1200000410</t>
  </si>
  <si>
    <t>10002503</t>
  </si>
  <si>
    <t>1200000411</t>
  </si>
  <si>
    <t>19.09.2026</t>
  </si>
  <si>
    <t>10002516</t>
  </si>
  <si>
    <t>1200000412</t>
  </si>
  <si>
    <t>10002518</t>
  </si>
  <si>
    <t>1200000413</t>
  </si>
  <si>
    <t>REL  CSER MANC NMAT PRC</t>
  </si>
  <si>
    <t>10002526</t>
  </si>
  <si>
    <t>1200000414</t>
  </si>
  <si>
    <t>10002553</t>
  </si>
  <si>
    <t>1200000415</t>
  </si>
  <si>
    <t>10002554</t>
  </si>
  <si>
    <t>1200000416</t>
  </si>
  <si>
    <t>10002556</t>
  </si>
  <si>
    <t>1200000420</t>
  </si>
  <si>
    <t>25.09.2026</t>
  </si>
  <si>
    <t>10002630</t>
  </si>
  <si>
    <t>1200000440</t>
  </si>
  <si>
    <t>10002642</t>
  </si>
  <si>
    <t>1200000441</t>
  </si>
  <si>
    <t>10002652</t>
  </si>
  <si>
    <t>1200000442</t>
  </si>
  <si>
    <t>10002653</t>
  </si>
  <si>
    <t>1200000443</t>
  </si>
  <si>
    <t>10002654</t>
  </si>
  <si>
    <t>1200000444</t>
  </si>
  <si>
    <t>01-02-005</t>
  </si>
  <si>
    <t>10002660</t>
  </si>
  <si>
    <t>1200000460</t>
  </si>
  <si>
    <t>28.09.2026</t>
  </si>
  <si>
    <t>10002672</t>
  </si>
  <si>
    <t>1200000461</t>
  </si>
  <si>
    <t>01.10.2026</t>
  </si>
  <si>
    <t>10002688</t>
  </si>
  <si>
    <t>1200000462</t>
  </si>
  <si>
    <t>10002689</t>
  </si>
  <si>
    <t>1200000463</t>
  </si>
  <si>
    <t>10002690</t>
  </si>
  <si>
    <t>1200000464</t>
  </si>
  <si>
    <t>10002789</t>
  </si>
  <si>
    <t>1200000465</t>
  </si>
  <si>
    <t>10002791</t>
  </si>
  <si>
    <t>1200000466</t>
  </si>
  <si>
    <t>10002793</t>
  </si>
  <si>
    <t>1200000467</t>
  </si>
  <si>
    <t>12.10.2026</t>
  </si>
  <si>
    <t>10002814</t>
  </si>
  <si>
    <t>1200000468</t>
  </si>
  <si>
    <t>01-02-001-03</t>
  </si>
  <si>
    <t>RTG01 HOIST</t>
  </si>
  <si>
    <t>10002817</t>
  </si>
  <si>
    <t>1200000469</t>
  </si>
  <si>
    <t>01-02-017-01</t>
  </si>
  <si>
    <t>RTG17 GANTRY</t>
  </si>
  <si>
    <t>10002828</t>
  </si>
  <si>
    <t>1300000000</t>
  </si>
  <si>
    <t>12:02:58</t>
  </si>
  <si>
    <t>10000000</t>
  </si>
  <si>
    <t>1300000001</t>
  </si>
  <si>
    <t>01-02-004-09</t>
  </si>
  <si>
    <t>RTG04 POWER SUPPLY</t>
  </si>
  <si>
    <t>12:11:50</t>
  </si>
  <si>
    <t>10000001</t>
  </si>
  <si>
    <t>1300000002</t>
  </si>
  <si>
    <t>09:10:00</t>
  </si>
  <si>
    <t>10000015</t>
  </si>
  <si>
    <t>1300000003</t>
  </si>
  <si>
    <t>09:15:00</t>
  </si>
  <si>
    <t>10000016</t>
  </si>
  <si>
    <t>1300000004</t>
  </si>
  <si>
    <t>16:39:49</t>
  </si>
  <si>
    <t>10000017</t>
  </si>
  <si>
    <t>1300000005</t>
  </si>
  <si>
    <t>13:22:00</t>
  </si>
  <si>
    <t>13:40:00</t>
  </si>
  <si>
    <t>10000018</t>
  </si>
  <si>
    <t>1300000006</t>
  </si>
  <si>
    <t>10.11.2025</t>
  </si>
  <si>
    <t>22:49:18</t>
  </si>
  <si>
    <t>10000020</t>
  </si>
  <si>
    <t>1300000007</t>
  </si>
  <si>
    <t>CLSD NCMP NMAT PRC</t>
  </si>
  <si>
    <t>10000021</t>
  </si>
  <si>
    <t>1300000008</t>
  </si>
  <si>
    <t>16:28:00</t>
  </si>
  <si>
    <t>10000022</t>
  </si>
  <si>
    <t>1300000009</t>
  </si>
  <si>
    <t>20:22:34</t>
  </si>
  <si>
    <t>10000024</t>
  </si>
  <si>
    <t>1300000010</t>
  </si>
  <si>
    <t>06.11.2025</t>
  </si>
  <si>
    <t>07.11.2025</t>
  </si>
  <si>
    <t>15:21:32</t>
  </si>
  <si>
    <t>10000025</t>
  </si>
  <si>
    <t>1300000011</t>
  </si>
  <si>
    <t>01-02-002-06</t>
  </si>
  <si>
    <t>RTG02 COMMUNICATION SYSTEMS</t>
  </si>
  <si>
    <t>20:38:42</t>
  </si>
  <si>
    <t>10000026</t>
  </si>
  <si>
    <t>1300000012</t>
  </si>
  <si>
    <t>20:43:09</t>
  </si>
  <si>
    <t>10000027</t>
  </si>
  <si>
    <t>1300000013</t>
  </si>
  <si>
    <t>20:46:40</t>
  </si>
  <si>
    <t>10000028</t>
  </si>
  <si>
    <t>1300000014</t>
  </si>
  <si>
    <t>20:49:09</t>
  </si>
  <si>
    <t>10000029</t>
  </si>
  <si>
    <t>1300000015</t>
  </si>
  <si>
    <t>20:50:04</t>
  </si>
  <si>
    <t>10000030</t>
  </si>
  <si>
    <t>1300000016</t>
  </si>
  <si>
    <t>22:54:41</t>
  </si>
  <si>
    <t>10000031</t>
  </si>
  <si>
    <t>1300000017</t>
  </si>
  <si>
    <t>22:56:25</t>
  </si>
  <si>
    <t>10000032</t>
  </si>
  <si>
    <t>1300000018</t>
  </si>
  <si>
    <t>09.11.2025</t>
  </si>
  <si>
    <t>22:57:54</t>
  </si>
  <si>
    <t>10000034</t>
  </si>
  <si>
    <t>1300000019</t>
  </si>
  <si>
    <t>22:59:12</t>
  </si>
  <si>
    <t>10000035</t>
  </si>
  <si>
    <t>1300000020</t>
  </si>
  <si>
    <t>14.11.2025</t>
  </si>
  <si>
    <t>01-02-023-05</t>
  </si>
  <si>
    <t>RTG23 MONITORING AND CONTROL SYSTEMS</t>
  </si>
  <si>
    <t>16:04:55</t>
  </si>
  <si>
    <t>10000053</t>
  </si>
  <si>
    <t>1300000021</t>
  </si>
  <si>
    <t>16.11.2025</t>
  </si>
  <si>
    <t>16:07:53</t>
  </si>
  <si>
    <t>10000054</t>
  </si>
  <si>
    <t>1300000022</t>
  </si>
  <si>
    <t>16:09:19</t>
  </si>
  <si>
    <t>10000055</t>
  </si>
  <si>
    <t>1300000023</t>
  </si>
  <si>
    <t>18.11.2025</t>
  </si>
  <si>
    <t>16:10:39</t>
  </si>
  <si>
    <t>10000211</t>
  </si>
  <si>
    <t>1300000024</t>
  </si>
  <si>
    <t>16:11:33</t>
  </si>
  <si>
    <t>10000218</t>
  </si>
  <si>
    <t>1300000025</t>
  </si>
  <si>
    <t>01-02-015-02</t>
  </si>
  <si>
    <t>RTG15 TROLLEY</t>
  </si>
  <si>
    <t>16:13:09</t>
  </si>
  <si>
    <t>10000225</t>
  </si>
  <si>
    <t>1300000026</t>
  </si>
  <si>
    <t>22.11.2025</t>
  </si>
  <si>
    <t>16:14:58</t>
  </si>
  <si>
    <t>10000227</t>
  </si>
  <si>
    <t>1300000027</t>
  </si>
  <si>
    <t>16:17:37</t>
  </si>
  <si>
    <t>10000228</t>
  </si>
  <si>
    <t>1300000028</t>
  </si>
  <si>
    <t>16:19:05</t>
  </si>
  <si>
    <t>10000229</t>
  </si>
  <si>
    <t>1300000029</t>
  </si>
  <si>
    <t>16:27:34</t>
  </si>
  <si>
    <t>10000243</t>
  </si>
  <si>
    <t>1300000030</t>
  </si>
  <si>
    <t>16:28:38</t>
  </si>
  <si>
    <t>10000244</t>
  </si>
  <si>
    <t>1300000040</t>
  </si>
  <si>
    <t>27.11.2025</t>
  </si>
  <si>
    <t>10000254</t>
  </si>
  <si>
    <t>1300000041</t>
  </si>
  <si>
    <t>10000255</t>
  </si>
  <si>
    <t>1300000042</t>
  </si>
  <si>
    <t>10000256</t>
  </si>
  <si>
    <t>1300000043</t>
  </si>
  <si>
    <t>10000269</t>
  </si>
  <si>
    <t>1300000044</t>
  </si>
  <si>
    <t>10000270</t>
  </si>
  <si>
    <t>1300000045</t>
  </si>
  <si>
    <t>10000271</t>
  </si>
  <si>
    <t>1300000046</t>
  </si>
  <si>
    <t>10000272</t>
  </si>
  <si>
    <t>1300000047</t>
  </si>
  <si>
    <t>10.12.2025</t>
  </si>
  <si>
    <t>RL</t>
  </si>
  <si>
    <t>13:39:01</t>
  </si>
  <si>
    <t>10000275</t>
  </si>
  <si>
    <t>1300000048</t>
  </si>
  <si>
    <t>14.12.2025</t>
  </si>
  <si>
    <t>10000284</t>
  </si>
  <si>
    <t>1300000049</t>
  </si>
  <si>
    <t>10000285</t>
  </si>
  <si>
    <t>1300000050</t>
  </si>
  <si>
    <t>10000286</t>
  </si>
  <si>
    <t>1300000051</t>
  </si>
  <si>
    <t>10000288</t>
  </si>
  <si>
    <t>1300000052</t>
  </si>
  <si>
    <t>10000290</t>
  </si>
  <si>
    <t>1300000053</t>
  </si>
  <si>
    <t>10000303</t>
  </si>
  <si>
    <t>1300000054</t>
  </si>
  <si>
    <t>01-02-013-02</t>
  </si>
  <si>
    <t>RTG13 TROLLEY</t>
  </si>
  <si>
    <t>10000304</t>
  </si>
  <si>
    <t>1300000055</t>
  </si>
  <si>
    <t>22.12.2025</t>
  </si>
  <si>
    <t>10000307</t>
  </si>
  <si>
    <t>1300000056</t>
  </si>
  <si>
    <t>10000325</t>
  </si>
  <si>
    <t>1300000057</t>
  </si>
  <si>
    <t>27.12.2025</t>
  </si>
  <si>
    <t>10000329</t>
  </si>
  <si>
    <t>1300000058</t>
  </si>
  <si>
    <t>28.12.2025</t>
  </si>
  <si>
    <t>10000331</t>
  </si>
  <si>
    <t>1300000059</t>
  </si>
  <si>
    <t>10.01.2026</t>
  </si>
  <si>
    <t>09:47:41</t>
  </si>
  <si>
    <t>10000455</t>
  </si>
  <si>
    <t>1300000060</t>
  </si>
  <si>
    <t>01-02-002</t>
  </si>
  <si>
    <t>test</t>
  </si>
  <si>
    <t>10000457</t>
  </si>
  <si>
    <t>1300000061</t>
  </si>
  <si>
    <t>09:48:10</t>
  </si>
  <si>
    <t>10000458</t>
  </si>
  <si>
    <t>1300000062</t>
  </si>
  <si>
    <t>13.01.2026</t>
  </si>
  <si>
    <t>LKD  REL  CNF  JBFI NMAT PRC</t>
  </si>
  <si>
    <t>12:12:49</t>
  </si>
  <si>
    <t>10000460</t>
  </si>
  <si>
    <t>1300000063</t>
  </si>
  <si>
    <t>09:48:26</t>
  </si>
  <si>
    <t>10000506</t>
  </si>
  <si>
    <t>1300000064</t>
  </si>
  <si>
    <t>09:48:38</t>
  </si>
  <si>
    <t>10000507</t>
  </si>
  <si>
    <t>1300000065</t>
  </si>
  <si>
    <t>19:21:13</t>
  </si>
  <si>
    <t>10000613</t>
  </si>
  <si>
    <t>1300000066</t>
  </si>
  <si>
    <t>10000614</t>
  </si>
  <si>
    <t>1300000067</t>
  </si>
  <si>
    <t>01-01-004-08</t>
  </si>
  <si>
    <t>STS04 POWER SUPPLY</t>
  </si>
  <si>
    <t>19:21:24</t>
  </si>
  <si>
    <t>10000618</t>
  </si>
  <si>
    <t>1300000068</t>
  </si>
  <si>
    <t>TR024</t>
  </si>
  <si>
    <t>19:21:28</t>
  </si>
  <si>
    <t>10000619</t>
  </si>
  <si>
    <t>1300000069</t>
  </si>
  <si>
    <t>19:21:41</t>
  </si>
  <si>
    <t>10000620</t>
  </si>
  <si>
    <t>1300000070</t>
  </si>
  <si>
    <t>19:21:51</t>
  </si>
  <si>
    <t>10000621</t>
  </si>
  <si>
    <t>1300000071</t>
  </si>
  <si>
    <t>01-02-030-10</t>
  </si>
  <si>
    <t>RTG30 RTG SPREADER</t>
  </si>
  <si>
    <t>19:22:01</t>
  </si>
  <si>
    <t>10000622</t>
  </si>
  <si>
    <t>1300000072</t>
  </si>
  <si>
    <t>19:22:09</t>
  </si>
  <si>
    <t>10000623</t>
  </si>
  <si>
    <t>1300000073</t>
  </si>
  <si>
    <t>19:22:19</t>
  </si>
  <si>
    <t>10000624</t>
  </si>
  <si>
    <t>1300000074</t>
  </si>
  <si>
    <t>01-02-027-10</t>
  </si>
  <si>
    <t>RTG27 RTG SPREADER</t>
  </si>
  <si>
    <t>19:22:28</t>
  </si>
  <si>
    <t>10000625</t>
  </si>
  <si>
    <t>1300000075</t>
  </si>
  <si>
    <t>19:22:36</t>
  </si>
  <si>
    <t>10000626</t>
  </si>
  <si>
    <t>1300000076</t>
  </si>
  <si>
    <t>19:22:45</t>
  </si>
  <si>
    <t>10000627</t>
  </si>
  <si>
    <t>1300000077</t>
  </si>
  <si>
    <t>10000628</t>
  </si>
  <si>
    <t>1300000078</t>
  </si>
  <si>
    <t>19:22:59</t>
  </si>
  <si>
    <t>10000629</t>
  </si>
  <si>
    <t>1300000079</t>
  </si>
  <si>
    <t>19:23:10</t>
  </si>
  <si>
    <t>10000630</t>
  </si>
  <si>
    <t>1300000080</t>
  </si>
  <si>
    <t>19:23:18</t>
  </si>
  <si>
    <t>10000631</t>
  </si>
  <si>
    <t>1300000081</t>
  </si>
  <si>
    <t>19:23:30</t>
  </si>
  <si>
    <t>10000632</t>
  </si>
  <si>
    <t>1300000082</t>
  </si>
  <si>
    <t>19:23:38</t>
  </si>
  <si>
    <t>10000660</t>
  </si>
  <si>
    <t>1300000083</t>
  </si>
  <si>
    <t>19:23:40</t>
  </si>
  <si>
    <t>10000662</t>
  </si>
  <si>
    <t>1300000084</t>
  </si>
  <si>
    <t>19:23:43</t>
  </si>
  <si>
    <t>10000666</t>
  </si>
  <si>
    <t>1300000085</t>
  </si>
  <si>
    <t>01-02-027-08</t>
  </si>
  <si>
    <t>RTG27 STRUCTURE</t>
  </si>
  <si>
    <t>19:23:45</t>
  </si>
  <si>
    <t>10000667</t>
  </si>
  <si>
    <t>1300000086</t>
  </si>
  <si>
    <t>19:23:46</t>
  </si>
  <si>
    <t>10000668</t>
  </si>
  <si>
    <t>1300000087</t>
  </si>
  <si>
    <t>19:23:48</t>
  </si>
  <si>
    <t>10000669</t>
  </si>
  <si>
    <t>1300000088</t>
  </si>
  <si>
    <t>TR034</t>
  </si>
  <si>
    <t>19:23:49</t>
  </si>
  <si>
    <t>10000679</t>
  </si>
  <si>
    <t>1300000089</t>
  </si>
  <si>
    <t>01-02-027-09</t>
  </si>
  <si>
    <t>RTG27 POWER SUPPLY</t>
  </si>
  <si>
    <t>19:23:51</t>
  </si>
  <si>
    <t>10000680</t>
  </si>
  <si>
    <t>1300000090</t>
  </si>
  <si>
    <t>01-02-009-02</t>
  </si>
  <si>
    <t>RTG09 TROLLEY</t>
  </si>
  <si>
    <t>19:23:52</t>
  </si>
  <si>
    <t>10000747</t>
  </si>
  <si>
    <t>1300000091</t>
  </si>
  <si>
    <t>19:23:54</t>
  </si>
  <si>
    <t>10000748</t>
  </si>
  <si>
    <t>1300000092</t>
  </si>
  <si>
    <t>19:23:55</t>
  </si>
  <si>
    <t>10000749</t>
  </si>
  <si>
    <t>1300000093</t>
  </si>
  <si>
    <t>19:23:56</t>
  </si>
  <si>
    <t>10000766</t>
  </si>
  <si>
    <t>1300000094</t>
  </si>
  <si>
    <t>19:23:57</t>
  </si>
  <si>
    <t>10000768</t>
  </si>
  <si>
    <t>1300000095</t>
  </si>
  <si>
    <t>19:23:58</t>
  </si>
  <si>
    <t>10000769</t>
  </si>
  <si>
    <t>1300000096</t>
  </si>
  <si>
    <t>19:23:59</t>
  </si>
  <si>
    <t>10000770</t>
  </si>
  <si>
    <t>1300000097</t>
  </si>
  <si>
    <t>01-01-003-05</t>
  </si>
  <si>
    <t>STS03 SERVICE SYSTEMS</t>
  </si>
  <si>
    <t>19:24:00</t>
  </si>
  <si>
    <t>10000771</t>
  </si>
  <si>
    <t>1300000098</t>
  </si>
  <si>
    <t>19:24:01</t>
  </si>
  <si>
    <t>10000772</t>
  </si>
  <si>
    <t>1300000099</t>
  </si>
  <si>
    <t>19:24:02</t>
  </si>
  <si>
    <t>10000774</t>
  </si>
  <si>
    <t>1300000100</t>
  </si>
  <si>
    <t>19:24:11</t>
  </si>
  <si>
    <t>10000777</t>
  </si>
  <si>
    <t>1300000101</t>
  </si>
  <si>
    <t>19:24:13</t>
  </si>
  <si>
    <t>10000782</t>
  </si>
  <si>
    <t>1300000102</t>
  </si>
  <si>
    <t>19:24:17</t>
  </si>
  <si>
    <t>10000783</t>
  </si>
  <si>
    <t>1300000103</t>
  </si>
  <si>
    <t>19:24:18</t>
  </si>
  <si>
    <t>10000784</t>
  </si>
  <si>
    <t>1300000104</t>
  </si>
  <si>
    <t>01-02-016-02</t>
  </si>
  <si>
    <t>RTG16 TROLLEY</t>
  </si>
  <si>
    <t>19:24:19</t>
  </si>
  <si>
    <t>10000786</t>
  </si>
  <si>
    <t>1300000105</t>
  </si>
  <si>
    <t>19:24:21</t>
  </si>
  <si>
    <t>10000794</t>
  </si>
  <si>
    <t>1300000106</t>
  </si>
  <si>
    <t>19:24:28</t>
  </si>
  <si>
    <t>10000795</t>
  </si>
  <si>
    <t>1300000107</t>
  </si>
  <si>
    <t>01-02-025-02</t>
  </si>
  <si>
    <t>RTG25 TROLLEY</t>
  </si>
  <si>
    <t>19:24:36</t>
  </si>
  <si>
    <t>10000796</t>
  </si>
  <si>
    <t>1300000108</t>
  </si>
  <si>
    <t>19:24:38</t>
  </si>
  <si>
    <t>10000800</t>
  </si>
  <si>
    <t>1300000109</t>
  </si>
  <si>
    <t>19:24:40</t>
  </si>
  <si>
    <t>10000803</t>
  </si>
  <si>
    <t>1300000110</t>
  </si>
  <si>
    <t>01-02-026-02</t>
  </si>
  <si>
    <t>RTG26 TROLLEY</t>
  </si>
  <si>
    <t>19:24:41</t>
  </si>
  <si>
    <t>10000805</t>
  </si>
  <si>
    <t>1300000111</t>
  </si>
  <si>
    <t>19:24:43</t>
  </si>
  <si>
    <t>10000807</t>
  </si>
  <si>
    <t>1300000112</t>
  </si>
  <si>
    <t>01-02-022-09</t>
  </si>
  <si>
    <t>RTG22 POWER SUPPLY</t>
  </si>
  <si>
    <t>19:24:44</t>
  </si>
  <si>
    <t>10000808</t>
  </si>
  <si>
    <t>1300000113</t>
  </si>
  <si>
    <t>19:24:45</t>
  </si>
  <si>
    <t>10000809</t>
  </si>
  <si>
    <t>1300000114</t>
  </si>
  <si>
    <t>19:24:46</t>
  </si>
  <si>
    <t>10000811</t>
  </si>
  <si>
    <t>1300000115</t>
  </si>
  <si>
    <t>19:24:48</t>
  </si>
  <si>
    <t>10000812</t>
  </si>
  <si>
    <t>1300000116</t>
  </si>
  <si>
    <t>09:38:34</t>
  </si>
  <si>
    <t>10000815</t>
  </si>
  <si>
    <t>1300000117</t>
  </si>
  <si>
    <t>19:24:50</t>
  </si>
  <si>
    <t>10000826</t>
  </si>
  <si>
    <t>1300000118</t>
  </si>
  <si>
    <t>19:24:51</t>
  </si>
  <si>
    <t>10000836</t>
  </si>
  <si>
    <t>1300000119</t>
  </si>
  <si>
    <t>19:24:52</t>
  </si>
  <si>
    <t>10000837</t>
  </si>
  <si>
    <t>1300000120</t>
  </si>
  <si>
    <t>19:24:53</t>
  </si>
  <si>
    <t>10000839</t>
  </si>
  <si>
    <t>1300000121</t>
  </si>
  <si>
    <t>19:25:01</t>
  </si>
  <si>
    <t>10000840</t>
  </si>
  <si>
    <t>1300000122</t>
  </si>
  <si>
    <t>19:25:10</t>
  </si>
  <si>
    <t>10000841</t>
  </si>
  <si>
    <t>1300000123</t>
  </si>
  <si>
    <t>19:25:19</t>
  </si>
  <si>
    <t>10000842</t>
  </si>
  <si>
    <t>1300000124</t>
  </si>
  <si>
    <t>11.03.2026</t>
  </si>
  <si>
    <t>19:25:29</t>
  </si>
  <si>
    <t>10000843</t>
  </si>
  <si>
    <t>1300000125</t>
  </si>
  <si>
    <t>19:25:40</t>
  </si>
  <si>
    <t>10000847</t>
  </si>
  <si>
    <t>1300000126</t>
  </si>
  <si>
    <t>19:25:42</t>
  </si>
  <si>
    <t>10000857</t>
  </si>
  <si>
    <t>1300000127</t>
  </si>
  <si>
    <t>15.03.2026</t>
  </si>
  <si>
    <t>19:25:43</t>
  </si>
  <si>
    <t>10000862</t>
  </si>
  <si>
    <t>1300000128</t>
  </si>
  <si>
    <t>19:25:45</t>
  </si>
  <si>
    <t>10000863</t>
  </si>
  <si>
    <t>1300000129</t>
  </si>
  <si>
    <t>19:25:46</t>
  </si>
  <si>
    <t>10000864</t>
  </si>
  <si>
    <t>1300000130</t>
  </si>
  <si>
    <t>19:25:48</t>
  </si>
  <si>
    <t>10000865</t>
  </si>
  <si>
    <t>1300000131</t>
  </si>
  <si>
    <t>10000867</t>
  </si>
  <si>
    <t>1300000132</t>
  </si>
  <si>
    <t>19:25:50</t>
  </si>
  <si>
    <t>10000874</t>
  </si>
  <si>
    <t>1300000133</t>
  </si>
  <si>
    <t>19:25:58</t>
  </si>
  <si>
    <t>10000876</t>
  </si>
  <si>
    <t>1300000134</t>
  </si>
  <si>
    <t>19:26:07</t>
  </si>
  <si>
    <t>10000877</t>
  </si>
  <si>
    <t>1300000135</t>
  </si>
  <si>
    <t>19:26:15</t>
  </si>
  <si>
    <t>10000879</t>
  </si>
  <si>
    <t>1300000136</t>
  </si>
  <si>
    <t>19:26:24</t>
  </si>
  <si>
    <t>10000880</t>
  </si>
  <si>
    <t>1300000137</t>
  </si>
  <si>
    <t>19:26:33</t>
  </si>
  <si>
    <t>10000882</t>
  </si>
  <si>
    <t>1300000138</t>
  </si>
  <si>
    <t>19:26:41</t>
  </si>
  <si>
    <t>10000883</t>
  </si>
  <si>
    <t>1300000139</t>
  </si>
  <si>
    <t>19:26:43</t>
  </si>
  <si>
    <t>10000884</t>
  </si>
  <si>
    <t>1300000140</t>
  </si>
  <si>
    <t>19:26:45</t>
  </si>
  <si>
    <t>10000886</t>
  </si>
  <si>
    <t>1300000141</t>
  </si>
  <si>
    <t>19:26:46</t>
  </si>
  <si>
    <t>10000887</t>
  </si>
  <si>
    <t>1300000142</t>
  </si>
  <si>
    <t>LKD  TECO CNF  JBFI NMAT PRC  SETC</t>
  </si>
  <si>
    <t>19:26:48</t>
  </si>
  <si>
    <t>10000889</t>
  </si>
  <si>
    <t>1300000143</t>
  </si>
  <si>
    <t>19:26:49</t>
  </si>
  <si>
    <t>10000891</t>
  </si>
  <si>
    <t>1300000144</t>
  </si>
  <si>
    <t>19:26:50</t>
  </si>
  <si>
    <t>10000895</t>
  </si>
  <si>
    <t>1300000145</t>
  </si>
  <si>
    <t>19:26:52</t>
  </si>
  <si>
    <t>10000896</t>
  </si>
  <si>
    <t>1300000146</t>
  </si>
  <si>
    <t>19:26:53</t>
  </si>
  <si>
    <t>10000897</t>
  </si>
  <si>
    <t>1300000147</t>
  </si>
  <si>
    <t>01-02-002-08</t>
  </si>
  <si>
    <t>RTG02 STRUCTURE</t>
  </si>
  <si>
    <t>19:26:54</t>
  </si>
  <si>
    <t>10000898</t>
  </si>
  <si>
    <t>1300000148</t>
  </si>
  <si>
    <t>19:26:56</t>
  </si>
  <si>
    <t>10000900</t>
  </si>
  <si>
    <t>1300000149</t>
  </si>
  <si>
    <t>19:26:57</t>
  </si>
  <si>
    <t>10000901</t>
  </si>
  <si>
    <t>1300000150</t>
  </si>
  <si>
    <t>19:26:58</t>
  </si>
  <si>
    <t>10000903</t>
  </si>
  <si>
    <t>1300000151</t>
  </si>
  <si>
    <t>19:26:59</t>
  </si>
  <si>
    <t>10000907</t>
  </si>
  <si>
    <t>1300000152</t>
  </si>
  <si>
    <t>19:27:00</t>
  </si>
  <si>
    <t>10000908</t>
  </si>
  <si>
    <t>1300000153</t>
  </si>
  <si>
    <t>19:27:01</t>
  </si>
  <si>
    <t>10000909</t>
  </si>
  <si>
    <t>1300000154</t>
  </si>
  <si>
    <t>19:27:03</t>
  </si>
  <si>
    <t>10000910</t>
  </si>
  <si>
    <t>1300000155</t>
  </si>
  <si>
    <t>19:27:04</t>
  </si>
  <si>
    <t>10000911</t>
  </si>
  <si>
    <t>1300000156</t>
  </si>
  <si>
    <t>01-02-021-01-01</t>
  </si>
  <si>
    <t>RTG21 GANTRY  MOTOR</t>
  </si>
  <si>
    <t>19:27:05</t>
  </si>
  <si>
    <t>10000912</t>
  </si>
  <si>
    <t>1300000157</t>
  </si>
  <si>
    <t>11:00:05</t>
  </si>
  <si>
    <t>10000933</t>
  </si>
  <si>
    <t>1300000158</t>
  </si>
  <si>
    <t>11:00:38</t>
  </si>
  <si>
    <t>10000934</t>
  </si>
  <si>
    <t>1300000159</t>
  </si>
  <si>
    <t>11:01:45</t>
  </si>
  <si>
    <t>10000937</t>
  </si>
  <si>
    <t>1300000160</t>
  </si>
  <si>
    <t>01-02-025-03</t>
  </si>
  <si>
    <t>RTG25 HOIST</t>
  </si>
  <si>
    <t>11:36:24</t>
  </si>
  <si>
    <t>10000940</t>
  </si>
  <si>
    <t>1300000161</t>
  </si>
  <si>
    <t>11:41:51</t>
  </si>
  <si>
    <t>10000946</t>
  </si>
  <si>
    <t>1300000162</t>
  </si>
  <si>
    <t>11:40:58</t>
  </si>
  <si>
    <t>10000948</t>
  </si>
  <si>
    <t>1300000163</t>
  </si>
  <si>
    <t>11:39:30</t>
  </si>
  <si>
    <t>10000949</t>
  </si>
  <si>
    <t>1300000164</t>
  </si>
  <si>
    <t>10000951</t>
  </si>
  <si>
    <t>1300000165</t>
  </si>
  <si>
    <t>10000952</t>
  </si>
  <si>
    <t>1300000166</t>
  </si>
  <si>
    <t>11:38:31</t>
  </si>
  <si>
    <t>10001059</t>
  </si>
  <si>
    <t>1300000167</t>
  </si>
  <si>
    <t>11:37:24</t>
  </si>
  <si>
    <t>10001060</t>
  </si>
  <si>
    <t>1300000168</t>
  </si>
  <si>
    <t>10001069</t>
  </si>
  <si>
    <t>1300000169</t>
  </si>
  <si>
    <t>10001073</t>
  </si>
  <si>
    <t>1300000170</t>
  </si>
  <si>
    <t>10001086</t>
  </si>
  <si>
    <t>1300000171</t>
  </si>
  <si>
    <t>01-02-025</t>
  </si>
  <si>
    <t>10001087</t>
  </si>
  <si>
    <t>1300000172</t>
  </si>
  <si>
    <t>10001088</t>
  </si>
  <si>
    <t>1300000173</t>
  </si>
  <si>
    <t>10001090</t>
  </si>
  <si>
    <t>1300000174</t>
  </si>
  <si>
    <t>10001105</t>
  </si>
  <si>
    <t>1300000175</t>
  </si>
  <si>
    <t>01-02-026</t>
  </si>
  <si>
    <t>10001107</t>
  </si>
  <si>
    <t>1300000176</t>
  </si>
  <si>
    <t>10001108</t>
  </si>
  <si>
    <t>1300000177</t>
  </si>
  <si>
    <t>10001109</t>
  </si>
  <si>
    <t>1300000178</t>
  </si>
  <si>
    <t>01-02-002-10</t>
  </si>
  <si>
    <t>RTG02 RTG SPREADER</t>
  </si>
  <si>
    <t>10001114</t>
  </si>
  <si>
    <t>1300000179</t>
  </si>
  <si>
    <t>10001115</t>
  </si>
  <si>
    <t>1300000180</t>
  </si>
  <si>
    <t>10001119</t>
  </si>
  <si>
    <t>1300000181</t>
  </si>
  <si>
    <t>10001123</t>
  </si>
  <si>
    <t>1300000182</t>
  </si>
  <si>
    <t>10001124</t>
  </si>
  <si>
    <t>1300000183</t>
  </si>
  <si>
    <t>10001128</t>
  </si>
  <si>
    <t>1300000184</t>
  </si>
  <si>
    <t>01-02-002-02</t>
  </si>
  <si>
    <t>RTG02 TROLLEY</t>
  </si>
  <si>
    <t>13:21:19</t>
  </si>
  <si>
    <t>10001131</t>
  </si>
  <si>
    <t>1300000185</t>
  </si>
  <si>
    <t>FC</t>
  </si>
  <si>
    <t>01-17-002-03-RF002-PL02</t>
  </si>
  <si>
    <t>Panel B-2</t>
  </si>
  <si>
    <t>No Supply in 3 plugs // turne on C.Bs</t>
  </si>
  <si>
    <t>10001132</t>
  </si>
  <si>
    <t>1300000186</t>
  </si>
  <si>
    <t>01-02-018-03</t>
  </si>
  <si>
    <t>RTG18 HOIST</t>
  </si>
  <si>
    <t>10001133</t>
  </si>
  <si>
    <t>1300000187</t>
  </si>
  <si>
    <t>10001134</t>
  </si>
  <si>
    <t>1300000188</t>
  </si>
  <si>
    <t>10001135</t>
  </si>
  <si>
    <t>1300000189</t>
  </si>
  <si>
    <t>10001137</t>
  </si>
  <si>
    <t>1300000190</t>
  </si>
  <si>
    <t>10001143</t>
  </si>
  <si>
    <t>1300000191</t>
  </si>
  <si>
    <t>10001146</t>
  </si>
  <si>
    <t>1300000192</t>
  </si>
  <si>
    <t>10:43:13</t>
  </si>
  <si>
    <t>10001147</t>
  </si>
  <si>
    <t>1300000193</t>
  </si>
  <si>
    <t>10001148</t>
  </si>
  <si>
    <t>1300000194</t>
  </si>
  <si>
    <t>10001159</t>
  </si>
  <si>
    <t>1300000200</t>
  </si>
  <si>
    <t>10001170</t>
  </si>
  <si>
    <t>1300000201</t>
  </si>
  <si>
    <t>10001171</t>
  </si>
  <si>
    <t>1300000202</t>
  </si>
  <si>
    <t>10001172</t>
  </si>
  <si>
    <t>1300000203</t>
  </si>
  <si>
    <t>10001173</t>
  </si>
  <si>
    <t>1300000204</t>
  </si>
  <si>
    <t>10001174</t>
  </si>
  <si>
    <t>1300000205</t>
  </si>
  <si>
    <t>10001175</t>
  </si>
  <si>
    <t>1300000206</t>
  </si>
  <si>
    <t>10001178</t>
  </si>
  <si>
    <t>1300000207</t>
  </si>
  <si>
    <t>10001179</t>
  </si>
  <si>
    <t>1300000208</t>
  </si>
  <si>
    <t>10001180</t>
  </si>
  <si>
    <t>1300000209</t>
  </si>
  <si>
    <t>07:37:59</t>
  </si>
  <si>
    <t>10001192</t>
  </si>
  <si>
    <t>1300000210</t>
  </si>
  <si>
    <t>10001199</t>
  </si>
  <si>
    <t>1300000211</t>
  </si>
  <si>
    <t>10001200</t>
  </si>
  <si>
    <t>1300000212</t>
  </si>
  <si>
    <t>10001201</t>
  </si>
  <si>
    <t>1300000213</t>
  </si>
  <si>
    <t>10001205</t>
  </si>
  <si>
    <t>1300000214</t>
  </si>
  <si>
    <t>10001206</t>
  </si>
  <si>
    <t>1300000215</t>
  </si>
  <si>
    <t>10001207</t>
  </si>
  <si>
    <t>1300000216</t>
  </si>
  <si>
    <t>10001208</t>
  </si>
  <si>
    <t>1300000217</t>
  </si>
  <si>
    <t>10001209</t>
  </si>
  <si>
    <t>1300000218</t>
  </si>
  <si>
    <t>10001210</t>
  </si>
  <si>
    <t>1300000219</t>
  </si>
  <si>
    <t>10001212</t>
  </si>
  <si>
    <t>1300000220</t>
  </si>
  <si>
    <t>10001213</t>
  </si>
  <si>
    <t>1300000221</t>
  </si>
  <si>
    <t>10001217</t>
  </si>
  <si>
    <t>1300000222</t>
  </si>
  <si>
    <t>10001218</t>
  </si>
  <si>
    <t>1300000223</t>
  </si>
  <si>
    <t>01-02-004-03-04</t>
  </si>
  <si>
    <t>RTG04 HOIST  EMERGENCY BRAKE</t>
  </si>
  <si>
    <t>10001224</t>
  </si>
  <si>
    <t>1300000224</t>
  </si>
  <si>
    <t>01-02-025-09</t>
  </si>
  <si>
    <t>RTG25 POWER SUPPLY</t>
  </si>
  <si>
    <t>10001242</t>
  </si>
  <si>
    <t>1300000225</t>
  </si>
  <si>
    <t>01-01-002-01-01</t>
  </si>
  <si>
    <t>STS02 GANTRY  MOTOR</t>
  </si>
  <si>
    <t>10001243</t>
  </si>
  <si>
    <t>1300000226</t>
  </si>
  <si>
    <t>10001244</t>
  </si>
  <si>
    <t>1300000227</t>
  </si>
  <si>
    <t>10001249</t>
  </si>
  <si>
    <t>1300000228</t>
  </si>
  <si>
    <t>01-01-002-06</t>
  </si>
  <si>
    <t>STS02 MONITORING AND CONTROL SYSTEMS</t>
  </si>
  <si>
    <t>10001250</t>
  </si>
  <si>
    <t>1300000229</t>
  </si>
  <si>
    <t>10001251</t>
  </si>
  <si>
    <t>1300000230</t>
  </si>
  <si>
    <t>10001252</t>
  </si>
  <si>
    <t>1300000231</t>
  </si>
  <si>
    <t>10001253</t>
  </si>
  <si>
    <t>1300000232</t>
  </si>
  <si>
    <t>10001258</t>
  </si>
  <si>
    <t>1300000233</t>
  </si>
  <si>
    <t>10001259</t>
  </si>
  <si>
    <t>1300000234</t>
  </si>
  <si>
    <t>10001260</t>
  </si>
  <si>
    <t>1300000235</t>
  </si>
  <si>
    <t>10001261</t>
  </si>
  <si>
    <t>1300000236</t>
  </si>
  <si>
    <t>01-02-004-07-01</t>
  </si>
  <si>
    <t>RTG04 AIR CONDITION E-ROOM</t>
  </si>
  <si>
    <t>10001262</t>
  </si>
  <si>
    <t>1300000237</t>
  </si>
  <si>
    <t>15:59:20</t>
  </si>
  <si>
    <t>10001263</t>
  </si>
  <si>
    <t>1300000238</t>
  </si>
  <si>
    <t>10001264</t>
  </si>
  <si>
    <t>1300000239</t>
  </si>
  <si>
    <t>10001271</t>
  </si>
  <si>
    <t>1300000240</t>
  </si>
  <si>
    <t>10001272</t>
  </si>
  <si>
    <t>1300000241</t>
  </si>
  <si>
    <t>10001274</t>
  </si>
  <si>
    <t>1300000242</t>
  </si>
  <si>
    <t>10001280</t>
  </si>
  <si>
    <t>1300000243</t>
  </si>
  <si>
    <t>10001290</t>
  </si>
  <si>
    <t>1300000244</t>
  </si>
  <si>
    <t>10001291</t>
  </si>
  <si>
    <t>1300000245</t>
  </si>
  <si>
    <t>10001292</t>
  </si>
  <si>
    <t>1300000246</t>
  </si>
  <si>
    <t>10001293</t>
  </si>
  <si>
    <t>1300000247</t>
  </si>
  <si>
    <t>10001294</t>
  </si>
  <si>
    <t>1300000248</t>
  </si>
  <si>
    <t>10001297</t>
  </si>
  <si>
    <t>1300000249</t>
  </si>
  <si>
    <t>10001303</t>
  </si>
  <si>
    <t>1300000250</t>
  </si>
  <si>
    <t>10001304</t>
  </si>
  <si>
    <t>1300000251</t>
  </si>
  <si>
    <t>01-02-002-07-01</t>
  </si>
  <si>
    <t>RTG02 AIR CONDITION E-ROOM</t>
  </si>
  <si>
    <t>16:11:13</t>
  </si>
  <si>
    <t>10001305</t>
  </si>
  <si>
    <t>1300000252</t>
  </si>
  <si>
    <t>10001307</t>
  </si>
  <si>
    <t>1300000253</t>
  </si>
  <si>
    <t>10001311</t>
  </si>
  <si>
    <t>1300000254</t>
  </si>
  <si>
    <t>01-02-002-09-02</t>
  </si>
  <si>
    <t>RTG02 POWER SUPPLY ELECTRICAL GENERATOR</t>
  </si>
  <si>
    <t>10001316</t>
  </si>
  <si>
    <t>1300000255</t>
  </si>
  <si>
    <t>10001320</t>
  </si>
  <si>
    <t>1300000256</t>
  </si>
  <si>
    <t>10001321</t>
  </si>
  <si>
    <t>1300000257</t>
  </si>
  <si>
    <t>14:31:39</t>
  </si>
  <si>
    <t>10001323</t>
  </si>
  <si>
    <t>1300000258</t>
  </si>
  <si>
    <t>01-02-015-05-04</t>
  </si>
  <si>
    <t>RTG15 MONIT &amp; CONT CU320-2 PN (A45)</t>
  </si>
  <si>
    <t>10001334</t>
  </si>
  <si>
    <t>1300000259</t>
  </si>
  <si>
    <t>10001335</t>
  </si>
  <si>
    <t>1300000260</t>
  </si>
  <si>
    <t>01-01-001-06</t>
  </si>
  <si>
    <t>STS01 MONITORING AND CONTROL SYSTEMS</t>
  </si>
  <si>
    <t>10001343</t>
  </si>
  <si>
    <t>1300000261</t>
  </si>
  <si>
    <t>10001344</t>
  </si>
  <si>
    <t>1300000262</t>
  </si>
  <si>
    <t>01-01-002-01-13</t>
  </si>
  <si>
    <t>STS02 GANTRY CABLE REEL</t>
  </si>
  <si>
    <t>10001347</t>
  </si>
  <si>
    <t>1300000263</t>
  </si>
  <si>
    <t>10001353</t>
  </si>
  <si>
    <t>1300000264</t>
  </si>
  <si>
    <t>10001365</t>
  </si>
  <si>
    <t>1300000265</t>
  </si>
  <si>
    <t>10001374</t>
  </si>
  <si>
    <t>1300000266</t>
  </si>
  <si>
    <t>30.05.2026</t>
  </si>
  <si>
    <t>01-01-003-06</t>
  </si>
  <si>
    <t>STS03 MONITORING AND CONTROL SYSTEMS</t>
  </si>
  <si>
    <t>10001375</t>
  </si>
  <si>
    <t>1300000267</t>
  </si>
  <si>
    <t>10001376</t>
  </si>
  <si>
    <t>1300000268</t>
  </si>
  <si>
    <t>10001378</t>
  </si>
  <si>
    <t>1300000269</t>
  </si>
  <si>
    <t>10001381</t>
  </si>
  <si>
    <t>1300000270</t>
  </si>
  <si>
    <t>01-02-034-03</t>
  </si>
  <si>
    <t>RTG34 HOIST</t>
  </si>
  <si>
    <t>10001385</t>
  </si>
  <si>
    <t>1300000271</t>
  </si>
  <si>
    <t>01-02-015-09-01</t>
  </si>
  <si>
    <t>RTG15 POWER SUPPLY GENSET</t>
  </si>
  <si>
    <t>10001400</t>
  </si>
  <si>
    <t>1300000272</t>
  </si>
  <si>
    <t>10001401</t>
  </si>
  <si>
    <t>1300000273</t>
  </si>
  <si>
    <t>LKD  REL  CNF  JBFI PRC</t>
  </si>
  <si>
    <t>10001403</t>
  </si>
  <si>
    <t>1300000274</t>
  </si>
  <si>
    <t>10001404</t>
  </si>
  <si>
    <t>1300000275</t>
  </si>
  <si>
    <t>10001407</t>
  </si>
  <si>
    <t>1300000276</t>
  </si>
  <si>
    <t>10001408</t>
  </si>
  <si>
    <t>1300000277</t>
  </si>
  <si>
    <t>01-02-030-09-01</t>
  </si>
  <si>
    <t>RTG30 POWER SUPPLY GENSET</t>
  </si>
  <si>
    <t>15:17:24</t>
  </si>
  <si>
    <t>10001409</t>
  </si>
  <si>
    <t>1300000278</t>
  </si>
  <si>
    <t>01-02-015-05-03</t>
  </si>
  <si>
    <t>RTG15 MONIT &amp; CONT OPERATOR CABIN CMS</t>
  </si>
  <si>
    <t>10001410</t>
  </si>
  <si>
    <t>1300000279</t>
  </si>
  <si>
    <t>01-01-001-13-01</t>
  </si>
  <si>
    <t>STS01 STS SPREADER SPREADER</t>
  </si>
  <si>
    <t>10001411</t>
  </si>
  <si>
    <t>1300000280</t>
  </si>
  <si>
    <t>10001412</t>
  </si>
  <si>
    <t>1300000281</t>
  </si>
  <si>
    <t>10001413</t>
  </si>
  <si>
    <t>1300000282</t>
  </si>
  <si>
    <t>10001414</t>
  </si>
  <si>
    <t>1300000283</t>
  </si>
  <si>
    <t>01-01-005-01-05</t>
  </si>
  <si>
    <t>STS05 GANTRY RAIL CLAMP</t>
  </si>
  <si>
    <t>10001418</t>
  </si>
  <si>
    <t>1300000284</t>
  </si>
  <si>
    <t>substations daily check.(cancelled)#####</t>
  </si>
  <si>
    <t>LKD  REL  MSCP NMAT PRC</t>
  </si>
  <si>
    <t>10001425</t>
  </si>
  <si>
    <t>1300000285</t>
  </si>
  <si>
    <t>09.06.2026</t>
  </si>
  <si>
    <t>10001427</t>
  </si>
  <si>
    <t>1300000286</t>
  </si>
  <si>
    <t>10001440</t>
  </si>
  <si>
    <t>1300000287</t>
  </si>
  <si>
    <t>10001446</t>
  </si>
  <si>
    <t>1300000288</t>
  </si>
  <si>
    <t>10001457</t>
  </si>
  <si>
    <t>1300000289</t>
  </si>
  <si>
    <t>10001468</t>
  </si>
  <si>
    <t>1300000290</t>
  </si>
  <si>
    <t>10001472</t>
  </si>
  <si>
    <t>1300000291</t>
  </si>
  <si>
    <t>LKD  REL  NMAT PRC  SETC</t>
  </si>
  <si>
    <t>10001476</t>
  </si>
  <si>
    <t>1300000292</t>
  </si>
  <si>
    <t>10001477</t>
  </si>
  <si>
    <t>1300000293</t>
  </si>
  <si>
    <t>15:05:47</t>
  </si>
  <si>
    <t>10001486</t>
  </si>
  <si>
    <t>1300000294</t>
  </si>
  <si>
    <t>10001501</t>
  </si>
  <si>
    <t>1300000295</t>
  </si>
  <si>
    <t>01-02-016-09</t>
  </si>
  <si>
    <t>RTG16 POWER SUPPLY</t>
  </si>
  <si>
    <t>10001502</t>
  </si>
  <si>
    <t>1300000296</t>
  </si>
  <si>
    <t>10001503</t>
  </si>
  <si>
    <t>1300000297</t>
  </si>
  <si>
    <t>15:05:51</t>
  </si>
  <si>
    <t>10001512</t>
  </si>
  <si>
    <t>1300000298</t>
  </si>
  <si>
    <t>10001541</t>
  </si>
  <si>
    <t>1300000299</t>
  </si>
  <si>
    <t>10001542</t>
  </si>
  <si>
    <t>1300000300</t>
  </si>
  <si>
    <t>10001546</t>
  </si>
  <si>
    <t>1300000301</t>
  </si>
  <si>
    <t>10001559</t>
  </si>
  <si>
    <t>1300000302</t>
  </si>
  <si>
    <t>10001563</t>
  </si>
  <si>
    <t>1300000303</t>
  </si>
  <si>
    <t>01-02-023-04</t>
  </si>
  <si>
    <t>RTG23 SPREADER</t>
  </si>
  <si>
    <t>10001567</t>
  </si>
  <si>
    <t>1300000304</t>
  </si>
  <si>
    <t>10001568</t>
  </si>
  <si>
    <t>1300000305</t>
  </si>
  <si>
    <t>10001578</t>
  </si>
  <si>
    <t>1300000306</t>
  </si>
  <si>
    <t>10001587</t>
  </si>
  <si>
    <t>1300000307</t>
  </si>
  <si>
    <t>01-02-037-03</t>
  </si>
  <si>
    <t>RTG37 HOIST</t>
  </si>
  <si>
    <t>10001589</t>
  </si>
  <si>
    <t>1300000308</t>
  </si>
  <si>
    <t>TECO CNF  GMPS JBFI MACM MSCP PRC  SETC</t>
  </si>
  <si>
    <t>10001590</t>
  </si>
  <si>
    <t>1300000309</t>
  </si>
  <si>
    <t>10001595</t>
  </si>
  <si>
    <t>1300000310</t>
  </si>
  <si>
    <t>10001596</t>
  </si>
  <si>
    <t>1300000311</t>
  </si>
  <si>
    <t>10001597</t>
  </si>
  <si>
    <t>1300000312</t>
  </si>
  <si>
    <t>12:01:23</t>
  </si>
  <si>
    <t>10001618</t>
  </si>
  <si>
    <t>1300000313</t>
  </si>
  <si>
    <t>10001619</t>
  </si>
  <si>
    <t>1300000314</t>
  </si>
  <si>
    <t>10001620</t>
  </si>
  <si>
    <t>1300000315</t>
  </si>
  <si>
    <t>10001626</t>
  </si>
  <si>
    <t>1300000316</t>
  </si>
  <si>
    <t>10001633</t>
  </si>
  <si>
    <t>1300000317</t>
  </si>
  <si>
    <t>10001654</t>
  </si>
  <si>
    <t>1300000318</t>
  </si>
  <si>
    <t>01-05-024</t>
  </si>
  <si>
    <t>10001660</t>
  </si>
  <si>
    <t>1300000319</t>
  </si>
  <si>
    <t>10001662</t>
  </si>
  <si>
    <t>1300000320</t>
  </si>
  <si>
    <t>01-05-011</t>
  </si>
  <si>
    <t>10001663</t>
  </si>
  <si>
    <t>1300000321</t>
  </si>
  <si>
    <t>10001665</t>
  </si>
  <si>
    <t>1300000322</t>
  </si>
  <si>
    <t>10001666</t>
  </si>
  <si>
    <t>1300000323</t>
  </si>
  <si>
    <t>10001668</t>
  </si>
  <si>
    <t>1300000324</t>
  </si>
  <si>
    <t>10001670</t>
  </si>
  <si>
    <t>1300000325</t>
  </si>
  <si>
    <t>10001671</t>
  </si>
  <si>
    <t>1300000326</t>
  </si>
  <si>
    <t>10001674</t>
  </si>
  <si>
    <t>1300000327</t>
  </si>
  <si>
    <t>10001676</t>
  </si>
  <si>
    <t>1300000328</t>
  </si>
  <si>
    <t>10001682</t>
  </si>
  <si>
    <t>1300000329</t>
  </si>
  <si>
    <t>10001683</t>
  </si>
  <si>
    <t>1300000330</t>
  </si>
  <si>
    <t>10001710</t>
  </si>
  <si>
    <t>1300000331</t>
  </si>
  <si>
    <t>10001713</t>
  </si>
  <si>
    <t>1300000332</t>
  </si>
  <si>
    <t>01-01-005-04</t>
  </si>
  <si>
    <t>STS05 BOOM</t>
  </si>
  <si>
    <t>10001719</t>
  </si>
  <si>
    <t>1300000333</t>
  </si>
  <si>
    <t>10001724</t>
  </si>
  <si>
    <t>1300000334</t>
  </si>
  <si>
    <t>10001725</t>
  </si>
  <si>
    <t>1300000335</t>
  </si>
  <si>
    <t>10001730</t>
  </si>
  <si>
    <t>1300000336</t>
  </si>
  <si>
    <t>10001732</t>
  </si>
  <si>
    <t>1300000337</t>
  </si>
  <si>
    <t>Cancelled</t>
  </si>
  <si>
    <t>10001734</t>
  </si>
  <si>
    <t>1300000338</t>
  </si>
  <si>
    <t>10001735</t>
  </si>
  <si>
    <t>1300000339</t>
  </si>
  <si>
    <t>01-02-009-05</t>
  </si>
  <si>
    <t>RTG09 MONITORING AND CONTROL SYSTEMS</t>
  </si>
  <si>
    <t>10001737</t>
  </si>
  <si>
    <t>1300000340</t>
  </si>
  <si>
    <t>10001738</t>
  </si>
  <si>
    <t>1300000341</t>
  </si>
  <si>
    <t>10001742</t>
  </si>
  <si>
    <t>1300000342</t>
  </si>
  <si>
    <t>10001743</t>
  </si>
  <si>
    <t>1300000343</t>
  </si>
  <si>
    <t>10001744</t>
  </si>
  <si>
    <t>1300000344</t>
  </si>
  <si>
    <t>10001746</t>
  </si>
  <si>
    <t>1300000345</t>
  </si>
  <si>
    <t>01-01-007-01</t>
  </si>
  <si>
    <t>STS07 GANTRY</t>
  </si>
  <si>
    <t>10001756</t>
  </si>
  <si>
    <t>1300000346</t>
  </si>
  <si>
    <t>10001757</t>
  </si>
  <si>
    <t>1300000347</t>
  </si>
  <si>
    <t>01-02-021-10</t>
  </si>
  <si>
    <t>RTG21 RTG SPREADER</t>
  </si>
  <si>
    <t>10001758</t>
  </si>
  <si>
    <t>1300000348</t>
  </si>
  <si>
    <t>10001764</t>
  </si>
  <si>
    <t>1300000349</t>
  </si>
  <si>
    <t>01-01-001-03-22</t>
  </si>
  <si>
    <t>STS01 HOIST SPREADER CABLE REEL</t>
  </si>
  <si>
    <t>10001767</t>
  </si>
  <si>
    <t>1300000350</t>
  </si>
  <si>
    <t>10001768</t>
  </si>
  <si>
    <t>1300000351</t>
  </si>
  <si>
    <t>01-02-030-04</t>
  </si>
  <si>
    <t>RTG30 SPREADER</t>
  </si>
  <si>
    <t>10001771</t>
  </si>
  <si>
    <t>1300000352</t>
  </si>
  <si>
    <t>10001773</t>
  </si>
  <si>
    <t>1300000353</t>
  </si>
  <si>
    <t>10001790</t>
  </si>
  <si>
    <t>1300000354</t>
  </si>
  <si>
    <t>10001798</t>
  </si>
  <si>
    <t>1300000355</t>
  </si>
  <si>
    <t>01-02-011-04</t>
  </si>
  <si>
    <t>RTG11 SPREADER</t>
  </si>
  <si>
    <t>10001803</t>
  </si>
  <si>
    <t>1300000356</t>
  </si>
  <si>
    <t>10001815</t>
  </si>
  <si>
    <t>1300000357</t>
  </si>
  <si>
    <t>10001816</t>
  </si>
  <si>
    <t>1300000358</t>
  </si>
  <si>
    <t>10001817</t>
  </si>
  <si>
    <t>1300000359</t>
  </si>
  <si>
    <t>10001820</t>
  </si>
  <si>
    <t>1300000360</t>
  </si>
  <si>
    <t>10001823</t>
  </si>
  <si>
    <t>1300000361</t>
  </si>
  <si>
    <t>01-02-019-09</t>
  </si>
  <si>
    <t>RTG19 POWER SUPPLY</t>
  </si>
  <si>
    <t>10001836</t>
  </si>
  <si>
    <t>1300000362</t>
  </si>
  <si>
    <t>10001847</t>
  </si>
  <si>
    <t>1300000363</t>
  </si>
  <si>
    <t>01-02-001-03-08</t>
  </si>
  <si>
    <t>RTG01 HOIST TRIM MOTOR</t>
  </si>
  <si>
    <t>10001857</t>
  </si>
  <si>
    <t>1300000364</t>
  </si>
  <si>
    <t>10001858</t>
  </si>
  <si>
    <t>1300000365</t>
  </si>
  <si>
    <t>10001860</t>
  </si>
  <si>
    <t>1300000366</t>
  </si>
  <si>
    <t>10001864</t>
  </si>
  <si>
    <t>1300000367</t>
  </si>
  <si>
    <t>10001865</t>
  </si>
  <si>
    <t>1300000368</t>
  </si>
  <si>
    <t>10001868</t>
  </si>
  <si>
    <t>1300000369</t>
  </si>
  <si>
    <t>10001869</t>
  </si>
  <si>
    <t>1300000370</t>
  </si>
  <si>
    <t>10001870</t>
  </si>
  <si>
    <t>1300000371</t>
  </si>
  <si>
    <t>10001871</t>
  </si>
  <si>
    <t>1300000372</t>
  </si>
  <si>
    <t>10001874</t>
  </si>
  <si>
    <t>1300000373</t>
  </si>
  <si>
    <t>REL  CSER NMAT PRC  SETC</t>
  </si>
  <si>
    <t>10001886</t>
  </si>
  <si>
    <t>1300000374</t>
  </si>
  <si>
    <t>10001893</t>
  </si>
  <si>
    <t>1300000375</t>
  </si>
  <si>
    <t>10001898</t>
  </si>
  <si>
    <t>1300000376</t>
  </si>
  <si>
    <t>10001900</t>
  </si>
  <si>
    <t>1300000377</t>
  </si>
  <si>
    <t>10001901</t>
  </si>
  <si>
    <t>1300000378</t>
  </si>
  <si>
    <t>10001912</t>
  </si>
  <si>
    <t>1300000379</t>
  </si>
  <si>
    <t>10001914</t>
  </si>
  <si>
    <t>1300000380</t>
  </si>
  <si>
    <t>10001915</t>
  </si>
  <si>
    <t>1300000381</t>
  </si>
  <si>
    <t>01-05-046</t>
  </si>
  <si>
    <t>10001916</t>
  </si>
  <si>
    <t>1300000382</t>
  </si>
  <si>
    <t>10001920</t>
  </si>
  <si>
    <t>1300000383</t>
  </si>
  <si>
    <t>10001923</t>
  </si>
  <si>
    <t>1300000384</t>
  </si>
  <si>
    <t>10001924</t>
  </si>
  <si>
    <t>1300000385</t>
  </si>
  <si>
    <t>10001928</t>
  </si>
  <si>
    <t>1300000386</t>
  </si>
  <si>
    <t>10001933</t>
  </si>
  <si>
    <t>1300000387</t>
  </si>
  <si>
    <t>10001938</t>
  </si>
  <si>
    <t>1300000388</t>
  </si>
  <si>
    <t>10001939</t>
  </si>
  <si>
    <t>1300000389</t>
  </si>
  <si>
    <t>10001940</t>
  </si>
  <si>
    <t>1300000390</t>
  </si>
  <si>
    <t>10001976</t>
  </si>
  <si>
    <t>1300000391</t>
  </si>
  <si>
    <t>10001978</t>
  </si>
  <si>
    <t>1300000392</t>
  </si>
  <si>
    <t>10001979</t>
  </si>
  <si>
    <t>1300000393</t>
  </si>
  <si>
    <t>10001991</t>
  </si>
  <si>
    <t>1300000394</t>
  </si>
  <si>
    <t>10001997</t>
  </si>
  <si>
    <t>1300000395</t>
  </si>
  <si>
    <t>10001998</t>
  </si>
  <si>
    <t>1300000396</t>
  </si>
  <si>
    <t>10001999</t>
  </si>
  <si>
    <t>1300000397</t>
  </si>
  <si>
    <t>10002001</t>
  </si>
  <si>
    <t>1300000398</t>
  </si>
  <si>
    <t>10002003</t>
  </si>
  <si>
    <t>1300000399</t>
  </si>
  <si>
    <t>10002005</t>
  </si>
  <si>
    <t>1300000400</t>
  </si>
  <si>
    <t>10002013</t>
  </si>
  <si>
    <t>1300000401</t>
  </si>
  <si>
    <t>10002015</t>
  </si>
  <si>
    <t>1300000402</t>
  </si>
  <si>
    <t>10002025</t>
  </si>
  <si>
    <t>1300000403</t>
  </si>
  <si>
    <t>10002026</t>
  </si>
  <si>
    <t>1300000404</t>
  </si>
  <si>
    <t>10002054</t>
  </si>
  <si>
    <t>1300000405</t>
  </si>
  <si>
    <t>10002055</t>
  </si>
  <si>
    <t>1300000406</t>
  </si>
  <si>
    <t>10002057</t>
  </si>
  <si>
    <t>1300000407</t>
  </si>
  <si>
    <t>10002058</t>
  </si>
  <si>
    <t>1300000408</t>
  </si>
  <si>
    <t>10002059</t>
  </si>
  <si>
    <t>1300000409</t>
  </si>
  <si>
    <t>10002062</t>
  </si>
  <si>
    <t>1300000410</t>
  </si>
  <si>
    <t>10002063</t>
  </si>
  <si>
    <t>1300000411</t>
  </si>
  <si>
    <t>10002064</t>
  </si>
  <si>
    <t>1300000412</t>
  </si>
  <si>
    <t>10002068</t>
  </si>
  <si>
    <t>1300000413</t>
  </si>
  <si>
    <t>01-02-026-09-02</t>
  </si>
  <si>
    <t>RTG26 POWER SUPPLY ELECTRICAL GENERATOR</t>
  </si>
  <si>
    <t>10002075</t>
  </si>
  <si>
    <t>1300000414</t>
  </si>
  <si>
    <t>10002102</t>
  </si>
  <si>
    <t>1300000415</t>
  </si>
  <si>
    <t>10002105</t>
  </si>
  <si>
    <t>1300000416</t>
  </si>
  <si>
    <t>10002110</t>
  </si>
  <si>
    <t>1300000417</t>
  </si>
  <si>
    <t>10002114</t>
  </si>
  <si>
    <t>1300000418</t>
  </si>
  <si>
    <t>01-02-004-09-02</t>
  </si>
  <si>
    <t>RTG04 POWER SUPPLY ELECTRICAL GENERATOR</t>
  </si>
  <si>
    <t>10002118</t>
  </si>
  <si>
    <t>1300000419</t>
  </si>
  <si>
    <t>10002119</t>
  </si>
  <si>
    <t>1300000420</t>
  </si>
  <si>
    <t>10002123</t>
  </si>
  <si>
    <t>1300000421</t>
  </si>
  <si>
    <t>10002126</t>
  </si>
  <si>
    <t>1300000422</t>
  </si>
  <si>
    <t>10002133</t>
  </si>
  <si>
    <t>1300000423</t>
  </si>
  <si>
    <t>17.08.2026</t>
  </si>
  <si>
    <t>10002134</t>
  </si>
  <si>
    <t>1300000424</t>
  </si>
  <si>
    <t>10002135</t>
  </si>
  <si>
    <t>1300000425</t>
  </si>
  <si>
    <t>10002158</t>
  </si>
  <si>
    <t>1300000426</t>
  </si>
  <si>
    <t>10002162</t>
  </si>
  <si>
    <t>1300000427</t>
  </si>
  <si>
    <t>10002163</t>
  </si>
  <si>
    <t>1300000428</t>
  </si>
  <si>
    <t>10002167</t>
  </si>
  <si>
    <t>1300000429</t>
  </si>
  <si>
    <t>10002173</t>
  </si>
  <si>
    <t>1300000430</t>
  </si>
  <si>
    <t>01-02-019-09-02</t>
  </si>
  <si>
    <t>RTG19 POWER SUPPLY ELECTRICAL GENERATOR</t>
  </si>
  <si>
    <t>10002177</t>
  </si>
  <si>
    <t>1300000431</t>
  </si>
  <si>
    <t>10002179</t>
  </si>
  <si>
    <t>1300000432</t>
  </si>
  <si>
    <t>10002186</t>
  </si>
  <si>
    <t>1300000433</t>
  </si>
  <si>
    <t>10002191</t>
  </si>
  <si>
    <t>1300000434</t>
  </si>
  <si>
    <t>24.08.2026</t>
  </si>
  <si>
    <t>10002210</t>
  </si>
  <si>
    <t>1300000435</t>
  </si>
  <si>
    <t>10002211</t>
  </si>
  <si>
    <t>1300000436</t>
  </si>
  <si>
    <t>10002212</t>
  </si>
  <si>
    <t>1300000437</t>
  </si>
  <si>
    <t>10002230</t>
  </si>
  <si>
    <t>1300000438</t>
  </si>
  <si>
    <t>01-02-026-10</t>
  </si>
  <si>
    <t>RTG26 RTG SPREADER</t>
  </si>
  <si>
    <t>10002233</t>
  </si>
  <si>
    <t>1300000439</t>
  </si>
  <si>
    <t>10002234</t>
  </si>
  <si>
    <t>1300000440</t>
  </si>
  <si>
    <t>01-02-025-10</t>
  </si>
  <si>
    <t>RTG25 RTG SPREADER</t>
  </si>
  <si>
    <t>10002235</t>
  </si>
  <si>
    <t>1300000441</t>
  </si>
  <si>
    <t>10002247</t>
  </si>
  <si>
    <t>1300000442</t>
  </si>
  <si>
    <t>10002248</t>
  </si>
  <si>
    <t>1300000443</t>
  </si>
  <si>
    <t>10002250</t>
  </si>
  <si>
    <t>1300000444</t>
  </si>
  <si>
    <t>10002251</t>
  </si>
  <si>
    <t>1300000445</t>
  </si>
  <si>
    <t>10002253</t>
  </si>
  <si>
    <t>1300000446</t>
  </si>
  <si>
    <t>10002254</t>
  </si>
  <si>
    <t>1300000447</t>
  </si>
  <si>
    <t>10002258</t>
  </si>
  <si>
    <t>1300000448</t>
  </si>
  <si>
    <t>10002265</t>
  </si>
  <si>
    <t>1300000449</t>
  </si>
  <si>
    <t>10002275</t>
  </si>
  <si>
    <t>1300000450</t>
  </si>
  <si>
    <t>10002277</t>
  </si>
  <si>
    <t>1300000451</t>
  </si>
  <si>
    <t>10002281</t>
  </si>
  <si>
    <t>1300000452</t>
  </si>
  <si>
    <t>10002284</t>
  </si>
  <si>
    <t>1300000453</t>
  </si>
  <si>
    <t>10002285</t>
  </si>
  <si>
    <t>1300000454</t>
  </si>
  <si>
    <t>10002286</t>
  </si>
  <si>
    <t>1300000455</t>
  </si>
  <si>
    <t>01.09.2026</t>
  </si>
  <si>
    <t>10002298</t>
  </si>
  <si>
    <t>1300000456</t>
  </si>
  <si>
    <t>10002302</t>
  </si>
  <si>
    <t>1300000457</t>
  </si>
  <si>
    <t>10002303</t>
  </si>
  <si>
    <t>1300000458</t>
  </si>
  <si>
    <t>10002310</t>
  </si>
  <si>
    <t>1300000459</t>
  </si>
  <si>
    <t>10002311</t>
  </si>
  <si>
    <t>1300000460</t>
  </si>
  <si>
    <t>10002333</t>
  </si>
  <si>
    <t>1300000461</t>
  </si>
  <si>
    <t>10002334</t>
  </si>
  <si>
    <t>1300000462</t>
  </si>
  <si>
    <t>10002338</t>
  </si>
  <si>
    <t>1300000463</t>
  </si>
  <si>
    <t>10002340</t>
  </si>
  <si>
    <t>1300000464</t>
  </si>
  <si>
    <t>03.09.2026</t>
  </si>
  <si>
    <t>10002343</t>
  </si>
  <si>
    <t>1300000465</t>
  </si>
  <si>
    <t>10002345</t>
  </si>
  <si>
    <t>1300000466</t>
  </si>
  <si>
    <t>10002348</t>
  </si>
  <si>
    <t>1300000467</t>
  </si>
  <si>
    <t>10002358</t>
  </si>
  <si>
    <t>1300000468</t>
  </si>
  <si>
    <t>01-02-004-09-01</t>
  </si>
  <si>
    <t>RTG04 POWER SUPPLY GENSET</t>
  </si>
  <si>
    <t>10002359</t>
  </si>
  <si>
    <t>1300000469</t>
  </si>
  <si>
    <t>10002360</t>
  </si>
  <si>
    <t>1300000470</t>
  </si>
  <si>
    <t>10002365</t>
  </si>
  <si>
    <t>1300000471</t>
  </si>
  <si>
    <t>10002366</t>
  </si>
  <si>
    <t>1300000472</t>
  </si>
  <si>
    <t>10002367</t>
  </si>
  <si>
    <t>1300000473</t>
  </si>
  <si>
    <t>06.09.2026</t>
  </si>
  <si>
    <t>10002370</t>
  </si>
  <si>
    <t>1300000474</t>
  </si>
  <si>
    <t>10002415</t>
  </si>
  <si>
    <t>1300000475</t>
  </si>
  <si>
    <t>10002417</t>
  </si>
  <si>
    <t>1300000476</t>
  </si>
  <si>
    <t>10002418</t>
  </si>
  <si>
    <t>1300000477</t>
  </si>
  <si>
    <t>10002422</t>
  </si>
  <si>
    <t>1300000478</t>
  </si>
  <si>
    <t>10002427</t>
  </si>
  <si>
    <t>1300000479</t>
  </si>
  <si>
    <t>10002429</t>
  </si>
  <si>
    <t>1300000480</t>
  </si>
  <si>
    <t>10002432</t>
  </si>
  <si>
    <t>1300000481</t>
  </si>
  <si>
    <t>10002433</t>
  </si>
  <si>
    <t>1300000482</t>
  </si>
  <si>
    <t>10002434</t>
  </si>
  <si>
    <t>1300000483</t>
  </si>
  <si>
    <t>01-02-013-03-06</t>
  </si>
  <si>
    <t>RTG13 HOIST SKEW MOTOR</t>
  </si>
  <si>
    <t>10002435</t>
  </si>
  <si>
    <t>1300000484</t>
  </si>
  <si>
    <t>10002436</t>
  </si>
  <si>
    <t>1300000485</t>
  </si>
  <si>
    <t>10002441</t>
  </si>
  <si>
    <t>1300000486</t>
  </si>
  <si>
    <t>10002450</t>
  </si>
  <si>
    <t>1300000487</t>
  </si>
  <si>
    <t>10002452</t>
  </si>
  <si>
    <t>1300000488</t>
  </si>
  <si>
    <t>01-02-013-05</t>
  </si>
  <si>
    <t>RTG13 MONITORING AND CONTROL SYSTEMS</t>
  </si>
  <si>
    <t>10002455</t>
  </si>
  <si>
    <t>1300000489</t>
  </si>
  <si>
    <t>01-02-001-09-01</t>
  </si>
  <si>
    <t>RTG01 POWER SUPPLY GENSET</t>
  </si>
  <si>
    <t>10002456</t>
  </si>
  <si>
    <t>1300000490</t>
  </si>
  <si>
    <t>01-02-001-09-02</t>
  </si>
  <si>
    <t>RTG01 POWER SUPPLY ELECTRICAL GENERATOR</t>
  </si>
  <si>
    <t>10002462</t>
  </si>
  <si>
    <t>1300000491</t>
  </si>
  <si>
    <t>10002469</t>
  </si>
  <si>
    <t>1300000492</t>
  </si>
  <si>
    <t>10002470</t>
  </si>
  <si>
    <t>1300000493</t>
  </si>
  <si>
    <t>01-02-012-10</t>
  </si>
  <si>
    <t>RTG12 RTG SPREADER</t>
  </si>
  <si>
    <t>10002499</t>
  </si>
  <si>
    <t>1300000494</t>
  </si>
  <si>
    <t>10002504</t>
  </si>
  <si>
    <t>1300000495</t>
  </si>
  <si>
    <t>18.09.2026</t>
  </si>
  <si>
    <t>10002508</t>
  </si>
  <si>
    <t>1300000496</t>
  </si>
  <si>
    <t>10002510</t>
  </si>
  <si>
    <t>1300000497</t>
  </si>
  <si>
    <t>10002511</t>
  </si>
  <si>
    <t>1300000498</t>
  </si>
  <si>
    <t>10002512</t>
  </si>
  <si>
    <t>1300000499</t>
  </si>
  <si>
    <t>10002513</t>
  </si>
  <si>
    <t>1300000500</t>
  </si>
  <si>
    <t>10002515</t>
  </si>
  <si>
    <t>1300000501</t>
  </si>
  <si>
    <t>20.09.2026</t>
  </si>
  <si>
    <t>10002520</t>
  </si>
  <si>
    <t>1300000502</t>
  </si>
  <si>
    <t>10002521</t>
  </si>
  <si>
    <t>1300000503</t>
  </si>
  <si>
    <t>10002522</t>
  </si>
  <si>
    <t>1300000504</t>
  </si>
  <si>
    <t>10002525</t>
  </si>
  <si>
    <t>1300000505</t>
  </si>
  <si>
    <t>10002527</t>
  </si>
  <si>
    <t>1300000506</t>
  </si>
  <si>
    <t>10002528</t>
  </si>
  <si>
    <t>1300000507</t>
  </si>
  <si>
    <t>10002530</t>
  </si>
  <si>
    <t>1300000508</t>
  </si>
  <si>
    <t>10002531</t>
  </si>
  <si>
    <t>1300000509</t>
  </si>
  <si>
    <t>10002555</t>
  </si>
  <si>
    <t>1300000510</t>
  </si>
  <si>
    <t>10002625</t>
  </si>
  <si>
    <t>1300000520</t>
  </si>
  <si>
    <t>10002640</t>
  </si>
  <si>
    <t>1300000521</t>
  </si>
  <si>
    <t>10002641</t>
  </si>
  <si>
    <t>1300000522</t>
  </si>
  <si>
    <t>10002643</t>
  </si>
  <si>
    <t>1300000523</t>
  </si>
  <si>
    <t>10002645</t>
  </si>
  <si>
    <t>1300000524</t>
  </si>
  <si>
    <t>10002646</t>
  </si>
  <si>
    <t>1300000525</t>
  </si>
  <si>
    <t>10002647</t>
  </si>
  <si>
    <t>1300000526</t>
  </si>
  <si>
    <t>10002661</t>
  </si>
  <si>
    <t>1300000540</t>
  </si>
  <si>
    <t>10002678</t>
  </si>
  <si>
    <t>1300000541</t>
  </si>
  <si>
    <t>10002679</t>
  </si>
  <si>
    <t>1300000542</t>
  </si>
  <si>
    <t>10002680</t>
  </si>
  <si>
    <t>1300000543</t>
  </si>
  <si>
    <t>10002694</t>
  </si>
  <si>
    <t>1300000544</t>
  </si>
  <si>
    <t>10002695</t>
  </si>
  <si>
    <t>1300000545</t>
  </si>
  <si>
    <t>10002700</t>
  </si>
  <si>
    <t>1300000546</t>
  </si>
  <si>
    <t>10002702</t>
  </si>
  <si>
    <t>1300000547</t>
  </si>
  <si>
    <t>10002704</t>
  </si>
  <si>
    <t>1300000548</t>
  </si>
  <si>
    <t>10002705</t>
  </si>
  <si>
    <t>1300000549</t>
  </si>
  <si>
    <t>10002706</t>
  </si>
  <si>
    <t>1300000550</t>
  </si>
  <si>
    <t>03.10.2026</t>
  </si>
  <si>
    <t>01-02-013-09-01</t>
  </si>
  <si>
    <t>RTG13 POWER SUPPLY GENSET</t>
  </si>
  <si>
    <t>10002711</t>
  </si>
  <si>
    <t>1300000551</t>
  </si>
  <si>
    <t>10002712</t>
  </si>
  <si>
    <t>1300000552</t>
  </si>
  <si>
    <t>10002713</t>
  </si>
  <si>
    <t>1300000553</t>
  </si>
  <si>
    <t>10002714</t>
  </si>
  <si>
    <t>1300000554</t>
  </si>
  <si>
    <t>10002715</t>
  </si>
  <si>
    <t>1300000555</t>
  </si>
  <si>
    <t>10002717</t>
  </si>
  <si>
    <t>1300000556</t>
  </si>
  <si>
    <t>10002718</t>
  </si>
  <si>
    <t>1300000557</t>
  </si>
  <si>
    <t>10002721</t>
  </si>
  <si>
    <t>1300000558</t>
  </si>
  <si>
    <t>04.10.2026</t>
  </si>
  <si>
    <t>10002723</t>
  </si>
  <si>
    <t>1300000559</t>
  </si>
  <si>
    <t>10002727</t>
  </si>
  <si>
    <t>1300000560</t>
  </si>
  <si>
    <t>01-02-012-04</t>
  </si>
  <si>
    <t>RTG12 SPREADER</t>
  </si>
  <si>
    <t>10002733</t>
  </si>
  <si>
    <t>1300000561</t>
  </si>
  <si>
    <t>CRTD CSER NMAT PRC</t>
  </si>
  <si>
    <t>10002779</t>
  </si>
  <si>
    <t>1300000562</t>
  </si>
  <si>
    <t>10002794</t>
  </si>
  <si>
    <t>1300000563</t>
  </si>
  <si>
    <t>10002795</t>
  </si>
  <si>
    <t>1300000564</t>
  </si>
  <si>
    <t>10002799</t>
  </si>
  <si>
    <t>1300000565</t>
  </si>
  <si>
    <t>10002800</t>
  </si>
  <si>
    <t>1300000566</t>
  </si>
  <si>
    <t>10002801</t>
  </si>
  <si>
    <t>1300000567</t>
  </si>
  <si>
    <t>10002806</t>
  </si>
  <si>
    <t>1300000568</t>
  </si>
  <si>
    <t>10002807</t>
  </si>
  <si>
    <t>1300000569</t>
  </si>
  <si>
    <t>10002808</t>
  </si>
  <si>
    <t>1300000570</t>
  </si>
  <si>
    <t>10002809</t>
  </si>
  <si>
    <t>1300000571</t>
  </si>
  <si>
    <t>10002810</t>
  </si>
  <si>
    <t>1300000572</t>
  </si>
  <si>
    <t>10002811</t>
  </si>
  <si>
    <t>1300000573</t>
  </si>
  <si>
    <t>01-02-001-04</t>
  </si>
  <si>
    <t>RTG01 SPREADER</t>
  </si>
  <si>
    <t>10002812</t>
  </si>
  <si>
    <t>1300000574</t>
  </si>
  <si>
    <t>01-02-002-09-01</t>
  </si>
  <si>
    <t>RTG02 POWER SUPPLY GENSET</t>
  </si>
  <si>
    <t>10002813</t>
  </si>
  <si>
    <t>1300000575</t>
  </si>
  <si>
    <t>10002818</t>
  </si>
  <si>
    <t>1300000576</t>
  </si>
  <si>
    <t>10002819</t>
  </si>
  <si>
    <t>1300000577</t>
  </si>
  <si>
    <t>10002820</t>
  </si>
  <si>
    <t>1300000578</t>
  </si>
  <si>
    <t>10002821</t>
  </si>
  <si>
    <t>1300000579</t>
  </si>
  <si>
    <t>10002825</t>
  </si>
  <si>
    <t>1300000580</t>
  </si>
  <si>
    <t>10002826</t>
  </si>
  <si>
    <t>1400000000</t>
  </si>
  <si>
    <t>AR</t>
  </si>
  <si>
    <t>spreader 09 accident</t>
  </si>
  <si>
    <t>REL  CSER GMPS MACM MSCP PRC</t>
  </si>
  <si>
    <t>10001121</t>
  </si>
  <si>
    <t>1400000020</t>
  </si>
  <si>
    <t>01-21</t>
  </si>
  <si>
    <t>Pinning Station</t>
  </si>
  <si>
    <t>PS10</t>
  </si>
  <si>
    <t>pinning station accident</t>
  </si>
  <si>
    <t>10001202</t>
  </si>
  <si>
    <t>1400000021</t>
  </si>
  <si>
    <t>TR021</t>
  </si>
  <si>
    <t>TR 21 ACCDENT</t>
  </si>
  <si>
    <t>14:51:50</t>
  </si>
  <si>
    <t>10001214</t>
  </si>
  <si>
    <t>1400000022</t>
  </si>
  <si>
    <t>TR097</t>
  </si>
  <si>
    <t>collision with pining station</t>
  </si>
  <si>
    <t>10001269</t>
  </si>
  <si>
    <t>1400000023</t>
  </si>
  <si>
    <t>SP11</t>
  </si>
  <si>
    <t>flipper LSR broken sensor CAM</t>
  </si>
  <si>
    <t>10001275</t>
  </si>
  <si>
    <t>1400000024</t>
  </si>
  <si>
    <t>tt23 tire scrapping</t>
  </si>
  <si>
    <t>15:31:18</t>
  </si>
  <si>
    <t>10001302</t>
  </si>
  <si>
    <t>1400000025</t>
  </si>
  <si>
    <t>LKD  REL  PRC</t>
  </si>
  <si>
    <t>10001317</t>
  </si>
  <si>
    <t>1400000026</t>
  </si>
  <si>
    <t>Busbar Arm collision with rail</t>
  </si>
  <si>
    <t>10001332</t>
  </si>
  <si>
    <t>1400000027</t>
  </si>
  <si>
    <t>01-01-005-01-04</t>
  </si>
  <si>
    <t>STS05 GANTRY  WHEEL</t>
  </si>
  <si>
    <t>Repair headblock  guard deformation</t>
  </si>
  <si>
    <t>10001549</t>
  </si>
  <si>
    <t>1400000028</t>
  </si>
  <si>
    <t>SP 09 Accident repair</t>
  </si>
  <si>
    <t>10001583</t>
  </si>
  <si>
    <t>1400000029</t>
  </si>
  <si>
    <t>TR061</t>
  </si>
  <si>
    <t>Accident Repair of rear bumper</t>
  </si>
  <si>
    <t>10001611</t>
  </si>
  <si>
    <t>1400000030</t>
  </si>
  <si>
    <t>01-01-006-03-22</t>
  </si>
  <si>
    <t>STS06 HOIST SPREADER CABLE REEL</t>
  </si>
  <si>
    <t>SCR cable accident repair</t>
  </si>
  <si>
    <t>10001684</t>
  </si>
  <si>
    <t>1400000031</t>
  </si>
  <si>
    <t>Unreported damage on Spreader</t>
  </si>
  <si>
    <t>10001844</t>
  </si>
  <si>
    <t>1400000032</t>
  </si>
  <si>
    <t>SPR12 WSR flipper down sensor.</t>
  </si>
  <si>
    <t>LKD  REL  GMPS MACM PRC</t>
  </si>
  <si>
    <t>10001910</t>
  </si>
  <si>
    <t>1400000033</t>
  </si>
  <si>
    <t>31.08.2026</t>
  </si>
  <si>
    <t>PS02</t>
  </si>
  <si>
    <t>repair solar cell holder</t>
  </si>
  <si>
    <t>10002292</t>
  </si>
  <si>
    <t>1400000034</t>
  </si>
  <si>
    <t>PS 10 Repairing after Accident</t>
  </si>
  <si>
    <t>10002460</t>
  </si>
  <si>
    <t>1400000040</t>
  </si>
  <si>
    <t>STS02 accident inspection / repair</t>
  </si>
  <si>
    <t>10002724</t>
  </si>
  <si>
    <t>1500000000</t>
  </si>
  <si>
    <t>CR</t>
  </si>
  <si>
    <t>01-01-001-08</t>
  </si>
  <si>
    <t>STS01 POWER SUPPLY</t>
  </si>
  <si>
    <t>Power feeder cut off</t>
  </si>
  <si>
    <t>15:15:01</t>
  </si>
  <si>
    <t>10000291</t>
  </si>
  <si>
    <t>1500000001</t>
  </si>
  <si>
    <t>01-01-002-08</t>
  </si>
  <si>
    <t>STS02 POWER SUPPLY</t>
  </si>
  <si>
    <t>10000292</t>
  </si>
  <si>
    <t>1500000002</t>
  </si>
  <si>
    <t>01-01-003-08</t>
  </si>
  <si>
    <t>STS03 POWER SUPPLY</t>
  </si>
  <si>
    <t>10000293</t>
  </si>
  <si>
    <t>1500000003</t>
  </si>
  <si>
    <t>10000454</t>
  </si>
  <si>
    <t>1500000004</t>
  </si>
  <si>
    <t>restore power on STS1-7</t>
  </si>
  <si>
    <t>09:25:33</t>
  </si>
  <si>
    <t>09:48:56</t>
  </si>
  <si>
    <t>10000505</t>
  </si>
  <si>
    <t>1500000005</t>
  </si>
  <si>
    <t>power cut on STS4-7</t>
  </si>
  <si>
    <t>21:26:59</t>
  </si>
  <si>
    <t>10000557</t>
  </si>
  <si>
    <t>1500000006</t>
  </si>
  <si>
    <t>31.01.2026</t>
  </si>
  <si>
    <t>21:27:03</t>
  </si>
  <si>
    <t>10000558</t>
  </si>
  <si>
    <t>1500000007</t>
  </si>
  <si>
    <t>Steering cylinder issue</t>
  </si>
  <si>
    <t>REL  CNF  CSER JBFI NMAT PRC</t>
  </si>
  <si>
    <t>15:42:50</t>
  </si>
  <si>
    <t>10001057</t>
  </si>
  <si>
    <t>1500000008</t>
  </si>
  <si>
    <t>WARRANTY WO - Steering Cylinder OH</t>
  </si>
  <si>
    <t>10001163</t>
  </si>
  <si>
    <t>1500000009</t>
  </si>
  <si>
    <t>01-05-037</t>
  </si>
  <si>
    <t>TT037</t>
  </si>
  <si>
    <t>10001164</t>
  </si>
  <si>
    <t>1500000020</t>
  </si>
  <si>
    <t>external power cut</t>
  </si>
  <si>
    <t>13:40:30</t>
  </si>
  <si>
    <t>10001181</t>
  </si>
  <si>
    <t>1500000021</t>
  </si>
  <si>
    <t>External Power Cut</t>
  </si>
  <si>
    <t>10001184</t>
  </si>
  <si>
    <t>1500000022</t>
  </si>
  <si>
    <t>Power flactuation after power restored</t>
  </si>
  <si>
    <t>10001185</t>
  </si>
  <si>
    <t>1500000023</t>
  </si>
  <si>
    <t>10001188</t>
  </si>
  <si>
    <t>1500000024</t>
  </si>
  <si>
    <t>01-02-014-03-03</t>
  </si>
  <si>
    <t>RTG14 HOIST  THRUSTER BRAKE</t>
  </si>
  <si>
    <t>Hoist Motor Brake Replacement - DUMMY</t>
  </si>
  <si>
    <t>10001189</t>
  </si>
  <si>
    <t>1500000025</t>
  </si>
  <si>
    <t>10001238</t>
  </si>
  <si>
    <t>1500000026</t>
  </si>
  <si>
    <t>01-01-002-12</t>
  </si>
  <si>
    <t>STS02 FIRE FIGHTING</t>
  </si>
  <si>
    <t>Warranty - fire alarm</t>
  </si>
  <si>
    <t>12:59:55</t>
  </si>
  <si>
    <t>10001257</t>
  </si>
  <si>
    <t>1500000027</t>
  </si>
  <si>
    <t>11:45:46</t>
  </si>
  <si>
    <t>10001277</t>
  </si>
  <si>
    <t>1500000028</t>
  </si>
  <si>
    <t>power cut on cranes(1,2,3,4,5,6,7)</t>
  </si>
  <si>
    <t>11:45:48</t>
  </si>
  <si>
    <t>10001299</t>
  </si>
  <si>
    <t>1500000029</t>
  </si>
  <si>
    <t>internal power cut on STS4,5,6,7</t>
  </si>
  <si>
    <t>11:46:00</t>
  </si>
  <si>
    <t>10001333</t>
  </si>
  <si>
    <t>1500000030</t>
  </si>
  <si>
    <t>01-02-013-09-02</t>
  </si>
  <si>
    <t>RTG13 POWER SUPPLY ELECTRICAL GENERATOR</t>
  </si>
  <si>
    <t>10001438</t>
  </si>
  <si>
    <t>1500000031</t>
  </si>
  <si>
    <t>10001451</t>
  </si>
  <si>
    <t>1500000032</t>
  </si>
  <si>
    <t>hoist unbalance fault</t>
  </si>
  <si>
    <t>10001453</t>
  </si>
  <si>
    <t>1500000033</t>
  </si>
  <si>
    <t>need to change</t>
  </si>
  <si>
    <t>10001454</t>
  </si>
  <si>
    <t>1500000034</t>
  </si>
  <si>
    <t>WARRANTY - Extending Cylinder Re-Sealing</t>
  </si>
  <si>
    <t>12:30:29</t>
  </si>
  <si>
    <t>10001459</t>
  </si>
  <si>
    <t>1500000035</t>
  </si>
  <si>
    <t>01-02-025-04</t>
  </si>
  <si>
    <t>RTG25 SPREADER</t>
  </si>
  <si>
    <t>landed signal missing, container issue</t>
  </si>
  <si>
    <t>10001461</t>
  </si>
  <si>
    <t>1500000036</t>
  </si>
  <si>
    <t>load eccentric fault</t>
  </si>
  <si>
    <t>10001462</t>
  </si>
  <si>
    <t>1500000037</t>
  </si>
  <si>
    <t>10001463</t>
  </si>
  <si>
    <t>1500000038</t>
  </si>
  <si>
    <t>21.06.2026</t>
  </si>
  <si>
    <t>01-17-001-04-DC</t>
  </si>
  <si>
    <t>Data Center</t>
  </si>
  <si>
    <t>data center over temp</t>
  </si>
  <si>
    <t>15:21:04</t>
  </si>
  <si>
    <t>10001475</t>
  </si>
  <si>
    <t>1500000039</t>
  </si>
  <si>
    <t>External power cut</t>
  </si>
  <si>
    <t>10001498</t>
  </si>
  <si>
    <t>1500000040</t>
  </si>
  <si>
    <t>ETERNAL POWER CUT</t>
  </si>
  <si>
    <t>10001504</t>
  </si>
  <si>
    <t>1500000041</t>
  </si>
  <si>
    <t>power cut on cranes(2,3,4,5,6)</t>
  </si>
  <si>
    <t>10001508</t>
  </si>
  <si>
    <t>1500000042</t>
  </si>
  <si>
    <t>EXTERNAL POWER CUT</t>
  </si>
  <si>
    <t>10001522</t>
  </si>
  <si>
    <t>1500000043</t>
  </si>
  <si>
    <t>noise was detected in trolly</t>
  </si>
  <si>
    <t>10001523</t>
  </si>
  <si>
    <t>1500000044</t>
  </si>
  <si>
    <t>02.07.2026</t>
  </si>
  <si>
    <t>03.07.2026</t>
  </si>
  <si>
    <t>10001537</t>
  </si>
  <si>
    <t>1500000045</t>
  </si>
  <si>
    <t>07.07.2026</t>
  </si>
  <si>
    <t>Eccentric load issue</t>
  </si>
  <si>
    <t>10001552</t>
  </si>
  <si>
    <t>1500000046</t>
  </si>
  <si>
    <t>no hoist movement up</t>
  </si>
  <si>
    <t>10001553</t>
  </si>
  <si>
    <t>1500000047</t>
  </si>
  <si>
    <t>anti-collision corner 2 active</t>
  </si>
  <si>
    <t>10001562</t>
  </si>
  <si>
    <t>1500000048</t>
  </si>
  <si>
    <t>10001565</t>
  </si>
  <si>
    <t>1500000049</t>
  </si>
  <si>
    <t>10001566</t>
  </si>
  <si>
    <t>1500000050</t>
  </si>
  <si>
    <t>10001576</t>
  </si>
  <si>
    <t>1500000051</t>
  </si>
  <si>
    <t>steering fault due to contact plate</t>
  </si>
  <si>
    <t>10001580</t>
  </si>
  <si>
    <t>1500000052</t>
  </si>
  <si>
    <t>10001581</t>
  </si>
  <si>
    <t>1500000053</t>
  </si>
  <si>
    <t>twist-lock motion over time fault</t>
  </si>
  <si>
    <t>10001584</t>
  </si>
  <si>
    <t>1500000054</t>
  </si>
  <si>
    <t>10001588</t>
  </si>
  <si>
    <t>1500000055</t>
  </si>
  <si>
    <t>10001592</t>
  </si>
  <si>
    <t>1500000056</t>
  </si>
  <si>
    <t>10001594</t>
  </si>
  <si>
    <t>1500000057</t>
  </si>
  <si>
    <t>power cut on cranes</t>
  </si>
  <si>
    <t>10001599</t>
  </si>
  <si>
    <t>1500000058</t>
  </si>
  <si>
    <t>power cut on sts(4,5,6,7)</t>
  </si>
  <si>
    <t>10001601</t>
  </si>
  <si>
    <t>1500000059</t>
  </si>
  <si>
    <t>general powercut on all STS</t>
  </si>
  <si>
    <t>10001603</t>
  </si>
  <si>
    <t>1500000060</t>
  </si>
  <si>
    <t>there is no hoist movement</t>
  </si>
  <si>
    <t>10001605</t>
  </si>
  <si>
    <t>1500000061</t>
  </si>
  <si>
    <t>Fire alarm system fault in E-room</t>
  </si>
  <si>
    <t>10001613</t>
  </si>
  <si>
    <t>1500000062</t>
  </si>
  <si>
    <t>Landed hold signal missed</t>
  </si>
  <si>
    <t>10001622</t>
  </si>
  <si>
    <t>1500000063</t>
  </si>
  <si>
    <t>10001631</t>
  </si>
  <si>
    <t>1500000064</t>
  </si>
  <si>
    <t>Hoist up issue, Landed hold fault</t>
  </si>
  <si>
    <t>10001632</t>
  </si>
  <si>
    <t>1500000065</t>
  </si>
  <si>
    <t>01-02-019</t>
  </si>
  <si>
    <t>No unlock due to container issue</t>
  </si>
  <si>
    <t>10001653</t>
  </si>
  <si>
    <t>1500000066</t>
  </si>
  <si>
    <t>10001667</t>
  </si>
  <si>
    <t>1500000067</t>
  </si>
  <si>
    <t>busbar pushplate sensor B1 activated.</t>
  </si>
  <si>
    <t>10001672</t>
  </si>
  <si>
    <t>1500000068</t>
  </si>
  <si>
    <t>10001673</t>
  </si>
  <si>
    <t>1500000069</t>
  </si>
  <si>
    <t>10001681</t>
  </si>
  <si>
    <t>1500000070</t>
  </si>
  <si>
    <t>Hoist eccentric load fault</t>
  </si>
  <si>
    <t>10001705</t>
  </si>
  <si>
    <t>1500000071</t>
  </si>
  <si>
    <t>planed power cut</t>
  </si>
  <si>
    <t>10001718</t>
  </si>
  <si>
    <t>1500000072</t>
  </si>
  <si>
    <t>sts power cut</t>
  </si>
  <si>
    <t>10001728</t>
  </si>
  <si>
    <t>1500000073</t>
  </si>
  <si>
    <t>01-02-021-03</t>
  </si>
  <si>
    <t>RTG21 HOIST</t>
  </si>
  <si>
    <t>Hoist Eccentric Load</t>
  </si>
  <si>
    <t>10001736</t>
  </si>
  <si>
    <t>1500000074</t>
  </si>
  <si>
    <t>10001741</t>
  </si>
  <si>
    <t>1500000075</t>
  </si>
  <si>
    <t>10001747</t>
  </si>
  <si>
    <t>1500000076</t>
  </si>
  <si>
    <t>warranty - gantry brake #1 C.B trip F133</t>
  </si>
  <si>
    <t>10001763</t>
  </si>
  <si>
    <t>1500000077</t>
  </si>
  <si>
    <t>No unlock due to container LSR damage</t>
  </si>
  <si>
    <t>10001765</t>
  </si>
  <si>
    <t>1500000078</t>
  </si>
  <si>
    <t>10001772</t>
  </si>
  <si>
    <t>1500000079</t>
  </si>
  <si>
    <t>10001792</t>
  </si>
  <si>
    <t>1500000080</t>
  </si>
  <si>
    <t>10001794</t>
  </si>
  <si>
    <t>1500000081</t>
  </si>
  <si>
    <t>10001796</t>
  </si>
  <si>
    <t>1500000082</t>
  </si>
  <si>
    <t>10001797</t>
  </si>
  <si>
    <t>1500000083</t>
  </si>
  <si>
    <t>no landed due to landed signal missing</t>
  </si>
  <si>
    <t>10001804</t>
  </si>
  <si>
    <t>1500000084</t>
  </si>
  <si>
    <t>Spreader twist lock motion overtime faul</t>
  </si>
  <si>
    <t>10001824</t>
  </si>
  <si>
    <t>1500000085</t>
  </si>
  <si>
    <t>10001835</t>
  </si>
  <si>
    <t>1500000086</t>
  </si>
  <si>
    <t>10001837</t>
  </si>
  <si>
    <t>1500000087</t>
  </si>
  <si>
    <t>10001839</t>
  </si>
  <si>
    <t>1500000088</t>
  </si>
  <si>
    <t>10001843</t>
  </si>
  <si>
    <t>1500000089</t>
  </si>
  <si>
    <t>Power cut</t>
  </si>
  <si>
    <t>10001850</t>
  </si>
  <si>
    <t>1500000090</t>
  </si>
  <si>
    <t>10001854</t>
  </si>
  <si>
    <t>1500000091</t>
  </si>
  <si>
    <t>10001855</t>
  </si>
  <si>
    <t>1500000092</t>
  </si>
  <si>
    <t>10001856</t>
  </si>
  <si>
    <t>1500000093</t>
  </si>
  <si>
    <t>Landed signal missed</t>
  </si>
  <si>
    <t>10001859</t>
  </si>
  <si>
    <t>1500000094</t>
  </si>
  <si>
    <t>overhigh frame stuck</t>
  </si>
  <si>
    <t>10001863</t>
  </si>
  <si>
    <t>1500000095</t>
  </si>
  <si>
    <t>10001872</t>
  </si>
  <si>
    <t>1500000096</t>
  </si>
  <si>
    <t>10001873</t>
  </si>
  <si>
    <t>1500000097</t>
  </si>
  <si>
    <t>No gantry</t>
  </si>
  <si>
    <t>10001877</t>
  </si>
  <si>
    <t>1500000098</t>
  </si>
  <si>
    <t>10001879</t>
  </si>
  <si>
    <t>1500000099</t>
  </si>
  <si>
    <t>Autosteering fault inside the bay</t>
  </si>
  <si>
    <t>10001880</t>
  </si>
  <si>
    <t>1500000100</t>
  </si>
  <si>
    <t>10001887</t>
  </si>
  <si>
    <t>1500000101</t>
  </si>
  <si>
    <t>10001888</t>
  </si>
  <si>
    <t>1500000102</t>
  </si>
  <si>
    <t>eccentric load no hoist movement</t>
  </si>
  <si>
    <t>10001891</t>
  </si>
  <si>
    <t>1500000103</t>
  </si>
  <si>
    <t>10001907</t>
  </si>
  <si>
    <t>1500000104</t>
  </si>
  <si>
    <t>10001908</t>
  </si>
  <si>
    <t>1500000105</t>
  </si>
  <si>
    <t>10001909</t>
  </si>
  <si>
    <t>1500000106</t>
  </si>
  <si>
    <t>10001925</t>
  </si>
  <si>
    <t>1500000107</t>
  </si>
  <si>
    <t>10001926</t>
  </si>
  <si>
    <t>1500000108</t>
  </si>
  <si>
    <t>Landed hold fault - R.L.S</t>
  </si>
  <si>
    <t>10001930</t>
  </si>
  <si>
    <t>1500000109</t>
  </si>
  <si>
    <t>10001931</t>
  </si>
  <si>
    <t>1500000110</t>
  </si>
  <si>
    <t>10001934</t>
  </si>
  <si>
    <t>1500000111</t>
  </si>
  <si>
    <t>diesel not run from operator</t>
  </si>
  <si>
    <t>10001936</t>
  </si>
  <si>
    <t>1500000112</t>
  </si>
  <si>
    <t>no hoist landed hold fault</t>
  </si>
  <si>
    <t>10001937</t>
  </si>
  <si>
    <t>1500000113</t>
  </si>
  <si>
    <t>no hoist eccentric load fault</t>
  </si>
  <si>
    <t>10001974</t>
  </si>
  <si>
    <t>1500000114</t>
  </si>
  <si>
    <t>10001975</t>
  </si>
  <si>
    <t>1500000115</t>
  </si>
  <si>
    <t>no gantry right due to anti collision</t>
  </si>
  <si>
    <t>10001986</t>
  </si>
  <si>
    <t>1500000116</t>
  </si>
  <si>
    <t>10001992</t>
  </si>
  <si>
    <t>1500000117</t>
  </si>
  <si>
    <t>10001994</t>
  </si>
  <si>
    <t>1500000118</t>
  </si>
  <si>
    <t>10001995</t>
  </si>
  <si>
    <t>1500000119</t>
  </si>
  <si>
    <t>10002004</t>
  </si>
  <si>
    <t>1500000120</t>
  </si>
  <si>
    <t>M.V room temperature fault</t>
  </si>
  <si>
    <t>10002016</t>
  </si>
  <si>
    <t>1500000121</t>
  </si>
  <si>
    <t>no unlock due to Damaged in container</t>
  </si>
  <si>
    <t>10002019</t>
  </si>
  <si>
    <t>1500000122</t>
  </si>
  <si>
    <t>Power cut on STS02~07</t>
  </si>
  <si>
    <t>10002021</t>
  </si>
  <si>
    <t>1500000123</t>
  </si>
  <si>
    <t>Hoist 1 drilled fault after power cut</t>
  </si>
  <si>
    <t>10002022</t>
  </si>
  <si>
    <t>1500000124</t>
  </si>
  <si>
    <t>No unlock due to no pump on</t>
  </si>
  <si>
    <t>10002024</t>
  </si>
  <si>
    <t>1500000125</t>
  </si>
  <si>
    <t>10002027</t>
  </si>
  <si>
    <t>1500000126</t>
  </si>
  <si>
    <t>unlock signal missing</t>
  </si>
  <si>
    <t>10002053</t>
  </si>
  <si>
    <t>1500000127</t>
  </si>
  <si>
    <t>10002061</t>
  </si>
  <si>
    <t>1500000128</t>
  </si>
  <si>
    <t>10002067</t>
  </si>
  <si>
    <t>1500000129</t>
  </si>
  <si>
    <t>10002087</t>
  </si>
  <si>
    <t>1500000130</t>
  </si>
  <si>
    <t>10002104</t>
  </si>
  <si>
    <t>1500000131</t>
  </si>
  <si>
    <t>10002106</t>
  </si>
  <si>
    <t>1500000132</t>
  </si>
  <si>
    <t>10002111</t>
  </si>
  <si>
    <t>1500000133</t>
  </si>
  <si>
    <t>10002112</t>
  </si>
  <si>
    <t>1500000134</t>
  </si>
  <si>
    <t>unlock command not okay</t>
  </si>
  <si>
    <t>10002113</t>
  </si>
  <si>
    <t>1500000135</t>
  </si>
  <si>
    <t>10002115</t>
  </si>
  <si>
    <t>1500000136</t>
  </si>
  <si>
    <t>10002116</t>
  </si>
  <si>
    <t>1500000137</t>
  </si>
  <si>
    <t>10002117</t>
  </si>
  <si>
    <t>1500000138</t>
  </si>
  <si>
    <t>10002120</t>
  </si>
  <si>
    <t>1500000139</t>
  </si>
  <si>
    <t>10002127</t>
  </si>
  <si>
    <t>1500000140</t>
  </si>
  <si>
    <t>10002130</t>
  </si>
  <si>
    <t>1500000141</t>
  </si>
  <si>
    <t>10002181</t>
  </si>
  <si>
    <t>1500000142</t>
  </si>
  <si>
    <t>10002183</t>
  </si>
  <si>
    <t>1500000143</t>
  </si>
  <si>
    <t>10002184</t>
  </si>
  <si>
    <t>1500000144</t>
  </si>
  <si>
    <t>10002209</t>
  </si>
  <si>
    <t>1500000145</t>
  </si>
  <si>
    <t>Hoist overload</t>
  </si>
  <si>
    <t>10002255</t>
  </si>
  <si>
    <t>1500000146</t>
  </si>
  <si>
    <t>Spreader no landed due to contai issue</t>
  </si>
  <si>
    <t>10002261</t>
  </si>
  <si>
    <t>1500000147</t>
  </si>
  <si>
    <t>Anticollision stop corner 1</t>
  </si>
  <si>
    <t>10002264</t>
  </si>
  <si>
    <t>1500000148</t>
  </si>
  <si>
    <t>10002268</t>
  </si>
  <si>
    <t>1500000149</t>
  </si>
  <si>
    <t>10002270</t>
  </si>
  <si>
    <t>1500000150</t>
  </si>
  <si>
    <t>10002274</t>
  </si>
  <si>
    <t>1500000151</t>
  </si>
  <si>
    <t>10002276</t>
  </si>
  <si>
    <t>1500000152</t>
  </si>
  <si>
    <t>10002279</t>
  </si>
  <si>
    <t>1500000153</t>
  </si>
  <si>
    <t>10002299</t>
  </si>
  <si>
    <t>1500000154</t>
  </si>
  <si>
    <t>10002300</t>
  </si>
  <si>
    <t>1500000155</t>
  </si>
  <si>
    <t>10002301</t>
  </si>
  <si>
    <t>1500000156</t>
  </si>
  <si>
    <t>10002304</t>
  </si>
  <si>
    <t>1500000157</t>
  </si>
  <si>
    <t>10002341</t>
  </si>
  <si>
    <t>1500000158</t>
  </si>
  <si>
    <t>10002342</t>
  </si>
  <si>
    <t>1500000159</t>
  </si>
  <si>
    <t>10002344</t>
  </si>
  <si>
    <t>1500000160</t>
  </si>
  <si>
    <t>Hoist noise complaint</t>
  </si>
  <si>
    <t>10002346</t>
  </si>
  <si>
    <t>1500000161</t>
  </si>
  <si>
    <t>10002347</t>
  </si>
  <si>
    <t>1500000162</t>
  </si>
  <si>
    <t>10002361</t>
  </si>
  <si>
    <t>1500000163</t>
  </si>
  <si>
    <t>10002362</t>
  </si>
  <si>
    <t>1500000164</t>
  </si>
  <si>
    <t>10002363</t>
  </si>
  <si>
    <t>1500000165</t>
  </si>
  <si>
    <t>10002364</t>
  </si>
  <si>
    <t>1500000166</t>
  </si>
  <si>
    <t>10002376</t>
  </si>
  <si>
    <t>1500000167</t>
  </si>
  <si>
    <t>10002377</t>
  </si>
  <si>
    <t>1500000168</t>
  </si>
  <si>
    <t>10002382</t>
  </si>
  <si>
    <t>1500000169</t>
  </si>
  <si>
    <t>10002419</t>
  </si>
  <si>
    <t>1500000170</t>
  </si>
  <si>
    <t>10002420</t>
  </si>
  <si>
    <t>1500000171</t>
  </si>
  <si>
    <t>10002421</t>
  </si>
  <si>
    <t>1500000172</t>
  </si>
  <si>
    <t>10002425</t>
  </si>
  <si>
    <t>1500000173</t>
  </si>
  <si>
    <t>10002426</t>
  </si>
  <si>
    <t>1500000174</t>
  </si>
  <si>
    <t>10002443</t>
  </si>
  <si>
    <t>1500000175</t>
  </si>
  <si>
    <t>Hoist unbalance twin load fault</t>
  </si>
  <si>
    <t>10002444</t>
  </si>
  <si>
    <t>1500000176</t>
  </si>
  <si>
    <t>10002447</t>
  </si>
  <si>
    <t>1500000177</t>
  </si>
  <si>
    <t>10002448</t>
  </si>
  <si>
    <t>1500000178</t>
  </si>
  <si>
    <t>gantry slowdown</t>
  </si>
  <si>
    <t>10002451</t>
  </si>
  <si>
    <t>1500000179</t>
  </si>
  <si>
    <t>10002467</t>
  </si>
  <si>
    <t>1500000180</t>
  </si>
  <si>
    <t>10002468</t>
  </si>
  <si>
    <t>1500000181</t>
  </si>
  <si>
    <t>10002500</t>
  </si>
  <si>
    <t>1500000182</t>
  </si>
  <si>
    <t>10002501</t>
  </si>
  <si>
    <t>1500000183</t>
  </si>
  <si>
    <t>10002502</t>
  </si>
  <si>
    <t>1500000184</t>
  </si>
  <si>
    <t>10002507</t>
  </si>
  <si>
    <t>1500000185</t>
  </si>
  <si>
    <t>10002509</t>
  </si>
  <si>
    <t>1500000186</t>
  </si>
  <si>
    <t>no un-lock motion</t>
  </si>
  <si>
    <t>10002514</t>
  </si>
  <si>
    <t>1500000187</t>
  </si>
  <si>
    <t>no landed due to container problem</t>
  </si>
  <si>
    <t>10002517</t>
  </si>
  <si>
    <t>1500000188</t>
  </si>
  <si>
    <t>Autosteering stop level 2 fault</t>
  </si>
  <si>
    <t>10002519</t>
  </si>
  <si>
    <t>1500000189</t>
  </si>
  <si>
    <t>10002523</t>
  </si>
  <si>
    <t>1500000190</t>
  </si>
  <si>
    <t>trolley noise while movement</t>
  </si>
  <si>
    <t>10002557</t>
  </si>
  <si>
    <t>1500000191</t>
  </si>
  <si>
    <t>10002558</t>
  </si>
  <si>
    <t>1500000192</t>
  </si>
  <si>
    <t>10002560</t>
  </si>
  <si>
    <t>1500000193</t>
  </si>
  <si>
    <t>10002561</t>
  </si>
  <si>
    <t>1500000194</t>
  </si>
  <si>
    <t>10002562</t>
  </si>
  <si>
    <t>1500000195</t>
  </si>
  <si>
    <t>10002563</t>
  </si>
  <si>
    <t>1500000196</t>
  </si>
  <si>
    <t>10002564</t>
  </si>
  <si>
    <t>1500000197</t>
  </si>
  <si>
    <t>10002565</t>
  </si>
  <si>
    <t>1500000198</t>
  </si>
  <si>
    <t>10002626</t>
  </si>
  <si>
    <t>1500000200</t>
  </si>
  <si>
    <t>10002631</t>
  </si>
  <si>
    <t>1500000220</t>
  </si>
  <si>
    <t>over high frame got out from reach</t>
  </si>
  <si>
    <t>10002644</t>
  </si>
  <si>
    <t>1500000221</t>
  </si>
  <si>
    <t>10002650</t>
  </si>
  <si>
    <t>1500000222</t>
  </si>
  <si>
    <t>10002651</t>
  </si>
  <si>
    <t>1500000223</t>
  </si>
  <si>
    <t>10002655</t>
  </si>
  <si>
    <t>1500000224</t>
  </si>
  <si>
    <t>10002656</t>
  </si>
  <si>
    <t>1500000225</t>
  </si>
  <si>
    <t>10002657</t>
  </si>
  <si>
    <t>1500000226</t>
  </si>
  <si>
    <t>10002658</t>
  </si>
  <si>
    <t>1500000227</t>
  </si>
  <si>
    <t>10002659</t>
  </si>
  <si>
    <t>1500000240</t>
  </si>
  <si>
    <t>10002670</t>
  </si>
  <si>
    <t>1500000241</t>
  </si>
  <si>
    <t>10002671</t>
  </si>
  <si>
    <t>1500000242</t>
  </si>
  <si>
    <t>10002673</t>
  </si>
  <si>
    <t>1500000243</t>
  </si>
  <si>
    <t>Trolley mis-alignment</t>
  </si>
  <si>
    <t>10002692</t>
  </si>
  <si>
    <t>1500000244</t>
  </si>
  <si>
    <t>10002693</t>
  </si>
  <si>
    <t>1500000245</t>
  </si>
  <si>
    <t>hoist slow-down</t>
  </si>
  <si>
    <t>10002696</t>
  </si>
  <si>
    <t>1500000246</t>
  </si>
  <si>
    <t>Hoist slow-down</t>
  </si>
  <si>
    <t>10002697</t>
  </si>
  <si>
    <t>1500000247</t>
  </si>
  <si>
    <t>10002698</t>
  </si>
  <si>
    <t>1500000248</t>
  </si>
  <si>
    <t>10002699</t>
  </si>
  <si>
    <t>1500000249</t>
  </si>
  <si>
    <t>10002701</t>
  </si>
  <si>
    <t>1500000250</t>
  </si>
  <si>
    <t>10002707</t>
  </si>
  <si>
    <t>1500000251</t>
  </si>
  <si>
    <t>no hoist movement landed hold</t>
  </si>
  <si>
    <t>10002708</t>
  </si>
  <si>
    <t>1500000252</t>
  </si>
  <si>
    <t>10002709</t>
  </si>
  <si>
    <t>1500000253</t>
  </si>
  <si>
    <t>10002710</t>
  </si>
  <si>
    <t>1500000254</t>
  </si>
  <si>
    <t>No landed signal</t>
  </si>
  <si>
    <t>10002716</t>
  </si>
  <si>
    <t>1500000255</t>
  </si>
  <si>
    <t>10002719</t>
  </si>
  <si>
    <t>1500000256</t>
  </si>
  <si>
    <t>power cut on all cranes</t>
  </si>
  <si>
    <t>10002720</t>
  </si>
  <si>
    <t>1500000257</t>
  </si>
  <si>
    <t>10002722</t>
  </si>
  <si>
    <t>1500000258</t>
  </si>
  <si>
    <t>LANDEDHOLD FAULT</t>
  </si>
  <si>
    <t>10002725</t>
  </si>
  <si>
    <t>1500000259</t>
  </si>
  <si>
    <t>10002726</t>
  </si>
  <si>
    <t>1500000260</t>
  </si>
  <si>
    <t>10002735</t>
  </si>
  <si>
    <t>1500000261</t>
  </si>
  <si>
    <t>no landed du to damage to container</t>
  </si>
  <si>
    <t>10002792</t>
  </si>
  <si>
    <t>1500000262</t>
  </si>
  <si>
    <t>10002796</t>
  </si>
  <si>
    <t>1500000263</t>
  </si>
  <si>
    <t>CONTAINER DAMAGE</t>
  </si>
  <si>
    <t>10002804</t>
  </si>
  <si>
    <t>1500000264</t>
  </si>
  <si>
    <t>10002815</t>
  </si>
  <si>
    <t>1500000265</t>
  </si>
  <si>
    <t>10002816</t>
  </si>
  <si>
    <t>1500000266</t>
  </si>
  <si>
    <t>10002822</t>
  </si>
  <si>
    <t>1500000267</t>
  </si>
  <si>
    <t>01-02-017-04</t>
  </si>
  <si>
    <t>RTG17 SPREADER</t>
  </si>
  <si>
    <t>10002823</t>
  </si>
  <si>
    <t>1500000268</t>
  </si>
  <si>
    <t>no unlcok due to container dmg</t>
  </si>
  <si>
    <t>10002827</t>
  </si>
  <si>
    <t>1500000269</t>
  </si>
  <si>
    <t>no unlock due to damage in the container</t>
  </si>
  <si>
    <t>10002829</t>
  </si>
  <si>
    <t>1500000270</t>
  </si>
  <si>
    <t>10002830</t>
  </si>
  <si>
    <t>2100000000</t>
  </si>
  <si>
    <t>IN</t>
  </si>
  <si>
    <t>Daily Inspection</t>
  </si>
  <si>
    <t>TECO JBFI NMAT PRC  SETC</t>
  </si>
  <si>
    <t>2100000001</t>
  </si>
  <si>
    <t>Daily Inspection TT47,54,55,56,61,57</t>
  </si>
  <si>
    <t>2100000002</t>
  </si>
  <si>
    <t>09.02.2026</t>
  </si>
  <si>
    <t>STS05 Certification</t>
  </si>
  <si>
    <t>IP1020260209</t>
  </si>
  <si>
    <t>Certification</t>
  </si>
  <si>
    <t>A</t>
  </si>
  <si>
    <t>2100000003</t>
  </si>
  <si>
    <t>10.02.2026</t>
  </si>
  <si>
    <t>SP-RT02</t>
  </si>
  <si>
    <t>SP-RTG02 Certification plan</t>
  </si>
  <si>
    <t>IP1020260210</t>
  </si>
  <si>
    <t>2100000004</t>
  </si>
  <si>
    <t>SP-RT03</t>
  </si>
  <si>
    <t>SP-RTG03 Certification plan</t>
  </si>
  <si>
    <t>2100000005</t>
  </si>
  <si>
    <t>SP-RT04</t>
  </si>
  <si>
    <t>SP-RTG04 Certification plan</t>
  </si>
  <si>
    <t>2100000006</t>
  </si>
  <si>
    <t>SP-RT05</t>
  </si>
  <si>
    <t>SP-RTG05 Certification plan</t>
  </si>
  <si>
    <t>2100000007</t>
  </si>
  <si>
    <t>SP-RT06</t>
  </si>
  <si>
    <t>SP-RTG06 Certification plan</t>
  </si>
  <si>
    <t>2100000008</t>
  </si>
  <si>
    <t>SP-RT07</t>
  </si>
  <si>
    <t>SP-RTG07 Certification plan</t>
  </si>
  <si>
    <t>2100000009</t>
  </si>
  <si>
    <t>SP-RT08</t>
  </si>
  <si>
    <t>SP-RTG08 Certification plan</t>
  </si>
  <si>
    <t>2100000010</t>
  </si>
  <si>
    <t>SP-RT09</t>
  </si>
  <si>
    <t>SP-RTG09 Certification plan</t>
  </si>
  <si>
    <t>2100000011</t>
  </si>
  <si>
    <t>SP-RT10</t>
  </si>
  <si>
    <t>SP-RTG10 Certification plan</t>
  </si>
  <si>
    <t>2100000012</t>
  </si>
  <si>
    <t>SP-RT11</t>
  </si>
  <si>
    <t>SP-RTG11 Certification plan</t>
  </si>
  <si>
    <t>2100000013</t>
  </si>
  <si>
    <t>SP-RT12</t>
  </si>
  <si>
    <t>SP-RTG12 Certification plan</t>
  </si>
  <si>
    <t>2100000014</t>
  </si>
  <si>
    <t>SP-RT13</t>
  </si>
  <si>
    <t>SP-RTG13 Certification plan</t>
  </si>
  <si>
    <t>2100000015</t>
  </si>
  <si>
    <t>SP-RTG14 Certification plan</t>
  </si>
  <si>
    <t>2100000016</t>
  </si>
  <si>
    <t>SP-RT15</t>
  </si>
  <si>
    <t>SP-RTG15 Certification plan</t>
  </si>
  <si>
    <t>2100000017</t>
  </si>
  <si>
    <t>SP-RT16</t>
  </si>
  <si>
    <t>SP-RTG16 Certification plan</t>
  </si>
  <si>
    <t>2100000018</t>
  </si>
  <si>
    <t>SP-RT17</t>
  </si>
  <si>
    <t>SP-RTG17 Certification plan</t>
  </si>
  <si>
    <t>2100000019</t>
  </si>
  <si>
    <t>SP-RT18</t>
  </si>
  <si>
    <t>SP-RTG18 Certification plan</t>
  </si>
  <si>
    <t>2100000020</t>
  </si>
  <si>
    <t>SP-RT19</t>
  </si>
  <si>
    <t>SP-RTG19 Certification plan</t>
  </si>
  <si>
    <t>2100000021</t>
  </si>
  <si>
    <t>SP-RT20</t>
  </si>
  <si>
    <t>SP-RTG20 Certification plan</t>
  </si>
  <si>
    <t>2100000022</t>
  </si>
  <si>
    <t>RTG01 Certification plan</t>
  </si>
  <si>
    <t>2100000023</t>
  </si>
  <si>
    <t>RTG02 Certification plan</t>
  </si>
  <si>
    <t>2100000024</t>
  </si>
  <si>
    <t>01-02-003</t>
  </si>
  <si>
    <t>RTG03</t>
  </si>
  <si>
    <t>RTG03 Certification plan</t>
  </si>
  <si>
    <t>2100000025</t>
  </si>
  <si>
    <t>RTG04 Certification plan</t>
  </si>
  <si>
    <t>2100000026</t>
  </si>
  <si>
    <t>RTG05 Certification plan</t>
  </si>
  <si>
    <t>2100000027</t>
  </si>
  <si>
    <t>RTG06 Certification plan</t>
  </si>
  <si>
    <t>2100000028</t>
  </si>
  <si>
    <t>01-02-007</t>
  </si>
  <si>
    <t>RTG07 Certification plan</t>
  </si>
  <si>
    <t>2100000029</t>
  </si>
  <si>
    <t>RTG08 Certification plan</t>
  </si>
  <si>
    <t>2100000030</t>
  </si>
  <si>
    <t>RTG09 Certification plan</t>
  </si>
  <si>
    <t>2100000031</t>
  </si>
  <si>
    <t>RTG10 Certification plan</t>
  </si>
  <si>
    <t>2100000032</t>
  </si>
  <si>
    <t>RTG11 Certification plan</t>
  </si>
  <si>
    <t>2100000033</t>
  </si>
  <si>
    <t>RTG12 Certification plan</t>
  </si>
  <si>
    <t>2100000034</t>
  </si>
  <si>
    <t>RTG13 Certification plan</t>
  </si>
  <si>
    <t>2100000035</t>
  </si>
  <si>
    <t>01-02-014</t>
  </si>
  <si>
    <t>RTG14</t>
  </si>
  <si>
    <t>RTG14 Certification plan</t>
  </si>
  <si>
    <t>2100000036</t>
  </si>
  <si>
    <t>RTG15 Certification plan</t>
  </si>
  <si>
    <t>2100000037</t>
  </si>
  <si>
    <t>RTG16 Certification plan</t>
  </si>
  <si>
    <t>2100000038</t>
  </si>
  <si>
    <t>01-02-017</t>
  </si>
  <si>
    <t>RTG17 Certification plan</t>
  </si>
  <si>
    <t>2100000039</t>
  </si>
  <si>
    <t>01-02-018</t>
  </si>
  <si>
    <t>RTG18 Certification plan</t>
  </si>
  <si>
    <t>2100000040</t>
  </si>
  <si>
    <t>RTG19 Certification plan</t>
  </si>
  <si>
    <t>2100000041</t>
  </si>
  <si>
    <t>RTG20 Certification plan</t>
  </si>
  <si>
    <t>2100000042</t>
  </si>
  <si>
    <t>RTG21 Certification plan</t>
  </si>
  <si>
    <t>2100000043</t>
  </si>
  <si>
    <t>FL01 Certification</t>
  </si>
  <si>
    <t>2100000044</t>
  </si>
  <si>
    <t>01-01-003-10</t>
  </si>
  <si>
    <t>STS03 ELEVATOR</t>
  </si>
  <si>
    <t>STS03 ELEV Certification plan</t>
  </si>
  <si>
    <t>IP1020260216</t>
  </si>
  <si>
    <t>Certified 6 mon</t>
  </si>
  <si>
    <t>2100000045</t>
  </si>
  <si>
    <t>01-01-004-10</t>
  </si>
  <si>
    <t>STS04 ELEVATOR</t>
  </si>
  <si>
    <t>STS04 ELEV Certification plan</t>
  </si>
  <si>
    <t>2100000046</t>
  </si>
  <si>
    <t>01-01-005-10</t>
  </si>
  <si>
    <t>STS05 ELEVATOR</t>
  </si>
  <si>
    <t>STS05 ELEV Certification plan</t>
  </si>
  <si>
    <t>2100000047</t>
  </si>
  <si>
    <t>STS03 Service crane Certification plan</t>
  </si>
  <si>
    <t>Service Crane Certified 12 mon</t>
  </si>
  <si>
    <t>2100000048</t>
  </si>
  <si>
    <t>01-01-004-05</t>
  </si>
  <si>
    <t>STS04 SERVICE SYSTEMS</t>
  </si>
  <si>
    <t>STS04 Service crane Certification plan</t>
  </si>
  <si>
    <t>2100000049</t>
  </si>
  <si>
    <t>STS05 Service crane Certification plan</t>
  </si>
  <si>
    <t>2100000050</t>
  </si>
  <si>
    <t>STS03 Certification</t>
  </si>
  <si>
    <t>2100000051</t>
  </si>
  <si>
    <t>SP09 Certification</t>
  </si>
  <si>
    <t>Spreader Certification 12 mon</t>
  </si>
  <si>
    <t>2100000052</t>
  </si>
  <si>
    <t>SP10 Certification</t>
  </si>
  <si>
    <t>2100000053</t>
  </si>
  <si>
    <t>SP-RT01</t>
  </si>
  <si>
    <t>SP-RTG01 Certification plan</t>
  </si>
  <si>
    <t>2100000054</t>
  </si>
  <si>
    <t>Inspection for trolley RTG 13</t>
  </si>
  <si>
    <t>REL  PRC</t>
  </si>
  <si>
    <t>2100000055</t>
  </si>
  <si>
    <t>trim ON at Rtgs11+13+19+21+22+24+25+26</t>
  </si>
  <si>
    <t>2100000056</t>
  </si>
  <si>
    <t>Daily inspection  for TT - 012</t>
  </si>
  <si>
    <t>2100000057</t>
  </si>
  <si>
    <t>TR013</t>
  </si>
  <si>
    <t>Daily inspection  for TT - 013</t>
  </si>
  <si>
    <t>2100000058</t>
  </si>
  <si>
    <t>TR060</t>
  </si>
  <si>
    <t>Daily inspection  for TT - 037</t>
  </si>
  <si>
    <t>2100000059</t>
  </si>
  <si>
    <t>Daily inspection  for TT - 060</t>
  </si>
  <si>
    <t>REL  CSER PRC</t>
  </si>
  <si>
    <t>2100000060</t>
  </si>
  <si>
    <t>01-01-001-10</t>
  </si>
  <si>
    <t>STS01 ELEVATOR</t>
  </si>
  <si>
    <t>STS01 ELEV Certification plan</t>
  </si>
  <si>
    <t>IP1020260223</t>
  </si>
  <si>
    <t>2100000061</t>
  </si>
  <si>
    <t>STS02 ELEV Certification plan</t>
  </si>
  <si>
    <t>2100000062</t>
  </si>
  <si>
    <t>01-01-001-05</t>
  </si>
  <si>
    <t>STS01 SERVICE SYSTEMS</t>
  </si>
  <si>
    <t>STS01 Service crane Certification plan</t>
  </si>
  <si>
    <t>2100000063</t>
  </si>
  <si>
    <t>STS02 Service crane Certification plan</t>
  </si>
  <si>
    <t>2100000064</t>
  </si>
  <si>
    <t>2100000065</t>
  </si>
  <si>
    <t>STS01 Certification plan</t>
  </si>
  <si>
    <t>2100000066</t>
  </si>
  <si>
    <t>STS02 Certification plan</t>
  </si>
  <si>
    <t>2100000067</t>
  </si>
  <si>
    <t>SP05</t>
  </si>
  <si>
    <t>SP05 Certification plan</t>
  </si>
  <si>
    <t>2100000068</t>
  </si>
  <si>
    <t>SP08 Certification plan</t>
  </si>
  <si>
    <t>2100000069</t>
  </si>
  <si>
    <t>spreader inspection STS1-7</t>
  </si>
  <si>
    <t>2100000070</t>
  </si>
  <si>
    <t>08.03.2026</t>
  </si>
  <si>
    <t>QC</t>
  </si>
  <si>
    <t>01-01-001-14</t>
  </si>
  <si>
    <t>STS01 Vibration Meters</t>
  </si>
  <si>
    <t>STS01 VIBRATION METER</t>
  </si>
  <si>
    <t>IP1020260308</t>
  </si>
  <si>
    <t>STS Condition Based</t>
  </si>
  <si>
    <t>2100000071</t>
  </si>
  <si>
    <t>01-01-002-14</t>
  </si>
  <si>
    <t>STS02 Vibration meters</t>
  </si>
  <si>
    <t>STS02 VIBRATION METER</t>
  </si>
  <si>
    <t>2100000072</t>
  </si>
  <si>
    <t>01-01-003-14</t>
  </si>
  <si>
    <t>STS03 Vibration meters</t>
  </si>
  <si>
    <t>STS03 VIBRATION METER</t>
  </si>
  <si>
    <t>2100000073</t>
  </si>
  <si>
    <t>01-01-004-14</t>
  </si>
  <si>
    <t>STS04 Vibration meters</t>
  </si>
  <si>
    <t>STS04 VIBRATION METER</t>
  </si>
  <si>
    <t>2100000074</t>
  </si>
  <si>
    <t>01-01-005-14</t>
  </si>
  <si>
    <t>STS05 Vibration meters</t>
  </si>
  <si>
    <t>STS05 VIBRATION METER</t>
  </si>
  <si>
    <t>16:00:00</t>
  </si>
  <si>
    <t>17:20:00</t>
  </si>
  <si>
    <t>2100000075</t>
  </si>
  <si>
    <t>01-01-006-14</t>
  </si>
  <si>
    <t>STS06 Vibration meters</t>
  </si>
  <si>
    <t>STS06 VIBRATION METER</t>
  </si>
  <si>
    <t>30.03.2026</t>
  </si>
  <si>
    <t>11:00:00</t>
  </si>
  <si>
    <t>13:00:00</t>
  </si>
  <si>
    <t>2100000076</t>
  </si>
  <si>
    <t>01-01-007-14</t>
  </si>
  <si>
    <t>STS07 Vibration meters</t>
  </si>
  <si>
    <t>STS07 VIBRATION METER</t>
  </si>
  <si>
    <t>2100000077</t>
  </si>
  <si>
    <t>01-02-040</t>
  </si>
  <si>
    <t>RTG40</t>
  </si>
  <si>
    <t>RTG40 BACKUP Monthly</t>
  </si>
  <si>
    <t>12:00:00</t>
  </si>
  <si>
    <t>12:12:37</t>
  </si>
  <si>
    <t>RTG BACKUP MONTHLY</t>
  </si>
  <si>
    <t>2100000078</t>
  </si>
  <si>
    <t>RTG39 BACKUP Monthly</t>
  </si>
  <si>
    <t>12:13:00</t>
  </si>
  <si>
    <t>12:19:08</t>
  </si>
  <si>
    <t>2100000079</t>
  </si>
  <si>
    <t>01-02-038</t>
  </si>
  <si>
    <t>RTG38</t>
  </si>
  <si>
    <t>RTG38 BACKUP Monthly</t>
  </si>
  <si>
    <t>12:20:00</t>
  </si>
  <si>
    <t>12:29:41</t>
  </si>
  <si>
    <t>2100000080</t>
  </si>
  <si>
    <t>01-02-037</t>
  </si>
  <si>
    <t>RTG37 BACKUP Monthly</t>
  </si>
  <si>
    <t>12:30:00</t>
  </si>
  <si>
    <t>12:43:51</t>
  </si>
  <si>
    <t>2100000081</t>
  </si>
  <si>
    <t>RTG36 BACKUP Monthly</t>
  </si>
  <si>
    <t>14:30:00</t>
  </si>
  <si>
    <t>15:00:00</t>
  </si>
  <si>
    <t>2100000082</t>
  </si>
  <si>
    <t>RTG35 BACKUP Monthly</t>
  </si>
  <si>
    <t>11:35:00</t>
  </si>
  <si>
    <t>11:50:00</t>
  </si>
  <si>
    <t>2100000083</t>
  </si>
  <si>
    <t>01-02-034</t>
  </si>
  <si>
    <t>RTG34 BACKUP Monthly</t>
  </si>
  <si>
    <t>11:15:00</t>
  </si>
  <si>
    <t>11:30:00</t>
  </si>
  <si>
    <t>2100000084</t>
  </si>
  <si>
    <t>RTG33 BACKUP Monthly</t>
  </si>
  <si>
    <t>13:30:00</t>
  </si>
  <si>
    <t>14:00:00</t>
  </si>
  <si>
    <t>2100000085</t>
  </si>
  <si>
    <t>01-02-032</t>
  </si>
  <si>
    <t>RTG32</t>
  </si>
  <si>
    <t>RTG32 BACKUP Monthly</t>
  </si>
  <si>
    <t>2100000086</t>
  </si>
  <si>
    <t>01-02-031</t>
  </si>
  <si>
    <t>RTG31</t>
  </si>
  <si>
    <t>RTG31 BACKUP Monthly</t>
  </si>
  <si>
    <t>2100000087</t>
  </si>
  <si>
    <t>RTG30 BACKUP Monthly</t>
  </si>
  <si>
    <t>11:10:41</t>
  </si>
  <si>
    <t>2100000088</t>
  </si>
  <si>
    <t>01-02-029</t>
  </si>
  <si>
    <t>RTG29</t>
  </si>
  <si>
    <t>RTG29 BACKUP Monthly</t>
  </si>
  <si>
    <t>11:12:00</t>
  </si>
  <si>
    <t>11:20:00</t>
  </si>
  <si>
    <t>2100000089</t>
  </si>
  <si>
    <t>RTG28 BACKUP Monthly</t>
  </si>
  <si>
    <t>11:22:00</t>
  </si>
  <si>
    <t>2100000090</t>
  </si>
  <si>
    <t>RTG27 BACKUP Monthly</t>
  </si>
  <si>
    <t>11:45:00</t>
  </si>
  <si>
    <t>2100000091</t>
  </si>
  <si>
    <t>RTG26 BACKUP Monthly</t>
  </si>
  <si>
    <t>11:59:35</t>
  </si>
  <si>
    <t>2100000092</t>
  </si>
  <si>
    <t>RTG25 BACKUP Monthly</t>
  </si>
  <si>
    <t>12:05:00</t>
  </si>
  <si>
    <t>12:20:45</t>
  </si>
  <si>
    <t>2100000093</t>
  </si>
  <si>
    <t>RTG24 BACKUP Monthly</t>
  </si>
  <si>
    <t>10:50:00</t>
  </si>
  <si>
    <t>2100000094</t>
  </si>
  <si>
    <t>01-02-023</t>
  </si>
  <si>
    <t>RTG23 BACKUP Monthly</t>
  </si>
  <si>
    <t>12:22:00</t>
  </si>
  <si>
    <t>2100000095</t>
  </si>
  <si>
    <t>RTG22 BACKUP Monthly</t>
  </si>
  <si>
    <t>10:45:00</t>
  </si>
  <si>
    <t>2100000096</t>
  </si>
  <si>
    <t>RTG21 BACKUP Monthly</t>
  </si>
  <si>
    <t>10:40:00</t>
  </si>
  <si>
    <t>10:53:40</t>
  </si>
  <si>
    <t>2100000097</t>
  </si>
  <si>
    <t>RTG20 BACKUP Monthly</t>
  </si>
  <si>
    <t>13:10:00</t>
  </si>
  <si>
    <t>2100000098</t>
  </si>
  <si>
    <t>RTG19 BACKUP Monthly</t>
  </si>
  <si>
    <t>10:31:00</t>
  </si>
  <si>
    <t>2100000099</t>
  </si>
  <si>
    <t>RTG18 BACKUP Monthly</t>
  </si>
  <si>
    <t>10:16:00</t>
  </si>
  <si>
    <t>10:30:00</t>
  </si>
  <si>
    <t>2100000100</t>
  </si>
  <si>
    <t>RTG17 BACKUP Monthly</t>
  </si>
  <si>
    <t>13:58:00</t>
  </si>
  <si>
    <t>14:13:00</t>
  </si>
  <si>
    <t>2100000101</t>
  </si>
  <si>
    <t>RTG16 BACKUP Monthly</t>
  </si>
  <si>
    <t>13:20:00</t>
  </si>
  <si>
    <t>13:31:15</t>
  </si>
  <si>
    <t>2100000102</t>
  </si>
  <si>
    <t>RTG15 BACKUP Monthly</t>
  </si>
  <si>
    <t>13:35:00</t>
  </si>
  <si>
    <t>13:42:38</t>
  </si>
  <si>
    <t>2100000103</t>
  </si>
  <si>
    <t>RTG14 BACKUP Monthly</t>
  </si>
  <si>
    <t>13:48:00</t>
  </si>
  <si>
    <t>2100000104</t>
  </si>
  <si>
    <t>RTG13 BACKUP Monthly</t>
  </si>
  <si>
    <t>14:14:00</t>
  </si>
  <si>
    <t>2100000105</t>
  </si>
  <si>
    <t>RTG12 BACKUP Monthly</t>
  </si>
  <si>
    <t>15:45:00</t>
  </si>
  <si>
    <t>16:08:50</t>
  </si>
  <si>
    <t>2100000106</t>
  </si>
  <si>
    <t>RTG11 BACKUP Monthly</t>
  </si>
  <si>
    <t>2100000107</t>
  </si>
  <si>
    <t>RTG10 BACKUP Monthly</t>
  </si>
  <si>
    <t>13:55:47</t>
  </si>
  <si>
    <t>2100000108</t>
  </si>
  <si>
    <t>RTG09 BACKUP Monthly</t>
  </si>
  <si>
    <t>15:10:51</t>
  </si>
  <si>
    <t>2100000109</t>
  </si>
  <si>
    <t>RTG08 BACKUP Monthly</t>
  </si>
  <si>
    <t>10:38:00</t>
  </si>
  <si>
    <t>2100000110</t>
  </si>
  <si>
    <t>RTG07 BACKUP Monthly</t>
  </si>
  <si>
    <t>2100000111</t>
  </si>
  <si>
    <t>RTG06 BACKUP Monthly</t>
  </si>
  <si>
    <t>14:22:00</t>
  </si>
  <si>
    <t>14:37:51</t>
  </si>
  <si>
    <t>2100000112</t>
  </si>
  <si>
    <t>RTG05 BACKUP Monthly</t>
  </si>
  <si>
    <t>10:00:35</t>
  </si>
  <si>
    <t>10:15:52</t>
  </si>
  <si>
    <t>2100000113</t>
  </si>
  <si>
    <t>RTG04 BACKUP Monthly</t>
  </si>
  <si>
    <t>14:39:00</t>
  </si>
  <si>
    <t>14:46:00</t>
  </si>
  <si>
    <t>2100000114</t>
  </si>
  <si>
    <t>RTG03 BACKUP Monthly</t>
  </si>
  <si>
    <t>13:33:00</t>
  </si>
  <si>
    <t>2100000115</t>
  </si>
  <si>
    <t>RTG02 BACKUP Monthly</t>
  </si>
  <si>
    <t>13:05:00</t>
  </si>
  <si>
    <t>13:15:00</t>
  </si>
  <si>
    <t>2100000116</t>
  </si>
  <si>
    <t>RTG01 BACKUP Monthly</t>
  </si>
  <si>
    <t>12:51:00</t>
  </si>
  <si>
    <t>2100000117</t>
  </si>
  <si>
    <t>Daily check for substaions</t>
  </si>
  <si>
    <t>2100000118</t>
  </si>
  <si>
    <t>pining station charging check</t>
  </si>
  <si>
    <t>2100000119</t>
  </si>
  <si>
    <t>inspection for STS-3,4,5 Before vessel</t>
  </si>
  <si>
    <t>2100000120</t>
  </si>
  <si>
    <t>Daily inspection For  Power SubStations</t>
  </si>
  <si>
    <t>2100000121</t>
  </si>
  <si>
    <t>SP-RT21</t>
  </si>
  <si>
    <t>SP-RTG21 Certification plan</t>
  </si>
  <si>
    <t>IP1020260329</t>
  </si>
  <si>
    <t>2100000122</t>
  </si>
  <si>
    <t>SP-RT22</t>
  </si>
  <si>
    <t>SP-RTG22 Certification plan</t>
  </si>
  <si>
    <t>2100000123</t>
  </si>
  <si>
    <t>SP-RT23</t>
  </si>
  <si>
    <t>SP-RTG23 Certification plan</t>
  </si>
  <si>
    <t>2100000124</t>
  </si>
  <si>
    <t>SP-RT24</t>
  </si>
  <si>
    <t>SP-RTG24 Certification plan</t>
  </si>
  <si>
    <t>2100000125</t>
  </si>
  <si>
    <t>SP-RT25</t>
  </si>
  <si>
    <t>SP-RTG25 Certification plan</t>
  </si>
  <si>
    <t>2100000126</t>
  </si>
  <si>
    <t>SP-RT26</t>
  </si>
  <si>
    <t>SP-RTG26 Certification plan</t>
  </si>
  <si>
    <t>2100000127</t>
  </si>
  <si>
    <t>SP-RT27</t>
  </si>
  <si>
    <t>SP-RTG27 Certification plan</t>
  </si>
  <si>
    <t>2100000128</t>
  </si>
  <si>
    <t>SP-RT28</t>
  </si>
  <si>
    <t>SP-RTG28 Certification plan</t>
  </si>
  <si>
    <t>2100000129</t>
  </si>
  <si>
    <t>SP-RT29</t>
  </si>
  <si>
    <t>SP-RTG29 Certification plan</t>
  </si>
  <si>
    <t>2100000130</t>
  </si>
  <si>
    <t>SP-RT30</t>
  </si>
  <si>
    <t>SP-RTG30 Certification plan</t>
  </si>
  <si>
    <t>2100000131</t>
  </si>
  <si>
    <t>RTG22 Certification plan</t>
  </si>
  <si>
    <t>2100000132</t>
  </si>
  <si>
    <t>RTG23 Certification plan</t>
  </si>
  <si>
    <t>2100000133</t>
  </si>
  <si>
    <t>RTG24 Certification plan</t>
  </si>
  <si>
    <t>2100000134</t>
  </si>
  <si>
    <t>RTG25 Certification plan</t>
  </si>
  <si>
    <t>2100000135</t>
  </si>
  <si>
    <t>RTG26 Certification plan</t>
  </si>
  <si>
    <t>2100000136</t>
  </si>
  <si>
    <t>RTG27 Certification plan</t>
  </si>
  <si>
    <t>2100000137</t>
  </si>
  <si>
    <t>RTG28 Certification plan</t>
  </si>
  <si>
    <t>2100000138</t>
  </si>
  <si>
    <t>RTG29 Certification plan</t>
  </si>
  <si>
    <t>2100000139</t>
  </si>
  <si>
    <t>RTG30 Certification plan</t>
  </si>
  <si>
    <t>2100000140</t>
  </si>
  <si>
    <t>2100000141</t>
  </si>
  <si>
    <t>2100000142</t>
  </si>
  <si>
    <t>13:15:29</t>
  </si>
  <si>
    <t>IP1020260408</t>
  </si>
  <si>
    <t>2100000143</t>
  </si>
  <si>
    <t>TECO CSER JBFI NMAT PRC  SETC</t>
  </si>
  <si>
    <t>2100000144</t>
  </si>
  <si>
    <t>13:16:00</t>
  </si>
  <si>
    <t>13:30:12</t>
  </si>
  <si>
    <t>2100000145</t>
  </si>
  <si>
    <t>14.04.2026</t>
  </si>
  <si>
    <t>10:30:24</t>
  </si>
  <si>
    <t>10:40:25</t>
  </si>
  <si>
    <t>2100000146</t>
  </si>
  <si>
    <t>2100000147</t>
  </si>
  <si>
    <t>13:32:00</t>
  </si>
  <si>
    <t>13:45:05</t>
  </si>
  <si>
    <t>2100000148</t>
  </si>
  <si>
    <t>11:05:00</t>
  </si>
  <si>
    <t>11:10:00</t>
  </si>
  <si>
    <t>2100000149</t>
  </si>
  <si>
    <t>2100000150</t>
  </si>
  <si>
    <t>11:36:38</t>
  </si>
  <si>
    <t>2100000151</t>
  </si>
  <si>
    <t>13:47:00</t>
  </si>
  <si>
    <t>14:00:29</t>
  </si>
  <si>
    <t>2100000152</t>
  </si>
  <si>
    <t>2100000153</t>
  </si>
  <si>
    <t>13:50:00</t>
  </si>
  <si>
    <t>14:03:10</t>
  </si>
  <si>
    <t>2100000154</t>
  </si>
  <si>
    <t>10:00:00</t>
  </si>
  <si>
    <t>10:10:00</t>
  </si>
  <si>
    <t>2100000155</t>
  </si>
  <si>
    <t>14:02:00</t>
  </si>
  <si>
    <t>14:15:27</t>
  </si>
  <si>
    <t>2100000156</t>
  </si>
  <si>
    <t>2100000157</t>
  </si>
  <si>
    <t>2100000158</t>
  </si>
  <si>
    <t>14:17:00</t>
  </si>
  <si>
    <t>14:30:57</t>
  </si>
  <si>
    <t>2100000159</t>
  </si>
  <si>
    <t>2100000160</t>
  </si>
  <si>
    <t>10:15:02</t>
  </si>
  <si>
    <t>2100000161</t>
  </si>
  <si>
    <t>2100000162</t>
  </si>
  <si>
    <t>2100000163</t>
  </si>
  <si>
    <t>10:17:00</t>
  </si>
  <si>
    <t>10:25:00</t>
  </si>
  <si>
    <t>2100000164</t>
  </si>
  <si>
    <t>14:33:00</t>
  </si>
  <si>
    <t>14:45:53</t>
  </si>
  <si>
    <t>2100000165</t>
  </si>
  <si>
    <t>2100000166</t>
  </si>
  <si>
    <t>2100000167</t>
  </si>
  <si>
    <t>2100000168</t>
  </si>
  <si>
    <t>14:50:00</t>
  </si>
  <si>
    <t>15:00:17</t>
  </si>
  <si>
    <t>2100000169</t>
  </si>
  <si>
    <t>14:10:00</t>
  </si>
  <si>
    <t>14:20:00</t>
  </si>
  <si>
    <t>2100000170</t>
  </si>
  <si>
    <t>15:02:00</t>
  </si>
  <si>
    <t>15:16:48</t>
  </si>
  <si>
    <t>2100000171</t>
  </si>
  <si>
    <t>11:40:00</t>
  </si>
  <si>
    <t>2100000172</t>
  </si>
  <si>
    <t>2100000173</t>
  </si>
  <si>
    <t>2100000174</t>
  </si>
  <si>
    <t>12:10:00</t>
  </si>
  <si>
    <t>2100000175</t>
  </si>
  <si>
    <t>15:13:39</t>
  </si>
  <si>
    <t>15:22:31</t>
  </si>
  <si>
    <t>2100000176</t>
  </si>
  <si>
    <t>2100000177</t>
  </si>
  <si>
    <t>2100000178</t>
  </si>
  <si>
    <t>15:20:00</t>
  </si>
  <si>
    <t>15:30:16</t>
  </si>
  <si>
    <t>2100000179</t>
  </si>
  <si>
    <t>15:40:00</t>
  </si>
  <si>
    <t>16:52:36</t>
  </si>
  <si>
    <t>2100000180</t>
  </si>
  <si>
    <t>16:10:36</t>
  </si>
  <si>
    <t>16:20:00</t>
  </si>
  <si>
    <t>2100000181</t>
  </si>
  <si>
    <t>15:51:00</t>
  </si>
  <si>
    <t>16:10:05</t>
  </si>
  <si>
    <t>2100000182</t>
  </si>
  <si>
    <t>01-01-006-10</t>
  </si>
  <si>
    <t>STS06 ELEVATOR</t>
  </si>
  <si>
    <t>STS06 ELEV Certification plan</t>
  </si>
  <si>
    <t>IP1020260409</t>
  </si>
  <si>
    <t>2100000183</t>
  </si>
  <si>
    <t>01-01-007-10</t>
  </si>
  <si>
    <t>STS07 ELEVATOR</t>
  </si>
  <si>
    <t>STS07 ELEV Certification plan</t>
  </si>
  <si>
    <t>2100000184</t>
  </si>
  <si>
    <t>01-01-006-05</t>
  </si>
  <si>
    <t>STS06 SERVICE SYSTEMS</t>
  </si>
  <si>
    <t>STS06 Service crane Certification plan</t>
  </si>
  <si>
    <t>2100000185</t>
  </si>
  <si>
    <t>STS07 Service crane Certification plan</t>
  </si>
  <si>
    <t>2100000186</t>
  </si>
  <si>
    <t>STS06 Certification plan</t>
  </si>
  <si>
    <t>2100000187</t>
  </si>
  <si>
    <t>STS07 Certification plan</t>
  </si>
  <si>
    <t>2100000188</t>
  </si>
  <si>
    <t>SP06</t>
  </si>
  <si>
    <t>SP06 Certification plan</t>
  </si>
  <si>
    <t>2100000189</t>
  </si>
  <si>
    <t>SP07</t>
  </si>
  <si>
    <t>SP07 Certification plan</t>
  </si>
  <si>
    <t>2100000190</t>
  </si>
  <si>
    <t>STS01 BACKUP Monthly</t>
  </si>
  <si>
    <t>2100000191</t>
  </si>
  <si>
    <t>STS02 BACKUP Monthly</t>
  </si>
  <si>
    <t>2100000192</t>
  </si>
  <si>
    <t>STS03 BACKUP Monthly</t>
  </si>
  <si>
    <t>2100000193</t>
  </si>
  <si>
    <t>STS04 BACKUP Monthly</t>
  </si>
  <si>
    <t>10:35:00</t>
  </si>
  <si>
    <t>2100000194</t>
  </si>
  <si>
    <t>STS05 BACKUP Monthly</t>
  </si>
  <si>
    <t>2100000195</t>
  </si>
  <si>
    <t>STS06 BACKUP Monthly</t>
  </si>
  <si>
    <t>10:55:00</t>
  </si>
  <si>
    <t>2100000196</t>
  </si>
  <si>
    <t>STS07 BACKUP Monthly</t>
  </si>
  <si>
    <t>2100000197</t>
  </si>
  <si>
    <t>after vessel inspection STS1-7</t>
  </si>
  <si>
    <t>2100000198</t>
  </si>
  <si>
    <t>15.04.2026</t>
  </si>
  <si>
    <t>2100000199</t>
  </si>
  <si>
    <t>Daily check for substations</t>
  </si>
  <si>
    <t>2100000200</t>
  </si>
  <si>
    <t>Substation daily check</t>
  </si>
  <si>
    <t>2100000220</t>
  </si>
  <si>
    <t>sts02 wire rope inspection</t>
  </si>
  <si>
    <t>2100000221</t>
  </si>
  <si>
    <t>checked STS03 to STS6 (daily check)</t>
  </si>
  <si>
    <t>2100000222</t>
  </si>
  <si>
    <t>sts07 all wire rope inspection</t>
  </si>
  <si>
    <t>2100000223</t>
  </si>
  <si>
    <t>Daily checklist of Sub-stations</t>
  </si>
  <si>
    <t>2100000224</t>
  </si>
  <si>
    <t>STS gates inspection</t>
  </si>
  <si>
    <t>2100000225</t>
  </si>
  <si>
    <t>RTG pre summer AC check</t>
  </si>
  <si>
    <t>2100000226</t>
  </si>
  <si>
    <t>01-01-024-13</t>
  </si>
  <si>
    <t>STS24 STS SPREADER</t>
  </si>
  <si>
    <t>swapping spreader 7with spreader5</t>
  </si>
  <si>
    <t>2100000227</t>
  </si>
  <si>
    <t>INSPECTION RTGS</t>
  </si>
  <si>
    <t>2100000228</t>
  </si>
  <si>
    <t>sts04 all wires inspection&amp;relubrication</t>
  </si>
  <si>
    <t>2100000229</t>
  </si>
  <si>
    <t>wire rope inspection</t>
  </si>
  <si>
    <t>2100000230</t>
  </si>
  <si>
    <t>sts03 wire rope inspection&amp;lubrication</t>
  </si>
  <si>
    <t>2100000231</t>
  </si>
  <si>
    <t>Check STS4,5 absolute encoder coupling</t>
  </si>
  <si>
    <t>2100000232</t>
  </si>
  <si>
    <t>IP1020260514</t>
  </si>
  <si>
    <t>2100000233</t>
  </si>
  <si>
    <t>2100000234</t>
  </si>
  <si>
    <t>2100000235</t>
  </si>
  <si>
    <t>2100000236</t>
  </si>
  <si>
    <t>2100000237</t>
  </si>
  <si>
    <t>2100000238</t>
  </si>
  <si>
    <t>2100000239</t>
  </si>
  <si>
    <t>2100000240</t>
  </si>
  <si>
    <t>2100000241</t>
  </si>
  <si>
    <t>2100000242</t>
  </si>
  <si>
    <t>2100000243</t>
  </si>
  <si>
    <t>RTG01 condition based</t>
  </si>
  <si>
    <t>14:13:11</t>
  </si>
  <si>
    <t>RTG Oil Sample 500 HR</t>
  </si>
  <si>
    <t>2100000244</t>
  </si>
  <si>
    <t>RTG05 condition based</t>
  </si>
  <si>
    <t>2100000245</t>
  </si>
  <si>
    <t>RTG06 condition based</t>
  </si>
  <si>
    <t>2100000246</t>
  </si>
  <si>
    <t>RTG08 condition based</t>
  </si>
  <si>
    <t>2100000247</t>
  </si>
  <si>
    <t>RTG09 condition based</t>
  </si>
  <si>
    <t>2100000248</t>
  </si>
  <si>
    <t>RTG11 condition based</t>
  </si>
  <si>
    <t>2100000249</t>
  </si>
  <si>
    <t>RTG12 condition based</t>
  </si>
  <si>
    <t>2100000250</t>
  </si>
  <si>
    <t>RTG13 condition based</t>
  </si>
  <si>
    <t>2100000251</t>
  </si>
  <si>
    <t>RTG15 condition based</t>
  </si>
  <si>
    <t>2100000252</t>
  </si>
  <si>
    <t>RTG16 condition based</t>
  </si>
  <si>
    <t>2100000253</t>
  </si>
  <si>
    <t>RTG17 condition based</t>
  </si>
  <si>
    <t>27.05.2026</t>
  </si>
  <si>
    <t>2100000254</t>
  </si>
  <si>
    <t>RTG18 condition based</t>
  </si>
  <si>
    <t>2100000255</t>
  </si>
  <si>
    <t>RTG19 condition based</t>
  </si>
  <si>
    <t>2100000256</t>
  </si>
  <si>
    <t>RTG20 condition based</t>
  </si>
  <si>
    <t>2100000257</t>
  </si>
  <si>
    <t>RTG21 condition based</t>
  </si>
  <si>
    <t>2100000258</t>
  </si>
  <si>
    <t>RTG22 condition based</t>
  </si>
  <si>
    <t>2100000259</t>
  </si>
  <si>
    <t>RTG23 condition based</t>
  </si>
  <si>
    <t>2100000260</t>
  </si>
  <si>
    <t>RTG24 condition based</t>
  </si>
  <si>
    <t>2100000261</t>
  </si>
  <si>
    <t>RTG25 condition based</t>
  </si>
  <si>
    <t>2100000262</t>
  </si>
  <si>
    <t>RTG26 condition based</t>
  </si>
  <si>
    <t>2100000263</t>
  </si>
  <si>
    <t>RTG27 condition based</t>
  </si>
  <si>
    <t>2100000264</t>
  </si>
  <si>
    <t>RTG28 condition based</t>
  </si>
  <si>
    <t>2100000265</t>
  </si>
  <si>
    <t>RTG30 condition based</t>
  </si>
  <si>
    <t>2100000266</t>
  </si>
  <si>
    <t>RTG31 condition based</t>
  </si>
  <si>
    <t>2100000267</t>
  </si>
  <si>
    <t>RTG34 condition based</t>
  </si>
  <si>
    <t>2100000268</t>
  </si>
  <si>
    <t>Inspection after vessel for STS (4,5,6)</t>
  </si>
  <si>
    <t>TECO JBFI MSCP NMAT PRC  SETC</t>
  </si>
  <si>
    <t>2100000269</t>
  </si>
  <si>
    <t>RTG busbar / emergency brake check.</t>
  </si>
  <si>
    <t>TECO GMPS JBFI MACM PRC  SETC</t>
  </si>
  <si>
    <t>2100000270</t>
  </si>
  <si>
    <t>check ultrasonic SSR sensor.</t>
  </si>
  <si>
    <t>2100000271</t>
  </si>
  <si>
    <t>Inspection after vessel for STS (1~6)</t>
  </si>
  <si>
    <t>2100000272</t>
  </si>
  <si>
    <t>STS(5~7)gantry absolute encoder coupling</t>
  </si>
  <si>
    <t>2100000273</t>
  </si>
  <si>
    <t>STS inspection before vessel (2,4,5,6,7)</t>
  </si>
  <si>
    <t>2100000274</t>
  </si>
  <si>
    <t>check backreach gates lock and sensor.</t>
  </si>
  <si>
    <t>2100000275</t>
  </si>
  <si>
    <t>2100000276</t>
  </si>
  <si>
    <t>check boom absolute encoder.</t>
  </si>
  <si>
    <t>2100000277</t>
  </si>
  <si>
    <t>checked boom cam switch for STS1,2,3</t>
  </si>
  <si>
    <t>2100000278</t>
  </si>
  <si>
    <t>A-frame walkway check.</t>
  </si>
  <si>
    <t>2100000279</t>
  </si>
  <si>
    <t>SP11 Certification plan</t>
  </si>
  <si>
    <t>IP1020260610</t>
  </si>
  <si>
    <t>2100000280</t>
  </si>
  <si>
    <t>SP12 Certification plan</t>
  </si>
  <si>
    <t>2100000281</t>
  </si>
  <si>
    <t>SP13</t>
  </si>
  <si>
    <t>SP13 Certification plan</t>
  </si>
  <si>
    <t>2100000282</t>
  </si>
  <si>
    <t>SP14</t>
  </si>
  <si>
    <t>SP14 Certification plan</t>
  </si>
  <si>
    <t>2100000283</t>
  </si>
  <si>
    <t>SP15 Certification plan</t>
  </si>
  <si>
    <t>2100000284</t>
  </si>
  <si>
    <t>SP16</t>
  </si>
  <si>
    <t>SP16 Certification plan</t>
  </si>
  <si>
    <t>2100000285</t>
  </si>
  <si>
    <t>2100000286</t>
  </si>
  <si>
    <t>2100000287</t>
  </si>
  <si>
    <t>2100000288</t>
  </si>
  <si>
    <t>2100000289</t>
  </si>
  <si>
    <t>2100000290</t>
  </si>
  <si>
    <t>2100000291</t>
  </si>
  <si>
    <t>RT01 Certification plan</t>
  </si>
  <si>
    <t>2100000292</t>
  </si>
  <si>
    <t>RT02 Certification plan</t>
  </si>
  <si>
    <t>2100000293</t>
  </si>
  <si>
    <t>EH01 Certification plan</t>
  </si>
  <si>
    <t>2100000294</t>
  </si>
  <si>
    <t>2100000295</t>
  </si>
  <si>
    <t>2100000296</t>
  </si>
  <si>
    <t>2100000297</t>
  </si>
  <si>
    <t>2100000298</t>
  </si>
  <si>
    <t>2100000299</t>
  </si>
  <si>
    <t>2100000300</t>
  </si>
  <si>
    <t>2100000301</t>
  </si>
  <si>
    <t>2100000302</t>
  </si>
  <si>
    <t>2100000303</t>
  </si>
  <si>
    <t>2100000304</t>
  </si>
  <si>
    <t>2100000305</t>
  </si>
  <si>
    <t>2100000306</t>
  </si>
  <si>
    <t>2100000307</t>
  </si>
  <si>
    <t>2100000308</t>
  </si>
  <si>
    <t>2100000309</t>
  </si>
  <si>
    <t>2100000310</t>
  </si>
  <si>
    <t>2100000311</t>
  </si>
  <si>
    <t>2100000312</t>
  </si>
  <si>
    <t>2100000313</t>
  </si>
  <si>
    <t>2100000314</t>
  </si>
  <si>
    <t>2100000315</t>
  </si>
  <si>
    <t>2100000316</t>
  </si>
  <si>
    <t>2100000317</t>
  </si>
  <si>
    <t>2100000318</t>
  </si>
  <si>
    <t>2100000319</t>
  </si>
  <si>
    <t>2100000320</t>
  </si>
  <si>
    <t>2100000321</t>
  </si>
  <si>
    <t>2100000322</t>
  </si>
  <si>
    <t>2100000323</t>
  </si>
  <si>
    <t>check/adjust gates lock and sensors.</t>
  </si>
  <si>
    <t>2100000324</t>
  </si>
  <si>
    <t>checked trim function.</t>
  </si>
  <si>
    <t>2100000325</t>
  </si>
  <si>
    <t>check and follow up pinning stations.</t>
  </si>
  <si>
    <t>2100000326</t>
  </si>
  <si>
    <t>pining station check</t>
  </si>
  <si>
    <t>2100000327</t>
  </si>
  <si>
    <t>check steering behavior with OP</t>
  </si>
  <si>
    <t>2100000328</t>
  </si>
  <si>
    <t>OHF01</t>
  </si>
  <si>
    <t>OHF01 Certification plan</t>
  </si>
  <si>
    <t>IP1020260716</t>
  </si>
  <si>
    <t>2100000329</t>
  </si>
  <si>
    <t>OHF02</t>
  </si>
  <si>
    <t>OHF02 Certification plan</t>
  </si>
  <si>
    <t>2100000330</t>
  </si>
  <si>
    <t>OHF03</t>
  </si>
  <si>
    <t>OHF03 Certification plan</t>
  </si>
  <si>
    <t>2100000331</t>
  </si>
  <si>
    <t>OHF04</t>
  </si>
  <si>
    <t>OHF04 Certification plan</t>
  </si>
  <si>
    <t>2100000332</t>
  </si>
  <si>
    <t>OHF05</t>
  </si>
  <si>
    <t>OHF05 Certification plan</t>
  </si>
  <si>
    <t>2100000333</t>
  </si>
  <si>
    <t>OHF06</t>
  </si>
  <si>
    <t>OHF06 Certification plan</t>
  </si>
  <si>
    <t>2100000334</t>
  </si>
  <si>
    <t>OHF07</t>
  </si>
  <si>
    <t>OHF07 Certification plan</t>
  </si>
  <si>
    <t>2100000335</t>
  </si>
  <si>
    <t>OHF08</t>
  </si>
  <si>
    <t>OHF08 Certification plan</t>
  </si>
  <si>
    <t>2100000336</t>
  </si>
  <si>
    <t>RTG03 condition based</t>
  </si>
  <si>
    <t>2100000337</t>
  </si>
  <si>
    <t>RTG10 condition based</t>
  </si>
  <si>
    <t>2100000338</t>
  </si>
  <si>
    <t>RTG14 condition based</t>
  </si>
  <si>
    <t>2100000339</t>
  </si>
  <si>
    <t>RTG29 condition based</t>
  </si>
  <si>
    <t>2100000340</t>
  </si>
  <si>
    <t>RTG38 condition based</t>
  </si>
  <si>
    <t>2100000341</t>
  </si>
  <si>
    <t>RTG40 condition based</t>
  </si>
  <si>
    <t>2100000342</t>
  </si>
  <si>
    <t>instected SCR cable condition.</t>
  </si>
  <si>
    <t>2100000343</t>
  </si>
  <si>
    <t>RTG07 condition based</t>
  </si>
  <si>
    <t>IP1020260720</t>
  </si>
  <si>
    <t>2100000344</t>
  </si>
  <si>
    <t>RTG32 condition based</t>
  </si>
  <si>
    <t>2100000345</t>
  </si>
  <si>
    <t>RTG33 condition based</t>
  </si>
  <si>
    <t>2100000346</t>
  </si>
  <si>
    <t>RTG35 condition based</t>
  </si>
  <si>
    <t>2100000347</t>
  </si>
  <si>
    <t>RTG36 condition based</t>
  </si>
  <si>
    <t>2100000348</t>
  </si>
  <si>
    <t>RTG37 condition based</t>
  </si>
  <si>
    <t>2100000349</t>
  </si>
  <si>
    <t>RTG39 condition based</t>
  </si>
  <si>
    <t>2100000350</t>
  </si>
  <si>
    <t>RT03 Certification plan</t>
  </si>
  <si>
    <t>IP1020260811</t>
  </si>
  <si>
    <t>05.09.2026</t>
  </si>
  <si>
    <t>2100000351</t>
  </si>
  <si>
    <t>01-03-004</t>
  </si>
  <si>
    <t>RS04</t>
  </si>
  <si>
    <t>RT04 Certification plan</t>
  </si>
  <si>
    <t>2100000352</t>
  </si>
  <si>
    <t>EH02 Certification plan</t>
  </si>
  <si>
    <t>2100000353</t>
  </si>
  <si>
    <t>Daily check for sub staitions</t>
  </si>
  <si>
    <t>2100000354</t>
  </si>
  <si>
    <t>side shift rtg (02@ 19)</t>
  </si>
  <si>
    <t>2100000355</t>
  </si>
  <si>
    <t>SP-RT31</t>
  </si>
  <si>
    <t>SP-RTG31 Certification plan</t>
  </si>
  <si>
    <t>IP1020260916</t>
  </si>
  <si>
    <t>15.10.2026</t>
  </si>
  <si>
    <t>2100000356</t>
  </si>
  <si>
    <t>SP-RT32</t>
  </si>
  <si>
    <t>SP-RTG32 Certification plan</t>
  </si>
  <si>
    <t>2100000357</t>
  </si>
  <si>
    <t>SP-RT33</t>
  </si>
  <si>
    <t>SP-RTG33 Certification plan</t>
  </si>
  <si>
    <t>2100000358</t>
  </si>
  <si>
    <t>SP-RT34</t>
  </si>
  <si>
    <t>SP-RTG34 Certification plan</t>
  </si>
  <si>
    <t>2100000359</t>
  </si>
  <si>
    <t>SP-RT35</t>
  </si>
  <si>
    <t>SP-RTG35 Certification plan</t>
  </si>
  <si>
    <t>2100000360</t>
  </si>
  <si>
    <t>SP-RT36</t>
  </si>
  <si>
    <t>SP-RTG36 Certification plan</t>
  </si>
  <si>
    <t>2100000361</t>
  </si>
  <si>
    <t>SP-RT37</t>
  </si>
  <si>
    <t>SP-RTG37 Certification plan</t>
  </si>
  <si>
    <t>2100000362</t>
  </si>
  <si>
    <t>SP-RT38</t>
  </si>
  <si>
    <t>SP-RTG38 Certification plan</t>
  </si>
  <si>
    <t>2100000363</t>
  </si>
  <si>
    <t>SP-RT39</t>
  </si>
  <si>
    <t>SP-RTG39 Certification plan</t>
  </si>
  <si>
    <t>2100000364</t>
  </si>
  <si>
    <t>SP-RT40</t>
  </si>
  <si>
    <t>SP-RTG40 Certification plan</t>
  </si>
  <si>
    <t>2100000365</t>
  </si>
  <si>
    <t>RTG31 Certification plan</t>
  </si>
  <si>
    <t>2100000366</t>
  </si>
  <si>
    <t>RTG32 Certification plan</t>
  </si>
  <si>
    <t>2100000367</t>
  </si>
  <si>
    <t>RTG33 Certification plan</t>
  </si>
  <si>
    <t>2100000368</t>
  </si>
  <si>
    <t>RTG34 Certification plan</t>
  </si>
  <si>
    <t>2100000369</t>
  </si>
  <si>
    <t>RTG35 Certification plan</t>
  </si>
  <si>
    <t>2100000370</t>
  </si>
  <si>
    <t>RTG36 Certification plan</t>
  </si>
  <si>
    <t>2100000371</t>
  </si>
  <si>
    <t>RTG37 Certification plan</t>
  </si>
  <si>
    <t>2100000372</t>
  </si>
  <si>
    <t>RTG38 Certification plan</t>
  </si>
  <si>
    <t>2100000373</t>
  </si>
  <si>
    <t>RTG39 Certification plan</t>
  </si>
  <si>
    <t>2100000374</t>
  </si>
  <si>
    <t>RTG40 Certification plan</t>
  </si>
  <si>
    <t>2100000375</t>
  </si>
  <si>
    <t>PS16</t>
  </si>
  <si>
    <t>inspection after accident</t>
  </si>
  <si>
    <t>2100000376</t>
  </si>
  <si>
    <t>3100000000</t>
  </si>
  <si>
    <t>04.02.2026</t>
  </si>
  <si>
    <t>CB</t>
  </si>
  <si>
    <t>01-01-003-03-02</t>
  </si>
  <si>
    <t>STS03 HOIST  REDUCER</t>
  </si>
  <si>
    <t>Hoist Gearbox Oil Change - Oil Sample</t>
  </si>
  <si>
    <t>30000000</t>
  </si>
  <si>
    <t>3100000001</t>
  </si>
  <si>
    <t>01-01-002-03-02</t>
  </si>
  <si>
    <t>STS02 HOIST  REDUCER</t>
  </si>
  <si>
    <t>30000001</t>
  </si>
  <si>
    <t>3100000002</t>
  </si>
  <si>
    <t>01-01-001-03-02</t>
  </si>
  <si>
    <t>STS01 HOIST  REDUCER</t>
  </si>
  <si>
    <t>Required Hoist Gearbox Oil Sample</t>
  </si>
  <si>
    <t>30000002</t>
  </si>
  <si>
    <t>3100000003</t>
  </si>
  <si>
    <t>01-01-004-03-02</t>
  </si>
  <si>
    <t>STS04 HOIST  REDUCER</t>
  </si>
  <si>
    <t>30000003</t>
  </si>
  <si>
    <t>3100000004</t>
  </si>
  <si>
    <t>01-01-005-03-02</t>
  </si>
  <si>
    <t>STS05 HOIST  REDUCER</t>
  </si>
  <si>
    <t>30000004</t>
  </si>
  <si>
    <t>3100000005</t>
  </si>
  <si>
    <t>01-01-006-03-02</t>
  </si>
  <si>
    <t>STS06 HOIST  REDUCER</t>
  </si>
  <si>
    <t>09:48:27</t>
  </si>
  <si>
    <t>30000005</t>
  </si>
  <si>
    <t>3100000006</t>
  </si>
  <si>
    <t>01-01-007-03-02</t>
  </si>
  <si>
    <t>STS07 HOIST  REDUCER</t>
  </si>
  <si>
    <t>30000006</t>
  </si>
  <si>
    <t>3100000007</t>
  </si>
  <si>
    <t>Oil Sampling for STS Trolley GB</t>
  </si>
  <si>
    <t>30000007</t>
  </si>
  <si>
    <t>3100000008</t>
  </si>
  <si>
    <t>30000008</t>
  </si>
  <si>
    <t>3100000009</t>
  </si>
  <si>
    <t>Oil Sampling for STS Gantry GB</t>
  </si>
  <si>
    <t>09:47:12</t>
  </si>
  <si>
    <t>30000009</t>
  </si>
  <si>
    <t>3100000010</t>
  </si>
  <si>
    <t>Trolley&amp;Hoist oil Changing sts01</t>
  </si>
  <si>
    <t>30000010</t>
  </si>
  <si>
    <t>3100000011</t>
  </si>
  <si>
    <t>STS Hoist&amp;Trolly Initial Oil Replacement</t>
  </si>
  <si>
    <t>30000011</t>
  </si>
  <si>
    <t>3100000012</t>
  </si>
  <si>
    <t>Oil Sampling for STS TLS</t>
  </si>
  <si>
    <t>30000012</t>
  </si>
  <si>
    <t>3100000013</t>
  </si>
  <si>
    <t>Changing oil for Gantry G.B No.04</t>
  </si>
  <si>
    <t>09:43:32</t>
  </si>
  <si>
    <t>30000013</t>
  </si>
  <si>
    <t>3100000014</t>
  </si>
  <si>
    <t>Changing oil for Gantry GB. No.6</t>
  </si>
  <si>
    <t>30000014</t>
  </si>
  <si>
    <t>3100000020</t>
  </si>
  <si>
    <t>01-01-003-01-02</t>
  </si>
  <si>
    <t>STS03 GANTRY  REDUCER</t>
  </si>
  <si>
    <t>Change Gantry Gearboxes oil</t>
  </si>
  <si>
    <t>30000020</t>
  </si>
  <si>
    <t>3100000021</t>
  </si>
  <si>
    <t>01-05-001</t>
  </si>
  <si>
    <t>TT001</t>
  </si>
  <si>
    <t>Truck01 SIX Month Check</t>
  </si>
  <si>
    <t>30000021</t>
  </si>
  <si>
    <t>3100000022</t>
  </si>
  <si>
    <t>Truck02 SIX Month Check</t>
  </si>
  <si>
    <t>30000022</t>
  </si>
  <si>
    <t>3100000023</t>
  </si>
  <si>
    <t>01-05-003</t>
  </si>
  <si>
    <t>TT003</t>
  </si>
  <si>
    <t>Truck03 SIX Month Check</t>
  </si>
  <si>
    <t>30000023</t>
  </si>
  <si>
    <t>3100000024</t>
  </si>
  <si>
    <t>01-05-004</t>
  </si>
  <si>
    <t>TT004</t>
  </si>
  <si>
    <t>Truck04 SIX Month Check</t>
  </si>
  <si>
    <t>30000024</t>
  </si>
  <si>
    <t>3100000025</t>
  </si>
  <si>
    <t>01-05-007</t>
  </si>
  <si>
    <t>TT007</t>
  </si>
  <si>
    <t>Truck07 SIX Month Check</t>
  </si>
  <si>
    <t>30000025</t>
  </si>
  <si>
    <t>3100000026</t>
  </si>
  <si>
    <t>Replace Gantry Gearbox Oil STS04</t>
  </si>
  <si>
    <t>30000026</t>
  </si>
  <si>
    <t>3100000027</t>
  </si>
  <si>
    <t>01-01-005-01-02</t>
  </si>
  <si>
    <t>STS05 GANTRY  REDUCER</t>
  </si>
  <si>
    <t>Replace Gantry Gearbox Oil STS05</t>
  </si>
  <si>
    <t>30000027</t>
  </si>
  <si>
    <t>3100000028</t>
  </si>
  <si>
    <t>01-01-006-01-02</t>
  </si>
  <si>
    <t>STS06 GANTRY  REDUCER</t>
  </si>
  <si>
    <t>Replace Gantry Gearbox Oil STS06</t>
  </si>
  <si>
    <t>30000028</t>
  </si>
  <si>
    <t>3100000029</t>
  </si>
  <si>
    <t>Replace Gantry Gearbox Oil STS07</t>
  </si>
  <si>
    <t>30000029</t>
  </si>
  <si>
    <t>3100000030</t>
  </si>
  <si>
    <t>Replace Gantry Gearbox Oil STS01</t>
  </si>
  <si>
    <t>30000030</t>
  </si>
  <si>
    <t>3100000031</t>
  </si>
  <si>
    <t>01-01-002-01-02</t>
  </si>
  <si>
    <t>STS02 GANTRY  REDUCER</t>
  </si>
  <si>
    <t>Replace Gantry Gearbox Oil STS02</t>
  </si>
  <si>
    <t>30000031</t>
  </si>
  <si>
    <t>3100000032</t>
  </si>
  <si>
    <t>Replace Gantry Gearbox Oil STS20</t>
  </si>
  <si>
    <t>30000032</t>
  </si>
  <si>
    <t>3100000033</t>
  </si>
  <si>
    <t>01-01-021</t>
  </si>
  <si>
    <t>STS21</t>
  </si>
  <si>
    <t>Replace Gantry Gearbox Oil STS21</t>
  </si>
  <si>
    <t>30000033</t>
  </si>
  <si>
    <t>3100000034</t>
  </si>
  <si>
    <t>01-01-022</t>
  </si>
  <si>
    <t>STS22</t>
  </si>
  <si>
    <t>Replace Gantry Gearbox Oil STS22</t>
  </si>
  <si>
    <t>30000034</t>
  </si>
  <si>
    <t>3100000035</t>
  </si>
  <si>
    <t>Replace Gantry Gearbox Oil STS23</t>
  </si>
  <si>
    <t>30000035</t>
  </si>
  <si>
    <t>3100000036</t>
  </si>
  <si>
    <t>01-01-024</t>
  </si>
  <si>
    <t>STS24</t>
  </si>
  <si>
    <t>Replace Gantry Gearbox Oil STS24</t>
  </si>
  <si>
    <t>30000036</t>
  </si>
  <si>
    <t>3100000037</t>
  </si>
  <si>
    <t>Boom Gearbox oil replacement</t>
  </si>
  <si>
    <t>30000037</t>
  </si>
  <si>
    <t>3100000038</t>
  </si>
  <si>
    <t>sample for boom gearbox</t>
  </si>
  <si>
    <t>30000038</t>
  </si>
  <si>
    <t>3100000039</t>
  </si>
  <si>
    <t>30000039</t>
  </si>
  <si>
    <t>3100000040</t>
  </si>
  <si>
    <t>30000040</t>
  </si>
  <si>
    <t>3100000041</t>
  </si>
  <si>
    <t>30000041</t>
  </si>
  <si>
    <t>3100000042</t>
  </si>
  <si>
    <t>30000042</t>
  </si>
  <si>
    <t>3100000043</t>
  </si>
  <si>
    <t>Boom Gearbox oil replacement STS03</t>
  </si>
  <si>
    <t>30000043</t>
  </si>
  <si>
    <t>5000000000</t>
  </si>
  <si>
    <t>RTG24 pm 500</t>
  </si>
  <si>
    <t>LKD  REL  CNF  GMPS JBFI MANC PRC  SETC</t>
  </si>
  <si>
    <t>09:30:37</t>
  </si>
  <si>
    <t>16:30:52</t>
  </si>
  <si>
    <t>10000224</t>
  </si>
  <si>
    <t>5000000001</t>
  </si>
  <si>
    <t>Install AUX mirror</t>
  </si>
  <si>
    <t>5000000002</t>
  </si>
  <si>
    <t>01-05-056</t>
  </si>
  <si>
    <t>TT056</t>
  </si>
  <si>
    <t>Install AUX Mirror</t>
  </si>
  <si>
    <t>5000000003</t>
  </si>
  <si>
    <t>5000000004</t>
  </si>
  <si>
    <t>5000000005</t>
  </si>
  <si>
    <t>5000000006</t>
  </si>
  <si>
    <t>Install AUX Holder For Miror</t>
  </si>
  <si>
    <t>5000000007</t>
  </si>
  <si>
    <t>5000000008</t>
  </si>
  <si>
    <t>5000000009</t>
  </si>
  <si>
    <t>5000000010</t>
  </si>
  <si>
    <t>5000000011</t>
  </si>
  <si>
    <t>RTG05 PM 1000</t>
  </si>
  <si>
    <t>09:30:48</t>
  </si>
  <si>
    <t>16:30:26</t>
  </si>
  <si>
    <t>10000230</t>
  </si>
  <si>
    <t>5000000012</t>
  </si>
  <si>
    <t>RTG 22 1000 Hrs PM</t>
  </si>
  <si>
    <t>16:30:57</t>
  </si>
  <si>
    <t>10000231</t>
  </si>
  <si>
    <t>5000000013</t>
  </si>
  <si>
    <t>STS06 300 Hrs PM</t>
  </si>
  <si>
    <t>TECO CNF  GMPS JBFI MANC MSPT PRC  SETC</t>
  </si>
  <si>
    <t>15.11.2025</t>
  </si>
  <si>
    <t>12:34:38</t>
  </si>
  <si>
    <t>10000040</t>
  </si>
  <si>
    <t>5000000014</t>
  </si>
  <si>
    <t>stS04 300 Hrs PM</t>
  </si>
  <si>
    <t>08:00:00</t>
  </si>
  <si>
    <t>16:29:24</t>
  </si>
  <si>
    <t>10000039</t>
  </si>
  <si>
    <t>5000000015</t>
  </si>
  <si>
    <t>Trcuk 57 100 Hrs PM</t>
  </si>
  <si>
    <t>10000042</t>
  </si>
  <si>
    <t>5000000016</t>
  </si>
  <si>
    <t>Trcuk 60 100 HRs PM</t>
  </si>
  <si>
    <t>10000041</t>
  </si>
  <si>
    <t>5000000017</t>
  </si>
  <si>
    <t>Trcuk 64 100 Hrs PM</t>
  </si>
  <si>
    <t>10000043</t>
  </si>
  <si>
    <t>5000000018</t>
  </si>
  <si>
    <t>RTG 18 PM 500 Hrs</t>
  </si>
  <si>
    <t>LKD  REL  GMPS JBFI MANC PRC  SETC</t>
  </si>
  <si>
    <t>10000036</t>
  </si>
  <si>
    <t>5000000019</t>
  </si>
  <si>
    <t>RTG 15 Pm 500 Hrs</t>
  </si>
  <si>
    <t>LKD  REL  GMPS MANC MSPT PRC  SETC</t>
  </si>
  <si>
    <t>10000044</t>
  </si>
  <si>
    <t>5000000020</t>
  </si>
  <si>
    <t>Trcuk 16 Baseline PM</t>
  </si>
  <si>
    <t>02.10.2025</t>
  </si>
  <si>
    <t>10000046</t>
  </si>
  <si>
    <t>5000000021</t>
  </si>
  <si>
    <t>Trcuk 55 100 Hrs PM</t>
  </si>
  <si>
    <t>10000047</t>
  </si>
  <si>
    <t>5000000022</t>
  </si>
  <si>
    <t>Trcuk 58 100 Hrs PM</t>
  </si>
  <si>
    <t>09:30:00</t>
  </si>
  <si>
    <t>10000048</t>
  </si>
  <si>
    <t>5000000023</t>
  </si>
  <si>
    <t>STS03 300 Hrs PM</t>
  </si>
  <si>
    <t>10000049</t>
  </si>
  <si>
    <t>5000000024</t>
  </si>
  <si>
    <t>RTG 30 1000 Hrs PM</t>
  </si>
  <si>
    <t>LKD  REL  GMPS MANC PRC  SETC</t>
  </si>
  <si>
    <t>10000050</t>
  </si>
  <si>
    <t>5000000025</t>
  </si>
  <si>
    <t>STS02 300 Hrs PM</t>
  </si>
  <si>
    <t>10000051</t>
  </si>
  <si>
    <t>5000000026</t>
  </si>
  <si>
    <t>RTG01 Preventive Maintenance Plan</t>
  </si>
  <si>
    <t>21:00:00</t>
  </si>
  <si>
    <t>IP1020251117</t>
  </si>
  <si>
    <t>10000056</t>
  </si>
  <si>
    <t>RTG PM 500 HR</t>
  </si>
  <si>
    <t>23.11.2025</t>
  </si>
  <si>
    <t>5000000027</t>
  </si>
  <si>
    <t>RTG02 Preventive Maintenance Plan</t>
  </si>
  <si>
    <t>22.10.2025</t>
  </si>
  <si>
    <t>09:30:30</t>
  </si>
  <si>
    <t>11:57:11</t>
  </si>
  <si>
    <t>10000057</t>
  </si>
  <si>
    <t>5000000028</t>
  </si>
  <si>
    <t>RTG03 Preventive Maintenance Plan</t>
  </si>
  <si>
    <t>07:30:00</t>
  </si>
  <si>
    <t>11:45:24</t>
  </si>
  <si>
    <t>10000058</t>
  </si>
  <si>
    <t>5000000029</t>
  </si>
  <si>
    <t>RTG04 Preventive Maintenance Plan</t>
  </si>
  <si>
    <t>12:13:05</t>
  </si>
  <si>
    <t>10000059</t>
  </si>
  <si>
    <t>5000000030</t>
  </si>
  <si>
    <t>RTG05 Preventive Maintenance Plan</t>
  </si>
  <si>
    <t>TECO CNF  CSER JBFI MANC PRC  SETC</t>
  </si>
  <si>
    <t>22.09.2025</t>
  </si>
  <si>
    <t>09:30:05</t>
  </si>
  <si>
    <t>12:42:55</t>
  </si>
  <si>
    <t>10000060</t>
  </si>
  <si>
    <t>5000000031</t>
  </si>
  <si>
    <t>RTG06 Preventive Maintenance Plan</t>
  </si>
  <si>
    <t>TECO CNF  JBFI MANC PRC  SETC</t>
  </si>
  <si>
    <t>07.09.2025</t>
  </si>
  <si>
    <t>04:00:00</t>
  </si>
  <si>
    <t>13:01:39</t>
  </si>
  <si>
    <t>10000061</t>
  </si>
  <si>
    <t>5000000032</t>
  </si>
  <si>
    <t>RTG07 Preventive Maintenance Plan</t>
  </si>
  <si>
    <t>CRTD MANC PRC</t>
  </si>
  <si>
    <t>10000062</t>
  </si>
  <si>
    <t>5000000033</t>
  </si>
  <si>
    <t>RTG08 Preventive Maintenance Plan</t>
  </si>
  <si>
    <t>10000063</t>
  </si>
  <si>
    <t>5000000034</t>
  </si>
  <si>
    <t>RTG09 Preventive Maintenance Plan</t>
  </si>
  <si>
    <t>03:30:00</t>
  </si>
  <si>
    <t>23:00:25</t>
  </si>
  <si>
    <t>10000064</t>
  </si>
  <si>
    <t>5000000035</t>
  </si>
  <si>
    <t>RTG10 Preventive Maintenance Plan</t>
  </si>
  <si>
    <t>22:00:00</t>
  </si>
  <si>
    <t>10000065</t>
  </si>
  <si>
    <t>5000000036</t>
  </si>
  <si>
    <t>RTG11 Preventive Maintenance Plan</t>
  </si>
  <si>
    <t>16.09.2025</t>
  </si>
  <si>
    <t>09:32:59</t>
  </si>
  <si>
    <t>14:32:38</t>
  </si>
  <si>
    <t>10000066</t>
  </si>
  <si>
    <t>5000000037</t>
  </si>
  <si>
    <t>RTG12 Preventive Maintenance Plan</t>
  </si>
  <si>
    <t>14.10.2025</t>
  </si>
  <si>
    <t>09:30:53</t>
  </si>
  <si>
    <t>16:30:17</t>
  </si>
  <si>
    <t>10000067</t>
  </si>
  <si>
    <t>5000000038</t>
  </si>
  <si>
    <t>RTG13 Preventive Maintenance Plan</t>
  </si>
  <si>
    <t>16:30:00</t>
  </si>
  <si>
    <t>23:00:00</t>
  </si>
  <si>
    <t>10000068</t>
  </si>
  <si>
    <t>5000000039</t>
  </si>
  <si>
    <t>RTG14 Preventive Maintenance Plan</t>
  </si>
  <si>
    <t>10000069</t>
  </si>
  <si>
    <t>5000000040</t>
  </si>
  <si>
    <t>RTG15 Preventive Maintenance Plan</t>
  </si>
  <si>
    <t>14:00:33</t>
  </si>
  <si>
    <t>10000070</t>
  </si>
  <si>
    <t>5000000041</t>
  </si>
  <si>
    <t>RTG16 Preventive Maintenance Plan</t>
  </si>
  <si>
    <t>09:00:07</t>
  </si>
  <si>
    <t>11:30:31</t>
  </si>
  <si>
    <t>10000071</t>
  </si>
  <si>
    <t>5000000042</t>
  </si>
  <si>
    <t>RTG17 Preventive Maintenance Plan</t>
  </si>
  <si>
    <t>21:00:50</t>
  </si>
  <si>
    <t>10000072</t>
  </si>
  <si>
    <t>5000000043</t>
  </si>
  <si>
    <t>RTG18 Preventive Maintenance Plan</t>
  </si>
  <si>
    <t>09:30:18</t>
  </si>
  <si>
    <t>16:30:04</t>
  </si>
  <si>
    <t>10000073</t>
  </si>
  <si>
    <t>5000000044</t>
  </si>
  <si>
    <t>RTG19 Preventive Maintenance Plan</t>
  </si>
  <si>
    <t>26.11.2025</t>
  </si>
  <si>
    <t>10000074</t>
  </si>
  <si>
    <t>5000000045</t>
  </si>
  <si>
    <t>RTG20 Preventive Maintenance Plan</t>
  </si>
  <si>
    <t>TECO CNF  CSER GMPS JBFI MANC MSPT PRC *</t>
  </si>
  <si>
    <t>24:00:00</t>
  </si>
  <si>
    <t>10000075</t>
  </si>
  <si>
    <t>5000000046</t>
  </si>
  <si>
    <t>RTG21 Preventive Maintenance Plan</t>
  </si>
  <si>
    <t>08.09.2025</t>
  </si>
  <si>
    <t>09:30:57</t>
  </si>
  <si>
    <t>16:30:42</t>
  </si>
  <si>
    <t>10000076</t>
  </si>
  <si>
    <t>5000000047</t>
  </si>
  <si>
    <t>RTG22 Preventive Maintenance Plan</t>
  </si>
  <si>
    <t>23.09.2025</t>
  </si>
  <si>
    <t>09:10:36</t>
  </si>
  <si>
    <t>16:30:18</t>
  </si>
  <si>
    <t>10000077</t>
  </si>
  <si>
    <t>5000000048</t>
  </si>
  <si>
    <t>RTG23 Preventive Maintenance Plan</t>
  </si>
  <si>
    <t>10000078</t>
  </si>
  <si>
    <t>5000000049</t>
  </si>
  <si>
    <t>RTG24 Preventive Maintenance Plan</t>
  </si>
  <si>
    <t>09:30:15</t>
  </si>
  <si>
    <t>10000079</t>
  </si>
  <si>
    <t>5000000050</t>
  </si>
  <si>
    <t>RTG25 Preventive Maintenance Plan</t>
  </si>
  <si>
    <t>15:30:00</t>
  </si>
  <si>
    <t>10000080</t>
  </si>
  <si>
    <t>5000000051</t>
  </si>
  <si>
    <t>RTG26 Preventive Maintenance Plan</t>
  </si>
  <si>
    <t>07.10.2025</t>
  </si>
  <si>
    <t>09:30:34</t>
  </si>
  <si>
    <t>16:30:20</t>
  </si>
  <si>
    <t>10000081</t>
  </si>
  <si>
    <t>5000000052</t>
  </si>
  <si>
    <t>RTG27 Preventive Maintenance Plan</t>
  </si>
  <si>
    <t>10000082</t>
  </si>
  <si>
    <t>5000000053</t>
  </si>
  <si>
    <t>RTG28 Preventive Maintenance Plan</t>
  </si>
  <si>
    <t>10:00:10</t>
  </si>
  <si>
    <t>10000083</t>
  </si>
  <si>
    <t>5000000054</t>
  </si>
  <si>
    <t>RTG29 Preventive Maintenance Plan</t>
  </si>
  <si>
    <t>22:00:47</t>
  </si>
  <si>
    <t>10000084</t>
  </si>
  <si>
    <t>5000000055</t>
  </si>
  <si>
    <t>RTG30 Preventive Maintenance Plan</t>
  </si>
  <si>
    <t>24.09.2025</t>
  </si>
  <si>
    <t>09:30:41</t>
  </si>
  <si>
    <t>16:30:19</t>
  </si>
  <si>
    <t>10000085</t>
  </si>
  <si>
    <t>5000000056</t>
  </si>
  <si>
    <t>TT001 Preventive Maintenance Plan</t>
  </si>
  <si>
    <t>10000086</t>
  </si>
  <si>
    <t>TT PM 500 HR</t>
  </si>
  <si>
    <t>5000000057</t>
  </si>
  <si>
    <t>TT002 Preventive Maintenance Plan</t>
  </si>
  <si>
    <t>18:30:29</t>
  </si>
  <si>
    <t>10000087</t>
  </si>
  <si>
    <t>5000000058</t>
  </si>
  <si>
    <t>TT004 Preventive Maintenance Plan</t>
  </si>
  <si>
    <t>10000088</t>
  </si>
  <si>
    <t>5000000059</t>
  </si>
  <si>
    <t>TT016 Preventive Maintenance Plan</t>
  </si>
  <si>
    <t>10000089</t>
  </si>
  <si>
    <t>5000000060</t>
  </si>
  <si>
    <t>TT018 Preventive Maintenance Plan</t>
  </si>
  <si>
    <t>16:00:07</t>
  </si>
  <si>
    <t>10000090</t>
  </si>
  <si>
    <t>5000000061</t>
  </si>
  <si>
    <t>TT019 Preventive Maintenance Plan</t>
  </si>
  <si>
    <t>18:30:00</t>
  </si>
  <si>
    <t>10000091</t>
  </si>
  <si>
    <t>5000000062</t>
  </si>
  <si>
    <t>TT055  Preventive Maintenance Plan</t>
  </si>
  <si>
    <t>17:00:00</t>
  </si>
  <si>
    <t>10000092</t>
  </si>
  <si>
    <t>5000000063</t>
  </si>
  <si>
    <t>TT057  Preventive Maintenance Plan</t>
  </si>
  <si>
    <t>07.12.2025</t>
  </si>
  <si>
    <t>10000093</t>
  </si>
  <si>
    <t>5000000064</t>
  </si>
  <si>
    <t>TT058  Preventive Maintenance Plan</t>
  </si>
  <si>
    <t>10000094</t>
  </si>
  <si>
    <t>5000000065</t>
  </si>
  <si>
    <t>TT059  Preventive Maintenance Plan</t>
  </si>
  <si>
    <t>10000095</t>
  </si>
  <si>
    <t>5000000066</t>
  </si>
  <si>
    <t>TT060  Preventive Maintenance Plan</t>
  </si>
  <si>
    <t>10000096</t>
  </si>
  <si>
    <t>5000000067</t>
  </si>
  <si>
    <t>TT062  Preventive Maintenance Plan</t>
  </si>
  <si>
    <t>10000097</t>
  </si>
  <si>
    <t>5000000068</t>
  </si>
  <si>
    <t>TT063  Preventive Maintenance Plan</t>
  </si>
  <si>
    <t>20:30:45</t>
  </si>
  <si>
    <t>10000098</t>
  </si>
  <si>
    <t>5000000069</t>
  </si>
  <si>
    <t>TT064  Preventive Maintenance Plan</t>
  </si>
  <si>
    <t>10000099</t>
  </si>
  <si>
    <t>5000000070</t>
  </si>
  <si>
    <t>TT101  Preventive Maintenance Plan</t>
  </si>
  <si>
    <t>10000100</t>
  </si>
  <si>
    <t>5000000071</t>
  </si>
  <si>
    <t>10:00:07</t>
  </si>
  <si>
    <t>16:00:28</t>
  </si>
  <si>
    <t>10000101</t>
  </si>
  <si>
    <t>RTG PM 1000 HR</t>
  </si>
  <si>
    <t>B</t>
  </si>
  <si>
    <t>5000000072</t>
  </si>
  <si>
    <t>16:30:22</t>
  </si>
  <si>
    <t>10000102</t>
  </si>
  <si>
    <t>5000000073</t>
  </si>
  <si>
    <t>TECO CNF  JBFI MSPT PRC  SETC</t>
  </si>
  <si>
    <t>27.10.2025</t>
  </si>
  <si>
    <t>10:00:16</t>
  </si>
  <si>
    <t>16:30:39</t>
  </si>
  <si>
    <t>10000103</t>
  </si>
  <si>
    <t>5000000074</t>
  </si>
  <si>
    <t>IP1020251118</t>
  </si>
  <si>
    <t>10000105</t>
  </si>
  <si>
    <t>5000000075</t>
  </si>
  <si>
    <t>10:00:12</t>
  </si>
  <si>
    <t>16:00:52</t>
  </si>
  <si>
    <t>10000106</t>
  </si>
  <si>
    <t>5000000076</t>
  </si>
  <si>
    <t>10000107</t>
  </si>
  <si>
    <t>5000000077</t>
  </si>
  <si>
    <t>TECO CNF  CSER JBFI MANC MSPT PRC  SETC</t>
  </si>
  <si>
    <t>26.10.2025</t>
  </si>
  <si>
    <t>10:00:21</t>
  </si>
  <si>
    <t>16:30:34</t>
  </si>
  <si>
    <t>10000108</t>
  </si>
  <si>
    <t>5000000078</t>
  </si>
  <si>
    <t>09:30:31</t>
  </si>
  <si>
    <t>10000109</t>
  </si>
  <si>
    <t>5000000079</t>
  </si>
  <si>
    <t>10:00:26</t>
  </si>
  <si>
    <t>16:00:45</t>
  </si>
  <si>
    <t>10000110</t>
  </si>
  <si>
    <t>5000000080</t>
  </si>
  <si>
    <t>14:00:43</t>
  </si>
  <si>
    <t>10000111</t>
  </si>
  <si>
    <t>5000000081</t>
  </si>
  <si>
    <t>RTG31 Preventive Maintenance Plan</t>
  </si>
  <si>
    <t>REL  CSER GMPS MANC MSPT PRC</t>
  </si>
  <si>
    <t>10000112</t>
  </si>
  <si>
    <t>5000000082</t>
  </si>
  <si>
    <t>RTG32 Preventive Maintenance Plan</t>
  </si>
  <si>
    <t>10000113</t>
  </si>
  <si>
    <t>5000000083</t>
  </si>
  <si>
    <t>RTG33 Preventive Maintenance Plan</t>
  </si>
  <si>
    <t>10000114</t>
  </si>
  <si>
    <t>5000000084</t>
  </si>
  <si>
    <t>RTG34 Preventive Maintenance Plan</t>
  </si>
  <si>
    <t>15:15:00</t>
  </si>
  <si>
    <t>22:00:30</t>
  </si>
  <si>
    <t>10000115</t>
  </si>
  <si>
    <t>5000000085</t>
  </si>
  <si>
    <t>RTG35 Preventive Maintenance Plan</t>
  </si>
  <si>
    <t>10000116</t>
  </si>
  <si>
    <t>5000000086</t>
  </si>
  <si>
    <t>RTG36 Preventive Maintenance Plan</t>
  </si>
  <si>
    <t>10000117</t>
  </si>
  <si>
    <t>5000000087</t>
  </si>
  <si>
    <t>RTG37 Preventive Maintenance Plan</t>
  </si>
  <si>
    <t>22:30:00</t>
  </si>
  <si>
    <t>10000118</t>
  </si>
  <si>
    <t>5000000088</t>
  </si>
  <si>
    <t>RTG38 Preventive Maintenance Plan</t>
  </si>
  <si>
    <t>10000119</t>
  </si>
  <si>
    <t>5000000089</t>
  </si>
  <si>
    <t>RTG39 Preventive Maintenance Plan</t>
  </si>
  <si>
    <t>10000120</t>
  </si>
  <si>
    <t>5000000090</t>
  </si>
  <si>
    <t>RTG40 Preventive Maintenance Plan</t>
  </si>
  <si>
    <t>10000121</t>
  </si>
  <si>
    <t>5000000091</t>
  </si>
  <si>
    <t>TT003 Preventive Maintenance Plan</t>
  </si>
  <si>
    <t>15:00:02</t>
  </si>
  <si>
    <t>10000122</t>
  </si>
  <si>
    <t>5000000092</t>
  </si>
  <si>
    <t>TT005 Preventive Maintenance Plan</t>
  </si>
  <si>
    <t>10000123</t>
  </si>
  <si>
    <t>5000000093</t>
  </si>
  <si>
    <t>TT006 Preventive Maintenance Plan</t>
  </si>
  <si>
    <t>10000124</t>
  </si>
  <si>
    <t>5000000094</t>
  </si>
  <si>
    <t>TT007 Preventive Maintenance Plan</t>
  </si>
  <si>
    <t>10000125</t>
  </si>
  <si>
    <t>5000000095</t>
  </si>
  <si>
    <t>01-05-008</t>
  </si>
  <si>
    <t>TT008</t>
  </si>
  <si>
    <t>TT008 Preventive Maintenance Plan</t>
  </si>
  <si>
    <t>10000126</t>
  </si>
  <si>
    <t>5000000096</t>
  </si>
  <si>
    <t>01-05-009</t>
  </si>
  <si>
    <t>TT009</t>
  </si>
  <si>
    <t>TT009 Preventive Maintenance Plan</t>
  </si>
  <si>
    <t>13:00:06</t>
  </si>
  <si>
    <t>10000127</t>
  </si>
  <si>
    <t>5000000097</t>
  </si>
  <si>
    <t>01-05-010</t>
  </si>
  <si>
    <t>TT010</t>
  </si>
  <si>
    <t>TT010 Preventive Maintenance Plan</t>
  </si>
  <si>
    <t>10000128</t>
  </si>
  <si>
    <t>5000000098</t>
  </si>
  <si>
    <t>TT011 Preventive Maintenance Plan</t>
  </si>
  <si>
    <t>20:00:00</t>
  </si>
  <si>
    <t>10000129</t>
  </si>
  <si>
    <t>5000000099</t>
  </si>
  <si>
    <t>TT012 Preventive Maintenance Plan</t>
  </si>
  <si>
    <t>06.01.2026</t>
  </si>
  <si>
    <t>18:00:00</t>
  </si>
  <si>
    <t>10000130</t>
  </si>
  <si>
    <t>5000000100</t>
  </si>
  <si>
    <t>TT013 Preventive Maintenance Plan</t>
  </si>
  <si>
    <t>03.06.2026</t>
  </si>
  <si>
    <t>10000131</t>
  </si>
  <si>
    <t>5000000101</t>
  </si>
  <si>
    <t>TT014 Preventive Maintenance Plan</t>
  </si>
  <si>
    <t>TECO CNF  CSER GMPS JBFI MANC PRC  SETC</t>
  </si>
  <si>
    <t>10000132</t>
  </si>
  <si>
    <t>5000000102</t>
  </si>
  <si>
    <t>01-05-015</t>
  </si>
  <si>
    <t>TT015</t>
  </si>
  <si>
    <t>TT015 Preventive Maintenance Plan</t>
  </si>
  <si>
    <t>10000133</t>
  </si>
  <si>
    <t>5000000103</t>
  </si>
  <si>
    <t>01-05-017</t>
  </si>
  <si>
    <t>TT017</t>
  </si>
  <si>
    <t>TT017 Preventive Maintenance Plan</t>
  </si>
  <si>
    <t>10000134</t>
  </si>
  <si>
    <t>5000000104</t>
  </si>
  <si>
    <t>01-05-020</t>
  </si>
  <si>
    <t>TT020</t>
  </si>
  <si>
    <t>TT020 Preventive Maintenance Plan</t>
  </si>
  <si>
    <t>10000135</t>
  </si>
  <si>
    <t>5000000105</t>
  </si>
  <si>
    <t>01-05-021</t>
  </si>
  <si>
    <t>TT021</t>
  </si>
  <si>
    <t>TT021 Preventive Maintenance Plan</t>
  </si>
  <si>
    <t>22:00:27</t>
  </si>
  <si>
    <t>10000136</t>
  </si>
  <si>
    <t>5000000106</t>
  </si>
  <si>
    <t>TT022 Preventive Maintenance Plan</t>
  </si>
  <si>
    <t>14:30:44</t>
  </si>
  <si>
    <t>10000137</t>
  </si>
  <si>
    <t>5000000107</t>
  </si>
  <si>
    <t>TT023 Preventive Maintenance Plan</t>
  </si>
  <si>
    <t>10000138</t>
  </si>
  <si>
    <t>5000000108</t>
  </si>
  <si>
    <t>TT024 Preventive Maintenance Plan</t>
  </si>
  <si>
    <t>10000139</t>
  </si>
  <si>
    <t>5000000109</t>
  </si>
  <si>
    <t>01-05-025</t>
  </si>
  <si>
    <t>TT025</t>
  </si>
  <si>
    <t>TT025 Preventive Maintenance Plan</t>
  </si>
  <si>
    <t>10000140</t>
  </si>
  <si>
    <t>5000000110</t>
  </si>
  <si>
    <t>01-05-026</t>
  </si>
  <si>
    <t>TT026</t>
  </si>
  <si>
    <t>TT026 Preventive Maintenance Plan</t>
  </si>
  <si>
    <t>10000141</t>
  </si>
  <si>
    <t>5000000111</t>
  </si>
  <si>
    <t>01-05-027</t>
  </si>
  <si>
    <t>TT027</t>
  </si>
  <si>
    <t>TT027 Preventive Maintenance Plan</t>
  </si>
  <si>
    <t>REL  CSER GMPS MANC PRC</t>
  </si>
  <si>
    <t>10000142</t>
  </si>
  <si>
    <t>5000000112</t>
  </si>
  <si>
    <t>01-05-028</t>
  </si>
  <si>
    <t>TT028</t>
  </si>
  <si>
    <t>TT028 Preventive Maintenance Plan</t>
  </si>
  <si>
    <t>10000143</t>
  </si>
  <si>
    <t>5000000113</t>
  </si>
  <si>
    <t>TT029 Preventive Maintenance Plan</t>
  </si>
  <si>
    <t>10000144</t>
  </si>
  <si>
    <t>5000000114</t>
  </si>
  <si>
    <t>TT030 Preventive Maintenance Plan</t>
  </si>
  <si>
    <t>07:00:00</t>
  </si>
  <si>
    <t>10000145</t>
  </si>
  <si>
    <t>5000000115</t>
  </si>
  <si>
    <t>01-05-031</t>
  </si>
  <si>
    <t>TT031</t>
  </si>
  <si>
    <t>TT031 Preventive Maintenance Plan</t>
  </si>
  <si>
    <t>10000146</t>
  </si>
  <si>
    <t>5000000116</t>
  </si>
  <si>
    <t>01-05-032</t>
  </si>
  <si>
    <t>TT032</t>
  </si>
  <si>
    <t>TT032 Preventive Maintenance Plan</t>
  </si>
  <si>
    <t>REL  GMPS MANC PRC</t>
  </si>
  <si>
    <t>10000147</t>
  </si>
  <si>
    <t>5000000117</t>
  </si>
  <si>
    <t>TT033 Preventive Maintenance Plan</t>
  </si>
  <si>
    <t>10000148</t>
  </si>
  <si>
    <t>5000000118</t>
  </si>
  <si>
    <t>01-05-034</t>
  </si>
  <si>
    <t>TT034</t>
  </si>
  <si>
    <t>TT034 Preventive Maintenance Plan</t>
  </si>
  <si>
    <t>10000149</t>
  </si>
  <si>
    <t>5000000119</t>
  </si>
  <si>
    <t>TT035 Preventive Maintenance Plan</t>
  </si>
  <si>
    <t>10000150</t>
  </si>
  <si>
    <t>5000000120</t>
  </si>
  <si>
    <t>01-05-036</t>
  </si>
  <si>
    <t>TT036</t>
  </si>
  <si>
    <t>TT036 Preventive Maintenance Plan</t>
  </si>
  <si>
    <t>10000151</t>
  </si>
  <si>
    <t>5000000121</t>
  </si>
  <si>
    <t>TT037 Preventive Maintenance Plan</t>
  </si>
  <si>
    <t>10000152</t>
  </si>
  <si>
    <t>5000000122</t>
  </si>
  <si>
    <t>01-05-038</t>
  </si>
  <si>
    <t>TT038</t>
  </si>
  <si>
    <t>TT038  Preventive Maintenance Plan</t>
  </si>
  <si>
    <t>10000153</t>
  </si>
  <si>
    <t>5000000123</t>
  </si>
  <si>
    <t>01-05-039</t>
  </si>
  <si>
    <t>TT039</t>
  </si>
  <si>
    <t>TT039  Preventive Maintenance Plan</t>
  </si>
  <si>
    <t>10000154</t>
  </si>
  <si>
    <t>5000000124</t>
  </si>
  <si>
    <t>TT040  Preventive Maintenance Plan</t>
  </si>
  <si>
    <t>19:00:41</t>
  </si>
  <si>
    <t>10000155</t>
  </si>
  <si>
    <t>5000000125</t>
  </si>
  <si>
    <t>01-05-041</t>
  </si>
  <si>
    <t>TT041</t>
  </si>
  <si>
    <t>TT041  Preventive Maintenance Plan</t>
  </si>
  <si>
    <t>10000156</t>
  </si>
  <si>
    <t>5000000126</t>
  </si>
  <si>
    <t>TT042  Preventive Maintenance Plan</t>
  </si>
  <si>
    <t>10000157</t>
  </si>
  <si>
    <t>5000000127</t>
  </si>
  <si>
    <t>01-05-043</t>
  </si>
  <si>
    <t>TT043</t>
  </si>
  <si>
    <t>TT043  Preventive Maintenance Plan</t>
  </si>
  <si>
    <t>10000158</t>
  </si>
  <si>
    <t>5000000128</t>
  </si>
  <si>
    <t>01-05-044</t>
  </si>
  <si>
    <t>TT044</t>
  </si>
  <si>
    <t>TT044  Preventive Maintenance Plan</t>
  </si>
  <si>
    <t>10000159</t>
  </si>
  <si>
    <t>5000000129</t>
  </si>
  <si>
    <t>TT045  Preventive Maintenance Plan</t>
  </si>
  <si>
    <t>10000160</t>
  </si>
  <si>
    <t>5000000130</t>
  </si>
  <si>
    <t>TT046  Preventive Maintenance Plan</t>
  </si>
  <si>
    <t>10000161</t>
  </si>
  <si>
    <t>5000000131</t>
  </si>
  <si>
    <t>TT047  Preventive Maintenance Plan</t>
  </si>
  <si>
    <t>10000162</t>
  </si>
  <si>
    <t>5000000132</t>
  </si>
  <si>
    <t>01-05-048</t>
  </si>
  <si>
    <t>TT048</t>
  </si>
  <si>
    <t>TT048  Preventive Maintenance Plan</t>
  </si>
  <si>
    <t>21:30:00</t>
  </si>
  <si>
    <t>10000163</t>
  </si>
  <si>
    <t>5000000133</t>
  </si>
  <si>
    <t>01-05-049</t>
  </si>
  <si>
    <t>TT049</t>
  </si>
  <si>
    <t>TT049  Preventive Maintenance Plan</t>
  </si>
  <si>
    <t>17:30:00</t>
  </si>
  <si>
    <t>19:30:53</t>
  </si>
  <si>
    <t>10000164</t>
  </si>
  <si>
    <t>5000000134</t>
  </si>
  <si>
    <t>01-05-050</t>
  </si>
  <si>
    <t>TT050</t>
  </si>
  <si>
    <t>TT050  Preventive Maintenance Plan</t>
  </si>
  <si>
    <t>10000165</t>
  </si>
  <si>
    <t>5000000135</t>
  </si>
  <si>
    <t>TT051  Preventive Maintenance Plan</t>
  </si>
  <si>
    <t>10000166</t>
  </si>
  <si>
    <t>5000000136</t>
  </si>
  <si>
    <t>TT052  Preventive Maintenance Plan</t>
  </si>
  <si>
    <t>10000167</t>
  </si>
  <si>
    <t>5000000137</t>
  </si>
  <si>
    <t>01-05-053</t>
  </si>
  <si>
    <t>TT053</t>
  </si>
  <si>
    <t>TT053  Preventive Maintenance Plan</t>
  </si>
  <si>
    <t>10000168</t>
  </si>
  <si>
    <t>5000000138</t>
  </si>
  <si>
    <t>01-05-054</t>
  </si>
  <si>
    <t>TT054</t>
  </si>
  <si>
    <t>TT054  Preventive Maintenance Plan</t>
  </si>
  <si>
    <t>10000169</t>
  </si>
  <si>
    <t>5000000139</t>
  </si>
  <si>
    <t>TT056  Preventive Maintenance Plan</t>
  </si>
  <si>
    <t>10000170</t>
  </si>
  <si>
    <t>5000000140</t>
  </si>
  <si>
    <t>TT061  Preventive Maintenance Plan</t>
  </si>
  <si>
    <t>10000171</t>
  </si>
  <si>
    <t>5000000141</t>
  </si>
  <si>
    <t>01-05-065</t>
  </si>
  <si>
    <t>TT065</t>
  </si>
  <si>
    <t>TT065  Preventive Maintenance Plan</t>
  </si>
  <si>
    <t>10000172</t>
  </si>
  <si>
    <t>5000000142</t>
  </si>
  <si>
    <t>01-05-066</t>
  </si>
  <si>
    <t>TT066</t>
  </si>
  <si>
    <t>TT066  Preventive Maintenance Plan</t>
  </si>
  <si>
    <t>10000173</t>
  </si>
  <si>
    <t>5000000143</t>
  </si>
  <si>
    <t>01-05-067</t>
  </si>
  <si>
    <t>TT067</t>
  </si>
  <si>
    <t>TT067  Preventive Maintenance Plan</t>
  </si>
  <si>
    <t>10000174</t>
  </si>
  <si>
    <t>5000000144</t>
  </si>
  <si>
    <t>TT068  Preventive Maintenance Plan</t>
  </si>
  <si>
    <t>10000175</t>
  </si>
  <si>
    <t>5000000145</t>
  </si>
  <si>
    <t>01-05-069</t>
  </si>
  <si>
    <t>TT069</t>
  </si>
  <si>
    <t>TT069  Preventive Maintenance Plan</t>
  </si>
  <si>
    <t>10000176</t>
  </si>
  <si>
    <t>5000000146</t>
  </si>
  <si>
    <t>01-05-070</t>
  </si>
  <si>
    <t>TT070</t>
  </si>
  <si>
    <t>TT070  Preventive Maintenance Plan</t>
  </si>
  <si>
    <t>10000177</t>
  </si>
  <si>
    <t>5000000147</t>
  </si>
  <si>
    <t>01-05-071</t>
  </si>
  <si>
    <t>TT071</t>
  </si>
  <si>
    <t>TT071  Preventive Maintenance Plan</t>
  </si>
  <si>
    <t>19:30:00</t>
  </si>
  <si>
    <t>10000178</t>
  </si>
  <si>
    <t>5000000148</t>
  </si>
  <si>
    <t>01-05-072</t>
  </si>
  <si>
    <t>TT072</t>
  </si>
  <si>
    <t>TT072  Preventive Maintenance Plan</t>
  </si>
  <si>
    <t>10000179</t>
  </si>
  <si>
    <t>5000000149</t>
  </si>
  <si>
    <t>01-05-073</t>
  </si>
  <si>
    <t>TT073</t>
  </si>
  <si>
    <t>TT073  Preventive Maintenance Plan</t>
  </si>
  <si>
    <t>10000180</t>
  </si>
  <si>
    <t>5000000150</t>
  </si>
  <si>
    <t>01-05-074</t>
  </si>
  <si>
    <t>TT074</t>
  </si>
  <si>
    <t>TT074  Preventive Maintenance Plan</t>
  </si>
  <si>
    <t>10000181</t>
  </si>
  <si>
    <t>5000000151</t>
  </si>
  <si>
    <t>01-05-075</t>
  </si>
  <si>
    <t>TT075</t>
  </si>
  <si>
    <t>TT075  Preventive Maintenance Plan</t>
  </si>
  <si>
    <t>10000182</t>
  </si>
  <si>
    <t>5000000152</t>
  </si>
  <si>
    <t>01-05-076</t>
  </si>
  <si>
    <t>TT076</t>
  </si>
  <si>
    <t>TT076  Preventive Maintenance Plan</t>
  </si>
  <si>
    <t>10000183</t>
  </si>
  <si>
    <t>5000000153</t>
  </si>
  <si>
    <t>01-05-077</t>
  </si>
  <si>
    <t>TT077</t>
  </si>
  <si>
    <t>TT077  Preventive Maintenance Plan</t>
  </si>
  <si>
    <t>10000184</t>
  </si>
  <si>
    <t>5000000154</t>
  </si>
  <si>
    <t>01-05-078</t>
  </si>
  <si>
    <t>TT078</t>
  </si>
  <si>
    <t>TT078  Preventive Maintenance Plan</t>
  </si>
  <si>
    <t>10000185</t>
  </si>
  <si>
    <t>5000000155</t>
  </si>
  <si>
    <t>01-05-079</t>
  </si>
  <si>
    <t>TT079</t>
  </si>
  <si>
    <t>TT079  Preventive Maintenance Plan</t>
  </si>
  <si>
    <t>10000186</t>
  </si>
  <si>
    <t>5000000156</t>
  </si>
  <si>
    <t>01-05-080</t>
  </si>
  <si>
    <t>TT080</t>
  </si>
  <si>
    <t>TT080  Preventive Maintenance Plan</t>
  </si>
  <si>
    <t>10000187</t>
  </si>
  <si>
    <t>5000000157</t>
  </si>
  <si>
    <t>01-05-081</t>
  </si>
  <si>
    <t>TT081</t>
  </si>
  <si>
    <t>TT081  Preventive Maintenance Plan</t>
  </si>
  <si>
    <t>10000188</t>
  </si>
  <si>
    <t>5000000158</t>
  </si>
  <si>
    <t>01-05-082</t>
  </si>
  <si>
    <t>TT082</t>
  </si>
  <si>
    <t>TT082  Preventive Maintenance Plan</t>
  </si>
  <si>
    <t>10000189</t>
  </si>
  <si>
    <t>5000000159</t>
  </si>
  <si>
    <t>01-05-083</t>
  </si>
  <si>
    <t>TT083</t>
  </si>
  <si>
    <t>TT083  Preventive Maintenance Plan</t>
  </si>
  <si>
    <t>10000190</t>
  </si>
  <si>
    <t>5000000160</t>
  </si>
  <si>
    <t>TT084  Preventive Maintenance Plan</t>
  </si>
  <si>
    <t>10000191</t>
  </si>
  <si>
    <t>5000000161</t>
  </si>
  <si>
    <t>01-05-085</t>
  </si>
  <si>
    <t>TT085</t>
  </si>
  <si>
    <t>TT085  Preventive Maintenance Plan</t>
  </si>
  <si>
    <t>08:30:00</t>
  </si>
  <si>
    <t>10000192</t>
  </si>
  <si>
    <t>5000000162</t>
  </si>
  <si>
    <t>TT086  Preventive Maintenance Plan</t>
  </si>
  <si>
    <t>LKD  REL  MANC PRC</t>
  </si>
  <si>
    <t>10000193</t>
  </si>
  <si>
    <t>5000000163</t>
  </si>
  <si>
    <t>TT087  Preventive Maintenance Plan</t>
  </si>
  <si>
    <t>13:00:23</t>
  </si>
  <si>
    <t>10000194</t>
  </si>
  <si>
    <t>5000000164</t>
  </si>
  <si>
    <t>TT088  Preventive Maintenance Plan</t>
  </si>
  <si>
    <t>10000195</t>
  </si>
  <si>
    <t>5000000165</t>
  </si>
  <si>
    <t>01-05-089</t>
  </si>
  <si>
    <t>TT089</t>
  </si>
  <si>
    <t>TT089  Preventive Maintenance Plan</t>
  </si>
  <si>
    <t>18:30:02</t>
  </si>
  <si>
    <t>10000196</t>
  </si>
  <si>
    <t>5000000166</t>
  </si>
  <si>
    <t>01-05-090</t>
  </si>
  <si>
    <t>TT090</t>
  </si>
  <si>
    <t>TT090  Preventive Maintenance Plan</t>
  </si>
  <si>
    <t>10000197</t>
  </si>
  <si>
    <t>5000000167</t>
  </si>
  <si>
    <t>01-05-091</t>
  </si>
  <si>
    <t>TT091</t>
  </si>
  <si>
    <t>TT091  Preventive Maintenance Plan</t>
  </si>
  <si>
    <t>10000198</t>
  </si>
  <si>
    <t>5000000168</t>
  </si>
  <si>
    <t>01-05-092</t>
  </si>
  <si>
    <t>TT092</t>
  </si>
  <si>
    <t>TT092  Preventive Maintenance Plan</t>
  </si>
  <si>
    <t>10000199</t>
  </si>
  <si>
    <t>5000000169</t>
  </si>
  <si>
    <t>01-05-093</t>
  </si>
  <si>
    <t>TT093</t>
  </si>
  <si>
    <t>TT093  Preventive Maintenance Plan</t>
  </si>
  <si>
    <t>10000200</t>
  </si>
  <si>
    <t>5000000170</t>
  </si>
  <si>
    <t>01-05-094</t>
  </si>
  <si>
    <t>TT094</t>
  </si>
  <si>
    <t>TT094  Preventive Maintenance Plan</t>
  </si>
  <si>
    <t>10000201</t>
  </si>
  <si>
    <t>5000000171</t>
  </si>
  <si>
    <t>01-05-095</t>
  </si>
  <si>
    <t>TT095</t>
  </si>
  <si>
    <t>TT095  Preventive Maintenance Plan</t>
  </si>
  <si>
    <t>20:45:00</t>
  </si>
  <si>
    <t>23:45:00</t>
  </si>
  <si>
    <t>10000202</t>
  </si>
  <si>
    <t>5000000172</t>
  </si>
  <si>
    <t>01-05-096</t>
  </si>
  <si>
    <t>TT096</t>
  </si>
  <si>
    <t>TT096  Preventive Maintenance Plan</t>
  </si>
  <si>
    <t>20:30:00</t>
  </si>
  <si>
    <t>10000203</t>
  </si>
  <si>
    <t>5000000173</t>
  </si>
  <si>
    <t>TT097  Preventive Maintenance Plan</t>
  </si>
  <si>
    <t>10000204</t>
  </si>
  <si>
    <t>5000000174</t>
  </si>
  <si>
    <t>01-05-098</t>
  </si>
  <si>
    <t>TT098</t>
  </si>
  <si>
    <t>TT098  Preventive Maintenance Plan</t>
  </si>
  <si>
    <t>10000205</t>
  </si>
  <si>
    <t>5000000175</t>
  </si>
  <si>
    <t>01-05-099</t>
  </si>
  <si>
    <t>TT099</t>
  </si>
  <si>
    <t>TT099  Preventive Maintenance Plan</t>
  </si>
  <si>
    <t>14:00:17</t>
  </si>
  <si>
    <t>10000206</t>
  </si>
  <si>
    <t>5000000176</t>
  </si>
  <si>
    <t>TT100  Preventive Maintenance Plan</t>
  </si>
  <si>
    <t>10000207</t>
  </si>
  <si>
    <t>5000000177</t>
  </si>
  <si>
    <t>01-05-102</t>
  </si>
  <si>
    <t>TT102</t>
  </si>
  <si>
    <t>TT102  Preventive Maintenance Plan</t>
  </si>
  <si>
    <t>10000208</t>
  </si>
  <si>
    <t>5000000178</t>
  </si>
  <si>
    <t>TT103  Preventive Maintenance Plan</t>
  </si>
  <si>
    <t>10000209</t>
  </si>
  <si>
    <t>5000000179</t>
  </si>
  <si>
    <t>01-05-104</t>
  </si>
  <si>
    <t>TT104</t>
  </si>
  <si>
    <t>TT104  Preventive Maintenance Plan</t>
  </si>
  <si>
    <t>10000210</t>
  </si>
  <si>
    <t>5000000180</t>
  </si>
  <si>
    <t>RS02 Baseline Pm</t>
  </si>
  <si>
    <t>16:30:29</t>
  </si>
  <si>
    <t>10000212</t>
  </si>
  <si>
    <t>5000000181</t>
  </si>
  <si>
    <t>Empty Handler Baseline PM</t>
  </si>
  <si>
    <t>13:30:19</t>
  </si>
  <si>
    <t>10000213</t>
  </si>
  <si>
    <t>5000000182</t>
  </si>
  <si>
    <t>Truck 11 Baseline</t>
  </si>
  <si>
    <t>LKD  REL  MANC NMAT PRC  SETC</t>
  </si>
  <si>
    <t>10000214</t>
  </si>
  <si>
    <t>5000000183</t>
  </si>
  <si>
    <t>Truck 12 Baseline</t>
  </si>
  <si>
    <t>18.09.2025</t>
  </si>
  <si>
    <t>10000215</t>
  </si>
  <si>
    <t>5000000184</t>
  </si>
  <si>
    <t>Truck 13 Baseline</t>
  </si>
  <si>
    <t>15.10.2025</t>
  </si>
  <si>
    <t>10000216</t>
  </si>
  <si>
    <t>5000000185</t>
  </si>
  <si>
    <t>STS01 300 Hrs PM</t>
  </si>
  <si>
    <t>10000217</t>
  </si>
  <si>
    <t>5000000186</t>
  </si>
  <si>
    <t>STS01 Preventive Maintenance Plan</t>
  </si>
  <si>
    <t>LKD  TECO CNF  JBFI MANC NMAT PRC  SETC</t>
  </si>
  <si>
    <t>28.09.2025</t>
  </si>
  <si>
    <t>29.09.2025</t>
  </si>
  <si>
    <t>IP1020251123</t>
  </si>
  <si>
    <t>10000232</t>
  </si>
  <si>
    <t>STS PM 500 HR</t>
  </si>
  <si>
    <t>5000000187</t>
  </si>
  <si>
    <t>STS02 Preventive Maintenance Plan</t>
  </si>
  <si>
    <t>10.08.2025</t>
  </si>
  <si>
    <t>09:30:22</t>
  </si>
  <si>
    <t>17.08.2025</t>
  </si>
  <si>
    <t>16:30:59</t>
  </si>
  <si>
    <t>10000233</t>
  </si>
  <si>
    <t>5000000188</t>
  </si>
  <si>
    <t>STS03 Preventive Maintenance Plan</t>
  </si>
  <si>
    <t>18.08.2025</t>
  </si>
  <si>
    <t>09:30:33</t>
  </si>
  <si>
    <t>20.08.2025</t>
  </si>
  <si>
    <t>16:30:50</t>
  </si>
  <si>
    <t>10000234</t>
  </si>
  <si>
    <t>5000000189</t>
  </si>
  <si>
    <t>STS04 Preventive Maintenance Plan</t>
  </si>
  <si>
    <t>TECO CNF  CSER JBFI MANC NMAT PRC  SETC</t>
  </si>
  <si>
    <t>25.08.2025</t>
  </si>
  <si>
    <t>26.08.2025</t>
  </si>
  <si>
    <t>10000235</t>
  </si>
  <si>
    <t>5000000190</t>
  </si>
  <si>
    <t>STS05 Preventive Maintenance Plan</t>
  </si>
  <si>
    <t>19.10.2025</t>
  </si>
  <si>
    <t>10:00:04</t>
  </si>
  <si>
    <t>21:03:47</t>
  </si>
  <si>
    <t>10000236</t>
  </si>
  <si>
    <t>5000000191</t>
  </si>
  <si>
    <t>STS06 Preventive Maintenance Plan</t>
  </si>
  <si>
    <t>10000237</t>
  </si>
  <si>
    <t>5000000192</t>
  </si>
  <si>
    <t>STS07 Preventive Maintenance Plan</t>
  </si>
  <si>
    <t>28.01.2026</t>
  </si>
  <si>
    <t>29.01.2026</t>
  </si>
  <si>
    <t>10000238</t>
  </si>
  <si>
    <t>5000000193</t>
  </si>
  <si>
    <t>04.12.2025</t>
  </si>
  <si>
    <t>16:00:50</t>
  </si>
  <si>
    <t>10000239</t>
  </si>
  <si>
    <t>5000000194</t>
  </si>
  <si>
    <t>21.09.2025</t>
  </si>
  <si>
    <t>16:30:46</t>
  </si>
  <si>
    <t>10000240</t>
  </si>
  <si>
    <t>5000000195</t>
  </si>
  <si>
    <t>10000241</t>
  </si>
  <si>
    <t>STS PM 1000 HR</t>
  </si>
  <si>
    <t>5000000196</t>
  </si>
  <si>
    <t>30.09.2025</t>
  </si>
  <si>
    <t>01.10.2025</t>
  </si>
  <si>
    <t>16:30:56</t>
  </si>
  <si>
    <t>IP1020251125</t>
  </si>
  <si>
    <t>10000245</t>
  </si>
  <si>
    <t>5000000200</t>
  </si>
  <si>
    <t>TT035 First 100 Hrs PM</t>
  </si>
  <si>
    <t>10000250</t>
  </si>
  <si>
    <t>5000000201</t>
  </si>
  <si>
    <t>TT046 First 100 Hrs PM</t>
  </si>
  <si>
    <t>10000251</t>
  </si>
  <si>
    <t>5000000202</t>
  </si>
  <si>
    <t>08:00:38</t>
  </si>
  <si>
    <t>10000252</t>
  </si>
  <si>
    <t>5000000203</t>
  </si>
  <si>
    <t>RS03 Baseline Pm</t>
  </si>
  <si>
    <t>10000253</t>
  </si>
  <si>
    <t>5000000204</t>
  </si>
  <si>
    <t>RTG14 Baseline PM</t>
  </si>
  <si>
    <t>10000261</t>
  </si>
  <si>
    <t>5000000205</t>
  </si>
  <si>
    <t>RTG20 Baseline PM</t>
  </si>
  <si>
    <t>10000262</t>
  </si>
  <si>
    <t>5000000206</t>
  </si>
  <si>
    <t>RTG16 Baseline PM</t>
  </si>
  <si>
    <t>10000263</t>
  </si>
  <si>
    <t>5000000207</t>
  </si>
  <si>
    <t>10000265</t>
  </si>
  <si>
    <t>12.12.2025</t>
  </si>
  <si>
    <t>5000000208</t>
  </si>
  <si>
    <t>LKD  TECO NMAT PRC  SETC</t>
  </si>
  <si>
    <t>IP1020251208</t>
  </si>
  <si>
    <t>10000266</t>
  </si>
  <si>
    <t>5000000209</t>
  </si>
  <si>
    <t>LKD  TECO MANC NMAT PRC  SETC</t>
  </si>
  <si>
    <t>10000268</t>
  </si>
  <si>
    <t>5000000210</t>
  </si>
  <si>
    <t>10:00:03</t>
  </si>
  <si>
    <t>16:30:45</t>
  </si>
  <si>
    <t>IP1020251210</t>
  </si>
  <si>
    <t>10000274</t>
  </si>
  <si>
    <t>5000000211</t>
  </si>
  <si>
    <t>11.12.2025</t>
  </si>
  <si>
    <t>09:30:04</t>
  </si>
  <si>
    <t>IP1020251211</t>
  </si>
  <si>
    <t>10000276</t>
  </si>
  <si>
    <t>5000000212</t>
  </si>
  <si>
    <t>10000277</t>
  </si>
  <si>
    <t>5000000213</t>
  </si>
  <si>
    <t>RTG07 Baseline PM</t>
  </si>
  <si>
    <t>10000278</t>
  </si>
  <si>
    <t>5000000214</t>
  </si>
  <si>
    <t>RTG08 Baseline PM</t>
  </si>
  <si>
    <t>10000279</t>
  </si>
  <si>
    <t>5000000215</t>
  </si>
  <si>
    <t>Reach Stucker Baseline PM</t>
  </si>
  <si>
    <t>10000280</t>
  </si>
  <si>
    <t>5000000216</t>
  </si>
  <si>
    <t>STS07 Baseline PM</t>
  </si>
  <si>
    <t>09:00:16</t>
  </si>
  <si>
    <t>10000281</t>
  </si>
  <si>
    <t>5000000217</t>
  </si>
  <si>
    <t>10000282</t>
  </si>
  <si>
    <t>5000000218</t>
  </si>
  <si>
    <t>12:30:49</t>
  </si>
  <si>
    <t>10000283</t>
  </si>
  <si>
    <t>5000000219</t>
  </si>
  <si>
    <t>09:00:42</t>
  </si>
  <si>
    <t>16:00:10</t>
  </si>
  <si>
    <t>IP1020251214</t>
  </si>
  <si>
    <t>10000287</t>
  </si>
  <si>
    <t>5000000220</t>
  </si>
  <si>
    <t>19.12.2025</t>
  </si>
  <si>
    <t>05:00:00</t>
  </si>
  <si>
    <t>IP1020251217</t>
  </si>
  <si>
    <t>10000294</t>
  </si>
  <si>
    <t>5000000221</t>
  </si>
  <si>
    <t>17:00:18</t>
  </si>
  <si>
    <t>16:30:21</t>
  </si>
  <si>
    <t>10000295</t>
  </si>
  <si>
    <t>23.12.2025</t>
  </si>
  <si>
    <t>5000000222</t>
  </si>
  <si>
    <t>10000296</t>
  </si>
  <si>
    <t>5000000223</t>
  </si>
  <si>
    <t>01.01.2026</t>
  </si>
  <si>
    <t>10000297</t>
  </si>
  <si>
    <t>30.12.2025</t>
  </si>
  <si>
    <t>5000000224</t>
  </si>
  <si>
    <t>IP1020251218</t>
  </si>
  <si>
    <t>10000299</t>
  </si>
  <si>
    <t>5000000225</t>
  </si>
  <si>
    <t>08:15:00</t>
  </si>
  <si>
    <t>23:30:00</t>
  </si>
  <si>
    <t>10000300</t>
  </si>
  <si>
    <t>5000000226</t>
  </si>
  <si>
    <t>RTG25 Baseline PM</t>
  </si>
  <si>
    <t>16:30:55</t>
  </si>
  <si>
    <t>23:59:59</t>
  </si>
  <si>
    <t>10000305</t>
  </si>
  <si>
    <t>5000000227</t>
  </si>
  <si>
    <t>RTG27 Baseline PM</t>
  </si>
  <si>
    <t>23:20:00</t>
  </si>
  <si>
    <t>10000306</t>
  </si>
  <si>
    <t>5000000228</t>
  </si>
  <si>
    <t>RTG29 Baseline PM</t>
  </si>
  <si>
    <t>26.12.2025</t>
  </si>
  <si>
    <t>22:45:00</t>
  </si>
  <si>
    <t>10000308</t>
  </si>
  <si>
    <t>5000000229</t>
  </si>
  <si>
    <t>RTG31 Baseline PM</t>
  </si>
  <si>
    <t>10000309</t>
  </si>
  <si>
    <t>5000000230</t>
  </si>
  <si>
    <t>RTG32 Baseline PM</t>
  </si>
  <si>
    <t>23:30:59</t>
  </si>
  <si>
    <t>10000310</t>
  </si>
  <si>
    <t>5000000231</t>
  </si>
  <si>
    <t>RTG33 Baseline PM</t>
  </si>
  <si>
    <t>17:00:56</t>
  </si>
  <si>
    <t>22:00:20</t>
  </si>
  <si>
    <t>10000311</t>
  </si>
  <si>
    <t>5000000232</t>
  </si>
  <si>
    <t>Truck01 Baseline PM</t>
  </si>
  <si>
    <t>10000313</t>
  </si>
  <si>
    <t>5000000233</t>
  </si>
  <si>
    <t>Truck02 Baseline PM</t>
  </si>
  <si>
    <t>10000314</t>
  </si>
  <si>
    <t>5000000234</t>
  </si>
  <si>
    <t>Truck03 Baseline PM</t>
  </si>
  <si>
    <t>10000315</t>
  </si>
  <si>
    <t>5000000235</t>
  </si>
  <si>
    <t>Trcuk04 Baseline PM</t>
  </si>
  <si>
    <t>10000316</t>
  </si>
  <si>
    <t>5000000236</t>
  </si>
  <si>
    <t>Trcuk05 Baseline PM</t>
  </si>
  <si>
    <t>10000317</t>
  </si>
  <si>
    <t>5000000237</t>
  </si>
  <si>
    <t>Trcuk06 Baseline PM</t>
  </si>
  <si>
    <t>10000318</t>
  </si>
  <si>
    <t>5000000238</t>
  </si>
  <si>
    <t>Trcuk07 Baseline PM</t>
  </si>
  <si>
    <t>10000319</t>
  </si>
  <si>
    <t>5000000239</t>
  </si>
  <si>
    <t>Trcuk08 Baseline</t>
  </si>
  <si>
    <t>10000320</t>
  </si>
  <si>
    <t>5000000240</t>
  </si>
  <si>
    <t>Trcuk09 Baseline PM</t>
  </si>
  <si>
    <t>10000321</t>
  </si>
  <si>
    <t>5000000241</t>
  </si>
  <si>
    <t>Trcuk10 Baseline</t>
  </si>
  <si>
    <t>10000322</t>
  </si>
  <si>
    <t>5000000242</t>
  </si>
  <si>
    <t>Trcuk11 Baseline PM</t>
  </si>
  <si>
    <t>10000323</t>
  </si>
  <si>
    <t>5000000243</t>
  </si>
  <si>
    <t>STS03 Boom Wire Greasing</t>
  </si>
  <si>
    <t>16:10:22</t>
  </si>
  <si>
    <t>10000324</t>
  </si>
  <si>
    <t>5000000244</t>
  </si>
  <si>
    <t>01-01-002-04-07</t>
  </si>
  <si>
    <t>STS02 BOOM  WIRE ROPE</t>
  </si>
  <si>
    <t>Boom wire Rope Greasing</t>
  </si>
  <si>
    <t>16:11:30</t>
  </si>
  <si>
    <t>10000326</t>
  </si>
  <si>
    <t>5000000245</t>
  </si>
  <si>
    <t>01-01-005-04-07</t>
  </si>
  <si>
    <t>STS05 BOOM  WIRE ROPE</t>
  </si>
  <si>
    <t>18:12:43</t>
  </si>
  <si>
    <t>10000327</t>
  </si>
  <si>
    <t>5000000246</t>
  </si>
  <si>
    <t>Weekly issuance parts due to store stopp</t>
  </si>
  <si>
    <t>10000330</t>
  </si>
  <si>
    <t>5000000247</t>
  </si>
  <si>
    <t>Adjust gantry gearboxes oil level</t>
  </si>
  <si>
    <t>10000332</t>
  </si>
  <si>
    <t>5000000248</t>
  </si>
  <si>
    <t>Trcuk20 Baseline PM</t>
  </si>
  <si>
    <t>04.01.2026</t>
  </si>
  <si>
    <t>10000333</t>
  </si>
  <si>
    <t>5000000249</t>
  </si>
  <si>
    <t>Trcuk21 Baseline PM</t>
  </si>
  <si>
    <t>10000334</t>
  </si>
  <si>
    <t>5000000250</t>
  </si>
  <si>
    <t>Trcuk22 Baseline PM</t>
  </si>
  <si>
    <t>10000335</t>
  </si>
  <si>
    <t>5000000251</t>
  </si>
  <si>
    <t>Trcuk23 Baseline PM</t>
  </si>
  <si>
    <t>10000336</t>
  </si>
  <si>
    <t>5000000252</t>
  </si>
  <si>
    <t>Trcuk24 Baseline PM</t>
  </si>
  <si>
    <t>10000337</t>
  </si>
  <si>
    <t>5000000253</t>
  </si>
  <si>
    <t>Trcuk25 Baseline PM</t>
  </si>
  <si>
    <t>10000338</t>
  </si>
  <si>
    <t>5000000254</t>
  </si>
  <si>
    <t>Trcuk26 Baseline PM</t>
  </si>
  <si>
    <t>10000339</t>
  </si>
  <si>
    <t>5000000255</t>
  </si>
  <si>
    <t>Trcuk27 Baseline PM</t>
  </si>
  <si>
    <t>10000340</t>
  </si>
  <si>
    <t>5000000256</t>
  </si>
  <si>
    <t>Trcuk28 Baseline PM</t>
  </si>
  <si>
    <t>10000341</t>
  </si>
  <si>
    <t>5000000257</t>
  </si>
  <si>
    <t>Trcuk29 Baseline PM</t>
  </si>
  <si>
    <t>10000342</t>
  </si>
  <si>
    <t>5000000258</t>
  </si>
  <si>
    <t>Trcuk30 Baseline PM</t>
  </si>
  <si>
    <t>10000343</t>
  </si>
  <si>
    <t>5000000259</t>
  </si>
  <si>
    <t>Trcuk31 Baseline PM</t>
  </si>
  <si>
    <t>10000344</t>
  </si>
  <si>
    <t>5000000260</t>
  </si>
  <si>
    <t>Trcuk32 Baseline PM</t>
  </si>
  <si>
    <t>10000345</t>
  </si>
  <si>
    <t>5000000261</t>
  </si>
  <si>
    <t>Trcuk33 Baseline PM</t>
  </si>
  <si>
    <t>10000346</t>
  </si>
  <si>
    <t>5000000262</t>
  </si>
  <si>
    <t>Trcuk34 Baseline PM</t>
  </si>
  <si>
    <t>10000347</t>
  </si>
  <si>
    <t>5000000263</t>
  </si>
  <si>
    <t>RTG034 Baseline PM</t>
  </si>
  <si>
    <t>02.01.2026</t>
  </si>
  <si>
    <t>10000348</t>
  </si>
  <si>
    <t>5000000264</t>
  </si>
  <si>
    <t>Trcuk14 Baseline PM</t>
  </si>
  <si>
    <t>16:45:00</t>
  </si>
  <si>
    <t>19:00:00</t>
  </si>
  <si>
    <t>10000349</t>
  </si>
  <si>
    <t>5000000265</t>
  </si>
  <si>
    <t>Trcuk15 Baseline PM</t>
  </si>
  <si>
    <t>10000350</t>
  </si>
  <si>
    <t>5000000266</t>
  </si>
  <si>
    <t>Trcuk17 Baseline PM</t>
  </si>
  <si>
    <t>03.01.2026</t>
  </si>
  <si>
    <t>10000351</t>
  </si>
  <si>
    <t>5000000267</t>
  </si>
  <si>
    <t>Trcuk19 Baseline PM</t>
  </si>
  <si>
    <t>10000352</t>
  </si>
  <si>
    <t>5000000268</t>
  </si>
  <si>
    <t>RTG035 Baseline PM</t>
  </si>
  <si>
    <t>10000353</t>
  </si>
  <si>
    <t>5000000269</t>
  </si>
  <si>
    <t>RTG036 Baseline PM</t>
  </si>
  <si>
    <t>15:00:43</t>
  </si>
  <si>
    <t>10000354</t>
  </si>
  <si>
    <t>5000000270</t>
  </si>
  <si>
    <t>RTG037 Baseline PM</t>
  </si>
  <si>
    <t>23:00:59</t>
  </si>
  <si>
    <t>10000355</t>
  </si>
  <si>
    <t>5000000271</t>
  </si>
  <si>
    <t>RTG038 Baseline PM</t>
  </si>
  <si>
    <t>10000356</t>
  </si>
  <si>
    <t>5000000272</t>
  </si>
  <si>
    <t>RTG039 Baseline PM</t>
  </si>
  <si>
    <t>10000357</t>
  </si>
  <si>
    <t>5000000273</t>
  </si>
  <si>
    <t>31.12.2025</t>
  </si>
  <si>
    <t>IP1020251231</t>
  </si>
  <si>
    <t>10000358</t>
  </si>
  <si>
    <t>5000000274</t>
  </si>
  <si>
    <t>CRTD CSER MANC PRC</t>
  </si>
  <si>
    <t>10000359</t>
  </si>
  <si>
    <t>5000000275</t>
  </si>
  <si>
    <t>EH03 Preventive Maintenance Plan</t>
  </si>
  <si>
    <t>CRTD CSER MANC NMAT PRC</t>
  </si>
  <si>
    <t>10000360</t>
  </si>
  <si>
    <t>EH PM 500 HR</t>
  </si>
  <si>
    <t>5000000276</t>
  </si>
  <si>
    <t>TR004 Preventive Maintenance Plan</t>
  </si>
  <si>
    <t>11:40:12</t>
  </si>
  <si>
    <t>13:05:15</t>
  </si>
  <si>
    <t>10000361</t>
  </si>
  <si>
    <t>TR PM 1 Month</t>
  </si>
  <si>
    <t>5000000277</t>
  </si>
  <si>
    <t>TR006 Preventive Maintenance Plan</t>
  </si>
  <si>
    <t>14:00:48</t>
  </si>
  <si>
    <t>10000362</t>
  </si>
  <si>
    <t>5000000278</t>
  </si>
  <si>
    <t>TR008 Preventive Maintenance Plan</t>
  </si>
  <si>
    <t>15:45:24</t>
  </si>
  <si>
    <t>10000363</t>
  </si>
  <si>
    <t>5000000279</t>
  </si>
  <si>
    <t>TR009</t>
  </si>
  <si>
    <t>TR009 Preventive Maintenance Plan</t>
  </si>
  <si>
    <t>12:30:31</t>
  </si>
  <si>
    <t>10000364</t>
  </si>
  <si>
    <t>5000000280</t>
  </si>
  <si>
    <t>TR015</t>
  </si>
  <si>
    <t>TR015 Preventive Maintenance Plan</t>
  </si>
  <si>
    <t>13:00:12</t>
  </si>
  <si>
    <t>15:59:40</t>
  </si>
  <si>
    <t>10000365</t>
  </si>
  <si>
    <t>5000000281</t>
  </si>
  <si>
    <t>TR016 Preventive Maintenance Plan</t>
  </si>
  <si>
    <t>10000366</t>
  </si>
  <si>
    <t>5000000282</t>
  </si>
  <si>
    <t>TR017</t>
  </si>
  <si>
    <t>TR017 Preventive Maintenance Plan</t>
  </si>
  <si>
    <t>12:59:40</t>
  </si>
  <si>
    <t>10000367</t>
  </si>
  <si>
    <t>5000000283</t>
  </si>
  <si>
    <t>TR019</t>
  </si>
  <si>
    <t>TR019 Preventive Maintenance Plan</t>
  </si>
  <si>
    <t>11:05:44</t>
  </si>
  <si>
    <t>10000368</t>
  </si>
  <si>
    <t>5000000284</t>
  </si>
  <si>
    <t>TR023 Preventive Maintenance Plan</t>
  </si>
  <si>
    <t>10000369</t>
  </si>
  <si>
    <t>5000000285</t>
  </si>
  <si>
    <t>TR025</t>
  </si>
  <si>
    <t>TR025 Preventive Maintenance Plan</t>
  </si>
  <si>
    <t>16:59:40</t>
  </si>
  <si>
    <t>10000370</t>
  </si>
  <si>
    <t>5000000286</t>
  </si>
  <si>
    <t>TR026</t>
  </si>
  <si>
    <t>TR026 Preventive Maintenance Plan</t>
  </si>
  <si>
    <t>11:09:14</t>
  </si>
  <si>
    <t>10000371</t>
  </si>
  <si>
    <t>5000000287</t>
  </si>
  <si>
    <t>TR030</t>
  </si>
  <si>
    <t>TR030 Preventive Maintenance Plan</t>
  </si>
  <si>
    <t>09:20:58</t>
  </si>
  <si>
    <t>10000372</t>
  </si>
  <si>
    <t>5000000288</t>
  </si>
  <si>
    <t>TR031</t>
  </si>
  <si>
    <t>TR031 Preventive Maintenance Plan</t>
  </si>
  <si>
    <t>20:30:31</t>
  </si>
  <si>
    <t>10000373</t>
  </si>
  <si>
    <t>5000000289</t>
  </si>
  <si>
    <t>TR001</t>
  </si>
  <si>
    <t>TR001 Preventive Maintenance Plan</t>
  </si>
  <si>
    <t>12:05:15</t>
  </si>
  <si>
    <t>10000374</t>
  </si>
  <si>
    <t>5000000290</t>
  </si>
  <si>
    <t>TR002</t>
  </si>
  <si>
    <t>TR002 Preventive Maintenance Plan</t>
  </si>
  <si>
    <t>11:00:12</t>
  </si>
  <si>
    <t>10000375</t>
  </si>
  <si>
    <t>5000000291</t>
  </si>
  <si>
    <t>TR003</t>
  </si>
  <si>
    <t>TR003 Preventive Maintenance Plan</t>
  </si>
  <si>
    <t>10000376</t>
  </si>
  <si>
    <t>5000000292</t>
  </si>
  <si>
    <t>TR005</t>
  </si>
  <si>
    <t>TR005 Preventive Maintenance Plan</t>
  </si>
  <si>
    <t>10000377</t>
  </si>
  <si>
    <t>5000000293</t>
  </si>
  <si>
    <t>TR007</t>
  </si>
  <si>
    <t>TR007 Preventive Maintenance Plan</t>
  </si>
  <si>
    <t>10000378</t>
  </si>
  <si>
    <t>5000000294</t>
  </si>
  <si>
    <t>TR010</t>
  </si>
  <si>
    <t>TR010 Preventive Maintenance Plan</t>
  </si>
  <si>
    <t>10000379</t>
  </si>
  <si>
    <t>5000000295</t>
  </si>
  <si>
    <t>TR011</t>
  </si>
  <si>
    <t>TR011 Preventive Maintenance Plan</t>
  </si>
  <si>
    <t>10000380</t>
  </si>
  <si>
    <t>5000000296</t>
  </si>
  <si>
    <t>TR012</t>
  </si>
  <si>
    <t>TR012 Preventive Maintenance Plan</t>
  </si>
  <si>
    <t>10000381</t>
  </si>
  <si>
    <t>5000000297</t>
  </si>
  <si>
    <t>TR013 Preventive Maintenance Plan</t>
  </si>
  <si>
    <t>10000382</t>
  </si>
  <si>
    <t>5000000298</t>
  </si>
  <si>
    <t>TR014</t>
  </si>
  <si>
    <t>TR014 Preventive Maintenance Plan</t>
  </si>
  <si>
    <t>13:30:31</t>
  </si>
  <si>
    <t>10000383</t>
  </si>
  <si>
    <t>5000000299</t>
  </si>
  <si>
    <t>TR018</t>
  </si>
  <si>
    <t>TR018 Preventive Maintenance Plan</t>
  </si>
  <si>
    <t>10000384</t>
  </si>
  <si>
    <t>5000000300</t>
  </si>
  <si>
    <t>TR020</t>
  </si>
  <si>
    <t>TR020 Preventive Maintenance Plan</t>
  </si>
  <si>
    <t>10000385</t>
  </si>
  <si>
    <t>5000000301</t>
  </si>
  <si>
    <t>TR021 Preventive Maintenance Plan</t>
  </si>
  <si>
    <t>17:00:27</t>
  </si>
  <si>
    <t>19:59:40</t>
  </si>
  <si>
    <t>10000386</t>
  </si>
  <si>
    <t>5000000302</t>
  </si>
  <si>
    <t>TR022</t>
  </si>
  <si>
    <t>TR022 Preventive Maintenance Plan</t>
  </si>
  <si>
    <t>10000387</t>
  </si>
  <si>
    <t>5000000303</t>
  </si>
  <si>
    <t>TR024 Preventive Maintenance Plan</t>
  </si>
  <si>
    <t>10:39:58</t>
  </si>
  <si>
    <t>10000388</t>
  </si>
  <si>
    <t>5000000304</t>
  </si>
  <si>
    <t>TR027</t>
  </si>
  <si>
    <t>TR027 Preventive Maintenance Plan</t>
  </si>
  <si>
    <t>10000389</t>
  </si>
  <si>
    <t>5000000305</t>
  </si>
  <si>
    <t>TR028</t>
  </si>
  <si>
    <t>TR028 Preventive Maintenance Plan</t>
  </si>
  <si>
    <t>10:20:58</t>
  </si>
  <si>
    <t>10000390</t>
  </si>
  <si>
    <t>5000000306</t>
  </si>
  <si>
    <t>TR029</t>
  </si>
  <si>
    <t>TR029 Preventive Maintenance Plan</t>
  </si>
  <si>
    <t>17:30:21</t>
  </si>
  <si>
    <t>10000391</t>
  </si>
  <si>
    <t>5000000307</t>
  </si>
  <si>
    <t>TR032</t>
  </si>
  <si>
    <t>TR032 Preventive Maintenance Plan</t>
  </si>
  <si>
    <t>14:00:12</t>
  </si>
  <si>
    <t>10000392</t>
  </si>
  <si>
    <t>5000000308</t>
  </si>
  <si>
    <t>STS SPR06 Preventive Maintenance Plan</t>
  </si>
  <si>
    <t>10000393</t>
  </si>
  <si>
    <t>STS Spreader PM 500 HRS</t>
  </si>
  <si>
    <t>5000000309</t>
  </si>
  <si>
    <t>STS SPR07 Preventive Maintenance Plan</t>
  </si>
  <si>
    <t>10000394</t>
  </si>
  <si>
    <t>5000000310</t>
  </si>
  <si>
    <t>STS SPR10 Preventive Maintenance Plan</t>
  </si>
  <si>
    <t>10000395</t>
  </si>
  <si>
    <t>5000000311</t>
  </si>
  <si>
    <t>STS SPR11 Preventive Maintenance Plan</t>
  </si>
  <si>
    <t>10000396</t>
  </si>
  <si>
    <t>5000000312</t>
  </si>
  <si>
    <t>STS SPR12 Preventive Maintenance Plan</t>
  </si>
  <si>
    <t>28.01.2025</t>
  </si>
  <si>
    <t>13:00:24</t>
  </si>
  <si>
    <t>10000397</t>
  </si>
  <si>
    <t>5000000313</t>
  </si>
  <si>
    <t>RTG SPR02 Preventive Maintenance Plan</t>
  </si>
  <si>
    <t>10000398</t>
  </si>
  <si>
    <t>RTG Spreader PM 500 HRS</t>
  </si>
  <si>
    <t>5000000314</t>
  </si>
  <si>
    <t>RTG SPR05 Preventive Maintenance Plan</t>
  </si>
  <si>
    <t>10000399</t>
  </si>
  <si>
    <t>5000000315</t>
  </si>
  <si>
    <t>RTG SPR11 Preventive Maintenance Plan</t>
  </si>
  <si>
    <t>10000400</t>
  </si>
  <si>
    <t>5000000316</t>
  </si>
  <si>
    <t>RTG SPR13 Preventive Maintenance Plan</t>
  </si>
  <si>
    <t>10000401</t>
  </si>
  <si>
    <t>5000000317</t>
  </si>
  <si>
    <t>RTG SPR19 Preventive Maintenance Plan</t>
  </si>
  <si>
    <t>CLSD MANC NCMP NMAT PRC</t>
  </si>
  <si>
    <t>10000402</t>
  </si>
  <si>
    <t>5000000318</t>
  </si>
  <si>
    <t>RTG SPR22 Preventive Maintenance Plan</t>
  </si>
  <si>
    <t>10000403</t>
  </si>
  <si>
    <t>5000000319</t>
  </si>
  <si>
    <t>RTG SPR23 Preventive Maintenance Plan</t>
  </si>
  <si>
    <t>10000404</t>
  </si>
  <si>
    <t>5000000320</t>
  </si>
  <si>
    <t>RTG SPR26 Preventive Maintenance Plan</t>
  </si>
  <si>
    <t>18:00:53</t>
  </si>
  <si>
    <t>10000405</t>
  </si>
  <si>
    <t>5000000321</t>
  </si>
  <si>
    <t>RTG SPR28 Preventive Maintenance Plan</t>
  </si>
  <si>
    <t>10000406</t>
  </si>
  <si>
    <t>5000000322</t>
  </si>
  <si>
    <t>RTG SPR30 Preventive Maintenance Plan</t>
  </si>
  <si>
    <t>10000407</t>
  </si>
  <si>
    <t>5000000323</t>
  </si>
  <si>
    <t>TR033</t>
  </si>
  <si>
    <t>TR033 Preventive Maintenance Plan</t>
  </si>
  <si>
    <t>15:00:12</t>
  </si>
  <si>
    <t>18:30:21</t>
  </si>
  <si>
    <t>10000408</t>
  </si>
  <si>
    <t>5000000324</t>
  </si>
  <si>
    <t>TR054</t>
  </si>
  <si>
    <t>TR054 Preventive Maintenance Plan</t>
  </si>
  <si>
    <t>16:00:12</t>
  </si>
  <si>
    <t>10000409</t>
  </si>
  <si>
    <t>5000000325</t>
  </si>
  <si>
    <t>TR034 Preventive Maintenance Plan</t>
  </si>
  <si>
    <t>10000410</t>
  </si>
  <si>
    <t>5000000326</t>
  </si>
  <si>
    <t>IP1020260101</t>
  </si>
  <si>
    <t>10000411</t>
  </si>
  <si>
    <t>TT PM 1000 HR</t>
  </si>
  <si>
    <t>5000000327</t>
  </si>
  <si>
    <t>TR035</t>
  </si>
  <si>
    <t>TR035 Preventive Maintenance Plan</t>
  </si>
  <si>
    <t>14:30:12</t>
  </si>
  <si>
    <t>18:00:21</t>
  </si>
  <si>
    <t>10000412</t>
  </si>
  <si>
    <t>5000000328</t>
  </si>
  <si>
    <t>TR036</t>
  </si>
  <si>
    <t>TR036 Preventive Maintenance Plan</t>
  </si>
  <si>
    <t>10000413</t>
  </si>
  <si>
    <t>5000000329</t>
  </si>
  <si>
    <t>RTG SPR16 Preventive Maintenance Plan</t>
  </si>
  <si>
    <t>10000414</t>
  </si>
  <si>
    <t>5000000330</t>
  </si>
  <si>
    <t>10000415</t>
  </si>
  <si>
    <t>RTG Spreader PM 1000 HRS</t>
  </si>
  <si>
    <t>27.01.2026</t>
  </si>
  <si>
    <t>5000000331</t>
  </si>
  <si>
    <t>STS SPR13 Preventive Maintenance Plan</t>
  </si>
  <si>
    <t>10000416</t>
  </si>
  <si>
    <t>5000000332</t>
  </si>
  <si>
    <t>10000417</t>
  </si>
  <si>
    <t>5000000333</t>
  </si>
  <si>
    <t>12.01.2026</t>
  </si>
  <si>
    <t>IP1020260106</t>
  </si>
  <si>
    <t>10000419</t>
  </si>
  <si>
    <t>5000000334</t>
  </si>
  <si>
    <t>10000420</t>
  </si>
  <si>
    <t>5000000335</t>
  </si>
  <si>
    <t>TR038</t>
  </si>
  <si>
    <t>TR038 Preventive Maintenance Plan</t>
  </si>
  <si>
    <t>12:29:30</t>
  </si>
  <si>
    <t>10000421</t>
  </si>
  <si>
    <t>5000000336</t>
  </si>
  <si>
    <t>TR039</t>
  </si>
  <si>
    <t>TR039 Preventive Maintenance Plan</t>
  </si>
  <si>
    <t>13:29:30</t>
  </si>
  <si>
    <t>10000422</t>
  </si>
  <si>
    <t>5000000337</t>
  </si>
  <si>
    <t>TR040</t>
  </si>
  <si>
    <t>TR040 Preventive Maintenance Plan</t>
  </si>
  <si>
    <t>10000423</t>
  </si>
  <si>
    <t>5000000338</t>
  </si>
  <si>
    <t>TR042</t>
  </si>
  <si>
    <t>TR042 Preventive Maintenance Plan</t>
  </si>
  <si>
    <t>15:30:12</t>
  </si>
  <si>
    <t>10000424</t>
  </si>
  <si>
    <t>5000000339</t>
  </si>
  <si>
    <t>TR044</t>
  </si>
  <si>
    <t>TR044 Preventive Maintenance Plan</t>
  </si>
  <si>
    <t>12:30:12</t>
  </si>
  <si>
    <t>14:09:29</t>
  </si>
  <si>
    <t>10000425</t>
  </si>
  <si>
    <t>5000000340</t>
  </si>
  <si>
    <t>TR047</t>
  </si>
  <si>
    <t>TR047 Preventive Maintenance Plan</t>
  </si>
  <si>
    <t>17:58:21</t>
  </si>
  <si>
    <t>10000426</t>
  </si>
  <si>
    <t>5000000341</t>
  </si>
  <si>
    <t>TR050</t>
  </si>
  <si>
    <t>TR050 Preventive Maintenance Plan</t>
  </si>
  <si>
    <t>10000427</t>
  </si>
  <si>
    <t>5000000342</t>
  </si>
  <si>
    <t>TR051</t>
  </si>
  <si>
    <t>TR051 Preventive Maintenance Plan</t>
  </si>
  <si>
    <t>16:00:21</t>
  </si>
  <si>
    <t>10000428</t>
  </si>
  <si>
    <t>5000000343</t>
  </si>
  <si>
    <t>TR053</t>
  </si>
  <si>
    <t>TR053 Preventive Maintenance Plan</t>
  </si>
  <si>
    <t>21:30:21</t>
  </si>
  <si>
    <t>10000429</t>
  </si>
  <si>
    <t>5000000344</t>
  </si>
  <si>
    <t>TR055</t>
  </si>
  <si>
    <t>TR055 Preventive Maintenance Plan</t>
  </si>
  <si>
    <t>19:00:18</t>
  </si>
  <si>
    <t>22:32:21</t>
  </si>
  <si>
    <t>10000430</t>
  </si>
  <si>
    <t>5000000345</t>
  </si>
  <si>
    <t>TR056</t>
  </si>
  <si>
    <t>TR056 Preventive Maintenance Plan</t>
  </si>
  <si>
    <t>23:30:31</t>
  </si>
  <si>
    <t>10000431</t>
  </si>
  <si>
    <t>5000000346</t>
  </si>
  <si>
    <t>TR037</t>
  </si>
  <si>
    <t>TR037 Preventive Maintenance Plan</t>
  </si>
  <si>
    <t>10000432</t>
  </si>
  <si>
    <t>5000000347</t>
  </si>
  <si>
    <t>TR041</t>
  </si>
  <si>
    <t>TR041 Preventive Maintenance Plan</t>
  </si>
  <si>
    <t>12:19:14</t>
  </si>
  <si>
    <t>15:17:23</t>
  </si>
  <si>
    <t>10000433</t>
  </si>
  <si>
    <t>5000000348</t>
  </si>
  <si>
    <t>TR043</t>
  </si>
  <si>
    <t>TR043 Preventive Maintenance Plan</t>
  </si>
  <si>
    <t>10000434</t>
  </si>
  <si>
    <t>5000000349</t>
  </si>
  <si>
    <t>TR045</t>
  </si>
  <si>
    <t>TR045 Preventive Maintenance Plan</t>
  </si>
  <si>
    <t>10000435</t>
  </si>
  <si>
    <t>5000000350</t>
  </si>
  <si>
    <t>TR046</t>
  </si>
  <si>
    <t>TR046 Preventive Maintenance Plan</t>
  </si>
  <si>
    <t>10000436</t>
  </si>
  <si>
    <t>5000000351</t>
  </si>
  <si>
    <t>TR048 Preventive Maintenance Plan</t>
  </si>
  <si>
    <t>10000437</t>
  </si>
  <si>
    <t>5000000352</t>
  </si>
  <si>
    <t>TR049</t>
  </si>
  <si>
    <t>TR049 Preventive Maintenance Plan</t>
  </si>
  <si>
    <t>10000438</t>
  </si>
  <si>
    <t>5000000353</t>
  </si>
  <si>
    <t>TR052</t>
  </si>
  <si>
    <t>TR052 Preventive Maintenance Plan</t>
  </si>
  <si>
    <t>09:13:52</t>
  </si>
  <si>
    <t>12:14:08</t>
  </si>
  <si>
    <t>10000439</t>
  </si>
  <si>
    <t>5000000354</t>
  </si>
  <si>
    <t>STS SPR16 Preventive Maintenance Plan</t>
  </si>
  <si>
    <t>10000440</t>
  </si>
  <si>
    <t>5000000355</t>
  </si>
  <si>
    <t>TR066</t>
  </si>
  <si>
    <t>TR066 Preventive Maintenance Plan</t>
  </si>
  <si>
    <t>10000441</t>
  </si>
  <si>
    <t>5000000356</t>
  </si>
  <si>
    <t>TR069</t>
  </si>
  <si>
    <t>TR069 Preventive Maintenance Plan</t>
  </si>
  <si>
    <t>10000442</t>
  </si>
  <si>
    <t>5000000357</t>
  </si>
  <si>
    <t>TR070</t>
  </si>
  <si>
    <t>TR070 Preventive Maintenance Plan</t>
  </si>
  <si>
    <t>10000443</t>
  </si>
  <si>
    <t>5000000358</t>
  </si>
  <si>
    <t>TR072</t>
  </si>
  <si>
    <t>TR072 Preventive Maintenance Plan</t>
  </si>
  <si>
    <t>10000444</t>
  </si>
  <si>
    <t>5000000359</t>
  </si>
  <si>
    <t>TR065</t>
  </si>
  <si>
    <t>TR065 Preventive Maintenance Plan</t>
  </si>
  <si>
    <t>23.01.2026</t>
  </si>
  <si>
    <t>12:07:59</t>
  </si>
  <si>
    <t>15:07:25</t>
  </si>
  <si>
    <t>10000445</t>
  </si>
  <si>
    <t>5000000360</t>
  </si>
  <si>
    <t>TR067</t>
  </si>
  <si>
    <t>TR067 Preventive Maintenance Plan</t>
  </si>
  <si>
    <t>10000446</t>
  </si>
  <si>
    <t>5000000361</t>
  </si>
  <si>
    <t>TR068</t>
  </si>
  <si>
    <t>TR068 Preventive Maintenance Plan</t>
  </si>
  <si>
    <t>10000447</t>
  </si>
  <si>
    <t>5000000362</t>
  </si>
  <si>
    <t>TR071</t>
  </si>
  <si>
    <t>TR071 Preventive Maintenance Plan</t>
  </si>
  <si>
    <t>10000448</t>
  </si>
  <si>
    <t>5000000363</t>
  </si>
  <si>
    <t>RTG SPR04 Preventive Maintenance Plan</t>
  </si>
  <si>
    <t>10000449</t>
  </si>
  <si>
    <t>5000000364</t>
  </si>
  <si>
    <t>IP1020260107</t>
  </si>
  <si>
    <t>10000450</t>
  </si>
  <si>
    <t>14.01.2026</t>
  </si>
  <si>
    <t>5000000365</t>
  </si>
  <si>
    <t>10000456</t>
  </si>
  <si>
    <t>5000000366</t>
  </si>
  <si>
    <t>TR057</t>
  </si>
  <si>
    <t>TR057 Preventive Maintenance Plan</t>
  </si>
  <si>
    <t>IP1020260114</t>
  </si>
  <si>
    <t>10000461</t>
  </si>
  <si>
    <t>5000000367</t>
  </si>
  <si>
    <t>TR058</t>
  </si>
  <si>
    <t>TR058 Preventive Maintenance Plan</t>
  </si>
  <si>
    <t>09:39:39</t>
  </si>
  <si>
    <t>12:03:04</t>
  </si>
  <si>
    <t>10000462</t>
  </si>
  <si>
    <t>5000000368</t>
  </si>
  <si>
    <t>TR059</t>
  </si>
  <si>
    <t>TR059 Preventive Maintenance Plan</t>
  </si>
  <si>
    <t>10000463</t>
  </si>
  <si>
    <t>5000000369</t>
  </si>
  <si>
    <t>TR060 Preventive Maintenance Plan</t>
  </si>
  <si>
    <t>10000464</t>
  </si>
  <si>
    <t>5000000370</t>
  </si>
  <si>
    <t>TR062</t>
  </si>
  <si>
    <t>TR062 Preventive Maintenance Plan</t>
  </si>
  <si>
    <t>10000465</t>
  </si>
  <si>
    <t>15.01.2026</t>
  </si>
  <si>
    <t>5000000371</t>
  </si>
  <si>
    <t>TR063</t>
  </si>
  <si>
    <t>TR063 Preventive Maintenance Plan</t>
  </si>
  <si>
    <t>10000466</t>
  </si>
  <si>
    <t>5000000372</t>
  </si>
  <si>
    <t>TR073</t>
  </si>
  <si>
    <t>TR073 Preventive Maintenance Plan</t>
  </si>
  <si>
    <t>12:39:39</t>
  </si>
  <si>
    <t>15:39:21</t>
  </si>
  <si>
    <t>10000467</t>
  </si>
  <si>
    <t>5000000373</t>
  </si>
  <si>
    <t>TR074</t>
  </si>
  <si>
    <t>TR074 Preventive Maintenance Plan</t>
  </si>
  <si>
    <t>10000468</t>
  </si>
  <si>
    <t>5000000374</t>
  </si>
  <si>
    <t>TR075</t>
  </si>
  <si>
    <t>TR075 Preventive Maintenance Plan</t>
  </si>
  <si>
    <t>10000469</t>
  </si>
  <si>
    <t>5000000375</t>
  </si>
  <si>
    <t>TR077</t>
  </si>
  <si>
    <t>TR077 Preventive Maintenance Plan</t>
  </si>
  <si>
    <t>10000470</t>
  </si>
  <si>
    <t>5000000376</t>
  </si>
  <si>
    <t>TR078</t>
  </si>
  <si>
    <t>TR078 Preventive Maintenance Plan</t>
  </si>
  <si>
    <t>10000471</t>
  </si>
  <si>
    <t>5000000377</t>
  </si>
  <si>
    <t>TR079</t>
  </si>
  <si>
    <t>TR079 Preventive Maintenance Plan</t>
  </si>
  <si>
    <t>26.01.2026</t>
  </si>
  <si>
    <t>10:08:59</t>
  </si>
  <si>
    <t>13:06:23</t>
  </si>
  <si>
    <t>10000472</t>
  </si>
  <si>
    <t>5000000378</t>
  </si>
  <si>
    <t>TR080</t>
  </si>
  <si>
    <t>TR080 Preventive Maintenance Plan</t>
  </si>
  <si>
    <t>10000473</t>
  </si>
  <si>
    <t>5000000379</t>
  </si>
  <si>
    <t>TR082</t>
  </si>
  <si>
    <t>TR082 Preventive Maintenance Plan</t>
  </si>
  <si>
    <t>10000474</t>
  </si>
  <si>
    <t>5000000380</t>
  </si>
  <si>
    <t>TR083</t>
  </si>
  <si>
    <t>TR083 Preventive Maintenance Plan</t>
  </si>
  <si>
    <t>11:34:30</t>
  </si>
  <si>
    <t>10000475</t>
  </si>
  <si>
    <t>5000000381</t>
  </si>
  <si>
    <t>TR084</t>
  </si>
  <si>
    <t>TR084 Preventive Maintenance Plan</t>
  </si>
  <si>
    <t>12:22:14</t>
  </si>
  <si>
    <t>15:22:25</t>
  </si>
  <si>
    <t>10000476</t>
  </si>
  <si>
    <t>5000000382</t>
  </si>
  <si>
    <t>TR061 Preventive Maintenance Plan</t>
  </si>
  <si>
    <t>14:29:24</t>
  </si>
  <si>
    <t>10000477</t>
  </si>
  <si>
    <t>5000000383</t>
  </si>
  <si>
    <t>TR064</t>
  </si>
  <si>
    <t>TR064 Preventive Maintenance Plan</t>
  </si>
  <si>
    <t>10000478</t>
  </si>
  <si>
    <t>5000000384</t>
  </si>
  <si>
    <t>TR076</t>
  </si>
  <si>
    <t>TR076 Preventive Maintenance Plan</t>
  </si>
  <si>
    <t>10000479</t>
  </si>
  <si>
    <t>5000000385</t>
  </si>
  <si>
    <t>TR081</t>
  </si>
  <si>
    <t>TR081 Preventive Maintenance Plan</t>
  </si>
  <si>
    <t>10000480</t>
  </si>
  <si>
    <t>5000000386</t>
  </si>
  <si>
    <t>TR085</t>
  </si>
  <si>
    <t>TR085 Preventive Maintenance Plan</t>
  </si>
  <si>
    <t>10000481</t>
  </si>
  <si>
    <t>21.01.2026</t>
  </si>
  <si>
    <t>5000000387</t>
  </si>
  <si>
    <t>TR086</t>
  </si>
  <si>
    <t>TR086 Preventive Maintenance Plan</t>
  </si>
  <si>
    <t>10:17:26</t>
  </si>
  <si>
    <t>13:17:03</t>
  </si>
  <si>
    <t>10000482</t>
  </si>
  <si>
    <t>5000000388</t>
  </si>
  <si>
    <t>TR087</t>
  </si>
  <si>
    <t>TR087 Preventive Maintenance Plan</t>
  </si>
  <si>
    <t>10000483</t>
  </si>
  <si>
    <t>5000000389</t>
  </si>
  <si>
    <t>TR088</t>
  </si>
  <si>
    <t>TR088 Preventive Maintenance Plan</t>
  </si>
  <si>
    <t>10000484</t>
  </si>
  <si>
    <t>5000000390</t>
  </si>
  <si>
    <t>Trcuk073 Baseline PM</t>
  </si>
  <si>
    <t>10000485</t>
  </si>
  <si>
    <t>5000000391</t>
  </si>
  <si>
    <t>Trcuk074 Baseline PM</t>
  </si>
  <si>
    <t>10000486</t>
  </si>
  <si>
    <t>5000000392</t>
  </si>
  <si>
    <t>Trcuk075 Baseline PM</t>
  </si>
  <si>
    <t>10000487</t>
  </si>
  <si>
    <t>5000000393</t>
  </si>
  <si>
    <t>Trcuk076 Baseline PM</t>
  </si>
  <si>
    <t>10000488</t>
  </si>
  <si>
    <t>5000000394</t>
  </si>
  <si>
    <t>Trcuk077 Baseline PM</t>
  </si>
  <si>
    <t>10000489</t>
  </si>
  <si>
    <t>5000000395</t>
  </si>
  <si>
    <t>Trcuk078 Baseline PM</t>
  </si>
  <si>
    <t>10000490</t>
  </si>
  <si>
    <t>5000000396</t>
  </si>
  <si>
    <t>Trcuk079 Baseline PM</t>
  </si>
  <si>
    <t>10000491</t>
  </si>
  <si>
    <t>5000000397</t>
  </si>
  <si>
    <t>Trcuk080 Baseline PM</t>
  </si>
  <si>
    <t>10000492</t>
  </si>
  <si>
    <t>5000000398</t>
  </si>
  <si>
    <t>Trcuk081 Baseline PM</t>
  </si>
  <si>
    <t>10000493</t>
  </si>
  <si>
    <t>5000000399</t>
  </si>
  <si>
    <t>Trcuk082 Baseline PM</t>
  </si>
  <si>
    <t>10000494</t>
  </si>
  <si>
    <t>5000000400</t>
  </si>
  <si>
    <t>Trcuk083 Baseline PM</t>
  </si>
  <si>
    <t>10000495</t>
  </si>
  <si>
    <t>5000000401</t>
  </si>
  <si>
    <t>Trcuk039 Baseline PM</t>
  </si>
  <si>
    <t>10000496</t>
  </si>
  <si>
    <t>5000000402</t>
  </si>
  <si>
    <t>Trcuk048 Baseline PM</t>
  </si>
  <si>
    <t>10000497</t>
  </si>
  <si>
    <t>5000000403</t>
  </si>
  <si>
    <t>Trcuk049 Baseline PM</t>
  </si>
  <si>
    <t>10000498</t>
  </si>
  <si>
    <t>5000000404</t>
  </si>
  <si>
    <t>Trcuk045 Baseline PM</t>
  </si>
  <si>
    <t>15:38:25</t>
  </si>
  <si>
    <t>18:00:16</t>
  </si>
  <si>
    <t>10000499</t>
  </si>
  <si>
    <t>5000000405</t>
  </si>
  <si>
    <t>Trcuk050 Baseline PM</t>
  </si>
  <si>
    <t>10000500</t>
  </si>
  <si>
    <t>5000000406</t>
  </si>
  <si>
    <t>Trcuk063 Baseline PM</t>
  </si>
  <si>
    <t>10000501</t>
  </si>
  <si>
    <t>5000000407</t>
  </si>
  <si>
    <t>Trcuk071 Baseline PM</t>
  </si>
  <si>
    <t>10000502</t>
  </si>
  <si>
    <t>5000000408</t>
  </si>
  <si>
    <t>Trcuk084 Baseline PM</t>
  </si>
  <si>
    <t>10000511</t>
  </si>
  <si>
    <t>5000000409</t>
  </si>
  <si>
    <t>Trcuk085 Baseline PM</t>
  </si>
  <si>
    <t>10000512</t>
  </si>
  <si>
    <t>5000000410</t>
  </si>
  <si>
    <t>Trcuk086 Baseline PM</t>
  </si>
  <si>
    <t>10000513</t>
  </si>
  <si>
    <t>5000000411</t>
  </si>
  <si>
    <t>Trcuk087 Baseline PM</t>
  </si>
  <si>
    <t>10000514</t>
  </si>
  <si>
    <t>5000000412</t>
  </si>
  <si>
    <t>Trcuk088 Baseline PM</t>
  </si>
  <si>
    <t>10000515</t>
  </si>
  <si>
    <t>5000000413</t>
  </si>
  <si>
    <t>Trcuk089 Baseline PM</t>
  </si>
  <si>
    <t>10000516</t>
  </si>
  <si>
    <t>5000000414</t>
  </si>
  <si>
    <t>Trcuk090 Baseline PM</t>
  </si>
  <si>
    <t>10000517</t>
  </si>
  <si>
    <t>5000000415</t>
  </si>
  <si>
    <t>Trcuk091 Baseline PM</t>
  </si>
  <si>
    <t>10000518</t>
  </si>
  <si>
    <t>5000000416</t>
  </si>
  <si>
    <t>Trcuk092 Baseline PM</t>
  </si>
  <si>
    <t>10000519</t>
  </si>
  <si>
    <t>5000000417</t>
  </si>
  <si>
    <t>Trcuk093 Baseline PM</t>
  </si>
  <si>
    <t>10000520</t>
  </si>
  <si>
    <t>5000000418</t>
  </si>
  <si>
    <t>Trcuk094 Baseline PM</t>
  </si>
  <si>
    <t>10000521</t>
  </si>
  <si>
    <t>5000000419</t>
  </si>
  <si>
    <t>Trcuk095 Baseline PM</t>
  </si>
  <si>
    <t>10000522</t>
  </si>
  <si>
    <t>5000000420</t>
  </si>
  <si>
    <t>Trcuk096 Baseline PM</t>
  </si>
  <si>
    <t>10000523</t>
  </si>
  <si>
    <t>5000000421</t>
  </si>
  <si>
    <t>Trcuk097 Baseline PM</t>
  </si>
  <si>
    <t>10000524</t>
  </si>
  <si>
    <t>5000000422</t>
  </si>
  <si>
    <t>Trcuk098 Baseline PM</t>
  </si>
  <si>
    <t>10000525</t>
  </si>
  <si>
    <t>5000000423</t>
  </si>
  <si>
    <t>Trcuk099 Baseline PM</t>
  </si>
  <si>
    <t>10000526</t>
  </si>
  <si>
    <t>5000000424</t>
  </si>
  <si>
    <t>Trcuk100 Baseline PM</t>
  </si>
  <si>
    <t>10000527</t>
  </si>
  <si>
    <t>5000000425</t>
  </si>
  <si>
    <t>Trcuk101 Baseline PM</t>
  </si>
  <si>
    <t>10000528</t>
  </si>
  <si>
    <t>5000000426</t>
  </si>
  <si>
    <t>Trcuk102 Baseline PM</t>
  </si>
  <si>
    <t>10000529</t>
  </si>
  <si>
    <t>5000000427</t>
  </si>
  <si>
    <t>Trcuk103 Baseline PM</t>
  </si>
  <si>
    <t>10000530</t>
  </si>
  <si>
    <t>5000000428</t>
  </si>
  <si>
    <t>Trcuk104 Baseline PM</t>
  </si>
  <si>
    <t>10000531</t>
  </si>
  <si>
    <t>5000000429</t>
  </si>
  <si>
    <t>18.03.2026</t>
  </si>
  <si>
    <t>IP1020260122</t>
  </si>
  <si>
    <t>10000532</t>
  </si>
  <si>
    <t>5000000430</t>
  </si>
  <si>
    <t>12:00:50</t>
  </si>
  <si>
    <t>15:00:29</t>
  </si>
  <si>
    <t>10000533</t>
  </si>
  <si>
    <t>5000000431</t>
  </si>
  <si>
    <t>TR091</t>
  </si>
  <si>
    <t>TR091 Preventive Maintenance Plan</t>
  </si>
  <si>
    <t>10000534</t>
  </si>
  <si>
    <t>5000000432</t>
  </si>
  <si>
    <t>TR094 Preventive Maintenance Plan</t>
  </si>
  <si>
    <t>10000535</t>
  </si>
  <si>
    <t>5000000433</t>
  </si>
  <si>
    <t>TR097 Preventive Maintenance Plan</t>
  </si>
  <si>
    <t>11:13:28</t>
  </si>
  <si>
    <t>14:12:35</t>
  </si>
  <si>
    <t>10000536</t>
  </si>
  <si>
    <t>5000000434</t>
  </si>
  <si>
    <t>TR098</t>
  </si>
  <si>
    <t>TR098 Preventive Maintenance Plan</t>
  </si>
  <si>
    <t>10000537</t>
  </si>
  <si>
    <t>5000000435</t>
  </si>
  <si>
    <t>TR099</t>
  </si>
  <si>
    <t>TR099 Preventive Maintenance Plan</t>
  </si>
  <si>
    <t>10000538</t>
  </si>
  <si>
    <t>5000000436</t>
  </si>
  <si>
    <t>TR100</t>
  </si>
  <si>
    <t>TR0100 Preventive Maintenance Plan</t>
  </si>
  <si>
    <t>10000539</t>
  </si>
  <si>
    <t>5000000437</t>
  </si>
  <si>
    <t>TR089</t>
  </si>
  <si>
    <t>TR089 Preventive Maintenance Plan</t>
  </si>
  <si>
    <t>10000540</t>
  </si>
  <si>
    <t>5000000438</t>
  </si>
  <si>
    <t>TR090</t>
  </si>
  <si>
    <t>TR090 Preventive Maintenance Plan</t>
  </si>
  <si>
    <t>30.01.2026</t>
  </si>
  <si>
    <t>10000541</t>
  </si>
  <si>
    <t>5000000439</t>
  </si>
  <si>
    <t>TR092</t>
  </si>
  <si>
    <t>TR092 Preventive Maintenance Plan</t>
  </si>
  <si>
    <t>10000542</t>
  </si>
  <si>
    <t>5000000440</t>
  </si>
  <si>
    <t>TR093</t>
  </si>
  <si>
    <t>TR093 Preventive Maintenance Plan</t>
  </si>
  <si>
    <t>10000543</t>
  </si>
  <si>
    <t>5000000441</t>
  </si>
  <si>
    <t>TR095</t>
  </si>
  <si>
    <t>TR095 Preventive Maintenance Plan</t>
  </si>
  <si>
    <t>10000544</t>
  </si>
  <si>
    <t>5000000442</t>
  </si>
  <si>
    <t>TR096</t>
  </si>
  <si>
    <t>TR096 Preventive Maintenance Plan</t>
  </si>
  <si>
    <t>10000545</t>
  </si>
  <si>
    <t>5000000443</t>
  </si>
  <si>
    <t>TR101</t>
  </si>
  <si>
    <t>TR101 Preventive Maintenance Plan</t>
  </si>
  <si>
    <t>10000546</t>
  </si>
  <si>
    <t>5000000444</t>
  </si>
  <si>
    <t>TR102</t>
  </si>
  <si>
    <t>TR102 Preventive Maintenance Plan</t>
  </si>
  <si>
    <t>17:29:24</t>
  </si>
  <si>
    <t>10000547</t>
  </si>
  <si>
    <t>5000000445</t>
  </si>
  <si>
    <t>TR103</t>
  </si>
  <si>
    <t>TR103 Preventive Maintenance Plan</t>
  </si>
  <si>
    <t>11:48:00</t>
  </si>
  <si>
    <t>13:29:24</t>
  </si>
  <si>
    <t>10000548</t>
  </si>
  <si>
    <t>5000000446</t>
  </si>
  <si>
    <t>TR104</t>
  </si>
  <si>
    <t>TR104 Preventive Maintenance Plan</t>
  </si>
  <si>
    <t>11:29:24</t>
  </si>
  <si>
    <t>10000549</t>
  </si>
  <si>
    <t>5000000447</t>
  </si>
  <si>
    <t>RTG SPR06 Preventive Maintenance Plan</t>
  </si>
  <si>
    <t>10000550</t>
  </si>
  <si>
    <t>5000000448</t>
  </si>
  <si>
    <t>RTG SPR21 Preventive Maintenance Plan</t>
  </si>
  <si>
    <t>10000551</t>
  </si>
  <si>
    <t>5000000449</t>
  </si>
  <si>
    <t>Led Replacment</t>
  </si>
  <si>
    <t>10:10:25</t>
  </si>
  <si>
    <t>10000552</t>
  </si>
  <si>
    <t>5000000450</t>
  </si>
  <si>
    <t>11:15:56</t>
  </si>
  <si>
    <t>10000553</t>
  </si>
  <si>
    <t>5000000451</t>
  </si>
  <si>
    <t>10:40:03</t>
  </si>
  <si>
    <t>10000554</t>
  </si>
  <si>
    <t>5000000452</t>
  </si>
  <si>
    <t>STS Spreader Baseline</t>
  </si>
  <si>
    <t>REL  CSER GMPS MANC PRC  SETC</t>
  </si>
  <si>
    <t>10000563</t>
  </si>
  <si>
    <t>5000000453</t>
  </si>
  <si>
    <t>10000564</t>
  </si>
  <si>
    <t>5000000454</t>
  </si>
  <si>
    <t>REL  CSER MANC NMAT PRC  SETC</t>
  </si>
  <si>
    <t>10000565</t>
  </si>
  <si>
    <t>5000000455</t>
  </si>
  <si>
    <t>10000566</t>
  </si>
  <si>
    <t>5000000456</t>
  </si>
  <si>
    <t>10000567</t>
  </si>
  <si>
    <t>5000000457</t>
  </si>
  <si>
    <t>10000568</t>
  </si>
  <si>
    <t>5000000458</t>
  </si>
  <si>
    <t>10000569</t>
  </si>
  <si>
    <t>5000000459</t>
  </si>
  <si>
    <t>SP-RT41</t>
  </si>
  <si>
    <t>RTG Spreader Baseline</t>
  </si>
  <si>
    <t>10000570</t>
  </si>
  <si>
    <t>5000000460</t>
  </si>
  <si>
    <t>SP-RT42</t>
  </si>
  <si>
    <t>10000571</t>
  </si>
  <si>
    <t>5000000461</t>
  </si>
  <si>
    <t>10000572</t>
  </si>
  <si>
    <t>5000000462</t>
  </si>
  <si>
    <t>10000573</t>
  </si>
  <si>
    <t>5000000463</t>
  </si>
  <si>
    <t>10000574</t>
  </si>
  <si>
    <t>5000000464</t>
  </si>
  <si>
    <t>IP1020260204</t>
  </si>
  <si>
    <t>10000575</t>
  </si>
  <si>
    <t>5000000465</t>
  </si>
  <si>
    <t>10000576</t>
  </si>
  <si>
    <t>5000000466</t>
  </si>
  <si>
    <t>Changing Gearbox Oil for Hoist STS03</t>
  </si>
  <si>
    <t>09:42:10</t>
  </si>
  <si>
    <t>14:44:07</t>
  </si>
  <si>
    <t>10000577</t>
  </si>
  <si>
    <t>5000000467</t>
  </si>
  <si>
    <t>05.02.2026</t>
  </si>
  <si>
    <t>Changing Gearbox Oil Sts04</t>
  </si>
  <si>
    <t>10000578</t>
  </si>
  <si>
    <t>5000000468</t>
  </si>
  <si>
    <t>08:35:45</t>
  </si>
  <si>
    <t>14:49:42</t>
  </si>
  <si>
    <t>10000579</t>
  </si>
  <si>
    <t>5000000469</t>
  </si>
  <si>
    <t>Oil Changing For Trolley GB sts04</t>
  </si>
  <si>
    <t>10000580</t>
  </si>
  <si>
    <t>5000000470</t>
  </si>
  <si>
    <t>Trolley Gearbox oil Changing sts04</t>
  </si>
  <si>
    <t>13:07:15</t>
  </si>
  <si>
    <t>16:48:47</t>
  </si>
  <si>
    <t>10000581</t>
  </si>
  <si>
    <t>5000000471</t>
  </si>
  <si>
    <t>Trolly Gearbox initial Oil Replacement</t>
  </si>
  <si>
    <t>16:22:55</t>
  </si>
  <si>
    <t>10000582</t>
  </si>
  <si>
    <t>5000000472</t>
  </si>
  <si>
    <t>10000583</t>
  </si>
  <si>
    <t>5000000473</t>
  </si>
  <si>
    <t>07.02.2026</t>
  </si>
  <si>
    <t>Routine lubrication/Clean RTG Busbar</t>
  </si>
  <si>
    <t>08.02.2026</t>
  </si>
  <si>
    <t>18:38:25</t>
  </si>
  <si>
    <t>10000584</t>
  </si>
  <si>
    <t>5000000474</t>
  </si>
  <si>
    <t>Overheight Frame Baseline PM</t>
  </si>
  <si>
    <t>10000585</t>
  </si>
  <si>
    <t>5000000475</t>
  </si>
  <si>
    <t>10000586</t>
  </si>
  <si>
    <t>5000000476</t>
  </si>
  <si>
    <t>10000587</t>
  </si>
  <si>
    <t>5000000477</t>
  </si>
  <si>
    <t>10000588</t>
  </si>
  <si>
    <t>5000000478</t>
  </si>
  <si>
    <t>10000589</t>
  </si>
  <si>
    <t>5000000479</t>
  </si>
  <si>
    <t>10000590</t>
  </si>
  <si>
    <t>5000000480</t>
  </si>
  <si>
    <t>10000591</t>
  </si>
  <si>
    <t>5000000481</t>
  </si>
  <si>
    <t>10000592</t>
  </si>
  <si>
    <t>5000000482</t>
  </si>
  <si>
    <t>LTR01</t>
  </si>
  <si>
    <t>LTR01 Preventive Maintenance Plan</t>
  </si>
  <si>
    <t>12.02.2026</t>
  </si>
  <si>
    <t>10000593</t>
  </si>
  <si>
    <t>5000000483</t>
  </si>
  <si>
    <t>LTR02</t>
  </si>
  <si>
    <t>LTR02 Preventive Maintenance Plan</t>
  </si>
  <si>
    <t>10000594</t>
  </si>
  <si>
    <t>5000000484</t>
  </si>
  <si>
    <t>LTR03</t>
  </si>
  <si>
    <t>LTR03 Preventive Maintenance Plan</t>
  </si>
  <si>
    <t>10000595</t>
  </si>
  <si>
    <t>5000000485</t>
  </si>
  <si>
    <t>LTR04</t>
  </si>
  <si>
    <t>LTR04 Preventive Maintenance Plan</t>
  </si>
  <si>
    <t>10000596</t>
  </si>
  <si>
    <t>5000000486</t>
  </si>
  <si>
    <t>STR01</t>
  </si>
  <si>
    <t>STR01 Preventive Maintenance Plan</t>
  </si>
  <si>
    <t>10000597</t>
  </si>
  <si>
    <t>5000000487</t>
  </si>
  <si>
    <t>STR02</t>
  </si>
  <si>
    <t>STR02 Preventive Maintenance Plan</t>
  </si>
  <si>
    <t>10000598</t>
  </si>
  <si>
    <t>5000000488</t>
  </si>
  <si>
    <t>STR03</t>
  </si>
  <si>
    <t>STR03 Preventive Maintenance Plan</t>
  </si>
  <si>
    <t>10000599</t>
  </si>
  <si>
    <t>5000000489</t>
  </si>
  <si>
    <t>STR04</t>
  </si>
  <si>
    <t>STR04 Preventive Maintenance Plan</t>
  </si>
  <si>
    <t>10000600</t>
  </si>
  <si>
    <t>5000000490</t>
  </si>
  <si>
    <t>STR05</t>
  </si>
  <si>
    <t>STR05 Preventive Maintenance Plan</t>
  </si>
  <si>
    <t>10000601</t>
  </si>
  <si>
    <t>5000000491</t>
  </si>
  <si>
    <t>STR06</t>
  </si>
  <si>
    <t>STR06 Preventive Maintenance Plan</t>
  </si>
  <si>
    <t>10000602</t>
  </si>
  <si>
    <t>5000000492</t>
  </si>
  <si>
    <t>LB01</t>
  </si>
  <si>
    <t>LB01 Preventive Maintenance Plan</t>
  </si>
  <si>
    <t>10000603</t>
  </si>
  <si>
    <t>5000000493</t>
  </si>
  <si>
    <t>LB02</t>
  </si>
  <si>
    <t>LB02 Preventive Maintenance Plan</t>
  </si>
  <si>
    <t>10000604</t>
  </si>
  <si>
    <t>5000000494</t>
  </si>
  <si>
    <t>LB03</t>
  </si>
  <si>
    <t>LB03 Preventive Maintenance Plan</t>
  </si>
  <si>
    <t>10000605</t>
  </si>
  <si>
    <t>5000000495</t>
  </si>
  <si>
    <t>LB04</t>
  </si>
  <si>
    <t>LB04 Preventive Maintenance Plan</t>
  </si>
  <si>
    <t>10000606</t>
  </si>
  <si>
    <t>5000000496</t>
  </si>
  <si>
    <t>LB05</t>
  </si>
  <si>
    <t>LB05 Preventive Maintenance Plan</t>
  </si>
  <si>
    <t>10000607</t>
  </si>
  <si>
    <t>5000000497</t>
  </si>
  <si>
    <t>LB06</t>
  </si>
  <si>
    <t>LB06 Preventive Maintenance Plan</t>
  </si>
  <si>
    <t>10000608</t>
  </si>
  <si>
    <t>5000000498</t>
  </si>
  <si>
    <t>Fabricate Stand for Ships lashing</t>
  </si>
  <si>
    <t>10000609</t>
  </si>
  <si>
    <t>5000000499</t>
  </si>
  <si>
    <t>09:20:00</t>
  </si>
  <si>
    <t>10000610</t>
  </si>
  <si>
    <t>5000000500</t>
  </si>
  <si>
    <t>19:00:13</t>
  </si>
  <si>
    <t>10000611</t>
  </si>
  <si>
    <t>5000000501</t>
  </si>
  <si>
    <t>RTG SPR09 Preventive Maintenance Plan</t>
  </si>
  <si>
    <t>10000636</t>
  </si>
  <si>
    <t>5000000502</t>
  </si>
  <si>
    <t>RTG SPR17 Preventive Maintenance Plan</t>
  </si>
  <si>
    <t>19:00:24</t>
  </si>
  <si>
    <t>10000637</t>
  </si>
  <si>
    <t>5000000503</t>
  </si>
  <si>
    <t>RTG SPR31 Preventive Maintenance Plan</t>
  </si>
  <si>
    <t>10000638</t>
  </si>
  <si>
    <t>5000000504</t>
  </si>
  <si>
    <t>10000639</t>
  </si>
  <si>
    <t>5000000505</t>
  </si>
  <si>
    <t>10000640</t>
  </si>
  <si>
    <t>5000000506</t>
  </si>
  <si>
    <t>10000641</t>
  </si>
  <si>
    <t>5000000507</t>
  </si>
  <si>
    <t>10000642</t>
  </si>
  <si>
    <t>5000000508</t>
  </si>
  <si>
    <t>10000643</t>
  </si>
  <si>
    <t>5000000509</t>
  </si>
  <si>
    <t>10000644</t>
  </si>
  <si>
    <t>5000000510</t>
  </si>
  <si>
    <t>10000645</t>
  </si>
  <si>
    <t>5000000511</t>
  </si>
  <si>
    <t>10000646</t>
  </si>
  <si>
    <t>5000000512</t>
  </si>
  <si>
    <t>12:00:45</t>
  </si>
  <si>
    <t>10000647</t>
  </si>
  <si>
    <t>5000000513</t>
  </si>
  <si>
    <t>10000648</t>
  </si>
  <si>
    <t>5000000514</t>
  </si>
  <si>
    <t>STS Baseline PM</t>
  </si>
  <si>
    <t>13:00:42</t>
  </si>
  <si>
    <t>10000653</t>
  </si>
  <si>
    <t>5000000515</t>
  </si>
  <si>
    <t>IP1020260218</t>
  </si>
  <si>
    <t>10000655</t>
  </si>
  <si>
    <t>24.02.2026</t>
  </si>
  <si>
    <t>5000000516</t>
  </si>
  <si>
    <t>01-01-024-03</t>
  </si>
  <si>
    <t>STS24 HOIST</t>
  </si>
  <si>
    <t>Wires lubrication</t>
  </si>
  <si>
    <t>TECO GMPS MANC PRC  SETC</t>
  </si>
  <si>
    <t>10000673</t>
  </si>
  <si>
    <t>5000000517</t>
  </si>
  <si>
    <t>changing hoist &amp; trolley gear box oil</t>
  </si>
  <si>
    <t>10000674</t>
  </si>
  <si>
    <t>5000000518</t>
  </si>
  <si>
    <t>14:24:15</t>
  </si>
  <si>
    <t>10000675</t>
  </si>
  <si>
    <t>5000000519</t>
  </si>
  <si>
    <t>14:26:23</t>
  </si>
  <si>
    <t>10000676</t>
  </si>
  <si>
    <t>5000000520</t>
  </si>
  <si>
    <t>17:45:00</t>
  </si>
  <si>
    <t>10000682</t>
  </si>
  <si>
    <t>5000000521</t>
  </si>
  <si>
    <t>10000683</t>
  </si>
  <si>
    <t>5000000522</t>
  </si>
  <si>
    <t>REL  CNF  CSER JBFI MANC NMAT PRC</t>
  </si>
  <si>
    <t>10000684</t>
  </si>
  <si>
    <t>5000000523</t>
  </si>
  <si>
    <t>17:00:23</t>
  </si>
  <si>
    <t>10000685</t>
  </si>
  <si>
    <t>5000000524</t>
  </si>
  <si>
    <t>STS SPR14 Preventive Maintenance Plan</t>
  </si>
  <si>
    <t>10000686</t>
  </si>
  <si>
    <t>5000000525</t>
  </si>
  <si>
    <t>STS SPR15 Preventive Maintenance Plan</t>
  </si>
  <si>
    <t>10000687</t>
  </si>
  <si>
    <t>5000000526</t>
  </si>
  <si>
    <t>RTG SPR01 Preventive Maintenance Plan</t>
  </si>
  <si>
    <t>10000688</t>
  </si>
  <si>
    <t>5000000527</t>
  </si>
  <si>
    <t>RTG SPR08 Preventive Maintenance Plan</t>
  </si>
  <si>
    <t>10000689</t>
  </si>
  <si>
    <t>5000000528</t>
  </si>
  <si>
    <t>RTG SPR14 Preventive Maintenance Plan</t>
  </si>
  <si>
    <t>10000690</t>
  </si>
  <si>
    <t>5000000529</t>
  </si>
  <si>
    <t>RTG SPR27 Preventive Maintenance Plan</t>
  </si>
  <si>
    <t>11:00:24</t>
  </si>
  <si>
    <t>10000691</t>
  </si>
  <si>
    <t>5000000530</t>
  </si>
  <si>
    <t>RTG SPR32 Preventive Maintenance Plan</t>
  </si>
  <si>
    <t>10000692</t>
  </si>
  <si>
    <t>5000000531</t>
  </si>
  <si>
    <t>RTG SPR33 Preventive Maintenance Plan</t>
  </si>
  <si>
    <t>10000693</t>
  </si>
  <si>
    <t>5000000532</t>
  </si>
  <si>
    <t>RTG SPR34 Preventive Maintenance Plan</t>
  </si>
  <si>
    <t>20:30:57</t>
  </si>
  <si>
    <t>10000694</t>
  </si>
  <si>
    <t>5000000533</t>
  </si>
  <si>
    <t>RTG SPR36 Preventive Maintenance Plan</t>
  </si>
  <si>
    <t>10000695</t>
  </si>
  <si>
    <t>5000000534</t>
  </si>
  <si>
    <t>RTG SPR38 Preventive Maintenance Plan</t>
  </si>
  <si>
    <t>10000696</t>
  </si>
  <si>
    <t>5000000535</t>
  </si>
  <si>
    <t>RTG SPR39 Preventive Maintenance Plan</t>
  </si>
  <si>
    <t>10000697</t>
  </si>
  <si>
    <t>5000000536</t>
  </si>
  <si>
    <t>RTG SPR40 Preventive Maintenance Plan</t>
  </si>
  <si>
    <t>10000698</t>
  </si>
  <si>
    <t>5000000537</t>
  </si>
  <si>
    <t>01-19-001-02</t>
  </si>
  <si>
    <t>Turn Over Pits North Quay</t>
  </si>
  <si>
    <t>TOPN01</t>
  </si>
  <si>
    <t>TOPN01 3 Month PM</t>
  </si>
  <si>
    <t>10000699</t>
  </si>
  <si>
    <t>TOP PM monthly</t>
  </si>
  <si>
    <t>5000000538</t>
  </si>
  <si>
    <t>TOPN02</t>
  </si>
  <si>
    <t>TOPN02 3 Month PM</t>
  </si>
  <si>
    <t>10000700</t>
  </si>
  <si>
    <t>5000000539</t>
  </si>
  <si>
    <t>TOPN03</t>
  </si>
  <si>
    <t>TOPN03 3 Month PM</t>
  </si>
  <si>
    <t>10000701</t>
  </si>
  <si>
    <t>5000000540</t>
  </si>
  <si>
    <t>10000702</t>
  </si>
  <si>
    <t>5000000541</t>
  </si>
  <si>
    <t>10000703</t>
  </si>
  <si>
    <t>5000000542</t>
  </si>
  <si>
    <t>20:00:20</t>
  </si>
  <si>
    <t>10000704</t>
  </si>
  <si>
    <t>5000000543</t>
  </si>
  <si>
    <t>01-19-001-01</t>
  </si>
  <si>
    <t>Turn Over Pits South Quay</t>
  </si>
  <si>
    <t>TOPS01</t>
  </si>
  <si>
    <t>Turn Over Pits S/Q01</t>
  </si>
  <si>
    <t>10000705</t>
  </si>
  <si>
    <t>5000000544</t>
  </si>
  <si>
    <t>TOPS02</t>
  </si>
  <si>
    <t>Turn Over Pits S/Q02</t>
  </si>
  <si>
    <t>10000706</t>
  </si>
  <si>
    <t>5000000545</t>
  </si>
  <si>
    <t>TOPS03</t>
  </si>
  <si>
    <t>Turn Over Pits S/Q03</t>
  </si>
  <si>
    <t>10000707</t>
  </si>
  <si>
    <t>5000000546</t>
  </si>
  <si>
    <t>TOPS04</t>
  </si>
  <si>
    <t>Turn Over Pits S/Q04</t>
  </si>
  <si>
    <t>10000708</t>
  </si>
  <si>
    <t>5000000547</t>
  </si>
  <si>
    <t>TOPS05</t>
  </si>
  <si>
    <t>Turn Over Pits S/Q05</t>
  </si>
  <si>
    <t>10000709</t>
  </si>
  <si>
    <t>5000000548</t>
  </si>
  <si>
    <t>RTG SPR20 Preventive Maintenance Plan</t>
  </si>
  <si>
    <t>IP1020260225</t>
  </si>
  <si>
    <t>10000713</t>
  </si>
  <si>
    <t>5000000549</t>
  </si>
  <si>
    <t>RTG SPR25 Preventive Maintenance Plan</t>
  </si>
  <si>
    <t>10000714</t>
  </si>
  <si>
    <t>5000000550</t>
  </si>
  <si>
    <t>RTG SPR29 Preventive Maintenance Plan</t>
  </si>
  <si>
    <t>19:00:44</t>
  </si>
  <si>
    <t>10000715</t>
  </si>
  <si>
    <t>5000000551</t>
  </si>
  <si>
    <t>RTG SPR37 Preventive Maintenance Plan</t>
  </si>
  <si>
    <t>10000716</t>
  </si>
  <si>
    <t>5000000552</t>
  </si>
  <si>
    <t>TOPN04</t>
  </si>
  <si>
    <t>TOPN04 Monthly PM</t>
  </si>
  <si>
    <t>10000717</t>
  </si>
  <si>
    <t>5000000553</t>
  </si>
  <si>
    <t>TOPN05</t>
  </si>
  <si>
    <t>TOPN05 Monthly PM</t>
  </si>
  <si>
    <t>10000718</t>
  </si>
  <si>
    <t>5000000554</t>
  </si>
  <si>
    <t>TOPN06</t>
  </si>
  <si>
    <t>TOPN06 Monthly PM</t>
  </si>
  <si>
    <t>10000719</t>
  </si>
  <si>
    <t>5000000555</t>
  </si>
  <si>
    <t>TOPN07</t>
  </si>
  <si>
    <t>TOPN07 Monthly PM</t>
  </si>
  <si>
    <t>10000720</t>
  </si>
  <si>
    <t>5000000556</t>
  </si>
  <si>
    <t>TOPN08</t>
  </si>
  <si>
    <t>TOPN08 Monthly PM</t>
  </si>
  <si>
    <t>10000721</t>
  </si>
  <si>
    <t>5000000557</t>
  </si>
  <si>
    <t>TOPN09</t>
  </si>
  <si>
    <t>TOPN09 Monthly PM</t>
  </si>
  <si>
    <t>10000722</t>
  </si>
  <si>
    <t>5000000558</t>
  </si>
  <si>
    <t>TOPN10</t>
  </si>
  <si>
    <t>TOPN10 Monthly PM</t>
  </si>
  <si>
    <t>10000723</t>
  </si>
  <si>
    <t>5000000559</t>
  </si>
  <si>
    <t>TOPN11</t>
  </si>
  <si>
    <t>TOPN11 Monthly PM</t>
  </si>
  <si>
    <t>10000724</t>
  </si>
  <si>
    <t>5000000560</t>
  </si>
  <si>
    <t>TOPN12</t>
  </si>
  <si>
    <t>TOPN12 Monthly PM</t>
  </si>
  <si>
    <t>10000725</t>
  </si>
  <si>
    <t>5000000561</t>
  </si>
  <si>
    <t>TOPN13</t>
  </si>
  <si>
    <t>TOPN13 Monthly PM</t>
  </si>
  <si>
    <t>10000726</t>
  </si>
  <si>
    <t>5000000562</t>
  </si>
  <si>
    <t>TOPS01 Monthly PM</t>
  </si>
  <si>
    <t>10000727</t>
  </si>
  <si>
    <t>5000000563</t>
  </si>
  <si>
    <t>TOPS02 Monthly PM</t>
  </si>
  <si>
    <t>10000728</t>
  </si>
  <si>
    <t>5000000564</t>
  </si>
  <si>
    <t>TOPS03 Monthly PM</t>
  </si>
  <si>
    <t>10000729</t>
  </si>
  <si>
    <t>5000000565</t>
  </si>
  <si>
    <t>TOPS04 Monthly PM</t>
  </si>
  <si>
    <t>10000730</t>
  </si>
  <si>
    <t>5000000566</t>
  </si>
  <si>
    <t>TOPS05 Monthly PM</t>
  </si>
  <si>
    <t>10000731</t>
  </si>
  <si>
    <t>5000000567</t>
  </si>
  <si>
    <t>TOPS06</t>
  </si>
  <si>
    <t>TOPS06 Monthly PM</t>
  </si>
  <si>
    <t>10000732</t>
  </si>
  <si>
    <t>5000000568</t>
  </si>
  <si>
    <t>TOPS07</t>
  </si>
  <si>
    <t>TOPS07 Monthly PM</t>
  </si>
  <si>
    <t>10000733</t>
  </si>
  <si>
    <t>5000000569</t>
  </si>
  <si>
    <t>TOPS08</t>
  </si>
  <si>
    <t>TOPS08 Monthly PM</t>
  </si>
  <si>
    <t>10000734</t>
  </si>
  <si>
    <t>5000000570</t>
  </si>
  <si>
    <t>TOPS09</t>
  </si>
  <si>
    <t>TOPS09 Monthly PM</t>
  </si>
  <si>
    <t>10000735</t>
  </si>
  <si>
    <t>5000000571</t>
  </si>
  <si>
    <t>TOPS011</t>
  </si>
  <si>
    <t>TOPS11 Monthly PM</t>
  </si>
  <si>
    <t>10000736</t>
  </si>
  <si>
    <t>5000000572</t>
  </si>
  <si>
    <t>TOPS012</t>
  </si>
  <si>
    <t>TOPS12 Monthly PM</t>
  </si>
  <si>
    <t>10000737</t>
  </si>
  <si>
    <t>5000000573</t>
  </si>
  <si>
    <t>TOPS013</t>
  </si>
  <si>
    <t>TOPS13 Monthly PM</t>
  </si>
  <si>
    <t>10000738</t>
  </si>
  <si>
    <t>5000000574</t>
  </si>
  <si>
    <t>TOPS014</t>
  </si>
  <si>
    <t>TOPS14 Monthly PM</t>
  </si>
  <si>
    <t>10000739</t>
  </si>
  <si>
    <t>5000000575</t>
  </si>
  <si>
    <t>TOPS015</t>
  </si>
  <si>
    <t>TOPS15 Monthly PM</t>
  </si>
  <si>
    <t>10000740</t>
  </si>
  <si>
    <t>5000000576</t>
  </si>
  <si>
    <t>TOPS016</t>
  </si>
  <si>
    <t>TOPS16 Monthly PM</t>
  </si>
  <si>
    <t>10000741</t>
  </si>
  <si>
    <t>5000000577</t>
  </si>
  <si>
    <t>TOPS017</t>
  </si>
  <si>
    <t>TOPS17 Monthly PM</t>
  </si>
  <si>
    <t>10000742</t>
  </si>
  <si>
    <t>5000000578</t>
  </si>
  <si>
    <t>TOPS018</t>
  </si>
  <si>
    <t>TOPS18 Monthly PM</t>
  </si>
  <si>
    <t>10000743</t>
  </si>
  <si>
    <t>5000000579</t>
  </si>
  <si>
    <t>TOPS019</t>
  </si>
  <si>
    <t>TOPS19 Monthly PM</t>
  </si>
  <si>
    <t>10000744</t>
  </si>
  <si>
    <t>5000000580</t>
  </si>
  <si>
    <t>TOPS20</t>
  </si>
  <si>
    <t>TOPS20 Monthly PM</t>
  </si>
  <si>
    <t>10000745</t>
  </si>
  <si>
    <t>5000000581</t>
  </si>
  <si>
    <t>TOPS21</t>
  </si>
  <si>
    <t>TOPS21 Monthly PM</t>
  </si>
  <si>
    <t>10000746</t>
  </si>
  <si>
    <t>5000000582</t>
  </si>
  <si>
    <t>Trcuk 36 Baseline PM</t>
  </si>
  <si>
    <t>10000750</t>
  </si>
  <si>
    <t>5000000583</t>
  </si>
  <si>
    <t>Trcuk 37 Baseline PM</t>
  </si>
  <si>
    <t>10000751</t>
  </si>
  <si>
    <t>5000000584</t>
  </si>
  <si>
    <t>Trcuk 38 Baseline PM</t>
  </si>
  <si>
    <t>10000752</t>
  </si>
  <si>
    <t>5000000585</t>
  </si>
  <si>
    <t>Trcuk 40 Baseline PM</t>
  </si>
  <si>
    <t>10000753</t>
  </si>
  <si>
    <t>5000000586</t>
  </si>
  <si>
    <t>Trcuk 41 Baseline PM</t>
  </si>
  <si>
    <t>10000754</t>
  </si>
  <si>
    <t>5000000587</t>
  </si>
  <si>
    <t>Trcuk 51 Baseline PM</t>
  </si>
  <si>
    <t>10000755</t>
  </si>
  <si>
    <t>5000000588</t>
  </si>
  <si>
    <t>Trcuk 52 Baseline PM</t>
  </si>
  <si>
    <t>10000756</t>
  </si>
  <si>
    <t>5000000589</t>
  </si>
  <si>
    <t>Trcuk 53 Baseline PM</t>
  </si>
  <si>
    <t>10000757</t>
  </si>
  <si>
    <t>5000000590</t>
  </si>
  <si>
    <t>Trcuk 59 Baseline PM</t>
  </si>
  <si>
    <t>10000758</t>
  </si>
  <si>
    <t>5000000591</t>
  </si>
  <si>
    <t>Trcuk 62 Baseline PM</t>
  </si>
  <si>
    <t>10000759</t>
  </si>
  <si>
    <t>5000000592</t>
  </si>
  <si>
    <t>Trcuk 65 Baseline PM</t>
  </si>
  <si>
    <t>10000760</t>
  </si>
  <si>
    <t>5000000593</t>
  </si>
  <si>
    <t>Trcuk 66 Baseline PM</t>
  </si>
  <si>
    <t>10000761</t>
  </si>
  <si>
    <t>5000000594</t>
  </si>
  <si>
    <t>Trcuk 67 Baseline PM</t>
  </si>
  <si>
    <t>10000762</t>
  </si>
  <si>
    <t>5000000595</t>
  </si>
  <si>
    <t>Trcuk 68 Baseline PM</t>
  </si>
  <si>
    <t>10000763</t>
  </si>
  <si>
    <t>5000000596</t>
  </si>
  <si>
    <t>Trcuk 69 Baseline PM</t>
  </si>
  <si>
    <t>10000764</t>
  </si>
  <si>
    <t>5000000597</t>
  </si>
  <si>
    <t>Trcuk 70 Baseline PM</t>
  </si>
  <si>
    <t>10000765</t>
  </si>
  <si>
    <t>5000000598</t>
  </si>
  <si>
    <t>Trcuk 72 Baseline PM</t>
  </si>
  <si>
    <t>10000781</t>
  </si>
  <si>
    <t>5000000599</t>
  </si>
  <si>
    <t>10000817</t>
  </si>
  <si>
    <t>5000000600</t>
  </si>
  <si>
    <t>10000818</t>
  </si>
  <si>
    <t>5000000601</t>
  </si>
  <si>
    <t>10000819</t>
  </si>
  <si>
    <t>5000000602</t>
  </si>
  <si>
    <t>10000820</t>
  </si>
  <si>
    <t>5000000603</t>
  </si>
  <si>
    <t>10000821</t>
  </si>
  <si>
    <t>5000000604</t>
  </si>
  <si>
    <t>10000822</t>
  </si>
  <si>
    <t>5000000605</t>
  </si>
  <si>
    <t>23:00:24</t>
  </si>
  <si>
    <t>10000823</t>
  </si>
  <si>
    <t>5000000606</t>
  </si>
  <si>
    <t>14:20:41</t>
  </si>
  <si>
    <t>10000824</t>
  </si>
  <si>
    <t>5000000607</t>
  </si>
  <si>
    <t>15:00:18</t>
  </si>
  <si>
    <t>10000825</t>
  </si>
  <si>
    <t>STS Spreader PM 1000 HRS</t>
  </si>
  <si>
    <t>5000000608</t>
  </si>
  <si>
    <t>STS21 Baseline PM</t>
  </si>
  <si>
    <t>10000827</t>
  </si>
  <si>
    <t>5000000609</t>
  </si>
  <si>
    <t>TR101 baseline PM</t>
  </si>
  <si>
    <t>18:30:07</t>
  </si>
  <si>
    <t>10000828</t>
  </si>
  <si>
    <t>5000000610</t>
  </si>
  <si>
    <t>TR102 baseline PM</t>
  </si>
  <si>
    <t>10000829</t>
  </si>
  <si>
    <t>5000000611</t>
  </si>
  <si>
    <t>TR103 baseline PM</t>
  </si>
  <si>
    <t>11:00:16</t>
  </si>
  <si>
    <t>13:00:16</t>
  </si>
  <si>
    <t>10000830</t>
  </si>
  <si>
    <t>5000000612</t>
  </si>
  <si>
    <t>TR104 baseline PM</t>
  </si>
  <si>
    <t>19:00:16</t>
  </si>
  <si>
    <t>10000831</t>
  </si>
  <si>
    <t>5000000613</t>
  </si>
  <si>
    <t>10000832</t>
  </si>
  <si>
    <t>5000000614</t>
  </si>
  <si>
    <t>RTG -3+37 BUSBAR CLEAN +GREASING+LASER</t>
  </si>
  <si>
    <t>10000848</t>
  </si>
  <si>
    <t>5000000615</t>
  </si>
  <si>
    <t>Daily Check For Gantry+SpreaderSTS 1,2,3</t>
  </si>
  <si>
    <t>10000849</t>
  </si>
  <si>
    <t>5000000616</t>
  </si>
  <si>
    <t>Daily check of power stations</t>
  </si>
  <si>
    <t>10000850</t>
  </si>
  <si>
    <t>5000000617</t>
  </si>
  <si>
    <t>Checked for spreader&amp;gantry STS 4,5,6,7</t>
  </si>
  <si>
    <t>10000852</t>
  </si>
  <si>
    <t>5000000618</t>
  </si>
  <si>
    <t>busbar cleaning &amp; greasing works  RTG</t>
  </si>
  <si>
    <t>10000855</t>
  </si>
  <si>
    <t>5000000619</t>
  </si>
  <si>
    <t>IP1020260316</t>
  </si>
  <si>
    <t>10000868</t>
  </si>
  <si>
    <t>5000000620</t>
  </si>
  <si>
    <t>10000869</t>
  </si>
  <si>
    <t>5000000621</t>
  </si>
  <si>
    <t>10000870</t>
  </si>
  <si>
    <t>5000000622</t>
  </si>
  <si>
    <t>10000871</t>
  </si>
  <si>
    <t>5000000623</t>
  </si>
  <si>
    <t>14:45:00</t>
  </si>
  <si>
    <t>10000872</t>
  </si>
  <si>
    <t>RTG PM 2000 HR</t>
  </si>
  <si>
    <t>C</t>
  </si>
  <si>
    <t>5000000624</t>
  </si>
  <si>
    <t>10000873</t>
  </si>
  <si>
    <t>5000000625</t>
  </si>
  <si>
    <t>10000881</t>
  </si>
  <si>
    <t>5000000626</t>
  </si>
  <si>
    <t>10000917</t>
  </si>
  <si>
    <t>5000000627</t>
  </si>
  <si>
    <t>10000918</t>
  </si>
  <si>
    <t>5000000628</t>
  </si>
  <si>
    <t>IP1020260325</t>
  </si>
  <si>
    <t>10000921</t>
  </si>
  <si>
    <t>5000000629</t>
  </si>
  <si>
    <t>07:00:12</t>
  </si>
  <si>
    <t>20:00:39</t>
  </si>
  <si>
    <t>10000922</t>
  </si>
  <si>
    <t>5000000630</t>
  </si>
  <si>
    <t>10000923</t>
  </si>
  <si>
    <t>5000000631</t>
  </si>
  <si>
    <t>10000924</t>
  </si>
  <si>
    <t>5000000632</t>
  </si>
  <si>
    <t>10000925</t>
  </si>
  <si>
    <t>5000000633</t>
  </si>
  <si>
    <t>20:00:07</t>
  </si>
  <si>
    <t>10000926</t>
  </si>
  <si>
    <t>5000000634</t>
  </si>
  <si>
    <t>10000927</t>
  </si>
  <si>
    <t>5000000635</t>
  </si>
  <si>
    <t>12:04:20</t>
  </si>
  <si>
    <t>10000928</t>
  </si>
  <si>
    <t>5000000636</t>
  </si>
  <si>
    <t>FL01 Preventive Maintenance Plan</t>
  </si>
  <si>
    <t>10000929</t>
  </si>
  <si>
    <t>FL PM 500 HR</t>
  </si>
  <si>
    <t>5000000637</t>
  </si>
  <si>
    <t>EH02 Preventive Maintenance Plan</t>
  </si>
  <si>
    <t>10000930</t>
  </si>
  <si>
    <t>5000000638</t>
  </si>
  <si>
    <t>RS03 Preventive Maintenance Plan</t>
  </si>
  <si>
    <t>10000931</t>
  </si>
  <si>
    <t>RS PM 500 HR</t>
  </si>
  <si>
    <t>5000000639</t>
  </si>
  <si>
    <t>10000958</t>
  </si>
  <si>
    <t>5000000640</t>
  </si>
  <si>
    <t>10000959</t>
  </si>
  <si>
    <t>5000000641</t>
  </si>
  <si>
    <t>10000960</t>
  </si>
  <si>
    <t>5000000642</t>
  </si>
  <si>
    <t>10000961</t>
  </si>
  <si>
    <t>5000000643</t>
  </si>
  <si>
    <t>10000962</t>
  </si>
  <si>
    <t>5000000644</t>
  </si>
  <si>
    <t>10000963</t>
  </si>
  <si>
    <t>5000000645</t>
  </si>
  <si>
    <t>10000964</t>
  </si>
  <si>
    <t>5000000646</t>
  </si>
  <si>
    <t>10000965</t>
  </si>
  <si>
    <t>5000000647</t>
  </si>
  <si>
    <t>10000966</t>
  </si>
  <si>
    <t>5000000648</t>
  </si>
  <si>
    <t>10000967</t>
  </si>
  <si>
    <t>5000000649</t>
  </si>
  <si>
    <t>10000968</t>
  </si>
  <si>
    <t>5000000650</t>
  </si>
  <si>
    <t>10000969</t>
  </si>
  <si>
    <t>5000000651</t>
  </si>
  <si>
    <t>10000970</t>
  </si>
  <si>
    <t>5000000652</t>
  </si>
  <si>
    <t>10000971</t>
  </si>
  <si>
    <t>5000000653</t>
  </si>
  <si>
    <t>10000972</t>
  </si>
  <si>
    <t>5000000654</t>
  </si>
  <si>
    <t>10000973</t>
  </si>
  <si>
    <t>5000000655</t>
  </si>
  <si>
    <t>14:30:49</t>
  </si>
  <si>
    <t>10000974</t>
  </si>
  <si>
    <t>5000000656</t>
  </si>
  <si>
    <t>10000975</t>
  </si>
  <si>
    <t>5000000657</t>
  </si>
  <si>
    <t>10000976</t>
  </si>
  <si>
    <t>5000000658</t>
  </si>
  <si>
    <t>10000977</t>
  </si>
  <si>
    <t>5000000659</t>
  </si>
  <si>
    <t>10000978</t>
  </si>
  <si>
    <t>5000000660</t>
  </si>
  <si>
    <t>10000979</t>
  </si>
  <si>
    <t>5000000661</t>
  </si>
  <si>
    <t>10000980</t>
  </si>
  <si>
    <t>5000000662</t>
  </si>
  <si>
    <t>10000981</t>
  </si>
  <si>
    <t>5000000663</t>
  </si>
  <si>
    <t>10000982</t>
  </si>
  <si>
    <t>5000000664</t>
  </si>
  <si>
    <t>10000983</t>
  </si>
  <si>
    <t>5000000665</t>
  </si>
  <si>
    <t>10000984</t>
  </si>
  <si>
    <t>5000000666</t>
  </si>
  <si>
    <t>10000985</t>
  </si>
  <si>
    <t>5000000667</t>
  </si>
  <si>
    <t>10000986</t>
  </si>
  <si>
    <t>5000000668</t>
  </si>
  <si>
    <t>10000987</t>
  </si>
  <si>
    <t>5000000669</t>
  </si>
  <si>
    <t>10000988</t>
  </si>
  <si>
    <t>5000000670</t>
  </si>
  <si>
    <t>10000989</t>
  </si>
  <si>
    <t>5000000671</t>
  </si>
  <si>
    <t>10000990</t>
  </si>
  <si>
    <t>5000000672</t>
  </si>
  <si>
    <t>10000991</t>
  </si>
  <si>
    <t>5000000673</t>
  </si>
  <si>
    <t>10000992</t>
  </si>
  <si>
    <t>5000000674</t>
  </si>
  <si>
    <t>10000993</t>
  </si>
  <si>
    <t>5000000675</t>
  </si>
  <si>
    <t>10000994</t>
  </si>
  <si>
    <t>5000000676</t>
  </si>
  <si>
    <t>10000995</t>
  </si>
  <si>
    <t>5000000677</t>
  </si>
  <si>
    <t>10000996</t>
  </si>
  <si>
    <t>5000000678</t>
  </si>
  <si>
    <t>10000997</t>
  </si>
  <si>
    <t>5000000679</t>
  </si>
  <si>
    <t>10000998</t>
  </si>
  <si>
    <t>5000000680</t>
  </si>
  <si>
    <t>14:00:22</t>
  </si>
  <si>
    <t>10000999</t>
  </si>
  <si>
    <t>5000000681</t>
  </si>
  <si>
    <t>10001000</t>
  </si>
  <si>
    <t>5000000682</t>
  </si>
  <si>
    <t>10001001</t>
  </si>
  <si>
    <t>5000000683</t>
  </si>
  <si>
    <t>10001002</t>
  </si>
  <si>
    <t>5000000684</t>
  </si>
  <si>
    <t>10001003</t>
  </si>
  <si>
    <t>5000000685</t>
  </si>
  <si>
    <t>10001004</t>
  </si>
  <si>
    <t>5000000686</t>
  </si>
  <si>
    <t>10001005</t>
  </si>
  <si>
    <t>5000000687</t>
  </si>
  <si>
    <t>10001006</t>
  </si>
  <si>
    <t>5000000688</t>
  </si>
  <si>
    <t>10001007</t>
  </si>
  <si>
    <t>5000000689</t>
  </si>
  <si>
    <t>10001008</t>
  </si>
  <si>
    <t>5000000690</t>
  </si>
  <si>
    <t>10001009</t>
  </si>
  <si>
    <t>5000000691</t>
  </si>
  <si>
    <t>10001010</t>
  </si>
  <si>
    <t>5000000692</t>
  </si>
  <si>
    <t>10001011</t>
  </si>
  <si>
    <t>5000000693</t>
  </si>
  <si>
    <t>10001012</t>
  </si>
  <si>
    <t>5000000694</t>
  </si>
  <si>
    <t>20:00:10</t>
  </si>
  <si>
    <t>10001013</t>
  </si>
  <si>
    <t>5000000695</t>
  </si>
  <si>
    <t>14:30:21</t>
  </si>
  <si>
    <t>10001014</t>
  </si>
  <si>
    <t>5000000696</t>
  </si>
  <si>
    <t>10001015</t>
  </si>
  <si>
    <t>5000000697</t>
  </si>
  <si>
    <t>10001016</t>
  </si>
  <si>
    <t>5000000698</t>
  </si>
  <si>
    <t>10001017</t>
  </si>
  <si>
    <t>5000000699</t>
  </si>
  <si>
    <t>10001018</t>
  </si>
  <si>
    <t>5000000700</t>
  </si>
  <si>
    <t>10001019</t>
  </si>
  <si>
    <t>5000000701</t>
  </si>
  <si>
    <t>10001020</t>
  </si>
  <si>
    <t>5000000702</t>
  </si>
  <si>
    <t>10001021</t>
  </si>
  <si>
    <t>5000000703</t>
  </si>
  <si>
    <t>10001022</t>
  </si>
  <si>
    <t>5000000704</t>
  </si>
  <si>
    <t>14:30:40</t>
  </si>
  <si>
    <t>10001023</t>
  </si>
  <si>
    <t>5000000705</t>
  </si>
  <si>
    <t>18:30:47</t>
  </si>
  <si>
    <t>10001024</t>
  </si>
  <si>
    <t>5000000706</t>
  </si>
  <si>
    <t>14:00:24</t>
  </si>
  <si>
    <t>10001025</t>
  </si>
  <si>
    <t>5000000707</t>
  </si>
  <si>
    <t>10001026</t>
  </si>
  <si>
    <t>5000000708</t>
  </si>
  <si>
    <t>10001027</t>
  </si>
  <si>
    <t>5000000709</t>
  </si>
  <si>
    <t>10001028</t>
  </si>
  <si>
    <t>5000000710</t>
  </si>
  <si>
    <t>10001029</t>
  </si>
  <si>
    <t>5000000711</t>
  </si>
  <si>
    <t>10001030</t>
  </si>
  <si>
    <t>5000000712</t>
  </si>
  <si>
    <t>10001031</t>
  </si>
  <si>
    <t>5000000713</t>
  </si>
  <si>
    <t>10001032</t>
  </si>
  <si>
    <t>5000000714</t>
  </si>
  <si>
    <t>10001033</t>
  </si>
  <si>
    <t>5000000715</t>
  </si>
  <si>
    <t>10001034</t>
  </si>
  <si>
    <t>5000000716</t>
  </si>
  <si>
    <t>10001035</t>
  </si>
  <si>
    <t>5000000717</t>
  </si>
  <si>
    <t>10001036</t>
  </si>
  <si>
    <t>5000000718</t>
  </si>
  <si>
    <t>10001037</t>
  </si>
  <si>
    <t>5000000719</t>
  </si>
  <si>
    <t>10001038</t>
  </si>
  <si>
    <t>5000000720</t>
  </si>
  <si>
    <t>10001039</t>
  </si>
  <si>
    <t>5000000721</t>
  </si>
  <si>
    <t>10001040</t>
  </si>
  <si>
    <t>5000000722</t>
  </si>
  <si>
    <t>10001041</t>
  </si>
  <si>
    <t>5000000723</t>
  </si>
  <si>
    <t>19:30:46</t>
  </si>
  <si>
    <t>10001042</t>
  </si>
  <si>
    <t>5000000724</t>
  </si>
  <si>
    <t>10001043</t>
  </si>
  <si>
    <t>5000000725</t>
  </si>
  <si>
    <t>10001044</t>
  </si>
  <si>
    <t>5000000726</t>
  </si>
  <si>
    <t>10001045</t>
  </si>
  <si>
    <t>5000000727</t>
  </si>
  <si>
    <t>10001046</t>
  </si>
  <si>
    <t>5000000728</t>
  </si>
  <si>
    <t>10001047</t>
  </si>
  <si>
    <t>5000000729</t>
  </si>
  <si>
    <t>10001048</t>
  </si>
  <si>
    <t>5000000730</t>
  </si>
  <si>
    <t>10001049</t>
  </si>
  <si>
    <t>5000000731</t>
  </si>
  <si>
    <t>10001050</t>
  </si>
  <si>
    <t>5000000732</t>
  </si>
  <si>
    <t>12:25:24</t>
  </si>
  <si>
    <t>10001051</t>
  </si>
  <si>
    <t>5000000733</t>
  </si>
  <si>
    <t>RTG SPR18 Preventive Maintenance Plan</t>
  </si>
  <si>
    <t>14:00:53</t>
  </si>
  <si>
    <t>10001084</t>
  </si>
  <si>
    <t>5000000734</t>
  </si>
  <si>
    <t>10001093</t>
  </si>
  <si>
    <t>TR PM 3 Month</t>
  </si>
  <si>
    <t>5000000735</t>
  </si>
  <si>
    <t>15:05:02</t>
  </si>
  <si>
    <t>10001094</t>
  </si>
  <si>
    <t>5000000736</t>
  </si>
  <si>
    <t>10001095</t>
  </si>
  <si>
    <t>5000000737</t>
  </si>
  <si>
    <t>10001096</t>
  </si>
  <si>
    <t>5000000738</t>
  </si>
  <si>
    <t>10001097</t>
  </si>
  <si>
    <t>5000000739</t>
  </si>
  <si>
    <t>10001098</t>
  </si>
  <si>
    <t>5000000740</t>
  </si>
  <si>
    <t>10001099</t>
  </si>
  <si>
    <t>5000000741</t>
  </si>
  <si>
    <t>10001100</t>
  </si>
  <si>
    <t>5000000742</t>
  </si>
  <si>
    <t>RTG SPR15 Preventive Maintenance Plan</t>
  </si>
  <si>
    <t>10001130</t>
  </si>
  <si>
    <t>5000000743</t>
  </si>
  <si>
    <t>IP1020260422</t>
  </si>
  <si>
    <t>10001160</t>
  </si>
  <si>
    <t>5000000744</t>
  </si>
  <si>
    <t>10001161</t>
  </si>
  <si>
    <t>5000000745</t>
  </si>
  <si>
    <t>07:15:00</t>
  </si>
  <si>
    <t>10001162</t>
  </si>
  <si>
    <t>5000000760</t>
  </si>
  <si>
    <t>13:30:50</t>
  </si>
  <si>
    <t>IP1020260429</t>
  </si>
  <si>
    <t>10001197</t>
  </si>
  <si>
    <t>5000000761</t>
  </si>
  <si>
    <t>10001198</t>
  </si>
  <si>
    <t>STS PM 2000 HR</t>
  </si>
  <si>
    <t>5000000762</t>
  </si>
  <si>
    <t>IP1020260506</t>
  </si>
  <si>
    <t>10001230</t>
  </si>
  <si>
    <t>5000000763</t>
  </si>
  <si>
    <t>10001231</t>
  </si>
  <si>
    <t>5000000764</t>
  </si>
  <si>
    <t>10001232</t>
  </si>
  <si>
    <t>5000000765</t>
  </si>
  <si>
    <t>15:00:01</t>
  </si>
  <si>
    <t>19:00:52</t>
  </si>
  <si>
    <t>10001233</t>
  </si>
  <si>
    <t>5000000766</t>
  </si>
  <si>
    <t>10001234</t>
  </si>
  <si>
    <t>5000000767</t>
  </si>
  <si>
    <t>11:00:34</t>
  </si>
  <si>
    <t>10001235</t>
  </si>
  <si>
    <t>TT PM 2000 HR</t>
  </si>
  <si>
    <t>5000000768</t>
  </si>
  <si>
    <t>STS21 Preventive Maintenance Plan</t>
  </si>
  <si>
    <t>10001236</t>
  </si>
  <si>
    <t>5000000769</t>
  </si>
  <si>
    <t>STS22 Preventive Maintenance Plan</t>
  </si>
  <si>
    <t>10001237</t>
  </si>
  <si>
    <t>5000000770</t>
  </si>
  <si>
    <t>10001281</t>
  </si>
  <si>
    <t>5000000771</t>
  </si>
  <si>
    <t>10001282</t>
  </si>
  <si>
    <t>5000000772</t>
  </si>
  <si>
    <t>10001283</t>
  </si>
  <si>
    <t>5000000773</t>
  </si>
  <si>
    <t>10001284</t>
  </si>
  <si>
    <t>5000000774</t>
  </si>
  <si>
    <t>22:00:53</t>
  </si>
  <si>
    <t>10001285</t>
  </si>
  <si>
    <t>5000000775</t>
  </si>
  <si>
    <t>10001286</t>
  </si>
  <si>
    <t>5000000776</t>
  </si>
  <si>
    <t>10001287</t>
  </si>
  <si>
    <t>5000000777</t>
  </si>
  <si>
    <t>10001288</t>
  </si>
  <si>
    <t>5000000778</t>
  </si>
  <si>
    <t>RTG SPR12 Preventive Maintenance</t>
  </si>
  <si>
    <t>10001318</t>
  </si>
  <si>
    <t>5000000779</t>
  </si>
  <si>
    <t>IP1020260520</t>
  </si>
  <si>
    <t>10001327</t>
  </si>
  <si>
    <t>5000000780</t>
  </si>
  <si>
    <t>10001328</t>
  </si>
  <si>
    <t>5000000781</t>
  </si>
  <si>
    <t>10001329</t>
  </si>
  <si>
    <t>5000000782</t>
  </si>
  <si>
    <t>STS23 Preventive Maintenance Plan</t>
  </si>
  <si>
    <t>10001330</t>
  </si>
  <si>
    <t>5000000783</t>
  </si>
  <si>
    <t>IP1020260527</t>
  </si>
  <si>
    <t>10001367</t>
  </si>
  <si>
    <t>5000000784</t>
  </si>
  <si>
    <t>10001368</t>
  </si>
  <si>
    <t>5000000785</t>
  </si>
  <si>
    <t>10001369</t>
  </si>
  <si>
    <t>5000000786</t>
  </si>
  <si>
    <t>10001370</t>
  </si>
  <si>
    <t>5000000787</t>
  </si>
  <si>
    <t>10001371</t>
  </si>
  <si>
    <t>5000000788</t>
  </si>
  <si>
    <t>Truck01 SIX Month Initial PM</t>
  </si>
  <si>
    <t>10001386</t>
  </si>
  <si>
    <t>5000000789</t>
  </si>
  <si>
    <t>Truck02 SIX Month Initial PM</t>
  </si>
  <si>
    <t>10001387</t>
  </si>
  <si>
    <t>5000000790</t>
  </si>
  <si>
    <t>Truck03 SIX Month Initial PM</t>
  </si>
  <si>
    <t>10001388</t>
  </si>
  <si>
    <t>5000000791</t>
  </si>
  <si>
    <t>Truck04 SIX Month Initial PM</t>
  </si>
  <si>
    <t>10001389</t>
  </si>
  <si>
    <t>5000000792</t>
  </si>
  <si>
    <t>Truck07 SIX Month Initial PM</t>
  </si>
  <si>
    <t>10001390</t>
  </si>
  <si>
    <t>5000000793</t>
  </si>
  <si>
    <t>Trailer01 SIX Month Initial PM</t>
  </si>
  <si>
    <t>10001391</t>
  </si>
  <si>
    <t>5000000794</t>
  </si>
  <si>
    <t>Trailer02 SIX Month Initial PM</t>
  </si>
  <si>
    <t>10001392</t>
  </si>
  <si>
    <t>5000000795</t>
  </si>
  <si>
    <t>Trailer03 SIX Month Initial PM</t>
  </si>
  <si>
    <t>10001393</t>
  </si>
  <si>
    <t>5000000796</t>
  </si>
  <si>
    <t>Trailer04 SIX Month Initial PM</t>
  </si>
  <si>
    <t>10001394</t>
  </si>
  <si>
    <t>5000000797</t>
  </si>
  <si>
    <t>Trailer07 SIX Month Initial PM</t>
  </si>
  <si>
    <t>10001395</t>
  </si>
  <si>
    <t>5000000798</t>
  </si>
  <si>
    <t>IP1020260603</t>
  </si>
  <si>
    <t>10001396</t>
  </si>
  <si>
    <t>5000000799</t>
  </si>
  <si>
    <t>10001397</t>
  </si>
  <si>
    <t>5000000800</t>
  </si>
  <si>
    <t>10001428</t>
  </si>
  <si>
    <t>5000000801</t>
  </si>
  <si>
    <t>07:45:00</t>
  </si>
  <si>
    <t>10001429</t>
  </si>
  <si>
    <t>5000000802</t>
  </si>
  <si>
    <t>10001430</t>
  </si>
  <si>
    <t>5000000803</t>
  </si>
  <si>
    <t>10001431</t>
  </si>
  <si>
    <t>5000000804</t>
  </si>
  <si>
    <t>RS01 Preventive Maintenance Plan</t>
  </si>
  <si>
    <t>14:30:58</t>
  </si>
  <si>
    <t>10001432</t>
  </si>
  <si>
    <t>5000000805</t>
  </si>
  <si>
    <t>10001433</t>
  </si>
  <si>
    <t>5000000806</t>
  </si>
  <si>
    <t>10001434</t>
  </si>
  <si>
    <t>5000000807</t>
  </si>
  <si>
    <t>20:20:18</t>
  </si>
  <si>
    <t>10001435</t>
  </si>
  <si>
    <t>5000000808</t>
  </si>
  <si>
    <t>10001436</t>
  </si>
  <si>
    <t>5000000809</t>
  </si>
  <si>
    <t>STS24 Preventive Maintenance Plan</t>
  </si>
  <si>
    <t>IP1020260616</t>
  </si>
  <si>
    <t>10001464</t>
  </si>
  <si>
    <t>5000000810</t>
  </si>
  <si>
    <t>17:30:11</t>
  </si>
  <si>
    <t>10001465</t>
  </si>
  <si>
    <t>5000000811</t>
  </si>
  <si>
    <t>RTG SPR24 Preventive Maintenance</t>
  </si>
  <si>
    <t>10001471</t>
  </si>
  <si>
    <t>5000000812</t>
  </si>
  <si>
    <t>15:23:00</t>
  </si>
  <si>
    <t>IP1020260624</t>
  </si>
  <si>
    <t>10001489</t>
  </si>
  <si>
    <t>5000000813</t>
  </si>
  <si>
    <t>10001490</t>
  </si>
  <si>
    <t>5000000814</t>
  </si>
  <si>
    <t>11:00:46</t>
  </si>
  <si>
    <t>10001491</t>
  </si>
  <si>
    <t>5000000815</t>
  </si>
  <si>
    <t>SL01</t>
  </si>
  <si>
    <t>Scissor Lift 01 PM</t>
  </si>
  <si>
    <t>10001492</t>
  </si>
  <si>
    <t>5000000816</t>
  </si>
  <si>
    <t>SL02</t>
  </si>
  <si>
    <t>Scissor Lift 02 PM</t>
  </si>
  <si>
    <t>10001493</t>
  </si>
  <si>
    <t>5000000817</t>
  </si>
  <si>
    <t>SL03</t>
  </si>
  <si>
    <t>Scissor Lift 03 PM</t>
  </si>
  <si>
    <t>10001494</t>
  </si>
  <si>
    <t>5000000818</t>
  </si>
  <si>
    <t>IP1020260701</t>
  </si>
  <si>
    <t>10001524</t>
  </si>
  <si>
    <t>5000000819</t>
  </si>
  <si>
    <t>10001525</t>
  </si>
  <si>
    <t>5000000820</t>
  </si>
  <si>
    <t>10001526</t>
  </si>
  <si>
    <t>5000000821</t>
  </si>
  <si>
    <t>20:00:31</t>
  </si>
  <si>
    <t>10001527</t>
  </si>
  <si>
    <t>5000000822</t>
  </si>
  <si>
    <t>01-19-003-01</t>
  </si>
  <si>
    <t>Quay Wall Furnitures South QSA1</t>
  </si>
  <si>
    <t>Quay Wall Furnitures South QSA1 PM</t>
  </si>
  <si>
    <t>10001528</t>
  </si>
  <si>
    <t>Quay Wall Monthly PM</t>
  </si>
  <si>
    <t>5000000823</t>
  </si>
  <si>
    <t>01-19-003-02</t>
  </si>
  <si>
    <t>Quay Wall Furnitures South QSA2</t>
  </si>
  <si>
    <t>Quay Wall Furnitures South QSA2 PM</t>
  </si>
  <si>
    <t>10001529</t>
  </si>
  <si>
    <t>5000000824</t>
  </si>
  <si>
    <t>01-19-003-03</t>
  </si>
  <si>
    <t>Quay Wall Furnitures South QSA3</t>
  </si>
  <si>
    <t>Quay Wall Furnitures South QSA3 PM</t>
  </si>
  <si>
    <t>10001530</t>
  </si>
  <si>
    <t>5000000825</t>
  </si>
  <si>
    <t>01-19-003-04</t>
  </si>
  <si>
    <t>Quay Wall Furnitures South QSA4</t>
  </si>
  <si>
    <t>Quay Wall Furnitures South QSA4 PM</t>
  </si>
  <si>
    <t>10001531</t>
  </si>
  <si>
    <t>5000000826</t>
  </si>
  <si>
    <t>01-19-004-01</t>
  </si>
  <si>
    <t>Quay Wall Furnitures South QNA1</t>
  </si>
  <si>
    <t>Quay Wall Furnitures South QNA1 PM</t>
  </si>
  <si>
    <t>10001532</t>
  </si>
  <si>
    <t>5000000827</t>
  </si>
  <si>
    <t>01-19-004-02</t>
  </si>
  <si>
    <t>Quay Wall Furnitures South QNA2</t>
  </si>
  <si>
    <t>Quay Wall Furnitures South QNA2 PM</t>
  </si>
  <si>
    <t>10001533</t>
  </si>
  <si>
    <t>5000000828</t>
  </si>
  <si>
    <t>01-19-004-03</t>
  </si>
  <si>
    <t>Quay Wall Furnitures South QNA3</t>
  </si>
  <si>
    <t>Quay Wall Furnitures South QNA3 PM</t>
  </si>
  <si>
    <t>10001534</t>
  </si>
  <si>
    <t>5000000829</t>
  </si>
  <si>
    <t>01-19-005</t>
  </si>
  <si>
    <t>Quay Wall Furnitures East</t>
  </si>
  <si>
    <t>Quay Wall Furnitures East PM</t>
  </si>
  <si>
    <t>10001535</t>
  </si>
  <si>
    <t>5000000830</t>
  </si>
  <si>
    <t>19:00:48</t>
  </si>
  <si>
    <t>IP1020260708</t>
  </si>
  <si>
    <t>10001555</t>
  </si>
  <si>
    <t>5000000831</t>
  </si>
  <si>
    <t>10001556</t>
  </si>
  <si>
    <t>5000000832</t>
  </si>
  <si>
    <t>10001557</t>
  </si>
  <si>
    <t>5000000833</t>
  </si>
  <si>
    <t>03:00:00</t>
  </si>
  <si>
    <t>10001558</t>
  </si>
  <si>
    <t>5000000834</t>
  </si>
  <si>
    <t>22:30:10</t>
  </si>
  <si>
    <t>IP1020260715</t>
  </si>
  <si>
    <t>10001606</t>
  </si>
  <si>
    <t>5000000835</t>
  </si>
  <si>
    <t>15:15:16</t>
  </si>
  <si>
    <t>10001607</t>
  </si>
  <si>
    <t>5000000836</t>
  </si>
  <si>
    <t>10001608</t>
  </si>
  <si>
    <t>5000000837</t>
  </si>
  <si>
    <t>23:25:14</t>
  </si>
  <si>
    <t>10001609</t>
  </si>
  <si>
    <t>5000000838</t>
  </si>
  <si>
    <t>10001610</t>
  </si>
  <si>
    <t>5000000839</t>
  </si>
  <si>
    <t>01-23</t>
  </si>
  <si>
    <t>caravans</t>
  </si>
  <si>
    <t>Caravans Weekly Maintenance</t>
  </si>
  <si>
    <t>10001612</t>
  </si>
  <si>
    <t>5000000840</t>
  </si>
  <si>
    <t>10001634</t>
  </si>
  <si>
    <t>5000000841</t>
  </si>
  <si>
    <t>EH01 Preventive Maintenance Plan</t>
  </si>
  <si>
    <t>10001635</t>
  </si>
  <si>
    <t>5000000842</t>
  </si>
  <si>
    <t>10001636</t>
  </si>
  <si>
    <t>5000000843</t>
  </si>
  <si>
    <t>19:30:42</t>
  </si>
  <si>
    <t>10001637</t>
  </si>
  <si>
    <t>5000000844</t>
  </si>
  <si>
    <t>18:30:35</t>
  </si>
  <si>
    <t>10001638</t>
  </si>
  <si>
    <t>5000000845</t>
  </si>
  <si>
    <t>18:30:52</t>
  </si>
  <si>
    <t>10001639</t>
  </si>
  <si>
    <t>5000000846</t>
  </si>
  <si>
    <t>10001640</t>
  </si>
  <si>
    <t>5000000847</t>
  </si>
  <si>
    <t>17:00:43</t>
  </si>
  <si>
    <t>10001641</t>
  </si>
  <si>
    <t>5000000848</t>
  </si>
  <si>
    <t>10001642</t>
  </si>
  <si>
    <t>5000000849</t>
  </si>
  <si>
    <t>10001643</t>
  </si>
  <si>
    <t>5000000850</t>
  </si>
  <si>
    <t>10001644</t>
  </si>
  <si>
    <t>5000000851</t>
  </si>
  <si>
    <t>14:30:59</t>
  </si>
  <si>
    <t>10001645</t>
  </si>
  <si>
    <t>5000000852</t>
  </si>
  <si>
    <t>10001646</t>
  </si>
  <si>
    <t>5000000853</t>
  </si>
  <si>
    <t>10001647</t>
  </si>
  <si>
    <t>5000000854</t>
  </si>
  <si>
    <t>23:00:09</t>
  </si>
  <si>
    <t>10001648</t>
  </si>
  <si>
    <t>5000000855</t>
  </si>
  <si>
    <t>14:00:01</t>
  </si>
  <si>
    <t>10001649</t>
  </si>
  <si>
    <t>5000000856</t>
  </si>
  <si>
    <t>10001650</t>
  </si>
  <si>
    <t>5000000857</t>
  </si>
  <si>
    <t>13:45:00</t>
  </si>
  <si>
    <t>10001651</t>
  </si>
  <si>
    <t>5000000858</t>
  </si>
  <si>
    <t>10001652</t>
  </si>
  <si>
    <t>5000000859</t>
  </si>
  <si>
    <t>SP03</t>
  </si>
  <si>
    <t>STS Spreader 03 PM</t>
  </si>
  <si>
    <t>18:00:05</t>
  </si>
  <si>
    <t>10001685</t>
  </si>
  <si>
    <t>5000000860</t>
  </si>
  <si>
    <t>10001686</t>
  </si>
  <si>
    <t>5000000861</t>
  </si>
  <si>
    <t>10001687</t>
  </si>
  <si>
    <t>5000000862</t>
  </si>
  <si>
    <t>10001688</t>
  </si>
  <si>
    <t>5000000863</t>
  </si>
  <si>
    <t>10001689</t>
  </si>
  <si>
    <t>5000000864</t>
  </si>
  <si>
    <t>STS20 Preventive Maintenance Plan</t>
  </si>
  <si>
    <t>10001690</t>
  </si>
  <si>
    <t>5000000865</t>
  </si>
  <si>
    <t>10001691</t>
  </si>
  <si>
    <t>5000000866</t>
  </si>
  <si>
    <t>22:15:32</t>
  </si>
  <si>
    <t>10001692</t>
  </si>
  <si>
    <t>5000000867</t>
  </si>
  <si>
    <t>18:00:30</t>
  </si>
  <si>
    <t>10001693</t>
  </si>
  <si>
    <t>5000000868</t>
  </si>
  <si>
    <t>10001695</t>
  </si>
  <si>
    <t>5000000869</t>
  </si>
  <si>
    <t>OHF01 PM</t>
  </si>
  <si>
    <t>10001696</t>
  </si>
  <si>
    <t>OHF 3 Monthly PM</t>
  </si>
  <si>
    <t>5000000870</t>
  </si>
  <si>
    <t>OHF02 PM</t>
  </si>
  <si>
    <t>10001697</t>
  </si>
  <si>
    <t>5000000871</t>
  </si>
  <si>
    <t>OHF03 PM</t>
  </si>
  <si>
    <t>10001698</t>
  </si>
  <si>
    <t>5000000872</t>
  </si>
  <si>
    <t>OHF04 PM</t>
  </si>
  <si>
    <t>10001699</t>
  </si>
  <si>
    <t>5000000873</t>
  </si>
  <si>
    <t>OHF05 PM</t>
  </si>
  <si>
    <t>10001700</t>
  </si>
  <si>
    <t>5000000874</t>
  </si>
  <si>
    <t>OHF06 PM</t>
  </si>
  <si>
    <t>10001701</t>
  </si>
  <si>
    <t>5000000875</t>
  </si>
  <si>
    <t>OHF07 PM</t>
  </si>
  <si>
    <t>10001702</t>
  </si>
  <si>
    <t>5000000876</t>
  </si>
  <si>
    <t>OHF08 PM</t>
  </si>
  <si>
    <t>10001703</t>
  </si>
  <si>
    <t>5000000877</t>
  </si>
  <si>
    <t>14:00:44</t>
  </si>
  <si>
    <t>IP1020260722</t>
  </si>
  <si>
    <t>10001721</t>
  </si>
  <si>
    <t>5000000878</t>
  </si>
  <si>
    <t>10001722</t>
  </si>
  <si>
    <t>5000000879</t>
  </si>
  <si>
    <t>10001723</t>
  </si>
  <si>
    <t>5000000880</t>
  </si>
  <si>
    <t>14:30:24</t>
  </si>
  <si>
    <t>IP1020260727</t>
  </si>
  <si>
    <t>10001774</t>
  </si>
  <si>
    <t>5000000881</t>
  </si>
  <si>
    <t>14:00:31</t>
  </si>
  <si>
    <t>10001775</t>
  </si>
  <si>
    <t>5000000882</t>
  </si>
  <si>
    <t>10001776</t>
  </si>
  <si>
    <t>5000000883</t>
  </si>
  <si>
    <t>10001777</t>
  </si>
  <si>
    <t>5000000884</t>
  </si>
  <si>
    <t>10:15:00</t>
  </si>
  <si>
    <t>22:00:40</t>
  </si>
  <si>
    <t>10001778</t>
  </si>
  <si>
    <t>5000000885</t>
  </si>
  <si>
    <t>10001779</t>
  </si>
  <si>
    <t>5000000886</t>
  </si>
  <si>
    <t>10001780</t>
  </si>
  <si>
    <t>5000000887</t>
  </si>
  <si>
    <t>10001781</t>
  </si>
  <si>
    <t>5000000888</t>
  </si>
  <si>
    <t>10001782</t>
  </si>
  <si>
    <t>5000000889</t>
  </si>
  <si>
    <t>10001783</t>
  </si>
  <si>
    <t>5000000890</t>
  </si>
  <si>
    <t>10001784</t>
  </si>
  <si>
    <t>5000000891</t>
  </si>
  <si>
    <t>20:00:28</t>
  </si>
  <si>
    <t>10001785</t>
  </si>
  <si>
    <t>5000000892</t>
  </si>
  <si>
    <t>14:00:06</t>
  </si>
  <si>
    <t>10001786</t>
  </si>
  <si>
    <t>5000000893</t>
  </si>
  <si>
    <t>10001787</t>
  </si>
  <si>
    <t>5000000894</t>
  </si>
  <si>
    <t>RTG01 Oil Sample</t>
  </si>
  <si>
    <t>10001788</t>
  </si>
  <si>
    <t>5000000895</t>
  </si>
  <si>
    <t>RTG02 Oil Sample</t>
  </si>
  <si>
    <t>10001789</t>
  </si>
  <si>
    <t>5000000896</t>
  </si>
  <si>
    <t>18:30:25</t>
  </si>
  <si>
    <t>IP1020260728</t>
  </si>
  <si>
    <t>10001799</t>
  </si>
  <si>
    <t>5000000897</t>
  </si>
  <si>
    <t>14:00:47</t>
  </si>
  <si>
    <t>10001800</t>
  </si>
  <si>
    <t>5000000898</t>
  </si>
  <si>
    <t>19:00:31</t>
  </si>
  <si>
    <t>10001801</t>
  </si>
  <si>
    <t>5000000899</t>
  </si>
  <si>
    <t>10001808</t>
  </si>
  <si>
    <t>5000000900</t>
  </si>
  <si>
    <t>10001809</t>
  </si>
  <si>
    <t>5000000901</t>
  </si>
  <si>
    <t>10001810</t>
  </si>
  <si>
    <t>5000000902</t>
  </si>
  <si>
    <t>10001811</t>
  </si>
  <si>
    <t>5000000903</t>
  </si>
  <si>
    <t>IP1020260729</t>
  </si>
  <si>
    <t>10001825</t>
  </si>
  <si>
    <t>5000000904</t>
  </si>
  <si>
    <t>10001826</t>
  </si>
  <si>
    <t>5000000905</t>
  </si>
  <si>
    <t>10001827</t>
  </si>
  <si>
    <t>5000000906</t>
  </si>
  <si>
    <t>10001828</t>
  </si>
  <si>
    <t>5000000907</t>
  </si>
  <si>
    <t>10001829</t>
  </si>
  <si>
    <t>5000000908</t>
  </si>
  <si>
    <t>RTG SPR24 Preventive Maintenance Plan</t>
  </si>
  <si>
    <t>10001830</t>
  </si>
  <si>
    <t>5000000909</t>
  </si>
  <si>
    <t>10001831</t>
  </si>
  <si>
    <t>5000000910</t>
  </si>
  <si>
    <t>10001832</t>
  </si>
  <si>
    <t>5000000911</t>
  </si>
  <si>
    <t>10001833</t>
  </si>
  <si>
    <t>5000000912</t>
  </si>
  <si>
    <t>IP1020260805</t>
  </si>
  <si>
    <t>10001942</t>
  </si>
  <si>
    <t>5000000913</t>
  </si>
  <si>
    <t>22:30:35</t>
  </si>
  <si>
    <t>10001943</t>
  </si>
  <si>
    <t>5000000914</t>
  </si>
  <si>
    <t>10001944</t>
  </si>
  <si>
    <t>5000000915</t>
  </si>
  <si>
    <t>10001945</t>
  </si>
  <si>
    <t>5000000916</t>
  </si>
  <si>
    <t>10001946</t>
  </si>
  <si>
    <t>5000000917</t>
  </si>
  <si>
    <t>10001947</t>
  </si>
  <si>
    <t>5000000918</t>
  </si>
  <si>
    <t>10001948</t>
  </si>
  <si>
    <t>5000000919</t>
  </si>
  <si>
    <t>15:00:48</t>
  </si>
  <si>
    <t>10001949</t>
  </si>
  <si>
    <t>5000000920</t>
  </si>
  <si>
    <t>19:30:25</t>
  </si>
  <si>
    <t>10001950</t>
  </si>
  <si>
    <t>5000000921</t>
  </si>
  <si>
    <t>10001951</t>
  </si>
  <si>
    <t>5000000922</t>
  </si>
  <si>
    <t>10001952</t>
  </si>
  <si>
    <t>5000000923</t>
  </si>
  <si>
    <t>10001953</t>
  </si>
  <si>
    <t>5000000924</t>
  </si>
  <si>
    <t>17:30:57</t>
  </si>
  <si>
    <t>10001954</t>
  </si>
  <si>
    <t>5000000925</t>
  </si>
  <si>
    <t>10001955</t>
  </si>
  <si>
    <t>5000000926</t>
  </si>
  <si>
    <t>10001956</t>
  </si>
  <si>
    <t>5000000927</t>
  </si>
  <si>
    <t>10001957</t>
  </si>
  <si>
    <t>5000000928</t>
  </si>
  <si>
    <t>10001958</t>
  </si>
  <si>
    <t>5000000929</t>
  </si>
  <si>
    <t>11:32:21</t>
  </si>
  <si>
    <t>10001959</t>
  </si>
  <si>
    <t>5000000930</t>
  </si>
  <si>
    <t>10001960</t>
  </si>
  <si>
    <t>5000000931</t>
  </si>
  <si>
    <t>10001961</t>
  </si>
  <si>
    <t>5000000932</t>
  </si>
  <si>
    <t>14:00:21</t>
  </si>
  <si>
    <t>10001962</t>
  </si>
  <si>
    <t>5000000933</t>
  </si>
  <si>
    <t>23:00:29</t>
  </si>
  <si>
    <t>10001963</t>
  </si>
  <si>
    <t>5000000934</t>
  </si>
  <si>
    <t>10001964</t>
  </si>
  <si>
    <t>5000000935</t>
  </si>
  <si>
    <t>17:00:48</t>
  </si>
  <si>
    <t>10001965</t>
  </si>
  <si>
    <t>5000000936</t>
  </si>
  <si>
    <t>10001966</t>
  </si>
  <si>
    <t>5000000937</t>
  </si>
  <si>
    <t>10001980</t>
  </si>
  <si>
    <t>5000000938</t>
  </si>
  <si>
    <t>10001981</t>
  </si>
  <si>
    <t>5000000939</t>
  </si>
  <si>
    <t>10001982</t>
  </si>
  <si>
    <t>5000000940</t>
  </si>
  <si>
    <t>jjjj</t>
  </si>
  <si>
    <t>10002007</t>
  </si>
  <si>
    <t>5000000941</t>
  </si>
  <si>
    <t>10002028</t>
  </si>
  <si>
    <t>5000000942</t>
  </si>
  <si>
    <t>21:49:45</t>
  </si>
  <si>
    <t>10002029</t>
  </si>
  <si>
    <t>5000000943</t>
  </si>
  <si>
    <t>14:00:57</t>
  </si>
  <si>
    <t>10002030</t>
  </si>
  <si>
    <t>5000000944</t>
  </si>
  <si>
    <t>19:00:56</t>
  </si>
  <si>
    <t>10002031</t>
  </si>
  <si>
    <t>5000000945</t>
  </si>
  <si>
    <t>10002032</t>
  </si>
  <si>
    <t>5000000946</t>
  </si>
  <si>
    <t>13:00:45</t>
  </si>
  <si>
    <t>10002033</t>
  </si>
  <si>
    <t>5000000947</t>
  </si>
  <si>
    <t>12:00:03</t>
  </si>
  <si>
    <t>10002034</t>
  </si>
  <si>
    <t>5000000948</t>
  </si>
  <si>
    <t>10002035</t>
  </si>
  <si>
    <t>5000000949</t>
  </si>
  <si>
    <t>10002036</t>
  </si>
  <si>
    <t>5000000950</t>
  </si>
  <si>
    <t>10002037</t>
  </si>
  <si>
    <t>5000000951</t>
  </si>
  <si>
    <t>10002038</t>
  </si>
  <si>
    <t>5000000952</t>
  </si>
  <si>
    <t>10002039</t>
  </si>
  <si>
    <t>5000000953</t>
  </si>
  <si>
    <t>21:30:04</t>
  </si>
  <si>
    <t>10002040</t>
  </si>
  <si>
    <t>5000000954</t>
  </si>
  <si>
    <t>10002041</t>
  </si>
  <si>
    <t>5000000955</t>
  </si>
  <si>
    <t>10002042</t>
  </si>
  <si>
    <t>5000000956</t>
  </si>
  <si>
    <t>10002043</t>
  </si>
  <si>
    <t>5000000957</t>
  </si>
  <si>
    <t>12:00:49</t>
  </si>
  <si>
    <t>10002044</t>
  </si>
  <si>
    <t>5000000958</t>
  </si>
  <si>
    <t>10002045</t>
  </si>
  <si>
    <t>5000000959</t>
  </si>
  <si>
    <t>10002046</t>
  </si>
  <si>
    <t>5000000960</t>
  </si>
  <si>
    <t>10002047</t>
  </si>
  <si>
    <t>5000000961</t>
  </si>
  <si>
    <t>10002048</t>
  </si>
  <si>
    <t>5000000962</t>
  </si>
  <si>
    <t>10002049</t>
  </si>
  <si>
    <t>5000000963</t>
  </si>
  <si>
    <t>19:30:35</t>
  </si>
  <si>
    <t>10002050</t>
  </si>
  <si>
    <t>5000000964</t>
  </si>
  <si>
    <t>10002051</t>
  </si>
  <si>
    <t>5000000965</t>
  </si>
  <si>
    <t>10002052</t>
  </si>
  <si>
    <t>5000000966</t>
  </si>
  <si>
    <t>19:45:00</t>
  </si>
  <si>
    <t>22:45:20</t>
  </si>
  <si>
    <t>IP1020260812</t>
  </si>
  <si>
    <t>10002066</t>
  </si>
  <si>
    <t>5000000967</t>
  </si>
  <si>
    <t>17:30:42</t>
  </si>
  <si>
    <t>10002070</t>
  </si>
  <si>
    <t>5000000968</t>
  </si>
  <si>
    <t>15:00:33</t>
  </si>
  <si>
    <t>IP1020260813</t>
  </si>
  <si>
    <t>10002080</t>
  </si>
  <si>
    <t>5000000969</t>
  </si>
  <si>
    <t>15:00:26</t>
  </si>
  <si>
    <t>10002081</t>
  </si>
  <si>
    <t>5000000970</t>
  </si>
  <si>
    <t>11:00:30</t>
  </si>
  <si>
    <t>10002082</t>
  </si>
  <si>
    <t>5000000971</t>
  </si>
  <si>
    <t>10002083</t>
  </si>
  <si>
    <t>5000000972</t>
  </si>
  <si>
    <t>10:00:50</t>
  </si>
  <si>
    <t>10002084</t>
  </si>
  <si>
    <t>5000000973</t>
  </si>
  <si>
    <t>10002085</t>
  </si>
  <si>
    <t>5000000974</t>
  </si>
  <si>
    <t>10002089</t>
  </si>
  <si>
    <t>5000000975</t>
  </si>
  <si>
    <t>10002090</t>
  </si>
  <si>
    <t>5000000976</t>
  </si>
  <si>
    <t>STS SPR08 Preventive Maintenance Plan</t>
  </si>
  <si>
    <t>12:40:49</t>
  </si>
  <si>
    <t>10002091</t>
  </si>
  <si>
    <t>5000000977</t>
  </si>
  <si>
    <t>10002092</t>
  </si>
  <si>
    <t>5000000978</t>
  </si>
  <si>
    <t>10002093</t>
  </si>
  <si>
    <t>5000000979</t>
  </si>
  <si>
    <t>10002094</t>
  </si>
  <si>
    <t>5000000980</t>
  </si>
  <si>
    <t>10002095</t>
  </si>
  <si>
    <t>5000000981</t>
  </si>
  <si>
    <t>10002096</t>
  </si>
  <si>
    <t>5000000982</t>
  </si>
  <si>
    <t>06:30:00</t>
  </si>
  <si>
    <t>10002097</t>
  </si>
  <si>
    <t>5000000983</t>
  </si>
  <si>
    <t>10002098</t>
  </si>
  <si>
    <t>5000000984</t>
  </si>
  <si>
    <t>10002099</t>
  </si>
  <si>
    <t>5000000985</t>
  </si>
  <si>
    <t>10002100</t>
  </si>
  <si>
    <t>5000000986</t>
  </si>
  <si>
    <t>14:00:07</t>
  </si>
  <si>
    <t>IP1020260818</t>
  </si>
  <si>
    <t>10002137</t>
  </si>
  <si>
    <t>5000000987</t>
  </si>
  <si>
    <t>10002138</t>
  </si>
  <si>
    <t>5000000988</t>
  </si>
  <si>
    <t>23:00:49</t>
  </si>
  <si>
    <t>10002139</t>
  </si>
  <si>
    <t>5000000989</t>
  </si>
  <si>
    <t>10002140</t>
  </si>
  <si>
    <t>5000000990</t>
  </si>
  <si>
    <t>10:00:27</t>
  </si>
  <si>
    <t>10002141</t>
  </si>
  <si>
    <t>5000000991</t>
  </si>
  <si>
    <t>10002142</t>
  </si>
  <si>
    <t>5000000992</t>
  </si>
  <si>
    <t>10002143</t>
  </si>
  <si>
    <t>5000000993</t>
  </si>
  <si>
    <t>10002144</t>
  </si>
  <si>
    <t>5000000994</t>
  </si>
  <si>
    <t>15:00:35</t>
  </si>
  <si>
    <t>10002145</t>
  </si>
  <si>
    <t>5000000995</t>
  </si>
  <si>
    <t>10002146</t>
  </si>
  <si>
    <t>5000000996</t>
  </si>
  <si>
    <t>10002147</t>
  </si>
  <si>
    <t>5000000997</t>
  </si>
  <si>
    <t>10002148</t>
  </si>
  <si>
    <t>5000000998</t>
  </si>
  <si>
    <t>10002149</t>
  </si>
  <si>
    <t>5000000999</t>
  </si>
  <si>
    <t>10002150</t>
  </si>
  <si>
    <t>5000001000</t>
  </si>
  <si>
    <t>21:30:49</t>
  </si>
  <si>
    <t>10002151</t>
  </si>
  <si>
    <t>5000001001</t>
  </si>
  <si>
    <t>STS SPR09 Preventive Maintenance Plan</t>
  </si>
  <si>
    <t>10002152</t>
  </si>
  <si>
    <t>5000001002</t>
  </si>
  <si>
    <t>10002153</t>
  </si>
  <si>
    <t>5000001003</t>
  </si>
  <si>
    <t>10002154</t>
  </si>
  <si>
    <t>5000001004</t>
  </si>
  <si>
    <t>10002155</t>
  </si>
  <si>
    <t>5000001005</t>
  </si>
  <si>
    <t>10002156</t>
  </si>
  <si>
    <t>5000001006</t>
  </si>
  <si>
    <t>IP1020260819</t>
  </si>
  <si>
    <t>10002165</t>
  </si>
  <si>
    <t>5000001007</t>
  </si>
  <si>
    <t>STS Wire Rope Greasing</t>
  </si>
  <si>
    <t>10002166</t>
  </si>
  <si>
    <t>5000001008</t>
  </si>
  <si>
    <t>IP1020260823</t>
  </si>
  <si>
    <t>10002193</t>
  </si>
  <si>
    <t>5000001009</t>
  </si>
  <si>
    <t>10002194</t>
  </si>
  <si>
    <t>5000001010</t>
  </si>
  <si>
    <t>13:00:29</t>
  </si>
  <si>
    <t>10002195</t>
  </si>
  <si>
    <t>5000001011</t>
  </si>
  <si>
    <t>10002196</t>
  </si>
  <si>
    <t>5000001012</t>
  </si>
  <si>
    <t>16:30:02</t>
  </si>
  <si>
    <t>10002197</t>
  </si>
  <si>
    <t>5000001013</t>
  </si>
  <si>
    <t>10002198</t>
  </si>
  <si>
    <t>5000001014</t>
  </si>
  <si>
    <t>10002199</t>
  </si>
  <si>
    <t>5000001015</t>
  </si>
  <si>
    <t>11:00:21</t>
  </si>
  <si>
    <t>10002200</t>
  </si>
  <si>
    <t>5000001016</t>
  </si>
  <si>
    <t>13:00:33</t>
  </si>
  <si>
    <t>10002201</t>
  </si>
  <si>
    <t>5000001017</t>
  </si>
  <si>
    <t>10002202</t>
  </si>
  <si>
    <t>5000001018</t>
  </si>
  <si>
    <t>PU03</t>
  </si>
  <si>
    <t>PU03 Preventive Maintenance Plan</t>
  </si>
  <si>
    <t>10002203</t>
  </si>
  <si>
    <t>PU PM 5000 KM</t>
  </si>
  <si>
    <t>5000001019</t>
  </si>
  <si>
    <t>PU01</t>
  </si>
  <si>
    <t>PU01 Preventive Maintenance Plan</t>
  </si>
  <si>
    <t>10002204</t>
  </si>
  <si>
    <t>5000001020</t>
  </si>
  <si>
    <t>PU02</t>
  </si>
  <si>
    <t>PU02 Preventive Maintenance Plan</t>
  </si>
  <si>
    <t>12:04:15</t>
  </si>
  <si>
    <t>10002205</t>
  </si>
  <si>
    <t>5000001021</t>
  </si>
  <si>
    <t>PU04</t>
  </si>
  <si>
    <t>PU04 Preventive Maintenance Plan</t>
  </si>
  <si>
    <t>10002206</t>
  </si>
  <si>
    <t>5000001022</t>
  </si>
  <si>
    <t>PU05</t>
  </si>
  <si>
    <t>PU05 Preventive Maintenance Plan</t>
  </si>
  <si>
    <t>10002207</t>
  </si>
  <si>
    <t>5000001023</t>
  </si>
  <si>
    <t>10002213</t>
  </si>
  <si>
    <t>5000001024</t>
  </si>
  <si>
    <t>STS03 Wire Rope Greasing</t>
  </si>
  <si>
    <t>10002214</t>
  </si>
  <si>
    <t>5000001025</t>
  </si>
  <si>
    <t>05:30:00</t>
  </si>
  <si>
    <t>IP1020260825</t>
  </si>
  <si>
    <t>10002215</t>
  </si>
  <si>
    <t>5000001026</t>
  </si>
  <si>
    <t>10002216</t>
  </si>
  <si>
    <t>5000001027</t>
  </si>
  <si>
    <t>10002217</t>
  </si>
  <si>
    <t>5000001028</t>
  </si>
  <si>
    <t>10002218</t>
  </si>
  <si>
    <t>5000001029</t>
  </si>
  <si>
    <t>10002219</t>
  </si>
  <si>
    <t>5000001030</t>
  </si>
  <si>
    <t>10002220</t>
  </si>
  <si>
    <t>5000001031</t>
  </si>
  <si>
    <t>10002221</t>
  </si>
  <si>
    <t>5000001032</t>
  </si>
  <si>
    <t>10002222</t>
  </si>
  <si>
    <t>5000001033</t>
  </si>
  <si>
    <t>10002223</t>
  </si>
  <si>
    <t>5000001034</t>
  </si>
  <si>
    <t>10002224</t>
  </si>
  <si>
    <t>5000001035</t>
  </si>
  <si>
    <t>10002225</t>
  </si>
  <si>
    <t>5000001036</t>
  </si>
  <si>
    <t>21:00:28</t>
  </si>
  <si>
    <t>10002226</t>
  </si>
  <si>
    <t>5000001037</t>
  </si>
  <si>
    <t>10002227</t>
  </si>
  <si>
    <t>5000001038</t>
  </si>
  <si>
    <t>10002228</t>
  </si>
  <si>
    <t>5000001039</t>
  </si>
  <si>
    <t>10002229</t>
  </si>
  <si>
    <t>5000001040</t>
  </si>
  <si>
    <t>IP1020260826</t>
  </si>
  <si>
    <t>10002237</t>
  </si>
  <si>
    <t>5000001041</t>
  </si>
  <si>
    <t>10002241</t>
  </si>
  <si>
    <t>5000001042</t>
  </si>
  <si>
    <t>10002242</t>
  </si>
  <si>
    <t>5000001043</t>
  </si>
  <si>
    <t>10002243</t>
  </si>
  <si>
    <t>5000001044</t>
  </si>
  <si>
    <t>10002244</t>
  </si>
  <si>
    <t>5000001045</t>
  </si>
  <si>
    <t>IP1020260831</t>
  </si>
  <si>
    <t>10002293</t>
  </si>
  <si>
    <t>5000001046</t>
  </si>
  <si>
    <t>10002294</t>
  </si>
  <si>
    <t>5000001047</t>
  </si>
  <si>
    <t>10002295</t>
  </si>
  <si>
    <t>5000001048</t>
  </si>
  <si>
    <t>20:00:30</t>
  </si>
  <si>
    <t>10002296</t>
  </si>
  <si>
    <t>5000001049</t>
  </si>
  <si>
    <t>10002297</t>
  </si>
  <si>
    <t>5000001050</t>
  </si>
  <si>
    <t>IP1020260901</t>
  </si>
  <si>
    <t>10002305</t>
  </si>
  <si>
    <t>5000001051</t>
  </si>
  <si>
    <t>10002306</t>
  </si>
  <si>
    <t>5000001052</t>
  </si>
  <si>
    <t>10002307</t>
  </si>
  <si>
    <t>RS PM 1000 HR</t>
  </si>
  <si>
    <t>5000001053</t>
  </si>
  <si>
    <t>10002308</t>
  </si>
  <si>
    <t>5000001054</t>
  </si>
  <si>
    <t>Carvan PM weekly</t>
  </si>
  <si>
    <t>10002309</t>
  </si>
  <si>
    <t>Caravan weekly PM</t>
  </si>
  <si>
    <t>5000001055</t>
  </si>
  <si>
    <t>STS02 Wire Rope Greasing</t>
  </si>
  <si>
    <t>10002314</t>
  </si>
  <si>
    <t>5000001056</t>
  </si>
  <si>
    <t>IP1020260902</t>
  </si>
  <si>
    <t>10002315</t>
  </si>
  <si>
    <t>5000001057</t>
  </si>
  <si>
    <t>10002316</t>
  </si>
  <si>
    <t>5000001058</t>
  </si>
  <si>
    <t>01-22-002</t>
  </si>
  <si>
    <t>Block 2</t>
  </si>
  <si>
    <t>Block02 monthly PM</t>
  </si>
  <si>
    <t>10002317</t>
  </si>
  <si>
    <t>Yard PM</t>
  </si>
  <si>
    <t>5000001059</t>
  </si>
  <si>
    <t>01-22-003</t>
  </si>
  <si>
    <t>Block 3</t>
  </si>
  <si>
    <t>Block03 monthly PM</t>
  </si>
  <si>
    <t>10002318</t>
  </si>
  <si>
    <t>5000001060</t>
  </si>
  <si>
    <t>01-22-004</t>
  </si>
  <si>
    <t>Block 4</t>
  </si>
  <si>
    <t>Block04 monthly PM</t>
  </si>
  <si>
    <t>10002319</t>
  </si>
  <si>
    <t>5000001061</t>
  </si>
  <si>
    <t>01-22-005</t>
  </si>
  <si>
    <t>Block 5</t>
  </si>
  <si>
    <t>Block05 monthly PM</t>
  </si>
  <si>
    <t>10002320</t>
  </si>
  <si>
    <t>5000001062</t>
  </si>
  <si>
    <t>10002321</t>
  </si>
  <si>
    <t>5000001063</t>
  </si>
  <si>
    <t>10002322</t>
  </si>
  <si>
    <t>5000001064</t>
  </si>
  <si>
    <t>10002323</t>
  </si>
  <si>
    <t>5000001065</t>
  </si>
  <si>
    <t>10002324</t>
  </si>
  <si>
    <t>5000001066</t>
  </si>
  <si>
    <t>10002325</t>
  </si>
  <si>
    <t>5000001067</t>
  </si>
  <si>
    <t>10002326</t>
  </si>
  <si>
    <t>5000001068</t>
  </si>
  <si>
    <t>10002327</t>
  </si>
  <si>
    <t>5000001069</t>
  </si>
  <si>
    <t>10002328</t>
  </si>
  <si>
    <t>5000001070</t>
  </si>
  <si>
    <t>GNT04</t>
  </si>
  <si>
    <t>Gooseneck04 monthly Pm</t>
  </si>
  <si>
    <t>10002329</t>
  </si>
  <si>
    <t>5000001071</t>
  </si>
  <si>
    <t>GNT01</t>
  </si>
  <si>
    <t>Gooseneck01 monthly Pm</t>
  </si>
  <si>
    <t>10002330</t>
  </si>
  <si>
    <t>5000001072</t>
  </si>
  <si>
    <t>GNT02</t>
  </si>
  <si>
    <t>Gooseneck02 monthly Pm</t>
  </si>
  <si>
    <t>10002331</t>
  </si>
  <si>
    <t>5000001073</t>
  </si>
  <si>
    <t>GNT03</t>
  </si>
  <si>
    <t>Gooseneck03 monthly Pm</t>
  </si>
  <si>
    <t>10002332</t>
  </si>
  <si>
    <t>5000001074</t>
  </si>
  <si>
    <t>STS04 Wire Rope Greasing</t>
  </si>
  <si>
    <t>10002335</t>
  </si>
  <si>
    <t>5000001075</t>
  </si>
  <si>
    <t>RTG SPR03 Preventive Maintenance</t>
  </si>
  <si>
    <t>10002349</t>
  </si>
  <si>
    <t>5000001076</t>
  </si>
  <si>
    <t>IP1020260903</t>
  </si>
  <si>
    <t>10002350</t>
  </si>
  <si>
    <t>5000001077</t>
  </si>
  <si>
    <t>10002351</t>
  </si>
  <si>
    <t>5000001078</t>
  </si>
  <si>
    <t>10002352</t>
  </si>
  <si>
    <t>5000001079</t>
  </si>
  <si>
    <t>10002353</t>
  </si>
  <si>
    <t>5000001080</t>
  </si>
  <si>
    <t>10002354</t>
  </si>
  <si>
    <t>5000001081</t>
  </si>
  <si>
    <t>10002355</t>
  </si>
  <si>
    <t>5000001082</t>
  </si>
  <si>
    <t>RTG SPR03Preventive Maintenance Plan</t>
  </si>
  <si>
    <t>10002356</t>
  </si>
  <si>
    <t>5000001083</t>
  </si>
  <si>
    <t>10002357</t>
  </si>
  <si>
    <t>5000001084</t>
  </si>
  <si>
    <t>STS05 Wire Rope Greasing</t>
  </si>
  <si>
    <t>10002378</t>
  </si>
  <si>
    <t>5000001085</t>
  </si>
  <si>
    <t>01-01-006-04-07</t>
  </si>
  <si>
    <t>STS06 BOOM  WIRE ROPE</t>
  </si>
  <si>
    <t>STS06 Wire Rope Greasing</t>
  </si>
  <si>
    <t>10002383</t>
  </si>
  <si>
    <t>5000001086</t>
  </si>
  <si>
    <t>IP1020260909</t>
  </si>
  <si>
    <t>10002384</t>
  </si>
  <si>
    <t>5000001087</t>
  </si>
  <si>
    <t>10002385</t>
  </si>
  <si>
    <t>5000001088</t>
  </si>
  <si>
    <t>10002386</t>
  </si>
  <si>
    <t>5000001089</t>
  </si>
  <si>
    <t>10002387</t>
  </si>
  <si>
    <t>5000001090</t>
  </si>
  <si>
    <t>10002388</t>
  </si>
  <si>
    <t>5000001091</t>
  </si>
  <si>
    <t>10002389</t>
  </si>
  <si>
    <t>5000001092</t>
  </si>
  <si>
    <t>Forklift Engine Oil Replacment</t>
  </si>
  <si>
    <t>10002390</t>
  </si>
  <si>
    <t>5000001093</t>
  </si>
  <si>
    <t>10002391</t>
  </si>
  <si>
    <t>5000001094</t>
  </si>
  <si>
    <t>10002392</t>
  </si>
  <si>
    <t>5000001095</t>
  </si>
  <si>
    <t>10002393</t>
  </si>
  <si>
    <t>5000001096</t>
  </si>
  <si>
    <t>10002394</t>
  </si>
  <si>
    <t>5000001097</t>
  </si>
  <si>
    <t>PS19</t>
  </si>
  <si>
    <t>Pinning station19 monthly Pm</t>
  </si>
  <si>
    <t>09:00:15</t>
  </si>
  <si>
    <t>10002395</t>
  </si>
  <si>
    <t>pining station PM</t>
  </si>
  <si>
    <t>5000001098</t>
  </si>
  <si>
    <t>PS18</t>
  </si>
  <si>
    <t>Pinning station18 monthly Pm</t>
  </si>
  <si>
    <t>10002396</t>
  </si>
  <si>
    <t>5000001099</t>
  </si>
  <si>
    <t>PS17</t>
  </si>
  <si>
    <t>Pinning station17 monthly Pm</t>
  </si>
  <si>
    <t>21:00:43</t>
  </si>
  <si>
    <t>10002397</t>
  </si>
  <si>
    <t>5000001100</t>
  </si>
  <si>
    <t>Pinning station16 monthly Pm</t>
  </si>
  <si>
    <t>20:00:19</t>
  </si>
  <si>
    <t>10002398</t>
  </si>
  <si>
    <t>5000001101</t>
  </si>
  <si>
    <t>PS15</t>
  </si>
  <si>
    <t>Pinning station15 monthly Pm</t>
  </si>
  <si>
    <t>10002399</t>
  </si>
  <si>
    <t>5000001102</t>
  </si>
  <si>
    <t>PS14</t>
  </si>
  <si>
    <t>Pinning station14 monthly Pm</t>
  </si>
  <si>
    <t>18:00:56</t>
  </si>
  <si>
    <t>10002400</t>
  </si>
  <si>
    <t>5000001103</t>
  </si>
  <si>
    <t>PS13</t>
  </si>
  <si>
    <t>Pinning station13 monthly Pm</t>
  </si>
  <si>
    <t>10002401</t>
  </si>
  <si>
    <t>5000001104</t>
  </si>
  <si>
    <t>PS12</t>
  </si>
  <si>
    <t>Pinning station12 monthly Pm</t>
  </si>
  <si>
    <t>10002402</t>
  </si>
  <si>
    <t>5000001105</t>
  </si>
  <si>
    <t>PS11</t>
  </si>
  <si>
    <t>Pinning station11 monthly Pm</t>
  </si>
  <si>
    <t>10002403</t>
  </si>
  <si>
    <t>5000001106</t>
  </si>
  <si>
    <t>Pinning station10 monthly Pm</t>
  </si>
  <si>
    <t>10002404</t>
  </si>
  <si>
    <t>5000001107</t>
  </si>
  <si>
    <t>PS09</t>
  </si>
  <si>
    <t>Pinning station09 monthly Pm</t>
  </si>
  <si>
    <t>10002405</t>
  </si>
  <si>
    <t>5000001108</t>
  </si>
  <si>
    <t>PS08</t>
  </si>
  <si>
    <t>Pinning station08 monthly Pm</t>
  </si>
  <si>
    <t>15:00:56</t>
  </si>
  <si>
    <t>10002406</t>
  </si>
  <si>
    <t>5000001109</t>
  </si>
  <si>
    <t>PS07</t>
  </si>
  <si>
    <t>Pinning station07 monthly Pm</t>
  </si>
  <si>
    <t>10002407</t>
  </si>
  <si>
    <t>5000001110</t>
  </si>
  <si>
    <t>PS06</t>
  </si>
  <si>
    <t>Pinning station06 monthly Pm</t>
  </si>
  <si>
    <t>13:00:02</t>
  </si>
  <si>
    <t>10002408</t>
  </si>
  <si>
    <t>5000001111</t>
  </si>
  <si>
    <t>PS05</t>
  </si>
  <si>
    <t>Pinning station05 monthly Pm</t>
  </si>
  <si>
    <t>11:00:01</t>
  </si>
  <si>
    <t>10002409</t>
  </si>
  <si>
    <t>5000001112</t>
  </si>
  <si>
    <t>PS04</t>
  </si>
  <si>
    <t>Pinning station04 monthly Pm</t>
  </si>
  <si>
    <t>12:00:31</t>
  </si>
  <si>
    <t>10002410</t>
  </si>
  <si>
    <t>5000001113</t>
  </si>
  <si>
    <t>PS03</t>
  </si>
  <si>
    <t>Pinning station03 monthly Pm</t>
  </si>
  <si>
    <t>10002411</t>
  </si>
  <si>
    <t>5000001114</t>
  </si>
  <si>
    <t>Pinning station02 monthly Pm</t>
  </si>
  <si>
    <t>10002412</t>
  </si>
  <si>
    <t>5000001115</t>
  </si>
  <si>
    <t>PS01</t>
  </si>
  <si>
    <t>Pinning station01 monthly Pm</t>
  </si>
  <si>
    <t>10002413</t>
  </si>
  <si>
    <t>5000001116</t>
  </si>
  <si>
    <t>STS07 Wire Rope Greasing</t>
  </si>
  <si>
    <t>10002414</t>
  </si>
  <si>
    <t>5000001117</t>
  </si>
  <si>
    <t>PS20</t>
  </si>
  <si>
    <t>Pinning station20 monthly Pm</t>
  </si>
  <si>
    <t>10002457</t>
  </si>
  <si>
    <t>5000001118</t>
  </si>
  <si>
    <t>15:00:28</t>
  </si>
  <si>
    <t>10002472</t>
  </si>
  <si>
    <t>5000001119</t>
  </si>
  <si>
    <t>10002473</t>
  </si>
  <si>
    <t>5000001120</t>
  </si>
  <si>
    <t>10002474</t>
  </si>
  <si>
    <t>5000001121</t>
  </si>
  <si>
    <t>23:00:35</t>
  </si>
  <si>
    <t>10002475</t>
  </si>
  <si>
    <t>5000001122</t>
  </si>
  <si>
    <t>10:00:39</t>
  </si>
  <si>
    <t>10002476</t>
  </si>
  <si>
    <t>5000001123</t>
  </si>
  <si>
    <t>10002477</t>
  </si>
  <si>
    <t>5000001124</t>
  </si>
  <si>
    <t>10002478</t>
  </si>
  <si>
    <t>5000001125</t>
  </si>
  <si>
    <t>10002479</t>
  </si>
  <si>
    <t>5000001126</t>
  </si>
  <si>
    <t>10002480</t>
  </si>
  <si>
    <t>5000001127</t>
  </si>
  <si>
    <t>11:30:39</t>
  </si>
  <si>
    <t>10002481</t>
  </si>
  <si>
    <t>5000001128</t>
  </si>
  <si>
    <t>10002483</t>
  </si>
  <si>
    <t>5000001129</t>
  </si>
  <si>
    <t>10002484</t>
  </si>
  <si>
    <t>5000001130</t>
  </si>
  <si>
    <t>10002485</t>
  </si>
  <si>
    <t>5000001131</t>
  </si>
  <si>
    <t>10002486</t>
  </si>
  <si>
    <t>5000001132</t>
  </si>
  <si>
    <t>10002487</t>
  </si>
  <si>
    <t>5000001133</t>
  </si>
  <si>
    <t>10002488</t>
  </si>
  <si>
    <t>5000001134</t>
  </si>
  <si>
    <t>10002489</t>
  </si>
  <si>
    <t>5000001135</t>
  </si>
  <si>
    <t>10002490</t>
  </si>
  <si>
    <t>5000001136</t>
  </si>
  <si>
    <t>10002491</t>
  </si>
  <si>
    <t>5000001137</t>
  </si>
  <si>
    <t>10002492</t>
  </si>
  <si>
    <t>5000001138</t>
  </si>
  <si>
    <t>10002493</t>
  </si>
  <si>
    <t>5000001139</t>
  </si>
  <si>
    <t>10002494</t>
  </si>
  <si>
    <t>5000001140</t>
  </si>
  <si>
    <t>10002495</t>
  </si>
  <si>
    <t>5000001141</t>
  </si>
  <si>
    <t>10002496</t>
  </si>
  <si>
    <t>5000001142</t>
  </si>
  <si>
    <t>10002497</t>
  </si>
  <si>
    <t>5000001143</t>
  </si>
  <si>
    <t>10002498</t>
  </si>
  <si>
    <t>5000001144</t>
  </si>
  <si>
    <t>RTG SPR12 Preventive Maintenance Plan</t>
  </si>
  <si>
    <t>10002505</t>
  </si>
  <si>
    <t>5000001145</t>
  </si>
  <si>
    <t>21:00:40</t>
  </si>
  <si>
    <t>IP1020260923</t>
  </si>
  <si>
    <t>10002534</t>
  </si>
  <si>
    <t>RTG PM 4000 HR</t>
  </si>
  <si>
    <t>D</t>
  </si>
  <si>
    <t>5000001146</t>
  </si>
  <si>
    <t>10002535</t>
  </si>
  <si>
    <t>5000001147</t>
  </si>
  <si>
    <t>22:00:32</t>
  </si>
  <si>
    <t>10002536</t>
  </si>
  <si>
    <t>5000001148</t>
  </si>
  <si>
    <t>10002537</t>
  </si>
  <si>
    <t>5000001149</t>
  </si>
  <si>
    <t>22:00:26</t>
  </si>
  <si>
    <t>10002538</t>
  </si>
  <si>
    <t>5000001150</t>
  </si>
  <si>
    <t>10002539</t>
  </si>
  <si>
    <t>5000001151</t>
  </si>
  <si>
    <t>10002540</t>
  </si>
  <si>
    <t>5000001152</t>
  </si>
  <si>
    <t>10002541</t>
  </si>
  <si>
    <t>5000001153</t>
  </si>
  <si>
    <t>10002542</t>
  </si>
  <si>
    <t>5000001154</t>
  </si>
  <si>
    <t>Gantry Differntial and Final Hub Oil Rep</t>
  </si>
  <si>
    <t>10002551</t>
  </si>
  <si>
    <t>5000001155</t>
  </si>
  <si>
    <t>10002552</t>
  </si>
  <si>
    <t>5000001156</t>
  </si>
  <si>
    <t>RTG35 Precheck</t>
  </si>
  <si>
    <t>10002567</t>
  </si>
  <si>
    <t>5000001157</t>
  </si>
  <si>
    <t>RTG07 Precheck</t>
  </si>
  <si>
    <t>10002568</t>
  </si>
  <si>
    <t>5000001158</t>
  </si>
  <si>
    <t>RTG33 Precheck</t>
  </si>
  <si>
    <t>10002569</t>
  </si>
  <si>
    <t>5000001159</t>
  </si>
  <si>
    <t>RTG36 Precheck</t>
  </si>
  <si>
    <t>10002570</t>
  </si>
  <si>
    <t>5000001160</t>
  </si>
  <si>
    <t>RTG39 Precheck</t>
  </si>
  <si>
    <t>10002571</t>
  </si>
  <si>
    <t>5000001161</t>
  </si>
  <si>
    <t>RTG40 Precheck</t>
  </si>
  <si>
    <t>10002572</t>
  </si>
  <si>
    <t>5000001162</t>
  </si>
  <si>
    <t>RTG23 Precheck</t>
  </si>
  <si>
    <t>10002573</t>
  </si>
  <si>
    <t>5000001163</t>
  </si>
  <si>
    <t>TT001 Precheck</t>
  </si>
  <si>
    <t>10002574</t>
  </si>
  <si>
    <t>5000001164</t>
  </si>
  <si>
    <t>TT004 Precheck</t>
  </si>
  <si>
    <t>10002575</t>
  </si>
  <si>
    <t>5000001165</t>
  </si>
  <si>
    <t>TT005 Precheck</t>
  </si>
  <si>
    <t>10002576</t>
  </si>
  <si>
    <t>5000001166</t>
  </si>
  <si>
    <t>TT006 Precheck</t>
  </si>
  <si>
    <t>10002577</t>
  </si>
  <si>
    <t>5000001167</t>
  </si>
  <si>
    <t>TT007 Precheck</t>
  </si>
  <si>
    <t>10002578</t>
  </si>
  <si>
    <t>5000001168</t>
  </si>
  <si>
    <t>TT008 Precheck</t>
  </si>
  <si>
    <t>10002579</t>
  </si>
  <si>
    <t>5000001169</t>
  </si>
  <si>
    <t>TT010 Precheck</t>
  </si>
  <si>
    <t>10002580</t>
  </si>
  <si>
    <t>5000001170</t>
  </si>
  <si>
    <t>TT012 Precheck</t>
  </si>
  <si>
    <t>REL  CSER MANC PRC</t>
  </si>
  <si>
    <t>10002581</t>
  </si>
  <si>
    <t>5000001171</t>
  </si>
  <si>
    <t>TT015 Precheck</t>
  </si>
  <si>
    <t>10002582</t>
  </si>
  <si>
    <t>5000001172</t>
  </si>
  <si>
    <t>TT020 Precheck</t>
  </si>
  <si>
    <t>10002583</t>
  </si>
  <si>
    <t>5000001173</t>
  </si>
  <si>
    <t>TT025 Precheck</t>
  </si>
  <si>
    <t>10002584</t>
  </si>
  <si>
    <t>5000001174</t>
  </si>
  <si>
    <t>TT026 Precheck</t>
  </si>
  <si>
    <t>10002585</t>
  </si>
  <si>
    <t>5000001175</t>
  </si>
  <si>
    <t>TT027 Precheck</t>
  </si>
  <si>
    <t>10002586</t>
  </si>
  <si>
    <t>5000001176</t>
  </si>
  <si>
    <t>TT028 Precheck</t>
  </si>
  <si>
    <t>10002587</t>
  </si>
  <si>
    <t>5000001177</t>
  </si>
  <si>
    <t>TT029 Precheck</t>
  </si>
  <si>
    <t>10002588</t>
  </si>
  <si>
    <t>5000001178</t>
  </si>
  <si>
    <t>TT031 Precheck</t>
  </si>
  <si>
    <t>10002589</t>
  </si>
  <si>
    <t>5000001179</t>
  </si>
  <si>
    <t>TT032 Precheck</t>
  </si>
  <si>
    <t>10002590</t>
  </si>
  <si>
    <t>5000001180</t>
  </si>
  <si>
    <t>TT036 Precheck</t>
  </si>
  <si>
    <t>10002591</t>
  </si>
  <si>
    <t>5000001181</t>
  </si>
  <si>
    <t>TT082 Precheck</t>
  </si>
  <si>
    <t>10002592</t>
  </si>
  <si>
    <t>5000001182</t>
  </si>
  <si>
    <t>TT044 Precheck</t>
  </si>
  <si>
    <t>10002593</t>
  </si>
  <si>
    <t>5000001183</t>
  </si>
  <si>
    <t>TT078 Precheck</t>
  </si>
  <si>
    <t>10002594</t>
  </si>
  <si>
    <t>5000001184</t>
  </si>
  <si>
    <t>TT081 Precheck</t>
  </si>
  <si>
    <t>10002595</t>
  </si>
  <si>
    <t>5000001185</t>
  </si>
  <si>
    <t>TT098 Precheck</t>
  </si>
  <si>
    <t>10002596</t>
  </si>
  <si>
    <t>5000001186</t>
  </si>
  <si>
    <t>TT065 Precheck</t>
  </si>
  <si>
    <t>10002597</t>
  </si>
  <si>
    <t>5000001187</t>
  </si>
  <si>
    <t>TT086 Precheck</t>
  </si>
  <si>
    <t>10002598</t>
  </si>
  <si>
    <t>5000001188</t>
  </si>
  <si>
    <t>TT093 Precheck</t>
  </si>
  <si>
    <t>10002599</t>
  </si>
  <si>
    <t>5000001189</t>
  </si>
  <si>
    <t>TT066 Precheck</t>
  </si>
  <si>
    <t>10002600</t>
  </si>
  <si>
    <t>5000001190</t>
  </si>
  <si>
    <t>TT069 Precheck</t>
  </si>
  <si>
    <t>10002601</t>
  </si>
  <si>
    <t>5000001191</t>
  </si>
  <si>
    <t>TT072 Precheck</t>
  </si>
  <si>
    <t>10002602</t>
  </si>
  <si>
    <t>5000001192</t>
  </si>
  <si>
    <t>TT077 Precheck</t>
  </si>
  <si>
    <t>10002603</t>
  </si>
  <si>
    <t>5000001193</t>
  </si>
  <si>
    <t>TT038 Precheck</t>
  </si>
  <si>
    <t>10002604</t>
  </si>
  <si>
    <t>5000001194</t>
  </si>
  <si>
    <t>TT067 Precheck</t>
  </si>
  <si>
    <t>10002605</t>
  </si>
  <si>
    <t>5000001195</t>
  </si>
  <si>
    <t>TT073 Precheck</t>
  </si>
  <si>
    <t>10002606</t>
  </si>
  <si>
    <t>5000001196</t>
  </si>
  <si>
    <t>TT076 Precheck</t>
  </si>
  <si>
    <t>10002607</t>
  </si>
  <si>
    <t>5000001197</t>
  </si>
  <si>
    <t>TT090 Precheck</t>
  </si>
  <si>
    <t>10002608</t>
  </si>
  <si>
    <t>5000001198</t>
  </si>
  <si>
    <t>TT039 Precheck</t>
  </si>
  <si>
    <t>10002609</t>
  </si>
  <si>
    <t>5000001199</t>
  </si>
  <si>
    <t>TT074 Precheck</t>
  </si>
  <si>
    <t>10002610</t>
  </si>
  <si>
    <t>5000001200</t>
  </si>
  <si>
    <t>TT091 Precheck</t>
  </si>
  <si>
    <t>10002611</t>
  </si>
  <si>
    <t>5000001201</t>
  </si>
  <si>
    <t>TT070 Precheck</t>
  </si>
  <si>
    <t>10002612</t>
  </si>
  <si>
    <t>5000001202</t>
  </si>
  <si>
    <t>TT079 Precheck</t>
  </si>
  <si>
    <t>10002613</t>
  </si>
  <si>
    <t>5000001203</t>
  </si>
  <si>
    <t>TT092 Precheck</t>
  </si>
  <si>
    <t>10002614</t>
  </si>
  <si>
    <t>5000001204</t>
  </si>
  <si>
    <t>TT100 Precheck</t>
  </si>
  <si>
    <t>10002615</t>
  </si>
  <si>
    <t>5000001205</t>
  </si>
  <si>
    <t>TT52 Precheck</t>
  </si>
  <si>
    <t>10002616</t>
  </si>
  <si>
    <t>5000001206</t>
  </si>
  <si>
    <t>TT102 Precheck</t>
  </si>
  <si>
    <t>10002617</t>
  </si>
  <si>
    <t>5000001207</t>
  </si>
  <si>
    <t>10002618</t>
  </si>
  <si>
    <t>5000001208</t>
  </si>
  <si>
    <t>TT101 Precheck</t>
  </si>
  <si>
    <t>10002619</t>
  </si>
  <si>
    <t>5000001209</t>
  </si>
  <si>
    <t>TT080 Precheck</t>
  </si>
  <si>
    <t>10002620</t>
  </si>
  <si>
    <t>5000001210</t>
  </si>
  <si>
    <t>TT104 Precheck</t>
  </si>
  <si>
    <t>10002621</t>
  </si>
  <si>
    <t>5000001211</t>
  </si>
  <si>
    <t>TT94 Precheck</t>
  </si>
  <si>
    <t>10002622</t>
  </si>
  <si>
    <t>5000001212</t>
  </si>
  <si>
    <t>TT41 Precheck</t>
  </si>
  <si>
    <t>10002623</t>
  </si>
  <si>
    <t>5000001213</t>
  </si>
  <si>
    <t>TT89 Precheck</t>
  </si>
  <si>
    <t>10002624</t>
  </si>
  <si>
    <t>5000001220</t>
  </si>
  <si>
    <t>IP1020260930</t>
  </si>
  <si>
    <t>10002681</t>
  </si>
  <si>
    <t>5000001221</t>
  </si>
  <si>
    <t>10002682</t>
  </si>
  <si>
    <t>5000001222</t>
  </si>
  <si>
    <t>10002683</t>
  </si>
  <si>
    <t>5000001223</t>
  </si>
  <si>
    <t>10002684</t>
  </si>
  <si>
    <t>5000001224</t>
  </si>
  <si>
    <t>10002687</t>
  </si>
  <si>
    <t>5000001225</t>
  </si>
  <si>
    <t>10002691</t>
  </si>
  <si>
    <t>27.10.2026</t>
  </si>
  <si>
    <t>5000001226</t>
  </si>
  <si>
    <t>IP1020261006</t>
  </si>
  <si>
    <t>10002737</t>
  </si>
  <si>
    <t>5000001227</t>
  </si>
  <si>
    <t>10002738</t>
  </si>
  <si>
    <t>5000001228</t>
  </si>
  <si>
    <t>10002739</t>
  </si>
  <si>
    <t>5000001229</t>
  </si>
  <si>
    <t>10002740</t>
  </si>
  <si>
    <t>5000001230</t>
  </si>
  <si>
    <t>10002741</t>
  </si>
  <si>
    <t>5000001231</t>
  </si>
  <si>
    <t>10002742</t>
  </si>
  <si>
    <t>5000001232</t>
  </si>
  <si>
    <t>10002743</t>
  </si>
  <si>
    <t>5000001233</t>
  </si>
  <si>
    <t>10002744</t>
  </si>
  <si>
    <t>5000001234</t>
  </si>
  <si>
    <t>10002745</t>
  </si>
  <si>
    <t>5000001235</t>
  </si>
  <si>
    <t>10002746</t>
  </si>
  <si>
    <t>5000001236</t>
  </si>
  <si>
    <t>10002747</t>
  </si>
  <si>
    <t>5000001237</t>
  </si>
  <si>
    <t>10002748</t>
  </si>
  <si>
    <t>5000001238</t>
  </si>
  <si>
    <t>crc84  Preventive Maintenance Plan</t>
  </si>
  <si>
    <t>10002749</t>
  </si>
  <si>
    <t>5000001239</t>
  </si>
  <si>
    <t>10002750</t>
  </si>
  <si>
    <t>5000001240</t>
  </si>
  <si>
    <t>10002751</t>
  </si>
  <si>
    <t>5000001241</t>
  </si>
  <si>
    <t>10002752</t>
  </si>
  <si>
    <t>5000001242</t>
  </si>
  <si>
    <t>10002753</t>
  </si>
  <si>
    <t>5000001243</t>
  </si>
  <si>
    <t>10002754</t>
  </si>
  <si>
    <t>5000001244</t>
  </si>
  <si>
    <t>10002755</t>
  </si>
  <si>
    <t>18.10.2026</t>
  </si>
  <si>
    <t>5000001245</t>
  </si>
  <si>
    <t>10002756</t>
  </si>
  <si>
    <t>5000001246</t>
  </si>
  <si>
    <t>10002757</t>
  </si>
  <si>
    <t>5000001247</t>
  </si>
  <si>
    <t>10002758</t>
  </si>
  <si>
    <t>5000001248</t>
  </si>
  <si>
    <t>10002759</t>
  </si>
  <si>
    <t>5000001249</t>
  </si>
  <si>
    <t>10002760</t>
  </si>
  <si>
    <t>5000001250</t>
  </si>
  <si>
    <t>10002761</t>
  </si>
  <si>
    <t>5000001251</t>
  </si>
  <si>
    <t>10002762</t>
  </si>
  <si>
    <t>5000001252</t>
  </si>
  <si>
    <t>10002763</t>
  </si>
  <si>
    <t>5000001253</t>
  </si>
  <si>
    <t>10002764</t>
  </si>
  <si>
    <t>5000001254</t>
  </si>
  <si>
    <t>10002765</t>
  </si>
  <si>
    <t>5000001255</t>
  </si>
  <si>
    <t>10002766</t>
  </si>
  <si>
    <t>31.10.2026</t>
  </si>
  <si>
    <t>5000001256</t>
  </si>
  <si>
    <t>10002767</t>
  </si>
  <si>
    <t>5000001257</t>
  </si>
  <si>
    <t>10002768</t>
  </si>
  <si>
    <t>5000001258</t>
  </si>
  <si>
    <t>10002769</t>
  </si>
  <si>
    <t>5000001259</t>
  </si>
  <si>
    <t>10002770</t>
  </si>
  <si>
    <t>5000001260</t>
  </si>
  <si>
    <t>10002771</t>
  </si>
  <si>
    <t>5000001261</t>
  </si>
  <si>
    <t>10002772</t>
  </si>
  <si>
    <t>5000001262</t>
  </si>
  <si>
    <t>STS SPR03 Preventive Maintenance Plan</t>
  </si>
  <si>
    <t>10002773</t>
  </si>
  <si>
    <t>5000001263</t>
  </si>
  <si>
    <t>SP01</t>
  </si>
  <si>
    <t>STS SPR01 Preventive Maintenance Plan</t>
  </si>
  <si>
    <t>10002774</t>
  </si>
  <si>
    <t>5000001264</t>
  </si>
  <si>
    <t>10002775</t>
  </si>
  <si>
    <t>5000001265</t>
  </si>
  <si>
    <t>10002776</t>
  </si>
  <si>
    <t>5000001266</t>
  </si>
  <si>
    <t>10002777</t>
  </si>
  <si>
    <t>5000001267</t>
  </si>
  <si>
    <t>10002778</t>
  </si>
  <si>
    <t>5000001268</t>
  </si>
  <si>
    <t>IP1020261007</t>
  </si>
  <si>
    <t>10002781</t>
  </si>
  <si>
    <t>14.10.2026</t>
  </si>
  <si>
    <t>5000001269</t>
  </si>
  <si>
    <t>10002782</t>
  </si>
  <si>
    <t>5000001270</t>
  </si>
  <si>
    <t>10002783</t>
  </si>
  <si>
    <t>5000001271</t>
  </si>
  <si>
    <t>10002784</t>
  </si>
  <si>
    <t>5000001272</t>
  </si>
  <si>
    <t>STS20 Precheck PM</t>
  </si>
  <si>
    <t>10002787</t>
  </si>
  <si>
    <t>5000001273</t>
  </si>
  <si>
    <t>STS23 Precheck PM</t>
  </si>
  <si>
    <t>10002788</t>
  </si>
  <si>
    <t>6000000000</t>
  </si>
  <si>
    <t>CL</t>
  </si>
  <si>
    <t>CLSD CSER MACM NCMP PRC  RELR</t>
  </si>
  <si>
    <t>10000654</t>
  </si>
  <si>
    <t>8000000000</t>
  </si>
  <si>
    <t>RT</t>
  </si>
  <si>
    <t>RTG inspection</t>
  </si>
  <si>
    <t>20:54:42</t>
  </si>
  <si>
    <t>8000000001</t>
  </si>
  <si>
    <t>01-05</t>
  </si>
  <si>
    <t>TERMINAL TRACKTOR</t>
  </si>
  <si>
    <t>Daily check list for TT45</t>
  </si>
  <si>
    <t>20:57:29</t>
  </si>
  <si>
    <t>8000000002</t>
  </si>
  <si>
    <t>Daily check list for TT42</t>
  </si>
  <si>
    <t>20:57:40</t>
  </si>
  <si>
    <t>8000000003</t>
  </si>
  <si>
    <t>Daily check list for TT37</t>
  </si>
  <si>
    <t>23:05:41</t>
  </si>
  <si>
    <t>8000000004</t>
  </si>
  <si>
    <t>Daily check list for TT63</t>
  </si>
  <si>
    <t>21:02:29</t>
  </si>
  <si>
    <t>8000000005</t>
  </si>
  <si>
    <t>Daily check list for TT57</t>
  </si>
  <si>
    <t>20:58:31</t>
  </si>
  <si>
    <t>8000000006</t>
  </si>
  <si>
    <t>Daily check list for TT59</t>
  </si>
  <si>
    <t>20:58:38</t>
  </si>
  <si>
    <t>8000000007</t>
  </si>
  <si>
    <t>Daily check list for TT31</t>
  </si>
  <si>
    <t>20:58:48</t>
  </si>
  <si>
    <t>8000000008</t>
  </si>
  <si>
    <t>20:58:55</t>
  </si>
  <si>
    <t>8000000009</t>
  </si>
  <si>
    <t>Daily check list for TT62</t>
  </si>
  <si>
    <t>20:59:03</t>
  </si>
  <si>
    <t>8000000010</t>
  </si>
  <si>
    <t>Daily check list for TT17</t>
  </si>
  <si>
    <t>20:59:08</t>
  </si>
  <si>
    <t>8000000011</t>
  </si>
  <si>
    <t>Daily check list for TT53</t>
  </si>
  <si>
    <t>20:59:18</t>
  </si>
  <si>
    <t>8000000012</t>
  </si>
  <si>
    <t>Daily check list for TT36</t>
  </si>
  <si>
    <t>21:02:37</t>
  </si>
  <si>
    <t>8000000013</t>
  </si>
  <si>
    <t>Daily check list for TT25</t>
  </si>
  <si>
    <t>20:59:31</t>
  </si>
  <si>
    <t>8000000014</t>
  </si>
  <si>
    <t>Daily check list for TT51</t>
  </si>
  <si>
    <t>21:02:44</t>
  </si>
  <si>
    <t>8000000015</t>
  </si>
  <si>
    <t>Daily check list for TT64</t>
  </si>
  <si>
    <t>21:02:49</t>
  </si>
  <si>
    <t>8000000016</t>
  </si>
  <si>
    <t>Daily check list for TT49</t>
  </si>
  <si>
    <t>21:02:55</t>
  </si>
  <si>
    <t>8000000017</t>
  </si>
  <si>
    <t>daily check</t>
  </si>
  <si>
    <t>CLSD CNF  JBFI MSPT PRC  SETC</t>
  </si>
  <si>
    <t>21:03:01</t>
  </si>
  <si>
    <t>8000000018</t>
  </si>
  <si>
    <t>21:03:13</t>
  </si>
  <si>
    <t>8000000019</t>
  </si>
  <si>
    <t>Daily inspection</t>
  </si>
  <si>
    <t>13:57:59</t>
  </si>
  <si>
    <t>8000000020</t>
  </si>
  <si>
    <t>14:01:59</t>
  </si>
  <si>
    <t>8000000021</t>
  </si>
  <si>
    <t>14:02:10</t>
  </si>
  <si>
    <t>8000000022</t>
  </si>
  <si>
    <t>14:02:15</t>
  </si>
  <si>
    <t>8000000023</t>
  </si>
  <si>
    <t>09:12:28</t>
  </si>
  <si>
    <t>8000000024</t>
  </si>
  <si>
    <t>8000000025</t>
  </si>
  <si>
    <t>8000000026</t>
  </si>
  <si>
    <t>Daily check for TT58/TR98 has been done</t>
  </si>
  <si>
    <t>8000000027</t>
  </si>
  <si>
    <t>Daily check for TT42/TR78 has been done</t>
  </si>
  <si>
    <t>8000000028</t>
  </si>
  <si>
    <t>Daily check for TT61/87 been done</t>
  </si>
  <si>
    <t>8000000029</t>
  </si>
  <si>
    <t>Daily check for TT59/TR18 has been done</t>
  </si>
  <si>
    <t>8000000030</t>
  </si>
  <si>
    <t>Daily check for TT57/85 has been done</t>
  </si>
  <si>
    <t>8000000031</t>
  </si>
  <si>
    <t>Daily check for TT45/TR54 has been done</t>
  </si>
  <si>
    <t>8000000032</t>
  </si>
  <si>
    <t>Workshop Tools Issuance</t>
  </si>
  <si>
    <t>8000000033</t>
  </si>
  <si>
    <t>Routine daily check list has been done</t>
  </si>
  <si>
    <t>8000000034</t>
  </si>
  <si>
    <t>8000000035</t>
  </si>
  <si>
    <t>8000000036</t>
  </si>
  <si>
    <t>8000000037</t>
  </si>
  <si>
    <t>daily isnpect checklist</t>
  </si>
  <si>
    <t>8000000038</t>
  </si>
  <si>
    <t>Daily check list for RTG04 has been done</t>
  </si>
  <si>
    <t>8000000039</t>
  </si>
  <si>
    <t>Daily check list for RTG11 has been done</t>
  </si>
  <si>
    <t>8000000040</t>
  </si>
  <si>
    <t>Daily check list for RTG15 has been done</t>
  </si>
  <si>
    <t>8000000041</t>
  </si>
  <si>
    <t>Daily check list forRTG19 has been done</t>
  </si>
  <si>
    <t>8000000042</t>
  </si>
  <si>
    <t>Daily check list forRTG22 has been done</t>
  </si>
  <si>
    <t>8000000043</t>
  </si>
  <si>
    <t>8000000044</t>
  </si>
  <si>
    <t>8000000045</t>
  </si>
  <si>
    <t>8000000046</t>
  </si>
  <si>
    <t>09:42:15</t>
  </si>
  <si>
    <t>8000000047</t>
  </si>
  <si>
    <t>09:42:38</t>
  </si>
  <si>
    <t>8000000048</t>
  </si>
  <si>
    <t>09:42:51</t>
  </si>
  <si>
    <t>8000000049</t>
  </si>
  <si>
    <t>09:42:58</t>
  </si>
  <si>
    <t>8000000050</t>
  </si>
  <si>
    <t>09:43:05</t>
  </si>
  <si>
    <t>8000000051</t>
  </si>
  <si>
    <t>Daily check for TT45/TR47has been done</t>
  </si>
  <si>
    <t>09:43:13</t>
  </si>
  <si>
    <t>8000000052</t>
  </si>
  <si>
    <t>Daily check forTT42/TR81 has been done</t>
  </si>
  <si>
    <t>09:43:19</t>
  </si>
  <si>
    <t>8000000053</t>
  </si>
  <si>
    <t>Daily check for TT15/TR99 has been done</t>
  </si>
  <si>
    <t>8000000054</t>
  </si>
  <si>
    <t>Daily check for TT56TR41has been done</t>
  </si>
  <si>
    <t>8000000055</t>
  </si>
  <si>
    <t>Daily check for TT47/TR98 has been done</t>
  </si>
  <si>
    <t>09:43:38</t>
  </si>
  <si>
    <t>8000000056</t>
  </si>
  <si>
    <t>Daily check for TT60/TR86 has been done</t>
  </si>
  <si>
    <t>09:43:44</t>
  </si>
  <si>
    <t>8000000057</t>
  </si>
  <si>
    <t>Daily check for TT61/TR08 has been done</t>
  </si>
  <si>
    <t>09:43:50</t>
  </si>
  <si>
    <t>8000000058</t>
  </si>
  <si>
    <t>09:43:58</t>
  </si>
  <si>
    <t>8000000059</t>
  </si>
  <si>
    <t>Daily check for TT57/TR85 has been done</t>
  </si>
  <si>
    <t>09:44:08</t>
  </si>
  <si>
    <t>8000000060</t>
  </si>
  <si>
    <t>Daily check for TT62/TR26 has been done</t>
  </si>
  <si>
    <t>09:44:14</t>
  </si>
  <si>
    <t>8000000061</t>
  </si>
  <si>
    <t>Daily check for TT35/TR54 has been done</t>
  </si>
  <si>
    <t>09:44:42</t>
  </si>
  <si>
    <t>8000000062</t>
  </si>
  <si>
    <t>Daily check for TT58/TR39 hasbeen done</t>
  </si>
  <si>
    <t>09:44:47</t>
  </si>
  <si>
    <t>8000000080</t>
  </si>
  <si>
    <t>28.11.2025</t>
  </si>
  <si>
    <t>Daily check for RTG02 has been done</t>
  </si>
  <si>
    <t>8000000081</t>
  </si>
  <si>
    <t>Daily check list for RTG04</t>
  </si>
  <si>
    <t>8000000082</t>
  </si>
  <si>
    <t>8000000083</t>
  </si>
  <si>
    <t>Daily check list for RTG13 has been done</t>
  </si>
  <si>
    <t>8000000084</t>
  </si>
  <si>
    <t>Daily check list for RTG16 has been done</t>
  </si>
  <si>
    <t>8000000085</t>
  </si>
  <si>
    <t>Daily check list for RTG22 has been done</t>
  </si>
  <si>
    <t>8000000086</t>
  </si>
  <si>
    <t>Daily check list for RTG26 has been done</t>
  </si>
  <si>
    <t>8000000087</t>
  </si>
  <si>
    <t>Daily check list for RTG30 has been done</t>
  </si>
  <si>
    <t>8000000088</t>
  </si>
  <si>
    <t>Tools issuance</t>
  </si>
  <si>
    <t>18:34:13</t>
  </si>
  <si>
    <t>8000000089</t>
  </si>
  <si>
    <t>routine inspection</t>
  </si>
  <si>
    <t>8000000090</t>
  </si>
  <si>
    <t>8000000091</t>
  </si>
  <si>
    <t>14:32:27</t>
  </si>
  <si>
    <t>8000000092</t>
  </si>
  <si>
    <t>daily inspection STS02,STS03,STS04</t>
  </si>
  <si>
    <t>8000000093</t>
  </si>
  <si>
    <t>diesel fuel</t>
  </si>
  <si>
    <t>TECO JBFI PRC  SETC</t>
  </si>
  <si>
    <t>8000000094</t>
  </si>
  <si>
    <t>daily checklist for RTGs in OP</t>
  </si>
  <si>
    <t>8000000095</t>
  </si>
  <si>
    <t>AC Tools Issuance</t>
  </si>
  <si>
    <t>18:23:57</t>
  </si>
  <si>
    <t>8000000096</t>
  </si>
  <si>
    <t>12:11:02</t>
  </si>
  <si>
    <t>8000000097</t>
  </si>
  <si>
    <t>Temp WS Preparations</t>
  </si>
  <si>
    <t>18:24:24</t>
  </si>
  <si>
    <t>8000000098</t>
  </si>
  <si>
    <t>Install AUX Mirrors for TT</t>
  </si>
  <si>
    <t>18:24:33</t>
  </si>
  <si>
    <t>8000000099</t>
  </si>
  <si>
    <t>visual check for rtgs 2+4+9+15+16+20+40</t>
  </si>
  <si>
    <t>8000000100</t>
  </si>
  <si>
    <t>visual check for TT 97+98+99+101+102+103</t>
  </si>
  <si>
    <t>8000000101</t>
  </si>
  <si>
    <t>the trim move turn on at RTGs</t>
  </si>
  <si>
    <t>8000000102</t>
  </si>
  <si>
    <t>Daily check</t>
  </si>
  <si>
    <t>8000000103</t>
  </si>
  <si>
    <t>Daily Checklist TT</t>
  </si>
  <si>
    <t>8000000104</t>
  </si>
  <si>
    <t>routine inspection for(cranes1,2,3)</t>
  </si>
  <si>
    <t>8000000105</t>
  </si>
  <si>
    <t>routine inspection for substations</t>
  </si>
  <si>
    <t>8000000106</t>
  </si>
  <si>
    <t>Routine inspection for power station</t>
  </si>
  <si>
    <t>21:58:04</t>
  </si>
  <si>
    <t>8000000107</t>
  </si>
  <si>
    <t>routine inspection for substation</t>
  </si>
  <si>
    <t>8000000108</t>
  </si>
  <si>
    <t>routine inspection for(cranes1,2)</t>
  </si>
  <si>
    <t>8000000109</t>
  </si>
  <si>
    <t>testedmovemenstsforcranes(1,2,3,4,5,6,7)</t>
  </si>
  <si>
    <t>8000000110</t>
  </si>
  <si>
    <t>checked all substation and data center</t>
  </si>
  <si>
    <t>8000000111</t>
  </si>
  <si>
    <t>Routine inspection of spreader 10</t>
  </si>
  <si>
    <t>8000000112</t>
  </si>
  <si>
    <t>Routine inspection of spreader 6</t>
  </si>
  <si>
    <t>8000000113</t>
  </si>
  <si>
    <t>Routine inspection of spreader 14</t>
  </si>
  <si>
    <t>8000000114</t>
  </si>
  <si>
    <t>Routine inspection of spreader 11</t>
  </si>
  <si>
    <t>8000000115</t>
  </si>
  <si>
    <t>Routine inspection of spreader 12</t>
  </si>
  <si>
    <t>8000000116</t>
  </si>
  <si>
    <t>Daily check list for the operational RTG</t>
  </si>
  <si>
    <t>8000000117</t>
  </si>
  <si>
    <t>8000000118</t>
  </si>
  <si>
    <t>routine inspection for cranes</t>
  </si>
  <si>
    <t>8000000119</t>
  </si>
  <si>
    <t>inspection cranes(2,3,4) after vessel</t>
  </si>
  <si>
    <t>8000000120</t>
  </si>
  <si>
    <t>8000000121</t>
  </si>
  <si>
    <t>8000000122</t>
  </si>
  <si>
    <t>Fabricate Steel Waste Bin for WS</t>
  </si>
  <si>
    <t>8000000123</t>
  </si>
  <si>
    <t>8000000124</t>
  </si>
  <si>
    <t>routine inspection for trucks</t>
  </si>
  <si>
    <t>8000000125</t>
  </si>
  <si>
    <t>daily check for power substations</t>
  </si>
  <si>
    <t>8000000126</t>
  </si>
  <si>
    <t>daily check on sts04-05-06-07</t>
  </si>
  <si>
    <t>8000000127</t>
  </si>
  <si>
    <t>Daily checklist of substations</t>
  </si>
  <si>
    <t>8000000128</t>
  </si>
  <si>
    <t>8000000129</t>
  </si>
  <si>
    <t>check on sts03-04-05-06 after Vessel</t>
  </si>
  <si>
    <t>8000000130</t>
  </si>
  <si>
    <t>carried out daily checklist activities</t>
  </si>
  <si>
    <t>8000000131</t>
  </si>
  <si>
    <t>8000000132</t>
  </si>
  <si>
    <t>01-12</t>
  </si>
  <si>
    <t>LASHING CAGES</t>
  </si>
  <si>
    <t>LSC01-1</t>
  </si>
  <si>
    <t>checked pinning stations</t>
  </si>
  <si>
    <t>8000000133</t>
  </si>
  <si>
    <t>8000000134</t>
  </si>
  <si>
    <t>Daliy Check For Gantry+Spr STS 4+5+6+7</t>
  </si>
  <si>
    <t>8000000135</t>
  </si>
  <si>
    <t>8000000136</t>
  </si>
  <si>
    <t>8000000137</t>
  </si>
  <si>
    <t>routine inspection forcrane1,2,3,4,5,6,7</t>
  </si>
  <si>
    <t>8000000138</t>
  </si>
  <si>
    <t>8000000139</t>
  </si>
  <si>
    <t>8000000140</t>
  </si>
  <si>
    <t>swapped spreader on STS1 and STS3</t>
  </si>
  <si>
    <t>8000000141</t>
  </si>
  <si>
    <t>8000000142</t>
  </si>
  <si>
    <t>8000000143</t>
  </si>
  <si>
    <t>8000000144</t>
  </si>
  <si>
    <t>routine inspection cranes 4,5,6,7</t>
  </si>
  <si>
    <t>8000000145</t>
  </si>
  <si>
    <t>8000000146</t>
  </si>
  <si>
    <t>check on sts01-02 before vessel</t>
  </si>
  <si>
    <t>8000000147</t>
  </si>
  <si>
    <t>8000000148</t>
  </si>
  <si>
    <t>8000000149</t>
  </si>
  <si>
    <t>8000000150</t>
  </si>
  <si>
    <t>RTGs inspection</t>
  </si>
  <si>
    <t>8000000151</t>
  </si>
  <si>
    <t>8000000152</t>
  </si>
  <si>
    <t>routine inspection forcrane2,3,4,5,6,7</t>
  </si>
  <si>
    <t>8000000153</t>
  </si>
  <si>
    <t>8000000154</t>
  </si>
  <si>
    <t>8000000155</t>
  </si>
  <si>
    <t>survey on cover for positive of battery</t>
  </si>
  <si>
    <t>8000000156</t>
  </si>
  <si>
    <t>8000000157</t>
  </si>
  <si>
    <t>8000000158</t>
  </si>
  <si>
    <t>Survey on headblock damper</t>
  </si>
  <si>
    <t>8000000159</t>
  </si>
  <si>
    <t>Safety Gears Issue</t>
  </si>
  <si>
    <t>8000000160</t>
  </si>
  <si>
    <t>22:15:09</t>
  </si>
  <si>
    <t>8000000161</t>
  </si>
  <si>
    <t>daily check and re-connection of station</t>
  </si>
  <si>
    <t>8000000162</t>
  </si>
  <si>
    <t>8000000163</t>
  </si>
  <si>
    <t>check on sts02 to 06 before vessel.</t>
  </si>
  <si>
    <t>8000000164</t>
  </si>
  <si>
    <t>8000000165</t>
  </si>
  <si>
    <t>Daily inspection for substations</t>
  </si>
  <si>
    <t>8000000166</t>
  </si>
  <si>
    <t>8000000167</t>
  </si>
  <si>
    <t>daily check for STSin OP</t>
  </si>
  <si>
    <t>8000000168</t>
  </si>
  <si>
    <t>routine inspection forcrane1,2,3,4,</t>
  </si>
  <si>
    <t>8000000169</t>
  </si>
  <si>
    <t>8000000170</t>
  </si>
  <si>
    <t>8000000171</t>
  </si>
  <si>
    <t>Re-connection of sub-stations</t>
  </si>
  <si>
    <t>8000000172</t>
  </si>
  <si>
    <t>Daily checklist of RTGs</t>
  </si>
  <si>
    <t>8000000173</t>
  </si>
  <si>
    <t>8000000174</t>
  </si>
  <si>
    <t>8000000175</t>
  </si>
  <si>
    <t>routine inspection for vessel tracktors</t>
  </si>
  <si>
    <t>8000000176</t>
  </si>
  <si>
    <t>8000000177</t>
  </si>
  <si>
    <t>daily check for RTGs in OP</t>
  </si>
  <si>
    <t>8000000178</t>
  </si>
  <si>
    <t>8000000179</t>
  </si>
  <si>
    <t>Install Data Center Optic fiber cable</t>
  </si>
  <si>
    <t>8000000180</t>
  </si>
  <si>
    <t>Mooring Signs Base fabrication</t>
  </si>
  <si>
    <t>8000000181</t>
  </si>
  <si>
    <t>routine inspection for cranes(3,5,6,7)</t>
  </si>
  <si>
    <t>8000000182</t>
  </si>
  <si>
    <t>8000000183</t>
  </si>
  <si>
    <t>22:34:30</t>
  </si>
  <si>
    <t>8000000184</t>
  </si>
  <si>
    <t>Steel Fabrication for Fire Extinguishers</t>
  </si>
  <si>
    <t>8000000185</t>
  </si>
  <si>
    <t>01-03</t>
  </si>
  <si>
    <t>REACH STACKER</t>
  </si>
  <si>
    <t>Preservation check before vessel</t>
  </si>
  <si>
    <t>8000000186</t>
  </si>
  <si>
    <t>8000000187</t>
  </si>
  <si>
    <t>8000000188</t>
  </si>
  <si>
    <t>check STS1~5 after vessel work</t>
  </si>
  <si>
    <t>8000000189</t>
  </si>
  <si>
    <t>8000000190</t>
  </si>
  <si>
    <t>8000000191</t>
  </si>
  <si>
    <t>STS SP09 Replacement with STS SP03</t>
  </si>
  <si>
    <t>8000000192</t>
  </si>
  <si>
    <t>8000000193</t>
  </si>
  <si>
    <t>8000000194</t>
  </si>
  <si>
    <t>8000000195</t>
  </si>
  <si>
    <t>8000000196</t>
  </si>
  <si>
    <t>8000000197</t>
  </si>
  <si>
    <t>8000000198</t>
  </si>
  <si>
    <t>8000000199</t>
  </si>
  <si>
    <t>8000000200</t>
  </si>
  <si>
    <t>Check list on spreaders (STS03 to 05)</t>
  </si>
  <si>
    <t>8000000201</t>
  </si>
  <si>
    <t>8000000202</t>
  </si>
  <si>
    <t>8000000203</t>
  </si>
  <si>
    <t>8000000204</t>
  </si>
  <si>
    <t>8000000205</t>
  </si>
  <si>
    <t>check STS2~6 spreaders after vessel work</t>
  </si>
  <si>
    <t>8000000206</t>
  </si>
  <si>
    <t>8000000207</t>
  </si>
  <si>
    <t>8000000208</t>
  </si>
  <si>
    <t>daily check for STS04-05-06</t>
  </si>
  <si>
    <t>8000000209</t>
  </si>
  <si>
    <t>Fabricate Compressor platform</t>
  </si>
  <si>
    <t>8000000210</t>
  </si>
  <si>
    <t>8000000211</t>
  </si>
  <si>
    <t>8000000212</t>
  </si>
  <si>
    <t>substation daily check</t>
  </si>
  <si>
    <t>8000000213</t>
  </si>
  <si>
    <t>Daily inspection for substation</t>
  </si>
  <si>
    <t>8000000214</t>
  </si>
  <si>
    <t>8000000215</t>
  </si>
  <si>
    <t>inspection before vessel(1,2,3,4)</t>
  </si>
  <si>
    <t>8000000220</t>
  </si>
  <si>
    <t>8000000221</t>
  </si>
  <si>
    <t>8000000222</t>
  </si>
  <si>
    <t>routine inspection for cranes(1,2,7)</t>
  </si>
  <si>
    <t>8000000223</t>
  </si>
  <si>
    <t>steel fabrication in WS</t>
  </si>
  <si>
    <t>TECO JBFI MACM PRC  SETC</t>
  </si>
  <si>
    <t>8000000224</t>
  </si>
  <si>
    <t>8000000225</t>
  </si>
  <si>
    <t>8000000226</t>
  </si>
  <si>
    <t>8000000227</t>
  </si>
  <si>
    <t>daily check for STS03-04-05-06</t>
  </si>
  <si>
    <t>8000000228</t>
  </si>
  <si>
    <t>8000000229</t>
  </si>
  <si>
    <t>8000000230</t>
  </si>
  <si>
    <t>vicual Check For STS--3,4</t>
  </si>
  <si>
    <t>8000000231</t>
  </si>
  <si>
    <t>8000000232</t>
  </si>
  <si>
    <t>8000000233</t>
  </si>
  <si>
    <t>8000000234</t>
  </si>
  <si>
    <t>8000000235</t>
  </si>
  <si>
    <t>8000000236</t>
  </si>
  <si>
    <t>8000000237</t>
  </si>
  <si>
    <t>8000000238</t>
  </si>
  <si>
    <t>8000000239</t>
  </si>
  <si>
    <t>daily check for STS04-05-06-07</t>
  </si>
  <si>
    <t>8000000240</t>
  </si>
  <si>
    <t>8000000241</t>
  </si>
  <si>
    <t>8000000242</t>
  </si>
  <si>
    <t>daily check for STS03-01 to 03</t>
  </si>
  <si>
    <t>8000000243</t>
  </si>
  <si>
    <t>8000000244</t>
  </si>
  <si>
    <t>Inspect all wires</t>
  </si>
  <si>
    <t>8000000245</t>
  </si>
  <si>
    <t>checked  Sub-stations.</t>
  </si>
  <si>
    <t>8000000246</t>
  </si>
  <si>
    <t>8000000247</t>
  </si>
  <si>
    <t>check sts befor vessel coming</t>
  </si>
  <si>
    <t>8000000248</t>
  </si>
  <si>
    <t>8000000249</t>
  </si>
  <si>
    <t>8000000250</t>
  </si>
  <si>
    <t>8000000251</t>
  </si>
  <si>
    <t>8000000252</t>
  </si>
  <si>
    <t>Inspection after vessel departure</t>
  </si>
  <si>
    <t>8000000253</t>
  </si>
  <si>
    <t>8000000254</t>
  </si>
  <si>
    <t>routine inspection on crane 2,3,6</t>
  </si>
  <si>
    <t>8000000255</t>
  </si>
  <si>
    <t>8000000256</t>
  </si>
  <si>
    <t>inspection of PCR system</t>
  </si>
  <si>
    <t>8000000257</t>
  </si>
  <si>
    <t>inspection of rail clamps</t>
  </si>
  <si>
    <t>8000000258</t>
  </si>
  <si>
    <t>inspection of fire fighting fault</t>
  </si>
  <si>
    <t>8000000259</t>
  </si>
  <si>
    <t>Spreader gateway</t>
  </si>
  <si>
    <t>8000000260</t>
  </si>
  <si>
    <t>8000000261</t>
  </si>
  <si>
    <t>tls cylinder check</t>
  </si>
  <si>
    <t>8000000262</t>
  </si>
  <si>
    <t>modify plc program</t>
  </si>
  <si>
    <t>8000000263</t>
  </si>
  <si>
    <t>8000000264</t>
  </si>
  <si>
    <t>check and grease all STS spreaders.1~7</t>
  </si>
  <si>
    <t>8000000265</t>
  </si>
  <si>
    <t>8000000266</t>
  </si>
  <si>
    <t>8000000267</t>
  </si>
  <si>
    <t>seaside ultrasonic sensor fixation</t>
  </si>
  <si>
    <t>8000000268</t>
  </si>
  <si>
    <t>8000000269</t>
  </si>
  <si>
    <t>8000000270</t>
  </si>
  <si>
    <t>8000000271</t>
  </si>
  <si>
    <t>check RTGs 16,9,12,11,15</t>
  </si>
  <si>
    <t>8000000272</t>
  </si>
  <si>
    <t>checked  Sub-stations</t>
  </si>
  <si>
    <t>8000000273</t>
  </si>
  <si>
    <t>14:01:09</t>
  </si>
  <si>
    <t>8000000274</t>
  </si>
  <si>
    <t>check STS02~07 before vessel work</t>
  </si>
  <si>
    <t>8000000275</t>
  </si>
  <si>
    <t>8000000276</t>
  </si>
  <si>
    <t>8000000277</t>
  </si>
  <si>
    <t>8000000278</t>
  </si>
  <si>
    <t>gantry coupling check STS</t>
  </si>
  <si>
    <t>8000000279</t>
  </si>
  <si>
    <t>gantry brake check</t>
  </si>
  <si>
    <t>8000000280</t>
  </si>
  <si>
    <t>STS check befor vesil</t>
  </si>
  <si>
    <t>8000000281</t>
  </si>
  <si>
    <t>8000000282</t>
  </si>
  <si>
    <t>Collecting Weekly RHs.</t>
  </si>
  <si>
    <t>8000000283</t>
  </si>
  <si>
    <t>8000000284</t>
  </si>
  <si>
    <t>Welding Activities</t>
  </si>
  <si>
    <t>8000000285</t>
  </si>
  <si>
    <t>fabrication new landed sp support</t>
  </si>
  <si>
    <t>8000000286</t>
  </si>
  <si>
    <t>Check list on spreaders (STS01 to 05)</t>
  </si>
  <si>
    <t>8000000287</t>
  </si>
  <si>
    <t>8000000288</t>
  </si>
  <si>
    <t>8000000289</t>
  </si>
  <si>
    <t>8000000290</t>
  </si>
  <si>
    <t>8000000291</t>
  </si>
  <si>
    <t>8000000292</t>
  </si>
  <si>
    <t>check STS02-03-04-05 sp after vessel</t>
  </si>
  <si>
    <t>8000000293</t>
  </si>
  <si>
    <t>daily checklist of sub-stations</t>
  </si>
  <si>
    <t>8000000294</t>
  </si>
  <si>
    <t>8000000295</t>
  </si>
  <si>
    <t>check substations</t>
  </si>
  <si>
    <t>8000000296</t>
  </si>
  <si>
    <t>Routine check list has been carried out</t>
  </si>
  <si>
    <t>8000000297</t>
  </si>
  <si>
    <t>8000000298</t>
  </si>
  <si>
    <t>8000000299</t>
  </si>
  <si>
    <t>8000000300</t>
  </si>
  <si>
    <t>8000000301</t>
  </si>
  <si>
    <t>8000000302</t>
  </si>
  <si>
    <t>8000000303</t>
  </si>
  <si>
    <t>8000000304</t>
  </si>
  <si>
    <t>RTG 37 pre check before ops handover</t>
  </si>
  <si>
    <t>8000000305</t>
  </si>
  <si>
    <t>8000000306</t>
  </si>
  <si>
    <t>STS (1~7) inspection after vessel work</t>
  </si>
  <si>
    <t>8000000307</t>
  </si>
  <si>
    <t>RTG01 pre check before handing over</t>
  </si>
  <si>
    <t>8000000308</t>
  </si>
  <si>
    <t>8000000309</t>
  </si>
  <si>
    <t>substations daily check.</t>
  </si>
  <si>
    <t>8000000310</t>
  </si>
  <si>
    <t>8000000311</t>
  </si>
  <si>
    <t>configured loadcell with RIC team</t>
  </si>
  <si>
    <t>8000000312</t>
  </si>
  <si>
    <t>8000000313</t>
  </si>
  <si>
    <t>8000000314</t>
  </si>
  <si>
    <t>8000000315</t>
  </si>
  <si>
    <t>check STS04-05-06 spreaders after vessel</t>
  </si>
  <si>
    <t>8000000316</t>
  </si>
  <si>
    <t>29.05.2026</t>
  </si>
  <si>
    <t>8000000317</t>
  </si>
  <si>
    <t>8000000318</t>
  </si>
  <si>
    <t>8000000319</t>
  </si>
  <si>
    <t>TECO GMPS JBFI MSPT PRC  SETC</t>
  </si>
  <si>
    <t>8000000320</t>
  </si>
  <si>
    <t>8000000321</t>
  </si>
  <si>
    <t>8000000322</t>
  </si>
  <si>
    <t>check STS (1~7) after vessel work</t>
  </si>
  <si>
    <t>8000000323</t>
  </si>
  <si>
    <t>Routine check for substations has been c</t>
  </si>
  <si>
    <t>8000000324</t>
  </si>
  <si>
    <t>Steering laser sensors adjustment</t>
  </si>
  <si>
    <t>8000000325</t>
  </si>
  <si>
    <t>Boom up slowdown issue investigate</t>
  </si>
  <si>
    <t>8000000326</t>
  </si>
  <si>
    <t>8000000327</t>
  </si>
  <si>
    <t>survey on rail brake for all sts</t>
  </si>
  <si>
    <t>8000000328</t>
  </si>
  <si>
    <t>checked boom cam switch for STS(4,5,7)</t>
  </si>
  <si>
    <t>8000000329</t>
  </si>
  <si>
    <t>8000000330</t>
  </si>
  <si>
    <t>09:27:54</t>
  </si>
  <si>
    <t>8000000331</t>
  </si>
  <si>
    <t>8000000332</t>
  </si>
  <si>
    <t>8000000333</t>
  </si>
  <si>
    <t>8000000334</t>
  </si>
  <si>
    <t>Tires  workshop activities</t>
  </si>
  <si>
    <t>8000000335</t>
  </si>
  <si>
    <t>8000000336</t>
  </si>
  <si>
    <t>8000000337</t>
  </si>
  <si>
    <t>STS check after visel</t>
  </si>
  <si>
    <t>8000000338</t>
  </si>
  <si>
    <t>Routine Inspection</t>
  </si>
  <si>
    <t>8000000339</t>
  </si>
  <si>
    <t>Preservation check for non ops TTs</t>
  </si>
  <si>
    <t>8000000340</t>
  </si>
  <si>
    <t>8000000341</t>
  </si>
  <si>
    <t>after vessel inspection on spreader/HB</t>
  </si>
  <si>
    <t>8000000342</t>
  </si>
  <si>
    <t>8000000343</t>
  </si>
  <si>
    <t>8000000344</t>
  </si>
  <si>
    <t>8000000345</t>
  </si>
  <si>
    <t>TECO GMPS JBFI MACM MSCP PRC  SETC</t>
  </si>
  <si>
    <t>8000000346</t>
  </si>
  <si>
    <t>Check RTGs gantry area</t>
  </si>
  <si>
    <t>8000000347</t>
  </si>
  <si>
    <t>8000000348</t>
  </si>
  <si>
    <t>Checked Gantry area -sensors.</t>
  </si>
  <si>
    <t>8000000349</t>
  </si>
  <si>
    <t>Check substations</t>
  </si>
  <si>
    <t>8000000350</t>
  </si>
  <si>
    <t>8000000351</t>
  </si>
  <si>
    <t>STS safty brake check</t>
  </si>
  <si>
    <t>8000000352</t>
  </si>
  <si>
    <t>8000000353</t>
  </si>
  <si>
    <t>STS23&amp;STS24 routine inspection</t>
  </si>
  <si>
    <t>8000000354</t>
  </si>
  <si>
    <t>8000000355</t>
  </si>
  <si>
    <t>8000000356</t>
  </si>
  <si>
    <t>STS inspection before vessel (1~7)</t>
  </si>
  <si>
    <t>8000000357</t>
  </si>
  <si>
    <t>STS21&amp;STS22 routine inspection</t>
  </si>
  <si>
    <t>8000000358</t>
  </si>
  <si>
    <t>8000000359</t>
  </si>
  <si>
    <t>8000000360</t>
  </si>
  <si>
    <t>8000000361</t>
  </si>
  <si>
    <t>15:28:53</t>
  </si>
  <si>
    <t>8000000362</t>
  </si>
  <si>
    <t>sts02,03,04 inspection after vessel</t>
  </si>
  <si>
    <t>8000000363</t>
  </si>
  <si>
    <t>8000000364</t>
  </si>
  <si>
    <t>8000000365</t>
  </si>
  <si>
    <t>8000000366</t>
  </si>
  <si>
    <t>CHECK STS 01~07 AFTER VESSEL WORK FINISH</t>
  </si>
  <si>
    <t>8000000367</t>
  </si>
  <si>
    <t>8000000368</t>
  </si>
  <si>
    <t>8000000369</t>
  </si>
  <si>
    <t>8000000370</t>
  </si>
  <si>
    <t>8000000371</t>
  </si>
  <si>
    <t>8000000372</t>
  </si>
  <si>
    <t>daily inspection</t>
  </si>
  <si>
    <t>14:08:03</t>
  </si>
  <si>
    <t>8000000373</t>
  </si>
  <si>
    <t>15:29:25</t>
  </si>
  <si>
    <t>8000000374</t>
  </si>
  <si>
    <t>8000000375</t>
  </si>
  <si>
    <t>8000000376</t>
  </si>
  <si>
    <t>8000000377</t>
  </si>
  <si>
    <t>8000000378</t>
  </si>
  <si>
    <t>STS 01~07 inspection before vessel.</t>
  </si>
  <si>
    <t>8000000379</t>
  </si>
  <si>
    <t>8000000380</t>
  </si>
  <si>
    <t>routine inspection on crane 4,5,6</t>
  </si>
  <si>
    <t>8000000381</t>
  </si>
  <si>
    <t>8000000382</t>
  </si>
  <si>
    <t>daily cheak</t>
  </si>
  <si>
    <t>8000000383</t>
  </si>
  <si>
    <t>8000000384</t>
  </si>
  <si>
    <t>STS check befor vessel</t>
  </si>
  <si>
    <t>8000000385</t>
  </si>
  <si>
    <t>Cleaning and lubrication m. house brakes</t>
  </si>
  <si>
    <t>8000000386</t>
  </si>
  <si>
    <t>8000000387</t>
  </si>
  <si>
    <t>substation dailly cheak</t>
  </si>
  <si>
    <t>8000000388</t>
  </si>
  <si>
    <t>8000000389</t>
  </si>
  <si>
    <t>8000000390</t>
  </si>
  <si>
    <t>supstaion</t>
  </si>
  <si>
    <t>8000000391</t>
  </si>
  <si>
    <t>8000000392</t>
  </si>
  <si>
    <t>Pre operation routine inspection for STS</t>
  </si>
  <si>
    <t>8000000393</t>
  </si>
  <si>
    <t>8000000394</t>
  </si>
  <si>
    <t>8000000395</t>
  </si>
  <si>
    <t>8000000396</t>
  </si>
  <si>
    <t>8000000397</t>
  </si>
  <si>
    <t>8000000398</t>
  </si>
  <si>
    <t>8000000399</t>
  </si>
  <si>
    <t>routine inspection for cranes(2,3,4)</t>
  </si>
  <si>
    <t>8000000400</t>
  </si>
  <si>
    <t>8000000401</t>
  </si>
  <si>
    <t>8000000402</t>
  </si>
  <si>
    <t>Daily check data center</t>
  </si>
  <si>
    <t>8000000403</t>
  </si>
  <si>
    <t>8000000404</t>
  </si>
  <si>
    <t>8000000405</t>
  </si>
  <si>
    <t>CHECH STSs 01-02-03 AFTER VESSEL WORK</t>
  </si>
  <si>
    <t>8000000406</t>
  </si>
  <si>
    <t>8000000407</t>
  </si>
  <si>
    <t>8000000408</t>
  </si>
  <si>
    <t>8000000409</t>
  </si>
  <si>
    <t>8000000410</t>
  </si>
  <si>
    <t>8000000411</t>
  </si>
  <si>
    <t>STS check after vessel</t>
  </si>
  <si>
    <t>8000000412</t>
  </si>
  <si>
    <t>8000000413</t>
  </si>
  <si>
    <t>01-17-004-01-CH01</t>
  </si>
  <si>
    <t>Data center chiller</t>
  </si>
  <si>
    <t>8000000414</t>
  </si>
  <si>
    <t>8000000415</t>
  </si>
  <si>
    <t>daily cheak substation</t>
  </si>
  <si>
    <t>8000000416</t>
  </si>
  <si>
    <t>trimotion arm unlock cheak</t>
  </si>
  <si>
    <t>8000000417</t>
  </si>
  <si>
    <t>engine oil level</t>
  </si>
  <si>
    <t>8000000418</t>
  </si>
  <si>
    <t>fuel system cheak</t>
  </si>
  <si>
    <t>8000000419</t>
  </si>
  <si>
    <t>inspection in all brakes in the machinay</t>
  </si>
  <si>
    <t>8000000420</t>
  </si>
  <si>
    <t>CHECK SUBSTATIONS</t>
  </si>
  <si>
    <t>8000000421</t>
  </si>
  <si>
    <t>8000000422</t>
  </si>
  <si>
    <t>8000000423</t>
  </si>
  <si>
    <t>8000000424</t>
  </si>
  <si>
    <t>8000000425</t>
  </si>
  <si>
    <t>checked substation and Data center</t>
  </si>
  <si>
    <t>8000000426</t>
  </si>
  <si>
    <t>STS 4,5 and 6 inspection after vessel.</t>
  </si>
  <si>
    <t>8000000427</t>
  </si>
  <si>
    <t>CHECK SUBSTATIONS AND DATA CENTER</t>
  </si>
  <si>
    <t>8000000428</t>
  </si>
  <si>
    <t>CHECKED RTG02-12</t>
  </si>
  <si>
    <t>8000000429</t>
  </si>
  <si>
    <t>8000000430</t>
  </si>
  <si>
    <t>8000000431</t>
  </si>
  <si>
    <t>Daily check Substations &amp; Data center.</t>
  </si>
  <si>
    <t>8000000432</t>
  </si>
  <si>
    <t>STS 1~7 inspection before vessel.</t>
  </si>
  <si>
    <t>8000000433</t>
  </si>
  <si>
    <t>8000000434</t>
  </si>
  <si>
    <t>8000000435</t>
  </si>
  <si>
    <t>8000000436</t>
  </si>
  <si>
    <t>8000000437</t>
  </si>
  <si>
    <t>After vessel check on sts01-05</t>
  </si>
  <si>
    <t>8000000438</t>
  </si>
  <si>
    <t>8000000439</t>
  </si>
  <si>
    <t>8000000440</t>
  </si>
  <si>
    <t>STS rail brake check</t>
  </si>
  <si>
    <t>8000000441</t>
  </si>
  <si>
    <t>8000000442</t>
  </si>
  <si>
    <t>8000000443</t>
  </si>
  <si>
    <t>8000000444</t>
  </si>
  <si>
    <t>Daily check for power substations</t>
  </si>
  <si>
    <t>8000000445</t>
  </si>
  <si>
    <t>Daily check for data center chiler</t>
  </si>
  <si>
    <t>8000000446</t>
  </si>
  <si>
    <t>Preservation check for RTG10,11,12</t>
  </si>
  <si>
    <t>8000000447</t>
  </si>
  <si>
    <t>8000000448</t>
  </si>
  <si>
    <t>8000000449</t>
  </si>
  <si>
    <t>CHECK STS01-02-03-04-05-06</t>
  </si>
  <si>
    <t>8000000450</t>
  </si>
  <si>
    <t>8000000451</t>
  </si>
  <si>
    <t>crane inspection before vessel</t>
  </si>
  <si>
    <t>8000000452</t>
  </si>
  <si>
    <t>north quay sts cranes preparation for PC</t>
  </si>
  <si>
    <t>8000000453</t>
  </si>
  <si>
    <t>Daily check Substations.</t>
  </si>
  <si>
    <t>8000000454</t>
  </si>
  <si>
    <t>inspection after vessel STS2,3,4</t>
  </si>
  <si>
    <t>8000000455</t>
  </si>
  <si>
    <t>8000000456</t>
  </si>
  <si>
    <t>Check STSs 04~06 before vessel work</t>
  </si>
  <si>
    <t>8000000457</t>
  </si>
  <si>
    <t>Daily check Substations</t>
  </si>
  <si>
    <t>8000000458</t>
  </si>
  <si>
    <t>Checked substations and Data center</t>
  </si>
  <si>
    <t>8000000459</t>
  </si>
  <si>
    <t>8000000460</t>
  </si>
  <si>
    <t>8000000461</t>
  </si>
  <si>
    <t>8000000462</t>
  </si>
  <si>
    <t>8000000463</t>
  </si>
  <si>
    <t>8000000464</t>
  </si>
  <si>
    <t>8000000465</t>
  </si>
  <si>
    <t>8000000466</t>
  </si>
  <si>
    <t>inspection after vessel STS 3~6</t>
  </si>
  <si>
    <t>8000000467</t>
  </si>
  <si>
    <t>8000000468</t>
  </si>
  <si>
    <t>8000000469</t>
  </si>
  <si>
    <t>8000000470</t>
  </si>
  <si>
    <t>8000000471</t>
  </si>
  <si>
    <t>daily checklist of data-center</t>
  </si>
  <si>
    <t>8000000472</t>
  </si>
  <si>
    <t>8000000473</t>
  </si>
  <si>
    <t>8000000474</t>
  </si>
  <si>
    <t>Check substations and Data center</t>
  </si>
  <si>
    <t>8000000475</t>
  </si>
  <si>
    <t>TECO GMPS JBFI PRC  SETC</t>
  </si>
  <si>
    <t>8000000476</t>
  </si>
  <si>
    <t>8000000477</t>
  </si>
  <si>
    <t>routine check for substations and DC</t>
  </si>
  <si>
    <t>8000000478</t>
  </si>
  <si>
    <t>8000000479</t>
  </si>
  <si>
    <t>8000000480</t>
  </si>
  <si>
    <t>Daily check Substations &amp; data-center</t>
  </si>
  <si>
    <t>8000000481</t>
  </si>
  <si>
    <t>8000000482</t>
  </si>
  <si>
    <t>8000000483</t>
  </si>
  <si>
    <t>8000000484</t>
  </si>
  <si>
    <t>8000000485</t>
  </si>
  <si>
    <t>8000000486</t>
  </si>
  <si>
    <t>8000000487</t>
  </si>
  <si>
    <t>Daily check Substations &amp; Data center</t>
  </si>
  <si>
    <t>8000000488</t>
  </si>
  <si>
    <t>STS(5/6/7) check after vessel</t>
  </si>
  <si>
    <t>8000000489</t>
  </si>
  <si>
    <t>8000000490</t>
  </si>
  <si>
    <t>routine inspection for data center</t>
  </si>
  <si>
    <t>8000000491</t>
  </si>
  <si>
    <t>8000000492</t>
  </si>
  <si>
    <t>8000000493</t>
  </si>
  <si>
    <t>8000000494</t>
  </si>
  <si>
    <t>8000000495</t>
  </si>
  <si>
    <t>8000000496</t>
  </si>
  <si>
    <t>8000000497</t>
  </si>
  <si>
    <t>8000000498</t>
  </si>
  <si>
    <t>8000000499</t>
  </si>
  <si>
    <t>8000000500</t>
  </si>
  <si>
    <t>8000000501</t>
  </si>
  <si>
    <t>8000000502</t>
  </si>
  <si>
    <t>8000000503</t>
  </si>
  <si>
    <t>8000000504</t>
  </si>
  <si>
    <t>8000000505</t>
  </si>
  <si>
    <t>8000000506</t>
  </si>
  <si>
    <t>8000000507</t>
  </si>
  <si>
    <t>8000000508</t>
  </si>
  <si>
    <t>8000000509</t>
  </si>
  <si>
    <t>8000000510</t>
  </si>
  <si>
    <t>8000000511</t>
  </si>
  <si>
    <t>8000000512</t>
  </si>
  <si>
    <t>8000000513</t>
  </si>
  <si>
    <t>8000000514</t>
  </si>
  <si>
    <t>8000000515</t>
  </si>
  <si>
    <t>8000000516</t>
  </si>
  <si>
    <t>8000000517</t>
  </si>
  <si>
    <t>8000000518</t>
  </si>
  <si>
    <t>8000000519</t>
  </si>
  <si>
    <t>8000000520</t>
  </si>
  <si>
    <t>8000000521</t>
  </si>
  <si>
    <t>8000000522</t>
  </si>
  <si>
    <t>8000000523</t>
  </si>
  <si>
    <t>8000000524</t>
  </si>
  <si>
    <t>8000000525</t>
  </si>
  <si>
    <t>8000000526</t>
  </si>
  <si>
    <t>Daily  check with substations</t>
  </si>
  <si>
    <t>8000000527</t>
  </si>
  <si>
    <t>8000000528</t>
  </si>
  <si>
    <t>Daily  check substations</t>
  </si>
  <si>
    <t>8000000529</t>
  </si>
  <si>
    <t>8000000530</t>
  </si>
  <si>
    <t>8000000531</t>
  </si>
  <si>
    <t>8000000532</t>
  </si>
  <si>
    <t>8000000533</t>
  </si>
  <si>
    <t>8000000534</t>
  </si>
  <si>
    <t>Daily  check data center</t>
  </si>
  <si>
    <t>8000000535</t>
  </si>
  <si>
    <t>8000000536</t>
  </si>
  <si>
    <t>8000000537</t>
  </si>
  <si>
    <t>check sub</t>
  </si>
  <si>
    <t>8000000538</t>
  </si>
  <si>
    <t>daily cheak data center</t>
  </si>
  <si>
    <t>8000000539</t>
  </si>
  <si>
    <t>8000000540</t>
  </si>
  <si>
    <t>8000000541</t>
  </si>
  <si>
    <t>8000000542</t>
  </si>
  <si>
    <t>8000000543</t>
  </si>
  <si>
    <t>8000000544</t>
  </si>
  <si>
    <t>8000000545</t>
  </si>
  <si>
    <t>8000000546</t>
  </si>
  <si>
    <t>AUGUST - daily check for substations</t>
  </si>
  <si>
    <t>8000000547</t>
  </si>
  <si>
    <t>AUGUST - STS daily check</t>
  </si>
  <si>
    <t>8000000548</t>
  </si>
  <si>
    <t>8000000549</t>
  </si>
  <si>
    <t>8000000550</t>
  </si>
  <si>
    <t>Preparing before handing over to ops</t>
  </si>
  <si>
    <t>8000000551</t>
  </si>
  <si>
    <t>daily check on data-center</t>
  </si>
  <si>
    <t>8000000552</t>
  </si>
  <si>
    <t>Shift side routine maintinance for RTGs</t>
  </si>
  <si>
    <t>8000000553</t>
  </si>
  <si>
    <t>Routine maintenance for RTG03</t>
  </si>
  <si>
    <t>8000000554</t>
  </si>
  <si>
    <t>Routine maintenance for RTG05</t>
  </si>
  <si>
    <t>8000000555</t>
  </si>
  <si>
    <t>checklist on STS</t>
  </si>
  <si>
    <t>8000000556</t>
  </si>
  <si>
    <t>daily checklist on RTGs</t>
  </si>
  <si>
    <t>8000000557</t>
  </si>
  <si>
    <t>substation &amp; Data center Daily Check</t>
  </si>
  <si>
    <t>8000000558</t>
  </si>
  <si>
    <t>Daily check for STSs from( 01  to 07)</t>
  </si>
  <si>
    <t>8000000559</t>
  </si>
  <si>
    <t>RTG29 Preparation before handingover</t>
  </si>
  <si>
    <t>8000000560</t>
  </si>
  <si>
    <t>routine inspection on cranes</t>
  </si>
  <si>
    <t>8000000561</t>
  </si>
  <si>
    <t>preparing before handing over to ops</t>
  </si>
  <si>
    <t>8000000562</t>
  </si>
  <si>
    <t>substation inspection</t>
  </si>
  <si>
    <t>A.EBRAHIM</t>
  </si>
  <si>
    <t>8000000563</t>
  </si>
  <si>
    <t>September- Monthly substation inspection</t>
  </si>
  <si>
    <t>8000000564</t>
  </si>
  <si>
    <t>September - daily check for substations</t>
  </si>
  <si>
    <t>8000000565</t>
  </si>
  <si>
    <t>September- Daily check for STS</t>
  </si>
  <si>
    <t>8000000566</t>
  </si>
  <si>
    <t>September - daily Checklist of RTG</t>
  </si>
  <si>
    <t>8000000567</t>
  </si>
  <si>
    <t>RTG 17,10.34 relocate with op</t>
  </si>
  <si>
    <t>8000000568</t>
  </si>
  <si>
    <t>adjustment of side-shift sensors</t>
  </si>
  <si>
    <t>8000000569</t>
  </si>
  <si>
    <t>Daily check for truck (SEP)</t>
  </si>
  <si>
    <t>8000000570</t>
  </si>
  <si>
    <t>8000000571</t>
  </si>
  <si>
    <t>8000000580</t>
  </si>
  <si>
    <t>RTGs tires inspection</t>
  </si>
  <si>
    <t>8000000600</t>
  </si>
  <si>
    <t>Side Shift sensor adjustment</t>
  </si>
  <si>
    <t>8000000601</t>
  </si>
  <si>
    <t>october- daily check for substation</t>
  </si>
  <si>
    <t>8000000602</t>
  </si>
  <si>
    <t>october STS daily inspection</t>
  </si>
  <si>
    <t>8000000603</t>
  </si>
  <si>
    <t>Oct- Daily check for RTGs</t>
  </si>
  <si>
    <t>8000000604</t>
  </si>
  <si>
    <t>routine daily check for power stations</t>
  </si>
  <si>
    <t>Malf.Start</t>
  </si>
  <si>
    <t>MalfStrt</t>
  </si>
  <si>
    <t>MalfEnd</t>
  </si>
  <si>
    <t>Malf.end</t>
  </si>
  <si>
    <t>Un</t>
  </si>
  <si>
    <t>FunctLocDescrip.</t>
  </si>
  <si>
    <t>Created</t>
  </si>
  <si>
    <t>By</t>
  </si>
  <si>
    <t>Changed On</t>
  </si>
  <si>
    <t>10:07:00</t>
  </si>
  <si>
    <t>0,17</t>
  </si>
  <si>
    <t>H</t>
  </si>
  <si>
    <t>X</t>
  </si>
  <si>
    <t>1-Very high</t>
  </si>
  <si>
    <t>11:36:00</t>
  </si>
  <si>
    <t>0,20</t>
  </si>
  <si>
    <t>0,50</t>
  </si>
  <si>
    <t>2-High</t>
  </si>
  <si>
    <t>11:56:13</t>
  </si>
  <si>
    <t>12:12:45</t>
  </si>
  <si>
    <t>0,00</t>
  </si>
  <si>
    <t>12:06:27</t>
  </si>
  <si>
    <t>12:30:38</t>
  </si>
  <si>
    <t>12:09:27</t>
  </si>
  <si>
    <t>13:01:10</t>
  </si>
  <si>
    <t>13:20:02</t>
  </si>
  <si>
    <t>13:26:46</t>
  </si>
  <si>
    <t>13:51:07</t>
  </si>
  <si>
    <t>3-Medium</t>
  </si>
  <si>
    <t>13:50:58</t>
  </si>
  <si>
    <t>13:35:49</t>
  </si>
  <si>
    <t>14:00:42</t>
  </si>
  <si>
    <t>13:38:05</t>
  </si>
  <si>
    <t>14:00:16</t>
  </si>
  <si>
    <t>13:49:07</t>
  </si>
  <si>
    <t>14:07:25</t>
  </si>
  <si>
    <t>Install Mirrors and holders for TT</t>
  </si>
  <si>
    <t>14:45:04</t>
  </si>
  <si>
    <t>14:15:19</t>
  </si>
  <si>
    <t>14:30:23</t>
  </si>
  <si>
    <t>0,25</t>
  </si>
  <si>
    <t>12:40:42</t>
  </si>
  <si>
    <t>01:22:00</t>
  </si>
  <si>
    <t>01:40:00</t>
  </si>
  <si>
    <t>0,30</t>
  </si>
  <si>
    <t>15:58:08</t>
  </si>
  <si>
    <t>16:30:36</t>
  </si>
  <si>
    <t>06:00:36</t>
  </si>
  <si>
    <t>06:15:19</t>
  </si>
  <si>
    <t>07:34:24</t>
  </si>
  <si>
    <t>07:41:41</t>
  </si>
  <si>
    <t>0,12</t>
  </si>
  <si>
    <t>07:34:12</t>
  </si>
  <si>
    <t>07:42:50</t>
  </si>
  <si>
    <t>08:00:48</t>
  </si>
  <si>
    <t>08:15:18</t>
  </si>
  <si>
    <t>4-Low</t>
  </si>
  <si>
    <t>09:18:00</t>
  </si>
  <si>
    <t>09:45:00</t>
  </si>
  <si>
    <t>02:00:47</t>
  </si>
  <si>
    <t>02:10:19</t>
  </si>
  <si>
    <t>0,16</t>
  </si>
  <si>
    <t>06:10:24</t>
  </si>
  <si>
    <t>06:30:26</t>
  </si>
  <si>
    <t>1,00</t>
  </si>
  <si>
    <t>02:15:00</t>
  </si>
  <si>
    <t>02:30:00</t>
  </si>
  <si>
    <t>06:00:44</t>
  </si>
  <si>
    <t>06:14:59</t>
  </si>
  <si>
    <t>06:47:57</t>
  </si>
  <si>
    <t>07:14:24</t>
  </si>
  <si>
    <t>0,44</t>
  </si>
  <si>
    <t>14:40:00</t>
  </si>
  <si>
    <t>19,33</t>
  </si>
  <si>
    <t>09:30:47</t>
  </si>
  <si>
    <t>09:40:00</t>
  </si>
  <si>
    <t>0,15</t>
  </si>
  <si>
    <t>09:30:28</t>
  </si>
  <si>
    <t>16:30:38</t>
  </si>
  <si>
    <t>12:43:36</t>
  </si>
  <si>
    <t>13:15:37</t>
  </si>
  <si>
    <t>15:31:51</t>
  </si>
  <si>
    <t>16:00:56</t>
  </si>
  <si>
    <t>STS04 300 Hrs PM</t>
  </si>
  <si>
    <t>10:39:26</t>
  </si>
  <si>
    <t>15:14:32</t>
  </si>
  <si>
    <t>15:22:22</t>
  </si>
  <si>
    <t>15:23:11</t>
  </si>
  <si>
    <t>15:33:27</t>
  </si>
  <si>
    <t>16:00:09</t>
  </si>
  <si>
    <t>15:40:30</t>
  </si>
  <si>
    <t>Trcuk 16 100 Hrs PM</t>
  </si>
  <si>
    <t>15:42:09</t>
  </si>
  <si>
    <t>15:44:40</t>
  </si>
  <si>
    <t>15:52:56</t>
  </si>
  <si>
    <t>15:57:42</t>
  </si>
  <si>
    <t>16:03:27</t>
  </si>
  <si>
    <t>14:30:46</t>
  </si>
  <si>
    <t>14:50:10</t>
  </si>
  <si>
    <t>12:30:27</t>
  </si>
  <si>
    <t>No control on due to seat sensor issue</t>
  </si>
  <si>
    <t>10:12:31</t>
  </si>
  <si>
    <t>10:20:23</t>
  </si>
  <si>
    <t>0,13</t>
  </si>
  <si>
    <t>11:45:15</t>
  </si>
  <si>
    <t>11:55:31</t>
  </si>
  <si>
    <t>RTG Preventive Maintenance Plan</t>
  </si>
  <si>
    <t>11:56:26</t>
  </si>
  <si>
    <t>16:13:07</t>
  </si>
  <si>
    <t>12:12:22</t>
  </si>
  <si>
    <t>09:30:32</t>
  </si>
  <si>
    <t>16:30:25</t>
  </si>
  <si>
    <t>09:14:00</t>
  </si>
  <si>
    <t>09:32:18</t>
  </si>
  <si>
    <t>16:34:04</t>
  </si>
  <si>
    <t>09:30:21</t>
  </si>
  <si>
    <t>16:30:16</t>
  </si>
  <si>
    <t>14:35:27</t>
  </si>
  <si>
    <t>10:00:23</t>
  </si>
  <si>
    <t>16:00:19</t>
  </si>
  <si>
    <t>09:30:20</t>
  </si>
  <si>
    <t>09:30:49</t>
  </si>
  <si>
    <t>16:16:11</t>
  </si>
  <si>
    <t>09:30:27</t>
  </si>
  <si>
    <t>10:00:49</t>
  </si>
  <si>
    <t>16:00:03</t>
  </si>
  <si>
    <t>16:18:03</t>
  </si>
  <si>
    <t>16:30:12</t>
  </si>
  <si>
    <t>11:10:15</t>
  </si>
  <si>
    <t>10:00:02</t>
  </si>
  <si>
    <t>13:00:28</t>
  </si>
  <si>
    <t>13:00:20</t>
  </si>
  <si>
    <t>13:30:24</t>
  </si>
  <si>
    <t>10:00:11</t>
  </si>
  <si>
    <t>13:00:07</t>
  </si>
  <si>
    <t>16:34:33</t>
  </si>
  <si>
    <t>10:00:59</t>
  </si>
  <si>
    <t>09:31:01</t>
  </si>
  <si>
    <t>16:31:25</t>
  </si>
  <si>
    <t>10:00:47</t>
  </si>
  <si>
    <t>16:30:35</t>
  </si>
  <si>
    <t>720,00</t>
  </si>
  <si>
    <t>09:18:27</t>
  </si>
  <si>
    <t>16:00:06</t>
  </si>
  <si>
    <t>10:04:20</t>
  </si>
  <si>
    <t>16:00:40</t>
  </si>
  <si>
    <t>10:00:48</t>
  </si>
  <si>
    <t>16:30:44</t>
  </si>
  <si>
    <t>09:30:36</t>
  </si>
  <si>
    <t>10:00:18</t>
  </si>
  <si>
    <t>16:00:53</t>
  </si>
  <si>
    <t>16:18:11</t>
  </si>
  <si>
    <t>10:55:49</t>
  </si>
  <si>
    <t>15:07:00</t>
  </si>
  <si>
    <t>09:40:26</t>
  </si>
  <si>
    <t>07:05:25</t>
  </si>
  <si>
    <t>11:41:39</t>
  </si>
  <si>
    <t>08:24:41</t>
  </si>
  <si>
    <t>07:35:29</t>
  </si>
  <si>
    <t>08:29:48</t>
  </si>
  <si>
    <t>08:30:47</t>
  </si>
  <si>
    <t>08:22:53</t>
  </si>
  <si>
    <t>11:43:16</t>
  </si>
  <si>
    <t>08:21:54</t>
  </si>
  <si>
    <t>13:30:41</t>
  </si>
  <si>
    <t>15:17:04</t>
  </si>
  <si>
    <t>11:44:02</t>
  </si>
  <si>
    <t>07:31:27</t>
  </si>
  <si>
    <t>15:55:06</t>
  </si>
  <si>
    <t>16:34:48</t>
  </si>
  <si>
    <t>08:58:16</t>
  </si>
  <si>
    <t>10:28:25</t>
  </si>
  <si>
    <t>10:38:18</t>
  </si>
  <si>
    <t>15:22:55</t>
  </si>
  <si>
    <t>15:24:40</t>
  </si>
  <si>
    <t>15:26:33</t>
  </si>
  <si>
    <t>15:30:54</t>
  </si>
  <si>
    <t>15:33:26</t>
  </si>
  <si>
    <t>15:36:13</t>
  </si>
  <si>
    <t>11:11:00</t>
  </si>
  <si>
    <t>11:25:00</t>
  </si>
  <si>
    <t>0,23</t>
  </si>
  <si>
    <t>12:03:00</t>
  </si>
  <si>
    <t>01:02:00</t>
  </si>
  <si>
    <t>01:36:00</t>
  </si>
  <si>
    <t>12:27:02</t>
  </si>
  <si>
    <t>13:43:07</t>
  </si>
  <si>
    <t>09:56:33</t>
  </si>
  <si>
    <t>10:20:02</t>
  </si>
  <si>
    <t>13:27:05</t>
  </si>
  <si>
    <t>16:03:00</t>
  </si>
  <si>
    <t>12:35:00</t>
  </si>
  <si>
    <t>12:45:15</t>
  </si>
  <si>
    <t>20:12:15</t>
  </si>
  <si>
    <t>20:30:53</t>
  </si>
  <si>
    <t>05:00:39</t>
  </si>
  <si>
    <t>05:20:17</t>
  </si>
  <si>
    <t>0,33</t>
  </si>
  <si>
    <t>04:20:42</t>
  </si>
  <si>
    <t>0,34</t>
  </si>
  <si>
    <t>06:00:34</t>
  </si>
  <si>
    <t>06:10:12</t>
  </si>
  <si>
    <t>09:30:29</t>
  </si>
  <si>
    <t>09:30:13</t>
  </si>
  <si>
    <t>16:30:15</t>
  </si>
  <si>
    <t>16:30:54</t>
  </si>
  <si>
    <t>09:30:23</t>
  </si>
  <si>
    <t>16:30:14</t>
  </si>
  <si>
    <t>09:31:09</t>
  </si>
  <si>
    <t>09:45:14</t>
  </si>
  <si>
    <t>16:45:21</t>
  </si>
  <si>
    <t>10:00:54</t>
  </si>
  <si>
    <t>16:00:02</t>
  </si>
  <si>
    <t>10:00:46</t>
  </si>
  <si>
    <t>10:00:06</t>
  </si>
  <si>
    <t>16:00:17</t>
  </si>
  <si>
    <t>06:19:04</t>
  </si>
  <si>
    <t>06:36:56</t>
  </si>
  <si>
    <t>15:38:11</t>
  </si>
  <si>
    <t>15:47:00</t>
  </si>
  <si>
    <t>13:16:37</t>
  </si>
  <si>
    <t>13:21:37</t>
  </si>
  <si>
    <t>0,08</t>
  </si>
  <si>
    <t>21:35:54</t>
  </si>
  <si>
    <t>21:37:21</t>
  </si>
  <si>
    <t>21:39:18</t>
  </si>
  <si>
    <t>21:41:16</t>
  </si>
  <si>
    <t>0,27</t>
  </si>
  <si>
    <t>09:14:50</t>
  </si>
  <si>
    <t>09:25:00</t>
  </si>
  <si>
    <t>16:27:24</t>
  </si>
  <si>
    <t>16:42:52</t>
  </si>
  <si>
    <t>480,26</t>
  </si>
  <si>
    <t>12:00:25</t>
  </si>
  <si>
    <t>12:08:22</t>
  </si>
  <si>
    <t>12:13:12</t>
  </si>
  <si>
    <t>12:25:08</t>
  </si>
  <si>
    <t>16:13:47</t>
  </si>
  <si>
    <t>16:15:17</t>
  </si>
  <si>
    <t>16:17:18</t>
  </si>
  <si>
    <t>16:53:36</t>
  </si>
  <si>
    <t>17:00:35</t>
  </si>
  <si>
    <t>09:31:31</t>
  </si>
  <si>
    <t>16:00:18</t>
  </si>
  <si>
    <t>16:00:32</t>
  </si>
  <si>
    <t>16:15:12</t>
  </si>
  <si>
    <t>16:45:24</t>
  </si>
  <si>
    <t>10:00:34</t>
  </si>
  <si>
    <t>16:00:11</t>
  </si>
  <si>
    <t>01:00:00</t>
  </si>
  <si>
    <t>01:10:00</t>
  </si>
  <si>
    <t>04:30:00</t>
  </si>
  <si>
    <t>06.12.2025</t>
  </si>
  <si>
    <t>20:20:00</t>
  </si>
  <si>
    <t>15:38:00</t>
  </si>
  <si>
    <t>15:53:00</t>
  </si>
  <si>
    <t>10:00:40</t>
  </si>
  <si>
    <t>10:27:12</t>
  </si>
  <si>
    <t>13:29:00</t>
  </si>
  <si>
    <t>2,00</t>
  </si>
  <si>
    <t>09:31:30</t>
  </si>
  <si>
    <t>16:30:13</t>
  </si>
  <si>
    <t>13:52:58</t>
  </si>
  <si>
    <t>13:54:22</t>
  </si>
  <si>
    <t>13:55:22</t>
  </si>
  <si>
    <t>13:57:01</t>
  </si>
  <si>
    <t>13:59:59</t>
  </si>
  <si>
    <t>09:30:24</t>
  </si>
  <si>
    <t>10:00:09</t>
  </si>
  <si>
    <t>13:00:46</t>
  </si>
  <si>
    <t>13:10:46</t>
  </si>
  <si>
    <t>14:20:01</t>
  </si>
  <si>
    <t>14:41:01</t>
  </si>
  <si>
    <t>0,35</t>
  </si>
  <si>
    <t>09:00:09</t>
  </si>
  <si>
    <t>15:45:41</t>
  </si>
  <si>
    <t>13.12.2025</t>
  </si>
  <si>
    <t>14:40:11</t>
  </si>
  <si>
    <t>15:00:09</t>
  </si>
  <si>
    <t>14:15:13</t>
  </si>
  <si>
    <t>14:25:12</t>
  </si>
  <si>
    <t>14:15:59</t>
  </si>
  <si>
    <t>14:35:52</t>
  </si>
  <si>
    <t>14:15:16</t>
  </si>
  <si>
    <t>14:35:58</t>
  </si>
  <si>
    <t>14:15:02</t>
  </si>
  <si>
    <t>14:35:49</t>
  </si>
  <si>
    <t>09:34:34</t>
  </si>
  <si>
    <t>20:30:18</t>
  </si>
  <si>
    <t>10:30:12</t>
  </si>
  <si>
    <t>16:45:30</t>
  </si>
  <si>
    <t>09:00:05</t>
  </si>
  <si>
    <t>13:06:07</t>
  </si>
  <si>
    <t>13:15:18</t>
  </si>
  <si>
    <t>10:20:00</t>
  </si>
  <si>
    <t>16:40:00</t>
  </si>
  <si>
    <t>14:57:24</t>
  </si>
  <si>
    <t>15:01:03</t>
  </si>
  <si>
    <t>15:01:57</t>
  </si>
  <si>
    <t>10:43:55</t>
  </si>
  <si>
    <t>14:00:04</t>
  </si>
  <si>
    <t>10:08:35</t>
  </si>
  <si>
    <t>03:20:00</t>
  </si>
  <si>
    <t>03:40:00</t>
  </si>
  <si>
    <t>09:21:14</t>
  </si>
  <si>
    <t>09:23:46</t>
  </si>
  <si>
    <t>18:40:05</t>
  </si>
  <si>
    <t>19:00:32</t>
  </si>
  <si>
    <t>01:04:36</t>
  </si>
  <si>
    <t>01:19:36</t>
  </si>
  <si>
    <t>10:37:01</t>
  </si>
  <si>
    <t>21:00:48</t>
  </si>
  <si>
    <t>21:10:48</t>
  </si>
  <si>
    <t>0,22</t>
  </si>
  <si>
    <t>21:55:33</t>
  </si>
  <si>
    <t>22:00:22</t>
  </si>
  <si>
    <t>22:15:42</t>
  </si>
  <si>
    <t>22:47:44</t>
  </si>
  <si>
    <t>22:48:34</t>
  </si>
  <si>
    <t>22:50:05</t>
  </si>
  <si>
    <t>22:52:14</t>
  </si>
  <si>
    <t>22:53:30</t>
  </si>
  <si>
    <t>22:28:17</t>
  </si>
  <si>
    <t>10:26:55</t>
  </si>
  <si>
    <t>10:26:56</t>
  </si>
  <si>
    <t>22:27:17</t>
  </si>
  <si>
    <t>22:04:08</t>
  </si>
  <si>
    <t>22:04:21</t>
  </si>
  <si>
    <t>10:27:36</t>
  </si>
  <si>
    <t>10:27:37</t>
  </si>
  <si>
    <t>16:20:07</t>
  </si>
  <si>
    <t>16:25:28</t>
  </si>
  <si>
    <t>10:27:38</t>
  </si>
  <si>
    <t>10:27:39</t>
  </si>
  <si>
    <t>10:27:40</t>
  </si>
  <si>
    <t>10:27:41</t>
  </si>
  <si>
    <t>10:27:42</t>
  </si>
  <si>
    <t>TR0012 Preventive Maintenance Plan</t>
  </si>
  <si>
    <t>10:27:43</t>
  </si>
  <si>
    <t>10:27:44</t>
  </si>
  <si>
    <t>22:05:23</t>
  </si>
  <si>
    <t>16:19:35</t>
  </si>
  <si>
    <t>16:20:35</t>
  </si>
  <si>
    <t>10:27:45</t>
  </si>
  <si>
    <t>16:26:48</t>
  </si>
  <si>
    <t>11:47:35</t>
  </si>
  <si>
    <t>11:30:57</t>
  </si>
  <si>
    <t>15:44:41</t>
  </si>
  <si>
    <t>10:38:39</t>
  </si>
  <si>
    <t>10:40:12</t>
  </si>
  <si>
    <t>10:40:32</t>
  </si>
  <si>
    <t>10:40:41</t>
  </si>
  <si>
    <t>13:33:17</t>
  </si>
  <si>
    <t>10:22:18</t>
  </si>
  <si>
    <t>08:48:24</t>
  </si>
  <si>
    <t>12:30:18</t>
  </si>
  <si>
    <t>3,70</t>
  </si>
  <si>
    <t>Steering challenge</t>
  </si>
  <si>
    <t>10:28:08</t>
  </si>
  <si>
    <t>10:28:09</t>
  </si>
  <si>
    <t>20:45:23</t>
  </si>
  <si>
    <t>10:28:10</t>
  </si>
  <si>
    <t>10:28:11</t>
  </si>
  <si>
    <t>13:49:54</t>
  </si>
  <si>
    <t>10:28:12</t>
  </si>
  <si>
    <t>10:28:13</t>
  </si>
  <si>
    <t>10:28:14</t>
  </si>
  <si>
    <t>16:10:17</t>
  </si>
  <si>
    <t>23:19:05</t>
  </si>
  <si>
    <t>10:28:15</t>
  </si>
  <si>
    <t>11:47:36</t>
  </si>
  <si>
    <t>21:14:53</t>
  </si>
  <si>
    <t>10:28:29</t>
  </si>
  <si>
    <t>10:28:30</t>
  </si>
  <si>
    <t>10:28:31</t>
  </si>
  <si>
    <t>10:28:32</t>
  </si>
  <si>
    <t>09:22:42</t>
  </si>
  <si>
    <t>12:00:58</t>
  </si>
  <si>
    <t>2,64</t>
  </si>
  <si>
    <t>12:39:05</t>
  </si>
  <si>
    <t>13:00:05</t>
  </si>
  <si>
    <t>20:07:04</t>
  </si>
  <si>
    <t>20:20:04</t>
  </si>
  <si>
    <t>00:15:00</t>
  </si>
  <si>
    <t>00:30:00</t>
  </si>
  <si>
    <t>09:00:08</t>
  </si>
  <si>
    <t>09:00:56</t>
  </si>
  <si>
    <t>12:12:14</t>
  </si>
  <si>
    <t>10:28:53</t>
  </si>
  <si>
    <t>10:28:54</t>
  </si>
  <si>
    <t>10:28:55</t>
  </si>
  <si>
    <t>10:28:56</t>
  </si>
  <si>
    <t>10:28:57</t>
  </si>
  <si>
    <t>10:28:58</t>
  </si>
  <si>
    <t>14:38:12</t>
  </si>
  <si>
    <t>10:28:59</t>
  </si>
  <si>
    <t>10:29:00</t>
  </si>
  <si>
    <t>10:29:01</t>
  </si>
  <si>
    <t>22:28:14</t>
  </si>
  <si>
    <t>10:29:02</t>
  </si>
  <si>
    <t>10:29:03</t>
  </si>
  <si>
    <t>10:29:04</t>
  </si>
  <si>
    <t>16:17:26</t>
  </si>
  <si>
    <t>16:18:20</t>
  </si>
  <si>
    <t>16:18:54</t>
  </si>
  <si>
    <t>16:19:26</t>
  </si>
  <si>
    <t>16:20:02</t>
  </si>
  <si>
    <t>16:23:02</t>
  </si>
  <si>
    <t>16:24:06</t>
  </si>
  <si>
    <t>16:25:21</t>
  </si>
  <si>
    <t>16:26:16</t>
  </si>
  <si>
    <t>16:26:57</t>
  </si>
  <si>
    <t>16:29:09</t>
  </si>
  <si>
    <t>13:34:49</t>
  </si>
  <si>
    <t>13:35:28</t>
  </si>
  <si>
    <t>13:36:18</t>
  </si>
  <si>
    <t>13:37:31</t>
  </si>
  <si>
    <t>13:39:26</t>
  </si>
  <si>
    <t>13:40:34</t>
  </si>
  <si>
    <t>13:46:16</t>
  </si>
  <si>
    <t>20:45:43</t>
  </si>
  <si>
    <t>23:45:43</t>
  </si>
  <si>
    <t>01:30:00</t>
  </si>
  <si>
    <t>08:27:00</t>
  </si>
  <si>
    <t>08:38:00</t>
  </si>
  <si>
    <t>0,18</t>
  </si>
  <si>
    <t>08:40:00</t>
  </si>
  <si>
    <t>10:58:24</t>
  </si>
  <si>
    <t>10:59:12</t>
  </si>
  <si>
    <t>10:59:52</t>
  </si>
  <si>
    <t>11:00:43</t>
  </si>
  <si>
    <t>11:01:36</t>
  </si>
  <si>
    <t>11:03:07</t>
  </si>
  <si>
    <t>11:03:48</t>
  </si>
  <si>
    <t>11:04:37</t>
  </si>
  <si>
    <t>11:05:46</t>
  </si>
  <si>
    <t>11:06:36</t>
  </si>
  <si>
    <t>11:07:30</t>
  </si>
  <si>
    <t>11:08:19</t>
  </si>
  <si>
    <t>11:08:55</t>
  </si>
  <si>
    <t>11:09:29</t>
  </si>
  <si>
    <t>11:10:08</t>
  </si>
  <si>
    <t>11:10:51</t>
  </si>
  <si>
    <t>11:12:04</t>
  </si>
  <si>
    <t>11:13:22</t>
  </si>
  <si>
    <t>11:14:16</t>
  </si>
  <si>
    <t>11:15:12</t>
  </si>
  <si>
    <t>11:20:52</t>
  </si>
  <si>
    <t>09:52:37</t>
  </si>
  <si>
    <t>10:29:17</t>
  </si>
  <si>
    <t>10:29:18</t>
  </si>
  <si>
    <t>10:29:19</t>
  </si>
  <si>
    <t>10:29:20</t>
  </si>
  <si>
    <t>10:29:21</t>
  </si>
  <si>
    <t>10:29:22</t>
  </si>
  <si>
    <t>10:29:23</t>
  </si>
  <si>
    <t>10:29:24</t>
  </si>
  <si>
    <t>14:28:14</t>
  </si>
  <si>
    <t>14:29:02</t>
  </si>
  <si>
    <t>14:29:35</t>
  </si>
  <si>
    <t>5,74</t>
  </si>
  <si>
    <t>21:04:00</t>
  </si>
  <si>
    <t>9,00</t>
  </si>
  <si>
    <t>8,00</t>
  </si>
  <si>
    <t>09:00:21</t>
  </si>
  <si>
    <t>14:50:14</t>
  </si>
  <si>
    <t>16:50:00</t>
  </si>
  <si>
    <t>09:00:29</t>
  </si>
  <si>
    <t>10:29:11</t>
  </si>
  <si>
    <t>16:02:02</t>
  </si>
  <si>
    <t>16:05:03</t>
  </si>
  <si>
    <t>16:07:22</t>
  </si>
  <si>
    <t>16:07:59</t>
  </si>
  <si>
    <t>16:09:15</t>
  </si>
  <si>
    <t>16:09:44</t>
  </si>
  <si>
    <t>16:10:57</t>
  </si>
  <si>
    <t>16:13:31</t>
  </si>
  <si>
    <t>16:16:23</t>
  </si>
  <si>
    <t>16:19:39</t>
  </si>
  <si>
    <t>16:21:34</t>
  </si>
  <si>
    <t>08:34:52</t>
  </si>
  <si>
    <t>13:05:37</t>
  </si>
  <si>
    <t>16:25:02</t>
  </si>
  <si>
    <t>14:40:44</t>
  </si>
  <si>
    <t>14:45:06</t>
  </si>
  <si>
    <t>14:45:19</t>
  </si>
  <si>
    <t>14:45:31</t>
  </si>
  <si>
    <t>14:46:10</t>
  </si>
  <si>
    <t>14:47:34</t>
  </si>
  <si>
    <t>14:47:58</t>
  </si>
  <si>
    <t>14:48:14</t>
  </si>
  <si>
    <t>13:59:24</t>
  </si>
  <si>
    <t>14:03:03</t>
  </si>
  <si>
    <t>14:03:41</t>
  </si>
  <si>
    <t>14:38:21</t>
  </si>
  <si>
    <t>14:38:37</t>
  </si>
  <si>
    <t>14:39:07</t>
  </si>
  <si>
    <t>14:39:13</t>
  </si>
  <si>
    <t>14:39:30</t>
  </si>
  <si>
    <t>14:40:40</t>
  </si>
  <si>
    <t>14:18:29</t>
  </si>
  <si>
    <t>14:21:03</t>
  </si>
  <si>
    <t>14:21:18</t>
  </si>
  <si>
    <t>14:21:32</t>
  </si>
  <si>
    <t>14:21:58</t>
  </si>
  <si>
    <t>14:22:11</t>
  </si>
  <si>
    <t>15:52:23</t>
  </si>
  <si>
    <t>07:53:44</t>
  </si>
  <si>
    <t>14:28:48</t>
  </si>
  <si>
    <t>14:45:48</t>
  </si>
  <si>
    <t>04:10:00</t>
  </si>
  <si>
    <t>04:47:00</t>
  </si>
  <si>
    <t>05:05:00</t>
  </si>
  <si>
    <t>05:55:00</t>
  </si>
  <si>
    <t>06:00:00</t>
  </si>
  <si>
    <t>10:58:27</t>
  </si>
  <si>
    <t>11:39:09</t>
  </si>
  <si>
    <t>11:27:02</t>
  </si>
  <si>
    <t>13:51:57</t>
  </si>
  <si>
    <t>13:30:53</t>
  </si>
  <si>
    <t>13:45:04</t>
  </si>
  <si>
    <t>23:43:58</t>
  </si>
  <si>
    <t>23:55:58</t>
  </si>
  <si>
    <t>09:50:00</t>
  </si>
  <si>
    <t>RTG30 POWER SUPPLY</t>
  </si>
  <si>
    <t>01-02-030-09</t>
  </si>
  <si>
    <t>04:15:00</t>
  </si>
  <si>
    <t>14:15:00</t>
  </si>
  <si>
    <t>18:15:00</t>
  </si>
  <si>
    <t>19:50:00</t>
  </si>
  <si>
    <t>19:15:00</t>
  </si>
  <si>
    <t>11:17:26</t>
  </si>
  <si>
    <t>13:17:26</t>
  </si>
  <si>
    <t>18:21:29</t>
  </si>
  <si>
    <t>11:00:27</t>
  </si>
  <si>
    <t>2,99</t>
  </si>
  <si>
    <t>12:11:59</t>
  </si>
  <si>
    <t>13:12:36</t>
  </si>
  <si>
    <t>17:21:05</t>
  </si>
  <si>
    <t>17:31:05</t>
  </si>
  <si>
    <t>17:57:31</t>
  </si>
  <si>
    <t>16:30:40</t>
  </si>
  <si>
    <t>18:01:45</t>
  </si>
  <si>
    <t>5,00</t>
  </si>
  <si>
    <t>12:07:44</t>
  </si>
  <si>
    <t>00:17:19</t>
  </si>
  <si>
    <t>09:00:17</t>
  </si>
  <si>
    <t>12:28:07</t>
  </si>
  <si>
    <t>12:51:11</t>
  </si>
  <si>
    <t>13:30:11</t>
  </si>
  <si>
    <t>00:25:00</t>
  </si>
  <si>
    <t>00:40:00</t>
  </si>
  <si>
    <t>Boom inhibi due to rope balance sensor</t>
  </si>
  <si>
    <t>02:00:00</t>
  </si>
  <si>
    <t>06:45:00</t>
  </si>
  <si>
    <t>08:50:00</t>
  </si>
  <si>
    <t>09:05:00</t>
  </si>
  <si>
    <t>13:52:28</t>
  </si>
  <si>
    <t>14:05:28</t>
  </si>
  <si>
    <t>22:40:00</t>
  </si>
  <si>
    <t>00:50:00</t>
  </si>
  <si>
    <t>01:15:00</t>
  </si>
  <si>
    <t>0,42</t>
  </si>
  <si>
    <t>02:10:00</t>
  </si>
  <si>
    <t>08:26:15</t>
  </si>
  <si>
    <t>14:20:53</t>
  </si>
  <si>
    <t>14:23:00</t>
  </si>
  <si>
    <t>14:28:00</t>
  </si>
  <si>
    <t>17:05:00</t>
  </si>
  <si>
    <t>16:35:00</t>
  </si>
  <si>
    <t>15:44:22</t>
  </si>
  <si>
    <t>15:54:22</t>
  </si>
  <si>
    <t>19:07:43</t>
  </si>
  <si>
    <t>17:03:52</t>
  </si>
  <si>
    <t>13:34:54</t>
  </si>
  <si>
    <t>11:47:37</t>
  </si>
  <si>
    <t>17:28:39</t>
  </si>
  <si>
    <t>12:55:29</t>
  </si>
  <si>
    <t>11:20:23</t>
  </si>
  <si>
    <t>11:26:20</t>
  </si>
  <si>
    <t>12:43:53</t>
  </si>
  <si>
    <t>12:45:43</t>
  </si>
  <si>
    <t>12:46:25</t>
  </si>
  <si>
    <t>12:48:53</t>
  </si>
  <si>
    <t>12:50:04</t>
  </si>
  <si>
    <t>12:52:02</t>
  </si>
  <si>
    <t>13:52:19</t>
  </si>
  <si>
    <t>16:46:04</t>
  </si>
  <si>
    <t>17:30:04</t>
  </si>
  <si>
    <t>14:18:00</t>
  </si>
  <si>
    <t>17:00:02</t>
  </si>
  <si>
    <t>01:02:46</t>
  </si>
  <si>
    <t>01:13:46</t>
  </si>
  <si>
    <t>03:49:00</t>
  </si>
  <si>
    <t>03:52:00</t>
  </si>
  <si>
    <t>0,05</t>
  </si>
  <si>
    <t>04:46:00</t>
  </si>
  <si>
    <t>04:53:00</t>
  </si>
  <si>
    <t>11:37:33</t>
  </si>
  <si>
    <t>11:42:32</t>
  </si>
  <si>
    <t>11:45:13</t>
  </si>
  <si>
    <t>11:48:17</t>
  </si>
  <si>
    <t>11:49:04</t>
  </si>
  <si>
    <t>13:44:33</t>
  </si>
  <si>
    <t>13:45:37</t>
  </si>
  <si>
    <t>13:47:12</t>
  </si>
  <si>
    <t>14:05:47</t>
  </si>
  <si>
    <t>14:09:58</t>
  </si>
  <si>
    <t>14:19:54</t>
  </si>
  <si>
    <t>14:20:11</t>
  </si>
  <si>
    <t>14:20:25</t>
  </si>
  <si>
    <t>14:20:44</t>
  </si>
  <si>
    <t>14:21:04</t>
  </si>
  <si>
    <t>14:21:20</t>
  </si>
  <si>
    <t>13:10:22</t>
  </si>
  <si>
    <t>13:30:22</t>
  </si>
  <si>
    <t>17:15:00</t>
  </si>
  <si>
    <t>operationalfaultmisuseoftheseatlock</t>
  </si>
  <si>
    <t>01:45:00</t>
  </si>
  <si>
    <t>02:03:00</t>
  </si>
  <si>
    <t>02:05:00</t>
  </si>
  <si>
    <t>02:18:00</t>
  </si>
  <si>
    <t>03:46:00</t>
  </si>
  <si>
    <t>04:28:00</t>
  </si>
  <si>
    <t>0,70</t>
  </si>
  <si>
    <t>02:40:00</t>
  </si>
  <si>
    <t>02:50:00</t>
  </si>
  <si>
    <t>05:04:00</t>
  </si>
  <si>
    <t>05:22:00</t>
  </si>
  <si>
    <t>17:33:00</t>
  </si>
  <si>
    <t>19:05:00</t>
  </si>
  <si>
    <t>19:20:00</t>
  </si>
  <si>
    <t>20:10:00</t>
  </si>
  <si>
    <t>01:14:00</t>
  </si>
  <si>
    <t>01:27:00</t>
  </si>
  <si>
    <t>11:04:00</t>
  </si>
  <si>
    <t>09:07:30</t>
  </si>
  <si>
    <t>10:21:01</t>
  </si>
  <si>
    <t>16:05:00</t>
  </si>
  <si>
    <t>16:15:00</t>
  </si>
  <si>
    <t>12:40:00</t>
  </si>
  <si>
    <t>12:50:00</t>
  </si>
  <si>
    <t>09:35:00</t>
  </si>
  <si>
    <t>23:00:28</t>
  </si>
  <si>
    <t>23:10:28</t>
  </si>
  <si>
    <t>20:29:15</t>
  </si>
  <si>
    <t>0,51</t>
  </si>
  <si>
    <t>21:45:00</t>
  </si>
  <si>
    <t>00:45:00</t>
  </si>
  <si>
    <t>00:55:00</t>
  </si>
  <si>
    <t>23:15:00</t>
  </si>
  <si>
    <t>23:55:00</t>
  </si>
  <si>
    <t>0,58</t>
  </si>
  <si>
    <t>15:35:00</t>
  </si>
  <si>
    <t>15:48:00</t>
  </si>
  <si>
    <t>10:50:09</t>
  </si>
  <si>
    <t>12:50:09</t>
  </si>
  <si>
    <t>0,28</t>
  </si>
  <si>
    <t>16:32:00</t>
  </si>
  <si>
    <t>19:32:46</t>
  </si>
  <si>
    <t>21:25:02</t>
  </si>
  <si>
    <t>08:10:00</t>
  </si>
  <si>
    <t>08:35:00</t>
  </si>
  <si>
    <t>12:45:00</t>
  </si>
  <si>
    <t>12:55:00</t>
  </si>
  <si>
    <t>01:35:00</t>
  </si>
  <si>
    <t>01:55:00</t>
  </si>
  <si>
    <t>12:38:00</t>
  </si>
  <si>
    <t>01:42:00</t>
  </si>
  <si>
    <t>14:00:11</t>
  </si>
  <si>
    <t>02:13:00</t>
  </si>
  <si>
    <t>02:25:00</t>
  </si>
  <si>
    <t>01:53:00</t>
  </si>
  <si>
    <t>01:51:00</t>
  </si>
  <si>
    <t>04:33:15</t>
  </si>
  <si>
    <t>05:00:15</t>
  </si>
  <si>
    <t>08:13:43</t>
  </si>
  <si>
    <t>08:41:25</t>
  </si>
  <si>
    <t>16:31:04</t>
  </si>
  <si>
    <t>09:06:59</t>
  </si>
  <si>
    <t>09:39:09</t>
  </si>
  <si>
    <t>09:40:14</t>
  </si>
  <si>
    <t>09:40:33</t>
  </si>
  <si>
    <t>09:40:53</t>
  </si>
  <si>
    <t>15:55:00</t>
  </si>
  <si>
    <t>16:58:00</t>
  </si>
  <si>
    <t>17:10:00</t>
  </si>
  <si>
    <t>17:40:00</t>
  </si>
  <si>
    <t>17:47:11</t>
  </si>
  <si>
    <t>18:56:28</t>
  </si>
  <si>
    <t>19:07:54</t>
  </si>
  <si>
    <t>0,19</t>
  </si>
  <si>
    <t>22:00:41</t>
  </si>
  <si>
    <t>22:16:41</t>
  </si>
  <si>
    <t>22:55:00</t>
  </si>
  <si>
    <t>23:10:00</t>
  </si>
  <si>
    <t>1,08</t>
  </si>
  <si>
    <t>00:05:00</t>
  </si>
  <si>
    <t>04:25:00</t>
  </si>
  <si>
    <t>04:35:00</t>
  </si>
  <si>
    <t>04:45:00</t>
  </si>
  <si>
    <t>16:00:14</t>
  </si>
  <si>
    <t>19:56:00</t>
  </si>
  <si>
    <t>20:06:00</t>
  </si>
  <si>
    <t>13:47:46</t>
  </si>
  <si>
    <t>17:35:06</t>
  </si>
  <si>
    <t>17:40:28</t>
  </si>
  <si>
    <t>01:32:00</t>
  </si>
  <si>
    <t>08:38:18</t>
  </si>
  <si>
    <t>17:22:29</t>
  </si>
  <si>
    <t>17:52:29</t>
  </si>
  <si>
    <t>17:38:08</t>
  </si>
  <si>
    <t>17:48:08</t>
  </si>
  <si>
    <t>17:44:11</t>
  </si>
  <si>
    <t>01:04:05</t>
  </si>
  <si>
    <t>03:34:05</t>
  </si>
  <si>
    <t>02:48:00</t>
  </si>
  <si>
    <t>02:57:00</t>
  </si>
  <si>
    <t>19:34:46</t>
  </si>
  <si>
    <t>19:39:46</t>
  </si>
  <si>
    <t>08:40:17</t>
  </si>
  <si>
    <t>08:50:39</t>
  </si>
  <si>
    <t>08:25:10</t>
  </si>
  <si>
    <t>08:40:19</t>
  </si>
  <si>
    <t>20:37:00</t>
  </si>
  <si>
    <t>20:41:00</t>
  </si>
  <si>
    <t>0,07</t>
  </si>
  <si>
    <t>01:25:00</t>
  </si>
  <si>
    <t>03:37:00</t>
  </si>
  <si>
    <t>03:50:00</t>
  </si>
  <si>
    <t>05:01:00</t>
  </si>
  <si>
    <t>08:25:00</t>
  </si>
  <si>
    <t>15:50:00</t>
  </si>
  <si>
    <t>0,67</t>
  </si>
  <si>
    <t>21:01:00</t>
  </si>
  <si>
    <t>21:20:00</t>
  </si>
  <si>
    <t>0,32</t>
  </si>
  <si>
    <t>21:56:00</t>
  </si>
  <si>
    <t>22:03:00</t>
  </si>
  <si>
    <t>00:58:00</t>
  </si>
  <si>
    <t>01:04:00</t>
  </si>
  <si>
    <t>01:08:00</t>
  </si>
  <si>
    <t>11:25:12</t>
  </si>
  <si>
    <t>00:51:00</t>
  </si>
  <si>
    <t>01:01:00</t>
  </si>
  <si>
    <t>11:55:00</t>
  </si>
  <si>
    <t>13:19:00</t>
  </si>
  <si>
    <t>13:25:00</t>
  </si>
  <si>
    <t>18:05:00</t>
  </si>
  <si>
    <t>18:11:00</t>
  </si>
  <si>
    <t>0,10</t>
  </si>
  <si>
    <t>18:56:05</t>
  </si>
  <si>
    <t>19:00:05</t>
  </si>
  <si>
    <t>00:20:00</t>
  </si>
  <si>
    <t>00:36:00</t>
  </si>
  <si>
    <t>23:28:00</t>
  </si>
  <si>
    <t>23:40:00</t>
  </si>
  <si>
    <t>06:35:00</t>
  </si>
  <si>
    <t>06:44:00</t>
  </si>
  <si>
    <t>01:19:00</t>
  </si>
  <si>
    <t>02:12:00</t>
  </si>
  <si>
    <t>02:24:00</t>
  </si>
  <si>
    <t>03:10:00</t>
  </si>
  <si>
    <t>04:43:00</t>
  </si>
  <si>
    <t>04:56:00</t>
  </si>
  <si>
    <t>06:40:00</t>
  </si>
  <si>
    <t>06:52:00</t>
  </si>
  <si>
    <t>11:39:11</t>
  </si>
  <si>
    <t>12:49:35</t>
  </si>
  <si>
    <t>09:02:19</t>
  </si>
  <si>
    <t>10:02:19</t>
  </si>
  <si>
    <t>13:18:40</t>
  </si>
  <si>
    <t>18:18:40</t>
  </si>
  <si>
    <t>15:08:07</t>
  </si>
  <si>
    <t>19:02:58</t>
  </si>
  <si>
    <t>19:27:53</t>
  </si>
  <si>
    <t>18:20:03</t>
  </si>
  <si>
    <t>09:27:35</t>
  </si>
  <si>
    <t>16:54:36</t>
  </si>
  <si>
    <t>09:00:25</t>
  </si>
  <si>
    <t>10:47:00</t>
  </si>
  <si>
    <t>11:02:00</t>
  </si>
  <si>
    <t>20:15:00</t>
  </si>
  <si>
    <t>0,75</t>
  </si>
  <si>
    <t>21:50:00</t>
  </si>
  <si>
    <t>22:10:00</t>
  </si>
  <si>
    <t>22:15:00</t>
  </si>
  <si>
    <t>05:45:00</t>
  </si>
  <si>
    <t>06:10:00</t>
  </si>
  <si>
    <t>11:47:00</t>
  </si>
  <si>
    <t>16:55:00</t>
  </si>
  <si>
    <t>03:45:00</t>
  </si>
  <si>
    <t>10:00:42</t>
  </si>
  <si>
    <t>0,24</t>
  </si>
  <si>
    <t>11:30:52</t>
  </si>
  <si>
    <t>11:45:52</t>
  </si>
  <si>
    <t>12:00:20</t>
  </si>
  <si>
    <t>12:15:20</t>
  </si>
  <si>
    <t>01:18:59</t>
  </si>
  <si>
    <t>01:28:59</t>
  </si>
  <si>
    <t>18:04:31</t>
  </si>
  <si>
    <t>19:04:31</t>
  </si>
  <si>
    <t>19:07:25</t>
  </si>
  <si>
    <t>0,88</t>
  </si>
  <si>
    <t>21:00:20</t>
  </si>
  <si>
    <t>12:29:09</t>
  </si>
  <si>
    <t>12:49:26</t>
  </si>
  <si>
    <t>11:10:45</t>
  </si>
  <si>
    <t>13:39:48</t>
  </si>
  <si>
    <t>12:34:55</t>
  </si>
  <si>
    <t>16:27:35</t>
  </si>
  <si>
    <t>11:46:02</t>
  </si>
  <si>
    <t>12:47:16</t>
  </si>
  <si>
    <t>12:47:57</t>
  </si>
  <si>
    <t>12:48:55</t>
  </si>
  <si>
    <t>12:50:11</t>
  </si>
  <si>
    <t>10:25:02</t>
  </si>
  <si>
    <t>14:58:07</t>
  </si>
  <si>
    <t>09:10:07</t>
  </si>
  <si>
    <t>13:01:42</t>
  </si>
  <si>
    <t>14:01:25</t>
  </si>
  <si>
    <t>11:14:40</t>
  </si>
  <si>
    <t>15:19:53</t>
  </si>
  <si>
    <t>15:19:54</t>
  </si>
  <si>
    <t>12:07:46</t>
  </si>
  <si>
    <t>12:09:05</t>
  </si>
  <si>
    <t>12:09:06</t>
  </si>
  <si>
    <t>13:16:13</t>
  </si>
  <si>
    <t>13:16:14</t>
  </si>
  <si>
    <t>17:00:57</t>
  </si>
  <si>
    <t>18:00:57</t>
  </si>
  <si>
    <t>08:30:29</t>
  </si>
  <si>
    <t>10:49:31</t>
  </si>
  <si>
    <t>TT05 steering cylinder changing</t>
  </si>
  <si>
    <t>13:52:53</t>
  </si>
  <si>
    <t>14:45:45</t>
  </si>
  <si>
    <t>22:39:42</t>
  </si>
  <si>
    <t>19:39:30</t>
  </si>
  <si>
    <t>01:50:00</t>
  </si>
  <si>
    <t>06:15:00</t>
  </si>
  <si>
    <t>15:28:43</t>
  </si>
  <si>
    <t>19:28:43</t>
  </si>
  <si>
    <t>16:27:00</t>
  </si>
  <si>
    <t>18:29:38</t>
  </si>
  <si>
    <t>15:52:03</t>
  </si>
  <si>
    <t>17:37:48</t>
  </si>
  <si>
    <t>21:06:17</t>
  </si>
  <si>
    <t>21:10:17</t>
  </si>
  <si>
    <t>07:57:48</t>
  </si>
  <si>
    <t>1,04</t>
  </si>
  <si>
    <t>21:12:00</t>
  </si>
  <si>
    <t>00:53:00</t>
  </si>
  <si>
    <t>01:03:00</t>
  </si>
  <si>
    <t>00:10:00</t>
  </si>
  <si>
    <t>14:01:37</t>
  </si>
  <si>
    <t>07:45:50</t>
  </si>
  <si>
    <t>07:55:50</t>
  </si>
  <si>
    <t>07:30:20</t>
  </si>
  <si>
    <t>07:40:00</t>
  </si>
  <si>
    <t>07:40:01</t>
  </si>
  <si>
    <t>07:50:00</t>
  </si>
  <si>
    <t>04:15:30</t>
  </si>
  <si>
    <t>04:57:30</t>
  </si>
  <si>
    <t>04:05:28</t>
  </si>
  <si>
    <t>04:15:28</t>
  </si>
  <si>
    <t>04:10:20</t>
  </si>
  <si>
    <t>04:20:20</t>
  </si>
  <si>
    <t>12:04:21</t>
  </si>
  <si>
    <t>12:04:22</t>
  </si>
  <si>
    <t>12:04:23</t>
  </si>
  <si>
    <t>12:04:24</t>
  </si>
  <si>
    <t>07:25:57</t>
  </si>
  <si>
    <t>11:44:51</t>
  </si>
  <si>
    <t>12:16:51</t>
  </si>
  <si>
    <t>0,53</t>
  </si>
  <si>
    <t>23:30:15</t>
  </si>
  <si>
    <t>23:45:34</t>
  </si>
  <si>
    <t>0,26</t>
  </si>
  <si>
    <t>23:45:26</t>
  </si>
  <si>
    <t>10:49:19</t>
  </si>
  <si>
    <t>09:07:00</t>
  </si>
  <si>
    <t>08:16:00</t>
  </si>
  <si>
    <t>11:27:00</t>
  </si>
  <si>
    <t>15:37:16</t>
  </si>
  <si>
    <t>0,38</t>
  </si>
  <si>
    <t>16:02:00</t>
  </si>
  <si>
    <t>18:26:00</t>
  </si>
  <si>
    <t>0,43</t>
  </si>
  <si>
    <t>20:50:00</t>
  </si>
  <si>
    <t>21:10:00</t>
  </si>
  <si>
    <t>08:20:00</t>
  </si>
  <si>
    <t>14:35:00</t>
  </si>
  <si>
    <t>2,92</t>
  </si>
  <si>
    <t>16:10:00</t>
  </si>
  <si>
    <t>08:42:00</t>
  </si>
  <si>
    <t>03:33:10</t>
  </si>
  <si>
    <t>05:27:48</t>
  </si>
  <si>
    <t>1,91</t>
  </si>
  <si>
    <t>02:46:15</t>
  </si>
  <si>
    <t>04:44:14</t>
  </si>
  <si>
    <t>04:54:14</t>
  </si>
  <si>
    <t>08:45:00</t>
  </si>
  <si>
    <t>17:25:00</t>
  </si>
  <si>
    <t>22:50:00</t>
  </si>
  <si>
    <t>23:30:05</t>
  </si>
  <si>
    <t>05:40:00</t>
  </si>
  <si>
    <t>07:35:00</t>
  </si>
  <si>
    <t>07:55:00</t>
  </si>
  <si>
    <t>08:05:00</t>
  </si>
  <si>
    <t>08:18:00</t>
  </si>
  <si>
    <t>08:07:00</t>
  </si>
  <si>
    <t>09:08:00</t>
  </si>
  <si>
    <t>09:17:00</t>
  </si>
  <si>
    <t>11:51:00</t>
  </si>
  <si>
    <t>15:14:18</t>
  </si>
  <si>
    <t>Check repair OLC battery</t>
  </si>
  <si>
    <t>14:25:27</t>
  </si>
  <si>
    <t>16:25:27</t>
  </si>
  <si>
    <t>17:27:25</t>
  </si>
  <si>
    <t>18:27:25</t>
  </si>
  <si>
    <t>12:31:14</t>
  </si>
  <si>
    <t>18:31:14</t>
  </si>
  <si>
    <t>13:59:00</t>
  </si>
  <si>
    <t>15:59:00</t>
  </si>
  <si>
    <t>11:56:12</t>
  </si>
  <si>
    <t>010</t>
  </si>
  <si>
    <t>12:05:26</t>
  </si>
  <si>
    <t>14:53:39</t>
  </si>
  <si>
    <t>18:18:00</t>
  </si>
  <si>
    <t>18:09:36</t>
  </si>
  <si>
    <t>3,84</t>
  </si>
  <si>
    <t>20:38:35</t>
  </si>
  <si>
    <t>0,36</t>
  </si>
  <si>
    <t>01:58:00</t>
  </si>
  <si>
    <t>0,83</t>
  </si>
  <si>
    <t>04:21:00</t>
  </si>
  <si>
    <t>04:26:00</t>
  </si>
  <si>
    <t>12:25:00</t>
  </si>
  <si>
    <t>0,92</t>
  </si>
  <si>
    <t>04:12:00</t>
  </si>
  <si>
    <t>04:14:12</t>
  </si>
  <si>
    <t>04:24:00</t>
  </si>
  <si>
    <t>22:40:05</t>
  </si>
  <si>
    <t>23:05:00</t>
  </si>
  <si>
    <t>23:20:43</t>
  </si>
  <si>
    <t>2,07</t>
  </si>
  <si>
    <t>05:45:34</t>
  </si>
  <si>
    <t>11:39:33</t>
  </si>
  <si>
    <t>13:09:21</t>
  </si>
  <si>
    <t>13:49:27</t>
  </si>
  <si>
    <t>12:15:18</t>
  </si>
  <si>
    <t>13:17:04</t>
  </si>
  <si>
    <t>16:12:00</t>
  </si>
  <si>
    <t>no hoist loadcell error.</t>
  </si>
  <si>
    <t>19:54:20</t>
  </si>
  <si>
    <t>21:54:20</t>
  </si>
  <si>
    <t>13:13:00</t>
  </si>
  <si>
    <t>warranty order</t>
  </si>
  <si>
    <t>08:26:07</t>
  </si>
  <si>
    <t>10:14:00</t>
  </si>
  <si>
    <t>2,77</t>
  </si>
  <si>
    <t>07:59:00</t>
  </si>
  <si>
    <t>13:55:00</t>
  </si>
  <si>
    <t>05:15:00</t>
  </si>
  <si>
    <t>01:28:00</t>
  </si>
  <si>
    <t>07:36:43</t>
  </si>
  <si>
    <t>3,39</t>
  </si>
  <si>
    <t>11:51:29</t>
  </si>
  <si>
    <t>3,14</t>
  </si>
  <si>
    <t>11:53:55</t>
  </si>
  <si>
    <t>14:53:55</t>
  </si>
  <si>
    <t>08:44:44</t>
  </si>
  <si>
    <t>02:47:00</t>
  </si>
  <si>
    <t>11:52:00</t>
  </si>
  <si>
    <t>02:20:00</t>
  </si>
  <si>
    <t>15:40:12</t>
  </si>
  <si>
    <t>07:44:18</t>
  </si>
  <si>
    <t>16:48:35</t>
  </si>
  <si>
    <t>08:00:07</t>
  </si>
  <si>
    <t>15:46:18</t>
  </si>
  <si>
    <t>18:22:50</t>
  </si>
  <si>
    <t>19:22:50</t>
  </si>
  <si>
    <t>18:32:06</t>
  </si>
  <si>
    <t>18:36:18</t>
  </si>
  <si>
    <t>19:55:00</t>
  </si>
  <si>
    <t>RTG13,RTG18 cabin seat sensor adjust.</t>
  </si>
  <si>
    <t>15:25:00</t>
  </si>
  <si>
    <t>16:22:00</t>
  </si>
  <si>
    <t>16:17:00</t>
  </si>
  <si>
    <t>16:44:00</t>
  </si>
  <si>
    <t>16:37:00</t>
  </si>
  <si>
    <t>16:38:00</t>
  </si>
  <si>
    <t>16:46:00</t>
  </si>
  <si>
    <t>16:52:00</t>
  </si>
  <si>
    <t>17:06:00</t>
  </si>
  <si>
    <t>00:00:19</t>
  </si>
  <si>
    <t>03:44:00</t>
  </si>
  <si>
    <t>14:47:15</t>
  </si>
  <si>
    <t>14:53:00</t>
  </si>
  <si>
    <t>13:57:00</t>
  </si>
  <si>
    <t>14:25:00</t>
  </si>
  <si>
    <t>fire alarm</t>
  </si>
  <si>
    <t>23:55:22</t>
  </si>
  <si>
    <t>00:05:01</t>
  </si>
  <si>
    <t>03:50:13</t>
  </si>
  <si>
    <t>04:02:14</t>
  </si>
  <si>
    <t>01:17:56</t>
  </si>
  <si>
    <t>01:28:51</t>
  </si>
  <si>
    <t>06:35:43</t>
  </si>
  <si>
    <t>06:55:40</t>
  </si>
  <si>
    <t>09:55:00</t>
  </si>
  <si>
    <t>15:11:47</t>
  </si>
  <si>
    <t>22:14:00</t>
  </si>
  <si>
    <t>22:21:00</t>
  </si>
  <si>
    <t>20:00:11</t>
  </si>
  <si>
    <t>11:32:15</t>
  </si>
  <si>
    <t>11:52:15</t>
  </si>
  <si>
    <t>13:39:00</t>
  </si>
  <si>
    <t>11:41:00</t>
  </si>
  <si>
    <t>13:12:37</t>
  </si>
  <si>
    <t>13:42:37</t>
  </si>
  <si>
    <t>15:36:00</t>
  </si>
  <si>
    <t>16:16:00</t>
  </si>
  <si>
    <t>08:41:42</t>
  </si>
  <si>
    <t>09:41:42</t>
  </si>
  <si>
    <t>TT29 Charging AC circuit</t>
  </si>
  <si>
    <t>15:01:41</t>
  </si>
  <si>
    <t>18:17:27</t>
  </si>
  <si>
    <t>18:37:27</t>
  </si>
  <si>
    <t>13:00:36</t>
  </si>
  <si>
    <t>13:10:30</t>
  </si>
  <si>
    <t>13:50:46</t>
  </si>
  <si>
    <t>13:55:34</t>
  </si>
  <si>
    <t>13:52:06</t>
  </si>
  <si>
    <t>09:35:18</t>
  </si>
  <si>
    <t>09:50:12</t>
  </si>
  <si>
    <t>02:32:00</t>
  </si>
  <si>
    <t>02:36:00</t>
  </si>
  <si>
    <t>03:55:00</t>
  </si>
  <si>
    <t>04:11:00</t>
  </si>
  <si>
    <t>10:05:00</t>
  </si>
  <si>
    <t>1,52</t>
  </si>
  <si>
    <t>14:57:11</t>
  </si>
  <si>
    <t>15:06:36</t>
  </si>
  <si>
    <t>16:25:00</t>
  </si>
  <si>
    <t>19:52:30</t>
  </si>
  <si>
    <t>19:55:37</t>
  </si>
  <si>
    <t>21:50:36</t>
  </si>
  <si>
    <t>01:00:19</t>
  </si>
  <si>
    <t>01:25:27</t>
  </si>
  <si>
    <t>01:23:30</t>
  </si>
  <si>
    <t>01:33:17</t>
  </si>
  <si>
    <t>02:26:42</t>
  </si>
  <si>
    <t>02:35:05</t>
  </si>
  <si>
    <t>0,14</t>
  </si>
  <si>
    <t>06:15:16</t>
  </si>
  <si>
    <t>13:32:09</t>
  </si>
  <si>
    <t>13:00:30</t>
  </si>
  <si>
    <t>13:55:46</t>
  </si>
  <si>
    <t>22:54:00</t>
  </si>
  <si>
    <t>14:00:41</t>
  </si>
  <si>
    <t>15:12:19</t>
  </si>
  <si>
    <t>0,96</t>
  </si>
  <si>
    <t>05:00:01</t>
  </si>
  <si>
    <t>05:10:00</t>
  </si>
  <si>
    <t>16:18:00</t>
  </si>
  <si>
    <t>17:48:00</t>
  </si>
  <si>
    <t>17:15:20</t>
  </si>
  <si>
    <t>4,00</t>
  </si>
  <si>
    <t>09:56:18</t>
  </si>
  <si>
    <t>14:59:04</t>
  </si>
  <si>
    <t>16:40:40</t>
  </si>
  <si>
    <t>16:50:29</t>
  </si>
  <si>
    <t>16:30:51</t>
  </si>
  <si>
    <t>16:45:32</t>
  </si>
  <si>
    <t>18:10:59</t>
  </si>
  <si>
    <t>18:30:41</t>
  </si>
  <si>
    <t>11:00:32</t>
  </si>
  <si>
    <t>12:00:33</t>
  </si>
  <si>
    <t>19:25:00</t>
  </si>
  <si>
    <t>03:16:00</t>
  </si>
  <si>
    <t>22:20:00</t>
  </si>
  <si>
    <t>06:55:00</t>
  </si>
  <si>
    <t>09:22:00</t>
  </si>
  <si>
    <t>12:18:00</t>
  </si>
  <si>
    <t>18:08:11</t>
  </si>
  <si>
    <t>18:10:00</t>
  </si>
  <si>
    <t>20:00:47</t>
  </si>
  <si>
    <t>21:00:35</t>
  </si>
  <si>
    <t>13:27:00</t>
  </si>
  <si>
    <t>13:37:00</t>
  </si>
  <si>
    <t>15:14:25</t>
  </si>
  <si>
    <t>16:14:25</t>
  </si>
  <si>
    <t>seat sensor wire cut</t>
  </si>
  <si>
    <t>14:17:25</t>
  </si>
  <si>
    <t>15:17:25</t>
  </si>
  <si>
    <t>no deisel start</t>
  </si>
  <si>
    <t>00:00:08</t>
  </si>
  <si>
    <t>01:00:11</t>
  </si>
  <si>
    <t>10:03:00</t>
  </si>
  <si>
    <t>10:08:00</t>
  </si>
  <si>
    <t>12:28:00</t>
  </si>
  <si>
    <t>15:14:39</t>
  </si>
  <si>
    <t>15:23:46</t>
  </si>
  <si>
    <t>warranty order for RTG01 crankshaft seal</t>
  </si>
  <si>
    <t>13:33:41</t>
  </si>
  <si>
    <t>13:41:20</t>
  </si>
  <si>
    <t>19:13:00</t>
  </si>
  <si>
    <t>22:05:00</t>
  </si>
  <si>
    <t>0,47</t>
  </si>
  <si>
    <t>13:53:03</t>
  </si>
  <si>
    <t>13:58:54</t>
  </si>
  <si>
    <t>16:28:12</t>
  </si>
  <si>
    <t>15:26:27</t>
  </si>
  <si>
    <t>15:29:24</t>
  </si>
  <si>
    <t>15:30:13</t>
  </si>
  <si>
    <t>15:31:07</t>
  </si>
  <si>
    <t>15:36:49</t>
  </si>
  <si>
    <t>15:37:40</t>
  </si>
  <si>
    <t>15:39:28</t>
  </si>
  <si>
    <t>15:40:33</t>
  </si>
  <si>
    <t>15:41:09</t>
  </si>
  <si>
    <t>15:42:02</t>
  </si>
  <si>
    <t>10:31:40</t>
  </si>
  <si>
    <t>10:39:07</t>
  </si>
  <si>
    <t>RTG37 defected frontseal of crankshaft</t>
  </si>
  <si>
    <t>21:25:00</t>
  </si>
  <si>
    <t>21:35:00</t>
  </si>
  <si>
    <t>02:55:00</t>
  </si>
  <si>
    <t>01:20:00</t>
  </si>
  <si>
    <t>04:19:27</t>
  </si>
  <si>
    <t>04:30:12</t>
  </si>
  <si>
    <t>06:30:42</t>
  </si>
  <si>
    <t>06:40:47</t>
  </si>
  <si>
    <t>06:15:13</t>
  </si>
  <si>
    <t>06:23:39</t>
  </si>
  <si>
    <t>04:40:47</t>
  </si>
  <si>
    <t>04:50:41</t>
  </si>
  <si>
    <t>06:10:51</t>
  </si>
  <si>
    <t>06:15:02</t>
  </si>
  <si>
    <t>07:23:00</t>
  </si>
  <si>
    <t>RTG04 HOIST  WIRE ROPE</t>
  </si>
  <si>
    <t>01-02-004-03-05</t>
  </si>
  <si>
    <t>10:28:00</t>
  </si>
  <si>
    <t>14:52:00</t>
  </si>
  <si>
    <t>15:21:59</t>
  </si>
  <si>
    <t>18:56:38</t>
  </si>
  <si>
    <t>20:00:18</t>
  </si>
  <si>
    <t>11:12:22</t>
  </si>
  <si>
    <t>12:19:52</t>
  </si>
  <si>
    <t>02:45:00</t>
  </si>
  <si>
    <t>20:43:25</t>
  </si>
  <si>
    <t>08:17:00</t>
  </si>
  <si>
    <t>10:57:20</t>
  </si>
  <si>
    <t>14:59:16</t>
  </si>
  <si>
    <t>23:30:13</t>
  </si>
  <si>
    <t>23:40:45</t>
  </si>
  <si>
    <t>07:38:00</t>
  </si>
  <si>
    <t>08:19:00</t>
  </si>
  <si>
    <t>0,68</t>
  </si>
  <si>
    <t>10:27:00</t>
  </si>
  <si>
    <t>AC issue</t>
  </si>
  <si>
    <t>3,03</t>
  </si>
  <si>
    <t>14.06.202614.06.2026r2</t>
  </si>
  <si>
    <t>07:30:38</t>
  </si>
  <si>
    <t>6,99</t>
  </si>
  <si>
    <t>04:20:00</t>
  </si>
  <si>
    <t>10:52:05</t>
  </si>
  <si>
    <t>12:52:05</t>
  </si>
  <si>
    <t>10:50:37</t>
  </si>
  <si>
    <t>12:50:37</t>
  </si>
  <si>
    <t>11:19:17</t>
  </si>
  <si>
    <t>12:19:17</t>
  </si>
  <si>
    <t>19:10:00</t>
  </si>
  <si>
    <t>15:46:40</t>
  </si>
  <si>
    <t>07:00:47</t>
  </si>
  <si>
    <t>07:30:10</t>
  </si>
  <si>
    <t>08:00:09</t>
  </si>
  <si>
    <t>08:30:19</t>
  </si>
  <si>
    <t>10:30:01</t>
  </si>
  <si>
    <t>10:40:19</t>
  </si>
  <si>
    <t>21:55:31</t>
  </si>
  <si>
    <t>12:49:59</t>
  </si>
  <si>
    <t>15:52:41</t>
  </si>
  <si>
    <t>18:10:44</t>
  </si>
  <si>
    <t>18:30:44</t>
  </si>
  <si>
    <t>17:40:02</t>
  </si>
  <si>
    <t>17:55:49</t>
  </si>
  <si>
    <t>20:52:39</t>
  </si>
  <si>
    <t>21:05:04</t>
  </si>
  <si>
    <t>22:15:20</t>
  </si>
  <si>
    <t>22:25:39</t>
  </si>
  <si>
    <t>05:18:05</t>
  </si>
  <si>
    <t>05:28:05</t>
  </si>
  <si>
    <t>06:00:26</t>
  </si>
  <si>
    <t>06:10:54</t>
  </si>
  <si>
    <t>08:05:26</t>
  </si>
  <si>
    <t>08:20:17</t>
  </si>
  <si>
    <t>08:07:40</t>
  </si>
  <si>
    <t>08:40:24</t>
  </si>
  <si>
    <t>0,55</t>
  </si>
  <si>
    <t>10:53:31</t>
  </si>
  <si>
    <t>11:01:49</t>
  </si>
  <si>
    <t>12:13:19</t>
  </si>
  <si>
    <t>CMS screen not working</t>
  </si>
  <si>
    <t>07:48:04</t>
  </si>
  <si>
    <t>15:11:48</t>
  </si>
  <si>
    <t>16:37:20</t>
  </si>
  <si>
    <t>Scissor Lift 01 Baseline PM</t>
  </si>
  <si>
    <t>16:40:49</t>
  </si>
  <si>
    <t>Scissor Lift 02 Baseline PM</t>
  </si>
  <si>
    <t>16:41:41</t>
  </si>
  <si>
    <t>Scissor Lift 03 Baseline PM</t>
  </si>
  <si>
    <t>12:26:10</t>
  </si>
  <si>
    <t>12:30:50</t>
  </si>
  <si>
    <t>13:34:08</t>
  </si>
  <si>
    <t>13:50:49</t>
  </si>
  <si>
    <t>15:57:43</t>
  </si>
  <si>
    <t>16:15:11</t>
  </si>
  <si>
    <t>0,29</t>
  </si>
  <si>
    <t>00:00:59</t>
  </si>
  <si>
    <t>00:25:01</t>
  </si>
  <si>
    <t>19:30:45</t>
  </si>
  <si>
    <t>20:00:38</t>
  </si>
  <si>
    <t>00:11:45</t>
  </si>
  <si>
    <t>00:24:39</t>
  </si>
  <si>
    <t>02:41:10</t>
  </si>
  <si>
    <t>02:50:48</t>
  </si>
  <si>
    <t>17:13:00</t>
  </si>
  <si>
    <t>17:27:00</t>
  </si>
  <si>
    <t>18:02:00</t>
  </si>
  <si>
    <t>18:07:00</t>
  </si>
  <si>
    <t>22:49:00</t>
  </si>
  <si>
    <t>0,65</t>
  </si>
  <si>
    <t>02:21:00</t>
  </si>
  <si>
    <t>02:52:00</t>
  </si>
  <si>
    <t>0,52</t>
  </si>
  <si>
    <t>02:49:00</t>
  </si>
  <si>
    <t>05:50:00</t>
  </si>
  <si>
    <t>07:16:00</t>
  </si>
  <si>
    <t>07:37:00</t>
  </si>
  <si>
    <t>14:59:00</t>
  </si>
  <si>
    <t>15:09:00</t>
  </si>
  <si>
    <t>17:00:12</t>
  </si>
  <si>
    <t>17:30:08</t>
  </si>
  <si>
    <t>18:00:03</t>
  </si>
  <si>
    <t>15:00:45</t>
  </si>
  <si>
    <t>03:33:19</t>
  </si>
  <si>
    <t>07:00:19</t>
  </si>
  <si>
    <t>11:24:00</t>
  </si>
  <si>
    <t>0,40</t>
  </si>
  <si>
    <t>19:40:18</t>
  </si>
  <si>
    <t>0,84</t>
  </si>
  <si>
    <t>12.07.2027</t>
  </si>
  <si>
    <t>14:00:45</t>
  </si>
  <si>
    <t>21:39:00</t>
  </si>
  <si>
    <t>1,65</t>
  </si>
  <si>
    <t>03:45:55</t>
  </si>
  <si>
    <t>03:50:39</t>
  </si>
  <si>
    <t>09:16:00</t>
  </si>
  <si>
    <t>12:46:00</t>
  </si>
  <si>
    <t>12:56:00</t>
  </si>
  <si>
    <t>14:54:00</t>
  </si>
  <si>
    <t>16:23:00</t>
  </si>
  <si>
    <t>17:30:54</t>
  </si>
  <si>
    <t>18:29:52</t>
  </si>
  <si>
    <t>18:36:00</t>
  </si>
  <si>
    <t>21:25:32</t>
  </si>
  <si>
    <t>21:30:51</t>
  </si>
  <si>
    <t>0,09</t>
  </si>
  <si>
    <t>21:13:49</t>
  </si>
  <si>
    <t>21:23:31</t>
  </si>
  <si>
    <t>18:28:00</t>
  </si>
  <si>
    <t>18:41:00</t>
  </si>
  <si>
    <t>10:52:52</t>
  </si>
  <si>
    <t>6,12</t>
  </si>
  <si>
    <t>10:54:00</t>
  </si>
  <si>
    <t>12:05:18</t>
  </si>
  <si>
    <t>12:20:38</t>
  </si>
  <si>
    <t>01:29:00</t>
  </si>
  <si>
    <t>01:37:00</t>
  </si>
  <si>
    <t>RTG09 HOIST SKEW REDUCER</t>
  </si>
  <si>
    <t>01-02-009-03-07</t>
  </si>
  <si>
    <t>02:29:00</t>
  </si>
  <si>
    <t>0,82</t>
  </si>
  <si>
    <t>12:05:39</t>
  </si>
  <si>
    <t>16:35:03</t>
  </si>
  <si>
    <t>07:56:00</t>
  </si>
  <si>
    <t>08:11:00</t>
  </si>
  <si>
    <t>00:28:00</t>
  </si>
  <si>
    <t>00:38:00</t>
  </si>
  <si>
    <t>18:26:04</t>
  </si>
  <si>
    <t>18:36:41</t>
  </si>
  <si>
    <t>16:15:51</t>
  </si>
  <si>
    <t>20:09:00</t>
  </si>
  <si>
    <t>21:09:00</t>
  </si>
  <si>
    <t>21:19:00</t>
  </si>
  <si>
    <t>16:35:56</t>
  </si>
  <si>
    <t>17:28:57</t>
  </si>
  <si>
    <t>17:43:48</t>
  </si>
  <si>
    <t>17:58:37</t>
  </si>
  <si>
    <t>18:02:43</t>
  </si>
  <si>
    <t>02:22:00</t>
  </si>
  <si>
    <t>0,37</t>
  </si>
  <si>
    <t>01:08:35</t>
  </si>
  <si>
    <t>01:13:06</t>
  </si>
  <si>
    <t>01:42:28</t>
  </si>
  <si>
    <t>01:49:56</t>
  </si>
  <si>
    <t>01:41:04</t>
  </si>
  <si>
    <t>01:55:34</t>
  </si>
  <si>
    <t>01:41:41</t>
  </si>
  <si>
    <t>02:00:10</t>
  </si>
  <si>
    <t>0,31</t>
  </si>
  <si>
    <t>07:43:00</t>
  </si>
  <si>
    <t>08:03:00</t>
  </si>
  <si>
    <t>09:34:00</t>
  </si>
  <si>
    <t>09:46:00</t>
  </si>
  <si>
    <t>0,03</t>
  </si>
  <si>
    <t>10:51:00</t>
  </si>
  <si>
    <t>11:16:00</t>
  </si>
  <si>
    <t>11:26:00</t>
  </si>
  <si>
    <t>11:29:00</t>
  </si>
  <si>
    <t>11:56:00</t>
  </si>
  <si>
    <t>15:20:29</t>
  </si>
  <si>
    <t>14:11:00</t>
  </si>
  <si>
    <t>15:41:00</t>
  </si>
  <si>
    <t>15:52:00</t>
  </si>
  <si>
    <t>17:02:00</t>
  </si>
  <si>
    <t>17:11:00</t>
  </si>
  <si>
    <t>17:26:00</t>
  </si>
  <si>
    <t>17:46:00</t>
  </si>
  <si>
    <t>17:51:00</t>
  </si>
  <si>
    <t>19:18:29</t>
  </si>
  <si>
    <t>20:25:00</t>
  </si>
  <si>
    <t>20:42:00</t>
  </si>
  <si>
    <t>22:47:00</t>
  </si>
  <si>
    <t>03:39:00</t>
  </si>
  <si>
    <t>05:48:00</t>
  </si>
  <si>
    <t>05:56:00</t>
  </si>
  <si>
    <t>18:29:00</t>
  </si>
  <si>
    <t>18:40:00</t>
  </si>
  <si>
    <t>18:54:00</t>
  </si>
  <si>
    <t>18:42:00</t>
  </si>
  <si>
    <t>18:44:00</t>
  </si>
  <si>
    <t>06:51:00</t>
  </si>
  <si>
    <t>07:27:00</t>
  </si>
  <si>
    <t>0,60</t>
  </si>
  <si>
    <t>18:23:00</t>
  </si>
  <si>
    <t>20:19:00</t>
  </si>
  <si>
    <t>21:15:00</t>
  </si>
  <si>
    <t>0,93</t>
  </si>
  <si>
    <t>21:55:00</t>
  </si>
  <si>
    <t>22:12:00</t>
  </si>
  <si>
    <t>22:24:00</t>
  </si>
  <si>
    <t>23:34:00</t>
  </si>
  <si>
    <t>00:04:00</t>
  </si>
  <si>
    <t>04:58:00</t>
  </si>
  <si>
    <t>10:52:39</t>
  </si>
  <si>
    <t>16:17:07</t>
  </si>
  <si>
    <t>10:46:34</t>
  </si>
  <si>
    <t>11:24:23</t>
  </si>
  <si>
    <t>10:47:38</t>
  </si>
  <si>
    <t>6,21</t>
  </si>
  <si>
    <t>Repair Tr61 trial deformation</t>
  </si>
  <si>
    <t>13:36:48</t>
  </si>
  <si>
    <t>10:23:00</t>
  </si>
  <si>
    <t>11:33:00</t>
  </si>
  <si>
    <t>12:12:00</t>
  </si>
  <si>
    <t>12:31:00</t>
  </si>
  <si>
    <t>13:31:00</t>
  </si>
  <si>
    <t>14:27:00</t>
  </si>
  <si>
    <t>14:36:00</t>
  </si>
  <si>
    <t>18:06:00</t>
  </si>
  <si>
    <t>18:09:00</t>
  </si>
  <si>
    <t>17:52:00</t>
  </si>
  <si>
    <t>19:47:00</t>
  </si>
  <si>
    <t>19:53:00</t>
  </si>
  <si>
    <t>11:13:00</t>
  </si>
  <si>
    <t>11:17:00</t>
  </si>
  <si>
    <t>19:12:00</t>
  </si>
  <si>
    <t>20:52:00</t>
  </si>
  <si>
    <t>20:58:00</t>
  </si>
  <si>
    <t>23:12:00</t>
  </si>
  <si>
    <t>23:24:00</t>
  </si>
  <si>
    <t>23:22:00</t>
  </si>
  <si>
    <t>23:49:00</t>
  </si>
  <si>
    <t>23:54:00</t>
  </si>
  <si>
    <t>02:39:00</t>
  </si>
  <si>
    <t>04:06:00</t>
  </si>
  <si>
    <t>04:17:00</t>
  </si>
  <si>
    <t>07:54:00</t>
  </si>
  <si>
    <t>08:33:00</t>
  </si>
  <si>
    <t>15:42:13</t>
  </si>
  <si>
    <t>15:37:19</t>
  </si>
  <si>
    <t>15:53:20</t>
  </si>
  <si>
    <t>15:57:51</t>
  </si>
  <si>
    <t>11:47:38</t>
  </si>
  <si>
    <t>13:17:18</t>
  </si>
  <si>
    <t>12:07:09</t>
  </si>
  <si>
    <t>13:33:25</t>
  </si>
  <si>
    <t>14:51:00</t>
  </si>
  <si>
    <t>16:43:00</t>
  </si>
  <si>
    <t>16:49:00</t>
  </si>
  <si>
    <t>2,50</t>
  </si>
  <si>
    <t>19:04:00</t>
  </si>
  <si>
    <t>22:08:00</t>
  </si>
  <si>
    <t>22:11:00</t>
  </si>
  <si>
    <t>23:27:00</t>
  </si>
  <si>
    <t>00:29:00</t>
  </si>
  <si>
    <t>00:32:00</t>
  </si>
  <si>
    <t>17:02:39</t>
  </si>
  <si>
    <t>17:10:05</t>
  </si>
  <si>
    <t>18:41:25</t>
  </si>
  <si>
    <t>19:05:35</t>
  </si>
  <si>
    <t>23:47:00</t>
  </si>
  <si>
    <t>00:46:00</t>
  </si>
  <si>
    <t>00:52:00</t>
  </si>
  <si>
    <t>03:57:00</t>
  </si>
  <si>
    <t>04:02:00</t>
  </si>
  <si>
    <t>03:43:00</t>
  </si>
  <si>
    <t>04:01:00</t>
  </si>
  <si>
    <t>04:23:00</t>
  </si>
  <si>
    <t>06:23:00</t>
  </si>
  <si>
    <t>06:33:00</t>
  </si>
  <si>
    <t>14:29:10</t>
  </si>
  <si>
    <t>14:34:42</t>
  </si>
  <si>
    <t>14:06:45</t>
  </si>
  <si>
    <t>14:09:19</t>
  </si>
  <si>
    <t>0,04</t>
  </si>
  <si>
    <t>14:26:26</t>
  </si>
  <si>
    <t>14:29:07</t>
  </si>
  <si>
    <t>16:02:14</t>
  </si>
  <si>
    <t>16:45:48</t>
  </si>
  <si>
    <t>0,73</t>
  </si>
  <si>
    <t>23:46:00</t>
  </si>
  <si>
    <t>03:31:00</t>
  </si>
  <si>
    <t>03:51:00</t>
  </si>
  <si>
    <t>replaced fuel solenoid valve</t>
  </si>
  <si>
    <t>05:52:00</t>
  </si>
  <si>
    <t>05:59:00</t>
  </si>
  <si>
    <t>06:07:00</t>
  </si>
  <si>
    <t>06:27:00</t>
  </si>
  <si>
    <t>06:19:00</t>
  </si>
  <si>
    <t>06:26:00</t>
  </si>
  <si>
    <t>07:25:00</t>
  </si>
  <si>
    <t>11:28:00</t>
  </si>
  <si>
    <t>00:58:51</t>
  </si>
  <si>
    <t>01:15:16</t>
  </si>
  <si>
    <t>09:22:33</t>
  </si>
  <si>
    <t>7,12</t>
  </si>
  <si>
    <t>10:18:02</t>
  </si>
  <si>
    <t>STS SPreadr 03 PM</t>
  </si>
  <si>
    <t>13:32:16</t>
  </si>
  <si>
    <t>15:10:00</t>
  </si>
  <si>
    <t>00:00:30</t>
  </si>
  <si>
    <t>02:00:36</t>
  </si>
  <si>
    <t>21:19:16</t>
  </si>
  <si>
    <t>21:23:44</t>
  </si>
  <si>
    <t>11:26:50</t>
  </si>
  <si>
    <t>13:26:50</t>
  </si>
  <si>
    <t>13:20:40</t>
  </si>
  <si>
    <t>14:20:40</t>
  </si>
  <si>
    <t>08:55:00</t>
  </si>
  <si>
    <t>09:04:00</t>
  </si>
  <si>
    <t>09:21:00</t>
  </si>
  <si>
    <t>10:11:00</t>
  </si>
  <si>
    <t>17:04:00</t>
  </si>
  <si>
    <t>16:13:00</t>
  </si>
  <si>
    <t>06:54:00</t>
  </si>
  <si>
    <t>07:09:00</t>
  </si>
  <si>
    <t>05:08:00</t>
  </si>
  <si>
    <t>05:12:00</t>
  </si>
  <si>
    <t>07:58:53</t>
  </si>
  <si>
    <t>10:04:00</t>
  </si>
  <si>
    <t>10:13:00</t>
  </si>
  <si>
    <t>12:19:00</t>
  </si>
  <si>
    <t>19:11:00</t>
  </si>
  <si>
    <t>0,48</t>
  </si>
  <si>
    <t>23:50:00</t>
  </si>
  <si>
    <t>12:41:00</t>
  </si>
  <si>
    <t>17:04:13</t>
  </si>
  <si>
    <t>14:20:03</t>
  </si>
  <si>
    <t>15:51:42</t>
  </si>
  <si>
    <t>16:08:00</t>
  </si>
  <si>
    <t>16:33:19</t>
  </si>
  <si>
    <t>16:42:00</t>
  </si>
  <si>
    <t>18:01:00</t>
  </si>
  <si>
    <t>19:01:00</t>
  </si>
  <si>
    <t>19:51:00</t>
  </si>
  <si>
    <t>20:05:00</t>
  </si>
  <si>
    <t>01:07:00</t>
  </si>
  <si>
    <t>02:19:00</t>
  </si>
  <si>
    <t>07:42:00</t>
  </si>
  <si>
    <t>0,02</t>
  </si>
  <si>
    <t>10:01:00</t>
  </si>
  <si>
    <t>09:42:00</t>
  </si>
  <si>
    <t>11:57:00</t>
  </si>
  <si>
    <t>12:02:00</t>
  </si>
  <si>
    <t>04:31:00</t>
  </si>
  <si>
    <t>04:36:00</t>
  </si>
  <si>
    <t>18:04:00</t>
  </si>
  <si>
    <t>18:14:00</t>
  </si>
  <si>
    <t>17:41:00</t>
  </si>
  <si>
    <t>17:50:00</t>
  </si>
  <si>
    <t>19:57:00</t>
  </si>
  <si>
    <t>20:16:00</t>
  </si>
  <si>
    <t>19:22:00</t>
  </si>
  <si>
    <t>19:37:00</t>
  </si>
  <si>
    <t>03:11:00</t>
  </si>
  <si>
    <t>03:14:00</t>
  </si>
  <si>
    <t>04:19:00</t>
  </si>
  <si>
    <t>06:12:00</t>
  </si>
  <si>
    <t>14:19:09</t>
  </si>
  <si>
    <t>Gantry brake #1 replacement.</t>
  </si>
  <si>
    <t>09:55:17</t>
  </si>
  <si>
    <t>10:07:24</t>
  </si>
  <si>
    <t>12:21:09</t>
  </si>
  <si>
    <t>12:33:50</t>
  </si>
  <si>
    <t>0,21</t>
  </si>
  <si>
    <t>12:33:18</t>
  </si>
  <si>
    <t>12:44:22</t>
  </si>
  <si>
    <t>11:25:41</t>
  </si>
  <si>
    <t>12:00:59</t>
  </si>
  <si>
    <t>0,59</t>
  </si>
  <si>
    <t>gantry brake #1 C.B trip F133</t>
  </si>
  <si>
    <t>14:42:55</t>
  </si>
  <si>
    <t>14:46:55</t>
  </si>
  <si>
    <t>09:38:33</t>
  </si>
  <si>
    <t>10:32:16</t>
  </si>
  <si>
    <t>0,90</t>
  </si>
  <si>
    <t>16:04:42</t>
  </si>
  <si>
    <t>16:11:19</t>
  </si>
  <si>
    <t>0,11</t>
  </si>
  <si>
    <t>17:40:45</t>
  </si>
  <si>
    <t>18:05:06</t>
  </si>
  <si>
    <t>0,41</t>
  </si>
  <si>
    <t>21:02:00</t>
  </si>
  <si>
    <t>00:35:00</t>
  </si>
  <si>
    <t>03:04:00</t>
  </si>
  <si>
    <t>09:01:00</t>
  </si>
  <si>
    <t>10:24:00</t>
  </si>
  <si>
    <t>17:00:05</t>
  </si>
  <si>
    <t>16:13:28</t>
  </si>
  <si>
    <t>09:47:24</t>
  </si>
  <si>
    <t>16:00:44</t>
  </si>
  <si>
    <t>12:52:53</t>
  </si>
  <si>
    <t>13:24:51</t>
  </si>
  <si>
    <t>07:15:14</t>
  </si>
  <si>
    <t>11:34:00</t>
  </si>
  <si>
    <t>10:53:00</t>
  </si>
  <si>
    <t>11:07:00</t>
  </si>
  <si>
    <t>10:39:00</t>
  </si>
  <si>
    <t>13:04:00</t>
  </si>
  <si>
    <t>13:08:00</t>
  </si>
  <si>
    <t>13:12:00</t>
  </si>
  <si>
    <t>10:09:32</t>
  </si>
  <si>
    <t>12:57:30</t>
  </si>
  <si>
    <t>13:45:21</t>
  </si>
  <si>
    <t>00:11:41</t>
  </si>
  <si>
    <t>00:27:40</t>
  </si>
  <si>
    <t>23:50:39</t>
  </si>
  <si>
    <t>00:03:48</t>
  </si>
  <si>
    <t>01:15:22</t>
  </si>
  <si>
    <t>01:24:05</t>
  </si>
  <si>
    <t>03:38:04</t>
  </si>
  <si>
    <t>03:46:54</t>
  </si>
  <si>
    <t>04:08:35</t>
  </si>
  <si>
    <t>04:29:21</t>
  </si>
  <si>
    <t>08:25:48</t>
  </si>
  <si>
    <t>17:25:10</t>
  </si>
  <si>
    <t>17:25:28</t>
  </si>
  <si>
    <t>14:59:24</t>
  </si>
  <si>
    <t>15:59:24</t>
  </si>
  <si>
    <t>09:57:00</t>
  </si>
  <si>
    <t>0,45</t>
  </si>
  <si>
    <t>11:06:00</t>
  </si>
  <si>
    <t>17:19:00</t>
  </si>
  <si>
    <t>17:23:00</t>
  </si>
  <si>
    <t>17:21:00</t>
  </si>
  <si>
    <t>23:44:28</t>
  </si>
  <si>
    <t>00:05:16</t>
  </si>
  <si>
    <t>22:38:36</t>
  </si>
  <si>
    <t>22:46:18</t>
  </si>
  <si>
    <t>00:55:35</t>
  </si>
  <si>
    <t>01:00:49</t>
  </si>
  <si>
    <t>02:09:21</t>
  </si>
  <si>
    <t>02:19:22</t>
  </si>
  <si>
    <t>02:44:59</t>
  </si>
  <si>
    <t>02:55:16</t>
  </si>
  <si>
    <t>15:30:10</t>
  </si>
  <si>
    <t>15:55:22</t>
  </si>
  <si>
    <t>17:25:46</t>
  </si>
  <si>
    <t>17:27:02</t>
  </si>
  <si>
    <t>17:27:29</t>
  </si>
  <si>
    <t>08:14:00</t>
  </si>
  <si>
    <t>08:22:00</t>
  </si>
  <si>
    <t>10:34:00</t>
  </si>
  <si>
    <t>11:53:00</t>
  </si>
  <si>
    <t>12:04:00</t>
  </si>
  <si>
    <t>13:42:00</t>
  </si>
  <si>
    <t>16:24:00</t>
  </si>
  <si>
    <t>16:48:00</t>
  </si>
  <si>
    <t>18:20:00</t>
  </si>
  <si>
    <t>18:32:00</t>
  </si>
  <si>
    <t>11:32:00</t>
  </si>
  <si>
    <t>01:09:00</t>
  </si>
  <si>
    <t>04:37:00</t>
  </si>
  <si>
    <t>09:12:00</t>
  </si>
  <si>
    <t>09:41:00</t>
  </si>
  <si>
    <t>13:44:00</t>
  </si>
  <si>
    <t>15:24:00</t>
  </si>
  <si>
    <t>17:22:00</t>
  </si>
  <si>
    <t>17:58:00</t>
  </si>
  <si>
    <t>18:50:00</t>
  </si>
  <si>
    <t>10:52:00</t>
  </si>
  <si>
    <t>12,27</t>
  </si>
  <si>
    <t>03:32:00</t>
  </si>
  <si>
    <t>03:47:00</t>
  </si>
  <si>
    <t>07:02:00</t>
  </si>
  <si>
    <t>07:10:00</t>
  </si>
  <si>
    <t>07:49:00</t>
  </si>
  <si>
    <t>13:56:00</t>
  </si>
  <si>
    <t>19:58:00</t>
  </si>
  <si>
    <t>0,72</t>
  </si>
  <si>
    <t>22:46:00</t>
  </si>
  <si>
    <t>22:48:00</t>
  </si>
  <si>
    <t>23:23:00</t>
  </si>
  <si>
    <t>23:26:00</t>
  </si>
  <si>
    <t>00:18:00</t>
  </si>
  <si>
    <t>02:41:00</t>
  </si>
  <si>
    <t>07:36:00</t>
  </si>
  <si>
    <t>08:26:00</t>
  </si>
  <si>
    <t>08:39:00</t>
  </si>
  <si>
    <t>10:19:00</t>
  </si>
  <si>
    <t>07:28:00</t>
  </si>
  <si>
    <t>08:53:00</t>
  </si>
  <si>
    <t>08:58:00</t>
  </si>
  <si>
    <t>09:43:00</t>
  </si>
  <si>
    <t>10:22:00</t>
  </si>
  <si>
    <t>13:07:00</t>
  </si>
  <si>
    <t>13:18:00</t>
  </si>
  <si>
    <t>13:34:00</t>
  </si>
  <si>
    <t>13:41:00</t>
  </si>
  <si>
    <t>14:05:00</t>
  </si>
  <si>
    <t>15:49:00</t>
  </si>
  <si>
    <t>16:01:00</t>
  </si>
  <si>
    <t>16:14:00</t>
  </si>
  <si>
    <t>23:36:00</t>
  </si>
  <si>
    <t>21:23:00</t>
  </si>
  <si>
    <t>23:53:00</t>
  </si>
  <si>
    <t>00:33:00</t>
  </si>
  <si>
    <t>00:37:00</t>
  </si>
  <si>
    <t>00:44:00</t>
  </si>
  <si>
    <t>01:31:00</t>
  </si>
  <si>
    <t>02:02:00</t>
  </si>
  <si>
    <t>02:58:00</t>
  </si>
  <si>
    <t>03:01:00</t>
  </si>
  <si>
    <t>03:06:00</t>
  </si>
  <si>
    <t>03:53:00</t>
  </si>
  <si>
    <t>15:00:50</t>
  </si>
  <si>
    <t>16:00:49</t>
  </si>
  <si>
    <t>17:00:46</t>
  </si>
  <si>
    <t>18:00:39</t>
  </si>
  <si>
    <t>12:56:26</t>
  </si>
  <si>
    <t>0,06</t>
  </si>
  <si>
    <t>15:05:41</t>
  </si>
  <si>
    <t>15:39:25</t>
  </si>
  <si>
    <t>0,56</t>
  </si>
  <si>
    <t>15:34:57</t>
  </si>
  <si>
    <t>15:40:42</t>
  </si>
  <si>
    <t>15:35:19</t>
  </si>
  <si>
    <t>15:46:45</t>
  </si>
  <si>
    <t>16:04:58</t>
  </si>
  <si>
    <t>16:40:57</t>
  </si>
  <si>
    <t>16:46:31</t>
  </si>
  <si>
    <t>16:55:59</t>
  </si>
  <si>
    <t>16:43:37</t>
  </si>
  <si>
    <t>17:09:14</t>
  </si>
  <si>
    <t>17:25:55</t>
  </si>
  <si>
    <t>21:57:00</t>
  </si>
  <si>
    <t>22:09:00</t>
  </si>
  <si>
    <t>21:16:00</t>
  </si>
  <si>
    <t>03:18:00</t>
  </si>
  <si>
    <t>05:27:00</t>
  </si>
  <si>
    <t>06:28:00</t>
  </si>
  <si>
    <t>15:00:24</t>
  </si>
  <si>
    <t>16:42:49</t>
  </si>
  <si>
    <t>17:19:14</t>
  </si>
  <si>
    <t>13:38:47</t>
  </si>
  <si>
    <t>13:48:17</t>
  </si>
  <si>
    <t>16:06:19</t>
  </si>
  <si>
    <t>16:21:49</t>
  </si>
  <si>
    <t>16:35:12</t>
  </si>
  <si>
    <t>16:41:45</t>
  </si>
  <si>
    <t>16:39:30</t>
  </si>
  <si>
    <t>16:48:34</t>
  </si>
  <si>
    <t>16:34:40</t>
  </si>
  <si>
    <t>16:57:32</t>
  </si>
  <si>
    <t>17:09:28</t>
  </si>
  <si>
    <t>17:18:01</t>
  </si>
  <si>
    <t>17:32:04</t>
  </si>
  <si>
    <t>17:49:48</t>
  </si>
  <si>
    <t>17:56:25</t>
  </si>
  <si>
    <t>19:09:00</t>
  </si>
  <si>
    <t>02:46:00</t>
  </si>
  <si>
    <t>03:17:00</t>
  </si>
  <si>
    <t>04:52:00</t>
  </si>
  <si>
    <t>06:09:00</t>
  </si>
  <si>
    <t>06:25:00</t>
  </si>
  <si>
    <t>08:35:28</t>
  </si>
  <si>
    <t>08:39:18</t>
  </si>
  <si>
    <t>08:25:47</t>
  </si>
  <si>
    <t>08:30:33</t>
  </si>
  <si>
    <t>08:06:51</t>
  </si>
  <si>
    <t>08:26:01</t>
  </si>
  <si>
    <t>08:11:44</t>
  </si>
  <si>
    <t>08:35:24</t>
  </si>
  <si>
    <t>0,39</t>
  </si>
  <si>
    <t>09:57:19</t>
  </si>
  <si>
    <t>10:03:06</t>
  </si>
  <si>
    <t>10:39:19</t>
  </si>
  <si>
    <t>10:55:53</t>
  </si>
  <si>
    <t>04:34:44</t>
  </si>
  <si>
    <t>06:40:44</t>
  </si>
  <si>
    <t>23:58:00</t>
  </si>
  <si>
    <t>01:59:00</t>
  </si>
  <si>
    <t>02:07:00</t>
  </si>
  <si>
    <t>05:19:10</t>
  </si>
  <si>
    <t>05:33:00</t>
  </si>
  <si>
    <t>06:27:53</t>
  </si>
  <si>
    <t>06:34:00</t>
  </si>
  <si>
    <t>16:02:18</t>
  </si>
  <si>
    <t>11:19:06</t>
  </si>
  <si>
    <t>11:21:30</t>
  </si>
  <si>
    <t>14:28:21</t>
  </si>
  <si>
    <t>07:16:11</t>
  </si>
  <si>
    <t>15:28:27</t>
  </si>
  <si>
    <t>13:30:43</t>
  </si>
  <si>
    <t>14:26:15</t>
  </si>
  <si>
    <t>13:32:27</t>
  </si>
  <si>
    <t>11:47:39</t>
  </si>
  <si>
    <t>17:15:30</t>
  </si>
  <si>
    <t>13:48:42</t>
  </si>
  <si>
    <t>13:24:34</t>
  </si>
  <si>
    <t>13:33:03</t>
  </si>
  <si>
    <t>07:45:39</t>
  </si>
  <si>
    <t>07:48:07</t>
  </si>
  <si>
    <t>11:20:59</t>
  </si>
  <si>
    <t>11:33:21</t>
  </si>
  <si>
    <t>14:12:24</t>
  </si>
  <si>
    <t>14:20:48</t>
  </si>
  <si>
    <t>14:41:24</t>
  </si>
  <si>
    <t>14:50:56</t>
  </si>
  <si>
    <t>20:29:00</t>
  </si>
  <si>
    <t>20:35:00</t>
  </si>
  <si>
    <t>00:31:00</t>
  </si>
  <si>
    <t>02:17:00</t>
  </si>
  <si>
    <t>07:47:30</t>
  </si>
  <si>
    <t>08:38:47</t>
  </si>
  <si>
    <t>0,85</t>
  </si>
  <si>
    <t>09:09:37</t>
  </si>
  <si>
    <t>09:21:12</t>
  </si>
  <si>
    <t>10:27:16</t>
  </si>
  <si>
    <t>10:30:44</t>
  </si>
  <si>
    <t>12:16:56</t>
  </si>
  <si>
    <t>17:09:17</t>
  </si>
  <si>
    <t>17:16:52</t>
  </si>
  <si>
    <t>18:20:17</t>
  </si>
  <si>
    <t>18:22:06</t>
  </si>
  <si>
    <t>01:41:00</t>
  </si>
  <si>
    <t>01:48:00</t>
  </si>
  <si>
    <t>05:25:00</t>
  </si>
  <si>
    <t>05:35:00</t>
  </si>
  <si>
    <t>09:39:00</t>
  </si>
  <si>
    <t>09:47:00</t>
  </si>
  <si>
    <t>15:33:00</t>
  </si>
  <si>
    <t>19:33:00</t>
  </si>
  <si>
    <t>19:35:00</t>
  </si>
  <si>
    <t>22:52:00</t>
  </si>
  <si>
    <t>22:57:00</t>
  </si>
  <si>
    <t>11:43:00</t>
  </si>
  <si>
    <t>14:48:00</t>
  </si>
  <si>
    <t>15:34:00</t>
  </si>
  <si>
    <t>17:18:00</t>
  </si>
  <si>
    <t>18:52:00</t>
  </si>
  <si>
    <t>21:28:00</t>
  </si>
  <si>
    <t>00:27:00</t>
  </si>
  <si>
    <t>0,62</t>
  </si>
  <si>
    <t>02:04:00</t>
  </si>
  <si>
    <t>03:19:00</t>
  </si>
  <si>
    <t>03:25:00</t>
  </si>
  <si>
    <t>12:00:17</t>
  </si>
  <si>
    <t>12:00:53</t>
  </si>
  <si>
    <t>16:30:48</t>
  </si>
  <si>
    <t>09:24:00</t>
  </si>
  <si>
    <t>09:31:00</t>
  </si>
  <si>
    <t>16:53:00</t>
  </si>
  <si>
    <t>16:56:00</t>
  </si>
  <si>
    <t>03:12:00</t>
  </si>
  <si>
    <t>09:50:03</t>
  </si>
  <si>
    <t>rerair cabin power supply</t>
  </si>
  <si>
    <t>08:16:25</t>
  </si>
  <si>
    <t>08:50:57</t>
  </si>
  <si>
    <t>09:04:04</t>
  </si>
  <si>
    <t>09:24:31</t>
  </si>
  <si>
    <t>11:16:39</t>
  </si>
  <si>
    <t>11:25:10</t>
  </si>
  <si>
    <t>12:24:32</t>
  </si>
  <si>
    <t>12:30:57</t>
  </si>
  <si>
    <t>13:42:20</t>
  </si>
  <si>
    <t>13:52:50</t>
  </si>
  <si>
    <t>13:43:52</t>
  </si>
  <si>
    <t>14:00:23</t>
  </si>
  <si>
    <t>14:56:30</t>
  </si>
  <si>
    <t>15:31:34</t>
  </si>
  <si>
    <t>15:51:27</t>
  </si>
  <si>
    <t>16:13:16</t>
  </si>
  <si>
    <t>16:21:52</t>
  </si>
  <si>
    <t>15:37:39</t>
  </si>
  <si>
    <t>16:21:22</t>
  </si>
  <si>
    <t>17:15:21</t>
  </si>
  <si>
    <t>17:42:02</t>
  </si>
  <si>
    <t>00:03:00</t>
  </si>
  <si>
    <t>17:24:50</t>
  </si>
  <si>
    <t>17:23:15</t>
  </si>
  <si>
    <t>17:24:16</t>
  </si>
  <si>
    <t>07:15:43</t>
  </si>
  <si>
    <t>09:38:26</t>
  </si>
  <si>
    <t>10:32:38</t>
  </si>
  <si>
    <t>17:04:19</t>
  </si>
  <si>
    <t>09:28:59</t>
  </si>
  <si>
    <t>17:27:46</t>
  </si>
  <si>
    <t>14:22:06</t>
  </si>
  <si>
    <t>14:24:30</t>
  </si>
  <si>
    <t>14:22:30</t>
  </si>
  <si>
    <t>14:46:53</t>
  </si>
  <si>
    <t>14:35:07</t>
  </si>
  <si>
    <t>14:56:52</t>
  </si>
  <si>
    <t>16:35:49</t>
  </si>
  <si>
    <t>16:40:28</t>
  </si>
  <si>
    <t>16:28:34</t>
  </si>
  <si>
    <t>16:44:03</t>
  </si>
  <si>
    <t>18:08:00</t>
  </si>
  <si>
    <t>18:26:28</t>
  </si>
  <si>
    <t>20:33:00</t>
  </si>
  <si>
    <t>04:05:00</t>
  </si>
  <si>
    <t>04:18:00</t>
  </si>
  <si>
    <t>05:51:00</t>
  </si>
  <si>
    <t>05:53:00</t>
  </si>
  <si>
    <t>06:49:00</t>
  </si>
  <si>
    <t>07:55:23</t>
  </si>
  <si>
    <t>08:23:00</t>
  </si>
  <si>
    <t>09:38:00</t>
  </si>
  <si>
    <t>09:49:00</t>
  </si>
  <si>
    <t>17:22:09</t>
  </si>
  <si>
    <t>16:03:28</t>
  </si>
  <si>
    <t>17:30:28</t>
  </si>
  <si>
    <t>16:55:54</t>
  </si>
  <si>
    <t>18:30:04</t>
  </si>
  <si>
    <t>17:01:02</t>
  </si>
  <si>
    <t>17:07:11</t>
  </si>
  <si>
    <t>13:23:00</t>
  </si>
  <si>
    <t>23:27:28</t>
  </si>
  <si>
    <t>23:41:23</t>
  </si>
  <si>
    <t>00:58:14</t>
  </si>
  <si>
    <t>01:06:02</t>
  </si>
  <si>
    <t>01:14:54</t>
  </si>
  <si>
    <t>01:20:35</t>
  </si>
  <si>
    <t>03:29:49</t>
  </si>
  <si>
    <t>03:38:14</t>
  </si>
  <si>
    <t>15:04:10</t>
  </si>
  <si>
    <t>08:03:46</t>
  </si>
  <si>
    <t>09:47:59</t>
  </si>
  <si>
    <t>15:23:25</t>
  </si>
  <si>
    <t>09:27:39</t>
  </si>
  <si>
    <t>07:51:00</t>
  </si>
  <si>
    <t>07:10:37</t>
  </si>
  <si>
    <t>16:40:34</t>
  </si>
  <si>
    <t>10:49:00</t>
  </si>
  <si>
    <t>00:38:04</t>
  </si>
  <si>
    <t>00:49:33</t>
  </si>
  <si>
    <t>00:00:45</t>
  </si>
  <si>
    <t>03:00:09</t>
  </si>
  <si>
    <t>08:12:00</t>
  </si>
  <si>
    <t>0,63</t>
  </si>
  <si>
    <t>23:16:00</t>
  </si>
  <si>
    <t>23:29:00</t>
  </si>
  <si>
    <t>03:15:00</t>
  </si>
  <si>
    <t>03:56:00</t>
  </si>
  <si>
    <t>05:44:00</t>
  </si>
  <si>
    <t>07:57:00</t>
  </si>
  <si>
    <t>10:21:00</t>
  </si>
  <si>
    <t>10:41:00</t>
  </si>
  <si>
    <t>12:15:00</t>
  </si>
  <si>
    <t>04:39:00</t>
  </si>
  <si>
    <t>05:37:00</t>
  </si>
  <si>
    <t>0,97</t>
  </si>
  <si>
    <t>09:37:00</t>
  </si>
  <si>
    <t>10:46:27</t>
  </si>
  <si>
    <t>11:30:27</t>
  </si>
  <si>
    <t>15:28:00</t>
  </si>
  <si>
    <t>17:55:00</t>
  </si>
  <si>
    <t>00:13:00</t>
  </si>
  <si>
    <t>15:50:20</t>
  </si>
  <si>
    <t>16:31:08</t>
  </si>
  <si>
    <t>07:11:43</t>
  </si>
  <si>
    <t>15:47:06</t>
  </si>
  <si>
    <t>06:36:53</t>
  </si>
  <si>
    <t>14:51:25</t>
  </si>
  <si>
    <t>15:07:09</t>
  </si>
  <si>
    <t>13:28:31</t>
  </si>
  <si>
    <t>16:18:24</t>
  </si>
  <si>
    <t>17:00:51</t>
  </si>
  <si>
    <t>15:50:21</t>
  </si>
  <si>
    <t>15:55:57</t>
  </si>
  <si>
    <t>18:13:52</t>
  </si>
  <si>
    <t>18:15:17</t>
  </si>
  <si>
    <t>18:14:03</t>
  </si>
  <si>
    <t>18:17:39</t>
  </si>
  <si>
    <t>17:55:59</t>
  </si>
  <si>
    <t>18:04:24</t>
  </si>
  <si>
    <t>22:58:00</t>
  </si>
  <si>
    <t>03:28:00</t>
  </si>
  <si>
    <t>Watchdog fault on SP09</t>
  </si>
  <si>
    <t>16:17:36</t>
  </si>
  <si>
    <t>13:02:14</t>
  </si>
  <si>
    <t>17:09:32</t>
  </si>
  <si>
    <t>17:12:59</t>
  </si>
  <si>
    <t>18:29:03</t>
  </si>
  <si>
    <t>18:31:40</t>
  </si>
  <si>
    <t>00:08:00</t>
  </si>
  <si>
    <t>00:17:00</t>
  </si>
  <si>
    <t>10:14:09</t>
  </si>
  <si>
    <t>12:09:46</t>
  </si>
  <si>
    <t>14:00:46</t>
  </si>
  <si>
    <t>09:44:00</t>
  </si>
  <si>
    <t>10:09:00</t>
  </si>
  <si>
    <t>13:51:00</t>
  </si>
  <si>
    <t>13:49:00</t>
  </si>
  <si>
    <t>13:53:00</t>
  </si>
  <si>
    <t>15:44:00</t>
  </si>
  <si>
    <t>20:36:46</t>
  </si>
  <si>
    <t>22:29:55</t>
  </si>
  <si>
    <t>22:40:55</t>
  </si>
  <si>
    <t>04:17:22</t>
  </si>
  <si>
    <t>04:24:09</t>
  </si>
  <si>
    <t>10:56:00</t>
  </si>
  <si>
    <t>14:29:00</t>
  </si>
  <si>
    <t>14:31:00</t>
  </si>
  <si>
    <t>15:32:00</t>
  </si>
  <si>
    <t>15:42:00</t>
  </si>
  <si>
    <t>16:26:00</t>
  </si>
  <si>
    <t>Twin cylinder replacement</t>
  </si>
  <si>
    <t>20:21:52</t>
  </si>
  <si>
    <t>20:28:42</t>
  </si>
  <si>
    <t>01:54:34</t>
  </si>
  <si>
    <t>02:05:06</t>
  </si>
  <si>
    <t>15:19:00</t>
  </si>
  <si>
    <t>07:18:48</t>
  </si>
  <si>
    <t>12:20:55</t>
  </si>
  <si>
    <t>09:40:22</t>
  </si>
  <si>
    <t>14:31:52</t>
  </si>
  <si>
    <t>14:36:08</t>
  </si>
  <si>
    <t>12:06:55</t>
  </si>
  <si>
    <t>12:21:26</t>
  </si>
  <si>
    <t>12:05:05</t>
  </si>
  <si>
    <t>12:08:32</t>
  </si>
  <si>
    <t>12:08:41</t>
  </si>
  <si>
    <t>12:27:00</t>
  </si>
  <si>
    <t>14:04:00</t>
  </si>
  <si>
    <t>21:44:00</t>
  </si>
  <si>
    <t>23:33:00</t>
  </si>
  <si>
    <t>23:43:00</t>
  </si>
  <si>
    <t>14:42:49</t>
  </si>
  <si>
    <t>17:52:02</t>
  </si>
  <si>
    <t>10:58:33</t>
  </si>
  <si>
    <t>16:04:29</t>
  </si>
  <si>
    <t>15:49:15</t>
  </si>
  <si>
    <t>15:29:00</t>
  </si>
  <si>
    <t>17:42:00</t>
  </si>
  <si>
    <t>17:49:00</t>
  </si>
  <si>
    <t>18:22:00</t>
  </si>
  <si>
    <t>18:37:00</t>
  </si>
  <si>
    <t>23:17:00</t>
  </si>
  <si>
    <t>10:06:25</t>
  </si>
  <si>
    <t>0,79</t>
  </si>
  <si>
    <t>13:10:14</t>
  </si>
  <si>
    <t>16:10:14</t>
  </si>
  <si>
    <t>3,00</t>
  </si>
  <si>
    <t>08:00:02</t>
  </si>
  <si>
    <t>7,00</t>
  </si>
  <si>
    <t>15:15:11</t>
  </si>
  <si>
    <t>15:50:37</t>
  </si>
  <si>
    <t>16:15:37</t>
  </si>
  <si>
    <t>00:23:00</t>
  </si>
  <si>
    <t>23:19:00</t>
  </si>
  <si>
    <t>23:18:00</t>
  </si>
  <si>
    <t>00:09:00</t>
  </si>
  <si>
    <t>00:22:00</t>
  </si>
  <si>
    <t>20:27:00</t>
  </si>
  <si>
    <t>03:34:00</t>
  </si>
  <si>
    <t>05:03:00</t>
  </si>
  <si>
    <t>05:19:00</t>
  </si>
  <si>
    <t>10:14:43</t>
  </si>
  <si>
    <t>10:19:19</t>
  </si>
  <si>
    <t>17:17:34</t>
  </si>
  <si>
    <t>17:26:56</t>
  </si>
  <si>
    <t>04:57:00</t>
  </si>
  <si>
    <t>05:07:00</t>
  </si>
  <si>
    <t>06:22:00</t>
  </si>
  <si>
    <t>12:21:00</t>
  </si>
  <si>
    <t>06:56:00</t>
  </si>
  <si>
    <t>09:09:00</t>
  </si>
  <si>
    <t>11:18:00</t>
  </si>
  <si>
    <t>11:38:00</t>
  </si>
  <si>
    <t>02:00:02</t>
  </si>
  <si>
    <t>03:00:29</t>
  </si>
  <si>
    <t>03:00:38</t>
  </si>
  <si>
    <t>04:00:34</t>
  </si>
  <si>
    <t>12:26:00</t>
  </si>
  <si>
    <t>12:34:00</t>
  </si>
  <si>
    <t>12:43:00</t>
  </si>
  <si>
    <t>12:52:00</t>
  </si>
  <si>
    <t>22:49:56</t>
  </si>
  <si>
    <t>22:58:27</t>
  </si>
  <si>
    <t>23:58:50</t>
  </si>
  <si>
    <t>00:26:41</t>
  </si>
  <si>
    <t>0,46</t>
  </si>
  <si>
    <t>23:40:15</t>
  </si>
  <si>
    <t>00:06:02</t>
  </si>
  <si>
    <t>02:26:19</t>
  </si>
  <si>
    <t>02:36:49</t>
  </si>
  <si>
    <t>01:35:58</t>
  </si>
  <si>
    <t>01:41:28</t>
  </si>
  <si>
    <t>03:12:40</t>
  </si>
  <si>
    <t>03:43:32</t>
  </si>
  <si>
    <t>04:44:57</t>
  </si>
  <si>
    <t>05:09:44</t>
  </si>
  <si>
    <t>03:29:54</t>
  </si>
  <si>
    <t>03:40:20</t>
  </si>
  <si>
    <t>08:40:04</t>
  </si>
  <si>
    <t>09:42:21</t>
  </si>
  <si>
    <t>13:45:29</t>
  </si>
  <si>
    <t>13:00:31</t>
  </si>
  <si>
    <t>15:00:31</t>
  </si>
  <si>
    <t>19:09:09</t>
  </si>
  <si>
    <t>Pump not starting</t>
  </si>
  <si>
    <t>16:59:39</t>
  </si>
  <si>
    <t>14:57:15</t>
  </si>
  <si>
    <t>10:37:00</t>
  </si>
  <si>
    <t>10:43:00</t>
  </si>
  <si>
    <t>09:57:33</t>
  </si>
  <si>
    <t>11:59:33</t>
  </si>
  <si>
    <t>11:54:00</t>
  </si>
  <si>
    <t>19:40:00</t>
  </si>
  <si>
    <t>08:00:03</t>
  </si>
  <si>
    <t>16:08:29</t>
  </si>
  <si>
    <t>16:08:31</t>
  </si>
  <si>
    <t>16:08:32</t>
  </si>
  <si>
    <t>16:08:33</t>
  </si>
  <si>
    <t>16:08:34</t>
  </si>
  <si>
    <t>13:37:03</t>
  </si>
  <si>
    <t>13:38:06</t>
  </si>
  <si>
    <t>13:38:17</t>
  </si>
  <si>
    <t>13:38:29</t>
  </si>
  <si>
    <t>14:50:26</t>
  </si>
  <si>
    <t>14:55:42</t>
  </si>
  <si>
    <t>14:58:55</t>
  </si>
  <si>
    <t>15:58:55</t>
  </si>
  <si>
    <t>15:09:45</t>
  </si>
  <si>
    <t>16:09:45</t>
  </si>
  <si>
    <t>warranty - install</t>
  </si>
  <si>
    <t>17:34:00</t>
  </si>
  <si>
    <t>17:44:00</t>
  </si>
  <si>
    <t>18:57:00</t>
  </si>
  <si>
    <t>19:18:00</t>
  </si>
  <si>
    <t>21:07:00</t>
  </si>
  <si>
    <t>21:17:00</t>
  </si>
  <si>
    <t>21:41:00</t>
  </si>
  <si>
    <t>22:06:00</t>
  </si>
  <si>
    <t>01:06:00</t>
  </si>
  <si>
    <t>01:18:00</t>
  </si>
  <si>
    <t>02:51:00</t>
  </si>
  <si>
    <t>03:35:00</t>
  </si>
  <si>
    <t>10:15:04</t>
  </si>
  <si>
    <t>10:15:05</t>
  </si>
  <si>
    <t>10:15:06</t>
  </si>
  <si>
    <t>10:15:07</t>
  </si>
  <si>
    <t>15:32:53</t>
  </si>
  <si>
    <t>15:38:22</t>
  </si>
  <si>
    <t>17:24:35</t>
  </si>
  <si>
    <t>17:26:02</t>
  </si>
  <si>
    <t>21:08:00</t>
  </si>
  <si>
    <t>02:26:00</t>
  </si>
  <si>
    <t>02:37:00</t>
  </si>
  <si>
    <t>03:02:00</t>
  </si>
  <si>
    <t>09:15:33</t>
  </si>
  <si>
    <t>09:35:31</t>
  </si>
  <si>
    <t>16:35:21</t>
  </si>
  <si>
    <t>16:57:02</t>
  </si>
  <si>
    <t>17:54:17</t>
  </si>
  <si>
    <t>18:01:04</t>
  </si>
  <si>
    <t>23:41:44</t>
  </si>
  <si>
    <t>20:01:46</t>
  </si>
  <si>
    <t>20:12:34</t>
  </si>
  <si>
    <t>00:24:40</t>
  </si>
  <si>
    <t>Hoist GB oil leakage Warranty Claim</t>
  </si>
  <si>
    <t>21:27:00</t>
  </si>
  <si>
    <t>23:21:00</t>
  </si>
  <si>
    <t>23:52:00</t>
  </si>
  <si>
    <t>07:31:53</t>
  </si>
  <si>
    <t>11:50:04</t>
  </si>
  <si>
    <t>14:50:04</t>
  </si>
  <si>
    <t>20:56:00</t>
  </si>
  <si>
    <t>06:58:17</t>
  </si>
  <si>
    <t>Sts 06 boom wire rope relubrication</t>
  </si>
  <si>
    <t>05:13:37</t>
  </si>
  <si>
    <t>11:49:41</t>
  </si>
  <si>
    <t>13:50:35</t>
  </si>
  <si>
    <t>14:40:25</t>
  </si>
  <si>
    <t>14:38:06</t>
  </si>
  <si>
    <t>14:37:04</t>
  </si>
  <si>
    <t>14:35:50</t>
  </si>
  <si>
    <t>14:32:52</t>
  </si>
  <si>
    <t>14:31:19</t>
  </si>
  <si>
    <t>14:30:17</t>
  </si>
  <si>
    <t>09:21:53</t>
  </si>
  <si>
    <t>09:21:55</t>
  </si>
  <si>
    <t>09:21:56</t>
  </si>
  <si>
    <t>14:22:22</t>
  </si>
  <si>
    <t>14:20:29</t>
  </si>
  <si>
    <t>14:19:04</t>
  </si>
  <si>
    <t>14:16:30</t>
  </si>
  <si>
    <t>14:15:28</t>
  </si>
  <si>
    <t>09:21:58</t>
  </si>
  <si>
    <t>09:21:59</t>
  </si>
  <si>
    <t>13:02:43</t>
  </si>
  <si>
    <t>STS07 BOOM  WIRE ROPE</t>
  </si>
  <si>
    <t>01-01-007-04-07</t>
  </si>
  <si>
    <t>14:41:00</t>
  </si>
  <si>
    <t>17:39:00</t>
  </si>
  <si>
    <t>20:13:00</t>
  </si>
  <si>
    <t>20:31:00</t>
  </si>
  <si>
    <t>05:17:00</t>
  </si>
  <si>
    <t>Cabil light fuse replacement</t>
  </si>
  <si>
    <t>12:49:00</t>
  </si>
  <si>
    <t>13:06:00</t>
  </si>
  <si>
    <t>17:38:00</t>
  </si>
  <si>
    <t>00:56:00</t>
  </si>
  <si>
    <t>08:10:11</t>
  </si>
  <si>
    <t>08:24:38</t>
  </si>
  <si>
    <t>09:36:01</t>
  </si>
  <si>
    <t>09:49:52</t>
  </si>
  <si>
    <t>09:58:20</t>
  </si>
  <si>
    <t>10:05:37</t>
  </si>
  <si>
    <t>10:11:02</t>
  </si>
  <si>
    <t>14:05:58</t>
  </si>
  <si>
    <t>14:14:25</t>
  </si>
  <si>
    <t>16:15:23</t>
  </si>
  <si>
    <t>16:28:58</t>
  </si>
  <si>
    <t>18:31:36</t>
  </si>
  <si>
    <t>18:40:22</t>
  </si>
  <si>
    <t>19:05:06</t>
  </si>
  <si>
    <t>19:10:06</t>
  </si>
  <si>
    <t>03:38:00</t>
  </si>
  <si>
    <t>04:54:00</t>
  </si>
  <si>
    <t>06:39:00</t>
  </si>
  <si>
    <t>06:46:00</t>
  </si>
  <si>
    <t>08:09:29</t>
  </si>
  <si>
    <t>08:29:19</t>
  </si>
  <si>
    <t>12:16:18</t>
  </si>
  <si>
    <t>12:21:43</t>
  </si>
  <si>
    <t>14:25:59</t>
  </si>
  <si>
    <t>15:08:28</t>
  </si>
  <si>
    <t>0,71</t>
  </si>
  <si>
    <t>13:53:47</t>
  </si>
  <si>
    <t>13:57:16</t>
  </si>
  <si>
    <t>12:31:46</t>
  </si>
  <si>
    <t>12:42:12</t>
  </si>
  <si>
    <t>16:22:06</t>
  </si>
  <si>
    <t>16:28:17</t>
  </si>
  <si>
    <t>02:09:00</t>
  </si>
  <si>
    <t>21:33:00</t>
  </si>
  <si>
    <t>02:27:00</t>
  </si>
  <si>
    <t>04:10:50</t>
  </si>
  <si>
    <t>04:13:00</t>
  </si>
  <si>
    <t>04:40:00</t>
  </si>
  <si>
    <t>12:37:00</t>
  </si>
  <si>
    <t>09:22:01</t>
  </si>
  <si>
    <t>15:18:00</t>
  </si>
  <si>
    <t>16:33:26</t>
  </si>
  <si>
    <t>15:54:00</t>
  </si>
  <si>
    <t>15:57:00</t>
  </si>
  <si>
    <t>16:06:00</t>
  </si>
  <si>
    <t>16:19:00</t>
  </si>
  <si>
    <t>20:00:53</t>
  </si>
  <si>
    <t>20:30:44</t>
  </si>
  <si>
    <t>16:18:15</t>
  </si>
  <si>
    <t>18:19:00</t>
  </si>
  <si>
    <t>20:22:00</t>
  </si>
  <si>
    <t>21:03:00</t>
  </si>
  <si>
    <t>01:57:00</t>
  </si>
  <si>
    <t>07:21:29</t>
  </si>
  <si>
    <t>09:55:33</t>
  </si>
  <si>
    <t>07:07:09</t>
  </si>
  <si>
    <t>15:44:33</t>
  </si>
  <si>
    <t>11:56:36</t>
  </si>
  <si>
    <t>07:26:04</t>
  </si>
  <si>
    <t>01:13:35</t>
  </si>
  <si>
    <t>15:56:00</t>
  </si>
  <si>
    <t>17:56:00</t>
  </si>
  <si>
    <t>17:53:00</t>
  </si>
  <si>
    <t>22:42:00</t>
  </si>
  <si>
    <t>22:31:00</t>
  </si>
  <si>
    <t>15:41:26</t>
  </si>
  <si>
    <t>00:07:00</t>
  </si>
  <si>
    <t>00:16:00</t>
  </si>
  <si>
    <t>00:21:00</t>
  </si>
  <si>
    <t>08:28:00</t>
  </si>
  <si>
    <t>14:06:00</t>
  </si>
  <si>
    <t>20:53:00</t>
  </si>
  <si>
    <t>0,80</t>
  </si>
  <si>
    <t>23:32:00</t>
  </si>
  <si>
    <t>00:34:00</t>
  </si>
  <si>
    <t>08:09:17</t>
  </si>
  <si>
    <t>08:15:41</t>
  </si>
  <si>
    <t>09:15:36</t>
  </si>
  <si>
    <t>09:25:53</t>
  </si>
  <si>
    <t>09:28:19</t>
  </si>
  <si>
    <t>05:23:00</t>
  </si>
  <si>
    <t>06:03:00</t>
  </si>
  <si>
    <t>08:26:12</t>
  </si>
  <si>
    <t>08:36:03</t>
  </si>
  <si>
    <t>17:35:14</t>
  </si>
  <si>
    <t>17:43:54</t>
  </si>
  <si>
    <t>02:11:00</t>
  </si>
  <si>
    <t>17:31:51</t>
  </si>
  <si>
    <t>10:06:00</t>
  </si>
  <si>
    <t>23:20:50</t>
  </si>
  <si>
    <t>23:25:26</t>
  </si>
  <si>
    <t>10:33:00</t>
  </si>
  <si>
    <t>12:59:00</t>
  </si>
  <si>
    <t>00:22:32</t>
  </si>
  <si>
    <t>00:10:44</t>
  </si>
  <si>
    <t>00:39:18</t>
  </si>
  <si>
    <t>01:00:13</t>
  </si>
  <si>
    <t>02:30:44</t>
  </si>
  <si>
    <t>08:02:45</t>
  </si>
  <si>
    <t>07:32:23</t>
  </si>
  <si>
    <t>16:20:09</t>
  </si>
  <si>
    <t>15:55:55</t>
  </si>
  <si>
    <t>15:27:14</t>
  </si>
  <si>
    <t>12:47:55</t>
  </si>
  <si>
    <t>09:37:43</t>
  </si>
  <si>
    <t>13:58:51</t>
  </si>
  <si>
    <t>14:02:37</t>
  </si>
  <si>
    <t>14:09:54</t>
  </si>
  <si>
    <t>15:27:18</t>
  </si>
  <si>
    <t>15:31:22</t>
  </si>
  <si>
    <t>15:17:00</t>
  </si>
  <si>
    <t>15:22:00</t>
  </si>
  <si>
    <t>15:26:00</t>
  </si>
  <si>
    <t>15:27:00</t>
  </si>
  <si>
    <t>15:37:00</t>
  </si>
  <si>
    <t>17:16:00</t>
  </si>
  <si>
    <t>23:59:00</t>
  </si>
  <si>
    <t>23:57:00</t>
  </si>
  <si>
    <t>00:02:00</t>
  </si>
  <si>
    <t>02:59:00</t>
  </si>
  <si>
    <t>12:37:11</t>
  </si>
  <si>
    <t>12:40:25</t>
  </si>
  <si>
    <t>12:43:23</t>
  </si>
  <si>
    <t>12:54:26</t>
  </si>
  <si>
    <t>12:55:56</t>
  </si>
  <si>
    <t>13:07:01</t>
  </si>
  <si>
    <t>13:19:36</t>
  </si>
  <si>
    <t>13:46:54</t>
  </si>
  <si>
    <t>13:48:32</t>
  </si>
  <si>
    <t>13:50:28</t>
  </si>
  <si>
    <t>13:56:16</t>
  </si>
  <si>
    <t>14:03:19</t>
  </si>
  <si>
    <t>14:11:30</t>
  </si>
  <si>
    <t>14:31:33</t>
  </si>
  <si>
    <t>14:32:12</t>
  </si>
  <si>
    <t>14:35:05</t>
  </si>
  <si>
    <t>15:00:11</t>
  </si>
  <si>
    <t>15:01:42</t>
  </si>
  <si>
    <t>15:02:15</t>
  </si>
  <si>
    <t>15:02:47</t>
  </si>
  <si>
    <t>15:05:04</t>
  </si>
  <si>
    <t>15:08:17</t>
  </si>
  <si>
    <t>15:09:27</t>
  </si>
  <si>
    <t>15:10:42</t>
  </si>
  <si>
    <t>15:28:01</t>
  </si>
  <si>
    <t>15:29:59</t>
  </si>
  <si>
    <t>15:31:03</t>
  </si>
  <si>
    <t>15:31:45</t>
  </si>
  <si>
    <t>15:32:49</t>
  </si>
  <si>
    <t>15:33:52</t>
  </si>
  <si>
    <t>15:34:47</t>
  </si>
  <si>
    <t>15:35:23</t>
  </si>
  <si>
    <t>15:36:53</t>
  </si>
  <si>
    <t>15:53:09</t>
  </si>
  <si>
    <t>15:55:04</t>
  </si>
  <si>
    <t>15:56:43</t>
  </si>
  <si>
    <t>15:58:21</t>
  </si>
  <si>
    <t>15:59:46</t>
  </si>
  <si>
    <t>16:01:34</t>
  </si>
  <si>
    <t>16:03:02</t>
  </si>
  <si>
    <t>16:05:56</t>
  </si>
  <si>
    <t>16:08:06</t>
  </si>
  <si>
    <t>16:09:35</t>
  </si>
  <si>
    <t>16:13:15</t>
  </si>
  <si>
    <t>16:18:58</t>
  </si>
  <si>
    <t>16:23:29</t>
  </si>
  <si>
    <t>16:28:04</t>
  </si>
  <si>
    <t>16:30:05</t>
  </si>
  <si>
    <t>16:34:02</t>
  </si>
  <si>
    <t>16:35:17</t>
  </si>
  <si>
    <t>16:35:57</t>
  </si>
  <si>
    <t>16:37:03</t>
  </si>
  <si>
    <t>16:39:03</t>
  </si>
  <si>
    <t>16:41:20</t>
  </si>
  <si>
    <t>08:04:00</t>
  </si>
  <si>
    <t>19:51:35</t>
  </si>
  <si>
    <t>22:56:00</t>
  </si>
  <si>
    <t>13:52:00</t>
  </si>
  <si>
    <t>16:57:00</t>
  </si>
  <si>
    <t>17:09:00</t>
  </si>
  <si>
    <t>19:39:00</t>
  </si>
  <si>
    <t>19:41:00</t>
  </si>
  <si>
    <t>06:17:00</t>
  </si>
  <si>
    <t>06:57:00</t>
  </si>
  <si>
    <t>07:12:00</t>
  </si>
  <si>
    <t>07:47:00</t>
  </si>
  <si>
    <t>10:19:21</t>
  </si>
  <si>
    <t>13:35:32</t>
  </si>
  <si>
    <t>14:35:39</t>
  </si>
  <si>
    <t>13:02:00</t>
  </si>
  <si>
    <t>13:11:00</t>
  </si>
  <si>
    <t>14:03:00</t>
  </si>
  <si>
    <t>15:58:00</t>
  </si>
  <si>
    <t>22:18:00</t>
  </si>
  <si>
    <t>23:04:00</t>
  </si>
  <si>
    <t>23:11:00</t>
  </si>
  <si>
    <t>23:31:00</t>
  </si>
  <si>
    <t>1,25</t>
  </si>
  <si>
    <t>21:37:00</t>
  </si>
  <si>
    <t>00:54:00</t>
  </si>
  <si>
    <t>21:06:00</t>
  </si>
  <si>
    <t>07:46:06</t>
  </si>
  <si>
    <t>09:18:29</t>
  </si>
  <si>
    <t>12:43:32</t>
  </si>
  <si>
    <t>14:14:50</t>
  </si>
  <si>
    <t>22:33:00</t>
  </si>
  <si>
    <t>22:36:00</t>
  </si>
  <si>
    <t>05:08:52</t>
  </si>
  <si>
    <t>05:23:12</t>
  </si>
  <si>
    <t>05:24:32</t>
  </si>
  <si>
    <t>05:30:37</t>
  </si>
  <si>
    <t>14:38:00</t>
  </si>
  <si>
    <t>14:49:00</t>
  </si>
  <si>
    <t>15:12:00</t>
  </si>
  <si>
    <t>15:13:00</t>
  </si>
  <si>
    <t>18:12:00</t>
  </si>
  <si>
    <t>13:26:00</t>
  </si>
  <si>
    <t>17:24:00</t>
  </si>
  <si>
    <t>19:29:00</t>
  </si>
  <si>
    <t>02:43:00</t>
  </si>
  <si>
    <t>12:57:00</t>
  </si>
  <si>
    <t>14:55:00</t>
  </si>
  <si>
    <t>17:59:00</t>
  </si>
  <si>
    <t>18:34:00</t>
  </si>
  <si>
    <t>19:46:00</t>
  </si>
  <si>
    <t>20:38:00</t>
  </si>
  <si>
    <t>08:34:00</t>
  </si>
  <si>
    <t>1,75</t>
  </si>
  <si>
    <t>12:39:00</t>
  </si>
  <si>
    <t>14:19:00</t>
  </si>
  <si>
    <t>22:01:00</t>
  </si>
  <si>
    <t>22:07:00</t>
  </si>
  <si>
    <t>12:44:21</t>
  </si>
  <si>
    <t>08:21:40</t>
  </si>
  <si>
    <t>08:35:33</t>
  </si>
  <si>
    <t>08:22:28</t>
  </si>
  <si>
    <t>08:37:26</t>
  </si>
  <si>
    <t>22:03:21</t>
  </si>
  <si>
    <t>22:13:08</t>
  </si>
  <si>
    <t>10:52:01</t>
  </si>
  <si>
    <t>11:34:04</t>
  </si>
  <si>
    <t>12:35:57</t>
  </si>
  <si>
    <t>12:40:32</t>
  </si>
  <si>
    <t>07:22:00</t>
  </si>
  <si>
    <t>22:40:07</t>
  </si>
  <si>
    <t>23:10:07</t>
  </si>
  <si>
    <t>16:41:00</t>
  </si>
  <si>
    <t>07:52:00</t>
  </si>
  <si>
    <t>08:47:33</t>
  </si>
  <si>
    <t>TT 86 mirror side instullation</t>
  </si>
  <si>
    <t>06:36:16</t>
  </si>
  <si>
    <t>06:53:00</t>
  </si>
  <si>
    <t>06:46:46</t>
  </si>
  <si>
    <t>07:31:26</t>
  </si>
  <si>
    <t>07:48:52</t>
  </si>
  <si>
    <t>14:35:54</t>
  </si>
  <si>
    <t>15:04:41</t>
  </si>
  <si>
    <t>15:14:06</t>
  </si>
  <si>
    <t>15:17:18</t>
  </si>
  <si>
    <t>15:37:49</t>
  </si>
  <si>
    <t>15:56:38</t>
  </si>
  <si>
    <t>15:59:50</t>
  </si>
  <si>
    <t>16:09:14</t>
  </si>
  <si>
    <t>20:07:00</t>
  </si>
  <si>
    <t>21:36:00</t>
  </si>
  <si>
    <t>01:05:00</t>
  </si>
  <si>
    <t>06:02:00</t>
  </si>
  <si>
    <t>09:16:46</t>
  </si>
  <si>
    <t>09:22:22</t>
  </si>
  <si>
    <t>12:21:12</t>
  </si>
  <si>
    <t>12:28:54</t>
  </si>
  <si>
    <t>06:10:19</t>
  </si>
  <si>
    <t>23:51:00</t>
  </si>
  <si>
    <t>08:18:14</t>
  </si>
  <si>
    <t>09:00:54</t>
  </si>
  <si>
    <t>09:05:30</t>
  </si>
  <si>
    <t>09:10:51</t>
  </si>
  <si>
    <t>09:20:12</t>
  </si>
  <si>
    <t>09:21:36</t>
  </si>
  <si>
    <t>12:19:28</t>
  </si>
  <si>
    <t>12:28:01</t>
  </si>
  <si>
    <t>11:24:35</t>
  </si>
  <si>
    <t>11:47:14</t>
  </si>
  <si>
    <t>18:02:46</t>
  </si>
  <si>
    <t>18:28:12</t>
  </si>
  <si>
    <t>11:17:27</t>
  </si>
  <si>
    <t>16:36:15</t>
  </si>
  <si>
    <t>15:35:10</t>
  </si>
  <si>
    <t>10:33:39</t>
  </si>
  <si>
    <t>13:55:39</t>
  </si>
  <si>
    <t>10:49:26</t>
  </si>
  <si>
    <t>14:05:26</t>
  </si>
  <si>
    <t>10:50:57</t>
  </si>
  <si>
    <t>11:05:57</t>
  </si>
  <si>
    <t>10:52:16</t>
  </si>
  <si>
    <t>11:05:16</t>
  </si>
  <si>
    <t>10:53:08</t>
  </si>
  <si>
    <t>11:03:08</t>
  </si>
  <si>
    <t>16:03:32</t>
  </si>
  <si>
    <t>16:33:32</t>
  </si>
  <si>
    <t>16:11:38</t>
  </si>
  <si>
    <t>16:41:38</t>
  </si>
  <si>
    <t>Oil Sampling for STS Trolley GB.2</t>
  </si>
  <si>
    <t>16:33:44</t>
  </si>
  <si>
    <t>17:03:44</t>
  </si>
  <si>
    <t>08:32:03</t>
  </si>
  <si>
    <t>11:07:19</t>
  </si>
  <si>
    <t>13:31:18</t>
  </si>
  <si>
    <t>14:00:18</t>
  </si>
  <si>
    <t>15:32:34</t>
  </si>
  <si>
    <t>16:02:34</t>
  </si>
  <si>
    <t>15:37:05</t>
  </si>
  <si>
    <t>16:07:05</t>
  </si>
  <si>
    <t>20:50:48</t>
  </si>
  <si>
    <t>16:12:41</t>
  </si>
  <si>
    <t>16:13:44</t>
  </si>
  <si>
    <t>16:14:14</t>
  </si>
  <si>
    <t>16:28:42</t>
  </si>
  <si>
    <t>07:36:50</t>
  </si>
  <si>
    <t>Replace Gantry Gearbox Oil</t>
  </si>
  <si>
    <t>08:19:11</t>
  </si>
  <si>
    <t>08:25:25</t>
  </si>
  <si>
    <t>11:25:25</t>
  </si>
  <si>
    <t>08:26:49</t>
  </si>
  <si>
    <t>15:26:49</t>
  </si>
  <si>
    <t>08:31:52</t>
  </si>
  <si>
    <t>10:31:52</t>
  </si>
  <si>
    <t>08:34:32</t>
  </si>
  <si>
    <t>08:37:13</t>
  </si>
  <si>
    <t>08:51:31</t>
  </si>
  <si>
    <t>08:53:48</t>
  </si>
  <si>
    <t>08:55:32</t>
  </si>
  <si>
    <t>08:56:40</t>
  </si>
  <si>
    <t>18:18:41</t>
  </si>
  <si>
    <t>15:12:21</t>
  </si>
  <si>
    <t>15:14:48</t>
  </si>
  <si>
    <t>15:15:30</t>
  </si>
  <si>
    <t>15:16:58</t>
  </si>
  <si>
    <t>14:41:29</t>
  </si>
  <si>
    <t>FMEA ANALYSIS</t>
  </si>
  <si>
    <t>Total Downtime (hr)</t>
  </si>
  <si>
    <t>Total Failures (Emergencies)</t>
  </si>
  <si>
    <t>MTTR</t>
  </si>
  <si>
    <t>Safety-Critical Failures</t>
  </si>
  <si>
    <t>High-Risk Failures</t>
  </si>
  <si>
    <t>Avg RPN</t>
  </si>
  <si>
    <t>Avg Severity (S)</t>
  </si>
  <si>
    <t>Avg Detectability (D)</t>
  </si>
  <si>
    <t>Avg Occurrence (O)</t>
  </si>
  <si>
    <t>Base Severity</t>
  </si>
  <si>
    <t>Default Detectability</t>
  </si>
  <si>
    <t>Keyword</t>
  </si>
  <si>
    <t>Severity</t>
  </si>
  <si>
    <t>Detectability</t>
  </si>
  <si>
    <t>Minutes</t>
  </si>
  <si>
    <t>Occurrence</t>
  </si>
  <si>
    <t>Recommended Action</t>
  </si>
  <si>
    <t>Failure Mode</t>
  </si>
  <si>
    <t>Failure Effect</t>
  </si>
  <si>
    <t>O Reduction</t>
  </si>
  <si>
    <t>D Reduction</t>
  </si>
  <si>
    <t>Collision</t>
  </si>
  <si>
    <t>Perform collision RCA, inspect structures and revalidate anti-collision sensors; retrain operators.</t>
  </si>
  <si>
    <t>Collision / Impact Event</t>
  </si>
  <si>
    <t>Safety risk, structural damage, equipment outage, and possible container handling interruption.</t>
  </si>
  <si>
    <t>Replace</t>
  </si>
  <si>
    <t>Check substation logs, verify supply and UPS; implement auto-recovery and alarm escalation.</t>
  </si>
  <si>
    <t>Power Supply Interruption</t>
  </si>
  <si>
    <t>Complete equipment stoppage, loss of production, and potential reset/restart delays.</t>
  </si>
  <si>
    <t>Repair</t>
  </si>
  <si>
    <t>No Control</t>
  </si>
  <si>
    <t>Check control PLC, HMI comms, E-stop circuits; reload software if needed.</t>
  </si>
  <si>
    <t>Control System Unavailable</t>
  </si>
  <si>
    <t>Loss of command response, unsafe operating condition, and immediate operational downtime.</t>
  </si>
  <si>
    <t>Overhaul</t>
  </si>
  <si>
    <t>Check hoist brakes, over-travel limit switches, inverter alarms, motor and encoder.</t>
  </si>
  <si>
    <t>Hoist Motion Failure</t>
  </si>
  <si>
    <t>Unable to lift/lower load, container handling interruption, and berth or yard productivity loss.</t>
  </si>
  <si>
    <t>Redesign</t>
  </si>
  <si>
    <t>Engine Power</t>
  </si>
  <si>
    <t>Download engine ECU faults; inspect fuel/air filters; test turbo and injectors.</t>
  </si>
  <si>
    <t>Engine Power Loss</t>
  </si>
  <si>
    <t>Reduced machine performance, slow operation, and risk of complete shutdown under load.</t>
  </si>
  <si>
    <t>Upgrade</t>
  </si>
  <si>
    <t>Inspect busbar/limit switches, travel drives and interlocks; test inverter and alignment.</t>
  </si>
  <si>
    <t>Gantry Motion Failure</t>
  </si>
  <si>
    <t>Equipment cannot travel to position, causing job delay, queue buildup, and lower productivity.</t>
  </si>
  <si>
    <t>Install</t>
  </si>
  <si>
    <t>No Trolley</t>
  </si>
  <si>
    <t>Inspect trolley drives, cable reels and limit switches; test trolley inverter.</t>
  </si>
  <si>
    <t>Trolley Motion Failure</t>
  </si>
  <si>
    <t>Inability to position spreader correctly, cycle interruption, and handling delay.</t>
  </si>
  <si>
    <t>Calibrate</t>
  </si>
  <si>
    <t>No Diesel</t>
  </si>
  <si>
    <t>Check battery/ECU/priming; verify fuel line and filters; test starter circuit.</t>
  </si>
  <si>
    <t>Diesel Engine Unavailable</t>
  </si>
  <si>
    <t>Machine unavailable for service, immediate downtime, and possible operational backlog.</t>
  </si>
  <si>
    <t>Inspect</t>
  </si>
  <si>
    <t>Engine Start</t>
  </si>
  <si>
    <t>Check battery voltage, starter relay and ECU inputs; verify enable interlocks.</t>
  </si>
  <si>
    <t>Engine Start Failure</t>
  </si>
  <si>
    <t>Equipment cannot be put into service, causing startup delay and lost operating time.</t>
  </si>
  <si>
    <t>Monitor</t>
  </si>
  <si>
    <t>Brake</t>
  </si>
  <si>
    <t>Inspect brake assemblies, lines and sensors; adjust/bleed and function-test.</t>
  </si>
  <si>
    <t>Brake System Fault</t>
  </si>
  <si>
    <t>Unsafe motion control, increased accident risk, and equipment availability restriction.</t>
  </si>
  <si>
    <t>Check</t>
  </si>
  <si>
    <t>Wrong Landed</t>
  </si>
  <si>
    <t>Check landing sensors and operator guidance; calibrate spreader position sensors.</t>
  </si>
  <si>
    <t>Landing / Positioning Fault</t>
  </si>
  <si>
    <t>Mislanding, handling delay, risk of cargo/spreader damage, and reduced operating accuracy.</t>
  </si>
  <si>
    <t>Test</t>
  </si>
  <si>
    <t>Coolant</t>
  </si>
  <si>
    <t>Pressure-test cooling system; check hoses/pump; flush and refill coolant.</t>
  </si>
  <si>
    <t>Cooling System Fault</t>
  </si>
  <si>
    <t>Overheating risk, reduced reliability, and possible forced shutdown to prevent damage.</t>
  </si>
  <si>
    <t>Verify</t>
  </si>
  <si>
    <t>Leak</t>
  </si>
  <si>
    <t>Identify leak source; replace seals/hoses; clean area and recheck after operation.</t>
  </si>
  <si>
    <t>Leakage / Sealing Failure</t>
  </si>
  <si>
    <t>Loss of fluid, contamination risk, performance degradation, and possible secondary component damage.</t>
  </si>
  <si>
    <t>Validate</t>
  </si>
  <si>
    <t>Oil</t>
  </si>
  <si>
    <t>Investigate oil source; replace gaskets; clean and verify oil levels.</t>
  </si>
  <si>
    <t>Oil / Lubrication System Fault</t>
  </si>
  <si>
    <t>Accelerated wear, overheating, reduced equipment life, and possible mechanical seizure.</t>
  </si>
  <si>
    <t>Adjust</t>
  </si>
  <si>
    <t>Steering</t>
  </si>
  <si>
    <t>Calibrate auto-steering; inspect linkages/sensors; realign wheels.</t>
  </si>
  <si>
    <t>Steering System Fault</t>
  </si>
  <si>
    <t>Poor maneuverability, travel misalignment, safety risk, and operational delay.</t>
  </si>
  <si>
    <t>Align</t>
  </si>
  <si>
    <t>Spreader</t>
  </si>
  <si>
    <t>Inspect twistlocks, hydraulics and sensors; recalibrate spreader controller.</t>
  </si>
  <si>
    <t>Spreader System Fault</t>
  </si>
  <si>
    <t>Inability to lock/unlock or position spreader correctly, creating handling disruption and safety exposure.</t>
  </si>
  <si>
    <t>Tighten</t>
  </si>
  <si>
    <t>Wire Rope</t>
  </si>
  <si>
    <t>Inspect hoist ropes; check tensioners and drums; replace if worn.</t>
  </si>
  <si>
    <t>Wire Rope / Hoist Rope Fault</t>
  </si>
  <si>
    <t>Critical lifting safety risk, potential load handling stoppage, and mandatory equipment isolation.</t>
  </si>
  <si>
    <t>Lubricate</t>
  </si>
  <si>
    <t>Busbar</t>
  </si>
  <si>
    <t>Clean/lubricate busbar; realign arms; verify contactor and circuit breaker.</t>
  </si>
  <si>
    <t>Busbar / Electrification Fault</t>
  </si>
  <si>
    <t>Loss of electrical supply during travel, movement interruption, and repeated operational stoppages.</t>
  </si>
  <si>
    <t>Clean</t>
  </si>
  <si>
    <t>Sensor</t>
  </si>
  <si>
    <t>Check sensor alignment, power and wiring; recalibrate and add diagnostics.</t>
  </si>
  <si>
    <t>Sensor Fault</t>
  </si>
  <si>
    <t>Incorrect feedback to controls, nuisance trips or unsafe condition, and unreliable operation.</t>
  </si>
  <si>
    <t>Reinforce</t>
  </si>
  <si>
    <t>Encoder</t>
  </si>
  <si>
    <t>Verify encoder mounting, alignment and cabling; recalibrate.</t>
  </si>
  <si>
    <t>Encoder Feedback Fault</t>
  </si>
  <si>
    <t>Position feedback error, motion inhibition/misalignment, and reduced control accuracy.</t>
  </si>
  <si>
    <t>Secure</t>
  </si>
  <si>
    <t>Joystick</t>
  </si>
  <si>
    <t>Tighten/replace joystick and connectors; test in service mode.</t>
  </si>
  <si>
    <t>Joystick / Command Device Fault</t>
  </si>
  <si>
    <t>Poor or no operator input response, erratic movement commands, and cycle interruption.</t>
  </si>
  <si>
    <t>Protect</t>
  </si>
  <si>
    <t>CB Trip</t>
  </si>
  <si>
    <t>Investigate overload/short; inspect drive and cables; ramp test before release.</t>
  </si>
  <si>
    <t>Electrical Protection Trip</t>
  </si>
  <si>
    <t>Circuit isolation, equipment function loss, and recurring stoppage until root cause is removed.</t>
  </si>
  <si>
    <t>Shield</t>
  </si>
  <si>
    <t>Trolley</t>
  </si>
  <si>
    <t>Check trolley rails/wheels; verify travel drives and limit switch alignment.</t>
  </si>
  <si>
    <t>Trolley Travel Subsystem Fault</t>
  </si>
  <si>
    <t>Restricted trolley travel, mispositioning, and lower cycle efficiency.</t>
  </si>
  <si>
    <t>Automate</t>
  </si>
  <si>
    <t>Gate</t>
  </si>
  <si>
    <t>Service access/limit switches; lubricate and test interlocks.</t>
  </si>
  <si>
    <t>Gate / Interlock Fault</t>
  </si>
  <si>
    <t>Access or permissive condition not met, causing motion inhibition and operational delay.</t>
  </si>
  <si>
    <t>Interlock</t>
  </si>
  <si>
    <t>Camera</t>
  </si>
  <si>
    <t>Check power/ethernet, clean lenses; replace cameras or POE injectors if needed.</t>
  </si>
  <si>
    <t>Camera / Vision System Fault</t>
  </si>
  <si>
    <t>Reduced operator visibility, lower operating accuracy, and increased safety risk during handling.</t>
  </si>
  <si>
    <t>Alarm</t>
  </si>
  <si>
    <t>Wiper</t>
  </si>
  <si>
    <t>Replace motor/linkages; verify fuse and switch operation.</t>
  </si>
  <si>
    <t>Wiper System Fault</t>
  </si>
  <si>
    <t>Poor visibility in adverse weather, higher safety risk, and operator performance reduction.</t>
  </si>
  <si>
    <t>Seat</t>
  </si>
  <si>
    <t>Repair/replace seat locking mechanism; train on correct use.</t>
  </si>
  <si>
    <t>Seat / Interlock Fault</t>
  </si>
  <si>
    <t>Operator permissive may be lost or misused, preventing operation or creating unsafe condition.</t>
  </si>
  <si>
    <t>Detect</t>
  </si>
  <si>
    <t>Horn</t>
  </si>
  <si>
    <t>Replace horn and check switch/relay; verify audible alarms.</t>
  </si>
  <si>
    <t>Horn / Audible Alarm Fault</t>
  </si>
  <si>
    <t>Reduced warning capability, increased personnel safety risk, and lower compliance with safe operation.</t>
  </si>
  <si>
    <t>Control</t>
  </si>
  <si>
    <t>Mirror</t>
  </si>
  <si>
    <t>Install/replace mirrors; adjust to operator line-of-sight.</t>
  </si>
  <si>
    <t>Mirror / Visibility Issue</t>
  </si>
  <si>
    <t>Reduced situational awareness, maneuvering difficulty, and increased collision risk.</t>
  </si>
  <si>
    <t>Standardize</t>
  </si>
  <si>
    <t>Snag</t>
  </si>
  <si>
    <t>Log and classify fault, perform initial inspection, and assign detailed troubleshooting to identify root cause.</t>
  </si>
  <si>
    <t>General Equipment Fault / Unclassified Failure</t>
  </si>
  <si>
    <t>Unidentified fault condition leading to operational disruption, reduced equipment reliability, and potential escalation to major failure if not diagnosed.</t>
  </si>
  <si>
    <t>Procedure</t>
  </si>
  <si>
    <t>Power Loss</t>
  </si>
  <si>
    <t>Check main power supply, circuit breakers, and UPS; inspect wiring and connections; restore power and test system stability.</t>
  </si>
  <si>
    <t>Training</t>
  </si>
  <si>
    <t>Over Travel</t>
  </si>
  <si>
    <t>Inspect and test limit switches and end stops; verify encoder calibration and control logic; reset faults and perform functional test.</t>
  </si>
  <si>
    <t>Over Travel Limit / Motion Limit Exceeded</t>
  </si>
  <si>
    <t>Risk of structural damage, collision with end stops, safety hazard, and automatic system shutdown.</t>
  </si>
  <si>
    <t>Supervision</t>
  </si>
  <si>
    <t>Noise</t>
  </si>
  <si>
    <t>Inspect moving parts for wear, looseness, or misalignment; lubricate components; replace worn parts as needed.</t>
  </si>
  <si>
    <t>Abnormal Noise / Mechanical Wear Indication</t>
  </si>
  <si>
    <t>Early indication of component wear or misalignment, potential progression to failure, and reduced equipment reliability.</t>
  </si>
  <si>
    <t>Audit</t>
  </si>
  <si>
    <t>Abnormal Sound</t>
  </si>
  <si>
    <t>Identify source of sound; inspect mechanical/electrical components; tighten, repair, or replace defective parts.</t>
  </si>
  <si>
    <t>Abnormal Sound / Mechanical Defect</t>
  </si>
  <si>
    <t>Indication of internal mechanical defect, increased risk of sudden failure, and possible unplanned downtime.</t>
  </si>
  <si>
    <t>Review</t>
  </si>
  <si>
    <t>Function</t>
  </si>
  <si>
    <t>Verify system inputs/outputs, control logic, and interlocks; inspect related components; reset faults and perform full function test.</t>
  </si>
  <si>
    <t>Functional Failure / System Malfunction</t>
  </si>
  <si>
    <t>Loss of intended equipment function, interruption of operations, and reduced productivity.</t>
  </si>
  <si>
    <t>Improve</t>
  </si>
  <si>
    <t>Emergency Brake</t>
  </si>
  <si>
    <t>Test emergency brake operation; inspect brake pads, actuators, and control circuits; repair/replace faulty components and validate safety function.</t>
  </si>
  <si>
    <t>Emergency Brake System Fault</t>
  </si>
  <si>
    <t>Failure to stop equipment in emergency situations, leading to severe safety risk, potential collisions.</t>
  </si>
  <si>
    <t>Optimize</t>
  </si>
  <si>
    <t>Safety Brake</t>
  </si>
  <si>
    <t>Inspect safety brake mechanism, springs, and release system; test holding capacity; adjust or replace components and certify operation.</t>
  </si>
  <si>
    <t>Safety Brake System Fault</t>
  </si>
  <si>
    <t>Increased risk of uncontrolled load movement or load drop, resulting in critical safety hazard and possible equipment damage.</t>
  </si>
  <si>
    <t>Replace Part</t>
  </si>
  <si>
    <t>Slack</t>
  </si>
  <si>
    <t>Check tensioning system, ropes/chains, and drums; adjust tension; inspect for wear and correct alignment.</t>
  </si>
  <si>
    <t>Slack / Tension Loss in System</t>
  </si>
  <si>
    <t>Load instability, improper lifting/positioning, increased swing risk, and potential damage to cargo or equipment.</t>
  </si>
  <si>
    <t>Preventive Maintenance</t>
  </si>
  <si>
    <t>Inspect rope condition, drum, and sheaves; check lubrication and tension; replace rope if worn or damaged and perform load test.</t>
  </si>
  <si>
    <t>High risk of rope failure, possible load drop, immediate equipment shutdown, and severe safety hazard.</t>
  </si>
  <si>
    <t>Predictive Maintenance</t>
  </si>
  <si>
    <t>Inspect brake discs/pads, hydraulic/pneumatic lines, and sensors; adjust, bleed, or replace components; perform braking test.</t>
  </si>
  <si>
    <t>Reduced braking efficiency, inability to control motion properly, increased collision risk, and unsafe operating condition.</t>
  </si>
  <si>
    <t>Redundancy</t>
  </si>
  <si>
    <t>Row Labels</t>
  </si>
  <si>
    <t>Sum of Downtime (hr.)</t>
  </si>
  <si>
    <t>Count of WO#</t>
  </si>
  <si>
    <t>Total Downtime (min)</t>
  </si>
  <si>
    <t>Grand Total</t>
  </si>
  <si>
    <t>Details for Sum of Downtime (hr.) - Failure Mode: Gantry Motion Failure</t>
  </si>
  <si>
    <t>Downtime (hr.)</t>
  </si>
  <si>
    <t>Month</t>
  </si>
  <si>
    <t>Week#</t>
  </si>
  <si>
    <t>Downtime (min.)</t>
  </si>
  <si>
    <t>Base Severity (Equip.)</t>
  </si>
  <si>
    <t>Keyword Severity</t>
  </si>
  <si>
    <t>Downtime Severity</t>
  </si>
  <si>
    <t>Severity (S)</t>
  </si>
  <si>
    <t>Detectability (D)</t>
  </si>
  <si>
    <t>Occurrence (O)</t>
  </si>
  <si>
    <t>RPN</t>
  </si>
  <si>
    <t>Action Owner</t>
  </si>
  <si>
    <t xml:space="preserve">Potential failure </t>
  </si>
  <si>
    <t>Updated Action</t>
  </si>
  <si>
    <t>Action Priority</t>
  </si>
  <si>
    <t>Due date</t>
  </si>
  <si>
    <t>New Severity (S)</t>
  </si>
  <si>
    <t>New Detectability (D)</t>
  </si>
  <si>
    <t>New Occurrence (O)</t>
  </si>
  <si>
    <t>New RPN</t>
  </si>
  <si>
    <t>Status</t>
  </si>
  <si>
    <t>Remark</t>
  </si>
  <si>
    <t>30</t>
  </si>
  <si>
    <t>Low</t>
  </si>
  <si>
    <t>Open</t>
  </si>
  <si>
    <t>Ahmed Shahin</t>
  </si>
  <si>
    <t xml:space="preserve">encoder fault </t>
  </si>
  <si>
    <t>raised claim</t>
  </si>
  <si>
    <t>Finished</t>
  </si>
  <si>
    <t xml:space="preserve">ultrasonic sensor stopped due to vibration </t>
  </si>
  <si>
    <t>Aligmnent is beening adjusted and TDF was subbmitted to enhance sensor stability</t>
  </si>
  <si>
    <t>Medium</t>
  </si>
  <si>
    <t>oil leakeage from breather</t>
  </si>
  <si>
    <t>bubenzer will replace the rail brakes</t>
  </si>
  <si>
    <t>Mohamed Kolib</t>
  </si>
  <si>
    <t>Hamdy Abdullah</t>
  </si>
  <si>
    <t>CARDS</t>
  </si>
  <si>
    <t xml:space="preserve"> Downtime (hr.)</t>
  </si>
  <si>
    <t>Total WO</t>
  </si>
  <si>
    <t>Column Labels</t>
  </si>
  <si>
    <t>Values</t>
  </si>
  <si>
    <t xml:space="preserve">Total Downtime </t>
  </si>
  <si>
    <t>2026</t>
  </si>
  <si>
    <t>Detectability (D) Before</t>
  </si>
  <si>
    <t>Oct</t>
  </si>
  <si>
    <t>Detectability (D) After</t>
  </si>
  <si>
    <t>Sum of New RPN</t>
  </si>
  <si>
    <t>High</t>
  </si>
  <si>
    <t>Occurrence (O) Before</t>
  </si>
  <si>
    <t>0-0.1</t>
  </si>
  <si>
    <t>Occurrence (O) After</t>
  </si>
  <si>
    <t>0.1-0.2</t>
  </si>
  <si>
    <t>Severity (S) Before</t>
  </si>
  <si>
    <t>0.2-0.3</t>
  </si>
  <si>
    <t>General Failure Mode</t>
  </si>
  <si>
    <t>Severity (S) After</t>
  </si>
  <si>
    <t>0.3-0.4</t>
  </si>
  <si>
    <t>(All)</t>
  </si>
  <si>
    <t>RPN Before</t>
  </si>
  <si>
    <t>0.4-0.5</t>
  </si>
  <si>
    <t>Average Severity (S)</t>
  </si>
  <si>
    <t>RPN After</t>
  </si>
  <si>
    <t>0.5-0.6</t>
  </si>
  <si>
    <t>Average of New RPN</t>
  </si>
  <si>
    <t>Average of Downtime (hr.)</t>
  </si>
  <si>
    <t>Avg. Severity (S)</t>
  </si>
  <si>
    <t>Avg. Detectability (D)</t>
  </si>
  <si>
    <t>Avg. Occurrence (O)</t>
  </si>
  <si>
    <t>Avg. RPN</t>
  </si>
  <si>
    <t>0.8-0.9</t>
  </si>
  <si>
    <t>Count of Keyword</t>
  </si>
  <si>
    <t>Column3</t>
  </si>
  <si>
    <t>Gantry</t>
  </si>
  <si>
    <t>Other</t>
  </si>
  <si>
    <t>Average Detectability (D)</t>
  </si>
  <si>
    <t>Hoist</t>
  </si>
  <si>
    <t xml:space="preserve">Trolley </t>
  </si>
  <si>
    <t>Power Interrupted</t>
  </si>
  <si>
    <t>Engine</t>
  </si>
  <si>
    <t>Drain</t>
  </si>
  <si>
    <t>Average Occurrence (O)</t>
  </si>
  <si>
    <t>Skack</t>
  </si>
  <si>
    <t>Equipment Name</t>
  </si>
  <si>
    <t>MeasDocument</t>
  </si>
  <si>
    <t>Measuring point</t>
  </si>
  <si>
    <t>Date</t>
  </si>
  <si>
    <t>Counter reading</t>
  </si>
  <si>
    <t>Meas/TotCtrRdg</t>
  </si>
  <si>
    <t>Difference</t>
  </si>
  <si>
    <t>CharactUnit</t>
  </si>
  <si>
    <t>Week Number</t>
  </si>
  <si>
    <t>TIME</t>
  </si>
  <si>
    <t>h</t>
  </si>
  <si>
    <t>Sum of Difference</t>
  </si>
  <si>
    <t>Jan</t>
  </si>
  <si>
    <t>Feb</t>
  </si>
  <si>
    <t>Mar</t>
  </si>
  <si>
    <t>FL</t>
  </si>
  <si>
    <t>CONTROL ON</t>
  </si>
  <si>
    <t>gateway issue</t>
  </si>
  <si>
    <t>replaced</t>
  </si>
  <si>
    <t>encoder reading issue</t>
  </si>
  <si>
    <t xml:space="preserve">reset </t>
  </si>
  <si>
    <t>SP 6 pump CB trip</t>
  </si>
  <si>
    <t>replaced hour meter</t>
  </si>
  <si>
    <t>due to difference I encoder reading</t>
  </si>
  <si>
    <t>TDF applied to auto preset at park POS</t>
  </si>
  <si>
    <t>OP fault</t>
  </si>
  <si>
    <t>adjusted with OP</t>
  </si>
  <si>
    <t>replaced gateway</t>
  </si>
  <si>
    <t xml:space="preserve">OP fault due to rough landing </t>
  </si>
  <si>
    <t>communicated with Ops to land properly and how to fix this issue</t>
  </si>
  <si>
    <t>A1001 comunication fault</t>
  </si>
  <si>
    <t>Adjusted ethernet cable and checked all Operating RTGs</t>
  </si>
  <si>
    <t>the faukt was caused by bom operating behavior during inspection</t>
  </si>
  <si>
    <t xml:space="preserve">the cause was shared with PM team to avoid reoccurance </t>
  </si>
  <si>
    <t>Operator fault</t>
  </si>
  <si>
    <t>Sessions for operators/supervisors/maintenance team</t>
  </si>
  <si>
    <t>no fault</t>
  </si>
  <si>
    <t>normal activety</t>
  </si>
  <si>
    <t>seat sensor not active due to operator wrong behaviour</t>
  </si>
  <si>
    <t xml:space="preserve">water in fuel </t>
  </si>
  <si>
    <t>claim fuel supplier</t>
  </si>
  <si>
    <t>due to low engine RPM caused by fuel delevery fault</t>
  </si>
  <si>
    <t>the engine was restarted and fault was cleared</t>
  </si>
  <si>
    <t>auto steering issue due to wrong entry at the bay</t>
  </si>
  <si>
    <t>Adjusted with OP</t>
  </si>
  <si>
    <t>due to big gab</t>
  </si>
  <si>
    <t xml:space="preserve">adjusted all sensors </t>
  </si>
  <si>
    <t>HIS sensor active</t>
  </si>
  <si>
    <t>After the vessel the sensor was recalibrated</t>
  </si>
  <si>
    <t>strok sensor error</t>
  </si>
  <si>
    <t>calibrated</t>
  </si>
  <si>
    <t>due to defected srive cliq cable</t>
  </si>
  <si>
    <t>Operator fault due to rough landing</t>
  </si>
  <si>
    <t xml:space="preserve">oil leakage from brather </t>
  </si>
  <si>
    <t>claim in progress</t>
  </si>
  <si>
    <t>no hoist due to load cell error</t>
  </si>
  <si>
    <t>calibration was done and now is OK</t>
  </si>
  <si>
    <t>replaced side glass</t>
  </si>
  <si>
    <t>container issue</t>
  </si>
  <si>
    <t>unbalanced load and udjusted by side shift</t>
  </si>
  <si>
    <t xml:space="preserve">Oil leakage </t>
  </si>
  <si>
    <t>raised warranty claim</t>
  </si>
  <si>
    <t>oil leakage from oil pipe</t>
  </si>
  <si>
    <t>retitened and checked all cranes</t>
  </si>
  <si>
    <t>guide roller friction with rail</t>
  </si>
  <si>
    <t>Adjusting guide rolleres in progress</t>
  </si>
  <si>
    <t>Adjusted with side shift + trim funtion is peing shecked</t>
  </si>
  <si>
    <t>op fault due to worng entry</t>
  </si>
  <si>
    <t xml:space="preserve">communicated with op and theis issue will be raised in final commissioning for busbar to VAHLE </t>
  </si>
  <si>
    <t xml:space="preserve">PLC stop at start up phase </t>
  </si>
  <si>
    <t>run PLC</t>
  </si>
  <si>
    <t>curcumstantial issue</t>
  </si>
  <si>
    <t>a new alarm was installed</t>
  </si>
  <si>
    <t>communicated with op</t>
  </si>
  <si>
    <t>defected trolley sensor magnet</t>
  </si>
  <si>
    <t>lock nut not well fixed</t>
  </si>
  <si>
    <t>retighten loosen nut.</t>
  </si>
  <si>
    <t>Container issue</t>
  </si>
  <si>
    <t xml:space="preserve">Adjusted with side shift </t>
  </si>
  <si>
    <t>OP fault gate not closed</t>
  </si>
  <si>
    <t>instructed OP</t>
  </si>
  <si>
    <t>PLC in stop mode</t>
  </si>
  <si>
    <t>adjusted PLC start setting to ( warm start RUN mode)</t>
  </si>
  <si>
    <t>the sensor plate fixation incorrect</t>
  </si>
  <si>
    <t xml:space="preserve">Adjusted and rolled out to all RTGs </t>
  </si>
  <si>
    <t>OP use the lock in wrong direction</t>
  </si>
  <si>
    <t>instructed OP for correct use</t>
  </si>
  <si>
    <t>due to backlash in gates and vibration</t>
  </si>
  <si>
    <t>all gates adjustment project in prigress to fix all mechanical and sensor issues</t>
  </si>
  <si>
    <t>defected load cell</t>
  </si>
  <si>
    <t>replaced against warranty claim</t>
  </si>
  <si>
    <t xml:space="preserve">RCA was done and hour meter was replaced </t>
  </si>
  <si>
    <t>reset spreader power</t>
  </si>
  <si>
    <t xml:space="preserve">boom service crane anchor sensor defected </t>
  </si>
  <si>
    <t>replaced sensor and raise claim</t>
  </si>
  <si>
    <t>blower motor defected</t>
  </si>
  <si>
    <t>reised claim</t>
  </si>
  <si>
    <t xml:space="preserve">the E brake LS gab need adjustment </t>
  </si>
  <si>
    <t>adjusted and the brakes are beening checked in pre operation checks</t>
  </si>
  <si>
    <t>ethernet socket at modbus module is defected</t>
  </si>
  <si>
    <t>Replaced by RIC</t>
  </si>
  <si>
    <t xml:space="preserve">sensor plug not well connected </t>
  </si>
  <si>
    <t>adjusted the connection and all RTGs were checked</t>
  </si>
  <si>
    <t xml:space="preserve">OP fault </t>
  </si>
  <si>
    <t>container unbalance</t>
  </si>
  <si>
    <t>djusted by side shift</t>
  </si>
  <si>
    <t>pressure valve issue</t>
  </si>
  <si>
    <t>the valve wiring was loose and adjusted</t>
  </si>
  <si>
    <t>landed sennsor signal missing</t>
  </si>
  <si>
    <t>sensor gab adjusted</t>
  </si>
  <si>
    <t xml:space="preserve">troley revese overtravel was active due to software start up delay bug </t>
  </si>
  <si>
    <t>communicated with RIC and the case was solved</t>
  </si>
  <si>
    <t>due to high sway while gantry movement</t>
  </si>
  <si>
    <t>TDF applied to limit gantry speed when headblock cone neat trolley frame</t>
  </si>
  <si>
    <t>lock mechnism in right side need adjustment</t>
  </si>
  <si>
    <t>the mechanism was adjusted and to be checked in all RTGs during inspection</t>
  </si>
  <si>
    <t>adjusted</t>
  </si>
  <si>
    <t xml:space="preserve">AC refrigarent leakage </t>
  </si>
  <si>
    <t xml:space="preserve">trolley positoin fault </t>
  </si>
  <si>
    <t>the synchronization sensors were cleaned, a TDF was sumpmetted for atuo cleanind for sensor cam</t>
  </si>
  <si>
    <t xml:space="preserve">radar sensor active </t>
  </si>
  <si>
    <t>instruct op to use anticollision bypass</t>
  </si>
  <si>
    <t>start up issue</t>
  </si>
  <si>
    <t>strock sensor error</t>
  </si>
  <si>
    <t>the sensor was calibrated and calibration process instructed to maintenance team</t>
  </si>
  <si>
    <t>Sessions for operators/supervisors/maintenance team and the system performance will be reviewed in the commissioning</t>
  </si>
  <si>
    <t xml:space="preserve">LOW plc battery </t>
  </si>
  <si>
    <t>changed batteries against warranty claim</t>
  </si>
  <si>
    <t>due to rough handling</t>
  </si>
  <si>
    <t>instructed OP to unlock and lock again</t>
  </si>
  <si>
    <t xml:space="preserve">op fault  </t>
  </si>
  <si>
    <t>informed OP</t>
  </si>
  <si>
    <t>hatch cover issue</t>
  </si>
  <si>
    <t>adjusted manually</t>
  </si>
  <si>
    <t>left clamp friction with the rail</t>
  </si>
  <si>
    <t>this case understudy and correction by Eng khaled</t>
  </si>
  <si>
    <t>trolley misalignment</t>
  </si>
  <si>
    <t>trolley guide rollers adjustement project in progress</t>
  </si>
  <si>
    <t>Due to narrow space on A block</t>
  </si>
  <si>
    <t>this case will be solved after the busbar final commissioning as the arm will be connected</t>
  </si>
  <si>
    <t xml:space="preserve">instucted OP not to extend spreader telescope in cell guide </t>
  </si>
  <si>
    <t>brake sonsor gab too big</t>
  </si>
  <si>
    <t>adjusted sensor gab and checked all cranes</t>
  </si>
  <si>
    <t>enable nmissing due to engine com fault on A1001</t>
  </si>
  <si>
    <t>CB stuck</t>
  </si>
  <si>
    <t>adjusted and run RTG</t>
  </si>
  <si>
    <t>encoder reading</t>
  </si>
  <si>
    <t>console fixing 13mm bolt losen</t>
  </si>
  <si>
    <t>adjusting cabin chain and colsole projectin progress (changing nuts and 13mm bolt fixing with locktite)</t>
  </si>
  <si>
    <t>Gntry inhabited due to crane closed to the crane</t>
  </si>
  <si>
    <t>Operation checked the setwation and used bypass</t>
  </si>
  <si>
    <t>sensor plate friction</t>
  </si>
  <si>
    <t>adjusted plate fixation</t>
  </si>
  <si>
    <t xml:space="preserve">loose connection of oil sensor </t>
  </si>
  <si>
    <t>retighten loosen sensor</t>
  </si>
  <si>
    <t>Wheel turn not fifnished</t>
  </si>
  <si>
    <t>adjusted with Op</t>
  </si>
  <si>
    <t>adjusted by side shift</t>
  </si>
  <si>
    <t>released manually</t>
  </si>
  <si>
    <t>the water separator was cleaned anf the fuel samples was sent for analysis</t>
  </si>
  <si>
    <t>reconnected</t>
  </si>
  <si>
    <t>steering laser sensor signal faulty</t>
  </si>
  <si>
    <t>cleaned sensor and inspected all working RTGs</t>
  </si>
  <si>
    <t>the guide roller adjustment project in progress</t>
  </si>
  <si>
    <t>console need retitening</t>
  </si>
  <si>
    <t>done</t>
  </si>
  <si>
    <t>due to wrong motor torque value</t>
  </si>
  <si>
    <t>clear tare the tare motor torque, this is only display value no interlock from motor torue all calculation are based on load cell reading</t>
  </si>
  <si>
    <t xml:space="preserve">container issue </t>
  </si>
  <si>
    <t>unbalanced load and bypaas and remove</t>
  </si>
  <si>
    <t>external</t>
  </si>
  <si>
    <t>due to hoist position</t>
  </si>
  <si>
    <t>TDF applied</t>
  </si>
  <si>
    <t>due to telescope position fault</t>
  </si>
  <si>
    <t>teached spreaded</t>
  </si>
  <si>
    <t>the balancer sensor level is low</t>
  </si>
  <si>
    <t>adjusted and rolled out to all cranes</t>
  </si>
  <si>
    <t>due to sudden gantry stop by ultrasonic sensor</t>
  </si>
  <si>
    <t>the gantry noise affest ultrasonic sensor and aligmnet project in progress</t>
  </si>
  <si>
    <t xml:space="preserve">cabin gate not well closed </t>
  </si>
  <si>
    <t xml:space="preserve">adjusted with OP and TBT to all tech team to close all gates in checks </t>
  </si>
  <si>
    <t>due to bubenzer fault</t>
  </si>
  <si>
    <t>checked stroke sensor mechanically and elec no issue detected</t>
  </si>
  <si>
    <t>L/UL fault due to container fault</t>
  </si>
  <si>
    <t>Released</t>
  </si>
  <si>
    <t>gate 11 open</t>
  </si>
  <si>
    <t xml:space="preserve">adjused gate </t>
  </si>
  <si>
    <t>gantry brake c3 LS feedback missing</t>
  </si>
  <si>
    <t>due to radar sensor active</t>
  </si>
  <si>
    <t>RCA submitted</t>
  </si>
  <si>
    <t>low oil level</t>
  </si>
  <si>
    <t>oil lvel was adjusted</t>
  </si>
  <si>
    <t>due to gantry bogie misalgnment</t>
  </si>
  <si>
    <t>progject in progress</t>
  </si>
  <si>
    <t>instructed op</t>
  </si>
  <si>
    <t>bypass and removed</t>
  </si>
  <si>
    <t xml:space="preserve">the Vbox operationg system is corubted </t>
  </si>
  <si>
    <t>raised warranty claim and took a image back up in progress by TECH office</t>
  </si>
  <si>
    <t>unbalanced load</t>
  </si>
  <si>
    <t>the sthermostat was wrongly set</t>
  </si>
  <si>
    <t xml:space="preserve">adjusted 35 degree  and survey on all RTGs </t>
  </si>
  <si>
    <t>friction in hoist cheves</t>
  </si>
  <si>
    <t>Adjusted locking bolt</t>
  </si>
  <si>
    <t>informed op to use safty cage mode</t>
  </si>
  <si>
    <t>investigation conducted</t>
  </si>
  <si>
    <t xml:space="preserve">wrong landed </t>
  </si>
  <si>
    <t>Adjusted with op</t>
  </si>
  <si>
    <t>release sonsor gab need to adjust</t>
  </si>
  <si>
    <t>adjusted the sensor gab</t>
  </si>
  <si>
    <t>the sensor was wrongly active</t>
  </si>
  <si>
    <t>replaced sensor</t>
  </si>
  <si>
    <t>PCR overtenstion cam was stuck</t>
  </si>
  <si>
    <t>adjusted and survey att cranes</t>
  </si>
  <si>
    <t>battery changed against claim</t>
  </si>
  <si>
    <t>sensor cable cut</t>
  </si>
  <si>
    <t xml:space="preserve">raised claim and adjusted all seat sensor wiring </t>
  </si>
  <si>
    <t>short seat sensor cable lead to loose contact when seat is moving</t>
  </si>
  <si>
    <t>all ERTGs were checked arlier and re check this RTG</t>
  </si>
  <si>
    <t>due to loose cannection \in fuel hose</t>
  </si>
  <si>
    <t>adjusted and checked all TT in preservation check</t>
  </si>
  <si>
    <t xml:space="preserve">low battery and started in manual mode </t>
  </si>
  <si>
    <t>TDF applied to make the PLC battery shutdown timer to 10 mints</t>
  </si>
  <si>
    <t>defected pressure switch</t>
  </si>
  <si>
    <t>TDF aapplied to auto synchronize trolley position when boom on command</t>
  </si>
  <si>
    <t>teached spreader</t>
  </si>
  <si>
    <t>fake message</t>
  </si>
  <si>
    <t>reset</t>
  </si>
  <si>
    <t>adjusted guide rollers</t>
  </si>
  <si>
    <t>gantry motor 15 circuit breaker trip</t>
  </si>
  <si>
    <t>due to misalignment, project in progress</t>
  </si>
  <si>
    <t>op fault</t>
  </si>
  <si>
    <t>instruvted OP to command control on before moving</t>
  </si>
  <si>
    <t>seat sensor wiring iisue</t>
  </si>
  <si>
    <t>adjusted seat sensor wiring</t>
  </si>
  <si>
    <t>HIS sensor fault</t>
  </si>
  <si>
    <t>calibrated sensor</t>
  </si>
  <si>
    <t>replaced against claim</t>
  </si>
  <si>
    <t>PLC battery off timer changed to 10 mints</t>
  </si>
  <si>
    <t xml:space="preserve">power supply defected </t>
  </si>
  <si>
    <t>replaced from IT dep</t>
  </si>
  <si>
    <t>cylinder seal issue</t>
  </si>
  <si>
    <t>due to A1001 com fault</t>
  </si>
  <si>
    <t>trolley encoder reding error</t>
  </si>
  <si>
    <t>TDF aapplied to auto synchronize trolley position at park pos</t>
  </si>
  <si>
    <t>gate lock not locked</t>
  </si>
  <si>
    <t>checked with DPA and reconnectd</t>
  </si>
  <si>
    <t>PLC stop</t>
  </si>
  <si>
    <t>RCA submetted</t>
  </si>
  <si>
    <t>adjsued with side shift</t>
  </si>
  <si>
    <t>lock nut issue</t>
  </si>
  <si>
    <t>TDF was apploed to replace locking nut</t>
  </si>
  <si>
    <t>instructed operator</t>
  </si>
  <si>
    <t>TDF was subbmitted to auto clean synch cam</t>
  </si>
  <si>
    <t xml:space="preserve">sensor gab </t>
  </si>
  <si>
    <t>Adjusted sensors holding plate for all RTGs</t>
  </si>
  <si>
    <t xml:space="preserve">door open </t>
  </si>
  <si>
    <t>Adjusted door</t>
  </si>
  <si>
    <t>trolley alignment</t>
  </si>
  <si>
    <t>Adjusting trolley duide roller project in progress</t>
  </si>
  <si>
    <t>start up</t>
  </si>
  <si>
    <t>adjusted astart up parameter to (warm start run mode)</t>
  </si>
  <si>
    <t>used anticollision bypass</t>
  </si>
  <si>
    <t>what can I do</t>
  </si>
  <si>
    <t>??</t>
  </si>
  <si>
    <t xml:space="preserve">slack sensor active </t>
  </si>
  <si>
    <t>Adjusted all RTG slack sensor gab</t>
  </si>
  <si>
    <t>side shift CB tripped</t>
  </si>
  <si>
    <t>sensor fixation plate fixation was adjusted in all RETGs</t>
  </si>
  <si>
    <t>TDF roll out in progres</t>
  </si>
  <si>
    <t>TDF submitted to auto clean sycnh sensor cam</t>
  </si>
  <si>
    <t xml:space="preserve">container unbalance </t>
  </si>
  <si>
    <t>Adjusted with side shift</t>
  </si>
  <si>
    <t>gate 4 issue</t>
  </si>
  <si>
    <t>gate replaced against claim</t>
  </si>
  <si>
    <t>Hoist brake sensor gab</t>
  </si>
  <si>
    <t>adjusted brake release LS</t>
  </si>
  <si>
    <t>landed hold fault</t>
  </si>
  <si>
    <t>Adjusted all spreader sensors</t>
  </si>
  <si>
    <t>replaced gate against claim</t>
  </si>
  <si>
    <t>replaced synch sensor against claim</t>
  </si>
  <si>
    <t>TDF in progress</t>
  </si>
  <si>
    <t>breather issue</t>
  </si>
  <si>
    <t>brake sensor gab</t>
  </si>
  <si>
    <t>adjusted gab and sessions done for all PM team</t>
  </si>
  <si>
    <t>telescople positin fault</t>
  </si>
  <si>
    <t xml:space="preserve">adjusted door </t>
  </si>
  <si>
    <t>adjusted position</t>
  </si>
  <si>
    <t>TDF applied to use the CAM switch contact for up stop to enable the boom</t>
  </si>
  <si>
    <t>hook attach stuck</t>
  </si>
  <si>
    <t xml:space="preserve">adjusted manual </t>
  </si>
  <si>
    <t xml:space="preserve">	Service crane sensor </t>
  </si>
  <si>
    <t xml:space="preserve">	safety cage mode missing</t>
  </si>
  <si>
    <t>esensor bag big</t>
  </si>
  <si>
    <t>adjusted all landed hold sensor gabs</t>
  </si>
  <si>
    <t>gate 10 fault</t>
  </si>
  <si>
    <t>all gates fixation and baps are adjusted</t>
  </si>
  <si>
    <t>hoist Pos fault</t>
  </si>
  <si>
    <t>synch pos</t>
  </si>
  <si>
    <t>instructed OP to unlock and laning properly</t>
  </si>
  <si>
    <t>hoist MOMO drivecliq cable issue</t>
  </si>
  <si>
    <t>replaced cable by siemens</t>
  </si>
  <si>
    <t>right hook attach signal missing</t>
  </si>
  <si>
    <t>right hock attach not down</t>
  </si>
  <si>
    <t>normal repair</t>
  </si>
  <si>
    <t xml:space="preserve">no action needed </t>
  </si>
  <si>
    <t>low battery due to power cut</t>
  </si>
  <si>
    <t>replaced battery against claim</t>
  </si>
  <si>
    <t>safety cage mode not active</t>
  </si>
  <si>
    <t>adjusted with op</t>
  </si>
  <si>
    <t>due to gantry mis alignment</t>
  </si>
  <si>
    <t>project in progress</t>
  </si>
  <si>
    <t>run PLc</t>
  </si>
  <si>
    <t>trolley position check sensor fault</t>
  </si>
  <si>
    <t>the magnitic fixation was incorrect and was adjusted</t>
  </si>
  <si>
    <t>lack op operator awarness by autosteering procedures</t>
  </si>
  <si>
    <t xml:space="preserve">Conduct session for operation </t>
  </si>
  <si>
    <t>gate issue</t>
  </si>
  <si>
    <t>gantry near to busbar</t>
  </si>
  <si>
    <t>adjusted by manual steering</t>
  </si>
  <si>
    <t>spreader in cell guide</t>
  </si>
  <si>
    <t>laseer sensor fault</t>
  </si>
  <si>
    <t>cleaned sensor</t>
  </si>
  <si>
    <t xml:space="preserve">low battary level </t>
  </si>
  <si>
    <t xml:space="preserve">charged the battaries and monitor charging cycle </t>
  </si>
  <si>
    <t>pressure sensor was loose</t>
  </si>
  <si>
    <t>retightened pressure sensor</t>
  </si>
  <si>
    <t>gantry far from busbar</t>
  </si>
  <si>
    <t>steering fault near to busbar</t>
  </si>
  <si>
    <t>CB tripped</t>
  </si>
  <si>
    <t>pump CB tripped</t>
  </si>
  <si>
    <t>SP 6 hour meter and replaced against claim</t>
  </si>
  <si>
    <t>Main trans SB tripped</t>
  </si>
  <si>
    <t>noise due to trolley frictio after gantry movement</t>
  </si>
  <si>
    <t>instructed OP to move gantry again and test</t>
  </si>
  <si>
    <t>busbar was too close and adjusted manual steering,op fault</t>
  </si>
  <si>
    <t>anticollision fault due to misaligned flat rack container located</t>
  </si>
  <si>
    <t>advise op to use anticollision bypass</t>
  </si>
  <si>
    <t>radar sensor active</t>
  </si>
  <si>
    <t>activated anticollision bypass</t>
  </si>
  <si>
    <t>replaced water separator</t>
  </si>
  <si>
    <t xml:space="preserve">instruct operator to use side shift </t>
  </si>
  <si>
    <t>HIS sensor defected</t>
  </si>
  <si>
    <t>replaced by RIC</t>
  </si>
  <si>
    <t>damaged while handling</t>
  </si>
  <si>
    <t>change it</t>
  </si>
  <si>
    <t xml:space="preserve">	oil leakage from transmission cooler</t>
  </si>
  <si>
    <t xml:space="preserve">	retighten cooler lock nut</t>
  </si>
  <si>
    <t>trolley postion fault</t>
  </si>
  <si>
    <t>twist lock motion overtime</t>
  </si>
  <si>
    <t>sensor defected</t>
  </si>
  <si>
    <t>TDF applied to prevent this fault</t>
  </si>
  <si>
    <t>sensor signal fluctating</t>
  </si>
  <si>
    <t>adjust sensor gap</t>
  </si>
  <si>
    <t>due to defected synchronization sensor magnet</t>
  </si>
  <si>
    <t xml:space="preserve">adjusted </t>
  </si>
  <si>
    <t>i204.5 not active in PLC</t>
  </si>
  <si>
    <t>adjusted sensor wiring</t>
  </si>
  <si>
    <t>Boom balancer sesnor bug gab</t>
  </si>
  <si>
    <t xml:space="preserve">adjusted sensor level </t>
  </si>
  <si>
    <t>adjusted with manual steering with operator, op fault.</t>
  </si>
  <si>
    <t>trolley mis alignment</t>
  </si>
  <si>
    <t>adjusted for all rtg</t>
  </si>
  <si>
    <t>left side landed signal missing use spreader bypass to adjust spreader</t>
  </si>
  <si>
    <t xml:space="preserve">fuel issue </t>
  </si>
  <si>
    <t xml:space="preserve">drain fuel from water seperator </t>
  </si>
  <si>
    <t>high pressure valve wiring cut</t>
  </si>
  <si>
    <t>adjusted wiring</t>
  </si>
  <si>
    <t>hoist pos not in range</t>
  </si>
  <si>
    <t>reolaced water separator</t>
  </si>
  <si>
    <t xml:space="preserve">communication issue </t>
  </si>
  <si>
    <t xml:space="preserve">change drivecliQ cable </t>
  </si>
  <si>
    <t>Issues with busbar and operators awereness</t>
  </si>
  <si>
    <t>low PLC battery</t>
  </si>
  <si>
    <t>not clear WO</t>
  </si>
  <si>
    <t>close</t>
  </si>
  <si>
    <t>PCR gate open</t>
  </si>
  <si>
    <t>closed and reset</t>
  </si>
  <si>
    <t>cleaned sensor and check signals</t>
  </si>
  <si>
    <t>for test only</t>
  </si>
  <si>
    <t>replaced against warranty claim - the battery off timer reduced to 10 mints</t>
  </si>
  <si>
    <t>adjusetd with OP</t>
  </si>
  <si>
    <t>sensor signal missing</t>
  </si>
  <si>
    <t>replaced gateway aginst claim</t>
  </si>
  <si>
    <t>no failure</t>
  </si>
  <si>
    <t>motor encoder reading issue</t>
  </si>
  <si>
    <t>boom mode was not acive</t>
  </si>
  <si>
    <t>activated right hook attach manulally</t>
  </si>
  <si>
    <t>advise operator to do fully landed before making lock or unlock</t>
  </si>
  <si>
    <t>Tie down sensor defected</t>
  </si>
  <si>
    <t>raised claim and replaced sensor</t>
  </si>
  <si>
    <t>due to brake current relay fault</t>
  </si>
  <si>
    <t>this case under study and reised with WAMPHLER</t>
  </si>
  <si>
    <t>loose bolt in OHF</t>
  </si>
  <si>
    <t>connected from DPA</t>
  </si>
  <si>
    <t>slack sensor activated incorrectly</t>
  </si>
  <si>
    <t>the sensoers gab were incresed in all RTGs and raised calim to GENMA by the sensor activation by rain water</t>
  </si>
  <si>
    <t>Adjsued all sesmor for all RTGs</t>
  </si>
  <si>
    <t>reserve stroke issue</t>
  </si>
  <si>
    <t>adjustment /recalibrate</t>
  </si>
  <si>
    <t>encoder reading fault</t>
  </si>
  <si>
    <t>teached spreader telescope</t>
  </si>
  <si>
    <t>storage oil</t>
  </si>
  <si>
    <t>replaced oil type in 500 Hrs PM</t>
  </si>
  <si>
    <t>eccentric load fault due to container unbalance</t>
  </si>
  <si>
    <t>adjusted with side-shift</t>
  </si>
  <si>
    <t>the pump fail to start due to defected pressure sensor</t>
  </si>
  <si>
    <t>checked communication cable /reset loadcell modules</t>
  </si>
  <si>
    <t>strock sensor fault</t>
  </si>
  <si>
    <t>calibtared strock sensor</t>
  </si>
  <si>
    <t>TLS position lost</t>
  </si>
  <si>
    <t>checked and set home position</t>
  </si>
  <si>
    <t>battery faliure</t>
  </si>
  <si>
    <t xml:space="preserve">fixation issue </t>
  </si>
  <si>
    <t>replace it and check fixation</t>
  </si>
  <si>
    <t xml:space="preserve">system fault </t>
  </si>
  <si>
    <t>RCA done and rasied claim</t>
  </si>
  <si>
    <t>sessions have been already done with OPs and will discuss this issue with VAHLE in the final commissioning</t>
  </si>
  <si>
    <t>14/04/26</t>
  </si>
  <si>
    <t>Spreader hit with reefer structure</t>
  </si>
  <si>
    <t>The accident due to operator misaligment</t>
  </si>
  <si>
    <t xml:space="preserve">ultrasonic sensor active </t>
  </si>
  <si>
    <t>due to gantry misalignment and projet in progress</t>
  </si>
  <si>
    <t>Ahmed Nour</t>
  </si>
  <si>
    <t>TTDS fault</t>
  </si>
  <si>
    <t>slacks ensor active</t>
  </si>
  <si>
    <t>all slack sensors were adjusted</t>
  </si>
  <si>
    <t>ethernet sockert not well fixed</t>
  </si>
  <si>
    <t>adjusted and survey for all RTGs</t>
  </si>
  <si>
    <t xml:space="preserve">sensor defetced </t>
  </si>
  <si>
    <t>brake release LS cam loosen</t>
  </si>
  <si>
    <t>adjusted and added locktite</t>
  </si>
  <si>
    <t>wrong entrance and adjusted manually</t>
  </si>
  <si>
    <t>spreader incoder reading</t>
  </si>
  <si>
    <t>teched spreader</t>
  </si>
  <si>
    <t xml:space="preserve">due to sensor fixation posiotn </t>
  </si>
  <si>
    <t>the iisue is understudy with RIC</t>
  </si>
  <si>
    <t>landed hold issue and adjusted</t>
  </si>
  <si>
    <t>trolley misalginment</t>
  </si>
  <si>
    <t>adjusted guide roller</t>
  </si>
  <si>
    <t>OP fault wrong landed</t>
  </si>
  <si>
    <t xml:space="preserve">communication issue caused by defected module A650 </t>
  </si>
  <si>
    <t>replaced module by RIC</t>
  </si>
  <si>
    <t>side shift sensors need adjustment</t>
  </si>
  <si>
    <t>rollout to check and adjust all RTGs</t>
  </si>
  <si>
    <t>contact plate sensor active due to near space in A block and sensor affected by ambiant temp.</t>
  </si>
  <si>
    <t>the iisue will be solved after the final com. as the arm will be ingaged and the sensor temp. raiting raised with VAHLE</t>
  </si>
  <si>
    <t>load tare needed</t>
  </si>
  <si>
    <t>tare load by moving hoist up full speed</t>
  </si>
  <si>
    <t>long time after turning ON 24VDC , adjusted with OP</t>
  </si>
  <si>
    <t>boor matrial</t>
  </si>
  <si>
    <t>retitened</t>
  </si>
  <si>
    <t>crane near the nexy crane</t>
  </si>
  <si>
    <t>inform op to use bypass</t>
  </si>
  <si>
    <t>due to brake current relay issue</t>
  </si>
  <si>
    <t>reised the issue with wampoler amd will adjusted wit the final commssionin</t>
  </si>
  <si>
    <t>hunting in transmission</t>
  </si>
  <si>
    <t>checked oil and found OK</t>
  </si>
  <si>
    <t>communication issue caused by defected module A1001</t>
  </si>
  <si>
    <t>adjusted ethernet socket</t>
  </si>
  <si>
    <t>due to hight ampiant temp</t>
  </si>
  <si>
    <t>reset and OK</t>
  </si>
  <si>
    <t>due to power cut</t>
  </si>
  <si>
    <t>checked wire ropes and rest</t>
  </si>
  <si>
    <t>OP fault rough landed</t>
  </si>
  <si>
    <t>TDF submitted to prevent reoccurance</t>
  </si>
  <si>
    <t>tecsis issue</t>
  </si>
  <si>
    <t>reset tecsis</t>
  </si>
  <si>
    <t>raised a claim</t>
  </si>
  <si>
    <t>sp09 pump fail to run</t>
  </si>
  <si>
    <t>Will check and update</t>
  </si>
  <si>
    <t>gateway fault</t>
  </si>
  <si>
    <t>RCA inprogress</t>
  </si>
  <si>
    <t>due to twist lock signal not cleaar</t>
  </si>
  <si>
    <t>landed again and reset</t>
  </si>
  <si>
    <t>due to rough landing</t>
  </si>
  <si>
    <t>hydrolic hose loose</t>
  </si>
  <si>
    <t>checked signal were OK</t>
  </si>
  <si>
    <t>REBOOT SPREADER</t>
  </si>
  <si>
    <t xml:space="preserve">adjusted actuator motor temp </t>
  </si>
  <si>
    <t>poor material and will raise a claim</t>
  </si>
  <si>
    <t>dust insde gate lock</t>
  </si>
  <si>
    <t>cleaned and checked OK</t>
  </si>
  <si>
    <t>due to chevease spacer movment</t>
  </si>
  <si>
    <t>cleaned grease and OK</t>
  </si>
  <si>
    <t>replaced defected parking brake valve coil</t>
  </si>
  <si>
    <t>operator hit EMRG stop on platform by mistake</t>
  </si>
  <si>
    <t>released the emrg and reset from E-room, OP fault</t>
  </si>
  <si>
    <t>adjust wiring</t>
  </si>
  <si>
    <t>Adjusted withOP</t>
  </si>
  <si>
    <t>CB over heating</t>
  </si>
  <si>
    <t>retitened CB cables</t>
  </si>
  <si>
    <t>survey on all RTGs</t>
  </si>
  <si>
    <t>checked found no issue</t>
  </si>
  <si>
    <t>f</t>
  </si>
  <si>
    <t>Data returned for Count of WO#, Finished, All - All (First 1000 rows).</t>
  </si>
  <si>
    <t>Unique_Data[WO#]</t>
  </si>
  <si>
    <t>Unique_Data[Equipment ID]</t>
  </si>
  <si>
    <t>Unique_Data[Equipment Class]</t>
  </si>
  <si>
    <t>Unique_Data[Created On]</t>
  </si>
  <si>
    <t>Unique_Data[WO Type]</t>
  </si>
  <si>
    <t>Unique_Data[Column1]</t>
  </si>
  <si>
    <t>Unique_Data[Column2]</t>
  </si>
  <si>
    <t>Unique_Data[Description]</t>
  </si>
  <si>
    <t>Unique_Data[Actual Start]</t>
  </si>
  <si>
    <t>Unique_Data[Actual End]</t>
  </si>
  <si>
    <t>Unique_Data[Downtime (hr.)]</t>
  </si>
  <si>
    <t>Unique_Data[Month]</t>
  </si>
  <si>
    <t>Unique_Data[Week#]</t>
  </si>
  <si>
    <t>Unique_Data[Downtime (min.)]</t>
  </si>
  <si>
    <t>Unique_Data[Keyword]</t>
  </si>
  <si>
    <t>Unique_Data[Failure Mode]</t>
  </si>
  <si>
    <t>Unique_Data[Failure Effect]</t>
  </si>
  <si>
    <t>Unique_Data[Base Severity (Equip.)]</t>
  </si>
  <si>
    <t>Unique_Data[Keyword Severity]</t>
  </si>
  <si>
    <t>Unique_Data[Downtime Severity]</t>
  </si>
  <si>
    <t>Unique_Data[Severity (S)]</t>
  </si>
  <si>
    <t>Unique_Data[Detectability (D)]</t>
  </si>
  <si>
    <t>Unique_Data[Occurrence (O)]</t>
  </si>
  <si>
    <t>Unique_Data[RPN]</t>
  </si>
  <si>
    <t>Unique_Data[Recommended Action]</t>
  </si>
  <si>
    <t>Unique_Data[Action Owner]</t>
  </si>
  <si>
    <t>Unique_Data[Potential failure]</t>
  </si>
  <si>
    <t>Unique_Data[Updated Action]</t>
  </si>
  <si>
    <t>Unique_Data[Action Priority]</t>
  </si>
  <si>
    <t>Unique_Data[Due date]</t>
  </si>
  <si>
    <t>Unique_Data[New Severity (S)]</t>
  </si>
  <si>
    <t>Unique_Data[New Detectability (D)]</t>
  </si>
  <si>
    <t>Unique_Data[New Occurrence (O)]</t>
  </si>
  <si>
    <t>Unique_Data[New RPN]</t>
  </si>
  <si>
    <t>Unique_Data[Status]</t>
  </si>
  <si>
    <t>Unique_Data[Remark]</t>
  </si>
  <si>
    <t>19/04/2026</t>
  </si>
  <si>
    <t>01/01/2026</t>
  </si>
  <si>
    <t>ebrake wiring issue</t>
  </si>
  <si>
    <t>Adjusted and shared the method with team</t>
  </si>
  <si>
    <t>01/04/2026</t>
  </si>
  <si>
    <t>Operational performance degradation and need for maintenance review.</t>
  </si>
  <si>
    <t>Review failure &amp; perform RCA</t>
  </si>
  <si>
    <t>due to park in north quay</t>
  </si>
  <si>
    <t>installed one</t>
  </si>
  <si>
    <t>due to hwadblock sway with gantry movment</t>
  </si>
  <si>
    <t>the gantry speed is limited when hoist near up stop</t>
  </si>
  <si>
    <t>Conduct session for operation</t>
  </si>
  <si>
    <t>10/12/2026</t>
  </si>
  <si>
    <t>what the F</t>
  </si>
  <si>
    <t>06/03/2026</t>
  </si>
  <si>
    <t>27/03/2026</t>
  </si>
  <si>
    <t>17/05/2026</t>
  </si>
  <si>
    <t>05/05/2026</t>
  </si>
  <si>
    <t>LOW plc battery</t>
  </si>
  <si>
    <t>10/05/2026</t>
  </si>
  <si>
    <t>30/05/2026</t>
  </si>
  <si>
    <t>30/06/2026</t>
  </si>
  <si>
    <t>adjusted 35 degree  and survey on all RTGs</t>
  </si>
  <si>
    <t>15/05/2026</t>
  </si>
  <si>
    <t>wrong landed</t>
  </si>
  <si>
    <t>sensor plug not well connected</t>
  </si>
  <si>
    <t>16/06/2026</t>
  </si>
  <si>
    <t>ultrasonic sensor stopped due to vibration</t>
  </si>
  <si>
    <t>AC refrigarent leakage</t>
  </si>
  <si>
    <t>encoder fault</t>
  </si>
  <si>
    <t>15/06/2026</t>
  </si>
  <si>
    <t>water in fuel</t>
  </si>
  <si>
    <t>trolley positoin fault</t>
  </si>
  <si>
    <t>20/05/2026</t>
  </si>
  <si>
    <t>23/05/2026</t>
  </si>
  <si>
    <t>OP fault due to rough landing</t>
  </si>
  <si>
    <t>21/05/2026</t>
  </si>
  <si>
    <t>communicated with op and theis issue will be raised in final commissioning for busbar to VAHLE</t>
  </si>
  <si>
    <t>25/05/2026</t>
  </si>
  <si>
    <t>15/07/2027</t>
  </si>
  <si>
    <t>Oil leakage</t>
  </si>
  <si>
    <t>01/07/2026</t>
  </si>
  <si>
    <t>15/07/2026</t>
  </si>
  <si>
    <t>the cause was shared with PM team to avoid reoccurance</t>
  </si>
  <si>
    <t>02/06/2026</t>
  </si>
  <si>
    <t>01/06/2026</t>
  </si>
  <si>
    <t>the E brake LS gab need adjustment</t>
  </si>
  <si>
    <t>TDF was submitted for the console fixation issue</t>
  </si>
  <si>
    <t>Total Failures</t>
  </si>
  <si>
    <t>Count of WO Type</t>
  </si>
  <si>
    <t>Sum of Downtime (min.)</t>
  </si>
  <si>
    <t>Count of Downtime (min.)2</t>
  </si>
  <si>
    <t>Risk Band</t>
  </si>
  <si>
    <t>Count</t>
  </si>
  <si>
    <t>Metric</t>
  </si>
  <si>
    <t>Before</t>
  </si>
  <si>
    <t>After</t>
  </si>
  <si>
    <t>FMEA Build Notes</t>
  </si>
  <si>
    <t>Keyword extraction</t>
  </si>
  <si>
    <t>The Keyword now selects the matching term with the HIGHEST severity (not the first match). Edit keyword lists in SOD_Calculations_Base.</t>
  </si>
  <si>
    <t>S = MAX(Base Severity by Equipment Class, Keyword Severity, Downtime-derived Severity) capped at 10. WO Type is not used.</t>
  </si>
  <si>
    <t>Keyword-specific Detectability if available; otherwise Default Detectability by Equipment Class.</t>
  </si>
  <si>
    <t>Keyword-specific Occurrence if available; otherwise Default rate and modify.</t>
  </si>
  <si>
    <t>RPN formatting</t>
  </si>
  <si>
    <t>RPN column uses a 3-color scale and entire row highlighting when RPN &gt;= the threshold in SOD_Calculations_Base!U2 (default 200). Change U2 to adjust.</t>
  </si>
  <si>
    <t>Failure Effect column</t>
  </si>
  <si>
    <t>Failure Effect is added in FMEA_Output and is derived from Failure Mode using the FailureEffectMap in SOD_Calculations_Base.</t>
  </si>
  <si>
    <t>Meaning of effect</t>
  </si>
  <si>
    <t>The effect describes the reflected and expected operational/safety impact of the detected failure mode.</t>
  </si>
  <si>
    <t>Keyword formula</t>
  </si>
  <si>
    <t>Keyword is generated with an explicit Excel nested IF/SEARCH formula in each row for compatibility.</t>
  </si>
  <si>
    <t>Threshold</t>
  </si>
  <si>
    <t>Change SOD_Calculations_Base!U2 to adjust the row highlight threshold for RPN.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</si>
</sst>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800]dddd\,\ mmmm\ dd\,\ yyyy"/>
    <numFmt numFmtId="165" formatCode="[$-409]mmm/yy;@"/>
    <numFmt numFmtId="166" formatCode="_-* #,##0_-;\-* #,##0_-;_-* &quot;-&quot;??_-;_-@_-"/>
    <numFmt numFmtId="167" formatCode="dd/mm/yy\ hh:mm"/>
  </numFmts>
  <fonts count="21">
    <font>
      <sz val="10"/>
      <name val="Arial"/>
    </font>
    <font>
      <sz val="10"/>
      <name val="Arial"/>
      <family val="2"/>
    </font>
    <font>
      <b/>
      <sz val="10"/>
      <name val="Arial"/>
      <family val="2"/>
    </font>
    <font>
      <sz val="10"/>
      <color theme="1"/>
      <name val="Arial"/>
      <family val="2"/>
    </font>
    <font>
      <sz val="8"/>
      <name val="Arial"/>
      <family val="2"/>
    </font>
    <font>
      <b/>
      <sz val="10"/>
      <color theme="0"/>
      <name val="Arial"/>
      <family val="2"/>
    </font>
    <font>
      <sz val="10"/>
      <name val="Arial Unicode MS"/>
    </font>
    <font>
      <sz val="48"/>
      <name val="Arial"/>
      <family val="2"/>
    </font>
    <font>
      <sz val="48"/>
      <name val="Arial Unicode MS"/>
    </font>
    <font>
      <b/>
      <sz val="28"/>
      <color theme="0"/>
      <name val="Arial"/>
      <family val="2"/>
    </font>
    <font>
      <b/>
      <sz val="11"/>
      <color theme="0"/>
      <name val="Arial"/>
      <family val="2"/>
    </font>
    <font>
      <sz val="10"/>
      <color theme="0"/>
      <name val="Arial"/>
      <family val="2"/>
    </font>
    <font>
      <b/>
      <sz val="20"/>
      <color theme="0"/>
      <name val="Aptos Narrow (Body)"/>
    </font>
    <font>
      <sz val="10"/>
      <color theme="0"/>
      <name val="Aptos Narrow (Body)"/>
    </font>
    <font>
      <b/>
      <sz val="10"/>
      <color theme="1"/>
      <name val="Arial"/>
      <family val="2"/>
    </font>
    <font>
      <sz val="8"/>
      <name val="Arial"/>
      <family val="2"/>
    </font>
    <font>
      <sz val="10"/>
      <name val="Aptos Narrow"/>
      <family val="2"/>
      <scheme val="minor"/>
    </font>
    <font>
      <sz val="8"/>
      <color rgb="FF000000"/>
      <name val="72"/>
      <family val="2"/>
    </font>
    <font>
      <sz val="8"/>
      <name val="Arial"/>
      <family val="2"/>
    </font>
    <font>
      <sz val="10"/>
      <name val="Arial"/>
      <family val="2"/>
    </font>
    <font>
      <sz val="10"/>
      <color rgb="FF000000"/>
      <name val="Arial"/>
      <family val="2"/>
    </font>
  </fonts>
  <fills count="17">
    <fill>
      <patternFill patternType="none"/>
    </fill>
    <fill>
      <patternFill patternType="gray125"/>
    </fill>
    <fill>
      <patternFill patternType="solid">
        <fgColor theme="3" tint="0.89999084444715716"/>
        <bgColor indexed="64"/>
      </patternFill>
    </fill>
    <fill>
      <patternFill patternType="solid">
        <fgColor theme="4"/>
        <bgColor theme="4"/>
      </patternFill>
    </fill>
    <fill>
      <patternFill patternType="solid">
        <fgColor rgb="FF0070C0"/>
        <bgColor indexed="64"/>
      </patternFill>
    </fill>
    <fill>
      <patternFill patternType="solid">
        <fgColor theme="4"/>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5"/>
        <bgColor indexed="64"/>
      </patternFill>
    </fill>
    <fill>
      <patternFill patternType="solid">
        <fgColor rgb="FFFFFF00"/>
        <bgColor indexed="64"/>
      </patternFill>
    </fill>
    <fill>
      <patternFill patternType="solid">
        <fgColor theme="9"/>
        <bgColor indexed="64"/>
      </patternFill>
    </fill>
    <fill>
      <patternFill patternType="solid">
        <fgColor theme="8"/>
        <bgColor indexed="64"/>
      </patternFill>
    </fill>
    <fill>
      <patternFill patternType="solid">
        <fgColor rgb="FF00B0F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FFC000"/>
        <bgColor indexed="64"/>
      </patternFill>
    </fill>
    <fill>
      <patternFill patternType="solid">
        <fgColor rgb="FF63BE7B"/>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s>
  <cellStyleXfs count="3">
    <xf numFmtId="0" fontId="0" fillId="0" borderId="0"/>
    <xf numFmtId="0" fontId="1" fillId="0" borderId="0"/>
    <xf numFmtId="9" fontId="19" fillId="0" borderId="0" applyFont="0" applyFill="0" applyBorder="0" applyAlignment="0" applyProtection="0"/>
  </cellStyleXfs>
  <cellXfs count="100">
    <xf numFmtId="0" fontId="0" fillId="0" borderId="0" xfId="0" applyAlignment="1">
      <alignment vertical="top"/>
    </xf>
    <xf numFmtId="0" fontId="1" fillId="0" borderId="0" xfId="0" applyFont="1" applyAlignment="1">
      <alignment vertical="top"/>
    </xf>
    <xf numFmtId="0" fontId="1" fillId="0" borderId="0" xfId="1" applyAlignment="1">
      <alignment vertical="top"/>
    </xf>
    <xf numFmtId="0" fontId="1" fillId="0" borderId="0" xfId="1"/>
    <xf numFmtId="0" fontId="1" fillId="0" borderId="1" xfId="1" applyBorder="1"/>
    <xf numFmtId="0" fontId="0" fillId="0" borderId="1" xfId="0" applyBorder="1"/>
    <xf numFmtId="0" fontId="2" fillId="0" borderId="1" xfId="1" applyFont="1" applyBorder="1"/>
    <xf numFmtId="0" fontId="2" fillId="0" borderId="1" xfId="0" applyFont="1" applyBorder="1"/>
    <xf numFmtId="14" fontId="0" fillId="0" borderId="0" xfId="0" applyNumberFormat="1" applyAlignment="1">
      <alignment vertical="top"/>
    </xf>
    <xf numFmtId="14" fontId="1" fillId="0" borderId="0" xfId="1" applyNumberFormat="1" applyAlignment="1">
      <alignment vertical="top"/>
    </xf>
    <xf numFmtId="164" fontId="0" fillId="0" borderId="0" xfId="0" applyNumberFormat="1" applyAlignment="1">
      <alignment vertical="top"/>
    </xf>
    <xf numFmtId="0" fontId="0" fillId="0" borderId="0" xfId="0" applyAlignment="1">
      <alignment horizontal="center" vertical="center"/>
    </xf>
    <xf numFmtId="14" fontId="0" fillId="0" borderId="0" xfId="0" applyNumberFormat="1" applyAlignment="1">
      <alignment horizontal="center" vertical="center"/>
    </xf>
    <xf numFmtId="0" fontId="2" fillId="0" borderId="3" xfId="1" applyFont="1" applyBorder="1" applyAlignment="1">
      <alignment horizontal="center" vertical="center"/>
    </xf>
    <xf numFmtId="0" fontId="2" fillId="0" borderId="2" xfId="1" applyFont="1" applyBorder="1" applyAlignment="1">
      <alignment horizontal="center" vertical="center"/>
    </xf>
    <xf numFmtId="0" fontId="1" fillId="0" borderId="3" xfId="1" applyBorder="1" applyAlignment="1">
      <alignment horizontal="center" vertical="center"/>
    </xf>
    <xf numFmtId="0" fontId="1" fillId="0" borderId="2" xfId="1" applyBorder="1" applyAlignment="1">
      <alignment horizontal="center" vertical="center"/>
    </xf>
    <xf numFmtId="0" fontId="1" fillId="0" borderId="4" xfId="1" applyBorder="1" applyAlignment="1">
      <alignment horizontal="center" vertical="center"/>
    </xf>
    <xf numFmtId="0" fontId="1" fillId="0" borderId="5" xfId="1" applyBorder="1" applyAlignment="1">
      <alignment horizontal="center" vertical="center"/>
    </xf>
    <xf numFmtId="0" fontId="2" fillId="0" borderId="1" xfId="1" applyFont="1" applyBorder="1" applyAlignment="1">
      <alignment horizontal="center" vertical="center"/>
    </xf>
    <xf numFmtId="0" fontId="1" fillId="0" borderId="0" xfId="1" applyAlignment="1">
      <alignment horizontal="center" vertical="center"/>
    </xf>
    <xf numFmtId="0" fontId="2" fillId="0" borderId="6" xfId="1" applyFont="1" applyBorder="1" applyAlignment="1">
      <alignment horizontal="center" vertical="center"/>
    </xf>
    <xf numFmtId="0" fontId="1" fillId="0" borderId="1" xfId="1" applyBorder="1" applyAlignment="1">
      <alignment horizontal="center" vertical="center"/>
    </xf>
    <xf numFmtId="0" fontId="1" fillId="0" borderId="6" xfId="1" applyBorder="1" applyAlignment="1">
      <alignment horizontal="center" vertical="center"/>
    </xf>
    <xf numFmtId="0" fontId="1" fillId="0" borderId="2" xfId="1" applyBorder="1" applyAlignment="1">
      <alignment horizontal="left" vertical="center"/>
    </xf>
    <xf numFmtId="0" fontId="1" fillId="0" borderId="7" xfId="1" applyBorder="1" applyAlignment="1">
      <alignment horizontal="center" vertical="center"/>
    </xf>
    <xf numFmtId="0" fontId="1" fillId="0" borderId="5" xfId="1" applyBorder="1" applyAlignment="1">
      <alignment horizontal="left" vertical="center"/>
    </xf>
    <xf numFmtId="0" fontId="1" fillId="0" borderId="0" xfId="1" applyAlignment="1">
      <alignment horizontal="left" vertical="center"/>
    </xf>
    <xf numFmtId="0" fontId="1" fillId="0" borderId="8" xfId="1" applyBorder="1" applyAlignment="1">
      <alignment horizontal="center" vertical="center"/>
    </xf>
    <xf numFmtId="0" fontId="5" fillId="3" borderId="10" xfId="1" applyFont="1" applyFill="1" applyBorder="1" applyAlignment="1">
      <alignment horizontal="center" vertical="center"/>
    </xf>
    <xf numFmtId="0" fontId="5" fillId="3" borderId="9" xfId="1" applyFont="1" applyFill="1" applyBorder="1" applyAlignment="1">
      <alignment horizontal="center" vertical="center"/>
    </xf>
    <xf numFmtId="0" fontId="0" fillId="0" borderId="0" xfId="0" applyAlignment="1" applyProtection="1">
      <alignment horizontal="center" vertical="center"/>
      <protection locked="0"/>
    </xf>
    <xf numFmtId="0" fontId="1" fillId="0" borderId="0" xfId="0" applyFont="1" applyAlignment="1" applyProtection="1">
      <alignment horizontal="center" vertical="center"/>
      <protection locked="0"/>
    </xf>
    <xf numFmtId="0" fontId="0" fillId="0" borderId="0" xfId="0" applyAlignment="1" applyProtection="1">
      <alignment horizontal="left" vertical="center"/>
      <protection locked="0"/>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left" vertical="top"/>
    </xf>
    <xf numFmtId="0" fontId="0" fillId="0" borderId="0" xfId="0" applyAlignment="1">
      <alignment horizontal="center" vertical="top"/>
    </xf>
    <xf numFmtId="0" fontId="0" fillId="0" borderId="0" xfId="0" pivotButton="1" applyAlignment="1">
      <alignment vertical="top"/>
    </xf>
    <xf numFmtId="0" fontId="0" fillId="0" borderId="0" xfId="0" applyAlignment="1">
      <alignment horizontal="left" vertical="top" indent="1"/>
    </xf>
    <xf numFmtId="0" fontId="6" fillId="0" borderId="0" xfId="0" applyFont="1" applyAlignment="1">
      <alignment vertical="center"/>
    </xf>
    <xf numFmtId="0" fontId="0" fillId="0" borderId="0" xfId="0" pivotButton="1" applyAlignment="1">
      <alignment horizontal="center" vertical="center"/>
    </xf>
    <xf numFmtId="0" fontId="10" fillId="4" borderId="1" xfId="0" applyFont="1" applyFill="1" applyBorder="1" applyAlignment="1">
      <alignment vertical="top"/>
    </xf>
    <xf numFmtId="0" fontId="2" fillId="0" borderId="0" xfId="0" applyFont="1" applyAlignment="1">
      <alignment vertical="top"/>
    </xf>
    <xf numFmtId="0" fontId="0" fillId="0" borderId="14"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0" fillId="0" borderId="17" xfId="0" applyBorder="1" applyAlignment="1">
      <alignment vertical="top"/>
    </xf>
    <xf numFmtId="0" fontId="0" fillId="0" borderId="18" xfId="0" applyBorder="1" applyAlignment="1">
      <alignment vertical="top"/>
    </xf>
    <xf numFmtId="2" fontId="0" fillId="0" borderId="0" xfId="0" applyNumberFormat="1" applyAlignment="1">
      <alignment vertical="top"/>
    </xf>
    <xf numFmtId="49" fontId="0" fillId="0" borderId="0" xfId="0" applyNumberFormat="1" applyAlignment="1">
      <alignment vertical="top"/>
    </xf>
    <xf numFmtId="0" fontId="14" fillId="6" borderId="19" xfId="0" applyFont="1" applyFill="1" applyBorder="1"/>
    <xf numFmtId="166" fontId="0" fillId="0" borderId="0" xfId="0" applyNumberFormat="1" applyAlignment="1">
      <alignment horizontal="center" vertical="top"/>
    </xf>
    <xf numFmtId="22" fontId="0" fillId="0" borderId="0" xfId="0" applyNumberFormat="1" applyAlignment="1">
      <alignment vertical="top"/>
    </xf>
    <xf numFmtId="0" fontId="16" fillId="0" borderId="0" xfId="0" applyFont="1" applyAlignment="1">
      <alignment vertical="center"/>
    </xf>
    <xf numFmtId="0" fontId="17" fillId="0" borderId="0" xfId="0" applyFont="1" applyAlignment="1" applyProtection="1">
      <alignment horizontal="center" vertical="center"/>
      <protection locked="0"/>
    </xf>
    <xf numFmtId="1" fontId="0" fillId="0" borderId="0" xfId="0" applyNumberFormat="1" applyAlignment="1">
      <alignment vertical="top"/>
    </xf>
    <xf numFmtId="9" fontId="1" fillId="0" borderId="0" xfId="2" applyFont="1" applyAlignment="1">
      <alignment vertical="top"/>
    </xf>
    <xf numFmtId="0" fontId="1" fillId="9" borderId="0" xfId="0" applyFont="1" applyFill="1" applyAlignment="1">
      <alignment vertical="top"/>
    </xf>
    <xf numFmtId="0" fontId="0" fillId="10" borderId="0" xfId="0" applyFill="1" applyAlignment="1">
      <alignment vertical="top"/>
    </xf>
    <xf numFmtId="0" fontId="0" fillId="11" borderId="0" xfId="0" applyFill="1" applyAlignment="1">
      <alignment vertical="top"/>
    </xf>
    <xf numFmtId="0" fontId="0" fillId="7" borderId="0" xfId="0" applyFill="1" applyAlignment="1">
      <alignment vertical="top"/>
    </xf>
    <xf numFmtId="0" fontId="0" fillId="12" borderId="0" xfId="0" applyFill="1" applyAlignment="1">
      <alignment vertical="top"/>
    </xf>
    <xf numFmtId="0" fontId="0" fillId="13" borderId="0" xfId="0" applyFill="1" applyAlignment="1">
      <alignment vertical="top"/>
    </xf>
    <xf numFmtId="0" fontId="0" fillId="8" borderId="0" xfId="0" applyFill="1" applyAlignment="1">
      <alignment vertical="top"/>
    </xf>
    <xf numFmtId="0" fontId="0" fillId="14" borderId="0" xfId="0" applyFill="1" applyAlignment="1">
      <alignment vertical="top"/>
    </xf>
    <xf numFmtId="0" fontId="0" fillId="15" borderId="0" xfId="0" applyFill="1" applyAlignment="1">
      <alignment vertical="top"/>
    </xf>
    <xf numFmtId="0" fontId="0" fillId="16" borderId="0" xfId="0" applyFill="1" applyAlignment="1">
      <alignment vertical="top"/>
    </xf>
    <xf numFmtId="22" fontId="0" fillId="0" borderId="0" xfId="0" applyNumberFormat="1" applyAlignment="1">
      <alignment horizontal="center" vertical="center"/>
    </xf>
    <xf numFmtId="0" fontId="0" fillId="0" borderId="0" xfId="0" applyAlignment="1">
      <alignment horizontal="left" vertical="top" indent="2"/>
    </xf>
    <xf numFmtId="0" fontId="20" fillId="0" borderId="0" xfId="0" applyFont="1" applyAlignment="1" applyProtection="1">
      <alignment horizontal="center" vertical="center"/>
      <protection locked="0"/>
    </xf>
    <xf numFmtId="167"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1" fillId="0" borderId="0" xfId="1" applyAlignment="1" applyProtection="1">
      <alignment horizontal="center" vertical="center"/>
      <protection hidden="1"/>
    </xf>
    <xf numFmtId="14" fontId="1" fillId="0" borderId="0" xfId="1" applyNumberFormat="1" applyAlignment="1" applyProtection="1">
      <alignment horizontal="center" vertical="center"/>
      <protection locked="0"/>
    </xf>
    <xf numFmtId="0" fontId="3" fillId="0" borderId="0" xfId="0" applyFont="1" applyAlignment="1" applyProtection="1">
      <alignment horizontal="center" vertical="center"/>
      <protection hidden="1"/>
    </xf>
    <xf numFmtId="2" fontId="0" fillId="0" borderId="16" xfId="0" applyNumberFormat="1" applyBorder="1" applyAlignment="1">
      <alignment horizontal="center" vertical="center"/>
    </xf>
    <xf numFmtId="2" fontId="0" fillId="0" borderId="18" xfId="0" applyNumberFormat="1" applyBorder="1" applyAlignment="1">
      <alignment horizontal="center" vertical="center"/>
    </xf>
    <xf numFmtId="1" fontId="0" fillId="0" borderId="16" xfId="0" applyNumberFormat="1" applyBorder="1" applyAlignment="1">
      <alignment horizontal="center" vertical="center"/>
    </xf>
    <xf numFmtId="1" fontId="0" fillId="0" borderId="18" xfId="0" applyNumberFormat="1" applyBorder="1" applyAlignment="1">
      <alignment horizontal="center" vertical="center"/>
    </xf>
    <xf numFmtId="2" fontId="0" fillId="7" borderId="16" xfId="0" applyNumberFormat="1" applyFill="1" applyBorder="1" applyAlignment="1">
      <alignment horizontal="center" vertical="center"/>
    </xf>
    <xf numFmtId="2" fontId="0" fillId="7" borderId="18" xfId="0" applyNumberFormat="1" applyFill="1"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0" fontId="12" fillId="5" borderId="11" xfId="0" applyFont="1" applyFill="1" applyBorder="1" applyAlignment="1">
      <alignment horizontal="center" vertical="center"/>
    </xf>
    <xf numFmtId="0" fontId="12" fillId="5" borderId="12" xfId="0" applyFont="1" applyFill="1" applyBorder="1" applyAlignment="1">
      <alignment horizontal="center" vertical="center"/>
    </xf>
    <xf numFmtId="0" fontId="12" fillId="5" borderId="13" xfId="0" applyFont="1" applyFill="1" applyBorder="1" applyAlignment="1">
      <alignment horizontal="center" vertical="center"/>
    </xf>
    <xf numFmtId="0" fontId="12" fillId="5" borderId="14" xfId="0" applyFont="1" applyFill="1" applyBorder="1" applyAlignment="1">
      <alignment horizontal="center" vertical="center"/>
    </xf>
    <xf numFmtId="0" fontId="12" fillId="5" borderId="0" xfId="0" applyFont="1" applyFill="1" applyAlignment="1">
      <alignment horizontal="center" vertical="center"/>
    </xf>
    <xf numFmtId="0" fontId="12" fillId="5" borderId="15" xfId="0" applyFont="1" applyFill="1" applyBorder="1" applyAlignment="1">
      <alignment horizontal="center" vertical="center"/>
    </xf>
    <xf numFmtId="0" fontId="13" fillId="5" borderId="11" xfId="0" applyFont="1" applyFill="1" applyBorder="1" applyAlignment="1">
      <alignment horizontal="center" vertical="center"/>
    </xf>
    <xf numFmtId="0" fontId="13" fillId="5" borderId="13" xfId="0" applyFont="1" applyFill="1" applyBorder="1" applyAlignment="1">
      <alignment horizontal="center" vertical="center"/>
    </xf>
    <xf numFmtId="0" fontId="11" fillId="5" borderId="11" xfId="0" applyFont="1" applyFill="1" applyBorder="1" applyAlignment="1">
      <alignment horizontal="center" vertical="center"/>
    </xf>
    <xf numFmtId="0" fontId="11" fillId="5" borderId="13" xfId="0" applyFont="1" applyFill="1" applyBorder="1" applyAlignment="1">
      <alignment horizontal="center" vertical="center"/>
    </xf>
    <xf numFmtId="0" fontId="7" fillId="0" borderId="1" xfId="0" applyFont="1" applyBorder="1" applyAlignment="1" applyProtection="1">
      <alignment horizontal="center" vertical="top"/>
      <protection hidden="1"/>
    </xf>
    <xf numFmtId="0" fontId="9" fillId="4" borderId="1" xfId="0" applyFont="1" applyFill="1" applyBorder="1" applyAlignment="1">
      <alignment horizontal="center" vertical="top"/>
    </xf>
    <xf numFmtId="0" fontId="8" fillId="0" borderId="1" xfId="0" applyFont="1" applyBorder="1" applyAlignment="1" applyProtection="1">
      <alignment horizontal="center" vertical="center"/>
      <protection hidden="1"/>
    </xf>
    <xf numFmtId="0" fontId="2" fillId="2" borderId="1" xfId="0" applyFont="1" applyFill="1" applyBorder="1" applyAlignment="1">
      <alignment horizontal="center" vertical="center"/>
    </xf>
  </cellXfs>
  <cellStyles count="3">
    <cellStyle name="Normal" xfId="0" builtinId="0"/>
    <cellStyle name="Normal 2" xfId="1" xr:uid="{9275F171-9391-4AF7-92DC-3B81E9E4C875}"/>
    <cellStyle name="Percent" xfId="2" builtinId="5"/>
  </cellStyles>
  <dxfs count="405">
    <dxf>
      <numFmt numFmtId="19" formatCode="m/d/yyyy"/>
      <alignment horizontal="general" vertical="top" textRotation="0" wrapText="0" indent="0" justifyLastLine="0" shrinkToFit="0" readingOrder="0"/>
    </dxf>
    <dxf>
      <numFmt numFmtId="27" formatCode="m/d/yyyy\ h:mm"/>
      <alignment horizontal="general" vertical="top" textRotation="0" wrapText="0" indent="0" justifyLastLine="0" shrinkToFit="0" readingOrder="0"/>
    </dxf>
    <dxf>
      <numFmt numFmtId="27" formatCode="m/d/yyyy\ h:mm"/>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left" vertical="center" textRotation="0" wrapText="0" indent="0" justifyLastLine="0" shrinkToFit="0" readingOrder="0"/>
      <protection locked="0" hidden="0"/>
    </dxf>
    <dxf>
      <font>
        <color theme="1"/>
        <family val="2"/>
      </font>
      <numFmt numFmtId="0" formatCode="General"/>
      <alignment horizontal="center" vertical="center" textRotation="0" wrapText="0" indent="0" justifyLastLine="0" shrinkToFit="0" readingOrder="0"/>
      <protection locked="1" hidden="1"/>
    </dxf>
    <dxf>
      <numFmt numFmtId="0" formatCode="General"/>
      <fill>
        <patternFill patternType="none">
          <fgColor indexed="64"/>
          <bgColor indexed="65"/>
        </patternFill>
      </fill>
      <alignment horizontal="center" vertical="center" textRotation="0" wrapText="0" indent="0" justifyLastLine="0" shrinkToFit="0" readingOrder="0"/>
      <protection locked="1" hidden="1"/>
    </dxf>
    <dxf>
      <numFmt numFmtId="0" formatCode="General"/>
      <fill>
        <patternFill patternType="none">
          <fgColor indexed="64"/>
          <bgColor indexed="65"/>
        </patternFill>
      </fill>
      <alignment horizontal="center" vertical="center" textRotation="0" wrapText="0" indent="0" justifyLastLine="0" shrinkToFit="0" readingOrder="0"/>
      <protection locked="1" hidden="1"/>
    </dxf>
    <dxf>
      <numFmt numFmtId="0" formatCode="General"/>
      <fill>
        <patternFill patternType="none">
          <fgColor indexed="64"/>
          <bgColor indexed="65"/>
        </patternFill>
      </fill>
      <alignment horizontal="center" vertical="center" textRotation="0" wrapText="0" indent="0" justifyLastLine="0" shrinkToFit="0" readingOrder="0"/>
      <protection locked="1" hidden="1"/>
    </dxf>
    <dxf>
      <numFmt numFmtId="0" formatCode="General"/>
      <fill>
        <patternFill patternType="none">
          <fgColor indexed="64"/>
          <bgColor indexed="65"/>
        </patternFill>
      </fill>
      <alignment horizontal="center" vertical="center" textRotation="0" wrapText="0" indent="0" justifyLastLine="0" shrinkToFit="0" readingOrder="0"/>
      <protection locked="1" hidden="1"/>
    </dxf>
    <dxf>
      <numFmt numFmtId="19" formatCode="m/d/yyyy"/>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1" hidden="0"/>
    </dxf>
    <dxf>
      <numFmt numFmtId="0" formatCode="General"/>
      <alignment horizontal="left" vertical="center" textRotation="0" wrapText="0" indent="0" justifyLastLine="0" shrinkToFit="0" readingOrder="0"/>
      <protection locked="1" hidden="1"/>
    </dxf>
    <dxf>
      <numFmt numFmtId="0" formatCode="General"/>
      <fill>
        <patternFill patternType="none">
          <fgColor indexed="64"/>
          <bgColor indexed="65"/>
        </patternFill>
      </fil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left"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5" formatCode="[$-409]mmm/yy;@"/>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67" formatCode="dd/mm/yy\ hh:mm"/>
      <alignment horizontal="center" vertical="center" textRotation="0" wrapText="0" indent="0" justifyLastLine="0" shrinkToFit="0" readingOrder="0"/>
      <protection locked="1" hidden="0"/>
    </dxf>
    <dxf>
      <numFmt numFmtId="167" formatCode="dd/mm/yy\ hh:mm"/>
      <alignment horizontal="center" vertical="center" textRotation="0" wrapText="0" indent="0" justifyLastLine="0" shrinkToFit="0" readingOrder="0"/>
      <protection locked="1" hidden="0"/>
    </dxf>
    <dxf>
      <numFmt numFmtId="0" formatCode="General"/>
      <alignment horizontal="left" vertical="center" textRotation="0" wrapText="0" indent="0" justifyLastLine="0" shrinkToFit="0" readingOrder="0"/>
      <protection locked="1" hidden="0"/>
    </dxf>
    <dxf>
      <numFmt numFmtId="0" formatCode="General"/>
      <alignment horizontal="center" vertical="center" textRotation="0" wrapText="0" indent="0" justifyLastLine="0" shrinkToFit="0" readingOrder="0"/>
      <protection locked="1" hidden="0"/>
    </dxf>
    <dxf>
      <numFmt numFmtId="19" formatCode="m/d/yyyy"/>
      <alignment horizontal="center" vertical="center" textRotation="0" wrapText="0" indent="0" justifyLastLine="0" shrinkToFit="0" readingOrder="0"/>
      <protection locked="1" hidden="0"/>
    </dxf>
    <dxf>
      <numFmt numFmtId="0" formatCode="General"/>
      <alignment horizontal="center" vertical="center" textRotation="0" wrapText="0" indent="0" justifyLastLine="0" shrinkToFit="0" readingOrder="0"/>
      <protection locked="1" hidden="0"/>
    </dxf>
    <dxf>
      <numFmt numFmtId="0" formatCode="General"/>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dxf>
    <dxf>
      <alignment horizontal="center" vertical="center" textRotation="0" wrapText="0" indent="0" justifyLastLine="0" shrinkToFit="0" readingOrder="0"/>
      <protection locked="1"/>
    </dxf>
    <dxf>
      <font>
        <color theme="0"/>
      </font>
      <fill>
        <patternFill>
          <bgColor rgb="FFC00000"/>
        </patternFill>
      </fill>
    </dxf>
    <dxf>
      <font>
        <color theme="0"/>
      </font>
      <fill>
        <patternFill>
          <bgColor rgb="FFFF0000"/>
        </patternFill>
      </fill>
    </dxf>
    <dxf>
      <font>
        <color theme="0"/>
      </font>
      <fill>
        <patternFill>
          <bgColor theme="5"/>
        </patternFill>
      </fill>
    </dxf>
    <dxf>
      <font>
        <color theme="0"/>
      </font>
      <fill>
        <patternFill>
          <bgColor rgb="FF00B050"/>
        </patternFill>
      </fil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68"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alignment horizontal="general" vertical="top" textRotation="0" wrapText="0" indent="0" justifyLastLine="0" shrinkToFit="0" readingOrder="0"/>
    </dxf>
    <dxf>
      <font>
        <color rgb="FF9C0006"/>
      </font>
      <fill>
        <patternFill>
          <bgColor rgb="FFFFC7CE"/>
        </patternFill>
      </fill>
    </dxf>
    <dxf>
      <font>
        <b/>
        <i val="0"/>
        <color rgb="FF375623"/>
      </font>
      <fill>
        <patternFill patternType="solid">
          <fgColor indexed="64"/>
          <bgColor rgb="FF92D050"/>
        </patternFill>
      </fill>
    </dxf>
    <dxf>
      <font>
        <b/>
        <i val="0"/>
        <color rgb="FF375623"/>
      </font>
      <fill>
        <patternFill patternType="solid">
          <fgColor indexed="64"/>
          <bgColor rgb="FF92D050"/>
        </patternFill>
      </fill>
    </dxf>
    <dxf>
      <font>
        <b/>
        <i val="0"/>
        <color rgb="FF375623"/>
      </font>
      <fill>
        <patternFill patternType="solid">
          <fgColor indexed="64"/>
          <bgColor rgb="FF92D050"/>
        </patternFill>
      </fill>
    </dxf>
    <dxf>
      <font>
        <b/>
        <i val="0"/>
        <color rgb="FF375623"/>
      </font>
      <fill>
        <patternFill patternType="solid">
          <fgColor indexed="64"/>
          <bgColor rgb="FF92D050"/>
        </patternFill>
      </fill>
    </dxf>
    <dxf>
      <numFmt numFmtId="19" formatCode="m/d/yyyy"/>
      <alignment horizontal="general" vertical="top" textRotation="0" wrapText="0" indent="0" justifyLastLine="0" shrinkToFit="0" readingOrder="0"/>
    </dxf>
    <dxf>
      <numFmt numFmtId="27" formatCode="m/d/yyyy\ h:mm"/>
      <alignment horizontal="general" vertical="top" textRotation="0" wrapText="0" indent="0" justifyLastLine="0" shrinkToFit="0" readingOrder="0"/>
    </dxf>
    <dxf>
      <numFmt numFmtId="27" formatCode="m/d/yyyy\ h:mm"/>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center" vertical="center" textRotation="0" wrapText="0" indent="0" justifyLastLine="0" shrinkToFit="0" readingOrder="0"/>
      <border diagonalUp="0" diagonalDown="0">
        <left/>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right style="thin">
          <color indexed="64"/>
        </right>
        <top style="thin">
          <color indexed="64"/>
        </top>
      </border>
    </dxf>
    <dxf>
      <font>
        <b/>
        <i val="0"/>
        <strike val="0"/>
        <condense val="0"/>
        <extend val="0"/>
        <outline val="0"/>
        <shadow val="0"/>
        <u val="none"/>
        <vertAlign val="baseline"/>
        <sz val="10"/>
        <color theme="0"/>
        <name val="Arial"/>
        <family val="2"/>
        <scheme val="none"/>
      </font>
      <numFmt numFmtId="0" formatCode="General"/>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center" vertical="center" textRotation="0" wrapText="0" indent="0" justifyLastLine="0" shrinkToFit="0" readingOrder="0"/>
    </dxf>
    <dxf>
      <numFmt numFmtId="27" formatCode="m/d/yyyy\ h:mm"/>
      <alignment horizontal="center" vertical="center" textRotation="0" wrapText="0" indent="0" justifyLastLine="0" shrinkToFit="0" readingOrder="0"/>
    </dxf>
    <dxf>
      <numFmt numFmtId="27" formatCode="m/d/yyyy\ h:mm"/>
      <alignment horizontal="center" vertical="center"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dxf>
    <dxf>
      <alignment horizontal="center"/>
    </dxf>
    <dxf>
      <alignment horizontal="center"/>
    </dxf>
    <dxf>
      <numFmt numFmtId="166" formatCode="_-* #,##0_-;\-* #,##0_-;_-* &quot;-&quot;??_-;_-@_-"/>
    </dxf>
    <dxf>
      <numFmt numFmtId="2" formatCode="0.00"/>
    </dxf>
    <dxf>
      <numFmt numFmtId="2" formatCode="0.00"/>
    </dxf>
    <dxf>
      <numFmt numFmtId="2" formatCode="0.00"/>
    </dxf>
    <dxf>
      <numFmt numFmtId="2" formatCode="0.00"/>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2" formatCode="0.00"/>
    </dxf>
    <dxf>
      <numFmt numFmtId="2" formatCode="0.00"/>
    </dxf>
    <dxf>
      <alignment vertical="center"/>
    </dxf>
    <dxf>
      <alignment vertical="center"/>
    </dxf>
    <dxf>
      <alignment vertical="center"/>
    </dxf>
    <dxf>
      <alignment horizontal="center"/>
    </dxf>
    <dxf>
      <alignment horizontal="center"/>
    </dxf>
    <dxf>
      <alignment horizontal="center"/>
    </dxf>
  </dxfs>
  <tableStyles count="2" defaultTableStyle="TableStyleMedium2" defaultPivotStyle="PivotStyleLight16">
    <tableStyle name="Invisible" pivot="0" table="0" count="0" xr9:uid="{2B551ECD-7288-4D63-ABFA-0743AED991F4}"/>
    <tableStyle name="Slicer Style 1" pivot="0" table="0" count="1" xr9:uid="{E7FA36AB-31EE-45DE-ADC3-490E2032B93E}"/>
  </tableStyles>
  <colors>
    <mruColors>
      <color rgb="FF63BE7B"/>
      <color rgb="FFF8696B"/>
    </mruColors>
  </colors>
  <extLst>
    <ext xmlns:x14="http://schemas.microsoft.com/office/spreadsheetml/2009/9/main" uri="{46F421CA-312F-682f-3DD2-61675219B42D}">
      <x14:dxfs count="1">
        <dxf>
          <fill>
            <patternFill>
              <bgColor theme="4"/>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5.xml"/><Relationship Id="rId42" Type="http://schemas.microsoft.com/office/2017/10/relationships/person" Target="persons/person.xml"/><Relationship Id="rId47" Type="http://schemas.openxmlformats.org/officeDocument/2006/relationships/customXml" Target="../customXml/item4.xml"/><Relationship Id="rId63" Type="http://schemas.openxmlformats.org/officeDocument/2006/relationships/customXml" Target="../customXml/item20.xml"/><Relationship Id="rId68" Type="http://schemas.openxmlformats.org/officeDocument/2006/relationships/customXml" Target="../customXml/item25.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openxmlformats.org/officeDocument/2006/relationships/connections" Target="connections.xml"/><Relationship Id="rId40" Type="http://schemas.openxmlformats.org/officeDocument/2006/relationships/sheetMetadata" Target="metadata.xml"/><Relationship Id="rId45" Type="http://schemas.openxmlformats.org/officeDocument/2006/relationships/customXml" Target="../customXml/item2.xml"/><Relationship Id="rId53" Type="http://schemas.openxmlformats.org/officeDocument/2006/relationships/customXml" Target="../customXml/item10.xml"/><Relationship Id="rId58" Type="http://schemas.openxmlformats.org/officeDocument/2006/relationships/customXml" Target="../customXml/item15.xml"/><Relationship Id="rId66" Type="http://schemas.openxmlformats.org/officeDocument/2006/relationships/customXml" Target="../customXml/item23.xml"/><Relationship Id="rId74" Type="http://schemas.microsoft.com/office/2023/09/relationships/Python" Target="python.xml"/><Relationship Id="rId5" Type="http://schemas.openxmlformats.org/officeDocument/2006/relationships/worksheet" Target="worksheets/sheet5.xml"/><Relationship Id="rId61" Type="http://schemas.openxmlformats.org/officeDocument/2006/relationships/customXml" Target="../customXml/item18.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07/relationships/slicerCache" Target="slicerCaches/slicerCache12.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64" Type="http://schemas.openxmlformats.org/officeDocument/2006/relationships/customXml" Target="../customXml/item21.xml"/><Relationship Id="rId69" Type="http://schemas.openxmlformats.org/officeDocument/2006/relationships/customXml" Target="../customXml/item26.xml"/><Relationship Id="rId8" Type="http://schemas.openxmlformats.org/officeDocument/2006/relationships/worksheet" Target="worksheets/sheet8.xml"/><Relationship Id="rId51" Type="http://schemas.openxmlformats.org/officeDocument/2006/relationships/customXml" Target="../customXml/item8.xml"/><Relationship Id="rId72" Type="http://schemas.openxmlformats.org/officeDocument/2006/relationships/customXml" Target="../customXml/item2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2.xml"/><Relationship Id="rId33" Type="http://schemas.microsoft.com/office/2007/relationships/slicerCache" Target="slicerCaches/slicerCache10.xml"/><Relationship Id="rId38" Type="http://schemas.openxmlformats.org/officeDocument/2006/relationships/styles" Target="styles.xml"/><Relationship Id="rId46" Type="http://schemas.openxmlformats.org/officeDocument/2006/relationships/customXml" Target="../customXml/item3.xml"/><Relationship Id="rId59" Type="http://schemas.openxmlformats.org/officeDocument/2006/relationships/customXml" Target="../customXml/item16.xml"/><Relationship Id="rId67" Type="http://schemas.openxmlformats.org/officeDocument/2006/relationships/customXml" Target="../customXml/item24.xml"/><Relationship Id="rId20" Type="http://schemas.openxmlformats.org/officeDocument/2006/relationships/pivotCacheDefinition" Target="pivotCache/pivotCacheDefinition4.xml"/><Relationship Id="rId41" Type="http://schemas.openxmlformats.org/officeDocument/2006/relationships/powerPivotData" Target="model/item.data"/><Relationship Id="rId54" Type="http://schemas.openxmlformats.org/officeDocument/2006/relationships/customXml" Target="../customXml/item11.xml"/><Relationship Id="rId62" Type="http://schemas.openxmlformats.org/officeDocument/2006/relationships/customXml" Target="../customXml/item19.xml"/><Relationship Id="rId70" Type="http://schemas.openxmlformats.org/officeDocument/2006/relationships/customXml" Target="../customXml/item27.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microsoft.com/office/2007/relationships/slicerCache" Target="slicerCaches/slicerCache5.xml"/><Relationship Id="rId36" Type="http://schemas.openxmlformats.org/officeDocument/2006/relationships/theme" Target="theme/theme1.xml"/><Relationship Id="rId49" Type="http://schemas.openxmlformats.org/officeDocument/2006/relationships/customXml" Target="../customXml/item6.xml"/><Relationship Id="rId57" Type="http://schemas.openxmlformats.org/officeDocument/2006/relationships/customXml" Target="../customXml/item14.xml"/><Relationship Id="rId10" Type="http://schemas.openxmlformats.org/officeDocument/2006/relationships/worksheet" Target="worksheets/sheet10.xml"/><Relationship Id="rId31" Type="http://schemas.microsoft.com/office/2007/relationships/slicerCache" Target="slicerCaches/slicerCache8.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65" Type="http://schemas.openxmlformats.org/officeDocument/2006/relationships/customXml" Target="../customXml/item22.xml"/><Relationship Id="rId73"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sharedStrings" Target="sharedStrings.xml"/><Relationship Id="rId34" Type="http://schemas.microsoft.com/office/2007/relationships/slicerCache" Target="slicerCaches/slicerCache11.xml"/><Relationship Id="rId50" Type="http://schemas.openxmlformats.org/officeDocument/2006/relationships/customXml" Target="../customXml/item7.xml"/><Relationship Id="rId55" Type="http://schemas.openxmlformats.org/officeDocument/2006/relationships/customXml" Target="../customXml/item12.xml"/><Relationship Id="rId7" Type="http://schemas.openxmlformats.org/officeDocument/2006/relationships/worksheet" Target="worksheets/sheet7.xml"/><Relationship Id="rId71"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9.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1.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2.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3.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4.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5.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6.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7.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8.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9.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0.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1.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2.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3.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4.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5.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6.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7.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8.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9.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0.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1.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2.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3.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4.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5.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6.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7.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8.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9.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0.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1.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2.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3.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4.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5.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6.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7.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68.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69.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Ex1.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2.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Table!PivotTable10</c:name>
    <c:fmtId val="2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Downtime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49480181727408"/>
          <c:y val="0.16236142545081403"/>
          <c:w val="0.86345751750153876"/>
          <c:h val="0.72420506290185371"/>
        </c:manualLayout>
      </c:layout>
      <c:barChart>
        <c:barDir val="bar"/>
        <c:grouping val="clustered"/>
        <c:varyColors val="0"/>
        <c:ser>
          <c:idx val="0"/>
          <c:order val="0"/>
          <c:tx>
            <c:strRef>
              <c:f>'Pivot Table'!$AE$4</c:f>
              <c:strCache>
                <c:ptCount val="1"/>
                <c:pt idx="0">
                  <c:v>Total</c:v>
                </c:pt>
              </c:strCache>
            </c:strRef>
          </c:tx>
          <c:spPr>
            <a:solidFill>
              <a:schemeClr val="accent1"/>
            </a:solidFill>
            <a:ln>
              <a:noFill/>
            </a:ln>
            <a:effectLst/>
          </c:spPr>
          <c:invertIfNegative val="0"/>
          <c:cat>
            <c:strRef>
              <c:f>'Pivot Table'!$AD$5:$AD$7</c:f>
              <c:strCache>
                <c:ptCount val="2"/>
                <c:pt idx="0">
                  <c:v>STS</c:v>
                </c:pt>
                <c:pt idx="1">
                  <c:v>RTG</c:v>
                </c:pt>
              </c:strCache>
            </c:strRef>
          </c:cat>
          <c:val>
            <c:numRef>
              <c:f>'Pivot Table'!$AE$5:$AE$7</c:f>
              <c:numCache>
                <c:formatCode>General</c:formatCode>
                <c:ptCount val="2"/>
                <c:pt idx="0">
                  <c:v>3.37</c:v>
                </c:pt>
                <c:pt idx="1">
                  <c:v>6.35</c:v>
                </c:pt>
              </c:numCache>
            </c:numRef>
          </c:val>
          <c:extLst>
            <c:ext xmlns:c16="http://schemas.microsoft.com/office/drawing/2014/chart" uri="{C3380CC4-5D6E-409C-BE32-E72D297353CC}">
              <c16:uniqueId val="{00000000-96F2-42C3-97ED-34AB9B2419CA}"/>
            </c:ext>
          </c:extLst>
        </c:ser>
        <c:dLbls>
          <c:showLegendKey val="0"/>
          <c:showVal val="0"/>
          <c:showCatName val="0"/>
          <c:showSerName val="0"/>
          <c:showPercent val="0"/>
          <c:showBubbleSize val="0"/>
        </c:dLbls>
        <c:gapWidth val="20"/>
        <c:axId val="556697040"/>
        <c:axId val="556694160"/>
      </c:barChart>
      <c:catAx>
        <c:axId val="5566970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00" b="0" i="0" u="none" strike="noStrike" kern="1200" baseline="0">
                <a:solidFill>
                  <a:schemeClr val="tx1">
                    <a:lumMod val="65000"/>
                    <a:lumOff val="35000"/>
                  </a:schemeClr>
                </a:solidFill>
                <a:latin typeface="+mn-lt"/>
                <a:ea typeface="+mn-ea"/>
                <a:cs typeface="+mn-cs"/>
              </a:defRPr>
            </a:pPr>
            <a:endParaRPr lang="en-US"/>
          </a:p>
        </c:txPr>
        <c:crossAx val="556694160"/>
        <c:crosses val="autoZero"/>
        <c:auto val="1"/>
        <c:lblAlgn val="ctr"/>
        <c:lblOffset val="100"/>
        <c:noMultiLvlLbl val="0"/>
      </c:catAx>
      <c:valAx>
        <c:axId val="556694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97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Table!PivotTable12</c:name>
    <c:fmtId val="1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RPN DISTRIBUTION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6"/>
        <c:spPr>
          <a:solidFill>
            <a:schemeClr val="accent1"/>
          </a:solidFill>
          <a:ln w="19050">
            <a:solidFill>
              <a:schemeClr val="lt1"/>
            </a:solidFill>
          </a:ln>
          <a:effectLst/>
        </c:spPr>
        <c:dLbl>
          <c:idx val="0"/>
          <c:layout>
            <c:manualLayout>
              <c:x val="4.2026993548612446E-2"/>
              <c:y val="-2.332196066074425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519332880748666"/>
                  <c:h val="0.16171098536809322"/>
                </c:manualLayout>
              </c15:layout>
            </c:ext>
          </c:extLst>
        </c:dLbl>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9"/>
        <c:spPr>
          <a:solidFill>
            <a:schemeClr val="accent1"/>
          </a:solidFill>
          <a:ln w="19050">
            <a:solidFill>
              <a:schemeClr val="lt1"/>
            </a:solidFill>
          </a:ln>
          <a:effectLst/>
        </c:spPr>
        <c:dLbl>
          <c:idx val="0"/>
          <c:layout>
            <c:manualLayout>
              <c:x val="4.2026993548612446E-2"/>
              <c:y val="-2.332196066074425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519332880748666"/>
                  <c:h val="0.16171098536809322"/>
                </c:manualLayout>
              </c15:layout>
            </c:ext>
          </c:extLst>
        </c:dLbl>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6269335937500001"/>
              <c:y val="0.12799887207221591"/>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12"/>
        <c:spPr>
          <a:solidFill>
            <a:schemeClr val="accent1"/>
          </a:solidFill>
          <a:ln w="19050">
            <a:solidFill>
              <a:schemeClr val="lt1"/>
            </a:solidFill>
          </a:ln>
          <a:effectLst/>
        </c:spPr>
        <c:dLbl>
          <c:idx val="0"/>
          <c:layout>
            <c:manualLayout>
              <c:x val="0.21591941776132628"/>
              <c:y val="-0.1528786070861349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634645757530122"/>
                  <c:h val="0.16171099877765566"/>
                </c:manualLayout>
              </c15:layout>
            </c:ext>
          </c:extLst>
        </c:dLbl>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6269335937500001"/>
              <c:y val="0.12799887207221591"/>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15"/>
        <c:spPr>
          <a:solidFill>
            <a:schemeClr val="accent1"/>
          </a:solidFill>
          <a:ln w="19050">
            <a:solidFill>
              <a:schemeClr val="lt1"/>
            </a:solidFill>
          </a:ln>
          <a:effectLst/>
        </c:spPr>
        <c:dLbl>
          <c:idx val="0"/>
          <c:layout>
            <c:manualLayout>
              <c:x val="0.21591941776132628"/>
              <c:y val="-0.1528786070861349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634645757530122"/>
                  <c:h val="0.16171099877765566"/>
                </c:manualLayout>
              </c15:layout>
            </c:ext>
          </c:extLst>
        </c:dLbl>
      </c:pivotFmt>
      <c:pivotFmt>
        <c:idx val="1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16269335937500001"/>
              <c:y val="0.12799887207221591"/>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18"/>
        <c:spPr>
          <a:solidFill>
            <a:schemeClr val="accent1"/>
          </a:solidFill>
          <a:ln w="19050">
            <a:solidFill>
              <a:schemeClr val="lt1"/>
            </a:solidFill>
          </a:ln>
          <a:effectLst/>
        </c:spPr>
        <c:dLbl>
          <c:idx val="0"/>
          <c:layout>
            <c:manualLayout>
              <c:x val="-0.16269335937500001"/>
              <c:y val="0.12799887207221591"/>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19"/>
        <c:spPr>
          <a:solidFill>
            <a:schemeClr val="accent1"/>
          </a:solidFill>
          <a:ln w="19050">
            <a:solidFill>
              <a:schemeClr val="lt1"/>
            </a:solidFill>
          </a:ln>
          <a:effectLst/>
        </c:spPr>
      </c:pivotFmt>
    </c:pivotFmts>
    <c:plotArea>
      <c:layout/>
      <c:doughnutChart>
        <c:varyColors val="1"/>
        <c:ser>
          <c:idx val="0"/>
          <c:order val="0"/>
          <c:tx>
            <c:strRef>
              <c:f>'Pivot Table'!$AP$4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9E-4A42-9247-A47EDEE8D3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9E-4A42-9247-A47EDEE8D3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88-4531-8352-564EE931E370}"/>
              </c:ext>
            </c:extLst>
          </c:dPt>
          <c:dLbls>
            <c:dLbl>
              <c:idx val="0"/>
              <c:layout>
                <c:manualLayout>
                  <c:x val="-0.16269335937500001"/>
                  <c:y val="0.12799887207221591"/>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 xmlns:c16="http://schemas.microsoft.com/office/drawing/2014/chart" uri="{C3380CC4-5D6E-409C-BE32-E72D297353CC}">
                  <c16:uniqueId val="{00000001-F49E-4A42-9247-A47EDEE8D35A}"/>
                </c:ext>
              </c:extLst>
            </c:dLbl>
            <c:dLbl>
              <c:idx val="1"/>
              <c:layout>
                <c:manualLayout>
                  <c:x val="-0.16269335937500001"/>
                  <c:y val="0.12799887207221591"/>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 xmlns:c16="http://schemas.microsoft.com/office/drawing/2014/chart" uri="{C3380CC4-5D6E-409C-BE32-E72D297353CC}">
                  <c16:uniqueId val="{00000003-F49E-4A42-9247-A47EDEE8D35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Table'!$AO$5:$AO$8</c:f>
              <c:strCache>
                <c:ptCount val="3"/>
                <c:pt idx="0">
                  <c:v>Low</c:v>
                </c:pt>
                <c:pt idx="1">
                  <c:v>Medium</c:v>
                </c:pt>
                <c:pt idx="2">
                  <c:v>High</c:v>
                </c:pt>
              </c:strCache>
            </c:strRef>
          </c:cat>
          <c:val>
            <c:numRef>
              <c:f>'Pivot Table'!$AP$5:$AP$8</c:f>
              <c:numCache>
                <c:formatCode>General</c:formatCode>
                <c:ptCount val="3"/>
                <c:pt idx="0">
                  <c:v>32</c:v>
                </c:pt>
                <c:pt idx="1">
                  <c:v>8</c:v>
                </c:pt>
                <c:pt idx="2">
                  <c:v>1</c:v>
                </c:pt>
              </c:numCache>
            </c:numRef>
          </c:val>
          <c:extLst>
            <c:ext xmlns:c16="http://schemas.microsoft.com/office/drawing/2014/chart" uri="{C3380CC4-5D6E-409C-BE32-E72D297353CC}">
              <c16:uniqueId val="{00000004-F49E-4A42-9247-A47EDEE8D35A}"/>
            </c:ext>
          </c:extLst>
        </c:ser>
        <c:dLbls>
          <c:showLegendKey val="0"/>
          <c:showVal val="0"/>
          <c:showCatName val="0"/>
          <c:showSerName val="0"/>
          <c:showPercent val="0"/>
          <c:showBubbleSize val="0"/>
          <c:showLeaderLines val="0"/>
        </c:dLbls>
        <c:firstSliceAng val="49"/>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Table!PivotTable14</c:name>
    <c:fmtId val="2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Failures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831010588780203E-2"/>
          <c:y val="0.21653168402777778"/>
          <c:w val="0.86519253786784434"/>
          <c:h val="0.71400434027777782"/>
        </c:manualLayout>
      </c:layout>
      <c:barChart>
        <c:barDir val="bar"/>
        <c:grouping val="clustered"/>
        <c:varyColors val="0"/>
        <c:ser>
          <c:idx val="0"/>
          <c:order val="0"/>
          <c:tx>
            <c:strRef>
              <c:f>'Pivot Table'!$AY$4:$AY$5</c:f>
              <c:strCache>
                <c:ptCount val="1"/>
                <c:pt idx="0">
                  <c:v>ER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Table'!$AX$6:$AX$8</c:f>
              <c:strCache>
                <c:ptCount val="2"/>
                <c:pt idx="0">
                  <c:v>STS</c:v>
                </c:pt>
                <c:pt idx="1">
                  <c:v>RTG</c:v>
                </c:pt>
              </c:strCache>
            </c:strRef>
          </c:cat>
          <c:val>
            <c:numRef>
              <c:f>'Pivot Table'!$AY$6:$AY$8</c:f>
              <c:numCache>
                <c:formatCode>General</c:formatCode>
                <c:ptCount val="2"/>
                <c:pt idx="0">
                  <c:v>11</c:v>
                </c:pt>
                <c:pt idx="1">
                  <c:v>22</c:v>
                </c:pt>
              </c:numCache>
            </c:numRef>
          </c:val>
          <c:extLst>
            <c:ext xmlns:c16="http://schemas.microsoft.com/office/drawing/2014/chart" uri="{C3380CC4-5D6E-409C-BE32-E72D297353CC}">
              <c16:uniqueId val="{00000000-9C97-421E-8240-D422D496E9A0}"/>
            </c:ext>
          </c:extLst>
        </c:ser>
        <c:ser>
          <c:idx val="1"/>
          <c:order val="1"/>
          <c:tx>
            <c:strRef>
              <c:f>'Pivot Table'!$AZ$4:$AZ$5</c:f>
              <c:strCache>
                <c:ptCount val="1"/>
                <c:pt idx="0">
                  <c:v>OP</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Table'!$AX$6:$AX$8</c:f>
              <c:strCache>
                <c:ptCount val="2"/>
                <c:pt idx="0">
                  <c:v>STS</c:v>
                </c:pt>
                <c:pt idx="1">
                  <c:v>RTG</c:v>
                </c:pt>
              </c:strCache>
            </c:strRef>
          </c:cat>
          <c:val>
            <c:numRef>
              <c:f>'Pivot Table'!$AZ$6:$AZ$8</c:f>
              <c:numCache>
                <c:formatCode>General</c:formatCode>
                <c:ptCount val="2"/>
                <c:pt idx="0">
                  <c:v>2</c:v>
                </c:pt>
                <c:pt idx="1">
                  <c:v>6</c:v>
                </c:pt>
              </c:numCache>
            </c:numRef>
          </c:val>
          <c:extLst>
            <c:ext xmlns:c16="http://schemas.microsoft.com/office/drawing/2014/chart" uri="{C3380CC4-5D6E-409C-BE32-E72D297353CC}">
              <c16:uniqueId val="{00000003-87F4-4080-AFA9-A0F1C0DFD5FF}"/>
            </c:ext>
          </c:extLst>
        </c:ser>
        <c:dLbls>
          <c:dLblPos val="outEnd"/>
          <c:showLegendKey val="0"/>
          <c:showVal val="1"/>
          <c:showCatName val="0"/>
          <c:showSerName val="0"/>
          <c:showPercent val="0"/>
          <c:showBubbleSize val="0"/>
        </c:dLbls>
        <c:gapWidth val="20"/>
        <c:axId val="592489456"/>
        <c:axId val="592489936"/>
      </c:barChart>
      <c:catAx>
        <c:axId val="592489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489936"/>
        <c:crosses val="autoZero"/>
        <c:auto val="1"/>
        <c:lblAlgn val="ctr"/>
        <c:lblOffset val="100"/>
        <c:noMultiLvlLbl val="0"/>
      </c:catAx>
      <c:valAx>
        <c:axId val="592489936"/>
        <c:scaling>
          <c:orientation val="minMax"/>
        </c:scaling>
        <c:delete val="1"/>
        <c:axPos val="b"/>
        <c:numFmt formatCode="General" sourceLinked="1"/>
        <c:majorTickMark val="none"/>
        <c:minorTickMark val="none"/>
        <c:tickLblPos val="nextTo"/>
        <c:crossAx val="592489456"/>
        <c:crosses val="autoZero"/>
        <c:crossBetween val="between"/>
      </c:valAx>
      <c:spPr>
        <a:noFill/>
        <a:ln>
          <a:noFill/>
        </a:ln>
        <a:effectLst/>
      </c:spPr>
    </c:plotArea>
    <c:legend>
      <c:legendPos val="t"/>
      <c:layout>
        <c:manualLayout>
          <c:xMode val="edge"/>
          <c:yMode val="edge"/>
          <c:x val="0.77970517385839966"/>
          <c:y val="0.86355820778759063"/>
          <c:w val="0.14822791082871728"/>
          <c:h val="8.48486384128204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Table!PivotTable16</c:name>
    <c:fmtId val="3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Downtime Distribution</a:t>
            </a:r>
          </a:p>
        </c:rich>
      </c:tx>
      <c:layout>
        <c:manualLayout>
          <c:xMode val="edge"/>
          <c:yMode val="edge"/>
          <c:x val="0.39364108515959589"/>
          <c:y val="2.5208424590152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967858349457906E-2"/>
          <c:y val="0.15353103577635599"/>
          <c:w val="0.89679588703978952"/>
          <c:h val="0.65919848301451045"/>
        </c:manualLayout>
      </c:layout>
      <c:barChart>
        <c:barDir val="col"/>
        <c:grouping val="clustered"/>
        <c:varyColors val="0"/>
        <c:ser>
          <c:idx val="0"/>
          <c:order val="0"/>
          <c:tx>
            <c:strRef>
              <c:f>'Pivot Table'!$BX$6</c:f>
              <c:strCache>
                <c:ptCount val="1"/>
                <c:pt idx="0">
                  <c:v>Total</c:v>
                </c:pt>
              </c:strCache>
            </c:strRef>
          </c:tx>
          <c:spPr>
            <a:solidFill>
              <a:schemeClr val="accent1"/>
            </a:solidFill>
            <a:ln>
              <a:noFill/>
            </a:ln>
            <a:effectLst/>
          </c:spPr>
          <c:invertIfNegative val="0"/>
          <c:cat>
            <c:strRef>
              <c:f>'Pivot Table'!$BW$7:$BW$13</c:f>
              <c:strCache>
                <c:ptCount val="7"/>
                <c:pt idx="0">
                  <c:v>0-0.1</c:v>
                </c:pt>
                <c:pt idx="1">
                  <c:v>0.1-0.2</c:v>
                </c:pt>
                <c:pt idx="2">
                  <c:v>0.2-0.3</c:v>
                </c:pt>
                <c:pt idx="3">
                  <c:v>0.3-0.4</c:v>
                </c:pt>
                <c:pt idx="4">
                  <c:v>0.4-0.5</c:v>
                </c:pt>
                <c:pt idx="5">
                  <c:v>0.5-0.6</c:v>
                </c:pt>
                <c:pt idx="6">
                  <c:v>0.8-0.9</c:v>
                </c:pt>
              </c:strCache>
            </c:strRef>
          </c:cat>
          <c:val>
            <c:numRef>
              <c:f>'Pivot Table'!$BX$7:$BX$13</c:f>
              <c:numCache>
                <c:formatCode>General</c:formatCode>
                <c:ptCount val="7"/>
                <c:pt idx="0">
                  <c:v>8</c:v>
                </c:pt>
                <c:pt idx="1">
                  <c:v>16</c:v>
                </c:pt>
                <c:pt idx="2">
                  <c:v>6</c:v>
                </c:pt>
                <c:pt idx="3">
                  <c:v>1</c:v>
                </c:pt>
                <c:pt idx="4">
                  <c:v>5</c:v>
                </c:pt>
                <c:pt idx="5">
                  <c:v>4</c:v>
                </c:pt>
                <c:pt idx="6">
                  <c:v>1</c:v>
                </c:pt>
              </c:numCache>
            </c:numRef>
          </c:val>
          <c:extLst>
            <c:ext xmlns:c16="http://schemas.microsoft.com/office/drawing/2014/chart" uri="{C3380CC4-5D6E-409C-BE32-E72D297353CC}">
              <c16:uniqueId val="{00000000-3B8E-4340-B450-8D880D0C26F6}"/>
            </c:ext>
          </c:extLst>
        </c:ser>
        <c:dLbls>
          <c:showLegendKey val="0"/>
          <c:showVal val="0"/>
          <c:showCatName val="0"/>
          <c:showSerName val="0"/>
          <c:showPercent val="0"/>
          <c:showBubbleSize val="0"/>
        </c:dLbls>
        <c:gapWidth val="0"/>
        <c:overlap val="-27"/>
        <c:axId val="2022778783"/>
        <c:axId val="2022772063"/>
      </c:barChart>
      <c:catAx>
        <c:axId val="202277878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cross"/>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22772063"/>
        <c:crosses val="autoZero"/>
        <c:auto val="1"/>
        <c:lblAlgn val="ctr"/>
        <c:lblOffset val="100"/>
        <c:noMultiLvlLbl val="0"/>
      </c:catAx>
      <c:valAx>
        <c:axId val="202277206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778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Table!PivotTable25</c:name>
    <c:fmtId val="2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Status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pivotFmt>
      <c:pivotFmt>
        <c:idx val="34"/>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pivotFmt>
      <c:pivotFmt>
        <c:idx val="39"/>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357055448376461E-2"/>
          <c:y val="0.27597167175296083"/>
          <c:w val="0.88423488551796203"/>
          <c:h val="0.665610518383838"/>
        </c:manualLayout>
      </c:layout>
      <c:barChart>
        <c:barDir val="bar"/>
        <c:grouping val="percentStacked"/>
        <c:varyColors val="0"/>
        <c:ser>
          <c:idx val="0"/>
          <c:order val="0"/>
          <c:tx>
            <c:strRef>
              <c:f>'Pivot Table'!$BE$7:$BE$8</c:f>
              <c:strCache>
                <c:ptCount val="1"/>
                <c:pt idx="0">
                  <c:v>Open</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89C1-4235-995D-6A3C9E0E994F}"/>
              </c:ext>
            </c:extLst>
          </c:dPt>
          <c:dPt>
            <c:idx val="2"/>
            <c:invertIfNegative val="0"/>
            <c:bubble3D val="0"/>
            <c:extLst>
              <c:ext xmlns:c16="http://schemas.microsoft.com/office/drawing/2014/chart" uri="{C3380CC4-5D6E-409C-BE32-E72D297353CC}">
                <c16:uniqueId val="{00000002-FCB7-4EE7-B383-BA2C243933F5}"/>
              </c:ext>
            </c:extLst>
          </c:dPt>
          <c:dPt>
            <c:idx val="5"/>
            <c:invertIfNegative val="0"/>
            <c:bubble3D val="0"/>
            <c:extLst>
              <c:ext xmlns:c16="http://schemas.microsoft.com/office/drawing/2014/chart" uri="{C3380CC4-5D6E-409C-BE32-E72D297353CC}">
                <c16:uniqueId val="{00000001-086B-45AD-9C71-19E63D9612E0}"/>
              </c:ext>
            </c:extLst>
          </c:dPt>
          <c:cat>
            <c:strRef>
              <c:f>'Pivot Table'!$BD$9:$BD$11</c:f>
              <c:strCache>
                <c:ptCount val="2"/>
                <c:pt idx="0">
                  <c:v>STS</c:v>
                </c:pt>
                <c:pt idx="1">
                  <c:v>RTG</c:v>
                </c:pt>
              </c:strCache>
            </c:strRef>
          </c:cat>
          <c:val>
            <c:numRef>
              <c:f>'Pivot Table'!$BE$9:$BE$11</c:f>
              <c:numCache>
                <c:formatCode>General</c:formatCode>
                <c:ptCount val="2"/>
                <c:pt idx="0">
                  <c:v>13</c:v>
                </c:pt>
                <c:pt idx="1">
                  <c:v>27</c:v>
                </c:pt>
              </c:numCache>
            </c:numRef>
          </c:val>
          <c:extLst>
            <c:ext xmlns:c16="http://schemas.microsoft.com/office/drawing/2014/chart" uri="{C3380CC4-5D6E-409C-BE32-E72D297353CC}">
              <c16:uniqueId val="{00000000-F3EC-4107-92EC-DC75D0660EE5}"/>
            </c:ext>
          </c:extLst>
        </c:ser>
        <c:ser>
          <c:idx val="1"/>
          <c:order val="1"/>
          <c:tx>
            <c:strRef>
              <c:f>'Pivot Table'!$BF$7:$BF$8</c:f>
              <c:strCache>
                <c:ptCount val="1"/>
                <c:pt idx="0">
                  <c:v>Finished</c:v>
                </c:pt>
              </c:strCache>
            </c:strRef>
          </c:tx>
          <c:spPr>
            <a:solidFill>
              <a:schemeClr val="accent2"/>
            </a:solidFill>
            <a:ln>
              <a:noFill/>
            </a:ln>
            <a:effectLst/>
          </c:spPr>
          <c:invertIfNegative val="0"/>
          <c:cat>
            <c:strRef>
              <c:f>'Pivot Table'!$BD$9:$BD$11</c:f>
              <c:strCache>
                <c:ptCount val="2"/>
                <c:pt idx="0">
                  <c:v>STS</c:v>
                </c:pt>
                <c:pt idx="1">
                  <c:v>RTG</c:v>
                </c:pt>
              </c:strCache>
            </c:strRef>
          </c:cat>
          <c:val>
            <c:numRef>
              <c:f>'Pivot Table'!$BF$9:$BF$11</c:f>
              <c:numCache>
                <c:formatCode>General</c:formatCode>
                <c:ptCount val="2"/>
                <c:pt idx="1">
                  <c:v>1</c:v>
                </c:pt>
              </c:numCache>
            </c:numRef>
          </c:val>
          <c:extLst>
            <c:ext xmlns:c16="http://schemas.microsoft.com/office/drawing/2014/chart" uri="{C3380CC4-5D6E-409C-BE32-E72D297353CC}">
              <c16:uniqueId val="{00000005-95EF-402E-97BF-09E44F28D85C}"/>
            </c:ext>
          </c:extLst>
        </c:ser>
        <c:dLbls>
          <c:showLegendKey val="0"/>
          <c:showVal val="0"/>
          <c:showCatName val="0"/>
          <c:showSerName val="0"/>
          <c:showPercent val="0"/>
          <c:showBubbleSize val="0"/>
        </c:dLbls>
        <c:gapWidth val="40"/>
        <c:overlap val="100"/>
        <c:axId val="1911556767"/>
        <c:axId val="1911560607"/>
      </c:barChart>
      <c:catAx>
        <c:axId val="1911556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1560607"/>
        <c:crosses val="autoZero"/>
        <c:auto val="1"/>
        <c:lblAlgn val="ctr"/>
        <c:lblOffset val="100"/>
        <c:noMultiLvlLbl val="0"/>
      </c:catAx>
      <c:valAx>
        <c:axId val="1911560607"/>
        <c:scaling>
          <c:orientation val="minMax"/>
        </c:scaling>
        <c:delete val="1"/>
        <c:axPos val="b"/>
        <c:numFmt formatCode="0%" sourceLinked="1"/>
        <c:majorTickMark val="none"/>
        <c:minorTickMark val="none"/>
        <c:tickLblPos val="nextTo"/>
        <c:crossAx val="19115567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Table!PivotTable26</c:name>
    <c:fmtId val="4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Priority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91391639163916"/>
          <c:y val="0.18757867777501483"/>
          <c:w val="0.88232268778560474"/>
          <c:h val="0.774161938728684"/>
        </c:manualLayout>
      </c:layout>
      <c:barChart>
        <c:barDir val="bar"/>
        <c:grouping val="percentStacked"/>
        <c:varyColors val="0"/>
        <c:ser>
          <c:idx val="0"/>
          <c:order val="0"/>
          <c:tx>
            <c:strRef>
              <c:f>'Pivot Table'!$CI$10:$CI$11</c:f>
              <c:strCache>
                <c:ptCount val="1"/>
                <c:pt idx="0">
                  <c:v>Low</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Table'!$CI$12:$CI$14</c:f>
              <c:numCache>
                <c:formatCode>General</c:formatCode>
                <c:ptCount val="2"/>
                <c:pt idx="0">
                  <c:v>22</c:v>
                </c:pt>
                <c:pt idx="1">
                  <c:v>10</c:v>
                </c:pt>
              </c:numCache>
            </c:numRef>
          </c:val>
          <c:extLst>
            <c:ext xmlns:c16="http://schemas.microsoft.com/office/drawing/2014/chart" uri="{C3380CC4-5D6E-409C-BE32-E72D297353CC}">
              <c16:uniqueId val="{00000000-2FDD-4F7F-B6A9-113C2928529B}"/>
            </c:ext>
          </c:extLst>
        </c:ser>
        <c:ser>
          <c:idx val="1"/>
          <c:order val="1"/>
          <c:tx>
            <c:strRef>
              <c:f>'Pivot Table'!$CJ$10:$CJ$11</c:f>
              <c:strCache>
                <c:ptCount val="1"/>
                <c:pt idx="0">
                  <c:v>Medium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Table'!$CJ$12:$CJ$14</c:f>
              <c:numCache>
                <c:formatCode>General</c:formatCode>
                <c:ptCount val="2"/>
                <c:pt idx="0">
                  <c:v>5</c:v>
                </c:pt>
                <c:pt idx="1">
                  <c:v>3</c:v>
                </c:pt>
              </c:numCache>
            </c:numRef>
          </c:val>
          <c:extLst>
            <c:ext xmlns:c16="http://schemas.microsoft.com/office/drawing/2014/chart" uri="{C3380CC4-5D6E-409C-BE32-E72D297353CC}">
              <c16:uniqueId val="{00000006-8E14-4204-B943-C0EE7E06011C}"/>
            </c:ext>
          </c:extLst>
        </c:ser>
        <c:ser>
          <c:idx val="2"/>
          <c:order val="2"/>
          <c:tx>
            <c:strRef>
              <c:f>'Pivot Table'!$CK$10:$CK$11</c:f>
              <c:strCache>
                <c:ptCount val="1"/>
                <c:pt idx="0">
                  <c:v>High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Table'!$CK$12:$CK$14</c:f>
              <c:numCache>
                <c:formatCode>General</c:formatCode>
                <c:ptCount val="2"/>
                <c:pt idx="0">
                  <c:v>1</c:v>
                </c:pt>
              </c:numCache>
            </c:numRef>
          </c:val>
          <c:extLst>
            <c:ext xmlns:c16="http://schemas.microsoft.com/office/drawing/2014/chart" uri="{C3380CC4-5D6E-409C-BE32-E72D297353CC}">
              <c16:uniqueId val="{00000007-8E14-4204-B943-C0EE7E06011C}"/>
            </c:ext>
          </c:extLst>
        </c:ser>
        <c:dLbls>
          <c:dLblPos val="ctr"/>
          <c:showLegendKey val="0"/>
          <c:showVal val="1"/>
          <c:showCatName val="0"/>
          <c:showSerName val="0"/>
          <c:showPercent val="0"/>
          <c:showBubbleSize val="0"/>
        </c:dLbls>
        <c:gapWidth val="40"/>
        <c:overlap val="100"/>
        <c:axId val="457998367"/>
        <c:axId val="458013247"/>
      </c:barChart>
      <c:catAx>
        <c:axId val="457998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013247"/>
        <c:crosses val="autoZero"/>
        <c:auto val="1"/>
        <c:lblAlgn val="ctr"/>
        <c:lblOffset val="100"/>
        <c:noMultiLvlLbl val="0"/>
      </c:catAx>
      <c:valAx>
        <c:axId val="458013247"/>
        <c:scaling>
          <c:orientation val="minMax"/>
        </c:scaling>
        <c:delete val="1"/>
        <c:axPos val="b"/>
        <c:numFmt formatCode="0%" sourceLinked="1"/>
        <c:majorTickMark val="none"/>
        <c:minorTickMark val="none"/>
        <c:tickLblPos val="nextTo"/>
        <c:crossAx val="457998367"/>
        <c:crosses val="autoZero"/>
        <c:crossBetween val="between"/>
      </c:valAx>
      <c:spPr>
        <a:noFill/>
        <a:ln>
          <a:noFill/>
        </a:ln>
        <a:effectLst/>
      </c:spPr>
    </c:plotArea>
    <c:legend>
      <c:legendPos val="t"/>
      <c:layout>
        <c:manualLayout>
          <c:xMode val="edge"/>
          <c:yMode val="edge"/>
          <c:x val="0.3952729153169518"/>
          <c:y val="0.12078370693775781"/>
          <c:w val="0.29152836707105328"/>
          <c:h val="8.505948218312750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Table!PivotTable27</c:name>
    <c:fmtId val="4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FMEA Risk Factors by Equipment</a:t>
            </a:r>
          </a:p>
        </c:rich>
      </c:tx>
      <c:layout>
        <c:manualLayout>
          <c:xMode val="edge"/>
          <c:yMode val="edge"/>
          <c:x val="8.7515499426646923E-2"/>
          <c:y val="4.406808152325198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950515768723074E-2"/>
          <c:y val="0.2157834144492807"/>
          <c:w val="0.52410217276319537"/>
          <c:h val="0.77032748656272454"/>
        </c:manualLayout>
      </c:layout>
      <c:barChart>
        <c:barDir val="bar"/>
        <c:grouping val="stacked"/>
        <c:varyColors val="0"/>
        <c:ser>
          <c:idx val="0"/>
          <c:order val="0"/>
          <c:tx>
            <c:strRef>
              <c:f>'Pivot Table'!$CT$13</c:f>
              <c:strCache>
                <c:ptCount val="1"/>
                <c:pt idx="0">
                  <c:v>Avg Severity (S)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Table'!$CT$14:$CT$16</c:f>
              <c:numCache>
                <c:formatCode>0.00</c:formatCode>
                <c:ptCount val="2"/>
                <c:pt idx="0">
                  <c:v>6.25</c:v>
                </c:pt>
                <c:pt idx="1">
                  <c:v>6.8461538461538458</c:v>
                </c:pt>
              </c:numCache>
            </c:numRef>
          </c:val>
          <c:extLst>
            <c:ext xmlns:c16="http://schemas.microsoft.com/office/drawing/2014/chart" uri="{C3380CC4-5D6E-409C-BE32-E72D297353CC}">
              <c16:uniqueId val="{00000000-FA16-4136-BB09-6B9F7AEBDDD7}"/>
            </c:ext>
          </c:extLst>
        </c:ser>
        <c:ser>
          <c:idx val="1"/>
          <c:order val="1"/>
          <c:tx>
            <c:strRef>
              <c:f>'Pivot Table'!$CU$13</c:f>
              <c:strCache>
                <c:ptCount val="1"/>
                <c:pt idx="0">
                  <c:v>Avg Detectability (D)</c:v>
                </c:pt>
              </c:strCache>
            </c:strRef>
          </c:tx>
          <c:spPr>
            <a:solidFill>
              <a:schemeClr val="bg2">
                <a:lumMod val="1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Table'!$CU$14:$CU$16</c:f>
              <c:numCache>
                <c:formatCode>0.00</c:formatCode>
                <c:ptCount val="2"/>
                <c:pt idx="0">
                  <c:v>4.1428571428571432</c:v>
                </c:pt>
                <c:pt idx="1">
                  <c:v>3.2307692307692308</c:v>
                </c:pt>
              </c:numCache>
            </c:numRef>
          </c:val>
          <c:extLst>
            <c:ext xmlns:c16="http://schemas.microsoft.com/office/drawing/2014/chart" uri="{C3380CC4-5D6E-409C-BE32-E72D297353CC}">
              <c16:uniqueId val="{00000001-FA16-4136-BB09-6B9F7AEBDDD7}"/>
            </c:ext>
          </c:extLst>
        </c:ser>
        <c:ser>
          <c:idx val="2"/>
          <c:order val="2"/>
          <c:tx>
            <c:strRef>
              <c:f>'Pivot Table'!$CV$13</c:f>
              <c:strCache>
                <c:ptCount val="1"/>
                <c:pt idx="0">
                  <c:v>Avg Occurrence (O)</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Table'!$CV$14:$CV$16</c:f>
              <c:numCache>
                <c:formatCode>0.00</c:formatCode>
                <c:ptCount val="2"/>
                <c:pt idx="0">
                  <c:v>3.4642857142857144</c:v>
                </c:pt>
                <c:pt idx="1">
                  <c:v>4.0769230769230766</c:v>
                </c:pt>
              </c:numCache>
            </c:numRef>
          </c:val>
          <c:extLst>
            <c:ext xmlns:c16="http://schemas.microsoft.com/office/drawing/2014/chart" uri="{C3380CC4-5D6E-409C-BE32-E72D297353CC}">
              <c16:uniqueId val="{00000002-FA16-4136-BB09-6B9F7AEBDDD7}"/>
            </c:ext>
          </c:extLst>
        </c:ser>
        <c:dLbls>
          <c:dLblPos val="ctr"/>
          <c:showLegendKey val="0"/>
          <c:showVal val="1"/>
          <c:showCatName val="0"/>
          <c:showSerName val="0"/>
          <c:showPercent val="0"/>
          <c:showBubbleSize val="0"/>
        </c:dLbls>
        <c:gapWidth val="40"/>
        <c:overlap val="100"/>
        <c:axId val="857259519"/>
        <c:axId val="857259999"/>
      </c:barChart>
      <c:catAx>
        <c:axId val="857259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259999"/>
        <c:crosses val="autoZero"/>
        <c:auto val="1"/>
        <c:lblAlgn val="ctr"/>
        <c:lblOffset val="100"/>
        <c:noMultiLvlLbl val="0"/>
      </c:catAx>
      <c:valAx>
        <c:axId val="857259999"/>
        <c:scaling>
          <c:orientation val="minMax"/>
        </c:scaling>
        <c:delete val="1"/>
        <c:axPos val="b"/>
        <c:numFmt formatCode="0.00" sourceLinked="1"/>
        <c:majorTickMark val="none"/>
        <c:minorTickMark val="none"/>
        <c:tickLblPos val="nextTo"/>
        <c:crossAx val="857259519"/>
        <c:crosses val="autoZero"/>
        <c:crossBetween val="between"/>
      </c:valAx>
      <c:spPr>
        <a:noFill/>
        <a:ln>
          <a:noFill/>
        </a:ln>
        <a:effectLst>
          <a:outerShdw blurRad="50800" dist="50800" dir="5400000" sx="1000" sy="1000" algn="ctr" rotWithShape="0">
            <a:srgbClr val="000000"/>
          </a:outerShdw>
          <a:softEdge rad="76200"/>
        </a:effectLst>
      </c:spPr>
    </c:plotArea>
    <c:legend>
      <c:legendPos val="t"/>
      <c:layout>
        <c:manualLayout>
          <c:xMode val="edge"/>
          <c:yMode val="edge"/>
          <c:x val="5.7293588372611455E-2"/>
          <c:y val="0.13723218003520643"/>
          <c:w val="0.54308360655088272"/>
          <c:h val="8.445259535860258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Table!PivotTable28</c:name>
    <c:fmtId val="54"/>
  </c:pivotSource>
  <c:chart>
    <c:title>
      <c:tx>
        <c:rich>
          <a:bodyPr rot="0" spcFirstLastPara="1" vertOverflow="ellipsis" vert="horz" wrap="square" anchor="ctr" anchorCtr="1"/>
          <a:lstStyle/>
          <a:p>
            <a:pPr marL="0" marR="0" lvl="1" indent="0" algn="l"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200" b="0" i="0" u="none" strike="noStrike" kern="1200" cap="all" spc="120" normalizeH="0" baseline="0">
                <a:solidFill>
                  <a:sysClr val="windowText" lastClr="000000">
                    <a:lumMod val="65000"/>
                    <a:lumOff val="35000"/>
                  </a:sysClr>
                </a:solidFill>
                <a:latin typeface="+mn-lt"/>
                <a:ea typeface="+mn-ea"/>
                <a:cs typeface="+mn-cs"/>
              </a:rPr>
              <a:t>AVG RPN by Equipment</a:t>
            </a:r>
          </a:p>
        </c:rich>
      </c:tx>
      <c:layout>
        <c:manualLayout>
          <c:xMode val="edge"/>
          <c:yMode val="edge"/>
          <c:x val="8.9390274594486591E-2"/>
          <c:y val="4.9693295361297476E-2"/>
        </c:manualLayout>
      </c:layout>
      <c:overlay val="0"/>
      <c:spPr>
        <a:noFill/>
        <a:ln>
          <a:noFill/>
        </a:ln>
        <a:effectLst/>
      </c:spPr>
      <c:txPr>
        <a:bodyPr rot="0" spcFirstLastPara="1" vertOverflow="ellipsis" vert="horz" wrap="square" anchor="ctr" anchorCtr="1"/>
        <a:lstStyle/>
        <a:p>
          <a:pPr marL="0" marR="0" lvl="1" indent="0" algn="l"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49932880259147"/>
          <c:y val="0.21257380952380953"/>
          <c:w val="0.80307259258126074"/>
          <c:h val="0.78238650793650799"/>
        </c:manualLayout>
      </c:layout>
      <c:barChart>
        <c:barDir val="bar"/>
        <c:grouping val="clustered"/>
        <c:varyColors val="0"/>
        <c:ser>
          <c:idx val="0"/>
          <c:order val="0"/>
          <c:tx>
            <c:strRef>
              <c:f>'Pivot Table'!$CZ$17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Table'!$CY$18:$CY$20</c:f>
              <c:strCache>
                <c:ptCount val="2"/>
                <c:pt idx="0">
                  <c:v>RTG</c:v>
                </c:pt>
                <c:pt idx="1">
                  <c:v>STS</c:v>
                </c:pt>
              </c:strCache>
            </c:strRef>
          </c:cat>
          <c:val>
            <c:numRef>
              <c:f>'Pivot Table'!$CZ$18:$CZ$20</c:f>
              <c:numCache>
                <c:formatCode>0.00</c:formatCode>
                <c:ptCount val="2"/>
                <c:pt idx="0">
                  <c:v>73.928571428571431</c:v>
                </c:pt>
                <c:pt idx="1">
                  <c:v>73.461538461538467</c:v>
                </c:pt>
              </c:numCache>
            </c:numRef>
          </c:val>
          <c:extLst>
            <c:ext xmlns:c16="http://schemas.microsoft.com/office/drawing/2014/chart" uri="{C3380CC4-5D6E-409C-BE32-E72D297353CC}">
              <c16:uniqueId val="{00000000-BDAF-49BF-984A-6CD7285F353E}"/>
            </c:ext>
          </c:extLst>
        </c:ser>
        <c:dLbls>
          <c:dLblPos val="outEnd"/>
          <c:showLegendKey val="0"/>
          <c:showVal val="1"/>
          <c:showCatName val="0"/>
          <c:showSerName val="0"/>
          <c:showPercent val="0"/>
          <c:showBubbleSize val="0"/>
        </c:dLbls>
        <c:gapWidth val="50"/>
        <c:axId val="1790319839"/>
        <c:axId val="1790320799"/>
      </c:barChart>
      <c:catAx>
        <c:axId val="1790319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320799"/>
        <c:crosses val="autoZero"/>
        <c:auto val="0"/>
        <c:lblAlgn val="ctr"/>
        <c:lblOffset val="100"/>
        <c:noMultiLvlLbl val="0"/>
      </c:catAx>
      <c:valAx>
        <c:axId val="1790320799"/>
        <c:scaling>
          <c:orientation val="minMax"/>
        </c:scaling>
        <c:delete val="1"/>
        <c:axPos val="b"/>
        <c:numFmt formatCode="0.00" sourceLinked="1"/>
        <c:majorTickMark val="none"/>
        <c:minorTickMark val="none"/>
        <c:tickLblPos val="nextTo"/>
        <c:crossAx val="1790319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MTTR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Table'!$DP$20</c:f>
              <c:strCache>
                <c:ptCount val="1"/>
                <c:pt idx="0">
                  <c:v>RTG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Table'!$DP$20:$DP$25</c:f>
              <c:strCache>
                <c:ptCount val="2"/>
                <c:pt idx="0">
                  <c:v>RTG</c:v>
                </c:pt>
                <c:pt idx="1">
                  <c:v>STS</c:v>
                </c:pt>
              </c:strCache>
            </c:strRef>
          </c:cat>
          <c:val>
            <c:numRef>
              <c:f>'Pivot Table'!$DQ$20:$DQ$25</c:f>
              <c:numCache>
                <c:formatCode>0.00</c:formatCode>
                <c:ptCount val="6"/>
                <c:pt idx="0">
                  <c:v>0.20863636363636362</c:v>
                </c:pt>
                <c:pt idx="1">
                  <c:v>0.25181818181818183</c:v>
                </c:pt>
              </c:numCache>
            </c:numRef>
          </c:val>
          <c:extLst>
            <c:ext xmlns:c16="http://schemas.microsoft.com/office/drawing/2014/chart" uri="{C3380CC4-5D6E-409C-BE32-E72D297353CC}">
              <c16:uniqueId val="{00000000-D171-4753-AD8A-6CF743B787CD}"/>
            </c:ext>
          </c:extLst>
        </c:ser>
        <c:dLbls>
          <c:dLblPos val="outEnd"/>
          <c:showLegendKey val="0"/>
          <c:showVal val="1"/>
          <c:showCatName val="0"/>
          <c:showSerName val="0"/>
          <c:showPercent val="0"/>
          <c:showBubbleSize val="0"/>
        </c:dLbls>
        <c:gapWidth val="50"/>
        <c:axId val="1797610048"/>
        <c:axId val="1797610528"/>
      </c:barChart>
      <c:catAx>
        <c:axId val="1797610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610528"/>
        <c:crosses val="autoZero"/>
        <c:auto val="1"/>
        <c:lblAlgn val="ctr"/>
        <c:lblOffset val="100"/>
        <c:noMultiLvlLbl val="0"/>
      </c:catAx>
      <c:valAx>
        <c:axId val="1797610528"/>
        <c:scaling>
          <c:orientation val="minMax"/>
        </c:scaling>
        <c:delete val="1"/>
        <c:axPos val="b"/>
        <c:numFmt formatCode="0.00" sourceLinked="1"/>
        <c:majorTickMark val="none"/>
        <c:minorTickMark val="none"/>
        <c:tickLblPos val="nextTo"/>
        <c:crossAx val="179761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Table!PivotTable11</c:name>
    <c:fmtId val="1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Failure Mode Pareto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
        <c:idx val="20"/>
        <c:spPr>
          <a:solidFill>
            <a:schemeClr val="accent2"/>
          </a:solidFill>
          <a:ln>
            <a:noFill/>
          </a:ln>
          <a:effectLst/>
        </c:spP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c:spPr>
      </c:pivotFmt>
      <c:pivotFmt>
        <c:idx val="25"/>
        <c:spPr>
          <a:solidFill>
            <a:schemeClr val="accent2"/>
          </a:solidFill>
          <a:ln>
            <a:noFill/>
          </a:ln>
          <a:effectLst/>
        </c:spPr>
      </c:pivotFmt>
      <c:pivotFmt>
        <c:idx val="26"/>
        <c:spPr>
          <a:solidFill>
            <a:schemeClr val="accent2"/>
          </a:solidFill>
          <a:ln>
            <a:noFill/>
          </a:ln>
          <a:effectLst/>
        </c:spPr>
      </c:pivotFmt>
      <c:pivotFmt>
        <c:idx val="27"/>
        <c:spPr>
          <a:solidFill>
            <a:schemeClr val="accent2"/>
          </a:solidFill>
          <a:ln>
            <a:noFill/>
          </a:ln>
          <a:effectLst/>
        </c:spPr>
      </c:pivotFmt>
      <c:pivotFmt>
        <c:idx val="28"/>
        <c:spPr>
          <a:solidFill>
            <a:schemeClr val="accent2"/>
          </a:solidFill>
          <a:ln>
            <a:noFill/>
          </a:ln>
          <a:effectLst/>
        </c:spPr>
      </c:pivotFmt>
      <c:pivotFmt>
        <c:idx val="29"/>
        <c:spPr>
          <a:solidFill>
            <a:schemeClr val="accent2"/>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pivotFmt>
      <c:pivotFmt>
        <c:idx val="32"/>
        <c:spPr>
          <a:solidFill>
            <a:schemeClr val="accent2"/>
          </a:solidFill>
          <a:ln>
            <a:noFill/>
          </a:ln>
          <a:effectLst/>
        </c:spPr>
      </c:pivotFmt>
      <c:pivotFmt>
        <c:idx val="33"/>
        <c:spPr>
          <a:solidFill>
            <a:schemeClr val="accent2"/>
          </a:solidFill>
          <a:ln>
            <a:noFill/>
          </a:ln>
          <a:effectLst/>
        </c:spPr>
      </c:pivotFmt>
      <c:pivotFmt>
        <c:idx val="34"/>
        <c:spPr>
          <a:solidFill>
            <a:schemeClr val="accent2"/>
          </a:solidFill>
          <a:ln>
            <a:noFill/>
          </a:ln>
          <a:effectLst/>
        </c:spPr>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pivotFmt>
      <c:pivotFmt>
        <c:idx val="41"/>
        <c:spPr>
          <a:solidFill>
            <a:schemeClr val="accent1"/>
          </a:solidFill>
          <a:ln>
            <a:noFill/>
          </a:ln>
          <a:effectLst/>
        </c:spPr>
      </c:pivotFmt>
      <c:pivotFmt>
        <c:idx val="42"/>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s>
    <c:plotArea>
      <c:layout>
        <c:manualLayout>
          <c:layoutTarget val="inner"/>
          <c:xMode val="edge"/>
          <c:yMode val="edge"/>
          <c:x val="0.21132110283282476"/>
          <c:y val="0.13473445391414141"/>
          <c:w val="0.75611199475479896"/>
          <c:h val="0.7725256470959595"/>
        </c:manualLayout>
      </c:layout>
      <c:barChart>
        <c:barDir val="bar"/>
        <c:grouping val="clustered"/>
        <c:varyColors val="0"/>
        <c:ser>
          <c:idx val="0"/>
          <c:order val="0"/>
          <c:tx>
            <c:strRef>
              <c:f>'Pivot Table'!$AK$1</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5E00-40CF-9B3A-A0F5DEE84053}"/>
              </c:ext>
            </c:extLst>
          </c:dPt>
          <c:dPt>
            <c:idx val="1"/>
            <c:invertIfNegative val="0"/>
            <c:bubble3D val="0"/>
            <c:extLst>
              <c:ext xmlns:c16="http://schemas.microsoft.com/office/drawing/2014/chart" uri="{C3380CC4-5D6E-409C-BE32-E72D297353CC}">
                <c16:uniqueId val="{00000001-5E00-40CF-9B3A-A0F5DEE84053}"/>
              </c:ext>
            </c:extLst>
          </c:dPt>
          <c:dPt>
            <c:idx val="2"/>
            <c:invertIfNegative val="0"/>
            <c:bubble3D val="0"/>
            <c:extLst>
              <c:ext xmlns:c16="http://schemas.microsoft.com/office/drawing/2014/chart" uri="{C3380CC4-5D6E-409C-BE32-E72D297353CC}">
                <c16:uniqueId val="{00000002-5E00-40CF-9B3A-A0F5DEE84053}"/>
              </c:ext>
            </c:extLst>
          </c:dPt>
          <c:dPt>
            <c:idx val="3"/>
            <c:invertIfNegative val="0"/>
            <c:bubble3D val="0"/>
            <c:extLst>
              <c:ext xmlns:c16="http://schemas.microsoft.com/office/drawing/2014/chart" uri="{C3380CC4-5D6E-409C-BE32-E72D297353CC}">
                <c16:uniqueId val="{00000003-5E00-40CF-9B3A-A0F5DEE84053}"/>
              </c:ext>
            </c:extLst>
          </c:dPt>
          <c:dPt>
            <c:idx val="4"/>
            <c:invertIfNegative val="0"/>
            <c:bubble3D val="0"/>
            <c:extLst>
              <c:ext xmlns:c16="http://schemas.microsoft.com/office/drawing/2014/chart" uri="{C3380CC4-5D6E-409C-BE32-E72D297353CC}">
                <c16:uniqueId val="{00000004-5E00-40CF-9B3A-A0F5DEE84053}"/>
              </c:ext>
            </c:extLst>
          </c:dPt>
          <c:dPt>
            <c:idx val="7"/>
            <c:invertIfNegative val="0"/>
            <c:bubble3D val="0"/>
            <c:extLst>
              <c:ext xmlns:c16="http://schemas.microsoft.com/office/drawing/2014/chart" uri="{C3380CC4-5D6E-409C-BE32-E72D297353CC}">
                <c16:uniqueId val="{00000005-5E00-40CF-9B3A-A0F5DEE84053}"/>
              </c:ext>
            </c:extLst>
          </c:dPt>
          <c:dPt>
            <c:idx val="8"/>
            <c:invertIfNegative val="0"/>
            <c:bubble3D val="0"/>
            <c:extLst>
              <c:ext xmlns:c16="http://schemas.microsoft.com/office/drawing/2014/chart" uri="{C3380CC4-5D6E-409C-BE32-E72D297353CC}">
                <c16:uniqueId val="{00000006-5E00-40CF-9B3A-A0F5DEE84053}"/>
              </c:ext>
            </c:extLst>
          </c:dPt>
          <c:dPt>
            <c:idx val="9"/>
            <c:invertIfNegative val="0"/>
            <c:bubble3D val="0"/>
            <c:extLst>
              <c:ext xmlns:c16="http://schemas.microsoft.com/office/drawing/2014/chart" uri="{C3380CC4-5D6E-409C-BE32-E72D297353CC}">
                <c16:uniqueId val="{00000007-5E00-40CF-9B3A-A0F5DEE84053}"/>
              </c:ext>
            </c:extLst>
          </c:dPt>
          <c:dPt>
            <c:idx val="10"/>
            <c:invertIfNegative val="0"/>
            <c:bubble3D val="0"/>
            <c:extLst>
              <c:ext xmlns:c16="http://schemas.microsoft.com/office/drawing/2014/chart" uri="{C3380CC4-5D6E-409C-BE32-E72D297353CC}">
                <c16:uniqueId val="{00000008-6506-43A6-998E-94E6AD6C1A78}"/>
              </c:ext>
            </c:extLst>
          </c:dPt>
          <c:dPt>
            <c:idx val="11"/>
            <c:invertIfNegative val="0"/>
            <c:bubble3D val="0"/>
            <c:extLst>
              <c:ext xmlns:c16="http://schemas.microsoft.com/office/drawing/2014/chart" uri="{C3380CC4-5D6E-409C-BE32-E72D297353CC}">
                <c16:uniqueId val="{00000009-BDEB-4B8B-9448-35E36038C134}"/>
              </c:ext>
            </c:extLst>
          </c:dPt>
          <c:dPt>
            <c:idx val="15"/>
            <c:invertIfNegative val="0"/>
            <c:bubble3D val="0"/>
            <c:extLst>
              <c:ext xmlns:c16="http://schemas.microsoft.com/office/drawing/2014/chart" uri="{C3380CC4-5D6E-409C-BE32-E72D297353CC}">
                <c16:uniqueId val="{00000008-5E00-40CF-9B3A-A0F5DEE84053}"/>
              </c:ext>
            </c:extLst>
          </c:dPt>
          <c:dPt>
            <c:idx val="16"/>
            <c:invertIfNegative val="0"/>
            <c:bubble3D val="0"/>
            <c:extLst>
              <c:ext xmlns:c16="http://schemas.microsoft.com/office/drawing/2014/chart" uri="{C3380CC4-5D6E-409C-BE32-E72D297353CC}">
                <c16:uniqueId val="{00000009-5E00-40CF-9B3A-A0F5DEE84053}"/>
              </c:ext>
            </c:extLst>
          </c:dPt>
          <c:dPt>
            <c:idx val="17"/>
            <c:invertIfNegative val="0"/>
            <c:bubble3D val="0"/>
            <c:extLst>
              <c:ext xmlns:c16="http://schemas.microsoft.com/office/drawing/2014/chart" uri="{C3380CC4-5D6E-409C-BE32-E72D297353CC}">
                <c16:uniqueId val="{0000000A-5E00-40CF-9B3A-A0F5DEE84053}"/>
              </c:ext>
            </c:extLst>
          </c:dPt>
          <c:dPt>
            <c:idx val="18"/>
            <c:invertIfNegative val="0"/>
            <c:bubble3D val="0"/>
            <c:extLst>
              <c:ext xmlns:c16="http://schemas.microsoft.com/office/drawing/2014/chart" uri="{C3380CC4-5D6E-409C-BE32-E72D297353CC}">
                <c16:uniqueId val="{0000000B-5E00-40CF-9B3A-A0F5DEE84053}"/>
              </c:ext>
            </c:extLst>
          </c:dPt>
          <c:dPt>
            <c:idx val="19"/>
            <c:invertIfNegative val="0"/>
            <c:bubble3D val="0"/>
            <c:extLst>
              <c:ext xmlns:c16="http://schemas.microsoft.com/office/drawing/2014/chart" uri="{C3380CC4-5D6E-409C-BE32-E72D297353CC}">
                <c16:uniqueId val="{0000000D-5E00-40CF-9B3A-A0F5DEE84053}"/>
              </c:ext>
            </c:extLst>
          </c:dPt>
          <c:dPt>
            <c:idx val="20"/>
            <c:invertIfNegative val="0"/>
            <c:bubble3D val="0"/>
            <c:extLst>
              <c:ext xmlns:c16="http://schemas.microsoft.com/office/drawing/2014/chart" uri="{C3380CC4-5D6E-409C-BE32-E72D297353CC}">
                <c16:uniqueId val="{0000000E-5E00-40CF-9B3A-A0F5DEE84053}"/>
              </c:ext>
            </c:extLst>
          </c:dPt>
          <c:dPt>
            <c:idx val="21"/>
            <c:invertIfNegative val="0"/>
            <c:bubble3D val="0"/>
            <c:extLst>
              <c:ext xmlns:c16="http://schemas.microsoft.com/office/drawing/2014/chart" uri="{C3380CC4-5D6E-409C-BE32-E72D297353CC}">
                <c16:uniqueId val="{00000010-5E00-40CF-9B3A-A0F5DEE84053}"/>
              </c:ext>
            </c:extLst>
          </c:dPt>
          <c:dPt>
            <c:idx val="22"/>
            <c:invertIfNegative val="0"/>
            <c:bubble3D val="0"/>
            <c:extLst>
              <c:ext xmlns:c16="http://schemas.microsoft.com/office/drawing/2014/chart" uri="{C3380CC4-5D6E-409C-BE32-E72D297353CC}">
                <c16:uniqueId val="{00000012-5E00-40CF-9B3A-A0F5DEE84053}"/>
              </c:ext>
            </c:extLst>
          </c:dPt>
          <c:dPt>
            <c:idx val="23"/>
            <c:invertIfNegative val="0"/>
            <c:bubble3D val="0"/>
            <c:extLst>
              <c:ext xmlns:c16="http://schemas.microsoft.com/office/drawing/2014/chart" uri="{C3380CC4-5D6E-409C-BE32-E72D297353CC}">
                <c16:uniqueId val="{00000014-5E00-40CF-9B3A-A0F5DEE84053}"/>
              </c:ext>
            </c:extLst>
          </c:dPt>
          <c:dPt>
            <c:idx val="24"/>
            <c:invertIfNegative val="0"/>
            <c:bubble3D val="0"/>
            <c:extLst>
              <c:ext xmlns:c16="http://schemas.microsoft.com/office/drawing/2014/chart" uri="{C3380CC4-5D6E-409C-BE32-E72D297353CC}">
                <c16:uniqueId val="{00000016-5E00-40CF-9B3A-A0F5DEE84053}"/>
              </c:ext>
            </c:extLst>
          </c:dPt>
          <c:dPt>
            <c:idx val="25"/>
            <c:invertIfNegative val="0"/>
            <c:bubble3D val="0"/>
            <c:extLst>
              <c:ext xmlns:c16="http://schemas.microsoft.com/office/drawing/2014/chart" uri="{C3380CC4-5D6E-409C-BE32-E72D297353CC}">
                <c16:uniqueId val="{00000018-5E00-40CF-9B3A-A0F5DEE84053}"/>
              </c:ext>
            </c:extLst>
          </c:dPt>
          <c:dPt>
            <c:idx val="26"/>
            <c:invertIfNegative val="0"/>
            <c:bubble3D val="0"/>
            <c:extLst>
              <c:ext xmlns:c16="http://schemas.microsoft.com/office/drawing/2014/chart" uri="{C3380CC4-5D6E-409C-BE32-E72D297353CC}">
                <c16:uniqueId val="{0000001A-5E00-40CF-9B3A-A0F5DEE84053}"/>
              </c:ext>
            </c:extLst>
          </c:dPt>
          <c:dPt>
            <c:idx val="27"/>
            <c:invertIfNegative val="0"/>
            <c:bubble3D val="0"/>
            <c:extLst>
              <c:ext xmlns:c16="http://schemas.microsoft.com/office/drawing/2014/chart" uri="{C3380CC4-5D6E-409C-BE32-E72D297353CC}">
                <c16:uniqueId val="{0000001C-5E00-40CF-9B3A-A0F5DEE84053}"/>
              </c:ext>
            </c:extLst>
          </c:dPt>
          <c:cat>
            <c:strRef>
              <c:f>'Pivot Table'!$AJ$2:$AJ$17</c:f>
              <c:strCache>
                <c:ptCount val="16"/>
                <c:pt idx="0">
                  <c:v>Collision / Impact Event</c:v>
                </c:pt>
                <c:pt idx="1">
                  <c:v>Joystick / Command Device Fault</c:v>
                </c:pt>
                <c:pt idx="2">
                  <c:v>Trolley Motion Failure</c:v>
                </c:pt>
                <c:pt idx="3">
                  <c:v>Electrical Protection Trip</c:v>
                </c:pt>
                <c:pt idx="4">
                  <c:v>Engine Power Loss</c:v>
                </c:pt>
                <c:pt idx="5">
                  <c:v>Oil / Lubrication System Fault</c:v>
                </c:pt>
                <c:pt idx="6">
                  <c:v>Spreader System Fault</c:v>
                </c:pt>
                <c:pt idx="7">
                  <c:v>Power Supply Interruption</c:v>
                </c:pt>
                <c:pt idx="8">
                  <c:v>General Failure Mode</c:v>
                </c:pt>
                <c:pt idx="9">
                  <c:v>Sensor Fault</c:v>
                </c:pt>
                <c:pt idx="10">
                  <c:v>Diesel Engine Unavailable</c:v>
                </c:pt>
                <c:pt idx="11">
                  <c:v>Landing / Positioning Fault</c:v>
                </c:pt>
                <c:pt idx="12">
                  <c:v>Over Travel Limit / Motion Limit Exceeded</c:v>
                </c:pt>
                <c:pt idx="13">
                  <c:v>Gantry Motion Failure</c:v>
                </c:pt>
                <c:pt idx="14">
                  <c:v>Hoist Motion Failure</c:v>
                </c:pt>
                <c:pt idx="15">
                  <c:v>Control System Unavailable</c:v>
                </c:pt>
              </c:strCache>
            </c:strRef>
          </c:cat>
          <c:val>
            <c:numRef>
              <c:f>'Pivot Table'!$AK$2:$AK$17</c:f>
              <c:numCache>
                <c:formatCode>General</c:formatCode>
                <c:ptCount val="16"/>
                <c:pt idx="0">
                  <c:v>1</c:v>
                </c:pt>
                <c:pt idx="1">
                  <c:v>1</c:v>
                </c:pt>
                <c:pt idx="2">
                  <c:v>1</c:v>
                </c:pt>
                <c:pt idx="3">
                  <c:v>1</c:v>
                </c:pt>
                <c:pt idx="4">
                  <c:v>1</c:v>
                </c:pt>
                <c:pt idx="5">
                  <c:v>1</c:v>
                </c:pt>
                <c:pt idx="6">
                  <c:v>1</c:v>
                </c:pt>
                <c:pt idx="7">
                  <c:v>1</c:v>
                </c:pt>
                <c:pt idx="8">
                  <c:v>2</c:v>
                </c:pt>
                <c:pt idx="9">
                  <c:v>2</c:v>
                </c:pt>
                <c:pt idx="10">
                  <c:v>3</c:v>
                </c:pt>
                <c:pt idx="11">
                  <c:v>3</c:v>
                </c:pt>
                <c:pt idx="12">
                  <c:v>4</c:v>
                </c:pt>
                <c:pt idx="13">
                  <c:v>5</c:v>
                </c:pt>
                <c:pt idx="14">
                  <c:v>6</c:v>
                </c:pt>
                <c:pt idx="15">
                  <c:v>8</c:v>
                </c:pt>
              </c:numCache>
            </c:numRef>
          </c:val>
          <c:extLst>
            <c:ext xmlns:c16="http://schemas.microsoft.com/office/drawing/2014/chart" uri="{C3380CC4-5D6E-409C-BE32-E72D297353CC}">
              <c16:uniqueId val="{0000001D-5E00-40CF-9B3A-A0F5DEE84053}"/>
            </c:ext>
          </c:extLst>
        </c:ser>
        <c:dLbls>
          <c:showLegendKey val="0"/>
          <c:showVal val="0"/>
          <c:showCatName val="0"/>
          <c:showSerName val="0"/>
          <c:showPercent val="0"/>
          <c:showBubbleSize val="0"/>
        </c:dLbls>
        <c:gapWidth val="40"/>
        <c:axId val="2137262144"/>
        <c:axId val="2137262624"/>
      </c:barChart>
      <c:catAx>
        <c:axId val="2137262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2137262624"/>
        <c:crosses val="autoZero"/>
        <c:auto val="1"/>
        <c:lblAlgn val="ctr"/>
        <c:lblOffset val="100"/>
        <c:noMultiLvlLbl val="0"/>
      </c:catAx>
      <c:valAx>
        <c:axId val="2137262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262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update..xlsm]RHs!PivotTable1</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Running</a:t>
            </a:r>
            <a:r>
              <a:rPr lang="en-US" baseline="0"/>
              <a:t> Hours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803149606299206E-2"/>
          <c:y val="0.18502369495479731"/>
          <c:w val="0.90819685039370079"/>
          <c:h val="0.51922566489888844"/>
        </c:manualLayout>
      </c:layout>
      <c:lineChart>
        <c:grouping val="standard"/>
        <c:varyColors val="0"/>
        <c:ser>
          <c:idx val="0"/>
          <c:order val="0"/>
          <c:tx>
            <c:strRef>
              <c:f>RHs!$Q$9</c:f>
              <c:strCache>
                <c:ptCount val="1"/>
                <c:pt idx="0">
                  <c:v>Total</c:v>
                </c:pt>
              </c:strCache>
            </c:strRef>
          </c:tx>
          <c:spPr>
            <a:ln w="28575" cap="rnd">
              <a:solidFill>
                <a:schemeClr val="accent1"/>
              </a:solidFill>
              <a:round/>
            </a:ln>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RHs!$P$10:$P$23</c:f>
              <c:multiLvlStrCache>
                <c:ptCount val="10"/>
                <c:lvl>
                  <c:pt idx="0">
                    <c:v>2</c:v>
                  </c:pt>
                  <c:pt idx="1">
                    <c:v>3</c:v>
                  </c:pt>
                  <c:pt idx="2">
                    <c:v>4</c:v>
                  </c:pt>
                  <c:pt idx="3">
                    <c:v>5</c:v>
                  </c:pt>
                  <c:pt idx="4">
                    <c:v>6</c:v>
                  </c:pt>
                  <c:pt idx="5">
                    <c:v>8</c:v>
                  </c:pt>
                  <c:pt idx="6">
                    <c:v>9</c:v>
                  </c:pt>
                  <c:pt idx="7">
                    <c:v>10</c:v>
                  </c:pt>
                  <c:pt idx="8">
                    <c:v>11</c:v>
                  </c:pt>
                  <c:pt idx="9">
                    <c:v>12</c:v>
                  </c:pt>
                </c:lvl>
                <c:lvl>
                  <c:pt idx="0">
                    <c:v>Jan</c:v>
                  </c:pt>
                  <c:pt idx="4">
                    <c:v>Feb</c:v>
                  </c:pt>
                  <c:pt idx="7">
                    <c:v>Mar</c:v>
                  </c:pt>
                </c:lvl>
              </c:multiLvlStrCache>
            </c:multiLvlStrRef>
          </c:cat>
          <c:val>
            <c:numRef>
              <c:f>RHs!$Q$10:$Q$23</c:f>
              <c:numCache>
                <c:formatCode>General</c:formatCode>
                <c:ptCount val="10"/>
                <c:pt idx="0">
                  <c:v>880</c:v>
                </c:pt>
                <c:pt idx="1">
                  <c:v>692</c:v>
                </c:pt>
                <c:pt idx="2">
                  <c:v>1297</c:v>
                </c:pt>
                <c:pt idx="3">
                  <c:v>1514</c:v>
                </c:pt>
                <c:pt idx="4">
                  <c:v>1247</c:v>
                </c:pt>
                <c:pt idx="5">
                  <c:v>1677</c:v>
                </c:pt>
                <c:pt idx="6">
                  <c:v>3764</c:v>
                </c:pt>
                <c:pt idx="7">
                  <c:v>913</c:v>
                </c:pt>
                <c:pt idx="8">
                  <c:v>1801</c:v>
                </c:pt>
                <c:pt idx="9">
                  <c:v>1742</c:v>
                </c:pt>
              </c:numCache>
            </c:numRef>
          </c:val>
          <c:smooth val="0"/>
          <c:extLst>
            <c:ext xmlns:c16="http://schemas.microsoft.com/office/drawing/2014/chart" uri="{C3380CC4-5D6E-409C-BE32-E72D297353CC}">
              <c16:uniqueId val="{00000000-8A5C-433F-89C7-F51AD32A9F61}"/>
            </c:ext>
          </c:extLst>
        </c:ser>
        <c:dLbls>
          <c:showLegendKey val="0"/>
          <c:showVal val="0"/>
          <c:showCatName val="0"/>
          <c:showSerName val="0"/>
          <c:showPercent val="0"/>
          <c:showBubbleSize val="0"/>
        </c:dLbls>
        <c:smooth val="0"/>
        <c:axId val="1626416879"/>
        <c:axId val="1626408239"/>
      </c:lineChart>
      <c:catAx>
        <c:axId val="1626416879"/>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Week</a:t>
                </a:r>
                <a:r>
                  <a:rPr lang="en-US" baseline="0"/>
                  <a:t> Number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408239"/>
        <c:crosses val="autoZero"/>
        <c:auto val="1"/>
        <c:lblAlgn val="ctr"/>
        <c:lblOffset val="100"/>
        <c:noMultiLvlLbl val="0"/>
      </c:catAx>
      <c:valAx>
        <c:axId val="162640823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416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Table!PivotTable8</c:name>
    <c:fmtId val="5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Downtime Trend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C00000"/>
            </a:solidFill>
            <a:round/>
          </a:ln>
          <a:effectLst/>
        </c:spPr>
        <c:marker>
          <c:symbol val="none"/>
        </c:marker>
        <c:dLbl>
          <c:idx val="0"/>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C00000"/>
            </a:solidFill>
            <a:round/>
          </a:ln>
          <a:effectLst/>
        </c:spPr>
        <c:marker>
          <c:symbol val="none"/>
        </c:marker>
        <c:dLbl>
          <c:idx val="0"/>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C00000"/>
            </a:solidFill>
            <a:round/>
          </a:ln>
          <a:effectLst/>
        </c:spPr>
        <c:marker>
          <c:symbol val="none"/>
        </c:marker>
        <c:dLbl>
          <c:idx val="0"/>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rgbClr val="C00000"/>
            </a:solidFill>
            <a:round/>
          </a:ln>
          <a:effectLst/>
        </c:spPr>
        <c:marker>
          <c:symbol val="none"/>
        </c:marker>
        <c:dLbl>
          <c:idx val="0"/>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23876154689565"/>
          <c:y val="0.21187407976859027"/>
          <c:w val="0.89845155595529791"/>
          <c:h val="0.5007179433723794"/>
        </c:manualLayout>
      </c:layout>
      <c:barChart>
        <c:barDir val="col"/>
        <c:grouping val="clustered"/>
        <c:varyColors val="0"/>
        <c:ser>
          <c:idx val="1"/>
          <c:order val="1"/>
          <c:tx>
            <c:strRef>
              <c:f>'Pivot Table'!$V$4</c:f>
              <c:strCache>
                <c:ptCount val="1"/>
                <c:pt idx="0">
                  <c:v>Total WO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Table'!$T$5:$T$10</c:f>
              <c:multiLvlStrCache>
                <c:ptCount val="3"/>
                <c:lvl>
                  <c:pt idx="0">
                    <c:v>40</c:v>
                  </c:pt>
                  <c:pt idx="1">
                    <c:v>41</c:v>
                  </c:pt>
                  <c:pt idx="2">
                    <c:v>42</c:v>
                  </c:pt>
                </c:lvl>
                <c:lvl>
                  <c:pt idx="0">
                    <c:v>Oct</c:v>
                  </c:pt>
                </c:lvl>
                <c:lvl>
                  <c:pt idx="0">
                    <c:v>2026</c:v>
                  </c:pt>
                </c:lvl>
              </c:multiLvlStrCache>
            </c:multiLvlStrRef>
          </c:cat>
          <c:val>
            <c:numRef>
              <c:f>'Pivot Table'!$V$5:$V$10</c:f>
              <c:numCache>
                <c:formatCode>General</c:formatCode>
                <c:ptCount val="3"/>
                <c:pt idx="0">
                  <c:v>16</c:v>
                </c:pt>
                <c:pt idx="1">
                  <c:v>17</c:v>
                </c:pt>
                <c:pt idx="2">
                  <c:v>8</c:v>
                </c:pt>
              </c:numCache>
            </c:numRef>
          </c:val>
          <c:extLst>
            <c:ext xmlns:c16="http://schemas.microsoft.com/office/drawing/2014/chart" uri="{C3380CC4-5D6E-409C-BE32-E72D297353CC}">
              <c16:uniqueId val="{00000000-740D-49E9-9300-DDE26A8AA508}"/>
            </c:ext>
          </c:extLst>
        </c:ser>
        <c:dLbls>
          <c:showLegendKey val="0"/>
          <c:showVal val="0"/>
          <c:showCatName val="0"/>
          <c:showSerName val="0"/>
          <c:showPercent val="0"/>
          <c:showBubbleSize val="0"/>
        </c:dLbls>
        <c:gapWidth val="50"/>
        <c:axId val="637413071"/>
        <c:axId val="637402511"/>
      </c:barChart>
      <c:lineChart>
        <c:grouping val="standard"/>
        <c:varyColors val="0"/>
        <c:ser>
          <c:idx val="0"/>
          <c:order val="0"/>
          <c:tx>
            <c:strRef>
              <c:f>'Pivot Table'!$U$4</c:f>
              <c:strCache>
                <c:ptCount val="1"/>
                <c:pt idx="0">
                  <c:v> Downtime (hr.)</c:v>
                </c:pt>
              </c:strCache>
            </c:strRef>
          </c:tx>
          <c:spPr>
            <a:ln w="28575" cap="rnd">
              <a:solidFill>
                <a:srgbClr val="C00000"/>
              </a:solidFill>
              <a:round/>
            </a:ln>
            <a:effectLst/>
          </c:spPr>
          <c:marker>
            <c:symbol val="none"/>
          </c:marker>
          <c:dLbls>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Table'!$T$5:$T$10</c:f>
              <c:multiLvlStrCache>
                <c:ptCount val="3"/>
                <c:lvl>
                  <c:pt idx="0">
                    <c:v>40</c:v>
                  </c:pt>
                  <c:pt idx="1">
                    <c:v>41</c:v>
                  </c:pt>
                  <c:pt idx="2">
                    <c:v>42</c:v>
                  </c:pt>
                </c:lvl>
                <c:lvl>
                  <c:pt idx="0">
                    <c:v>Oct</c:v>
                  </c:pt>
                </c:lvl>
                <c:lvl>
                  <c:pt idx="0">
                    <c:v>2026</c:v>
                  </c:pt>
                </c:lvl>
              </c:multiLvlStrCache>
            </c:multiLvlStrRef>
          </c:cat>
          <c:val>
            <c:numRef>
              <c:f>'Pivot Table'!$U$5:$U$10</c:f>
              <c:numCache>
                <c:formatCode>General</c:formatCode>
                <c:ptCount val="3"/>
                <c:pt idx="0">
                  <c:v>3.83</c:v>
                </c:pt>
                <c:pt idx="1">
                  <c:v>4.8299999999999992</c:v>
                </c:pt>
                <c:pt idx="2">
                  <c:v>1.06</c:v>
                </c:pt>
              </c:numCache>
            </c:numRef>
          </c:val>
          <c:smooth val="0"/>
          <c:extLst>
            <c:ext xmlns:c16="http://schemas.microsoft.com/office/drawing/2014/chart" uri="{C3380CC4-5D6E-409C-BE32-E72D297353CC}">
              <c16:uniqueId val="{00000001-740D-49E9-9300-DDE26A8AA508}"/>
            </c:ext>
          </c:extLst>
        </c:ser>
        <c:dLbls>
          <c:showLegendKey val="0"/>
          <c:showVal val="0"/>
          <c:showCatName val="0"/>
          <c:showSerName val="0"/>
          <c:showPercent val="0"/>
          <c:showBubbleSize val="0"/>
        </c:dLbls>
        <c:marker val="1"/>
        <c:smooth val="0"/>
        <c:axId val="466441199"/>
        <c:axId val="466441679"/>
      </c:lineChart>
      <c:catAx>
        <c:axId val="466441199"/>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41679"/>
        <c:crosses val="autoZero"/>
        <c:auto val="1"/>
        <c:lblAlgn val="ctr"/>
        <c:lblOffset val="100"/>
        <c:noMultiLvlLbl val="0"/>
      </c:catAx>
      <c:valAx>
        <c:axId val="46644167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Downtime</a:t>
                </a:r>
                <a:r>
                  <a:rPr lang="en-US" baseline="0"/>
                  <a:t> (hr.)</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41199"/>
        <c:crosses val="autoZero"/>
        <c:crossBetween val="between"/>
      </c:valAx>
      <c:valAx>
        <c:axId val="63740251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37413071"/>
        <c:crosses val="max"/>
        <c:crossBetween val="between"/>
      </c:valAx>
      <c:catAx>
        <c:axId val="637413071"/>
        <c:scaling>
          <c:orientation val="minMax"/>
        </c:scaling>
        <c:delete val="1"/>
        <c:axPos val="b"/>
        <c:numFmt formatCode="General" sourceLinked="1"/>
        <c:majorTickMark val="out"/>
        <c:minorTickMark val="none"/>
        <c:tickLblPos val="nextTo"/>
        <c:crossAx val="637402511"/>
        <c:crosses val="autoZero"/>
        <c:auto val="1"/>
        <c:lblAlgn val="ctr"/>
        <c:lblOffset val="100"/>
        <c:noMultiLvlLbl val="0"/>
      </c:catAx>
      <c:spPr>
        <a:noFill/>
        <a:ln>
          <a:noFill/>
        </a:ln>
        <a:effectLst/>
      </c:spPr>
    </c:plotArea>
    <c:legend>
      <c:legendPos val="b"/>
      <c:layout>
        <c:manualLayout>
          <c:xMode val="edge"/>
          <c:yMode val="edge"/>
          <c:x val="0.64160413965456642"/>
          <c:y val="2.9520923846768608E-2"/>
          <c:w val="0.34807090572408272"/>
          <c:h val="0.16025282755500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Table!PivotTable13</c:name>
    <c:fmtId val="1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Action Status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Table'!$AU$4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Table'!$AT$5:$AT$7</c:f>
              <c:strCache>
                <c:ptCount val="2"/>
                <c:pt idx="0">
                  <c:v>Open</c:v>
                </c:pt>
                <c:pt idx="1">
                  <c:v>Finished</c:v>
                </c:pt>
              </c:strCache>
            </c:strRef>
          </c:cat>
          <c:val>
            <c:numRef>
              <c:f>'Pivot Table'!$AU$5:$AU$7</c:f>
              <c:numCache>
                <c:formatCode>General</c:formatCode>
                <c:ptCount val="2"/>
                <c:pt idx="0">
                  <c:v>40</c:v>
                </c:pt>
                <c:pt idx="1">
                  <c:v>1</c:v>
                </c:pt>
              </c:numCache>
            </c:numRef>
          </c:val>
          <c:extLst>
            <c:ext xmlns:c16="http://schemas.microsoft.com/office/drawing/2014/chart" uri="{C3380CC4-5D6E-409C-BE32-E72D297353CC}">
              <c16:uniqueId val="{00000000-49A2-4A11-BE03-5031C8002A0D}"/>
            </c:ext>
          </c:extLst>
        </c:ser>
        <c:dLbls>
          <c:dLblPos val="outEnd"/>
          <c:showLegendKey val="0"/>
          <c:showVal val="1"/>
          <c:showCatName val="0"/>
          <c:showSerName val="0"/>
          <c:showPercent val="0"/>
          <c:showBubbleSize val="0"/>
        </c:dLbls>
        <c:gapWidth val="100"/>
        <c:overlap val="-27"/>
        <c:axId val="456307695"/>
        <c:axId val="456305295"/>
      </c:barChart>
      <c:catAx>
        <c:axId val="4563076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305295"/>
        <c:crosses val="autoZero"/>
        <c:auto val="1"/>
        <c:lblAlgn val="ctr"/>
        <c:lblOffset val="100"/>
        <c:noMultiLvlLbl val="0"/>
      </c:catAx>
      <c:valAx>
        <c:axId val="456305295"/>
        <c:scaling>
          <c:orientation val="minMax"/>
        </c:scaling>
        <c:delete val="1"/>
        <c:axPos val="l"/>
        <c:numFmt formatCode="General" sourceLinked="1"/>
        <c:majorTickMark val="none"/>
        <c:minorTickMark val="none"/>
        <c:tickLblPos val="nextTo"/>
        <c:crossAx val="456307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Table!PivotTable10</c:name>
    <c:fmtId val="1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Downtime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49480181727408"/>
          <c:y val="0.16236142545081403"/>
          <c:w val="0.86345751750153876"/>
          <c:h val="0.72420506290185371"/>
        </c:manualLayout>
      </c:layout>
      <c:barChart>
        <c:barDir val="bar"/>
        <c:grouping val="clustered"/>
        <c:varyColors val="0"/>
        <c:ser>
          <c:idx val="0"/>
          <c:order val="0"/>
          <c:tx>
            <c:strRef>
              <c:f>'Pivot Table'!$AE$4</c:f>
              <c:strCache>
                <c:ptCount val="1"/>
                <c:pt idx="0">
                  <c:v>Total</c:v>
                </c:pt>
              </c:strCache>
            </c:strRef>
          </c:tx>
          <c:spPr>
            <a:solidFill>
              <a:schemeClr val="accent1"/>
            </a:solidFill>
            <a:ln>
              <a:noFill/>
            </a:ln>
            <a:effectLst/>
          </c:spPr>
          <c:invertIfNegative val="0"/>
          <c:cat>
            <c:strRef>
              <c:f>'Pivot Table'!$AD$5:$AD$7</c:f>
              <c:strCache>
                <c:ptCount val="2"/>
                <c:pt idx="0">
                  <c:v>STS</c:v>
                </c:pt>
                <c:pt idx="1">
                  <c:v>RTG</c:v>
                </c:pt>
              </c:strCache>
            </c:strRef>
          </c:cat>
          <c:val>
            <c:numRef>
              <c:f>'Pivot Table'!$AE$5:$AE$7</c:f>
              <c:numCache>
                <c:formatCode>General</c:formatCode>
                <c:ptCount val="2"/>
                <c:pt idx="0">
                  <c:v>3.37</c:v>
                </c:pt>
                <c:pt idx="1">
                  <c:v>6.35</c:v>
                </c:pt>
              </c:numCache>
            </c:numRef>
          </c:val>
          <c:extLst>
            <c:ext xmlns:c16="http://schemas.microsoft.com/office/drawing/2014/chart" uri="{C3380CC4-5D6E-409C-BE32-E72D297353CC}">
              <c16:uniqueId val="{00000000-ADAD-4870-A395-062BA73AEC7E}"/>
            </c:ext>
          </c:extLst>
        </c:ser>
        <c:dLbls>
          <c:showLegendKey val="0"/>
          <c:showVal val="0"/>
          <c:showCatName val="0"/>
          <c:showSerName val="0"/>
          <c:showPercent val="0"/>
          <c:showBubbleSize val="0"/>
        </c:dLbls>
        <c:gapWidth val="20"/>
        <c:axId val="556697040"/>
        <c:axId val="556694160"/>
      </c:barChart>
      <c:catAx>
        <c:axId val="5566970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94160"/>
        <c:crosses val="autoZero"/>
        <c:auto val="1"/>
        <c:lblAlgn val="ctr"/>
        <c:lblOffset val="100"/>
        <c:noMultiLvlLbl val="0"/>
      </c:catAx>
      <c:valAx>
        <c:axId val="556694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97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Table!PivotTable12</c:name>
    <c:fmtId val="1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RPN DISTRIBUTION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6"/>
        <c:spPr>
          <a:solidFill>
            <a:schemeClr val="accent1"/>
          </a:solidFill>
          <a:ln w="19050">
            <a:solidFill>
              <a:schemeClr val="lt1"/>
            </a:solidFill>
          </a:ln>
          <a:effectLst/>
        </c:spPr>
        <c:dLbl>
          <c:idx val="0"/>
          <c:layout>
            <c:manualLayout>
              <c:x val="4.2026993548612446E-2"/>
              <c:y val="-2.332196066074425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519332880748666"/>
                  <c:h val="0.16171098536809322"/>
                </c:manualLayout>
              </c15:layout>
            </c:ext>
          </c:extLst>
        </c:dLbl>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9"/>
        <c:spPr>
          <a:solidFill>
            <a:schemeClr val="accent1"/>
          </a:solidFill>
          <a:ln w="19050">
            <a:solidFill>
              <a:schemeClr val="lt1"/>
            </a:solidFill>
          </a:ln>
          <a:effectLst/>
        </c:spPr>
        <c:dLbl>
          <c:idx val="0"/>
          <c:layout>
            <c:manualLayout>
              <c:x val="4.2026993548612446E-2"/>
              <c:y val="-2.332196066074425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519332880748666"/>
                  <c:h val="0.16171098536809322"/>
                </c:manualLayout>
              </c15:layout>
            </c:ext>
          </c:extLst>
        </c:dLbl>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6269335937500001"/>
              <c:y val="0.12799887207221591"/>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12"/>
        <c:spPr>
          <a:solidFill>
            <a:schemeClr val="accent1"/>
          </a:solidFill>
          <a:ln w="19050">
            <a:solidFill>
              <a:schemeClr val="lt1"/>
            </a:solidFill>
          </a:ln>
          <a:effectLst/>
        </c:spPr>
        <c:dLbl>
          <c:idx val="0"/>
          <c:layout>
            <c:manualLayout>
              <c:x val="0.21591941776132628"/>
              <c:y val="-0.1528786070861349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634645757530122"/>
                  <c:h val="0.16171099877765566"/>
                </c:manualLayout>
              </c15:layout>
            </c:ext>
          </c:extLst>
        </c:dLbl>
      </c:pivotFmt>
      <c:pivotFmt>
        <c:idx val="13"/>
        <c:spPr>
          <a:solidFill>
            <a:schemeClr val="accent1"/>
          </a:solidFill>
          <a:ln w="19050">
            <a:solidFill>
              <a:schemeClr val="lt1"/>
            </a:solidFill>
          </a:ln>
          <a:effectLst/>
        </c:spPr>
      </c:pivotFmt>
    </c:pivotFmts>
    <c:plotArea>
      <c:layout>
        <c:manualLayout>
          <c:layoutTarget val="inner"/>
          <c:xMode val="edge"/>
          <c:yMode val="edge"/>
          <c:x val="0.20338736352656053"/>
          <c:y val="0.3859148043286203"/>
          <c:w val="0.61829030259013351"/>
          <c:h val="0.49490240620644621"/>
        </c:manualLayout>
      </c:layout>
      <c:doughnutChart>
        <c:varyColors val="1"/>
        <c:ser>
          <c:idx val="0"/>
          <c:order val="0"/>
          <c:tx>
            <c:strRef>
              <c:f>'Pivot Table'!$AP$4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86A-4354-B30F-733804E245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86A-4354-B30F-733804E2455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AA-4FFD-A19F-2939799E2825}"/>
              </c:ext>
            </c:extLst>
          </c:dPt>
          <c:dLbls>
            <c:dLbl>
              <c:idx val="0"/>
              <c:layout>
                <c:manualLayout>
                  <c:x val="-0.16269335937500001"/>
                  <c:y val="0.12799887207221591"/>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 xmlns:c16="http://schemas.microsoft.com/office/drawing/2014/chart" uri="{C3380CC4-5D6E-409C-BE32-E72D297353CC}">
                  <c16:uniqueId val="{00000001-786A-4354-B30F-733804E24553}"/>
                </c:ext>
              </c:extLst>
            </c:dLbl>
            <c:dLbl>
              <c:idx val="1"/>
              <c:layout>
                <c:manualLayout>
                  <c:x val="0.21591941776132628"/>
                  <c:y val="-0.1528786070861349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634645757530122"/>
                      <c:h val="0.16171099877765566"/>
                    </c:manualLayout>
                  </c15:layout>
                </c:ext>
                <c:ext xmlns:c16="http://schemas.microsoft.com/office/drawing/2014/chart" uri="{C3380CC4-5D6E-409C-BE32-E72D297353CC}">
                  <c16:uniqueId val="{00000003-786A-4354-B30F-733804E2455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Table'!$AO$5:$AO$8</c:f>
              <c:strCache>
                <c:ptCount val="3"/>
                <c:pt idx="0">
                  <c:v>Low</c:v>
                </c:pt>
                <c:pt idx="1">
                  <c:v>Medium</c:v>
                </c:pt>
                <c:pt idx="2">
                  <c:v>High</c:v>
                </c:pt>
              </c:strCache>
            </c:strRef>
          </c:cat>
          <c:val>
            <c:numRef>
              <c:f>'Pivot Table'!$AP$5:$AP$8</c:f>
              <c:numCache>
                <c:formatCode>General</c:formatCode>
                <c:ptCount val="3"/>
                <c:pt idx="0">
                  <c:v>32</c:v>
                </c:pt>
                <c:pt idx="1">
                  <c:v>8</c:v>
                </c:pt>
                <c:pt idx="2">
                  <c:v>1</c:v>
                </c:pt>
              </c:numCache>
            </c:numRef>
          </c:val>
          <c:extLst>
            <c:ext xmlns:c16="http://schemas.microsoft.com/office/drawing/2014/chart" uri="{C3380CC4-5D6E-409C-BE32-E72D297353CC}">
              <c16:uniqueId val="{00000004-786A-4354-B30F-733804E24553}"/>
            </c:ext>
          </c:extLst>
        </c:ser>
        <c:dLbls>
          <c:showLegendKey val="0"/>
          <c:showVal val="0"/>
          <c:showCatName val="0"/>
          <c:showSerName val="0"/>
          <c:showPercent val="0"/>
          <c:showBubbleSize val="0"/>
          <c:showLeaderLines val="0"/>
        </c:dLbls>
        <c:firstSliceAng val="49"/>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Table!PivotTable14</c:name>
    <c:fmtId val="2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Failures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5608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5608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831010588780203E-2"/>
          <c:y val="0.21653168402777778"/>
          <c:w val="0.86519253786784434"/>
          <c:h val="0.71400434027777782"/>
        </c:manualLayout>
      </c:layout>
      <c:barChart>
        <c:barDir val="bar"/>
        <c:grouping val="clustered"/>
        <c:varyColors val="0"/>
        <c:ser>
          <c:idx val="0"/>
          <c:order val="0"/>
          <c:tx>
            <c:strRef>
              <c:f>'Pivot Table'!$AY$4:$AY$5</c:f>
              <c:strCache>
                <c:ptCount val="1"/>
                <c:pt idx="0">
                  <c:v>ER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Table'!$AX$6:$AX$8</c:f>
              <c:strCache>
                <c:ptCount val="2"/>
                <c:pt idx="0">
                  <c:v>STS</c:v>
                </c:pt>
                <c:pt idx="1">
                  <c:v>RTG</c:v>
                </c:pt>
              </c:strCache>
            </c:strRef>
          </c:cat>
          <c:val>
            <c:numRef>
              <c:f>'Pivot Table'!$AY$6:$AY$8</c:f>
              <c:numCache>
                <c:formatCode>General</c:formatCode>
                <c:ptCount val="2"/>
                <c:pt idx="0">
                  <c:v>11</c:v>
                </c:pt>
                <c:pt idx="1">
                  <c:v>22</c:v>
                </c:pt>
              </c:numCache>
            </c:numRef>
          </c:val>
          <c:extLst>
            <c:ext xmlns:c16="http://schemas.microsoft.com/office/drawing/2014/chart" uri="{C3380CC4-5D6E-409C-BE32-E72D297353CC}">
              <c16:uniqueId val="{00000000-D80A-4B72-AFDD-37ADB086B5DA}"/>
            </c:ext>
          </c:extLst>
        </c:ser>
        <c:ser>
          <c:idx val="1"/>
          <c:order val="1"/>
          <c:tx>
            <c:strRef>
              <c:f>'Pivot Table'!$AZ$4:$AZ$5</c:f>
              <c:strCache>
                <c:ptCount val="1"/>
                <c:pt idx="0">
                  <c:v>OP</c:v>
                </c:pt>
              </c:strCache>
            </c:strRef>
          </c:tx>
          <c:spPr>
            <a:solidFill>
              <a:srgbClr val="15608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Table'!$AX$6:$AX$8</c:f>
              <c:strCache>
                <c:ptCount val="2"/>
                <c:pt idx="0">
                  <c:v>STS</c:v>
                </c:pt>
                <c:pt idx="1">
                  <c:v>RTG</c:v>
                </c:pt>
              </c:strCache>
            </c:strRef>
          </c:cat>
          <c:val>
            <c:numRef>
              <c:f>'Pivot Table'!$AZ$6:$AZ$8</c:f>
              <c:numCache>
                <c:formatCode>General</c:formatCode>
                <c:ptCount val="2"/>
                <c:pt idx="0">
                  <c:v>2</c:v>
                </c:pt>
                <c:pt idx="1">
                  <c:v>6</c:v>
                </c:pt>
              </c:numCache>
            </c:numRef>
          </c:val>
          <c:extLst>
            <c:ext xmlns:c16="http://schemas.microsoft.com/office/drawing/2014/chart" uri="{C3380CC4-5D6E-409C-BE32-E72D297353CC}">
              <c16:uniqueId val="{00000004-126E-476C-B96E-E3C0A82EB8B4}"/>
            </c:ext>
          </c:extLst>
        </c:ser>
        <c:dLbls>
          <c:dLblPos val="outEnd"/>
          <c:showLegendKey val="0"/>
          <c:showVal val="1"/>
          <c:showCatName val="0"/>
          <c:showSerName val="0"/>
          <c:showPercent val="0"/>
          <c:showBubbleSize val="0"/>
        </c:dLbls>
        <c:gapWidth val="20"/>
        <c:axId val="592489456"/>
        <c:axId val="592489936"/>
      </c:barChart>
      <c:catAx>
        <c:axId val="592489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489936"/>
        <c:crosses val="autoZero"/>
        <c:auto val="1"/>
        <c:lblAlgn val="ctr"/>
        <c:lblOffset val="100"/>
        <c:noMultiLvlLbl val="0"/>
      </c:catAx>
      <c:valAx>
        <c:axId val="592489936"/>
        <c:scaling>
          <c:orientation val="minMax"/>
        </c:scaling>
        <c:delete val="1"/>
        <c:axPos val="b"/>
        <c:numFmt formatCode="General" sourceLinked="1"/>
        <c:majorTickMark val="none"/>
        <c:minorTickMark val="none"/>
        <c:tickLblPos val="nextTo"/>
        <c:crossAx val="592489456"/>
        <c:crosses val="autoZero"/>
        <c:crossBetween val="between"/>
      </c:valAx>
      <c:spPr>
        <a:noFill/>
        <a:ln>
          <a:noFill/>
        </a:ln>
        <a:effectLst/>
      </c:spPr>
    </c:plotArea>
    <c:legend>
      <c:legendPos val="t"/>
      <c:layout>
        <c:manualLayout>
          <c:xMode val="edge"/>
          <c:yMode val="edge"/>
          <c:x val="0.42670210164968014"/>
          <c:y val="0.11720848932565615"/>
          <c:w val="0.14058902427835571"/>
          <c:h val="8.459844416926637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Table!PivotTable16</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Downtime Distribution</a:t>
            </a:r>
          </a:p>
        </c:rich>
      </c:tx>
      <c:layout>
        <c:manualLayout>
          <c:xMode val="edge"/>
          <c:yMode val="edge"/>
          <c:x val="0.39364108515959589"/>
          <c:y val="2.5208424590152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967858349457906E-2"/>
          <c:y val="0.15353103577635599"/>
          <c:w val="0.89679588703978952"/>
          <c:h val="0.65919848301451045"/>
        </c:manualLayout>
      </c:layout>
      <c:barChart>
        <c:barDir val="col"/>
        <c:grouping val="clustered"/>
        <c:varyColors val="0"/>
        <c:ser>
          <c:idx val="0"/>
          <c:order val="0"/>
          <c:tx>
            <c:strRef>
              <c:f>'Pivot Table'!$BX$6</c:f>
              <c:strCache>
                <c:ptCount val="1"/>
                <c:pt idx="0">
                  <c:v>Total</c:v>
                </c:pt>
              </c:strCache>
            </c:strRef>
          </c:tx>
          <c:spPr>
            <a:solidFill>
              <a:schemeClr val="accent1"/>
            </a:solidFill>
            <a:ln>
              <a:noFill/>
            </a:ln>
            <a:effectLst/>
          </c:spPr>
          <c:invertIfNegative val="0"/>
          <c:cat>
            <c:strRef>
              <c:f>'Pivot Table'!$BW$7:$BW$13</c:f>
              <c:strCache>
                <c:ptCount val="7"/>
                <c:pt idx="0">
                  <c:v>0-0.1</c:v>
                </c:pt>
                <c:pt idx="1">
                  <c:v>0.1-0.2</c:v>
                </c:pt>
                <c:pt idx="2">
                  <c:v>0.2-0.3</c:v>
                </c:pt>
                <c:pt idx="3">
                  <c:v>0.3-0.4</c:v>
                </c:pt>
                <c:pt idx="4">
                  <c:v>0.4-0.5</c:v>
                </c:pt>
                <c:pt idx="5">
                  <c:v>0.5-0.6</c:v>
                </c:pt>
                <c:pt idx="6">
                  <c:v>0.8-0.9</c:v>
                </c:pt>
              </c:strCache>
            </c:strRef>
          </c:cat>
          <c:val>
            <c:numRef>
              <c:f>'Pivot Table'!$BX$7:$BX$13</c:f>
              <c:numCache>
                <c:formatCode>General</c:formatCode>
                <c:ptCount val="7"/>
                <c:pt idx="0">
                  <c:v>8</c:v>
                </c:pt>
                <c:pt idx="1">
                  <c:v>16</c:v>
                </c:pt>
                <c:pt idx="2">
                  <c:v>6</c:v>
                </c:pt>
                <c:pt idx="3">
                  <c:v>1</c:v>
                </c:pt>
                <c:pt idx="4">
                  <c:v>5</c:v>
                </c:pt>
                <c:pt idx="5">
                  <c:v>4</c:v>
                </c:pt>
                <c:pt idx="6">
                  <c:v>1</c:v>
                </c:pt>
              </c:numCache>
            </c:numRef>
          </c:val>
          <c:extLst>
            <c:ext xmlns:c16="http://schemas.microsoft.com/office/drawing/2014/chart" uri="{C3380CC4-5D6E-409C-BE32-E72D297353CC}">
              <c16:uniqueId val="{00000000-A2C4-4E04-A8C2-C8DCA7D54B66}"/>
            </c:ext>
          </c:extLst>
        </c:ser>
        <c:dLbls>
          <c:showLegendKey val="0"/>
          <c:showVal val="0"/>
          <c:showCatName val="0"/>
          <c:showSerName val="0"/>
          <c:showPercent val="0"/>
          <c:showBubbleSize val="0"/>
        </c:dLbls>
        <c:gapWidth val="0"/>
        <c:overlap val="-27"/>
        <c:axId val="2022778783"/>
        <c:axId val="2022772063"/>
      </c:barChart>
      <c:catAx>
        <c:axId val="202277878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cross"/>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022772063"/>
        <c:crosses val="autoZero"/>
        <c:auto val="1"/>
        <c:lblAlgn val="ctr"/>
        <c:lblOffset val="100"/>
        <c:noMultiLvlLbl val="0"/>
      </c:catAx>
      <c:valAx>
        <c:axId val="202277206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778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Table!PivotTable25</c:name>
    <c:fmtId val="2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Status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pivotFmt>
      <c:pivotFmt>
        <c:idx val="34"/>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pivotFmt>
    </c:pivotFmts>
    <c:plotArea>
      <c:layout>
        <c:manualLayout>
          <c:layoutTarget val="inner"/>
          <c:xMode val="edge"/>
          <c:yMode val="edge"/>
          <c:x val="8.4357055448376461E-2"/>
          <c:y val="0.27597167175296083"/>
          <c:w val="0.88423488551796203"/>
          <c:h val="0.665610518383838"/>
        </c:manualLayout>
      </c:layout>
      <c:barChart>
        <c:barDir val="bar"/>
        <c:grouping val="percentStacked"/>
        <c:varyColors val="0"/>
        <c:ser>
          <c:idx val="0"/>
          <c:order val="0"/>
          <c:tx>
            <c:strRef>
              <c:f>'Pivot Table'!$BE$7:$BE$8</c:f>
              <c:strCache>
                <c:ptCount val="1"/>
                <c:pt idx="0">
                  <c:v>Open</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E188-4964-A833-F71B0B5E3BA7}"/>
              </c:ext>
            </c:extLst>
          </c:dPt>
          <c:dPt>
            <c:idx val="2"/>
            <c:invertIfNegative val="0"/>
            <c:bubble3D val="0"/>
            <c:extLst>
              <c:ext xmlns:c16="http://schemas.microsoft.com/office/drawing/2014/chart" uri="{C3380CC4-5D6E-409C-BE32-E72D297353CC}">
                <c16:uniqueId val="{00000002-EAEB-46DA-8D6D-7A369B511529}"/>
              </c:ext>
            </c:extLst>
          </c:dPt>
          <c:dPt>
            <c:idx val="3"/>
            <c:invertIfNegative val="0"/>
            <c:bubble3D val="0"/>
            <c:extLst>
              <c:ext xmlns:c16="http://schemas.microsoft.com/office/drawing/2014/chart" uri="{C3380CC4-5D6E-409C-BE32-E72D297353CC}">
                <c16:uniqueId val="{00000003-E8BF-4763-9552-6EE15561B80F}"/>
              </c:ext>
            </c:extLst>
          </c:dPt>
          <c:dPt>
            <c:idx val="5"/>
            <c:invertIfNegative val="0"/>
            <c:bubble3D val="0"/>
            <c:extLst>
              <c:ext xmlns:c16="http://schemas.microsoft.com/office/drawing/2014/chart" uri="{C3380CC4-5D6E-409C-BE32-E72D297353CC}">
                <c16:uniqueId val="{00000001-4164-497B-B3A2-E4953E4F2F1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Table'!$BD$9:$BD$11</c:f>
              <c:strCache>
                <c:ptCount val="2"/>
                <c:pt idx="0">
                  <c:v>STS</c:v>
                </c:pt>
                <c:pt idx="1">
                  <c:v>RTG</c:v>
                </c:pt>
              </c:strCache>
            </c:strRef>
          </c:cat>
          <c:val>
            <c:numRef>
              <c:f>'Pivot Table'!$BE$9:$BE$11</c:f>
              <c:numCache>
                <c:formatCode>General</c:formatCode>
                <c:ptCount val="2"/>
                <c:pt idx="0">
                  <c:v>13</c:v>
                </c:pt>
                <c:pt idx="1">
                  <c:v>27</c:v>
                </c:pt>
              </c:numCache>
            </c:numRef>
          </c:val>
          <c:extLst>
            <c:ext xmlns:c16="http://schemas.microsoft.com/office/drawing/2014/chart" uri="{C3380CC4-5D6E-409C-BE32-E72D297353CC}">
              <c16:uniqueId val="{00000000-A9B2-4F02-A8F3-152A81EE2623}"/>
            </c:ext>
          </c:extLst>
        </c:ser>
        <c:ser>
          <c:idx val="1"/>
          <c:order val="1"/>
          <c:tx>
            <c:strRef>
              <c:f>'Pivot Table'!$BF$7:$BF$8</c:f>
              <c:strCache>
                <c:ptCount val="1"/>
                <c:pt idx="0">
                  <c:v>Finished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Table'!$BD$9:$BD$11</c:f>
              <c:strCache>
                <c:ptCount val="2"/>
                <c:pt idx="0">
                  <c:v>STS</c:v>
                </c:pt>
                <c:pt idx="1">
                  <c:v>RTG</c:v>
                </c:pt>
              </c:strCache>
            </c:strRef>
          </c:cat>
          <c:val>
            <c:numRef>
              <c:f>'Pivot Table'!$BF$9:$BF$11</c:f>
              <c:numCache>
                <c:formatCode>General</c:formatCode>
                <c:ptCount val="2"/>
                <c:pt idx="1">
                  <c:v>1</c:v>
                </c:pt>
              </c:numCache>
            </c:numRef>
          </c:val>
          <c:extLst>
            <c:ext xmlns:c16="http://schemas.microsoft.com/office/drawing/2014/chart" uri="{C3380CC4-5D6E-409C-BE32-E72D297353CC}">
              <c16:uniqueId val="{00000007-4703-4282-83BC-97BC1BBB791F}"/>
            </c:ext>
          </c:extLst>
        </c:ser>
        <c:dLbls>
          <c:showLegendKey val="0"/>
          <c:showVal val="0"/>
          <c:showCatName val="0"/>
          <c:showSerName val="0"/>
          <c:showPercent val="0"/>
          <c:showBubbleSize val="0"/>
        </c:dLbls>
        <c:gapWidth val="40"/>
        <c:overlap val="100"/>
        <c:axId val="1911556767"/>
        <c:axId val="1911560607"/>
      </c:barChart>
      <c:catAx>
        <c:axId val="1911556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1560607"/>
        <c:crosses val="autoZero"/>
        <c:auto val="1"/>
        <c:lblAlgn val="ctr"/>
        <c:lblOffset val="100"/>
        <c:noMultiLvlLbl val="0"/>
      </c:catAx>
      <c:valAx>
        <c:axId val="1911560607"/>
        <c:scaling>
          <c:orientation val="minMax"/>
        </c:scaling>
        <c:delete val="1"/>
        <c:axPos val="b"/>
        <c:numFmt formatCode="0%" sourceLinked="1"/>
        <c:majorTickMark val="none"/>
        <c:minorTickMark val="none"/>
        <c:tickLblPos val="nextTo"/>
        <c:crossAx val="19115567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Table!PivotTable26</c:name>
    <c:fmtId val="3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Priority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91391639163916"/>
          <c:y val="0.18757867777501483"/>
          <c:w val="0.88232268778560474"/>
          <c:h val="0.774161938728684"/>
        </c:manualLayout>
      </c:layout>
      <c:barChart>
        <c:barDir val="bar"/>
        <c:grouping val="percentStacked"/>
        <c:varyColors val="0"/>
        <c:ser>
          <c:idx val="0"/>
          <c:order val="0"/>
          <c:tx>
            <c:strRef>
              <c:f>'Pivot Table'!$CI$10:$CI$11</c:f>
              <c:strCache>
                <c:ptCount val="1"/>
                <c:pt idx="0">
                  <c:v>Low</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Table'!$CI$12:$CI$14</c:f>
              <c:numCache>
                <c:formatCode>General</c:formatCode>
                <c:ptCount val="2"/>
                <c:pt idx="0">
                  <c:v>22</c:v>
                </c:pt>
                <c:pt idx="1">
                  <c:v>10</c:v>
                </c:pt>
              </c:numCache>
            </c:numRef>
          </c:val>
          <c:extLst>
            <c:ext xmlns:c16="http://schemas.microsoft.com/office/drawing/2014/chart" uri="{C3380CC4-5D6E-409C-BE32-E72D297353CC}">
              <c16:uniqueId val="{00000000-FB46-4EE0-8A42-34E0840AE25C}"/>
            </c:ext>
          </c:extLst>
        </c:ser>
        <c:ser>
          <c:idx val="1"/>
          <c:order val="1"/>
          <c:tx>
            <c:strRef>
              <c:f>'Pivot Table'!$CJ$10:$CJ$11</c:f>
              <c:strCache>
                <c:ptCount val="1"/>
                <c:pt idx="0">
                  <c:v>Medium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Table'!$CJ$12:$CJ$14</c:f>
              <c:numCache>
                <c:formatCode>General</c:formatCode>
                <c:ptCount val="2"/>
                <c:pt idx="0">
                  <c:v>5</c:v>
                </c:pt>
                <c:pt idx="1">
                  <c:v>3</c:v>
                </c:pt>
              </c:numCache>
            </c:numRef>
          </c:val>
          <c:extLst>
            <c:ext xmlns:c16="http://schemas.microsoft.com/office/drawing/2014/chart" uri="{C3380CC4-5D6E-409C-BE32-E72D297353CC}">
              <c16:uniqueId val="{00000007-EEE9-4A2F-BF7D-ACAA8E4D25BF}"/>
            </c:ext>
          </c:extLst>
        </c:ser>
        <c:ser>
          <c:idx val="2"/>
          <c:order val="2"/>
          <c:tx>
            <c:strRef>
              <c:f>'Pivot Table'!$CK$10:$CK$11</c:f>
              <c:strCache>
                <c:ptCount val="1"/>
                <c:pt idx="0">
                  <c:v>High</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Table'!$CK$12:$CK$14</c:f>
              <c:numCache>
                <c:formatCode>General</c:formatCode>
                <c:ptCount val="2"/>
                <c:pt idx="0">
                  <c:v>1</c:v>
                </c:pt>
              </c:numCache>
            </c:numRef>
          </c:val>
          <c:extLst>
            <c:ext xmlns:c16="http://schemas.microsoft.com/office/drawing/2014/chart" uri="{C3380CC4-5D6E-409C-BE32-E72D297353CC}">
              <c16:uniqueId val="{00000008-EEE9-4A2F-BF7D-ACAA8E4D25BF}"/>
            </c:ext>
          </c:extLst>
        </c:ser>
        <c:dLbls>
          <c:dLblPos val="ctr"/>
          <c:showLegendKey val="0"/>
          <c:showVal val="1"/>
          <c:showCatName val="0"/>
          <c:showSerName val="0"/>
          <c:showPercent val="0"/>
          <c:showBubbleSize val="0"/>
        </c:dLbls>
        <c:gapWidth val="40"/>
        <c:overlap val="100"/>
        <c:axId val="457998367"/>
        <c:axId val="458013247"/>
      </c:barChart>
      <c:catAx>
        <c:axId val="457998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013247"/>
        <c:crosses val="autoZero"/>
        <c:auto val="1"/>
        <c:lblAlgn val="ctr"/>
        <c:lblOffset val="100"/>
        <c:noMultiLvlLbl val="0"/>
      </c:catAx>
      <c:valAx>
        <c:axId val="458013247"/>
        <c:scaling>
          <c:orientation val="minMax"/>
        </c:scaling>
        <c:delete val="1"/>
        <c:axPos val="b"/>
        <c:numFmt formatCode="0%" sourceLinked="1"/>
        <c:majorTickMark val="none"/>
        <c:minorTickMark val="none"/>
        <c:tickLblPos val="nextTo"/>
        <c:crossAx val="457998367"/>
        <c:crosses val="autoZero"/>
        <c:crossBetween val="between"/>
      </c:valAx>
      <c:spPr>
        <a:noFill/>
        <a:ln>
          <a:noFill/>
        </a:ln>
        <a:effectLst/>
      </c:spPr>
    </c:plotArea>
    <c:legend>
      <c:legendPos val="t"/>
      <c:layout>
        <c:manualLayout>
          <c:xMode val="edge"/>
          <c:yMode val="edge"/>
          <c:x val="0.3952729153169518"/>
          <c:y val="0.12078370693775781"/>
          <c:w val="0.28615061447692841"/>
          <c:h val="8.505948218312750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Table!PivotTable27</c:name>
    <c:fmtId val="3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0" i="0" u="none" strike="noStrike" kern="1200" cap="all" spc="120" normalizeH="0" baseline="0">
                <a:solidFill>
                  <a:sysClr val="windowText" lastClr="000000">
                    <a:lumMod val="65000"/>
                    <a:lumOff val="35000"/>
                  </a:sysClr>
                </a:solidFill>
                <a:latin typeface="+mn-lt"/>
                <a:ea typeface="+mn-ea"/>
                <a:cs typeface="+mn-cs"/>
              </a:defRPr>
            </a:pPr>
            <a:r>
              <a:rPr lang="en-US" sz="1200" b="0" i="0" u="none" strike="noStrike" kern="1200" cap="all" spc="120" normalizeH="0" baseline="0">
                <a:solidFill>
                  <a:sysClr val="windowText" lastClr="000000">
                    <a:lumMod val="65000"/>
                    <a:lumOff val="35000"/>
                  </a:sysClr>
                </a:solidFill>
                <a:latin typeface="+mn-lt"/>
                <a:ea typeface="+mn-ea"/>
                <a:cs typeface="+mn-cs"/>
              </a:rPr>
              <a:t>FMEA Risk Factors by Equipment (NEw)</a:t>
            </a:r>
          </a:p>
        </c:rich>
      </c:tx>
      <c:layout>
        <c:manualLayout>
          <c:xMode val="edge"/>
          <c:yMode val="edge"/>
          <c:x val="8.7515499426646923E-2"/>
          <c:y val="4.406808152325198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950515768723074E-2"/>
          <c:y val="0.2157834144492807"/>
          <c:w val="0.52410217276319537"/>
          <c:h val="0.77032748656272454"/>
        </c:manualLayout>
      </c:layout>
      <c:barChart>
        <c:barDir val="bar"/>
        <c:grouping val="stacked"/>
        <c:varyColors val="0"/>
        <c:ser>
          <c:idx val="0"/>
          <c:order val="0"/>
          <c:tx>
            <c:strRef>
              <c:f>'Pivot Table'!$CT$13</c:f>
              <c:strCache>
                <c:ptCount val="1"/>
                <c:pt idx="0">
                  <c:v>Avg Severity (S)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Table'!$CT$14:$CT$16</c:f>
              <c:numCache>
                <c:formatCode>0.00</c:formatCode>
                <c:ptCount val="2"/>
                <c:pt idx="0">
                  <c:v>6.25</c:v>
                </c:pt>
                <c:pt idx="1">
                  <c:v>6.8461538461538458</c:v>
                </c:pt>
              </c:numCache>
            </c:numRef>
          </c:val>
          <c:extLst>
            <c:ext xmlns:c16="http://schemas.microsoft.com/office/drawing/2014/chart" uri="{C3380CC4-5D6E-409C-BE32-E72D297353CC}">
              <c16:uniqueId val="{00000000-1822-4B35-B9C1-F620D77FAACE}"/>
            </c:ext>
          </c:extLst>
        </c:ser>
        <c:ser>
          <c:idx val="1"/>
          <c:order val="1"/>
          <c:tx>
            <c:strRef>
              <c:f>'Pivot Table'!$CU$13</c:f>
              <c:strCache>
                <c:ptCount val="1"/>
                <c:pt idx="0">
                  <c:v>Avg Detectability (D)</c:v>
                </c:pt>
              </c:strCache>
            </c:strRef>
          </c:tx>
          <c:spPr>
            <a:solidFill>
              <a:schemeClr val="bg2">
                <a:lumMod val="1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Table'!$CU$14:$CU$16</c:f>
              <c:numCache>
                <c:formatCode>0.00</c:formatCode>
                <c:ptCount val="2"/>
                <c:pt idx="0">
                  <c:v>4.1428571428571432</c:v>
                </c:pt>
                <c:pt idx="1">
                  <c:v>3.2307692307692308</c:v>
                </c:pt>
              </c:numCache>
            </c:numRef>
          </c:val>
          <c:extLst>
            <c:ext xmlns:c16="http://schemas.microsoft.com/office/drawing/2014/chart" uri="{C3380CC4-5D6E-409C-BE32-E72D297353CC}">
              <c16:uniqueId val="{00000001-1822-4B35-B9C1-F620D77FAACE}"/>
            </c:ext>
          </c:extLst>
        </c:ser>
        <c:ser>
          <c:idx val="2"/>
          <c:order val="2"/>
          <c:tx>
            <c:strRef>
              <c:f>'Pivot Table'!$CV$13</c:f>
              <c:strCache>
                <c:ptCount val="1"/>
                <c:pt idx="0">
                  <c:v>Avg Occurrence (O)</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Table'!$CV$14:$CV$16</c:f>
              <c:numCache>
                <c:formatCode>0.00</c:formatCode>
                <c:ptCount val="2"/>
                <c:pt idx="0">
                  <c:v>3.4642857142857144</c:v>
                </c:pt>
                <c:pt idx="1">
                  <c:v>4.0769230769230766</c:v>
                </c:pt>
              </c:numCache>
            </c:numRef>
          </c:val>
          <c:extLst>
            <c:ext xmlns:c16="http://schemas.microsoft.com/office/drawing/2014/chart" uri="{C3380CC4-5D6E-409C-BE32-E72D297353CC}">
              <c16:uniqueId val="{00000002-1822-4B35-B9C1-F620D77FAACE}"/>
            </c:ext>
          </c:extLst>
        </c:ser>
        <c:dLbls>
          <c:dLblPos val="ctr"/>
          <c:showLegendKey val="0"/>
          <c:showVal val="1"/>
          <c:showCatName val="0"/>
          <c:showSerName val="0"/>
          <c:showPercent val="0"/>
          <c:showBubbleSize val="0"/>
        </c:dLbls>
        <c:gapWidth val="40"/>
        <c:overlap val="100"/>
        <c:axId val="857259519"/>
        <c:axId val="857259999"/>
      </c:barChart>
      <c:catAx>
        <c:axId val="857259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259999"/>
        <c:crosses val="autoZero"/>
        <c:auto val="1"/>
        <c:lblAlgn val="ctr"/>
        <c:lblOffset val="100"/>
        <c:noMultiLvlLbl val="0"/>
      </c:catAx>
      <c:valAx>
        <c:axId val="857259999"/>
        <c:scaling>
          <c:orientation val="minMax"/>
        </c:scaling>
        <c:delete val="1"/>
        <c:axPos val="b"/>
        <c:numFmt formatCode="0.00" sourceLinked="1"/>
        <c:majorTickMark val="none"/>
        <c:minorTickMark val="none"/>
        <c:tickLblPos val="nextTo"/>
        <c:crossAx val="857259519"/>
        <c:crosses val="autoZero"/>
        <c:crossBetween val="between"/>
      </c:valAx>
      <c:spPr>
        <a:noFill/>
        <a:ln>
          <a:noFill/>
        </a:ln>
        <a:effectLst>
          <a:outerShdw blurRad="50800" dist="50800" dir="5400000" sx="1000" sy="1000" algn="ctr" rotWithShape="0">
            <a:srgbClr val="000000"/>
          </a:outerShdw>
          <a:softEdge rad="76200"/>
        </a:effectLst>
      </c:spPr>
    </c:plotArea>
    <c:legend>
      <c:legendPos val="t"/>
      <c:layout>
        <c:manualLayout>
          <c:xMode val="edge"/>
          <c:yMode val="edge"/>
          <c:x val="5.7293588372611455E-2"/>
          <c:y val="0.13723218003520643"/>
          <c:w val="0.54308360655088272"/>
          <c:h val="8.445259535860258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Table!PivotTable28</c:name>
    <c:fmtId val="45"/>
  </c:pivotSource>
  <c:chart>
    <c:title>
      <c:tx>
        <c:rich>
          <a:bodyPr rot="0" spcFirstLastPara="1" vertOverflow="ellipsis" vert="horz" wrap="square" anchor="ctr" anchorCtr="1"/>
          <a:lstStyle/>
          <a:p>
            <a:pPr marL="0" marR="0" lvl="1" indent="0" algn="l" defTabSz="914400" rtl="0" eaLnBrk="1" fontAlgn="auto" latinLnBrk="0" hangingPunct="1">
              <a:lnSpc>
                <a:spcPct val="100000"/>
              </a:lnSpc>
              <a:spcBef>
                <a:spcPts val="0"/>
              </a:spcBef>
              <a:spcAft>
                <a:spcPts val="0"/>
              </a:spcAft>
              <a:buClrTx/>
              <a:buSzTx/>
              <a:buFontTx/>
              <a:buNone/>
              <a:tabLst/>
              <a:defRPr lang="en-US" sz="1100" b="0" i="0" u="none" strike="noStrike" kern="1200" cap="all" spc="120" normalizeH="0" baseline="0">
                <a:solidFill>
                  <a:sysClr val="windowText" lastClr="000000">
                    <a:lumMod val="65000"/>
                    <a:lumOff val="35000"/>
                  </a:sysClr>
                </a:solidFill>
                <a:latin typeface="+mn-lt"/>
                <a:ea typeface="+mn-ea"/>
                <a:cs typeface="+mn-cs"/>
              </a:defRPr>
            </a:pPr>
            <a:r>
              <a:rPr lang="en-US" sz="1100" b="0" i="0" u="none" strike="noStrike" kern="1200" cap="all" spc="120" normalizeH="0" baseline="0">
                <a:solidFill>
                  <a:sysClr val="windowText" lastClr="000000">
                    <a:lumMod val="65000"/>
                    <a:lumOff val="35000"/>
                  </a:sysClr>
                </a:solidFill>
                <a:latin typeface="+mn-lt"/>
                <a:ea typeface="+mn-ea"/>
                <a:cs typeface="+mn-cs"/>
              </a:rPr>
              <a:t>AVG RPN by Equipment (New)</a:t>
            </a:r>
          </a:p>
        </c:rich>
      </c:tx>
      <c:layout>
        <c:manualLayout>
          <c:xMode val="edge"/>
          <c:yMode val="edge"/>
          <c:x val="0.15271667942012979"/>
          <c:y val="4.4749795839882422E-2"/>
        </c:manualLayout>
      </c:layout>
      <c:overlay val="0"/>
      <c:spPr>
        <a:noFill/>
        <a:ln>
          <a:noFill/>
        </a:ln>
        <a:effectLst/>
      </c:spPr>
      <c:txPr>
        <a:bodyPr rot="0" spcFirstLastPara="1" vertOverflow="ellipsis" vert="horz" wrap="square" anchor="ctr" anchorCtr="1"/>
        <a:lstStyle/>
        <a:p>
          <a:pPr marL="0" marR="0" lvl="1" indent="0" algn="l" defTabSz="914400" rtl="0" eaLnBrk="1" fontAlgn="auto" latinLnBrk="0" hangingPunct="1">
            <a:lnSpc>
              <a:spcPct val="100000"/>
            </a:lnSpc>
            <a:spcBef>
              <a:spcPts val="0"/>
            </a:spcBef>
            <a:spcAft>
              <a:spcPts val="0"/>
            </a:spcAft>
            <a:buClrTx/>
            <a:buSzTx/>
            <a:buFontTx/>
            <a:buNone/>
            <a:tabLst/>
            <a:defRPr lang="en-US" sz="11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49932880259147"/>
          <c:y val="0.21257380952380953"/>
          <c:w val="0.80307259258126074"/>
          <c:h val="0.78238650793650799"/>
        </c:manualLayout>
      </c:layout>
      <c:barChart>
        <c:barDir val="bar"/>
        <c:grouping val="clustered"/>
        <c:varyColors val="0"/>
        <c:ser>
          <c:idx val="0"/>
          <c:order val="0"/>
          <c:tx>
            <c:strRef>
              <c:f>'Pivot Table'!$CZ$17</c:f>
              <c:strCache>
                <c:ptCount val="1"/>
                <c:pt idx="0">
                  <c:v>Total</c:v>
                </c:pt>
              </c:strCache>
            </c:strRef>
          </c:tx>
          <c:spPr>
            <a:solidFill>
              <a:schemeClr val="accent1"/>
            </a:solidFill>
            <a:ln>
              <a:noFill/>
            </a:ln>
            <a:effectLst/>
          </c:spPr>
          <c:invertIfNegative val="0"/>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Table'!$CY$18:$CY$20</c:f>
              <c:strCache>
                <c:ptCount val="2"/>
                <c:pt idx="0">
                  <c:v>RTG</c:v>
                </c:pt>
                <c:pt idx="1">
                  <c:v>STS</c:v>
                </c:pt>
              </c:strCache>
            </c:strRef>
          </c:cat>
          <c:val>
            <c:numRef>
              <c:f>'Pivot Table'!$CZ$18:$CZ$20</c:f>
              <c:numCache>
                <c:formatCode>0.00</c:formatCode>
                <c:ptCount val="2"/>
                <c:pt idx="0">
                  <c:v>73.928571428571431</c:v>
                </c:pt>
                <c:pt idx="1">
                  <c:v>73.461538461538467</c:v>
                </c:pt>
              </c:numCache>
            </c:numRef>
          </c:val>
          <c:extLst>
            <c:ext xmlns:c16="http://schemas.microsoft.com/office/drawing/2014/chart" uri="{C3380CC4-5D6E-409C-BE32-E72D297353CC}">
              <c16:uniqueId val="{00000000-8207-4F28-9CC5-34CAA9B47D4A}"/>
            </c:ext>
          </c:extLst>
        </c:ser>
        <c:dLbls>
          <c:dLblPos val="outEnd"/>
          <c:showLegendKey val="0"/>
          <c:showVal val="1"/>
          <c:showCatName val="0"/>
          <c:showSerName val="0"/>
          <c:showPercent val="0"/>
          <c:showBubbleSize val="0"/>
        </c:dLbls>
        <c:gapWidth val="50"/>
        <c:axId val="1790319839"/>
        <c:axId val="1790320799"/>
      </c:barChart>
      <c:catAx>
        <c:axId val="1790319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320799"/>
        <c:crosses val="autoZero"/>
        <c:auto val="0"/>
        <c:lblAlgn val="ctr"/>
        <c:lblOffset val="100"/>
        <c:noMultiLvlLbl val="0"/>
      </c:catAx>
      <c:valAx>
        <c:axId val="1790320799"/>
        <c:scaling>
          <c:orientation val="minMax"/>
        </c:scaling>
        <c:delete val="1"/>
        <c:axPos val="b"/>
        <c:numFmt formatCode="0.00" sourceLinked="1"/>
        <c:majorTickMark val="none"/>
        <c:minorTickMark val="none"/>
        <c:tickLblPos val="nextTo"/>
        <c:crossAx val="1790319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MTTR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Table'!$DP$20</c:f>
              <c:strCache>
                <c:ptCount val="1"/>
                <c:pt idx="0">
                  <c:v>RTG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Table'!$DP$20:$DP$25</c:f>
              <c:strCache>
                <c:ptCount val="2"/>
                <c:pt idx="0">
                  <c:v>RTG</c:v>
                </c:pt>
                <c:pt idx="1">
                  <c:v>STS</c:v>
                </c:pt>
              </c:strCache>
            </c:strRef>
          </c:cat>
          <c:val>
            <c:numRef>
              <c:f>'Pivot Table'!$DQ$20:$DQ$25</c:f>
              <c:numCache>
                <c:formatCode>0.00</c:formatCode>
                <c:ptCount val="6"/>
                <c:pt idx="0">
                  <c:v>0.20863636363636362</c:v>
                </c:pt>
                <c:pt idx="1">
                  <c:v>0.25181818181818183</c:v>
                </c:pt>
              </c:numCache>
            </c:numRef>
          </c:val>
          <c:extLst>
            <c:ext xmlns:c16="http://schemas.microsoft.com/office/drawing/2014/chart" uri="{C3380CC4-5D6E-409C-BE32-E72D297353CC}">
              <c16:uniqueId val="{00000000-F271-4CC4-97E5-78D987E11CC5}"/>
            </c:ext>
          </c:extLst>
        </c:ser>
        <c:dLbls>
          <c:dLblPos val="outEnd"/>
          <c:showLegendKey val="0"/>
          <c:showVal val="1"/>
          <c:showCatName val="0"/>
          <c:showSerName val="0"/>
          <c:showPercent val="0"/>
          <c:showBubbleSize val="0"/>
        </c:dLbls>
        <c:gapWidth val="50"/>
        <c:axId val="1797610048"/>
        <c:axId val="1797610528"/>
      </c:barChart>
      <c:catAx>
        <c:axId val="1797610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610528"/>
        <c:crosses val="autoZero"/>
        <c:auto val="1"/>
        <c:lblAlgn val="ctr"/>
        <c:lblOffset val="100"/>
        <c:noMultiLvlLbl val="0"/>
      </c:catAx>
      <c:valAx>
        <c:axId val="1797610528"/>
        <c:scaling>
          <c:orientation val="minMax"/>
        </c:scaling>
        <c:delete val="1"/>
        <c:axPos val="b"/>
        <c:numFmt formatCode="0.00" sourceLinked="1"/>
        <c:majorTickMark val="none"/>
        <c:minorTickMark val="none"/>
        <c:tickLblPos val="nextTo"/>
        <c:crossAx val="179761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kern="1200" cap="all" spc="120" normalizeH="0" baseline="0">
                <a:solidFill>
                  <a:sysClr val="windowText" lastClr="000000">
                    <a:lumMod val="65000"/>
                    <a:lumOff val="35000"/>
                  </a:sysClr>
                </a:solidFill>
              </a:rPr>
              <a:t>RPN MTTR Correlation (Grouped by failure Mode)</a:t>
            </a:r>
          </a:p>
        </c:rich>
      </c:tx>
      <c:layout>
        <c:manualLayout>
          <c:xMode val="edge"/>
          <c:yMode val="edge"/>
          <c:x val="0.15095748650378782"/>
          <c:y val="5.13398072695550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499784436355888E-2"/>
          <c:y val="0.22842529558142832"/>
          <c:w val="0.88333085658678745"/>
          <c:h val="0.58922642762284194"/>
        </c:manualLayout>
      </c:layout>
      <c:scatterChart>
        <c:scatterStyle val="lineMarker"/>
        <c:varyColors val="0"/>
        <c:ser>
          <c:idx val="0"/>
          <c:order val="0"/>
          <c:tx>
            <c:strRef>
              <c:f> </c:f>
              <c:extLst xmlns:c15="http://schemas.microsoft.com/office/drawing/2012/chart"/>
            </c:strRef>
          </c:tx>
          <c:spPr>
            <a:ln w="25400" cap="rnd">
              <a:noFill/>
              <a:round/>
            </a:ln>
            <a:effectLst/>
          </c:spPr>
          <c:marker>
            <c:symbol val="circle"/>
            <c:size val="9"/>
            <c:spPr>
              <a:solidFill>
                <a:schemeClr val="accent4">
                  <a:lumMod val="75000"/>
                  <a:alpha val="97000"/>
                </a:schemeClr>
              </a:solidFill>
              <a:ln w="12700">
                <a:solidFill>
                  <a:schemeClr val="accent1"/>
                </a:solidFill>
                <a:round/>
              </a:ln>
              <a:effectLst/>
            </c:spPr>
          </c:marker>
          <c:xVal>
            <c:numRef>
              <c:f>'Pivot Table'!$DF$13:$DF$37</c:f>
              <c:numCache>
                <c:formatCode>General</c:formatCode>
                <c:ptCount val="25"/>
                <c:pt idx="0">
                  <c:v>0.12</c:v>
                </c:pt>
                <c:pt idx="1">
                  <c:v>0.21249999999999997</c:v>
                </c:pt>
                <c:pt idx="2">
                  <c:v>0.11333333333333334</c:v>
                </c:pt>
                <c:pt idx="3">
                  <c:v>0.28999999999999998</c:v>
                </c:pt>
                <c:pt idx="4">
                  <c:v>0.16</c:v>
                </c:pt>
                <c:pt idx="5">
                  <c:v>0.182</c:v>
                </c:pt>
                <c:pt idx="6">
                  <c:v>0.09</c:v>
                </c:pt>
                <c:pt idx="7">
                  <c:v>0.40499999999999997</c:v>
                </c:pt>
                <c:pt idx="8">
                  <c:v>0.48</c:v>
                </c:pt>
                <c:pt idx="9">
                  <c:v>0.23666666666666666</c:v>
                </c:pt>
                <c:pt idx="10">
                  <c:v>0.2</c:v>
                </c:pt>
                <c:pt idx="11">
                  <c:v>0.33500000000000002</c:v>
                </c:pt>
                <c:pt idx="12">
                  <c:v>0.08</c:v>
                </c:pt>
                <c:pt idx="13">
                  <c:v>0.29500000000000004</c:v>
                </c:pt>
                <c:pt idx="14">
                  <c:v>0.1</c:v>
                </c:pt>
                <c:pt idx="15">
                  <c:v>0.09</c:v>
                </c:pt>
                <c:pt idx="16">
                  <c:v>0.23707317073170728</c:v>
                </c:pt>
              </c:numCache>
            </c:numRef>
          </c:xVal>
          <c:yVal>
            <c:numRef>
              <c:f>'Pivot Table'!$DE$13:$DE$37</c:f>
              <c:numCache>
                <c:formatCode>General</c:formatCode>
                <c:ptCount val="25"/>
                <c:pt idx="0">
                  <c:v>50</c:v>
                </c:pt>
                <c:pt idx="1">
                  <c:v>78</c:v>
                </c:pt>
                <c:pt idx="2">
                  <c:v>56</c:v>
                </c:pt>
                <c:pt idx="3">
                  <c:v>18</c:v>
                </c:pt>
                <c:pt idx="4">
                  <c:v>24</c:v>
                </c:pt>
                <c:pt idx="5">
                  <c:v>81.599999999999994</c:v>
                </c:pt>
                <c:pt idx="6">
                  <c:v>210</c:v>
                </c:pt>
                <c:pt idx="7">
                  <c:v>102</c:v>
                </c:pt>
                <c:pt idx="8">
                  <c:v>21</c:v>
                </c:pt>
                <c:pt idx="9">
                  <c:v>48</c:v>
                </c:pt>
                <c:pt idx="10">
                  <c:v>12</c:v>
                </c:pt>
                <c:pt idx="11">
                  <c:v>66.5</c:v>
                </c:pt>
                <c:pt idx="12">
                  <c:v>63</c:v>
                </c:pt>
                <c:pt idx="13">
                  <c:v>19.5</c:v>
                </c:pt>
                <c:pt idx="14">
                  <c:v>48</c:v>
                </c:pt>
                <c:pt idx="15">
                  <c:v>108</c:v>
                </c:pt>
                <c:pt idx="16">
                  <c:v>73.780487804878049</c:v>
                </c:pt>
              </c:numCache>
            </c:numRef>
          </c:yVal>
          <c:smooth val="0"/>
          <c:extLst>
            <c:ext xmlns:c16="http://schemas.microsoft.com/office/drawing/2014/chart" uri="{C3380CC4-5D6E-409C-BE32-E72D297353CC}">
              <c16:uniqueId val="{00000001-4AF3-4A0D-9B44-E04EBD942FB9}"/>
            </c:ext>
          </c:extLst>
        </c:ser>
        <c:ser>
          <c:idx val="1"/>
          <c:order val="1"/>
          <c:tx>
            <c:strRef>
              <c:f>'Pivot Table'!$DI$13</c:f>
              <c:strCache>
                <c:ptCount val="1"/>
                <c:pt idx="0">
                  <c:v>Average of Downtime (hr.)</c:v>
                </c:pt>
              </c:strCache>
            </c:strRef>
          </c:tx>
          <c:spPr>
            <a:ln w="25400" cap="rnd">
              <a:noFill/>
              <a:round/>
            </a:ln>
            <a:effectLst/>
          </c:spPr>
          <c:marker>
            <c:symbol val="circle"/>
            <c:size val="8"/>
            <c:spPr>
              <a:solidFill>
                <a:schemeClr val="accent2"/>
              </a:solidFill>
              <a:ln w="9525">
                <a:solidFill>
                  <a:schemeClr val="accent2"/>
                </a:solidFill>
              </a:ln>
              <a:effectLst/>
            </c:spPr>
          </c:marker>
          <c:xVal>
            <c:numRef>
              <c:f>'Pivot Table'!$DI$14</c:f>
              <c:numCache>
                <c:formatCode>General</c:formatCode>
                <c:ptCount val="1"/>
                <c:pt idx="0">
                  <c:v>0.21332783357245338</c:v>
                </c:pt>
              </c:numCache>
            </c:numRef>
          </c:xVal>
          <c:yVal>
            <c:numRef>
              <c:f>'Pivot Table'!$DH$14</c:f>
              <c:numCache>
                <c:formatCode>General</c:formatCode>
                <c:ptCount val="1"/>
                <c:pt idx="0">
                  <c:v>63.492969870875186</c:v>
                </c:pt>
              </c:numCache>
            </c:numRef>
          </c:yVal>
          <c:smooth val="0"/>
          <c:extLst>
            <c:ext xmlns:c16="http://schemas.microsoft.com/office/drawing/2014/chart" uri="{C3380CC4-5D6E-409C-BE32-E72D297353CC}">
              <c16:uniqueId val="{00000002-4AF3-4A0D-9B44-E04EBD942FB9}"/>
            </c:ext>
          </c:extLst>
        </c:ser>
        <c:dLbls>
          <c:showLegendKey val="0"/>
          <c:showVal val="0"/>
          <c:showCatName val="0"/>
          <c:showSerName val="0"/>
          <c:showPercent val="0"/>
          <c:showBubbleSize val="0"/>
        </c:dLbls>
        <c:axId val="2002129663"/>
        <c:axId val="2002130143"/>
      </c:scatterChart>
      <c:valAx>
        <c:axId val="200212966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MTTR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130143"/>
        <c:crosses val="autoZero"/>
        <c:crossBetween val="midCat"/>
      </c:valAx>
      <c:valAx>
        <c:axId val="200213014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RPN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12966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update..xlsm]RHs!PivotTable1</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Running</a:t>
            </a:r>
            <a:r>
              <a:rPr lang="en-US" baseline="0"/>
              <a:t> Hours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803149606299206E-2"/>
          <c:y val="0.18502369495479731"/>
          <c:w val="0.90819685039370079"/>
          <c:h val="0.51922566489888844"/>
        </c:manualLayout>
      </c:layout>
      <c:lineChart>
        <c:grouping val="standard"/>
        <c:varyColors val="0"/>
        <c:ser>
          <c:idx val="0"/>
          <c:order val="0"/>
          <c:tx>
            <c:strRef>
              <c:f>RHs!$Q$9</c:f>
              <c:strCache>
                <c:ptCount val="1"/>
                <c:pt idx="0">
                  <c:v>Total</c:v>
                </c:pt>
              </c:strCache>
            </c:strRef>
          </c:tx>
          <c:spPr>
            <a:ln w="28575" cap="rnd">
              <a:solidFill>
                <a:schemeClr val="accent1"/>
              </a:solidFill>
              <a:round/>
            </a:ln>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RHs!$P$10:$P$23</c:f>
              <c:multiLvlStrCache>
                <c:ptCount val="10"/>
                <c:lvl>
                  <c:pt idx="0">
                    <c:v>2</c:v>
                  </c:pt>
                  <c:pt idx="1">
                    <c:v>3</c:v>
                  </c:pt>
                  <c:pt idx="2">
                    <c:v>4</c:v>
                  </c:pt>
                  <c:pt idx="3">
                    <c:v>5</c:v>
                  </c:pt>
                  <c:pt idx="4">
                    <c:v>6</c:v>
                  </c:pt>
                  <c:pt idx="5">
                    <c:v>8</c:v>
                  </c:pt>
                  <c:pt idx="6">
                    <c:v>9</c:v>
                  </c:pt>
                  <c:pt idx="7">
                    <c:v>10</c:v>
                  </c:pt>
                  <c:pt idx="8">
                    <c:v>11</c:v>
                  </c:pt>
                  <c:pt idx="9">
                    <c:v>12</c:v>
                  </c:pt>
                </c:lvl>
                <c:lvl>
                  <c:pt idx="0">
                    <c:v>Jan</c:v>
                  </c:pt>
                  <c:pt idx="4">
                    <c:v>Feb</c:v>
                  </c:pt>
                  <c:pt idx="7">
                    <c:v>Mar</c:v>
                  </c:pt>
                </c:lvl>
              </c:multiLvlStrCache>
            </c:multiLvlStrRef>
          </c:cat>
          <c:val>
            <c:numRef>
              <c:f>RHs!$Q$10:$Q$23</c:f>
              <c:numCache>
                <c:formatCode>General</c:formatCode>
                <c:ptCount val="10"/>
                <c:pt idx="0">
                  <c:v>880</c:v>
                </c:pt>
                <c:pt idx="1">
                  <c:v>692</c:v>
                </c:pt>
                <c:pt idx="2">
                  <c:v>1297</c:v>
                </c:pt>
                <c:pt idx="3">
                  <c:v>1514</c:v>
                </c:pt>
                <c:pt idx="4">
                  <c:v>1247</c:v>
                </c:pt>
                <c:pt idx="5">
                  <c:v>1677</c:v>
                </c:pt>
                <c:pt idx="6">
                  <c:v>3764</c:v>
                </c:pt>
                <c:pt idx="7">
                  <c:v>913</c:v>
                </c:pt>
                <c:pt idx="8">
                  <c:v>1801</c:v>
                </c:pt>
                <c:pt idx="9">
                  <c:v>1742</c:v>
                </c:pt>
              </c:numCache>
            </c:numRef>
          </c:val>
          <c:smooth val="0"/>
          <c:extLst>
            <c:ext xmlns:c16="http://schemas.microsoft.com/office/drawing/2014/chart" uri="{C3380CC4-5D6E-409C-BE32-E72D297353CC}">
              <c16:uniqueId val="{00000000-DBA4-4252-A3B2-B01DF93374A5}"/>
            </c:ext>
          </c:extLst>
        </c:ser>
        <c:dLbls>
          <c:showLegendKey val="0"/>
          <c:showVal val="0"/>
          <c:showCatName val="0"/>
          <c:showSerName val="0"/>
          <c:showPercent val="0"/>
          <c:showBubbleSize val="0"/>
        </c:dLbls>
        <c:smooth val="0"/>
        <c:axId val="1626416879"/>
        <c:axId val="1626408239"/>
      </c:lineChart>
      <c:catAx>
        <c:axId val="1626416879"/>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Week</a:t>
                </a:r>
                <a:r>
                  <a:rPr lang="en-US" baseline="0"/>
                  <a:t> Number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408239"/>
        <c:crosses val="autoZero"/>
        <c:auto val="1"/>
        <c:lblAlgn val="ctr"/>
        <c:lblOffset val="100"/>
        <c:noMultiLvlLbl val="0"/>
      </c:catAx>
      <c:valAx>
        <c:axId val="162640823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416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Table!PivotTable8</c:name>
    <c:fmtId val="4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Downtime Trend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C00000"/>
            </a:solidFill>
            <a:round/>
          </a:ln>
          <a:effectLst/>
        </c:spPr>
        <c:marker>
          <c:symbol val="none"/>
        </c:marker>
        <c:dLbl>
          <c:idx val="0"/>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C00000"/>
            </a:solidFill>
            <a:round/>
          </a:ln>
          <a:effectLst/>
        </c:spPr>
        <c:marker>
          <c:symbol val="none"/>
        </c:marker>
        <c:dLbl>
          <c:idx val="0"/>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C00000"/>
            </a:solidFill>
            <a:round/>
          </a:ln>
          <a:effectLst/>
        </c:spPr>
        <c:marker>
          <c:symbol val="none"/>
        </c:marker>
        <c:dLbl>
          <c:idx val="0"/>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23876154689565"/>
          <c:y val="0.16594872009164216"/>
          <c:w val="0.89845155595529791"/>
          <c:h val="0.4358707832776374"/>
        </c:manualLayout>
      </c:layout>
      <c:barChart>
        <c:barDir val="col"/>
        <c:grouping val="clustered"/>
        <c:varyColors val="0"/>
        <c:ser>
          <c:idx val="1"/>
          <c:order val="1"/>
          <c:tx>
            <c:strRef>
              <c:f>'Pivot Table'!$V$4</c:f>
              <c:strCache>
                <c:ptCount val="1"/>
                <c:pt idx="0">
                  <c:v>Total WO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Table'!$T$5:$T$10</c:f>
              <c:multiLvlStrCache>
                <c:ptCount val="3"/>
                <c:lvl>
                  <c:pt idx="0">
                    <c:v>40</c:v>
                  </c:pt>
                  <c:pt idx="1">
                    <c:v>41</c:v>
                  </c:pt>
                  <c:pt idx="2">
                    <c:v>42</c:v>
                  </c:pt>
                </c:lvl>
                <c:lvl>
                  <c:pt idx="0">
                    <c:v>Oct</c:v>
                  </c:pt>
                </c:lvl>
                <c:lvl>
                  <c:pt idx="0">
                    <c:v>2026</c:v>
                  </c:pt>
                </c:lvl>
              </c:multiLvlStrCache>
            </c:multiLvlStrRef>
          </c:cat>
          <c:val>
            <c:numRef>
              <c:f>'Pivot Table'!$V$5:$V$10</c:f>
              <c:numCache>
                <c:formatCode>General</c:formatCode>
                <c:ptCount val="3"/>
                <c:pt idx="0">
                  <c:v>16</c:v>
                </c:pt>
                <c:pt idx="1">
                  <c:v>17</c:v>
                </c:pt>
                <c:pt idx="2">
                  <c:v>8</c:v>
                </c:pt>
              </c:numCache>
            </c:numRef>
          </c:val>
          <c:extLst>
            <c:ext xmlns:c16="http://schemas.microsoft.com/office/drawing/2014/chart" uri="{C3380CC4-5D6E-409C-BE32-E72D297353CC}">
              <c16:uniqueId val="{00000000-97A3-482D-8CE3-2097CB3472B6}"/>
            </c:ext>
          </c:extLst>
        </c:ser>
        <c:dLbls>
          <c:showLegendKey val="0"/>
          <c:showVal val="0"/>
          <c:showCatName val="0"/>
          <c:showSerName val="0"/>
          <c:showPercent val="0"/>
          <c:showBubbleSize val="0"/>
        </c:dLbls>
        <c:gapWidth val="50"/>
        <c:axId val="637413071"/>
        <c:axId val="637402511"/>
      </c:barChart>
      <c:lineChart>
        <c:grouping val="standard"/>
        <c:varyColors val="0"/>
        <c:ser>
          <c:idx val="0"/>
          <c:order val="0"/>
          <c:tx>
            <c:strRef>
              <c:f>'Pivot Table'!$U$4</c:f>
              <c:strCache>
                <c:ptCount val="1"/>
                <c:pt idx="0">
                  <c:v> Downtime (hr.)</c:v>
                </c:pt>
              </c:strCache>
            </c:strRef>
          </c:tx>
          <c:spPr>
            <a:ln w="28575" cap="rnd">
              <a:solidFill>
                <a:srgbClr val="C00000"/>
              </a:solidFill>
              <a:round/>
            </a:ln>
            <a:effectLst/>
          </c:spPr>
          <c:marker>
            <c:symbol val="none"/>
          </c:marker>
          <c:dLbls>
            <c:numFmt formatCode="#,##0.0" sourceLinked="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Table'!$T$5:$T$10</c:f>
              <c:multiLvlStrCache>
                <c:ptCount val="3"/>
                <c:lvl>
                  <c:pt idx="0">
                    <c:v>40</c:v>
                  </c:pt>
                  <c:pt idx="1">
                    <c:v>41</c:v>
                  </c:pt>
                  <c:pt idx="2">
                    <c:v>42</c:v>
                  </c:pt>
                </c:lvl>
                <c:lvl>
                  <c:pt idx="0">
                    <c:v>Oct</c:v>
                  </c:pt>
                </c:lvl>
                <c:lvl>
                  <c:pt idx="0">
                    <c:v>2026</c:v>
                  </c:pt>
                </c:lvl>
              </c:multiLvlStrCache>
            </c:multiLvlStrRef>
          </c:cat>
          <c:val>
            <c:numRef>
              <c:f>'Pivot Table'!$U$5:$U$10</c:f>
              <c:numCache>
                <c:formatCode>General</c:formatCode>
                <c:ptCount val="3"/>
                <c:pt idx="0">
                  <c:v>3.83</c:v>
                </c:pt>
                <c:pt idx="1">
                  <c:v>4.8299999999999992</c:v>
                </c:pt>
                <c:pt idx="2">
                  <c:v>1.06</c:v>
                </c:pt>
              </c:numCache>
            </c:numRef>
          </c:val>
          <c:smooth val="0"/>
          <c:extLst>
            <c:ext xmlns:c16="http://schemas.microsoft.com/office/drawing/2014/chart" uri="{C3380CC4-5D6E-409C-BE32-E72D297353CC}">
              <c16:uniqueId val="{00000001-97A3-482D-8CE3-2097CB3472B6}"/>
            </c:ext>
          </c:extLst>
        </c:ser>
        <c:dLbls>
          <c:showLegendKey val="0"/>
          <c:showVal val="0"/>
          <c:showCatName val="0"/>
          <c:showSerName val="0"/>
          <c:showPercent val="0"/>
          <c:showBubbleSize val="0"/>
        </c:dLbls>
        <c:marker val="1"/>
        <c:smooth val="0"/>
        <c:axId val="466441199"/>
        <c:axId val="466441679"/>
      </c:lineChart>
      <c:catAx>
        <c:axId val="466441199"/>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41679"/>
        <c:crosses val="autoZero"/>
        <c:auto val="1"/>
        <c:lblAlgn val="ctr"/>
        <c:lblOffset val="100"/>
        <c:noMultiLvlLbl val="0"/>
      </c:catAx>
      <c:valAx>
        <c:axId val="46644167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Downtime</a:t>
                </a:r>
                <a:r>
                  <a:rPr lang="en-US" baseline="0"/>
                  <a:t> (hr.)</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41199"/>
        <c:crosses val="autoZero"/>
        <c:crossBetween val="between"/>
      </c:valAx>
      <c:valAx>
        <c:axId val="637402511"/>
        <c:scaling>
          <c:orientation val="minMax"/>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37413071"/>
        <c:crosses val="max"/>
        <c:crossBetween val="between"/>
      </c:valAx>
      <c:catAx>
        <c:axId val="637413071"/>
        <c:scaling>
          <c:orientation val="minMax"/>
        </c:scaling>
        <c:delete val="1"/>
        <c:axPos val="b"/>
        <c:numFmt formatCode="General" sourceLinked="1"/>
        <c:majorTickMark val="out"/>
        <c:minorTickMark val="none"/>
        <c:tickLblPos val="nextTo"/>
        <c:crossAx val="637402511"/>
        <c:crosses val="autoZero"/>
        <c:auto val="1"/>
        <c:lblAlgn val="ctr"/>
        <c:lblOffset val="100"/>
        <c:noMultiLvlLbl val="0"/>
      </c:catAx>
      <c:spPr>
        <a:noFill/>
        <a:ln>
          <a:noFill/>
        </a:ln>
        <a:effectLst/>
      </c:spPr>
    </c:plotArea>
    <c:legend>
      <c:legendPos val="b"/>
      <c:layout>
        <c:manualLayout>
          <c:xMode val="edge"/>
          <c:yMode val="edge"/>
          <c:x val="0.32607775561810387"/>
          <c:y val="0.89180442540648974"/>
          <c:w val="0.34784432094397971"/>
          <c:h val="0.108195574593510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Table!PivotTable15</c:name>
    <c:fmtId val="6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cap="all" spc="120" normalizeH="0" baseline="0">
                <a:solidFill>
                  <a:sysClr val="windowText" lastClr="000000">
                    <a:lumMod val="65000"/>
                    <a:lumOff val="35000"/>
                  </a:sysClr>
                </a:solidFill>
              </a:rPr>
              <a:t>FMEA Risk Factors by Equipment </a:t>
            </a:r>
            <a:endParaRPr lang="en-US"/>
          </a:p>
        </c:rich>
      </c:tx>
      <c:layout>
        <c:manualLayout>
          <c:xMode val="edge"/>
          <c:yMode val="edge"/>
          <c:x val="0.11098519822412214"/>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770720643781111E-2"/>
          <c:y val="0.27761628754738993"/>
          <c:w val="0.57866472915920686"/>
          <c:h val="0.6714577865266842"/>
        </c:manualLayout>
      </c:layout>
      <c:barChart>
        <c:barDir val="bar"/>
        <c:grouping val="stacked"/>
        <c:varyColors val="0"/>
        <c:ser>
          <c:idx val="0"/>
          <c:order val="0"/>
          <c:tx>
            <c:strRef>
              <c:f>'Pivot Table'!$EO$12</c:f>
              <c:strCache>
                <c:ptCount val="1"/>
                <c:pt idx="0">
                  <c:v>Avg. Severity (S)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Table'!$EN$13:$EN$14</c:f>
              <c:strCache>
                <c:ptCount val="2"/>
                <c:pt idx="0">
                  <c:v>RTG</c:v>
                </c:pt>
                <c:pt idx="1">
                  <c:v>STS</c:v>
                </c:pt>
              </c:strCache>
            </c:strRef>
          </c:cat>
          <c:val>
            <c:numRef>
              <c:f>'Pivot Table'!$EO$13:$EO$14</c:f>
              <c:numCache>
                <c:formatCode>0.00</c:formatCode>
                <c:ptCount val="2"/>
                <c:pt idx="0">
                  <c:v>6.25</c:v>
                </c:pt>
                <c:pt idx="1">
                  <c:v>6.8461538461538458</c:v>
                </c:pt>
              </c:numCache>
            </c:numRef>
          </c:val>
          <c:extLst>
            <c:ext xmlns:c16="http://schemas.microsoft.com/office/drawing/2014/chart" uri="{C3380CC4-5D6E-409C-BE32-E72D297353CC}">
              <c16:uniqueId val="{00000000-2F6A-4ED8-A6B7-20D06EAEB8EB}"/>
            </c:ext>
          </c:extLst>
        </c:ser>
        <c:ser>
          <c:idx val="1"/>
          <c:order val="1"/>
          <c:tx>
            <c:strRef>
              <c:f>'Pivot Table'!$EP$12</c:f>
              <c:strCache>
                <c:ptCount val="1"/>
                <c:pt idx="0">
                  <c:v>Avg. Detectability (D)</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Table'!$EN$13:$EN$14</c:f>
              <c:strCache>
                <c:ptCount val="2"/>
                <c:pt idx="0">
                  <c:v>RTG</c:v>
                </c:pt>
                <c:pt idx="1">
                  <c:v>STS</c:v>
                </c:pt>
              </c:strCache>
            </c:strRef>
          </c:cat>
          <c:val>
            <c:numRef>
              <c:f>'Pivot Table'!$EP$13:$EP$14</c:f>
              <c:numCache>
                <c:formatCode>0.00</c:formatCode>
                <c:ptCount val="2"/>
                <c:pt idx="0">
                  <c:v>4.1428571428571432</c:v>
                </c:pt>
                <c:pt idx="1">
                  <c:v>3.2307692307692308</c:v>
                </c:pt>
              </c:numCache>
            </c:numRef>
          </c:val>
          <c:extLst>
            <c:ext xmlns:c16="http://schemas.microsoft.com/office/drawing/2014/chart" uri="{C3380CC4-5D6E-409C-BE32-E72D297353CC}">
              <c16:uniqueId val="{00000001-2F6A-4ED8-A6B7-20D06EAEB8EB}"/>
            </c:ext>
          </c:extLst>
        </c:ser>
        <c:ser>
          <c:idx val="2"/>
          <c:order val="2"/>
          <c:tx>
            <c:strRef>
              <c:f>'Pivot Table'!$EQ$12</c:f>
              <c:strCache>
                <c:ptCount val="1"/>
                <c:pt idx="0">
                  <c:v>Avg. Occurrence (O)</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Table'!$EN$13:$EN$14</c:f>
              <c:strCache>
                <c:ptCount val="2"/>
                <c:pt idx="0">
                  <c:v>RTG</c:v>
                </c:pt>
                <c:pt idx="1">
                  <c:v>STS</c:v>
                </c:pt>
              </c:strCache>
            </c:strRef>
          </c:cat>
          <c:val>
            <c:numRef>
              <c:f>'Pivot Table'!$EQ$13:$EQ$14</c:f>
              <c:numCache>
                <c:formatCode>0.00</c:formatCode>
                <c:ptCount val="2"/>
                <c:pt idx="0">
                  <c:v>3.4642857142857144</c:v>
                </c:pt>
                <c:pt idx="1">
                  <c:v>4.0769230769230766</c:v>
                </c:pt>
              </c:numCache>
            </c:numRef>
          </c:val>
          <c:extLst>
            <c:ext xmlns:c16="http://schemas.microsoft.com/office/drawing/2014/chart" uri="{C3380CC4-5D6E-409C-BE32-E72D297353CC}">
              <c16:uniqueId val="{00000002-2F6A-4ED8-A6B7-20D06EAEB8EB}"/>
            </c:ext>
          </c:extLst>
        </c:ser>
        <c:dLbls>
          <c:dLblPos val="ctr"/>
          <c:showLegendKey val="0"/>
          <c:showVal val="1"/>
          <c:showCatName val="0"/>
          <c:showSerName val="0"/>
          <c:showPercent val="0"/>
          <c:showBubbleSize val="0"/>
        </c:dLbls>
        <c:gapWidth val="50"/>
        <c:overlap val="100"/>
        <c:axId val="29815856"/>
        <c:axId val="1165721103"/>
      </c:barChart>
      <c:catAx>
        <c:axId val="29815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721103"/>
        <c:crosses val="autoZero"/>
        <c:auto val="1"/>
        <c:lblAlgn val="ctr"/>
        <c:lblOffset val="100"/>
        <c:noMultiLvlLbl val="0"/>
      </c:catAx>
      <c:valAx>
        <c:axId val="1165721103"/>
        <c:scaling>
          <c:orientation val="minMax"/>
        </c:scaling>
        <c:delete val="1"/>
        <c:axPos val="b"/>
        <c:numFmt formatCode="0.00" sourceLinked="1"/>
        <c:majorTickMark val="none"/>
        <c:minorTickMark val="none"/>
        <c:tickLblPos val="nextTo"/>
        <c:crossAx val="29815856"/>
        <c:crosses val="autoZero"/>
        <c:crossBetween val="between"/>
      </c:valAx>
      <c:spPr>
        <a:noFill/>
        <a:ln w="25400">
          <a:noFill/>
        </a:ln>
        <a:effectLst/>
      </c:spPr>
    </c:plotArea>
    <c:legend>
      <c:legendPos val="t"/>
      <c:layout>
        <c:manualLayout>
          <c:xMode val="edge"/>
          <c:yMode val="edge"/>
          <c:x val="4.306232882261788E-2"/>
          <c:y val="0.14856481481481482"/>
          <c:w val="0.61795866126237065"/>
          <c:h val="7.81255468066491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Table!PivotTable19</c:name>
    <c:fmtId val="6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0" i="0" u="none" strike="noStrike" kern="1200" cap="all" spc="120" normalizeH="0" baseline="0">
                <a:solidFill>
                  <a:sysClr val="windowText" lastClr="000000">
                    <a:lumMod val="65000"/>
                    <a:lumOff val="35000"/>
                  </a:sysClr>
                </a:solidFill>
              </a:rPr>
              <a:t>AVG RPN by Equipment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Table'!$EV$12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Table'!$EU$13:$EU$14</c:f>
              <c:strCache>
                <c:ptCount val="2"/>
                <c:pt idx="0">
                  <c:v>RTG</c:v>
                </c:pt>
                <c:pt idx="1">
                  <c:v>STS</c:v>
                </c:pt>
              </c:strCache>
            </c:strRef>
          </c:cat>
          <c:val>
            <c:numRef>
              <c:f>'Pivot Table'!$EV$13:$EV$14</c:f>
              <c:numCache>
                <c:formatCode>0.00</c:formatCode>
                <c:ptCount val="2"/>
                <c:pt idx="0">
                  <c:v>73.928571428571431</c:v>
                </c:pt>
                <c:pt idx="1">
                  <c:v>73.461538461538467</c:v>
                </c:pt>
              </c:numCache>
            </c:numRef>
          </c:val>
          <c:extLst>
            <c:ext xmlns:c16="http://schemas.microsoft.com/office/drawing/2014/chart" uri="{C3380CC4-5D6E-409C-BE32-E72D297353CC}">
              <c16:uniqueId val="{00000000-E481-4590-BB16-73677A262391}"/>
            </c:ext>
          </c:extLst>
        </c:ser>
        <c:dLbls>
          <c:dLblPos val="outEnd"/>
          <c:showLegendKey val="0"/>
          <c:showVal val="1"/>
          <c:showCatName val="0"/>
          <c:showSerName val="0"/>
          <c:showPercent val="0"/>
          <c:showBubbleSize val="0"/>
        </c:dLbls>
        <c:gapWidth val="50"/>
        <c:axId val="53972080"/>
        <c:axId val="1165608303"/>
      </c:barChart>
      <c:catAx>
        <c:axId val="53972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608303"/>
        <c:crosses val="autoZero"/>
        <c:auto val="1"/>
        <c:lblAlgn val="ctr"/>
        <c:lblOffset val="100"/>
        <c:noMultiLvlLbl val="0"/>
      </c:catAx>
      <c:valAx>
        <c:axId val="1165608303"/>
        <c:scaling>
          <c:orientation val="minMax"/>
        </c:scaling>
        <c:delete val="1"/>
        <c:axPos val="b"/>
        <c:numFmt formatCode="0.00" sourceLinked="1"/>
        <c:majorTickMark val="none"/>
        <c:minorTickMark val="none"/>
        <c:tickLblPos val="nextTo"/>
        <c:crossAx val="53972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update..xlsm]Dashboard!PivotTable32</c:name>
    <c:fmtId val="3"/>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400" b="1" i="0" u="none" strike="noStrike" baseline="0"/>
              <a:t>Monthly Downtime Trend</a:t>
            </a:r>
            <a:endParaRPr lang="en-US" sz="24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rgbClr val="FF000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Dashboard!$B$8</c:f>
              <c:strCache>
                <c:ptCount val="1"/>
                <c:pt idx="0">
                  <c:v>Total</c:v>
                </c:pt>
              </c:strCache>
            </c:strRef>
          </c:tx>
          <c:spPr>
            <a:ln w="28575" cap="rnd">
              <a:gradFill>
                <a:gsLst>
                  <a:gs pos="0">
                    <a:srgbClr val="FF000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cat>
            <c:multiLvlStrRef>
              <c:f>Dashboard!$A$9:$A$11</c:f>
              <c:multiLvlStrCache>
                <c:ptCount val="1"/>
                <c:lvl>
                  <c:pt idx="0">
                    <c:v>Oct</c:v>
                  </c:pt>
                </c:lvl>
                <c:lvl>
                  <c:pt idx="0">
                    <c:v>2026</c:v>
                  </c:pt>
                </c:lvl>
              </c:multiLvlStrCache>
            </c:multiLvlStrRef>
          </c:cat>
          <c:val>
            <c:numRef>
              <c:f>Dashboard!$B$9:$B$11</c:f>
              <c:numCache>
                <c:formatCode>General</c:formatCode>
                <c:ptCount val="1"/>
                <c:pt idx="0">
                  <c:v>9.7200000000000006</c:v>
                </c:pt>
              </c:numCache>
            </c:numRef>
          </c:val>
          <c:smooth val="0"/>
          <c:extLst>
            <c:ext xmlns:c16="http://schemas.microsoft.com/office/drawing/2014/chart" uri="{C3380CC4-5D6E-409C-BE32-E72D297353CC}">
              <c16:uniqueId val="{00000000-FC72-4C37-B417-3AE683264874}"/>
            </c:ext>
          </c:extLst>
        </c:ser>
        <c:dLbls>
          <c:showLegendKey val="0"/>
          <c:showVal val="0"/>
          <c:showCatName val="0"/>
          <c:showSerName val="0"/>
          <c:showPercent val="0"/>
          <c:showBubbleSize val="0"/>
        </c:dLbls>
        <c:smooth val="0"/>
        <c:axId val="2000373199"/>
        <c:axId val="2000367439"/>
      </c:lineChart>
      <c:catAx>
        <c:axId val="2000373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2000367439"/>
        <c:crosses val="autoZero"/>
        <c:auto val="1"/>
        <c:lblAlgn val="ctr"/>
        <c:lblOffset val="100"/>
        <c:noMultiLvlLbl val="0"/>
      </c:catAx>
      <c:valAx>
        <c:axId val="2000367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2000373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[FMEA Visualization Last update..xlsm]Dashboard!PivotTable33</c:name>
    <c:fmtId val="3"/>
  </c:pivotSource>
  <c:chart>
    <c:title>
      <c:tx>
        <c:rich>
          <a:bodyPr rot="0" spcFirstLastPara="1" vertOverflow="ellipsis" vert="horz" wrap="square" anchor="ctr" anchorCtr="1"/>
          <a:lstStyle/>
          <a:p>
            <a:pPr>
              <a:defRPr sz="2000" b="1" i="0" u="none" strike="noStrike" kern="1200" cap="all" spc="120" normalizeH="0" baseline="0">
                <a:solidFill>
                  <a:schemeClr val="tx1">
                    <a:lumMod val="65000"/>
                    <a:lumOff val="35000"/>
                  </a:schemeClr>
                </a:solidFill>
                <a:latin typeface="+mn-lt"/>
                <a:ea typeface="+mn-ea"/>
                <a:cs typeface="+mn-cs"/>
              </a:defRPr>
            </a:pPr>
            <a:r>
              <a:rPr lang="en-US" sz="2400"/>
              <a:t>Failures by Month</a:t>
            </a:r>
          </a:p>
        </c:rich>
      </c:tx>
      <c:overlay val="0"/>
      <c:spPr>
        <a:noFill/>
        <a:ln>
          <a:noFill/>
        </a:ln>
        <a:effectLst/>
      </c:spPr>
      <c:txPr>
        <a:bodyPr rot="0" spcFirstLastPara="1" vertOverflow="ellipsis" vert="horz" wrap="square" anchor="ctr" anchorCtr="1"/>
        <a:lstStyle/>
        <a:p>
          <a:pPr>
            <a:defRPr sz="20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14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hade val="58000"/>
            </a:schemeClr>
          </a:solidFill>
          <a:ln>
            <a:noFill/>
          </a:ln>
          <a:effectLst/>
        </c:spPr>
      </c:pivotFmt>
      <c:pivotFmt>
        <c:idx val="4"/>
        <c:spPr>
          <a:solidFill>
            <a:schemeClr val="accent1">
              <a:shade val="58000"/>
            </a:schemeClr>
          </a:solidFill>
          <a:ln>
            <a:noFill/>
          </a:ln>
          <a:effectLst/>
        </c:spPr>
      </c:pivotFmt>
      <c:pivotFmt>
        <c:idx val="5"/>
        <c:spPr>
          <a:solidFill>
            <a:schemeClr val="accent1">
              <a:shade val="58000"/>
            </a:schemeClr>
          </a:solidFill>
          <a:ln>
            <a:noFill/>
          </a:ln>
          <a:effectLst/>
        </c:spPr>
      </c:pivotFmt>
      <c:pivotFmt>
        <c:idx val="6"/>
        <c:spPr>
          <a:solidFill>
            <a:schemeClr val="accent1">
              <a:shade val="58000"/>
            </a:schemeClr>
          </a:solidFill>
          <a:ln>
            <a:noFill/>
          </a:ln>
          <a:effectLst/>
        </c:spPr>
      </c:pivotFmt>
      <c:pivotFmt>
        <c:idx val="7"/>
        <c:spPr>
          <a:solidFill>
            <a:schemeClr val="accent1">
              <a:tint val="70000"/>
            </a:schemeClr>
          </a:solidFill>
          <a:ln>
            <a:noFill/>
          </a:ln>
          <a:effectLst/>
        </c:spPr>
      </c:pivotFmt>
      <c:pivotFmt>
        <c:idx val="8"/>
        <c:spPr>
          <a:solidFill>
            <a:schemeClr val="accent1"/>
          </a:solidFill>
          <a:ln>
            <a:noFill/>
          </a:ln>
          <a:effectLst/>
        </c:spPr>
      </c:pivotFmt>
      <c:pivotFmt>
        <c:idx val="9"/>
        <c:spPr>
          <a:solidFill>
            <a:schemeClr val="accent1">
              <a:tint val="30000"/>
            </a:schemeClr>
          </a:solidFill>
          <a:ln>
            <a:noFill/>
          </a:ln>
          <a:effectLst/>
        </c:spPr>
      </c:pivotFmt>
      <c:pivotFmt>
        <c:idx val="10"/>
        <c:spPr>
          <a:solidFill>
            <a:schemeClr val="accent1">
              <a:tint val="2000"/>
            </a:schemeClr>
          </a:solidFill>
          <a:ln>
            <a:noFill/>
          </a:ln>
          <a:effectLst/>
        </c:spPr>
      </c:pivotFmt>
      <c:pivotFmt>
        <c:idx val="11"/>
        <c:spPr>
          <a:solidFill>
            <a:schemeClr val="accent1">
              <a:tint val="48000"/>
            </a:schemeClr>
          </a:solidFill>
          <a:ln>
            <a:noFill/>
          </a:ln>
          <a:effectLst/>
        </c:spPr>
      </c:pivotFmt>
      <c:pivotFmt>
        <c:idx val="12"/>
        <c:spPr>
          <a:solidFill>
            <a:schemeClr val="accent1">
              <a:shade val="58000"/>
            </a:schemeClr>
          </a:solidFill>
          <a:ln>
            <a:noFill/>
          </a:ln>
          <a:effectLst/>
        </c:spPr>
      </c:pivotFmt>
      <c:pivotFmt>
        <c:idx val="13"/>
        <c:spPr>
          <a:solidFill>
            <a:schemeClr val="accent1">
              <a:shade val="58000"/>
            </a:schemeClr>
          </a:solidFill>
          <a:ln>
            <a:noFill/>
          </a:ln>
          <a:effectLst/>
        </c:spPr>
      </c:pivotFmt>
      <c:pivotFmt>
        <c:idx val="14"/>
        <c:spPr>
          <a:solidFill>
            <a:schemeClr val="accent1">
              <a:shade val="65000"/>
            </a:schemeClr>
          </a:solidFill>
          <a:ln>
            <a:noFill/>
          </a:ln>
          <a:effectLst/>
        </c:spPr>
      </c:pivotFmt>
      <c:pivotFmt>
        <c:idx val="15"/>
        <c:spPr>
          <a:solidFill>
            <a:schemeClr val="accent1"/>
          </a:solidFill>
          <a:ln>
            <a:noFill/>
          </a:ln>
          <a:effectLst/>
        </c:spPr>
      </c:pivotFmt>
      <c:pivotFmt>
        <c:idx val="16"/>
        <c:spPr>
          <a:solidFill>
            <a:schemeClr val="accent1">
              <a:shade val="65000"/>
            </a:schemeClr>
          </a:solidFill>
          <a:ln>
            <a:noFill/>
          </a:ln>
          <a:effectLst/>
        </c:spPr>
      </c:pivotFmt>
      <c:pivotFmt>
        <c:idx val="17"/>
        <c:spPr>
          <a:solidFill>
            <a:schemeClr val="accent1"/>
          </a:solidFill>
          <a:ln>
            <a:noFill/>
          </a:ln>
          <a:effectLst/>
        </c:spPr>
      </c:pivotFmt>
    </c:pivotFmts>
    <c:plotArea>
      <c:layout/>
      <c:barChart>
        <c:barDir val="col"/>
        <c:grouping val="clustered"/>
        <c:varyColors val="1"/>
        <c:ser>
          <c:idx val="0"/>
          <c:order val="0"/>
          <c:tx>
            <c:strRef>
              <c:f>Dashboard!$I$8</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AB0-4C2A-94F6-51694981411A}"/>
              </c:ext>
            </c:extLst>
          </c:dPt>
          <c:dPt>
            <c:idx val="1"/>
            <c:invertIfNegative val="0"/>
            <c:bubble3D val="0"/>
            <c:spPr>
              <a:solidFill>
                <a:schemeClr val="accent1">
                  <a:tint val="30000"/>
                </a:schemeClr>
              </a:solidFill>
              <a:ln>
                <a:noFill/>
              </a:ln>
              <a:effectLst/>
            </c:spPr>
            <c:extLst>
              <c:ext xmlns:c16="http://schemas.microsoft.com/office/drawing/2014/chart" uri="{C3380CC4-5D6E-409C-BE32-E72D297353CC}">
                <c16:uniqueId val="{00000003-FAB0-4C2A-94F6-51694981411A}"/>
              </c:ext>
            </c:extLst>
          </c:dPt>
          <c:dPt>
            <c:idx val="2"/>
            <c:invertIfNegative val="0"/>
            <c:bubble3D val="0"/>
            <c:spPr>
              <a:solidFill>
                <a:schemeClr val="accent1">
                  <a:tint val="60000"/>
                </a:schemeClr>
              </a:solidFill>
              <a:ln>
                <a:noFill/>
              </a:ln>
              <a:effectLst/>
            </c:spPr>
            <c:extLst>
              <c:ext xmlns:c16="http://schemas.microsoft.com/office/drawing/2014/chart" uri="{C3380CC4-5D6E-409C-BE32-E72D297353CC}">
                <c16:uniqueId val="{00000005-FAB0-4C2A-94F6-51694981411A}"/>
              </c:ext>
            </c:extLst>
          </c:dPt>
          <c:dPt>
            <c:idx val="3"/>
            <c:invertIfNegative val="0"/>
            <c:bubble3D val="0"/>
            <c:spPr>
              <a:solidFill>
                <a:schemeClr val="accent1">
                  <a:tint val="90000"/>
                </a:schemeClr>
              </a:solidFill>
              <a:ln>
                <a:noFill/>
              </a:ln>
              <a:effectLst/>
            </c:spPr>
            <c:extLst>
              <c:ext xmlns:c16="http://schemas.microsoft.com/office/drawing/2014/chart" uri="{C3380CC4-5D6E-409C-BE32-E72D297353CC}">
                <c16:uniqueId val="{00000007-FAB0-4C2A-94F6-51694981411A}"/>
              </c:ext>
            </c:extLst>
          </c:dPt>
          <c:dPt>
            <c:idx val="4"/>
            <c:invertIfNegative val="0"/>
            <c:bubble3D val="0"/>
            <c:spPr>
              <a:solidFill>
                <a:schemeClr val="accent1">
                  <a:tint val="20000"/>
                </a:schemeClr>
              </a:solidFill>
              <a:ln>
                <a:noFill/>
              </a:ln>
              <a:effectLst/>
            </c:spPr>
            <c:extLst>
              <c:ext xmlns:c16="http://schemas.microsoft.com/office/drawing/2014/chart" uri="{C3380CC4-5D6E-409C-BE32-E72D297353CC}">
                <c16:uniqueId val="{00000009-1003-4F90-9B58-964AE9A44603}"/>
              </c:ext>
            </c:extLst>
          </c:dPt>
          <c:dPt>
            <c:idx val="5"/>
            <c:invertIfNegative val="0"/>
            <c:bubble3D val="0"/>
            <c:spPr>
              <a:solidFill>
                <a:schemeClr val="accent1">
                  <a:tint val="50000"/>
                </a:schemeClr>
              </a:solidFill>
              <a:ln>
                <a:noFill/>
              </a:ln>
              <a:effectLst/>
            </c:spPr>
            <c:extLst>
              <c:ext xmlns:c16="http://schemas.microsoft.com/office/drawing/2014/chart" uri="{C3380CC4-5D6E-409C-BE32-E72D297353CC}">
                <c16:uniqueId val="{0000000B-1003-4F90-9B58-964AE9A44603}"/>
              </c:ext>
            </c:extLst>
          </c:dPt>
          <c:dPt>
            <c:idx val="6"/>
            <c:invertIfNegative val="0"/>
            <c:bubble3D val="0"/>
            <c:spPr>
              <a:solidFill>
                <a:schemeClr val="accent1">
                  <a:tint val="80000"/>
                </a:schemeClr>
              </a:solidFill>
              <a:ln>
                <a:noFill/>
              </a:ln>
              <a:effectLst/>
            </c:spPr>
            <c:extLst>
              <c:ext xmlns:c16="http://schemas.microsoft.com/office/drawing/2014/chart" uri="{C3380CC4-5D6E-409C-BE32-E72D297353CC}">
                <c16:uniqueId val="{0000000D-0A15-4285-9994-CE212C82EB1A}"/>
              </c:ext>
            </c:extLst>
          </c:dPt>
          <c:dPt>
            <c:idx val="7"/>
            <c:invertIfNegative val="0"/>
            <c:bubble3D val="0"/>
            <c:spPr>
              <a:solidFill>
                <a:schemeClr val="accent1">
                  <a:tint val="10000"/>
                </a:schemeClr>
              </a:solidFill>
              <a:ln>
                <a:noFill/>
              </a:ln>
              <a:effectLst/>
            </c:spPr>
            <c:extLst>
              <c:ext xmlns:c16="http://schemas.microsoft.com/office/drawing/2014/chart" uri="{C3380CC4-5D6E-409C-BE32-E72D297353CC}">
                <c16:uniqueId val="{0000000F-FA46-47BE-9510-9C1BEA7360EC}"/>
              </c:ext>
            </c:extLst>
          </c:dPt>
          <c:dLbls>
            <c:spPr>
              <a:noFill/>
              <a:ln>
                <a:noFill/>
              </a:ln>
              <a:effectLst/>
            </c:spPr>
            <c:txPr>
              <a:bodyPr rot="-5400000" spcFirstLastPara="1" vertOverflow="clip" horzOverflow="clip" vert="horz" wrap="square" lIns="38100" tIns="19050" rIns="38100" bIns="19050" anchor="ctr" anchorCtr="1">
                <a:spAutoFit/>
              </a:bodyPr>
              <a:lstStyle/>
              <a:p>
                <a:pPr>
                  <a:defRPr sz="14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Dashboard!$H$9:$H$11</c:f>
              <c:multiLvlStrCache>
                <c:ptCount val="1"/>
                <c:lvl>
                  <c:pt idx="0">
                    <c:v>Oct</c:v>
                  </c:pt>
                </c:lvl>
                <c:lvl>
                  <c:pt idx="0">
                    <c:v>2026</c:v>
                  </c:pt>
                </c:lvl>
              </c:multiLvlStrCache>
            </c:multiLvlStrRef>
          </c:cat>
          <c:val>
            <c:numRef>
              <c:f>Dashboard!$I$9:$I$11</c:f>
              <c:numCache>
                <c:formatCode>General</c:formatCode>
                <c:ptCount val="1"/>
                <c:pt idx="0">
                  <c:v>41</c:v>
                </c:pt>
              </c:numCache>
            </c:numRef>
          </c:val>
          <c:extLst>
            <c:ext xmlns:c16="http://schemas.microsoft.com/office/drawing/2014/chart" uri="{C3380CC4-5D6E-409C-BE32-E72D297353CC}">
              <c16:uniqueId val="{00000000-1166-437C-A908-AFDB3E495346}"/>
            </c:ext>
          </c:extLst>
        </c:ser>
        <c:dLbls>
          <c:dLblPos val="outEnd"/>
          <c:showLegendKey val="0"/>
          <c:showVal val="1"/>
          <c:showCatName val="0"/>
          <c:showSerName val="0"/>
          <c:showPercent val="0"/>
          <c:showBubbleSize val="0"/>
        </c:dLbls>
        <c:gapWidth val="444"/>
        <c:overlap val="-90"/>
        <c:axId val="1605398352"/>
        <c:axId val="1605406992"/>
      </c:barChart>
      <c:catAx>
        <c:axId val="1605398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cap="all" spc="120" normalizeH="0" baseline="0">
                <a:solidFill>
                  <a:schemeClr val="tx1">
                    <a:lumMod val="65000"/>
                    <a:lumOff val="35000"/>
                  </a:schemeClr>
                </a:solidFill>
                <a:latin typeface="+mn-lt"/>
                <a:ea typeface="+mn-ea"/>
                <a:cs typeface="+mn-cs"/>
              </a:defRPr>
            </a:pPr>
            <a:endParaRPr lang="en-US"/>
          </a:p>
        </c:txPr>
        <c:crossAx val="1605406992"/>
        <c:crosses val="autoZero"/>
        <c:auto val="1"/>
        <c:lblAlgn val="ctr"/>
        <c:lblOffset val="100"/>
        <c:noMultiLvlLbl val="0"/>
      </c:catAx>
      <c:valAx>
        <c:axId val="1605406992"/>
        <c:scaling>
          <c:orientation val="minMax"/>
        </c:scaling>
        <c:delete val="1"/>
        <c:axPos val="l"/>
        <c:numFmt formatCode="General" sourceLinked="1"/>
        <c:majorTickMark val="none"/>
        <c:minorTickMark val="none"/>
        <c:tickLblPos val="nextTo"/>
        <c:crossAx val="1605398352"/>
        <c:crosses val="autoZero"/>
        <c:crossBetween val="between"/>
      </c:valAx>
      <c:spPr>
        <a:noFill/>
        <a:ln>
          <a:noFill/>
        </a:ln>
        <a:effectLst/>
      </c:spPr>
    </c:plotArea>
    <c:legend>
      <c:legendPos val="r"/>
      <c:layout>
        <c:manualLayout>
          <c:xMode val="edge"/>
          <c:yMode val="edge"/>
          <c:x val="0.94534047620666295"/>
          <c:y val="0.22672615238720345"/>
          <c:w val="4.8903528153390483E-2"/>
          <c:h val="0.58981222429910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[FMEA Visualization Last update..xlsm]Dashboard!PivotTable34</c:name>
    <c:fmtId val="3"/>
  </c:pivotSource>
  <c:chart>
    <c:title>
      <c:tx>
        <c:rich>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r>
              <a:rPr lang="en-US" sz="2400"/>
              <a:t>Top Equipment by Downtime</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4"/>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5"/>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6"/>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7"/>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8"/>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9"/>
        <c:spPr>
          <a:gradFill rotWithShape="1">
            <a:gsLst>
              <a:gs pos="0">
                <a:schemeClr val="accent1">
                  <a:tint val="30000"/>
                  <a:satMod val="103000"/>
                  <a:lumMod val="102000"/>
                  <a:tint val="94000"/>
                </a:schemeClr>
              </a:gs>
              <a:gs pos="50000">
                <a:schemeClr val="accent1">
                  <a:tint val="30000"/>
                  <a:satMod val="110000"/>
                  <a:lumMod val="100000"/>
                  <a:shade val="100000"/>
                </a:schemeClr>
              </a:gs>
              <a:gs pos="100000">
                <a:schemeClr val="accent1">
                  <a:tint val="30000"/>
                  <a:lumMod val="99000"/>
                  <a:satMod val="120000"/>
                  <a:shade val="78000"/>
                </a:schemeClr>
              </a:gs>
            </a:gsLst>
            <a:lin ang="5400000" scaled="0"/>
          </a:gradFill>
          <a:ln>
            <a:noFill/>
          </a:ln>
          <a:effectLst/>
        </c:spPr>
      </c:pivotFmt>
      <c:pivotFmt>
        <c:idx val="10"/>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pivotFmt>
      <c:pivotFmt>
        <c:idx val="11"/>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pivotFmt>
      <c:pivotFmt>
        <c:idx val="12"/>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13"/>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14"/>
        <c:spPr>
          <a:gradFill rotWithShape="1">
            <a:gsLst>
              <a:gs pos="0">
                <a:schemeClr val="accent1">
                  <a:tint val="84000"/>
                  <a:satMod val="103000"/>
                  <a:lumMod val="102000"/>
                  <a:tint val="94000"/>
                </a:schemeClr>
              </a:gs>
              <a:gs pos="50000">
                <a:schemeClr val="accent1">
                  <a:tint val="84000"/>
                  <a:satMod val="110000"/>
                  <a:lumMod val="100000"/>
                  <a:shade val="100000"/>
                </a:schemeClr>
              </a:gs>
              <a:gs pos="100000">
                <a:schemeClr val="accent1">
                  <a:tint val="84000"/>
                  <a:lumMod val="99000"/>
                  <a:satMod val="120000"/>
                  <a:shade val="78000"/>
                </a:schemeClr>
              </a:gs>
            </a:gsLst>
            <a:lin ang="5400000" scaled="0"/>
          </a:gradFill>
          <a:ln>
            <a:noFill/>
          </a:ln>
          <a:effectLst/>
        </c:spPr>
      </c:pivotFmt>
      <c:pivotFmt>
        <c:idx val="15"/>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pivotFmt>
      <c:pivotFmt>
        <c:idx val="16"/>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pivotFmt>
      <c:pivotFmt>
        <c:idx val="17"/>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pivotFmt>
      <c:pivotFmt>
        <c:idx val="18"/>
        <c:spPr>
          <a:gradFill rotWithShape="1">
            <a:gsLst>
              <a:gs pos="0">
                <a:schemeClr val="accent1">
                  <a:shade val="80000"/>
                  <a:satMod val="103000"/>
                  <a:lumMod val="102000"/>
                  <a:tint val="94000"/>
                </a:schemeClr>
              </a:gs>
              <a:gs pos="50000">
                <a:schemeClr val="accent1">
                  <a:shade val="80000"/>
                  <a:satMod val="110000"/>
                  <a:lumMod val="100000"/>
                  <a:shade val="100000"/>
                </a:schemeClr>
              </a:gs>
              <a:gs pos="100000">
                <a:schemeClr val="accent1">
                  <a:shade val="80000"/>
                  <a:lumMod val="99000"/>
                  <a:satMod val="120000"/>
                  <a:shade val="78000"/>
                </a:schemeClr>
              </a:gs>
            </a:gsLst>
            <a:lin ang="5400000" scaled="0"/>
          </a:gradFill>
          <a:ln>
            <a:noFill/>
          </a:ln>
          <a:effectLst/>
        </c:spPr>
      </c:pivotFmt>
      <c:pivotFmt>
        <c:idx val="19"/>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pivotFmt>
      <c:pivotFmt>
        <c:idx val="20"/>
        <c:spPr>
          <a:gradFill rotWithShape="1">
            <a:gsLst>
              <a:gs pos="0">
                <a:schemeClr val="accent1">
                  <a:shade val="42000"/>
                  <a:satMod val="103000"/>
                  <a:lumMod val="102000"/>
                  <a:tint val="94000"/>
                </a:schemeClr>
              </a:gs>
              <a:gs pos="50000">
                <a:schemeClr val="accent1">
                  <a:shade val="42000"/>
                  <a:satMod val="110000"/>
                  <a:lumMod val="100000"/>
                  <a:shade val="100000"/>
                </a:schemeClr>
              </a:gs>
              <a:gs pos="100000">
                <a:schemeClr val="accent1">
                  <a:shade val="42000"/>
                  <a:lumMod val="99000"/>
                  <a:satMod val="120000"/>
                  <a:shade val="78000"/>
                </a:schemeClr>
              </a:gs>
            </a:gsLst>
            <a:lin ang="5400000" scaled="0"/>
          </a:gradFill>
          <a:ln>
            <a:noFill/>
          </a:ln>
          <a:effectLst/>
        </c:spPr>
      </c:pivotFmt>
      <c:pivotFmt>
        <c:idx val="21"/>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pivotFmt>
      <c:pivotFmt>
        <c:idx val="22"/>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23"/>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c:spPr>
      </c:pivotFmt>
      <c:pivotFmt>
        <c:idx val="24"/>
        <c:spPr>
          <a:gradFill rotWithShape="1">
            <a:gsLst>
              <a:gs pos="0">
                <a:schemeClr val="accent1">
                  <a:shade val="80000"/>
                  <a:satMod val="103000"/>
                  <a:lumMod val="102000"/>
                  <a:tint val="94000"/>
                </a:schemeClr>
              </a:gs>
              <a:gs pos="50000">
                <a:schemeClr val="accent1">
                  <a:shade val="80000"/>
                  <a:satMod val="110000"/>
                  <a:lumMod val="100000"/>
                  <a:shade val="100000"/>
                </a:schemeClr>
              </a:gs>
              <a:gs pos="100000">
                <a:schemeClr val="accent1">
                  <a:shade val="80000"/>
                  <a:lumMod val="99000"/>
                  <a:satMod val="120000"/>
                  <a:shade val="78000"/>
                </a:schemeClr>
              </a:gs>
            </a:gsLst>
            <a:lin ang="5400000" scaled="0"/>
          </a:gradFill>
          <a:ln>
            <a:noFill/>
          </a:ln>
          <a:effectLst/>
        </c:spPr>
      </c:pivotFmt>
      <c:pivotFmt>
        <c:idx val="25"/>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26"/>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pivotFmt>
      <c:pivotFmt>
        <c:idx val="27"/>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28"/>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c:spPr>
      </c:pivotFmt>
      <c:pivotFmt>
        <c:idx val="29"/>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pivotFmt>
      <c:pivotFmt>
        <c:idx val="30"/>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pivotFmt>
      <c:pivotFmt>
        <c:idx val="31"/>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pivotFmt>
      <c:pivotFmt>
        <c:idx val="32"/>
        <c:spPr>
          <a:gradFill rotWithShape="1">
            <a:gsLst>
              <a:gs pos="0">
                <a:schemeClr val="accent1">
                  <a:shade val="80000"/>
                  <a:satMod val="103000"/>
                  <a:lumMod val="102000"/>
                  <a:tint val="94000"/>
                </a:schemeClr>
              </a:gs>
              <a:gs pos="50000">
                <a:schemeClr val="accent1">
                  <a:shade val="80000"/>
                  <a:satMod val="110000"/>
                  <a:lumMod val="100000"/>
                  <a:shade val="100000"/>
                </a:schemeClr>
              </a:gs>
              <a:gs pos="100000">
                <a:schemeClr val="accent1">
                  <a:shade val="80000"/>
                  <a:lumMod val="99000"/>
                  <a:satMod val="120000"/>
                  <a:shade val="78000"/>
                </a:schemeClr>
              </a:gs>
            </a:gsLst>
            <a:lin ang="5400000" scaled="0"/>
          </a:gradFill>
          <a:ln>
            <a:noFill/>
          </a:ln>
          <a:effectLst/>
        </c:spPr>
      </c:pivotFmt>
      <c:pivotFmt>
        <c:idx val="33"/>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c:spPr>
      </c:pivotFmt>
      <c:pivotFmt>
        <c:idx val="34"/>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35"/>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tint val="7000"/>
                  <a:satMod val="103000"/>
                  <a:lumMod val="102000"/>
                  <a:tint val="94000"/>
                </a:schemeClr>
              </a:gs>
              <a:gs pos="50000">
                <a:schemeClr val="accent1">
                  <a:tint val="7000"/>
                  <a:satMod val="110000"/>
                  <a:lumMod val="100000"/>
                  <a:shade val="100000"/>
                </a:schemeClr>
              </a:gs>
              <a:gs pos="100000">
                <a:schemeClr val="accent1">
                  <a:tint val="7000"/>
                  <a:lumMod val="99000"/>
                  <a:satMod val="120000"/>
                  <a:shade val="78000"/>
                </a:schemeClr>
              </a:gs>
            </a:gsLst>
            <a:lin ang="5400000" scaled="0"/>
          </a:gradFill>
          <a:ln>
            <a:noFill/>
          </a:ln>
          <a:effectLst/>
        </c:spPr>
      </c:pivotFmt>
      <c:pivotFmt>
        <c:idx val="38"/>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39"/>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pivotFmt>
    </c:pivotFmts>
    <c:plotArea>
      <c:layout/>
      <c:barChart>
        <c:barDir val="bar"/>
        <c:grouping val="clustered"/>
        <c:varyColors val="1"/>
        <c:ser>
          <c:idx val="0"/>
          <c:order val="0"/>
          <c:tx>
            <c:strRef>
              <c:f>Dashboard!$B$25</c:f>
              <c:strCache>
                <c:ptCount val="1"/>
                <c:pt idx="0">
                  <c:v>Total</c:v>
                </c:pt>
              </c:strCache>
            </c:strRef>
          </c:tx>
          <c:invertIfNegative val="0"/>
          <c:dPt>
            <c:idx val="0"/>
            <c:invertIfNegative val="0"/>
            <c:bubble3D val="0"/>
            <c:spPr>
              <a:gradFill rotWithShape="1">
                <a:gsLst>
                  <a:gs pos="0">
                    <a:schemeClr val="accent1">
                      <a:shade val="80000"/>
                      <a:satMod val="103000"/>
                      <a:lumMod val="102000"/>
                      <a:tint val="94000"/>
                    </a:schemeClr>
                  </a:gs>
                  <a:gs pos="50000">
                    <a:schemeClr val="accent1">
                      <a:shade val="80000"/>
                      <a:satMod val="110000"/>
                      <a:lumMod val="100000"/>
                      <a:shade val="100000"/>
                    </a:schemeClr>
                  </a:gs>
                  <a:gs pos="100000">
                    <a:schemeClr val="accent1">
                      <a:shade val="80000"/>
                      <a:lumMod val="99000"/>
                      <a:satMod val="120000"/>
                      <a:shade val="78000"/>
                    </a:schemeClr>
                  </a:gs>
                </a:gsLst>
                <a:lin ang="5400000" scaled="0"/>
              </a:gradFill>
              <a:ln>
                <a:noFill/>
              </a:ln>
              <a:effectLst/>
            </c:spPr>
            <c:extLst>
              <c:ext xmlns:c16="http://schemas.microsoft.com/office/drawing/2014/chart" uri="{C3380CC4-5D6E-409C-BE32-E72D297353CC}">
                <c16:uniqueId val="{00000001-82CA-446B-AD75-B7CBD4170B0E}"/>
              </c:ext>
            </c:extLst>
          </c:dPt>
          <c:dPt>
            <c:idx val="1"/>
            <c:invertIfNegative val="0"/>
            <c:bubble3D val="0"/>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extLst>
              <c:ext xmlns:c16="http://schemas.microsoft.com/office/drawing/2014/chart" uri="{C3380CC4-5D6E-409C-BE32-E72D297353CC}">
                <c16:uniqueId val="{00000003-82CA-446B-AD75-B7CBD4170B0E}"/>
              </c:ext>
            </c:extLst>
          </c:dPt>
          <c:dPt>
            <c:idx val="2"/>
            <c:invertIfNegative val="0"/>
            <c:bubble3D val="0"/>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extLst>
              <c:ext xmlns:c16="http://schemas.microsoft.com/office/drawing/2014/chart" uri="{C3380CC4-5D6E-409C-BE32-E72D297353CC}">
                <c16:uniqueId val="{00000005-82CA-446B-AD75-B7CBD4170B0E}"/>
              </c:ext>
            </c:extLst>
          </c:dPt>
          <c:dPt>
            <c:idx val="3"/>
            <c:invertIfNegative val="0"/>
            <c:bubble3D val="0"/>
            <c:spPr>
              <a:gradFill rotWithShape="1">
                <a:gsLst>
                  <a:gs pos="0">
                    <a:schemeClr val="accent1">
                      <a:tint val="84000"/>
                      <a:satMod val="103000"/>
                      <a:lumMod val="102000"/>
                      <a:tint val="94000"/>
                    </a:schemeClr>
                  </a:gs>
                  <a:gs pos="50000">
                    <a:schemeClr val="accent1">
                      <a:tint val="84000"/>
                      <a:satMod val="110000"/>
                      <a:lumMod val="100000"/>
                      <a:shade val="100000"/>
                    </a:schemeClr>
                  </a:gs>
                  <a:gs pos="100000">
                    <a:schemeClr val="accent1">
                      <a:tint val="84000"/>
                      <a:lumMod val="99000"/>
                      <a:satMod val="120000"/>
                      <a:shade val="78000"/>
                    </a:schemeClr>
                  </a:gs>
                </a:gsLst>
                <a:lin ang="5400000" scaled="0"/>
              </a:gradFill>
              <a:ln>
                <a:noFill/>
              </a:ln>
              <a:effectLst/>
            </c:spPr>
            <c:extLst>
              <c:ext xmlns:c16="http://schemas.microsoft.com/office/drawing/2014/chart" uri="{C3380CC4-5D6E-409C-BE32-E72D297353CC}">
                <c16:uniqueId val="{00000007-82CA-446B-AD75-B7CBD4170B0E}"/>
              </c:ext>
            </c:extLst>
          </c:dPt>
          <c:dPt>
            <c:idx val="4"/>
            <c:invertIfNegative val="0"/>
            <c:bubble3D val="0"/>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extLst>
              <c:ext xmlns:c16="http://schemas.microsoft.com/office/drawing/2014/chart" uri="{C3380CC4-5D6E-409C-BE32-E72D297353CC}">
                <c16:uniqueId val="{00000009-82CA-446B-AD75-B7CBD4170B0E}"/>
              </c:ext>
            </c:extLst>
          </c:dPt>
          <c:dPt>
            <c:idx val="5"/>
            <c:invertIfNegative val="0"/>
            <c:bubble3D val="0"/>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extLst>
              <c:ext xmlns:c16="http://schemas.microsoft.com/office/drawing/2014/chart" uri="{C3380CC4-5D6E-409C-BE32-E72D297353CC}">
                <c16:uniqueId val="{0000000B-82CA-446B-AD75-B7CBD4170B0E}"/>
              </c:ext>
            </c:extLst>
          </c:dPt>
          <c:dPt>
            <c:idx val="6"/>
            <c:invertIfNegative val="0"/>
            <c:bubble3D val="0"/>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extLst>
              <c:ext xmlns:c16="http://schemas.microsoft.com/office/drawing/2014/chart" uri="{C3380CC4-5D6E-409C-BE32-E72D297353CC}">
                <c16:uniqueId val="{0000000D-82CA-446B-AD75-B7CBD4170B0E}"/>
              </c:ext>
            </c:extLst>
          </c:dPt>
          <c:dPt>
            <c:idx val="7"/>
            <c:invertIfNegative val="0"/>
            <c:bubble3D val="0"/>
            <c:spPr>
              <a:gradFill rotWithShape="1">
                <a:gsLst>
                  <a:gs pos="0">
                    <a:schemeClr val="accent1">
                      <a:shade val="80000"/>
                      <a:satMod val="103000"/>
                      <a:lumMod val="102000"/>
                      <a:tint val="94000"/>
                    </a:schemeClr>
                  </a:gs>
                  <a:gs pos="50000">
                    <a:schemeClr val="accent1">
                      <a:shade val="80000"/>
                      <a:satMod val="110000"/>
                      <a:lumMod val="100000"/>
                      <a:shade val="100000"/>
                    </a:schemeClr>
                  </a:gs>
                  <a:gs pos="100000">
                    <a:schemeClr val="accent1">
                      <a:shade val="80000"/>
                      <a:lumMod val="99000"/>
                      <a:satMod val="120000"/>
                      <a:shade val="78000"/>
                    </a:schemeClr>
                  </a:gs>
                </a:gsLst>
                <a:lin ang="5400000" scaled="0"/>
              </a:gradFill>
              <a:ln>
                <a:noFill/>
              </a:ln>
              <a:effectLst/>
            </c:spPr>
            <c:extLst>
              <c:ext xmlns:c16="http://schemas.microsoft.com/office/drawing/2014/chart" uri="{C3380CC4-5D6E-409C-BE32-E72D297353CC}">
                <c16:uniqueId val="{0000000F-82CA-446B-AD75-B7CBD4170B0E}"/>
              </c:ext>
            </c:extLst>
          </c:dPt>
          <c:dPt>
            <c:idx val="8"/>
            <c:invertIfNegative val="0"/>
            <c:bubble3D val="0"/>
            <c:spPr>
              <a:gradFill rotWithShape="1">
                <a:gsLst>
                  <a:gs pos="0">
                    <a:schemeClr val="accent1">
                      <a:shade val="93000"/>
                      <a:satMod val="103000"/>
                      <a:lumMod val="102000"/>
                      <a:tint val="94000"/>
                    </a:schemeClr>
                  </a:gs>
                  <a:gs pos="50000">
                    <a:schemeClr val="accent1">
                      <a:shade val="93000"/>
                      <a:satMod val="110000"/>
                      <a:lumMod val="100000"/>
                      <a:shade val="100000"/>
                    </a:schemeClr>
                  </a:gs>
                  <a:gs pos="100000">
                    <a:schemeClr val="accent1">
                      <a:shade val="93000"/>
                      <a:lumMod val="99000"/>
                      <a:satMod val="120000"/>
                      <a:shade val="78000"/>
                    </a:schemeClr>
                  </a:gs>
                </a:gsLst>
                <a:lin ang="5400000" scaled="0"/>
              </a:gradFill>
              <a:ln>
                <a:noFill/>
              </a:ln>
              <a:effectLst/>
            </c:spPr>
            <c:extLst>
              <c:ext xmlns:c16="http://schemas.microsoft.com/office/drawing/2014/chart" uri="{C3380CC4-5D6E-409C-BE32-E72D297353CC}">
                <c16:uniqueId val="{00000011-82CA-446B-AD75-B7CBD4170B0E}"/>
              </c:ext>
            </c:extLst>
          </c:dPt>
          <c:dPt>
            <c:idx val="9"/>
            <c:invertIfNegative val="0"/>
            <c:bubble3D val="0"/>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extLst>
              <c:ext xmlns:c16="http://schemas.microsoft.com/office/drawing/2014/chart" uri="{C3380CC4-5D6E-409C-BE32-E72D297353CC}">
                <c16:uniqueId val="{00000013-82CA-446B-AD75-B7CBD4170B0E}"/>
              </c:ext>
            </c:extLst>
          </c:dPt>
          <c:dPt>
            <c:idx val="10"/>
            <c:invertIfNegative val="0"/>
            <c:bubble3D val="0"/>
            <c:spPr>
              <a:gradFill rotWithShape="1">
                <a:gsLst>
                  <a:gs pos="0">
                    <a:schemeClr val="accent1">
                      <a:tint val="30000"/>
                      <a:satMod val="103000"/>
                      <a:lumMod val="102000"/>
                      <a:tint val="94000"/>
                    </a:schemeClr>
                  </a:gs>
                  <a:gs pos="50000">
                    <a:schemeClr val="accent1">
                      <a:tint val="30000"/>
                      <a:satMod val="110000"/>
                      <a:lumMod val="100000"/>
                      <a:shade val="100000"/>
                    </a:schemeClr>
                  </a:gs>
                  <a:gs pos="100000">
                    <a:schemeClr val="accent1">
                      <a:tint val="30000"/>
                      <a:lumMod val="99000"/>
                      <a:satMod val="120000"/>
                      <a:shade val="78000"/>
                    </a:schemeClr>
                  </a:gs>
                </a:gsLst>
                <a:lin ang="5400000" scaled="0"/>
              </a:gradFill>
              <a:ln>
                <a:noFill/>
              </a:ln>
              <a:effectLst/>
            </c:spPr>
            <c:extLst>
              <c:ext xmlns:c16="http://schemas.microsoft.com/office/drawing/2014/chart" uri="{C3380CC4-5D6E-409C-BE32-E72D297353CC}">
                <c16:uniqueId val="{00000015-6375-47BA-8E31-43CCEE8D6EC5}"/>
              </c:ext>
            </c:extLst>
          </c:dPt>
          <c:dPt>
            <c:idx val="11"/>
            <c:invertIfNegative val="0"/>
            <c:bubble3D val="0"/>
            <c:spPr>
              <a:gradFill rotWithShape="1">
                <a:gsLst>
                  <a:gs pos="0">
                    <a:schemeClr val="accent1">
                      <a:tint val="18000"/>
                      <a:satMod val="103000"/>
                      <a:lumMod val="102000"/>
                      <a:tint val="94000"/>
                    </a:schemeClr>
                  </a:gs>
                  <a:gs pos="50000">
                    <a:schemeClr val="accent1">
                      <a:tint val="18000"/>
                      <a:satMod val="110000"/>
                      <a:lumMod val="100000"/>
                      <a:shade val="100000"/>
                    </a:schemeClr>
                  </a:gs>
                  <a:gs pos="100000">
                    <a:schemeClr val="accent1">
                      <a:tint val="18000"/>
                      <a:lumMod val="99000"/>
                      <a:satMod val="120000"/>
                      <a:shade val="78000"/>
                    </a:schemeClr>
                  </a:gs>
                </a:gsLst>
                <a:lin ang="5400000" scaled="0"/>
              </a:gradFill>
              <a:ln>
                <a:noFill/>
              </a:ln>
              <a:effectLst/>
            </c:spPr>
            <c:extLst>
              <c:ext xmlns:c16="http://schemas.microsoft.com/office/drawing/2014/chart" uri="{C3380CC4-5D6E-409C-BE32-E72D297353CC}">
                <c16:uniqueId val="{00000017-6375-47BA-8E31-43CCEE8D6EC5}"/>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Dashboard!$A$26:$A$36</c:f>
              <c:strCache>
                <c:ptCount val="10"/>
                <c:pt idx="0">
                  <c:v>STS06</c:v>
                </c:pt>
                <c:pt idx="1">
                  <c:v>RTG24</c:v>
                </c:pt>
                <c:pt idx="2">
                  <c:v>RTG22</c:v>
                </c:pt>
                <c:pt idx="3">
                  <c:v>STS03</c:v>
                </c:pt>
                <c:pt idx="4">
                  <c:v>STS01</c:v>
                </c:pt>
                <c:pt idx="5">
                  <c:v>RTG27</c:v>
                </c:pt>
                <c:pt idx="6">
                  <c:v>RTG05</c:v>
                </c:pt>
                <c:pt idx="7">
                  <c:v>RTG25</c:v>
                </c:pt>
                <c:pt idx="8">
                  <c:v>STS05</c:v>
                </c:pt>
                <c:pt idx="9">
                  <c:v>RTG12</c:v>
                </c:pt>
              </c:strCache>
            </c:strRef>
          </c:cat>
          <c:val>
            <c:numRef>
              <c:f>Dashboard!$B$26:$B$36</c:f>
              <c:numCache>
                <c:formatCode>General</c:formatCode>
                <c:ptCount val="10"/>
                <c:pt idx="0">
                  <c:v>1.27</c:v>
                </c:pt>
                <c:pt idx="1">
                  <c:v>1.21</c:v>
                </c:pt>
                <c:pt idx="2">
                  <c:v>1.1299999999999999</c:v>
                </c:pt>
                <c:pt idx="3">
                  <c:v>0.88</c:v>
                </c:pt>
                <c:pt idx="4">
                  <c:v>0.5</c:v>
                </c:pt>
                <c:pt idx="5">
                  <c:v>0.5</c:v>
                </c:pt>
                <c:pt idx="6">
                  <c:v>0.5</c:v>
                </c:pt>
                <c:pt idx="7">
                  <c:v>0.48</c:v>
                </c:pt>
                <c:pt idx="8">
                  <c:v>0.45</c:v>
                </c:pt>
                <c:pt idx="9">
                  <c:v>0.38</c:v>
                </c:pt>
              </c:numCache>
            </c:numRef>
          </c:val>
          <c:extLst>
            <c:ext xmlns:c16="http://schemas.microsoft.com/office/drawing/2014/chart" uri="{C3380CC4-5D6E-409C-BE32-E72D297353CC}">
              <c16:uniqueId val="{00000000-D8F9-4ECC-8806-017061A5DA34}"/>
            </c:ext>
          </c:extLst>
        </c:ser>
        <c:dLbls>
          <c:showLegendKey val="0"/>
          <c:showVal val="0"/>
          <c:showCatName val="0"/>
          <c:showSerName val="0"/>
          <c:showPercent val="0"/>
          <c:showBubbleSize val="0"/>
        </c:dLbls>
        <c:gapWidth val="100"/>
        <c:axId val="1984377711"/>
        <c:axId val="1984384431"/>
      </c:barChart>
      <c:catAx>
        <c:axId val="1984377711"/>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2"/>
                </a:solidFill>
                <a:latin typeface="+mn-lt"/>
                <a:ea typeface="+mn-ea"/>
                <a:cs typeface="+mn-cs"/>
              </a:defRPr>
            </a:pPr>
            <a:endParaRPr lang="en-US"/>
          </a:p>
        </c:txPr>
        <c:crossAx val="1984384431"/>
        <c:crosses val="autoZero"/>
        <c:auto val="1"/>
        <c:lblAlgn val="ctr"/>
        <c:lblOffset val="100"/>
        <c:noMultiLvlLbl val="0"/>
      </c:catAx>
      <c:valAx>
        <c:axId val="1984384431"/>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2"/>
                </a:solidFill>
                <a:latin typeface="+mn-lt"/>
                <a:ea typeface="+mn-ea"/>
                <a:cs typeface="+mn-cs"/>
              </a:defRPr>
            </a:pPr>
            <a:endParaRPr lang="en-US"/>
          </a:p>
        </c:txPr>
        <c:crossAx val="198437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[FMEA Visualization Last update..xlsm]Dashboard!PivotTable35</c:name>
    <c:fmtId val="3"/>
  </c:pivotSource>
  <c:chart>
    <c:title>
      <c:tx>
        <c:rich>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r>
              <a:rPr lang="en-US" sz="2400"/>
              <a:t>Failure Mode Pareto</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c:spPr>
      </c:pivotFmt>
      <c:pivotFmt>
        <c:idx val="4"/>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c:spPr>
      </c:pivotFmt>
      <c:pivotFmt>
        <c:idx val="5"/>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pivotFmt>
      <c:pivotFmt>
        <c:idx val="6"/>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pivotFmt>
      <c:pivotFmt>
        <c:idx val="7"/>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pivotFmt>
      <c:pivotFmt>
        <c:idx val="8"/>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pivotFmt>
      <c:pivotFmt>
        <c:idx val="9"/>
        <c:spPr>
          <a:gradFill rotWithShape="1">
            <a:gsLst>
              <a:gs pos="0">
                <a:schemeClr val="accent1">
                  <a:tint val="7000"/>
                  <a:satMod val="103000"/>
                  <a:lumMod val="102000"/>
                  <a:tint val="94000"/>
                </a:schemeClr>
              </a:gs>
              <a:gs pos="50000">
                <a:schemeClr val="accent1">
                  <a:tint val="7000"/>
                  <a:satMod val="110000"/>
                  <a:lumMod val="100000"/>
                  <a:shade val="100000"/>
                </a:schemeClr>
              </a:gs>
              <a:gs pos="100000">
                <a:schemeClr val="accent1">
                  <a:tint val="7000"/>
                  <a:lumMod val="99000"/>
                  <a:satMod val="120000"/>
                  <a:shade val="78000"/>
                </a:schemeClr>
              </a:gs>
            </a:gsLst>
            <a:lin ang="5400000" scaled="0"/>
          </a:gradFill>
          <a:ln>
            <a:noFill/>
          </a:ln>
          <a:effectLst/>
        </c:spPr>
      </c:pivotFmt>
      <c:pivotFmt>
        <c:idx val="10"/>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pivotFmt>
      <c:pivotFmt>
        <c:idx val="11"/>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12"/>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pivotFmt>
      <c:pivotFmt>
        <c:idx val="13"/>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pivotFmt>
      <c:pivotFmt>
        <c:idx val="14"/>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pivotFmt>
      <c:pivotFmt>
        <c:idx val="15"/>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pivotFmt>
      <c:pivotFmt>
        <c:idx val="16"/>
        <c:spPr>
          <a:gradFill rotWithShape="1">
            <a:gsLst>
              <a:gs pos="0">
                <a:schemeClr val="accent1">
                  <a:tint val="37000"/>
                  <a:satMod val="103000"/>
                  <a:lumMod val="102000"/>
                  <a:tint val="94000"/>
                </a:schemeClr>
              </a:gs>
              <a:gs pos="50000">
                <a:schemeClr val="accent1">
                  <a:tint val="37000"/>
                  <a:satMod val="110000"/>
                  <a:lumMod val="100000"/>
                  <a:shade val="100000"/>
                </a:schemeClr>
              </a:gs>
              <a:gs pos="100000">
                <a:schemeClr val="accent1">
                  <a:tint val="37000"/>
                  <a:lumMod val="99000"/>
                  <a:satMod val="120000"/>
                  <a:shade val="78000"/>
                </a:schemeClr>
              </a:gs>
            </a:gsLst>
            <a:lin ang="5400000" scaled="0"/>
          </a:gradFill>
          <a:ln>
            <a:noFill/>
          </a:ln>
          <a:effectLst/>
        </c:spPr>
      </c:pivotFmt>
      <c:pivotFmt>
        <c:idx val="17"/>
        <c:spPr>
          <a:gradFill rotWithShape="1">
            <a:gsLst>
              <a:gs pos="0">
                <a:schemeClr val="accent1">
                  <a:shade val="42000"/>
                  <a:satMod val="103000"/>
                  <a:lumMod val="102000"/>
                  <a:tint val="94000"/>
                </a:schemeClr>
              </a:gs>
              <a:gs pos="50000">
                <a:schemeClr val="accent1">
                  <a:shade val="42000"/>
                  <a:satMod val="110000"/>
                  <a:lumMod val="100000"/>
                  <a:shade val="100000"/>
                </a:schemeClr>
              </a:gs>
              <a:gs pos="100000">
                <a:schemeClr val="accent1">
                  <a:shade val="42000"/>
                  <a:lumMod val="99000"/>
                  <a:satMod val="120000"/>
                  <a:shade val="78000"/>
                </a:schemeClr>
              </a:gs>
            </a:gsLst>
            <a:lin ang="5400000" scaled="0"/>
          </a:gradFill>
          <a:ln>
            <a:noFill/>
          </a:ln>
          <a:effectLst/>
        </c:spPr>
      </c:pivotFmt>
      <c:pivotFmt>
        <c:idx val="18"/>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pivotFmt>
      <c:pivotFmt>
        <c:idx val="19"/>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pivotFmt>
      <c:pivotFmt>
        <c:idx val="20"/>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pivotFmt>
      <c:pivotFmt>
        <c:idx val="21"/>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pivotFmt>
      <c:pivotFmt>
        <c:idx val="22"/>
        <c:spPr>
          <a:gradFill rotWithShape="1">
            <a:gsLst>
              <a:gs pos="0">
                <a:schemeClr val="accent1">
                  <a:tint val="69000"/>
                  <a:satMod val="103000"/>
                  <a:lumMod val="102000"/>
                  <a:tint val="94000"/>
                </a:schemeClr>
              </a:gs>
              <a:gs pos="50000">
                <a:schemeClr val="accent1">
                  <a:tint val="69000"/>
                  <a:satMod val="110000"/>
                  <a:lumMod val="100000"/>
                  <a:shade val="100000"/>
                </a:schemeClr>
              </a:gs>
              <a:gs pos="100000">
                <a:schemeClr val="accent1">
                  <a:tint val="69000"/>
                  <a:lumMod val="99000"/>
                  <a:satMod val="120000"/>
                  <a:shade val="78000"/>
                </a:schemeClr>
              </a:gs>
            </a:gsLst>
            <a:lin ang="5400000" scaled="0"/>
          </a:gradFill>
          <a:ln>
            <a:noFill/>
          </a:ln>
          <a:effectLst/>
        </c:spPr>
      </c:pivotFmt>
      <c:pivotFmt>
        <c:idx val="23"/>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c:spPr>
      </c:pivotFmt>
      <c:pivotFmt>
        <c:idx val="24"/>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pivotFmt>
      <c:pivotFmt>
        <c:idx val="25"/>
        <c:spPr>
          <a:gradFill rotWithShape="1">
            <a:gsLst>
              <a:gs pos="0">
                <a:schemeClr val="accent1">
                  <a:tint val="44000"/>
                  <a:satMod val="103000"/>
                  <a:lumMod val="102000"/>
                  <a:tint val="94000"/>
                </a:schemeClr>
              </a:gs>
              <a:gs pos="50000">
                <a:schemeClr val="accent1">
                  <a:tint val="44000"/>
                  <a:satMod val="110000"/>
                  <a:lumMod val="100000"/>
                  <a:shade val="100000"/>
                </a:schemeClr>
              </a:gs>
              <a:gs pos="100000">
                <a:schemeClr val="accent1">
                  <a:tint val="44000"/>
                  <a:lumMod val="99000"/>
                  <a:satMod val="120000"/>
                  <a:shade val="78000"/>
                </a:schemeClr>
              </a:gs>
            </a:gsLst>
            <a:lin ang="5400000" scaled="0"/>
          </a:gradFill>
          <a:ln>
            <a:noFill/>
          </a:ln>
          <a:effectLst/>
        </c:spPr>
      </c:pivotFmt>
      <c:pivotFmt>
        <c:idx val="26"/>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c:spPr>
      </c:pivotFmt>
      <c:pivotFmt>
        <c:idx val="27"/>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pivotFmt>
      <c:pivotFmt>
        <c:idx val="28"/>
        <c:spPr>
          <a:gradFill rotWithShape="1">
            <a:gsLst>
              <a:gs pos="0">
                <a:schemeClr val="accent1">
                  <a:tint val="94000"/>
                  <a:satMod val="103000"/>
                  <a:lumMod val="102000"/>
                  <a:tint val="94000"/>
                </a:schemeClr>
              </a:gs>
              <a:gs pos="50000">
                <a:schemeClr val="accent1">
                  <a:tint val="94000"/>
                  <a:satMod val="110000"/>
                  <a:lumMod val="100000"/>
                  <a:shade val="100000"/>
                </a:schemeClr>
              </a:gs>
              <a:gs pos="100000">
                <a:schemeClr val="accent1">
                  <a:tint val="94000"/>
                  <a:lumMod val="99000"/>
                  <a:satMod val="120000"/>
                  <a:shade val="78000"/>
                </a:schemeClr>
              </a:gs>
            </a:gsLst>
            <a:lin ang="5400000" scaled="0"/>
          </a:gradFill>
          <a:ln>
            <a:noFill/>
          </a:ln>
          <a:effectLst/>
        </c:spPr>
      </c:pivotFmt>
      <c:pivotFmt>
        <c:idx val="29"/>
        <c:spPr>
          <a:gradFill rotWithShape="1">
            <a:gsLst>
              <a:gs pos="0">
                <a:schemeClr val="accent1">
                  <a:tint val="84000"/>
                  <a:satMod val="103000"/>
                  <a:lumMod val="102000"/>
                  <a:tint val="94000"/>
                </a:schemeClr>
              </a:gs>
              <a:gs pos="50000">
                <a:schemeClr val="accent1">
                  <a:tint val="84000"/>
                  <a:satMod val="110000"/>
                  <a:lumMod val="100000"/>
                  <a:shade val="100000"/>
                </a:schemeClr>
              </a:gs>
              <a:gs pos="100000">
                <a:schemeClr val="accent1">
                  <a:tint val="84000"/>
                  <a:lumMod val="99000"/>
                  <a:satMod val="120000"/>
                  <a:shade val="78000"/>
                </a:schemeClr>
              </a:gs>
            </a:gsLst>
            <a:lin ang="5400000" scaled="0"/>
          </a:gradFill>
          <a:ln>
            <a:noFill/>
          </a:ln>
          <a:effectLst/>
        </c:spPr>
      </c:pivotFmt>
      <c:pivotFmt>
        <c:idx val="30"/>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pivotFmt>
      <c:pivotFmt>
        <c:idx val="31"/>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pivotFmt>
    </c:pivotFmts>
    <c:plotArea>
      <c:layout/>
      <c:barChart>
        <c:barDir val="bar"/>
        <c:grouping val="clustered"/>
        <c:varyColors val="1"/>
        <c:ser>
          <c:idx val="0"/>
          <c:order val="0"/>
          <c:tx>
            <c:strRef>
              <c:f>Dashboard!$I$25</c:f>
              <c:strCache>
                <c:ptCount val="1"/>
                <c:pt idx="0">
                  <c:v>Total</c:v>
                </c:pt>
              </c:strCache>
            </c:strRef>
          </c:tx>
          <c:invertIfNegative val="0"/>
          <c:dPt>
            <c:idx val="0"/>
            <c:invertIfNegative val="0"/>
            <c:bubble3D val="0"/>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extLst>
              <c:ext xmlns:c16="http://schemas.microsoft.com/office/drawing/2014/chart" uri="{C3380CC4-5D6E-409C-BE32-E72D297353CC}">
                <c16:uniqueId val="{00000001-2CE8-4B30-BDFC-79046DDA941E}"/>
              </c:ext>
            </c:extLst>
          </c:dPt>
          <c:dPt>
            <c:idx val="1"/>
            <c:invertIfNegative val="0"/>
            <c:bubble3D val="0"/>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c:spPr>
            <c:extLst>
              <c:ext xmlns:c16="http://schemas.microsoft.com/office/drawing/2014/chart" uri="{C3380CC4-5D6E-409C-BE32-E72D297353CC}">
                <c16:uniqueId val="{00000003-2CE8-4B30-BDFC-79046DDA941E}"/>
              </c:ext>
            </c:extLst>
          </c:dPt>
          <c:dPt>
            <c:idx val="2"/>
            <c:invertIfNegative val="0"/>
            <c:bubble3D val="0"/>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c:spPr>
            <c:extLst>
              <c:ext xmlns:c16="http://schemas.microsoft.com/office/drawing/2014/chart" uri="{C3380CC4-5D6E-409C-BE32-E72D297353CC}">
                <c16:uniqueId val="{00000005-2CE8-4B30-BDFC-79046DDA941E}"/>
              </c:ext>
            </c:extLst>
          </c:dPt>
          <c:dPt>
            <c:idx val="3"/>
            <c:invertIfNegative val="0"/>
            <c:bubble3D val="0"/>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c:spPr>
            <c:extLst>
              <c:ext xmlns:c16="http://schemas.microsoft.com/office/drawing/2014/chart" uri="{C3380CC4-5D6E-409C-BE32-E72D297353CC}">
                <c16:uniqueId val="{00000007-2CE8-4B30-BDFC-79046DDA941E}"/>
              </c:ext>
            </c:extLst>
          </c:dPt>
          <c:dPt>
            <c:idx val="4"/>
            <c:invertIfNegative val="0"/>
            <c:bubble3D val="0"/>
            <c:spPr>
              <a:gradFill rotWithShape="1">
                <a:gsLst>
                  <a:gs pos="0">
                    <a:schemeClr val="accent1">
                      <a:tint val="7000"/>
                      <a:satMod val="103000"/>
                      <a:lumMod val="102000"/>
                      <a:tint val="94000"/>
                    </a:schemeClr>
                  </a:gs>
                  <a:gs pos="50000">
                    <a:schemeClr val="accent1">
                      <a:tint val="7000"/>
                      <a:satMod val="110000"/>
                      <a:lumMod val="100000"/>
                      <a:shade val="100000"/>
                    </a:schemeClr>
                  </a:gs>
                  <a:gs pos="100000">
                    <a:schemeClr val="accent1">
                      <a:tint val="7000"/>
                      <a:lumMod val="99000"/>
                      <a:satMod val="120000"/>
                      <a:shade val="78000"/>
                    </a:schemeClr>
                  </a:gs>
                </a:gsLst>
                <a:lin ang="5400000" scaled="0"/>
              </a:gradFill>
              <a:ln>
                <a:noFill/>
              </a:ln>
              <a:effectLst/>
            </c:spPr>
            <c:extLst>
              <c:ext xmlns:c16="http://schemas.microsoft.com/office/drawing/2014/chart" uri="{C3380CC4-5D6E-409C-BE32-E72D297353CC}">
                <c16:uniqueId val="{00000009-2CE8-4B30-BDFC-79046DDA941E}"/>
              </c:ext>
            </c:extLst>
          </c:dPt>
          <c:dPt>
            <c:idx val="5"/>
            <c:invertIfNegative val="0"/>
            <c:bubble3D val="0"/>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c:spPr>
            <c:extLst>
              <c:ext xmlns:c16="http://schemas.microsoft.com/office/drawing/2014/chart" uri="{C3380CC4-5D6E-409C-BE32-E72D297353CC}">
                <c16:uniqueId val="{0000000B-2CE8-4B30-BDFC-79046DDA941E}"/>
              </c:ext>
            </c:extLst>
          </c:dPt>
          <c:dPt>
            <c:idx val="6"/>
            <c:invertIfNegative val="0"/>
            <c:bubble3D val="0"/>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extLst>
              <c:ext xmlns:c16="http://schemas.microsoft.com/office/drawing/2014/chart" uri="{C3380CC4-5D6E-409C-BE32-E72D297353CC}">
                <c16:uniqueId val="{0000000D-2CE8-4B30-BDFC-79046DDA941E}"/>
              </c:ext>
            </c:extLst>
          </c:dPt>
          <c:dPt>
            <c:idx val="7"/>
            <c:invertIfNegative val="0"/>
            <c:bubble3D val="0"/>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c:spPr>
            <c:extLst>
              <c:ext xmlns:c16="http://schemas.microsoft.com/office/drawing/2014/chart" uri="{C3380CC4-5D6E-409C-BE32-E72D297353CC}">
                <c16:uniqueId val="{0000000F-2CE8-4B30-BDFC-79046DDA941E}"/>
              </c:ext>
            </c:extLst>
          </c:dPt>
          <c:dPt>
            <c:idx val="8"/>
            <c:invertIfNegative val="0"/>
            <c:bubble3D val="0"/>
            <c:spPr>
              <a:gradFill rotWithShape="1">
                <a:gsLst>
                  <a:gs pos="0">
                    <a:schemeClr val="accent1">
                      <a:tint val="37000"/>
                      <a:satMod val="103000"/>
                      <a:lumMod val="102000"/>
                      <a:tint val="94000"/>
                    </a:schemeClr>
                  </a:gs>
                  <a:gs pos="50000">
                    <a:schemeClr val="accent1">
                      <a:tint val="37000"/>
                      <a:satMod val="110000"/>
                      <a:lumMod val="100000"/>
                      <a:shade val="100000"/>
                    </a:schemeClr>
                  </a:gs>
                  <a:gs pos="100000">
                    <a:schemeClr val="accent1">
                      <a:tint val="37000"/>
                      <a:lumMod val="99000"/>
                      <a:satMod val="120000"/>
                      <a:shade val="78000"/>
                    </a:schemeClr>
                  </a:gs>
                </a:gsLst>
                <a:lin ang="5400000" scaled="0"/>
              </a:gradFill>
              <a:ln>
                <a:noFill/>
              </a:ln>
              <a:effectLst/>
            </c:spPr>
            <c:extLst>
              <c:ext xmlns:c16="http://schemas.microsoft.com/office/drawing/2014/chart" uri="{C3380CC4-5D6E-409C-BE32-E72D297353CC}">
                <c16:uniqueId val="{00000011-2CE8-4B30-BDFC-79046DDA941E}"/>
              </c:ext>
            </c:extLst>
          </c:dPt>
          <c:dPt>
            <c:idx val="9"/>
            <c:invertIfNegative val="0"/>
            <c:bubble3D val="0"/>
            <c:spPr>
              <a:gradFill rotWithShape="1">
                <a:gsLst>
                  <a:gs pos="0">
                    <a:schemeClr val="accent1">
                      <a:tint val="43000"/>
                      <a:satMod val="103000"/>
                      <a:lumMod val="102000"/>
                      <a:tint val="94000"/>
                    </a:schemeClr>
                  </a:gs>
                  <a:gs pos="50000">
                    <a:schemeClr val="accent1">
                      <a:tint val="43000"/>
                      <a:satMod val="110000"/>
                      <a:lumMod val="100000"/>
                      <a:shade val="100000"/>
                    </a:schemeClr>
                  </a:gs>
                  <a:gs pos="100000">
                    <a:schemeClr val="accent1">
                      <a:tint val="43000"/>
                      <a:lumMod val="99000"/>
                      <a:satMod val="120000"/>
                      <a:shade val="78000"/>
                    </a:schemeClr>
                  </a:gs>
                </a:gsLst>
                <a:lin ang="5400000" scaled="0"/>
              </a:gradFill>
              <a:ln>
                <a:noFill/>
              </a:ln>
              <a:effectLst/>
            </c:spPr>
            <c:extLst>
              <c:ext xmlns:c16="http://schemas.microsoft.com/office/drawing/2014/chart" uri="{C3380CC4-5D6E-409C-BE32-E72D297353CC}">
                <c16:uniqueId val="{00000013-2CE8-4B30-BDFC-79046DDA941E}"/>
              </c:ext>
            </c:extLst>
          </c:dPt>
          <c:dPt>
            <c:idx val="10"/>
            <c:invertIfNegative val="0"/>
            <c:bubble3D val="0"/>
            <c:spPr>
              <a:gradFill rotWithShape="1">
                <a:gsLst>
                  <a:gs pos="0">
                    <a:schemeClr val="accent1">
                      <a:tint val="30000"/>
                      <a:satMod val="103000"/>
                      <a:lumMod val="102000"/>
                      <a:tint val="94000"/>
                    </a:schemeClr>
                  </a:gs>
                  <a:gs pos="50000">
                    <a:schemeClr val="accent1">
                      <a:tint val="30000"/>
                      <a:satMod val="110000"/>
                      <a:lumMod val="100000"/>
                      <a:shade val="100000"/>
                    </a:schemeClr>
                  </a:gs>
                  <a:gs pos="100000">
                    <a:schemeClr val="accent1">
                      <a:tint val="30000"/>
                      <a:lumMod val="99000"/>
                      <a:satMod val="120000"/>
                      <a:shade val="78000"/>
                    </a:schemeClr>
                  </a:gs>
                </a:gsLst>
                <a:lin ang="5400000" scaled="0"/>
              </a:gradFill>
              <a:ln>
                <a:noFill/>
              </a:ln>
              <a:effectLst/>
            </c:spPr>
            <c:extLst>
              <c:ext xmlns:c16="http://schemas.microsoft.com/office/drawing/2014/chart" uri="{C3380CC4-5D6E-409C-BE32-E72D297353CC}">
                <c16:uniqueId val="{00000015-B67B-44C0-8528-39D440380075}"/>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Dashboard!$H$26:$H$36</c:f>
              <c:strCache>
                <c:ptCount val="10"/>
                <c:pt idx="0">
                  <c:v>Hoist Motion Failure</c:v>
                </c:pt>
                <c:pt idx="1">
                  <c:v>Control System Unavailable</c:v>
                </c:pt>
                <c:pt idx="2">
                  <c:v>Over Travel Limit / Motion Limit Exceeded</c:v>
                </c:pt>
                <c:pt idx="3">
                  <c:v>Gantry Motion Failure</c:v>
                </c:pt>
                <c:pt idx="4">
                  <c:v>Landing / Positioning Fault</c:v>
                </c:pt>
                <c:pt idx="5">
                  <c:v>Sensor Fault</c:v>
                </c:pt>
                <c:pt idx="6">
                  <c:v>Joystick / Command Device Fault</c:v>
                </c:pt>
                <c:pt idx="7">
                  <c:v>Diesel Engine Unavailable</c:v>
                </c:pt>
                <c:pt idx="8">
                  <c:v>Electrical Protection Trip</c:v>
                </c:pt>
                <c:pt idx="9">
                  <c:v>Oil / Lubrication System Fault</c:v>
                </c:pt>
              </c:strCache>
            </c:strRef>
          </c:cat>
          <c:val>
            <c:numRef>
              <c:f>Dashboard!$I$26:$I$36</c:f>
              <c:numCache>
                <c:formatCode>General</c:formatCode>
                <c:ptCount val="10"/>
                <c:pt idx="0">
                  <c:v>2.4299999999999997</c:v>
                </c:pt>
                <c:pt idx="1">
                  <c:v>1.6999999999999997</c:v>
                </c:pt>
                <c:pt idx="2">
                  <c:v>1.34</c:v>
                </c:pt>
                <c:pt idx="3">
                  <c:v>0.91</c:v>
                </c:pt>
                <c:pt idx="4">
                  <c:v>0.71</c:v>
                </c:pt>
                <c:pt idx="5">
                  <c:v>0.59000000000000008</c:v>
                </c:pt>
                <c:pt idx="6">
                  <c:v>0.48</c:v>
                </c:pt>
                <c:pt idx="7">
                  <c:v>0.34</c:v>
                </c:pt>
                <c:pt idx="8">
                  <c:v>0.28999999999999998</c:v>
                </c:pt>
                <c:pt idx="9">
                  <c:v>0.2</c:v>
                </c:pt>
              </c:numCache>
            </c:numRef>
          </c:val>
          <c:extLst>
            <c:ext xmlns:c16="http://schemas.microsoft.com/office/drawing/2014/chart" uri="{C3380CC4-5D6E-409C-BE32-E72D297353CC}">
              <c16:uniqueId val="{00000000-DCB3-4FE0-A6DD-831ACF988986}"/>
            </c:ext>
          </c:extLst>
        </c:ser>
        <c:dLbls>
          <c:showLegendKey val="0"/>
          <c:showVal val="0"/>
          <c:showCatName val="0"/>
          <c:showSerName val="0"/>
          <c:showPercent val="0"/>
          <c:showBubbleSize val="0"/>
        </c:dLbls>
        <c:gapWidth val="100"/>
        <c:axId val="1405085504"/>
        <c:axId val="1405093184"/>
      </c:barChart>
      <c:catAx>
        <c:axId val="1405085504"/>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2"/>
                </a:solidFill>
                <a:latin typeface="+mn-lt"/>
                <a:ea typeface="+mn-ea"/>
                <a:cs typeface="+mn-cs"/>
              </a:defRPr>
            </a:pPr>
            <a:endParaRPr lang="en-US"/>
          </a:p>
        </c:txPr>
        <c:crossAx val="1405093184"/>
        <c:crosses val="autoZero"/>
        <c:auto val="1"/>
        <c:lblAlgn val="ctr"/>
        <c:lblOffset val="100"/>
        <c:noMultiLvlLbl val="0"/>
      </c:catAx>
      <c:valAx>
        <c:axId val="1405093184"/>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2"/>
                </a:solidFill>
                <a:latin typeface="+mn-lt"/>
                <a:ea typeface="+mn-ea"/>
                <a:cs typeface="+mn-cs"/>
              </a:defRPr>
            </a:pPr>
            <a:endParaRPr lang="en-US"/>
          </a:p>
        </c:txPr>
        <c:crossAx val="1405085504"/>
        <c:crosses val="autoZero"/>
        <c:crossBetween val="between"/>
      </c:valAx>
      <c:spPr>
        <a:noFill/>
        <a:ln>
          <a:noFill/>
        </a:ln>
        <a:effectLst/>
      </c:spPr>
    </c:plotArea>
    <c:legend>
      <c:legendPos val="r"/>
      <c:layout>
        <c:manualLayout>
          <c:xMode val="edge"/>
          <c:yMode val="edge"/>
          <c:x val="0.88237403849567586"/>
          <c:y val="0.19288119198775378"/>
          <c:w val="0.11186996586437756"/>
          <c:h val="0.691477764927766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2000" b="1"/>
              <a:t>RPN DISTRIBUTION</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Dashboard!$B$42</c:f>
              <c:strCache>
                <c:ptCount val="1"/>
                <c:pt idx="0">
                  <c:v>Count</c:v>
                </c:pt>
              </c:strCache>
            </c:strRef>
          </c:tx>
          <c:dPt>
            <c:idx val="0"/>
            <c:bubble3D val="0"/>
            <c:spPr>
              <a:solidFill>
                <a:srgbClr val="00B050"/>
              </a:solidFill>
              <a:ln w="19050">
                <a:solidFill>
                  <a:schemeClr val="lt1"/>
                </a:solidFill>
              </a:ln>
              <a:effectLst/>
            </c:spPr>
            <c:extLst>
              <c:ext xmlns:c16="http://schemas.microsoft.com/office/drawing/2014/chart" uri="{C3380CC4-5D6E-409C-BE32-E72D297353CC}">
                <c16:uniqueId val="{00000001-EFCD-49DE-BF81-3853703BE63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FCD-49DE-BF81-3853703BE63F}"/>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EFCD-49DE-BF81-3853703BE63F}"/>
              </c:ext>
            </c:extLst>
          </c:dPt>
          <c:dLbls>
            <c:dLbl>
              <c:idx val="2"/>
              <c:layout>
                <c:manualLayout>
                  <c:x val="0.24678837364888687"/>
                  <c:y val="6.487178766818427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FCD-49DE-BF81-3853703BE63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20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Dashboard!$A$43:$A$45</c:f>
              <c:strCache>
                <c:ptCount val="3"/>
                <c:pt idx="0">
                  <c:v>Low</c:v>
                </c:pt>
                <c:pt idx="1">
                  <c:v>Medium</c:v>
                </c:pt>
                <c:pt idx="2">
                  <c:v>High</c:v>
                </c:pt>
              </c:strCache>
            </c:strRef>
          </c:cat>
          <c:val>
            <c:numRef>
              <c:f>Dashboard!$B$43:$B$45</c:f>
              <c:numCache>
                <c:formatCode>General</c:formatCode>
                <c:ptCount val="3"/>
                <c:pt idx="0">
                  <c:v>281</c:v>
                </c:pt>
                <c:pt idx="1">
                  <c:v>296</c:v>
                </c:pt>
                <c:pt idx="2">
                  <c:v>262</c:v>
                </c:pt>
              </c:numCache>
            </c:numRef>
          </c:val>
          <c:extLst>
            <c:ext xmlns:c16="http://schemas.microsoft.com/office/drawing/2014/chart" uri="{C3380CC4-5D6E-409C-BE32-E72D297353CC}">
              <c16:uniqueId val="{00000006-EFCD-49DE-BF81-3853703BE63F}"/>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2000" b="0" i="0" u="none" strike="noStrike" kern="1200" spc="0" baseline="0">
                <a:solidFill>
                  <a:schemeClr val="tx1"/>
                </a:solidFill>
                <a:latin typeface="+mn-lt"/>
                <a:ea typeface="+mn-ea"/>
                <a:cs typeface="+mn-cs"/>
              </a:defRPr>
            </a:pPr>
            <a:r>
              <a:rPr lang="en-US" sz="2400" b="1"/>
              <a:t>Before vs After </a:t>
            </a:r>
          </a:p>
        </c:rich>
      </c:tx>
      <c:overlay val="0"/>
      <c:spPr>
        <a:noFill/>
        <a:ln>
          <a:noFill/>
        </a:ln>
        <a:effectLst/>
      </c:spPr>
      <c:txPr>
        <a:bodyPr rot="0" spcFirstLastPara="1" vertOverflow="ellipsis" vert="horz" wrap="square" anchor="ctr" anchorCtr="1"/>
        <a:lstStyle/>
        <a:p>
          <a:pPr>
            <a:defRPr lang="en-US" sz="20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Dashboard!$F$42</c:f>
              <c:strCache>
                <c:ptCount val="1"/>
                <c:pt idx="0">
                  <c:v>Before</c:v>
                </c:pt>
              </c:strCache>
            </c:strRef>
          </c:tx>
          <c:spPr>
            <a:solidFill>
              <a:schemeClr val="accent1"/>
            </a:solidFill>
            <a:ln>
              <a:noFill/>
            </a:ln>
            <a:effectLst/>
          </c:spPr>
          <c:invertIfNegative val="0"/>
          <c:cat>
            <c:strRef>
              <c:f>Dashboard!$E$43:$E$46</c:f>
              <c:strCache>
                <c:ptCount val="4"/>
                <c:pt idx="0">
                  <c:v>Severity</c:v>
                </c:pt>
                <c:pt idx="1">
                  <c:v>Occurrence</c:v>
                </c:pt>
                <c:pt idx="2">
                  <c:v>Detectability</c:v>
                </c:pt>
                <c:pt idx="3">
                  <c:v>RPN</c:v>
                </c:pt>
              </c:strCache>
            </c:strRef>
          </c:cat>
          <c:val>
            <c:numRef>
              <c:f>Dashboard!$F$43:$F$46</c:f>
              <c:numCache>
                <c:formatCode>General</c:formatCode>
                <c:ptCount val="4"/>
                <c:pt idx="0">
                  <c:v>6.3349225268176399</c:v>
                </c:pt>
                <c:pt idx="1">
                  <c:v>4.201430274135876</c:v>
                </c:pt>
                <c:pt idx="2">
                  <c:v>3.4243146603098928</c:v>
                </c:pt>
                <c:pt idx="3">
                  <c:v>81.087008343265794</c:v>
                </c:pt>
              </c:numCache>
            </c:numRef>
          </c:val>
          <c:extLst>
            <c:ext xmlns:c16="http://schemas.microsoft.com/office/drawing/2014/chart" uri="{C3380CC4-5D6E-409C-BE32-E72D297353CC}">
              <c16:uniqueId val="{00000000-C213-4261-B47C-737FFA042665}"/>
            </c:ext>
          </c:extLst>
        </c:ser>
        <c:ser>
          <c:idx val="1"/>
          <c:order val="1"/>
          <c:tx>
            <c:strRef>
              <c:f>Dashboard!$G$42</c:f>
              <c:strCache>
                <c:ptCount val="1"/>
                <c:pt idx="0">
                  <c:v>After</c:v>
                </c:pt>
              </c:strCache>
            </c:strRef>
          </c:tx>
          <c:spPr>
            <a:solidFill>
              <a:schemeClr val="accent2"/>
            </a:solidFill>
            <a:ln>
              <a:noFill/>
            </a:ln>
            <a:effectLst/>
          </c:spPr>
          <c:invertIfNegative val="0"/>
          <c:cat>
            <c:strRef>
              <c:f>Dashboard!$E$43:$E$46</c:f>
              <c:strCache>
                <c:ptCount val="4"/>
                <c:pt idx="0">
                  <c:v>Severity</c:v>
                </c:pt>
                <c:pt idx="1">
                  <c:v>Occurrence</c:v>
                </c:pt>
                <c:pt idx="2">
                  <c:v>Detectability</c:v>
                </c:pt>
                <c:pt idx="3">
                  <c:v>RPN</c:v>
                </c:pt>
              </c:strCache>
            </c:strRef>
          </c:cat>
          <c:val>
            <c:numRef>
              <c:f>Dashboard!$G$43:$G$46</c:f>
              <c:numCache>
                <c:formatCode>General</c:formatCode>
                <c:ptCount val="4"/>
                <c:pt idx="0">
                  <c:v>6.3349225268176399</c:v>
                </c:pt>
                <c:pt idx="1">
                  <c:v>3.7675804529201429</c:v>
                </c:pt>
                <c:pt idx="2">
                  <c:v>2.8438617401668651</c:v>
                </c:pt>
                <c:pt idx="3">
                  <c:v>61.902264600715135</c:v>
                </c:pt>
              </c:numCache>
            </c:numRef>
          </c:val>
          <c:extLst>
            <c:ext xmlns:c16="http://schemas.microsoft.com/office/drawing/2014/chart" uri="{C3380CC4-5D6E-409C-BE32-E72D297353CC}">
              <c16:uniqueId val="{00000001-C213-4261-B47C-737FFA042665}"/>
            </c:ext>
          </c:extLst>
        </c:ser>
        <c:dLbls>
          <c:showLegendKey val="0"/>
          <c:showVal val="0"/>
          <c:showCatName val="0"/>
          <c:showSerName val="0"/>
          <c:showPercent val="0"/>
          <c:showBubbleSize val="0"/>
        </c:dLbls>
        <c:gapWidth val="219"/>
        <c:overlap val="-27"/>
        <c:axId val="1346254927"/>
        <c:axId val="1346257327"/>
      </c:barChart>
      <c:catAx>
        <c:axId val="1346254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346257327"/>
        <c:crosses val="autoZero"/>
        <c:auto val="1"/>
        <c:lblAlgn val="ctr"/>
        <c:lblOffset val="100"/>
        <c:noMultiLvlLbl val="0"/>
      </c:catAx>
      <c:valAx>
        <c:axId val="1346257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2000" b="0" i="0" u="none" strike="noStrike" kern="1200" baseline="0">
                <a:solidFill>
                  <a:schemeClr val="tx1"/>
                </a:solidFill>
                <a:latin typeface="+mn-lt"/>
                <a:ea typeface="+mn-ea"/>
                <a:cs typeface="+mn-cs"/>
              </a:defRPr>
            </a:pPr>
            <a:endParaRPr lang="en-US"/>
          </a:p>
        </c:txPr>
        <c:crossAx val="134625492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lang="en-US" sz="2000" b="0" i="0" u="none" strike="noStrike" kern="1200" baseline="0">
                <a:solidFill>
                  <a:schemeClr val="tx1"/>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[FMEA Visualization Last update..xlsm]Dashboard!PivotTable41</c:name>
    <c:fmtId val="3"/>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400" b="1" i="0" u="none" strike="noStrike" baseline="0"/>
              <a:t>Action Status</a:t>
            </a:r>
            <a:endParaRPr lang="en-US" sz="2400" b="1"/>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hade val="58000"/>
            </a:schemeClr>
          </a:solidFill>
          <a:ln>
            <a:noFill/>
          </a:ln>
          <a:effectLst/>
        </c:spPr>
      </c:pivotFmt>
      <c:pivotFmt>
        <c:idx val="4"/>
        <c:spPr>
          <a:solidFill>
            <a:schemeClr val="accent1">
              <a:tint val="77000"/>
            </a:schemeClr>
          </a:solidFill>
          <a:ln>
            <a:noFill/>
          </a:ln>
          <a:effectLst/>
        </c:spPr>
      </c:pivotFmt>
      <c:pivotFmt>
        <c:idx val="5"/>
        <c:spPr>
          <a:solidFill>
            <a:schemeClr val="accent1">
              <a:tint val="86000"/>
            </a:schemeClr>
          </a:solidFill>
          <a:ln>
            <a:noFill/>
          </a:ln>
          <a:effectLst/>
        </c:spPr>
      </c:pivotFmt>
      <c:pivotFmt>
        <c:idx val="6"/>
        <c:spPr>
          <a:solidFill>
            <a:schemeClr val="accent1">
              <a:tint val="30000"/>
            </a:schemeClr>
          </a:solidFill>
          <a:ln>
            <a:noFill/>
          </a:ln>
          <a:effectLst/>
        </c:spPr>
      </c:pivotFmt>
      <c:pivotFmt>
        <c:idx val="7"/>
        <c:spPr>
          <a:solidFill>
            <a:schemeClr val="accent1"/>
          </a:solidFill>
          <a:ln>
            <a:noFill/>
          </a:ln>
          <a:effectLst/>
        </c:spPr>
      </c:pivotFmt>
      <c:pivotFmt>
        <c:idx val="8"/>
        <c:spPr>
          <a:solidFill>
            <a:schemeClr val="accent1">
              <a:shade val="86000"/>
            </a:schemeClr>
          </a:solidFill>
          <a:ln>
            <a:noFill/>
          </a:ln>
          <a:effectLst/>
        </c:spPr>
      </c:pivotFmt>
      <c:pivotFmt>
        <c:idx val="9"/>
        <c:spPr>
          <a:solidFill>
            <a:schemeClr val="accent1">
              <a:shade val="86000"/>
            </a:schemeClr>
          </a:solidFill>
          <a:ln>
            <a:noFill/>
          </a:ln>
          <a:effectLst/>
        </c:spPr>
      </c:pivotFmt>
      <c:pivotFmt>
        <c:idx val="10"/>
        <c:spPr>
          <a:solidFill>
            <a:schemeClr val="accent1">
              <a:shade val="86000"/>
            </a:schemeClr>
          </a:solidFill>
          <a:ln>
            <a:noFill/>
          </a:ln>
          <a:effectLst/>
        </c:spPr>
      </c:pivotFmt>
      <c:pivotFmt>
        <c:idx val="11"/>
        <c:spPr>
          <a:solidFill>
            <a:schemeClr val="accent1">
              <a:shade val="86000"/>
            </a:schemeClr>
          </a:solidFill>
          <a:ln>
            <a:noFill/>
          </a:ln>
          <a:effectLst/>
        </c:spPr>
      </c:pivotFmt>
      <c:pivotFmt>
        <c:idx val="12"/>
        <c:spPr>
          <a:solidFill>
            <a:schemeClr val="accent1">
              <a:tint val="86000"/>
            </a:schemeClr>
          </a:solidFill>
          <a:ln>
            <a:noFill/>
          </a:ln>
          <a:effectLst/>
        </c:spPr>
      </c:pivotFmt>
      <c:pivotFmt>
        <c:idx val="13"/>
        <c:spPr>
          <a:solidFill>
            <a:schemeClr val="accent1">
              <a:tint val="86000"/>
            </a:schemeClr>
          </a:solidFill>
          <a:ln>
            <a:noFill/>
          </a:ln>
          <a:effectLst/>
        </c:spPr>
      </c:pivotFmt>
      <c:pivotFmt>
        <c:idx val="14"/>
        <c:spPr>
          <a:solidFill>
            <a:schemeClr val="accent1"/>
          </a:solidFill>
          <a:ln>
            <a:noFill/>
          </a:ln>
          <a:effectLst/>
        </c:spPr>
      </c:pivotFmt>
      <c:pivotFmt>
        <c:idx val="15"/>
        <c:spPr>
          <a:solidFill>
            <a:schemeClr val="accent1">
              <a:shade val="86000"/>
            </a:schemeClr>
          </a:solidFill>
          <a:ln>
            <a:noFill/>
          </a:ln>
          <a:effectLst/>
        </c:spPr>
      </c:pivotFmt>
      <c:pivotFmt>
        <c:idx val="16"/>
        <c:spPr>
          <a:solidFill>
            <a:schemeClr val="accent1">
              <a:tint val="30000"/>
            </a:schemeClr>
          </a:solidFill>
          <a:ln>
            <a:noFill/>
          </a:ln>
          <a:effectLst/>
        </c:spPr>
      </c:pivotFmt>
      <c:pivotFmt>
        <c:idx val="17"/>
        <c:spPr>
          <a:solidFill>
            <a:schemeClr val="accent1">
              <a:shade val="86000"/>
            </a:schemeClr>
          </a:solidFill>
          <a:ln>
            <a:noFill/>
          </a:ln>
          <a:effectLst/>
        </c:spPr>
      </c:pivotFmt>
    </c:pivotFmts>
    <c:plotArea>
      <c:layout/>
      <c:barChart>
        <c:barDir val="col"/>
        <c:grouping val="clustered"/>
        <c:varyColors val="1"/>
        <c:ser>
          <c:idx val="0"/>
          <c:order val="0"/>
          <c:tx>
            <c:strRef>
              <c:f>Dashboard!$O$25</c:f>
              <c:strCache>
                <c:ptCount val="1"/>
                <c:pt idx="0">
                  <c:v>Total</c:v>
                </c:pt>
              </c:strCache>
            </c:strRef>
          </c:tx>
          <c:invertIfNegative val="0"/>
          <c:dPt>
            <c:idx val="0"/>
            <c:invertIfNegative val="0"/>
            <c:bubble3D val="0"/>
            <c:spPr>
              <a:solidFill>
                <a:schemeClr val="accent1">
                  <a:tint val="77000"/>
                </a:schemeClr>
              </a:solidFill>
              <a:ln>
                <a:noFill/>
              </a:ln>
              <a:effectLst/>
            </c:spPr>
            <c:extLst>
              <c:ext xmlns:c16="http://schemas.microsoft.com/office/drawing/2014/chart" uri="{C3380CC4-5D6E-409C-BE32-E72D297353CC}">
                <c16:uniqueId val="{00000001-5C30-4E6E-B4B9-53A7F559E933}"/>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5C30-4E6E-B4B9-53A7F559E933}"/>
              </c:ext>
            </c:extLst>
          </c:dPt>
          <c:dPt>
            <c:idx val="2"/>
            <c:invertIfNegative val="0"/>
            <c:bubble3D val="0"/>
            <c:spPr>
              <a:solidFill>
                <a:schemeClr val="accent1">
                  <a:tint val="30000"/>
                </a:schemeClr>
              </a:solidFill>
              <a:ln>
                <a:noFill/>
              </a:ln>
              <a:effectLst/>
            </c:spPr>
            <c:extLst>
              <c:ext xmlns:c16="http://schemas.microsoft.com/office/drawing/2014/chart" uri="{C3380CC4-5D6E-409C-BE32-E72D297353CC}">
                <c16:uniqueId val="{00000005-5C30-4E6E-B4B9-53A7F559E933}"/>
              </c:ext>
            </c:extLst>
          </c:dPt>
          <c:dPt>
            <c:idx val="3"/>
            <c:invertIfNegative val="0"/>
            <c:bubble3D val="0"/>
            <c:spPr>
              <a:solidFill>
                <a:schemeClr val="accent1">
                  <a:tint val="84000"/>
                </a:schemeClr>
              </a:solidFill>
              <a:ln>
                <a:noFill/>
              </a:ln>
              <a:effectLst/>
            </c:spPr>
            <c:extLst>
              <c:ext xmlns:c16="http://schemas.microsoft.com/office/drawing/2014/chart" uri="{C3380CC4-5D6E-409C-BE32-E72D297353CC}">
                <c16:uniqueId val="{00000007-5C30-4E6E-B4B9-53A7F559E933}"/>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Dashboard!$N$26:$N$28</c:f>
              <c:strCache>
                <c:ptCount val="2"/>
                <c:pt idx="0">
                  <c:v>Finished</c:v>
                </c:pt>
                <c:pt idx="1">
                  <c:v>Open</c:v>
                </c:pt>
              </c:strCache>
            </c:strRef>
          </c:cat>
          <c:val>
            <c:numRef>
              <c:f>Dashboard!$O$26:$O$28</c:f>
              <c:numCache>
                <c:formatCode>General</c:formatCode>
                <c:ptCount val="2"/>
                <c:pt idx="0">
                  <c:v>361</c:v>
                </c:pt>
                <c:pt idx="1">
                  <c:v>124</c:v>
                </c:pt>
              </c:numCache>
            </c:numRef>
          </c:val>
          <c:extLst>
            <c:ext xmlns:c16="http://schemas.microsoft.com/office/drawing/2014/chart" uri="{C3380CC4-5D6E-409C-BE32-E72D297353CC}">
              <c16:uniqueId val="{00000000-3BB6-4BBE-A04D-37F0CB3C9555}"/>
            </c:ext>
          </c:extLst>
        </c:ser>
        <c:dLbls>
          <c:showLegendKey val="0"/>
          <c:showVal val="0"/>
          <c:showCatName val="0"/>
          <c:showSerName val="0"/>
          <c:showPercent val="0"/>
          <c:showBubbleSize val="0"/>
        </c:dLbls>
        <c:gapWidth val="219"/>
        <c:overlap val="-27"/>
        <c:axId val="2019914319"/>
        <c:axId val="2019914799"/>
      </c:barChart>
      <c:catAx>
        <c:axId val="201991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2019914799"/>
        <c:crosses val="autoZero"/>
        <c:auto val="1"/>
        <c:lblAlgn val="ctr"/>
        <c:lblOffset val="100"/>
        <c:noMultiLvlLbl val="0"/>
      </c:catAx>
      <c:valAx>
        <c:axId val="20199147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2019914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[FMEA Visualization Last update..xlsm]Dashboard!PivotTable2</c:name>
    <c:fmtId val="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4000" b="1" i="0" u="none" strike="noStrike" kern="1200" spc="0" baseline="0">
                <a:solidFill>
                  <a:sysClr val="windowText" lastClr="000000">
                    <a:lumMod val="65000"/>
                    <a:lumOff val="35000"/>
                  </a:sysClr>
                </a:solidFill>
                <a:latin typeface="+mn-lt"/>
                <a:ea typeface="+mn-ea"/>
                <a:cs typeface="+mn-cs"/>
              </a:defRPr>
            </a:pPr>
            <a:r>
              <a:rPr lang="en-US" sz="4000" b="1" i="0" u="none" strike="noStrike" kern="1200" spc="0" baseline="0">
                <a:solidFill>
                  <a:sysClr val="windowText" lastClr="000000">
                    <a:lumMod val="65000"/>
                    <a:lumOff val="35000"/>
                  </a:sysClr>
                </a:solidFill>
                <a:latin typeface="+mn-lt"/>
                <a:ea typeface="+mn-ea"/>
                <a:cs typeface="+mn-cs"/>
              </a:rPr>
              <a:t>Failures Vs Equipment 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4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hade val="50000"/>
            </a:schemeClr>
          </a:solidFill>
          <a:ln>
            <a:noFill/>
          </a:ln>
          <a:effectLst/>
        </c:spPr>
      </c:pivotFmt>
      <c:pivotFmt>
        <c:idx val="3"/>
        <c:spPr>
          <a:solidFill>
            <a:schemeClr val="accent1">
              <a:shade val="70000"/>
            </a:schemeClr>
          </a:solidFill>
          <a:ln>
            <a:noFill/>
          </a:ln>
          <a:effectLst/>
        </c:spPr>
      </c:pivotFmt>
      <c:pivotFmt>
        <c:idx val="4"/>
        <c:spPr>
          <a:solidFill>
            <a:schemeClr val="accent1">
              <a:shade val="90000"/>
            </a:schemeClr>
          </a:solidFill>
          <a:ln>
            <a:noFill/>
          </a:ln>
          <a:effectLst/>
        </c:spPr>
      </c:pivotFmt>
      <c:pivotFmt>
        <c:idx val="5"/>
        <c:spPr>
          <a:solidFill>
            <a:schemeClr val="accent1"/>
          </a:solidFill>
          <a:ln>
            <a:noFill/>
          </a:ln>
          <a:effectLst/>
        </c:spPr>
      </c:pivotFmt>
      <c:pivotFmt>
        <c:idx val="6"/>
        <c:spPr>
          <a:solidFill>
            <a:schemeClr val="accent1">
              <a:tint val="70000"/>
            </a:schemeClr>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hade val="50000"/>
            </a:schemeClr>
          </a:solidFill>
          <a:ln>
            <a:noFill/>
          </a:ln>
          <a:effectLst/>
        </c:spPr>
      </c:pivotFmt>
      <c:pivotFmt>
        <c:idx val="10"/>
        <c:spPr>
          <a:solidFill>
            <a:schemeClr val="accent1">
              <a:shade val="70000"/>
            </a:schemeClr>
          </a:solidFill>
          <a:ln>
            <a:noFill/>
          </a:ln>
          <a:effectLst/>
        </c:spPr>
      </c:pivotFmt>
      <c:pivotFmt>
        <c:idx val="11"/>
        <c:spPr>
          <a:solidFill>
            <a:schemeClr val="accent1">
              <a:shade val="50000"/>
            </a:schemeClr>
          </a:solidFill>
          <a:ln>
            <a:noFill/>
          </a:ln>
          <a:effectLst/>
        </c:spPr>
      </c:pivotFmt>
      <c:pivotFmt>
        <c:idx val="12"/>
        <c:spPr>
          <a:solidFill>
            <a:schemeClr val="accent1">
              <a:tint val="70000"/>
            </a:schemeClr>
          </a:solidFill>
          <a:ln>
            <a:noFill/>
          </a:ln>
          <a:effectLst/>
        </c:spPr>
      </c:pivotFmt>
      <c:pivotFmt>
        <c:idx val="13"/>
        <c:spPr>
          <a:solidFill>
            <a:schemeClr val="accent1">
              <a:tint val="65000"/>
            </a:schemeClr>
          </a:solidFill>
          <a:ln>
            <a:noFill/>
          </a:ln>
          <a:effectLst/>
        </c:spPr>
      </c:pivotFmt>
      <c:pivotFmt>
        <c:idx val="14"/>
        <c:spPr>
          <a:solidFill>
            <a:schemeClr val="accent1">
              <a:tint val="48000"/>
            </a:schemeClr>
          </a:solidFill>
          <a:ln>
            <a:noFill/>
          </a:ln>
          <a:effectLst/>
        </c:spPr>
      </c:pivotFmt>
      <c:pivotFmt>
        <c:idx val="15"/>
        <c:spPr>
          <a:solidFill>
            <a:schemeClr val="accent1"/>
          </a:solidFill>
          <a:ln>
            <a:noFill/>
          </a:ln>
          <a:effectLst/>
        </c:spPr>
      </c:pivotFmt>
    </c:pivotFmts>
    <c:plotArea>
      <c:layout/>
      <c:barChart>
        <c:barDir val="col"/>
        <c:grouping val="clustered"/>
        <c:varyColors val="1"/>
        <c:ser>
          <c:idx val="0"/>
          <c:order val="0"/>
          <c:tx>
            <c:strRef>
              <c:f>Dashboard!$O$43</c:f>
              <c:strCache>
                <c:ptCount val="1"/>
                <c:pt idx="0">
                  <c:v>Total</c:v>
                </c:pt>
              </c:strCache>
            </c:strRef>
          </c:tx>
          <c:invertIfNegative val="0"/>
          <c:dPt>
            <c:idx val="0"/>
            <c:invertIfNegative val="0"/>
            <c:bubble3D val="0"/>
            <c:spPr>
              <a:solidFill>
                <a:schemeClr val="accent1">
                  <a:shade val="50000"/>
                </a:schemeClr>
              </a:solidFill>
              <a:ln>
                <a:noFill/>
              </a:ln>
              <a:effectLst/>
            </c:spPr>
            <c:extLst>
              <c:ext xmlns:c16="http://schemas.microsoft.com/office/drawing/2014/chart" uri="{C3380CC4-5D6E-409C-BE32-E72D297353CC}">
                <c16:uniqueId val="{00000001-018F-41D2-908A-D62EA775CB2C}"/>
              </c:ext>
            </c:extLst>
          </c:dPt>
          <c:dPt>
            <c:idx val="1"/>
            <c:invertIfNegative val="0"/>
            <c:bubble3D val="0"/>
            <c:spPr>
              <a:solidFill>
                <a:schemeClr val="accent1">
                  <a:shade val="70000"/>
                </a:schemeClr>
              </a:solidFill>
              <a:ln>
                <a:noFill/>
              </a:ln>
              <a:effectLst/>
            </c:spPr>
            <c:extLst>
              <c:ext xmlns:c16="http://schemas.microsoft.com/office/drawing/2014/chart" uri="{C3380CC4-5D6E-409C-BE32-E72D297353CC}">
                <c16:uniqueId val="{00000003-018F-41D2-908A-D62EA775CB2C}"/>
              </c:ext>
            </c:extLst>
          </c:dPt>
          <c:dPt>
            <c:idx val="2"/>
            <c:invertIfNegative val="0"/>
            <c:bubble3D val="0"/>
            <c:spPr>
              <a:solidFill>
                <a:schemeClr val="accent1">
                  <a:shade val="50000"/>
                </a:schemeClr>
              </a:solidFill>
              <a:ln>
                <a:noFill/>
              </a:ln>
              <a:effectLst/>
            </c:spPr>
            <c:extLst>
              <c:ext xmlns:c16="http://schemas.microsoft.com/office/drawing/2014/chart" uri="{C3380CC4-5D6E-409C-BE32-E72D297353CC}">
                <c16:uniqueId val="{00000005-018F-41D2-908A-D62EA775CB2C}"/>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7-018F-41D2-908A-D62EA775CB2C}"/>
              </c:ext>
            </c:extLst>
          </c:dPt>
          <c:dPt>
            <c:idx val="4"/>
            <c:invertIfNegative val="0"/>
            <c:bubble3D val="0"/>
            <c:spPr>
              <a:solidFill>
                <a:schemeClr val="accent1">
                  <a:tint val="70000"/>
                </a:schemeClr>
              </a:solidFill>
              <a:ln>
                <a:noFill/>
              </a:ln>
              <a:effectLst/>
            </c:spPr>
            <c:extLst>
              <c:ext xmlns:c16="http://schemas.microsoft.com/office/drawing/2014/chart" uri="{C3380CC4-5D6E-409C-BE32-E72D297353CC}">
                <c16:uniqueId val="{00000009-018F-41D2-908A-D62EA775CB2C}"/>
              </c:ext>
            </c:extLst>
          </c:dPt>
          <c:dPt>
            <c:idx val="5"/>
            <c:invertIfNegative val="0"/>
            <c:bubble3D val="0"/>
            <c:spPr>
              <a:solidFill>
                <a:schemeClr val="accent1">
                  <a:tint val="65000"/>
                </a:schemeClr>
              </a:solidFill>
              <a:ln>
                <a:noFill/>
              </a:ln>
              <a:effectLst/>
            </c:spPr>
            <c:extLst>
              <c:ext xmlns:c16="http://schemas.microsoft.com/office/drawing/2014/chart" uri="{C3380CC4-5D6E-409C-BE32-E72D297353CC}">
                <c16:uniqueId val="{0000000B-018F-41D2-908A-D62EA775CB2C}"/>
              </c:ext>
            </c:extLst>
          </c:dPt>
          <c:dPt>
            <c:idx val="6"/>
            <c:invertIfNegative val="0"/>
            <c:bubble3D val="0"/>
            <c:spPr>
              <a:solidFill>
                <a:schemeClr val="accent1">
                  <a:tint val="48000"/>
                </a:schemeClr>
              </a:solidFill>
              <a:ln>
                <a:noFill/>
              </a:ln>
              <a:effectLst/>
            </c:spPr>
            <c:extLst>
              <c:ext xmlns:c16="http://schemas.microsoft.com/office/drawing/2014/chart" uri="{C3380CC4-5D6E-409C-BE32-E72D297353CC}">
                <c16:uniqueId val="{0000000D-948C-4F70-9C3B-712B4305B863}"/>
              </c:ext>
            </c:extLst>
          </c:dPt>
          <c:dLbls>
            <c:spPr>
              <a:noFill/>
              <a:ln>
                <a:noFill/>
              </a:ln>
              <a:effectLst/>
            </c:spPr>
            <c:txPr>
              <a:bodyPr rot="0" spcFirstLastPara="1" vertOverflow="ellipsis" vert="horz" wrap="square" lIns="38100" tIns="19050" rIns="38100" bIns="19050" anchor="ctr" anchorCtr="1">
                <a:spAutoFit/>
              </a:bodyPr>
              <a:lstStyle/>
              <a:p>
                <a:pPr>
                  <a:defRPr sz="3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Dashboard!$N$44:$N$51</c:f>
              <c:strCache>
                <c:ptCount val="7"/>
                <c:pt idx="0">
                  <c:v>EH</c:v>
                </c:pt>
                <c:pt idx="1">
                  <c:v>RS</c:v>
                </c:pt>
                <c:pt idx="2">
                  <c:v>RTG</c:v>
                </c:pt>
                <c:pt idx="3">
                  <c:v>SP</c:v>
                </c:pt>
                <c:pt idx="4">
                  <c:v>STS</c:v>
                </c:pt>
                <c:pt idx="5">
                  <c:v>TR</c:v>
                </c:pt>
                <c:pt idx="6">
                  <c:v>TT</c:v>
                </c:pt>
              </c:strCache>
            </c:strRef>
          </c:cat>
          <c:val>
            <c:numRef>
              <c:f>Dashboard!$O$44:$O$51</c:f>
              <c:numCache>
                <c:formatCode>General</c:formatCode>
                <c:ptCount val="7"/>
                <c:pt idx="0">
                  <c:v>1</c:v>
                </c:pt>
                <c:pt idx="1">
                  <c:v>5</c:v>
                </c:pt>
                <c:pt idx="2">
                  <c:v>311</c:v>
                </c:pt>
                <c:pt idx="3">
                  <c:v>1</c:v>
                </c:pt>
                <c:pt idx="4">
                  <c:v>153</c:v>
                </c:pt>
                <c:pt idx="5">
                  <c:v>2</c:v>
                </c:pt>
                <c:pt idx="6">
                  <c:v>12</c:v>
                </c:pt>
              </c:numCache>
            </c:numRef>
          </c:val>
          <c:extLst>
            <c:ext xmlns:c16="http://schemas.microsoft.com/office/drawing/2014/chart" uri="{C3380CC4-5D6E-409C-BE32-E72D297353CC}">
              <c16:uniqueId val="{0000000C-018F-41D2-908A-D62EA775CB2C}"/>
            </c:ext>
          </c:extLst>
        </c:ser>
        <c:dLbls>
          <c:dLblPos val="outEnd"/>
          <c:showLegendKey val="0"/>
          <c:showVal val="1"/>
          <c:showCatName val="0"/>
          <c:showSerName val="0"/>
          <c:showPercent val="0"/>
          <c:showBubbleSize val="0"/>
        </c:dLbls>
        <c:gapWidth val="219"/>
        <c:overlap val="-27"/>
        <c:axId val="12693167"/>
        <c:axId val="12694127"/>
      </c:barChart>
      <c:catAx>
        <c:axId val="1269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200" b="1" i="0" u="none" strike="noStrike" kern="1200" baseline="0">
                <a:solidFill>
                  <a:schemeClr val="tx1">
                    <a:lumMod val="65000"/>
                    <a:lumOff val="35000"/>
                  </a:schemeClr>
                </a:solidFill>
                <a:latin typeface="+mn-lt"/>
                <a:ea typeface="+mn-ea"/>
                <a:cs typeface="+mn-cs"/>
              </a:defRPr>
            </a:pPr>
            <a:endParaRPr lang="en-US"/>
          </a:p>
        </c:txPr>
        <c:crossAx val="12694127"/>
        <c:crosses val="autoZero"/>
        <c:auto val="1"/>
        <c:lblAlgn val="ctr"/>
        <c:lblOffset val="100"/>
        <c:noMultiLvlLbl val="0"/>
      </c:catAx>
      <c:valAx>
        <c:axId val="126941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4000" b="1" i="0" u="none" strike="noStrike" kern="1200" baseline="0">
                <a:solidFill>
                  <a:schemeClr val="tx1">
                    <a:lumMod val="65000"/>
                    <a:lumOff val="35000"/>
                  </a:schemeClr>
                </a:solidFill>
                <a:latin typeface="+mn-lt"/>
                <a:ea typeface="+mn-ea"/>
                <a:cs typeface="+mn-cs"/>
              </a:defRPr>
            </a:pPr>
            <a:endParaRPr lang="en-US"/>
          </a:p>
        </c:txPr>
        <c:crossAx val="12693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Table!PivotTable13</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Action Status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Table'!$AU$4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Table'!$AT$5:$AT$7</c:f>
              <c:strCache>
                <c:ptCount val="2"/>
                <c:pt idx="0">
                  <c:v>Open</c:v>
                </c:pt>
                <c:pt idx="1">
                  <c:v>Finished</c:v>
                </c:pt>
              </c:strCache>
            </c:strRef>
          </c:cat>
          <c:val>
            <c:numRef>
              <c:f>'Pivot Table'!$AU$5:$AU$7</c:f>
              <c:numCache>
                <c:formatCode>General</c:formatCode>
                <c:ptCount val="2"/>
                <c:pt idx="0">
                  <c:v>40</c:v>
                </c:pt>
                <c:pt idx="1">
                  <c:v>1</c:v>
                </c:pt>
              </c:numCache>
            </c:numRef>
          </c:val>
          <c:extLst>
            <c:ext xmlns:c16="http://schemas.microsoft.com/office/drawing/2014/chart" uri="{C3380CC4-5D6E-409C-BE32-E72D297353CC}">
              <c16:uniqueId val="{00000000-963A-42E7-823E-A9D53801D7C2}"/>
            </c:ext>
          </c:extLst>
        </c:ser>
        <c:dLbls>
          <c:dLblPos val="outEnd"/>
          <c:showLegendKey val="0"/>
          <c:showVal val="1"/>
          <c:showCatName val="0"/>
          <c:showSerName val="0"/>
          <c:showPercent val="0"/>
          <c:showBubbleSize val="0"/>
        </c:dLbls>
        <c:gapWidth val="100"/>
        <c:overlap val="-27"/>
        <c:axId val="456307695"/>
        <c:axId val="456305295"/>
      </c:barChart>
      <c:catAx>
        <c:axId val="4563076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305295"/>
        <c:crosses val="autoZero"/>
        <c:auto val="1"/>
        <c:lblAlgn val="ctr"/>
        <c:lblOffset val="100"/>
        <c:noMultiLvlLbl val="0"/>
      </c:catAx>
      <c:valAx>
        <c:axId val="456305295"/>
        <c:scaling>
          <c:orientation val="minMax"/>
        </c:scaling>
        <c:delete val="1"/>
        <c:axPos val="l"/>
        <c:numFmt formatCode="General" sourceLinked="1"/>
        <c:majorTickMark val="none"/>
        <c:minorTickMark val="none"/>
        <c:tickLblPos val="nextTo"/>
        <c:crossAx val="456307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Table!PivotTable8</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Downtime Trend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rgbClr val="C00000"/>
            </a:solidFill>
          </a:ln>
          <a:effectLst/>
        </c:spPr>
        <c:marker>
          <c:symbol val="none"/>
        </c:marker>
        <c:dLbl>
          <c:idx val="0"/>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665987357192662E-2"/>
          <c:y val="0.21786848958333335"/>
          <c:w val="0.85327376735704275"/>
          <c:h val="0.4936271701388889"/>
        </c:manualLayout>
      </c:layout>
      <c:barChart>
        <c:barDir val="col"/>
        <c:grouping val="stacked"/>
        <c:varyColors val="0"/>
        <c:ser>
          <c:idx val="1"/>
          <c:order val="1"/>
          <c:tx>
            <c:strRef>
              <c:f>'Pivot Table'!$V$4</c:f>
              <c:strCache>
                <c:ptCount val="1"/>
                <c:pt idx="0">
                  <c:v>Total WO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Table'!$T$5:$T$10</c:f>
              <c:multiLvlStrCache>
                <c:ptCount val="3"/>
                <c:lvl>
                  <c:pt idx="0">
                    <c:v>40</c:v>
                  </c:pt>
                  <c:pt idx="1">
                    <c:v>41</c:v>
                  </c:pt>
                  <c:pt idx="2">
                    <c:v>42</c:v>
                  </c:pt>
                </c:lvl>
                <c:lvl>
                  <c:pt idx="0">
                    <c:v>Oct</c:v>
                  </c:pt>
                </c:lvl>
                <c:lvl>
                  <c:pt idx="0">
                    <c:v>2026</c:v>
                  </c:pt>
                </c:lvl>
              </c:multiLvlStrCache>
            </c:multiLvlStrRef>
          </c:cat>
          <c:val>
            <c:numRef>
              <c:f>'Pivot Table'!$V$5:$V$10</c:f>
              <c:numCache>
                <c:formatCode>General</c:formatCode>
                <c:ptCount val="3"/>
                <c:pt idx="0">
                  <c:v>16</c:v>
                </c:pt>
                <c:pt idx="1">
                  <c:v>17</c:v>
                </c:pt>
                <c:pt idx="2">
                  <c:v>8</c:v>
                </c:pt>
              </c:numCache>
            </c:numRef>
          </c:val>
          <c:extLst>
            <c:ext xmlns:c16="http://schemas.microsoft.com/office/drawing/2014/chart" uri="{C3380CC4-5D6E-409C-BE32-E72D297353CC}">
              <c16:uniqueId val="{00000001-969B-4219-A6AC-B6B44F0D5F52}"/>
            </c:ext>
          </c:extLst>
        </c:ser>
        <c:ser>
          <c:idx val="0"/>
          <c:order val="0"/>
          <c:tx>
            <c:strRef>
              <c:f>'Pivot Table'!$U$4</c:f>
              <c:strCache>
                <c:ptCount val="1"/>
                <c:pt idx="0">
                  <c:v> Downtime (hr.)</c:v>
                </c:pt>
              </c:strCache>
            </c:strRef>
          </c:tx>
          <c:spPr>
            <a:solidFill>
              <a:schemeClr val="accent1"/>
            </a:solidFill>
            <a:ln>
              <a:solidFill>
                <a:srgbClr val="C00000"/>
              </a:solidFill>
            </a:ln>
            <a:effectLst/>
          </c:spPr>
          <c:invertIfNegative val="0"/>
          <c:dLbls>
            <c:spPr>
              <a:solidFill>
                <a:srgbClr val="C00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Table'!$T$5:$T$10</c:f>
              <c:multiLvlStrCache>
                <c:ptCount val="3"/>
                <c:lvl>
                  <c:pt idx="0">
                    <c:v>40</c:v>
                  </c:pt>
                  <c:pt idx="1">
                    <c:v>41</c:v>
                  </c:pt>
                  <c:pt idx="2">
                    <c:v>42</c:v>
                  </c:pt>
                </c:lvl>
                <c:lvl>
                  <c:pt idx="0">
                    <c:v>Oct</c:v>
                  </c:pt>
                </c:lvl>
                <c:lvl>
                  <c:pt idx="0">
                    <c:v>2026</c:v>
                  </c:pt>
                </c:lvl>
              </c:multiLvlStrCache>
            </c:multiLvlStrRef>
          </c:cat>
          <c:val>
            <c:numRef>
              <c:f>'Pivot Table'!$U$5:$U$10</c:f>
              <c:numCache>
                <c:formatCode>General</c:formatCode>
                <c:ptCount val="3"/>
                <c:pt idx="0">
                  <c:v>3.83</c:v>
                </c:pt>
                <c:pt idx="1">
                  <c:v>4.8299999999999992</c:v>
                </c:pt>
                <c:pt idx="2">
                  <c:v>1.06</c:v>
                </c:pt>
              </c:numCache>
            </c:numRef>
          </c:val>
          <c:extLst>
            <c:ext xmlns:c16="http://schemas.microsoft.com/office/drawing/2014/chart" uri="{C3380CC4-5D6E-409C-BE32-E72D297353CC}">
              <c16:uniqueId val="{00000000-0551-4E00-9292-9EA6D9EEEB25}"/>
            </c:ext>
          </c:extLst>
        </c:ser>
        <c:dLbls>
          <c:showLegendKey val="0"/>
          <c:showVal val="1"/>
          <c:showCatName val="0"/>
          <c:showSerName val="0"/>
          <c:showPercent val="0"/>
          <c:showBubbleSize val="0"/>
        </c:dLbls>
        <c:gapWidth val="50"/>
        <c:overlap val="100"/>
        <c:axId val="1648491679"/>
        <c:axId val="1648500799"/>
      </c:barChart>
      <c:valAx>
        <c:axId val="164850079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48491679"/>
        <c:crosses val="max"/>
        <c:crossBetween val="between"/>
      </c:valAx>
      <c:catAx>
        <c:axId val="1648491679"/>
        <c:scaling>
          <c:orientation val="minMax"/>
        </c:scaling>
        <c:delete val="1"/>
        <c:axPos val="b"/>
        <c:numFmt formatCode="General" sourceLinked="1"/>
        <c:majorTickMark val="out"/>
        <c:minorTickMark val="none"/>
        <c:tickLblPos val="nextTo"/>
        <c:crossAx val="1648500799"/>
        <c:crosses val="autoZero"/>
        <c:auto val="1"/>
        <c:lblAlgn val="ctr"/>
        <c:lblOffset val="100"/>
        <c:noMultiLvlLbl val="0"/>
      </c:catAx>
      <c:spPr>
        <a:noFill/>
        <a:ln>
          <a:noFill/>
        </a:ln>
        <a:effectLst/>
      </c:spPr>
    </c:plotArea>
    <c:legend>
      <c:legendPos val="t"/>
      <c:layout>
        <c:manualLayout>
          <c:xMode val="edge"/>
          <c:yMode val="edge"/>
          <c:x val="0.30165544383762571"/>
          <c:y val="0.13829991319444446"/>
          <c:w val="0.39668892093953301"/>
          <c:h val="7.64817708333333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Table!PivotTable10</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Downtime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spPr>
          <a:solidFill>
            <a:schemeClr val="accent1"/>
          </a:solidFill>
          <a:ln>
            <a:noFill/>
          </a:ln>
          <a:effectLst/>
        </c:spPr>
      </c:pivotFmt>
      <c:pivotFmt>
        <c:idx val="5"/>
        <c:spPr>
          <a:solidFill>
            <a:schemeClr val="accent1"/>
          </a:solidFill>
          <a:ln>
            <a:noFill/>
          </a:ln>
          <a:effectLst/>
        </c:spPr>
      </c:pivotFmt>
      <c:pivotFmt>
        <c:idx val="6"/>
      </c:pivotFmt>
      <c:pivotFmt>
        <c:idx val="7"/>
      </c:pivotFmt>
      <c:pivotFmt>
        <c:idx val="8"/>
      </c:pivotFmt>
    </c:pivotFmts>
    <c:plotArea>
      <c:layout>
        <c:manualLayout>
          <c:layoutTarget val="inner"/>
          <c:xMode val="edge"/>
          <c:yMode val="edge"/>
          <c:x val="0.10949480181727408"/>
          <c:y val="0.16236142545081403"/>
          <c:w val="0.86345751750153876"/>
          <c:h val="0.72420506290185371"/>
        </c:manualLayout>
      </c:layout>
      <c:barChart>
        <c:barDir val="bar"/>
        <c:grouping val="clustered"/>
        <c:varyColors val="0"/>
        <c:ser>
          <c:idx val="0"/>
          <c:order val="0"/>
          <c:tx>
            <c:strRef>
              <c:f>'Pivot Table'!$AE$4</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9D43-4D6C-A8B2-5FC11EB4BE0F}"/>
              </c:ext>
            </c:extLst>
          </c:dPt>
          <c:dPt>
            <c:idx val="4"/>
            <c:invertIfNegative val="0"/>
            <c:bubble3D val="0"/>
            <c:extLst>
              <c:ext xmlns:c16="http://schemas.microsoft.com/office/drawing/2014/chart" uri="{C3380CC4-5D6E-409C-BE32-E72D297353CC}">
                <c16:uniqueId val="{00000002-8F48-44CE-B410-D439ABEFE8C3}"/>
              </c:ext>
            </c:extLst>
          </c:dPt>
          <c:dPt>
            <c:idx val="5"/>
            <c:invertIfNegative val="0"/>
            <c:bubble3D val="0"/>
            <c:extLst>
              <c:ext xmlns:c16="http://schemas.microsoft.com/office/drawing/2014/chart" uri="{C3380CC4-5D6E-409C-BE32-E72D297353CC}">
                <c16:uniqueId val="{00000002-6C99-4DFB-9646-B1F63E89A3C2}"/>
              </c:ext>
            </c:extLst>
          </c:dPt>
          <c:dPt>
            <c:idx val="6"/>
            <c:invertIfNegative val="0"/>
            <c:bubble3D val="0"/>
            <c:extLst>
              <c:ext xmlns:c16="http://schemas.microsoft.com/office/drawing/2014/chart" uri="{C3380CC4-5D6E-409C-BE32-E72D297353CC}">
                <c16:uniqueId val="{00000003-D068-4697-9B37-AC36A7B10F6F}"/>
              </c:ext>
            </c:extLst>
          </c:dPt>
          <c:dPt>
            <c:idx val="26"/>
            <c:invertIfNegative val="0"/>
            <c:bubble3D val="0"/>
            <c:extLst>
              <c:ext xmlns:c16="http://schemas.microsoft.com/office/drawing/2014/chart" uri="{C3380CC4-5D6E-409C-BE32-E72D297353CC}">
                <c16:uniqueId val="{00000003-50E9-469E-887D-E1B4155777BB}"/>
              </c:ext>
            </c:extLst>
          </c:dPt>
          <c:cat>
            <c:strRef>
              <c:f>'Pivot Table'!$AD$5:$AD$7</c:f>
              <c:strCache>
                <c:ptCount val="2"/>
                <c:pt idx="0">
                  <c:v>STS</c:v>
                </c:pt>
                <c:pt idx="1">
                  <c:v>RTG</c:v>
                </c:pt>
              </c:strCache>
            </c:strRef>
          </c:cat>
          <c:val>
            <c:numRef>
              <c:f>'Pivot Table'!$AE$5:$AE$7</c:f>
              <c:numCache>
                <c:formatCode>General</c:formatCode>
                <c:ptCount val="2"/>
                <c:pt idx="0">
                  <c:v>3.37</c:v>
                </c:pt>
                <c:pt idx="1">
                  <c:v>6.35</c:v>
                </c:pt>
              </c:numCache>
            </c:numRef>
          </c:val>
          <c:extLst>
            <c:ext xmlns:c16="http://schemas.microsoft.com/office/drawing/2014/chart" uri="{C3380CC4-5D6E-409C-BE32-E72D297353CC}">
              <c16:uniqueId val="{00000000-83EB-457F-94B2-F5DDE9905469}"/>
            </c:ext>
          </c:extLst>
        </c:ser>
        <c:dLbls>
          <c:showLegendKey val="0"/>
          <c:showVal val="0"/>
          <c:showCatName val="0"/>
          <c:showSerName val="0"/>
          <c:showPercent val="0"/>
          <c:showBubbleSize val="0"/>
        </c:dLbls>
        <c:gapWidth val="20"/>
        <c:axId val="556697040"/>
        <c:axId val="556694160"/>
      </c:barChart>
      <c:catAx>
        <c:axId val="5566970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56694160"/>
        <c:crosses val="autoZero"/>
        <c:auto val="1"/>
        <c:lblAlgn val="ctr"/>
        <c:lblOffset val="100"/>
        <c:noMultiLvlLbl val="0"/>
      </c:catAx>
      <c:valAx>
        <c:axId val="556694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97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Table!PivotTable11</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Failure Mode Pareto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manualLayout>
          <c:layoutTarget val="inner"/>
          <c:xMode val="edge"/>
          <c:yMode val="edge"/>
          <c:x val="0.21132102886886872"/>
          <c:y val="0.11933939987048968"/>
          <c:w val="0.75901695580273387"/>
          <c:h val="0.78972546278974565"/>
        </c:manualLayout>
      </c:layout>
      <c:barChart>
        <c:barDir val="bar"/>
        <c:grouping val="clustered"/>
        <c:varyColors val="0"/>
        <c:ser>
          <c:idx val="0"/>
          <c:order val="0"/>
          <c:tx>
            <c:strRef>
              <c:f>'Pivot Table'!$AK$1</c:f>
              <c:strCache>
                <c:ptCount val="1"/>
                <c:pt idx="0">
                  <c:v>Total</c:v>
                </c:pt>
              </c:strCache>
            </c:strRef>
          </c:tx>
          <c:spPr>
            <a:solidFill>
              <a:schemeClr val="accent1"/>
            </a:solidFill>
            <a:ln>
              <a:noFill/>
            </a:ln>
            <a:effectLst/>
          </c:spPr>
          <c:invertIfNegative val="0"/>
          <c:dPt>
            <c:idx val="7"/>
            <c:invertIfNegative val="0"/>
            <c:bubble3D val="0"/>
            <c:extLst>
              <c:ext xmlns:c16="http://schemas.microsoft.com/office/drawing/2014/chart" uri="{C3380CC4-5D6E-409C-BE32-E72D297353CC}">
                <c16:uniqueId val="{00000000-B49A-453C-B5E5-A0E2E074A49A}"/>
              </c:ext>
            </c:extLst>
          </c:dPt>
          <c:dPt>
            <c:idx val="8"/>
            <c:invertIfNegative val="0"/>
            <c:bubble3D val="0"/>
            <c:extLst>
              <c:ext xmlns:c16="http://schemas.microsoft.com/office/drawing/2014/chart" uri="{C3380CC4-5D6E-409C-BE32-E72D297353CC}">
                <c16:uniqueId val="{00000001-B49A-453C-B5E5-A0E2E074A49A}"/>
              </c:ext>
            </c:extLst>
          </c:dPt>
          <c:dPt>
            <c:idx val="9"/>
            <c:invertIfNegative val="0"/>
            <c:bubble3D val="0"/>
            <c:extLst>
              <c:ext xmlns:c16="http://schemas.microsoft.com/office/drawing/2014/chart" uri="{C3380CC4-5D6E-409C-BE32-E72D297353CC}">
                <c16:uniqueId val="{00000002-B49A-453C-B5E5-A0E2E074A49A}"/>
              </c:ext>
            </c:extLst>
          </c:dPt>
          <c:dPt>
            <c:idx val="10"/>
            <c:invertIfNegative val="0"/>
            <c:bubble3D val="0"/>
            <c:extLst>
              <c:ext xmlns:c16="http://schemas.microsoft.com/office/drawing/2014/chart" uri="{C3380CC4-5D6E-409C-BE32-E72D297353CC}">
                <c16:uniqueId val="{00000000-973A-4C08-B574-EF2FA244671F}"/>
              </c:ext>
            </c:extLst>
          </c:dPt>
          <c:dPt>
            <c:idx val="11"/>
            <c:invertIfNegative val="0"/>
            <c:bubble3D val="0"/>
            <c:extLst>
              <c:ext xmlns:c16="http://schemas.microsoft.com/office/drawing/2014/chart" uri="{C3380CC4-5D6E-409C-BE32-E72D297353CC}">
                <c16:uniqueId val="{00000004-B49A-453C-B5E5-A0E2E074A49A}"/>
              </c:ext>
            </c:extLst>
          </c:dPt>
          <c:dPt>
            <c:idx val="16"/>
            <c:invertIfNegative val="0"/>
            <c:bubble3D val="0"/>
            <c:extLst>
              <c:ext xmlns:c16="http://schemas.microsoft.com/office/drawing/2014/chart" uri="{C3380CC4-5D6E-409C-BE32-E72D297353CC}">
                <c16:uniqueId val="{00000000-7AC6-42C3-B6E1-4EB8928A4A85}"/>
              </c:ext>
            </c:extLst>
          </c:dPt>
          <c:dPt>
            <c:idx val="17"/>
            <c:invertIfNegative val="0"/>
            <c:bubble3D val="0"/>
            <c:extLst>
              <c:ext xmlns:c16="http://schemas.microsoft.com/office/drawing/2014/chart" uri="{C3380CC4-5D6E-409C-BE32-E72D297353CC}">
                <c16:uniqueId val="{00000001-EC17-4541-83EE-1C6F110FA7EC}"/>
              </c:ext>
            </c:extLst>
          </c:dPt>
          <c:dPt>
            <c:idx val="18"/>
            <c:invertIfNegative val="0"/>
            <c:bubble3D val="0"/>
            <c:extLst>
              <c:ext xmlns:c16="http://schemas.microsoft.com/office/drawing/2014/chart" uri="{C3380CC4-5D6E-409C-BE32-E72D297353CC}">
                <c16:uniqueId val="{00000002-EC17-4541-83EE-1C6F110FA7EC}"/>
              </c:ext>
            </c:extLst>
          </c:dPt>
          <c:dPt>
            <c:idx val="19"/>
            <c:invertIfNegative val="0"/>
            <c:bubble3D val="0"/>
            <c:extLst>
              <c:ext xmlns:c16="http://schemas.microsoft.com/office/drawing/2014/chart" uri="{C3380CC4-5D6E-409C-BE32-E72D297353CC}">
                <c16:uniqueId val="{00000003-EC17-4541-83EE-1C6F110FA7EC}"/>
              </c:ext>
            </c:extLst>
          </c:dPt>
          <c:dPt>
            <c:idx val="20"/>
            <c:invertIfNegative val="0"/>
            <c:bubble3D val="0"/>
            <c:extLst>
              <c:ext xmlns:c16="http://schemas.microsoft.com/office/drawing/2014/chart" uri="{C3380CC4-5D6E-409C-BE32-E72D297353CC}">
                <c16:uniqueId val="{00000005-EC17-4541-83EE-1C6F110FA7EC}"/>
              </c:ext>
            </c:extLst>
          </c:dPt>
          <c:dPt>
            <c:idx val="21"/>
            <c:invertIfNegative val="0"/>
            <c:bubble3D val="0"/>
            <c:extLst>
              <c:ext xmlns:c16="http://schemas.microsoft.com/office/drawing/2014/chart" uri="{C3380CC4-5D6E-409C-BE32-E72D297353CC}">
                <c16:uniqueId val="{00000004-EC17-4541-83EE-1C6F110FA7EC}"/>
              </c:ext>
            </c:extLst>
          </c:dPt>
          <c:dPt>
            <c:idx val="22"/>
            <c:invertIfNegative val="0"/>
            <c:bubble3D val="0"/>
            <c:extLst>
              <c:ext xmlns:c16="http://schemas.microsoft.com/office/drawing/2014/chart" uri="{C3380CC4-5D6E-409C-BE32-E72D297353CC}">
                <c16:uniqueId val="{00000006-EC17-4541-83EE-1C6F110FA7EC}"/>
              </c:ext>
            </c:extLst>
          </c:dPt>
          <c:dPt>
            <c:idx val="23"/>
            <c:invertIfNegative val="0"/>
            <c:bubble3D val="0"/>
            <c:extLst>
              <c:ext xmlns:c16="http://schemas.microsoft.com/office/drawing/2014/chart" uri="{C3380CC4-5D6E-409C-BE32-E72D297353CC}">
                <c16:uniqueId val="{00000007-EC17-4541-83EE-1C6F110FA7EC}"/>
              </c:ext>
            </c:extLst>
          </c:dPt>
          <c:dPt>
            <c:idx val="24"/>
            <c:invertIfNegative val="0"/>
            <c:bubble3D val="0"/>
            <c:extLst>
              <c:ext xmlns:c16="http://schemas.microsoft.com/office/drawing/2014/chart" uri="{C3380CC4-5D6E-409C-BE32-E72D297353CC}">
                <c16:uniqueId val="{00000000-EC17-4541-83EE-1C6F110FA7EC}"/>
              </c:ext>
            </c:extLst>
          </c:dPt>
          <c:cat>
            <c:strRef>
              <c:f>'Pivot Table'!$AJ$2:$AJ$17</c:f>
              <c:strCache>
                <c:ptCount val="16"/>
                <c:pt idx="0">
                  <c:v>Collision / Impact Event</c:v>
                </c:pt>
                <c:pt idx="1">
                  <c:v>Joystick / Command Device Fault</c:v>
                </c:pt>
                <c:pt idx="2">
                  <c:v>Trolley Motion Failure</c:v>
                </c:pt>
                <c:pt idx="3">
                  <c:v>Electrical Protection Trip</c:v>
                </c:pt>
                <c:pt idx="4">
                  <c:v>Engine Power Loss</c:v>
                </c:pt>
                <c:pt idx="5">
                  <c:v>Oil / Lubrication System Fault</c:v>
                </c:pt>
                <c:pt idx="6">
                  <c:v>Spreader System Fault</c:v>
                </c:pt>
                <c:pt idx="7">
                  <c:v>Power Supply Interruption</c:v>
                </c:pt>
                <c:pt idx="8">
                  <c:v>General Failure Mode</c:v>
                </c:pt>
                <c:pt idx="9">
                  <c:v>Sensor Fault</c:v>
                </c:pt>
                <c:pt idx="10">
                  <c:v>Diesel Engine Unavailable</c:v>
                </c:pt>
                <c:pt idx="11">
                  <c:v>Landing / Positioning Fault</c:v>
                </c:pt>
                <c:pt idx="12">
                  <c:v>Over Travel Limit / Motion Limit Exceeded</c:v>
                </c:pt>
                <c:pt idx="13">
                  <c:v>Gantry Motion Failure</c:v>
                </c:pt>
                <c:pt idx="14">
                  <c:v>Hoist Motion Failure</c:v>
                </c:pt>
                <c:pt idx="15">
                  <c:v>Control System Unavailable</c:v>
                </c:pt>
              </c:strCache>
            </c:strRef>
          </c:cat>
          <c:val>
            <c:numRef>
              <c:f>'Pivot Table'!$AK$2:$AK$17</c:f>
              <c:numCache>
                <c:formatCode>General</c:formatCode>
                <c:ptCount val="16"/>
                <c:pt idx="0">
                  <c:v>1</c:v>
                </c:pt>
                <c:pt idx="1">
                  <c:v>1</c:v>
                </c:pt>
                <c:pt idx="2">
                  <c:v>1</c:v>
                </c:pt>
                <c:pt idx="3">
                  <c:v>1</c:v>
                </c:pt>
                <c:pt idx="4">
                  <c:v>1</c:v>
                </c:pt>
                <c:pt idx="5">
                  <c:v>1</c:v>
                </c:pt>
                <c:pt idx="6">
                  <c:v>1</c:v>
                </c:pt>
                <c:pt idx="7">
                  <c:v>1</c:v>
                </c:pt>
                <c:pt idx="8">
                  <c:v>2</c:v>
                </c:pt>
                <c:pt idx="9">
                  <c:v>2</c:v>
                </c:pt>
                <c:pt idx="10">
                  <c:v>3</c:v>
                </c:pt>
                <c:pt idx="11">
                  <c:v>3</c:v>
                </c:pt>
                <c:pt idx="12">
                  <c:v>4</c:v>
                </c:pt>
                <c:pt idx="13">
                  <c:v>5</c:v>
                </c:pt>
                <c:pt idx="14">
                  <c:v>6</c:v>
                </c:pt>
                <c:pt idx="15">
                  <c:v>8</c:v>
                </c:pt>
              </c:numCache>
            </c:numRef>
          </c:val>
          <c:extLst>
            <c:ext xmlns:c16="http://schemas.microsoft.com/office/drawing/2014/chart" uri="{C3380CC4-5D6E-409C-BE32-E72D297353CC}">
              <c16:uniqueId val="{00000000-E9F2-44A1-B539-8E422B573F72}"/>
            </c:ext>
          </c:extLst>
        </c:ser>
        <c:dLbls>
          <c:showLegendKey val="0"/>
          <c:showVal val="0"/>
          <c:showCatName val="0"/>
          <c:showSerName val="0"/>
          <c:showPercent val="0"/>
          <c:showBubbleSize val="0"/>
        </c:dLbls>
        <c:gapWidth val="40"/>
        <c:axId val="2137262144"/>
        <c:axId val="2137262624"/>
      </c:barChart>
      <c:catAx>
        <c:axId val="2137262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2137262624"/>
        <c:crosses val="autoZero"/>
        <c:auto val="1"/>
        <c:lblAlgn val="ctr"/>
        <c:lblOffset val="100"/>
        <c:noMultiLvlLbl val="0"/>
      </c:catAx>
      <c:valAx>
        <c:axId val="2137262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262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Table!PivotTable12</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RPN DISTRIBUTION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 Table'!$AP$4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BE7-4559-8E21-ECB8FD6740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E7-4559-8E21-ECB8FD6740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93B-41F0-8421-DABACED2FD2D}"/>
              </c:ext>
            </c:extLst>
          </c:dPt>
          <c:dLbls>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 xmlns:c16="http://schemas.microsoft.com/office/drawing/2014/chart" uri="{C3380CC4-5D6E-409C-BE32-E72D297353CC}">
                  <c16:uniqueId val="{00000001-4BE7-4559-8E21-ECB8FD6740E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Table'!$AO$5:$AO$8</c:f>
              <c:strCache>
                <c:ptCount val="3"/>
                <c:pt idx="0">
                  <c:v>Low</c:v>
                </c:pt>
                <c:pt idx="1">
                  <c:v>Medium</c:v>
                </c:pt>
                <c:pt idx="2">
                  <c:v>High</c:v>
                </c:pt>
              </c:strCache>
            </c:strRef>
          </c:cat>
          <c:val>
            <c:numRef>
              <c:f>'Pivot Table'!$AP$5:$AP$8</c:f>
              <c:numCache>
                <c:formatCode>General</c:formatCode>
                <c:ptCount val="3"/>
                <c:pt idx="0">
                  <c:v>32</c:v>
                </c:pt>
                <c:pt idx="1">
                  <c:v>8</c:v>
                </c:pt>
                <c:pt idx="2">
                  <c:v>1</c:v>
                </c:pt>
              </c:numCache>
            </c:numRef>
          </c:val>
          <c:extLst>
            <c:ext xmlns:c16="http://schemas.microsoft.com/office/drawing/2014/chart" uri="{C3380CC4-5D6E-409C-BE32-E72D297353CC}">
              <c16:uniqueId val="{00000004-4BE7-4559-8E21-ECB8FD6740E3}"/>
            </c:ext>
          </c:extLst>
        </c:ser>
        <c:dLbls>
          <c:showLegendKey val="0"/>
          <c:showVal val="0"/>
          <c:showCatName val="0"/>
          <c:showSerName val="0"/>
          <c:showPercent val="0"/>
          <c:showBubbleSize val="0"/>
          <c:showLeaderLines val="0"/>
        </c:dLbls>
        <c:firstSliceAng val="61"/>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Table!PivotTable14</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Failures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831010588780203E-2"/>
          <c:y val="0.21653168402777778"/>
          <c:w val="0.86519253786784434"/>
          <c:h val="0.71400434027777782"/>
        </c:manualLayout>
      </c:layout>
      <c:barChart>
        <c:barDir val="bar"/>
        <c:grouping val="clustered"/>
        <c:varyColors val="0"/>
        <c:ser>
          <c:idx val="0"/>
          <c:order val="0"/>
          <c:tx>
            <c:strRef>
              <c:f>'Pivot Table'!$AY$4:$AY$5</c:f>
              <c:strCache>
                <c:ptCount val="1"/>
                <c:pt idx="0">
                  <c:v>ER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Table'!$AX$6:$AX$8</c:f>
              <c:strCache>
                <c:ptCount val="2"/>
                <c:pt idx="0">
                  <c:v>STS</c:v>
                </c:pt>
                <c:pt idx="1">
                  <c:v>RTG</c:v>
                </c:pt>
              </c:strCache>
            </c:strRef>
          </c:cat>
          <c:val>
            <c:numRef>
              <c:f>'Pivot Table'!$AY$6:$AY$8</c:f>
              <c:numCache>
                <c:formatCode>General</c:formatCode>
                <c:ptCount val="2"/>
                <c:pt idx="0">
                  <c:v>11</c:v>
                </c:pt>
                <c:pt idx="1">
                  <c:v>22</c:v>
                </c:pt>
              </c:numCache>
            </c:numRef>
          </c:val>
          <c:extLst>
            <c:ext xmlns:c16="http://schemas.microsoft.com/office/drawing/2014/chart" uri="{C3380CC4-5D6E-409C-BE32-E72D297353CC}">
              <c16:uniqueId val="{00000000-3EE9-4E2B-99C4-9E27287D991A}"/>
            </c:ext>
          </c:extLst>
        </c:ser>
        <c:ser>
          <c:idx val="1"/>
          <c:order val="1"/>
          <c:tx>
            <c:strRef>
              <c:f>'Pivot Table'!$AZ$4:$AZ$5</c:f>
              <c:strCache>
                <c:ptCount val="1"/>
                <c:pt idx="0">
                  <c:v>OP</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Table'!$AX$6:$AX$8</c:f>
              <c:strCache>
                <c:ptCount val="2"/>
                <c:pt idx="0">
                  <c:v>STS</c:v>
                </c:pt>
                <c:pt idx="1">
                  <c:v>RTG</c:v>
                </c:pt>
              </c:strCache>
            </c:strRef>
          </c:cat>
          <c:val>
            <c:numRef>
              <c:f>'Pivot Table'!$AZ$6:$AZ$8</c:f>
              <c:numCache>
                <c:formatCode>General</c:formatCode>
                <c:ptCount val="2"/>
                <c:pt idx="0">
                  <c:v>2</c:v>
                </c:pt>
                <c:pt idx="1">
                  <c:v>6</c:v>
                </c:pt>
              </c:numCache>
            </c:numRef>
          </c:val>
          <c:extLst>
            <c:ext xmlns:c16="http://schemas.microsoft.com/office/drawing/2014/chart" uri="{C3380CC4-5D6E-409C-BE32-E72D297353CC}">
              <c16:uniqueId val="{00000003-6925-4D08-B9D6-70E42A95F73A}"/>
            </c:ext>
          </c:extLst>
        </c:ser>
        <c:dLbls>
          <c:dLblPos val="outEnd"/>
          <c:showLegendKey val="0"/>
          <c:showVal val="1"/>
          <c:showCatName val="0"/>
          <c:showSerName val="0"/>
          <c:showPercent val="0"/>
          <c:showBubbleSize val="0"/>
        </c:dLbls>
        <c:gapWidth val="20"/>
        <c:axId val="592489456"/>
        <c:axId val="592489936"/>
      </c:barChart>
      <c:catAx>
        <c:axId val="592489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489936"/>
        <c:crosses val="autoZero"/>
        <c:auto val="1"/>
        <c:lblAlgn val="ctr"/>
        <c:lblOffset val="100"/>
        <c:noMultiLvlLbl val="0"/>
      </c:catAx>
      <c:valAx>
        <c:axId val="592489936"/>
        <c:scaling>
          <c:orientation val="minMax"/>
        </c:scaling>
        <c:delete val="1"/>
        <c:axPos val="b"/>
        <c:numFmt formatCode="General" sourceLinked="1"/>
        <c:majorTickMark val="none"/>
        <c:minorTickMark val="none"/>
        <c:tickLblPos val="nextTo"/>
        <c:crossAx val="592489456"/>
        <c:crosses val="autoZero"/>
        <c:crossBetween val="between"/>
      </c:valAx>
      <c:spPr>
        <a:noFill/>
        <a:ln>
          <a:noFill/>
        </a:ln>
        <a:effectLst/>
      </c:spPr>
    </c:plotArea>
    <c:legend>
      <c:legendPos val="t"/>
      <c:layout>
        <c:manualLayout>
          <c:xMode val="edge"/>
          <c:yMode val="edge"/>
          <c:x val="0.45641175368656445"/>
          <c:y val="0.13449348958333332"/>
          <c:w val="0.1493126962717555"/>
          <c:h val="9.301822916666667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Table!PivotTable3</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Before vs After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tx1">
              <a:lumMod val="95000"/>
              <a:lumOff val="5000"/>
            </a:schemeClr>
          </a:solidFill>
          <a:ln>
            <a:noFill/>
          </a:ln>
          <a:effectLst/>
        </c:spPr>
      </c:pivotFmt>
      <c:pivotFmt>
        <c:idx val="56"/>
        <c:spPr>
          <a:solidFill>
            <a:schemeClr val="tx1">
              <a:lumMod val="95000"/>
              <a:lumOff val="5000"/>
            </a:schemeClr>
          </a:solidFill>
          <a:ln>
            <a:noFill/>
          </a:ln>
          <a:effectLst/>
        </c:spPr>
      </c:pivotFmt>
      <c:pivotFmt>
        <c:idx val="57"/>
        <c:spPr>
          <a:solidFill>
            <a:schemeClr val="accent3">
              <a:lumMod val="75000"/>
            </a:schemeClr>
          </a:solidFill>
          <a:ln>
            <a:noFill/>
          </a:ln>
          <a:effectLst/>
        </c:spPr>
      </c:pivotFmt>
      <c:pivotFmt>
        <c:idx val="58"/>
        <c:spPr>
          <a:solidFill>
            <a:schemeClr val="accent3">
              <a:lumMod val="75000"/>
            </a:schemeClr>
          </a:solidFill>
          <a:ln>
            <a:noFill/>
          </a:ln>
          <a:effectLst/>
        </c:spPr>
      </c:pivotFmt>
      <c:pivotFmt>
        <c:idx val="59"/>
        <c:spPr>
          <a:solidFill>
            <a:schemeClr val="accent2">
              <a:lumMod val="50000"/>
            </a:schemeClr>
          </a:solidFill>
          <a:ln>
            <a:noFill/>
          </a:ln>
          <a:effectLst/>
        </c:spPr>
      </c:pivotFmt>
      <c:pivotFmt>
        <c:idx val="60"/>
        <c:spPr>
          <a:solidFill>
            <a:schemeClr val="accent2">
              <a:lumMod val="50000"/>
            </a:schemeClr>
          </a:solidFill>
          <a:ln>
            <a:noFill/>
          </a:ln>
          <a:effectLst/>
        </c:spPr>
      </c:pivotFmt>
      <c:pivotFmt>
        <c:idx val="61"/>
        <c:spPr>
          <a:solidFill>
            <a:srgbClr val="0070C0"/>
          </a:solidFill>
          <a:ln>
            <a:noFill/>
          </a:ln>
          <a:effectLst/>
        </c:spPr>
      </c:pivotFmt>
      <c:pivotFmt>
        <c:idx val="62"/>
        <c:spPr>
          <a:solidFill>
            <a:srgbClr val="0070C0"/>
          </a:solidFill>
          <a:ln>
            <a:noFill/>
          </a:ln>
          <a:effectLst/>
        </c:spPr>
      </c:pivotFmt>
      <c:pivotFmt>
        <c:idx val="6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tx1">
              <a:lumMod val="95000"/>
              <a:lumOff val="5000"/>
            </a:schemeClr>
          </a:solidFill>
          <a:ln>
            <a:noFill/>
          </a:ln>
          <a:effectLst/>
        </c:spPr>
      </c:pivotFmt>
      <c:pivotFmt>
        <c:idx val="65"/>
        <c:spPr>
          <a:solidFill>
            <a:schemeClr val="tx1">
              <a:lumMod val="95000"/>
              <a:lumOff val="5000"/>
            </a:schemeClr>
          </a:solidFill>
          <a:ln>
            <a:noFill/>
          </a:ln>
          <a:effectLst/>
        </c:spPr>
      </c:pivotFmt>
      <c:pivotFmt>
        <c:idx val="66"/>
        <c:spPr>
          <a:solidFill>
            <a:schemeClr val="accent3">
              <a:lumMod val="75000"/>
            </a:schemeClr>
          </a:solidFill>
          <a:ln>
            <a:noFill/>
          </a:ln>
          <a:effectLst/>
        </c:spPr>
      </c:pivotFmt>
      <c:pivotFmt>
        <c:idx val="67"/>
        <c:spPr>
          <a:solidFill>
            <a:schemeClr val="accent3">
              <a:lumMod val="75000"/>
            </a:schemeClr>
          </a:solidFill>
          <a:ln>
            <a:noFill/>
          </a:ln>
          <a:effectLst/>
        </c:spPr>
      </c:pivotFmt>
      <c:pivotFmt>
        <c:idx val="68"/>
        <c:spPr>
          <a:solidFill>
            <a:schemeClr val="accent2">
              <a:lumMod val="50000"/>
            </a:schemeClr>
          </a:solidFill>
          <a:ln>
            <a:noFill/>
          </a:ln>
          <a:effectLst/>
        </c:spPr>
      </c:pivotFmt>
      <c:pivotFmt>
        <c:idx val="69"/>
        <c:spPr>
          <a:solidFill>
            <a:schemeClr val="accent2">
              <a:lumMod val="50000"/>
            </a:schemeClr>
          </a:solidFill>
          <a:ln>
            <a:noFill/>
          </a:ln>
          <a:effectLst/>
        </c:spPr>
      </c:pivotFmt>
      <c:pivotFmt>
        <c:idx val="70"/>
        <c:spPr>
          <a:solidFill>
            <a:srgbClr val="0070C0"/>
          </a:solidFill>
          <a:ln>
            <a:noFill/>
          </a:ln>
          <a:effectLst/>
        </c:spPr>
      </c:pivotFmt>
      <c:pivotFmt>
        <c:idx val="71"/>
        <c:spPr>
          <a:solidFill>
            <a:srgbClr val="0070C0"/>
          </a:solidFill>
          <a:ln>
            <a:noFill/>
          </a:ln>
          <a:effectLst/>
        </c:spPr>
      </c:pivotFmt>
      <c:pivotFmt>
        <c:idx val="72"/>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tx1">
              <a:lumMod val="95000"/>
              <a:lumOff val="5000"/>
            </a:schemeClr>
          </a:solidFill>
          <a:ln>
            <a:noFill/>
          </a:ln>
          <a:effectLst/>
        </c:spPr>
      </c:pivotFmt>
      <c:pivotFmt>
        <c:idx val="74"/>
        <c:spPr>
          <a:solidFill>
            <a:schemeClr val="tx1">
              <a:lumMod val="95000"/>
              <a:lumOff val="5000"/>
            </a:schemeClr>
          </a:solidFill>
          <a:ln>
            <a:noFill/>
          </a:ln>
          <a:effectLst/>
        </c:spPr>
      </c:pivotFmt>
      <c:pivotFmt>
        <c:idx val="75"/>
        <c:spPr>
          <a:solidFill>
            <a:schemeClr val="accent3">
              <a:lumMod val="75000"/>
            </a:schemeClr>
          </a:solidFill>
          <a:ln>
            <a:noFill/>
          </a:ln>
          <a:effectLst/>
        </c:spPr>
      </c:pivotFmt>
      <c:pivotFmt>
        <c:idx val="76"/>
        <c:spPr>
          <a:solidFill>
            <a:schemeClr val="accent3">
              <a:lumMod val="75000"/>
            </a:schemeClr>
          </a:solidFill>
          <a:ln>
            <a:noFill/>
          </a:ln>
          <a:effectLst/>
        </c:spPr>
      </c:pivotFmt>
      <c:pivotFmt>
        <c:idx val="77"/>
        <c:spPr>
          <a:solidFill>
            <a:schemeClr val="accent2">
              <a:lumMod val="50000"/>
            </a:schemeClr>
          </a:solidFill>
          <a:ln>
            <a:noFill/>
          </a:ln>
          <a:effectLst/>
        </c:spPr>
      </c:pivotFmt>
      <c:pivotFmt>
        <c:idx val="78"/>
        <c:spPr>
          <a:solidFill>
            <a:schemeClr val="accent2">
              <a:lumMod val="50000"/>
            </a:schemeClr>
          </a:solidFill>
          <a:ln>
            <a:noFill/>
          </a:ln>
          <a:effectLst/>
        </c:spPr>
      </c:pivotFmt>
      <c:pivotFmt>
        <c:idx val="79"/>
        <c:spPr>
          <a:solidFill>
            <a:srgbClr val="002060"/>
          </a:solidFill>
          <a:ln>
            <a:noFill/>
          </a:ln>
          <a:effectLst/>
        </c:spPr>
      </c:pivotFmt>
      <c:pivotFmt>
        <c:idx val="80"/>
        <c:spPr>
          <a:solidFill>
            <a:srgbClr val="002060"/>
          </a:solidFill>
          <a:ln>
            <a:noFill/>
          </a:ln>
          <a:effectLst/>
        </c:spPr>
      </c:pivotFmt>
    </c:pivotFmts>
    <c:plotArea>
      <c:layout/>
      <c:barChart>
        <c:barDir val="col"/>
        <c:grouping val="clustered"/>
        <c:varyColors val="0"/>
        <c:ser>
          <c:idx val="0"/>
          <c:order val="0"/>
          <c:tx>
            <c:strRef>
              <c:f>'Pivot Table'!$BM$4</c:f>
              <c:strCache>
                <c:ptCount val="1"/>
                <c:pt idx="0">
                  <c:v>Total</c:v>
                </c:pt>
              </c:strCache>
            </c:strRef>
          </c:tx>
          <c:spPr>
            <a:solidFill>
              <a:schemeClr val="accent1"/>
            </a:solidFill>
            <a:ln>
              <a:noFill/>
            </a:ln>
            <a:effectLst/>
          </c:spPr>
          <c:invertIfNegative val="0"/>
          <c:dPt>
            <c:idx val="0"/>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1-475C-401B-A636-0933410647FE}"/>
              </c:ext>
            </c:extLst>
          </c:dPt>
          <c:dPt>
            <c:idx val="1"/>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3-475C-401B-A636-0933410647FE}"/>
              </c:ext>
            </c:extLst>
          </c:dPt>
          <c:dPt>
            <c:idx val="2"/>
            <c:invertIfNegative val="0"/>
            <c:bubble3D val="0"/>
            <c:spPr>
              <a:solidFill>
                <a:schemeClr val="accent3">
                  <a:lumMod val="75000"/>
                </a:schemeClr>
              </a:solidFill>
              <a:ln>
                <a:noFill/>
              </a:ln>
              <a:effectLst/>
            </c:spPr>
            <c:extLst>
              <c:ext xmlns:c16="http://schemas.microsoft.com/office/drawing/2014/chart" uri="{C3380CC4-5D6E-409C-BE32-E72D297353CC}">
                <c16:uniqueId val="{00000005-475C-401B-A636-0933410647FE}"/>
              </c:ext>
            </c:extLst>
          </c:dPt>
          <c:dPt>
            <c:idx val="3"/>
            <c:invertIfNegative val="0"/>
            <c:bubble3D val="0"/>
            <c:spPr>
              <a:solidFill>
                <a:schemeClr val="accent3">
                  <a:lumMod val="75000"/>
                </a:schemeClr>
              </a:solidFill>
              <a:ln>
                <a:noFill/>
              </a:ln>
              <a:effectLst/>
            </c:spPr>
            <c:extLst>
              <c:ext xmlns:c16="http://schemas.microsoft.com/office/drawing/2014/chart" uri="{C3380CC4-5D6E-409C-BE32-E72D297353CC}">
                <c16:uniqueId val="{00000007-475C-401B-A636-0933410647FE}"/>
              </c:ext>
            </c:extLst>
          </c:dPt>
          <c:dPt>
            <c:idx val="4"/>
            <c:invertIfNegative val="0"/>
            <c:bubble3D val="0"/>
            <c:spPr>
              <a:solidFill>
                <a:schemeClr val="accent2">
                  <a:lumMod val="50000"/>
                </a:schemeClr>
              </a:solidFill>
              <a:ln>
                <a:noFill/>
              </a:ln>
              <a:effectLst/>
            </c:spPr>
            <c:extLst>
              <c:ext xmlns:c16="http://schemas.microsoft.com/office/drawing/2014/chart" uri="{C3380CC4-5D6E-409C-BE32-E72D297353CC}">
                <c16:uniqueId val="{00000009-475C-401B-A636-0933410647FE}"/>
              </c:ext>
            </c:extLst>
          </c:dPt>
          <c:dPt>
            <c:idx val="5"/>
            <c:invertIfNegative val="0"/>
            <c:bubble3D val="0"/>
            <c:spPr>
              <a:solidFill>
                <a:schemeClr val="accent2">
                  <a:lumMod val="50000"/>
                </a:schemeClr>
              </a:solidFill>
              <a:ln>
                <a:noFill/>
              </a:ln>
              <a:effectLst/>
            </c:spPr>
            <c:extLst>
              <c:ext xmlns:c16="http://schemas.microsoft.com/office/drawing/2014/chart" uri="{C3380CC4-5D6E-409C-BE32-E72D297353CC}">
                <c16:uniqueId val="{0000000B-475C-401B-A636-0933410647FE}"/>
              </c:ext>
            </c:extLst>
          </c:dPt>
          <c:dPt>
            <c:idx val="6"/>
            <c:invertIfNegative val="0"/>
            <c:bubble3D val="0"/>
            <c:spPr>
              <a:solidFill>
                <a:srgbClr val="002060"/>
              </a:solidFill>
              <a:ln>
                <a:noFill/>
              </a:ln>
              <a:effectLst/>
            </c:spPr>
            <c:extLst>
              <c:ext xmlns:c16="http://schemas.microsoft.com/office/drawing/2014/chart" uri="{C3380CC4-5D6E-409C-BE32-E72D297353CC}">
                <c16:uniqueId val="{0000000D-475C-401B-A636-0933410647FE}"/>
              </c:ext>
            </c:extLst>
          </c:dPt>
          <c:dPt>
            <c:idx val="7"/>
            <c:invertIfNegative val="0"/>
            <c:bubble3D val="0"/>
            <c:spPr>
              <a:solidFill>
                <a:srgbClr val="002060"/>
              </a:solidFill>
              <a:ln>
                <a:noFill/>
              </a:ln>
              <a:effectLst/>
            </c:spPr>
            <c:extLst>
              <c:ext xmlns:c16="http://schemas.microsoft.com/office/drawing/2014/chart" uri="{C3380CC4-5D6E-409C-BE32-E72D297353CC}">
                <c16:uniqueId val="{0000000F-475C-401B-A636-0933410647FE}"/>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Table'!$BL$5:$BL$12</c:f>
              <c:strCache>
                <c:ptCount val="8"/>
                <c:pt idx="0">
                  <c:v>Detectability (D) Before</c:v>
                </c:pt>
                <c:pt idx="1">
                  <c:v>Detectability (D) After</c:v>
                </c:pt>
                <c:pt idx="2">
                  <c:v>Occurrence (O) Before</c:v>
                </c:pt>
                <c:pt idx="3">
                  <c:v>Occurrence (O) After</c:v>
                </c:pt>
                <c:pt idx="4">
                  <c:v>Severity (S) Before</c:v>
                </c:pt>
                <c:pt idx="5">
                  <c:v>Severity (S) After</c:v>
                </c:pt>
                <c:pt idx="6">
                  <c:v>RPN Before</c:v>
                </c:pt>
                <c:pt idx="7">
                  <c:v>RPN After</c:v>
                </c:pt>
              </c:strCache>
            </c:strRef>
          </c:cat>
          <c:val>
            <c:numRef>
              <c:f>'Pivot Table'!$BM$5:$BM$12</c:f>
              <c:numCache>
                <c:formatCode>General</c:formatCode>
                <c:ptCount val="8"/>
                <c:pt idx="0">
                  <c:v>3.8536585365853657</c:v>
                </c:pt>
                <c:pt idx="1">
                  <c:v>3.8536585365853657</c:v>
                </c:pt>
                <c:pt idx="2">
                  <c:v>3.6585365853658538</c:v>
                </c:pt>
                <c:pt idx="3">
                  <c:v>3.6585365853658538</c:v>
                </c:pt>
                <c:pt idx="4">
                  <c:v>6.4390243902439028</c:v>
                </c:pt>
                <c:pt idx="5">
                  <c:v>6.4390243902439028</c:v>
                </c:pt>
                <c:pt idx="6">
                  <c:v>73.780487804878049</c:v>
                </c:pt>
                <c:pt idx="7">
                  <c:v>73.780487804878049</c:v>
                </c:pt>
              </c:numCache>
            </c:numRef>
          </c:val>
          <c:extLst>
            <c:ext xmlns:c16="http://schemas.microsoft.com/office/drawing/2014/chart" uri="{C3380CC4-5D6E-409C-BE32-E72D297353CC}">
              <c16:uniqueId val="{00000010-475C-401B-A636-0933410647FE}"/>
            </c:ext>
          </c:extLst>
        </c:ser>
        <c:dLbls>
          <c:dLblPos val="outEnd"/>
          <c:showLegendKey val="0"/>
          <c:showVal val="1"/>
          <c:showCatName val="0"/>
          <c:showSerName val="0"/>
          <c:showPercent val="0"/>
          <c:showBubbleSize val="0"/>
        </c:dLbls>
        <c:gapWidth val="100"/>
        <c:overlap val="-27"/>
        <c:axId val="615048272"/>
        <c:axId val="615039152"/>
      </c:barChart>
      <c:catAx>
        <c:axId val="615048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615039152"/>
        <c:crosses val="autoZero"/>
        <c:auto val="1"/>
        <c:lblAlgn val="ctr"/>
        <c:lblOffset val="100"/>
        <c:noMultiLvlLbl val="0"/>
      </c:catAx>
      <c:valAx>
        <c:axId val="615039152"/>
        <c:scaling>
          <c:orientation val="minMax"/>
        </c:scaling>
        <c:delete val="1"/>
        <c:axPos val="l"/>
        <c:numFmt formatCode="General" sourceLinked="1"/>
        <c:majorTickMark val="none"/>
        <c:minorTickMark val="none"/>
        <c:tickLblPos val="nextTo"/>
        <c:crossAx val="615048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Table!PivotTable16</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MTTR Distribution</a:t>
            </a:r>
          </a:p>
        </c:rich>
      </c:tx>
      <c:layout>
        <c:manualLayout>
          <c:xMode val="edge"/>
          <c:yMode val="edge"/>
          <c:x val="0.39364108515959589"/>
          <c:y val="2.5208424590152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967858349457906E-2"/>
          <c:y val="0.15353103577635599"/>
          <c:w val="0.89679588703978952"/>
          <c:h val="0.65919848301451045"/>
        </c:manualLayout>
      </c:layout>
      <c:barChart>
        <c:barDir val="col"/>
        <c:grouping val="clustered"/>
        <c:varyColors val="0"/>
        <c:ser>
          <c:idx val="0"/>
          <c:order val="0"/>
          <c:tx>
            <c:strRef>
              <c:f>'Pivot Table'!$BX$6</c:f>
              <c:strCache>
                <c:ptCount val="1"/>
                <c:pt idx="0">
                  <c:v>Total</c:v>
                </c:pt>
              </c:strCache>
            </c:strRef>
          </c:tx>
          <c:spPr>
            <a:solidFill>
              <a:schemeClr val="accent1"/>
            </a:solidFill>
            <a:ln>
              <a:noFill/>
            </a:ln>
            <a:effectLst/>
          </c:spPr>
          <c:invertIfNegative val="0"/>
          <c:cat>
            <c:strRef>
              <c:f>'Pivot Table'!$BW$7:$BW$13</c:f>
              <c:strCache>
                <c:ptCount val="7"/>
                <c:pt idx="0">
                  <c:v>0-0.1</c:v>
                </c:pt>
                <c:pt idx="1">
                  <c:v>0.1-0.2</c:v>
                </c:pt>
                <c:pt idx="2">
                  <c:v>0.2-0.3</c:v>
                </c:pt>
                <c:pt idx="3">
                  <c:v>0.3-0.4</c:v>
                </c:pt>
                <c:pt idx="4">
                  <c:v>0.4-0.5</c:v>
                </c:pt>
                <c:pt idx="5">
                  <c:v>0.5-0.6</c:v>
                </c:pt>
                <c:pt idx="6">
                  <c:v>0.8-0.9</c:v>
                </c:pt>
              </c:strCache>
            </c:strRef>
          </c:cat>
          <c:val>
            <c:numRef>
              <c:f>'Pivot Table'!$BX$7:$BX$13</c:f>
              <c:numCache>
                <c:formatCode>General</c:formatCode>
                <c:ptCount val="7"/>
                <c:pt idx="0">
                  <c:v>8</c:v>
                </c:pt>
                <c:pt idx="1">
                  <c:v>16</c:v>
                </c:pt>
                <c:pt idx="2">
                  <c:v>6</c:v>
                </c:pt>
                <c:pt idx="3">
                  <c:v>1</c:v>
                </c:pt>
                <c:pt idx="4">
                  <c:v>5</c:v>
                </c:pt>
                <c:pt idx="5">
                  <c:v>4</c:v>
                </c:pt>
                <c:pt idx="6">
                  <c:v>1</c:v>
                </c:pt>
              </c:numCache>
            </c:numRef>
          </c:val>
          <c:extLst>
            <c:ext xmlns:c16="http://schemas.microsoft.com/office/drawing/2014/chart" uri="{C3380CC4-5D6E-409C-BE32-E72D297353CC}">
              <c16:uniqueId val="{00000004-AEFD-48C7-952A-AD92A8D088DF}"/>
            </c:ext>
          </c:extLst>
        </c:ser>
        <c:dLbls>
          <c:showLegendKey val="0"/>
          <c:showVal val="0"/>
          <c:showCatName val="0"/>
          <c:showSerName val="0"/>
          <c:showPercent val="0"/>
          <c:showBubbleSize val="0"/>
        </c:dLbls>
        <c:gapWidth val="0"/>
        <c:overlap val="-27"/>
        <c:axId val="2022778783"/>
        <c:axId val="2022772063"/>
      </c:barChart>
      <c:catAx>
        <c:axId val="202277878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MTTR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cross"/>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22772063"/>
        <c:crosses val="autoZero"/>
        <c:auto val="1"/>
        <c:lblAlgn val="ctr"/>
        <c:lblOffset val="100"/>
        <c:noMultiLvlLbl val="0"/>
      </c:catAx>
      <c:valAx>
        <c:axId val="202277206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778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Table!PivotTable25</c:name>
    <c:fmtId val="1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Status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357055448376461E-2"/>
          <c:y val="0.27597167175296083"/>
          <c:w val="0.88423488551796203"/>
          <c:h val="0.665610518383838"/>
        </c:manualLayout>
      </c:layout>
      <c:barChart>
        <c:barDir val="bar"/>
        <c:grouping val="percentStacked"/>
        <c:varyColors val="0"/>
        <c:ser>
          <c:idx val="0"/>
          <c:order val="0"/>
          <c:tx>
            <c:strRef>
              <c:f>'Pivot Table'!$BE$7:$BE$8</c:f>
              <c:strCache>
                <c:ptCount val="1"/>
                <c:pt idx="0">
                  <c:v>Open</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F565-44C2-9581-C45D9D38A6FD}"/>
              </c:ext>
            </c:extLst>
          </c:dPt>
          <c:cat>
            <c:strRef>
              <c:f>'Pivot Table'!$BD$9:$BD$11</c:f>
              <c:strCache>
                <c:ptCount val="2"/>
                <c:pt idx="0">
                  <c:v>STS</c:v>
                </c:pt>
                <c:pt idx="1">
                  <c:v>RTG</c:v>
                </c:pt>
              </c:strCache>
            </c:strRef>
          </c:cat>
          <c:val>
            <c:numRef>
              <c:f>'Pivot Table'!$BE$9:$BE$11</c:f>
              <c:numCache>
                <c:formatCode>General</c:formatCode>
                <c:ptCount val="2"/>
                <c:pt idx="0">
                  <c:v>13</c:v>
                </c:pt>
                <c:pt idx="1">
                  <c:v>27</c:v>
                </c:pt>
              </c:numCache>
            </c:numRef>
          </c:val>
          <c:extLst>
            <c:ext xmlns:c16="http://schemas.microsoft.com/office/drawing/2014/chart" uri="{C3380CC4-5D6E-409C-BE32-E72D297353CC}">
              <c16:uniqueId val="{00000000-B7CC-4AA3-AB59-8AD1F10F4E9C}"/>
            </c:ext>
          </c:extLst>
        </c:ser>
        <c:ser>
          <c:idx val="1"/>
          <c:order val="1"/>
          <c:tx>
            <c:strRef>
              <c:f>'Pivot Table'!$BF$7:$BF$8</c:f>
              <c:strCache>
                <c:ptCount val="1"/>
                <c:pt idx="0">
                  <c:v>Finished</c:v>
                </c:pt>
              </c:strCache>
            </c:strRef>
          </c:tx>
          <c:spPr>
            <a:solidFill>
              <a:schemeClr val="accent2"/>
            </a:solidFill>
            <a:ln>
              <a:noFill/>
            </a:ln>
            <a:effectLst/>
          </c:spPr>
          <c:invertIfNegative val="0"/>
          <c:cat>
            <c:strRef>
              <c:f>'Pivot Table'!$BD$9:$BD$11</c:f>
              <c:strCache>
                <c:ptCount val="2"/>
                <c:pt idx="0">
                  <c:v>STS</c:v>
                </c:pt>
                <c:pt idx="1">
                  <c:v>RTG</c:v>
                </c:pt>
              </c:strCache>
            </c:strRef>
          </c:cat>
          <c:val>
            <c:numRef>
              <c:f>'Pivot Table'!$BF$9:$BF$11</c:f>
              <c:numCache>
                <c:formatCode>General</c:formatCode>
                <c:ptCount val="2"/>
                <c:pt idx="1">
                  <c:v>1</c:v>
                </c:pt>
              </c:numCache>
            </c:numRef>
          </c:val>
          <c:extLst>
            <c:ext xmlns:c16="http://schemas.microsoft.com/office/drawing/2014/chart" uri="{C3380CC4-5D6E-409C-BE32-E72D297353CC}">
              <c16:uniqueId val="{00000003-01F5-49EF-B9DB-A11AE2D20CC3}"/>
            </c:ext>
          </c:extLst>
        </c:ser>
        <c:dLbls>
          <c:showLegendKey val="0"/>
          <c:showVal val="0"/>
          <c:showCatName val="0"/>
          <c:showSerName val="0"/>
          <c:showPercent val="0"/>
          <c:showBubbleSize val="0"/>
        </c:dLbls>
        <c:gapWidth val="40"/>
        <c:overlap val="100"/>
        <c:axId val="1911556767"/>
        <c:axId val="1911560607"/>
      </c:barChart>
      <c:catAx>
        <c:axId val="1911556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1560607"/>
        <c:crosses val="autoZero"/>
        <c:auto val="1"/>
        <c:lblAlgn val="ctr"/>
        <c:lblOffset val="100"/>
        <c:noMultiLvlLbl val="0"/>
      </c:catAx>
      <c:valAx>
        <c:axId val="1911560607"/>
        <c:scaling>
          <c:orientation val="minMax"/>
        </c:scaling>
        <c:delete val="1"/>
        <c:axPos val="b"/>
        <c:numFmt formatCode="0%" sourceLinked="1"/>
        <c:majorTickMark val="none"/>
        <c:minorTickMark val="none"/>
        <c:tickLblPos val="nextTo"/>
        <c:crossAx val="19115567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kern="1200" cap="all" spc="120" normalizeH="0" baseline="0">
                <a:solidFill>
                  <a:sysClr val="windowText" lastClr="000000">
                    <a:lumMod val="65000"/>
                    <a:lumOff val="35000"/>
                  </a:sysClr>
                </a:solidFill>
              </a:rPr>
              <a:t>RPN MTTR Correlation (Grouped by failure Mode)</a:t>
            </a:r>
          </a:p>
        </c:rich>
      </c:tx>
      <c:layout>
        <c:manualLayout>
          <c:xMode val="edge"/>
          <c:yMode val="edge"/>
          <c:x val="0.15095748650378782"/>
          <c:y val="5.13398072695550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125447831110051E-2"/>
          <c:y val="0.22842529558142832"/>
          <c:w val="0.88133774908120099"/>
          <c:h val="0.58922642762284194"/>
        </c:manualLayout>
      </c:layout>
      <c:scatterChart>
        <c:scatterStyle val="lineMarker"/>
        <c:varyColors val="0"/>
        <c:ser>
          <c:idx val="0"/>
          <c:order val="0"/>
          <c:tx>
            <c:strRef>
              <c:f> </c:f>
              <c:extLst xmlns:c15="http://schemas.microsoft.com/office/drawing/2012/chart"/>
            </c:strRef>
          </c:tx>
          <c:spPr>
            <a:ln w="25400" cap="rnd">
              <a:noFill/>
              <a:round/>
            </a:ln>
            <a:effectLst/>
          </c:spPr>
          <c:marker>
            <c:symbol val="circle"/>
            <c:size val="9"/>
            <c:spPr>
              <a:solidFill>
                <a:schemeClr val="accent4">
                  <a:lumMod val="75000"/>
                  <a:alpha val="97000"/>
                </a:schemeClr>
              </a:solidFill>
              <a:ln w="12700">
                <a:solidFill>
                  <a:schemeClr val="accent1"/>
                </a:solidFill>
                <a:round/>
              </a:ln>
              <a:effectLst/>
            </c:spPr>
          </c:marker>
          <c:trendline>
            <c:spPr>
              <a:ln w="19050" cap="rnd">
                <a:solidFill>
                  <a:schemeClr val="bg1">
                    <a:lumMod val="50000"/>
                  </a:schemeClr>
                </a:solidFill>
                <a:prstDash val="sysDot"/>
              </a:ln>
              <a:effectLst/>
            </c:spPr>
            <c:trendlineType val="linear"/>
            <c:dispRSqr val="0"/>
            <c:dispEq val="0"/>
          </c:trendline>
          <c:xVal>
            <c:numRef>
              <c:f>'Pivot Table'!$DF$13:$DF$37</c:f>
              <c:numCache>
                <c:formatCode>General</c:formatCode>
                <c:ptCount val="25"/>
                <c:pt idx="0">
                  <c:v>0.12</c:v>
                </c:pt>
                <c:pt idx="1">
                  <c:v>0.21249999999999997</c:v>
                </c:pt>
                <c:pt idx="2">
                  <c:v>0.11333333333333334</c:v>
                </c:pt>
                <c:pt idx="3">
                  <c:v>0.28999999999999998</c:v>
                </c:pt>
                <c:pt idx="4">
                  <c:v>0.16</c:v>
                </c:pt>
                <c:pt idx="5">
                  <c:v>0.182</c:v>
                </c:pt>
                <c:pt idx="6">
                  <c:v>0.09</c:v>
                </c:pt>
                <c:pt idx="7">
                  <c:v>0.40499999999999997</c:v>
                </c:pt>
                <c:pt idx="8">
                  <c:v>0.48</c:v>
                </c:pt>
                <c:pt idx="9">
                  <c:v>0.23666666666666666</c:v>
                </c:pt>
                <c:pt idx="10">
                  <c:v>0.2</c:v>
                </c:pt>
                <c:pt idx="11">
                  <c:v>0.33500000000000002</c:v>
                </c:pt>
                <c:pt idx="12">
                  <c:v>0.08</c:v>
                </c:pt>
                <c:pt idx="13">
                  <c:v>0.29500000000000004</c:v>
                </c:pt>
                <c:pt idx="14">
                  <c:v>0.1</c:v>
                </c:pt>
                <c:pt idx="15">
                  <c:v>0.09</c:v>
                </c:pt>
                <c:pt idx="16">
                  <c:v>0.23707317073170728</c:v>
                </c:pt>
              </c:numCache>
            </c:numRef>
          </c:xVal>
          <c:yVal>
            <c:numRef>
              <c:f>'Pivot Table'!$DE$13:$DE$37</c:f>
              <c:numCache>
                <c:formatCode>General</c:formatCode>
                <c:ptCount val="25"/>
                <c:pt idx="0">
                  <c:v>50</c:v>
                </c:pt>
                <c:pt idx="1">
                  <c:v>78</c:v>
                </c:pt>
                <c:pt idx="2">
                  <c:v>56</c:v>
                </c:pt>
                <c:pt idx="3">
                  <c:v>18</c:v>
                </c:pt>
                <c:pt idx="4">
                  <c:v>24</c:v>
                </c:pt>
                <c:pt idx="5">
                  <c:v>81.599999999999994</c:v>
                </c:pt>
                <c:pt idx="6">
                  <c:v>210</c:v>
                </c:pt>
                <c:pt idx="7">
                  <c:v>102</c:v>
                </c:pt>
                <c:pt idx="8">
                  <c:v>21</c:v>
                </c:pt>
                <c:pt idx="9">
                  <c:v>48</c:v>
                </c:pt>
                <c:pt idx="10">
                  <c:v>12</c:v>
                </c:pt>
                <c:pt idx="11">
                  <c:v>66.5</c:v>
                </c:pt>
                <c:pt idx="12">
                  <c:v>63</c:v>
                </c:pt>
                <c:pt idx="13">
                  <c:v>19.5</c:v>
                </c:pt>
                <c:pt idx="14">
                  <c:v>48</c:v>
                </c:pt>
                <c:pt idx="15">
                  <c:v>108</c:v>
                </c:pt>
                <c:pt idx="16">
                  <c:v>73.780487804878049</c:v>
                </c:pt>
              </c:numCache>
            </c:numRef>
          </c:yVal>
          <c:smooth val="0"/>
          <c:extLst>
            <c:ext xmlns:c16="http://schemas.microsoft.com/office/drawing/2014/chart" uri="{C3380CC4-5D6E-409C-BE32-E72D297353CC}">
              <c16:uniqueId val="{00000000-31FE-4D4A-B511-2E266FBCF79B}"/>
            </c:ext>
          </c:extLst>
        </c:ser>
        <c:ser>
          <c:idx val="1"/>
          <c:order val="1"/>
          <c:tx>
            <c:strRef>
              <c:f>'Pivot Table'!$DI$13</c:f>
              <c:strCache>
                <c:ptCount val="1"/>
                <c:pt idx="0">
                  <c:v>Average of Downtime (hr.)</c:v>
                </c:pt>
              </c:strCache>
            </c:strRef>
          </c:tx>
          <c:spPr>
            <a:ln w="25400" cap="rnd">
              <a:noFill/>
              <a:round/>
            </a:ln>
            <a:effectLst/>
          </c:spPr>
          <c:marker>
            <c:symbol val="x"/>
            <c:size val="8"/>
            <c:spPr>
              <a:noFill/>
              <a:ln w="9525">
                <a:solidFill>
                  <a:schemeClr val="accent2"/>
                </a:solidFill>
              </a:ln>
              <a:effectLst/>
            </c:spPr>
          </c:marker>
          <c:xVal>
            <c:numRef>
              <c:f>'Pivot Table'!$DI$14</c:f>
              <c:numCache>
                <c:formatCode>General</c:formatCode>
                <c:ptCount val="1"/>
                <c:pt idx="0">
                  <c:v>0.21332783357245338</c:v>
                </c:pt>
              </c:numCache>
            </c:numRef>
          </c:xVal>
          <c:yVal>
            <c:numRef>
              <c:f>'Pivot Table'!$DH$14</c:f>
              <c:numCache>
                <c:formatCode>General</c:formatCode>
                <c:ptCount val="1"/>
                <c:pt idx="0">
                  <c:v>63.492969870875186</c:v>
                </c:pt>
              </c:numCache>
            </c:numRef>
          </c:yVal>
          <c:smooth val="0"/>
          <c:extLst>
            <c:ext xmlns:c16="http://schemas.microsoft.com/office/drawing/2014/chart" uri="{C3380CC4-5D6E-409C-BE32-E72D297353CC}">
              <c16:uniqueId val="{00000001-DB8C-4261-8D4E-AC5020AA7B70}"/>
            </c:ext>
          </c:extLst>
        </c:ser>
        <c:dLbls>
          <c:showLegendKey val="0"/>
          <c:showVal val="0"/>
          <c:showCatName val="0"/>
          <c:showSerName val="0"/>
          <c:showPercent val="0"/>
          <c:showBubbleSize val="0"/>
        </c:dLbls>
        <c:axId val="2002129663"/>
        <c:axId val="2002130143"/>
      </c:scatterChart>
      <c:valAx>
        <c:axId val="200212966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MTTR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130143"/>
        <c:crosses val="autoZero"/>
        <c:crossBetween val="midCat"/>
      </c:valAx>
      <c:valAx>
        <c:axId val="200213014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RPN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12966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rPr>
              <a:t>MTTR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'Pivot Table'!$DP$20</c:f>
              <c:strCache>
                <c:ptCount val="1"/>
                <c:pt idx="0">
                  <c:v>RTG</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Table'!$DP$20:$DP$25</c:f>
              <c:strCache>
                <c:ptCount val="2"/>
                <c:pt idx="0">
                  <c:v>RTG</c:v>
                </c:pt>
                <c:pt idx="1">
                  <c:v>STS</c:v>
                </c:pt>
              </c:strCache>
            </c:strRef>
          </c:cat>
          <c:val>
            <c:numRef>
              <c:f>'Pivot Table'!$DQ$20:$DQ$25</c:f>
              <c:numCache>
                <c:formatCode>0.00</c:formatCode>
                <c:ptCount val="6"/>
                <c:pt idx="0">
                  <c:v>0.20863636363636362</c:v>
                </c:pt>
                <c:pt idx="1">
                  <c:v>0.25181818181818183</c:v>
                </c:pt>
              </c:numCache>
            </c:numRef>
          </c:val>
          <c:extLst>
            <c:ext xmlns:c16="http://schemas.microsoft.com/office/drawing/2014/chart" uri="{C3380CC4-5D6E-409C-BE32-E72D297353CC}">
              <c16:uniqueId val="{00000000-A3DD-4FFF-93ED-E637E8440746}"/>
            </c:ext>
          </c:extLst>
        </c:ser>
        <c:dLbls>
          <c:dLblPos val="outEnd"/>
          <c:showLegendKey val="0"/>
          <c:showVal val="1"/>
          <c:showCatName val="0"/>
          <c:showSerName val="0"/>
          <c:showPercent val="0"/>
          <c:showBubbleSize val="0"/>
        </c:dLbls>
        <c:gapWidth val="50"/>
        <c:axId val="1797610048"/>
        <c:axId val="1797610528"/>
      </c:barChart>
      <c:catAx>
        <c:axId val="1797610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610528"/>
        <c:crosses val="autoZero"/>
        <c:auto val="1"/>
        <c:lblAlgn val="ctr"/>
        <c:lblOffset val="100"/>
        <c:noMultiLvlLbl val="0"/>
      </c:catAx>
      <c:valAx>
        <c:axId val="1797610528"/>
        <c:scaling>
          <c:orientation val="minMax"/>
        </c:scaling>
        <c:delete val="1"/>
        <c:axPos val="b"/>
        <c:numFmt formatCode="0.00" sourceLinked="1"/>
        <c:majorTickMark val="none"/>
        <c:minorTickMark val="none"/>
        <c:tickLblPos val="nextTo"/>
        <c:crossAx val="179761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update..xlsm]RHs!PivotTable1</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a:t>
            </a:r>
            <a:r>
              <a:rPr lang="en-US"/>
              <a:t>Running</a:t>
            </a:r>
            <a:r>
              <a:rPr lang="en-US" baseline="0"/>
              <a:t> Hours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803149606299206E-2"/>
          <c:y val="0.18502369495479731"/>
          <c:w val="0.90819685039370079"/>
          <c:h val="0.51922566489888844"/>
        </c:manualLayout>
      </c:layout>
      <c:lineChart>
        <c:grouping val="standard"/>
        <c:varyColors val="0"/>
        <c:ser>
          <c:idx val="0"/>
          <c:order val="0"/>
          <c:tx>
            <c:strRef>
              <c:f>RHs!$Q$9</c:f>
              <c:strCache>
                <c:ptCount val="1"/>
                <c:pt idx="0">
                  <c:v>Total</c:v>
                </c:pt>
              </c:strCache>
            </c:strRef>
          </c:tx>
          <c:spPr>
            <a:ln w="28575" cap="rnd">
              <a:solidFill>
                <a:schemeClr val="accent1"/>
              </a:solidFill>
              <a:round/>
            </a:ln>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RHs!$P$10:$P$23</c:f>
              <c:multiLvlStrCache>
                <c:ptCount val="10"/>
                <c:lvl>
                  <c:pt idx="0">
                    <c:v>2</c:v>
                  </c:pt>
                  <c:pt idx="1">
                    <c:v>3</c:v>
                  </c:pt>
                  <c:pt idx="2">
                    <c:v>4</c:v>
                  </c:pt>
                  <c:pt idx="3">
                    <c:v>5</c:v>
                  </c:pt>
                  <c:pt idx="4">
                    <c:v>6</c:v>
                  </c:pt>
                  <c:pt idx="5">
                    <c:v>8</c:v>
                  </c:pt>
                  <c:pt idx="6">
                    <c:v>9</c:v>
                  </c:pt>
                  <c:pt idx="7">
                    <c:v>10</c:v>
                  </c:pt>
                  <c:pt idx="8">
                    <c:v>11</c:v>
                  </c:pt>
                  <c:pt idx="9">
                    <c:v>12</c:v>
                  </c:pt>
                </c:lvl>
                <c:lvl>
                  <c:pt idx="0">
                    <c:v>Jan</c:v>
                  </c:pt>
                  <c:pt idx="4">
                    <c:v>Feb</c:v>
                  </c:pt>
                  <c:pt idx="7">
                    <c:v>Mar</c:v>
                  </c:pt>
                </c:lvl>
              </c:multiLvlStrCache>
            </c:multiLvlStrRef>
          </c:cat>
          <c:val>
            <c:numRef>
              <c:f>RHs!$Q$10:$Q$23</c:f>
              <c:numCache>
                <c:formatCode>General</c:formatCode>
                <c:ptCount val="10"/>
                <c:pt idx="0">
                  <c:v>880</c:v>
                </c:pt>
                <c:pt idx="1">
                  <c:v>692</c:v>
                </c:pt>
                <c:pt idx="2">
                  <c:v>1297</c:v>
                </c:pt>
                <c:pt idx="3">
                  <c:v>1514</c:v>
                </c:pt>
                <c:pt idx="4">
                  <c:v>1247</c:v>
                </c:pt>
                <c:pt idx="5">
                  <c:v>1677</c:v>
                </c:pt>
                <c:pt idx="6">
                  <c:v>3764</c:v>
                </c:pt>
                <c:pt idx="7">
                  <c:v>913</c:v>
                </c:pt>
                <c:pt idx="8">
                  <c:v>1801</c:v>
                </c:pt>
                <c:pt idx="9">
                  <c:v>1742</c:v>
                </c:pt>
              </c:numCache>
            </c:numRef>
          </c:val>
          <c:smooth val="0"/>
          <c:extLst>
            <c:ext xmlns:c16="http://schemas.microsoft.com/office/drawing/2014/chart" uri="{C3380CC4-5D6E-409C-BE32-E72D297353CC}">
              <c16:uniqueId val="{00000000-EE82-4684-BCFE-112FE215B0A2}"/>
            </c:ext>
          </c:extLst>
        </c:ser>
        <c:dLbls>
          <c:showLegendKey val="0"/>
          <c:showVal val="0"/>
          <c:showCatName val="0"/>
          <c:showSerName val="0"/>
          <c:showPercent val="0"/>
          <c:showBubbleSize val="0"/>
        </c:dLbls>
        <c:smooth val="0"/>
        <c:axId val="1626416879"/>
        <c:axId val="1626408239"/>
      </c:lineChart>
      <c:catAx>
        <c:axId val="1626416879"/>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Week</a:t>
                </a:r>
                <a:r>
                  <a:rPr lang="en-US" baseline="0"/>
                  <a:t> Number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408239"/>
        <c:crosses val="autoZero"/>
        <c:auto val="1"/>
        <c:lblAlgn val="ctr"/>
        <c:lblOffset val="100"/>
        <c:noMultiLvlLbl val="0"/>
      </c:catAx>
      <c:valAx>
        <c:axId val="162640823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416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Table!PivotTable9</c:name>
    <c:fmtId val="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rPr>
              <a:t>total work orders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468696502498592E-2"/>
          <c:y val="0.15785099718550938"/>
          <c:w val="0.93225438212795919"/>
          <c:h val="0.6630248545786902"/>
        </c:manualLayout>
      </c:layout>
      <c:barChart>
        <c:barDir val="col"/>
        <c:grouping val="clustered"/>
        <c:varyColors val="0"/>
        <c:ser>
          <c:idx val="0"/>
          <c:order val="0"/>
          <c:tx>
            <c:strRef>
              <c:f>'Pivot Table'!$Y$4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Table'!$X$5:$X$7</c:f>
              <c:multiLvlStrCache>
                <c:ptCount val="1"/>
                <c:lvl>
                  <c:pt idx="0">
                    <c:v>Oct</c:v>
                  </c:pt>
                </c:lvl>
                <c:lvl>
                  <c:pt idx="0">
                    <c:v>2026</c:v>
                  </c:pt>
                </c:lvl>
              </c:multiLvlStrCache>
            </c:multiLvlStrRef>
          </c:cat>
          <c:val>
            <c:numRef>
              <c:f>'Pivot Table'!$Y$5:$Y$7</c:f>
              <c:numCache>
                <c:formatCode>General</c:formatCode>
                <c:ptCount val="1"/>
                <c:pt idx="0">
                  <c:v>41</c:v>
                </c:pt>
              </c:numCache>
            </c:numRef>
          </c:val>
          <c:extLst>
            <c:ext xmlns:c16="http://schemas.microsoft.com/office/drawing/2014/chart" uri="{C3380CC4-5D6E-409C-BE32-E72D297353CC}">
              <c16:uniqueId val="{00000000-824E-4A35-9FBA-B4E33A20C96B}"/>
            </c:ext>
          </c:extLst>
        </c:ser>
        <c:dLbls>
          <c:dLblPos val="outEnd"/>
          <c:showLegendKey val="0"/>
          <c:showVal val="1"/>
          <c:showCatName val="0"/>
          <c:showSerName val="0"/>
          <c:showPercent val="0"/>
          <c:showBubbleSize val="0"/>
        </c:dLbls>
        <c:gapWidth val="120"/>
        <c:overlap val="-27"/>
        <c:axId val="1522437088"/>
        <c:axId val="1522433728"/>
      </c:barChart>
      <c:catAx>
        <c:axId val="1522437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2433728"/>
        <c:crosses val="autoZero"/>
        <c:auto val="1"/>
        <c:lblAlgn val="ctr"/>
        <c:lblOffset val="100"/>
        <c:noMultiLvlLbl val="0"/>
      </c:catAx>
      <c:valAx>
        <c:axId val="1522433728"/>
        <c:scaling>
          <c:orientation val="minMax"/>
        </c:scaling>
        <c:delete val="1"/>
        <c:axPos val="l"/>
        <c:numFmt formatCode="General" sourceLinked="1"/>
        <c:majorTickMark val="none"/>
        <c:minorTickMark val="none"/>
        <c:tickLblPos val="nextTo"/>
        <c:crossAx val="1522437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Table!PivotTable10</c:name>
    <c:fmtId val="1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Downtime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49480181727408"/>
          <c:y val="0.16236142545081403"/>
          <c:w val="0.86345751750153876"/>
          <c:h val="0.72420506290185371"/>
        </c:manualLayout>
      </c:layout>
      <c:barChart>
        <c:barDir val="bar"/>
        <c:grouping val="clustered"/>
        <c:varyColors val="0"/>
        <c:ser>
          <c:idx val="0"/>
          <c:order val="0"/>
          <c:tx>
            <c:strRef>
              <c:f>'Pivot Table'!$AE$4</c:f>
              <c:strCache>
                <c:ptCount val="1"/>
                <c:pt idx="0">
                  <c:v>Total</c:v>
                </c:pt>
              </c:strCache>
            </c:strRef>
          </c:tx>
          <c:spPr>
            <a:solidFill>
              <a:schemeClr val="accent1"/>
            </a:solidFill>
            <a:ln>
              <a:noFill/>
            </a:ln>
            <a:effectLst/>
          </c:spPr>
          <c:invertIfNegative val="0"/>
          <c:cat>
            <c:strRef>
              <c:f>'Pivot Table'!$AD$5:$AD$7</c:f>
              <c:strCache>
                <c:ptCount val="2"/>
                <c:pt idx="0">
                  <c:v>STS</c:v>
                </c:pt>
                <c:pt idx="1">
                  <c:v>RTG</c:v>
                </c:pt>
              </c:strCache>
            </c:strRef>
          </c:cat>
          <c:val>
            <c:numRef>
              <c:f>'Pivot Table'!$AE$5:$AE$7</c:f>
              <c:numCache>
                <c:formatCode>General</c:formatCode>
                <c:ptCount val="2"/>
                <c:pt idx="0">
                  <c:v>3.37</c:v>
                </c:pt>
                <c:pt idx="1">
                  <c:v>6.35</c:v>
                </c:pt>
              </c:numCache>
            </c:numRef>
          </c:val>
          <c:extLst>
            <c:ext xmlns:c16="http://schemas.microsoft.com/office/drawing/2014/chart" uri="{C3380CC4-5D6E-409C-BE32-E72D297353CC}">
              <c16:uniqueId val="{00000000-AFD8-49C8-91B9-A443EFFB9F5E}"/>
            </c:ext>
          </c:extLst>
        </c:ser>
        <c:dLbls>
          <c:showLegendKey val="0"/>
          <c:showVal val="0"/>
          <c:showCatName val="0"/>
          <c:showSerName val="0"/>
          <c:showPercent val="0"/>
          <c:showBubbleSize val="0"/>
        </c:dLbls>
        <c:gapWidth val="20"/>
        <c:axId val="556697040"/>
        <c:axId val="556694160"/>
      </c:barChart>
      <c:catAx>
        <c:axId val="5566970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556694160"/>
        <c:crosses val="autoZero"/>
        <c:auto val="1"/>
        <c:lblAlgn val="ctr"/>
        <c:lblOffset val="100"/>
        <c:noMultiLvlLbl val="0"/>
      </c:catAx>
      <c:valAx>
        <c:axId val="556694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697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Table!PivotTable11</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Failure Mode Pareto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Table'!$AK$1</c:f>
              <c:strCache>
                <c:ptCount val="1"/>
                <c:pt idx="0">
                  <c:v>Total</c:v>
                </c:pt>
              </c:strCache>
            </c:strRef>
          </c:tx>
          <c:spPr>
            <a:solidFill>
              <a:schemeClr val="accent1"/>
            </a:solidFill>
            <a:ln>
              <a:noFill/>
            </a:ln>
            <a:effectLst/>
          </c:spPr>
          <c:invertIfNegative val="0"/>
          <c:cat>
            <c:strRef>
              <c:f>'Pivot Table'!$AJ$2:$AJ$17</c:f>
              <c:strCache>
                <c:ptCount val="16"/>
                <c:pt idx="0">
                  <c:v>Collision / Impact Event</c:v>
                </c:pt>
                <c:pt idx="1">
                  <c:v>Joystick / Command Device Fault</c:v>
                </c:pt>
                <c:pt idx="2">
                  <c:v>Trolley Motion Failure</c:v>
                </c:pt>
                <c:pt idx="3">
                  <c:v>Electrical Protection Trip</c:v>
                </c:pt>
                <c:pt idx="4">
                  <c:v>Engine Power Loss</c:v>
                </c:pt>
                <c:pt idx="5">
                  <c:v>Oil / Lubrication System Fault</c:v>
                </c:pt>
                <c:pt idx="6">
                  <c:v>Spreader System Fault</c:v>
                </c:pt>
                <c:pt idx="7">
                  <c:v>Power Supply Interruption</c:v>
                </c:pt>
                <c:pt idx="8">
                  <c:v>General Failure Mode</c:v>
                </c:pt>
                <c:pt idx="9">
                  <c:v>Sensor Fault</c:v>
                </c:pt>
                <c:pt idx="10">
                  <c:v>Diesel Engine Unavailable</c:v>
                </c:pt>
                <c:pt idx="11">
                  <c:v>Landing / Positioning Fault</c:v>
                </c:pt>
                <c:pt idx="12">
                  <c:v>Over Travel Limit / Motion Limit Exceeded</c:v>
                </c:pt>
                <c:pt idx="13">
                  <c:v>Gantry Motion Failure</c:v>
                </c:pt>
                <c:pt idx="14">
                  <c:v>Hoist Motion Failure</c:v>
                </c:pt>
                <c:pt idx="15">
                  <c:v>Control System Unavailable</c:v>
                </c:pt>
              </c:strCache>
            </c:strRef>
          </c:cat>
          <c:val>
            <c:numRef>
              <c:f>'Pivot Table'!$AK$2:$AK$17</c:f>
              <c:numCache>
                <c:formatCode>General</c:formatCode>
                <c:ptCount val="16"/>
                <c:pt idx="0">
                  <c:v>1</c:v>
                </c:pt>
                <c:pt idx="1">
                  <c:v>1</c:v>
                </c:pt>
                <c:pt idx="2">
                  <c:v>1</c:v>
                </c:pt>
                <c:pt idx="3">
                  <c:v>1</c:v>
                </c:pt>
                <c:pt idx="4">
                  <c:v>1</c:v>
                </c:pt>
                <c:pt idx="5">
                  <c:v>1</c:v>
                </c:pt>
                <c:pt idx="6">
                  <c:v>1</c:v>
                </c:pt>
                <c:pt idx="7">
                  <c:v>1</c:v>
                </c:pt>
                <c:pt idx="8">
                  <c:v>2</c:v>
                </c:pt>
                <c:pt idx="9">
                  <c:v>2</c:v>
                </c:pt>
                <c:pt idx="10">
                  <c:v>3</c:v>
                </c:pt>
                <c:pt idx="11">
                  <c:v>3</c:v>
                </c:pt>
                <c:pt idx="12">
                  <c:v>4</c:v>
                </c:pt>
                <c:pt idx="13">
                  <c:v>5</c:v>
                </c:pt>
                <c:pt idx="14">
                  <c:v>6</c:v>
                </c:pt>
                <c:pt idx="15">
                  <c:v>8</c:v>
                </c:pt>
              </c:numCache>
            </c:numRef>
          </c:val>
          <c:extLst>
            <c:ext xmlns:c16="http://schemas.microsoft.com/office/drawing/2014/chart" uri="{C3380CC4-5D6E-409C-BE32-E72D297353CC}">
              <c16:uniqueId val="{00000000-B883-4FE8-8382-04989797DDFF}"/>
            </c:ext>
          </c:extLst>
        </c:ser>
        <c:dLbls>
          <c:showLegendKey val="0"/>
          <c:showVal val="0"/>
          <c:showCatName val="0"/>
          <c:showSerName val="0"/>
          <c:showPercent val="0"/>
          <c:showBubbleSize val="0"/>
        </c:dLbls>
        <c:gapWidth val="40"/>
        <c:axId val="2137262144"/>
        <c:axId val="2137262624"/>
      </c:barChart>
      <c:catAx>
        <c:axId val="2137262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2137262624"/>
        <c:crosses val="autoZero"/>
        <c:auto val="1"/>
        <c:lblAlgn val="ctr"/>
        <c:lblOffset val="100"/>
        <c:noMultiLvlLbl val="0"/>
      </c:catAx>
      <c:valAx>
        <c:axId val="2137262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262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Table!PivotTable12</c:name>
    <c:fmtId val="1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RPN DISTRIBUTION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6"/>
        <c:spPr>
          <a:solidFill>
            <a:schemeClr val="accent1"/>
          </a:solidFill>
          <a:ln w="19050">
            <a:solidFill>
              <a:schemeClr val="lt1"/>
            </a:solidFill>
          </a:ln>
          <a:effectLst/>
        </c:spPr>
        <c:dLbl>
          <c:idx val="0"/>
          <c:layout>
            <c:manualLayout>
              <c:x val="4.2026993548612446E-2"/>
              <c:y val="-2.332196066074425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519332880748666"/>
                  <c:h val="0.16171098536809322"/>
                </c:manualLayout>
              </c15:layout>
            </c:ext>
          </c:extLst>
        </c:dLbl>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9"/>
        <c:spPr>
          <a:solidFill>
            <a:schemeClr val="accent1"/>
          </a:solidFill>
          <a:ln w="19050">
            <a:solidFill>
              <a:schemeClr val="lt1"/>
            </a:solidFill>
          </a:ln>
          <a:effectLst/>
        </c:spPr>
        <c:dLbl>
          <c:idx val="0"/>
          <c:layout>
            <c:manualLayout>
              <c:x val="4.2026993548612446E-2"/>
              <c:y val="-2.332196066074425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519332880748666"/>
                  <c:h val="0.16171098536809322"/>
                </c:manualLayout>
              </c15:layout>
            </c:ext>
          </c:extLst>
        </c:dLbl>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12"/>
        <c:spPr>
          <a:solidFill>
            <a:schemeClr val="accent1"/>
          </a:solidFill>
          <a:ln w="19050">
            <a:solidFill>
              <a:schemeClr val="lt1"/>
            </a:solidFill>
          </a:ln>
          <a:effectLst/>
        </c:spPr>
        <c:dLbl>
          <c:idx val="0"/>
          <c:layout>
            <c:manualLayout>
              <c:x val="4.2026993548612446E-2"/>
              <c:y val="-2.332196066074425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519332880748666"/>
                  <c:h val="0.16171098536809322"/>
                </c:manualLayout>
              </c15:layout>
            </c:ext>
          </c:extLst>
        </c:dLbl>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15"/>
        <c:spPr>
          <a:solidFill>
            <a:schemeClr val="accent1"/>
          </a:solidFill>
          <a:ln w="19050">
            <a:solidFill>
              <a:schemeClr val="lt1"/>
            </a:solidFill>
          </a:ln>
          <a:effectLst/>
        </c:spPr>
        <c:dLbl>
          <c:idx val="0"/>
          <c:layout>
            <c:manualLayout>
              <c:x val="4.2026993548612446E-2"/>
              <c:y val="-2.332196066074425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9519332880748666"/>
                  <c:h val="0.16171098536809322"/>
                </c:manualLayout>
              </c15:layout>
            </c:ext>
          </c:extLst>
        </c:dLbl>
      </c:pivotFmt>
      <c:pivotFmt>
        <c:idx val="1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pieChart>
        <c:varyColors val="1"/>
        <c:ser>
          <c:idx val="0"/>
          <c:order val="0"/>
          <c:tx>
            <c:strRef>
              <c:f>'Pivot Table'!$AP$4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A7-491F-95DB-5E697846A8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A7-491F-95DB-5E697846A84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1B3-4B2B-A0CE-86A1CFFE70AB}"/>
              </c:ext>
            </c:extLst>
          </c:dPt>
          <c:dLbls>
            <c:dLbl>
              <c:idx val="0"/>
              <c:layout>
                <c:manualLayout>
                  <c:x val="-2.4889479264453816E-2"/>
                  <c:y val="7.6235574594307395E-3"/>
                </c:manualLayout>
              </c:layout>
              <c:spPr>
                <a:xfrm>
                  <a:off x="343571" y="1898439"/>
                  <a:ext cx="529582" cy="35424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2182"/>
                        <a:gd name="adj2" fmla="val -95342"/>
                      </a:avLst>
                    </a:prstGeom>
                    <a:noFill/>
                    <a:ln>
                      <a:noFill/>
                    </a:ln>
                  </c15:spPr>
                  <c15:layout>
                    <c:manualLayout>
                      <c:w val="0.16311056506364638"/>
                      <c:h val="0.142730050671102"/>
                    </c:manualLayout>
                  </c15:layout>
                </c:ext>
                <c:ext xmlns:c16="http://schemas.microsoft.com/office/drawing/2014/chart" uri="{C3380CC4-5D6E-409C-BE32-E72D297353CC}">
                  <c16:uniqueId val="{00000001-BBA7-491F-95DB-5E697846A84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Table'!$AO$5:$AO$8</c:f>
              <c:strCache>
                <c:ptCount val="3"/>
                <c:pt idx="0">
                  <c:v>Low</c:v>
                </c:pt>
                <c:pt idx="1">
                  <c:v>Medium</c:v>
                </c:pt>
                <c:pt idx="2">
                  <c:v>High</c:v>
                </c:pt>
              </c:strCache>
            </c:strRef>
          </c:cat>
          <c:val>
            <c:numRef>
              <c:f>'Pivot Table'!$AP$5:$AP$8</c:f>
              <c:numCache>
                <c:formatCode>General</c:formatCode>
                <c:ptCount val="3"/>
                <c:pt idx="0">
                  <c:v>32</c:v>
                </c:pt>
                <c:pt idx="1">
                  <c:v>8</c:v>
                </c:pt>
                <c:pt idx="2">
                  <c:v>1</c:v>
                </c:pt>
              </c:numCache>
            </c:numRef>
          </c:val>
          <c:extLst>
            <c:ext xmlns:c16="http://schemas.microsoft.com/office/drawing/2014/chart" uri="{C3380CC4-5D6E-409C-BE32-E72D297353CC}">
              <c16:uniqueId val="{00000004-BBA7-491F-95DB-5E697846A844}"/>
            </c:ext>
          </c:extLst>
        </c:ser>
        <c:dLbls>
          <c:showLegendKey val="0"/>
          <c:showVal val="0"/>
          <c:showCatName val="0"/>
          <c:showSerName val="0"/>
          <c:showPercent val="0"/>
          <c:showBubbleSize val="0"/>
          <c:showLeaderLines val="0"/>
        </c:dLbls>
        <c:firstSliceAng val="61"/>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Table!PivotTable13</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Action Status</a:t>
            </a:r>
          </a:p>
        </c:rich>
      </c:tx>
      <c:layout>
        <c:manualLayout>
          <c:xMode val="edge"/>
          <c:yMode val="edge"/>
          <c:x val="0.10372280507903389"/>
          <c:y val="2.015502973792642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Table'!$AU$4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Table'!$AT$5:$AT$7</c:f>
              <c:strCache>
                <c:ptCount val="2"/>
                <c:pt idx="0">
                  <c:v>Open</c:v>
                </c:pt>
                <c:pt idx="1">
                  <c:v>Finished</c:v>
                </c:pt>
              </c:strCache>
            </c:strRef>
          </c:cat>
          <c:val>
            <c:numRef>
              <c:f>'Pivot Table'!$AU$5:$AU$7</c:f>
              <c:numCache>
                <c:formatCode>General</c:formatCode>
                <c:ptCount val="2"/>
                <c:pt idx="0">
                  <c:v>40</c:v>
                </c:pt>
                <c:pt idx="1">
                  <c:v>1</c:v>
                </c:pt>
              </c:numCache>
            </c:numRef>
          </c:val>
          <c:extLst>
            <c:ext xmlns:c16="http://schemas.microsoft.com/office/drawing/2014/chart" uri="{C3380CC4-5D6E-409C-BE32-E72D297353CC}">
              <c16:uniqueId val="{00000000-AEA4-4D99-BAA0-BB35CBEAC8BB}"/>
            </c:ext>
          </c:extLst>
        </c:ser>
        <c:dLbls>
          <c:dLblPos val="outEnd"/>
          <c:showLegendKey val="0"/>
          <c:showVal val="1"/>
          <c:showCatName val="0"/>
          <c:showSerName val="0"/>
          <c:showPercent val="0"/>
          <c:showBubbleSize val="0"/>
        </c:dLbls>
        <c:gapWidth val="100"/>
        <c:overlap val="-27"/>
        <c:axId val="456307695"/>
        <c:axId val="456305295"/>
      </c:barChart>
      <c:catAx>
        <c:axId val="4563076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305295"/>
        <c:crosses val="autoZero"/>
        <c:auto val="1"/>
        <c:lblAlgn val="ctr"/>
        <c:lblOffset val="100"/>
        <c:noMultiLvlLbl val="0"/>
      </c:catAx>
      <c:valAx>
        <c:axId val="456305295"/>
        <c:scaling>
          <c:orientation val="minMax"/>
        </c:scaling>
        <c:delete val="1"/>
        <c:axPos val="l"/>
        <c:numFmt formatCode="General" sourceLinked="1"/>
        <c:majorTickMark val="none"/>
        <c:minorTickMark val="none"/>
        <c:tickLblPos val="nextTo"/>
        <c:crossAx val="456307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Table!PivotTable14</c:name>
    <c:fmtId val="2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Failures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831010588780203E-2"/>
          <c:y val="0.21653168402777778"/>
          <c:w val="0.86519253786784434"/>
          <c:h val="0.71400434027777782"/>
        </c:manualLayout>
      </c:layout>
      <c:barChart>
        <c:barDir val="bar"/>
        <c:grouping val="clustered"/>
        <c:varyColors val="0"/>
        <c:ser>
          <c:idx val="0"/>
          <c:order val="0"/>
          <c:tx>
            <c:strRef>
              <c:f>'Pivot Table'!$AY$4:$AY$5</c:f>
              <c:strCache>
                <c:ptCount val="1"/>
                <c:pt idx="0">
                  <c:v>ER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Table'!$AX$6:$AX$8</c:f>
              <c:strCache>
                <c:ptCount val="2"/>
                <c:pt idx="0">
                  <c:v>STS</c:v>
                </c:pt>
                <c:pt idx="1">
                  <c:v>RTG</c:v>
                </c:pt>
              </c:strCache>
            </c:strRef>
          </c:cat>
          <c:val>
            <c:numRef>
              <c:f>'Pivot Table'!$AY$6:$AY$8</c:f>
              <c:numCache>
                <c:formatCode>General</c:formatCode>
                <c:ptCount val="2"/>
                <c:pt idx="0">
                  <c:v>11</c:v>
                </c:pt>
                <c:pt idx="1">
                  <c:v>22</c:v>
                </c:pt>
              </c:numCache>
            </c:numRef>
          </c:val>
          <c:extLst>
            <c:ext xmlns:c16="http://schemas.microsoft.com/office/drawing/2014/chart" uri="{C3380CC4-5D6E-409C-BE32-E72D297353CC}">
              <c16:uniqueId val="{00000000-C78F-4016-B865-A30B58322BA3}"/>
            </c:ext>
          </c:extLst>
        </c:ser>
        <c:ser>
          <c:idx val="1"/>
          <c:order val="1"/>
          <c:tx>
            <c:strRef>
              <c:f>'Pivot Table'!$AZ$4:$AZ$5</c:f>
              <c:strCache>
                <c:ptCount val="1"/>
                <c:pt idx="0">
                  <c:v>OP</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Table'!$AX$6:$AX$8</c:f>
              <c:strCache>
                <c:ptCount val="2"/>
                <c:pt idx="0">
                  <c:v>STS</c:v>
                </c:pt>
                <c:pt idx="1">
                  <c:v>RTG</c:v>
                </c:pt>
              </c:strCache>
            </c:strRef>
          </c:cat>
          <c:val>
            <c:numRef>
              <c:f>'Pivot Table'!$AZ$6:$AZ$8</c:f>
              <c:numCache>
                <c:formatCode>General</c:formatCode>
                <c:ptCount val="2"/>
                <c:pt idx="0">
                  <c:v>2</c:v>
                </c:pt>
                <c:pt idx="1">
                  <c:v>6</c:v>
                </c:pt>
              </c:numCache>
            </c:numRef>
          </c:val>
          <c:extLst>
            <c:ext xmlns:c16="http://schemas.microsoft.com/office/drawing/2014/chart" uri="{C3380CC4-5D6E-409C-BE32-E72D297353CC}">
              <c16:uniqueId val="{00000003-78E6-4539-B583-8BB8401B12D0}"/>
            </c:ext>
          </c:extLst>
        </c:ser>
        <c:dLbls>
          <c:dLblPos val="outEnd"/>
          <c:showLegendKey val="0"/>
          <c:showVal val="1"/>
          <c:showCatName val="0"/>
          <c:showSerName val="0"/>
          <c:showPercent val="0"/>
          <c:showBubbleSize val="0"/>
        </c:dLbls>
        <c:gapWidth val="20"/>
        <c:axId val="592489456"/>
        <c:axId val="592489936"/>
      </c:barChart>
      <c:catAx>
        <c:axId val="592489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489936"/>
        <c:crosses val="autoZero"/>
        <c:auto val="1"/>
        <c:lblAlgn val="ctr"/>
        <c:lblOffset val="100"/>
        <c:noMultiLvlLbl val="0"/>
      </c:catAx>
      <c:valAx>
        <c:axId val="592489936"/>
        <c:scaling>
          <c:orientation val="minMax"/>
        </c:scaling>
        <c:delete val="1"/>
        <c:axPos val="b"/>
        <c:numFmt formatCode="General" sourceLinked="1"/>
        <c:majorTickMark val="none"/>
        <c:minorTickMark val="none"/>
        <c:tickLblPos val="nextTo"/>
        <c:crossAx val="592489456"/>
        <c:crosses val="autoZero"/>
        <c:crossBetween val="between"/>
      </c:valAx>
      <c:spPr>
        <a:noFill/>
        <a:ln>
          <a:noFill/>
        </a:ln>
        <a:effectLst/>
      </c:spPr>
    </c:plotArea>
    <c:legend>
      <c:legendPos val="t"/>
      <c:layout>
        <c:manualLayout>
          <c:xMode val="edge"/>
          <c:yMode val="edge"/>
          <c:x val="0.45641175368656445"/>
          <c:y val="0.13449348958333332"/>
          <c:w val="0.15857257938601338"/>
          <c:h val="8.84351102828913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Table!PivotTable25</c:name>
    <c:fmtId val="2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Status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00B05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 Table'!$BE$7:$BE$8</c:f>
              <c:strCache>
                <c:ptCount val="1"/>
                <c:pt idx="0">
                  <c:v>Open</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2BBF-4091-BC84-F4FBA8D28AA0}"/>
              </c:ext>
            </c:extLst>
          </c:dPt>
          <c:cat>
            <c:strRef>
              <c:f>'Pivot Table'!$BD$9:$BD$11</c:f>
              <c:strCache>
                <c:ptCount val="2"/>
                <c:pt idx="0">
                  <c:v>STS</c:v>
                </c:pt>
                <c:pt idx="1">
                  <c:v>RTG</c:v>
                </c:pt>
              </c:strCache>
            </c:strRef>
          </c:cat>
          <c:val>
            <c:numRef>
              <c:f>'Pivot Table'!$BE$9:$BE$11</c:f>
              <c:numCache>
                <c:formatCode>General</c:formatCode>
                <c:ptCount val="2"/>
                <c:pt idx="0">
                  <c:v>13</c:v>
                </c:pt>
                <c:pt idx="1">
                  <c:v>27</c:v>
                </c:pt>
              </c:numCache>
            </c:numRef>
          </c:val>
          <c:extLst>
            <c:ext xmlns:c16="http://schemas.microsoft.com/office/drawing/2014/chart" uri="{C3380CC4-5D6E-409C-BE32-E72D297353CC}">
              <c16:uniqueId val="{00000000-B2B2-458F-8C44-BF0CE490BFFA}"/>
            </c:ext>
          </c:extLst>
        </c:ser>
        <c:ser>
          <c:idx val="1"/>
          <c:order val="1"/>
          <c:tx>
            <c:strRef>
              <c:f>'Pivot Table'!$BF$7:$BF$8</c:f>
              <c:strCache>
                <c:ptCount val="1"/>
                <c:pt idx="0">
                  <c:v>Finished</c:v>
                </c:pt>
              </c:strCache>
            </c:strRef>
          </c:tx>
          <c:spPr>
            <a:solidFill>
              <a:schemeClr val="accent2"/>
            </a:solidFill>
            <a:ln>
              <a:noFill/>
            </a:ln>
            <a:effectLst/>
          </c:spPr>
          <c:invertIfNegative val="0"/>
          <c:cat>
            <c:strRef>
              <c:f>'Pivot Table'!$BD$9:$BD$11</c:f>
              <c:strCache>
                <c:ptCount val="2"/>
                <c:pt idx="0">
                  <c:v>STS</c:v>
                </c:pt>
                <c:pt idx="1">
                  <c:v>RTG</c:v>
                </c:pt>
              </c:strCache>
            </c:strRef>
          </c:cat>
          <c:val>
            <c:numRef>
              <c:f>'Pivot Table'!$BF$9:$BF$11</c:f>
              <c:numCache>
                <c:formatCode>General</c:formatCode>
                <c:ptCount val="2"/>
                <c:pt idx="1">
                  <c:v>1</c:v>
                </c:pt>
              </c:numCache>
            </c:numRef>
          </c:val>
          <c:extLst>
            <c:ext xmlns:c16="http://schemas.microsoft.com/office/drawing/2014/chart" uri="{C3380CC4-5D6E-409C-BE32-E72D297353CC}">
              <c16:uniqueId val="{00000003-4940-42B7-8F62-0BC2B4FF130A}"/>
            </c:ext>
          </c:extLst>
        </c:ser>
        <c:dLbls>
          <c:showLegendKey val="0"/>
          <c:showVal val="0"/>
          <c:showCatName val="0"/>
          <c:showSerName val="0"/>
          <c:showPercent val="0"/>
          <c:showBubbleSize val="0"/>
        </c:dLbls>
        <c:gapWidth val="50"/>
        <c:overlap val="100"/>
        <c:axId val="1911556767"/>
        <c:axId val="1911560607"/>
      </c:barChart>
      <c:catAx>
        <c:axId val="1911556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1560607"/>
        <c:crosses val="autoZero"/>
        <c:auto val="1"/>
        <c:lblAlgn val="ctr"/>
        <c:lblOffset val="100"/>
        <c:noMultiLvlLbl val="0"/>
      </c:catAx>
      <c:valAx>
        <c:axId val="1911560607"/>
        <c:scaling>
          <c:orientation val="minMax"/>
        </c:scaling>
        <c:delete val="1"/>
        <c:axPos val="b"/>
        <c:numFmt formatCode="0%" sourceLinked="1"/>
        <c:majorTickMark val="none"/>
        <c:minorTickMark val="none"/>
        <c:tickLblPos val="nextTo"/>
        <c:crossAx val="19115567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Table!PivotTable3</c:name>
    <c:fmtId val="3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Before vs After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tx1">
              <a:lumMod val="95000"/>
              <a:lumOff val="5000"/>
            </a:schemeClr>
          </a:solidFill>
          <a:ln>
            <a:noFill/>
          </a:ln>
          <a:effectLst/>
        </c:spPr>
      </c:pivotFmt>
      <c:pivotFmt>
        <c:idx val="56"/>
        <c:spPr>
          <a:solidFill>
            <a:schemeClr val="tx1">
              <a:lumMod val="95000"/>
              <a:lumOff val="5000"/>
            </a:schemeClr>
          </a:solidFill>
          <a:ln>
            <a:noFill/>
          </a:ln>
          <a:effectLst/>
        </c:spPr>
      </c:pivotFmt>
      <c:pivotFmt>
        <c:idx val="57"/>
        <c:spPr>
          <a:solidFill>
            <a:schemeClr val="accent3">
              <a:lumMod val="75000"/>
            </a:schemeClr>
          </a:solidFill>
          <a:ln>
            <a:noFill/>
          </a:ln>
          <a:effectLst/>
        </c:spPr>
      </c:pivotFmt>
      <c:pivotFmt>
        <c:idx val="58"/>
        <c:spPr>
          <a:solidFill>
            <a:schemeClr val="accent3">
              <a:lumMod val="75000"/>
            </a:schemeClr>
          </a:solidFill>
          <a:ln>
            <a:noFill/>
          </a:ln>
          <a:effectLst/>
        </c:spPr>
      </c:pivotFmt>
      <c:pivotFmt>
        <c:idx val="59"/>
        <c:spPr>
          <a:solidFill>
            <a:schemeClr val="accent2">
              <a:lumMod val="50000"/>
            </a:schemeClr>
          </a:solidFill>
          <a:ln>
            <a:noFill/>
          </a:ln>
          <a:effectLst/>
        </c:spPr>
      </c:pivotFmt>
      <c:pivotFmt>
        <c:idx val="60"/>
        <c:spPr>
          <a:solidFill>
            <a:schemeClr val="accent2">
              <a:lumMod val="50000"/>
            </a:schemeClr>
          </a:solidFill>
          <a:ln>
            <a:noFill/>
          </a:ln>
          <a:effectLst/>
        </c:spPr>
      </c:pivotFmt>
      <c:pivotFmt>
        <c:idx val="61"/>
        <c:spPr>
          <a:solidFill>
            <a:srgbClr val="0070C0"/>
          </a:solidFill>
          <a:ln>
            <a:noFill/>
          </a:ln>
          <a:effectLst/>
        </c:spPr>
      </c:pivotFmt>
      <c:pivotFmt>
        <c:idx val="62"/>
        <c:spPr>
          <a:solidFill>
            <a:srgbClr val="0070C0"/>
          </a:solidFill>
          <a:ln>
            <a:noFill/>
          </a:ln>
          <a:effectLst/>
        </c:spPr>
      </c:pivotFmt>
      <c:pivotFmt>
        <c:idx val="6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tx1">
              <a:lumMod val="95000"/>
              <a:lumOff val="5000"/>
            </a:schemeClr>
          </a:solidFill>
          <a:ln>
            <a:noFill/>
          </a:ln>
          <a:effectLst/>
        </c:spPr>
      </c:pivotFmt>
      <c:pivotFmt>
        <c:idx val="65"/>
        <c:spPr>
          <a:solidFill>
            <a:schemeClr val="tx1">
              <a:lumMod val="95000"/>
              <a:lumOff val="5000"/>
            </a:schemeClr>
          </a:solidFill>
          <a:ln>
            <a:noFill/>
          </a:ln>
          <a:effectLst/>
        </c:spPr>
      </c:pivotFmt>
      <c:pivotFmt>
        <c:idx val="66"/>
        <c:spPr>
          <a:solidFill>
            <a:schemeClr val="accent3">
              <a:lumMod val="75000"/>
            </a:schemeClr>
          </a:solidFill>
          <a:ln>
            <a:noFill/>
          </a:ln>
          <a:effectLst/>
        </c:spPr>
      </c:pivotFmt>
      <c:pivotFmt>
        <c:idx val="67"/>
        <c:spPr>
          <a:solidFill>
            <a:schemeClr val="accent3">
              <a:lumMod val="75000"/>
            </a:schemeClr>
          </a:solidFill>
          <a:ln>
            <a:noFill/>
          </a:ln>
          <a:effectLst/>
        </c:spPr>
      </c:pivotFmt>
      <c:pivotFmt>
        <c:idx val="68"/>
        <c:spPr>
          <a:solidFill>
            <a:schemeClr val="accent2">
              <a:lumMod val="50000"/>
            </a:schemeClr>
          </a:solidFill>
          <a:ln>
            <a:noFill/>
          </a:ln>
          <a:effectLst/>
        </c:spPr>
      </c:pivotFmt>
      <c:pivotFmt>
        <c:idx val="69"/>
        <c:spPr>
          <a:solidFill>
            <a:schemeClr val="accent2">
              <a:lumMod val="50000"/>
            </a:schemeClr>
          </a:solidFill>
          <a:ln>
            <a:noFill/>
          </a:ln>
          <a:effectLst/>
        </c:spPr>
      </c:pivotFmt>
      <c:pivotFmt>
        <c:idx val="70"/>
        <c:spPr>
          <a:solidFill>
            <a:srgbClr val="0070C0"/>
          </a:solidFill>
          <a:ln>
            <a:noFill/>
          </a:ln>
          <a:effectLst/>
        </c:spPr>
      </c:pivotFmt>
      <c:pivotFmt>
        <c:idx val="71"/>
        <c:spPr>
          <a:solidFill>
            <a:srgbClr val="0070C0"/>
          </a:solidFill>
          <a:ln>
            <a:noFill/>
          </a:ln>
          <a:effectLst/>
        </c:spPr>
      </c:pivotFmt>
      <c:pivotFmt>
        <c:idx val="72"/>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tx1">
              <a:lumMod val="95000"/>
              <a:lumOff val="5000"/>
            </a:schemeClr>
          </a:solidFill>
          <a:ln>
            <a:noFill/>
          </a:ln>
          <a:effectLst/>
        </c:spPr>
      </c:pivotFmt>
      <c:pivotFmt>
        <c:idx val="74"/>
        <c:spPr>
          <a:solidFill>
            <a:schemeClr val="tx1">
              <a:lumMod val="95000"/>
              <a:lumOff val="5000"/>
            </a:schemeClr>
          </a:solidFill>
          <a:ln>
            <a:noFill/>
          </a:ln>
          <a:effectLst/>
        </c:spPr>
      </c:pivotFmt>
      <c:pivotFmt>
        <c:idx val="75"/>
        <c:spPr>
          <a:solidFill>
            <a:schemeClr val="accent3">
              <a:lumMod val="75000"/>
            </a:schemeClr>
          </a:solidFill>
          <a:ln>
            <a:noFill/>
          </a:ln>
          <a:effectLst/>
        </c:spPr>
      </c:pivotFmt>
      <c:pivotFmt>
        <c:idx val="76"/>
        <c:spPr>
          <a:solidFill>
            <a:schemeClr val="accent3">
              <a:lumMod val="75000"/>
            </a:schemeClr>
          </a:solidFill>
          <a:ln>
            <a:noFill/>
          </a:ln>
          <a:effectLst/>
        </c:spPr>
      </c:pivotFmt>
      <c:pivotFmt>
        <c:idx val="77"/>
        <c:spPr>
          <a:solidFill>
            <a:schemeClr val="accent2">
              <a:lumMod val="50000"/>
            </a:schemeClr>
          </a:solidFill>
          <a:ln>
            <a:noFill/>
          </a:ln>
          <a:effectLst/>
        </c:spPr>
      </c:pivotFmt>
      <c:pivotFmt>
        <c:idx val="78"/>
        <c:spPr>
          <a:solidFill>
            <a:schemeClr val="accent2">
              <a:lumMod val="50000"/>
            </a:schemeClr>
          </a:solidFill>
          <a:ln>
            <a:noFill/>
          </a:ln>
          <a:effectLst/>
        </c:spPr>
      </c:pivotFmt>
      <c:pivotFmt>
        <c:idx val="79"/>
        <c:spPr>
          <a:solidFill>
            <a:srgbClr val="002060"/>
          </a:solidFill>
          <a:ln>
            <a:noFill/>
          </a:ln>
          <a:effectLst/>
        </c:spPr>
      </c:pivotFmt>
      <c:pivotFmt>
        <c:idx val="80"/>
        <c:spPr>
          <a:solidFill>
            <a:srgbClr val="002060"/>
          </a:solidFill>
          <a:ln>
            <a:noFill/>
          </a:ln>
          <a:effectLst/>
        </c:spPr>
      </c:pivotFmt>
      <c:pivotFmt>
        <c:idx val="81"/>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tx1">
              <a:lumMod val="95000"/>
              <a:lumOff val="5000"/>
            </a:schemeClr>
          </a:solidFill>
          <a:ln>
            <a:noFill/>
          </a:ln>
          <a:effectLst/>
        </c:spPr>
      </c:pivotFmt>
      <c:pivotFmt>
        <c:idx val="83"/>
        <c:spPr>
          <a:solidFill>
            <a:schemeClr val="tx1">
              <a:lumMod val="95000"/>
              <a:lumOff val="5000"/>
            </a:schemeClr>
          </a:solidFill>
          <a:ln>
            <a:noFill/>
          </a:ln>
          <a:effectLst/>
        </c:spPr>
      </c:pivotFmt>
      <c:pivotFmt>
        <c:idx val="84"/>
        <c:spPr>
          <a:solidFill>
            <a:schemeClr val="accent3">
              <a:lumMod val="75000"/>
            </a:schemeClr>
          </a:solidFill>
          <a:ln>
            <a:noFill/>
          </a:ln>
          <a:effectLst/>
        </c:spPr>
      </c:pivotFmt>
      <c:pivotFmt>
        <c:idx val="85"/>
        <c:spPr>
          <a:solidFill>
            <a:schemeClr val="accent3">
              <a:lumMod val="75000"/>
            </a:schemeClr>
          </a:solidFill>
          <a:ln>
            <a:noFill/>
          </a:ln>
          <a:effectLst/>
        </c:spPr>
      </c:pivotFmt>
      <c:pivotFmt>
        <c:idx val="86"/>
        <c:spPr>
          <a:solidFill>
            <a:schemeClr val="accent2">
              <a:lumMod val="50000"/>
            </a:schemeClr>
          </a:solidFill>
          <a:ln>
            <a:noFill/>
          </a:ln>
          <a:effectLst/>
        </c:spPr>
      </c:pivotFmt>
      <c:pivotFmt>
        <c:idx val="87"/>
        <c:spPr>
          <a:solidFill>
            <a:schemeClr val="accent2">
              <a:lumMod val="50000"/>
            </a:schemeClr>
          </a:solidFill>
          <a:ln>
            <a:noFill/>
          </a:ln>
          <a:effectLst/>
        </c:spPr>
      </c:pivotFmt>
      <c:pivotFmt>
        <c:idx val="88"/>
        <c:spPr>
          <a:solidFill>
            <a:srgbClr val="002060"/>
          </a:solidFill>
          <a:ln>
            <a:noFill/>
          </a:ln>
          <a:effectLst/>
        </c:spPr>
      </c:pivotFmt>
      <c:pivotFmt>
        <c:idx val="89"/>
        <c:spPr>
          <a:solidFill>
            <a:srgbClr val="002060"/>
          </a:solidFill>
          <a:ln>
            <a:noFill/>
          </a:ln>
          <a:effectLst/>
        </c:spPr>
      </c:pivotFmt>
      <c:pivotFmt>
        <c:idx val="90"/>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tx1">
              <a:lumMod val="95000"/>
              <a:lumOff val="5000"/>
            </a:schemeClr>
          </a:solidFill>
          <a:ln>
            <a:noFill/>
          </a:ln>
          <a:effectLst/>
        </c:spPr>
      </c:pivotFmt>
      <c:pivotFmt>
        <c:idx val="92"/>
        <c:spPr>
          <a:solidFill>
            <a:schemeClr val="tx1">
              <a:lumMod val="95000"/>
              <a:lumOff val="5000"/>
            </a:schemeClr>
          </a:solidFill>
          <a:ln>
            <a:noFill/>
          </a:ln>
          <a:effectLst/>
        </c:spPr>
      </c:pivotFmt>
      <c:pivotFmt>
        <c:idx val="93"/>
        <c:spPr>
          <a:solidFill>
            <a:schemeClr val="accent3">
              <a:lumMod val="75000"/>
            </a:schemeClr>
          </a:solidFill>
          <a:ln>
            <a:noFill/>
          </a:ln>
          <a:effectLst/>
        </c:spPr>
      </c:pivotFmt>
      <c:pivotFmt>
        <c:idx val="94"/>
        <c:spPr>
          <a:solidFill>
            <a:schemeClr val="accent3">
              <a:lumMod val="75000"/>
            </a:schemeClr>
          </a:solidFill>
          <a:ln>
            <a:noFill/>
          </a:ln>
          <a:effectLst/>
        </c:spPr>
      </c:pivotFmt>
      <c:pivotFmt>
        <c:idx val="95"/>
        <c:spPr>
          <a:solidFill>
            <a:schemeClr val="accent2">
              <a:lumMod val="50000"/>
            </a:schemeClr>
          </a:solidFill>
          <a:ln>
            <a:noFill/>
          </a:ln>
          <a:effectLst/>
        </c:spPr>
      </c:pivotFmt>
      <c:pivotFmt>
        <c:idx val="96"/>
        <c:spPr>
          <a:solidFill>
            <a:schemeClr val="accent2">
              <a:lumMod val="50000"/>
            </a:schemeClr>
          </a:solidFill>
          <a:ln>
            <a:noFill/>
          </a:ln>
          <a:effectLst/>
        </c:spPr>
      </c:pivotFmt>
      <c:pivotFmt>
        <c:idx val="97"/>
        <c:spPr>
          <a:solidFill>
            <a:srgbClr val="002060"/>
          </a:solidFill>
          <a:ln>
            <a:noFill/>
          </a:ln>
          <a:effectLst/>
        </c:spPr>
      </c:pivotFmt>
      <c:pivotFmt>
        <c:idx val="98"/>
        <c:spPr>
          <a:solidFill>
            <a:srgbClr val="002060"/>
          </a:solidFill>
          <a:ln>
            <a:noFill/>
          </a:ln>
          <a:effectLst/>
        </c:spPr>
      </c:pivotFmt>
      <c:pivotFmt>
        <c:idx val="99"/>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tx1">
              <a:lumMod val="95000"/>
              <a:lumOff val="5000"/>
            </a:schemeClr>
          </a:solidFill>
          <a:ln>
            <a:noFill/>
          </a:ln>
          <a:effectLst/>
        </c:spPr>
      </c:pivotFmt>
      <c:pivotFmt>
        <c:idx val="101"/>
        <c:spPr>
          <a:solidFill>
            <a:schemeClr val="tx1">
              <a:lumMod val="95000"/>
              <a:lumOff val="5000"/>
            </a:schemeClr>
          </a:solidFill>
          <a:ln>
            <a:noFill/>
          </a:ln>
          <a:effectLst/>
        </c:spPr>
      </c:pivotFmt>
      <c:pivotFmt>
        <c:idx val="102"/>
        <c:spPr>
          <a:solidFill>
            <a:schemeClr val="accent3">
              <a:lumMod val="75000"/>
            </a:schemeClr>
          </a:solidFill>
          <a:ln>
            <a:noFill/>
          </a:ln>
          <a:effectLst/>
        </c:spPr>
      </c:pivotFmt>
      <c:pivotFmt>
        <c:idx val="103"/>
        <c:spPr>
          <a:solidFill>
            <a:schemeClr val="accent3">
              <a:lumMod val="75000"/>
            </a:schemeClr>
          </a:solidFill>
          <a:ln>
            <a:noFill/>
          </a:ln>
          <a:effectLst/>
        </c:spPr>
      </c:pivotFmt>
      <c:pivotFmt>
        <c:idx val="104"/>
        <c:spPr>
          <a:solidFill>
            <a:schemeClr val="accent2">
              <a:lumMod val="50000"/>
            </a:schemeClr>
          </a:solidFill>
          <a:ln>
            <a:noFill/>
          </a:ln>
          <a:effectLst/>
        </c:spPr>
      </c:pivotFmt>
      <c:pivotFmt>
        <c:idx val="105"/>
        <c:spPr>
          <a:solidFill>
            <a:schemeClr val="accent2">
              <a:lumMod val="50000"/>
            </a:schemeClr>
          </a:solidFill>
          <a:ln>
            <a:noFill/>
          </a:ln>
          <a:effectLst/>
        </c:spPr>
      </c:pivotFmt>
      <c:pivotFmt>
        <c:idx val="106"/>
        <c:spPr>
          <a:solidFill>
            <a:srgbClr val="002060"/>
          </a:solidFill>
          <a:ln>
            <a:noFill/>
          </a:ln>
          <a:effectLst/>
        </c:spPr>
      </c:pivotFmt>
      <c:pivotFmt>
        <c:idx val="107"/>
        <c:spPr>
          <a:solidFill>
            <a:srgbClr val="002060"/>
          </a:solidFill>
          <a:ln>
            <a:noFill/>
          </a:ln>
          <a:effectLst/>
        </c:spPr>
      </c:pivotFmt>
      <c:pivotFmt>
        <c:idx val="108"/>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tx1">
              <a:lumMod val="95000"/>
              <a:lumOff val="5000"/>
            </a:schemeClr>
          </a:solidFill>
          <a:ln>
            <a:noFill/>
          </a:ln>
          <a:effectLst/>
        </c:spPr>
      </c:pivotFmt>
      <c:pivotFmt>
        <c:idx val="110"/>
        <c:spPr>
          <a:solidFill>
            <a:schemeClr val="tx1">
              <a:lumMod val="95000"/>
              <a:lumOff val="5000"/>
            </a:schemeClr>
          </a:solidFill>
          <a:ln>
            <a:noFill/>
          </a:ln>
          <a:effectLst/>
        </c:spPr>
      </c:pivotFmt>
      <c:pivotFmt>
        <c:idx val="111"/>
        <c:spPr>
          <a:solidFill>
            <a:schemeClr val="accent3">
              <a:lumMod val="75000"/>
            </a:schemeClr>
          </a:solidFill>
          <a:ln>
            <a:noFill/>
          </a:ln>
          <a:effectLst/>
        </c:spPr>
      </c:pivotFmt>
      <c:pivotFmt>
        <c:idx val="112"/>
        <c:spPr>
          <a:solidFill>
            <a:schemeClr val="accent3">
              <a:lumMod val="75000"/>
            </a:schemeClr>
          </a:solidFill>
          <a:ln>
            <a:noFill/>
          </a:ln>
          <a:effectLst/>
        </c:spPr>
      </c:pivotFmt>
      <c:pivotFmt>
        <c:idx val="113"/>
        <c:spPr>
          <a:solidFill>
            <a:schemeClr val="accent2">
              <a:lumMod val="50000"/>
            </a:schemeClr>
          </a:solidFill>
          <a:ln>
            <a:noFill/>
          </a:ln>
          <a:effectLst/>
        </c:spPr>
      </c:pivotFmt>
      <c:pivotFmt>
        <c:idx val="114"/>
        <c:spPr>
          <a:solidFill>
            <a:schemeClr val="accent2">
              <a:lumMod val="50000"/>
            </a:schemeClr>
          </a:solidFill>
          <a:ln>
            <a:noFill/>
          </a:ln>
          <a:effectLst/>
        </c:spPr>
      </c:pivotFmt>
      <c:pivotFmt>
        <c:idx val="115"/>
        <c:spPr>
          <a:solidFill>
            <a:srgbClr val="002060"/>
          </a:solidFill>
          <a:ln>
            <a:noFill/>
          </a:ln>
          <a:effectLst/>
        </c:spPr>
      </c:pivotFmt>
      <c:pivotFmt>
        <c:idx val="116"/>
        <c:spPr>
          <a:solidFill>
            <a:srgbClr val="002060"/>
          </a:solidFill>
          <a:ln>
            <a:noFill/>
          </a:ln>
          <a:effectLst/>
        </c:spPr>
      </c:pivotFmt>
    </c:pivotFmts>
    <c:plotArea>
      <c:layout/>
      <c:barChart>
        <c:barDir val="col"/>
        <c:grouping val="clustered"/>
        <c:varyColors val="0"/>
        <c:ser>
          <c:idx val="0"/>
          <c:order val="0"/>
          <c:tx>
            <c:strRef>
              <c:f>'Pivot Table'!$BM$4</c:f>
              <c:strCache>
                <c:ptCount val="1"/>
                <c:pt idx="0">
                  <c:v>Total</c:v>
                </c:pt>
              </c:strCache>
            </c:strRef>
          </c:tx>
          <c:spPr>
            <a:solidFill>
              <a:schemeClr val="accent1"/>
            </a:solidFill>
            <a:ln>
              <a:noFill/>
            </a:ln>
            <a:effectLst/>
          </c:spPr>
          <c:invertIfNegative val="0"/>
          <c:dPt>
            <c:idx val="0"/>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1-21D7-4534-944B-A221E21710D1}"/>
              </c:ext>
            </c:extLst>
          </c:dPt>
          <c:dPt>
            <c:idx val="1"/>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3-21D7-4534-944B-A221E21710D1}"/>
              </c:ext>
            </c:extLst>
          </c:dPt>
          <c:dPt>
            <c:idx val="2"/>
            <c:invertIfNegative val="0"/>
            <c:bubble3D val="0"/>
            <c:spPr>
              <a:solidFill>
                <a:schemeClr val="accent3">
                  <a:lumMod val="75000"/>
                </a:schemeClr>
              </a:solidFill>
              <a:ln>
                <a:noFill/>
              </a:ln>
              <a:effectLst/>
            </c:spPr>
            <c:extLst>
              <c:ext xmlns:c16="http://schemas.microsoft.com/office/drawing/2014/chart" uri="{C3380CC4-5D6E-409C-BE32-E72D297353CC}">
                <c16:uniqueId val="{00000005-21D7-4534-944B-A221E21710D1}"/>
              </c:ext>
            </c:extLst>
          </c:dPt>
          <c:dPt>
            <c:idx val="3"/>
            <c:invertIfNegative val="0"/>
            <c:bubble3D val="0"/>
            <c:spPr>
              <a:solidFill>
                <a:schemeClr val="accent3">
                  <a:lumMod val="75000"/>
                </a:schemeClr>
              </a:solidFill>
              <a:ln>
                <a:noFill/>
              </a:ln>
              <a:effectLst/>
            </c:spPr>
            <c:extLst>
              <c:ext xmlns:c16="http://schemas.microsoft.com/office/drawing/2014/chart" uri="{C3380CC4-5D6E-409C-BE32-E72D297353CC}">
                <c16:uniqueId val="{00000007-21D7-4534-944B-A221E21710D1}"/>
              </c:ext>
            </c:extLst>
          </c:dPt>
          <c:dPt>
            <c:idx val="4"/>
            <c:invertIfNegative val="0"/>
            <c:bubble3D val="0"/>
            <c:spPr>
              <a:solidFill>
                <a:schemeClr val="accent2">
                  <a:lumMod val="50000"/>
                </a:schemeClr>
              </a:solidFill>
              <a:ln>
                <a:noFill/>
              </a:ln>
              <a:effectLst/>
            </c:spPr>
            <c:extLst>
              <c:ext xmlns:c16="http://schemas.microsoft.com/office/drawing/2014/chart" uri="{C3380CC4-5D6E-409C-BE32-E72D297353CC}">
                <c16:uniqueId val="{00000009-21D7-4534-944B-A221E21710D1}"/>
              </c:ext>
            </c:extLst>
          </c:dPt>
          <c:dPt>
            <c:idx val="5"/>
            <c:invertIfNegative val="0"/>
            <c:bubble3D val="0"/>
            <c:spPr>
              <a:solidFill>
                <a:schemeClr val="accent2">
                  <a:lumMod val="50000"/>
                </a:schemeClr>
              </a:solidFill>
              <a:ln>
                <a:noFill/>
              </a:ln>
              <a:effectLst/>
            </c:spPr>
            <c:extLst>
              <c:ext xmlns:c16="http://schemas.microsoft.com/office/drawing/2014/chart" uri="{C3380CC4-5D6E-409C-BE32-E72D297353CC}">
                <c16:uniqueId val="{0000000B-21D7-4534-944B-A221E21710D1}"/>
              </c:ext>
            </c:extLst>
          </c:dPt>
          <c:dPt>
            <c:idx val="6"/>
            <c:invertIfNegative val="0"/>
            <c:bubble3D val="0"/>
            <c:spPr>
              <a:solidFill>
                <a:srgbClr val="002060"/>
              </a:solidFill>
              <a:ln>
                <a:noFill/>
              </a:ln>
              <a:effectLst/>
            </c:spPr>
            <c:extLst>
              <c:ext xmlns:c16="http://schemas.microsoft.com/office/drawing/2014/chart" uri="{C3380CC4-5D6E-409C-BE32-E72D297353CC}">
                <c16:uniqueId val="{0000000D-21D7-4534-944B-A221E21710D1}"/>
              </c:ext>
            </c:extLst>
          </c:dPt>
          <c:dPt>
            <c:idx val="7"/>
            <c:invertIfNegative val="0"/>
            <c:bubble3D val="0"/>
            <c:spPr>
              <a:solidFill>
                <a:srgbClr val="002060"/>
              </a:solidFill>
              <a:ln>
                <a:noFill/>
              </a:ln>
              <a:effectLst/>
            </c:spPr>
            <c:extLst>
              <c:ext xmlns:c16="http://schemas.microsoft.com/office/drawing/2014/chart" uri="{C3380CC4-5D6E-409C-BE32-E72D297353CC}">
                <c16:uniqueId val="{0000000F-21D7-4534-944B-A221E21710D1}"/>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Table'!$BL$5:$BL$12</c:f>
              <c:strCache>
                <c:ptCount val="8"/>
                <c:pt idx="0">
                  <c:v>Detectability (D) Before</c:v>
                </c:pt>
                <c:pt idx="1">
                  <c:v>Detectability (D) After</c:v>
                </c:pt>
                <c:pt idx="2">
                  <c:v>Occurrence (O) Before</c:v>
                </c:pt>
                <c:pt idx="3">
                  <c:v>Occurrence (O) After</c:v>
                </c:pt>
                <c:pt idx="4">
                  <c:v>Severity (S) Before</c:v>
                </c:pt>
                <c:pt idx="5">
                  <c:v>Severity (S) After</c:v>
                </c:pt>
                <c:pt idx="6">
                  <c:v>RPN Before</c:v>
                </c:pt>
                <c:pt idx="7">
                  <c:v>RPN After</c:v>
                </c:pt>
              </c:strCache>
            </c:strRef>
          </c:cat>
          <c:val>
            <c:numRef>
              <c:f>'Pivot Table'!$BM$5:$BM$12</c:f>
              <c:numCache>
                <c:formatCode>General</c:formatCode>
                <c:ptCount val="8"/>
                <c:pt idx="0">
                  <c:v>3.8536585365853657</c:v>
                </c:pt>
                <c:pt idx="1">
                  <c:v>3.8536585365853657</c:v>
                </c:pt>
                <c:pt idx="2">
                  <c:v>3.6585365853658538</c:v>
                </c:pt>
                <c:pt idx="3">
                  <c:v>3.6585365853658538</c:v>
                </c:pt>
                <c:pt idx="4">
                  <c:v>6.4390243902439028</c:v>
                </c:pt>
                <c:pt idx="5">
                  <c:v>6.4390243902439028</c:v>
                </c:pt>
                <c:pt idx="6">
                  <c:v>73.780487804878049</c:v>
                </c:pt>
                <c:pt idx="7">
                  <c:v>73.780487804878049</c:v>
                </c:pt>
              </c:numCache>
            </c:numRef>
          </c:val>
          <c:extLst>
            <c:ext xmlns:c16="http://schemas.microsoft.com/office/drawing/2014/chart" uri="{C3380CC4-5D6E-409C-BE32-E72D297353CC}">
              <c16:uniqueId val="{00000010-21D7-4534-944B-A221E21710D1}"/>
            </c:ext>
          </c:extLst>
        </c:ser>
        <c:dLbls>
          <c:dLblPos val="outEnd"/>
          <c:showLegendKey val="0"/>
          <c:showVal val="1"/>
          <c:showCatName val="0"/>
          <c:showSerName val="0"/>
          <c:showPercent val="0"/>
          <c:showBubbleSize val="0"/>
        </c:dLbls>
        <c:gapWidth val="100"/>
        <c:overlap val="-27"/>
        <c:axId val="615048272"/>
        <c:axId val="615039152"/>
      </c:barChart>
      <c:catAx>
        <c:axId val="615048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615039152"/>
        <c:crosses val="autoZero"/>
        <c:auto val="1"/>
        <c:lblAlgn val="ctr"/>
        <c:lblOffset val="100"/>
        <c:noMultiLvlLbl val="0"/>
      </c:catAx>
      <c:valAx>
        <c:axId val="615039152"/>
        <c:scaling>
          <c:orientation val="minMax"/>
        </c:scaling>
        <c:delete val="1"/>
        <c:axPos val="l"/>
        <c:numFmt formatCode="General" sourceLinked="1"/>
        <c:majorTickMark val="none"/>
        <c:minorTickMark val="none"/>
        <c:tickLblPos val="nextTo"/>
        <c:crossAx val="615048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Table!PivotTable27</c:name>
    <c:fmtId val="3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FMEA Risk Factors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225530931955798E-2"/>
          <c:y val="0.18039406532516766"/>
          <c:w val="0.93077446906804417"/>
          <c:h val="0.80571704578594339"/>
        </c:manualLayout>
      </c:layout>
      <c:barChart>
        <c:barDir val="bar"/>
        <c:grouping val="stacked"/>
        <c:varyColors val="0"/>
        <c:ser>
          <c:idx val="0"/>
          <c:order val="0"/>
          <c:tx>
            <c:strRef>
              <c:f>'Pivot Table'!$CT$13</c:f>
              <c:strCache>
                <c:ptCount val="1"/>
                <c:pt idx="0">
                  <c:v>Avg Severity (S)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Table'!$CT$14:$CT$16</c:f>
              <c:numCache>
                <c:formatCode>0.00</c:formatCode>
                <c:ptCount val="2"/>
                <c:pt idx="0">
                  <c:v>6.25</c:v>
                </c:pt>
                <c:pt idx="1">
                  <c:v>6.8461538461538458</c:v>
                </c:pt>
              </c:numCache>
            </c:numRef>
          </c:val>
          <c:extLst>
            <c:ext xmlns:c16="http://schemas.microsoft.com/office/drawing/2014/chart" uri="{C3380CC4-5D6E-409C-BE32-E72D297353CC}">
              <c16:uniqueId val="{00000000-B1EC-46DA-B2B9-304EDAE20FA5}"/>
            </c:ext>
          </c:extLst>
        </c:ser>
        <c:ser>
          <c:idx val="1"/>
          <c:order val="1"/>
          <c:tx>
            <c:strRef>
              <c:f>'Pivot Table'!$CU$13</c:f>
              <c:strCache>
                <c:ptCount val="1"/>
                <c:pt idx="0">
                  <c:v>Avg Detectability (D)</c:v>
                </c:pt>
              </c:strCache>
            </c:strRef>
          </c:tx>
          <c:spPr>
            <a:solidFill>
              <a:schemeClr val="bg2">
                <a:lumMod val="1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Table'!$CU$14:$CU$16</c:f>
              <c:numCache>
                <c:formatCode>0.00</c:formatCode>
                <c:ptCount val="2"/>
                <c:pt idx="0">
                  <c:v>4.1428571428571432</c:v>
                </c:pt>
                <c:pt idx="1">
                  <c:v>3.2307692307692308</c:v>
                </c:pt>
              </c:numCache>
            </c:numRef>
          </c:val>
          <c:extLst>
            <c:ext xmlns:c16="http://schemas.microsoft.com/office/drawing/2014/chart" uri="{C3380CC4-5D6E-409C-BE32-E72D297353CC}">
              <c16:uniqueId val="{00000001-B1EC-46DA-B2B9-304EDAE20FA5}"/>
            </c:ext>
          </c:extLst>
        </c:ser>
        <c:ser>
          <c:idx val="2"/>
          <c:order val="2"/>
          <c:tx>
            <c:strRef>
              <c:f>'Pivot Table'!$CV$13</c:f>
              <c:strCache>
                <c:ptCount val="1"/>
                <c:pt idx="0">
                  <c:v>Avg Occurrence (O)</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Table'!$CS$14:$CS$16</c:f>
              <c:strCache>
                <c:ptCount val="2"/>
                <c:pt idx="0">
                  <c:v>RTG</c:v>
                </c:pt>
                <c:pt idx="1">
                  <c:v>STS</c:v>
                </c:pt>
              </c:strCache>
            </c:strRef>
          </c:cat>
          <c:val>
            <c:numRef>
              <c:f>'Pivot Table'!$CV$14:$CV$16</c:f>
              <c:numCache>
                <c:formatCode>0.00</c:formatCode>
                <c:ptCount val="2"/>
                <c:pt idx="0">
                  <c:v>3.4642857142857144</c:v>
                </c:pt>
                <c:pt idx="1">
                  <c:v>4.0769230769230766</c:v>
                </c:pt>
              </c:numCache>
            </c:numRef>
          </c:val>
          <c:extLst>
            <c:ext xmlns:c16="http://schemas.microsoft.com/office/drawing/2014/chart" uri="{C3380CC4-5D6E-409C-BE32-E72D297353CC}">
              <c16:uniqueId val="{00000002-B1EC-46DA-B2B9-304EDAE20FA5}"/>
            </c:ext>
          </c:extLst>
        </c:ser>
        <c:dLbls>
          <c:dLblPos val="ctr"/>
          <c:showLegendKey val="0"/>
          <c:showVal val="1"/>
          <c:showCatName val="0"/>
          <c:showSerName val="0"/>
          <c:showPercent val="0"/>
          <c:showBubbleSize val="0"/>
        </c:dLbls>
        <c:gapWidth val="50"/>
        <c:overlap val="100"/>
        <c:axId val="857259519"/>
        <c:axId val="857259999"/>
      </c:barChart>
      <c:catAx>
        <c:axId val="857259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259999"/>
        <c:crosses val="autoZero"/>
        <c:auto val="1"/>
        <c:lblAlgn val="ctr"/>
        <c:lblOffset val="100"/>
        <c:noMultiLvlLbl val="0"/>
      </c:catAx>
      <c:valAx>
        <c:axId val="857259999"/>
        <c:scaling>
          <c:orientation val="minMax"/>
        </c:scaling>
        <c:delete val="1"/>
        <c:axPos val="b"/>
        <c:numFmt formatCode="0.00" sourceLinked="1"/>
        <c:majorTickMark val="none"/>
        <c:minorTickMark val="none"/>
        <c:tickLblPos val="nextTo"/>
        <c:crossAx val="857259519"/>
        <c:crosses val="autoZero"/>
        <c:crossBetween val="between"/>
      </c:valAx>
      <c:spPr>
        <a:noFill/>
        <a:ln>
          <a:noFill/>
        </a:ln>
        <a:effectLst/>
      </c:spPr>
    </c:plotArea>
    <c:legend>
      <c:legendPos val="t"/>
      <c:layout>
        <c:manualLayout>
          <c:xMode val="edge"/>
          <c:yMode val="edge"/>
          <c:x val="0.18137985022155337"/>
          <c:y val="0.10689814814814817"/>
          <c:w val="0.6525635926856248"/>
          <c:h val="7.454060354119518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Table!PivotTable28</c:name>
    <c:fmtId val="4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AVG RPN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03320453897512"/>
          <c:y val="0.16349721594171007"/>
          <c:w val="0.85911819732404682"/>
          <c:h val="0.78801345067034678"/>
        </c:manualLayout>
      </c:layout>
      <c:barChart>
        <c:barDir val="bar"/>
        <c:grouping val="clustered"/>
        <c:varyColors val="0"/>
        <c:ser>
          <c:idx val="0"/>
          <c:order val="0"/>
          <c:tx>
            <c:strRef>
              <c:f>'Pivot Table'!$CZ$17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Table'!$CY$18:$CY$20</c:f>
              <c:strCache>
                <c:ptCount val="2"/>
                <c:pt idx="0">
                  <c:v>RTG</c:v>
                </c:pt>
                <c:pt idx="1">
                  <c:v>STS</c:v>
                </c:pt>
              </c:strCache>
            </c:strRef>
          </c:cat>
          <c:val>
            <c:numRef>
              <c:f>'Pivot Table'!$CZ$18:$CZ$20</c:f>
              <c:numCache>
                <c:formatCode>0.00</c:formatCode>
                <c:ptCount val="2"/>
                <c:pt idx="0">
                  <c:v>73.928571428571431</c:v>
                </c:pt>
                <c:pt idx="1">
                  <c:v>73.461538461538467</c:v>
                </c:pt>
              </c:numCache>
            </c:numRef>
          </c:val>
          <c:extLst>
            <c:ext xmlns:c16="http://schemas.microsoft.com/office/drawing/2014/chart" uri="{C3380CC4-5D6E-409C-BE32-E72D297353CC}">
              <c16:uniqueId val="{00000000-A680-48E7-9B8C-F66C73E6F90B}"/>
            </c:ext>
          </c:extLst>
        </c:ser>
        <c:dLbls>
          <c:dLblPos val="outEnd"/>
          <c:showLegendKey val="0"/>
          <c:showVal val="1"/>
          <c:showCatName val="0"/>
          <c:showSerName val="0"/>
          <c:showPercent val="0"/>
          <c:showBubbleSize val="0"/>
        </c:dLbls>
        <c:gapWidth val="50"/>
        <c:axId val="1790319839"/>
        <c:axId val="1790320799"/>
      </c:barChart>
      <c:catAx>
        <c:axId val="1790319839"/>
        <c:scaling>
          <c:orientation val="minMax"/>
        </c:scaling>
        <c:delete val="0"/>
        <c:axPos val="l"/>
        <c:numFmt formatCode="General" sourceLinked="1"/>
        <c:majorTickMark val="none"/>
        <c:minorTickMark val="none"/>
        <c:tickLblPos val="nextTo"/>
        <c:spPr>
          <a:noFill/>
          <a:ln w="9525" cap="flat" cmpd="sng" algn="ctr">
            <a:solidFill>
              <a:schemeClr val="tx2">
                <a:alpha val="99000"/>
              </a:schemeClr>
            </a:solidFill>
            <a:round/>
          </a:ln>
          <a:effectLst>
            <a:softEdge rad="12700"/>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320799"/>
        <c:crosses val="autoZero"/>
        <c:auto val="1"/>
        <c:lblAlgn val="ctr"/>
        <c:lblOffset val="100"/>
        <c:noMultiLvlLbl val="0"/>
      </c:catAx>
      <c:valAx>
        <c:axId val="1790320799"/>
        <c:scaling>
          <c:orientation val="minMax"/>
        </c:scaling>
        <c:delete val="1"/>
        <c:axPos val="b"/>
        <c:numFmt formatCode="0.00" sourceLinked="1"/>
        <c:majorTickMark val="none"/>
        <c:minorTickMark val="none"/>
        <c:tickLblPos val="nextTo"/>
        <c:crossAx val="1790319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Table!PivotTable26</c:name>
    <c:fmtId val="3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r>
              <a:rPr lang="en-US" sz="1400" b="0" i="0" u="none" strike="noStrike" kern="1200" cap="all" spc="120" normalizeH="0" baseline="0">
                <a:solidFill>
                  <a:sysClr val="windowText" lastClr="000000">
                    <a:lumMod val="65000"/>
                    <a:lumOff val="35000"/>
                  </a:sysClr>
                </a:solidFill>
                <a:latin typeface="+mn-lt"/>
                <a:ea typeface="+mn-ea"/>
                <a:cs typeface="+mn-cs"/>
              </a:rPr>
              <a:t>Priority by Equipment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971076905227347E-2"/>
          <c:y val="0.18757877268321599"/>
          <c:w val="0.88232268778560474"/>
          <c:h val="0.774161938728684"/>
        </c:manualLayout>
      </c:layout>
      <c:barChart>
        <c:barDir val="bar"/>
        <c:grouping val="percentStacked"/>
        <c:varyColors val="0"/>
        <c:ser>
          <c:idx val="0"/>
          <c:order val="0"/>
          <c:tx>
            <c:strRef>
              <c:f>'Pivot Table'!$CI$10:$CI$11</c:f>
              <c:strCache>
                <c:ptCount val="1"/>
                <c:pt idx="0">
                  <c:v>Low</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Table'!$CI$12:$CI$14</c:f>
              <c:numCache>
                <c:formatCode>General</c:formatCode>
                <c:ptCount val="2"/>
                <c:pt idx="0">
                  <c:v>22</c:v>
                </c:pt>
                <c:pt idx="1">
                  <c:v>10</c:v>
                </c:pt>
              </c:numCache>
            </c:numRef>
          </c:val>
          <c:extLst>
            <c:ext xmlns:c16="http://schemas.microsoft.com/office/drawing/2014/chart" uri="{C3380CC4-5D6E-409C-BE32-E72D297353CC}">
              <c16:uniqueId val="{00000000-E6B1-48DA-A45A-D6EECF71520D}"/>
            </c:ext>
          </c:extLst>
        </c:ser>
        <c:ser>
          <c:idx val="1"/>
          <c:order val="1"/>
          <c:tx>
            <c:strRef>
              <c:f>'Pivot Table'!$CJ$10:$CJ$11</c:f>
              <c:strCache>
                <c:ptCount val="1"/>
                <c:pt idx="0">
                  <c:v>Medium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Table'!$CJ$12:$CJ$14</c:f>
              <c:numCache>
                <c:formatCode>General</c:formatCode>
                <c:ptCount val="2"/>
                <c:pt idx="0">
                  <c:v>5</c:v>
                </c:pt>
                <c:pt idx="1">
                  <c:v>3</c:v>
                </c:pt>
              </c:numCache>
            </c:numRef>
          </c:val>
          <c:extLst>
            <c:ext xmlns:c16="http://schemas.microsoft.com/office/drawing/2014/chart" uri="{C3380CC4-5D6E-409C-BE32-E72D297353CC}">
              <c16:uniqueId val="{00000006-611F-49B9-A526-07DE0F121E3E}"/>
            </c:ext>
          </c:extLst>
        </c:ser>
        <c:ser>
          <c:idx val="2"/>
          <c:order val="2"/>
          <c:tx>
            <c:strRef>
              <c:f>'Pivot Table'!$CK$10:$CK$11</c:f>
              <c:strCache>
                <c:ptCount val="1"/>
                <c:pt idx="0">
                  <c:v>High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Table'!$CH$12:$CH$14</c:f>
              <c:strCache>
                <c:ptCount val="2"/>
                <c:pt idx="0">
                  <c:v>RTG</c:v>
                </c:pt>
                <c:pt idx="1">
                  <c:v>STS</c:v>
                </c:pt>
              </c:strCache>
            </c:strRef>
          </c:cat>
          <c:val>
            <c:numRef>
              <c:f>'Pivot Table'!$CK$12:$CK$14</c:f>
              <c:numCache>
                <c:formatCode>General</c:formatCode>
                <c:ptCount val="2"/>
                <c:pt idx="0">
                  <c:v>1</c:v>
                </c:pt>
              </c:numCache>
            </c:numRef>
          </c:val>
          <c:extLst>
            <c:ext xmlns:c16="http://schemas.microsoft.com/office/drawing/2014/chart" uri="{C3380CC4-5D6E-409C-BE32-E72D297353CC}">
              <c16:uniqueId val="{00000007-611F-49B9-A526-07DE0F121E3E}"/>
            </c:ext>
          </c:extLst>
        </c:ser>
        <c:dLbls>
          <c:dLblPos val="ctr"/>
          <c:showLegendKey val="0"/>
          <c:showVal val="1"/>
          <c:showCatName val="0"/>
          <c:showSerName val="0"/>
          <c:showPercent val="0"/>
          <c:showBubbleSize val="0"/>
        </c:dLbls>
        <c:gapWidth val="50"/>
        <c:overlap val="100"/>
        <c:axId val="457998367"/>
        <c:axId val="458013247"/>
      </c:barChart>
      <c:catAx>
        <c:axId val="457998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013247"/>
        <c:crosses val="autoZero"/>
        <c:auto val="1"/>
        <c:lblAlgn val="ctr"/>
        <c:lblOffset val="100"/>
        <c:noMultiLvlLbl val="0"/>
      </c:catAx>
      <c:valAx>
        <c:axId val="458013247"/>
        <c:scaling>
          <c:orientation val="minMax"/>
        </c:scaling>
        <c:delete val="1"/>
        <c:axPos val="b"/>
        <c:numFmt formatCode="0%" sourceLinked="1"/>
        <c:majorTickMark val="none"/>
        <c:minorTickMark val="none"/>
        <c:tickLblPos val="nextTo"/>
        <c:crossAx val="457998367"/>
        <c:crosses val="autoZero"/>
        <c:crossBetween val="between"/>
      </c:valAx>
      <c:spPr>
        <a:noFill/>
        <a:ln>
          <a:noFill/>
        </a:ln>
        <a:effectLst/>
      </c:spPr>
    </c:plotArea>
    <c:legend>
      <c:legendPos val="t"/>
      <c:layout>
        <c:manualLayout>
          <c:xMode val="edge"/>
          <c:yMode val="edge"/>
          <c:x val="0.3952729153169518"/>
          <c:y val="0.12078370693775781"/>
          <c:w val="0.16838225452799069"/>
          <c:h val="8.454541366161480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Table!PivotTable16</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MTTR Distribution</a:t>
            </a:r>
          </a:p>
        </c:rich>
      </c:tx>
      <c:layout>
        <c:manualLayout>
          <c:xMode val="edge"/>
          <c:yMode val="edge"/>
          <c:x val="0.39364108515959589"/>
          <c:y val="2.5208424590152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967858349457906E-2"/>
          <c:y val="0.15353103577635599"/>
          <c:w val="0.89679588703978952"/>
          <c:h val="0.65919848301451045"/>
        </c:manualLayout>
      </c:layout>
      <c:barChart>
        <c:barDir val="col"/>
        <c:grouping val="clustered"/>
        <c:varyColors val="0"/>
        <c:ser>
          <c:idx val="0"/>
          <c:order val="0"/>
          <c:tx>
            <c:strRef>
              <c:f>'Pivot Table'!$BX$6</c:f>
              <c:strCache>
                <c:ptCount val="1"/>
                <c:pt idx="0">
                  <c:v>Total</c:v>
                </c:pt>
              </c:strCache>
            </c:strRef>
          </c:tx>
          <c:spPr>
            <a:solidFill>
              <a:schemeClr val="accent1"/>
            </a:solidFill>
            <a:ln>
              <a:noFill/>
            </a:ln>
            <a:effectLst/>
          </c:spPr>
          <c:invertIfNegative val="0"/>
          <c:cat>
            <c:strRef>
              <c:f>'Pivot Table'!$BW$7:$BW$13</c:f>
              <c:strCache>
                <c:ptCount val="7"/>
                <c:pt idx="0">
                  <c:v>0-0.1</c:v>
                </c:pt>
                <c:pt idx="1">
                  <c:v>0.1-0.2</c:v>
                </c:pt>
                <c:pt idx="2">
                  <c:v>0.2-0.3</c:v>
                </c:pt>
                <c:pt idx="3">
                  <c:v>0.3-0.4</c:v>
                </c:pt>
                <c:pt idx="4">
                  <c:v>0.4-0.5</c:v>
                </c:pt>
                <c:pt idx="5">
                  <c:v>0.5-0.6</c:v>
                </c:pt>
                <c:pt idx="6">
                  <c:v>0.8-0.9</c:v>
                </c:pt>
              </c:strCache>
            </c:strRef>
          </c:cat>
          <c:val>
            <c:numRef>
              <c:f>'Pivot Table'!$BX$7:$BX$13</c:f>
              <c:numCache>
                <c:formatCode>General</c:formatCode>
                <c:ptCount val="7"/>
                <c:pt idx="0">
                  <c:v>8</c:v>
                </c:pt>
                <c:pt idx="1">
                  <c:v>16</c:v>
                </c:pt>
                <c:pt idx="2">
                  <c:v>6</c:v>
                </c:pt>
                <c:pt idx="3">
                  <c:v>1</c:v>
                </c:pt>
                <c:pt idx="4">
                  <c:v>5</c:v>
                </c:pt>
                <c:pt idx="5">
                  <c:v>4</c:v>
                </c:pt>
                <c:pt idx="6">
                  <c:v>1</c:v>
                </c:pt>
              </c:numCache>
            </c:numRef>
          </c:val>
          <c:extLst>
            <c:ext xmlns:c16="http://schemas.microsoft.com/office/drawing/2014/chart" uri="{C3380CC4-5D6E-409C-BE32-E72D297353CC}">
              <c16:uniqueId val="{00000000-A3EE-4DDE-B49C-46F4CD0F8AC9}"/>
            </c:ext>
          </c:extLst>
        </c:ser>
        <c:dLbls>
          <c:showLegendKey val="0"/>
          <c:showVal val="0"/>
          <c:showCatName val="0"/>
          <c:showSerName val="0"/>
          <c:showPercent val="0"/>
          <c:showBubbleSize val="0"/>
        </c:dLbls>
        <c:gapWidth val="0"/>
        <c:overlap val="-27"/>
        <c:axId val="2022778783"/>
        <c:axId val="2022772063"/>
      </c:barChart>
      <c:catAx>
        <c:axId val="202277878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MTTR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cross"/>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22772063"/>
        <c:crosses val="autoZero"/>
        <c:auto val="1"/>
        <c:lblAlgn val="ctr"/>
        <c:lblOffset val="100"/>
        <c:noMultiLvlLbl val="0"/>
      </c:catAx>
      <c:valAx>
        <c:axId val="2022772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778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cap="all" spc="120" normalizeH="0" baseline="0">
                <a:solidFill>
                  <a:sysClr val="windowText" lastClr="000000">
                    <a:lumMod val="65000"/>
                    <a:lumOff val="35000"/>
                  </a:sysClr>
                </a:solidFill>
              </a:rPr>
              <a:t>RPN MTTR Correlation (Grouped by failure Mode)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125447831110051E-2"/>
          <c:y val="0.22842529558142832"/>
          <c:w val="0.88133774908120099"/>
          <c:h val="0.58922642762284194"/>
        </c:manualLayout>
      </c:layout>
      <c:scatterChart>
        <c:scatterStyle val="lineMarker"/>
        <c:varyColors val="0"/>
        <c:ser>
          <c:idx val="0"/>
          <c:order val="0"/>
          <c:tx>
            <c:strRef>
              <c:f>'Pivot Table'!$DF$12</c:f>
              <c:strCache>
                <c:ptCount val="1"/>
                <c:pt idx="0">
                  <c:v>Average of Downtime (hr.)</c:v>
                </c:pt>
              </c:strCache>
            </c:strRef>
          </c:tx>
          <c:spPr>
            <a:ln w="25400" cap="rnd">
              <a:noFill/>
              <a:round/>
            </a:ln>
            <a:effectLst/>
          </c:spPr>
          <c:marker>
            <c:symbol val="circle"/>
            <c:size val="5"/>
            <c:spPr>
              <a:solidFill>
                <a:schemeClr val="accent1"/>
              </a:solidFill>
              <a:ln w="9525">
                <a:solidFill>
                  <a:schemeClr val="accent1"/>
                </a:solidFill>
              </a:ln>
              <a:effectLst/>
            </c:spPr>
          </c:marker>
          <c:xVal>
            <c:numRef>
              <c:f>'Pivot Table'!$DE$13:$DE$37</c:f>
              <c:numCache>
                <c:formatCode>General</c:formatCode>
                <c:ptCount val="25"/>
                <c:pt idx="0">
                  <c:v>50</c:v>
                </c:pt>
                <c:pt idx="1">
                  <c:v>78</c:v>
                </c:pt>
                <c:pt idx="2">
                  <c:v>56</c:v>
                </c:pt>
                <c:pt idx="3">
                  <c:v>18</c:v>
                </c:pt>
                <c:pt idx="4">
                  <c:v>24</c:v>
                </c:pt>
                <c:pt idx="5">
                  <c:v>81.599999999999994</c:v>
                </c:pt>
                <c:pt idx="6">
                  <c:v>210</c:v>
                </c:pt>
                <c:pt idx="7">
                  <c:v>102</c:v>
                </c:pt>
                <c:pt idx="8">
                  <c:v>21</c:v>
                </c:pt>
                <c:pt idx="9">
                  <c:v>48</c:v>
                </c:pt>
                <c:pt idx="10">
                  <c:v>12</c:v>
                </c:pt>
                <c:pt idx="11">
                  <c:v>66.5</c:v>
                </c:pt>
                <c:pt idx="12">
                  <c:v>63</c:v>
                </c:pt>
                <c:pt idx="13">
                  <c:v>19.5</c:v>
                </c:pt>
                <c:pt idx="14">
                  <c:v>48</c:v>
                </c:pt>
                <c:pt idx="15">
                  <c:v>108</c:v>
                </c:pt>
                <c:pt idx="16">
                  <c:v>73.780487804878049</c:v>
                </c:pt>
              </c:numCache>
            </c:numRef>
          </c:xVal>
          <c:yVal>
            <c:numRef>
              <c:f>'Pivot Table'!$DF$13:$DF$37</c:f>
              <c:numCache>
                <c:formatCode>General</c:formatCode>
                <c:ptCount val="25"/>
                <c:pt idx="0">
                  <c:v>0.12</c:v>
                </c:pt>
                <c:pt idx="1">
                  <c:v>0.21249999999999997</c:v>
                </c:pt>
                <c:pt idx="2">
                  <c:v>0.11333333333333334</c:v>
                </c:pt>
                <c:pt idx="3">
                  <c:v>0.28999999999999998</c:v>
                </c:pt>
                <c:pt idx="4">
                  <c:v>0.16</c:v>
                </c:pt>
                <c:pt idx="5">
                  <c:v>0.182</c:v>
                </c:pt>
                <c:pt idx="6">
                  <c:v>0.09</c:v>
                </c:pt>
                <c:pt idx="7">
                  <c:v>0.40499999999999997</c:v>
                </c:pt>
                <c:pt idx="8">
                  <c:v>0.48</c:v>
                </c:pt>
                <c:pt idx="9">
                  <c:v>0.23666666666666666</c:v>
                </c:pt>
                <c:pt idx="10">
                  <c:v>0.2</c:v>
                </c:pt>
                <c:pt idx="11">
                  <c:v>0.33500000000000002</c:v>
                </c:pt>
                <c:pt idx="12">
                  <c:v>0.08</c:v>
                </c:pt>
                <c:pt idx="13">
                  <c:v>0.29500000000000004</c:v>
                </c:pt>
                <c:pt idx="14">
                  <c:v>0.1</c:v>
                </c:pt>
                <c:pt idx="15">
                  <c:v>0.09</c:v>
                </c:pt>
                <c:pt idx="16">
                  <c:v>0.23707317073170728</c:v>
                </c:pt>
              </c:numCache>
            </c:numRef>
          </c:yVal>
          <c:smooth val="0"/>
          <c:extLst>
            <c:ext xmlns:c16="http://schemas.microsoft.com/office/drawing/2014/chart" uri="{C3380CC4-5D6E-409C-BE32-E72D297353CC}">
              <c16:uniqueId val="{00000000-26FF-4D53-8E85-2D74A0CD9A9B}"/>
            </c:ext>
          </c:extLst>
        </c:ser>
        <c:dLbls>
          <c:showLegendKey val="0"/>
          <c:showVal val="0"/>
          <c:showCatName val="0"/>
          <c:showSerName val="0"/>
          <c:showPercent val="0"/>
          <c:showBubbleSize val="0"/>
        </c:dLbls>
        <c:axId val="2002129663"/>
        <c:axId val="2002130143"/>
      </c:scatterChart>
      <c:valAx>
        <c:axId val="200212966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RPN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130143"/>
        <c:crosses val="autoZero"/>
        <c:crossBetween val="midCat"/>
      </c:valAx>
      <c:valAx>
        <c:axId val="200213014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MTTR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12966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update..xlsm]Pivot Table!PivotTable4</c:name>
    <c:fmtId val="5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MTTR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Table'!$DQ$18:$DQ$19</c:f>
              <c:strCache>
                <c:ptCount val="1"/>
                <c:pt idx="0">
                  <c:v>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Table'!$DP$20:$DP$21</c:f>
              <c:strCache>
                <c:ptCount val="2"/>
                <c:pt idx="0">
                  <c:v>RTG</c:v>
                </c:pt>
                <c:pt idx="1">
                  <c:v>STS</c:v>
                </c:pt>
              </c:strCache>
            </c:strRef>
          </c:cat>
          <c:val>
            <c:numRef>
              <c:f>'Pivot Table'!$DQ$20:$DQ$21</c:f>
              <c:numCache>
                <c:formatCode>0.00</c:formatCode>
                <c:ptCount val="2"/>
                <c:pt idx="0">
                  <c:v>0.20863636363636362</c:v>
                </c:pt>
                <c:pt idx="1">
                  <c:v>0.25181818181818183</c:v>
                </c:pt>
              </c:numCache>
            </c:numRef>
          </c:val>
          <c:extLst>
            <c:ext xmlns:c16="http://schemas.microsoft.com/office/drawing/2014/chart" uri="{C3380CC4-5D6E-409C-BE32-E72D297353CC}">
              <c16:uniqueId val="{00000000-7F70-4B92-9512-12A098161D42}"/>
            </c:ext>
          </c:extLst>
        </c:ser>
        <c:ser>
          <c:idx val="1"/>
          <c:order val="1"/>
          <c:tx>
            <c:strRef>
              <c:f>'Pivot Table'!$DR$18:$DR$19</c:f>
              <c:strCache>
                <c:ptCount val="1"/>
                <c:pt idx="0">
                  <c:v>OP</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Table'!$DP$20:$DP$21</c:f>
              <c:strCache>
                <c:ptCount val="2"/>
                <c:pt idx="0">
                  <c:v>RTG</c:v>
                </c:pt>
                <c:pt idx="1">
                  <c:v>STS</c:v>
                </c:pt>
              </c:strCache>
            </c:strRef>
          </c:cat>
          <c:val>
            <c:numRef>
              <c:f>'Pivot Table'!$DR$20:$DR$21</c:f>
              <c:numCache>
                <c:formatCode>0.00</c:formatCode>
                <c:ptCount val="2"/>
                <c:pt idx="0">
                  <c:v>0.29333333333333333</c:v>
                </c:pt>
                <c:pt idx="1">
                  <c:v>0.3</c:v>
                </c:pt>
              </c:numCache>
            </c:numRef>
          </c:val>
          <c:extLst>
            <c:ext xmlns:c16="http://schemas.microsoft.com/office/drawing/2014/chart" uri="{C3380CC4-5D6E-409C-BE32-E72D297353CC}">
              <c16:uniqueId val="{00000003-32CE-4B4A-89CF-F5B09A636BB9}"/>
            </c:ext>
          </c:extLst>
        </c:ser>
        <c:dLbls>
          <c:dLblPos val="inEnd"/>
          <c:showLegendKey val="0"/>
          <c:showVal val="1"/>
          <c:showCatName val="0"/>
          <c:showSerName val="0"/>
          <c:showPercent val="0"/>
          <c:showBubbleSize val="0"/>
        </c:dLbls>
        <c:gapWidth val="50"/>
        <c:overlap val="100"/>
        <c:axId val="2059956176"/>
        <c:axId val="2059948976"/>
      </c:barChart>
      <c:catAx>
        <c:axId val="2059956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948976"/>
        <c:crosses val="autoZero"/>
        <c:auto val="1"/>
        <c:lblAlgn val="ctr"/>
        <c:lblOffset val="100"/>
        <c:noMultiLvlLbl val="0"/>
      </c:catAx>
      <c:valAx>
        <c:axId val="2059948976"/>
        <c:scaling>
          <c:orientation val="minMax"/>
          <c:max val="0.30000000000000004"/>
        </c:scaling>
        <c:delete val="1"/>
        <c:axPos val="b"/>
        <c:numFmt formatCode="0.00" sourceLinked="1"/>
        <c:majorTickMark val="out"/>
        <c:minorTickMark val="none"/>
        <c:tickLblPos val="nextTo"/>
        <c:crossAx val="2059956176"/>
        <c:crosses val="autoZero"/>
        <c:crossBetween val="between"/>
        <c:majorUnit val="0.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update..xlsm]Dashboard!PivotTable32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Monthly Downtime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Dashboard!$B$8</c:f>
              <c:strCache>
                <c:ptCount val="1"/>
                <c:pt idx="0">
                  <c:v>Total</c:v>
                </c:pt>
              </c:strCache>
            </c:strRef>
          </c:tx>
          <c:spPr>
            <a:ln w="28575" cap="rnd">
              <a:solidFill>
                <a:schemeClr val="accent1"/>
              </a:solidFill>
              <a:round/>
            </a:ln>
            <a:effectLst/>
          </c:spPr>
          <c:marker>
            <c:symbol val="none"/>
          </c:marker>
          <c:cat>
            <c:multiLvlStrRef>
              <c:f>Dashboard!$A$9:$A$11</c:f>
              <c:multiLvlStrCache>
                <c:ptCount val="1"/>
                <c:lvl>
                  <c:pt idx="0">
                    <c:v>Oct</c:v>
                  </c:pt>
                </c:lvl>
                <c:lvl>
                  <c:pt idx="0">
                    <c:v>2026</c:v>
                  </c:pt>
                </c:lvl>
              </c:multiLvlStrCache>
            </c:multiLvlStrRef>
          </c:cat>
          <c:val>
            <c:numRef>
              <c:f>Dashboard!$B$9:$B$11</c:f>
              <c:numCache>
                <c:formatCode>General</c:formatCode>
                <c:ptCount val="1"/>
                <c:pt idx="0">
                  <c:v>9.7200000000000006</c:v>
                </c:pt>
              </c:numCache>
            </c:numRef>
          </c:val>
          <c:smooth val="0"/>
          <c:extLst>
            <c:ext xmlns:c16="http://schemas.microsoft.com/office/drawing/2014/chart" uri="{C3380CC4-5D6E-409C-BE32-E72D297353CC}">
              <c16:uniqueId val="{00000000-CA82-4EB6-A8CA-FFDF1036D533}"/>
            </c:ext>
          </c:extLst>
        </c:ser>
        <c:dLbls>
          <c:showLegendKey val="0"/>
          <c:showVal val="0"/>
          <c:showCatName val="0"/>
          <c:showSerName val="0"/>
          <c:showPercent val="0"/>
          <c:showBubbleSize val="0"/>
        </c:dLbls>
        <c:smooth val="0"/>
        <c:axId val="2000373199"/>
        <c:axId val="2000367439"/>
      </c:lineChart>
      <c:catAx>
        <c:axId val="2000373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367439"/>
        <c:crosses val="autoZero"/>
        <c:auto val="1"/>
        <c:lblAlgn val="ctr"/>
        <c:lblOffset val="100"/>
        <c:noMultiLvlLbl val="0"/>
      </c:catAx>
      <c:valAx>
        <c:axId val="2000367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373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update..xlsm]Dashboard!PivotTable33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Failures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Dashboard!$I$8</c:f>
              <c:strCache>
                <c:ptCount val="1"/>
                <c:pt idx="0">
                  <c:v>Total</c:v>
                </c:pt>
              </c:strCache>
            </c:strRef>
          </c:tx>
          <c:spPr>
            <a:solidFill>
              <a:schemeClr val="accent1"/>
            </a:solidFill>
            <a:ln>
              <a:noFill/>
            </a:ln>
            <a:effectLst/>
          </c:spPr>
          <c:invertIfNegative val="0"/>
          <c:cat>
            <c:multiLvlStrRef>
              <c:f>Dashboard!$H$9:$H$11</c:f>
              <c:multiLvlStrCache>
                <c:ptCount val="1"/>
                <c:lvl>
                  <c:pt idx="0">
                    <c:v>Oct</c:v>
                  </c:pt>
                </c:lvl>
                <c:lvl>
                  <c:pt idx="0">
                    <c:v>2026</c:v>
                  </c:pt>
                </c:lvl>
              </c:multiLvlStrCache>
            </c:multiLvlStrRef>
          </c:cat>
          <c:val>
            <c:numRef>
              <c:f>Dashboard!$I$9:$I$11</c:f>
              <c:numCache>
                <c:formatCode>General</c:formatCode>
                <c:ptCount val="1"/>
                <c:pt idx="0">
                  <c:v>41</c:v>
                </c:pt>
              </c:numCache>
            </c:numRef>
          </c:val>
          <c:extLst>
            <c:ext xmlns:c16="http://schemas.microsoft.com/office/drawing/2014/chart" uri="{C3380CC4-5D6E-409C-BE32-E72D297353CC}">
              <c16:uniqueId val="{00000000-054F-43B0-B999-BE3F5D3B1990}"/>
            </c:ext>
          </c:extLst>
        </c:ser>
        <c:dLbls>
          <c:showLegendKey val="0"/>
          <c:showVal val="0"/>
          <c:showCatName val="0"/>
          <c:showSerName val="0"/>
          <c:showPercent val="0"/>
          <c:showBubbleSize val="0"/>
        </c:dLbls>
        <c:gapWidth val="219"/>
        <c:overlap val="-27"/>
        <c:axId val="1605398352"/>
        <c:axId val="1605406992"/>
      </c:barChart>
      <c:catAx>
        <c:axId val="1605398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406992"/>
        <c:crosses val="autoZero"/>
        <c:auto val="1"/>
        <c:lblAlgn val="ctr"/>
        <c:lblOffset val="100"/>
        <c:noMultiLvlLbl val="0"/>
      </c:catAx>
      <c:valAx>
        <c:axId val="1605406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398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update..xlsm]Dashboard!PivotTable34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Top Equipment by Downtime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Dashboard!$B$25</c:f>
              <c:strCache>
                <c:ptCount val="1"/>
                <c:pt idx="0">
                  <c:v>Total</c:v>
                </c:pt>
              </c:strCache>
            </c:strRef>
          </c:tx>
          <c:spPr>
            <a:solidFill>
              <a:schemeClr val="accent1"/>
            </a:solidFill>
            <a:ln>
              <a:noFill/>
            </a:ln>
            <a:effectLst/>
          </c:spPr>
          <c:invertIfNegative val="0"/>
          <c:cat>
            <c:strRef>
              <c:f>Dashboard!$A$26:$A$36</c:f>
              <c:strCache>
                <c:ptCount val="10"/>
                <c:pt idx="0">
                  <c:v>STS06</c:v>
                </c:pt>
                <c:pt idx="1">
                  <c:v>RTG24</c:v>
                </c:pt>
                <c:pt idx="2">
                  <c:v>RTG22</c:v>
                </c:pt>
                <c:pt idx="3">
                  <c:v>STS03</c:v>
                </c:pt>
                <c:pt idx="4">
                  <c:v>STS01</c:v>
                </c:pt>
                <c:pt idx="5">
                  <c:v>RTG27</c:v>
                </c:pt>
                <c:pt idx="6">
                  <c:v>RTG05</c:v>
                </c:pt>
                <c:pt idx="7">
                  <c:v>RTG25</c:v>
                </c:pt>
                <c:pt idx="8">
                  <c:v>STS05</c:v>
                </c:pt>
                <c:pt idx="9">
                  <c:v>RTG12</c:v>
                </c:pt>
              </c:strCache>
            </c:strRef>
          </c:cat>
          <c:val>
            <c:numRef>
              <c:f>Dashboard!$B$26:$B$36</c:f>
              <c:numCache>
                <c:formatCode>General</c:formatCode>
                <c:ptCount val="10"/>
                <c:pt idx="0">
                  <c:v>1.27</c:v>
                </c:pt>
                <c:pt idx="1">
                  <c:v>1.21</c:v>
                </c:pt>
                <c:pt idx="2">
                  <c:v>1.1299999999999999</c:v>
                </c:pt>
                <c:pt idx="3">
                  <c:v>0.88</c:v>
                </c:pt>
                <c:pt idx="4">
                  <c:v>0.5</c:v>
                </c:pt>
                <c:pt idx="5">
                  <c:v>0.5</c:v>
                </c:pt>
                <c:pt idx="6">
                  <c:v>0.5</c:v>
                </c:pt>
                <c:pt idx="7">
                  <c:v>0.48</c:v>
                </c:pt>
                <c:pt idx="8">
                  <c:v>0.45</c:v>
                </c:pt>
                <c:pt idx="9">
                  <c:v>0.38</c:v>
                </c:pt>
              </c:numCache>
            </c:numRef>
          </c:val>
          <c:extLst>
            <c:ext xmlns:c16="http://schemas.microsoft.com/office/drawing/2014/chart" uri="{C3380CC4-5D6E-409C-BE32-E72D297353CC}">
              <c16:uniqueId val="{00000000-A216-44BA-AB2A-4265E2B23006}"/>
            </c:ext>
          </c:extLst>
        </c:ser>
        <c:dLbls>
          <c:showLegendKey val="0"/>
          <c:showVal val="0"/>
          <c:showCatName val="0"/>
          <c:showSerName val="0"/>
          <c:showPercent val="0"/>
          <c:showBubbleSize val="0"/>
        </c:dLbls>
        <c:gapWidth val="182"/>
        <c:axId val="1984377711"/>
        <c:axId val="1984384431"/>
      </c:barChart>
      <c:catAx>
        <c:axId val="19843777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384431"/>
        <c:crosses val="autoZero"/>
        <c:auto val="1"/>
        <c:lblAlgn val="ctr"/>
        <c:lblOffset val="100"/>
        <c:noMultiLvlLbl val="0"/>
      </c:catAx>
      <c:valAx>
        <c:axId val="19843844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37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update..xlsm]Dashboard!PivotTable35</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b="1"/>
              <a:t>Failure Mode Pareto</a:t>
            </a: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Dashboard!$I$25</c:f>
              <c:strCache>
                <c:ptCount val="1"/>
                <c:pt idx="0">
                  <c:v>Total</c:v>
                </c:pt>
              </c:strCache>
            </c:strRef>
          </c:tx>
          <c:spPr>
            <a:solidFill>
              <a:schemeClr val="accent1"/>
            </a:solidFill>
            <a:ln>
              <a:noFill/>
            </a:ln>
            <a:effectLst/>
          </c:spPr>
          <c:invertIfNegative val="0"/>
          <c:cat>
            <c:strRef>
              <c:f>Dashboard!$H$26:$H$36</c:f>
              <c:strCache>
                <c:ptCount val="10"/>
                <c:pt idx="0">
                  <c:v>Hoist Motion Failure</c:v>
                </c:pt>
                <c:pt idx="1">
                  <c:v>Control System Unavailable</c:v>
                </c:pt>
                <c:pt idx="2">
                  <c:v>Over Travel Limit / Motion Limit Exceeded</c:v>
                </c:pt>
                <c:pt idx="3">
                  <c:v>Gantry Motion Failure</c:v>
                </c:pt>
                <c:pt idx="4">
                  <c:v>Landing / Positioning Fault</c:v>
                </c:pt>
                <c:pt idx="5">
                  <c:v>Sensor Fault</c:v>
                </c:pt>
                <c:pt idx="6">
                  <c:v>Joystick / Command Device Fault</c:v>
                </c:pt>
                <c:pt idx="7">
                  <c:v>Diesel Engine Unavailable</c:v>
                </c:pt>
                <c:pt idx="8">
                  <c:v>Electrical Protection Trip</c:v>
                </c:pt>
                <c:pt idx="9">
                  <c:v>Oil / Lubrication System Fault</c:v>
                </c:pt>
              </c:strCache>
            </c:strRef>
          </c:cat>
          <c:val>
            <c:numRef>
              <c:f>Dashboard!$I$26:$I$36</c:f>
              <c:numCache>
                <c:formatCode>General</c:formatCode>
                <c:ptCount val="10"/>
                <c:pt idx="0">
                  <c:v>2.4299999999999997</c:v>
                </c:pt>
                <c:pt idx="1">
                  <c:v>1.6999999999999997</c:v>
                </c:pt>
                <c:pt idx="2">
                  <c:v>1.34</c:v>
                </c:pt>
                <c:pt idx="3">
                  <c:v>0.91</c:v>
                </c:pt>
                <c:pt idx="4">
                  <c:v>0.71</c:v>
                </c:pt>
                <c:pt idx="5">
                  <c:v>0.59000000000000008</c:v>
                </c:pt>
                <c:pt idx="6">
                  <c:v>0.48</c:v>
                </c:pt>
                <c:pt idx="7">
                  <c:v>0.34</c:v>
                </c:pt>
                <c:pt idx="8">
                  <c:v>0.28999999999999998</c:v>
                </c:pt>
                <c:pt idx="9">
                  <c:v>0.2</c:v>
                </c:pt>
              </c:numCache>
            </c:numRef>
          </c:val>
          <c:extLst>
            <c:ext xmlns:c16="http://schemas.microsoft.com/office/drawing/2014/chart" uri="{C3380CC4-5D6E-409C-BE32-E72D297353CC}">
              <c16:uniqueId val="{00000000-9A6E-42D8-8D3C-D66402D926FE}"/>
            </c:ext>
          </c:extLst>
        </c:ser>
        <c:dLbls>
          <c:showLegendKey val="0"/>
          <c:showVal val="0"/>
          <c:showCatName val="0"/>
          <c:showSerName val="0"/>
          <c:showPercent val="0"/>
          <c:showBubbleSize val="0"/>
        </c:dLbls>
        <c:gapWidth val="182"/>
        <c:axId val="1405085504"/>
        <c:axId val="1405093184"/>
      </c:barChart>
      <c:catAx>
        <c:axId val="14050855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093184"/>
        <c:crosses val="autoZero"/>
        <c:auto val="1"/>
        <c:lblAlgn val="ctr"/>
        <c:lblOffset val="100"/>
        <c:noMultiLvlLbl val="0"/>
      </c:catAx>
      <c:valAx>
        <c:axId val="1405093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085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Dashboard!$B$42</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38F-4608-A0E1-D7A0310C301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38F-4608-A0E1-D7A0310C301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38F-4608-A0E1-D7A0310C301A}"/>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Dashboard!$A$43:$A$45</c:f>
              <c:strCache>
                <c:ptCount val="3"/>
                <c:pt idx="0">
                  <c:v>Low</c:v>
                </c:pt>
                <c:pt idx="1">
                  <c:v>Medium</c:v>
                </c:pt>
                <c:pt idx="2">
                  <c:v>High</c:v>
                </c:pt>
              </c:strCache>
            </c:strRef>
          </c:cat>
          <c:val>
            <c:numRef>
              <c:f>Dashboard!$B$43:$B$45</c:f>
              <c:numCache>
                <c:formatCode>General</c:formatCode>
                <c:ptCount val="3"/>
                <c:pt idx="0">
                  <c:v>281</c:v>
                </c:pt>
                <c:pt idx="1">
                  <c:v>296</c:v>
                </c:pt>
                <c:pt idx="2">
                  <c:v>262</c:v>
                </c:pt>
              </c:numCache>
            </c:numRef>
          </c:val>
          <c:extLst>
            <c:ext xmlns:c16="http://schemas.microsoft.com/office/drawing/2014/chart" uri="{C3380CC4-5D6E-409C-BE32-E72D297353CC}">
              <c16:uniqueId val="{00000000-6F90-4688-895D-0AC84DAC299F}"/>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Dashboard!$F$42</c:f>
              <c:strCache>
                <c:ptCount val="1"/>
                <c:pt idx="0">
                  <c:v>Before</c:v>
                </c:pt>
              </c:strCache>
            </c:strRef>
          </c:tx>
          <c:spPr>
            <a:solidFill>
              <a:schemeClr val="accent1"/>
            </a:solidFill>
            <a:ln>
              <a:noFill/>
            </a:ln>
            <a:effectLst/>
          </c:spPr>
          <c:invertIfNegative val="0"/>
          <c:cat>
            <c:strRef>
              <c:f>Dashboard!$E$43:$E$46</c:f>
              <c:strCache>
                <c:ptCount val="4"/>
                <c:pt idx="0">
                  <c:v>Severity</c:v>
                </c:pt>
                <c:pt idx="1">
                  <c:v>Occurrence</c:v>
                </c:pt>
                <c:pt idx="2">
                  <c:v>Detectability</c:v>
                </c:pt>
                <c:pt idx="3">
                  <c:v>RPN</c:v>
                </c:pt>
              </c:strCache>
            </c:strRef>
          </c:cat>
          <c:val>
            <c:numRef>
              <c:f>Dashboard!$F$43:$F$46</c:f>
              <c:numCache>
                <c:formatCode>General</c:formatCode>
                <c:ptCount val="4"/>
                <c:pt idx="0">
                  <c:v>6.3349225268176399</c:v>
                </c:pt>
                <c:pt idx="1">
                  <c:v>4.201430274135876</c:v>
                </c:pt>
                <c:pt idx="2">
                  <c:v>3.4243146603098928</c:v>
                </c:pt>
                <c:pt idx="3">
                  <c:v>81.087008343265794</c:v>
                </c:pt>
              </c:numCache>
            </c:numRef>
          </c:val>
          <c:extLst>
            <c:ext xmlns:c16="http://schemas.microsoft.com/office/drawing/2014/chart" uri="{C3380CC4-5D6E-409C-BE32-E72D297353CC}">
              <c16:uniqueId val="{00000000-EAA9-4BE9-840F-6E53986D63E1}"/>
            </c:ext>
          </c:extLst>
        </c:ser>
        <c:ser>
          <c:idx val="1"/>
          <c:order val="1"/>
          <c:tx>
            <c:strRef>
              <c:f>Dashboard!$G$42</c:f>
              <c:strCache>
                <c:ptCount val="1"/>
                <c:pt idx="0">
                  <c:v>After</c:v>
                </c:pt>
              </c:strCache>
            </c:strRef>
          </c:tx>
          <c:spPr>
            <a:solidFill>
              <a:schemeClr val="accent2"/>
            </a:solidFill>
            <a:ln>
              <a:noFill/>
            </a:ln>
            <a:effectLst/>
          </c:spPr>
          <c:invertIfNegative val="0"/>
          <c:cat>
            <c:strRef>
              <c:f>Dashboard!$E$43:$E$46</c:f>
              <c:strCache>
                <c:ptCount val="4"/>
                <c:pt idx="0">
                  <c:v>Severity</c:v>
                </c:pt>
                <c:pt idx="1">
                  <c:v>Occurrence</c:v>
                </c:pt>
                <c:pt idx="2">
                  <c:v>Detectability</c:v>
                </c:pt>
                <c:pt idx="3">
                  <c:v>RPN</c:v>
                </c:pt>
              </c:strCache>
            </c:strRef>
          </c:cat>
          <c:val>
            <c:numRef>
              <c:f>Dashboard!$G$43:$G$46</c:f>
              <c:numCache>
                <c:formatCode>General</c:formatCode>
                <c:ptCount val="4"/>
                <c:pt idx="0">
                  <c:v>6.3349225268176399</c:v>
                </c:pt>
                <c:pt idx="1">
                  <c:v>3.7675804529201429</c:v>
                </c:pt>
                <c:pt idx="2">
                  <c:v>2.8438617401668651</c:v>
                </c:pt>
                <c:pt idx="3">
                  <c:v>61.902264600715135</c:v>
                </c:pt>
              </c:numCache>
            </c:numRef>
          </c:val>
          <c:extLst>
            <c:ext xmlns:c16="http://schemas.microsoft.com/office/drawing/2014/chart" uri="{C3380CC4-5D6E-409C-BE32-E72D297353CC}">
              <c16:uniqueId val="{00000001-EAA9-4BE9-840F-6E53986D63E1}"/>
            </c:ext>
          </c:extLst>
        </c:ser>
        <c:dLbls>
          <c:showLegendKey val="0"/>
          <c:showVal val="0"/>
          <c:showCatName val="0"/>
          <c:showSerName val="0"/>
          <c:showPercent val="0"/>
          <c:showBubbleSize val="0"/>
        </c:dLbls>
        <c:gapWidth val="219"/>
        <c:overlap val="-27"/>
        <c:axId val="1346254927"/>
        <c:axId val="1346257327"/>
      </c:barChart>
      <c:catAx>
        <c:axId val="1346254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257327"/>
        <c:crosses val="autoZero"/>
        <c:auto val="1"/>
        <c:lblAlgn val="ctr"/>
        <c:lblOffset val="100"/>
        <c:noMultiLvlLbl val="0"/>
      </c:catAx>
      <c:valAx>
        <c:axId val="1346257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25492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[FMEA Visualization Last update..xlsm]Dashboard!PivotTable41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Action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Dashboard!$O$25</c:f>
              <c:strCache>
                <c:ptCount val="1"/>
                <c:pt idx="0">
                  <c:v>Total</c:v>
                </c:pt>
              </c:strCache>
            </c:strRef>
          </c:tx>
          <c:spPr>
            <a:solidFill>
              <a:schemeClr val="accent1"/>
            </a:solidFill>
            <a:ln>
              <a:noFill/>
            </a:ln>
            <a:effectLst/>
          </c:spPr>
          <c:invertIfNegative val="0"/>
          <c:cat>
            <c:strRef>
              <c:f>Dashboard!$N$26:$N$28</c:f>
              <c:strCache>
                <c:ptCount val="2"/>
                <c:pt idx="0">
                  <c:v>Finished</c:v>
                </c:pt>
                <c:pt idx="1">
                  <c:v>Open</c:v>
                </c:pt>
              </c:strCache>
            </c:strRef>
          </c:cat>
          <c:val>
            <c:numRef>
              <c:f>Dashboard!$O$26:$O$28</c:f>
              <c:numCache>
                <c:formatCode>General</c:formatCode>
                <c:ptCount val="2"/>
                <c:pt idx="0">
                  <c:v>361</c:v>
                </c:pt>
                <c:pt idx="1">
                  <c:v>124</c:v>
                </c:pt>
              </c:numCache>
            </c:numRef>
          </c:val>
          <c:extLst>
            <c:ext xmlns:c16="http://schemas.microsoft.com/office/drawing/2014/chart" uri="{C3380CC4-5D6E-409C-BE32-E72D297353CC}">
              <c16:uniqueId val="{00000000-ABFF-4462-8A2B-BBC3CE7E71B5}"/>
            </c:ext>
          </c:extLst>
        </c:ser>
        <c:dLbls>
          <c:showLegendKey val="0"/>
          <c:showVal val="0"/>
          <c:showCatName val="0"/>
          <c:showSerName val="0"/>
          <c:showPercent val="0"/>
          <c:showBubbleSize val="0"/>
        </c:dLbls>
        <c:gapWidth val="219"/>
        <c:overlap val="-27"/>
        <c:axId val="2019914319"/>
        <c:axId val="2019914799"/>
      </c:barChart>
      <c:catAx>
        <c:axId val="201991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9914799"/>
        <c:crosses val="autoZero"/>
        <c:auto val="1"/>
        <c:lblAlgn val="ctr"/>
        <c:lblOffset val="100"/>
        <c:noMultiLvlLbl val="0"/>
      </c:catAx>
      <c:valAx>
        <c:axId val="20199147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9914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[FMEA Visualization Last update..xlsm]Dashboard!PivotTable2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latin typeface="+mn-lt"/>
                <a:ea typeface="+mn-ea"/>
                <a:cs typeface="+mn-cs"/>
              </a:rPr>
              <a:t>Reactives Vs equipment 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hade val="50000"/>
            </a:schemeClr>
          </a:solidFill>
          <a:ln>
            <a:noFill/>
          </a:ln>
          <a:effectLst/>
        </c:spPr>
      </c:pivotFmt>
      <c:pivotFmt>
        <c:idx val="2"/>
        <c:spPr>
          <a:solidFill>
            <a:schemeClr val="accent1">
              <a:shade val="70000"/>
            </a:schemeClr>
          </a:solidFill>
          <a:ln>
            <a:noFill/>
          </a:ln>
          <a:effectLst/>
        </c:spPr>
      </c:pivotFmt>
      <c:pivotFmt>
        <c:idx val="3"/>
        <c:spPr>
          <a:solidFill>
            <a:schemeClr val="accent1">
              <a:shade val="50000"/>
            </a:schemeClr>
          </a:solidFill>
          <a:ln>
            <a:noFill/>
          </a:ln>
          <a:effectLst/>
        </c:spPr>
      </c:pivotFmt>
      <c:pivotFmt>
        <c:idx val="4"/>
        <c:spPr>
          <a:solidFill>
            <a:schemeClr val="accent1">
              <a:tint val="70000"/>
            </a:schemeClr>
          </a:solidFill>
          <a:ln>
            <a:noFill/>
          </a:ln>
          <a:effectLst/>
        </c:spPr>
      </c:pivotFmt>
      <c:pivotFmt>
        <c:idx val="5"/>
        <c:spPr>
          <a:solidFill>
            <a:schemeClr val="accent1">
              <a:tint val="65000"/>
            </a:schemeClr>
          </a:solidFill>
          <a:ln>
            <a:noFill/>
          </a:ln>
          <a:effectLst/>
        </c:spPr>
      </c:pivotFmt>
      <c:pivotFmt>
        <c:idx val="6"/>
        <c:spPr>
          <a:solidFill>
            <a:schemeClr val="accent1">
              <a:tint val="48000"/>
            </a:schemeClr>
          </a:solidFill>
          <a:ln>
            <a:noFill/>
          </a:ln>
          <a:effectLst/>
        </c:spPr>
      </c:pivotFmt>
      <c:pivotFmt>
        <c:idx val="7"/>
        <c:spPr>
          <a:solidFill>
            <a:schemeClr val="accent1"/>
          </a:solidFill>
          <a:ln>
            <a:noFill/>
          </a:ln>
          <a:effectLst/>
        </c:spPr>
      </c:pivotFmt>
    </c:pivotFmts>
    <c:plotArea>
      <c:layout/>
      <c:barChart>
        <c:barDir val="col"/>
        <c:grouping val="clustered"/>
        <c:varyColors val="1"/>
        <c:ser>
          <c:idx val="0"/>
          <c:order val="0"/>
          <c:tx>
            <c:strRef>
              <c:f>Dashboard!$O$43</c:f>
              <c:strCache>
                <c:ptCount val="1"/>
                <c:pt idx="0">
                  <c:v>Total</c:v>
                </c:pt>
              </c:strCache>
            </c:strRef>
          </c:tx>
          <c:invertIfNegative val="0"/>
          <c:dPt>
            <c:idx val="0"/>
            <c:invertIfNegative val="0"/>
            <c:bubble3D val="0"/>
            <c:spPr>
              <a:solidFill>
                <a:schemeClr val="accent1">
                  <a:shade val="50000"/>
                </a:schemeClr>
              </a:solidFill>
              <a:ln>
                <a:noFill/>
              </a:ln>
              <a:effectLst/>
            </c:spPr>
            <c:extLst>
              <c:ext xmlns:c16="http://schemas.microsoft.com/office/drawing/2014/chart" uri="{C3380CC4-5D6E-409C-BE32-E72D297353CC}">
                <c16:uniqueId val="{00000001-525E-4262-9D71-1E856D354B57}"/>
              </c:ext>
            </c:extLst>
          </c:dPt>
          <c:dPt>
            <c:idx val="1"/>
            <c:invertIfNegative val="0"/>
            <c:bubble3D val="0"/>
            <c:spPr>
              <a:solidFill>
                <a:schemeClr val="accent1">
                  <a:shade val="70000"/>
                </a:schemeClr>
              </a:solidFill>
              <a:ln>
                <a:noFill/>
              </a:ln>
              <a:effectLst/>
            </c:spPr>
            <c:extLst>
              <c:ext xmlns:c16="http://schemas.microsoft.com/office/drawing/2014/chart" uri="{C3380CC4-5D6E-409C-BE32-E72D297353CC}">
                <c16:uniqueId val="{00000003-525E-4262-9D71-1E856D354B57}"/>
              </c:ext>
            </c:extLst>
          </c:dPt>
          <c:dPt>
            <c:idx val="2"/>
            <c:invertIfNegative val="0"/>
            <c:bubble3D val="0"/>
            <c:spPr>
              <a:solidFill>
                <a:schemeClr val="accent1">
                  <a:shade val="50000"/>
                </a:schemeClr>
              </a:solidFill>
              <a:ln>
                <a:noFill/>
              </a:ln>
              <a:effectLst/>
            </c:spPr>
            <c:extLst>
              <c:ext xmlns:c16="http://schemas.microsoft.com/office/drawing/2014/chart" uri="{C3380CC4-5D6E-409C-BE32-E72D297353CC}">
                <c16:uniqueId val="{00000005-525E-4262-9D71-1E856D354B57}"/>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7-525E-4262-9D71-1E856D354B57}"/>
              </c:ext>
            </c:extLst>
          </c:dPt>
          <c:dPt>
            <c:idx val="4"/>
            <c:invertIfNegative val="0"/>
            <c:bubble3D val="0"/>
            <c:spPr>
              <a:solidFill>
                <a:schemeClr val="accent1">
                  <a:tint val="70000"/>
                </a:schemeClr>
              </a:solidFill>
              <a:ln>
                <a:noFill/>
              </a:ln>
              <a:effectLst/>
            </c:spPr>
            <c:extLst>
              <c:ext xmlns:c16="http://schemas.microsoft.com/office/drawing/2014/chart" uri="{C3380CC4-5D6E-409C-BE32-E72D297353CC}">
                <c16:uniqueId val="{00000009-525E-4262-9D71-1E856D354B57}"/>
              </c:ext>
            </c:extLst>
          </c:dPt>
          <c:dPt>
            <c:idx val="5"/>
            <c:invertIfNegative val="0"/>
            <c:bubble3D val="0"/>
            <c:spPr>
              <a:solidFill>
                <a:schemeClr val="accent1">
                  <a:tint val="65000"/>
                </a:schemeClr>
              </a:solidFill>
              <a:ln>
                <a:noFill/>
              </a:ln>
              <a:effectLst/>
            </c:spPr>
            <c:extLst>
              <c:ext xmlns:c16="http://schemas.microsoft.com/office/drawing/2014/chart" uri="{C3380CC4-5D6E-409C-BE32-E72D297353CC}">
                <c16:uniqueId val="{0000000B-525E-4262-9D71-1E856D354B57}"/>
              </c:ext>
            </c:extLst>
          </c:dPt>
          <c:dPt>
            <c:idx val="6"/>
            <c:invertIfNegative val="0"/>
            <c:bubble3D val="0"/>
            <c:spPr>
              <a:solidFill>
                <a:schemeClr val="accent1">
                  <a:tint val="48000"/>
                </a:schemeClr>
              </a:solidFill>
              <a:ln>
                <a:noFill/>
              </a:ln>
              <a:effectLst/>
            </c:spPr>
            <c:extLst>
              <c:ext xmlns:c16="http://schemas.microsoft.com/office/drawing/2014/chart" uri="{C3380CC4-5D6E-409C-BE32-E72D297353CC}">
                <c16:uniqueId val="{0000000D-6218-4351-A29A-E0176A18574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Dashboard!$N$44:$N$51</c:f>
              <c:strCache>
                <c:ptCount val="7"/>
                <c:pt idx="0">
                  <c:v>EH</c:v>
                </c:pt>
                <c:pt idx="1">
                  <c:v>RS</c:v>
                </c:pt>
                <c:pt idx="2">
                  <c:v>RTG</c:v>
                </c:pt>
                <c:pt idx="3">
                  <c:v>SP</c:v>
                </c:pt>
                <c:pt idx="4">
                  <c:v>STS</c:v>
                </c:pt>
                <c:pt idx="5">
                  <c:v>TR</c:v>
                </c:pt>
                <c:pt idx="6">
                  <c:v>TT</c:v>
                </c:pt>
              </c:strCache>
            </c:strRef>
          </c:cat>
          <c:val>
            <c:numRef>
              <c:f>Dashboard!$O$44:$O$51</c:f>
              <c:numCache>
                <c:formatCode>General</c:formatCode>
                <c:ptCount val="7"/>
                <c:pt idx="0">
                  <c:v>1</c:v>
                </c:pt>
                <c:pt idx="1">
                  <c:v>5</c:v>
                </c:pt>
                <c:pt idx="2">
                  <c:v>311</c:v>
                </c:pt>
                <c:pt idx="3">
                  <c:v>1</c:v>
                </c:pt>
                <c:pt idx="4">
                  <c:v>153</c:v>
                </c:pt>
                <c:pt idx="5">
                  <c:v>2</c:v>
                </c:pt>
                <c:pt idx="6">
                  <c:v>12</c:v>
                </c:pt>
              </c:numCache>
            </c:numRef>
          </c:val>
          <c:extLst>
            <c:ext xmlns:c16="http://schemas.microsoft.com/office/drawing/2014/chart" uri="{C3380CC4-5D6E-409C-BE32-E72D297353CC}">
              <c16:uniqueId val="{00000000-CF09-4050-BAD3-4BF25EB14B25}"/>
            </c:ext>
          </c:extLst>
        </c:ser>
        <c:dLbls>
          <c:dLblPos val="outEnd"/>
          <c:showLegendKey val="0"/>
          <c:showVal val="1"/>
          <c:showCatName val="0"/>
          <c:showSerName val="0"/>
          <c:showPercent val="0"/>
          <c:showBubbleSize val="0"/>
        </c:dLbls>
        <c:gapWidth val="219"/>
        <c:overlap val="-27"/>
        <c:axId val="12693167"/>
        <c:axId val="12694127"/>
      </c:barChart>
      <c:catAx>
        <c:axId val="1269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2694127"/>
        <c:crosses val="autoZero"/>
        <c:auto val="1"/>
        <c:lblAlgn val="ctr"/>
        <c:lblOffset val="100"/>
        <c:noMultiLvlLbl val="0"/>
      </c:catAx>
      <c:valAx>
        <c:axId val="126941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693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data id="1">
      <cx:strDim type="cat">
        <cx:f>_xlchart.v1.0</cx:f>
      </cx:strDim>
      <cx:numDim type="val">
        <cx:f>_xlchart.v1.4</cx:f>
      </cx:numDim>
    </cx:data>
  </cx:chartData>
  <cx:chart>
    <cx:title pos="t" align="ctr" overlay="0">
      <cx:tx>
        <cx:txData>
          <cx:v>Failure Mode Pareto</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Failure Mode Pareto</a:t>
          </a:r>
        </a:p>
      </cx:txPr>
    </cx:title>
    <cx:plotArea>
      <cx:plotAreaRegion>
        <cx:series layoutId="clusteredColumn" uniqueId="{00000000-D8E4-4948-8D7C-3D99212B221B}" formatIdx="0">
          <cx:tx>
            <cx:txData>
              <cx:f>_xlchart.v1.1</cx:f>
              <cx:v>Column2</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separator>, </cx:separator>
          </cx:dataLabels>
          <cx:dataId val="0"/>
          <cx:layoutPr>
            <cx:aggregation/>
          </cx:layoutPr>
          <cx:axisId val="1"/>
        </cx:series>
        <cx:series layoutId="paretoLine" ownerIdx="0" uniqueId="{4A59BD77-A296-46C2-B2C5-056DCC47EDC9}" formatIdx="1">
          <cx:axisId val="2"/>
        </cx:series>
        <cx:series layoutId="clusteredColumn" hidden="1" uniqueId="{00000001-D8E4-4948-8D7C-3D99212B221B}" formatIdx="2">
          <cx:tx>
            <cx:txData>
              <cx:f>_xlchart.v1.3</cx:f>
              <cx:v>Column3</cx:v>
            </cx:txData>
          </cx:tx>
          <cx:dataLabels pos="ctr">
            <cx:visibility seriesName="0" categoryName="0" value="0"/>
            <cx:separator>, </cx:separator>
          </cx:dataLabels>
          <cx:dataId val="1"/>
          <cx:layoutPr>
            <cx:aggregation/>
          </cx:layoutPr>
          <cx:axisId val="1"/>
        </cx:series>
        <cx:series layoutId="paretoLine" ownerIdx="2" uniqueId="{3F3F59E4-DF70-418A-B2EF-1EA82B19048A}" formatIdx="3">
          <cx:axisId val="2"/>
        </cx:series>
      </cx:plotAreaRegion>
      <cx:axis id="0">
        <cx:catScaling gapWidth="0"/>
        <cx:majorGridlines/>
        <cx:tickLabels/>
        <cx:txPr>
          <a:bodyPr spcFirstLastPara="1" vertOverflow="ellipsis" horzOverflow="overflow" wrap="square" lIns="0" tIns="0" rIns="0" bIns="0" anchor="ctr" anchorCtr="1"/>
          <a:lstStyle/>
          <a:p>
            <a:pPr algn="ctr" rtl="0">
              <a:defRPr sz="900"/>
            </a:pPr>
            <a:endParaRPr lang="en-US" sz="900" b="0" i="0" u="none" strike="noStrike" baseline="0">
              <a:solidFill>
                <a:sysClr val="windowText" lastClr="000000">
                  <a:lumMod val="65000"/>
                  <a:lumOff val="35000"/>
                </a:sysClr>
              </a:solidFill>
              <a:latin typeface="Aptos Narrow" panose="02110004020202020204"/>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spPr>
    <a:ln>
      <a:solidFill>
        <a:schemeClr val="tx1"/>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val">
        <cx:f>_xlchart.v1.6</cx:f>
      </cx:numDim>
    </cx:data>
    <cx:data id="1">
      <cx:strDim type="cat">
        <cx:f>_xlchart.v1.5</cx:f>
      </cx:strDim>
      <cx:numDim type="val">
        <cx:f>_xlchart.v1.7</cx:f>
      </cx:numDim>
    </cx:data>
  </cx:chartData>
  <cx:chart>
    <cx:title pos="t" align="ctr" overlay="0">
      <cx:tx>
        <cx:txData>
          <cx:v>RS Failure Mode Pareto</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RS Failure Mode Pareto</a:t>
          </a:r>
        </a:p>
      </cx:txPr>
    </cx:title>
    <cx:plotArea>
      <cx:plotAreaRegion>
        <cx:series layoutId="clusteredColumn" uniqueId="{00000000-D413-4D36-8230-8E1492533857}" formatIdx="0">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separator>, </cx:separator>
          </cx:dataLabels>
          <cx:dataId val="0"/>
          <cx:layoutPr>
            <cx:aggregation/>
          </cx:layoutPr>
          <cx:axisId val="1"/>
        </cx:series>
        <cx:series layoutId="paretoLine" ownerIdx="0" uniqueId="{82A14BFA-F217-4C2D-9D19-074D28F44741}" formatIdx="1">
          <cx:axisId val="2"/>
        </cx:series>
        <cx:series layoutId="clusteredColumn" hidden="1" uniqueId="{00000001-D413-4D36-8230-8E1492533857}" formatIdx="2">
          <cx:dataLabels pos="ctr">
            <cx:visibility seriesName="0" categoryName="0" value="0"/>
            <cx:separator>, </cx:separator>
          </cx:dataLabels>
          <cx:dataId val="1"/>
          <cx:layoutPr>
            <cx:aggregation/>
          </cx:layoutPr>
          <cx:axisId val="1"/>
        </cx:series>
        <cx:series layoutId="paretoLine" ownerIdx="2" uniqueId="{180A0779-119A-4C8C-9D58-7F868AC1AE0F}" formatIdx="3">
          <cx:axisId val="2"/>
        </cx:series>
      </cx:plotAreaRegion>
      <cx:axis id="0">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image" Target="../media/image1.png"/><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chart" Target="../charts/chart24.xml"/><Relationship Id="rId3" Type="http://schemas.openxmlformats.org/officeDocument/2006/relationships/chart" Target="../charts/chart15.xml"/><Relationship Id="rId7" Type="http://schemas.openxmlformats.org/officeDocument/2006/relationships/chart" Target="../charts/chart18.xml"/><Relationship Id="rId12" Type="http://schemas.openxmlformats.org/officeDocument/2006/relationships/chart" Target="../charts/chart23.xml"/><Relationship Id="rId17" Type="http://schemas.openxmlformats.org/officeDocument/2006/relationships/chart" Target="../charts/chart27.xml"/><Relationship Id="rId2" Type="http://schemas.openxmlformats.org/officeDocument/2006/relationships/chart" Target="../charts/chart14.xml"/><Relationship Id="rId16" Type="http://schemas.openxmlformats.org/officeDocument/2006/relationships/chart" Target="../charts/chart26.xml"/><Relationship Id="rId1" Type="http://schemas.openxmlformats.org/officeDocument/2006/relationships/chart" Target="../charts/chart13.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image" Target="../media/image1.png"/><Relationship Id="rId15" Type="http://schemas.microsoft.com/office/2014/relationships/chartEx" Target="../charts/chartEx1.xml"/><Relationship Id="rId10" Type="http://schemas.openxmlformats.org/officeDocument/2006/relationships/chart" Target="../charts/chart21.xml"/><Relationship Id="rId4" Type="http://schemas.openxmlformats.org/officeDocument/2006/relationships/chart" Target="../charts/chart16.xml"/><Relationship Id="rId9" Type="http://schemas.openxmlformats.org/officeDocument/2006/relationships/chart" Target="../charts/chart20.xml"/><Relationship Id="rId14" Type="http://schemas.openxmlformats.org/officeDocument/2006/relationships/chart" Target="../charts/chart2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35.xml"/><Relationship Id="rId3" Type="http://schemas.openxmlformats.org/officeDocument/2006/relationships/chart" Target="../charts/chart30.xml"/><Relationship Id="rId7" Type="http://schemas.openxmlformats.org/officeDocument/2006/relationships/chart" Target="../charts/chart34.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chart" Target="../charts/chart33.xml"/><Relationship Id="rId5" Type="http://schemas.openxmlformats.org/officeDocument/2006/relationships/chart" Target="../charts/chart32.xml"/><Relationship Id="rId4" Type="http://schemas.openxmlformats.org/officeDocument/2006/relationships/chart" Target="../charts/chart3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7.xml"/><Relationship Id="rId3" Type="http://schemas.openxmlformats.org/officeDocument/2006/relationships/chart" Target="../charts/chart38.xml"/><Relationship Id="rId7" Type="http://schemas.openxmlformats.org/officeDocument/2006/relationships/image" Target="../media/image1.png"/><Relationship Id="rId12" Type="http://schemas.openxmlformats.org/officeDocument/2006/relationships/chart" Target="../charts/chart46.xml"/><Relationship Id="rId2" Type="http://schemas.openxmlformats.org/officeDocument/2006/relationships/chart" Target="../charts/chart37.xml"/><Relationship Id="rId1" Type="http://schemas.openxmlformats.org/officeDocument/2006/relationships/chart" Target="../charts/chart36.xml"/><Relationship Id="rId6" Type="http://schemas.openxmlformats.org/officeDocument/2006/relationships/chart" Target="../charts/chart41.xml"/><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55.xml"/><Relationship Id="rId13" Type="http://schemas.openxmlformats.org/officeDocument/2006/relationships/chart" Target="../charts/chart60.xml"/><Relationship Id="rId3" Type="http://schemas.openxmlformats.org/officeDocument/2006/relationships/chart" Target="../charts/chart50.xml"/><Relationship Id="rId7" Type="http://schemas.openxmlformats.org/officeDocument/2006/relationships/chart" Target="../charts/chart54.xml"/><Relationship Id="rId12" Type="http://schemas.openxmlformats.org/officeDocument/2006/relationships/chart" Target="../charts/chart59.xml"/><Relationship Id="rId2" Type="http://schemas.openxmlformats.org/officeDocument/2006/relationships/chart" Target="../charts/chart49.xml"/><Relationship Id="rId1" Type="http://schemas.openxmlformats.org/officeDocument/2006/relationships/chart" Target="../charts/chart48.xml"/><Relationship Id="rId6" Type="http://schemas.openxmlformats.org/officeDocument/2006/relationships/chart" Target="../charts/chart53.xml"/><Relationship Id="rId11" Type="http://schemas.openxmlformats.org/officeDocument/2006/relationships/chart" Target="../charts/chart58.xml"/><Relationship Id="rId5" Type="http://schemas.openxmlformats.org/officeDocument/2006/relationships/chart" Target="../charts/chart52.xml"/><Relationship Id="rId15" Type="http://schemas.microsoft.com/office/2014/relationships/chartEx" Target="../charts/chartEx2.xml"/><Relationship Id="rId10" Type="http://schemas.openxmlformats.org/officeDocument/2006/relationships/chart" Target="../charts/chart57.xml"/><Relationship Id="rId4" Type="http://schemas.openxmlformats.org/officeDocument/2006/relationships/chart" Target="../charts/chart51.xml"/><Relationship Id="rId9" Type="http://schemas.openxmlformats.org/officeDocument/2006/relationships/chart" Target="../charts/chart56.xml"/><Relationship Id="rId14" Type="http://schemas.openxmlformats.org/officeDocument/2006/relationships/chart" Target="../charts/chart6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9.xml"/><Relationship Id="rId3" Type="http://schemas.openxmlformats.org/officeDocument/2006/relationships/chart" Target="../charts/chart64.xml"/><Relationship Id="rId7" Type="http://schemas.openxmlformats.org/officeDocument/2006/relationships/chart" Target="../charts/chart68.xml"/><Relationship Id="rId2" Type="http://schemas.openxmlformats.org/officeDocument/2006/relationships/chart" Target="../charts/chart63.xml"/><Relationship Id="rId1" Type="http://schemas.openxmlformats.org/officeDocument/2006/relationships/chart" Target="../charts/chart62.xml"/><Relationship Id="rId6" Type="http://schemas.openxmlformats.org/officeDocument/2006/relationships/chart" Target="../charts/chart67.xml"/><Relationship Id="rId5" Type="http://schemas.openxmlformats.org/officeDocument/2006/relationships/chart" Target="../charts/chart66.xml"/><Relationship Id="rId4" Type="http://schemas.openxmlformats.org/officeDocument/2006/relationships/chart" Target="../charts/chart65.xml"/></Relationships>
</file>

<file path=xl/drawings/drawing1.xml><?xml version="1.0" encoding="utf-8"?>
<xdr:wsDr xmlns:xdr="http://schemas.openxmlformats.org/drawingml/2006/spreadsheetDrawing" xmlns:a="http://schemas.openxmlformats.org/drawingml/2006/main">
  <xdr:twoCellAnchor>
    <xdr:from>
      <xdr:col>16</xdr:col>
      <xdr:colOff>197631</xdr:colOff>
      <xdr:row>34</xdr:row>
      <xdr:rowOff>125010</xdr:rowOff>
    </xdr:from>
    <xdr:to>
      <xdr:col>21</xdr:col>
      <xdr:colOff>953142</xdr:colOff>
      <xdr:row>50</xdr:row>
      <xdr:rowOff>59645</xdr:rowOff>
    </xdr:to>
    <xdr:graphicFrame macro="">
      <xdr:nvGraphicFramePr>
        <xdr:cNvPr id="3" name="Chart 2">
          <a:extLst>
            <a:ext uri="{FF2B5EF4-FFF2-40B4-BE49-F238E27FC236}">
              <a16:creationId xmlns:a16="http://schemas.microsoft.com/office/drawing/2014/main" id="{40D8067B-E7B0-450B-A57B-CA2D6B066D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449732</xdr:colOff>
      <xdr:row>34</xdr:row>
      <xdr:rowOff>123716</xdr:rowOff>
    </xdr:from>
    <xdr:to>
      <xdr:col>10</xdr:col>
      <xdr:colOff>198791</xdr:colOff>
      <xdr:row>50</xdr:row>
      <xdr:rowOff>56028</xdr:rowOff>
    </xdr:to>
    <xdr:graphicFrame macro="">
      <xdr:nvGraphicFramePr>
        <xdr:cNvPr id="4" name="Chart 3">
          <a:extLst>
            <a:ext uri="{FF2B5EF4-FFF2-40B4-BE49-F238E27FC236}">
              <a16:creationId xmlns:a16="http://schemas.microsoft.com/office/drawing/2014/main" id="{5E98592D-B3F0-424D-AC8E-DEE3602798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735867</xdr:colOff>
      <xdr:row>5</xdr:row>
      <xdr:rowOff>106948</xdr:rowOff>
    </xdr:from>
    <xdr:to>
      <xdr:col>16</xdr:col>
      <xdr:colOff>624779</xdr:colOff>
      <xdr:row>19</xdr:row>
      <xdr:rowOff>55434</xdr:rowOff>
    </xdr:to>
    <xdr:graphicFrame macro="">
      <xdr:nvGraphicFramePr>
        <xdr:cNvPr id="5" name="Chart 4">
          <a:extLst>
            <a:ext uri="{FF2B5EF4-FFF2-40B4-BE49-F238E27FC236}">
              <a16:creationId xmlns:a16="http://schemas.microsoft.com/office/drawing/2014/main" id="{2FFD865F-7A7E-463D-89EA-C10BF67E16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26325</xdr:colOff>
      <xdr:row>32</xdr:row>
      <xdr:rowOff>92216</xdr:rowOff>
    </xdr:from>
    <xdr:to>
      <xdr:col>2</xdr:col>
      <xdr:colOff>527432</xdr:colOff>
      <xdr:row>44</xdr:row>
      <xdr:rowOff>4275</xdr:rowOff>
    </xdr:to>
    <mc:AlternateContent xmlns:mc="http://schemas.openxmlformats.org/markup-compatibility/2006" xmlns:a14="http://schemas.microsoft.com/office/drawing/2010/main">
      <mc:Choice Requires="a14">
        <xdr:graphicFrame macro="">
          <xdr:nvGraphicFramePr>
            <xdr:cNvPr id="6" name="Equipment Class 7">
              <a:extLst>
                <a:ext uri="{FF2B5EF4-FFF2-40B4-BE49-F238E27FC236}">
                  <a16:creationId xmlns:a16="http://schemas.microsoft.com/office/drawing/2014/main" id="{3032D040-CEBA-4F2A-A012-199A851A3BF0}"/>
                </a:ext>
              </a:extLst>
            </xdr:cNvPr>
            <xdr:cNvGraphicFramePr/>
          </xdr:nvGraphicFramePr>
          <xdr:xfrm>
            <a:off x="0" y="0"/>
            <a:ext cx="0" cy="0"/>
          </xdr:xfrm>
          <a:graphic>
            <a:graphicData uri="http://schemas.microsoft.com/office/drawing/2010/slicer">
              <sle:slicer xmlns:sle="http://schemas.microsoft.com/office/drawing/2010/slicer" name="Equipment Class 7"/>
            </a:graphicData>
          </a:graphic>
        </xdr:graphicFrame>
      </mc:Choice>
      <mc:Fallback xmlns="">
        <xdr:sp macro="" textlink="">
          <xdr:nvSpPr>
            <xdr:cNvPr id="0" name=""/>
            <xdr:cNvSpPr>
              <a:spLocks noTextEdit="1"/>
            </xdr:cNvSpPr>
          </xdr:nvSpPr>
          <xdr:spPr>
            <a:xfrm>
              <a:off x="115972" y="6053745"/>
              <a:ext cx="1431195" cy="1884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27311</xdr:colOff>
      <xdr:row>20</xdr:row>
      <xdr:rowOff>17658</xdr:rowOff>
    </xdr:from>
    <xdr:to>
      <xdr:col>2</xdr:col>
      <xdr:colOff>528418</xdr:colOff>
      <xdr:row>25</xdr:row>
      <xdr:rowOff>113769</xdr:rowOff>
    </xdr:to>
    <mc:AlternateContent xmlns:mc="http://schemas.openxmlformats.org/markup-compatibility/2006" xmlns:a14="http://schemas.microsoft.com/office/drawing/2010/main">
      <mc:Choice Requires="a14">
        <xdr:graphicFrame macro="">
          <xdr:nvGraphicFramePr>
            <xdr:cNvPr id="7" name="Status 4">
              <a:extLst>
                <a:ext uri="{FF2B5EF4-FFF2-40B4-BE49-F238E27FC236}">
                  <a16:creationId xmlns:a16="http://schemas.microsoft.com/office/drawing/2014/main" id="{F02F934F-EBEA-402A-A1E9-312B9E98924D}"/>
                </a:ext>
              </a:extLst>
            </xdr:cNvPr>
            <xdr:cNvGraphicFramePr/>
          </xdr:nvGraphicFramePr>
          <xdr:xfrm>
            <a:off x="0" y="0"/>
            <a:ext cx="0" cy="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116958" y="3838864"/>
              <a:ext cx="1431195" cy="11382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26818</xdr:colOff>
      <xdr:row>26</xdr:row>
      <xdr:rowOff>40332</xdr:rowOff>
    </xdr:from>
    <xdr:to>
      <xdr:col>2</xdr:col>
      <xdr:colOff>527925</xdr:colOff>
      <xdr:row>32</xdr:row>
      <xdr:rowOff>6903</xdr:rowOff>
    </xdr:to>
    <mc:AlternateContent xmlns:mc="http://schemas.openxmlformats.org/markup-compatibility/2006" xmlns:a14="http://schemas.microsoft.com/office/drawing/2010/main">
      <mc:Choice Requires="a14">
        <xdr:graphicFrame macro="">
          <xdr:nvGraphicFramePr>
            <xdr:cNvPr id="8" name="Action Priority 2">
              <a:extLst>
                <a:ext uri="{FF2B5EF4-FFF2-40B4-BE49-F238E27FC236}">
                  <a16:creationId xmlns:a16="http://schemas.microsoft.com/office/drawing/2014/main" id="{EC68BFEC-448C-44FC-9E38-932034842578}"/>
                </a:ext>
              </a:extLst>
            </xdr:cNvPr>
            <xdr:cNvGraphicFramePr/>
          </xdr:nvGraphicFramePr>
          <xdr:xfrm>
            <a:off x="0" y="0"/>
            <a:ext cx="0" cy="0"/>
          </xdr:xfrm>
          <a:graphic>
            <a:graphicData uri="http://schemas.microsoft.com/office/drawing/2010/slicer">
              <sle:slicer xmlns:sle="http://schemas.microsoft.com/office/drawing/2010/slicer" name="Action Priority 2"/>
            </a:graphicData>
          </a:graphic>
        </xdr:graphicFrame>
      </mc:Choice>
      <mc:Fallback xmlns="">
        <xdr:sp macro="" textlink="">
          <xdr:nvSpPr>
            <xdr:cNvPr id="0" name=""/>
            <xdr:cNvSpPr>
              <a:spLocks noTextEdit="1"/>
            </xdr:cNvSpPr>
          </xdr:nvSpPr>
          <xdr:spPr>
            <a:xfrm>
              <a:off x="116465" y="5060567"/>
              <a:ext cx="1431195" cy="9078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168088</xdr:colOff>
      <xdr:row>0</xdr:row>
      <xdr:rowOff>100854</xdr:rowOff>
    </xdr:from>
    <xdr:to>
      <xdr:col>2</xdr:col>
      <xdr:colOff>155120</xdr:colOff>
      <xdr:row>1</xdr:row>
      <xdr:rowOff>347384</xdr:rowOff>
    </xdr:to>
    <xdr:pic>
      <xdr:nvPicPr>
        <xdr:cNvPr id="9" name="Picture 8">
          <a:extLst>
            <a:ext uri="{FF2B5EF4-FFF2-40B4-BE49-F238E27FC236}">
              <a16:creationId xmlns:a16="http://schemas.microsoft.com/office/drawing/2014/main" id="{716FA754-D425-430E-B979-83283FAA0B9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53813" y="100854"/>
          <a:ext cx="920482" cy="408455"/>
        </a:xfrm>
        <a:prstGeom prst="rect">
          <a:avLst/>
        </a:prstGeom>
      </xdr:spPr>
    </xdr:pic>
    <xdr:clientData/>
  </xdr:twoCellAnchor>
  <xdr:twoCellAnchor>
    <xdr:from>
      <xdr:col>12</xdr:col>
      <xdr:colOff>789159</xdr:colOff>
      <xdr:row>19</xdr:row>
      <xdr:rowOff>126866</xdr:rowOff>
    </xdr:from>
    <xdr:to>
      <xdr:col>18</xdr:col>
      <xdr:colOff>590871</xdr:colOff>
      <xdr:row>34</xdr:row>
      <xdr:rowOff>53580</xdr:rowOff>
    </xdr:to>
    <xdr:graphicFrame macro="">
      <xdr:nvGraphicFramePr>
        <xdr:cNvPr id="10" name="Chart 9">
          <a:extLst>
            <a:ext uri="{FF2B5EF4-FFF2-40B4-BE49-F238E27FC236}">
              <a16:creationId xmlns:a16="http://schemas.microsoft.com/office/drawing/2014/main" id="{BCE22F33-63E1-44ED-97C3-34A28D91E5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27804</xdr:colOff>
      <xdr:row>7</xdr:row>
      <xdr:rowOff>212094</xdr:rowOff>
    </xdr:from>
    <xdr:to>
      <xdr:col>2</xdr:col>
      <xdr:colOff>528911</xdr:colOff>
      <xdr:row>19</xdr:row>
      <xdr:rowOff>91095</xdr:rowOff>
    </xdr:to>
    <mc:AlternateContent xmlns:mc="http://schemas.openxmlformats.org/markup-compatibility/2006" xmlns:a14="http://schemas.microsoft.com/office/drawing/2010/main">
      <mc:Choice Requires="a14">
        <xdr:graphicFrame macro="">
          <xdr:nvGraphicFramePr>
            <xdr:cNvPr id="11" name="Months 2">
              <a:extLst>
                <a:ext uri="{FF2B5EF4-FFF2-40B4-BE49-F238E27FC236}">
                  <a16:creationId xmlns:a16="http://schemas.microsoft.com/office/drawing/2014/main" id="{E93E93C4-40B4-43FB-9286-C05B465C9B60}"/>
                </a:ext>
              </a:extLst>
            </xdr:cNvPr>
            <xdr:cNvGraphicFramePr/>
          </xdr:nvGraphicFramePr>
          <xdr:xfrm>
            <a:off x="0" y="0"/>
            <a:ext cx="0" cy="0"/>
          </xdr:xfrm>
          <a:graphic>
            <a:graphicData uri="http://schemas.microsoft.com/office/drawing/2010/slicer">
              <sle:slicer xmlns:sle="http://schemas.microsoft.com/office/drawing/2010/slicer" name="Months 2"/>
            </a:graphicData>
          </a:graphic>
        </xdr:graphicFrame>
      </mc:Choice>
      <mc:Fallback xmlns="">
        <xdr:sp macro="" textlink="">
          <xdr:nvSpPr>
            <xdr:cNvPr id="0" name=""/>
            <xdr:cNvSpPr>
              <a:spLocks noTextEdit="1"/>
            </xdr:cNvSpPr>
          </xdr:nvSpPr>
          <xdr:spPr>
            <a:xfrm>
              <a:off x="117451" y="1612829"/>
              <a:ext cx="1431195" cy="21425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24847</xdr:colOff>
      <xdr:row>5</xdr:row>
      <xdr:rowOff>106949</xdr:rowOff>
    </xdr:from>
    <xdr:to>
      <xdr:col>24</xdr:col>
      <xdr:colOff>213554</xdr:colOff>
      <xdr:row>19</xdr:row>
      <xdr:rowOff>55435</xdr:rowOff>
    </xdr:to>
    <xdr:graphicFrame macro="">
      <xdr:nvGraphicFramePr>
        <xdr:cNvPr id="12" name="Chart 11">
          <a:extLst>
            <a:ext uri="{FF2B5EF4-FFF2-40B4-BE49-F238E27FC236}">
              <a16:creationId xmlns:a16="http://schemas.microsoft.com/office/drawing/2014/main" id="{7F70A009-56E7-47C8-8326-C51044E50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569258</xdr:colOff>
      <xdr:row>34</xdr:row>
      <xdr:rowOff>125010</xdr:rowOff>
    </xdr:from>
    <xdr:to>
      <xdr:col>7</xdr:col>
      <xdr:colOff>414617</xdr:colOff>
      <xdr:row>50</xdr:row>
      <xdr:rowOff>44823</xdr:rowOff>
    </xdr:to>
    <xdr:graphicFrame macro="">
      <xdr:nvGraphicFramePr>
        <xdr:cNvPr id="13" name="Chart 12">
          <a:extLst>
            <a:ext uri="{FF2B5EF4-FFF2-40B4-BE49-F238E27FC236}">
              <a16:creationId xmlns:a16="http://schemas.microsoft.com/office/drawing/2014/main" id="{ACD0D618-EA4D-4CF6-AC01-9CB6894BC4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616324</xdr:colOff>
      <xdr:row>19</xdr:row>
      <xdr:rowOff>126866</xdr:rowOff>
    </xdr:from>
    <xdr:to>
      <xdr:col>29</xdr:col>
      <xdr:colOff>178595</xdr:colOff>
      <xdr:row>34</xdr:row>
      <xdr:rowOff>53580</xdr:rowOff>
    </xdr:to>
    <xdr:graphicFrame macro="">
      <xdr:nvGraphicFramePr>
        <xdr:cNvPr id="14" name="Chart 13">
          <a:extLst>
            <a:ext uri="{FF2B5EF4-FFF2-40B4-BE49-F238E27FC236}">
              <a16:creationId xmlns:a16="http://schemas.microsoft.com/office/drawing/2014/main" id="{1BD33970-6264-4BC1-886A-22522CAC0A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178478</xdr:colOff>
      <xdr:row>19</xdr:row>
      <xdr:rowOff>138772</xdr:rowOff>
    </xdr:from>
    <xdr:to>
      <xdr:col>29</xdr:col>
      <xdr:colOff>72630</xdr:colOff>
      <xdr:row>33</xdr:row>
      <xdr:rowOff>152506</xdr:rowOff>
    </xdr:to>
    <xdr:graphicFrame macro="">
      <xdr:nvGraphicFramePr>
        <xdr:cNvPr id="15" name="Chart 14">
          <a:extLst>
            <a:ext uri="{FF2B5EF4-FFF2-40B4-BE49-F238E27FC236}">
              <a16:creationId xmlns:a16="http://schemas.microsoft.com/office/drawing/2014/main" id="{3E236F61-7B78-4781-9C2E-FD81D280DD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27212</xdr:colOff>
      <xdr:row>44</xdr:row>
      <xdr:rowOff>89590</xdr:rowOff>
    </xdr:from>
    <xdr:to>
      <xdr:col>2</xdr:col>
      <xdr:colOff>526939</xdr:colOff>
      <xdr:row>50</xdr:row>
      <xdr:rowOff>49484</xdr:rowOff>
    </xdr:to>
    <mc:AlternateContent xmlns:mc="http://schemas.openxmlformats.org/markup-compatibility/2006" xmlns:a14="http://schemas.microsoft.com/office/drawing/2010/main">
      <mc:Choice Requires="a14">
        <xdr:graphicFrame macro="">
          <xdr:nvGraphicFramePr>
            <xdr:cNvPr id="16" name="WO Type 6">
              <a:extLst>
                <a:ext uri="{FF2B5EF4-FFF2-40B4-BE49-F238E27FC236}">
                  <a16:creationId xmlns:a16="http://schemas.microsoft.com/office/drawing/2014/main" id="{6FE9EE37-6F43-4AB3-9A9B-86DE21F295A9}"/>
                </a:ext>
              </a:extLst>
            </xdr:cNvPr>
            <xdr:cNvGraphicFramePr/>
          </xdr:nvGraphicFramePr>
          <xdr:xfrm>
            <a:off x="0" y="0"/>
            <a:ext cx="0" cy="0"/>
          </xdr:xfrm>
          <a:graphic>
            <a:graphicData uri="http://schemas.microsoft.com/office/drawing/2010/slicer">
              <sle:slicer xmlns:sle="http://schemas.microsoft.com/office/drawing/2010/slicer" name="WO Type 6"/>
            </a:graphicData>
          </a:graphic>
        </xdr:graphicFrame>
      </mc:Choice>
      <mc:Fallback xmlns="">
        <xdr:sp macro="" textlink="">
          <xdr:nvSpPr>
            <xdr:cNvPr id="0" name=""/>
            <xdr:cNvSpPr>
              <a:spLocks noTextEdit="1"/>
            </xdr:cNvSpPr>
          </xdr:nvSpPr>
          <xdr:spPr>
            <a:xfrm>
              <a:off x="116859" y="8023355"/>
              <a:ext cx="1429815" cy="9011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397534</xdr:colOff>
      <xdr:row>19</xdr:row>
      <xdr:rowOff>125822</xdr:rowOff>
    </xdr:from>
    <xdr:to>
      <xdr:col>12</xdr:col>
      <xdr:colOff>750216</xdr:colOff>
      <xdr:row>34</xdr:row>
      <xdr:rowOff>53580</xdr:rowOff>
    </xdr:to>
    <xdr:graphicFrame macro="">
      <xdr:nvGraphicFramePr>
        <xdr:cNvPr id="17" name="Chart 16">
          <a:extLst>
            <a:ext uri="{FF2B5EF4-FFF2-40B4-BE49-F238E27FC236}">
              <a16:creationId xmlns:a16="http://schemas.microsoft.com/office/drawing/2014/main" id="{555FD461-98F2-4A05-86BC-A14B452482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257879</xdr:colOff>
      <xdr:row>34</xdr:row>
      <xdr:rowOff>125010</xdr:rowOff>
    </xdr:from>
    <xdr:to>
      <xdr:col>16</xdr:col>
      <xdr:colOff>140105</xdr:colOff>
      <xdr:row>50</xdr:row>
      <xdr:rowOff>59645</xdr:rowOff>
    </xdr:to>
    <xdr:graphicFrame macro="">
      <xdr:nvGraphicFramePr>
        <xdr:cNvPr id="18" name="Chart 17">
          <a:extLst>
            <a:ext uri="{FF2B5EF4-FFF2-40B4-BE49-F238E27FC236}">
              <a16:creationId xmlns:a16="http://schemas.microsoft.com/office/drawing/2014/main" id="{4C0E52E8-C1CD-4EA3-B5AA-D04A46C35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575888</xdr:colOff>
      <xdr:row>19</xdr:row>
      <xdr:rowOff>138053</xdr:rowOff>
    </xdr:from>
    <xdr:to>
      <xdr:col>9</xdr:col>
      <xdr:colOff>358589</xdr:colOff>
      <xdr:row>34</xdr:row>
      <xdr:rowOff>53580</xdr:rowOff>
    </xdr:to>
    <xdr:graphicFrame macro="">
      <xdr:nvGraphicFramePr>
        <xdr:cNvPr id="20" name="Chart 19">
          <a:extLst>
            <a:ext uri="{FF2B5EF4-FFF2-40B4-BE49-F238E27FC236}">
              <a16:creationId xmlns:a16="http://schemas.microsoft.com/office/drawing/2014/main" id="{FE27C338-AA57-48A0-BE10-712EB9400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575888</xdr:colOff>
      <xdr:row>5</xdr:row>
      <xdr:rowOff>106948</xdr:rowOff>
    </xdr:from>
    <xdr:to>
      <xdr:col>10</xdr:col>
      <xdr:colOff>636487</xdr:colOff>
      <xdr:row>19</xdr:row>
      <xdr:rowOff>18406</xdr:rowOff>
    </xdr:to>
    <xdr:graphicFrame macro="">
      <xdr:nvGraphicFramePr>
        <xdr:cNvPr id="21" name="Chart 20">
          <a:extLst>
            <a:ext uri="{FF2B5EF4-FFF2-40B4-BE49-F238E27FC236}">
              <a16:creationId xmlns:a16="http://schemas.microsoft.com/office/drawing/2014/main" id="{1E3FE429-AAA5-4ADF-89CE-333FDC59F5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28296</xdr:colOff>
      <xdr:row>2</xdr:row>
      <xdr:rowOff>94848</xdr:rowOff>
    </xdr:from>
    <xdr:to>
      <xdr:col>2</xdr:col>
      <xdr:colOff>527358</xdr:colOff>
      <xdr:row>7</xdr:row>
      <xdr:rowOff>126781</xdr:rowOff>
    </xdr:to>
    <mc:AlternateContent xmlns:mc="http://schemas.openxmlformats.org/markup-compatibility/2006" xmlns:a14="http://schemas.microsoft.com/office/drawing/2010/main">
      <mc:Choice Requires="a14">
        <xdr:graphicFrame macro="">
          <xdr:nvGraphicFramePr>
            <xdr:cNvPr id="22" name="Years (Actual Start) 1">
              <a:extLst>
                <a:ext uri="{FF2B5EF4-FFF2-40B4-BE49-F238E27FC236}">
                  <a16:creationId xmlns:a16="http://schemas.microsoft.com/office/drawing/2014/main" id="{C7C9CC0F-91C6-4F5B-9D84-0C789E147296}"/>
                </a:ext>
              </a:extLst>
            </xdr:cNvPr>
            <xdr:cNvGraphicFramePr/>
          </xdr:nvGraphicFramePr>
          <xdr:xfrm>
            <a:off x="0" y="0"/>
            <a:ext cx="0" cy="0"/>
          </xdr:xfrm>
          <a:graphic>
            <a:graphicData uri="http://schemas.microsoft.com/office/drawing/2010/slicer">
              <sle:slicer xmlns:sle="http://schemas.microsoft.com/office/drawing/2010/slicer" name="Years (Actual Start) 1"/>
            </a:graphicData>
          </a:graphic>
        </xdr:graphicFrame>
      </mc:Choice>
      <mc:Fallback xmlns="">
        <xdr:sp macro="" textlink="">
          <xdr:nvSpPr>
            <xdr:cNvPr id="0" name=""/>
            <xdr:cNvSpPr>
              <a:spLocks noTextEdit="1"/>
            </xdr:cNvSpPr>
          </xdr:nvSpPr>
          <xdr:spPr>
            <a:xfrm>
              <a:off x="117943" y="643936"/>
              <a:ext cx="1429150" cy="883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24</xdr:col>
      <xdr:colOff>252064</xdr:colOff>
      <xdr:row>5</xdr:row>
      <xdr:rowOff>106947</xdr:rowOff>
    </xdr:from>
    <xdr:to>
      <xdr:col>29</xdr:col>
      <xdr:colOff>195854</xdr:colOff>
      <xdr:row>19</xdr:row>
      <xdr:rowOff>55433</xdr:rowOff>
    </xdr:to>
    <xdr:graphicFrame macro="">
      <xdr:nvGraphicFramePr>
        <xdr:cNvPr id="2" name="Chart 1">
          <a:extLst>
            <a:ext uri="{FF2B5EF4-FFF2-40B4-BE49-F238E27FC236}">
              <a16:creationId xmlns:a16="http://schemas.microsoft.com/office/drawing/2014/main" id="{2CCF1BBD-129B-404B-8B28-A8FE342FB7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242455</xdr:colOff>
      <xdr:row>34</xdr:row>
      <xdr:rowOff>125010</xdr:rowOff>
    </xdr:from>
    <xdr:to>
      <xdr:col>29</xdr:col>
      <xdr:colOff>168730</xdr:colOff>
      <xdr:row>50</xdr:row>
      <xdr:rowOff>59645</xdr:rowOff>
    </xdr:to>
    <xdr:graphicFrame macro="">
      <xdr:nvGraphicFramePr>
        <xdr:cNvPr id="5" name="Chart 4">
          <a:extLst>
            <a:ext uri="{FF2B5EF4-FFF2-40B4-BE49-F238E27FC236}">
              <a16:creationId xmlns:a16="http://schemas.microsoft.com/office/drawing/2014/main" id="{689520B3-DD2E-4D88-ADD4-1E0073F52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830732</xdr:colOff>
      <xdr:row>34</xdr:row>
      <xdr:rowOff>123716</xdr:rowOff>
    </xdr:from>
    <xdr:to>
      <xdr:col>12</xdr:col>
      <xdr:colOff>56030</xdr:colOff>
      <xdr:row>50</xdr:row>
      <xdr:rowOff>56028</xdr:rowOff>
    </xdr:to>
    <xdr:graphicFrame macro="">
      <xdr:nvGraphicFramePr>
        <xdr:cNvPr id="7" name="Chart 6">
          <a:extLst>
            <a:ext uri="{FF2B5EF4-FFF2-40B4-BE49-F238E27FC236}">
              <a16:creationId xmlns:a16="http://schemas.microsoft.com/office/drawing/2014/main" id="{56EA3FB8-8FFE-498B-8FF9-032B71F76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769484</xdr:colOff>
      <xdr:row>5</xdr:row>
      <xdr:rowOff>106948</xdr:rowOff>
    </xdr:from>
    <xdr:to>
      <xdr:col>16</xdr:col>
      <xdr:colOff>658396</xdr:colOff>
      <xdr:row>19</xdr:row>
      <xdr:rowOff>55434</xdr:rowOff>
    </xdr:to>
    <xdr:graphicFrame macro="">
      <xdr:nvGraphicFramePr>
        <xdr:cNvPr id="4" name="Chart 7">
          <a:extLst>
            <a:ext uri="{FF2B5EF4-FFF2-40B4-BE49-F238E27FC236}">
              <a16:creationId xmlns:a16="http://schemas.microsoft.com/office/drawing/2014/main" id="{42EA6CEA-EE6E-4CBD-B86E-545E61E65819}"/>
            </a:ext>
            <a:ext uri="{147F2762-F138-4A5C-976F-8EAC2B608ADB}">
              <a16:predDERef xmlns:a16="http://schemas.microsoft.com/office/drawing/2014/main" pred="{56EA3FB8-8FFE-498B-8FF9-032B71F76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26325</xdr:colOff>
      <xdr:row>40</xdr:row>
      <xdr:rowOff>82030</xdr:rowOff>
    </xdr:from>
    <xdr:to>
      <xdr:col>2</xdr:col>
      <xdr:colOff>527432</xdr:colOff>
      <xdr:row>50</xdr:row>
      <xdr:rowOff>511397</xdr:rowOff>
    </xdr:to>
    <mc:AlternateContent xmlns:mc="http://schemas.openxmlformats.org/markup-compatibility/2006" xmlns:a14="http://schemas.microsoft.com/office/drawing/2010/main">
      <mc:Choice Requires="a14">
        <xdr:graphicFrame macro="">
          <xdr:nvGraphicFramePr>
            <xdr:cNvPr id="9" name="Equipment Class 4">
              <a:extLst>
                <a:ext uri="{FF2B5EF4-FFF2-40B4-BE49-F238E27FC236}">
                  <a16:creationId xmlns:a16="http://schemas.microsoft.com/office/drawing/2014/main" id="{0104141C-3D99-4E13-80C4-BF90384C6BFE}"/>
                </a:ext>
              </a:extLst>
            </xdr:cNvPr>
            <xdr:cNvGraphicFramePr/>
          </xdr:nvGraphicFramePr>
          <xdr:xfrm>
            <a:off x="0" y="0"/>
            <a:ext cx="0" cy="0"/>
          </xdr:xfrm>
          <a:graphic>
            <a:graphicData uri="http://schemas.microsoft.com/office/drawing/2010/slicer">
              <sle:slicer xmlns:sle="http://schemas.microsoft.com/office/drawing/2010/slicer" name="Equipment Class 4"/>
            </a:graphicData>
          </a:graphic>
        </xdr:graphicFrame>
      </mc:Choice>
      <mc:Fallback xmlns="">
        <xdr:sp macro="" textlink="">
          <xdr:nvSpPr>
            <xdr:cNvPr id="0" name=""/>
            <xdr:cNvSpPr>
              <a:spLocks noTextEdit="1"/>
            </xdr:cNvSpPr>
          </xdr:nvSpPr>
          <xdr:spPr>
            <a:xfrm>
              <a:off x="121575" y="7606780"/>
              <a:ext cx="1440000" cy="20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27311</xdr:colOff>
      <xdr:row>27</xdr:row>
      <xdr:rowOff>34977</xdr:rowOff>
    </xdr:from>
    <xdr:to>
      <xdr:col>2</xdr:col>
      <xdr:colOff>528418</xdr:colOff>
      <xdr:row>34</xdr:row>
      <xdr:rowOff>79134</xdr:rowOff>
    </xdr:to>
    <mc:AlternateContent xmlns:mc="http://schemas.openxmlformats.org/markup-compatibility/2006" xmlns:a14="http://schemas.microsoft.com/office/drawing/2010/main">
      <mc:Choice Requires="a14">
        <xdr:graphicFrame macro="">
          <xdr:nvGraphicFramePr>
            <xdr:cNvPr id="10" name="Status 3">
              <a:extLst>
                <a:ext uri="{FF2B5EF4-FFF2-40B4-BE49-F238E27FC236}">
                  <a16:creationId xmlns:a16="http://schemas.microsoft.com/office/drawing/2014/main" id="{9F284F01-4991-426F-A389-E01F8F236773}"/>
                </a:ext>
              </a:extLst>
            </xdr:cNvPr>
            <xdr:cNvGraphicFramePr/>
          </xdr:nvGraphicFramePr>
          <xdr:xfrm>
            <a:off x="0" y="0"/>
            <a:ext cx="0" cy="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122561" y="5355370"/>
              <a:ext cx="1440000" cy="11871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26818</xdr:colOff>
      <xdr:row>35</xdr:row>
      <xdr:rowOff>5697</xdr:rowOff>
    </xdr:from>
    <xdr:to>
      <xdr:col>2</xdr:col>
      <xdr:colOff>527925</xdr:colOff>
      <xdr:row>40</xdr:row>
      <xdr:rowOff>41541</xdr:rowOff>
    </xdr:to>
    <mc:AlternateContent xmlns:mc="http://schemas.openxmlformats.org/markup-compatibility/2006" xmlns:a14="http://schemas.microsoft.com/office/drawing/2010/main">
      <mc:Choice Requires="a14">
        <xdr:graphicFrame macro="">
          <xdr:nvGraphicFramePr>
            <xdr:cNvPr id="11" name="Action Priority 1">
              <a:extLst>
                <a:ext uri="{FF2B5EF4-FFF2-40B4-BE49-F238E27FC236}">
                  <a16:creationId xmlns:a16="http://schemas.microsoft.com/office/drawing/2014/main" id="{E1057C85-7807-44AA-8352-FB294259C73D}"/>
                </a:ext>
              </a:extLst>
            </xdr:cNvPr>
            <xdr:cNvGraphicFramePr/>
          </xdr:nvGraphicFramePr>
          <xdr:xfrm>
            <a:off x="0" y="0"/>
            <a:ext cx="0" cy="0"/>
          </xdr:xfrm>
          <a:graphic>
            <a:graphicData uri="http://schemas.microsoft.com/office/drawing/2010/slicer">
              <sle:slicer xmlns:sle="http://schemas.microsoft.com/office/drawing/2010/slicer" name="Action Priority 1"/>
            </a:graphicData>
          </a:graphic>
        </xdr:graphicFrame>
      </mc:Choice>
      <mc:Fallback xmlns="">
        <xdr:sp macro="" textlink="">
          <xdr:nvSpPr>
            <xdr:cNvPr id="0" name=""/>
            <xdr:cNvSpPr>
              <a:spLocks noTextEdit="1"/>
            </xdr:cNvSpPr>
          </xdr:nvSpPr>
          <xdr:spPr>
            <a:xfrm>
              <a:off x="122068" y="6632376"/>
              <a:ext cx="1440000" cy="933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168088</xdr:colOff>
      <xdr:row>0</xdr:row>
      <xdr:rowOff>100854</xdr:rowOff>
    </xdr:from>
    <xdr:to>
      <xdr:col>2</xdr:col>
      <xdr:colOff>155120</xdr:colOff>
      <xdr:row>1</xdr:row>
      <xdr:rowOff>347384</xdr:rowOff>
    </xdr:to>
    <xdr:pic>
      <xdr:nvPicPr>
        <xdr:cNvPr id="12" name="Picture 11">
          <a:extLst>
            <a:ext uri="{FF2B5EF4-FFF2-40B4-BE49-F238E27FC236}">
              <a16:creationId xmlns:a16="http://schemas.microsoft.com/office/drawing/2014/main" id="{EDD23D1B-C8F6-4403-A2CE-51229F4DF8F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50968" y="100854"/>
          <a:ext cx="947152" cy="406550"/>
        </a:xfrm>
        <a:prstGeom prst="rect">
          <a:avLst/>
        </a:prstGeom>
      </xdr:spPr>
    </xdr:pic>
    <xdr:clientData/>
  </xdr:twoCellAnchor>
  <xdr:twoCellAnchor>
    <xdr:from>
      <xdr:col>2</xdr:col>
      <xdr:colOff>571445</xdr:colOff>
      <xdr:row>19</xdr:row>
      <xdr:rowOff>86045</xdr:rowOff>
    </xdr:from>
    <xdr:to>
      <xdr:col>10</xdr:col>
      <xdr:colOff>593912</xdr:colOff>
      <xdr:row>34</xdr:row>
      <xdr:rowOff>12759</xdr:rowOff>
    </xdr:to>
    <xdr:graphicFrame macro="">
      <xdr:nvGraphicFramePr>
        <xdr:cNvPr id="14" name="Chart 13">
          <a:extLst>
            <a:ext uri="{FF2B5EF4-FFF2-40B4-BE49-F238E27FC236}">
              <a16:creationId xmlns:a16="http://schemas.microsoft.com/office/drawing/2014/main" id="{4E9B64D6-97C8-4AF4-8EB7-35A1C30E38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27804</xdr:colOff>
      <xdr:row>7</xdr:row>
      <xdr:rowOff>212094</xdr:rowOff>
    </xdr:from>
    <xdr:to>
      <xdr:col>2</xdr:col>
      <xdr:colOff>528911</xdr:colOff>
      <xdr:row>26</xdr:row>
      <xdr:rowOff>86591</xdr:rowOff>
    </xdr:to>
    <mc:AlternateContent xmlns:mc="http://schemas.openxmlformats.org/markup-compatibility/2006" xmlns:a14="http://schemas.microsoft.com/office/drawing/2010/main">
      <mc:Choice Requires="a14">
        <xdr:graphicFrame macro="">
          <xdr:nvGraphicFramePr>
            <xdr:cNvPr id="17" name="Months 1">
              <a:extLst>
                <a:ext uri="{FF2B5EF4-FFF2-40B4-BE49-F238E27FC236}">
                  <a16:creationId xmlns:a16="http://schemas.microsoft.com/office/drawing/2014/main" id="{2E6B699B-4314-4114-894F-0A5C1C5C3B1B}"/>
                </a:ext>
              </a:extLst>
            </xdr:cNvPr>
            <xdr:cNvGraphicFramePr/>
          </xdr:nvGraphicFramePr>
          <xdr:xfrm>
            <a:off x="0" y="0"/>
            <a:ext cx="0" cy="0"/>
          </xdr:xfrm>
          <a:graphic>
            <a:graphicData uri="http://schemas.microsoft.com/office/drawing/2010/slicer">
              <sle:slicer xmlns:sle="http://schemas.microsoft.com/office/drawing/2010/slicer" name="Months 1"/>
            </a:graphicData>
          </a:graphic>
        </xdr:graphicFrame>
      </mc:Choice>
      <mc:Fallback xmlns="">
        <xdr:sp macro="" textlink="">
          <xdr:nvSpPr>
            <xdr:cNvPr id="0" name=""/>
            <xdr:cNvSpPr>
              <a:spLocks noTextEdit="1"/>
            </xdr:cNvSpPr>
          </xdr:nvSpPr>
          <xdr:spPr>
            <a:xfrm>
              <a:off x="117716" y="1600103"/>
              <a:ext cx="1478894" cy="2149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24847</xdr:colOff>
      <xdr:row>5</xdr:row>
      <xdr:rowOff>106949</xdr:rowOff>
    </xdr:from>
    <xdr:to>
      <xdr:col>24</xdr:col>
      <xdr:colOff>213554</xdr:colOff>
      <xdr:row>19</xdr:row>
      <xdr:rowOff>55435</xdr:rowOff>
    </xdr:to>
    <xdr:graphicFrame macro="">
      <xdr:nvGraphicFramePr>
        <xdr:cNvPr id="18" name="Chart 17">
          <a:extLst>
            <a:ext uri="{FF2B5EF4-FFF2-40B4-BE49-F238E27FC236}">
              <a16:creationId xmlns:a16="http://schemas.microsoft.com/office/drawing/2014/main" id="{2C764AA0-6C06-48F6-8297-6278841F45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569258</xdr:colOff>
      <xdr:row>34</xdr:row>
      <xdr:rowOff>125010</xdr:rowOff>
    </xdr:from>
    <xdr:to>
      <xdr:col>8</xdr:col>
      <xdr:colOff>728382</xdr:colOff>
      <xdr:row>50</xdr:row>
      <xdr:rowOff>44823</xdr:rowOff>
    </xdr:to>
    <xdr:graphicFrame macro="">
      <xdr:nvGraphicFramePr>
        <xdr:cNvPr id="19" name="Chart 18">
          <a:extLst>
            <a:ext uri="{FF2B5EF4-FFF2-40B4-BE49-F238E27FC236}">
              <a16:creationId xmlns:a16="http://schemas.microsoft.com/office/drawing/2014/main" id="{90AFDA2B-6143-4BAE-BD6F-CC4BCC12E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616324</xdr:colOff>
      <xdr:row>19</xdr:row>
      <xdr:rowOff>86045</xdr:rowOff>
    </xdr:from>
    <xdr:to>
      <xdr:col>29</xdr:col>
      <xdr:colOff>178595</xdr:colOff>
      <xdr:row>34</xdr:row>
      <xdr:rowOff>12759</xdr:rowOff>
    </xdr:to>
    <xdr:graphicFrame macro="">
      <xdr:nvGraphicFramePr>
        <xdr:cNvPr id="20" name="Chart 19">
          <a:extLst>
            <a:ext uri="{FF2B5EF4-FFF2-40B4-BE49-F238E27FC236}">
              <a16:creationId xmlns:a16="http://schemas.microsoft.com/office/drawing/2014/main" id="{21476552-96C9-424C-86AF-68631A00B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178478</xdr:colOff>
      <xdr:row>19</xdr:row>
      <xdr:rowOff>105154</xdr:rowOff>
    </xdr:from>
    <xdr:to>
      <xdr:col>29</xdr:col>
      <xdr:colOff>72630</xdr:colOff>
      <xdr:row>33</xdr:row>
      <xdr:rowOff>118888</xdr:rowOff>
    </xdr:to>
    <xdr:graphicFrame macro="">
      <xdr:nvGraphicFramePr>
        <xdr:cNvPr id="21" name="Chart 20">
          <a:extLst>
            <a:ext uri="{FF2B5EF4-FFF2-40B4-BE49-F238E27FC236}">
              <a16:creationId xmlns:a16="http://schemas.microsoft.com/office/drawing/2014/main" id="{25FA849D-205A-4D28-994C-4A89D349D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27212</xdr:colOff>
      <xdr:row>50</xdr:row>
      <xdr:rowOff>522546</xdr:rowOff>
    </xdr:from>
    <xdr:to>
      <xdr:col>2</xdr:col>
      <xdr:colOff>526939</xdr:colOff>
      <xdr:row>50</xdr:row>
      <xdr:rowOff>1417622</xdr:rowOff>
    </xdr:to>
    <mc:AlternateContent xmlns:mc="http://schemas.openxmlformats.org/markup-compatibility/2006" xmlns:a14="http://schemas.microsoft.com/office/drawing/2010/main">
      <mc:Choice Requires="a14">
        <xdr:graphicFrame macro="">
          <xdr:nvGraphicFramePr>
            <xdr:cNvPr id="24" name="WO Type 4">
              <a:extLst>
                <a:ext uri="{FF2B5EF4-FFF2-40B4-BE49-F238E27FC236}">
                  <a16:creationId xmlns:a16="http://schemas.microsoft.com/office/drawing/2014/main" id="{0A885276-C540-406F-9668-887BED7B932D}"/>
                </a:ext>
              </a:extLst>
            </xdr:cNvPr>
            <xdr:cNvGraphicFramePr/>
          </xdr:nvGraphicFramePr>
          <xdr:xfrm>
            <a:off x="0" y="0"/>
            <a:ext cx="0" cy="0"/>
          </xdr:xfrm>
          <a:graphic>
            <a:graphicData uri="http://schemas.microsoft.com/office/drawing/2010/slicer">
              <sle:slicer xmlns:sle="http://schemas.microsoft.com/office/drawing/2010/slicer" name="WO Type 4"/>
            </a:graphicData>
          </a:graphic>
        </xdr:graphicFrame>
      </mc:Choice>
      <mc:Fallback xmlns="">
        <xdr:sp macro="" textlink="">
          <xdr:nvSpPr>
            <xdr:cNvPr id="0" name=""/>
            <xdr:cNvSpPr>
              <a:spLocks noTextEdit="1"/>
            </xdr:cNvSpPr>
          </xdr:nvSpPr>
          <xdr:spPr>
            <a:xfrm>
              <a:off x="122462" y="9680153"/>
              <a:ext cx="1438620" cy="8950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123265</xdr:colOff>
      <xdr:row>34</xdr:row>
      <xdr:rowOff>129826</xdr:rowOff>
    </xdr:from>
    <xdr:to>
      <xdr:col>14</xdr:col>
      <xdr:colOff>533880</xdr:colOff>
      <xdr:row>50</xdr:row>
      <xdr:rowOff>68789</xdr:rowOff>
    </xdr:to>
    <xdr:graphicFrame macro="">
      <xdr:nvGraphicFramePr>
        <xdr:cNvPr id="15" name="Chart 14">
          <a:extLst>
            <a:ext uri="{FF2B5EF4-FFF2-40B4-BE49-F238E27FC236}">
              <a16:creationId xmlns:a16="http://schemas.microsoft.com/office/drawing/2014/main" id="{71C9243C-BE35-4FB3-9377-5E32F95CF4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623453</xdr:colOff>
      <xdr:row>50</xdr:row>
      <xdr:rowOff>117790</xdr:rowOff>
    </xdr:from>
    <xdr:to>
      <xdr:col>29</xdr:col>
      <xdr:colOff>138544</xdr:colOff>
      <xdr:row>50</xdr:row>
      <xdr:rowOff>3463635</xdr:rowOff>
    </xdr:to>
    <xdr:graphicFrame macro="">
      <xdr:nvGraphicFramePr>
        <xdr:cNvPr id="13" name="Chart 12">
          <a:extLst>
            <a:ext uri="{FF2B5EF4-FFF2-40B4-BE49-F238E27FC236}">
              <a16:creationId xmlns:a16="http://schemas.microsoft.com/office/drawing/2014/main" id="{D1F9FA6B-4F3F-458B-850B-B9ADFECBFC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599101</xdr:colOff>
      <xdr:row>34</xdr:row>
      <xdr:rowOff>138855</xdr:rowOff>
    </xdr:from>
    <xdr:to>
      <xdr:col>22</xdr:col>
      <xdr:colOff>197704</xdr:colOff>
      <xdr:row>50</xdr:row>
      <xdr:rowOff>74392</xdr:rowOff>
    </xdr:to>
    <xdr:graphicFrame macro="">
      <xdr:nvGraphicFramePr>
        <xdr:cNvPr id="16" name="Chart 15">
          <a:extLst>
            <a:ext uri="{FF2B5EF4-FFF2-40B4-BE49-F238E27FC236}">
              <a16:creationId xmlns:a16="http://schemas.microsoft.com/office/drawing/2014/main" id="{ABA708DB-2712-4CDC-9A09-D4044D3BF4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575888</xdr:colOff>
      <xdr:row>5</xdr:row>
      <xdr:rowOff>106948</xdr:rowOff>
    </xdr:from>
    <xdr:to>
      <xdr:col>10</xdr:col>
      <xdr:colOff>636487</xdr:colOff>
      <xdr:row>19</xdr:row>
      <xdr:rowOff>18406</xdr:rowOff>
    </xdr:to>
    <xdr:graphicFrame macro="">
      <xdr:nvGraphicFramePr>
        <xdr:cNvPr id="22" name="Chart 21">
          <a:extLst>
            <a:ext uri="{FF2B5EF4-FFF2-40B4-BE49-F238E27FC236}">
              <a16:creationId xmlns:a16="http://schemas.microsoft.com/office/drawing/2014/main" id="{56F0FC00-A86E-4440-8E6F-D1D2D950DC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xdr:col>
      <xdr:colOff>28296</xdr:colOff>
      <xdr:row>2</xdr:row>
      <xdr:rowOff>94848</xdr:rowOff>
    </xdr:from>
    <xdr:to>
      <xdr:col>2</xdr:col>
      <xdr:colOff>527358</xdr:colOff>
      <xdr:row>7</xdr:row>
      <xdr:rowOff>126781</xdr:rowOff>
    </xdr:to>
    <mc:AlternateContent xmlns:mc="http://schemas.openxmlformats.org/markup-compatibility/2006" xmlns:a14="http://schemas.microsoft.com/office/drawing/2010/main">
      <mc:Choice Requires="a14">
        <xdr:graphicFrame macro="">
          <xdr:nvGraphicFramePr>
            <xdr:cNvPr id="23" name="Years (Actual Start)">
              <a:extLst>
                <a:ext uri="{FF2B5EF4-FFF2-40B4-BE49-F238E27FC236}">
                  <a16:creationId xmlns:a16="http://schemas.microsoft.com/office/drawing/2014/main" id="{363C35A9-A4C6-425D-9D96-780332C4460E}"/>
                </a:ext>
              </a:extLst>
            </xdr:cNvPr>
            <xdr:cNvGraphicFramePr/>
          </xdr:nvGraphicFramePr>
          <xdr:xfrm>
            <a:off x="0" y="0"/>
            <a:ext cx="0" cy="0"/>
          </xdr:xfrm>
          <a:graphic>
            <a:graphicData uri="http://schemas.microsoft.com/office/drawing/2010/slicer">
              <sle:slicer xmlns:sle="http://schemas.microsoft.com/office/drawing/2010/slicer" name="Years (Actual Start)"/>
            </a:graphicData>
          </a:graphic>
        </xdr:graphicFrame>
      </mc:Choice>
      <mc:Fallback xmlns="">
        <xdr:sp macro="" textlink="">
          <xdr:nvSpPr>
            <xdr:cNvPr id="0" name=""/>
            <xdr:cNvSpPr>
              <a:spLocks noTextEdit="1"/>
            </xdr:cNvSpPr>
          </xdr:nvSpPr>
          <xdr:spPr>
            <a:xfrm>
              <a:off x="118208" y="639936"/>
              <a:ext cx="1476849" cy="8748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569024</xdr:colOff>
      <xdr:row>50</xdr:row>
      <xdr:rowOff>106382</xdr:rowOff>
    </xdr:from>
    <xdr:to>
      <xdr:col>14</xdr:col>
      <xdr:colOff>571499</xdr:colOff>
      <xdr:row>50</xdr:row>
      <xdr:rowOff>3480953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5C51FB46-0EF4-49E9-A093-EF2B6274BCE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653141</xdr:colOff>
      <xdr:row>19</xdr:row>
      <xdr:rowOff>86045</xdr:rowOff>
    </xdr:from>
    <xdr:to>
      <xdr:col>18</xdr:col>
      <xdr:colOff>563217</xdr:colOff>
      <xdr:row>34</xdr:row>
      <xdr:rowOff>5875</xdr:rowOff>
    </xdr:to>
    <xdr:graphicFrame macro="">
      <xdr:nvGraphicFramePr>
        <xdr:cNvPr id="6" name="Chart 5">
          <a:extLst>
            <a:ext uri="{FF2B5EF4-FFF2-40B4-BE49-F238E27FC236}">
              <a16:creationId xmlns:a16="http://schemas.microsoft.com/office/drawing/2014/main" id="{21AB4F33-E7DD-4AC9-82B8-254BF066AE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296396</xdr:colOff>
      <xdr:row>20</xdr:row>
      <xdr:rowOff>13155</xdr:rowOff>
    </xdr:from>
    <xdr:to>
      <xdr:col>18</xdr:col>
      <xdr:colOff>571500</xdr:colOff>
      <xdr:row>33</xdr:row>
      <xdr:rowOff>112546</xdr:rowOff>
    </xdr:to>
    <xdr:graphicFrame macro="">
      <xdr:nvGraphicFramePr>
        <xdr:cNvPr id="25" name="Chart 24">
          <a:extLst>
            <a:ext uri="{FF2B5EF4-FFF2-40B4-BE49-F238E27FC236}">
              <a16:creationId xmlns:a16="http://schemas.microsoft.com/office/drawing/2014/main" id="{D3F214C1-B602-4A98-868C-9A9E5B01FD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30</xdr:col>
      <xdr:colOff>70758</xdr:colOff>
      <xdr:row>5</xdr:row>
      <xdr:rowOff>145596</xdr:rowOff>
    </xdr:from>
    <xdr:to>
      <xdr:col>33</xdr:col>
      <xdr:colOff>21772</xdr:colOff>
      <xdr:row>50</xdr:row>
      <xdr:rowOff>1510393</xdr:rowOff>
    </xdr:to>
    <mc:AlternateContent xmlns:mc="http://schemas.openxmlformats.org/markup-compatibility/2006" xmlns:a14="http://schemas.microsoft.com/office/drawing/2010/main">
      <mc:Choice Requires="a14">
        <xdr:graphicFrame macro="">
          <xdr:nvGraphicFramePr>
            <xdr:cNvPr id="26" name="Week#">
              <a:extLst>
                <a:ext uri="{FF2B5EF4-FFF2-40B4-BE49-F238E27FC236}">
                  <a16:creationId xmlns:a16="http://schemas.microsoft.com/office/drawing/2014/main" id="{D0B92AEF-6B81-8AD6-71D8-B028E3AD3DDA}"/>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19814722" y="1247775"/>
              <a:ext cx="1828800" cy="9420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8</xdr:col>
      <xdr:colOff>0</xdr:colOff>
      <xdr:row>28</xdr:row>
      <xdr:rowOff>-1</xdr:rowOff>
    </xdr:to>
    <xdr:graphicFrame macro="">
      <xdr:nvGraphicFramePr>
        <xdr:cNvPr id="2" name="Chart 1">
          <a:extLst>
            <a:ext uri="{FF2B5EF4-FFF2-40B4-BE49-F238E27FC236}">
              <a16:creationId xmlns:a16="http://schemas.microsoft.com/office/drawing/2014/main" id="{844D73C9-2072-4845-854D-20702A5EDC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xdr:row>
      <xdr:rowOff>0</xdr:rowOff>
    </xdr:from>
    <xdr:to>
      <xdr:col>15</xdr:col>
      <xdr:colOff>0</xdr:colOff>
      <xdr:row>28</xdr:row>
      <xdr:rowOff>-1</xdr:rowOff>
    </xdr:to>
    <xdr:graphicFrame macro="">
      <xdr:nvGraphicFramePr>
        <xdr:cNvPr id="3" name="Chart 2">
          <a:extLst>
            <a:ext uri="{FF2B5EF4-FFF2-40B4-BE49-F238E27FC236}">
              <a16:creationId xmlns:a16="http://schemas.microsoft.com/office/drawing/2014/main" id="{7A6700FE-253F-4D14-928A-5E8A7CE8DB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28</xdr:row>
      <xdr:rowOff>-1</xdr:rowOff>
    </xdr:from>
    <xdr:to>
      <xdr:col>8</xdr:col>
      <xdr:colOff>0</xdr:colOff>
      <xdr:row>58</xdr:row>
      <xdr:rowOff>-1</xdr:rowOff>
    </xdr:to>
    <xdr:graphicFrame macro="">
      <xdr:nvGraphicFramePr>
        <xdr:cNvPr id="4" name="Chart 3">
          <a:extLst>
            <a:ext uri="{FF2B5EF4-FFF2-40B4-BE49-F238E27FC236}">
              <a16:creationId xmlns:a16="http://schemas.microsoft.com/office/drawing/2014/main" id="{8C4EC76D-5CCE-47D0-9835-5E8DA42D11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28</xdr:row>
      <xdr:rowOff>-1</xdr:rowOff>
    </xdr:from>
    <xdr:to>
      <xdr:col>15</xdr:col>
      <xdr:colOff>0</xdr:colOff>
      <xdr:row>58</xdr:row>
      <xdr:rowOff>0</xdr:rowOff>
    </xdr:to>
    <xdr:graphicFrame macro="">
      <xdr:nvGraphicFramePr>
        <xdr:cNvPr id="5" name="Chart 4">
          <a:extLst>
            <a:ext uri="{FF2B5EF4-FFF2-40B4-BE49-F238E27FC236}">
              <a16:creationId xmlns:a16="http://schemas.microsoft.com/office/drawing/2014/main" id="{5E4174B5-D064-4A89-91E2-2EBEB7C68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57</xdr:row>
      <xdr:rowOff>138044</xdr:rowOff>
    </xdr:from>
    <xdr:to>
      <xdr:col>4</xdr:col>
      <xdr:colOff>1891194</xdr:colOff>
      <xdr:row>83</xdr:row>
      <xdr:rowOff>138045</xdr:rowOff>
    </xdr:to>
    <xdr:graphicFrame macro="">
      <xdr:nvGraphicFramePr>
        <xdr:cNvPr id="6" name="Chart 5">
          <a:extLst>
            <a:ext uri="{FF2B5EF4-FFF2-40B4-BE49-F238E27FC236}">
              <a16:creationId xmlns:a16="http://schemas.microsoft.com/office/drawing/2014/main" id="{1C1918A8-DAB5-443B-8C8E-5EC6306289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57</xdr:row>
      <xdr:rowOff>138044</xdr:rowOff>
    </xdr:from>
    <xdr:to>
      <xdr:col>10</xdr:col>
      <xdr:colOff>0</xdr:colOff>
      <xdr:row>83</xdr:row>
      <xdr:rowOff>138043</xdr:rowOff>
    </xdr:to>
    <xdr:graphicFrame macro="">
      <xdr:nvGraphicFramePr>
        <xdr:cNvPr id="7" name="Chart 6">
          <a:extLst>
            <a:ext uri="{FF2B5EF4-FFF2-40B4-BE49-F238E27FC236}">
              <a16:creationId xmlns:a16="http://schemas.microsoft.com/office/drawing/2014/main" id="{5D670B33-5DCF-4B14-8529-A641EF2F2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0</xdr:colOff>
      <xdr:row>57</xdr:row>
      <xdr:rowOff>138044</xdr:rowOff>
    </xdr:from>
    <xdr:to>
      <xdr:col>15</xdr:col>
      <xdr:colOff>0</xdr:colOff>
      <xdr:row>83</xdr:row>
      <xdr:rowOff>142875</xdr:rowOff>
    </xdr:to>
    <xdr:graphicFrame macro="">
      <xdr:nvGraphicFramePr>
        <xdr:cNvPr id="8" name="Chart 7">
          <a:extLst>
            <a:ext uri="{FF2B5EF4-FFF2-40B4-BE49-F238E27FC236}">
              <a16:creationId xmlns:a16="http://schemas.microsoft.com/office/drawing/2014/main" id="{CCC7C743-890E-4818-BEC6-BE81FC7DED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0</xdr:colOff>
      <xdr:row>6</xdr:row>
      <xdr:rowOff>128422</xdr:rowOff>
    </xdr:from>
    <xdr:to>
      <xdr:col>1</xdr:col>
      <xdr:colOff>0</xdr:colOff>
      <xdr:row>17</xdr:row>
      <xdr:rowOff>1539</xdr:rowOff>
    </xdr:to>
    <mc:AlternateContent xmlns:mc="http://schemas.openxmlformats.org/markup-compatibility/2006" xmlns:a14="http://schemas.microsoft.com/office/drawing/2010/main">
      <mc:Choice Requires="a14">
        <xdr:graphicFrame macro="">
          <xdr:nvGraphicFramePr>
            <xdr:cNvPr id="9" name="Month 1">
              <a:extLst>
                <a:ext uri="{FF2B5EF4-FFF2-40B4-BE49-F238E27FC236}">
                  <a16:creationId xmlns:a16="http://schemas.microsoft.com/office/drawing/2014/main" id="{D2FD929E-0E38-4AAD-8069-016E45984AC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0" y="1821755"/>
              <a:ext cx="1895379" cy="16611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0</xdr:colOff>
      <xdr:row>6</xdr:row>
      <xdr:rowOff>124239</xdr:rowOff>
    </xdr:to>
    <mc:AlternateContent xmlns:mc="http://schemas.openxmlformats.org/markup-compatibility/2006" xmlns:a14="http://schemas.microsoft.com/office/drawing/2010/main">
      <mc:Choice Requires="a14">
        <xdr:graphicFrame macro="">
          <xdr:nvGraphicFramePr>
            <xdr:cNvPr id="10" name="Equipment Class 1">
              <a:extLst>
                <a:ext uri="{FF2B5EF4-FFF2-40B4-BE49-F238E27FC236}">
                  <a16:creationId xmlns:a16="http://schemas.microsoft.com/office/drawing/2014/main" id="{BD37A048-F142-437B-9727-BAFACC5A3C08}"/>
                </a:ext>
              </a:extLst>
            </xdr:cNvPr>
            <xdr:cNvGraphicFramePr/>
          </xdr:nvGraphicFramePr>
          <xdr:xfrm>
            <a:off x="0" y="0"/>
            <a:ext cx="0" cy="0"/>
          </xdr:xfrm>
          <a:graphic>
            <a:graphicData uri="http://schemas.microsoft.com/office/drawing/2010/slicer">
              <sle:slicer xmlns:sle="http://schemas.microsoft.com/office/drawing/2010/slicer" name="Equipment Class 1"/>
            </a:graphicData>
          </a:graphic>
        </xdr:graphicFrame>
      </mc:Choice>
      <mc:Fallback xmlns="">
        <xdr:sp macro="" textlink="">
          <xdr:nvSpPr>
            <xdr:cNvPr id="0" name=""/>
            <xdr:cNvSpPr>
              <a:spLocks noTextEdit="1"/>
            </xdr:cNvSpPr>
          </xdr:nvSpPr>
          <xdr:spPr>
            <a:xfrm>
              <a:off x="0" y="0"/>
              <a:ext cx="1890568" cy="18127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0</xdr:rowOff>
    </xdr:from>
    <xdr:to>
      <xdr:col>1</xdr:col>
      <xdr:colOff>3174</xdr:colOff>
      <xdr:row>25</xdr:row>
      <xdr:rowOff>0</xdr:rowOff>
    </xdr:to>
    <mc:AlternateContent xmlns:mc="http://schemas.openxmlformats.org/markup-compatibility/2006" xmlns:a14="http://schemas.microsoft.com/office/drawing/2010/main">
      <mc:Choice Requires="a14">
        <xdr:graphicFrame macro="">
          <xdr:nvGraphicFramePr>
            <xdr:cNvPr id="11" name="Status 1">
              <a:extLst>
                <a:ext uri="{FF2B5EF4-FFF2-40B4-BE49-F238E27FC236}">
                  <a16:creationId xmlns:a16="http://schemas.microsoft.com/office/drawing/2014/main" id="{EB29D250-84BA-4283-873A-9A439CBBBED4}"/>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0" y="3434773"/>
              <a:ext cx="1890568"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0</xdr:rowOff>
    </xdr:from>
    <xdr:to>
      <xdr:col>1</xdr:col>
      <xdr:colOff>3175</xdr:colOff>
      <xdr:row>39</xdr:row>
      <xdr:rowOff>111122</xdr:rowOff>
    </xdr:to>
    <mc:AlternateContent xmlns:mc="http://schemas.openxmlformats.org/markup-compatibility/2006" xmlns:a14="http://schemas.microsoft.com/office/drawing/2010/main">
      <mc:Choice Requires="a14">
        <xdr:graphicFrame macro="">
          <xdr:nvGraphicFramePr>
            <xdr:cNvPr id="13" name="WO Type">
              <a:extLst>
                <a:ext uri="{FF2B5EF4-FFF2-40B4-BE49-F238E27FC236}">
                  <a16:creationId xmlns:a16="http://schemas.microsoft.com/office/drawing/2014/main" id="{7D2DA56E-1E5D-4935-A595-F29515B589E3}"/>
                </a:ext>
              </a:extLst>
            </xdr:cNvPr>
            <xdr:cNvGraphicFramePr/>
          </xdr:nvGraphicFramePr>
          <xdr:xfrm>
            <a:off x="0" y="0"/>
            <a:ext cx="0" cy="0"/>
          </xdr:xfrm>
          <a:graphic>
            <a:graphicData uri="http://schemas.microsoft.com/office/drawing/2010/slicer">
              <sle:slicer xmlns:sle="http://schemas.microsoft.com/office/drawing/2010/slicer" name="WO Type"/>
            </a:graphicData>
          </a:graphic>
        </xdr:graphicFrame>
      </mc:Choice>
      <mc:Fallback xmlns="">
        <xdr:sp macro="" textlink="">
          <xdr:nvSpPr>
            <xdr:cNvPr id="0" name=""/>
            <xdr:cNvSpPr>
              <a:spLocks noTextEdit="1"/>
            </xdr:cNvSpPr>
          </xdr:nvSpPr>
          <xdr:spPr>
            <a:xfrm>
              <a:off x="0" y="4821296"/>
              <a:ext cx="1873250" cy="24159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84</xdr:row>
      <xdr:rowOff>0</xdr:rowOff>
    </xdr:from>
    <xdr:to>
      <xdr:col>15</xdr:col>
      <xdr:colOff>0</xdr:colOff>
      <xdr:row>129</xdr:row>
      <xdr:rowOff>31750</xdr:rowOff>
    </xdr:to>
    <xdr:graphicFrame macro="">
      <xdr:nvGraphicFramePr>
        <xdr:cNvPr id="14" name="Chart 13">
          <a:extLst>
            <a:ext uri="{FF2B5EF4-FFF2-40B4-BE49-F238E27FC236}">
              <a16:creationId xmlns:a16="http://schemas.microsoft.com/office/drawing/2014/main" id="{1D02C63B-70E9-4806-A959-78DCFB4A5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0</xdr:colOff>
      <xdr:row>40</xdr:row>
      <xdr:rowOff>0</xdr:rowOff>
    </xdr:from>
    <xdr:to>
      <xdr:col>1</xdr:col>
      <xdr:colOff>0</xdr:colOff>
      <xdr:row>84</xdr:row>
      <xdr:rowOff>15875</xdr:rowOff>
    </xdr:to>
    <mc:AlternateContent xmlns:mc="http://schemas.openxmlformats.org/markup-compatibility/2006" xmlns:a14="http://schemas.microsoft.com/office/drawing/2010/main">
      <mc:Choice Requires="a14">
        <xdr:graphicFrame macro="">
          <xdr:nvGraphicFramePr>
            <xdr:cNvPr id="15" name="Equipment ID 1">
              <a:extLst>
                <a:ext uri="{FF2B5EF4-FFF2-40B4-BE49-F238E27FC236}">
                  <a16:creationId xmlns:a16="http://schemas.microsoft.com/office/drawing/2014/main" id="{50305DBD-5C0C-4BAE-AC8B-58D5A517AD9B}"/>
                </a:ext>
              </a:extLst>
            </xdr:cNvPr>
            <xdr:cNvGraphicFramePr/>
          </xdr:nvGraphicFramePr>
          <xdr:xfrm>
            <a:off x="0" y="0"/>
            <a:ext cx="0" cy="0"/>
          </xdr:xfrm>
          <a:graphic>
            <a:graphicData uri="http://schemas.microsoft.com/office/drawing/2010/slicer">
              <sle:slicer xmlns:sle="http://schemas.microsoft.com/office/drawing/2010/slicer" name="Equipment ID 1"/>
            </a:graphicData>
          </a:graphic>
        </xdr:graphicFrame>
      </mc:Choice>
      <mc:Fallback xmlns="">
        <xdr:sp macro="" textlink="">
          <xdr:nvSpPr>
            <xdr:cNvPr id="0" name=""/>
            <xdr:cNvSpPr>
              <a:spLocks noTextEdit="1"/>
            </xdr:cNvSpPr>
          </xdr:nvSpPr>
          <xdr:spPr>
            <a:xfrm>
              <a:off x="0" y="7290741"/>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70555</xdr:colOff>
      <xdr:row>84</xdr:row>
      <xdr:rowOff>-1</xdr:rowOff>
    </xdr:from>
    <xdr:to>
      <xdr:col>1</xdr:col>
      <xdr:colOff>3880</xdr:colOff>
      <xdr:row>129</xdr:row>
      <xdr:rowOff>47624</xdr:rowOff>
    </xdr:to>
    <mc:AlternateContent xmlns:mc="http://schemas.openxmlformats.org/markup-compatibility/2006" xmlns:a14="http://schemas.microsoft.com/office/drawing/2010/main">
      <mc:Choice Requires="a14">
        <xdr:graphicFrame macro="">
          <xdr:nvGraphicFramePr>
            <xdr:cNvPr id="16" name="WO Type 3">
              <a:extLst>
                <a:ext uri="{FF2B5EF4-FFF2-40B4-BE49-F238E27FC236}">
                  <a16:creationId xmlns:a16="http://schemas.microsoft.com/office/drawing/2014/main" id="{9A19A137-C862-4216-B340-38C0959B5357}"/>
                </a:ext>
              </a:extLst>
            </xdr:cNvPr>
            <xdr:cNvGraphicFramePr/>
          </xdr:nvGraphicFramePr>
          <xdr:xfrm>
            <a:off x="0" y="0"/>
            <a:ext cx="0" cy="0"/>
          </xdr:xfrm>
          <a:graphic>
            <a:graphicData uri="http://schemas.microsoft.com/office/drawing/2010/slicer">
              <sle:slicer xmlns:sle="http://schemas.microsoft.com/office/drawing/2010/slicer" name="WO Type 3"/>
            </a:graphicData>
          </a:graphic>
        </xdr:graphicFrame>
      </mc:Choice>
      <mc:Fallback xmlns="">
        <xdr:sp macro="" textlink="">
          <xdr:nvSpPr>
            <xdr:cNvPr id="0" name=""/>
            <xdr:cNvSpPr>
              <a:spLocks noTextEdit="1"/>
            </xdr:cNvSpPr>
          </xdr:nvSpPr>
          <xdr:spPr>
            <a:xfrm>
              <a:off x="70555" y="14534443"/>
              <a:ext cx="1828800" cy="7478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389899</xdr:colOff>
      <xdr:row>5</xdr:row>
      <xdr:rowOff>108857</xdr:rowOff>
    </xdr:from>
    <xdr:to>
      <xdr:col>21</xdr:col>
      <xdr:colOff>539577</xdr:colOff>
      <xdr:row>19</xdr:row>
      <xdr:rowOff>70828</xdr:rowOff>
    </xdr:to>
    <xdr:graphicFrame macro="">
      <xdr:nvGraphicFramePr>
        <xdr:cNvPr id="7" name="Chart 6">
          <a:extLst>
            <a:ext uri="{FF2B5EF4-FFF2-40B4-BE49-F238E27FC236}">
              <a16:creationId xmlns:a16="http://schemas.microsoft.com/office/drawing/2014/main" id="{FB1CC8F6-92A1-4232-9680-C8F044CA4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547485</xdr:colOff>
      <xdr:row>5</xdr:row>
      <xdr:rowOff>108857</xdr:rowOff>
    </xdr:from>
    <xdr:to>
      <xdr:col>9</xdr:col>
      <xdr:colOff>483372</xdr:colOff>
      <xdr:row>19</xdr:row>
      <xdr:rowOff>70828</xdr:rowOff>
    </xdr:to>
    <xdr:graphicFrame macro="">
      <xdr:nvGraphicFramePr>
        <xdr:cNvPr id="2" name="Chart 1">
          <a:extLst>
            <a:ext uri="{FF2B5EF4-FFF2-40B4-BE49-F238E27FC236}">
              <a16:creationId xmlns:a16="http://schemas.microsoft.com/office/drawing/2014/main" id="{704AFF39-EDBA-4A59-9AC9-21E3127ACB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555171</xdr:colOff>
      <xdr:row>34</xdr:row>
      <xdr:rowOff>125011</xdr:rowOff>
    </xdr:from>
    <xdr:to>
      <xdr:col>29</xdr:col>
      <xdr:colOff>141513</xdr:colOff>
      <xdr:row>49</xdr:row>
      <xdr:rowOff>133830</xdr:rowOff>
    </xdr:to>
    <xdr:graphicFrame macro="">
      <xdr:nvGraphicFramePr>
        <xdr:cNvPr id="4" name="Chart 3">
          <a:extLst>
            <a:ext uri="{FF2B5EF4-FFF2-40B4-BE49-F238E27FC236}">
              <a16:creationId xmlns:a16="http://schemas.microsoft.com/office/drawing/2014/main" id="{49150307-8CA9-445F-AEBE-536C115859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405652</xdr:colOff>
      <xdr:row>34</xdr:row>
      <xdr:rowOff>125010</xdr:rowOff>
    </xdr:from>
    <xdr:to>
      <xdr:col>21</xdr:col>
      <xdr:colOff>511877</xdr:colOff>
      <xdr:row>50</xdr:row>
      <xdr:rowOff>100853</xdr:rowOff>
    </xdr:to>
    <xdr:graphicFrame macro="">
      <xdr:nvGraphicFramePr>
        <xdr:cNvPr id="5" name="Chart 4">
          <a:extLst>
            <a:ext uri="{FF2B5EF4-FFF2-40B4-BE49-F238E27FC236}">
              <a16:creationId xmlns:a16="http://schemas.microsoft.com/office/drawing/2014/main" id="{3F8329F7-D74C-4DAC-8097-50FE294DB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401103</xdr:colOff>
      <xdr:row>34</xdr:row>
      <xdr:rowOff>125011</xdr:rowOff>
    </xdr:from>
    <xdr:to>
      <xdr:col>14</xdr:col>
      <xdr:colOff>362357</xdr:colOff>
      <xdr:row>49</xdr:row>
      <xdr:rowOff>133831</xdr:rowOff>
    </xdr:to>
    <xdr:graphicFrame macro="">
      <xdr:nvGraphicFramePr>
        <xdr:cNvPr id="6" name="Chart 5">
          <a:extLst>
            <a:ext uri="{FF2B5EF4-FFF2-40B4-BE49-F238E27FC236}">
              <a16:creationId xmlns:a16="http://schemas.microsoft.com/office/drawing/2014/main" id="{45E68A78-25F9-4723-B52E-E743DA0CCB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563192</xdr:colOff>
      <xdr:row>5</xdr:row>
      <xdr:rowOff>108857</xdr:rowOff>
    </xdr:from>
    <xdr:to>
      <xdr:col>15</xdr:col>
      <xdr:colOff>310079</xdr:colOff>
      <xdr:row>19</xdr:row>
      <xdr:rowOff>70828</xdr:rowOff>
    </xdr:to>
    <xdr:graphicFrame macro="">
      <xdr:nvGraphicFramePr>
        <xdr:cNvPr id="8" name="Chart 7">
          <a:extLst>
            <a:ext uri="{FF2B5EF4-FFF2-40B4-BE49-F238E27FC236}">
              <a16:creationId xmlns:a16="http://schemas.microsoft.com/office/drawing/2014/main" id="{FB552265-4E96-43C1-B49D-B44B1FEEF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27212</xdr:colOff>
      <xdr:row>11</xdr:row>
      <xdr:rowOff>80499</xdr:rowOff>
    </xdr:from>
    <xdr:to>
      <xdr:col>2</xdr:col>
      <xdr:colOff>528319</xdr:colOff>
      <xdr:row>19</xdr:row>
      <xdr:rowOff>96859</xdr:rowOff>
    </xdr:to>
    <mc:AlternateContent xmlns:mc="http://schemas.openxmlformats.org/markup-compatibility/2006" xmlns:a14="http://schemas.microsoft.com/office/drawing/2010/main">
      <mc:Choice Requires="a14">
        <xdr:graphicFrame macro="">
          <xdr:nvGraphicFramePr>
            <xdr:cNvPr id="10" name="Status 2">
              <a:extLst>
                <a:ext uri="{FF2B5EF4-FFF2-40B4-BE49-F238E27FC236}">
                  <a16:creationId xmlns:a16="http://schemas.microsoft.com/office/drawing/2014/main" id="{B5A624D0-BB01-4FFE-A98D-AD365396F3CA}"/>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1237447" y="2108764"/>
              <a:ext cx="1431196" cy="14170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27212</xdr:colOff>
      <xdr:row>19</xdr:row>
      <xdr:rowOff>138485</xdr:rowOff>
    </xdr:from>
    <xdr:to>
      <xdr:col>2</xdr:col>
      <xdr:colOff>528319</xdr:colOff>
      <xdr:row>25</xdr:row>
      <xdr:rowOff>95005</xdr:rowOff>
    </xdr:to>
    <mc:AlternateContent xmlns:mc="http://schemas.openxmlformats.org/markup-compatibility/2006" xmlns:a14="http://schemas.microsoft.com/office/drawing/2010/main">
      <mc:Choice Requires="a14">
        <xdr:graphicFrame macro="">
          <xdr:nvGraphicFramePr>
            <xdr:cNvPr id="11" name="Action Priority">
              <a:extLst>
                <a:ext uri="{FF2B5EF4-FFF2-40B4-BE49-F238E27FC236}">
                  <a16:creationId xmlns:a16="http://schemas.microsoft.com/office/drawing/2014/main" id="{7519788F-60C7-4378-810C-B51993EC577F}"/>
                </a:ext>
              </a:extLst>
            </xdr:cNvPr>
            <xdr:cNvGraphicFramePr/>
          </xdr:nvGraphicFramePr>
          <xdr:xfrm>
            <a:off x="0" y="0"/>
            <a:ext cx="0" cy="0"/>
          </xdr:xfrm>
          <a:graphic>
            <a:graphicData uri="http://schemas.microsoft.com/office/drawing/2010/slicer">
              <sle:slicer xmlns:sle="http://schemas.microsoft.com/office/drawing/2010/slicer" name="Action Priority"/>
            </a:graphicData>
          </a:graphic>
        </xdr:graphicFrame>
      </mc:Choice>
      <mc:Fallback xmlns="">
        <xdr:sp macro="" textlink="">
          <xdr:nvSpPr>
            <xdr:cNvPr id="0" name=""/>
            <xdr:cNvSpPr>
              <a:spLocks noTextEdit="1"/>
            </xdr:cNvSpPr>
          </xdr:nvSpPr>
          <xdr:spPr>
            <a:xfrm>
              <a:off x="206506" y="3567485"/>
              <a:ext cx="1431195" cy="8978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168088</xdr:colOff>
      <xdr:row>0</xdr:row>
      <xdr:rowOff>100854</xdr:rowOff>
    </xdr:from>
    <xdr:to>
      <xdr:col>2</xdr:col>
      <xdr:colOff>155120</xdr:colOff>
      <xdr:row>1</xdr:row>
      <xdr:rowOff>347384</xdr:rowOff>
    </xdr:to>
    <xdr:pic>
      <xdr:nvPicPr>
        <xdr:cNvPr id="13" name="Picture 12">
          <a:extLst>
            <a:ext uri="{FF2B5EF4-FFF2-40B4-BE49-F238E27FC236}">
              <a16:creationId xmlns:a16="http://schemas.microsoft.com/office/drawing/2014/main" id="{8EC3FCCA-13A0-9B46-CE71-9B40D77CEBE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206" y="100854"/>
          <a:ext cx="923844" cy="403412"/>
        </a:xfrm>
        <a:prstGeom prst="rect">
          <a:avLst/>
        </a:prstGeom>
      </xdr:spPr>
    </xdr:pic>
    <xdr:clientData/>
  </xdr:twoCellAnchor>
  <xdr:twoCellAnchor>
    <xdr:from>
      <xdr:col>2</xdr:col>
      <xdr:colOff>547486</xdr:colOff>
      <xdr:row>34</xdr:row>
      <xdr:rowOff>125011</xdr:rowOff>
    </xdr:from>
    <xdr:to>
      <xdr:col>9</xdr:col>
      <xdr:colOff>357808</xdr:colOff>
      <xdr:row>49</xdr:row>
      <xdr:rowOff>133830</xdr:rowOff>
    </xdr:to>
    <xdr:graphicFrame macro="">
      <xdr:nvGraphicFramePr>
        <xdr:cNvPr id="15" name="Chart 14">
          <a:extLst>
            <a:ext uri="{FF2B5EF4-FFF2-40B4-BE49-F238E27FC236}">
              <a16:creationId xmlns:a16="http://schemas.microsoft.com/office/drawing/2014/main" id="{1838A45A-9915-4E1A-8E93-754694A9AD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748393</xdr:colOff>
      <xdr:row>19</xdr:row>
      <xdr:rowOff>127681</xdr:rowOff>
    </xdr:from>
    <xdr:to>
      <xdr:col>29</xdr:col>
      <xdr:colOff>146958</xdr:colOff>
      <xdr:row>34</xdr:row>
      <xdr:rowOff>87086</xdr:rowOff>
    </xdr:to>
    <xdr:graphicFrame macro="">
      <xdr:nvGraphicFramePr>
        <xdr:cNvPr id="17" name="Chart 16">
          <a:extLst>
            <a:ext uri="{FF2B5EF4-FFF2-40B4-BE49-F238E27FC236}">
              <a16:creationId xmlns:a16="http://schemas.microsoft.com/office/drawing/2014/main" id="{F838EF18-595D-4149-9921-8C41C1DBB7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27212</xdr:colOff>
      <xdr:row>2</xdr:row>
      <xdr:rowOff>94450</xdr:rowOff>
    </xdr:from>
    <xdr:to>
      <xdr:col>2</xdr:col>
      <xdr:colOff>528319</xdr:colOff>
      <xdr:row>11</xdr:row>
      <xdr:rowOff>24015</xdr:rowOff>
    </xdr:to>
    <mc:AlternateContent xmlns:mc="http://schemas.openxmlformats.org/markup-compatibility/2006" xmlns:a14="http://schemas.microsoft.com/office/drawing/2010/main">
      <mc:Choice Requires="a14">
        <xdr:graphicFrame macro="">
          <xdr:nvGraphicFramePr>
            <xdr:cNvPr id="20" name="Months">
              <a:extLst>
                <a:ext uri="{FF2B5EF4-FFF2-40B4-BE49-F238E27FC236}">
                  <a16:creationId xmlns:a16="http://schemas.microsoft.com/office/drawing/2014/main" id="{492A0CCA-5191-4939-8EFB-32580140E165}"/>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237447" y="643538"/>
              <a:ext cx="1431196" cy="1408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619398</xdr:colOff>
      <xdr:row>5</xdr:row>
      <xdr:rowOff>106948</xdr:rowOff>
    </xdr:from>
    <xdr:to>
      <xdr:col>29</xdr:col>
      <xdr:colOff>146958</xdr:colOff>
      <xdr:row>19</xdr:row>
      <xdr:rowOff>70828</xdr:rowOff>
    </xdr:to>
    <xdr:graphicFrame macro="">
      <xdr:nvGraphicFramePr>
        <xdr:cNvPr id="18" name="Chart 17">
          <a:extLst>
            <a:ext uri="{FF2B5EF4-FFF2-40B4-BE49-F238E27FC236}">
              <a16:creationId xmlns:a16="http://schemas.microsoft.com/office/drawing/2014/main" id="{5445DA8D-BB88-4DB3-B25B-53D9223FC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24009</xdr:colOff>
      <xdr:row>38</xdr:row>
      <xdr:rowOff>0</xdr:rowOff>
    </xdr:from>
    <xdr:to>
      <xdr:col>2</xdr:col>
      <xdr:colOff>528319</xdr:colOff>
      <xdr:row>44</xdr:row>
      <xdr:rowOff>7478</xdr:rowOff>
    </xdr:to>
    <mc:AlternateContent xmlns:mc="http://schemas.openxmlformats.org/markup-compatibility/2006" xmlns:a14="http://schemas.microsoft.com/office/drawing/2010/main">
      <mc:Choice Requires="a14">
        <xdr:graphicFrame macro="">
          <xdr:nvGraphicFramePr>
            <xdr:cNvPr id="22" name="WO Type 5">
              <a:extLst>
                <a:ext uri="{FF2B5EF4-FFF2-40B4-BE49-F238E27FC236}">
                  <a16:creationId xmlns:a16="http://schemas.microsoft.com/office/drawing/2014/main" id="{5737589E-A4EA-443C-AA21-2954F91D1A61}"/>
                </a:ext>
              </a:extLst>
            </xdr:cNvPr>
            <xdr:cNvGraphicFramePr/>
          </xdr:nvGraphicFramePr>
          <xdr:xfrm>
            <a:off x="0" y="0"/>
            <a:ext cx="0" cy="0"/>
          </xdr:xfrm>
          <a:graphic>
            <a:graphicData uri="http://schemas.microsoft.com/office/drawing/2010/slicer">
              <sle:slicer xmlns:sle="http://schemas.microsoft.com/office/drawing/2010/slicer" name="WO Type 5"/>
            </a:graphicData>
          </a:graphic>
        </xdr:graphicFrame>
      </mc:Choice>
      <mc:Fallback xmlns="">
        <xdr:sp macro="" textlink="">
          <xdr:nvSpPr>
            <xdr:cNvPr id="0" name=""/>
            <xdr:cNvSpPr>
              <a:spLocks noTextEdit="1"/>
            </xdr:cNvSpPr>
          </xdr:nvSpPr>
          <xdr:spPr>
            <a:xfrm>
              <a:off x="209066" y="6629400"/>
              <a:ext cx="1462253" cy="1063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217714</xdr:colOff>
      <xdr:row>19</xdr:row>
      <xdr:rowOff>127681</xdr:rowOff>
    </xdr:from>
    <xdr:to>
      <xdr:col>21</xdr:col>
      <xdr:colOff>680356</xdr:colOff>
      <xdr:row>34</xdr:row>
      <xdr:rowOff>86795</xdr:rowOff>
    </xdr:to>
    <xdr:graphicFrame macro="">
      <xdr:nvGraphicFramePr>
        <xdr:cNvPr id="23" name="Chart 22">
          <a:extLst>
            <a:ext uri="{FF2B5EF4-FFF2-40B4-BE49-F238E27FC236}">
              <a16:creationId xmlns:a16="http://schemas.microsoft.com/office/drawing/2014/main" id="{C15D46E4-ABF5-419E-B81A-B18F3902A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442617</xdr:colOff>
      <xdr:row>19</xdr:row>
      <xdr:rowOff>127681</xdr:rowOff>
    </xdr:from>
    <xdr:to>
      <xdr:col>14</xdr:col>
      <xdr:colOff>174630</xdr:colOff>
      <xdr:row>34</xdr:row>
      <xdr:rowOff>85539</xdr:rowOff>
    </xdr:to>
    <xdr:graphicFrame macro="">
      <xdr:nvGraphicFramePr>
        <xdr:cNvPr id="12" name="Chart 11">
          <a:extLst>
            <a:ext uri="{FF2B5EF4-FFF2-40B4-BE49-F238E27FC236}">
              <a16:creationId xmlns:a16="http://schemas.microsoft.com/office/drawing/2014/main" id="{26B0D293-405E-4856-8A23-88A47D5524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547485</xdr:colOff>
      <xdr:row>19</xdr:row>
      <xdr:rowOff>127681</xdr:rowOff>
    </xdr:from>
    <xdr:to>
      <xdr:col>9</xdr:col>
      <xdr:colOff>394607</xdr:colOff>
      <xdr:row>34</xdr:row>
      <xdr:rowOff>95250</xdr:rowOff>
    </xdr:to>
    <xdr:graphicFrame macro="">
      <xdr:nvGraphicFramePr>
        <xdr:cNvPr id="19" name="Chart 18">
          <a:extLst>
            <a:ext uri="{FF2B5EF4-FFF2-40B4-BE49-F238E27FC236}">
              <a16:creationId xmlns:a16="http://schemas.microsoft.com/office/drawing/2014/main" id="{89870E3D-BCBF-49E4-A3B4-A1B6DC6E49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69</xdr:col>
      <xdr:colOff>482451</xdr:colOff>
      <xdr:row>1</xdr:row>
      <xdr:rowOff>132270</xdr:rowOff>
    </xdr:from>
    <xdr:to>
      <xdr:col>72</xdr:col>
      <xdr:colOff>63233</xdr:colOff>
      <xdr:row>12</xdr:row>
      <xdr:rowOff>74039</xdr:rowOff>
    </xdr:to>
    <mc:AlternateContent xmlns:mc="http://schemas.openxmlformats.org/markup-compatibility/2006" xmlns:a14="http://schemas.microsoft.com/office/drawing/2010/main">
      <mc:Choice Requires="a14">
        <xdr:graphicFrame macro="">
          <xdr:nvGraphicFramePr>
            <xdr:cNvPr id="21" name="Equipment Class 5">
              <a:extLst>
                <a:ext uri="{FF2B5EF4-FFF2-40B4-BE49-F238E27FC236}">
                  <a16:creationId xmlns:a16="http://schemas.microsoft.com/office/drawing/2014/main" id="{75D7ACEF-BB76-4614-8D56-23EEDC2969D6}"/>
                </a:ext>
              </a:extLst>
            </xdr:cNvPr>
            <xdr:cNvGraphicFramePr/>
          </xdr:nvGraphicFramePr>
          <xdr:xfrm>
            <a:off x="0" y="0"/>
            <a:ext cx="0" cy="0"/>
          </xdr:xfrm>
          <a:graphic>
            <a:graphicData uri="http://schemas.microsoft.com/office/drawing/2010/slicer">
              <sle:slicer xmlns:sle="http://schemas.microsoft.com/office/drawing/2010/slicer" name="Equipment Class 5"/>
            </a:graphicData>
          </a:graphic>
        </xdr:graphicFrame>
      </mc:Choice>
      <mc:Fallback xmlns="">
        <xdr:sp macro="" textlink="">
          <xdr:nvSpPr>
            <xdr:cNvPr id="0" name=""/>
            <xdr:cNvSpPr>
              <a:spLocks noTextEdit="1"/>
            </xdr:cNvSpPr>
          </xdr:nvSpPr>
          <xdr:spPr>
            <a:xfrm>
              <a:off x="43692333" y="289152"/>
              <a:ext cx="1396135" cy="19700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27212</xdr:colOff>
      <xdr:row>25</xdr:row>
      <xdr:rowOff>123260</xdr:rowOff>
    </xdr:from>
    <xdr:to>
      <xdr:col>2</xdr:col>
      <xdr:colOff>537124</xdr:colOff>
      <xdr:row>37</xdr:row>
      <xdr:rowOff>144146</xdr:rowOff>
    </xdr:to>
    <mc:AlternateContent xmlns:mc="http://schemas.openxmlformats.org/markup-compatibility/2006" xmlns:a14="http://schemas.microsoft.com/office/drawing/2010/main">
      <mc:Choice Requires="a14">
        <xdr:graphicFrame macro="">
          <xdr:nvGraphicFramePr>
            <xdr:cNvPr id="3" name="Equipment Class 6">
              <a:extLst>
                <a:ext uri="{FF2B5EF4-FFF2-40B4-BE49-F238E27FC236}">
                  <a16:creationId xmlns:a16="http://schemas.microsoft.com/office/drawing/2014/main" id="{19A9A2F0-F8D1-4FC1-BD6B-4EABB6305200}"/>
                </a:ext>
              </a:extLst>
            </xdr:cNvPr>
            <xdr:cNvGraphicFramePr/>
          </xdr:nvGraphicFramePr>
          <xdr:xfrm>
            <a:off x="0" y="0"/>
            <a:ext cx="0" cy="0"/>
          </xdr:xfrm>
          <a:graphic>
            <a:graphicData uri="http://schemas.microsoft.com/office/drawing/2010/slicer">
              <sle:slicer xmlns:sle="http://schemas.microsoft.com/office/drawing/2010/slicer" name="Equipment Class 6"/>
            </a:graphicData>
          </a:graphic>
        </xdr:graphicFrame>
      </mc:Choice>
      <mc:Fallback xmlns="">
        <xdr:sp macro="" textlink="">
          <xdr:nvSpPr>
            <xdr:cNvPr id="0" name=""/>
            <xdr:cNvSpPr>
              <a:spLocks noTextEdit="1"/>
            </xdr:cNvSpPr>
          </xdr:nvSpPr>
          <xdr:spPr>
            <a:xfrm>
              <a:off x="206506" y="4493554"/>
              <a:ext cx="1440000" cy="19034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21</xdr:col>
      <xdr:colOff>454477</xdr:colOff>
      <xdr:row>11</xdr:row>
      <xdr:rowOff>15668</xdr:rowOff>
    </xdr:from>
    <xdr:to>
      <xdr:col>25</xdr:col>
      <xdr:colOff>258536</xdr:colOff>
      <xdr:row>25</xdr:row>
      <xdr:rowOff>157924</xdr:rowOff>
    </xdr:to>
    <xdr:graphicFrame macro="">
      <xdr:nvGraphicFramePr>
        <xdr:cNvPr id="4" name="Chart 3">
          <a:extLst>
            <a:ext uri="{FF2B5EF4-FFF2-40B4-BE49-F238E27FC236}">
              <a16:creationId xmlns:a16="http://schemas.microsoft.com/office/drawing/2014/main" id="{A807B98F-1965-4095-A812-B9D4260B3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244930</xdr:colOff>
      <xdr:row>42</xdr:row>
      <xdr:rowOff>40822</xdr:rowOff>
    </xdr:from>
    <xdr:to>
      <xdr:col>33</xdr:col>
      <xdr:colOff>528548</xdr:colOff>
      <xdr:row>57</xdr:row>
      <xdr:rowOff>141804</xdr:rowOff>
    </xdr:to>
    <xdr:graphicFrame macro="">
      <xdr:nvGraphicFramePr>
        <xdr:cNvPr id="18" name="Chart 17">
          <a:extLst>
            <a:ext uri="{FF2B5EF4-FFF2-40B4-BE49-F238E27FC236}">
              <a16:creationId xmlns:a16="http://schemas.microsoft.com/office/drawing/2014/main" id="{14611A6E-A772-43CB-9BD3-0B46B676DC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538370</xdr:colOff>
      <xdr:row>35</xdr:row>
      <xdr:rowOff>74543</xdr:rowOff>
    </xdr:from>
    <xdr:to>
      <xdr:col>37</xdr:col>
      <xdr:colOff>1205531</xdr:colOff>
      <xdr:row>51</xdr:row>
      <xdr:rowOff>9873</xdr:rowOff>
    </xdr:to>
    <xdr:graphicFrame macro="">
      <xdr:nvGraphicFramePr>
        <xdr:cNvPr id="19" name="Chart 18">
          <a:extLst>
            <a:ext uri="{FF2B5EF4-FFF2-40B4-BE49-F238E27FC236}">
              <a16:creationId xmlns:a16="http://schemas.microsoft.com/office/drawing/2014/main" id="{1D9FE4B5-A0C4-442E-AB2D-FAA5B60E14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39</xdr:col>
      <xdr:colOff>293079</xdr:colOff>
      <xdr:row>8</xdr:row>
      <xdr:rowOff>146539</xdr:rowOff>
    </xdr:from>
    <xdr:to>
      <xdr:col>43</xdr:col>
      <xdr:colOff>175848</xdr:colOff>
      <xdr:row>24</xdr:row>
      <xdr:rowOff>86330</xdr:rowOff>
    </xdr:to>
    <xdr:graphicFrame macro="">
      <xdr:nvGraphicFramePr>
        <xdr:cNvPr id="20" name="Chart 19">
          <a:extLst>
            <a:ext uri="{FF2B5EF4-FFF2-40B4-BE49-F238E27FC236}">
              <a16:creationId xmlns:a16="http://schemas.microsoft.com/office/drawing/2014/main" id="{EB141D2D-6A38-4F13-8938-0825F77616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44</xdr:col>
      <xdr:colOff>967155</xdr:colOff>
      <xdr:row>9</xdr:row>
      <xdr:rowOff>43961</xdr:rowOff>
    </xdr:from>
    <xdr:to>
      <xdr:col>47</xdr:col>
      <xdr:colOff>293079</xdr:colOff>
      <xdr:row>21</xdr:row>
      <xdr:rowOff>1</xdr:rowOff>
    </xdr:to>
    <xdr:graphicFrame macro="">
      <xdr:nvGraphicFramePr>
        <xdr:cNvPr id="21" name="Chart 20">
          <a:extLst>
            <a:ext uri="{FF2B5EF4-FFF2-40B4-BE49-F238E27FC236}">
              <a16:creationId xmlns:a16="http://schemas.microsoft.com/office/drawing/2014/main" id="{4C154A4A-F9DB-4C00-99D1-EDC07DE20B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49</xdr:col>
      <xdr:colOff>107576</xdr:colOff>
      <xdr:row>12</xdr:row>
      <xdr:rowOff>98612</xdr:rowOff>
    </xdr:from>
    <xdr:to>
      <xdr:col>53</xdr:col>
      <xdr:colOff>144948</xdr:colOff>
      <xdr:row>27</xdr:row>
      <xdr:rowOff>37233</xdr:rowOff>
    </xdr:to>
    <xdr:graphicFrame macro="">
      <xdr:nvGraphicFramePr>
        <xdr:cNvPr id="24" name="Chart 23">
          <a:extLst>
            <a:ext uri="{FF2B5EF4-FFF2-40B4-BE49-F238E27FC236}">
              <a16:creationId xmlns:a16="http://schemas.microsoft.com/office/drawing/2014/main" id="{9CED00AB-573B-443E-8134-45CA51B9C0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55</xdr:col>
      <xdr:colOff>0</xdr:colOff>
      <xdr:row>18</xdr:row>
      <xdr:rowOff>0</xdr:rowOff>
    </xdr:from>
    <xdr:to>
      <xdr:col>58</xdr:col>
      <xdr:colOff>1102498</xdr:colOff>
      <xdr:row>32</xdr:row>
      <xdr:rowOff>110859</xdr:rowOff>
    </xdr:to>
    <xdr:graphicFrame macro="">
      <xdr:nvGraphicFramePr>
        <xdr:cNvPr id="25" name="Chart 24">
          <a:extLst>
            <a:ext uri="{FF2B5EF4-FFF2-40B4-BE49-F238E27FC236}">
              <a16:creationId xmlns:a16="http://schemas.microsoft.com/office/drawing/2014/main" id="{7DF3DD4F-1722-45FF-8B36-55C973D228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62</xdr:col>
      <xdr:colOff>775855</xdr:colOff>
      <xdr:row>12</xdr:row>
      <xdr:rowOff>69272</xdr:rowOff>
    </xdr:from>
    <xdr:to>
      <xdr:col>67</xdr:col>
      <xdr:colOff>672</xdr:colOff>
      <xdr:row>28</xdr:row>
      <xdr:rowOff>4000</xdr:rowOff>
    </xdr:to>
    <xdr:graphicFrame macro="">
      <xdr:nvGraphicFramePr>
        <xdr:cNvPr id="26" name="Chart 25">
          <a:extLst>
            <a:ext uri="{FF2B5EF4-FFF2-40B4-BE49-F238E27FC236}">
              <a16:creationId xmlns:a16="http://schemas.microsoft.com/office/drawing/2014/main" id="{73C41D7D-5CF7-4114-9457-A9888431D7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96</xdr:col>
      <xdr:colOff>746931</xdr:colOff>
      <xdr:row>22</xdr:row>
      <xdr:rowOff>41544</xdr:rowOff>
    </xdr:from>
    <xdr:to>
      <xdr:col>100</xdr:col>
      <xdr:colOff>1211035</xdr:colOff>
      <xdr:row>39</xdr:row>
      <xdr:rowOff>100588</xdr:rowOff>
    </xdr:to>
    <xdr:graphicFrame macro="">
      <xdr:nvGraphicFramePr>
        <xdr:cNvPr id="30" name="Chart 29">
          <a:extLst>
            <a:ext uri="{FF2B5EF4-FFF2-40B4-BE49-F238E27FC236}">
              <a16:creationId xmlns:a16="http://schemas.microsoft.com/office/drawing/2014/main" id="{431A156B-3638-4B24-A2DF-FC26ECE38C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100</xdr:col>
      <xdr:colOff>726579</xdr:colOff>
      <xdr:row>22</xdr:row>
      <xdr:rowOff>61763</xdr:rowOff>
    </xdr:from>
    <xdr:to>
      <xdr:col>102</xdr:col>
      <xdr:colOff>347869</xdr:colOff>
      <xdr:row>39</xdr:row>
      <xdr:rowOff>126722</xdr:rowOff>
    </xdr:to>
    <xdr:graphicFrame macro="">
      <xdr:nvGraphicFramePr>
        <xdr:cNvPr id="31" name="Chart 30">
          <a:extLst>
            <a:ext uri="{FF2B5EF4-FFF2-40B4-BE49-F238E27FC236}">
              <a16:creationId xmlns:a16="http://schemas.microsoft.com/office/drawing/2014/main" id="{C2DA392B-154A-4E02-8818-E50718A4E9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83</xdr:col>
      <xdr:colOff>843429</xdr:colOff>
      <xdr:row>19</xdr:row>
      <xdr:rowOff>10885</xdr:rowOff>
    </xdr:from>
    <xdr:to>
      <xdr:col>91</xdr:col>
      <xdr:colOff>572279</xdr:colOff>
      <xdr:row>34</xdr:row>
      <xdr:rowOff>96498</xdr:rowOff>
    </xdr:to>
    <xdr:graphicFrame macro="">
      <xdr:nvGraphicFramePr>
        <xdr:cNvPr id="32" name="Chart 31">
          <a:extLst>
            <a:ext uri="{FF2B5EF4-FFF2-40B4-BE49-F238E27FC236}">
              <a16:creationId xmlns:a16="http://schemas.microsoft.com/office/drawing/2014/main" id="{DBA45BA3-E28B-4D7A-987E-5905BAF20A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73</xdr:col>
      <xdr:colOff>388776</xdr:colOff>
      <xdr:row>17</xdr:row>
      <xdr:rowOff>15551</xdr:rowOff>
    </xdr:from>
    <xdr:to>
      <xdr:col>77</xdr:col>
      <xdr:colOff>317102</xdr:colOff>
      <xdr:row>31</xdr:row>
      <xdr:rowOff>149643</xdr:rowOff>
    </xdr:to>
    <xdr:graphicFrame macro="">
      <xdr:nvGraphicFramePr>
        <xdr:cNvPr id="34" name="Chart 33">
          <a:extLst>
            <a:ext uri="{FF2B5EF4-FFF2-40B4-BE49-F238E27FC236}">
              <a16:creationId xmlns:a16="http://schemas.microsoft.com/office/drawing/2014/main" id="{CC3E34A1-1F05-4299-AF25-F102CC3C17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108</xdr:col>
      <xdr:colOff>1235697</xdr:colOff>
      <xdr:row>40</xdr:row>
      <xdr:rowOff>82138</xdr:rowOff>
    </xdr:from>
    <xdr:to>
      <xdr:col>113</xdr:col>
      <xdr:colOff>152400</xdr:colOff>
      <xdr:row>55</xdr:row>
      <xdr:rowOff>52944</xdr:rowOff>
    </xdr:to>
    <xdr:graphicFrame macro="">
      <xdr:nvGraphicFramePr>
        <xdr:cNvPr id="35" name="Chart 34">
          <a:extLst>
            <a:ext uri="{FF2B5EF4-FFF2-40B4-BE49-F238E27FC236}">
              <a16:creationId xmlns:a16="http://schemas.microsoft.com/office/drawing/2014/main" id="{B19CFCC8-9006-4A9B-8064-FC39D6076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122</xdr:col>
      <xdr:colOff>476977</xdr:colOff>
      <xdr:row>16</xdr:row>
      <xdr:rowOff>32658</xdr:rowOff>
    </xdr:from>
    <xdr:to>
      <xdr:col>130</xdr:col>
      <xdr:colOff>33384</xdr:colOff>
      <xdr:row>32</xdr:row>
      <xdr:rowOff>93617</xdr:rowOff>
    </xdr:to>
    <xdr:graphicFrame macro="">
      <xdr:nvGraphicFramePr>
        <xdr:cNvPr id="10" name="Chart 9">
          <a:extLst>
            <a:ext uri="{FF2B5EF4-FFF2-40B4-BE49-F238E27FC236}">
              <a16:creationId xmlns:a16="http://schemas.microsoft.com/office/drawing/2014/main" id="{4E3E8EE0-17AC-5453-C7F5-35A7AE0184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112</xdr:col>
      <xdr:colOff>0</xdr:colOff>
      <xdr:row>24</xdr:row>
      <xdr:rowOff>0</xdr:rowOff>
    </xdr:from>
    <xdr:to>
      <xdr:col>112</xdr:col>
      <xdr:colOff>1426393</xdr:colOff>
      <xdr:row>35</xdr:row>
      <xdr:rowOff>13262</xdr:rowOff>
    </xdr:to>
    <mc:AlternateContent xmlns:mc="http://schemas.openxmlformats.org/markup-compatibility/2006" xmlns:a14="http://schemas.microsoft.com/office/drawing/2010/main">
      <mc:Choice Requires="a14">
        <xdr:graphicFrame macro="">
          <xdr:nvGraphicFramePr>
            <xdr:cNvPr id="2" name="Equipment Class 3">
              <a:extLst>
                <a:ext uri="{FF2B5EF4-FFF2-40B4-BE49-F238E27FC236}">
                  <a16:creationId xmlns:a16="http://schemas.microsoft.com/office/drawing/2014/main" id="{501384DD-FA0E-410D-BEF6-5A5465FF130E}"/>
                </a:ext>
              </a:extLst>
            </xdr:cNvPr>
            <xdr:cNvGraphicFramePr/>
          </xdr:nvGraphicFramePr>
          <xdr:xfrm>
            <a:off x="0" y="0"/>
            <a:ext cx="0" cy="0"/>
          </xdr:xfrm>
          <a:graphic>
            <a:graphicData uri="http://schemas.microsoft.com/office/drawing/2010/slicer">
              <sle:slicer xmlns:sle="http://schemas.microsoft.com/office/drawing/2010/slicer" name="Equipment Class 3"/>
            </a:graphicData>
          </a:graphic>
        </xdr:graphicFrame>
      </mc:Choice>
      <mc:Fallback xmlns="">
        <xdr:sp macro="" textlink="">
          <xdr:nvSpPr>
            <xdr:cNvPr id="0" name=""/>
            <xdr:cNvSpPr>
              <a:spLocks noTextEdit="1"/>
            </xdr:cNvSpPr>
          </xdr:nvSpPr>
          <xdr:spPr>
            <a:xfrm>
              <a:off x="125025978" y="3975652"/>
              <a:ext cx="1426393" cy="18354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128</xdr:col>
      <xdr:colOff>306456</xdr:colOff>
      <xdr:row>14</xdr:row>
      <xdr:rowOff>144117</xdr:rowOff>
    </xdr:from>
    <xdr:to>
      <xdr:col>134</xdr:col>
      <xdr:colOff>1060173</xdr:colOff>
      <xdr:row>31</xdr:row>
      <xdr:rowOff>71230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E1690D38-6B34-3266-69E6-4130AB7EA99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685945</xdr:colOff>
      <xdr:row>76</xdr:row>
      <xdr:rowOff>93594</xdr:rowOff>
    </xdr:from>
    <xdr:to>
      <xdr:col>7</xdr:col>
      <xdr:colOff>248478</xdr:colOff>
      <xdr:row>93</xdr:row>
      <xdr:rowOff>138044</xdr:rowOff>
    </xdr:to>
    <xdr:graphicFrame macro="">
      <xdr:nvGraphicFramePr>
        <xdr:cNvPr id="2" name="Chart 1">
          <a:extLst>
            <a:ext uri="{FF2B5EF4-FFF2-40B4-BE49-F238E27FC236}">
              <a16:creationId xmlns:a16="http://schemas.microsoft.com/office/drawing/2014/main" id="{48C915E7-0086-EA73-0C28-94FE166916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67</xdr:row>
      <xdr:rowOff>138668</xdr:rowOff>
    </xdr:from>
    <xdr:to>
      <xdr:col>21</xdr:col>
      <xdr:colOff>2350612</xdr:colOff>
      <xdr:row>85</xdr:row>
      <xdr:rowOff>27608</xdr:rowOff>
    </xdr:to>
    <xdr:graphicFrame macro="">
      <xdr:nvGraphicFramePr>
        <xdr:cNvPr id="3" name="Chart 2">
          <a:extLst>
            <a:ext uri="{FF2B5EF4-FFF2-40B4-BE49-F238E27FC236}">
              <a16:creationId xmlns:a16="http://schemas.microsoft.com/office/drawing/2014/main" id="{E1BA09A3-8C99-5079-DDEA-2C73A12F0E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0</xdr:colOff>
      <xdr:row>70</xdr:row>
      <xdr:rowOff>0</xdr:rowOff>
    </xdr:from>
    <xdr:to>
      <xdr:col>32</xdr:col>
      <xdr:colOff>129254</xdr:colOff>
      <xdr:row>87</xdr:row>
      <xdr:rowOff>99527</xdr:rowOff>
    </xdr:to>
    <xdr:graphicFrame macro="">
      <xdr:nvGraphicFramePr>
        <xdr:cNvPr id="4" name="Chart 3">
          <a:extLst>
            <a:ext uri="{FF2B5EF4-FFF2-40B4-BE49-F238E27FC236}">
              <a16:creationId xmlns:a16="http://schemas.microsoft.com/office/drawing/2014/main" id="{B73E232D-0564-9C90-4D34-246E9DB2D8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70</xdr:row>
      <xdr:rowOff>0</xdr:rowOff>
    </xdr:from>
    <xdr:to>
      <xdr:col>13</xdr:col>
      <xdr:colOff>412667</xdr:colOff>
      <xdr:row>87</xdr:row>
      <xdr:rowOff>99526</xdr:rowOff>
    </xdr:to>
    <xdr:graphicFrame macro="">
      <xdr:nvGraphicFramePr>
        <xdr:cNvPr id="5" name="Chart 4">
          <a:extLst>
            <a:ext uri="{FF2B5EF4-FFF2-40B4-BE49-F238E27FC236}">
              <a16:creationId xmlns:a16="http://schemas.microsoft.com/office/drawing/2014/main" id="{5B5768A0-9B3A-388F-918F-9F67074A90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56682</xdr:colOff>
      <xdr:row>0</xdr:row>
      <xdr:rowOff>121342</xdr:rowOff>
    </xdr:from>
    <xdr:to>
      <xdr:col>47</xdr:col>
      <xdr:colOff>165652</xdr:colOff>
      <xdr:row>18</xdr:row>
      <xdr:rowOff>55217</xdr:rowOff>
    </xdr:to>
    <xdr:graphicFrame macro="">
      <xdr:nvGraphicFramePr>
        <xdr:cNvPr id="6" name="Chart 5">
          <a:extLst>
            <a:ext uri="{FF2B5EF4-FFF2-40B4-BE49-F238E27FC236}">
              <a16:creationId xmlns:a16="http://schemas.microsoft.com/office/drawing/2014/main" id="{95D1E6FF-1ADF-CECB-51AB-C1219B9261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39</xdr:col>
      <xdr:colOff>135002</xdr:colOff>
      <xdr:row>78</xdr:row>
      <xdr:rowOff>55984</xdr:rowOff>
    </xdr:from>
    <xdr:to>
      <xdr:col>46</xdr:col>
      <xdr:colOff>441740</xdr:colOff>
      <xdr:row>96</xdr:row>
      <xdr:rowOff>0</xdr:rowOff>
    </xdr:to>
    <xdr:graphicFrame macro="">
      <xdr:nvGraphicFramePr>
        <xdr:cNvPr id="7" name="Chart 6">
          <a:extLst>
            <a:ext uri="{FF2B5EF4-FFF2-40B4-BE49-F238E27FC236}">
              <a16:creationId xmlns:a16="http://schemas.microsoft.com/office/drawing/2014/main" id="{E3A35D6F-FC66-7B2E-CE90-4495519573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33</xdr:col>
      <xdr:colOff>0</xdr:colOff>
      <xdr:row>70</xdr:row>
      <xdr:rowOff>0</xdr:rowOff>
    </xdr:from>
    <xdr:to>
      <xdr:col>40</xdr:col>
      <xdr:colOff>330403</xdr:colOff>
      <xdr:row>87</xdr:row>
      <xdr:rowOff>99526</xdr:rowOff>
    </xdr:to>
    <xdr:graphicFrame macro="">
      <xdr:nvGraphicFramePr>
        <xdr:cNvPr id="8" name="Chart 7">
          <a:extLst>
            <a:ext uri="{FF2B5EF4-FFF2-40B4-BE49-F238E27FC236}">
              <a16:creationId xmlns:a16="http://schemas.microsoft.com/office/drawing/2014/main" id="{D472DF96-87F6-ADF1-4B0C-0EE48232FC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34</xdr:col>
      <xdr:colOff>130891</xdr:colOff>
      <xdr:row>21</xdr:row>
      <xdr:rowOff>101023</xdr:rowOff>
    </xdr:from>
    <xdr:to>
      <xdr:col>37</xdr:col>
      <xdr:colOff>151818</xdr:colOff>
      <xdr:row>36</xdr:row>
      <xdr:rowOff>101993</xdr:rowOff>
    </xdr:to>
    <mc:AlternateContent xmlns:mc="http://schemas.openxmlformats.org/markup-compatibility/2006" xmlns:a14="http://schemas.microsoft.com/office/drawing/2010/main">
      <mc:Choice Requires="a14">
        <xdr:graphicFrame macro="">
          <xdr:nvGraphicFramePr>
            <xdr:cNvPr id="9" name="Equipment Class">
              <a:extLst>
                <a:ext uri="{FF2B5EF4-FFF2-40B4-BE49-F238E27FC236}">
                  <a16:creationId xmlns:a16="http://schemas.microsoft.com/office/drawing/2014/main" id="{AD12E9FF-D350-030C-5B2F-E21B3BF14987}"/>
                </a:ext>
              </a:extLst>
            </xdr:cNvPr>
            <xdr:cNvGraphicFramePr/>
          </xdr:nvGraphicFramePr>
          <xdr:xfrm>
            <a:off x="0" y="0"/>
            <a:ext cx="0" cy="0"/>
          </xdr:xfrm>
          <a:graphic>
            <a:graphicData uri="http://schemas.microsoft.com/office/drawing/2010/slicer">
              <sle:slicer xmlns:sle="http://schemas.microsoft.com/office/drawing/2010/slicer" name="Equipment Class"/>
            </a:graphicData>
          </a:graphic>
        </xdr:graphicFrame>
      </mc:Choice>
      <mc:Fallback xmlns="">
        <xdr:sp macro="" textlink="">
          <xdr:nvSpPr>
            <xdr:cNvPr id="0" name=""/>
            <xdr:cNvSpPr>
              <a:spLocks noTextEdit="1"/>
            </xdr:cNvSpPr>
          </xdr:nvSpPr>
          <xdr:spPr>
            <a:xfrm>
              <a:off x="30726346" y="3434773"/>
              <a:ext cx="1839336" cy="23822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389793</xdr:colOff>
      <xdr:row>42</xdr:row>
      <xdr:rowOff>14014</xdr:rowOff>
    </xdr:from>
    <xdr:to>
      <xdr:col>38</xdr:col>
      <xdr:colOff>389660</xdr:colOff>
      <xdr:row>57</xdr:row>
      <xdr:rowOff>14432</xdr:rowOff>
    </xdr:to>
    <mc:AlternateContent xmlns:mc="http://schemas.openxmlformats.org/markup-compatibility/2006" xmlns:a14="http://schemas.microsoft.com/office/drawing/2010/main">
      <mc:Choice Requires="a14">
        <xdr:graphicFrame macro="">
          <xdr:nvGraphicFramePr>
            <xdr:cNvPr id="10" name="Month">
              <a:extLst>
                <a:ext uri="{FF2B5EF4-FFF2-40B4-BE49-F238E27FC236}">
                  <a16:creationId xmlns:a16="http://schemas.microsoft.com/office/drawing/2014/main" id="{39822686-AE78-FC29-C009-F353E1A3E1C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1591384" y="6681514"/>
              <a:ext cx="1818276" cy="2381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447386</xdr:colOff>
      <xdr:row>23</xdr:row>
      <xdr:rowOff>42877</xdr:rowOff>
    </xdr:from>
    <xdr:to>
      <xdr:col>50</xdr:col>
      <xdr:colOff>444559</xdr:colOff>
      <xdr:row>38</xdr:row>
      <xdr:rowOff>43295</xdr:rowOff>
    </xdr:to>
    <mc:AlternateContent xmlns:mc="http://schemas.openxmlformats.org/markup-compatibility/2006" xmlns:a14="http://schemas.microsoft.com/office/drawing/2010/main">
      <mc:Choice Requires="a14">
        <xdr:graphicFrame macro="">
          <xdr:nvGraphicFramePr>
            <xdr:cNvPr id="11" name="Action Owner">
              <a:extLst>
                <a:ext uri="{FF2B5EF4-FFF2-40B4-BE49-F238E27FC236}">
                  <a16:creationId xmlns:a16="http://schemas.microsoft.com/office/drawing/2014/main" id="{FE1CAC0D-473B-6EE6-8BF4-37AA8F4497BC}"/>
                </a:ext>
              </a:extLst>
            </xdr:cNvPr>
            <xdr:cNvGraphicFramePr/>
          </xdr:nvGraphicFramePr>
          <xdr:xfrm>
            <a:off x="0" y="0"/>
            <a:ext cx="0" cy="0"/>
          </xdr:xfrm>
          <a:graphic>
            <a:graphicData uri="http://schemas.microsoft.com/office/drawing/2010/slicer">
              <sle:slicer xmlns:sle="http://schemas.microsoft.com/office/drawing/2010/slicer" name="Action Owner"/>
            </a:graphicData>
          </a:graphic>
        </xdr:graphicFrame>
      </mc:Choice>
      <mc:Fallback xmlns="">
        <xdr:sp macro="" textlink="">
          <xdr:nvSpPr>
            <xdr:cNvPr id="0" name=""/>
            <xdr:cNvSpPr>
              <a:spLocks noTextEdit="1"/>
            </xdr:cNvSpPr>
          </xdr:nvSpPr>
          <xdr:spPr>
            <a:xfrm>
              <a:off x="38922613" y="3694127"/>
              <a:ext cx="1815582" cy="2381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43</xdr:col>
      <xdr:colOff>153379</xdr:colOff>
      <xdr:row>22</xdr:row>
      <xdr:rowOff>96002</xdr:rowOff>
    </xdr:from>
    <xdr:to>
      <xdr:col>46</xdr:col>
      <xdr:colOff>158752</xdr:colOff>
      <xdr:row>37</xdr:row>
      <xdr:rowOff>96972</xdr:rowOff>
    </xdr:to>
    <mc:AlternateContent xmlns:mc="http://schemas.openxmlformats.org/markup-compatibility/2006" xmlns:a14="http://schemas.microsoft.com/office/drawing/2010/main">
      <mc:Choice Requires="a14">
        <xdr:graphicFrame macro="">
          <xdr:nvGraphicFramePr>
            <xdr:cNvPr id="12" name="Status">
              <a:extLst>
                <a:ext uri="{FF2B5EF4-FFF2-40B4-BE49-F238E27FC236}">
                  <a16:creationId xmlns:a16="http://schemas.microsoft.com/office/drawing/2014/main" id="{399CD6C3-E4A6-A404-5ED3-93BEEDA8E63C}"/>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6204061" y="3588502"/>
              <a:ext cx="1823784" cy="23822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432954</xdr:colOff>
      <xdr:row>22</xdr:row>
      <xdr:rowOff>14433</xdr:rowOff>
    </xdr:from>
    <xdr:to>
      <xdr:col>40</xdr:col>
      <xdr:colOff>551295</xdr:colOff>
      <xdr:row>36</xdr:row>
      <xdr:rowOff>131905</xdr:rowOff>
    </xdr:to>
    <mc:AlternateContent xmlns:mc="http://schemas.openxmlformats.org/markup-compatibility/2006" xmlns:a14="http://schemas.microsoft.com/office/drawing/2010/main">
      <mc:Choice Requires="a14">
        <xdr:graphicFrame macro="">
          <xdr:nvGraphicFramePr>
            <xdr:cNvPr id="14" name="WO Type 1">
              <a:extLst>
                <a:ext uri="{FF2B5EF4-FFF2-40B4-BE49-F238E27FC236}">
                  <a16:creationId xmlns:a16="http://schemas.microsoft.com/office/drawing/2014/main" id="{18A86676-F662-453E-88C3-47CA34B4145D}"/>
                </a:ext>
              </a:extLst>
            </xdr:cNvPr>
            <xdr:cNvGraphicFramePr/>
          </xdr:nvGraphicFramePr>
          <xdr:xfrm>
            <a:off x="0" y="0"/>
            <a:ext cx="0" cy="0"/>
          </xdr:xfrm>
          <a:graphic>
            <a:graphicData uri="http://schemas.microsoft.com/office/drawing/2010/slicer">
              <sle:slicer xmlns:sle="http://schemas.microsoft.com/office/drawing/2010/slicer" name="WO Type 1"/>
            </a:graphicData>
          </a:graphic>
        </xdr:graphicFrame>
      </mc:Choice>
      <mc:Fallback xmlns="">
        <xdr:sp macro="" textlink="">
          <xdr:nvSpPr>
            <xdr:cNvPr id="0" name=""/>
            <xdr:cNvSpPr>
              <a:spLocks noTextEdit="1"/>
            </xdr:cNvSpPr>
          </xdr:nvSpPr>
          <xdr:spPr>
            <a:xfrm>
              <a:off x="32846818" y="3506933"/>
              <a:ext cx="1936750" cy="2339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51955</xdr:colOff>
      <xdr:row>46</xdr:row>
      <xdr:rowOff>136525</xdr:rowOff>
    </xdr:from>
    <xdr:to>
      <xdr:col>11</xdr:col>
      <xdr:colOff>958273</xdr:colOff>
      <xdr:row>64</xdr:row>
      <xdr:rowOff>22225</xdr:rowOff>
    </xdr:to>
    <xdr:graphicFrame macro="">
      <xdr:nvGraphicFramePr>
        <xdr:cNvPr id="16" name="Chart 15">
          <a:extLst>
            <a:ext uri="{FF2B5EF4-FFF2-40B4-BE49-F238E27FC236}">
              <a16:creationId xmlns:a16="http://schemas.microsoft.com/office/drawing/2014/main" id="{EAA090D9-C668-0114-3029-3D5AD3E0C0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29</xdr:col>
      <xdr:colOff>139123</xdr:colOff>
      <xdr:row>41</xdr:row>
      <xdr:rowOff>105641</xdr:rowOff>
    </xdr:from>
    <xdr:to>
      <xdr:col>32</xdr:col>
      <xdr:colOff>135083</xdr:colOff>
      <xdr:row>56</xdr:row>
      <xdr:rowOff>58013</xdr:rowOff>
    </xdr:to>
    <mc:AlternateContent xmlns:mc="http://schemas.openxmlformats.org/markup-compatibility/2006" xmlns:a14="http://schemas.microsoft.com/office/drawing/2010/main">
      <mc:Choice Requires="a14">
        <xdr:graphicFrame macro="">
          <xdr:nvGraphicFramePr>
            <xdr:cNvPr id="17" name="Equipment Class 2">
              <a:extLst>
                <a:ext uri="{FF2B5EF4-FFF2-40B4-BE49-F238E27FC236}">
                  <a16:creationId xmlns:a16="http://schemas.microsoft.com/office/drawing/2014/main" id="{75A64A13-EE6F-50F7-13AC-7DE24CC32B78}"/>
                </a:ext>
              </a:extLst>
            </xdr:cNvPr>
            <xdr:cNvGraphicFramePr/>
          </xdr:nvGraphicFramePr>
          <xdr:xfrm>
            <a:off x="0" y="0"/>
            <a:ext cx="0" cy="0"/>
          </xdr:xfrm>
          <a:graphic>
            <a:graphicData uri="http://schemas.microsoft.com/office/drawing/2010/slicer">
              <sle:slicer xmlns:sle="http://schemas.microsoft.com/office/drawing/2010/slicer" name="Equipment Class 2"/>
            </a:graphicData>
          </a:graphic>
        </xdr:graphicFrame>
      </mc:Choice>
      <mc:Fallback xmlns="">
        <xdr:sp macro="" textlink="">
          <xdr:nvSpPr>
            <xdr:cNvPr id="0" name=""/>
            <xdr:cNvSpPr>
              <a:spLocks noTextEdit="1"/>
            </xdr:cNvSpPr>
          </xdr:nvSpPr>
          <xdr:spPr>
            <a:xfrm>
              <a:off x="27703896" y="6614391"/>
              <a:ext cx="1814369"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427758</xdr:colOff>
      <xdr:row>41</xdr:row>
      <xdr:rowOff>134505</xdr:rowOff>
    </xdr:from>
    <xdr:to>
      <xdr:col>28</xdr:col>
      <xdr:colOff>438149</xdr:colOff>
      <xdr:row>56</xdr:row>
      <xdr:rowOff>86877</xdr:rowOff>
    </xdr:to>
    <mc:AlternateContent xmlns:mc="http://schemas.openxmlformats.org/markup-compatibility/2006" xmlns:a14="http://schemas.microsoft.com/office/drawing/2010/main">
      <mc:Choice Requires="a14">
        <xdr:graphicFrame macro="">
          <xdr:nvGraphicFramePr>
            <xdr:cNvPr id="18" name="Equipment ID">
              <a:extLst>
                <a:ext uri="{FF2B5EF4-FFF2-40B4-BE49-F238E27FC236}">
                  <a16:creationId xmlns:a16="http://schemas.microsoft.com/office/drawing/2014/main" id="{C68219F8-4AD7-DE65-FD34-13FF89574886}"/>
                </a:ext>
              </a:extLst>
            </xdr:cNvPr>
            <xdr:cNvGraphicFramePr/>
          </xdr:nvGraphicFramePr>
          <xdr:xfrm>
            <a:off x="0" y="0"/>
            <a:ext cx="0" cy="0"/>
          </xdr:xfrm>
          <a:graphic>
            <a:graphicData uri="http://schemas.microsoft.com/office/drawing/2010/slicer">
              <sle:slicer xmlns:sle="http://schemas.microsoft.com/office/drawing/2010/slicer" name="Equipment ID"/>
            </a:graphicData>
          </a:graphic>
        </xdr:graphicFrame>
      </mc:Choice>
      <mc:Fallback xmlns="">
        <xdr:sp macro="" textlink="">
          <xdr:nvSpPr>
            <xdr:cNvPr id="0" name=""/>
            <xdr:cNvSpPr>
              <a:spLocks noTextEdit="1"/>
            </xdr:cNvSpPr>
          </xdr:nvSpPr>
          <xdr:spPr>
            <a:xfrm>
              <a:off x="25567985" y="6643255"/>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225713</xdr:colOff>
      <xdr:row>41</xdr:row>
      <xdr:rowOff>134504</xdr:rowOff>
    </xdr:from>
    <xdr:to>
      <xdr:col>35</xdr:col>
      <xdr:colOff>236104</xdr:colOff>
      <xdr:row>56</xdr:row>
      <xdr:rowOff>86876</xdr:rowOff>
    </xdr:to>
    <mc:AlternateContent xmlns:mc="http://schemas.openxmlformats.org/markup-compatibility/2006" xmlns:a14="http://schemas.microsoft.com/office/drawing/2010/main">
      <mc:Choice Requires="a14">
        <xdr:graphicFrame macro="">
          <xdr:nvGraphicFramePr>
            <xdr:cNvPr id="19" name="WO Type 2">
              <a:extLst>
                <a:ext uri="{FF2B5EF4-FFF2-40B4-BE49-F238E27FC236}">
                  <a16:creationId xmlns:a16="http://schemas.microsoft.com/office/drawing/2014/main" id="{D045FB08-0D80-8BC8-FC3D-6086EAC62C59}"/>
                </a:ext>
              </a:extLst>
            </xdr:cNvPr>
            <xdr:cNvGraphicFramePr/>
          </xdr:nvGraphicFramePr>
          <xdr:xfrm>
            <a:off x="0" y="0"/>
            <a:ext cx="0" cy="0"/>
          </xdr:xfrm>
          <a:graphic>
            <a:graphicData uri="http://schemas.microsoft.com/office/drawing/2010/slicer">
              <sle:slicer xmlns:sle="http://schemas.microsoft.com/office/drawing/2010/slicer" name="WO Type 2"/>
            </a:graphicData>
          </a:graphic>
        </xdr:graphicFrame>
      </mc:Choice>
      <mc:Fallback xmlns="">
        <xdr:sp macro="" textlink="">
          <xdr:nvSpPr>
            <xdr:cNvPr id="0" name=""/>
            <xdr:cNvSpPr>
              <a:spLocks noTextEdit="1"/>
            </xdr:cNvSpPr>
          </xdr:nvSpPr>
          <xdr:spPr>
            <a:xfrm>
              <a:off x="29608895" y="6643254"/>
              <a:ext cx="1828801"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Mohamed Shams" id="{E9F90610-C5AB-45AB-8E30-2F55EA9BC3DE}" userId="S::Mohamed.Shams@DamiettaAlliance.com::f699cb0c-f306-4d76-8f12-8608d1839d2d" providerId="AD"/>
</personList>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hams" refreshedDate="46308.882266666667" backgroundQuery="1" createdVersion="8" refreshedVersion="8" minRefreshableVersion="3" recordCount="0" supportSubquery="1" supportAdvancedDrill="1" xr:uid="{2605A393-2B08-441C-9E26-544E02F4992E}">
  <cacheSource type="external" connectionId="6"/>
  <cacheFields count="4">
    <cacheField name="[Unique_Data].[Hierarchy1].[Equipment Class]" caption="Equipment Class" numFmtId="0" hierarchy="30" level="1">
      <sharedItems count="7">
        <s v="EH"/>
        <s v="RS"/>
        <s v="RTG"/>
        <s v="SP"/>
        <s v="STS"/>
        <s v="TR"/>
        <s v="TT"/>
      </sharedItems>
      <extLst>
        <ext xmlns:x15="http://schemas.microsoft.com/office/spreadsheetml/2010/11/main" uri="{4F2E5C28-24EA-4eb8-9CBF-B6C8F9C3D259}">
          <x15:cachedUniqueNames>
            <x15:cachedUniqueName index="0" name="[Unique_Data].[Hierarchy1].[Equipment Class].&amp;[EH]"/>
            <x15:cachedUniqueName index="1" name="[Unique_Data].[Hierarchy1].[Equipment Class].&amp;[RS]"/>
            <x15:cachedUniqueName index="2" name="[Unique_Data].[Hierarchy1].[Equipment Class].&amp;[RTG]"/>
            <x15:cachedUniqueName index="3" name="[Unique_Data].[Hierarchy1].[Equipment Class].&amp;[SP]"/>
            <x15:cachedUniqueName index="4" name="[Unique_Data].[Hierarchy1].[Equipment Class].&amp;[STS]"/>
            <x15:cachedUniqueName index="5" name="[Unique_Data].[Hierarchy1].[Equipment Class].&amp;[TR]"/>
            <x15:cachedUniqueName index="6" name="[Unique_Data].[Hierarchy1].[Equipment Class].&amp;[TT]"/>
          </x15:cachedUniqueNames>
        </ext>
      </extLst>
    </cacheField>
    <cacheField name="[Unique_Data].[Hierarchy1].[Equipment ID]" caption="Equipment ID" numFmtId="0" hierarchy="30" level="2">
      <sharedItems containsSemiMixedTypes="0" containsNonDate="0" containsString="0"/>
    </cacheField>
    <cacheField name="[Measures].[Count of WO Type]" caption="Count of WO Type" numFmtId="0" hierarchy="54" level="32767"/>
    <cacheField name="[Unique_Data].[WO Type].[WO Type]" caption="WO Type" numFmtId="0" hierarchy="16" level="1">
      <sharedItems containsSemiMixedTypes="0" containsNonDate="0" containsString="0"/>
    </cacheField>
  </cacheFields>
  <cacheHierarchies count="59">
    <cacheHierarchy uniqueName="[Meters].[Equipment Class]" caption="Equipment Class" attribute="1" defaultMemberUniqueName="[Meters].[Equipment Class].[All]" allUniqueName="[Meters].[Equipment Class].[All]" dimensionUniqueName="[Meters]" displayFolder="" count="0" memberValueDatatype="130" unbalanced="0"/>
    <cacheHierarchy uniqueName="[Meters].[Equipment Name]" caption="Equipment Name" attribute="1" defaultMemberUniqueName="[Meters].[Equipment Name].[All]" allUniqueName="[Meters].[Equipment Name].[All]" dimensionUniqueName="[Meters]" displayFolder="" count="0" memberValueDatatype="130" unbalanced="0"/>
    <cacheHierarchy uniqueName="[Meters].[MeasDocument]" caption="MeasDocument" attribute="1" defaultMemberUniqueName="[Meters].[MeasDocument].[All]" allUniqueName="[Meters].[MeasDocument].[All]" dimensionUniqueName="[Meters]" displayFolder="" count="0" memberValueDatatype="20" unbalanced="0"/>
    <cacheHierarchy uniqueName="[Meters].[Measuring point]" caption="Measuring point" attribute="1" defaultMemberUniqueName="[Meters].[Measuring point].[All]" allUniqueName="[Meters].[Measuring point].[All]" dimensionUniqueName="[Meters]" displayFolder="" count="0" memberValueDatatype="20" unbalanced="0"/>
    <cacheHierarchy uniqueName="[Meters].[Equipment]" caption="Equipment" attribute="1" defaultMemberUniqueName="[Meters].[Equipment].[All]" allUniqueName="[Meters].[Equipment].[All]" dimensionUniqueName="[Meters]" displayFolder="" count="0" memberValueDatatype="130" unbalanced="0"/>
    <cacheHierarchy uniqueName="[Meters].[Date]" caption="Date" attribute="1" time="1" defaultMemberUniqueName="[Meters].[Date].[All]" allUniqueName="[Meters].[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Counter reading]" caption="Counter reading" attribute="1" defaultMemberUniqueName="[Meters].[Counter reading].[All]" allUniqueName="[Meters].[Counter reading].[All]" dimensionUniqueName="[Meters]" displayFolder="" count="0" memberValueDatatype="20" unbalanced="0"/>
    <cacheHierarchy uniqueName="[Meters].[Meas/TotCtrRdg]" caption="Meas/TotCtrRdg" attribute="1" defaultMemberUniqueName="[Meters].[Meas/TotCtrRdg].[All]" allUniqueName="[Meters].[Meas/TotCtrRdg].[All]" dimensionUniqueName="[Meters]" displayFolder="" count="0" memberValueDatatype="20" unbalanced="0"/>
    <cacheHierarchy uniqueName="[Meters].[Difference]" caption="Difference" attribute="1" defaultMemberUniqueName="[Meters].[Difference].[All]" allUniqueName="[Meters].[Difference].[All]" dimensionUniqueName="[Meters]" displayFolder="" count="0" memberValueDatatype="20" unbalanced="0"/>
    <cacheHierarchy uniqueName="[Meters].[CharactUnit]" caption="CharactUnit" attribute="1" defaultMemberUniqueName="[Meters].[CharactUnit].[All]" allUniqueName="[Meters].[CharactUnit].[All]" dimensionUniqueName="[Meters]" displayFolder="" count="0" memberValueDatatype="130" unbalanced="0"/>
    <cacheHierarchy uniqueName="[Meters].[Week Number]" caption="Week Number" attribute="1" defaultMemberUniqueName="[Meters].[Week Number].[All]" allUniqueName="[Meters].[Week Number].[All]" dimensionUniqueName="[Meters]" displayFolder="" count="0" memberValueDatatype="20" unbalanced="0"/>
    <cacheHierarchy uniqueName="[Unique_Data].[WO#]" caption="WO#" attribute="1" defaultMemberUniqueName="[Unique_Data].[WO#].[All]" allUniqueName="[Unique_Data].[WO#].[All]" dimensionUniqueName="[Unique_Data]" displayFolder="" count="0" memberValueDatatype="20" unbalanced="0"/>
    <cacheHierarchy uniqueName="[Unique_Data].[Equipment ID]" caption="Equipment ID" attribute="1" defaultMemberUniqueName="[Unique_Data].[Equipment ID].[All]" allUniqueName="[Unique_Data].[Equipment ID].[All]" dimensionUniqueName="[Unique_Data]" displayFolder="" count="0" memberValueDatatype="130" unbalanced="0"/>
    <cacheHierarchy uniqueName="[Unique_Data].[Equipment Class]" caption="Equipment Class" attribute="1" defaultMemberUniqueName="[Unique_Data].[Equipment Class].[All]" allUniqueName="[Unique_Data].[Equipment Class].[All]" dimensionUniqueName="[Unique_Data]" displayFolder="" count="0" memberValueDatatype="130" unbalanced="0"/>
    <cacheHierarchy uniqueName="[Unique_Data].[Created On]" caption="Created On" attribute="1" time="1" defaultMemberUniqueName="[Unique_Data].[Created On].[All]" allUniqueName="[Unique_Data].[Created On].[All]" dimensionUniqueName="[Unique_Data]" displayFolder="" count="0" memberValueDatatype="7" unbalanced="0"/>
    <cacheHierarchy uniqueName="[Unique_Data].[WO Type]" caption="WO Type" attribute="1" defaultMemberUniqueName="[Unique_Data].[WO Type].[All]" allUniqueName="[Unique_Data].[WO Type].[All]" dimensionUniqueName="[Unique_Data]" displayFolder="" count="2" memberValueDatatype="130" unbalanced="0">
      <fieldsUsage count="2">
        <fieldUsage x="-1"/>
        <fieldUsage x="3"/>
      </fieldsUsage>
    </cacheHierarchy>
    <cacheHierarchy uniqueName="[Unique_Data].[Column1]" caption="Column1" attribute="1" defaultMemberUniqueName="[Unique_Data].[Column1].[All]" allUniqueName="[Unique_Data].[Column1].[All]" dimensionUniqueName="[Unique_Data]" displayFolder="" count="0" memberValueDatatype="130" unbalanced="0"/>
    <cacheHierarchy uniqueName="[Unique_Data].[Column2]" caption="Column2" attribute="1" defaultMemberUniqueName="[Unique_Data].[Column2].[All]" allUniqueName="[Unique_Data].[Column2].[All]" dimensionUniqueName="[Unique_Data]" displayFolder="" count="0" memberValueDatatype="130" unbalanced="0"/>
    <cacheHierarchy uniqueName="[Unique_Data].[Description]" caption="Description" attribute="1" defaultMemberUniqueName="[Unique_Data].[Description].[All]" allUniqueName="[Unique_Data].[Description].[All]" dimensionUniqueName="[Unique_Data]" displayFolder="" count="0" memberValueDatatype="130" unbalanced="0"/>
    <cacheHierarchy uniqueName="[Unique_Data].[Actual Start]" caption="Actual Start" attribute="1" time="1" defaultMemberUniqueName="[Unique_Data].[Actual Start].[All]" allUniqueName="[Unique_Data].[Actual Start].[All]" dimensionUniqueName="[Unique_Data]" displayFolder="" count="0" memberValueDatatype="7" unbalanced="0"/>
    <cacheHierarchy uniqueName="[Unique_Data].[Actual End]" caption="Actual End" attribute="1" time="1" defaultMemberUniqueName="[Unique_Data].[Actual End].[All]" allUniqueName="[Unique_Data].[Actual End].[All]" dimensionUniqueName="[Unique_Data]" displayFolder="" count="0" memberValueDatatype="7" unbalanced="0"/>
    <cacheHierarchy uniqueName="[Unique_Data].[Downtime (hr.)]" caption="Downtime (hr.)" attribute="1" defaultMemberUniqueName="[Unique_Data].[Downtime (hr.)].[All]" allUniqueName="[Unique_Data].[Downtime (hr.)].[All]" dimensionUniqueName="[Unique_Data]" displayFolder="" count="0" memberValueDatatype="5" unbalanced="0"/>
    <cacheHierarchy uniqueName="[Unique_Data].[Month]" caption="Month" attribute="1" time="1" defaultMemberUniqueName="[Unique_Data].[Month].[All]" allUniqueName="[Unique_Data].[Month].[All]" dimensionUniqueName="[Unique_Data]" displayFolder="" count="0" memberValueDatatype="7" unbalanced="0"/>
    <cacheHierarchy uniqueName="[Unique_Data].[Week#]" caption="Week#" attribute="1" defaultMemberUniqueName="[Unique_Data].[Week#].[All]" allUniqueName="[Unique_Data].[Week#].[All]" dimensionUniqueName="[Unique_Data]" displayFolder="" count="0" memberValueDatatype="20" unbalanced="0"/>
    <cacheHierarchy uniqueName="[Unique_Data].[Downtime (min.)]" caption="Downtime (min.)" attribute="1" defaultMemberUniqueName="[Unique_Data].[Downtime (min.)].[All]" allUniqueName="[Unique_Data].[Downtime (min.)].[All]" dimensionUniqueName="[Unique_Data]" displayFolder="" count="0" memberValueDatatype="5" unbalanced="0"/>
    <cacheHierarchy uniqueName="[Unique_Data].[Keyword]" caption="Keyword" attribute="1" defaultMemberUniqueName="[Unique_Data].[Keyword].[All]" allUniqueName="[Unique_Data].[Keyword].[All]" dimensionUniqueName="[Unique_Data]" displayFolder="" count="0" memberValueDatatype="130" unbalanced="0"/>
    <cacheHierarchy uniqueName="[Unique_Data].[Failure Mode]" caption="Failure Mode" attribute="1" defaultMemberUniqueName="[Unique_Data].[Failure Mode].[All]" allUniqueName="[Unique_Data].[Failure Mode].[All]" dimensionUniqueName="[Unique_Data]" displayFolder="" count="0" memberValueDatatype="130" unbalanced="0"/>
    <cacheHierarchy uniqueName="[Unique_Data].[Failure Effect]" caption="Failure Effect" attribute="1" defaultMemberUniqueName="[Unique_Data].[Failure Effect].[All]" allUniqueName="[Unique_Data].[Failure Effect].[All]" dimensionUniqueName="[Unique_Data]" displayFolder="" count="0" memberValueDatatype="130" unbalanced="0"/>
    <cacheHierarchy uniqueName="[Unique_Data].[Base Severity (Equip.)]" caption="Base Severity (Equip.)" attribute="1" defaultMemberUniqueName="[Unique_Data].[Base Severity (Equip.)].[All]" allUniqueName="[Unique_Data].[Base Severity (Equip.)].[All]" dimensionUniqueName="[Unique_Data]" displayFolder="" count="0" memberValueDatatype="20" unbalanced="0"/>
    <cacheHierarchy uniqueName="[Unique_Data].[Hierarchy1]" caption="Hierarchy1" defaultMemberUniqueName="[Unique_Data].[Hierarchy1].[All]" allUniqueName="[Unique_Data].[Hierarchy1].[All]" dimensionUniqueName="[Unique_Data]" displayFolder="" count="3" unbalanced="0">
      <fieldsUsage count="3">
        <fieldUsage x="-1"/>
        <fieldUsage x="0"/>
        <fieldUsage x="1"/>
      </fieldsUsage>
    </cacheHierarchy>
    <cacheHierarchy uniqueName="[Unique_Data].[Keyword Severity]" caption="Keyword Severity" attribute="1" defaultMemberUniqueName="[Unique_Data].[Keyword Severity].[All]" allUniqueName="[Unique_Data].[Keyword Severity].[All]" dimensionUniqueName="[Unique_Data]" displayFolder="" count="0" memberValueDatatype="20" unbalanced="0"/>
    <cacheHierarchy uniqueName="[Unique_Data].[Downtime Severity]" caption="Downtime Severity" attribute="1" defaultMemberUniqueName="[Unique_Data].[Downtime Severity].[All]" allUniqueName="[Unique_Data].[Downtime Severity].[All]" dimensionUniqueName="[Unique_Data]" displayFolder="" count="0" memberValueDatatype="20" unbalanced="0"/>
    <cacheHierarchy uniqueName="[Unique_Data].[Severity (S)]" caption="Severity (S)" attribute="1" defaultMemberUniqueName="[Unique_Data].[Severity (S)].[All]" allUniqueName="[Unique_Data].[Severity (S)].[All]" dimensionUniqueName="[Unique_Data]" displayFolder="" count="0" memberValueDatatype="20" unbalanced="0"/>
    <cacheHierarchy uniqueName="[Unique_Data].[Detectability (D)]" caption="Detectability (D)" attribute="1" defaultMemberUniqueName="[Unique_Data].[Detectability (D)].[All]" allUniqueName="[Unique_Data].[Detectability (D)].[All]" dimensionUniqueName="[Unique_Data]" displayFolder="" count="0" memberValueDatatype="20" unbalanced="0"/>
    <cacheHierarchy uniqueName="[Unique_Data].[Occurrence (O)]" caption="Occurrence (O)" attribute="1" defaultMemberUniqueName="[Unique_Data].[Occurrence (O)].[All]" allUniqueName="[Unique_Data].[Occurrence (O)].[All]" dimensionUniqueName="[Unique_Data]" displayFolder="" count="0" memberValueDatatype="20" unbalanced="0"/>
    <cacheHierarchy uniqueName="[Unique_Data].[RPN]" caption="RPN" attribute="1" defaultMemberUniqueName="[Unique_Data].[RPN].[All]" allUniqueName="[Unique_Data].[RPN].[All]" dimensionUniqueName="[Unique_Data]" displayFolder="" count="0" memberValueDatatype="20" unbalanced="0"/>
    <cacheHierarchy uniqueName="[Unique_Data].[Recommended Action]" caption="Recommended Action" attribute="1" defaultMemberUniqueName="[Unique_Data].[Recommended Action].[All]" allUniqueName="[Unique_Data].[Recommended Action].[All]" dimensionUniqueName="[Unique_Data]" displayFolder="" count="0" memberValueDatatype="130" unbalanced="0"/>
    <cacheHierarchy uniqueName="[Unique_Data].[Action Owner]" caption="Action Owner" attribute="1" defaultMemberUniqueName="[Unique_Data].[Action Owner].[All]" allUniqueName="[Unique_Data].[Action Owner].[All]" dimensionUniqueName="[Unique_Data]" displayFolder="" count="0" memberValueDatatype="130" unbalanced="0"/>
    <cacheHierarchy uniqueName="[Unique_Data].[Potential failure]" caption="Potential failure" attribute="1" defaultMemberUniqueName="[Unique_Data].[Potential failure].[All]" allUniqueName="[Unique_Data].[Potential failure].[All]" dimensionUniqueName="[Unique_Data]" displayFolder="" count="0" memberValueDatatype="130" unbalanced="0"/>
    <cacheHierarchy uniqueName="[Unique_Data].[Updated Action]" caption="Updated Action" attribute="1" defaultMemberUniqueName="[Unique_Data].[Updated Action].[All]" allUniqueName="[Unique_Data].[Updated Action].[All]" dimensionUniqueName="[Unique_Data]" displayFolder="" count="0" memberValueDatatype="130" unbalanced="0"/>
    <cacheHierarchy uniqueName="[Unique_Data].[Action Priority]" caption="Action Priority" attribute="1" defaultMemberUniqueName="[Unique_Data].[Action Priority].[All]" allUniqueName="[Unique_Data].[Action Priority].[All]" dimensionUniqueName="[Unique_Data]" displayFolder="" count="0" memberValueDatatype="130" unbalanced="0"/>
    <cacheHierarchy uniqueName="[Unique_Data].[Due date]" caption="Due date" attribute="1" defaultMemberUniqueName="[Unique_Data].[Due date].[All]" allUniqueName="[Unique_Data].[Due date].[All]" dimensionUniqueName="[Unique_Data]" displayFolder="" count="0" memberValueDatatype="130" unbalanced="0"/>
    <cacheHierarchy uniqueName="[Unique_Data].[New Severity (S)]" caption="New Severity (S)" attribute="1" defaultMemberUniqueName="[Unique_Data].[New Severity (S)].[All]" allUniqueName="[Unique_Data].[New Severity (S)].[All]" dimensionUniqueName="[Unique_Data]" displayFolder="" count="0" memberValueDatatype="20" unbalanced="0"/>
    <cacheHierarchy uniqueName="[Unique_Data].[New Detectability (D)]" caption="New Detectability (D)" attribute="1" defaultMemberUniqueName="[Unique_Data].[New Detectability (D)].[All]" allUniqueName="[Unique_Data].[New Detectability (D)].[All]" dimensionUniqueName="[Unique_Data]" displayFolder="" count="0" memberValueDatatype="20" unbalanced="0"/>
    <cacheHierarchy uniqueName="[Unique_Data].[New Occurrence (O)]" caption="New Occurrence (O)" attribute="1" defaultMemberUniqueName="[Unique_Data].[New Occurrence (O)].[All]" allUniqueName="[Unique_Data].[New Occurrence (O)].[All]" dimensionUniqueName="[Unique_Data]" displayFolder="" count="0" memberValueDatatype="20" unbalanced="0"/>
    <cacheHierarchy uniqueName="[Unique_Data].[New RPN]" caption="New RPN" attribute="1" defaultMemberUniqueName="[Unique_Data].[New RPN].[All]" allUniqueName="[Unique_Data].[New RPN].[All]" dimensionUniqueName="[Unique_Data]" displayFolder="" count="0" memberValueDatatype="20" unbalanced="0"/>
    <cacheHierarchy uniqueName="[Unique_Data].[Status]" caption="Status" attribute="1" defaultMemberUniqueName="[Unique_Data].[Status].[All]" allUniqueName="[Unique_Data].[Status].[All]" dimensionUniqueName="[Unique_Data]" displayFolder="" count="0" memberValueDatatype="130" unbalanced="0"/>
    <cacheHierarchy uniqueName="[Unique_Data].[Remark]" caption="Remark" attribute="1" defaultMemberUniqueName="[Unique_Data].[Remark].[All]" allUniqueName="[Unique_Data].[Remark].[All]" dimensionUniqueName="[Unique_Data]" displayFolder="" count="0" memberValueDatatype="130" unbalanced="0"/>
    <cacheHierarchy uniqueName="[Measures].[__XL_Count Unique_Data]" caption="__XL_Count Unique_Data" measure="1" displayFolder="" measureGroup="Unique_Data" count="0" hidden="1"/>
    <cacheHierarchy uniqueName="[Measures].[__XL_Count Meters]" caption="__XL_Count Meters" measure="1" displayFolder="" measureGroup="Meters" count="0" hidden="1"/>
    <cacheHierarchy uniqueName="[Measures].[__No measures defined]" caption="__No measures defined" measure="1" displayFolder="" count="0" hidden="1"/>
    <cacheHierarchy uniqueName="[Measures].[Sum of WO#]" caption="Sum of WO#" measure="1" displayFolder="" measureGroup="Unique_Data" count="0" hidden="1">
      <extLst>
        <ext xmlns:x15="http://schemas.microsoft.com/office/spreadsheetml/2010/11/main" uri="{B97F6D7D-B522-45F9-BDA1-12C45D357490}">
          <x15:cacheHierarchy aggregatedColumn="12"/>
        </ext>
      </extLst>
    </cacheHierarchy>
    <cacheHierarchy uniqueName="[Measures].[Count of WO#]" caption="Count of WO#" measure="1" displayFolder="" measureGroup="Unique_Data" count="0" hidden="1">
      <extLst>
        <ext xmlns:x15="http://schemas.microsoft.com/office/spreadsheetml/2010/11/main" uri="{B97F6D7D-B522-45F9-BDA1-12C45D357490}">
          <x15:cacheHierarchy aggregatedColumn="12"/>
        </ext>
      </extLst>
    </cacheHierarchy>
    <cacheHierarchy uniqueName="[Measures].[Count of WO Type]" caption="Count of WO Type" measure="1" displayFolder="" measureGroup="Unique_Data"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Downtime (min.)]" caption="Sum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Count of Downtime (min.)]" caption="Count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Sum of Downtime (hr.)]" caption="Sum of Downtime (hr.)" measure="1" displayFolder="" measureGroup="Unique_Data" count="0" hidden="1">
      <extLst>
        <ext xmlns:x15="http://schemas.microsoft.com/office/spreadsheetml/2010/11/main" uri="{B97F6D7D-B522-45F9-BDA1-12C45D357490}">
          <x15:cacheHierarchy aggregatedColumn="22"/>
        </ext>
      </extLst>
    </cacheHierarchy>
    <cacheHierarchy uniqueName="[Measures].[Average of Downtime (hr.)]" caption="Average of Downtime (hr.)" measure="1" displayFolder="" measureGroup="Unique_Data"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Meters" uniqueName="[Meters]" caption="Meters"/>
    <dimension name="Unique_Data" uniqueName="[Unique_Data]" caption="Unique_Data"/>
  </dimensions>
  <measureGroups count="2">
    <measureGroup name="Meters" caption="Meters"/>
    <measureGroup name="Unique_Data" caption="Unique_Data"/>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hams" refreshedDate="46308.882268634261" backgroundQuery="1" createdVersion="8" refreshedVersion="8" minRefreshableVersion="3" recordCount="0" supportSubquery="1" supportAdvancedDrill="1" xr:uid="{87E5E98F-3AFE-4DE9-AED5-A54263B93EF2}">
  <cacheSource type="external" connectionId="6"/>
  <cacheFields count="5">
    <cacheField name="[Unique_Data].[Status].[Status]" caption="Status" numFmtId="0" hierarchy="47" level="1">
      <sharedItems count="2">
        <s v="Finished"/>
        <s v="Open"/>
      </sharedItems>
    </cacheField>
    <cacheField name="[Measures].[Count of WO#]" caption="Count of WO#" numFmtId="0" hierarchy="53" level="32767"/>
    <cacheField name="[Unique_Data].[WO Type].[WO Type]" caption="WO Type" numFmtId="0" hierarchy="16" level="1">
      <sharedItems containsSemiMixedTypes="0" containsNonDate="0" containsString="0"/>
    </cacheField>
    <cacheField name="[Unique_Data].[Hierarchy1].[Equipment Class]" caption="Equipment Class" numFmtId="0" hierarchy="30" level="1">
      <sharedItems containsSemiMixedTypes="0" containsNonDate="0" containsString="0"/>
    </cacheField>
    <cacheField name="[Unique_Data].[Hierarchy1].[Equipment ID]" caption="Equipment ID" numFmtId="0" hierarchy="30" level="2">
      <sharedItems containsSemiMixedTypes="0" containsNonDate="0" containsString="0"/>
    </cacheField>
  </cacheFields>
  <cacheHierarchies count="59">
    <cacheHierarchy uniqueName="[Meters].[Equipment Class]" caption="Equipment Class" attribute="1" defaultMemberUniqueName="[Meters].[Equipment Class].[All]" allUniqueName="[Meters].[Equipment Class].[All]" dimensionUniqueName="[Meters]" displayFolder="" count="0" memberValueDatatype="130" unbalanced="0"/>
    <cacheHierarchy uniqueName="[Meters].[Equipment Name]" caption="Equipment Name" attribute="1" defaultMemberUniqueName="[Meters].[Equipment Name].[All]" allUniqueName="[Meters].[Equipment Name].[All]" dimensionUniqueName="[Meters]" displayFolder="" count="0" memberValueDatatype="130" unbalanced="0"/>
    <cacheHierarchy uniqueName="[Meters].[MeasDocument]" caption="MeasDocument" attribute="1" defaultMemberUniqueName="[Meters].[MeasDocument].[All]" allUniqueName="[Meters].[MeasDocument].[All]" dimensionUniqueName="[Meters]" displayFolder="" count="0" memberValueDatatype="20" unbalanced="0"/>
    <cacheHierarchy uniqueName="[Meters].[Measuring point]" caption="Measuring point" attribute="1" defaultMemberUniqueName="[Meters].[Measuring point].[All]" allUniqueName="[Meters].[Measuring point].[All]" dimensionUniqueName="[Meters]" displayFolder="" count="0" memberValueDatatype="20" unbalanced="0"/>
    <cacheHierarchy uniqueName="[Meters].[Equipment]" caption="Equipment" attribute="1" defaultMemberUniqueName="[Meters].[Equipment].[All]" allUniqueName="[Meters].[Equipment].[All]" dimensionUniqueName="[Meters]" displayFolder="" count="0" memberValueDatatype="130" unbalanced="0"/>
    <cacheHierarchy uniqueName="[Meters].[Date]" caption="Date" attribute="1" time="1" defaultMemberUniqueName="[Meters].[Date].[All]" allUniqueName="[Meters].[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Counter reading]" caption="Counter reading" attribute="1" defaultMemberUniqueName="[Meters].[Counter reading].[All]" allUniqueName="[Meters].[Counter reading].[All]" dimensionUniqueName="[Meters]" displayFolder="" count="0" memberValueDatatype="20" unbalanced="0"/>
    <cacheHierarchy uniqueName="[Meters].[Meas/TotCtrRdg]" caption="Meas/TotCtrRdg" attribute="1" defaultMemberUniqueName="[Meters].[Meas/TotCtrRdg].[All]" allUniqueName="[Meters].[Meas/TotCtrRdg].[All]" dimensionUniqueName="[Meters]" displayFolder="" count="0" memberValueDatatype="20" unbalanced="0"/>
    <cacheHierarchy uniqueName="[Meters].[Difference]" caption="Difference" attribute="1" defaultMemberUniqueName="[Meters].[Difference].[All]" allUniqueName="[Meters].[Difference].[All]" dimensionUniqueName="[Meters]" displayFolder="" count="0" memberValueDatatype="20" unbalanced="0"/>
    <cacheHierarchy uniqueName="[Meters].[CharactUnit]" caption="CharactUnit" attribute="1" defaultMemberUniqueName="[Meters].[CharactUnit].[All]" allUniqueName="[Meters].[CharactUnit].[All]" dimensionUniqueName="[Meters]" displayFolder="" count="0" memberValueDatatype="130" unbalanced="0"/>
    <cacheHierarchy uniqueName="[Meters].[Week Number]" caption="Week Number" attribute="1" defaultMemberUniqueName="[Meters].[Week Number].[All]" allUniqueName="[Meters].[Week Number].[All]" dimensionUniqueName="[Meters]" displayFolder="" count="0" memberValueDatatype="20" unbalanced="0"/>
    <cacheHierarchy uniqueName="[Unique_Data].[WO#]" caption="WO#" attribute="1" defaultMemberUniqueName="[Unique_Data].[WO#].[All]" allUniqueName="[Unique_Data].[WO#].[All]" dimensionUniqueName="[Unique_Data]" displayFolder="" count="0" memberValueDatatype="20" unbalanced="0"/>
    <cacheHierarchy uniqueName="[Unique_Data].[Equipment ID]" caption="Equipment ID" attribute="1" defaultMemberUniqueName="[Unique_Data].[Equipment ID].[All]" allUniqueName="[Unique_Data].[Equipment ID].[All]" dimensionUniqueName="[Unique_Data]" displayFolder="" count="0" memberValueDatatype="130" unbalanced="0"/>
    <cacheHierarchy uniqueName="[Unique_Data].[Equipment Class]" caption="Equipment Class" attribute="1" defaultMemberUniqueName="[Unique_Data].[Equipment Class].[All]" allUniqueName="[Unique_Data].[Equipment Class].[All]" dimensionUniqueName="[Unique_Data]" displayFolder="" count="0" memberValueDatatype="130" unbalanced="0"/>
    <cacheHierarchy uniqueName="[Unique_Data].[Created On]" caption="Created On" attribute="1" time="1" defaultMemberUniqueName="[Unique_Data].[Created On].[All]" allUniqueName="[Unique_Data].[Created On].[All]" dimensionUniqueName="[Unique_Data]" displayFolder="" count="0" memberValueDatatype="7" unbalanced="0"/>
    <cacheHierarchy uniqueName="[Unique_Data].[WO Type]" caption="WO Type" attribute="1" defaultMemberUniqueName="[Unique_Data].[WO Type].[All]" allUniqueName="[Unique_Data].[WO Type].[All]" dimensionUniqueName="[Unique_Data]" displayFolder="" count="2" memberValueDatatype="130" unbalanced="0">
      <fieldsUsage count="2">
        <fieldUsage x="-1"/>
        <fieldUsage x="2"/>
      </fieldsUsage>
    </cacheHierarchy>
    <cacheHierarchy uniqueName="[Unique_Data].[Column1]" caption="Column1" attribute="1" defaultMemberUniqueName="[Unique_Data].[Column1].[All]" allUniqueName="[Unique_Data].[Column1].[All]" dimensionUniqueName="[Unique_Data]" displayFolder="" count="0" memberValueDatatype="130" unbalanced="0"/>
    <cacheHierarchy uniqueName="[Unique_Data].[Column2]" caption="Column2" attribute="1" defaultMemberUniqueName="[Unique_Data].[Column2].[All]" allUniqueName="[Unique_Data].[Column2].[All]" dimensionUniqueName="[Unique_Data]" displayFolder="" count="0" memberValueDatatype="130" unbalanced="0"/>
    <cacheHierarchy uniqueName="[Unique_Data].[Description]" caption="Description" attribute="1" defaultMemberUniqueName="[Unique_Data].[Description].[All]" allUniqueName="[Unique_Data].[Description].[All]" dimensionUniqueName="[Unique_Data]" displayFolder="" count="0" memberValueDatatype="130" unbalanced="0"/>
    <cacheHierarchy uniqueName="[Unique_Data].[Actual Start]" caption="Actual Start" attribute="1" time="1" defaultMemberUniqueName="[Unique_Data].[Actual Start].[All]" allUniqueName="[Unique_Data].[Actual Start].[All]" dimensionUniqueName="[Unique_Data]" displayFolder="" count="0" memberValueDatatype="7" unbalanced="0"/>
    <cacheHierarchy uniqueName="[Unique_Data].[Actual End]" caption="Actual End" attribute="1" time="1" defaultMemberUniqueName="[Unique_Data].[Actual End].[All]" allUniqueName="[Unique_Data].[Actual End].[All]" dimensionUniqueName="[Unique_Data]" displayFolder="" count="0" memberValueDatatype="7" unbalanced="0"/>
    <cacheHierarchy uniqueName="[Unique_Data].[Downtime (hr.)]" caption="Downtime (hr.)" attribute="1" defaultMemberUniqueName="[Unique_Data].[Downtime (hr.)].[All]" allUniqueName="[Unique_Data].[Downtime (hr.)].[All]" dimensionUniqueName="[Unique_Data]" displayFolder="" count="0" memberValueDatatype="5" unbalanced="0"/>
    <cacheHierarchy uniqueName="[Unique_Data].[Month]" caption="Month" attribute="1" time="1" defaultMemberUniqueName="[Unique_Data].[Month].[All]" allUniqueName="[Unique_Data].[Month].[All]" dimensionUniqueName="[Unique_Data]" displayFolder="" count="0" memberValueDatatype="7" unbalanced="0"/>
    <cacheHierarchy uniqueName="[Unique_Data].[Week#]" caption="Week#" attribute="1" defaultMemberUniqueName="[Unique_Data].[Week#].[All]" allUniqueName="[Unique_Data].[Week#].[All]" dimensionUniqueName="[Unique_Data]" displayFolder="" count="0" memberValueDatatype="20" unbalanced="0"/>
    <cacheHierarchy uniqueName="[Unique_Data].[Downtime (min.)]" caption="Downtime (min.)" attribute="1" defaultMemberUniqueName="[Unique_Data].[Downtime (min.)].[All]" allUniqueName="[Unique_Data].[Downtime (min.)].[All]" dimensionUniqueName="[Unique_Data]" displayFolder="" count="0" memberValueDatatype="5" unbalanced="0"/>
    <cacheHierarchy uniqueName="[Unique_Data].[Keyword]" caption="Keyword" attribute="1" defaultMemberUniqueName="[Unique_Data].[Keyword].[All]" allUniqueName="[Unique_Data].[Keyword].[All]" dimensionUniqueName="[Unique_Data]" displayFolder="" count="0" memberValueDatatype="130" unbalanced="0"/>
    <cacheHierarchy uniqueName="[Unique_Data].[Failure Mode]" caption="Failure Mode" attribute="1" defaultMemberUniqueName="[Unique_Data].[Failure Mode].[All]" allUniqueName="[Unique_Data].[Failure Mode].[All]" dimensionUniqueName="[Unique_Data]" displayFolder="" count="0" memberValueDatatype="130" unbalanced="0"/>
    <cacheHierarchy uniqueName="[Unique_Data].[Failure Effect]" caption="Failure Effect" attribute="1" defaultMemberUniqueName="[Unique_Data].[Failure Effect].[All]" allUniqueName="[Unique_Data].[Failure Effect].[All]" dimensionUniqueName="[Unique_Data]" displayFolder="" count="0" memberValueDatatype="130" unbalanced="0"/>
    <cacheHierarchy uniqueName="[Unique_Data].[Base Severity (Equip.)]" caption="Base Severity (Equip.)" attribute="1" defaultMemberUniqueName="[Unique_Data].[Base Severity (Equip.)].[All]" allUniqueName="[Unique_Data].[Base Severity (Equip.)].[All]" dimensionUniqueName="[Unique_Data]" displayFolder="" count="0" memberValueDatatype="20" unbalanced="0"/>
    <cacheHierarchy uniqueName="[Unique_Data].[Hierarchy1]" caption="Hierarchy1" defaultMemberUniqueName="[Unique_Data].[Hierarchy1].[All]" allUniqueName="[Unique_Data].[Hierarchy1].[All]" dimensionUniqueName="[Unique_Data]" displayFolder="" count="3" unbalanced="0">
      <fieldsUsage count="3">
        <fieldUsage x="-1"/>
        <fieldUsage x="3"/>
        <fieldUsage x="4"/>
      </fieldsUsage>
    </cacheHierarchy>
    <cacheHierarchy uniqueName="[Unique_Data].[Keyword Severity]" caption="Keyword Severity" attribute="1" defaultMemberUniqueName="[Unique_Data].[Keyword Severity].[All]" allUniqueName="[Unique_Data].[Keyword Severity].[All]" dimensionUniqueName="[Unique_Data]" displayFolder="" count="0" memberValueDatatype="20" unbalanced="0"/>
    <cacheHierarchy uniqueName="[Unique_Data].[Downtime Severity]" caption="Downtime Severity" attribute="1" defaultMemberUniqueName="[Unique_Data].[Downtime Severity].[All]" allUniqueName="[Unique_Data].[Downtime Severity].[All]" dimensionUniqueName="[Unique_Data]" displayFolder="" count="0" memberValueDatatype="20" unbalanced="0"/>
    <cacheHierarchy uniqueName="[Unique_Data].[Severity (S)]" caption="Severity (S)" attribute="1" defaultMemberUniqueName="[Unique_Data].[Severity (S)].[All]" allUniqueName="[Unique_Data].[Severity (S)].[All]" dimensionUniqueName="[Unique_Data]" displayFolder="" count="0" memberValueDatatype="20" unbalanced="0"/>
    <cacheHierarchy uniqueName="[Unique_Data].[Detectability (D)]" caption="Detectability (D)" attribute="1" defaultMemberUniqueName="[Unique_Data].[Detectability (D)].[All]" allUniqueName="[Unique_Data].[Detectability (D)].[All]" dimensionUniqueName="[Unique_Data]" displayFolder="" count="0" memberValueDatatype="20" unbalanced="0"/>
    <cacheHierarchy uniqueName="[Unique_Data].[Occurrence (O)]" caption="Occurrence (O)" attribute="1" defaultMemberUniqueName="[Unique_Data].[Occurrence (O)].[All]" allUniqueName="[Unique_Data].[Occurrence (O)].[All]" dimensionUniqueName="[Unique_Data]" displayFolder="" count="0" memberValueDatatype="20" unbalanced="0"/>
    <cacheHierarchy uniqueName="[Unique_Data].[RPN]" caption="RPN" attribute="1" defaultMemberUniqueName="[Unique_Data].[RPN].[All]" allUniqueName="[Unique_Data].[RPN].[All]" dimensionUniqueName="[Unique_Data]" displayFolder="" count="0" memberValueDatatype="20" unbalanced="0"/>
    <cacheHierarchy uniqueName="[Unique_Data].[Recommended Action]" caption="Recommended Action" attribute="1" defaultMemberUniqueName="[Unique_Data].[Recommended Action].[All]" allUniqueName="[Unique_Data].[Recommended Action].[All]" dimensionUniqueName="[Unique_Data]" displayFolder="" count="0" memberValueDatatype="130" unbalanced="0"/>
    <cacheHierarchy uniqueName="[Unique_Data].[Action Owner]" caption="Action Owner" attribute="1" defaultMemberUniqueName="[Unique_Data].[Action Owner].[All]" allUniqueName="[Unique_Data].[Action Owner].[All]" dimensionUniqueName="[Unique_Data]" displayFolder="" count="0" memberValueDatatype="130" unbalanced="0"/>
    <cacheHierarchy uniqueName="[Unique_Data].[Potential failure]" caption="Potential failure" attribute="1" defaultMemberUniqueName="[Unique_Data].[Potential failure].[All]" allUniqueName="[Unique_Data].[Potential failure].[All]" dimensionUniqueName="[Unique_Data]" displayFolder="" count="0" memberValueDatatype="130" unbalanced="0"/>
    <cacheHierarchy uniqueName="[Unique_Data].[Updated Action]" caption="Updated Action" attribute="1" defaultMemberUniqueName="[Unique_Data].[Updated Action].[All]" allUniqueName="[Unique_Data].[Updated Action].[All]" dimensionUniqueName="[Unique_Data]" displayFolder="" count="0" memberValueDatatype="130" unbalanced="0"/>
    <cacheHierarchy uniqueName="[Unique_Data].[Action Priority]" caption="Action Priority" attribute="1" defaultMemberUniqueName="[Unique_Data].[Action Priority].[All]" allUniqueName="[Unique_Data].[Action Priority].[All]" dimensionUniqueName="[Unique_Data]" displayFolder="" count="0" memberValueDatatype="130" unbalanced="0"/>
    <cacheHierarchy uniqueName="[Unique_Data].[Due date]" caption="Due date" attribute="1" defaultMemberUniqueName="[Unique_Data].[Due date].[All]" allUniqueName="[Unique_Data].[Due date].[All]" dimensionUniqueName="[Unique_Data]" displayFolder="" count="0" memberValueDatatype="130" unbalanced="0"/>
    <cacheHierarchy uniqueName="[Unique_Data].[New Severity (S)]" caption="New Severity (S)" attribute="1" defaultMemberUniqueName="[Unique_Data].[New Severity (S)].[All]" allUniqueName="[Unique_Data].[New Severity (S)].[All]" dimensionUniqueName="[Unique_Data]" displayFolder="" count="0" memberValueDatatype="20" unbalanced="0"/>
    <cacheHierarchy uniqueName="[Unique_Data].[New Detectability (D)]" caption="New Detectability (D)" attribute="1" defaultMemberUniqueName="[Unique_Data].[New Detectability (D)].[All]" allUniqueName="[Unique_Data].[New Detectability (D)].[All]" dimensionUniqueName="[Unique_Data]" displayFolder="" count="0" memberValueDatatype="20" unbalanced="0"/>
    <cacheHierarchy uniqueName="[Unique_Data].[New Occurrence (O)]" caption="New Occurrence (O)" attribute="1" defaultMemberUniqueName="[Unique_Data].[New Occurrence (O)].[All]" allUniqueName="[Unique_Data].[New Occurrence (O)].[All]" dimensionUniqueName="[Unique_Data]" displayFolder="" count="0" memberValueDatatype="20" unbalanced="0"/>
    <cacheHierarchy uniqueName="[Unique_Data].[New RPN]" caption="New RPN" attribute="1" defaultMemberUniqueName="[Unique_Data].[New RPN].[All]" allUniqueName="[Unique_Data].[New RPN].[All]" dimensionUniqueName="[Unique_Data]" displayFolder="" count="0" memberValueDatatype="20" unbalanced="0"/>
    <cacheHierarchy uniqueName="[Unique_Data].[Status]" caption="Status" attribute="1" defaultMemberUniqueName="[Unique_Data].[Status].[All]" allUniqueName="[Unique_Data].[Status].[All]" dimensionUniqueName="[Unique_Data]" displayFolder="" count="2" memberValueDatatype="130" unbalanced="0">
      <fieldsUsage count="2">
        <fieldUsage x="-1"/>
        <fieldUsage x="0"/>
      </fieldsUsage>
    </cacheHierarchy>
    <cacheHierarchy uniqueName="[Unique_Data].[Remark]" caption="Remark" attribute="1" defaultMemberUniqueName="[Unique_Data].[Remark].[All]" allUniqueName="[Unique_Data].[Remark].[All]" dimensionUniqueName="[Unique_Data]" displayFolder="" count="0" memberValueDatatype="130" unbalanced="0"/>
    <cacheHierarchy uniqueName="[Measures].[__XL_Count Unique_Data]" caption="__XL_Count Unique_Data" measure="1" displayFolder="" measureGroup="Unique_Data" count="0" hidden="1"/>
    <cacheHierarchy uniqueName="[Measures].[__XL_Count Meters]" caption="__XL_Count Meters" measure="1" displayFolder="" measureGroup="Meters" count="0" hidden="1"/>
    <cacheHierarchy uniqueName="[Measures].[__No measures defined]" caption="__No measures defined" measure="1" displayFolder="" count="0" hidden="1"/>
    <cacheHierarchy uniqueName="[Measures].[Sum of WO#]" caption="Sum of WO#" measure="1" displayFolder="" measureGroup="Unique_Data" count="0" hidden="1">
      <extLst>
        <ext xmlns:x15="http://schemas.microsoft.com/office/spreadsheetml/2010/11/main" uri="{B97F6D7D-B522-45F9-BDA1-12C45D357490}">
          <x15:cacheHierarchy aggregatedColumn="12"/>
        </ext>
      </extLst>
    </cacheHierarchy>
    <cacheHierarchy uniqueName="[Measures].[Count of WO#]" caption="Count of WO#" measure="1" displayFolder="" measureGroup="Unique_Data"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WO Type]" caption="Count of WO Type" measure="1" displayFolder="" measureGroup="Unique_Data" count="0" hidden="1">
      <extLst>
        <ext xmlns:x15="http://schemas.microsoft.com/office/spreadsheetml/2010/11/main" uri="{B97F6D7D-B522-45F9-BDA1-12C45D357490}">
          <x15:cacheHierarchy aggregatedColumn="16"/>
        </ext>
      </extLst>
    </cacheHierarchy>
    <cacheHierarchy uniqueName="[Measures].[Sum of Downtime (min.)]" caption="Sum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Count of Downtime (min.)]" caption="Count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Sum of Downtime (hr.)]" caption="Sum of Downtime (hr.)" measure="1" displayFolder="" measureGroup="Unique_Data" count="0" hidden="1">
      <extLst>
        <ext xmlns:x15="http://schemas.microsoft.com/office/spreadsheetml/2010/11/main" uri="{B97F6D7D-B522-45F9-BDA1-12C45D357490}">
          <x15:cacheHierarchy aggregatedColumn="22"/>
        </ext>
      </extLst>
    </cacheHierarchy>
    <cacheHierarchy uniqueName="[Measures].[Average of Downtime (hr.)]" caption="Average of Downtime (hr.)" measure="1" displayFolder="" measureGroup="Unique_Data"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Meters" uniqueName="[Meters]" caption="Meters"/>
    <dimension name="Unique_Data" uniqueName="[Unique_Data]" caption="Unique_Data"/>
  </dimensions>
  <measureGroups count="2">
    <measureGroup name="Meters" caption="Meters"/>
    <measureGroup name="Unique_Data" caption="Unique_Data"/>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hams" refreshedDate="46308.882270717593" backgroundQuery="1" createdVersion="8" refreshedVersion="8" minRefreshableVersion="3" recordCount="0" supportSubquery="1" supportAdvancedDrill="1" xr:uid="{8ECE7C51-A674-49D1-AB17-632122C118F3}">
  <cacheSource type="external" connectionId="6"/>
  <cacheFields count="4">
    <cacheField name="[Unique_Data].[Hierarchy1].[Equipment Class]" caption="Equipment Class" numFmtId="0" hierarchy="30" level="1">
      <sharedItems count="7">
        <s v="EH"/>
        <s v="RS"/>
        <s v="RTG"/>
        <s v="SP"/>
        <s v="STS"/>
        <s v="TR"/>
        <s v="TT"/>
      </sharedItems>
      <extLst>
        <ext xmlns:x15="http://schemas.microsoft.com/office/spreadsheetml/2010/11/main" uri="{4F2E5C28-24EA-4eb8-9CBF-B6C8F9C3D259}">
          <x15:cachedUniqueNames>
            <x15:cachedUniqueName index="0" name="[Unique_Data].[Hierarchy1].[Equipment Class].&amp;[EH]"/>
            <x15:cachedUniqueName index="1" name="[Unique_Data].[Hierarchy1].[Equipment Class].&amp;[RS]"/>
            <x15:cachedUniqueName index="2" name="[Unique_Data].[Hierarchy1].[Equipment Class].&amp;[RTG]"/>
            <x15:cachedUniqueName index="3" name="[Unique_Data].[Hierarchy1].[Equipment Class].&amp;[SP]"/>
            <x15:cachedUniqueName index="4" name="[Unique_Data].[Hierarchy1].[Equipment Class].&amp;[STS]"/>
            <x15:cachedUniqueName index="5" name="[Unique_Data].[Hierarchy1].[Equipment Class].&amp;[TR]"/>
            <x15:cachedUniqueName index="6" name="[Unique_Data].[Hierarchy1].[Equipment Class].&amp;[TT]"/>
          </x15:cachedUniqueNames>
        </ext>
      </extLst>
    </cacheField>
    <cacheField name="[Unique_Data].[Hierarchy1].[Equipment ID]" caption="Equipment ID" numFmtId="0" hierarchy="30" level="2">
      <sharedItems containsSemiMixedTypes="0" containsNonDate="0" containsString="0"/>
    </cacheField>
    <cacheField name="[Measures].[Count of WO Type]" caption="Count of WO Type" numFmtId="0" hierarchy="54" level="32767"/>
    <cacheField name="[Unique_Data].[WO Type].[WO Type]" caption="WO Type" numFmtId="0" hierarchy="16" level="1">
      <sharedItems containsSemiMixedTypes="0" containsNonDate="0" containsString="0"/>
    </cacheField>
  </cacheFields>
  <cacheHierarchies count="59">
    <cacheHierarchy uniqueName="[Meters].[Equipment Class]" caption="Equipment Class" attribute="1" defaultMemberUniqueName="[Meters].[Equipment Class].[All]" allUniqueName="[Meters].[Equipment Class].[All]" dimensionUniqueName="[Meters]" displayFolder="" count="0" memberValueDatatype="130" unbalanced="0"/>
    <cacheHierarchy uniqueName="[Meters].[Equipment Name]" caption="Equipment Name" attribute="1" defaultMemberUniqueName="[Meters].[Equipment Name].[All]" allUniqueName="[Meters].[Equipment Name].[All]" dimensionUniqueName="[Meters]" displayFolder="" count="0" memberValueDatatype="130" unbalanced="0"/>
    <cacheHierarchy uniqueName="[Meters].[MeasDocument]" caption="MeasDocument" attribute="1" defaultMemberUniqueName="[Meters].[MeasDocument].[All]" allUniqueName="[Meters].[MeasDocument].[All]" dimensionUniqueName="[Meters]" displayFolder="" count="0" memberValueDatatype="20" unbalanced="0"/>
    <cacheHierarchy uniqueName="[Meters].[Measuring point]" caption="Measuring point" attribute="1" defaultMemberUniqueName="[Meters].[Measuring point].[All]" allUniqueName="[Meters].[Measuring point].[All]" dimensionUniqueName="[Meters]" displayFolder="" count="0" memberValueDatatype="20" unbalanced="0"/>
    <cacheHierarchy uniqueName="[Meters].[Equipment]" caption="Equipment" attribute="1" defaultMemberUniqueName="[Meters].[Equipment].[All]" allUniqueName="[Meters].[Equipment].[All]" dimensionUniqueName="[Meters]" displayFolder="" count="0" memberValueDatatype="130" unbalanced="0"/>
    <cacheHierarchy uniqueName="[Meters].[Date]" caption="Date" attribute="1" time="1" defaultMemberUniqueName="[Meters].[Date].[All]" allUniqueName="[Meters].[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Counter reading]" caption="Counter reading" attribute="1" defaultMemberUniqueName="[Meters].[Counter reading].[All]" allUniqueName="[Meters].[Counter reading].[All]" dimensionUniqueName="[Meters]" displayFolder="" count="0" memberValueDatatype="20" unbalanced="0"/>
    <cacheHierarchy uniqueName="[Meters].[Meas/TotCtrRdg]" caption="Meas/TotCtrRdg" attribute="1" defaultMemberUniqueName="[Meters].[Meas/TotCtrRdg].[All]" allUniqueName="[Meters].[Meas/TotCtrRdg].[All]" dimensionUniqueName="[Meters]" displayFolder="" count="0" memberValueDatatype="20" unbalanced="0"/>
    <cacheHierarchy uniqueName="[Meters].[Difference]" caption="Difference" attribute="1" defaultMemberUniqueName="[Meters].[Difference].[All]" allUniqueName="[Meters].[Difference].[All]" dimensionUniqueName="[Meters]" displayFolder="" count="0" memberValueDatatype="20" unbalanced="0"/>
    <cacheHierarchy uniqueName="[Meters].[CharactUnit]" caption="CharactUnit" attribute="1" defaultMemberUniqueName="[Meters].[CharactUnit].[All]" allUniqueName="[Meters].[CharactUnit].[All]" dimensionUniqueName="[Meters]" displayFolder="" count="0" memberValueDatatype="130" unbalanced="0"/>
    <cacheHierarchy uniqueName="[Meters].[Week Number]" caption="Week Number" attribute="1" defaultMemberUniqueName="[Meters].[Week Number].[All]" allUniqueName="[Meters].[Week Number].[All]" dimensionUniqueName="[Meters]" displayFolder="" count="0" memberValueDatatype="20" unbalanced="0"/>
    <cacheHierarchy uniqueName="[Unique_Data].[WO#]" caption="WO#" attribute="1" defaultMemberUniqueName="[Unique_Data].[WO#].[All]" allUniqueName="[Unique_Data].[WO#].[All]" dimensionUniqueName="[Unique_Data]" displayFolder="" count="0" memberValueDatatype="20" unbalanced="0"/>
    <cacheHierarchy uniqueName="[Unique_Data].[Equipment ID]" caption="Equipment ID" attribute="1" defaultMemberUniqueName="[Unique_Data].[Equipment ID].[All]" allUniqueName="[Unique_Data].[Equipment ID].[All]" dimensionUniqueName="[Unique_Data]" displayFolder="" count="0" memberValueDatatype="130" unbalanced="0"/>
    <cacheHierarchy uniqueName="[Unique_Data].[Equipment Class]" caption="Equipment Class" attribute="1" defaultMemberUniqueName="[Unique_Data].[Equipment Class].[All]" allUniqueName="[Unique_Data].[Equipment Class].[All]" dimensionUniqueName="[Unique_Data]" displayFolder="" count="0" memberValueDatatype="130" unbalanced="0"/>
    <cacheHierarchy uniqueName="[Unique_Data].[Created On]" caption="Created On" attribute="1" time="1" defaultMemberUniqueName="[Unique_Data].[Created On].[All]" allUniqueName="[Unique_Data].[Created On].[All]" dimensionUniqueName="[Unique_Data]" displayFolder="" count="0" memberValueDatatype="7" unbalanced="0"/>
    <cacheHierarchy uniqueName="[Unique_Data].[WO Type]" caption="WO Type" attribute="1" defaultMemberUniqueName="[Unique_Data].[WO Type].[All]" allUniqueName="[Unique_Data].[WO Type].[All]" dimensionUniqueName="[Unique_Data]" displayFolder="" count="2" memberValueDatatype="130" unbalanced="0">
      <fieldsUsage count="2">
        <fieldUsage x="-1"/>
        <fieldUsage x="3"/>
      </fieldsUsage>
    </cacheHierarchy>
    <cacheHierarchy uniqueName="[Unique_Data].[Column1]" caption="Column1" attribute="1" defaultMemberUniqueName="[Unique_Data].[Column1].[All]" allUniqueName="[Unique_Data].[Column1].[All]" dimensionUniqueName="[Unique_Data]" displayFolder="" count="0" memberValueDatatype="130" unbalanced="0"/>
    <cacheHierarchy uniqueName="[Unique_Data].[Column2]" caption="Column2" attribute="1" defaultMemberUniqueName="[Unique_Data].[Column2].[All]" allUniqueName="[Unique_Data].[Column2].[All]" dimensionUniqueName="[Unique_Data]" displayFolder="" count="0" memberValueDatatype="130" unbalanced="0"/>
    <cacheHierarchy uniqueName="[Unique_Data].[Description]" caption="Description" attribute="1" defaultMemberUniqueName="[Unique_Data].[Description].[All]" allUniqueName="[Unique_Data].[Description].[All]" dimensionUniqueName="[Unique_Data]" displayFolder="" count="0" memberValueDatatype="130" unbalanced="0"/>
    <cacheHierarchy uniqueName="[Unique_Data].[Actual Start]" caption="Actual Start" attribute="1" time="1" defaultMemberUniqueName="[Unique_Data].[Actual Start].[All]" allUniqueName="[Unique_Data].[Actual Start].[All]" dimensionUniqueName="[Unique_Data]" displayFolder="" count="0" memberValueDatatype="7" unbalanced="0"/>
    <cacheHierarchy uniqueName="[Unique_Data].[Actual End]" caption="Actual End" attribute="1" time="1" defaultMemberUniqueName="[Unique_Data].[Actual End].[All]" allUniqueName="[Unique_Data].[Actual End].[All]" dimensionUniqueName="[Unique_Data]" displayFolder="" count="0" memberValueDatatype="7" unbalanced="0"/>
    <cacheHierarchy uniqueName="[Unique_Data].[Downtime (hr.)]" caption="Downtime (hr.)" attribute="1" defaultMemberUniqueName="[Unique_Data].[Downtime (hr.)].[All]" allUniqueName="[Unique_Data].[Downtime (hr.)].[All]" dimensionUniqueName="[Unique_Data]" displayFolder="" count="0" memberValueDatatype="5" unbalanced="0"/>
    <cacheHierarchy uniqueName="[Unique_Data].[Month]" caption="Month" attribute="1" time="1" defaultMemberUniqueName="[Unique_Data].[Month].[All]" allUniqueName="[Unique_Data].[Month].[All]" dimensionUniqueName="[Unique_Data]" displayFolder="" count="0" memberValueDatatype="7" unbalanced="0"/>
    <cacheHierarchy uniqueName="[Unique_Data].[Week#]" caption="Week#" attribute="1" defaultMemberUniqueName="[Unique_Data].[Week#].[All]" allUniqueName="[Unique_Data].[Week#].[All]" dimensionUniqueName="[Unique_Data]" displayFolder="" count="0" memberValueDatatype="20" unbalanced="0"/>
    <cacheHierarchy uniqueName="[Unique_Data].[Downtime (min.)]" caption="Downtime (min.)" attribute="1" defaultMemberUniqueName="[Unique_Data].[Downtime (min.)].[All]" allUniqueName="[Unique_Data].[Downtime (min.)].[All]" dimensionUniqueName="[Unique_Data]" displayFolder="" count="0" memberValueDatatype="5" unbalanced="0"/>
    <cacheHierarchy uniqueName="[Unique_Data].[Keyword]" caption="Keyword" attribute="1" defaultMemberUniqueName="[Unique_Data].[Keyword].[All]" allUniqueName="[Unique_Data].[Keyword].[All]" dimensionUniqueName="[Unique_Data]" displayFolder="" count="0" memberValueDatatype="130" unbalanced="0"/>
    <cacheHierarchy uniqueName="[Unique_Data].[Failure Mode]" caption="Failure Mode" attribute="1" defaultMemberUniqueName="[Unique_Data].[Failure Mode].[All]" allUniqueName="[Unique_Data].[Failure Mode].[All]" dimensionUniqueName="[Unique_Data]" displayFolder="" count="0" memberValueDatatype="130" unbalanced="0"/>
    <cacheHierarchy uniqueName="[Unique_Data].[Failure Effect]" caption="Failure Effect" attribute="1" defaultMemberUniqueName="[Unique_Data].[Failure Effect].[All]" allUniqueName="[Unique_Data].[Failure Effect].[All]" dimensionUniqueName="[Unique_Data]" displayFolder="" count="0" memberValueDatatype="130" unbalanced="0"/>
    <cacheHierarchy uniqueName="[Unique_Data].[Base Severity (Equip.)]" caption="Base Severity (Equip.)" attribute="1" defaultMemberUniqueName="[Unique_Data].[Base Severity (Equip.)].[All]" allUniqueName="[Unique_Data].[Base Severity (Equip.)].[All]" dimensionUniqueName="[Unique_Data]" displayFolder="" count="0" memberValueDatatype="20" unbalanced="0"/>
    <cacheHierarchy uniqueName="[Unique_Data].[Hierarchy1]" caption="Hierarchy1" defaultMemberUniqueName="[Unique_Data].[Hierarchy1].[All]" allUniqueName="[Unique_Data].[Hierarchy1].[All]" dimensionUniqueName="[Unique_Data]" displayFolder="" count="3" unbalanced="0">
      <fieldsUsage count="3">
        <fieldUsage x="-1"/>
        <fieldUsage x="0"/>
        <fieldUsage x="1"/>
      </fieldsUsage>
    </cacheHierarchy>
    <cacheHierarchy uniqueName="[Unique_Data].[Keyword Severity]" caption="Keyword Severity" attribute="1" defaultMemberUniqueName="[Unique_Data].[Keyword Severity].[All]" allUniqueName="[Unique_Data].[Keyword Severity].[All]" dimensionUniqueName="[Unique_Data]" displayFolder="" count="0" memberValueDatatype="20" unbalanced="0"/>
    <cacheHierarchy uniqueName="[Unique_Data].[Downtime Severity]" caption="Downtime Severity" attribute="1" defaultMemberUniqueName="[Unique_Data].[Downtime Severity].[All]" allUniqueName="[Unique_Data].[Downtime Severity].[All]" dimensionUniqueName="[Unique_Data]" displayFolder="" count="0" memberValueDatatype="20" unbalanced="0"/>
    <cacheHierarchy uniqueName="[Unique_Data].[Severity (S)]" caption="Severity (S)" attribute="1" defaultMemberUniqueName="[Unique_Data].[Severity (S)].[All]" allUniqueName="[Unique_Data].[Severity (S)].[All]" dimensionUniqueName="[Unique_Data]" displayFolder="" count="0" memberValueDatatype="20" unbalanced="0"/>
    <cacheHierarchy uniqueName="[Unique_Data].[Detectability (D)]" caption="Detectability (D)" attribute="1" defaultMemberUniqueName="[Unique_Data].[Detectability (D)].[All]" allUniqueName="[Unique_Data].[Detectability (D)].[All]" dimensionUniqueName="[Unique_Data]" displayFolder="" count="0" memberValueDatatype="20" unbalanced="0"/>
    <cacheHierarchy uniqueName="[Unique_Data].[Occurrence (O)]" caption="Occurrence (O)" attribute="1" defaultMemberUniqueName="[Unique_Data].[Occurrence (O)].[All]" allUniqueName="[Unique_Data].[Occurrence (O)].[All]" dimensionUniqueName="[Unique_Data]" displayFolder="" count="0" memberValueDatatype="20" unbalanced="0"/>
    <cacheHierarchy uniqueName="[Unique_Data].[RPN]" caption="RPN" attribute="1" defaultMemberUniqueName="[Unique_Data].[RPN].[All]" allUniqueName="[Unique_Data].[RPN].[All]" dimensionUniqueName="[Unique_Data]" displayFolder="" count="0" memberValueDatatype="20" unbalanced="0"/>
    <cacheHierarchy uniqueName="[Unique_Data].[Recommended Action]" caption="Recommended Action" attribute="1" defaultMemberUniqueName="[Unique_Data].[Recommended Action].[All]" allUniqueName="[Unique_Data].[Recommended Action].[All]" dimensionUniqueName="[Unique_Data]" displayFolder="" count="0" memberValueDatatype="130" unbalanced="0"/>
    <cacheHierarchy uniqueName="[Unique_Data].[Action Owner]" caption="Action Owner" attribute="1" defaultMemberUniqueName="[Unique_Data].[Action Owner].[All]" allUniqueName="[Unique_Data].[Action Owner].[All]" dimensionUniqueName="[Unique_Data]" displayFolder="" count="0" memberValueDatatype="130" unbalanced="0"/>
    <cacheHierarchy uniqueName="[Unique_Data].[Potential failure]" caption="Potential failure" attribute="1" defaultMemberUniqueName="[Unique_Data].[Potential failure].[All]" allUniqueName="[Unique_Data].[Potential failure].[All]" dimensionUniqueName="[Unique_Data]" displayFolder="" count="0" memberValueDatatype="130" unbalanced="0"/>
    <cacheHierarchy uniqueName="[Unique_Data].[Updated Action]" caption="Updated Action" attribute="1" defaultMemberUniqueName="[Unique_Data].[Updated Action].[All]" allUniqueName="[Unique_Data].[Updated Action].[All]" dimensionUniqueName="[Unique_Data]" displayFolder="" count="0" memberValueDatatype="130" unbalanced="0"/>
    <cacheHierarchy uniqueName="[Unique_Data].[Action Priority]" caption="Action Priority" attribute="1" defaultMemberUniqueName="[Unique_Data].[Action Priority].[All]" allUniqueName="[Unique_Data].[Action Priority].[All]" dimensionUniqueName="[Unique_Data]" displayFolder="" count="0" memberValueDatatype="130" unbalanced="0"/>
    <cacheHierarchy uniqueName="[Unique_Data].[Due date]" caption="Due date" attribute="1" defaultMemberUniqueName="[Unique_Data].[Due date].[All]" allUniqueName="[Unique_Data].[Due date].[All]" dimensionUniqueName="[Unique_Data]" displayFolder="" count="0" memberValueDatatype="130" unbalanced="0"/>
    <cacheHierarchy uniqueName="[Unique_Data].[New Severity (S)]" caption="New Severity (S)" attribute="1" defaultMemberUniqueName="[Unique_Data].[New Severity (S)].[All]" allUniqueName="[Unique_Data].[New Severity (S)].[All]" dimensionUniqueName="[Unique_Data]" displayFolder="" count="0" memberValueDatatype="20" unbalanced="0"/>
    <cacheHierarchy uniqueName="[Unique_Data].[New Detectability (D)]" caption="New Detectability (D)" attribute="1" defaultMemberUniqueName="[Unique_Data].[New Detectability (D)].[All]" allUniqueName="[Unique_Data].[New Detectability (D)].[All]" dimensionUniqueName="[Unique_Data]" displayFolder="" count="0" memberValueDatatype="20" unbalanced="0"/>
    <cacheHierarchy uniqueName="[Unique_Data].[New Occurrence (O)]" caption="New Occurrence (O)" attribute="1" defaultMemberUniqueName="[Unique_Data].[New Occurrence (O)].[All]" allUniqueName="[Unique_Data].[New Occurrence (O)].[All]" dimensionUniqueName="[Unique_Data]" displayFolder="" count="0" memberValueDatatype="20" unbalanced="0"/>
    <cacheHierarchy uniqueName="[Unique_Data].[New RPN]" caption="New RPN" attribute="1" defaultMemberUniqueName="[Unique_Data].[New RPN].[All]" allUniqueName="[Unique_Data].[New RPN].[All]" dimensionUniqueName="[Unique_Data]" displayFolder="" count="0" memberValueDatatype="20" unbalanced="0"/>
    <cacheHierarchy uniqueName="[Unique_Data].[Status]" caption="Status" attribute="1" defaultMemberUniqueName="[Unique_Data].[Status].[All]" allUniqueName="[Unique_Data].[Status].[All]" dimensionUniqueName="[Unique_Data]" displayFolder="" count="0" memberValueDatatype="130" unbalanced="0"/>
    <cacheHierarchy uniqueName="[Unique_Data].[Remark]" caption="Remark" attribute="1" defaultMemberUniqueName="[Unique_Data].[Remark].[All]" allUniqueName="[Unique_Data].[Remark].[All]" dimensionUniqueName="[Unique_Data]" displayFolder="" count="0" memberValueDatatype="130" unbalanced="0"/>
    <cacheHierarchy uniqueName="[Measures].[__XL_Count Unique_Data]" caption="__XL_Count Unique_Data" measure="1" displayFolder="" measureGroup="Unique_Data" count="0" hidden="1"/>
    <cacheHierarchy uniqueName="[Measures].[__XL_Count Meters]" caption="__XL_Count Meters" measure="1" displayFolder="" measureGroup="Meters" count="0" hidden="1"/>
    <cacheHierarchy uniqueName="[Measures].[__No measures defined]" caption="__No measures defined" measure="1" displayFolder="" count="0" hidden="1"/>
    <cacheHierarchy uniqueName="[Measures].[Sum of WO#]" caption="Sum of WO#" measure="1" displayFolder="" measureGroup="Unique_Data" count="0" hidden="1">
      <extLst>
        <ext xmlns:x15="http://schemas.microsoft.com/office/spreadsheetml/2010/11/main" uri="{B97F6D7D-B522-45F9-BDA1-12C45D357490}">
          <x15:cacheHierarchy aggregatedColumn="12"/>
        </ext>
      </extLst>
    </cacheHierarchy>
    <cacheHierarchy uniqueName="[Measures].[Count of WO#]" caption="Count of WO#" measure="1" displayFolder="" measureGroup="Unique_Data" count="0" hidden="1">
      <extLst>
        <ext xmlns:x15="http://schemas.microsoft.com/office/spreadsheetml/2010/11/main" uri="{B97F6D7D-B522-45F9-BDA1-12C45D357490}">
          <x15:cacheHierarchy aggregatedColumn="12"/>
        </ext>
      </extLst>
    </cacheHierarchy>
    <cacheHierarchy uniqueName="[Measures].[Count of WO Type]" caption="Count of WO Type" measure="1" displayFolder="" measureGroup="Unique_Data"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Downtime (min.)]" caption="Sum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Count of Downtime (min.)]" caption="Count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Sum of Downtime (hr.)]" caption="Sum of Downtime (hr.)" measure="1" displayFolder="" measureGroup="Unique_Data" count="0" hidden="1">
      <extLst>
        <ext xmlns:x15="http://schemas.microsoft.com/office/spreadsheetml/2010/11/main" uri="{B97F6D7D-B522-45F9-BDA1-12C45D357490}">
          <x15:cacheHierarchy aggregatedColumn="22"/>
        </ext>
      </extLst>
    </cacheHierarchy>
    <cacheHierarchy uniqueName="[Measures].[Average of Downtime (hr.)]" caption="Average of Downtime (hr.)" measure="1" displayFolder="" measureGroup="Unique_Data"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Meters" uniqueName="[Meters]" caption="Meters"/>
    <dimension name="Unique_Data" uniqueName="[Unique_Data]" caption="Unique_Data"/>
  </dimensions>
  <measureGroups count="2">
    <measureGroup name="Meters" caption="Meters"/>
    <measureGroup name="Unique_Data" caption="Unique_Data"/>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hams" refreshedDate="46308.882277777775" backgroundQuery="1" createdVersion="8" refreshedVersion="8" minRefreshableVersion="3" recordCount="0" supportSubquery="1" supportAdvancedDrill="1" xr:uid="{8094F67A-0652-4F8F-81C1-D91EBBCF29ED}">
  <cacheSource type="external" connectionId="6"/>
  <cacheFields count="4">
    <cacheField name="[Measures].[Sum of Downtime (hr.)]" caption="Sum of Downtime (hr.)" numFmtId="0" hierarchy="57" level="32767"/>
    <cacheField name="[Unique_Data].[Equipment Class].[Equipment Class]" caption="Equipment Class" numFmtId="0" hierarchy="14" level="1">
      <sharedItems count="7">
        <s v="EH"/>
        <s v="RS"/>
        <s v="RTG"/>
        <s v="SP"/>
        <s v="STS"/>
        <s v="TR"/>
        <s v="TT"/>
      </sharedItems>
    </cacheField>
    <cacheField name="[Measures].[Count of WO#]" caption="Count of WO#" numFmtId="0" hierarchy="53" level="32767"/>
    <cacheField name="[Unique_Data].[WO Type].[WO Type]" caption="WO Type" numFmtId="0" hierarchy="16" level="1">
      <sharedItems containsSemiMixedTypes="0" containsNonDate="0" containsString="0"/>
    </cacheField>
  </cacheFields>
  <cacheHierarchies count="59">
    <cacheHierarchy uniqueName="[Meters].[Equipment Class]" caption="Equipment Class" attribute="1" defaultMemberUniqueName="[Meters].[Equipment Class].[All]" allUniqueName="[Meters].[Equipment Class].[All]" dimensionUniqueName="[Meters]" displayFolder="" count="0" memberValueDatatype="130" unbalanced="0"/>
    <cacheHierarchy uniqueName="[Meters].[Equipment Name]" caption="Equipment Name" attribute="1" defaultMemberUniqueName="[Meters].[Equipment Name].[All]" allUniqueName="[Meters].[Equipment Name].[All]" dimensionUniqueName="[Meters]" displayFolder="" count="0" memberValueDatatype="130" unbalanced="0"/>
    <cacheHierarchy uniqueName="[Meters].[MeasDocument]" caption="MeasDocument" attribute="1" defaultMemberUniqueName="[Meters].[MeasDocument].[All]" allUniqueName="[Meters].[MeasDocument].[All]" dimensionUniqueName="[Meters]" displayFolder="" count="0" memberValueDatatype="20" unbalanced="0"/>
    <cacheHierarchy uniqueName="[Meters].[Measuring point]" caption="Measuring point" attribute="1" defaultMemberUniqueName="[Meters].[Measuring point].[All]" allUniqueName="[Meters].[Measuring point].[All]" dimensionUniqueName="[Meters]" displayFolder="" count="0" memberValueDatatype="20" unbalanced="0"/>
    <cacheHierarchy uniqueName="[Meters].[Equipment]" caption="Equipment" attribute="1" defaultMemberUniqueName="[Meters].[Equipment].[All]" allUniqueName="[Meters].[Equipment].[All]" dimensionUniqueName="[Meters]" displayFolder="" count="0" memberValueDatatype="130" unbalanced="0"/>
    <cacheHierarchy uniqueName="[Meters].[Date]" caption="Date" attribute="1" time="1" defaultMemberUniqueName="[Meters].[Date].[All]" allUniqueName="[Meters].[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Counter reading]" caption="Counter reading" attribute="1" defaultMemberUniqueName="[Meters].[Counter reading].[All]" allUniqueName="[Meters].[Counter reading].[All]" dimensionUniqueName="[Meters]" displayFolder="" count="0" memberValueDatatype="20" unbalanced="0"/>
    <cacheHierarchy uniqueName="[Meters].[Meas/TotCtrRdg]" caption="Meas/TotCtrRdg" attribute="1" defaultMemberUniqueName="[Meters].[Meas/TotCtrRdg].[All]" allUniqueName="[Meters].[Meas/TotCtrRdg].[All]" dimensionUniqueName="[Meters]" displayFolder="" count="0" memberValueDatatype="20" unbalanced="0"/>
    <cacheHierarchy uniqueName="[Meters].[Difference]" caption="Difference" attribute="1" defaultMemberUniqueName="[Meters].[Difference].[All]" allUniqueName="[Meters].[Difference].[All]" dimensionUniqueName="[Meters]" displayFolder="" count="0" memberValueDatatype="20" unbalanced="0"/>
    <cacheHierarchy uniqueName="[Meters].[CharactUnit]" caption="CharactUnit" attribute="1" defaultMemberUniqueName="[Meters].[CharactUnit].[All]" allUniqueName="[Meters].[CharactUnit].[All]" dimensionUniqueName="[Meters]" displayFolder="" count="0" memberValueDatatype="130" unbalanced="0"/>
    <cacheHierarchy uniqueName="[Meters].[Week Number]" caption="Week Number" attribute="1" defaultMemberUniqueName="[Meters].[Week Number].[All]" allUniqueName="[Meters].[Week Number].[All]" dimensionUniqueName="[Meters]" displayFolder="" count="0" memberValueDatatype="20" unbalanced="0"/>
    <cacheHierarchy uniqueName="[Unique_Data].[WO#]" caption="WO#" attribute="1" defaultMemberUniqueName="[Unique_Data].[WO#].[All]" allUniqueName="[Unique_Data].[WO#].[All]" dimensionUniqueName="[Unique_Data]" displayFolder="" count="0" memberValueDatatype="20" unbalanced="0"/>
    <cacheHierarchy uniqueName="[Unique_Data].[Equipment ID]" caption="Equipment ID" attribute="1" defaultMemberUniqueName="[Unique_Data].[Equipment ID].[All]" allUniqueName="[Unique_Data].[Equipment ID].[All]" dimensionUniqueName="[Unique_Data]" displayFolder="" count="0" memberValueDatatype="130" unbalanced="0"/>
    <cacheHierarchy uniqueName="[Unique_Data].[Equipment Class]" caption="Equipment Class" attribute="1" defaultMemberUniqueName="[Unique_Data].[Equipment Class].[All]" allUniqueName="[Unique_Data].[Equipment Class].[All]" dimensionUniqueName="[Unique_Data]" displayFolder="" count="2" memberValueDatatype="130" unbalanced="0">
      <fieldsUsage count="2">
        <fieldUsage x="-1"/>
        <fieldUsage x="1"/>
      </fieldsUsage>
    </cacheHierarchy>
    <cacheHierarchy uniqueName="[Unique_Data].[Created On]" caption="Created On" attribute="1" time="1" defaultMemberUniqueName="[Unique_Data].[Created On].[All]" allUniqueName="[Unique_Data].[Created On].[All]" dimensionUniqueName="[Unique_Data]" displayFolder="" count="0" memberValueDatatype="7" unbalanced="0"/>
    <cacheHierarchy uniqueName="[Unique_Data].[WO Type]" caption="WO Type" attribute="1" defaultMemberUniqueName="[Unique_Data].[WO Type].[All]" allUniqueName="[Unique_Data].[WO Type].[All]" dimensionUniqueName="[Unique_Data]" displayFolder="" count="2" memberValueDatatype="130" unbalanced="0">
      <fieldsUsage count="2">
        <fieldUsage x="-1"/>
        <fieldUsage x="3"/>
      </fieldsUsage>
    </cacheHierarchy>
    <cacheHierarchy uniqueName="[Unique_Data].[Column1]" caption="Column1" attribute="1" defaultMemberUniqueName="[Unique_Data].[Column1].[All]" allUniqueName="[Unique_Data].[Column1].[All]" dimensionUniqueName="[Unique_Data]" displayFolder="" count="0" memberValueDatatype="130" unbalanced="0"/>
    <cacheHierarchy uniqueName="[Unique_Data].[Column2]" caption="Column2" attribute="1" defaultMemberUniqueName="[Unique_Data].[Column2].[All]" allUniqueName="[Unique_Data].[Column2].[All]" dimensionUniqueName="[Unique_Data]" displayFolder="" count="0" memberValueDatatype="130" unbalanced="0"/>
    <cacheHierarchy uniqueName="[Unique_Data].[Description]" caption="Description" attribute="1" defaultMemberUniqueName="[Unique_Data].[Description].[All]" allUniqueName="[Unique_Data].[Description].[All]" dimensionUniqueName="[Unique_Data]" displayFolder="" count="0" memberValueDatatype="130" unbalanced="0"/>
    <cacheHierarchy uniqueName="[Unique_Data].[Actual Start]" caption="Actual Start" attribute="1" time="1" defaultMemberUniqueName="[Unique_Data].[Actual Start].[All]" allUniqueName="[Unique_Data].[Actual Start].[All]" dimensionUniqueName="[Unique_Data]" displayFolder="" count="0" memberValueDatatype="7" unbalanced="0"/>
    <cacheHierarchy uniqueName="[Unique_Data].[Actual End]" caption="Actual End" attribute="1" time="1" defaultMemberUniqueName="[Unique_Data].[Actual End].[All]" allUniqueName="[Unique_Data].[Actual End].[All]" dimensionUniqueName="[Unique_Data]" displayFolder="" count="0" memberValueDatatype="7" unbalanced="0"/>
    <cacheHierarchy uniqueName="[Unique_Data].[Downtime (hr.)]" caption="Downtime (hr.)" attribute="1" defaultMemberUniqueName="[Unique_Data].[Downtime (hr.)].[All]" allUniqueName="[Unique_Data].[Downtime (hr.)].[All]" dimensionUniqueName="[Unique_Data]" displayFolder="" count="0" memberValueDatatype="5" unbalanced="0"/>
    <cacheHierarchy uniqueName="[Unique_Data].[Month]" caption="Month" attribute="1" time="1" defaultMemberUniqueName="[Unique_Data].[Month].[All]" allUniqueName="[Unique_Data].[Month].[All]" dimensionUniqueName="[Unique_Data]" displayFolder="" count="0" memberValueDatatype="7" unbalanced="0"/>
    <cacheHierarchy uniqueName="[Unique_Data].[Week#]" caption="Week#" attribute="1" defaultMemberUniqueName="[Unique_Data].[Week#].[All]" allUniqueName="[Unique_Data].[Week#].[All]" dimensionUniqueName="[Unique_Data]" displayFolder="" count="0" memberValueDatatype="20" unbalanced="0"/>
    <cacheHierarchy uniqueName="[Unique_Data].[Downtime (min.)]" caption="Downtime (min.)" attribute="1" defaultMemberUniqueName="[Unique_Data].[Downtime (min.)].[All]" allUniqueName="[Unique_Data].[Downtime (min.)].[All]" dimensionUniqueName="[Unique_Data]" displayFolder="" count="0" memberValueDatatype="5" unbalanced="0"/>
    <cacheHierarchy uniqueName="[Unique_Data].[Keyword]" caption="Keyword" attribute="1" defaultMemberUniqueName="[Unique_Data].[Keyword].[All]" allUniqueName="[Unique_Data].[Keyword].[All]" dimensionUniqueName="[Unique_Data]" displayFolder="" count="0" memberValueDatatype="130" unbalanced="0"/>
    <cacheHierarchy uniqueName="[Unique_Data].[Failure Mode]" caption="Failure Mode" attribute="1" defaultMemberUniqueName="[Unique_Data].[Failure Mode].[All]" allUniqueName="[Unique_Data].[Failure Mode].[All]" dimensionUniqueName="[Unique_Data]" displayFolder="" count="0" memberValueDatatype="130" unbalanced="0"/>
    <cacheHierarchy uniqueName="[Unique_Data].[Failure Effect]" caption="Failure Effect" attribute="1" defaultMemberUniqueName="[Unique_Data].[Failure Effect].[All]" allUniqueName="[Unique_Data].[Failure Effect].[All]" dimensionUniqueName="[Unique_Data]" displayFolder="" count="0" memberValueDatatype="130" unbalanced="0"/>
    <cacheHierarchy uniqueName="[Unique_Data].[Base Severity (Equip.)]" caption="Base Severity (Equip.)" attribute="1" defaultMemberUniqueName="[Unique_Data].[Base Severity (Equip.)].[All]" allUniqueName="[Unique_Data].[Base Severity (Equip.)].[All]" dimensionUniqueName="[Unique_Data]" displayFolder="" count="0" memberValueDatatype="20" unbalanced="0"/>
    <cacheHierarchy uniqueName="[Unique_Data].[Hierarchy1]" caption="Hierarchy1" defaultMemberUniqueName="[Unique_Data].[Hierarchy1].[All]" allUniqueName="[Unique_Data].[Hierarchy1].[All]" dimensionUniqueName="[Unique_Data]" displayFolder="" count="0" unbalanced="0"/>
    <cacheHierarchy uniqueName="[Unique_Data].[Keyword Severity]" caption="Keyword Severity" attribute="1" defaultMemberUniqueName="[Unique_Data].[Keyword Severity].[All]" allUniqueName="[Unique_Data].[Keyword Severity].[All]" dimensionUniqueName="[Unique_Data]" displayFolder="" count="0" memberValueDatatype="20" unbalanced="0"/>
    <cacheHierarchy uniqueName="[Unique_Data].[Downtime Severity]" caption="Downtime Severity" attribute="1" defaultMemberUniqueName="[Unique_Data].[Downtime Severity].[All]" allUniqueName="[Unique_Data].[Downtime Severity].[All]" dimensionUniqueName="[Unique_Data]" displayFolder="" count="0" memberValueDatatype="20" unbalanced="0"/>
    <cacheHierarchy uniqueName="[Unique_Data].[Severity (S)]" caption="Severity (S)" attribute="1" defaultMemberUniqueName="[Unique_Data].[Severity (S)].[All]" allUniqueName="[Unique_Data].[Severity (S)].[All]" dimensionUniqueName="[Unique_Data]" displayFolder="" count="0" memberValueDatatype="20" unbalanced="0"/>
    <cacheHierarchy uniqueName="[Unique_Data].[Detectability (D)]" caption="Detectability (D)" attribute="1" defaultMemberUniqueName="[Unique_Data].[Detectability (D)].[All]" allUniqueName="[Unique_Data].[Detectability (D)].[All]" dimensionUniqueName="[Unique_Data]" displayFolder="" count="0" memberValueDatatype="20" unbalanced="0"/>
    <cacheHierarchy uniqueName="[Unique_Data].[Occurrence (O)]" caption="Occurrence (O)" attribute="1" defaultMemberUniqueName="[Unique_Data].[Occurrence (O)].[All]" allUniqueName="[Unique_Data].[Occurrence (O)].[All]" dimensionUniqueName="[Unique_Data]" displayFolder="" count="0" memberValueDatatype="20" unbalanced="0"/>
    <cacheHierarchy uniqueName="[Unique_Data].[RPN]" caption="RPN" attribute="1" defaultMemberUniqueName="[Unique_Data].[RPN].[All]" allUniqueName="[Unique_Data].[RPN].[All]" dimensionUniqueName="[Unique_Data]" displayFolder="" count="0" memberValueDatatype="20" unbalanced="0"/>
    <cacheHierarchy uniqueName="[Unique_Data].[Recommended Action]" caption="Recommended Action" attribute="1" defaultMemberUniqueName="[Unique_Data].[Recommended Action].[All]" allUniqueName="[Unique_Data].[Recommended Action].[All]" dimensionUniqueName="[Unique_Data]" displayFolder="" count="0" memberValueDatatype="130" unbalanced="0"/>
    <cacheHierarchy uniqueName="[Unique_Data].[Action Owner]" caption="Action Owner" attribute="1" defaultMemberUniqueName="[Unique_Data].[Action Owner].[All]" allUniqueName="[Unique_Data].[Action Owner].[All]" dimensionUniqueName="[Unique_Data]" displayFolder="" count="0" memberValueDatatype="130" unbalanced="0"/>
    <cacheHierarchy uniqueName="[Unique_Data].[Potential failure]" caption="Potential failure" attribute="1" defaultMemberUniqueName="[Unique_Data].[Potential failure].[All]" allUniqueName="[Unique_Data].[Potential failure].[All]" dimensionUniqueName="[Unique_Data]" displayFolder="" count="0" memberValueDatatype="130" unbalanced="0"/>
    <cacheHierarchy uniqueName="[Unique_Data].[Updated Action]" caption="Updated Action" attribute="1" defaultMemberUniqueName="[Unique_Data].[Updated Action].[All]" allUniqueName="[Unique_Data].[Updated Action].[All]" dimensionUniqueName="[Unique_Data]" displayFolder="" count="0" memberValueDatatype="130" unbalanced="0"/>
    <cacheHierarchy uniqueName="[Unique_Data].[Action Priority]" caption="Action Priority" attribute="1" defaultMemberUniqueName="[Unique_Data].[Action Priority].[All]" allUniqueName="[Unique_Data].[Action Priority].[All]" dimensionUniqueName="[Unique_Data]" displayFolder="" count="0" memberValueDatatype="130" unbalanced="0"/>
    <cacheHierarchy uniqueName="[Unique_Data].[Due date]" caption="Due date" attribute="1" defaultMemberUniqueName="[Unique_Data].[Due date].[All]" allUniqueName="[Unique_Data].[Due date].[All]" dimensionUniqueName="[Unique_Data]" displayFolder="" count="0" memberValueDatatype="130" unbalanced="0"/>
    <cacheHierarchy uniqueName="[Unique_Data].[New Severity (S)]" caption="New Severity (S)" attribute="1" defaultMemberUniqueName="[Unique_Data].[New Severity (S)].[All]" allUniqueName="[Unique_Data].[New Severity (S)].[All]" dimensionUniqueName="[Unique_Data]" displayFolder="" count="0" memberValueDatatype="20" unbalanced="0"/>
    <cacheHierarchy uniqueName="[Unique_Data].[New Detectability (D)]" caption="New Detectability (D)" attribute="1" defaultMemberUniqueName="[Unique_Data].[New Detectability (D)].[All]" allUniqueName="[Unique_Data].[New Detectability (D)].[All]" dimensionUniqueName="[Unique_Data]" displayFolder="" count="0" memberValueDatatype="20" unbalanced="0"/>
    <cacheHierarchy uniqueName="[Unique_Data].[New Occurrence (O)]" caption="New Occurrence (O)" attribute="1" defaultMemberUniqueName="[Unique_Data].[New Occurrence (O)].[All]" allUniqueName="[Unique_Data].[New Occurrence (O)].[All]" dimensionUniqueName="[Unique_Data]" displayFolder="" count="0" memberValueDatatype="20" unbalanced="0"/>
    <cacheHierarchy uniqueName="[Unique_Data].[New RPN]" caption="New RPN" attribute="1" defaultMemberUniqueName="[Unique_Data].[New RPN].[All]" allUniqueName="[Unique_Data].[New RPN].[All]" dimensionUniqueName="[Unique_Data]" displayFolder="" count="0" memberValueDatatype="20" unbalanced="0"/>
    <cacheHierarchy uniqueName="[Unique_Data].[Status]" caption="Status" attribute="1" defaultMemberUniqueName="[Unique_Data].[Status].[All]" allUniqueName="[Unique_Data].[Status].[All]" dimensionUniqueName="[Unique_Data]" displayFolder="" count="0" memberValueDatatype="130" unbalanced="0"/>
    <cacheHierarchy uniqueName="[Unique_Data].[Remark]" caption="Remark" attribute="1" defaultMemberUniqueName="[Unique_Data].[Remark].[All]" allUniqueName="[Unique_Data].[Remark].[All]" dimensionUniqueName="[Unique_Data]" displayFolder="" count="0" memberValueDatatype="130" unbalanced="0"/>
    <cacheHierarchy uniqueName="[Measures].[__XL_Count Unique_Data]" caption="__XL_Count Unique_Data" measure="1" displayFolder="" measureGroup="Unique_Data" count="0" hidden="1"/>
    <cacheHierarchy uniqueName="[Measures].[__XL_Count Meters]" caption="__XL_Count Meters" measure="1" displayFolder="" measureGroup="Meters" count="0" hidden="1"/>
    <cacheHierarchy uniqueName="[Measures].[__No measures defined]" caption="__No measures defined" measure="1" displayFolder="" count="0" hidden="1"/>
    <cacheHierarchy uniqueName="[Measures].[Sum of WO#]" caption="Sum of WO#" measure="1" displayFolder="" measureGroup="Unique_Data" count="0" hidden="1">
      <extLst>
        <ext xmlns:x15="http://schemas.microsoft.com/office/spreadsheetml/2010/11/main" uri="{B97F6D7D-B522-45F9-BDA1-12C45D357490}">
          <x15:cacheHierarchy aggregatedColumn="12"/>
        </ext>
      </extLst>
    </cacheHierarchy>
    <cacheHierarchy uniqueName="[Measures].[Count of WO#]" caption="Count of WO#" measure="1" displayFolder="" measureGroup="Unique_Data"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WO Type]" caption="Count of WO Type" measure="1" displayFolder="" measureGroup="Unique_Data" count="0" hidden="1">
      <extLst>
        <ext xmlns:x15="http://schemas.microsoft.com/office/spreadsheetml/2010/11/main" uri="{B97F6D7D-B522-45F9-BDA1-12C45D357490}">
          <x15:cacheHierarchy aggregatedColumn="16"/>
        </ext>
      </extLst>
    </cacheHierarchy>
    <cacheHierarchy uniqueName="[Measures].[Sum of Downtime (min.)]" caption="Sum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Count of Downtime (min.)]" caption="Count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Sum of Downtime (hr.)]" caption="Sum of Downtime (hr.)" measure="1" displayFolder="" measureGroup="Unique_Data" count="0" oneField="1" hidden="1">
      <fieldsUsage count="1">
        <fieldUsage x="0"/>
      </fieldsUsage>
      <extLst>
        <ext xmlns:x15="http://schemas.microsoft.com/office/spreadsheetml/2010/11/main" uri="{B97F6D7D-B522-45F9-BDA1-12C45D357490}">
          <x15:cacheHierarchy aggregatedColumn="22"/>
        </ext>
      </extLst>
    </cacheHierarchy>
    <cacheHierarchy uniqueName="[Measures].[Average of Downtime (hr.)]" caption="Average of Downtime (hr.)" measure="1" displayFolder="" measureGroup="Unique_Data"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Meters" uniqueName="[Meters]" caption="Meters"/>
    <dimension name="Unique_Data" uniqueName="[Unique_Data]" caption="Unique_Data"/>
  </dimensions>
  <measureGroups count="2">
    <measureGroup name="Meters" caption="Meters"/>
    <measureGroup name="Unique_Data" caption="Unique_Data"/>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ed Shams" refreshedDate="46308.88227962963" createdVersion="8" refreshedVersion="8" minRefreshableVersion="3" recordCount="839" xr:uid="{6514CC0A-157C-4E67-BA4F-FB2FCFC99F07}">
  <cacheSource type="worksheet">
    <worksheetSource name="Unique_Data"/>
  </cacheSource>
  <cacheFields count="41">
    <cacheField name="WO#" numFmtId="0">
      <sharedItems containsSemiMixedTypes="0" containsString="0" containsNumber="1" containsInteger="1" minValue="1200000000" maxValue="1300000580" count="854">
        <n v="1300000000"/>
        <n v="1300000001"/>
        <n v="1300000002"/>
        <n v="1300000003"/>
        <n v="1300000004"/>
        <n v="1300000005"/>
        <n v="1300000006"/>
        <n v="1300000007"/>
        <n v="1300000008"/>
        <n v="1300000009"/>
        <n v="1300000010"/>
        <n v="1300000011"/>
        <n v="1300000012"/>
        <n v="1300000013"/>
        <n v="1300000014"/>
        <n v="1300000015"/>
        <n v="1300000016"/>
        <n v="1300000017"/>
        <n v="1300000018"/>
        <n v="1300000019"/>
        <n v="1300000020"/>
        <n v="1300000021"/>
        <n v="1300000022"/>
        <n v="1300000023"/>
        <n v="1300000024"/>
        <n v="1300000025"/>
        <n v="1300000026"/>
        <n v="1300000027"/>
        <n v="1300000028"/>
        <n v="1300000029"/>
        <n v="1300000030"/>
        <n v="1300000040"/>
        <n v="1300000041"/>
        <n v="1300000042"/>
        <n v="1300000043"/>
        <n v="1300000044"/>
        <n v="1300000045"/>
        <n v="1300000046"/>
        <n v="1200000000"/>
        <n v="1300000047"/>
        <n v="1300000048"/>
        <n v="1300000049"/>
        <n v="1300000050"/>
        <n v="1300000051"/>
        <n v="1300000052"/>
        <n v="1300000053"/>
        <n v="1300000054"/>
        <n v="1300000055"/>
        <n v="1300000056"/>
        <n v="1300000057"/>
        <n v="1300000058"/>
        <n v="1200000001"/>
        <n v="1200000002"/>
        <n v="1200000003"/>
        <n v="1200000004"/>
        <n v="1200000005"/>
        <n v="1200000006"/>
        <n v="1200000007"/>
        <n v="1200000008"/>
        <n v="1200000009"/>
        <n v="1200000010"/>
        <n v="1200000011"/>
        <n v="1200000012"/>
        <n v="1200000013"/>
        <n v="1200000014"/>
        <n v="1200000015"/>
        <n v="1200000016"/>
        <n v="1200000017"/>
        <n v="1200000018"/>
        <n v="1200000019"/>
        <n v="1200000020"/>
        <n v="1200000021"/>
        <n v="1200000022"/>
        <n v="1200000023"/>
        <n v="1200000024"/>
        <n v="1200000025"/>
        <n v="1200000026"/>
        <n v="1200000027"/>
        <n v="1200000028"/>
        <n v="1200000029"/>
        <n v="1200000030"/>
        <n v="1200000031"/>
        <n v="1200000032"/>
        <n v="1200000033"/>
        <n v="1200000034"/>
        <n v="1200000035"/>
        <n v="1200000036"/>
        <n v="1200000037"/>
        <n v="1200000038"/>
        <n v="1200000039"/>
        <n v="1200000040"/>
        <n v="1200000041"/>
        <n v="1200000043"/>
        <n v="1200000044"/>
        <n v="1200000045"/>
        <n v="1200000046"/>
        <n v="1200000047"/>
        <n v="1200000048"/>
        <n v="1200000049"/>
        <n v="1200000050"/>
        <n v="1200000051"/>
        <n v="1200000052"/>
        <n v="1200000053"/>
        <n v="1200000054"/>
        <n v="1200000055"/>
        <n v="1200000056"/>
        <n v="1200000057"/>
        <n v="1200000058"/>
        <n v="1200000059"/>
        <n v="1200000060"/>
        <n v="1200000061"/>
        <n v="1200000062"/>
        <n v="1200000063"/>
        <n v="1200000064"/>
        <n v="1200000065"/>
        <n v="1200000066"/>
        <n v="1200000067"/>
        <n v="1200000068"/>
        <n v="1200000069"/>
        <n v="1200000070"/>
        <n v="1200000072"/>
        <n v="1200000073"/>
        <n v="1200000075"/>
        <n v="1200000076"/>
        <n v="1200000077"/>
        <n v="1200000078"/>
        <n v="1200000079"/>
        <n v="1200000080"/>
        <n v="1200000081"/>
        <n v="1200000082"/>
        <n v="1200000083"/>
        <n v="1200000084"/>
        <n v="1200000085"/>
        <n v="1200000086"/>
        <n v="1200000100"/>
        <n v="1200000101"/>
        <n v="1200000102"/>
        <n v="1200000103"/>
        <n v="1200000104"/>
        <n v="1200000105"/>
        <n v="1200000106"/>
        <n v="1200000107"/>
        <n v="1200000108"/>
        <n v="1300000059"/>
        <n v="1200000109"/>
        <n v="1200000111"/>
        <n v="1300000061"/>
        <n v="1200000112"/>
        <n v="1200000113"/>
        <n v="1200000114"/>
        <n v="1200000115"/>
        <n v="1200000116"/>
        <n v="1200000117"/>
        <n v="1200000118"/>
        <n v="1200000119"/>
        <n v="1200000120"/>
        <n v="1200000121"/>
        <n v="1200000122"/>
        <n v="1200000123"/>
        <n v="1200000124"/>
        <n v="1200000125"/>
        <n v="1200000126"/>
        <n v="1200000127"/>
        <n v="1200000128"/>
        <n v="1200000129"/>
        <n v="1200000131"/>
        <n v="1200000132"/>
        <n v="1200000133"/>
        <n v="1200000135"/>
        <n v="1200000136"/>
        <n v="1200000137"/>
        <n v="1200000139"/>
        <n v="1200000140"/>
        <n v="1200000141"/>
        <n v="1200000142"/>
        <n v="1200000143"/>
        <n v="1200000144"/>
        <n v="1200000145"/>
        <n v="1200000146"/>
        <n v="1200000147"/>
        <n v="1200000148"/>
        <n v="1200000149"/>
        <n v="1200000150"/>
        <n v="1200000151"/>
        <n v="1200000152"/>
        <n v="1200000153"/>
        <n v="1200000154"/>
        <n v="1200000155"/>
        <n v="1200000156"/>
        <n v="1200000157"/>
        <n v="1200000158"/>
        <n v="1200000159"/>
        <n v="1300000063"/>
        <n v="1200000160"/>
        <n v="1300000064"/>
        <n v="1200000161"/>
        <n v="1200000162"/>
        <n v="1200000163"/>
        <n v="1200000164"/>
        <n v="1200000165"/>
        <n v="1200000166"/>
        <n v="1200000167"/>
        <n v="1200000168"/>
        <n v="1200000170"/>
        <n v="1200000172"/>
        <n v="1200000173"/>
        <n v="1200000174"/>
        <n v="1200000175"/>
        <n v="1200000176"/>
        <n v="1200000177"/>
        <n v="1200000178"/>
        <n v="1200000179"/>
        <n v="1200000180"/>
        <n v="1200000181"/>
        <n v="1200000182"/>
        <n v="1200000184"/>
        <n v="1200000185"/>
        <n v="1200000186"/>
        <n v="1200000187"/>
        <n v="1200000188"/>
        <n v="1200000189"/>
        <n v="1200000190"/>
        <n v="1200000191"/>
        <n v="1200000192"/>
        <n v="1200000193"/>
        <n v="1200000194"/>
        <n v="1200000195"/>
        <n v="1200000196"/>
        <n v="1200000197"/>
        <n v="1200000198"/>
        <n v="1300000065"/>
        <n v="1300000066"/>
        <n v="1300000067"/>
        <n v="1300000068"/>
        <n v="1300000069"/>
        <n v="1300000070"/>
        <n v="1300000071"/>
        <n v="1300000072"/>
        <n v="1300000073"/>
        <n v="1300000074"/>
        <n v="1300000075"/>
        <n v="1300000076"/>
        <n v="1300000077"/>
        <n v="1300000078"/>
        <n v="1300000079"/>
        <n v="1300000080"/>
        <n v="1300000081"/>
        <n v="1300000082"/>
        <n v="1300000083"/>
        <n v="1300000084"/>
        <n v="1300000085"/>
        <n v="1300000087"/>
        <n v="1300000088"/>
        <n v="1300000089"/>
        <n v="1300000090"/>
        <n v="1300000091"/>
        <n v="1300000092"/>
        <n v="1300000093"/>
        <n v="1300000094"/>
        <n v="1300000095"/>
        <n v="1300000096"/>
        <n v="1300000097"/>
        <n v="1300000098"/>
        <n v="1300000099"/>
        <n v="1300000100"/>
        <n v="1300000101"/>
        <n v="1300000102"/>
        <n v="1300000103"/>
        <n v="1300000104"/>
        <n v="1300000106"/>
        <n v="1300000107"/>
        <n v="1300000108"/>
        <n v="1300000109"/>
        <n v="1300000110"/>
        <n v="1300000111"/>
        <n v="1300000112"/>
        <n v="1300000113"/>
        <n v="1300000114"/>
        <n v="1300000115"/>
        <n v="1300000116"/>
        <n v="1300000117"/>
        <n v="1300000118"/>
        <n v="1300000119"/>
        <n v="1300000120"/>
        <n v="1300000121"/>
        <n v="1300000122"/>
        <n v="1300000123"/>
        <n v="1300000124"/>
        <n v="1300000125"/>
        <n v="1300000126"/>
        <n v="1300000128"/>
        <n v="1300000129"/>
        <n v="1300000130"/>
        <n v="1300000131"/>
        <n v="1300000133"/>
        <n v="1300000134"/>
        <n v="1300000135"/>
        <n v="1300000137"/>
        <n v="1300000138"/>
        <n v="1300000139"/>
        <n v="1300000140"/>
        <n v="1300000141"/>
        <n v="1300000143"/>
        <n v="1300000144"/>
        <n v="1300000145"/>
        <n v="1300000146"/>
        <n v="1300000147"/>
        <n v="1300000148"/>
        <n v="1300000150"/>
        <n v="1300000151"/>
        <n v="1300000152"/>
        <n v="1300000153"/>
        <n v="1300000154"/>
        <n v="1300000155"/>
        <n v="1300000156"/>
        <n v="1300000157"/>
        <n v="1300000158"/>
        <n v="1300000159"/>
        <n v="1300000160"/>
        <n v="1300000161"/>
        <n v="1300000162"/>
        <n v="1300000163"/>
        <n v="1300000164"/>
        <n v="1300000165"/>
        <n v="1300000166"/>
        <n v="1300000167"/>
        <n v="1300000168"/>
        <n v="1300000169"/>
        <n v="1300000170"/>
        <n v="1300000171"/>
        <n v="1300000172"/>
        <n v="1300000173"/>
        <n v="1300000174"/>
        <n v="1300000175"/>
        <n v="1300000176"/>
        <n v="1300000177"/>
        <n v="1300000178"/>
        <n v="1300000180"/>
        <n v="1300000181"/>
        <n v="1300000182"/>
        <n v="1300000183"/>
        <n v="1300000184"/>
        <n v="1300000186"/>
        <n v="1300000187"/>
        <n v="1300000188"/>
        <n v="1300000189"/>
        <n v="1300000190"/>
        <n v="1300000191"/>
        <n v="1300000193"/>
        <n v="1300000194"/>
        <n v="1300000200"/>
        <n v="1300000201"/>
        <n v="1300000202"/>
        <n v="1300000203"/>
        <n v="1300000204"/>
        <n v="1300000205"/>
        <n v="1300000206"/>
        <n v="1300000207"/>
        <n v="1300000209"/>
        <n v="1300000210"/>
        <n v="1300000211"/>
        <n v="1300000212"/>
        <n v="1300000213"/>
        <n v="1300000214"/>
        <n v="1300000215"/>
        <n v="1300000216"/>
        <n v="1300000217"/>
        <n v="1300000218"/>
        <n v="1300000219"/>
        <n v="1300000220"/>
        <n v="1300000221"/>
        <n v="1300000222"/>
        <n v="1300000223"/>
        <n v="1300000224"/>
        <n v="1300000225"/>
        <n v="1300000227"/>
        <n v="1300000228"/>
        <n v="1300000229"/>
        <n v="1300000230"/>
        <n v="1300000231"/>
        <n v="1300000232"/>
        <n v="1300000233"/>
        <n v="1300000234"/>
        <n v="1300000235"/>
        <n v="1300000236"/>
        <n v="1300000239"/>
        <n v="1300000240"/>
        <n v="1300000244"/>
        <n v="1300000245"/>
        <n v="1300000246"/>
        <n v="1300000247"/>
        <n v="1300000248"/>
        <n v="1300000249"/>
        <n v="1300000250"/>
        <n v="1300000251"/>
        <n v="1300000252"/>
        <n v="1300000253"/>
        <n v="1300000254"/>
        <n v="1300000255"/>
        <n v="1300000256"/>
        <n v="1300000258"/>
        <n v="1300000259"/>
        <n v="1300000260"/>
        <n v="1300000261"/>
        <n v="1300000262"/>
        <n v="1300000263"/>
        <n v="1300000264"/>
        <n v="1300000265"/>
        <n v="1300000266"/>
        <n v="1300000267"/>
        <n v="1300000268"/>
        <n v="1300000269"/>
        <n v="1300000270"/>
        <n v="1300000271"/>
        <n v="1300000272"/>
        <n v="1300000273"/>
        <n v="1300000274"/>
        <n v="1300000275"/>
        <n v="1300000277"/>
        <n v="1300000278"/>
        <n v="1300000279"/>
        <n v="1300000280"/>
        <n v="1300000281"/>
        <n v="1300000282"/>
        <n v="1300000283"/>
        <n v="1300000285"/>
        <n v="1300000287"/>
        <n v="1300000288"/>
        <n v="1300000289"/>
        <n v="1300000290"/>
        <n v="1300000292"/>
        <n v="1300000293"/>
        <n v="1300000294"/>
        <n v="1300000295"/>
        <n v="1300000296"/>
        <n v="1300000297"/>
        <n v="1300000298"/>
        <n v="1300000300"/>
        <n v="1200000199"/>
        <n v="1300000301"/>
        <n v="1200000200"/>
        <n v="1200000201"/>
        <n v="1300000302"/>
        <n v="1200000202"/>
        <n v="1300000303"/>
        <n v="1300000304"/>
        <n v="1200000203"/>
        <n v="1200000204"/>
        <n v="1200000205"/>
        <n v="1200000207"/>
        <n v="1200000209"/>
        <n v="1300000305"/>
        <n v="1200000210"/>
        <n v="1200000211"/>
        <n v="1200000212"/>
        <n v="1200000213"/>
        <n v="1300000307"/>
        <n v="1300000308"/>
        <n v="1200000214"/>
        <n v="1200000215"/>
        <n v="1300000309"/>
        <n v="1300000310"/>
        <n v="1200000216"/>
        <n v="1200000217"/>
        <n v="1200000218"/>
        <n v="1200000220"/>
        <n v="1200000221"/>
        <n v="1200000222"/>
        <n v="1300000312"/>
        <n v="1300000313"/>
        <n v="1300000314"/>
        <n v="1200000224"/>
        <n v="1200000226"/>
        <n v="1300000315"/>
        <n v="1200000227"/>
        <n v="1300000316"/>
        <n v="1300000317"/>
        <n v="1200000231"/>
        <n v="1200000232"/>
        <n v="1200000234"/>
        <n v="1300000318"/>
        <n v="1200000235"/>
        <n v="1300000319"/>
        <n v="1300000320"/>
        <n v="1200000236"/>
        <n v="1300000321"/>
        <n v="1300000322"/>
        <n v="1300000323"/>
        <n v="1200000237"/>
        <n v="1300000325"/>
        <n v="1300000326"/>
        <n v="1300000327"/>
        <n v="1200000238"/>
        <n v="1200000239"/>
        <n v="1200000240"/>
        <n v="1300000329"/>
        <n v="1300000330"/>
        <n v="1300000331"/>
        <n v="1200000247"/>
        <n v="1300000332"/>
        <n v="1300000336"/>
        <n v="1300000338"/>
        <n v="1300000339"/>
        <n v="1300000340"/>
        <n v="1300000341"/>
        <n v="1300000342"/>
        <n v="1300000343"/>
        <n v="1200000254"/>
        <n v="1300000344"/>
        <n v="1200000257"/>
        <n v="1300000345"/>
        <n v="1300000346"/>
        <n v="1300000347"/>
        <n v="1200000260"/>
        <n v="1200000261"/>
        <n v="1200000262"/>
        <n v="1300000348"/>
        <n v="1200000263"/>
        <n v="1300000349"/>
        <n v="1300000350"/>
        <n v="1200000264"/>
        <n v="1200000265"/>
        <n v="1300000351"/>
        <n v="1300000352"/>
        <n v="1300000353"/>
        <n v="1200000266"/>
        <n v="1200000267"/>
        <n v="1300000354"/>
        <n v="1200000268"/>
        <n v="1300000355"/>
        <n v="1200000269"/>
        <n v="1200000270"/>
        <n v="1300000356"/>
        <n v="1300000357"/>
        <n v="1200000272"/>
        <n v="1300000359"/>
        <n v="1200000273"/>
        <n v="1200000274"/>
        <n v="1300000360"/>
        <n v="1300000361"/>
        <n v="1200000277"/>
        <n v="1200000278"/>
        <n v="1200000279"/>
        <n v="1200000280"/>
        <n v="1200000281"/>
        <n v="1200000282"/>
        <n v="1200000283"/>
        <n v="1200000284"/>
        <n v="1200000285"/>
        <n v="1300000363"/>
        <n v="1300000364"/>
        <n v="1300000365"/>
        <n v="1200000287"/>
        <n v="1300000366"/>
        <n v="1300000367"/>
        <n v="1200000288"/>
        <n v="1200000289"/>
        <n v="1300000368"/>
        <n v="1300000369"/>
        <n v="1300000371"/>
        <n v="1300000372"/>
        <n v="1200000290"/>
        <n v="1200000292"/>
        <n v="1200000294"/>
        <n v="1200000295"/>
        <n v="1200000296"/>
        <n v="1300000373"/>
        <n v="1200000297"/>
        <n v="1200000298"/>
        <n v="1300000374"/>
        <n v="1200000300"/>
        <n v="1200000301"/>
        <n v="1300000375"/>
        <n v="1200000302"/>
        <n v="1300000376"/>
        <n v="1300000377"/>
        <n v="1200000303"/>
        <n v="1200000304"/>
        <n v="1200000305"/>
        <n v="1300000378"/>
        <n v="1200000307"/>
        <n v="1300000379"/>
        <n v="1300000380"/>
        <n v="1300000381"/>
        <n v="1200000308"/>
        <n v="1200000309"/>
        <n v="1200000310"/>
        <n v="1300000382"/>
        <n v="1200000311"/>
        <n v="1200000312"/>
        <n v="1300000383"/>
        <n v="1300000384"/>
        <n v="1300000385"/>
        <n v="1200000314"/>
        <n v="1200000315"/>
        <n v="1300000386"/>
        <n v="1300000387"/>
        <n v="1300000388"/>
        <n v="1300000389"/>
        <n v="1200000316"/>
        <n v="1200000317"/>
        <n v="1200000318"/>
        <n v="1200000319"/>
        <n v="1200000321"/>
        <n v="1200000322"/>
        <n v="1300000390"/>
        <n v="1200000323"/>
        <n v="1200000325"/>
        <n v="1200000326"/>
        <n v="1200000327"/>
        <n v="1300000393"/>
        <n v="1200000330"/>
        <n v="1300000394"/>
        <n v="1300000395"/>
        <n v="1300000396"/>
        <n v="1200000332"/>
        <n v="1200000333"/>
        <n v="1300000398"/>
        <n v="1300000399"/>
        <n v="1200000334"/>
        <n v="1200000335"/>
        <n v="1200000336"/>
        <n v="1200000337"/>
        <n v="1300000401"/>
        <n v="1200000338"/>
        <n v="1200000339"/>
        <n v="1200000340"/>
        <n v="1200000341"/>
        <n v="1300000402"/>
        <n v="1300000403"/>
        <n v="1300000404"/>
        <n v="1300000405"/>
        <n v="1200000342"/>
        <n v="1300000406"/>
        <n v="1300000407"/>
        <n v="1300000408"/>
        <n v="1300000409"/>
        <n v="1300000410"/>
        <n v="1300000411"/>
        <n v="1300000413"/>
        <n v="1200000344"/>
        <n v="1200000345"/>
        <n v="1200000346"/>
        <n v="1200000347"/>
        <n v="1200000348"/>
        <n v="1200000349"/>
        <n v="1300000414"/>
        <n v="1300000415"/>
        <n v="1300000416"/>
        <n v="1300000418"/>
        <n v="1300000419"/>
        <n v="1200000351"/>
        <n v="1300000420"/>
        <n v="1200000353"/>
        <n v="1200000354"/>
        <n v="1200000355"/>
        <n v="1300000423"/>
        <n v="1300000424"/>
        <n v="1200000356"/>
        <n v="1300000425"/>
        <n v="1200000357"/>
        <n v="1200000358"/>
        <n v="1200000359"/>
        <n v="1300000427"/>
        <n v="1300000428"/>
        <n v="1200000360"/>
        <n v="1200000361"/>
        <n v="1300000429"/>
        <n v="1200000364"/>
        <n v="1300000430"/>
        <n v="1200000365"/>
        <n v="1300000431"/>
        <n v="1200000366"/>
        <n v="1200000368"/>
        <n v="1300000432"/>
        <n v="1200000370"/>
        <n v="1200000371"/>
        <n v="1300000433"/>
        <n v="1300000434"/>
        <n v="1300000435"/>
        <n v="1300000437"/>
        <n v="1200000373"/>
        <n v="1200000374"/>
        <n v="1300000438"/>
        <n v="1300000439"/>
        <n v="1300000440"/>
        <n v="1200000375"/>
        <n v="1300000441"/>
        <n v="1300000442"/>
        <n v="1300000443"/>
        <n v="1300000444"/>
        <n v="1300000445"/>
        <n v="1300000446"/>
        <n v="1200000378"/>
        <n v="1200000379"/>
        <n v="1300000447"/>
        <n v="1200000380"/>
        <n v="1200000381"/>
        <n v="1200000382"/>
        <n v="1300000448"/>
        <n v="1200000384"/>
        <n v="1300000449"/>
        <n v="1200000385"/>
        <n v="1300000451"/>
        <n v="1200000386"/>
        <n v="1200000387"/>
        <n v="1300000452"/>
        <n v="1300000453"/>
        <n v="1300000454"/>
        <n v="1200000388"/>
        <n v="1300000455"/>
        <n v="1300000456"/>
        <n v="1300000457"/>
        <n v="1300000458"/>
        <n v="1300000459"/>
        <n v="1300000460"/>
        <n v="1300000461"/>
        <n v="1300000462"/>
        <n v="1300000463"/>
        <n v="1300000464"/>
        <n v="1300000465"/>
        <n v="1300000467"/>
        <n v="1300000468"/>
        <n v="1300000469"/>
        <n v="1300000470"/>
        <n v="1300000471"/>
        <n v="1300000472"/>
        <n v="1200000390"/>
        <n v="1300000473"/>
        <n v="1200000391"/>
        <n v="1200000392"/>
        <n v="1200000393"/>
        <n v="1300000474"/>
        <n v="1300000475"/>
        <n v="1300000478"/>
        <n v="1300000479"/>
        <n v="1200000397"/>
        <n v="1200000398"/>
        <n v="1300000480"/>
        <n v="1300000481"/>
        <n v="1300000482"/>
        <n v="1300000483"/>
        <n v="1200000399"/>
        <n v="1200000400"/>
        <n v="1200000401"/>
        <n v="1200000402"/>
        <n v="1300000485"/>
        <n v="1200000403"/>
        <n v="1200000404"/>
        <n v="1200000405"/>
        <n v="1300000486"/>
        <n v="1300000487"/>
        <n v="1200000406"/>
        <n v="1300000488"/>
        <n v="1300000489"/>
        <n v="1300000490"/>
        <n v="1200000408"/>
        <n v="1300000492"/>
        <n v="1200000409"/>
        <n v="1300000493"/>
        <n v="1200000410"/>
        <n v="1300000494"/>
        <n v="1300000495"/>
        <n v="1300000496"/>
        <n v="1300000498"/>
        <n v="1300000499"/>
        <n v="1300000500"/>
        <n v="1200000411"/>
        <n v="1200000412"/>
        <n v="1300000501"/>
        <n v="1300000502"/>
        <n v="1300000503"/>
        <n v="1300000504"/>
        <n v="1200000413"/>
        <n v="1300000505"/>
        <n v="1300000507"/>
        <n v="1300000508"/>
        <n v="1200000414"/>
        <n v="1200000415"/>
        <n v="1300000509"/>
        <n v="1200000416"/>
        <n v="1300000520"/>
        <n v="1300000521"/>
        <n v="1200000440"/>
        <n v="1300000522"/>
        <n v="1300000523"/>
        <n v="1300000524"/>
        <n v="1300000525"/>
        <n v="1200000441"/>
        <n v="1200000442"/>
        <n v="1200000443"/>
        <n v="1200000444"/>
        <n v="1300000526"/>
        <n v="1200000460"/>
        <n v="1300000540"/>
        <n v="1300000541"/>
        <n v="1300000542"/>
        <n v="1200000461"/>
        <n v="1200000462"/>
        <n v="1200000463"/>
        <n v="1300000543"/>
        <n v="1300000545"/>
        <n v="1300000546"/>
        <n v="1300000547"/>
        <n v="1300000548"/>
        <n v="1300000549"/>
        <n v="1300000550"/>
        <n v="1300000551"/>
        <n v="1300000552"/>
        <n v="1300000553"/>
        <n v="1300000554"/>
        <n v="1300000555"/>
        <n v="1300000556"/>
        <n v="1300000558"/>
        <n v="1300000559"/>
        <n v="1300000560"/>
        <n v="1300000561"/>
        <n v="1200000464"/>
        <n v="1200000465"/>
        <n v="1200000466"/>
        <n v="1300000562"/>
        <n v="1300000563"/>
        <n v="1300000564"/>
        <n v="1300000567"/>
        <n v="1300000568"/>
        <n v="1300000569"/>
        <n v="1300000570"/>
        <n v="1300000571"/>
        <n v="1300000572"/>
        <n v="1300000573"/>
        <n v="1300000574"/>
        <n v="1200000467"/>
        <n v="1200000468"/>
        <n v="1300000575"/>
        <n v="1300000576"/>
        <n v="1300000577"/>
        <n v="1300000579"/>
        <n v="1300000580"/>
        <n v="1200000469"/>
        <n v="1300000291" u="1"/>
        <n v="1300000299" u="1"/>
        <n v="1300000179" u="1"/>
        <n v="1300000243" u="1"/>
        <n v="1300000149" u="1"/>
        <n v="1300000142" u="1"/>
        <n v="1300000136" u="1"/>
        <n v="1300000132" u="1"/>
        <n v="1300000127" u="1"/>
        <n v="1300000105" u="1"/>
        <n v="1300000086" u="1"/>
        <n v="1200000110" u="1"/>
        <n v="1200000071" u="1"/>
        <n v="1300000237" u="1"/>
        <n v="1300000208" u="1"/>
      </sharedItems>
    </cacheField>
    <cacheField name="Equipment ID" numFmtId="0">
      <sharedItems count="57">
        <s v="STS03"/>
        <s v="RTG04"/>
        <s v="STS02"/>
        <s v="RTG02"/>
        <s v="TT013"/>
        <s v="STS01"/>
        <s v="RTG15"/>
        <s v="RTG23"/>
        <s v="STS04"/>
        <s v="RTG28"/>
        <s v="STS07"/>
        <s v="STS06"/>
        <s v="RTG22"/>
        <s v="STS05"/>
        <s v="RTG18"/>
        <s v="RTG13"/>
        <s v="STS"/>
        <s v="RTG01"/>
        <s v="RTG21"/>
        <s v="RTG19"/>
        <s v="RTG07"/>
        <s v="RTG26"/>
        <s v="RTG09"/>
        <s v="RTG27"/>
        <s v="RTG24"/>
        <s v="RTG06"/>
        <s v="RTG08"/>
        <s v="RTG20"/>
        <s v="RTG16"/>
        <s v="RTG12"/>
        <s v="RTG30"/>
        <s v="RS03"/>
        <s v="RTG05"/>
        <s v="TT033"/>
        <s v="TT068"/>
        <s v="RTG11"/>
        <s v="RTG25"/>
        <s v="TR004"/>
        <s v="EH02"/>
        <s v="TT030"/>
        <s v="TT097"/>
        <s v="RTG37"/>
        <s v="RTG34"/>
        <s v="TT012"/>
        <s v="TT055"/>
        <s v="TT019"/>
        <s v="RS02"/>
        <s v="TT024"/>
        <s v="TT011"/>
        <s v="TT014"/>
        <s v="TT057"/>
        <s v="TT046"/>
        <s v="TT064"/>
        <s v="SP"/>
        <s v="RS01"/>
        <s v="RTG17"/>
        <s v="Panel" u="1"/>
      </sharedItems>
    </cacheField>
    <cacheField name="Equipment Class" numFmtId="0">
      <sharedItems count="8">
        <s v="STS"/>
        <s v="RTG"/>
        <s v="TT"/>
        <s v="RS"/>
        <s v="TR"/>
        <s v="EH"/>
        <s v="SP"/>
        <s v="Panel" u="1"/>
      </sharedItems>
    </cacheField>
    <cacheField name="Created On" numFmtId="14">
      <sharedItems containsSemiMixedTypes="0" containsNonDate="0" containsDate="1" containsString="0" minDate="2025-11-03T00:00:00" maxDate="2026-10-14T00:00:00"/>
    </cacheField>
    <cacheField name="WO Type" numFmtId="0">
      <sharedItems count="2">
        <s v="ER"/>
        <s v="OP"/>
      </sharedItems>
    </cacheField>
    <cacheField name="Column1" numFmtId="0">
      <sharedItems containsNonDate="0" containsString="0" containsBlank="1"/>
    </cacheField>
    <cacheField name="Column2" numFmtId="0">
      <sharedItems containsNonDate="0" containsString="0" containsBlank="1"/>
    </cacheField>
    <cacheField name="Description" numFmtId="0">
      <sharedItems/>
    </cacheField>
    <cacheField name="Actual Start" numFmtId="167">
      <sharedItems containsSemiMixedTypes="0" containsNonDate="0" containsDate="1" containsString="0" minDate="2025-11-01T10:07:00" maxDate="2026-10-13T12:19:28" count="821">
        <d v="2025-11-01T10:07:00"/>
        <d v="2025-11-01T11:36:00"/>
        <d v="2025-11-04T09:00:00"/>
        <d v="2025-11-04T12:30:31"/>
        <d v="2025-11-04T01:22:00"/>
        <d v="2025-11-04T06:00:36"/>
        <d v="2025-11-04T07:34:24"/>
        <d v="2025-11-04T07:34:12"/>
        <d v="2025-11-05T09:18:00"/>
        <d v="2025-11-06T02:00:47"/>
        <d v="2025-11-06T06:10:24"/>
        <d v="2025-11-06T11:00:00"/>
        <d v="2025-11-06T11:35:00"/>
        <d v="2025-11-06T02:15:00"/>
        <d v="2025-11-06T06:00:44"/>
        <d v="2025-11-06T06:47:57"/>
        <d v="2025-11-09T09:10:00"/>
        <d v="2025-11-10T09:30:47"/>
        <d v="2025-11-13T12:30:27"/>
        <d v="2025-11-16T10:12:31"/>
        <d v="2025-11-16T11:45:15"/>
        <d v="2025-11-18T10:28:25"/>
        <d v="2025-11-19T11:11:00"/>
        <d v="2025-11-20T12:35:00"/>
        <d v="2025-11-22T05:00:39"/>
        <d v="2025-11-22T04:00:00"/>
        <d v="2025-11-22T06:00:34"/>
        <d v="2025-11-24T15:38:11"/>
        <d v="2025-11-25T13:16:37"/>
        <d v="2025-11-27T09:14:00"/>
        <d v="2025-11-27T09:14:50"/>
        <d v="2025-11-27T11:35:00"/>
        <d v="2025-12-02T01:00:00"/>
        <d v="2025-12-02T04:30:00"/>
        <d v="2025-12-06T13:00:00"/>
        <d v="2025-12-03T20:00:00"/>
        <d v="2025-12-08T15:38:00"/>
        <d v="2025-12-10T10:27:12"/>
        <d v="2025-12-10T12:10:00"/>
        <d v="2025-12-10T13:00:46"/>
        <d v="2025-12-10T14:20:01"/>
        <d v="2025-12-13T11:00:00"/>
        <d v="2025-12-16T14:15:13"/>
        <d v="2025-12-19T10:00:00"/>
        <d v="2025-12-19T10:20:00"/>
        <d v="2025-12-22T16:20:00"/>
        <d v="2025-12-25T03:20:00"/>
        <d v="2025-12-27T01:04:36"/>
        <d v="2025-12-27T21:00:48"/>
        <d v="2026-02-13T05:55:00"/>
        <d v="2026-02-16T17:21:05"/>
        <d v="2026-02-19T13:10:00"/>
        <d v="2026-02-20T01:30:00"/>
        <d v="2026-02-20T08:50:00"/>
        <d v="2026-02-20T11:30:00"/>
        <d v="2026-02-20T13:10:00"/>
        <d v="2026-02-21T00:50:00"/>
        <d v="2026-02-21T01:15:00"/>
        <d v="2026-02-21T02:00:00"/>
        <d v="2026-02-21T14:23:00"/>
        <d v="2026-02-21T17:05:00"/>
        <d v="2026-02-26T16:45:00"/>
        <d v="2026-02-28T19:05:00"/>
        <d v="2026-02-28T19:20:00"/>
        <d v="2026-03-02T12:35:00"/>
        <d v="2026-03-02T21:30:00"/>
        <d v="2026-03-02T00:45:00"/>
        <d v="2026-03-02T01:15:00"/>
        <d v="2026-03-02T23:15:00"/>
        <d v="2026-03-03T10:50:00"/>
        <d v="2026-03-04T10:50:00"/>
        <d v="2026-03-06T01:35:00"/>
        <d v="2026-03-07T01:40:00"/>
        <d v="2026-03-09T15:55:00"/>
        <d v="2026-03-09T16:58:00"/>
        <d v="2026-03-10T04:25:00"/>
        <d v="2026-03-10T04:45:00"/>
        <d v="2026-03-12T01:27:00"/>
        <d v="2026-03-13T03:00:00"/>
        <d v="2026-03-16T03:37:00"/>
        <d v="2026-03-16T08:15:00"/>
        <d v="2026-03-16T09:00:00"/>
        <d v="2026-03-16T21:56:00"/>
        <d v="2026-03-19T23:30:00"/>
        <d v="2026-03-20T11:00:00"/>
        <d v="2026-03-22T06:35:00"/>
        <d v="2026-03-22T01:00:00"/>
        <d v="2026-03-22T01:08:00"/>
        <d v="2026-03-25T22:00:00"/>
        <d v="2026-03-26T00:15:00"/>
        <d v="2026-03-26T05:45:00"/>
        <d v="2026-03-26T11:47:00"/>
        <d v="2026-03-26T16:55:00"/>
        <d v="2026-03-26T23:20:00"/>
        <d v="2026-03-27T00:20:00"/>
        <d v="2026-03-27T04:00:00"/>
        <d v="2026-03-28T10:00:42"/>
        <d v="2026-03-28T12:00:20"/>
        <d v="2026-03-28T01:18:59"/>
        <d v="2026-03-29T17:00:00"/>
        <d v="2026-03-31T09:45:00"/>
        <d v="2026-04-03T01:30:00"/>
        <d v="2026-04-03T01:15:00"/>
        <d v="2026-04-03T01:50:00"/>
        <d v="2026-04-03T01:45:00"/>
        <d v="2026-04-03T04:30:00"/>
        <d v="2026-04-03T20:00:00"/>
        <d v="2026-04-05T01:45:00"/>
        <d v="2026-04-06T16:20:00"/>
        <d v="2026-04-06T20:45:00"/>
        <d v="2026-04-06T21:00:00"/>
        <d v="2026-04-07T00:53:00"/>
        <d v="2026-04-08T04:15:30"/>
        <d v="2026-04-08T04:10:20"/>
        <d v="2026-04-09T23:30:15"/>
        <d v="2026-04-10T14:15:00"/>
        <d v="2026-04-10T22:00:00"/>
        <d v="2026-04-11T10:15:00"/>
        <d v="2026-04-11T12:35:00"/>
        <d v="2026-04-11T14:50:00"/>
        <d v="2026-04-11T19:50:00"/>
        <d v="2026-04-16T16:35:00"/>
        <d v="2026-04-17T03:10:00"/>
        <d v="2026-04-17T07:30:00"/>
        <d v="2026-04-17T22:30:00"/>
        <d v="2026-04-17T23:30:05"/>
        <d v="2026-04-18T00:00:00"/>
        <d v="2026-04-18T07:35:00"/>
        <d v="2026-04-18T08:05:00"/>
        <d v="2026-04-18T11:45:00"/>
        <d v="2026-04-25T10:25:00"/>
        <d v="2026-04-25T11:00:00"/>
        <d v="2026-04-26T03:46:00"/>
        <d v="2026-04-26T04:14:12"/>
        <d v="2026-04-26T05:45:34"/>
        <d v="2026-04-30T08:40:00"/>
        <d v="2026-05-02T16:40:00"/>
        <d v="2026-05-05T11:45:00"/>
        <d v="2026-01-10T03:00:00"/>
        <d v="2026-05-06T00:30:00"/>
        <d v="2026-05-06T02:20:00"/>
        <d v="2026-01-11T09:20:00"/>
        <d v="2026-05-06T03:10:00"/>
        <d v="2026-05-08T16:40:00"/>
        <d v="2026-05-08T16:20:00"/>
        <d v="2026-05-08T16:38:00"/>
        <d v="2026-05-08T16:52:00"/>
        <d v="2026-05-09T14:47:15"/>
        <d v="2026-05-09T13:45:00"/>
        <d v="2026-05-10T16:45:00"/>
        <d v="2026-05-10T22:14:00"/>
        <d v="2026-05-13T17:15:00"/>
        <d v="2026-05-13T17:30:00"/>
        <d v="2026-05-16T03:20:00"/>
        <d v="2026-05-16T03:55:00"/>
        <d v="2026-05-16T11:40:00"/>
        <d v="2026-05-16T13:50:00"/>
        <d v="2026-05-17T21:50:36"/>
        <d v="2026-05-18T01:23:30"/>
        <d v="2026-05-18T06:00:44"/>
        <d v="2026-05-18T07:50:00"/>
        <d v="2026-05-18T08:20:00"/>
        <d v="2026-05-18T10:45:00"/>
        <d v="2026-05-19T16:30:00"/>
        <d v="2026-05-14T13:00:30"/>
        <d v="2026-05-19T22:54:00"/>
        <d v="2026-05-21T16:15:00"/>
        <d v="2026-05-21T17:45:00"/>
        <d v="2026-05-22T17:15:20"/>
        <d v="2026-05-23T16:40:40"/>
        <d v="2026-05-23T19:20:00"/>
        <d v="2026-05-23T22:10:00"/>
        <d v="2026-05-23T10:35:00"/>
        <d v="2026-05-24T02:15:00"/>
        <d v="2026-05-24T06:55:00"/>
        <d v="2026-05-24T09:22:00"/>
        <d v="2026-05-24T12:00:00"/>
        <d v="2026-05-24T01:08:00"/>
        <d v="2026-05-25T13:27:00"/>
        <d v="2026-05-28T10:03:00"/>
        <d v="2026-05-28T12:13:00"/>
        <d v="2026-05-30T22:00:00"/>
        <d v="2026-05-31T01:00:00"/>
        <d v="2026-05-30T19:00:00"/>
        <d v="2026-05-31T13:53:03"/>
        <d v="2026-06-04T16:10:00"/>
        <d v="2026-01-18T11:20:00"/>
        <d v="2026-06-06T02:30:00"/>
        <d v="2026-01-18T01:30:00"/>
        <d v="2026-06-06T03:00:00"/>
        <d v="2026-06-06T07:30:00"/>
        <d v="2026-06-06T09:35:00"/>
        <d v="2026-06-06T14:45:00"/>
        <d v="2026-06-06T12:30:00"/>
        <d v="2026-06-12T23:30:13"/>
        <d v="2026-06-13T07:38:00"/>
        <d v="2026-06-13T09:15:00"/>
        <d v="2026-06-22T20:52:39"/>
        <d v="2026-06-22T22:15:20"/>
        <d v="2026-06-23T05:18:05"/>
        <d v="2026-06-23T06:00:26"/>
        <d v="2026-06-23T08:05:26"/>
        <d v="2026-06-23T08:07:40"/>
        <d v="2026-06-23T10:53:31"/>
        <d v="2026-06-24T12:26:10"/>
        <d v="2026-06-24T13:34:08"/>
        <d v="2026-06-24T15:57:43"/>
        <d v="2026-06-26T00:11:45"/>
        <d v="2026-06-27T22:10:00"/>
        <d v="2026-06-28T02:36:00"/>
        <d v="2026-06-28T07:16:00"/>
        <d v="2026-06-28T07:30:00"/>
        <d v="2026-06-28T08:30:00"/>
        <d v="2026-06-28T14:59:00"/>
        <d v="2026-06-16T10:30:01"/>
        <d v="2026-06-16T11:15:00"/>
        <d v="2026-06-22T18:10:44"/>
        <d v="2026-07-04T03:45:55"/>
        <d v="2026-07-04T09:05:00"/>
        <d v="2026-07-04T16:18:00"/>
        <d v="2026-07-04T18:29:52"/>
        <d v="2026-07-04T21:13:49"/>
        <d v="2026-06-28T18:28:00"/>
        <d v="2026-07-06T10:47:00"/>
        <d v="2026-02-13T04:00:00"/>
        <d v="2026-02-13T04:47:00"/>
        <d v="2026-02-14T13:30:53"/>
        <d v="2026-02-13T23:43:58"/>
        <d v="2026-02-13T09:50:00"/>
        <d v="2026-02-13T10:20:00"/>
        <d v="2026-02-13T10:45:00"/>
        <d v="2026-02-13T10:15:00"/>
        <d v="2026-02-13T13:30:00"/>
        <d v="2026-02-14T04:00:00"/>
        <d v="2026-02-14T13:00:00"/>
        <d v="2026-02-14T14:15:00"/>
        <d v="2026-02-14T16:30:00"/>
        <d v="2026-02-14T18:00:00"/>
        <d v="2026-02-14T18:15:00"/>
        <d v="2026-02-14T19:50:00"/>
        <d v="2026-02-14T19:15:00"/>
        <d v="2026-02-20T00:25:00"/>
        <d v="2026-02-20T06:45:00"/>
        <d v="2026-02-20T13:52:28"/>
        <d v="2026-02-20T22:30:00"/>
        <d v="2026-02-21T16:20:00"/>
        <d v="2026-02-22T15:44:22"/>
        <d v="2026-02-26T01:02:46"/>
        <d v="2026-02-26T03:49:00"/>
        <d v="2026-02-26T04:46:00"/>
        <d v="2026-02-20T13:10:22"/>
        <d v="2026-02-27T01:45:00"/>
        <d v="2026-02-27T02:05:00"/>
        <d v="2026-02-27T03:46:00"/>
        <d v="2026-02-27T02:40:00"/>
        <d v="2026-02-27T05:04:00"/>
        <d v="2026-02-28T17:20:00"/>
        <d v="2026-03-01T01:14:00"/>
        <d v="2026-03-01T16:05:00"/>
        <d v="2026-03-01T16:40:00"/>
        <d v="2026-03-01T12:40:00"/>
        <d v="2026-03-02T09:35:00"/>
        <d v="2026-03-03T01:10:00"/>
        <d v="2026-03-03T15:35:00"/>
        <d v="2026-03-04T13:15:00"/>
        <d v="2026-03-04T08:10:00"/>
        <d v="2026-03-04T12:45:00"/>
        <d v="2026-03-06T02:00:00"/>
        <d v="2026-03-05T12:38:00"/>
        <d v="2026-03-06T01:42:00"/>
        <d v="2026-03-07T01:00:00"/>
        <d v="2026-03-07T02:13:00"/>
        <d v="2026-03-07T01:55:00"/>
        <d v="2026-03-09T01:10:00"/>
        <d v="2026-03-09T17:40:00"/>
        <d v="2026-03-09T18:56:28"/>
        <d v="2026-03-09T22:45:00"/>
        <d v="2026-03-09T23:10:00"/>
        <d v="2026-03-10T00:30:00"/>
        <d v="2026-03-10T00:05:00"/>
        <d v="2026-03-10T04:15:00"/>
        <d v="2026-03-10T19:56:00"/>
        <d v="2026-03-13T02:48:00"/>
        <d v="2026-03-16T00:45:00"/>
        <d v="2026-03-16T01:15:00"/>
        <d v="2026-03-16T04:53:00"/>
        <d v="2026-03-16T13:00:00"/>
        <d v="2026-03-16T11:25:00"/>
        <d v="2026-03-16T10:50:00"/>
        <d v="2026-03-16T17:05:00"/>
        <d v="2026-03-16T21:01:00"/>
        <d v="2026-03-16T21:20:00"/>
        <d v="2026-03-17T00:45:00"/>
        <d v="2026-03-17T01:04:00"/>
        <d v="2026-03-20T00:51:00"/>
        <d v="2026-03-20T18:05:00"/>
        <d v="2026-03-20T13:19:00"/>
        <d v="2026-03-20T18:56:05"/>
        <d v="2026-03-20T17:00:00"/>
        <d v="2026-03-21T00:20:00"/>
        <d v="2026-03-21T23:28:00"/>
        <d v="2026-03-22T02:12:00"/>
        <d v="2026-03-22T03:00:00"/>
        <d v="2026-03-22T03:30:00"/>
        <d v="2026-03-22T04:43:00"/>
        <d v="2026-03-22T06:40:00"/>
        <d v="2026-03-22T10:55:00"/>
        <d v="2026-03-25T10:47:00"/>
        <d v="2026-03-25T20:15:00"/>
        <d v="2026-03-25T22:15:00"/>
        <d v="2026-03-26T14:30:00"/>
        <d v="2026-03-26T23:00:00"/>
        <d v="2026-03-27T03:30:00"/>
        <d v="2026-03-27T04:30:00"/>
        <d v="2026-03-28T11:30:52"/>
        <d v="2026-03-28T11:10:00"/>
        <d v="2026-03-31T16:35:00"/>
        <d v="2026-04-03T06:00:00"/>
        <d v="2026-04-04T17:05:00"/>
        <d v="2026-04-07T07:45:50"/>
        <d v="2026-04-07T07:30:20"/>
        <d v="2026-04-07T07:40:01"/>
        <d v="2026-04-08T04:05:28"/>
        <d v="2026-04-09T23:45:26"/>
        <d v="2026-04-10T09:07:00"/>
        <d v="2026-04-10T08:16:00"/>
        <d v="2026-04-10T11:20:00"/>
        <d v="2026-04-10T20:50:00"/>
        <d v="2026-04-11T08:15:00"/>
        <d v="2026-04-11T15:50:00"/>
        <d v="2026-04-11T08:30:00"/>
        <d v="2026-04-11T19:30:00"/>
        <d v="2026-04-16T03:30:00"/>
        <d v="2026-04-16T04:44:14"/>
        <d v="2026-04-16T08:00:00"/>
        <d v="2026-04-16T08:30:00"/>
        <d v="2026-04-16T17:10:00"/>
        <d v="2026-04-18T05:40:00"/>
        <d v="2026-04-18T08:00:00"/>
        <d v="2026-04-18T09:40:00"/>
        <d v="2026-04-21T16:20:00"/>
        <d v="2026-04-23T01:50:00"/>
        <d v="2026-04-23T02:10:00"/>
        <d v="2026-04-23T04:21:00"/>
        <d v="2026-04-24T07:35:00"/>
        <d v="2026-04-24T07:50:00"/>
        <d v="2026-04-25T12:05:00"/>
        <d v="2026-04-25T12:25:00"/>
        <d v="2026-04-28T16:12:00"/>
        <d v="2026-04-29T13:13:00"/>
        <d v="2026-04-29T15:48:00"/>
        <d v="2026-04-29T21:00:00"/>
        <d v="2026-04-30T07:45:00"/>
        <d v="2026-04-30T11:00:00"/>
        <d v="2026-04-30T13:45:00"/>
        <d v="2026-05-01T05:00:00"/>
        <d v="2026-05-01T16:35:00"/>
        <d v="2026-05-02T01:28:00"/>
        <d v="2026-05-02T16:50:00"/>
        <d v="2026-05-02T23:00:00"/>
        <d v="2026-05-04T02:30:00"/>
        <d v="2026-05-07T15:25:00"/>
        <d v="2026-05-08T16:22:00"/>
        <d v="2026-05-08T19:50:00"/>
        <d v="2026-05-09T00:00:19"/>
        <d v="2026-05-09T03:44:00"/>
        <d v="2026-05-09T08:20:00"/>
        <d v="2026-05-09T09:35:00"/>
        <d v="2026-05-09T17:45:00"/>
        <d v="2026-05-09T23:55:22"/>
        <d v="2026-05-10T03:50:13"/>
        <d v="2026-05-10T01:17:56"/>
        <d v="2026-05-10T06:35:43"/>
        <d v="2026-05-12T13:39:00"/>
        <d v="2026-05-12T11:41:00"/>
        <d v="2026-05-14T13:50:46"/>
        <d v="2026-05-14T13:52:06"/>
        <d v="2026-05-15T09:35:18"/>
        <d v="2026-05-16T02:32:00"/>
        <d v="2026-05-16T08:30:00"/>
        <d v="2026-05-16T16:20:00"/>
        <d v="2026-05-16T11:30:00"/>
        <d v="2026-05-17T19:52:30"/>
        <d v="2026-05-18T01:00:19"/>
        <d v="2026-05-18T07:40:00"/>
        <d v="2026-05-18T23:10:00"/>
        <d v="2026-05-19T11:05:00"/>
        <d v="2026-05-19T12:30:00"/>
        <d v="2026-05-20T16:50:00"/>
        <d v="2026-05-20T05:00:01"/>
        <d v="2026-05-23T16:30:51"/>
        <d v="2026-05-23T18:10:59"/>
        <d v="2026-05-24T03:10:00"/>
        <d v="2026-05-24T10:20:00"/>
        <d v="2026-05-25T16:10:00"/>
        <d v="2026-05-26T15:14:39"/>
        <d v="2026-05-30T13:33:41"/>
        <d v="2026-05-30T22:05:00"/>
        <d v="2026-05-30T21:10:00"/>
        <d v="2026-04-28T16:28:12"/>
        <d v="2026-06-04T21:25:00"/>
        <d v="2026-06-06T02:40:00"/>
        <d v="2026-06-06T01:20:00"/>
        <d v="2026-06-05T04:19:27"/>
        <d v="2026-06-05T06:30:42"/>
        <d v="2026-06-05T06:15:13"/>
        <d v="2026-06-05T04:40:47"/>
        <d v="2026-06-05T06:10:51"/>
        <d v="2026-06-06T07:15:00"/>
        <d v="2026-06-06T10:20:00"/>
        <d v="2026-06-08T17:00:00"/>
        <d v="2026-06-13T10:20:00"/>
        <d v="2026-06-15T04:00:00"/>
        <d v="2026-06-16T09:25:00"/>
        <d v="2026-06-18T21:55:31"/>
        <d v="2026-06-22T17:40:02"/>
        <d v="2026-06-23T12:13:19"/>
        <d v="2026-06-27T02:41:10"/>
        <d v="2026-06-27T17:13:00"/>
        <d v="2026-06-27T18:02:00"/>
        <d v="2026-06-28T11:50:00"/>
        <d v="2026-07-04T12:46:00"/>
        <d v="2026-07-04T21:25:32"/>
        <d v="2026-07-08T01:40:00"/>
        <d v="2026-07-08T07:56:00"/>
        <d v="2026-07-09T00:28:00"/>
        <d v="2026-07-09T02:30:00"/>
        <d v="2026-07-09T16:00:12"/>
        <d v="2026-07-09T20:09:00"/>
        <d v="2026-07-10T16:30:26"/>
        <d v="2026-07-10T17:28:57"/>
        <d v="2026-07-10T17:58:37"/>
        <d v="2026-07-12T01:08:35"/>
        <d v="2026-07-12T01:42:28"/>
        <d v="2026-07-12T01:41:41"/>
        <d v="2026-07-12T08:05:00"/>
        <d v="2026-07-12T09:34:00"/>
        <d v="2026-07-12T10:47:00"/>
        <d v="2026-07-12T11:47:00"/>
        <d v="2026-07-13T15:41:00"/>
        <d v="2026-07-13T17:02:00"/>
        <d v="2026-07-13T19:18:29"/>
        <d v="2026-07-13T20:25:00"/>
        <d v="2026-07-14T22:47:00"/>
        <d v="2026-07-14T03:39:00"/>
        <d v="2026-07-13T18:26:00"/>
        <d v="2026-07-13T18:40:00"/>
        <d v="2026-07-14T06:51:00"/>
        <d v="2026-07-14T18:15:00"/>
        <d v="2026-07-14T21:55:00"/>
        <d v="2026-07-15T12:12:00"/>
        <d v="2026-07-15T13:31:00"/>
        <d v="2026-07-15T13:20:00"/>
        <d v="2026-07-15T14:27:00"/>
        <d v="2026-07-15T18:06:00"/>
        <d v="2026-07-15T17:52:00"/>
        <d v="2026-07-15T19:05:00"/>
        <d v="2026-07-15T23:12:00"/>
        <d v="2026-07-15T23:22:00"/>
        <d v="2026-07-15T23:49:00"/>
        <d v="2026-07-16T09:00:00"/>
        <d v="2026-07-16T16:43:00"/>
        <d v="2026-07-16T19:04:00"/>
        <d v="2026-07-16T22:08:00"/>
        <d v="2026-07-17T00:29:00"/>
        <d v="2026-07-17T17:02:39"/>
        <d v="2026-07-17T18:41:25"/>
        <d v="2026-07-17T23:34:00"/>
        <d v="2026-07-18T00:15:00"/>
        <d v="2026-07-18T00:46:00"/>
        <d v="2026-07-18T00:52:00"/>
        <d v="2026-07-18T03:57:00"/>
        <d v="2026-07-18T03:43:00"/>
        <d v="2026-07-18T04:10:00"/>
        <d v="2026-07-18T14:29:10"/>
        <d v="2026-07-18T16:02:14"/>
        <d v="2026-07-19T03:31:00"/>
        <d v="2026-07-19T05:52:00"/>
        <d v="2026-07-19T06:07:00"/>
        <d v="2026-07-19T06:19:00"/>
        <d v="2026-07-20T00:58:51"/>
        <d v="2026-07-21T09:04:00"/>
        <d v="2026-07-21T16:58:00"/>
        <d v="2026-07-21T11:51:00"/>
        <d v="2026-07-22T05:08:00"/>
        <d v="2026-07-23T10:25:00"/>
        <d v="2026-07-23T14:20:03"/>
        <d v="2026-07-23T16:33:19"/>
        <d v="2026-07-23T18:01:00"/>
        <d v="2026-07-24T01:19:00"/>
        <d v="2026-07-24T02:19:00"/>
        <d v="2026-07-24T07:42:00"/>
        <d v="2026-07-24T10:01:00"/>
        <d v="2026-07-24T09:42:00"/>
        <d v="2026-07-24T17:41:00"/>
        <d v="2026-07-25T03:11:00"/>
        <d v="2026-07-25T04:19:00"/>
        <d v="2026-07-25T06:12:00"/>
        <d v="2026-07-25T09:55:17"/>
        <d v="2026-07-25T12:21:09"/>
        <d v="2026-07-25T12:33:18"/>
        <d v="2026-07-25T14:42:55"/>
        <d v="2026-07-26T16:04:42"/>
        <d v="2026-07-26T17:40:45"/>
        <d v="2026-07-26T20:52:00"/>
        <d v="2026-07-27T00:35:00"/>
        <d v="2026-07-27T02:45:00"/>
        <d v="2026-07-27T05:04:00"/>
        <d v="2026-07-27T10:07:00"/>
        <d v="2026-07-27T11:25:00"/>
        <d v="2026-07-27T10:53:00"/>
        <d v="2026-07-27T13:04:00"/>
        <d v="2026-07-27T11:05:00"/>
        <d v="2026-07-28T00:11:41"/>
        <d v="2026-07-27T23:50:39"/>
        <d v="2026-07-28T03:38:04"/>
        <d v="2026-07-28T04:08:35"/>
        <d v="2026-07-28T11:26:00"/>
        <d v="2026-07-28T11:22:00"/>
        <d v="2026-07-28T17:21:00"/>
        <d v="2026-07-28T23:44:28"/>
        <d v="2026-07-28T22:38:36"/>
        <d v="2026-07-29T00:55:35"/>
        <d v="2026-07-29T02:09:21"/>
        <d v="2026-07-29T11:53:00"/>
        <d v="2026-07-29T18:20:00"/>
        <d v="2026-07-29T11:26:00"/>
        <d v="2026-07-30T01:09:00"/>
        <d v="2026-07-30T09:12:00"/>
        <d v="2026-07-30T09:34:00"/>
        <d v="2026-07-30T15:47:00"/>
        <d v="2026-07-30T18:50:00"/>
        <d v="2026-07-30T18:51:00"/>
        <d v="2026-07-30T10:27:00"/>
        <d v="2026-07-31T03:32:00"/>
        <d v="2026-07-31T07:02:00"/>
        <d v="2026-07-31T13:56:00"/>
        <d v="2026-07-30T19:58:00"/>
        <d v="2026-07-30T23:23:00"/>
        <d v="2026-08-01T00:05:00"/>
        <d v="2026-08-01T02:41:00"/>
        <d v="2026-08-01T05:55:00"/>
        <d v="2026-08-01T07:30:00"/>
        <d v="2026-08-01T08:20:00"/>
        <d v="2026-08-01T10:15:00"/>
        <d v="2026-08-01T09:34:00"/>
        <d v="2026-08-01T10:22:00"/>
        <d v="2026-08-01T13:44:00"/>
        <d v="2026-08-01T23:36:00"/>
        <d v="2026-08-01T21:04:00"/>
        <d v="2026-08-01T23:53:00"/>
        <d v="2026-08-02T01:42:00"/>
        <d v="2026-08-02T02:02:00"/>
        <d v="2026-08-02T03:49:00"/>
        <d v="2026-08-02T12:56:26"/>
        <d v="2026-08-02T15:05:41"/>
        <d v="2026-08-02T15:34:57"/>
        <d v="2026-08-02T15:35:19"/>
        <d v="2026-08-02T16:04:58"/>
        <d v="2026-08-02T16:46:31"/>
        <d v="2026-08-02T16:43:37"/>
        <d v="2026-08-02T21:57:00"/>
        <d v="2026-08-02T21:00:00"/>
        <d v="2026-08-03T13:38:47"/>
        <d v="2026-08-03T16:06:19"/>
        <d v="2026-08-03T16:35:12"/>
        <d v="2026-08-03T16:39:30"/>
        <d v="2026-08-03T16:34:40"/>
        <d v="2026-08-03T17:09:28"/>
        <d v="2026-08-03T17:32:04"/>
        <d v="2026-08-03T17:49:48"/>
        <d v="2026-08-03T19:09:00"/>
        <d v="2026-08-04T02:10:00"/>
        <d v="2026-08-04T02:46:00"/>
        <d v="2026-08-04T03:00:00"/>
        <d v="2026-08-04T03:17:00"/>
        <d v="2026-08-04T06:25:00"/>
        <d v="2026-08-04T08:35:28"/>
        <d v="2026-08-04T08:11:44"/>
        <d v="2026-08-04T09:57:19"/>
        <d v="2026-08-05T01:59:00"/>
        <d v="2026-08-05T02:36:00"/>
        <d v="2026-08-05T05:19:10"/>
        <d v="2026-08-05T06:27:53"/>
        <d v="2026-08-05T07:45:39"/>
        <d v="2026-08-05T11:20:59"/>
        <d v="2026-08-05T14:12:24"/>
        <d v="2026-08-05T20:29:00"/>
        <d v="2026-08-06T00:31:00"/>
        <d v="2026-08-06T07:47:30"/>
        <d v="2026-08-06T17:09:17"/>
        <d v="2026-08-06T23:40:00"/>
        <d v="2026-08-07T05:00:00"/>
        <d v="2026-08-07T05:25:00"/>
        <d v="2026-08-07T09:39:00"/>
        <d v="2026-08-07T19:33:00"/>
        <d v="2026-08-08T14:36:00"/>
        <d v="2026-08-08T15:25:00"/>
        <d v="2026-08-08T15:34:00"/>
        <d v="2026-08-08T17:18:00"/>
        <d v="2026-08-08T21:28:00"/>
        <d v="2026-08-08T23:50:00"/>
        <d v="2026-08-09T03:19:00"/>
        <d v="2026-08-09T09:24:00"/>
        <d v="2026-08-09T16:53:00"/>
        <d v="2026-08-09T16:50:00"/>
        <d v="2026-08-10T03:04:00"/>
        <d v="2026-08-10T08:16:25"/>
        <d v="2026-08-10T11:16:39"/>
        <d v="2026-08-10T12:24:32"/>
        <d v="2026-08-10T13:43:52"/>
        <d v="2026-08-10T16:13:16"/>
        <d v="2026-08-10T17:15:21"/>
        <d v="2026-08-10T23:53:00"/>
        <d v="2026-08-11T14:22:30"/>
        <d v="2026-08-11T14:35:07"/>
        <d v="2026-08-11T16:35:49"/>
        <d v="2026-08-11T16:28:34"/>
        <d v="2026-08-11T18:08:00"/>
        <d v="2026-08-11T20:19:00"/>
        <d v="2026-08-12T04:05:00"/>
        <d v="2026-08-12T05:25:00"/>
        <d v="2026-08-12T05:51:00"/>
        <d v="2026-08-12T13:16:00"/>
        <d v="2026-08-12T23:27:28"/>
        <d v="2026-08-13T00:58:14"/>
        <d v="2026-08-13T01:14:54"/>
        <d v="2026-08-13T03:29:49"/>
        <d v="2026-08-13T07:51:00"/>
        <d v="2026-08-13T10:49:00"/>
        <d v="2026-08-14T00:38:04"/>
        <d v="2026-08-14T09:50:00"/>
        <d v="2026-08-15T03:45:00"/>
        <d v="2026-08-15T19:10:00"/>
        <d v="2026-08-15T22:00:00"/>
        <d v="2026-08-16T04:39:00"/>
        <d v="2026-08-16T08:50:00"/>
        <d v="2026-08-16T12:13:00"/>
        <d v="2026-08-16T15:30:00"/>
        <d v="2026-08-16T16:22:00"/>
        <d v="2026-08-17T00:13:00"/>
        <d v="2026-08-17T15:50:20"/>
        <d v="2026-08-18T00:37:00"/>
        <d v="2026-08-18T15:50:21"/>
        <d v="2026-08-18T18:13:52"/>
        <d v="2026-08-18T18:14:03"/>
        <d v="2026-08-18T17:55:59"/>
        <d v="2026-08-19T03:14:00"/>
        <d v="2026-08-19T17:09:32"/>
        <d v="2026-08-19T18:29:03"/>
        <d v="2026-08-20T00:08:00"/>
        <d v="2026-08-20T09:44:00"/>
        <d v="2026-08-20T13:49:00"/>
        <d v="2026-08-20T15:35:00"/>
        <d v="2026-08-20T20:36:46"/>
        <d v="2026-08-20T22:29:55"/>
        <d v="2026-08-21T04:17:22"/>
        <d v="2026-08-21T14:29:00"/>
        <d v="2026-08-21T15:32:00"/>
        <d v="2026-08-21T20:21:52"/>
        <d v="2026-08-22T01:54:34"/>
        <d v="2026-08-22T14:48:00"/>
        <d v="2026-08-24T18:54:00"/>
        <d v="2026-08-24T21:44:00"/>
        <d v="2026-08-25T15:29:00"/>
        <d v="2026-08-25T16:02:00"/>
        <d v="2026-08-25T17:42:00"/>
        <d v="2026-08-25T18:22:00"/>
        <d v="2026-08-25T18:37:00"/>
        <d v="2026-08-25T23:17:00"/>
        <d v="2026-08-26T09:00:00"/>
        <d v="2026-08-26T15:15:11"/>
        <d v="2026-08-26T15:50:37"/>
        <d v="2026-08-26T15:50:00"/>
        <d v="2026-08-26T17:04:00"/>
        <d v="2026-08-27T00:23:00"/>
        <d v="2026-08-26T23:19:00"/>
        <d v="2026-08-27T01:09:00"/>
        <d v="2026-08-27T00:09:00"/>
        <d v="2026-08-26T20:27:00"/>
        <d v="2026-08-27T03:15:00"/>
        <d v="2026-08-27T05:03:00"/>
        <d v="2026-08-27T17:17:34"/>
        <d v="2026-08-28T06:07:00"/>
        <d v="2026-08-28T06:51:00"/>
        <d v="2026-08-29T12:34:00"/>
        <d v="2026-08-29T22:49:56"/>
        <d v="2026-08-29T23:58:50"/>
        <d v="2026-08-29T23:40:15"/>
        <d v="2026-08-30T02:26:19"/>
        <d v="2026-08-30T01:35:58"/>
        <d v="2026-08-30T03:12:40"/>
        <d v="2026-08-30T04:44:57"/>
        <d v="2026-08-30T03:29:54"/>
        <d v="2026-08-31T10:25:00"/>
        <d v="2026-09-01T00:28:00"/>
        <d v="2026-09-01T01:14:00"/>
        <d v="2026-09-01T11:54:00"/>
        <d v="2026-09-01T13:39:00"/>
        <d v="2026-09-02T14:50:26"/>
        <d v="2026-09-02T14:31:00"/>
        <d v="2026-09-02T15:41:00"/>
        <d v="2026-09-02T18:57:00"/>
        <d v="2026-09-03T01:02:00"/>
        <d v="2026-09-03T01:19:00"/>
        <d v="2026-09-03T15:32:53"/>
        <d v="2026-09-03T17:24:35"/>
        <d v="2026-09-03T21:08:00"/>
        <d v="2026-09-04T03:02:00"/>
        <d v="2026-09-04T09:15:33"/>
        <d v="2026-09-04T16:35:21"/>
        <d v="2026-09-04T17:54:17"/>
        <d v="2026-09-05T23:36:00"/>
        <d v="2026-09-06T20:01:46"/>
        <d v="2026-09-07T00:20:00"/>
        <d v="2026-09-07T21:10:00"/>
        <d v="2026-09-09T14:28:00"/>
        <d v="2026-09-09T17:02:00"/>
        <d v="2026-09-10T12:50:00"/>
        <d v="2026-09-11T00:55:00"/>
        <d v="2026-09-11T08:10:11"/>
        <d v="2026-09-11T09:25:33"/>
        <d v="2026-09-11T09:49:52"/>
        <d v="2026-09-11T10:05:37"/>
        <d v="2026-09-11T14:05:58"/>
        <d v="2026-09-11T16:15:23"/>
        <d v="2026-09-11T19:05:06"/>
        <d v="2026-09-12T02:45:00"/>
        <d v="2026-09-12T03:12:00"/>
        <d v="2026-09-12T04:54:00"/>
        <d v="2026-09-12T05:30:00"/>
        <d v="2026-09-12T06:39:00"/>
        <d v="2026-09-12T14:25:59"/>
        <d v="2026-09-12T13:53:47"/>
        <d v="2026-09-12T21:28:00"/>
        <d v="2026-09-13T04:10:50"/>
        <d v="2026-09-13T04:36:00"/>
        <d v="2026-09-13T12:37:00"/>
        <d v="2026-09-14T15:54:00"/>
        <d v="2026-09-14T16:06:00"/>
        <d v="2026-09-15T23:16:00"/>
        <d v="2026-09-16T01:57:00"/>
        <d v="2026-09-16T15:56:00"/>
        <d v="2026-09-16T22:42:00"/>
        <d v="2026-09-16T22:31:00"/>
        <d v="2026-09-18T00:21:00"/>
        <d v="2026-09-18T14:04:00"/>
        <d v="2026-09-18T15:10:00"/>
        <d v="2026-09-18T20:05:00"/>
        <d v="2026-09-19T00:22:00"/>
        <d v="2026-09-19T08:09:17"/>
        <d v="2026-09-19T09:25:53"/>
        <d v="2026-09-20T06:03:00"/>
        <d v="2026-09-20T08:26:12"/>
        <d v="2026-09-20T17:35:14"/>
        <d v="2026-09-21T10:06:00"/>
        <d v="2026-09-21T12:30:00"/>
        <d v="2026-09-21T23:20:50"/>
        <d v="2026-09-23T00:13:00"/>
        <d v="2026-09-23T00:10:44"/>
        <d v="2026-09-23T15:17:00"/>
        <d v="2026-09-23T15:26:00"/>
        <d v="2026-09-23T15:27:00"/>
        <d v="2026-09-25T13:37:00"/>
        <d v="2026-09-25T16:57:00"/>
        <d v="2026-09-25T19:39:00"/>
        <d v="2026-09-26T02:46:00"/>
        <d v="2026-09-26T06:17:00"/>
        <d v="2026-09-26T06:57:00"/>
        <d v="2026-09-26T07:36:00"/>
        <d v="2026-09-26T13:11:00"/>
        <d v="2026-09-26T13:37:00"/>
        <d v="2026-09-26T15:58:00"/>
        <d v="2026-09-27T15:56:00"/>
        <d v="2026-09-27T15:26:00"/>
        <d v="2026-09-28T10:06:00"/>
        <d v="2026-09-29T23:21:00"/>
        <d v="2026-09-29T23:43:00"/>
        <d v="2026-09-29T23:15:00"/>
        <d v="2026-09-30T22:33:00"/>
        <d v="2026-10-01T05:08:52"/>
        <d v="2026-10-01T05:24:32"/>
        <d v="2026-10-01T14:49:00"/>
        <d v="2026-10-01T16:58:00"/>
        <d v="2026-10-01T18:02:00"/>
        <d v="2026-10-02T09:34:00"/>
        <d v="2026-10-02T10:28:00"/>
        <d v="2026-10-02T13:26:00"/>
        <d v="2026-10-02T23:55:00"/>
        <d v="2026-10-03T10:52:00"/>
        <d v="2026-10-03T12:51:00"/>
        <d v="2026-10-03T05:19:00"/>
        <d v="2026-10-03T16:37:00"/>
        <d v="2026-10-03T17:42:00"/>
        <d v="2026-10-03T18:06:00"/>
        <d v="2026-10-04T09:18:00"/>
        <d v="2026-10-04T23:27:00"/>
        <d v="2026-10-05T22:01:00"/>
        <d v="2026-10-06T22:03:21"/>
        <d v="2026-10-07T22:52:00"/>
        <d v="2026-10-08T06:52:00"/>
        <d v="2026-10-08T22:40:07"/>
        <d v="2026-10-09T16:12:00"/>
        <d v="2026-10-09T16:46:00"/>
        <d v="2026-10-10T07:52:00"/>
        <d v="2026-10-11T06:36:16"/>
        <d v="2026-10-11T06:46:46"/>
        <d v="2026-10-11T07:31:26"/>
        <d v="2026-10-11T14:35:54"/>
        <d v="2026-10-11T15:14:06"/>
        <d v="2026-10-11T15:37:49"/>
        <d v="2026-10-11T15:56:38"/>
        <d v="2026-10-11T15:59:50"/>
        <d v="2026-10-11T20:07:00"/>
        <d v="2026-10-12T05:45:00"/>
        <d v="2026-10-12T09:16:46"/>
        <d v="2026-10-12T12:21:12"/>
        <d v="2026-10-12T06:10:19"/>
        <d v="2026-10-13T09:00:54"/>
        <d v="2026-10-13T09:10:51"/>
        <d v="2026-10-13T12:19:28"/>
      </sharedItems>
      <fieldGroup par="37"/>
    </cacheField>
    <cacheField name="Actual End" numFmtId="167">
      <sharedItems containsSemiMixedTypes="0" containsNonDate="0" containsDate="1" containsString="0" minDate="2025-11-01T10:17:00" maxDate="2026-10-13T12:28:01"/>
    </cacheField>
    <cacheField name="Downtime (hr.)" numFmtId="0">
      <sharedItems containsSemiMixedTypes="0" containsString="0" containsNumber="1" minValue="0.02" maxValue="3.03" count="75">
        <n v="0.17"/>
        <n v="0.2"/>
        <n v="0.25"/>
        <n v="0.3"/>
        <n v="0.12"/>
        <n v="0.14000000000000001"/>
        <n v="0.45"/>
        <n v="0.16"/>
        <n v="0.33"/>
        <n v="1"/>
        <n v="0.5"/>
        <n v="0.24"/>
        <n v="0.44"/>
        <n v="0.15"/>
        <n v="0.13"/>
        <n v="0.23"/>
        <n v="0.34"/>
        <n v="0.08"/>
        <n v="0.27"/>
        <n v="3.03"/>
        <n v="0.35"/>
        <n v="0.83"/>
        <n v="0.42"/>
        <n v="0.22"/>
        <n v="0.18"/>
        <n v="7.0000000000000007E-2"/>
        <n v="0.7"/>
        <n v="0.26"/>
        <n v="0.1"/>
        <n v="0.43"/>
        <n v="0.28000000000000003"/>
        <n v="0.05"/>
        <n v="0.47"/>
        <n v="0.68"/>
        <n v="0.21"/>
        <n v="0.55000000000000004"/>
        <n v="0.28999999999999998"/>
        <n v="0.65"/>
        <n v="0.32"/>
        <n v="0.57999999999999996"/>
        <n v="0.19"/>
        <n v="1.08"/>
        <n v="0.75"/>
        <n v="0.92"/>
        <n v="0.53"/>
        <n v="0.09"/>
        <n v="0.82"/>
        <n v="0.31"/>
        <n v="0.6"/>
        <n v="0.03"/>
        <n v="0.4"/>
        <n v="0.73"/>
        <n v="0.02"/>
        <n v="0.11"/>
        <n v="0.41"/>
        <n v="0.72"/>
        <n v="0.67"/>
        <n v="0.06"/>
        <n v="0.56000000000000005"/>
        <n v="0.38"/>
        <n v="0.39"/>
        <n v="0.04"/>
        <n v="0.85"/>
        <n v="0.62"/>
        <n v="0.36"/>
        <n v="0.63"/>
        <n v="0.97"/>
        <n v="0.52"/>
        <n v="0.46"/>
        <n v="0.51"/>
        <n v="0.37"/>
        <n v="0.71"/>
        <n v="0.8"/>
        <n v="0.48"/>
        <n v="1.25"/>
      </sharedItems>
      <fieldGroup base="10">
        <rangePr autoStart="0" startNum="0" endNum="3.03" groupInterval="0.1"/>
        <groupItems count="33">
          <s v="&lt;0"/>
          <s v="0-0.1"/>
          <s v="0.1-0.2"/>
          <s v="0.2-0.3"/>
          <s v="0.3-0.4"/>
          <s v="0.4-0.5"/>
          <s v="0.5-0.6"/>
          <s v="0.6-0.7"/>
          <s v="0.7-0.8"/>
          <s v="0.8-0.9"/>
          <s v="0.9-1"/>
          <s v="1-1.1"/>
          <s v="1.1-1.2"/>
          <s v="1.2-1.3"/>
          <s v="1.3-1.4"/>
          <s v="1.4-1.5"/>
          <s v="1.5-1.6"/>
          <s v="1.6-1.7"/>
          <s v="1.7-1.8"/>
          <s v="1.8-1.9"/>
          <s v="1.9-2"/>
          <s v="2-2.1"/>
          <s v="2.1-2.2"/>
          <s v="2.2-2.3"/>
          <s v="2.3-2.4"/>
          <s v="2.4-2.5"/>
          <s v="2.5-2.6"/>
          <s v="2.6-2.7"/>
          <s v="2.7-2.8"/>
          <s v="2.8-2.9"/>
          <s v="2.9-3"/>
          <s v="3-3.1"/>
          <s v="&gt;3.1"/>
        </groupItems>
      </fieldGroup>
    </cacheField>
    <cacheField name="Month" numFmtId="165">
      <sharedItems containsSemiMixedTypes="0" containsNonDate="0" containsDate="1" containsString="0" minDate="2025-11-01T00:00:00" maxDate="2026-10-02T00:00:00" count="12">
        <d v="2025-11-01T00:00:00"/>
        <d v="2025-12-01T00:00:00"/>
        <d v="2026-02-01T00:00:00"/>
        <d v="2026-03-01T00:00:00"/>
        <d v="2026-04-01T00:00:00"/>
        <d v="2026-05-01T00:00:00"/>
        <d v="2026-01-01T00:00:00"/>
        <d v="2026-06-01T00:00:00"/>
        <d v="2026-07-01T00:00:00"/>
        <d v="2026-08-01T00:00:00"/>
        <d v="2026-09-01T00:00:00"/>
        <d v="2026-10-01T00:00:00"/>
      </sharedItems>
      <fieldGroup par="40"/>
    </cacheField>
    <cacheField name="Week#" numFmtId="0">
      <sharedItems containsSemiMixedTypes="0" containsString="0" containsNumber="1" containsInteger="1" minValue="2" maxValue="52" count="45">
        <n v="45"/>
        <n v="46"/>
        <n v="47"/>
        <n v="48"/>
        <n v="50"/>
        <n v="51"/>
        <n v="52"/>
        <n v="7"/>
        <n v="8"/>
        <n v="9"/>
        <n v="10"/>
        <n v="11"/>
        <n v="12"/>
        <n v="13"/>
        <n v="14"/>
        <n v="15"/>
        <n v="16"/>
        <n v="17"/>
        <n v="18"/>
        <n v="19"/>
        <n v="2"/>
        <n v="20"/>
        <n v="21"/>
        <n v="22"/>
        <n v="23"/>
        <n v="3"/>
        <n v="24"/>
        <n v="26"/>
        <n v="27"/>
        <n v="28"/>
        <n v="25"/>
        <n v="29"/>
        <n v="30"/>
        <n v="31"/>
        <n v="32"/>
        <n v="33"/>
        <n v="34"/>
        <n v="35"/>
        <n v="36"/>
        <n v="37"/>
        <n v="38"/>
        <n v="39"/>
        <n v="40"/>
        <n v="41"/>
        <n v="42"/>
      </sharedItems>
    </cacheField>
    <cacheField name="Downtime (min.)" numFmtId="0">
      <sharedItems containsSemiMixedTypes="0" containsString="0" containsNumber="1" minValue="1.2" maxValue="181.79999999999998"/>
    </cacheField>
    <cacheField name="Keyword" numFmtId="0">
      <sharedItems count="30">
        <s v="Spreader"/>
        <s v="Engine Power"/>
        <s v="No Trolley"/>
        <s v="No Diesel"/>
        <s v="No Control"/>
        <s v="Other"/>
        <s v="Wrong Landed"/>
        <s v="Engine Start"/>
        <s v="Over Travel"/>
        <s v="Sensor"/>
        <s v="Safety Brake"/>
        <s v="No Hoist"/>
        <s v="No Gantry"/>
        <s v="Abnormal Sound"/>
        <s v="Wire Rope"/>
        <s v="Power Cut"/>
        <s v="Collision"/>
        <s v="Seat"/>
        <s v="Emergency Brake"/>
        <s v="Joystick"/>
        <s v="Busbar"/>
        <s v="Steering"/>
        <s v="Gate"/>
        <s v="Leak"/>
        <s v="Oil"/>
        <s v="CB Trip"/>
        <s v="Brake"/>
        <s v="Slack"/>
        <s v="Function"/>
        <s v="Camera"/>
      </sharedItems>
    </cacheField>
    <cacheField name="Failure Mode" numFmtId="0">
      <sharedItems count="30">
        <s v="Spreader System Fault"/>
        <s v="Engine Power Loss"/>
        <s v="Trolley Motion Failure"/>
        <s v="Diesel Engine Unavailable"/>
        <s v="Control System Unavailable"/>
        <s v="General Failure Mode"/>
        <s v="Landing / Positioning Fault"/>
        <s v="Engine Start Failure"/>
        <s v="Over Travel Limit / Motion Limit Exceeded"/>
        <s v="Sensor Fault"/>
        <s v="Safety Brake System Fault"/>
        <s v="Hoist Motion Failure"/>
        <s v="Gantry Motion Failure"/>
        <s v="Abnormal Sound / Mechanical Defect"/>
        <s v="Wire Rope / Hoist Rope Fault"/>
        <s v="Power Supply Interruption"/>
        <s v="Collision / Impact Event"/>
        <s v="Seat / Interlock Fault"/>
        <s v="Emergency Brake System Fault"/>
        <s v="Joystick / Command Device Fault"/>
        <s v="Busbar / Electrification Fault"/>
        <s v="Steering System Fault"/>
        <s v="Gate / Interlock Fault"/>
        <s v="Leakage / Sealing Failure"/>
        <s v="Oil / Lubrication System Fault"/>
        <s v="Electrical Protection Trip"/>
        <s v="Brake System Fault"/>
        <s v="Slack / Tension Loss in System"/>
        <s v="Functional Failure / System Malfunction"/>
        <s v="Camera / Vision System Fault"/>
      </sharedItems>
    </cacheField>
    <cacheField name="Failure Effect" numFmtId="0">
      <sharedItems/>
    </cacheField>
    <cacheField name="Base Severity (Equip.)" numFmtId="0">
      <sharedItems containsSemiMixedTypes="0" containsString="0" containsNumber="1" containsInteger="1" minValue="5" maxValue="9"/>
    </cacheField>
    <cacheField name="Keyword Severity" numFmtId="0">
      <sharedItems containsSemiMixedTypes="0" containsString="0" containsNumber="1" containsInteger="1" minValue="0" maxValue="10"/>
    </cacheField>
    <cacheField name="Downtime Severity" numFmtId="0">
      <sharedItems containsSemiMixedTypes="0" containsString="0" containsNumber="1" containsInteger="1" minValue="3" maxValue="7"/>
    </cacheField>
    <cacheField name="Severity (S)" numFmtId="0">
      <sharedItems containsSemiMixedTypes="0" containsString="0" containsNumber="1" containsInteger="1" minValue="5" maxValue="10"/>
    </cacheField>
    <cacheField name="Detectability (D)" numFmtId="0">
      <sharedItems containsSemiMixedTypes="0" containsString="0" containsNumber="1" containsInteger="1" minValue="2" maxValue="8"/>
    </cacheField>
    <cacheField name="Occurrence (O)" numFmtId="0">
      <sharedItems containsSemiMixedTypes="0" containsString="0" containsNumber="1" containsInteger="1" minValue="1" maxValue="10"/>
    </cacheField>
    <cacheField name="RPN" numFmtId="0">
      <sharedItems containsSemiMixedTypes="0" containsString="0" containsNumber="1" containsInteger="1" minValue="10" maxValue="315" count="51">
        <n v="70"/>
        <n v="48"/>
        <n v="42"/>
        <n v="140"/>
        <n v="105"/>
        <n v="30"/>
        <n v="192"/>
        <n v="112"/>
        <n v="315"/>
        <n v="175"/>
        <n v="56"/>
        <n v="28"/>
        <n v="96"/>
        <n v="18"/>
        <n v="36"/>
        <n v="21"/>
        <n v="72"/>
        <n v="120"/>
        <n v="270"/>
        <n v="98"/>
        <n v="16"/>
        <n v="150"/>
        <n v="63"/>
        <n v="90"/>
        <n v="162"/>
        <n v="144"/>
        <n v="100"/>
        <n v="24"/>
        <n v="84"/>
        <n v="50"/>
        <n v="126"/>
        <n v="12"/>
        <n v="147"/>
        <n v="108"/>
        <n v="189"/>
        <n v="180"/>
        <n v="60"/>
        <n v="168"/>
        <n v="54"/>
        <n v="20"/>
        <n v="10"/>
        <n v="49"/>
        <n v="35"/>
        <n v="224"/>
        <n v="25"/>
        <n v="14"/>
        <n v="280" u="1"/>
        <n v="240" u="1"/>
        <n v="210" u="1"/>
        <n v="40" u="1"/>
        <n v="80" u="1"/>
      </sharedItems>
    </cacheField>
    <cacheField name="Recommended Action" numFmtId="0">
      <sharedItems/>
    </cacheField>
    <cacheField name="Action Owner" numFmtId="0">
      <sharedItems containsBlank="1" count="5">
        <s v="Ahmed Shahin"/>
        <s v="Mohamed Kolib"/>
        <s v="Hamdy Abdullah"/>
        <s v="Ahmed Nour"/>
        <m/>
      </sharedItems>
    </cacheField>
    <cacheField name="Potential failure " numFmtId="0">
      <sharedItems containsBlank="1"/>
    </cacheField>
    <cacheField name="Updated Action" numFmtId="0">
      <sharedItems containsBlank="1"/>
    </cacheField>
    <cacheField name="Action Priority" numFmtId="0">
      <sharedItems count="5">
        <s v="Low"/>
        <s v="Medium"/>
        <s v="Critical"/>
        <s v="High"/>
        <s v="communication issue caused by defected module A651" u="1"/>
      </sharedItems>
    </cacheField>
    <cacheField name="Due date" numFmtId="14">
      <sharedItems containsDate="1" containsBlank="1" containsMixedTypes="1" minDate="2025-11-03T00:00:00" maxDate="2027-07-16T00:00:00"/>
    </cacheField>
    <cacheField name="New Severity (S)" numFmtId="0">
      <sharedItems containsSemiMixedTypes="0" containsString="0" containsNumber="1" containsInteger="1" minValue="5" maxValue="10" count="6">
        <n v="7"/>
        <n v="6"/>
        <n v="5"/>
        <n v="8"/>
        <n v="9"/>
        <n v="10"/>
      </sharedItems>
    </cacheField>
    <cacheField name="New Detectability (D)" numFmtId="0">
      <sharedItems containsSemiMixedTypes="0" containsString="0" containsNumber="1" containsInteger="1" minValue="1" maxValue="8"/>
    </cacheField>
    <cacheField name="New Occurrence (O)" numFmtId="0">
      <sharedItems containsSemiMixedTypes="0" containsString="0" containsNumber="1" containsInteger="1" minValue="1" maxValue="10"/>
    </cacheField>
    <cacheField name="New RPN" numFmtId="0">
      <sharedItems containsSemiMixedTypes="0" containsString="0" containsNumber="1" containsInteger="1" minValue="5" maxValue="315"/>
    </cacheField>
    <cacheField name="Status" numFmtId="0">
      <sharedItems count="7">
        <s v="Finished"/>
        <s v="Open"/>
        <s v="Overdue" u="1"/>
        <s v="communication issue caused by defected module A654" u="1"/>
        <e v="#N/A" u="1"/>
        <s v="In Progress" u="1"/>
        <s v="" u="1"/>
      </sharedItems>
    </cacheField>
    <cacheField name="Remark" numFmtId="0">
      <sharedItems containsBlank="1"/>
    </cacheField>
    <cacheField name="Months (Actual Start)" numFmtId="0" databaseField="0">
      <fieldGroup base="8">
        <rangePr groupBy="months" startDate="2025-11-01T10:07:00" endDate="2026-10-13T12:19:28"/>
        <groupItems count="14">
          <s v="&lt;11/1/2025"/>
          <s v="Jan"/>
          <s v="Feb"/>
          <s v="Mar"/>
          <s v="Apr"/>
          <s v="May"/>
          <s v="Jun"/>
          <s v="Jul"/>
          <s v="Aug"/>
          <s v="Sep"/>
          <s v="Oct"/>
          <s v="Nov"/>
          <s v="Dec"/>
          <s v="&gt;10/13/2026"/>
        </groupItems>
      </fieldGroup>
    </cacheField>
    <cacheField name="Years (Actual Start)" numFmtId="0" databaseField="0">
      <fieldGroup base="8">
        <rangePr groupBy="years" startDate="2025-11-01T10:07:00" endDate="2026-10-13T12:19:28"/>
        <groupItems count="4">
          <s v="&lt;11/1/2025"/>
          <s v="2025"/>
          <s v="2026"/>
          <s v="&gt;10/13/2026"/>
        </groupItems>
      </fieldGroup>
    </cacheField>
    <cacheField name="Months (Month)" numFmtId="0" databaseField="0">
      <fieldGroup base="11">
        <rangePr groupBy="months" startDate="2025-11-01T00:00:00" endDate="2026-10-02T00:00:00"/>
        <groupItems count="14">
          <s v="&lt;11/1/2025"/>
          <s v="Jan"/>
          <s v="Feb"/>
          <s v="Mar"/>
          <s v="Apr"/>
          <s v="May"/>
          <s v="Jun"/>
          <s v="Jul"/>
          <s v="Aug"/>
          <s v="Sep"/>
          <s v="Oct"/>
          <s v="Nov"/>
          <s v="Dec"/>
          <s v="&gt;10/2/2026"/>
        </groupItems>
      </fieldGroup>
    </cacheField>
    <cacheField name="Quarters (Month)" numFmtId="0" databaseField="0">
      <fieldGroup base="11">
        <rangePr groupBy="quarters" startDate="2025-11-01T00:00:00" endDate="2026-10-02T00:00:00"/>
        <groupItems count="6">
          <s v="&lt;11/1/2025"/>
          <s v="Qtr1"/>
          <s v="Qtr2"/>
          <s v="Qtr3"/>
          <s v="Qtr4"/>
          <s v="&gt;10/2/2026"/>
        </groupItems>
      </fieldGroup>
    </cacheField>
    <cacheField name="Years (Month)" numFmtId="0" databaseField="0">
      <fieldGroup base="11">
        <rangePr groupBy="years" startDate="2025-11-01T00:00:00" endDate="2026-10-02T00:00:00"/>
        <groupItems count="4">
          <s v="&lt;11/1/2025"/>
          <s v="2025"/>
          <s v="2026"/>
          <s v="&gt;10/2/2026"/>
        </groupItems>
      </fieldGroup>
    </cacheField>
  </cacheFields>
  <extLst>
    <ext xmlns:x14="http://schemas.microsoft.com/office/spreadsheetml/2009/9/main" uri="{725AE2AE-9491-48be-B2B4-4EB974FC3084}">
      <x14:pivotCacheDefinition pivotCacheId="1163245854"/>
    </ext>
    <ext xmlns:xlpdsc="http://schemas.microsoft.com/office/spreadsheetml/2026/pivotDataSourceClean" uri="{F4336242-56EE-4DD3-A5F7-E900642BF6E9}">
      <xlpdsc:dataSourceClean>1</xlpdsc:dataSourceClea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ed Shams" refreshedDate="46308.88232060185" createdVersion="8" refreshedVersion="8" minRefreshableVersion="3" recordCount="1794" xr:uid="{E6734ADD-B08E-45E2-902A-59D0FF7DC3D3}">
  <cacheSource type="worksheet">
    <worksheetSource name="Meters"/>
  </cacheSource>
  <cacheFields count="14">
    <cacheField name="Equipment Class" numFmtId="0">
      <sharedItems count="6">
        <s v="EH"/>
        <s v="FL"/>
        <s v="RS"/>
        <s v="RTG"/>
        <s v="STS"/>
        <s v="TT"/>
      </sharedItems>
    </cacheField>
    <cacheField name="Equipment Name" numFmtId="0">
      <sharedItems/>
    </cacheField>
    <cacheField name="MeasDocument" numFmtId="0">
      <sharedItems containsSemiMixedTypes="0" containsString="0" containsNumber="1" containsInteger="1" minValue="22739" maxValue="32930"/>
    </cacheField>
    <cacheField name="Measuring point" numFmtId="0">
      <sharedItems containsSemiMixedTypes="0" containsString="0" containsNumber="1" containsInteger="1" minValue="1" maxValue="974"/>
    </cacheField>
    <cacheField name="Equipment" numFmtId="0">
      <sharedItems/>
    </cacheField>
    <cacheField name="Date" numFmtId="14">
      <sharedItems containsSemiMixedTypes="0" containsNonDate="0" containsDate="1" containsString="0" minDate="2026-01-04T00:00:00" maxDate="2026-03-16T00:00:00" count="16">
        <d v="2026-01-25T00:00:00"/>
        <d v="2026-01-18T00:00:00"/>
        <d v="2026-01-04T00:00:00"/>
        <d v="2026-01-31T00:00:00"/>
        <d v="2026-03-08T00:00:00"/>
        <d v="2026-02-15T00:00:00"/>
        <d v="2026-02-22T00:00:00"/>
        <d v="2026-01-11T00:00:00"/>
        <d v="2026-03-15T00:00:00"/>
        <d v="2026-03-01T00:00:00"/>
        <d v="2026-02-07T00:00:00"/>
        <d v="2026-01-24T00:00:00"/>
        <d v="2026-01-20T00:00:00"/>
        <d v="2026-02-28T00:00:00"/>
        <d v="2026-02-24T00:00:00"/>
        <d v="2026-01-23T00:00:00"/>
      </sharedItems>
      <fieldGroup par="13"/>
    </cacheField>
    <cacheField name="Description" numFmtId="0">
      <sharedItems/>
    </cacheField>
    <cacheField name="Counter reading" numFmtId="0">
      <sharedItems containsSemiMixedTypes="0" containsString="0" containsNumber="1" containsInteger="1" minValue="2" maxValue="1854"/>
    </cacheField>
    <cacheField name="Meas/TotCtrRdg" numFmtId="0">
      <sharedItems containsSemiMixedTypes="0" containsString="0" containsNumber="1" containsInteger="1" minValue="2" maxValue="1854"/>
    </cacheField>
    <cacheField name="Difference" numFmtId="0">
      <sharedItems containsSemiMixedTypes="0" containsString="0" containsNumber="1" containsInteger="1" minValue="0" maxValue="329"/>
    </cacheField>
    <cacheField name="CharactUnit" numFmtId="0">
      <sharedItems/>
    </cacheField>
    <cacheField name="Week Number" numFmtId="0">
      <sharedItems containsSemiMixedTypes="0" containsString="0" containsNumber="1" containsInteger="1" minValue="2" maxValue="12" count="10">
        <n v="5"/>
        <n v="4"/>
        <n v="2"/>
        <n v="11"/>
        <n v="8"/>
        <n v="9"/>
        <n v="3"/>
        <n v="12"/>
        <n v="10"/>
        <n v="6"/>
      </sharedItems>
    </cacheField>
    <cacheField name="Days (Date)" numFmtId="0" databaseField="0">
      <fieldGroup base="5">
        <rangePr groupBy="days" startDate="2026-01-04T00:00:00" endDate="2026-03-16T00:00:00"/>
        <groupItems count="368">
          <s v="&lt;1/4/202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16/2026"/>
        </groupItems>
      </fieldGroup>
    </cacheField>
    <cacheField name="Months (Date)" numFmtId="0" databaseField="0">
      <fieldGroup base="5">
        <rangePr groupBy="months" startDate="2026-01-04T00:00:00" endDate="2026-03-16T00:00:00"/>
        <groupItems count="14">
          <s v="&lt;1/4/2026"/>
          <s v="Jan"/>
          <s v="Feb"/>
          <s v="Mar"/>
          <s v="Apr"/>
          <s v="May"/>
          <s v="Jun"/>
          <s v="Jul"/>
          <s v="Aug"/>
          <s v="Sep"/>
          <s v="Oct"/>
          <s v="Nov"/>
          <s v="Dec"/>
          <s v="&gt;3/16/2026"/>
        </groupItems>
      </fieldGroup>
    </cacheField>
  </cacheFields>
  <extLst>
    <ext xmlns:x14="http://schemas.microsoft.com/office/spreadsheetml/2009/9/main" uri="{725AE2AE-9491-48be-B2B4-4EB974FC3084}">
      <x14:pivotCacheDefinition pivotCacheId="286967966"/>
    </ext>
    <ext xmlns:xlpdsc="http://schemas.microsoft.com/office/spreadsheetml/2026/pivotDataSourceClean" uri="{F4336242-56EE-4DD3-A5F7-E900642BF6E9}">
      <xlpdsc:dataSourceClean>1</xlpdsc:dataSourceClea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hams" refreshedDate="46308.882262500003" backgroundQuery="1" createdVersion="3" refreshedVersion="8" minRefreshableVersion="3" recordCount="0" supportSubquery="1" supportAdvancedDrill="1" xr:uid="{FEA111E0-6A56-4ACE-AC26-D13D118A2549}">
  <cacheSource type="external" connectionId="6">
    <extLst>
      <ext xmlns:x14="http://schemas.microsoft.com/office/spreadsheetml/2009/9/main" uri="{F057638F-6D5F-4e77-A914-E7F072B9BCA8}">
        <x14:sourceConnection name="ThisWorkbookDataModel"/>
      </ext>
    </extLst>
  </cacheSource>
  <cacheFields count="0"/>
  <cacheHierarchies count="59">
    <cacheHierarchy uniqueName="[Meters].[Equipment Class]" caption="Equipment Class" attribute="1" defaultMemberUniqueName="[Meters].[Equipment Class].[All]" allUniqueName="[Meters].[Equipment Class].[All]" dimensionUniqueName="[Meters]" displayFolder="" count="0" memberValueDatatype="130" unbalanced="0"/>
    <cacheHierarchy uniqueName="[Meters].[Equipment Name]" caption="Equipment Name" attribute="1" defaultMemberUniqueName="[Meters].[Equipment Name].[All]" allUniqueName="[Meters].[Equipment Name].[All]" dimensionUniqueName="[Meters]" displayFolder="" count="0" memberValueDatatype="130" unbalanced="0"/>
    <cacheHierarchy uniqueName="[Meters].[MeasDocument]" caption="MeasDocument" attribute="1" defaultMemberUniqueName="[Meters].[MeasDocument].[All]" allUniqueName="[Meters].[MeasDocument].[All]" dimensionUniqueName="[Meters]" displayFolder="" count="0" memberValueDatatype="20" unbalanced="0"/>
    <cacheHierarchy uniqueName="[Meters].[Measuring point]" caption="Measuring point" attribute="1" defaultMemberUniqueName="[Meters].[Measuring point].[All]" allUniqueName="[Meters].[Measuring point].[All]" dimensionUniqueName="[Meters]" displayFolder="" count="0" memberValueDatatype="20" unbalanced="0"/>
    <cacheHierarchy uniqueName="[Meters].[Equipment]" caption="Equipment" attribute="1" defaultMemberUniqueName="[Meters].[Equipment].[All]" allUniqueName="[Meters].[Equipment].[All]" dimensionUniqueName="[Meters]" displayFolder="" count="0" memberValueDatatype="130" unbalanced="0"/>
    <cacheHierarchy uniqueName="[Meters].[Date]" caption="Date" attribute="1" time="1" defaultMemberUniqueName="[Meters].[Date].[All]" allUniqueName="[Meters].[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Counter reading]" caption="Counter reading" attribute="1" defaultMemberUniqueName="[Meters].[Counter reading].[All]" allUniqueName="[Meters].[Counter reading].[All]" dimensionUniqueName="[Meters]" displayFolder="" count="0" memberValueDatatype="20" unbalanced="0"/>
    <cacheHierarchy uniqueName="[Meters].[Meas/TotCtrRdg]" caption="Meas/TotCtrRdg" attribute="1" defaultMemberUniqueName="[Meters].[Meas/TotCtrRdg].[All]" allUniqueName="[Meters].[Meas/TotCtrRdg].[All]" dimensionUniqueName="[Meters]" displayFolder="" count="0" memberValueDatatype="20" unbalanced="0"/>
    <cacheHierarchy uniqueName="[Meters].[Difference]" caption="Difference" attribute="1" defaultMemberUniqueName="[Meters].[Difference].[All]" allUniqueName="[Meters].[Difference].[All]" dimensionUniqueName="[Meters]" displayFolder="" count="0" memberValueDatatype="20" unbalanced="0"/>
    <cacheHierarchy uniqueName="[Meters].[CharactUnit]" caption="CharactUnit" attribute="1" defaultMemberUniqueName="[Meters].[CharactUnit].[All]" allUniqueName="[Meters].[CharactUnit].[All]" dimensionUniqueName="[Meters]" displayFolder="" count="0" memberValueDatatype="130" unbalanced="0"/>
    <cacheHierarchy uniqueName="[Meters].[Week Number]" caption="Week Number" attribute="1" defaultMemberUniqueName="[Meters].[Week Number].[All]" allUniqueName="[Meters].[Week Number].[All]" dimensionUniqueName="[Meters]" displayFolder="" count="0" memberValueDatatype="20" unbalanced="0"/>
    <cacheHierarchy uniqueName="[Unique_Data].[WO#]" caption="WO#" attribute="1" defaultMemberUniqueName="[Unique_Data].[WO#].[All]" allUniqueName="[Unique_Data].[WO#].[All]" dimensionUniqueName="[Unique_Data]" displayFolder="" count="0" memberValueDatatype="20" unbalanced="0"/>
    <cacheHierarchy uniqueName="[Unique_Data].[Equipment ID]" caption="Equipment ID" attribute="1" defaultMemberUniqueName="[Unique_Data].[Equipment ID].[All]" allUniqueName="[Unique_Data].[Equipment ID].[All]" dimensionUniqueName="[Unique_Data]" displayFolder="" count="0" memberValueDatatype="130" unbalanced="0"/>
    <cacheHierarchy uniqueName="[Unique_Data].[Equipment Class]" caption="Equipment Class" attribute="1" defaultMemberUniqueName="[Unique_Data].[Equipment Class].[All]" allUniqueName="[Unique_Data].[Equipment Class].[All]" dimensionUniqueName="[Unique_Data]" displayFolder="" count="0" memberValueDatatype="130" unbalanced="0"/>
    <cacheHierarchy uniqueName="[Unique_Data].[Created On]" caption="Created On" attribute="1" time="1" defaultMemberUniqueName="[Unique_Data].[Created On].[All]" allUniqueName="[Unique_Data].[Created On].[All]" dimensionUniqueName="[Unique_Data]" displayFolder="" count="0" memberValueDatatype="7" unbalanced="0"/>
    <cacheHierarchy uniqueName="[Unique_Data].[WO Type]" caption="WO Type" attribute="1" defaultMemberUniqueName="[Unique_Data].[WO Type].[All]" allUniqueName="[Unique_Data].[WO Type].[All]" dimensionUniqueName="[Unique_Data]" displayFolder="" count="2" memberValueDatatype="130" unbalanced="0"/>
    <cacheHierarchy uniqueName="[Unique_Data].[Column1]" caption="Column1" attribute="1" defaultMemberUniqueName="[Unique_Data].[Column1].[All]" allUniqueName="[Unique_Data].[Column1].[All]" dimensionUniqueName="[Unique_Data]" displayFolder="" count="0" memberValueDatatype="130" unbalanced="0"/>
    <cacheHierarchy uniqueName="[Unique_Data].[Column2]" caption="Column2" attribute="1" defaultMemberUniqueName="[Unique_Data].[Column2].[All]" allUniqueName="[Unique_Data].[Column2].[All]" dimensionUniqueName="[Unique_Data]" displayFolder="" count="0" memberValueDatatype="130" unbalanced="0"/>
    <cacheHierarchy uniqueName="[Unique_Data].[Description]" caption="Description" attribute="1" defaultMemberUniqueName="[Unique_Data].[Description].[All]" allUniqueName="[Unique_Data].[Description].[All]" dimensionUniqueName="[Unique_Data]" displayFolder="" count="0" memberValueDatatype="130" unbalanced="0"/>
    <cacheHierarchy uniqueName="[Unique_Data].[Actual Start]" caption="Actual Start" attribute="1" time="1" defaultMemberUniqueName="[Unique_Data].[Actual Start].[All]" allUniqueName="[Unique_Data].[Actual Start].[All]" dimensionUniqueName="[Unique_Data]" displayFolder="" count="0" memberValueDatatype="7" unbalanced="0"/>
    <cacheHierarchy uniqueName="[Unique_Data].[Actual End]" caption="Actual End" attribute="1" time="1" defaultMemberUniqueName="[Unique_Data].[Actual End].[All]" allUniqueName="[Unique_Data].[Actual End].[All]" dimensionUniqueName="[Unique_Data]" displayFolder="" count="0" memberValueDatatype="7" unbalanced="0"/>
    <cacheHierarchy uniqueName="[Unique_Data].[Downtime (hr.)]" caption="Downtime (hr.)" attribute="1" defaultMemberUniqueName="[Unique_Data].[Downtime (hr.)].[All]" allUniqueName="[Unique_Data].[Downtime (hr.)].[All]" dimensionUniqueName="[Unique_Data]" displayFolder="" count="0" memberValueDatatype="5" unbalanced="0"/>
    <cacheHierarchy uniqueName="[Unique_Data].[Month]" caption="Month" attribute="1" time="1" defaultMemberUniqueName="[Unique_Data].[Month].[All]" allUniqueName="[Unique_Data].[Month].[All]" dimensionUniqueName="[Unique_Data]" displayFolder="" count="0" memberValueDatatype="7" unbalanced="0"/>
    <cacheHierarchy uniqueName="[Unique_Data].[Week#]" caption="Week#" attribute="1" defaultMemberUniqueName="[Unique_Data].[Week#].[All]" allUniqueName="[Unique_Data].[Week#].[All]" dimensionUniqueName="[Unique_Data]" displayFolder="" count="0" memberValueDatatype="20" unbalanced="0"/>
    <cacheHierarchy uniqueName="[Unique_Data].[Downtime (min.)]" caption="Downtime (min.)" attribute="1" defaultMemberUniqueName="[Unique_Data].[Downtime (min.)].[All]" allUniqueName="[Unique_Data].[Downtime (min.)].[All]" dimensionUniqueName="[Unique_Data]" displayFolder="" count="0" memberValueDatatype="5" unbalanced="0"/>
    <cacheHierarchy uniqueName="[Unique_Data].[Keyword]" caption="Keyword" attribute="1" defaultMemberUniqueName="[Unique_Data].[Keyword].[All]" allUniqueName="[Unique_Data].[Keyword].[All]" dimensionUniqueName="[Unique_Data]" displayFolder="" count="0" memberValueDatatype="130" unbalanced="0"/>
    <cacheHierarchy uniqueName="[Unique_Data].[Failure Mode]" caption="Failure Mode" attribute="1" defaultMemberUniqueName="[Unique_Data].[Failure Mode].[All]" allUniqueName="[Unique_Data].[Failure Mode].[All]" dimensionUniqueName="[Unique_Data]" displayFolder="" count="0" memberValueDatatype="130" unbalanced="0"/>
    <cacheHierarchy uniqueName="[Unique_Data].[Failure Effect]" caption="Failure Effect" attribute="1" defaultMemberUniqueName="[Unique_Data].[Failure Effect].[All]" allUniqueName="[Unique_Data].[Failure Effect].[All]" dimensionUniqueName="[Unique_Data]" displayFolder="" count="0" memberValueDatatype="130" unbalanced="0"/>
    <cacheHierarchy uniqueName="[Unique_Data].[Base Severity (Equip.)]" caption="Base Severity (Equip.)" attribute="1" defaultMemberUniqueName="[Unique_Data].[Base Severity (Equip.)].[All]" allUniqueName="[Unique_Data].[Base Severity (Equip.)].[All]" dimensionUniqueName="[Unique_Data]" displayFolder="" count="0" memberValueDatatype="20" unbalanced="0"/>
    <cacheHierarchy uniqueName="[Unique_Data].[Hierarchy1]" caption="Hierarchy1" defaultMemberUniqueName="[Unique_Data].[Hierarchy1].[All]" allUniqueName="[Unique_Data].[Hierarchy1].[All]" dimensionUniqueName="[Unique_Data]" displayFolder="" count="3" unbalanced="0"/>
    <cacheHierarchy uniqueName="[Unique_Data].[Keyword Severity]" caption="Keyword Severity" attribute="1" defaultMemberUniqueName="[Unique_Data].[Keyword Severity].[All]" allUniqueName="[Unique_Data].[Keyword Severity].[All]" dimensionUniqueName="[Unique_Data]" displayFolder="" count="0" memberValueDatatype="20" unbalanced="0"/>
    <cacheHierarchy uniqueName="[Unique_Data].[Downtime Severity]" caption="Downtime Severity" attribute="1" defaultMemberUniqueName="[Unique_Data].[Downtime Severity].[All]" allUniqueName="[Unique_Data].[Downtime Severity].[All]" dimensionUniqueName="[Unique_Data]" displayFolder="" count="0" memberValueDatatype="20" unbalanced="0"/>
    <cacheHierarchy uniqueName="[Unique_Data].[Severity (S)]" caption="Severity (S)" attribute="1" defaultMemberUniqueName="[Unique_Data].[Severity (S)].[All]" allUniqueName="[Unique_Data].[Severity (S)].[All]" dimensionUniqueName="[Unique_Data]" displayFolder="" count="0" memberValueDatatype="20" unbalanced="0"/>
    <cacheHierarchy uniqueName="[Unique_Data].[Detectability (D)]" caption="Detectability (D)" attribute="1" defaultMemberUniqueName="[Unique_Data].[Detectability (D)].[All]" allUniqueName="[Unique_Data].[Detectability (D)].[All]" dimensionUniqueName="[Unique_Data]" displayFolder="" count="0" memberValueDatatype="20" unbalanced="0"/>
    <cacheHierarchy uniqueName="[Unique_Data].[Occurrence (O)]" caption="Occurrence (O)" attribute="1" defaultMemberUniqueName="[Unique_Data].[Occurrence (O)].[All]" allUniqueName="[Unique_Data].[Occurrence (O)].[All]" dimensionUniqueName="[Unique_Data]" displayFolder="" count="0" memberValueDatatype="20" unbalanced="0"/>
    <cacheHierarchy uniqueName="[Unique_Data].[RPN]" caption="RPN" attribute="1" defaultMemberUniqueName="[Unique_Data].[RPN].[All]" allUniqueName="[Unique_Data].[RPN].[All]" dimensionUniqueName="[Unique_Data]" displayFolder="" count="0" memberValueDatatype="20" unbalanced="0"/>
    <cacheHierarchy uniqueName="[Unique_Data].[Recommended Action]" caption="Recommended Action" attribute="1" defaultMemberUniqueName="[Unique_Data].[Recommended Action].[All]" allUniqueName="[Unique_Data].[Recommended Action].[All]" dimensionUniqueName="[Unique_Data]" displayFolder="" count="0" memberValueDatatype="130" unbalanced="0"/>
    <cacheHierarchy uniqueName="[Unique_Data].[Action Owner]" caption="Action Owner" attribute="1" defaultMemberUniqueName="[Unique_Data].[Action Owner].[All]" allUniqueName="[Unique_Data].[Action Owner].[All]" dimensionUniqueName="[Unique_Data]" displayFolder="" count="0" memberValueDatatype="130" unbalanced="0"/>
    <cacheHierarchy uniqueName="[Unique_Data].[Potential failure]" caption="Potential failure" attribute="1" defaultMemberUniqueName="[Unique_Data].[Potential failure].[All]" allUniqueName="[Unique_Data].[Potential failure].[All]" dimensionUniqueName="[Unique_Data]" displayFolder="" count="0" memberValueDatatype="130" unbalanced="0"/>
    <cacheHierarchy uniqueName="[Unique_Data].[Updated Action]" caption="Updated Action" attribute="1" defaultMemberUniqueName="[Unique_Data].[Updated Action].[All]" allUniqueName="[Unique_Data].[Updated Action].[All]" dimensionUniqueName="[Unique_Data]" displayFolder="" count="0" memberValueDatatype="130" unbalanced="0"/>
    <cacheHierarchy uniqueName="[Unique_Data].[Action Priority]" caption="Action Priority" attribute="1" defaultMemberUniqueName="[Unique_Data].[Action Priority].[All]" allUniqueName="[Unique_Data].[Action Priority].[All]" dimensionUniqueName="[Unique_Data]" displayFolder="" count="0" memberValueDatatype="130" unbalanced="0"/>
    <cacheHierarchy uniqueName="[Unique_Data].[Due date]" caption="Due date" attribute="1" defaultMemberUniqueName="[Unique_Data].[Due date].[All]" allUniqueName="[Unique_Data].[Due date].[All]" dimensionUniqueName="[Unique_Data]" displayFolder="" count="0" memberValueDatatype="130" unbalanced="0"/>
    <cacheHierarchy uniqueName="[Unique_Data].[New Severity (S)]" caption="New Severity (S)" attribute="1" defaultMemberUniqueName="[Unique_Data].[New Severity (S)].[All]" allUniqueName="[Unique_Data].[New Severity (S)].[All]" dimensionUniqueName="[Unique_Data]" displayFolder="" count="0" memberValueDatatype="20" unbalanced="0"/>
    <cacheHierarchy uniqueName="[Unique_Data].[New Detectability (D)]" caption="New Detectability (D)" attribute="1" defaultMemberUniqueName="[Unique_Data].[New Detectability (D)].[All]" allUniqueName="[Unique_Data].[New Detectability (D)].[All]" dimensionUniqueName="[Unique_Data]" displayFolder="" count="0" memberValueDatatype="20" unbalanced="0"/>
    <cacheHierarchy uniqueName="[Unique_Data].[New Occurrence (O)]" caption="New Occurrence (O)" attribute="1" defaultMemberUniqueName="[Unique_Data].[New Occurrence (O)].[All]" allUniqueName="[Unique_Data].[New Occurrence (O)].[All]" dimensionUniqueName="[Unique_Data]" displayFolder="" count="0" memberValueDatatype="20" unbalanced="0"/>
    <cacheHierarchy uniqueName="[Unique_Data].[New RPN]" caption="New RPN" attribute="1" defaultMemberUniqueName="[Unique_Data].[New RPN].[All]" allUniqueName="[Unique_Data].[New RPN].[All]" dimensionUniqueName="[Unique_Data]" displayFolder="" count="0" memberValueDatatype="20" unbalanced="0"/>
    <cacheHierarchy uniqueName="[Unique_Data].[Status]" caption="Status" attribute="1" defaultMemberUniqueName="[Unique_Data].[Status].[All]" allUniqueName="[Unique_Data].[Status].[All]" dimensionUniqueName="[Unique_Data]" displayFolder="" count="0" memberValueDatatype="130" unbalanced="0"/>
    <cacheHierarchy uniqueName="[Unique_Data].[Remark]" caption="Remark" attribute="1" defaultMemberUniqueName="[Unique_Data].[Remark].[All]" allUniqueName="[Unique_Data].[Remark].[All]" dimensionUniqueName="[Unique_Data]" displayFolder="" count="0" memberValueDatatype="130" unbalanced="0"/>
    <cacheHierarchy uniqueName="[Measures].[__XL_Count Unique_Data]" caption="__XL_Count Unique_Data" measure="1" displayFolder="" measureGroup="Unique_Data" count="0" hidden="1"/>
    <cacheHierarchy uniqueName="[Measures].[__XL_Count Meters]" caption="__XL_Count Meters" measure="1" displayFolder="" measureGroup="Meters" count="0" hidden="1"/>
    <cacheHierarchy uniqueName="[Measures].[__No measures defined]" caption="__No measures defined" measure="1" displayFolder="" count="0" hidden="1"/>
    <cacheHierarchy uniqueName="[Measures].[Sum of WO#]" caption="Sum of WO#" measure="1" displayFolder="" measureGroup="Unique_Data" count="0" hidden="1">
      <extLst>
        <ext xmlns:x15="http://schemas.microsoft.com/office/spreadsheetml/2010/11/main" uri="{B97F6D7D-B522-45F9-BDA1-12C45D357490}">
          <x15:cacheHierarchy aggregatedColumn="12"/>
        </ext>
      </extLst>
    </cacheHierarchy>
    <cacheHierarchy uniqueName="[Measures].[Count of WO#]" caption="Count of WO#" measure="1" displayFolder="" measureGroup="Unique_Data" count="0" hidden="1">
      <extLst>
        <ext xmlns:x15="http://schemas.microsoft.com/office/spreadsheetml/2010/11/main" uri="{B97F6D7D-B522-45F9-BDA1-12C45D357490}">
          <x15:cacheHierarchy aggregatedColumn="12"/>
        </ext>
      </extLst>
    </cacheHierarchy>
    <cacheHierarchy uniqueName="[Measures].[Count of WO Type]" caption="Count of WO Type" measure="1" displayFolder="" measureGroup="Unique_Data" count="0" hidden="1">
      <extLst>
        <ext xmlns:x15="http://schemas.microsoft.com/office/spreadsheetml/2010/11/main" uri="{B97F6D7D-B522-45F9-BDA1-12C45D357490}">
          <x15:cacheHierarchy aggregatedColumn="16"/>
        </ext>
      </extLst>
    </cacheHierarchy>
    <cacheHierarchy uniqueName="[Measures].[Sum of Downtime (min.)]" caption="Sum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Count of Downtime (min.)]" caption="Count of Downtime (min.)" measure="1" displayFolder="" measureGroup="Unique_Data" count="0" hidden="1">
      <extLst>
        <ext xmlns:x15="http://schemas.microsoft.com/office/spreadsheetml/2010/11/main" uri="{B97F6D7D-B522-45F9-BDA1-12C45D357490}">
          <x15:cacheHierarchy aggregatedColumn="25"/>
        </ext>
      </extLst>
    </cacheHierarchy>
    <cacheHierarchy uniqueName="[Measures].[Sum of Downtime (hr.)]" caption="Sum of Downtime (hr.)" measure="1" displayFolder="" measureGroup="Unique_Data" count="0" hidden="1">
      <extLst>
        <ext xmlns:x15="http://schemas.microsoft.com/office/spreadsheetml/2010/11/main" uri="{B97F6D7D-B522-45F9-BDA1-12C45D357490}">
          <x15:cacheHierarchy aggregatedColumn="22"/>
        </ext>
      </extLst>
    </cacheHierarchy>
    <cacheHierarchy uniqueName="[Measures].[Average of Downtime (hr.)]" caption="Average of Downtime (hr.)" measure="1" displayFolder="" measureGroup="Unique_Data" count="0" hidden="1">
      <extLst>
        <ext xmlns:x15="http://schemas.microsoft.com/office/spreadsheetml/2010/11/main" uri="{B97F6D7D-B522-45F9-BDA1-12C45D357490}">
          <x15:cacheHierarchy aggregatedColumn="22"/>
        </ext>
      </extLst>
    </cacheHierarchy>
  </cacheHierarchies>
  <kpis count="0"/>
  <extLst>
    <ext xmlns:x14="http://schemas.microsoft.com/office/spreadsheetml/2009/9/main" uri="{725AE2AE-9491-48be-B2B4-4EB974FC3084}">
      <x14:pivotCacheDefinition slicerData="1" pivotCacheId="1726420924"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9">
  <r>
    <x v="0"/>
    <x v="0"/>
    <x v="0"/>
    <d v="2025-11-03T00:00:00"/>
    <x v="0"/>
    <m/>
    <m/>
    <s v="Spreader watchdog fault"/>
    <x v="0"/>
    <d v="2025-11-01T10:17:00"/>
    <x v="0"/>
    <x v="0"/>
    <x v="0"/>
    <n v="10.200000000000001"/>
    <x v="0"/>
    <x v="0"/>
    <s v="Inability to lock/unlock or position spreader correctly, creating handling disruption and safety exposure."/>
    <n v="9"/>
    <n v="6"/>
    <n v="4"/>
    <n v="7"/>
    <n v="2"/>
    <n v="5"/>
    <x v="0"/>
    <s v="Inspect twistlocks, hydraulics and sensors; recalibrate spreader controller."/>
    <x v="0"/>
    <s v="gateway issue"/>
    <s v="replaced"/>
    <x v="0"/>
    <d v="2025-11-24T00:00:00"/>
    <x v="0"/>
    <n v="1"/>
    <n v="2"/>
    <n v="14"/>
    <x v="0"/>
    <m/>
  </r>
  <r>
    <x v="1"/>
    <x v="1"/>
    <x v="1"/>
    <d v="2025-11-03T00:00:00"/>
    <x v="0"/>
    <m/>
    <m/>
    <s v="Main Engine Power modbus comm fault"/>
    <x v="1"/>
    <d v="2025-11-01T11:48:00"/>
    <x v="1"/>
    <x v="0"/>
    <x v="0"/>
    <n v="12"/>
    <x v="1"/>
    <x v="1"/>
    <s v="Reduced machine performance, slow operation, and risk of complete shutdown under load."/>
    <n v="8"/>
    <n v="6"/>
    <n v="4"/>
    <n v="6"/>
    <n v="4"/>
    <n v="2"/>
    <x v="1"/>
    <s v="Download engine ECU faults; inspect fuel/air filters; test turbo and injectors."/>
    <x v="0"/>
    <m/>
    <m/>
    <x v="0"/>
    <m/>
    <x v="1"/>
    <n v="4"/>
    <n v="2"/>
    <n v="48"/>
    <x v="1"/>
    <m/>
  </r>
  <r>
    <x v="2"/>
    <x v="2"/>
    <x v="0"/>
    <d v="2025-11-04T00:00:00"/>
    <x v="0"/>
    <m/>
    <m/>
    <s v="Trolley motor module fault"/>
    <x v="2"/>
    <d v="2025-11-04T09:10:00"/>
    <x v="0"/>
    <x v="0"/>
    <x v="0"/>
    <n v="10.200000000000001"/>
    <x v="2"/>
    <x v="2"/>
    <s v="Inability to position spreader correctly, cycle interruption, and handling delay."/>
    <n v="9"/>
    <n v="6"/>
    <n v="4"/>
    <n v="7"/>
    <n v="3"/>
    <n v="2"/>
    <x v="2"/>
    <s v="Inspect trolley drives, cable reels and limit switches; test trolley inverter."/>
    <x v="0"/>
    <s v="encoder reading issue"/>
    <s v="reset "/>
    <x v="0"/>
    <d v="2025-11-24T00:00:00"/>
    <x v="0"/>
    <n v="3"/>
    <n v="2"/>
    <n v="42"/>
    <x v="0"/>
    <m/>
  </r>
  <r>
    <x v="3"/>
    <x v="3"/>
    <x v="1"/>
    <d v="2025-11-04T00:00:00"/>
    <x v="0"/>
    <m/>
    <m/>
    <s v="safety circuit open - diesel not working"/>
    <x v="2"/>
    <d v="2025-11-04T09:15:00"/>
    <x v="2"/>
    <x v="0"/>
    <x v="0"/>
    <n v="15"/>
    <x v="3"/>
    <x v="3"/>
    <s v="Machine unavailable for service, immediate downtime, and possible operational backlog."/>
    <n v="8"/>
    <n v="6"/>
    <n v="4"/>
    <n v="6"/>
    <n v="4"/>
    <n v="2"/>
    <x v="1"/>
    <s v="Check battery/ECU/priming; verify fuel line and filters; test starter circuit."/>
    <x v="0"/>
    <m/>
    <m/>
    <x v="0"/>
    <m/>
    <x v="1"/>
    <n v="4"/>
    <n v="2"/>
    <n v="48"/>
    <x v="1"/>
    <m/>
  </r>
  <r>
    <x v="4"/>
    <x v="0"/>
    <x v="0"/>
    <d v="2025-11-04T00:00:00"/>
    <x v="0"/>
    <m/>
    <m/>
    <s v="PUMP OF-NO SPR MOVEMENT"/>
    <x v="3"/>
    <d v="2025-11-04T12:40:42"/>
    <x v="0"/>
    <x v="0"/>
    <x v="0"/>
    <n v="10.200000000000001"/>
    <x v="4"/>
    <x v="4"/>
    <s v="Loss of command response, unsafe operating condition, and immediate operational downtime."/>
    <n v="9"/>
    <n v="6"/>
    <n v="4"/>
    <n v="7"/>
    <n v="2"/>
    <n v="10"/>
    <x v="3"/>
    <s v="Check control PLC, HMI comms, E-stop circuits; reload software if needed."/>
    <x v="0"/>
    <s v="SP 6 pump CB trip"/>
    <s v="replaced hour meter"/>
    <x v="1"/>
    <d v="2025-11-24T00:00:00"/>
    <x v="0"/>
    <n v="1"/>
    <n v="7"/>
    <n v="49"/>
    <x v="0"/>
    <m/>
  </r>
  <r>
    <x v="5"/>
    <x v="0"/>
    <x v="0"/>
    <d v="2025-11-04T00:00:00"/>
    <x v="0"/>
    <m/>
    <m/>
    <s v="trolley encoder out of tolerance"/>
    <x v="4"/>
    <d v="2025-11-04T01:40:00"/>
    <x v="3"/>
    <x v="0"/>
    <x v="0"/>
    <n v="18"/>
    <x v="2"/>
    <x v="2"/>
    <s v="Inability to position spreader correctly, cycle interruption, and handling delay."/>
    <n v="9"/>
    <n v="6"/>
    <n v="4"/>
    <n v="7"/>
    <n v="3"/>
    <n v="5"/>
    <x v="4"/>
    <s v="Inspect trolley drives, cable reels and limit switches; test trolley inverter."/>
    <x v="0"/>
    <s v="due to difference I encoder reading"/>
    <s v="TDF applied to auto preset at park POS"/>
    <x v="1"/>
    <d v="2025-11-24T00:00:00"/>
    <x v="0"/>
    <n v="3"/>
    <n v="5"/>
    <n v="105"/>
    <x v="0"/>
    <m/>
  </r>
  <r>
    <x v="6"/>
    <x v="4"/>
    <x v="2"/>
    <d v="2025-11-04T00:00:00"/>
    <x v="0"/>
    <m/>
    <m/>
    <s v="The reverse buzzer of TT13 is missing"/>
    <x v="5"/>
    <d v="2025-11-04T06:15:19"/>
    <x v="2"/>
    <x v="0"/>
    <x v="0"/>
    <n v="15"/>
    <x v="5"/>
    <x v="5"/>
    <s v="Operational performance degradation and need for maintenance review."/>
    <n v="6"/>
    <n v="0"/>
    <n v="4"/>
    <n v="5"/>
    <n v="6"/>
    <n v="1"/>
    <x v="5"/>
    <s v="Review failure &amp; perform RCA"/>
    <x v="0"/>
    <m/>
    <m/>
    <x v="0"/>
    <m/>
    <x v="2"/>
    <n v="6"/>
    <n v="1"/>
    <n v="30"/>
    <x v="1"/>
    <m/>
  </r>
  <r>
    <x v="7"/>
    <x v="5"/>
    <x v="0"/>
    <d v="2025-11-04T00:00:00"/>
    <x v="0"/>
    <m/>
    <m/>
    <s v="Hoist up fault due to wrong landed"/>
    <x v="6"/>
    <d v="2025-11-04T07:41:41"/>
    <x v="4"/>
    <x v="0"/>
    <x v="0"/>
    <n v="7.1999999999999993"/>
    <x v="6"/>
    <x v="6"/>
    <s v="Mislanding, handling delay, risk of cargo/spreader damage, and reduced operating accuracy."/>
    <n v="9"/>
    <n v="6"/>
    <n v="3"/>
    <n v="6"/>
    <n v="8"/>
    <n v="4"/>
    <x v="6"/>
    <s v="Check landing sensors and operator guidance; calibrate spreader position sensors."/>
    <x v="0"/>
    <s v="OP fault"/>
    <s v="adjusted with OP"/>
    <x v="1"/>
    <d v="2025-11-24T00:00:00"/>
    <x v="1"/>
    <n v="7"/>
    <n v="3"/>
    <n v="126"/>
    <x v="0"/>
    <m/>
  </r>
  <r>
    <x v="8"/>
    <x v="5"/>
    <x v="0"/>
    <d v="2025-11-04T00:00:00"/>
    <x v="0"/>
    <m/>
    <m/>
    <s v="Hoist up Fault / Wrong landed"/>
    <x v="7"/>
    <d v="2025-11-04T07:42:50"/>
    <x v="5"/>
    <x v="0"/>
    <x v="0"/>
    <n v="8.4"/>
    <x v="6"/>
    <x v="6"/>
    <s v="Mislanding, handling delay, risk of cargo/spreader damage, and reduced operating accuracy."/>
    <n v="9"/>
    <n v="6"/>
    <n v="3"/>
    <n v="6"/>
    <n v="8"/>
    <n v="4"/>
    <x v="6"/>
    <s v="Check landing sensors and operator guidance; calibrate spreader position sensors."/>
    <x v="0"/>
    <s v="OP fault"/>
    <s v="adjusted with OP"/>
    <x v="1"/>
    <d v="2025-11-24T00:00:00"/>
    <x v="1"/>
    <n v="7"/>
    <n v="3"/>
    <n v="126"/>
    <x v="0"/>
    <m/>
  </r>
  <r>
    <x v="9"/>
    <x v="0"/>
    <x v="0"/>
    <d v="2025-11-05T00:00:00"/>
    <x v="0"/>
    <m/>
    <m/>
    <s v="SPR pump low pressure fault"/>
    <x v="8"/>
    <d v="2025-11-05T09:45:00"/>
    <x v="6"/>
    <x v="0"/>
    <x v="0"/>
    <n v="27"/>
    <x v="5"/>
    <x v="5"/>
    <s v="Operational performance degradation and need for maintenance review."/>
    <n v="9"/>
    <n v="0"/>
    <n v="4"/>
    <n v="7"/>
    <n v="4"/>
    <n v="4"/>
    <x v="7"/>
    <s v="Review failure &amp; perform RCA"/>
    <x v="0"/>
    <s v="SP 6 pump CB trip"/>
    <s v="replaced hour meter"/>
    <x v="1"/>
    <d v="2025-11-24T00:00:00"/>
    <x v="0"/>
    <n v="2"/>
    <n v="1"/>
    <n v="14"/>
    <x v="0"/>
    <m/>
  </r>
  <r>
    <x v="10"/>
    <x v="5"/>
    <x v="0"/>
    <d v="2025-11-06T00:00:00"/>
    <x v="0"/>
    <m/>
    <m/>
    <s v="Spreader pump stoped / watchdog fault"/>
    <x v="9"/>
    <d v="2025-11-06T02:10:19"/>
    <x v="7"/>
    <x v="0"/>
    <x v="0"/>
    <n v="9.6"/>
    <x v="0"/>
    <x v="0"/>
    <s v="Inability to lock/unlock or position spreader correctly, creating handling disruption and safety exposure."/>
    <n v="9"/>
    <n v="6"/>
    <n v="3"/>
    <n v="6"/>
    <n v="2"/>
    <n v="4"/>
    <x v="1"/>
    <s v="Inspect twistlocks, hydraulics and sensors; recalibrate spreader controller."/>
    <x v="0"/>
    <s v="gateway issue"/>
    <s v="replaced gateway"/>
    <x v="0"/>
    <d v="2025-11-24T00:00:00"/>
    <x v="1"/>
    <n v="1"/>
    <n v="1"/>
    <n v="6"/>
    <x v="0"/>
    <m/>
  </r>
  <r>
    <x v="11"/>
    <x v="3"/>
    <x v="1"/>
    <d v="2025-11-06T00:00:00"/>
    <x v="0"/>
    <m/>
    <m/>
    <s v="Engine start failed / PLC not run"/>
    <x v="10"/>
    <d v="2025-11-06T06:30:26"/>
    <x v="8"/>
    <x v="0"/>
    <x v="0"/>
    <n v="19.8"/>
    <x v="7"/>
    <x v="7"/>
    <s v="Equipment cannot be put into service, causing startup delay and lost operating time."/>
    <n v="8"/>
    <n v="6"/>
    <n v="4"/>
    <n v="6"/>
    <n v="4"/>
    <n v="2"/>
    <x v="1"/>
    <s v="Check battery voltage, starter relay and ECU inputs; verify enable interlocks."/>
    <x v="0"/>
    <m/>
    <m/>
    <x v="0"/>
    <m/>
    <x v="1"/>
    <n v="4"/>
    <n v="2"/>
    <n v="48"/>
    <x v="1"/>
    <m/>
  </r>
  <r>
    <x v="12"/>
    <x v="1"/>
    <x v="1"/>
    <d v="2025-11-06T00:00:00"/>
    <x v="0"/>
    <m/>
    <m/>
    <s v="change out fuel separator filter"/>
    <x v="11"/>
    <d v="2025-11-06T12:00:00"/>
    <x v="9"/>
    <x v="0"/>
    <x v="0"/>
    <n v="60"/>
    <x v="5"/>
    <x v="5"/>
    <s v="Operational performance degradation and need for maintenance review."/>
    <n v="8"/>
    <n v="0"/>
    <n v="6"/>
    <n v="7"/>
    <n v="5"/>
    <n v="9"/>
    <x v="8"/>
    <s v="Review failure &amp; perform RCA"/>
    <x v="0"/>
    <m/>
    <m/>
    <x v="2"/>
    <m/>
    <x v="0"/>
    <n v="5"/>
    <n v="9"/>
    <n v="315"/>
    <x v="1"/>
    <m/>
  </r>
  <r>
    <x v="13"/>
    <x v="3"/>
    <x v="1"/>
    <d v="2025-11-06T00:00:00"/>
    <x v="0"/>
    <m/>
    <m/>
    <s v="lost side shift signal"/>
    <x v="12"/>
    <d v="2025-11-06T12:05:00"/>
    <x v="10"/>
    <x v="0"/>
    <x v="0"/>
    <n v="30"/>
    <x v="5"/>
    <x v="5"/>
    <s v="Operational performance degradation and need for maintenance review."/>
    <n v="8"/>
    <n v="0"/>
    <n v="5"/>
    <n v="7"/>
    <n v="5"/>
    <n v="5"/>
    <x v="9"/>
    <s v="Review failure &amp; perform RCA"/>
    <x v="0"/>
    <s v="OP fault due to rough landing "/>
    <s v="communicated with Ops to land properly and how to fix this issue"/>
    <x v="1"/>
    <d v="2026-06-06T00:00:00"/>
    <x v="0"/>
    <n v="5"/>
    <n v="5"/>
    <n v="175"/>
    <x v="0"/>
    <m/>
  </r>
  <r>
    <x v="14"/>
    <x v="2"/>
    <x v="0"/>
    <d v="2025-11-06T00:00:00"/>
    <x v="0"/>
    <m/>
    <m/>
    <s v="landed hold twin lef land side"/>
    <x v="11"/>
    <d v="2025-11-06T11:15:00"/>
    <x v="2"/>
    <x v="0"/>
    <x v="0"/>
    <n v="15"/>
    <x v="6"/>
    <x v="6"/>
    <s v="Mislanding, handling delay, risk of cargo/spreader damage, and reduced operating accuracy."/>
    <n v="9"/>
    <n v="6"/>
    <n v="4"/>
    <n v="7"/>
    <n v="8"/>
    <n v="2"/>
    <x v="7"/>
    <s v="Check landing sensors and operator guidance; calibrate spreader position sensors."/>
    <x v="0"/>
    <s v="SP 6 pump CB trip"/>
    <s v="replaced hour meter"/>
    <x v="1"/>
    <d v="2025-11-24T00:00:00"/>
    <x v="0"/>
    <n v="6"/>
    <n v="1"/>
    <n v="42"/>
    <x v="0"/>
    <m/>
  </r>
  <r>
    <x v="15"/>
    <x v="0"/>
    <x v="0"/>
    <d v="2025-11-06T00:00:00"/>
    <x v="0"/>
    <m/>
    <m/>
    <s v="spreader pump not working"/>
    <x v="13"/>
    <d v="2025-11-06T02:30:00"/>
    <x v="2"/>
    <x v="0"/>
    <x v="0"/>
    <n v="15"/>
    <x v="4"/>
    <x v="4"/>
    <s v="Loss of command response, unsafe operating condition, and immediate operational downtime."/>
    <n v="9"/>
    <n v="6"/>
    <n v="4"/>
    <n v="7"/>
    <n v="2"/>
    <n v="10"/>
    <x v="3"/>
    <s v="Check control PLC, HMI comms, E-stop circuits; reload software if needed."/>
    <x v="0"/>
    <s v="SP 6 pump CB trip"/>
    <s v="replaced hour meter"/>
    <x v="1"/>
    <d v="2025-11-24T00:00:00"/>
    <x v="0"/>
    <n v="1"/>
    <n v="7"/>
    <n v="49"/>
    <x v="0"/>
    <m/>
  </r>
  <r>
    <x v="16"/>
    <x v="5"/>
    <x v="0"/>
    <d v="2025-11-07T00:00:00"/>
    <x v="0"/>
    <m/>
    <m/>
    <s v="Spreader L-15 communication fault"/>
    <x v="14"/>
    <d v="2025-11-06T06:14:59"/>
    <x v="11"/>
    <x v="0"/>
    <x v="0"/>
    <n v="14.399999999999999"/>
    <x v="0"/>
    <x v="0"/>
    <s v="Inability to lock/unlock or position spreader correctly, creating handling disruption and safety exposure."/>
    <n v="9"/>
    <n v="6"/>
    <n v="4"/>
    <n v="7"/>
    <n v="2"/>
    <n v="4"/>
    <x v="10"/>
    <s v="Inspect twistlocks, hydraulics and sensors; recalibrate spreader controller."/>
    <x v="0"/>
    <s v="A1001 comunication fault"/>
    <s v="Adjusted ethernet cable and checked all Operating RTGs"/>
    <x v="0"/>
    <d v="2026-06-07T00:00:00"/>
    <x v="0"/>
    <n v="1"/>
    <n v="3"/>
    <n v="21"/>
    <x v="0"/>
    <m/>
  </r>
  <r>
    <x v="17"/>
    <x v="5"/>
    <x v="0"/>
    <d v="2025-11-07T00:00:00"/>
    <x v="0"/>
    <m/>
    <m/>
    <s v="STS01/changed SP L-15 with SP L-16"/>
    <x v="15"/>
    <d v="2025-11-06T07:14:24"/>
    <x v="12"/>
    <x v="0"/>
    <x v="0"/>
    <n v="26.4"/>
    <x v="5"/>
    <x v="5"/>
    <s v="Operational performance degradation and need for maintenance review."/>
    <n v="9"/>
    <n v="0"/>
    <n v="4"/>
    <n v="7"/>
    <n v="4"/>
    <n v="5"/>
    <x v="3"/>
    <s v="Review failure &amp; perform RCA"/>
    <x v="0"/>
    <s v="the faukt was caused by bom operating behavior during inspection"/>
    <s v="the cause was shared with PM team to avoid reoccurance "/>
    <x v="1"/>
    <d v="2026-06-02T00:00:00"/>
    <x v="0"/>
    <n v="4"/>
    <n v="5"/>
    <n v="140"/>
    <x v="0"/>
    <m/>
  </r>
  <r>
    <x v="18"/>
    <x v="3"/>
    <x v="1"/>
    <d v="2025-11-09T00:00:00"/>
    <x v="0"/>
    <m/>
    <m/>
    <s v="Diesel not running"/>
    <x v="16"/>
    <d v="2025-11-09T09:20:00"/>
    <x v="0"/>
    <x v="0"/>
    <x v="0"/>
    <n v="10.200000000000001"/>
    <x v="3"/>
    <x v="3"/>
    <s v="Machine unavailable for service, immediate downtime, and possible operational backlog."/>
    <n v="8"/>
    <n v="6"/>
    <n v="4"/>
    <n v="6"/>
    <n v="4"/>
    <n v="2"/>
    <x v="1"/>
    <s v="Check battery/ECU/priming; verify fuel line and filters; test starter circuit."/>
    <x v="0"/>
    <s v="Operator fault"/>
    <s v="Sessions for operators/supervisors/maintenance team"/>
    <x v="0"/>
    <d v="2026-05-15T00:00:00"/>
    <x v="1"/>
    <n v="4"/>
    <n v="2"/>
    <n v="48"/>
    <x v="0"/>
    <m/>
  </r>
  <r>
    <x v="19"/>
    <x v="6"/>
    <x v="1"/>
    <d v="2025-11-10T00:00:00"/>
    <x v="0"/>
    <m/>
    <m/>
    <s v="Hoist Overtravel Cam arm Adjustment"/>
    <x v="17"/>
    <d v="2025-11-10T09:40:00"/>
    <x v="13"/>
    <x v="0"/>
    <x v="1"/>
    <n v="9"/>
    <x v="8"/>
    <x v="8"/>
    <s v="Operational performance degradation and need for maintenance review."/>
    <n v="8"/>
    <n v="4"/>
    <n v="3"/>
    <n v="6"/>
    <n v="7"/>
    <n v="1"/>
    <x v="2"/>
    <s v="Inspect and test limit switches and end stops; verify encoder calibration and control logic; reset faults and perform functional test."/>
    <x v="0"/>
    <s v="no fault"/>
    <s v="normal activety"/>
    <x v="0"/>
    <d v="2025-11-30T00:00:00"/>
    <x v="1"/>
    <n v="7"/>
    <n v="1"/>
    <n v="42"/>
    <x v="0"/>
    <m/>
  </r>
  <r>
    <x v="20"/>
    <x v="7"/>
    <x v="1"/>
    <d v="2025-11-14T00:00:00"/>
    <x v="0"/>
    <m/>
    <m/>
    <s v="No control on due to seat sensor issue S"/>
    <x v="18"/>
    <d v="2025-11-13T13:00:42"/>
    <x v="10"/>
    <x v="0"/>
    <x v="1"/>
    <n v="30"/>
    <x v="4"/>
    <x v="4"/>
    <s v="Loss of command response, unsafe operating condition, and immediate operational downtime."/>
    <n v="8"/>
    <n v="6"/>
    <n v="5"/>
    <n v="7"/>
    <n v="2"/>
    <n v="2"/>
    <x v="11"/>
    <s v="Check control PLC, HMI comms, E-stop circuits; reload software if needed."/>
    <x v="0"/>
    <s v="seat sensor not active due to operator wrong behaviour"/>
    <s v="adjusted with OP"/>
    <x v="0"/>
    <d v="2025-11-30T00:00:00"/>
    <x v="0"/>
    <n v="1"/>
    <n v="1"/>
    <n v="7"/>
    <x v="0"/>
    <m/>
  </r>
  <r>
    <x v="21"/>
    <x v="0"/>
    <x v="0"/>
    <d v="2025-11-16T00:00:00"/>
    <x v="0"/>
    <m/>
    <m/>
    <s v="Twin Down Fault"/>
    <x v="19"/>
    <d v="2025-11-16T10:20:23"/>
    <x v="14"/>
    <x v="0"/>
    <x v="1"/>
    <n v="7.8000000000000007"/>
    <x v="5"/>
    <x v="5"/>
    <s v="Operational performance degradation and need for maintenance review."/>
    <n v="9"/>
    <n v="0"/>
    <n v="3"/>
    <n v="6"/>
    <n v="4"/>
    <n v="4"/>
    <x v="12"/>
    <s v="Review failure &amp; perform RCA"/>
    <x v="0"/>
    <s v="water in fuel "/>
    <s v="claim fuel supplier"/>
    <x v="0"/>
    <d v="2025-11-30T00:00:00"/>
    <x v="1"/>
    <n v="4"/>
    <n v="4"/>
    <n v="96"/>
    <x v="0"/>
    <m/>
  </r>
  <r>
    <x v="22"/>
    <x v="0"/>
    <x v="0"/>
    <d v="2025-11-16T00:00:00"/>
    <x v="0"/>
    <m/>
    <m/>
    <s v="Spreader Not working - TLS fault"/>
    <x v="20"/>
    <d v="2025-11-16T11:55:31"/>
    <x v="0"/>
    <x v="0"/>
    <x v="1"/>
    <n v="10.200000000000001"/>
    <x v="4"/>
    <x v="4"/>
    <s v="Loss of command response, unsafe operating condition, and immediate operational downtime."/>
    <n v="9"/>
    <n v="6"/>
    <n v="4"/>
    <n v="7"/>
    <n v="2"/>
    <n v="10"/>
    <x v="3"/>
    <s v="Check control PLC, HMI comms, E-stop circuits; reload software if needed."/>
    <x v="0"/>
    <s v="due to low engine RPM caused by fuel delevery fault"/>
    <s v="the engine was restarted and fault was cleared"/>
    <x v="1"/>
    <d v="2026-06-05T00:00:00"/>
    <x v="0"/>
    <n v="2"/>
    <n v="10"/>
    <n v="140"/>
    <x v="0"/>
    <m/>
  </r>
  <r>
    <x v="23"/>
    <x v="0"/>
    <x v="0"/>
    <d v="2025-11-18T00:00:00"/>
    <x v="0"/>
    <m/>
    <m/>
    <s v="STS03/hold sensor fault/hatch cove issue"/>
    <x v="21"/>
    <d v="2025-11-18T10:38:18"/>
    <x v="7"/>
    <x v="0"/>
    <x v="2"/>
    <n v="9.6"/>
    <x v="9"/>
    <x v="9"/>
    <s v="Incorrect feedback to controls, nuisance trips or unsafe condition, and unreliable operation."/>
    <n v="9"/>
    <n v="5"/>
    <n v="3"/>
    <n v="6"/>
    <n v="3"/>
    <n v="1"/>
    <x v="13"/>
    <s v="Check sensor alignment, power and wiring; recalibrate and add diagnostics."/>
    <x v="0"/>
    <s v="auto steering issue due to wrong entry at the bay"/>
    <s v="adjusted with OP"/>
    <x v="0"/>
    <d v="2026-07-12T00:00:00"/>
    <x v="1"/>
    <n v="2"/>
    <n v="1"/>
    <n v="12"/>
    <x v="0"/>
    <m/>
  </r>
  <r>
    <x v="24"/>
    <x v="8"/>
    <x v="0"/>
    <d v="2025-11-19T00:00:00"/>
    <x v="0"/>
    <m/>
    <m/>
    <s v="Landed Hold Fault"/>
    <x v="22"/>
    <d v="2025-11-19T11:25:00"/>
    <x v="15"/>
    <x v="0"/>
    <x v="2"/>
    <n v="13.8"/>
    <x v="6"/>
    <x v="6"/>
    <s v="Mislanding, handling delay, risk of cargo/spreader damage, and reduced operating accuracy."/>
    <n v="9"/>
    <n v="6"/>
    <n v="4"/>
    <n v="7"/>
    <n v="8"/>
    <n v="2"/>
    <x v="7"/>
    <s v="Check landing sensors and operator guidance; calibrate spreader position sensors."/>
    <x v="0"/>
    <s v="due to big gab"/>
    <s v="adjusted all sensors "/>
    <x v="1"/>
    <d v="2025-11-24T00:00:00"/>
    <x v="0"/>
    <n v="5"/>
    <n v="1"/>
    <n v="35"/>
    <x v="0"/>
    <m/>
  </r>
  <r>
    <x v="25"/>
    <x v="6"/>
    <x v="1"/>
    <d v="2025-11-20T00:00:00"/>
    <x v="0"/>
    <m/>
    <m/>
    <s v="no control ON- overtravel active"/>
    <x v="23"/>
    <d v="2025-11-20T12:45:15"/>
    <x v="0"/>
    <x v="0"/>
    <x v="2"/>
    <n v="10.200000000000001"/>
    <x v="4"/>
    <x v="4"/>
    <s v="Loss of command response, unsafe operating condition, and immediate operational downtime."/>
    <n v="8"/>
    <n v="6"/>
    <n v="4"/>
    <n v="6"/>
    <n v="2"/>
    <n v="8"/>
    <x v="12"/>
    <s v="Check control PLC, HMI comms, E-stop circuits; reload software if needed."/>
    <x v="0"/>
    <s v="HIS sensor active"/>
    <s v="After the vessel the sensor was recalibrated"/>
    <x v="0"/>
    <d v="2026-07-14T00:00:00"/>
    <x v="1"/>
    <n v="1"/>
    <n v="6"/>
    <n v="36"/>
    <x v="0"/>
    <m/>
  </r>
  <r>
    <x v="26"/>
    <x v="6"/>
    <x v="1"/>
    <d v="2025-11-22T00:00:00"/>
    <x v="0"/>
    <m/>
    <m/>
    <s v="Trolley 400 V feedback fault"/>
    <x v="24"/>
    <d v="2025-11-22T05:20:17"/>
    <x v="8"/>
    <x v="0"/>
    <x v="2"/>
    <n v="19.8"/>
    <x v="2"/>
    <x v="2"/>
    <s v="Inability to position spreader correctly, cycle interruption, and handling delay."/>
    <n v="8"/>
    <n v="6"/>
    <n v="4"/>
    <n v="6"/>
    <n v="3"/>
    <n v="2"/>
    <x v="14"/>
    <s v="Inspect trolley drives, cable reels and limit switches; test trolley inverter."/>
    <x v="0"/>
    <m/>
    <m/>
    <x v="0"/>
    <m/>
    <x v="1"/>
    <n v="3"/>
    <n v="2"/>
    <n v="36"/>
    <x v="1"/>
    <m/>
  </r>
  <r>
    <x v="27"/>
    <x v="9"/>
    <x v="1"/>
    <d v="2025-11-22T00:00:00"/>
    <x v="0"/>
    <m/>
    <m/>
    <s v="RTG28 flipper safety chain broken"/>
    <x v="25"/>
    <d v="2025-11-22T04:20:42"/>
    <x v="16"/>
    <x v="0"/>
    <x v="2"/>
    <n v="20.400000000000002"/>
    <x v="10"/>
    <x v="10"/>
    <s v="Operational performance degradation and need for maintenance review."/>
    <n v="8"/>
    <n v="7"/>
    <n v="4"/>
    <n v="7"/>
    <n v="3"/>
    <n v="1"/>
    <x v="15"/>
    <s v="Inspect safety brake mechanism, springs, and release system; test holding capacity; adjust or replace components and certify operation."/>
    <x v="0"/>
    <m/>
    <m/>
    <x v="0"/>
    <m/>
    <x v="0"/>
    <n v="3"/>
    <n v="1"/>
    <n v="21"/>
    <x v="1"/>
    <m/>
  </r>
  <r>
    <x v="28"/>
    <x v="0"/>
    <x v="0"/>
    <d v="2025-11-22T00:00:00"/>
    <x v="0"/>
    <m/>
    <m/>
    <s v="TR/BO bubenzer VSR unit fault"/>
    <x v="26"/>
    <d v="2025-11-22T06:10:12"/>
    <x v="7"/>
    <x v="0"/>
    <x v="2"/>
    <n v="9.6"/>
    <x v="5"/>
    <x v="5"/>
    <s v="Operational performance degradation and need for maintenance review."/>
    <n v="9"/>
    <n v="0"/>
    <n v="3"/>
    <n v="6"/>
    <n v="4"/>
    <n v="4"/>
    <x v="12"/>
    <s v="Review failure &amp; perform RCA"/>
    <x v="0"/>
    <s v="strok sensor error"/>
    <s v="calibrated"/>
    <x v="0"/>
    <d v="2025-11-24T00:00:00"/>
    <x v="1"/>
    <n v="1"/>
    <n v="3"/>
    <n v="18"/>
    <x v="0"/>
    <m/>
  </r>
  <r>
    <x v="29"/>
    <x v="10"/>
    <x v="0"/>
    <d v="2025-11-24T00:00:00"/>
    <x v="0"/>
    <m/>
    <m/>
    <s v="hoist drailding fault"/>
    <x v="27"/>
    <d v="2025-11-24T15:47:00"/>
    <x v="13"/>
    <x v="0"/>
    <x v="3"/>
    <n v="9"/>
    <x v="11"/>
    <x v="11"/>
    <s v="Unable to lift/lower load, container handling interruption, and berth or yard productivity loss."/>
    <n v="9"/>
    <n v="6"/>
    <n v="3"/>
    <n v="6"/>
    <n v="3"/>
    <n v="4"/>
    <x v="16"/>
    <s v="Check hoist brakes, over-travel limit switches, inverter alarms, motor and encoder."/>
    <x v="0"/>
    <s v="due to defected srive cliq cable"/>
    <s v="replaced"/>
    <x v="0"/>
    <d v="2025-11-24T00:00:00"/>
    <x v="1"/>
    <n v="1"/>
    <n v="1"/>
    <n v="6"/>
    <x v="0"/>
    <m/>
  </r>
  <r>
    <x v="30"/>
    <x v="11"/>
    <x v="0"/>
    <d v="2025-11-25T00:00:00"/>
    <x v="0"/>
    <m/>
    <m/>
    <s v="Gantry Movement BDN"/>
    <x v="28"/>
    <d v="2025-11-25T13:21:37"/>
    <x v="17"/>
    <x v="0"/>
    <x v="3"/>
    <n v="4.8"/>
    <x v="12"/>
    <x v="12"/>
    <s v="Equipment cannot travel to position, causing job delay, queue buildup, and lower productivity."/>
    <n v="9"/>
    <n v="6"/>
    <n v="3"/>
    <n v="6"/>
    <n v="3"/>
    <n v="4"/>
    <x v="16"/>
    <s v="Inspect busbar/limit switches, travel drives and interlocks; test inverter and alignment."/>
    <x v="0"/>
    <s v="Operator fault due to rough landing"/>
    <s v="adjusted with OP"/>
    <x v="0"/>
    <d v="2026-07-14T00:00:00"/>
    <x v="1"/>
    <n v="2"/>
    <n v="3"/>
    <n v="36"/>
    <x v="0"/>
    <m/>
  </r>
  <r>
    <x v="31"/>
    <x v="12"/>
    <x v="1"/>
    <d v="2025-11-27T00:00:00"/>
    <x v="0"/>
    <m/>
    <m/>
    <s v="load cell error"/>
    <x v="29"/>
    <d v="2025-11-27T09:30:00"/>
    <x v="18"/>
    <x v="0"/>
    <x v="3"/>
    <n v="16.200000000000003"/>
    <x v="5"/>
    <x v="5"/>
    <s v="Operational performance degradation and need for maintenance review."/>
    <n v="8"/>
    <n v="0"/>
    <n v="4"/>
    <n v="6"/>
    <n v="5"/>
    <n v="4"/>
    <x v="17"/>
    <s v="Review failure &amp; perform RCA"/>
    <x v="0"/>
    <m/>
    <m/>
    <x v="1"/>
    <m/>
    <x v="1"/>
    <n v="5"/>
    <n v="4"/>
    <n v="120"/>
    <x v="1"/>
    <m/>
  </r>
  <r>
    <x v="32"/>
    <x v="1"/>
    <x v="1"/>
    <d v="2025-11-27T00:00:00"/>
    <x v="0"/>
    <m/>
    <m/>
    <s v="fuel delievery fault"/>
    <x v="30"/>
    <d v="2025-11-27T09:25:00"/>
    <x v="0"/>
    <x v="0"/>
    <x v="3"/>
    <n v="10.200000000000001"/>
    <x v="5"/>
    <x v="5"/>
    <s v="Operational performance degradation and need for maintenance review."/>
    <n v="8"/>
    <n v="0"/>
    <n v="4"/>
    <n v="6"/>
    <n v="5"/>
    <n v="9"/>
    <x v="18"/>
    <s v="Review failure &amp; perform RCA"/>
    <x v="0"/>
    <m/>
    <m/>
    <x v="3"/>
    <m/>
    <x v="1"/>
    <n v="5"/>
    <n v="9"/>
    <n v="270"/>
    <x v="1"/>
    <m/>
  </r>
  <r>
    <x v="33"/>
    <x v="13"/>
    <x v="0"/>
    <d v="2025-11-27T00:00:00"/>
    <x v="0"/>
    <m/>
    <m/>
    <s v="Fire alarm with sound"/>
    <x v="31"/>
    <d v="2025-11-27T11:50:00"/>
    <x v="2"/>
    <x v="0"/>
    <x v="3"/>
    <n v="15"/>
    <x v="13"/>
    <x v="13"/>
    <s v="Operational performance degradation and need for maintenance review."/>
    <n v="9"/>
    <n v="2"/>
    <n v="4"/>
    <n v="7"/>
    <n v="3"/>
    <n v="1"/>
    <x v="15"/>
    <s v="Identify source of sound; inspect mechanical/electrical components; tighten, repair, or replace defective parts."/>
    <x v="0"/>
    <s v="oil leakage from brather "/>
    <s v="claim in progress"/>
    <x v="0"/>
    <d v="2026-07-15T00:00:00"/>
    <x v="0"/>
    <n v="3"/>
    <n v="1"/>
    <n v="21"/>
    <x v="0"/>
    <m/>
  </r>
  <r>
    <x v="34"/>
    <x v="8"/>
    <x v="0"/>
    <d v="2025-12-09T00:00:00"/>
    <x v="0"/>
    <m/>
    <m/>
    <s v="tie down L.S.l not active"/>
    <x v="32"/>
    <d v="2025-12-02T01:10:00"/>
    <x v="0"/>
    <x v="1"/>
    <x v="4"/>
    <n v="10.200000000000001"/>
    <x v="4"/>
    <x v="4"/>
    <s v="Loss of command response, unsafe operating condition, and immediate operational downtime."/>
    <n v="9"/>
    <n v="6"/>
    <n v="4"/>
    <n v="7"/>
    <n v="2"/>
    <n v="7"/>
    <x v="19"/>
    <s v="Check control PLC, HMI comms, E-stop circuits; reload software if needed."/>
    <x v="1"/>
    <s v="no hoist due to load cell error"/>
    <s v="calibration was done and now is OK"/>
    <x v="0"/>
    <d v="2026-07-14T00:00:00"/>
    <x v="0"/>
    <n v="2"/>
    <n v="7"/>
    <n v="98"/>
    <x v="0"/>
    <m/>
  </r>
  <r>
    <x v="35"/>
    <x v="14"/>
    <x v="1"/>
    <d v="2025-12-09T00:00:00"/>
    <x v="0"/>
    <m/>
    <m/>
    <s v="noise uper trolley"/>
    <x v="33"/>
    <d v="2025-12-02T05:00:00"/>
    <x v="10"/>
    <x v="1"/>
    <x v="4"/>
    <n v="30"/>
    <x v="2"/>
    <x v="2"/>
    <s v="Inability to position spreader correctly, cycle interruption, and handling delay."/>
    <n v="8"/>
    <n v="6"/>
    <n v="5"/>
    <n v="7"/>
    <n v="3"/>
    <n v="1"/>
    <x v="15"/>
    <s v="Inspect trolley drives, cable reels and limit switches; test trolley inverter."/>
    <x v="1"/>
    <s v="OP fault"/>
    <s v="replaced side glass"/>
    <x v="0"/>
    <d v="2026-06-14T00:00:00"/>
    <x v="0"/>
    <n v="1"/>
    <n v="1"/>
    <n v="7"/>
    <x v="0"/>
    <m/>
  </r>
  <r>
    <x v="36"/>
    <x v="15"/>
    <x v="1"/>
    <d v="2025-12-09T00:00:00"/>
    <x v="0"/>
    <m/>
    <m/>
    <s v="slack rope detection fault occured"/>
    <x v="34"/>
    <d v="2025-12-06T13:20:00"/>
    <x v="8"/>
    <x v="1"/>
    <x v="4"/>
    <n v="19.8"/>
    <x v="14"/>
    <x v="14"/>
    <s v="Critical lifting safety risk, potential load handling stoppage, and mandatory equipment isolation."/>
    <n v="8"/>
    <n v="8"/>
    <n v="4"/>
    <n v="8"/>
    <n v="2"/>
    <n v="1"/>
    <x v="20"/>
    <s v="Inspect hoist ropes; check tensioners and drums; replace if worn."/>
    <x v="0"/>
    <s v="OP fault"/>
    <s v="Sessions for operators/supervisors/maintenance team"/>
    <x v="0"/>
    <d v="2026-06-07T00:00:00"/>
    <x v="3"/>
    <n v="2"/>
    <n v="1"/>
    <n v="16"/>
    <x v="0"/>
    <m/>
  </r>
  <r>
    <x v="37"/>
    <x v="3"/>
    <x v="1"/>
    <d v="2025-12-09T00:00:00"/>
    <x v="0"/>
    <m/>
    <m/>
    <s v="smoke detector in cabin base broken"/>
    <x v="35"/>
    <d v="2025-12-03T20:20:00"/>
    <x v="8"/>
    <x v="1"/>
    <x v="4"/>
    <n v="19.8"/>
    <x v="5"/>
    <x v="5"/>
    <s v="Operational performance degradation and need for maintenance review."/>
    <n v="8"/>
    <n v="0"/>
    <n v="4"/>
    <n v="6"/>
    <n v="5"/>
    <n v="5"/>
    <x v="21"/>
    <s v="Review failure &amp; perform RCA"/>
    <x v="0"/>
    <s v="container issue"/>
    <s v="unbalanced load and udjusted by side shift"/>
    <x v="1"/>
    <d v="2026-06-01T00:00:00"/>
    <x v="1"/>
    <n v="5"/>
    <n v="5"/>
    <n v="150"/>
    <x v="0"/>
    <m/>
  </r>
  <r>
    <x v="38"/>
    <x v="16"/>
    <x v="0"/>
    <d v="2025-12-09T00:00:00"/>
    <x v="1"/>
    <m/>
    <m/>
    <s v="power cut on sts(1,2,3)"/>
    <x v="36"/>
    <d v="2025-12-08T15:53:00"/>
    <x v="2"/>
    <x v="1"/>
    <x v="4"/>
    <n v="15"/>
    <x v="15"/>
    <x v="15"/>
    <s v="Complete equipment stoppage, loss of production, and potential reset/restart delays."/>
    <n v="9"/>
    <n v="9"/>
    <n v="4"/>
    <n v="9"/>
    <n v="7"/>
    <n v="1"/>
    <x v="22"/>
    <s v="Check substation logs, verify supply and UPS; implement auto-recovery and alarm escalation."/>
    <x v="0"/>
    <s v="Oil leakage "/>
    <s v="raised warranty claim"/>
    <x v="0"/>
    <d v="2026-07-01T00:00:00"/>
    <x v="4"/>
    <n v="7"/>
    <n v="1"/>
    <n v="63"/>
    <x v="0"/>
    <m/>
  </r>
  <r>
    <x v="39"/>
    <x v="17"/>
    <x v="1"/>
    <d v="2025-12-10T00:00:00"/>
    <x v="0"/>
    <m/>
    <m/>
    <s v="Test Test"/>
    <x v="37"/>
    <d v="2025-12-10T13:29:00"/>
    <x v="19"/>
    <x v="1"/>
    <x v="4"/>
    <n v="181.79999999999998"/>
    <x v="5"/>
    <x v="5"/>
    <s v="Operational performance degradation and need for maintenance review."/>
    <n v="8"/>
    <n v="0"/>
    <n v="7"/>
    <n v="8"/>
    <n v="5"/>
    <n v="3"/>
    <x v="17"/>
    <s v="Review failure &amp; perform RCA"/>
    <x v="0"/>
    <s v="oil leakage from oil pipe"/>
    <s v="retitened and checked all cranes"/>
    <x v="1"/>
    <d v="2026-06-07T00:00:00"/>
    <x v="3"/>
    <n v="3"/>
    <n v="2"/>
    <n v="48"/>
    <x v="0"/>
    <m/>
  </r>
  <r>
    <x v="40"/>
    <x v="9"/>
    <x v="1"/>
    <d v="2025-12-14T00:00:00"/>
    <x v="0"/>
    <m/>
    <m/>
    <s v="Hoist position not OK"/>
    <x v="38"/>
    <d v="2025-12-10T12:20:00"/>
    <x v="0"/>
    <x v="1"/>
    <x v="4"/>
    <n v="10.200000000000001"/>
    <x v="11"/>
    <x v="11"/>
    <s v="Unable to lift/lower load, container handling interruption, and berth or yard productivity loss."/>
    <n v="8"/>
    <n v="6"/>
    <n v="4"/>
    <n v="6"/>
    <n v="3"/>
    <n v="5"/>
    <x v="23"/>
    <s v="Check hoist brakes, over-travel limit switches, inverter alarms, motor and encoder."/>
    <x v="0"/>
    <s v="guide roller friction with rail"/>
    <s v="Adjusting guide rolleres in progress"/>
    <x v="0"/>
    <d v="2026-07-10T00:00:00"/>
    <x v="1"/>
    <n v="2"/>
    <n v="4"/>
    <n v="48"/>
    <x v="0"/>
    <m/>
  </r>
  <r>
    <x v="41"/>
    <x v="6"/>
    <x v="1"/>
    <d v="2025-12-14T00:00:00"/>
    <x v="0"/>
    <m/>
    <m/>
    <s v="No gantry - collision bypass not working"/>
    <x v="39"/>
    <d v="2025-12-10T13:10:46"/>
    <x v="0"/>
    <x v="1"/>
    <x v="4"/>
    <n v="10.200000000000001"/>
    <x v="12"/>
    <x v="12"/>
    <s v="Equipment cannot travel to position, causing job delay, queue buildup, and lower productivity."/>
    <n v="8"/>
    <n v="6"/>
    <n v="4"/>
    <n v="6"/>
    <n v="3"/>
    <n v="9"/>
    <x v="24"/>
    <s v="Inspect busbar/limit switches, travel drives and interlocks; test inverter and alignment."/>
    <x v="0"/>
    <s v="container issue"/>
    <s v="Adjusted with side shift + trim funtion is peing shecked"/>
    <x v="1"/>
    <d v="2026-06-25T00:00:00"/>
    <x v="1"/>
    <n v="2"/>
    <n v="8"/>
    <n v="96"/>
    <x v="0"/>
    <m/>
  </r>
  <r>
    <x v="42"/>
    <x v="1"/>
    <x v="1"/>
    <d v="2025-12-14T00:00:00"/>
    <x v="0"/>
    <m/>
    <m/>
    <s v="Hoist speed limit 3%"/>
    <x v="40"/>
    <d v="2025-12-10T14:41:01"/>
    <x v="20"/>
    <x v="1"/>
    <x v="4"/>
    <n v="21"/>
    <x v="11"/>
    <x v="11"/>
    <s v="Unable to lift/lower load, container handling interruption, and berth or yard productivity loss."/>
    <n v="8"/>
    <n v="6"/>
    <n v="4"/>
    <n v="6"/>
    <n v="3"/>
    <n v="8"/>
    <x v="25"/>
    <s v="Check hoist brakes, over-travel limit switches, inverter alarms, motor and encoder."/>
    <x v="0"/>
    <s v="HIS sensor active"/>
    <s v="After the vessel the sensor was recalibrated"/>
    <x v="1"/>
    <d v="2026-07-12T00:00:00"/>
    <x v="1"/>
    <n v="1"/>
    <n v="6"/>
    <n v="36"/>
    <x v="0"/>
    <m/>
  </r>
  <r>
    <x v="43"/>
    <x v="13"/>
    <x v="0"/>
    <d v="2025-12-15T00:00:00"/>
    <x v="0"/>
    <m/>
    <m/>
    <s v="anticollision fault"/>
    <x v="41"/>
    <d v="2025-12-13T11:15:00"/>
    <x v="2"/>
    <x v="1"/>
    <x v="5"/>
    <n v="15"/>
    <x v="16"/>
    <x v="16"/>
    <s v="Safety risk, structural damage, equipment outage, and possible container handling interruption."/>
    <n v="9"/>
    <n v="10"/>
    <n v="4"/>
    <n v="10"/>
    <n v="5"/>
    <n v="2"/>
    <x v="26"/>
    <s v="Perform collision RCA, inspect structures and revalidate anti-collision sensors; retrain operators."/>
    <x v="0"/>
    <s v="auto steering issue due to wrong entry at the bay"/>
    <s v="adjusted with OP"/>
    <x v="1"/>
    <d v="2026-07-14T00:00:00"/>
    <x v="5"/>
    <n v="4"/>
    <n v="1"/>
    <n v="40"/>
    <x v="0"/>
    <m/>
  </r>
  <r>
    <x v="44"/>
    <x v="18"/>
    <x v="1"/>
    <d v="2025-12-16T00:00:00"/>
    <x v="0"/>
    <m/>
    <m/>
    <s v="Engine didn't Started"/>
    <x v="42"/>
    <d v="2025-12-16T14:25:12"/>
    <x v="0"/>
    <x v="1"/>
    <x v="5"/>
    <n v="10.200000000000001"/>
    <x v="7"/>
    <x v="7"/>
    <s v="Equipment cannot be put into service, causing startup delay and lost operating time."/>
    <n v="8"/>
    <n v="6"/>
    <n v="4"/>
    <n v="6"/>
    <n v="4"/>
    <n v="1"/>
    <x v="27"/>
    <s v="Check battery voltage, starter relay and ECU inputs; verify enable interlocks."/>
    <x v="0"/>
    <m/>
    <m/>
    <x v="0"/>
    <m/>
    <x v="1"/>
    <n v="4"/>
    <n v="1"/>
    <n v="24"/>
    <x v="1"/>
    <m/>
  </r>
  <r>
    <x v="45"/>
    <x v="19"/>
    <x v="1"/>
    <d v="2025-12-21T00:00:00"/>
    <x v="0"/>
    <m/>
    <m/>
    <s v="Trolley noise"/>
    <x v="43"/>
    <d v="2025-12-19T10:20:00"/>
    <x v="8"/>
    <x v="1"/>
    <x v="5"/>
    <n v="19.8"/>
    <x v="2"/>
    <x v="2"/>
    <s v="Inability to position spreader correctly, cycle interruption, and handling delay."/>
    <n v="8"/>
    <n v="6"/>
    <n v="4"/>
    <n v="6"/>
    <n v="3"/>
    <n v="5"/>
    <x v="23"/>
    <s v="Inspect trolley drives, cable reels and limit switches; test trolley inverter."/>
    <x v="0"/>
    <s v="op fault due to worng entry"/>
    <s v="communicated with op and theis issue will be raised in final commissioning for busbar to VAHLE "/>
    <x v="0"/>
    <d v="2026-07-09T00:00:00"/>
    <x v="1"/>
    <n v="3"/>
    <n v="5"/>
    <n v="90"/>
    <x v="0"/>
    <m/>
  </r>
  <r>
    <x v="46"/>
    <x v="15"/>
    <x v="1"/>
    <d v="2025-12-21T00:00:00"/>
    <x v="0"/>
    <m/>
    <m/>
    <s v="trolley reverse overtravel fault"/>
    <x v="44"/>
    <d v="2025-12-19T10:35:00"/>
    <x v="2"/>
    <x v="1"/>
    <x v="5"/>
    <n v="15"/>
    <x v="8"/>
    <x v="8"/>
    <s v="Operational performance degradation and need for maintenance review."/>
    <n v="8"/>
    <n v="4"/>
    <n v="4"/>
    <n v="6"/>
    <n v="7"/>
    <n v="2"/>
    <x v="28"/>
    <s v="Inspect and test limit switches and end stops; verify encoder calibration and control logic; reset faults and perform functional test."/>
    <x v="0"/>
    <s v="PLC stop at start up phase "/>
    <s v="run PLC"/>
    <x v="0"/>
    <d v="2026-07-09T00:00:00"/>
    <x v="1"/>
    <n v="7"/>
    <n v="2"/>
    <n v="84"/>
    <x v="0"/>
    <m/>
  </r>
  <r>
    <x v="47"/>
    <x v="15"/>
    <x v="1"/>
    <d v="2025-12-22T00:00:00"/>
    <x v="0"/>
    <m/>
    <m/>
    <s v="trolley noise related to position LS"/>
    <x v="45"/>
    <d v="2025-12-22T16:40:00"/>
    <x v="8"/>
    <x v="1"/>
    <x v="6"/>
    <n v="19.8"/>
    <x v="2"/>
    <x v="2"/>
    <s v="Inability to position spreader correctly, cycle interruption, and handling delay."/>
    <n v="8"/>
    <n v="6"/>
    <n v="4"/>
    <n v="6"/>
    <n v="3"/>
    <n v="2"/>
    <x v="14"/>
    <s v="Inspect trolley drives, cable reels and limit switches; test trolley inverter."/>
    <x v="0"/>
    <s v="OP fault due to rough landing "/>
    <s v="communicated with Ops to land properly and how to fix this issue"/>
    <x v="0"/>
    <d v="2026-05-25T00:00:00"/>
    <x v="1"/>
    <n v="3"/>
    <n v="2"/>
    <n v="36"/>
    <x v="0"/>
    <m/>
  </r>
  <r>
    <x v="48"/>
    <x v="1"/>
    <x v="1"/>
    <d v="2025-12-25T00:00:00"/>
    <x v="0"/>
    <m/>
    <m/>
    <s v="trolley noise related to position LS"/>
    <x v="46"/>
    <d v="2025-12-25T03:40:00"/>
    <x v="8"/>
    <x v="1"/>
    <x v="6"/>
    <n v="19.8"/>
    <x v="2"/>
    <x v="2"/>
    <s v="Inability to position spreader correctly, cycle interruption, and handling delay."/>
    <n v="8"/>
    <n v="6"/>
    <n v="4"/>
    <n v="6"/>
    <n v="3"/>
    <n v="1"/>
    <x v="13"/>
    <s v="Inspect trolley drives, cable reels and limit switches; test trolley inverter."/>
    <x v="0"/>
    <s v="OP fault"/>
    <s v="Sessions for operators/supervisors/maintenance team"/>
    <x v="0"/>
    <d v="2026-06-29T00:00:00"/>
    <x v="1"/>
    <n v="3"/>
    <n v="1"/>
    <n v="18"/>
    <x v="0"/>
    <m/>
  </r>
  <r>
    <x v="49"/>
    <x v="13"/>
    <x v="0"/>
    <d v="2025-12-27T00:00:00"/>
    <x v="0"/>
    <m/>
    <m/>
    <s v="No twin Down"/>
    <x v="47"/>
    <d v="2025-12-27T01:19:36"/>
    <x v="2"/>
    <x v="1"/>
    <x v="6"/>
    <n v="15"/>
    <x v="4"/>
    <x v="4"/>
    <s v="Loss of command response, unsafe operating condition, and immediate operational downtime."/>
    <n v="9"/>
    <n v="6"/>
    <n v="4"/>
    <n v="7"/>
    <n v="2"/>
    <n v="5"/>
    <x v="0"/>
    <s v="Check control PLC, HMI comms, E-stop circuits; reload software if needed."/>
    <x v="0"/>
    <m/>
    <m/>
    <x v="0"/>
    <m/>
    <x v="0"/>
    <n v="2"/>
    <n v="5"/>
    <n v="70"/>
    <x v="1"/>
    <m/>
  </r>
  <r>
    <x v="50"/>
    <x v="13"/>
    <x v="0"/>
    <d v="2025-12-28T00:00:00"/>
    <x v="0"/>
    <m/>
    <m/>
    <s v="No spreader movment"/>
    <x v="48"/>
    <d v="2025-12-27T21:10:48"/>
    <x v="0"/>
    <x v="1"/>
    <x v="6"/>
    <n v="10.200000000000001"/>
    <x v="4"/>
    <x v="4"/>
    <s v="Loss of command response, unsafe operating condition, and immediate operational downtime."/>
    <n v="9"/>
    <n v="6"/>
    <n v="4"/>
    <n v="7"/>
    <n v="2"/>
    <n v="5"/>
    <x v="0"/>
    <s v="Check control PLC, HMI comms, E-stop circuits; reload software if needed."/>
    <x v="0"/>
    <s v="curcumstantial issue"/>
    <s v="a new alarm was installed"/>
    <x v="0"/>
    <d v="2025-11-30T00:00:00"/>
    <x v="0"/>
    <n v="1"/>
    <n v="3"/>
    <n v="21"/>
    <x v="0"/>
    <m/>
  </r>
  <r>
    <x v="51"/>
    <x v="20"/>
    <x v="1"/>
    <d v="2026-02-13T00:00:00"/>
    <x v="1"/>
    <m/>
    <m/>
    <s v="gantey stop due to anticollision left"/>
    <x v="49"/>
    <d v="2026-02-13T06:00:00"/>
    <x v="17"/>
    <x v="2"/>
    <x v="7"/>
    <n v="4.8"/>
    <x v="16"/>
    <x v="16"/>
    <s v="Safety risk, structural damage, equipment outage, and possible container handling interruption."/>
    <n v="8"/>
    <n v="10"/>
    <n v="3"/>
    <n v="10"/>
    <n v="5"/>
    <n v="1"/>
    <x v="29"/>
    <s v="Perform collision RCA, inspect structures and revalidate anti-collision sensors; retrain operators."/>
    <x v="2"/>
    <s v="op fault due to worng entry"/>
    <s v="communicated with op"/>
    <x v="0"/>
    <d v="2026-06-16T00:00:00"/>
    <x v="5"/>
    <n v="5"/>
    <n v="1"/>
    <n v="50"/>
    <x v="0"/>
    <m/>
  </r>
  <r>
    <x v="52"/>
    <x v="21"/>
    <x v="1"/>
    <d v="2026-02-16T00:00:00"/>
    <x v="1"/>
    <m/>
    <m/>
    <s v="wrong landed on container"/>
    <x v="50"/>
    <d v="2026-02-16T17:31:05"/>
    <x v="0"/>
    <x v="2"/>
    <x v="8"/>
    <n v="10.200000000000001"/>
    <x v="6"/>
    <x v="6"/>
    <s v="Mislanding, handling delay, risk of cargo/spreader damage, and reduced operating accuracy."/>
    <n v="8"/>
    <n v="6"/>
    <n v="4"/>
    <n v="6"/>
    <n v="8"/>
    <n v="2"/>
    <x v="12"/>
    <s v="Check landing sensors and operator guidance; calibrate spreader position sensors."/>
    <x v="0"/>
    <s v="defected trolley sensor magnet"/>
    <s v="replaced"/>
    <x v="0"/>
    <d v="2026-02-27T00:00:00"/>
    <x v="1"/>
    <n v="6"/>
    <n v="1"/>
    <n v="36"/>
    <x v="0"/>
    <m/>
  </r>
  <r>
    <x v="53"/>
    <x v="15"/>
    <x v="1"/>
    <d v="2026-02-19T00:00:00"/>
    <x v="1"/>
    <m/>
    <m/>
    <s v="Spreader not fully landed"/>
    <x v="51"/>
    <d v="2026-02-19T13:20:00"/>
    <x v="0"/>
    <x v="2"/>
    <x v="8"/>
    <n v="10.200000000000001"/>
    <x v="4"/>
    <x v="4"/>
    <s v="Loss of command response, unsafe operating condition, and immediate operational downtime."/>
    <n v="8"/>
    <n v="6"/>
    <n v="4"/>
    <n v="6"/>
    <n v="2"/>
    <n v="8"/>
    <x v="12"/>
    <s v="Check control PLC, HMI comms, E-stop circuits; reload software if needed."/>
    <x v="0"/>
    <s v="lock nut not well fixed"/>
    <s v="retighten loosen nut."/>
    <x v="0"/>
    <d v="2026-06-07T00:00:00"/>
    <x v="1"/>
    <n v="1"/>
    <n v="7"/>
    <n v="42"/>
    <x v="0"/>
    <m/>
  </r>
  <r>
    <x v="54"/>
    <x v="22"/>
    <x v="1"/>
    <d v="2026-02-20T00:00:00"/>
    <x v="1"/>
    <m/>
    <m/>
    <s v="seat locking arm has a problem"/>
    <x v="52"/>
    <d v="2026-02-20T02:00:00"/>
    <x v="10"/>
    <x v="2"/>
    <x v="8"/>
    <n v="30"/>
    <x v="17"/>
    <x v="17"/>
    <s v="Operator permissive may be lost or misused, preventing operation or creating unsafe condition."/>
    <n v="8"/>
    <n v="1"/>
    <n v="5"/>
    <n v="7"/>
    <n v="4"/>
    <n v="4"/>
    <x v="7"/>
    <s v="Repair/replace seat locking mechanism; train on correct use."/>
    <x v="0"/>
    <s v="container issue"/>
    <s v="Adjusted with side shift "/>
    <x v="1"/>
    <d v="2026-07-12T00:00:00"/>
    <x v="0"/>
    <n v="3"/>
    <n v="3"/>
    <n v="63"/>
    <x v="0"/>
    <m/>
  </r>
  <r>
    <x v="55"/>
    <x v="5"/>
    <x v="0"/>
    <d v="2026-02-20T00:00:00"/>
    <x v="1"/>
    <m/>
    <m/>
    <s v="Trolley encoder position check fault"/>
    <x v="53"/>
    <d v="2026-02-20T09:05:00"/>
    <x v="2"/>
    <x v="2"/>
    <x v="8"/>
    <n v="15"/>
    <x v="2"/>
    <x v="2"/>
    <s v="Inability to position spreader correctly, cycle interruption, and handling delay."/>
    <n v="9"/>
    <n v="6"/>
    <n v="4"/>
    <n v="7"/>
    <n v="3"/>
    <n v="3"/>
    <x v="22"/>
    <s v="Inspect trolley drives, cable reels and limit switches; test trolley inverter."/>
    <x v="1"/>
    <m/>
    <m/>
    <x v="0"/>
    <m/>
    <x v="0"/>
    <n v="3"/>
    <n v="3"/>
    <n v="63"/>
    <x v="1"/>
    <m/>
  </r>
  <r>
    <x v="56"/>
    <x v="23"/>
    <x v="1"/>
    <d v="2026-02-20T00:00:00"/>
    <x v="1"/>
    <m/>
    <m/>
    <s v="Hoist emergency brake #2 release fault"/>
    <x v="54"/>
    <d v="2026-02-20T11:50:00"/>
    <x v="8"/>
    <x v="2"/>
    <x v="8"/>
    <n v="19.8"/>
    <x v="18"/>
    <x v="18"/>
    <s v="Operational performance degradation and need for maintenance review."/>
    <n v="8"/>
    <n v="7"/>
    <n v="4"/>
    <n v="7"/>
    <n v="3"/>
    <n v="1"/>
    <x v="15"/>
    <s v="Test emergency brake operation; inspect brake pads, actuators, and control circuits; repair/replace faulty components and validate safety function."/>
    <x v="0"/>
    <s v="OP fault gate not closed"/>
    <s v="instructed OP"/>
    <x v="0"/>
    <d v="2026-05-29T00:00:00"/>
    <x v="0"/>
    <n v="3"/>
    <n v="1"/>
    <n v="21"/>
    <x v="0"/>
    <m/>
  </r>
  <r>
    <x v="57"/>
    <x v="24"/>
    <x v="1"/>
    <d v="2026-02-20T00:00:00"/>
    <x v="1"/>
    <m/>
    <m/>
    <s v="Diesel water separator replacement"/>
    <x v="55"/>
    <d v="2026-02-20T13:30:00"/>
    <x v="8"/>
    <x v="2"/>
    <x v="8"/>
    <n v="19.8"/>
    <x v="3"/>
    <x v="3"/>
    <s v="Machine unavailable for service, immediate downtime, and possible operational backlog."/>
    <n v="8"/>
    <n v="6"/>
    <n v="4"/>
    <n v="6"/>
    <n v="4"/>
    <n v="1"/>
    <x v="27"/>
    <s v="Check battery/ECU/priming; verify fuel line and filters; test starter circuit."/>
    <x v="0"/>
    <s v="PLC in stop mode"/>
    <s v="adjusted PLC start setting to ( warm start RUN mode)"/>
    <x v="0"/>
    <d v="2025-11-30T00:00:00"/>
    <x v="1"/>
    <n v="3"/>
    <n v="1"/>
    <n v="18"/>
    <x v="0"/>
    <m/>
  </r>
  <r>
    <x v="58"/>
    <x v="25"/>
    <x v="1"/>
    <d v="2026-02-21T00:00:00"/>
    <x v="1"/>
    <m/>
    <m/>
    <s v="loose connection in right joystick"/>
    <x v="56"/>
    <d v="2026-02-21T01:00:00"/>
    <x v="0"/>
    <x v="2"/>
    <x v="8"/>
    <n v="10.200000000000001"/>
    <x v="19"/>
    <x v="19"/>
    <s v="Poor or no operator input response, erratic movement commands, and cycle interruption."/>
    <n v="8"/>
    <n v="5"/>
    <n v="4"/>
    <n v="6"/>
    <n v="3"/>
    <n v="1"/>
    <x v="13"/>
    <s v="Tighten/replace joystick and connectors; test in service mode."/>
    <x v="0"/>
    <s v="the sensor plate fixation incorrect"/>
    <s v="Adjusted and rolled out to all RTGs "/>
    <x v="0"/>
    <d v="2025-11-30T00:00:00"/>
    <x v="1"/>
    <n v="2"/>
    <n v="1"/>
    <n v="12"/>
    <x v="0"/>
    <m/>
  </r>
  <r>
    <x v="59"/>
    <x v="26"/>
    <x v="1"/>
    <d v="2026-02-21T00:00:00"/>
    <x v="1"/>
    <m/>
    <m/>
    <s v="loose connection in left joystick"/>
    <x v="57"/>
    <d v="2026-02-21T01:30:00"/>
    <x v="2"/>
    <x v="2"/>
    <x v="8"/>
    <n v="15"/>
    <x v="19"/>
    <x v="19"/>
    <s v="Poor or no operator input response, erratic movement commands, and cycle interruption."/>
    <n v="8"/>
    <n v="5"/>
    <n v="4"/>
    <n v="6"/>
    <n v="3"/>
    <n v="1"/>
    <x v="13"/>
    <s v="Tighten/replace joystick and connectors; test in service mode."/>
    <x v="0"/>
    <s v="lock nut not well fixed"/>
    <s v="retighten loosen nut."/>
    <x v="0"/>
    <d v="2026-06-07T00:00:00"/>
    <x v="1"/>
    <n v="2"/>
    <n v="1"/>
    <n v="12"/>
    <x v="0"/>
    <m/>
  </r>
  <r>
    <x v="60"/>
    <x v="6"/>
    <x v="1"/>
    <d v="2026-02-21T00:00:00"/>
    <x v="1"/>
    <m/>
    <m/>
    <s v="loose connection in right joystick"/>
    <x v="58"/>
    <d v="2026-02-21T02:10:00"/>
    <x v="0"/>
    <x v="2"/>
    <x v="8"/>
    <n v="10.200000000000001"/>
    <x v="19"/>
    <x v="19"/>
    <s v="Poor or no operator input response, erratic movement commands, and cycle interruption."/>
    <n v="8"/>
    <n v="5"/>
    <n v="4"/>
    <n v="6"/>
    <n v="3"/>
    <n v="1"/>
    <x v="13"/>
    <s v="Tighten/replace joystick and connectors; test in service mode."/>
    <x v="0"/>
    <s v="OP use the lock in wrong direction"/>
    <s v="instructed OP for correct use"/>
    <x v="0"/>
    <d v="2026-06-07T00:00:00"/>
    <x v="1"/>
    <n v="3"/>
    <n v="1"/>
    <n v="18"/>
    <x v="0"/>
    <m/>
  </r>
  <r>
    <x v="61"/>
    <x v="11"/>
    <x v="0"/>
    <d v="2026-02-21T00:00:00"/>
    <x v="1"/>
    <m/>
    <m/>
    <s v="No hoist downd"/>
    <x v="59"/>
    <d v="2026-02-21T14:28:00"/>
    <x v="17"/>
    <x v="2"/>
    <x v="8"/>
    <n v="4.8"/>
    <x v="11"/>
    <x v="11"/>
    <s v="Unable to lift/lower load, container handling interruption, and berth or yard productivity loss."/>
    <n v="9"/>
    <n v="6"/>
    <n v="3"/>
    <n v="6"/>
    <n v="3"/>
    <n v="7"/>
    <x v="30"/>
    <s v="Check hoist brakes, over-travel limit switches, inverter alarms, motor and encoder."/>
    <x v="0"/>
    <s v="due to backlash in gates and vibration"/>
    <s v="all gates adjustment project in prigress to fix all mechanical and sensor issues"/>
    <x v="1"/>
    <d v="2026-07-15T00:00:00"/>
    <x v="1"/>
    <n v="1"/>
    <n v="5"/>
    <n v="30"/>
    <x v="0"/>
    <m/>
  </r>
  <r>
    <x v="62"/>
    <x v="19"/>
    <x v="1"/>
    <d v="2026-02-21T00:00:00"/>
    <x v="1"/>
    <m/>
    <m/>
    <s v="No lock"/>
    <x v="60"/>
    <d v="2026-02-21T17:20:00"/>
    <x v="2"/>
    <x v="2"/>
    <x v="8"/>
    <n v="15"/>
    <x v="4"/>
    <x v="4"/>
    <s v="Loss of command response, unsafe operating condition, and immediate operational downtime."/>
    <n v="8"/>
    <n v="6"/>
    <n v="4"/>
    <n v="6"/>
    <n v="2"/>
    <n v="1"/>
    <x v="31"/>
    <s v="Check control PLC, HMI comms, E-stop circuits; reload software if needed."/>
    <x v="2"/>
    <s v="defected load cell"/>
    <s v="replaced against warranty claim"/>
    <x v="0"/>
    <d v="2026-06-02T00:00:00"/>
    <x v="1"/>
    <n v="1"/>
    <n v="1"/>
    <n v="6"/>
    <x v="0"/>
    <m/>
  </r>
  <r>
    <x v="63"/>
    <x v="22"/>
    <x v="1"/>
    <d v="2026-02-26T00:00:00"/>
    <x v="1"/>
    <m/>
    <m/>
    <s v="operational fault misuse of the seat loc"/>
    <x v="61"/>
    <d v="2026-02-26T17:15:00"/>
    <x v="10"/>
    <x v="2"/>
    <x v="9"/>
    <n v="30"/>
    <x v="17"/>
    <x v="17"/>
    <s v="Operator permissive may be lost or misused, preventing operation or creating unsafe condition."/>
    <n v="8"/>
    <n v="1"/>
    <n v="5"/>
    <n v="7"/>
    <n v="4"/>
    <n v="4"/>
    <x v="7"/>
    <s v="Repair/replace seat locking mechanism; train on correct use."/>
    <x v="0"/>
    <s v="OP fault due to rough landing "/>
    <s v="communicated with Ops to land properly and how to fix this issue"/>
    <x v="1"/>
    <d v="2026-06-01T00:00:00"/>
    <x v="0"/>
    <n v="4"/>
    <n v="4"/>
    <n v="112"/>
    <x v="0"/>
    <m/>
  </r>
  <r>
    <x v="64"/>
    <x v="8"/>
    <x v="0"/>
    <d v="2026-02-28T00:00:00"/>
    <x v="1"/>
    <m/>
    <m/>
    <s v="Spreader lock won't work"/>
    <x v="62"/>
    <d v="2026-02-28T19:15:00"/>
    <x v="0"/>
    <x v="2"/>
    <x v="9"/>
    <n v="10.200000000000001"/>
    <x v="0"/>
    <x v="0"/>
    <s v="Inability to lock/unlock or position spreader correctly, creating handling disruption and safety exposure."/>
    <n v="9"/>
    <n v="6"/>
    <n v="4"/>
    <n v="7"/>
    <n v="2"/>
    <n v="4"/>
    <x v="10"/>
    <s v="Inspect twistlocks, hydraulics and sensors; recalibrate spreader controller."/>
    <x v="1"/>
    <s v="SP 6 pump CB trip"/>
    <s v="RCA was done and hour meter was replaced "/>
    <x v="0"/>
    <d v="2025-11-30T00:00:00"/>
    <x v="0"/>
    <n v="1"/>
    <n v="1"/>
    <n v="7"/>
    <x v="0"/>
    <m/>
  </r>
  <r>
    <x v="65"/>
    <x v="9"/>
    <x v="1"/>
    <d v="2026-02-28T00:00:00"/>
    <x v="1"/>
    <m/>
    <m/>
    <s v="Gantry movement doesn't work"/>
    <x v="63"/>
    <d v="2026-02-28T20:10:00"/>
    <x v="21"/>
    <x v="2"/>
    <x v="9"/>
    <n v="49.8"/>
    <x v="12"/>
    <x v="12"/>
    <s v="Equipment cannot travel to position, causing job delay, queue buildup, and lower productivity."/>
    <n v="8"/>
    <n v="6"/>
    <n v="5"/>
    <n v="7"/>
    <n v="3"/>
    <n v="7"/>
    <x v="32"/>
    <s v="Inspect busbar/limit switches, travel drives and interlocks; test inverter and alignment."/>
    <x v="0"/>
    <s v="no spreader movement"/>
    <s v="reset spreader power"/>
    <x v="1"/>
    <d v="2026-07-11T00:00:00"/>
    <x v="0"/>
    <n v="3"/>
    <n v="7"/>
    <n v="147"/>
    <x v="0"/>
    <m/>
  </r>
  <r>
    <x v="66"/>
    <x v="27"/>
    <x v="1"/>
    <d v="2026-03-02T00:00:00"/>
    <x v="1"/>
    <m/>
    <m/>
    <s v="busbar arm motor triped"/>
    <x v="64"/>
    <d v="2026-03-02T12:50:00"/>
    <x v="2"/>
    <x v="3"/>
    <x v="10"/>
    <n v="15"/>
    <x v="20"/>
    <x v="20"/>
    <s v="Loss of electrical supply during travel, movement interruption, and repeated operational stoppages."/>
    <n v="8"/>
    <n v="6"/>
    <n v="4"/>
    <n v="6"/>
    <n v="3"/>
    <n v="2"/>
    <x v="14"/>
    <s v="Clean/lubricate busbar; realign arms; verify contactor and circuit breaker."/>
    <x v="0"/>
    <s v="due to backlash in gates and vibration"/>
    <s v="all gates adjustment project in prigress to fix all mechanical and sensor issues"/>
    <x v="0"/>
    <d v="2026-07-15T00:00:00"/>
    <x v="1"/>
    <n v="1"/>
    <n v="1"/>
    <n v="6"/>
    <x v="0"/>
    <m/>
  </r>
  <r>
    <x v="67"/>
    <x v="2"/>
    <x v="0"/>
    <d v="2026-03-03T00:00:00"/>
    <x v="1"/>
    <m/>
    <m/>
    <s v="No hoist movement"/>
    <x v="65"/>
    <d v="2026-03-02T21:45:00"/>
    <x v="2"/>
    <x v="3"/>
    <x v="10"/>
    <n v="15"/>
    <x v="11"/>
    <x v="11"/>
    <s v="Unable to lift/lower load, container handling interruption, and berth or yard productivity loss."/>
    <n v="9"/>
    <n v="6"/>
    <n v="4"/>
    <n v="7"/>
    <n v="3"/>
    <n v="5"/>
    <x v="4"/>
    <s v="Check hoist brakes, over-travel limit switches, inverter alarms, motor and encoder."/>
    <x v="0"/>
    <s v="OP fault due to rough landing "/>
    <s v="communicated with Ops to land properly and how to fix this issue"/>
    <x v="1"/>
    <d v="2026-05-25T00:00:00"/>
    <x v="0"/>
    <n v="3"/>
    <n v="5"/>
    <n v="105"/>
    <x v="0"/>
    <m/>
  </r>
  <r>
    <x v="68"/>
    <x v="5"/>
    <x v="0"/>
    <d v="2026-03-03T00:00:00"/>
    <x v="1"/>
    <m/>
    <m/>
    <s v="No boom movement up"/>
    <x v="66"/>
    <d v="2026-03-02T00:55:00"/>
    <x v="0"/>
    <x v="3"/>
    <x v="10"/>
    <n v="10.200000000000001"/>
    <x v="4"/>
    <x v="4"/>
    <s v="Loss of command response, unsafe operating condition, and immediate operational downtime."/>
    <n v="9"/>
    <n v="6"/>
    <n v="4"/>
    <n v="7"/>
    <n v="2"/>
    <n v="6"/>
    <x v="28"/>
    <s v="Check control PLC, HMI comms, E-stop circuits; reload software if needed."/>
    <x v="0"/>
    <s v="due to backlash in gates and vibration"/>
    <s v="all gates adjustment project in prigress to fix all mechanical and sensor issues"/>
    <x v="0"/>
    <d v="2026-06-15T00:00:00"/>
    <x v="0"/>
    <n v="1"/>
    <n v="4"/>
    <n v="28"/>
    <x v="0"/>
    <m/>
  </r>
  <r>
    <x v="69"/>
    <x v="12"/>
    <x v="1"/>
    <d v="2026-03-03T00:00:00"/>
    <x v="1"/>
    <m/>
    <m/>
    <s v="Spreader twistlock overtime motion"/>
    <x v="67"/>
    <d v="2026-03-02T01:30:00"/>
    <x v="2"/>
    <x v="3"/>
    <x v="10"/>
    <n v="15"/>
    <x v="0"/>
    <x v="0"/>
    <s v="Inability to lock/unlock or position spreader correctly, creating handling disruption and safety exposure."/>
    <n v="8"/>
    <n v="6"/>
    <n v="4"/>
    <n v="6"/>
    <n v="2"/>
    <n v="1"/>
    <x v="31"/>
    <s v="Inspect twistlocks, hydraulics and sensors; recalibrate spreader controller."/>
    <x v="0"/>
    <s v="oil leakeage from breather"/>
    <s v="bubenzer will replace the rail brakes"/>
    <x v="0"/>
    <d v="2026-06-30T00:00:00"/>
    <x v="1"/>
    <n v="1"/>
    <n v="1"/>
    <n v="6"/>
    <x v="0"/>
    <m/>
  </r>
  <r>
    <x v="70"/>
    <x v="24"/>
    <x v="1"/>
    <d v="2026-03-03T00:00:00"/>
    <x v="1"/>
    <m/>
    <m/>
    <s v="Spreader twistlock overtime motion"/>
    <x v="68"/>
    <d v="2026-03-02T23:30:00"/>
    <x v="2"/>
    <x v="3"/>
    <x v="10"/>
    <n v="15"/>
    <x v="0"/>
    <x v="0"/>
    <s v="Inability to lock/unlock or position spreader correctly, creating handling disruption and safety exposure."/>
    <n v="8"/>
    <n v="6"/>
    <n v="4"/>
    <n v="6"/>
    <n v="2"/>
    <n v="1"/>
    <x v="31"/>
    <s v="Inspect twistlocks, hydraulics and sensors; recalibrate spreader controller."/>
    <x v="0"/>
    <s v="boom service crane anchor sensor defected "/>
    <s v="replaced sensor and raise claim"/>
    <x v="0"/>
    <d v="2026-06-07T00:00:00"/>
    <x v="1"/>
    <n v="1"/>
    <n v="1"/>
    <n v="6"/>
    <x v="0"/>
    <m/>
  </r>
  <r>
    <x v="71"/>
    <x v="15"/>
    <x v="1"/>
    <d v="2026-03-04T00:00:00"/>
    <x v="1"/>
    <m/>
    <m/>
    <s v="RTG13 gantry steering was misaligned"/>
    <x v="69"/>
    <d v="2026-03-03T11:05:00"/>
    <x v="2"/>
    <x v="3"/>
    <x v="10"/>
    <n v="15"/>
    <x v="12"/>
    <x v="12"/>
    <s v="Equipment cannot travel to position, causing job delay, queue buildup, and lower productivity."/>
    <n v="8"/>
    <n v="6"/>
    <n v="4"/>
    <n v="6"/>
    <n v="3"/>
    <n v="7"/>
    <x v="30"/>
    <s v="Inspect busbar/limit switches, travel drives and interlocks; test inverter and alignment."/>
    <x v="0"/>
    <s v="blower motor defected"/>
    <s v="reised claim"/>
    <x v="1"/>
    <d v="2026-06-25T00:00:00"/>
    <x v="1"/>
    <n v="3"/>
    <n v="7"/>
    <n v="126"/>
    <x v="0"/>
    <m/>
  </r>
  <r>
    <x v="72"/>
    <x v="23"/>
    <x v="1"/>
    <d v="2026-03-05T00:00:00"/>
    <x v="1"/>
    <m/>
    <m/>
    <s v="Wrong landed and twist lock sinal missin"/>
    <x v="70"/>
    <d v="2026-03-04T11:15:00"/>
    <x v="22"/>
    <x v="3"/>
    <x v="10"/>
    <n v="25.2"/>
    <x v="6"/>
    <x v="6"/>
    <s v="Mislanding, handling delay, risk of cargo/spreader damage, and reduced operating accuracy."/>
    <n v="8"/>
    <n v="6"/>
    <n v="4"/>
    <n v="6"/>
    <n v="8"/>
    <n v="4"/>
    <x v="6"/>
    <s v="Check landing sensors and operator guidance; calibrate spreader position sensors."/>
    <x v="0"/>
    <s v="OP fault"/>
    <s v="Sessions for operators/supervisors/maintenance team"/>
    <x v="1"/>
    <d v="2026-06-14T00:00:00"/>
    <x v="1"/>
    <n v="8"/>
    <n v="4"/>
    <n v="192"/>
    <x v="0"/>
    <m/>
  </r>
  <r>
    <x v="73"/>
    <x v="0"/>
    <x v="0"/>
    <d v="2026-03-06T00:00:00"/>
    <x v="1"/>
    <m/>
    <m/>
    <s v="No hoist"/>
    <x v="71"/>
    <d v="2026-03-06T01:55:00"/>
    <x v="8"/>
    <x v="3"/>
    <x v="10"/>
    <n v="19.8"/>
    <x v="11"/>
    <x v="11"/>
    <s v="Unable to lift/lower load, container handling interruption, and berth or yard productivity loss."/>
    <n v="9"/>
    <n v="6"/>
    <n v="4"/>
    <n v="7"/>
    <n v="3"/>
    <n v="6"/>
    <x v="30"/>
    <s v="Check hoist brakes, over-travel limit switches, inverter alarms, motor and encoder."/>
    <x v="1"/>
    <m/>
    <m/>
    <x v="1"/>
    <m/>
    <x v="0"/>
    <n v="3"/>
    <n v="6"/>
    <n v="126"/>
    <x v="1"/>
    <m/>
  </r>
  <r>
    <x v="74"/>
    <x v="28"/>
    <x v="1"/>
    <d v="2026-03-07T00:00:00"/>
    <x v="1"/>
    <m/>
    <m/>
    <s v="no gantry when shift between block"/>
    <x v="72"/>
    <d v="2026-03-07T01:53:00"/>
    <x v="23"/>
    <x v="3"/>
    <x v="10"/>
    <n v="13.2"/>
    <x v="12"/>
    <x v="12"/>
    <s v="Equipment cannot travel to position, causing job delay, queue buildup, and lower productivity."/>
    <n v="8"/>
    <n v="6"/>
    <n v="4"/>
    <n v="6"/>
    <n v="3"/>
    <n v="8"/>
    <x v="25"/>
    <s v="Inspect busbar/limit switches, travel drives and interlocks; test inverter and alignment."/>
    <x v="0"/>
    <m/>
    <m/>
    <x v="1"/>
    <m/>
    <x v="1"/>
    <n v="3"/>
    <n v="8"/>
    <n v="144"/>
    <x v="1"/>
    <m/>
  </r>
  <r>
    <x v="75"/>
    <x v="18"/>
    <x v="1"/>
    <d v="2026-03-07T00:00:00"/>
    <x v="1"/>
    <m/>
    <m/>
    <s v="no gantry when shift between block"/>
    <x v="72"/>
    <d v="2026-03-07T01:51:00"/>
    <x v="24"/>
    <x v="3"/>
    <x v="10"/>
    <n v="10.799999999999999"/>
    <x v="12"/>
    <x v="12"/>
    <s v="Equipment cannot travel to position, causing job delay, queue buildup, and lower productivity."/>
    <n v="8"/>
    <n v="6"/>
    <n v="4"/>
    <n v="6"/>
    <n v="3"/>
    <n v="5"/>
    <x v="23"/>
    <s v="Inspect busbar/limit switches, travel drives and interlocks; test inverter and alignment."/>
    <x v="0"/>
    <s v="boom service crane anchor sensor defected "/>
    <s v="replaced sensor and raise claim"/>
    <x v="0"/>
    <d v="2026-06-07T00:00:00"/>
    <x v="1"/>
    <n v="1"/>
    <n v="2"/>
    <n v="12"/>
    <x v="0"/>
    <m/>
  </r>
  <r>
    <x v="76"/>
    <x v="6"/>
    <x v="1"/>
    <d v="2026-03-09T00:00:00"/>
    <x v="1"/>
    <m/>
    <m/>
    <s v="steering issue reported by operator"/>
    <x v="73"/>
    <d v="2026-03-09T16:05:03"/>
    <x v="0"/>
    <x v="3"/>
    <x v="11"/>
    <n v="10.200000000000001"/>
    <x v="21"/>
    <x v="21"/>
    <s v="Poor maneuverability, travel misalignment, safety risk, and operational delay."/>
    <n v="8"/>
    <n v="6"/>
    <n v="4"/>
    <n v="6"/>
    <n v="2"/>
    <n v="6"/>
    <x v="16"/>
    <s v="Calibrate auto-steering; inspect linkages/sensors; realign wheels."/>
    <x v="0"/>
    <s v="OP fault due to rough landing "/>
    <s v="communicated with Ops to land properly and how to fix this issue"/>
    <x v="0"/>
    <d v="2026-05-25T00:00:00"/>
    <x v="1"/>
    <n v="2"/>
    <n v="6"/>
    <n v="72"/>
    <x v="0"/>
    <m/>
  </r>
  <r>
    <x v="77"/>
    <x v="11"/>
    <x v="0"/>
    <d v="2026-03-09T00:00:00"/>
    <x v="1"/>
    <m/>
    <m/>
    <s v="Hoist up function is not working"/>
    <x v="74"/>
    <d v="2026-03-09T17:10:00"/>
    <x v="1"/>
    <x v="3"/>
    <x v="11"/>
    <n v="12"/>
    <x v="11"/>
    <x v="11"/>
    <s v="Unable to lift/lower load, container handling interruption, and berth or yard productivity loss."/>
    <n v="9"/>
    <n v="6"/>
    <n v="4"/>
    <n v="7"/>
    <n v="3"/>
    <n v="7"/>
    <x v="32"/>
    <s v="Check hoist brakes, over-travel limit switches, inverter alarms, motor and encoder."/>
    <x v="0"/>
    <s v="the E brake LS gab need adjustment "/>
    <s v="adjusted and the brakes are beening checked in pre operation checks"/>
    <x v="1"/>
    <d v="2026-06-02T00:00:00"/>
    <x v="0"/>
    <n v="1"/>
    <n v="6"/>
    <n v="42"/>
    <x v="0"/>
    <m/>
  </r>
  <r>
    <x v="78"/>
    <x v="1"/>
    <x v="1"/>
    <d v="2026-03-10T00:00:00"/>
    <x v="1"/>
    <m/>
    <m/>
    <s v="no hoist movement"/>
    <x v="75"/>
    <d v="2026-03-10T04:35:00"/>
    <x v="0"/>
    <x v="3"/>
    <x v="11"/>
    <n v="10.200000000000001"/>
    <x v="11"/>
    <x v="11"/>
    <s v="Unable to lift/lower load, container handling interruption, and berth or yard productivity loss."/>
    <n v="8"/>
    <n v="6"/>
    <n v="4"/>
    <n v="6"/>
    <n v="3"/>
    <n v="8"/>
    <x v="25"/>
    <s v="Check hoist brakes, over-travel limit switches, inverter alarms, motor and encoder."/>
    <x v="0"/>
    <s v="SP 6 pump CB trip"/>
    <s v="replaced hour meter"/>
    <x v="1"/>
    <d v="2026-02-27T00:00:00"/>
    <x v="1"/>
    <n v="1"/>
    <n v="5"/>
    <n v="30"/>
    <x v="0"/>
    <m/>
  </r>
  <r>
    <x v="79"/>
    <x v="22"/>
    <x v="1"/>
    <d v="2026-03-10T00:00:00"/>
    <x v="1"/>
    <m/>
    <m/>
    <s v="no gantry movement"/>
    <x v="76"/>
    <d v="2026-03-10T05:00:00"/>
    <x v="2"/>
    <x v="3"/>
    <x v="11"/>
    <n v="15"/>
    <x v="12"/>
    <x v="12"/>
    <s v="Equipment cannot travel to position, causing job delay, queue buildup, and lower productivity."/>
    <n v="8"/>
    <n v="6"/>
    <n v="4"/>
    <n v="6"/>
    <n v="3"/>
    <n v="8"/>
    <x v="25"/>
    <s v="Inspect busbar/limit switches, travel drives and interlocks; test inverter and alignment."/>
    <x v="0"/>
    <m/>
    <m/>
    <x v="1"/>
    <m/>
    <x v="1"/>
    <n v="3"/>
    <n v="8"/>
    <n v="144"/>
    <x v="1"/>
    <m/>
  </r>
  <r>
    <x v="80"/>
    <x v="3"/>
    <x v="1"/>
    <d v="2026-03-12T00:00:00"/>
    <x v="1"/>
    <m/>
    <m/>
    <s v="no control on"/>
    <x v="77"/>
    <d v="2026-03-12T01:32:00"/>
    <x v="17"/>
    <x v="3"/>
    <x v="11"/>
    <n v="4.8"/>
    <x v="4"/>
    <x v="4"/>
    <s v="Loss of command response, unsafe operating condition, and immediate operational downtime."/>
    <n v="8"/>
    <n v="6"/>
    <n v="3"/>
    <n v="6"/>
    <n v="2"/>
    <n v="4"/>
    <x v="1"/>
    <s v="Check control PLC, HMI comms, E-stop circuits; reload software if needed."/>
    <x v="0"/>
    <m/>
    <m/>
    <x v="0"/>
    <m/>
    <x v="1"/>
    <n v="2"/>
    <n v="4"/>
    <n v="48"/>
    <x v="1"/>
    <m/>
  </r>
  <r>
    <x v="81"/>
    <x v="28"/>
    <x v="1"/>
    <d v="2026-03-13T00:00:00"/>
    <x v="1"/>
    <m/>
    <m/>
    <s v="autosteering fault"/>
    <x v="78"/>
    <d v="2026-03-13T03:30:00"/>
    <x v="10"/>
    <x v="3"/>
    <x v="11"/>
    <n v="30"/>
    <x v="21"/>
    <x v="21"/>
    <s v="Poor maneuverability, travel misalignment, safety risk, and operational delay."/>
    <n v="8"/>
    <n v="6"/>
    <n v="5"/>
    <n v="7"/>
    <n v="2"/>
    <n v="4"/>
    <x v="10"/>
    <s v="Calibrate auto-steering; inspect linkages/sensors; realign wheels."/>
    <x v="2"/>
    <m/>
    <m/>
    <x v="0"/>
    <m/>
    <x v="0"/>
    <n v="2"/>
    <n v="4"/>
    <n v="56"/>
    <x v="1"/>
    <m/>
  </r>
  <r>
    <x v="82"/>
    <x v="9"/>
    <x v="1"/>
    <d v="2026-03-16T00:00:00"/>
    <x v="1"/>
    <m/>
    <m/>
    <s v="no gantry movement."/>
    <x v="79"/>
    <d v="2026-03-16T03:50:00"/>
    <x v="23"/>
    <x v="3"/>
    <x v="12"/>
    <n v="13.2"/>
    <x v="12"/>
    <x v="12"/>
    <s v="Equipment cannot travel to position, causing job delay, queue buildup, and lower productivity."/>
    <n v="8"/>
    <n v="6"/>
    <n v="4"/>
    <n v="6"/>
    <n v="3"/>
    <n v="7"/>
    <x v="30"/>
    <s v="Inspect busbar/limit switches, travel drives and interlocks; test inverter and alignment."/>
    <x v="0"/>
    <s v="ethernet socket at modbus module is defected"/>
    <s v="Replaced by RIC"/>
    <x v="1"/>
    <d v="2025-11-30T00:00:00"/>
    <x v="1"/>
    <n v="1"/>
    <n v="4"/>
    <n v="24"/>
    <x v="0"/>
    <m/>
  </r>
  <r>
    <x v="83"/>
    <x v="13"/>
    <x v="0"/>
    <d v="2026-03-16T00:00:00"/>
    <x v="1"/>
    <m/>
    <m/>
    <s v="no trolley movement"/>
    <x v="80"/>
    <d v="2026-03-16T08:25:00"/>
    <x v="0"/>
    <x v="3"/>
    <x v="12"/>
    <n v="10.200000000000001"/>
    <x v="2"/>
    <x v="2"/>
    <s v="Inability to position spreader correctly, cycle interruption, and handling delay."/>
    <n v="9"/>
    <n v="6"/>
    <n v="4"/>
    <n v="7"/>
    <n v="3"/>
    <n v="2"/>
    <x v="2"/>
    <s v="Inspect trolley drives, cable reels and limit switches; test trolley inverter."/>
    <x v="0"/>
    <s v="SP 6 pump CB trip"/>
    <s v="RCA was done and hour meter was replaced "/>
    <x v="0"/>
    <d v="2025-11-30T00:00:00"/>
    <x v="0"/>
    <n v="1"/>
    <n v="1"/>
    <n v="7"/>
    <x v="0"/>
    <m/>
  </r>
  <r>
    <x v="84"/>
    <x v="28"/>
    <x v="1"/>
    <d v="2026-03-16T00:00:00"/>
    <x v="1"/>
    <m/>
    <m/>
    <s v="No hoist movement"/>
    <x v="81"/>
    <d v="2026-03-16T09:20:00"/>
    <x v="8"/>
    <x v="3"/>
    <x v="12"/>
    <n v="19.8"/>
    <x v="11"/>
    <x v="11"/>
    <s v="Unable to lift/lower load, container handling interruption, and berth or yard productivity loss."/>
    <n v="8"/>
    <n v="6"/>
    <n v="4"/>
    <n v="6"/>
    <n v="3"/>
    <n v="6"/>
    <x v="33"/>
    <s v="Check hoist brakes, over-travel limit switches, inverter alarms, motor and encoder."/>
    <x v="0"/>
    <s v="sensor plug not well connected "/>
    <s v="adjusted the connection and all RTGs were checked"/>
    <x v="1"/>
    <d v="2026-05-15T00:00:00"/>
    <x v="1"/>
    <n v="1"/>
    <n v="5"/>
    <n v="30"/>
    <x v="0"/>
    <m/>
  </r>
  <r>
    <x v="85"/>
    <x v="22"/>
    <x v="1"/>
    <d v="2026-03-16T00:00:00"/>
    <x v="1"/>
    <m/>
    <m/>
    <s v="no gantry movement."/>
    <x v="82"/>
    <d v="2026-03-16T22:03:00"/>
    <x v="4"/>
    <x v="3"/>
    <x v="12"/>
    <n v="7.1999999999999993"/>
    <x v="12"/>
    <x v="12"/>
    <s v="Equipment cannot travel to position, causing job delay, queue buildup, and lower productivity."/>
    <n v="8"/>
    <n v="6"/>
    <n v="3"/>
    <n v="6"/>
    <n v="3"/>
    <n v="8"/>
    <x v="25"/>
    <s v="Inspect busbar/limit switches, travel drives and interlocks; test inverter and alignment."/>
    <x v="0"/>
    <s v="auto steering issue due to wrong entry at the bay"/>
    <s v="adjusted with OP"/>
    <x v="1"/>
    <d v="2026-07-15T00:00:00"/>
    <x v="1"/>
    <n v="2"/>
    <n v="7"/>
    <n v="84"/>
    <x v="0"/>
    <m/>
  </r>
  <r>
    <x v="86"/>
    <x v="29"/>
    <x v="1"/>
    <d v="2026-03-20T00:00:00"/>
    <x v="1"/>
    <m/>
    <m/>
    <s v="autosteering fault"/>
    <x v="83"/>
    <d v="2026-03-19T23:45:00"/>
    <x v="2"/>
    <x v="3"/>
    <x v="12"/>
    <n v="15"/>
    <x v="21"/>
    <x v="21"/>
    <s v="Poor maneuverability, travel misalignment, safety risk, and operational delay."/>
    <n v="8"/>
    <n v="6"/>
    <n v="4"/>
    <n v="6"/>
    <n v="2"/>
    <n v="2"/>
    <x v="27"/>
    <s v="Calibrate auto-steering; inspect linkages/sensors; realign wheels."/>
    <x v="1"/>
    <m/>
    <m/>
    <x v="0"/>
    <m/>
    <x v="1"/>
    <n v="2"/>
    <n v="2"/>
    <n v="24"/>
    <x v="1"/>
    <m/>
  </r>
  <r>
    <x v="87"/>
    <x v="2"/>
    <x v="0"/>
    <d v="2026-03-21T00:00:00"/>
    <x v="1"/>
    <m/>
    <m/>
    <s v="unlock issue, container issue"/>
    <x v="84"/>
    <d v="2026-03-20T11:25:00"/>
    <x v="22"/>
    <x v="3"/>
    <x v="12"/>
    <n v="25.2"/>
    <x v="5"/>
    <x v="5"/>
    <s v="Operational performance degradation and need for maintenance review."/>
    <n v="9"/>
    <n v="0"/>
    <n v="4"/>
    <n v="7"/>
    <n v="4"/>
    <n v="5"/>
    <x v="3"/>
    <s v="Review failure &amp; perform RCA"/>
    <x v="0"/>
    <s v="OP fault"/>
    <s v="adjusted with OP"/>
    <x v="1"/>
    <d v="2025-11-30T00:00:00"/>
    <x v="0"/>
    <n v="3"/>
    <n v="4"/>
    <n v="84"/>
    <x v="0"/>
    <m/>
  </r>
  <r>
    <x v="88"/>
    <x v="13"/>
    <x v="0"/>
    <d v="2026-03-22T00:00:00"/>
    <x v="1"/>
    <m/>
    <m/>
    <s v="no hoist up"/>
    <x v="85"/>
    <d v="2026-03-22T06:44:00"/>
    <x v="13"/>
    <x v="3"/>
    <x v="12"/>
    <n v="9"/>
    <x v="11"/>
    <x v="11"/>
    <s v="Unable to lift/lower load, container handling interruption, and berth or yard productivity loss."/>
    <n v="9"/>
    <n v="6"/>
    <n v="3"/>
    <n v="6"/>
    <n v="3"/>
    <n v="9"/>
    <x v="24"/>
    <s v="Check hoist brakes, over-travel limit switches, inverter alarms, motor and encoder."/>
    <x v="0"/>
    <s v="gateway issue"/>
    <s v="replaced against warranty claim"/>
    <x v="1"/>
    <d v="2025-11-30T00:00:00"/>
    <x v="1"/>
    <n v="1"/>
    <n v="6"/>
    <n v="36"/>
    <x v="0"/>
    <m/>
  </r>
  <r>
    <x v="89"/>
    <x v="24"/>
    <x v="1"/>
    <d v="2026-03-22T00:00:00"/>
    <x v="1"/>
    <m/>
    <m/>
    <s v="no unlock"/>
    <x v="86"/>
    <d v="2026-03-22T01:04:00"/>
    <x v="25"/>
    <x v="3"/>
    <x v="12"/>
    <n v="4.2"/>
    <x v="4"/>
    <x v="4"/>
    <s v="Loss of command response, unsafe operating condition, and immediate operational downtime."/>
    <n v="8"/>
    <n v="6"/>
    <n v="3"/>
    <n v="6"/>
    <n v="2"/>
    <n v="7"/>
    <x v="28"/>
    <s v="Check control PLC, HMI comms, E-stop circuits; reload software if needed."/>
    <x v="0"/>
    <s v="OP fault "/>
    <s v="adjusted with OP"/>
    <x v="0"/>
    <d v="2026-03-23T00:00:00"/>
    <x v="1"/>
    <n v="1"/>
    <n v="6"/>
    <n v="36"/>
    <x v="0"/>
    <m/>
  </r>
  <r>
    <x v="90"/>
    <x v="28"/>
    <x v="1"/>
    <d v="2026-03-22T00:00:00"/>
    <x v="1"/>
    <m/>
    <m/>
    <s v="no hoist up"/>
    <x v="87"/>
    <d v="2026-03-22T01:19:00"/>
    <x v="24"/>
    <x v="3"/>
    <x v="12"/>
    <n v="10.799999999999999"/>
    <x v="11"/>
    <x v="11"/>
    <s v="Unable to lift/lower load, container handling interruption, and berth or yard productivity loss."/>
    <n v="8"/>
    <n v="6"/>
    <n v="4"/>
    <n v="6"/>
    <n v="3"/>
    <n v="6"/>
    <x v="33"/>
    <s v="Check hoist brakes, over-travel limit switches, inverter alarms, motor and encoder."/>
    <x v="0"/>
    <s v="container unbalance"/>
    <s v="djusted by side shift"/>
    <x v="1"/>
    <d v="2026-03-23T00:00:00"/>
    <x v="1"/>
    <n v="3"/>
    <n v="6"/>
    <n v="108"/>
    <x v="0"/>
    <m/>
  </r>
  <r>
    <x v="91"/>
    <x v="24"/>
    <x v="1"/>
    <d v="2026-03-26T00:00:00"/>
    <x v="1"/>
    <m/>
    <m/>
    <s v="no auto-steering"/>
    <x v="88"/>
    <d v="2026-03-25T22:30:00"/>
    <x v="10"/>
    <x v="3"/>
    <x v="13"/>
    <n v="30"/>
    <x v="4"/>
    <x v="4"/>
    <s v="Loss of command response, unsafe operating condition, and immediate operational downtime."/>
    <n v="8"/>
    <n v="6"/>
    <n v="5"/>
    <n v="7"/>
    <n v="2"/>
    <n v="7"/>
    <x v="19"/>
    <s v="Check control PLC, HMI comms, E-stop circuits; reload software if needed."/>
    <x v="2"/>
    <s v="pressure valve issue"/>
    <s v="the valve wiring was loose and adjusted"/>
    <x v="0"/>
    <d v="2025-11-30T00:00:00"/>
    <x v="0"/>
    <n v="1"/>
    <n v="6"/>
    <n v="42"/>
    <x v="0"/>
    <m/>
  </r>
  <r>
    <x v="92"/>
    <x v="6"/>
    <x v="1"/>
    <d v="2026-03-26T00:00:00"/>
    <x v="1"/>
    <m/>
    <m/>
    <s v="no hoist up movement"/>
    <x v="89"/>
    <d v="2026-03-26T00:30:00"/>
    <x v="2"/>
    <x v="3"/>
    <x v="13"/>
    <n v="15"/>
    <x v="11"/>
    <x v="11"/>
    <s v="Unable to lift/lower load, container handling interruption, and berth or yard productivity loss."/>
    <n v="8"/>
    <n v="6"/>
    <n v="4"/>
    <n v="6"/>
    <n v="3"/>
    <n v="6"/>
    <x v="33"/>
    <s v="Check hoist brakes, over-travel limit switches, inverter alarms, motor and encoder."/>
    <x v="0"/>
    <s v="landed sennsor signal missing"/>
    <s v="sensor gab adjusted"/>
    <x v="1"/>
    <d v="2026-06-07T00:00:00"/>
    <x v="1"/>
    <n v="1"/>
    <n v="4"/>
    <n v="24"/>
    <x v="0"/>
    <m/>
  </r>
  <r>
    <x v="93"/>
    <x v="9"/>
    <x v="1"/>
    <d v="2026-03-26T00:00:00"/>
    <x v="1"/>
    <m/>
    <m/>
    <s v="no hoist movement"/>
    <x v="90"/>
    <d v="2026-03-26T06:10:00"/>
    <x v="22"/>
    <x v="3"/>
    <x v="13"/>
    <n v="25.2"/>
    <x v="11"/>
    <x v="11"/>
    <s v="Unable to lift/lower load, container handling interruption, and berth or yard productivity loss."/>
    <n v="8"/>
    <n v="6"/>
    <n v="4"/>
    <n v="6"/>
    <n v="3"/>
    <n v="5"/>
    <x v="23"/>
    <s v="Check hoist brakes, over-travel limit switches, inverter alarms, motor and encoder."/>
    <x v="0"/>
    <s v="troley revese overtravel was active due to software start up delay bug "/>
    <s v="communicated with RIC and the case was solved"/>
    <x v="0"/>
    <d v="2025-11-30T00:00:00"/>
    <x v="1"/>
    <n v="3"/>
    <n v="5"/>
    <n v="90"/>
    <x v="0"/>
    <m/>
  </r>
  <r>
    <x v="94"/>
    <x v="9"/>
    <x v="1"/>
    <d v="2026-03-26T00:00:00"/>
    <x v="1"/>
    <m/>
    <m/>
    <s v="hoist eccentric load"/>
    <x v="91"/>
    <d v="2026-03-26T12:03:00"/>
    <x v="18"/>
    <x v="3"/>
    <x v="13"/>
    <n v="16.200000000000003"/>
    <x v="11"/>
    <x v="11"/>
    <s v="Unable to lift/lower load, container handling interruption, and berth or yard productivity loss."/>
    <n v="8"/>
    <n v="6"/>
    <n v="4"/>
    <n v="6"/>
    <n v="3"/>
    <n v="5"/>
    <x v="23"/>
    <s v="Check hoist brakes, over-travel limit switches, inverter alarms, motor and encoder."/>
    <x v="1"/>
    <s v="due to high sway while gantry movement"/>
    <s v="TDF applied to limit gantry speed when headblock cone neat trolley frame"/>
    <x v="0"/>
    <d v="2025-11-30T00:00:00"/>
    <x v="1"/>
    <n v="3"/>
    <n v="5"/>
    <n v="90"/>
    <x v="0"/>
    <m/>
  </r>
  <r>
    <x v="95"/>
    <x v="27"/>
    <x v="1"/>
    <d v="2026-03-26T00:00:00"/>
    <x v="1"/>
    <m/>
    <m/>
    <s v="hoist eccentric load"/>
    <x v="92"/>
    <d v="2026-03-26T17:05:00"/>
    <x v="0"/>
    <x v="3"/>
    <x v="13"/>
    <n v="10.200000000000001"/>
    <x v="11"/>
    <x v="11"/>
    <s v="Unable to lift/lower load, container handling interruption, and berth or yard productivity loss."/>
    <n v="8"/>
    <n v="6"/>
    <n v="4"/>
    <n v="6"/>
    <n v="3"/>
    <n v="4"/>
    <x v="16"/>
    <s v="Check hoist brakes, over-travel limit switches, inverter alarms, motor and encoder."/>
    <x v="0"/>
    <s v="lock mechnism in right side need adjustment"/>
    <s v="the mechanism was adjusted and to be checked in all RTGs during inspection"/>
    <x v="0"/>
    <d v="2026-07-14T00:00:00"/>
    <x v="1"/>
    <n v="1"/>
    <n v="3"/>
    <n v="18"/>
    <x v="0"/>
    <m/>
  </r>
  <r>
    <x v="96"/>
    <x v="2"/>
    <x v="0"/>
    <d v="2026-03-27T00:00:00"/>
    <x v="1"/>
    <m/>
    <m/>
    <s v="no gantry movement"/>
    <x v="93"/>
    <d v="2026-03-26T23:30:00"/>
    <x v="0"/>
    <x v="3"/>
    <x v="13"/>
    <n v="10.200000000000001"/>
    <x v="12"/>
    <x v="12"/>
    <s v="Equipment cannot travel to position, causing job delay, queue buildup, and lower productivity."/>
    <n v="9"/>
    <n v="6"/>
    <n v="4"/>
    <n v="7"/>
    <n v="3"/>
    <n v="6"/>
    <x v="30"/>
    <s v="Inspect busbar/limit switches, travel drives and interlocks; test inverter and alignment."/>
    <x v="1"/>
    <s v="OP fault"/>
    <s v="Sessions for operators/supervisors/maintenance team"/>
    <x v="1"/>
    <d v="2026-06-07T00:00:00"/>
    <x v="0"/>
    <n v="3"/>
    <n v="6"/>
    <n v="126"/>
    <x v="0"/>
    <m/>
  </r>
  <r>
    <x v="97"/>
    <x v="13"/>
    <x v="0"/>
    <d v="2026-03-27T00:00:00"/>
    <x v="1"/>
    <m/>
    <m/>
    <s v="no trolley nor hoist movement"/>
    <x v="93"/>
    <d v="2026-03-26T23:30:00"/>
    <x v="0"/>
    <x v="3"/>
    <x v="13"/>
    <n v="10.200000000000001"/>
    <x v="11"/>
    <x v="11"/>
    <s v="Unable to lift/lower load, container handling interruption, and berth or yard productivity loss."/>
    <n v="9"/>
    <n v="6"/>
    <n v="4"/>
    <n v="7"/>
    <n v="3"/>
    <n v="9"/>
    <x v="34"/>
    <s v="Check hoist brakes, over-travel limit switches, inverter alarms, motor and encoder."/>
    <x v="1"/>
    <s v="OP fault due to rough landing "/>
    <s v="communicated with Ops to land properly and how to fix this issue"/>
    <x v="1"/>
    <d v="2026-06-01T00:00:00"/>
    <x v="0"/>
    <n v="3"/>
    <n v="9"/>
    <n v="189"/>
    <x v="0"/>
    <m/>
  </r>
  <r>
    <x v="98"/>
    <x v="30"/>
    <x v="1"/>
    <d v="2026-03-27T00:00:00"/>
    <x v="1"/>
    <m/>
    <m/>
    <s v="no trolley movement"/>
    <x v="94"/>
    <d v="2026-03-27T00:50:00"/>
    <x v="10"/>
    <x v="3"/>
    <x v="13"/>
    <n v="30"/>
    <x v="2"/>
    <x v="2"/>
    <s v="Inability to position spreader correctly, cycle interruption, and handling delay."/>
    <n v="8"/>
    <n v="6"/>
    <n v="5"/>
    <n v="7"/>
    <n v="3"/>
    <n v="6"/>
    <x v="30"/>
    <s v="Inspect trolley drives, cable reels and limit switches; test trolley inverter."/>
    <x v="0"/>
    <s v="curcumstantial issue"/>
    <s v="adjusted"/>
    <x v="1"/>
    <d v="2025-11-30T00:00:00"/>
    <x v="0"/>
    <n v="2"/>
    <n v="5"/>
    <n v="70"/>
    <x v="0"/>
    <m/>
  </r>
  <r>
    <x v="99"/>
    <x v="31"/>
    <x v="3"/>
    <d v="2026-03-27T00:00:00"/>
    <x v="1"/>
    <m/>
    <m/>
    <s v="Twistlocks got stuck in pallets"/>
    <x v="95"/>
    <d v="2026-03-27T05:00:00"/>
    <x v="9"/>
    <x v="3"/>
    <x v="13"/>
    <n v="60"/>
    <x v="5"/>
    <x v="5"/>
    <s v="Operational performance degradation and need for maintenance review."/>
    <n v="7"/>
    <n v="0"/>
    <n v="6"/>
    <n v="7"/>
    <n v="6"/>
    <n v="3"/>
    <x v="30"/>
    <s v="Review failure &amp; perform RCA"/>
    <x v="0"/>
    <s v="encoder fault "/>
    <s v="raised claim"/>
    <x v="1"/>
    <d v="2026-06-30T00:00:00"/>
    <x v="0"/>
    <n v="6"/>
    <n v="3"/>
    <n v="126"/>
    <x v="0"/>
    <m/>
  </r>
  <r>
    <x v="100"/>
    <x v="23"/>
    <x v="1"/>
    <d v="2026-03-28T00:00:00"/>
    <x v="1"/>
    <m/>
    <m/>
    <s v="gantry steering far adjusted it"/>
    <x v="96"/>
    <d v="2026-03-28T10:15:00"/>
    <x v="11"/>
    <x v="3"/>
    <x v="13"/>
    <n v="14.399999999999999"/>
    <x v="12"/>
    <x v="12"/>
    <s v="Equipment cannot travel to position, causing job delay, queue buildup, and lower productivity."/>
    <n v="8"/>
    <n v="6"/>
    <n v="4"/>
    <n v="6"/>
    <n v="3"/>
    <n v="10"/>
    <x v="35"/>
    <s v="Inspect busbar/limit switches, travel drives and interlocks; test inverter and alignment."/>
    <x v="0"/>
    <s v="AC refrigarent leakage "/>
    <s v="raised claim"/>
    <x v="1"/>
    <d v="2026-05-30T00:00:00"/>
    <x v="1"/>
    <n v="3"/>
    <n v="10"/>
    <n v="180"/>
    <x v="0"/>
    <m/>
  </r>
  <r>
    <x v="101"/>
    <x v="28"/>
    <x v="1"/>
    <d v="2026-03-28T00:00:00"/>
    <x v="1"/>
    <m/>
    <m/>
    <s v="gantry steering far adjusted it"/>
    <x v="97"/>
    <d v="2026-03-28T12:15:20"/>
    <x v="2"/>
    <x v="3"/>
    <x v="13"/>
    <n v="15"/>
    <x v="12"/>
    <x v="12"/>
    <s v="Equipment cannot travel to position, causing job delay, queue buildup, and lower productivity."/>
    <n v="8"/>
    <n v="6"/>
    <n v="4"/>
    <n v="6"/>
    <n v="3"/>
    <n v="8"/>
    <x v="25"/>
    <s v="Inspect busbar/limit switches, travel drives and interlocks; test inverter and alignment."/>
    <x v="0"/>
    <s v="OP fault due to rough landing "/>
    <s v="communicated with Ops to land properly and how to fix this issue"/>
    <x v="1"/>
    <d v="2026-06-01T00:00:00"/>
    <x v="1"/>
    <n v="3"/>
    <n v="8"/>
    <n v="144"/>
    <x v="0"/>
    <m/>
  </r>
  <r>
    <x v="102"/>
    <x v="24"/>
    <x v="1"/>
    <d v="2026-03-28T00:00:00"/>
    <x v="1"/>
    <m/>
    <m/>
    <s v="no lock&amp;unlock"/>
    <x v="98"/>
    <d v="2026-03-28T01:28:59"/>
    <x v="0"/>
    <x v="3"/>
    <x v="13"/>
    <n v="10.200000000000001"/>
    <x v="4"/>
    <x v="4"/>
    <s v="Loss of command response, unsafe operating condition, and immediate operational downtime."/>
    <n v="8"/>
    <n v="6"/>
    <n v="4"/>
    <n v="6"/>
    <n v="2"/>
    <n v="7"/>
    <x v="28"/>
    <s v="Check control PLC, HMI comms, E-stop circuits; reload software if needed."/>
    <x v="0"/>
    <s v="trolley positoin fault "/>
    <s v="the synchronization sensors were cleaned, a TDF was sumpmetted for atuo cleanind for sensor cam"/>
    <x v="0"/>
    <d v="2026-06-30T00:00:00"/>
    <x v="1"/>
    <n v="1"/>
    <n v="5"/>
    <n v="30"/>
    <x v="0"/>
    <m/>
  </r>
  <r>
    <x v="103"/>
    <x v="30"/>
    <x v="1"/>
    <d v="2026-03-29T00:00:00"/>
    <x v="1"/>
    <m/>
    <m/>
    <s v="spreader lock-unlock issue"/>
    <x v="99"/>
    <d v="2026-03-29T17:20:00"/>
    <x v="8"/>
    <x v="3"/>
    <x v="13"/>
    <n v="19.8"/>
    <x v="0"/>
    <x v="0"/>
    <s v="Inability to lock/unlock or position spreader correctly, creating handling disruption and safety exposure."/>
    <n v="8"/>
    <n v="6"/>
    <n v="4"/>
    <n v="6"/>
    <n v="2"/>
    <n v="1"/>
    <x v="31"/>
    <s v="Inspect twistlocks, hydraulics and sensors; recalibrate spreader controller."/>
    <x v="1"/>
    <s v="radar sensor active "/>
    <s v="instruct op to use anticollision bypass"/>
    <x v="0"/>
    <d v="2026-05-25T00:00:00"/>
    <x v="1"/>
    <n v="2"/>
    <n v="1"/>
    <n v="12"/>
    <x v="0"/>
    <m/>
  </r>
  <r>
    <x v="104"/>
    <x v="21"/>
    <x v="1"/>
    <d v="2026-03-31T00:00:00"/>
    <x v="1"/>
    <m/>
    <m/>
    <s v="hoist joystick need re-tighten"/>
    <x v="100"/>
    <d v="2026-03-31T10:00:00"/>
    <x v="2"/>
    <x v="3"/>
    <x v="14"/>
    <n v="15"/>
    <x v="11"/>
    <x v="11"/>
    <s v="Unable to lift/lower load, container handling interruption, and berth or yard productivity loss."/>
    <n v="8"/>
    <n v="6"/>
    <n v="4"/>
    <n v="6"/>
    <n v="3"/>
    <n v="4"/>
    <x v="16"/>
    <s v="Check hoist brakes, over-travel limit switches, inverter alarms, motor and encoder."/>
    <x v="0"/>
    <s v="start up issue"/>
    <s v="communicated with RIC and the case was solved"/>
    <x v="0"/>
    <d v="2025-11-30T00:00:00"/>
    <x v="1"/>
    <n v="3"/>
    <n v="4"/>
    <n v="72"/>
    <x v="0"/>
    <m/>
  </r>
  <r>
    <x v="105"/>
    <x v="5"/>
    <x v="0"/>
    <d v="2026-04-03T00:00:00"/>
    <x v="1"/>
    <m/>
    <m/>
    <s v="No gantry movement"/>
    <x v="101"/>
    <d v="2026-04-03T01:40:00"/>
    <x v="0"/>
    <x v="4"/>
    <x v="14"/>
    <n v="10.200000000000001"/>
    <x v="12"/>
    <x v="12"/>
    <s v="Equipment cannot travel to position, causing job delay, queue buildup, and lower productivity."/>
    <n v="9"/>
    <n v="6"/>
    <n v="4"/>
    <n v="7"/>
    <n v="3"/>
    <n v="2"/>
    <x v="2"/>
    <s v="Inspect busbar/limit switches, travel drives and interlocks; test inverter and alignment."/>
    <x v="0"/>
    <s v="strock sensor error"/>
    <s v="the sensor was calibrated and calibration process instructed to maintenance team"/>
    <x v="0"/>
    <d v="2025-11-30T00:00:00"/>
    <x v="0"/>
    <n v="1"/>
    <n v="1"/>
    <n v="7"/>
    <x v="0"/>
    <m/>
  </r>
  <r>
    <x v="106"/>
    <x v="8"/>
    <x v="0"/>
    <d v="2026-04-03T00:00:00"/>
    <x v="1"/>
    <m/>
    <m/>
    <s v="no hoist movement"/>
    <x v="102"/>
    <d v="2026-04-03T01:25:00"/>
    <x v="0"/>
    <x v="4"/>
    <x v="14"/>
    <n v="10.200000000000001"/>
    <x v="11"/>
    <x v="11"/>
    <s v="Unable to lift/lower load, container handling interruption, and berth or yard productivity loss."/>
    <n v="9"/>
    <n v="6"/>
    <n v="4"/>
    <n v="7"/>
    <n v="3"/>
    <n v="4"/>
    <x v="28"/>
    <s v="Check hoist brakes, over-travel limit switches, inverter alarms, motor and encoder."/>
    <x v="0"/>
    <s v="OP fault"/>
    <s v="Sessions for operators/supervisors/maintenance team and the system performance will be reviewed in the commissioning"/>
    <x v="0"/>
    <d v="2026-04-05T00:00:00"/>
    <x v="0"/>
    <n v="1"/>
    <n v="3"/>
    <n v="21"/>
    <x v="0"/>
    <m/>
  </r>
  <r>
    <x v="107"/>
    <x v="3"/>
    <x v="1"/>
    <d v="2026-04-03T00:00:00"/>
    <x v="1"/>
    <m/>
    <m/>
    <s v="auto steering not ok"/>
    <x v="103"/>
    <d v="2026-04-03T02:00:00"/>
    <x v="0"/>
    <x v="4"/>
    <x v="14"/>
    <n v="10.200000000000001"/>
    <x v="4"/>
    <x v="4"/>
    <s v="Loss of command response, unsafe operating condition, and immediate operational downtime."/>
    <n v="8"/>
    <n v="6"/>
    <n v="4"/>
    <n v="6"/>
    <n v="2"/>
    <n v="4"/>
    <x v="1"/>
    <s v="Check control PLC, HMI comms, E-stop circuits; reload software if needed."/>
    <x v="0"/>
    <m/>
    <m/>
    <x v="0"/>
    <m/>
    <x v="1"/>
    <n v="2"/>
    <n v="4"/>
    <n v="48"/>
    <x v="1"/>
    <m/>
  </r>
  <r>
    <x v="108"/>
    <x v="26"/>
    <x v="1"/>
    <d v="2026-04-03T00:00:00"/>
    <x v="1"/>
    <m/>
    <m/>
    <s v="No lock motion"/>
    <x v="104"/>
    <d v="2026-04-03T02:00:00"/>
    <x v="2"/>
    <x v="4"/>
    <x v="14"/>
    <n v="15"/>
    <x v="4"/>
    <x v="4"/>
    <s v="Loss of command response, unsafe operating condition, and immediate operational downtime."/>
    <n v="8"/>
    <n v="6"/>
    <n v="4"/>
    <n v="6"/>
    <n v="2"/>
    <n v="3"/>
    <x v="14"/>
    <s v="Check control PLC, HMI comms, E-stop circuits; reload software if needed."/>
    <x v="0"/>
    <s v="auto steering issue due to wrong entry at the bay"/>
    <s v="adjusted with OP"/>
    <x v="0"/>
    <d v="2026-07-14T00:00:00"/>
    <x v="1"/>
    <n v="1"/>
    <n v="2"/>
    <n v="12"/>
    <x v="0"/>
    <m/>
  </r>
  <r>
    <x v="109"/>
    <x v="30"/>
    <x v="1"/>
    <d v="2026-04-03T00:00:00"/>
    <x v="1"/>
    <m/>
    <m/>
    <s v="auto steering not ok"/>
    <x v="105"/>
    <d v="2026-04-03T04:45:00"/>
    <x v="2"/>
    <x v="4"/>
    <x v="14"/>
    <n v="15"/>
    <x v="4"/>
    <x v="4"/>
    <s v="Loss of command response, unsafe operating condition, and immediate operational downtime."/>
    <n v="8"/>
    <n v="6"/>
    <n v="4"/>
    <n v="6"/>
    <n v="2"/>
    <n v="5"/>
    <x v="36"/>
    <s v="Check control PLC, HMI comms, E-stop circuits; reload software if needed."/>
    <x v="0"/>
    <s v="LOW plc battery "/>
    <s v="changed batteries against warranty claim"/>
    <x v="0"/>
    <d v="2026-05-26T00:00:00"/>
    <x v="1"/>
    <n v="2"/>
    <n v="5"/>
    <n v="60"/>
    <x v="0"/>
    <m/>
  </r>
  <r>
    <x v="110"/>
    <x v="9"/>
    <x v="1"/>
    <d v="2026-04-04T00:00:00"/>
    <x v="1"/>
    <m/>
    <m/>
    <s v="no hoist up movement"/>
    <x v="106"/>
    <d v="2026-04-03T20:15:00"/>
    <x v="2"/>
    <x v="4"/>
    <x v="14"/>
    <n v="15"/>
    <x v="11"/>
    <x v="11"/>
    <s v="Unable to lift/lower load, container handling interruption, and berth or yard productivity loss."/>
    <n v="8"/>
    <n v="6"/>
    <n v="4"/>
    <n v="6"/>
    <n v="3"/>
    <n v="5"/>
    <x v="23"/>
    <s v="Check hoist brakes, over-travel limit switches, inverter alarms, motor and encoder."/>
    <x v="1"/>
    <s v="due to rough handling"/>
    <s v="instructed OP to unlock and lock again"/>
    <x v="0"/>
    <d v="2026-05-17T00:00:00"/>
    <x v="1"/>
    <n v="3"/>
    <n v="5"/>
    <n v="90"/>
    <x v="0"/>
    <m/>
  </r>
  <r>
    <x v="111"/>
    <x v="27"/>
    <x v="1"/>
    <d v="2026-04-05T00:00:00"/>
    <x v="1"/>
    <m/>
    <m/>
    <s v="spreader lock-unlock issue"/>
    <x v="107"/>
    <d v="2026-04-05T01:55:00"/>
    <x v="0"/>
    <x v="4"/>
    <x v="14"/>
    <n v="10.200000000000001"/>
    <x v="0"/>
    <x v="0"/>
    <s v="Inability to lock/unlock or position spreader correctly, creating handling disruption and safety exposure."/>
    <n v="8"/>
    <n v="6"/>
    <n v="4"/>
    <n v="6"/>
    <n v="2"/>
    <n v="1"/>
    <x v="31"/>
    <s v="Inspect twistlocks, hydraulics and sensors; recalibrate spreader controller."/>
    <x v="1"/>
    <s v="op fault  "/>
    <s v="informed OP"/>
    <x v="0"/>
    <d v="2026-06-16T00:00:00"/>
    <x v="1"/>
    <n v="2"/>
    <n v="1"/>
    <n v="12"/>
    <x v="0"/>
    <m/>
  </r>
  <r>
    <x v="112"/>
    <x v="13"/>
    <x v="0"/>
    <d v="2026-04-06T00:00:00"/>
    <x v="1"/>
    <m/>
    <m/>
    <s v="wrong call operator fault"/>
    <x v="108"/>
    <d v="2026-04-06T16:30:00"/>
    <x v="0"/>
    <x v="4"/>
    <x v="15"/>
    <n v="10.200000000000001"/>
    <x v="6"/>
    <x v="6"/>
    <s v="Mislanding, handling delay, risk of cargo/spreader damage, and reduced operating accuracy."/>
    <n v="9"/>
    <n v="6"/>
    <n v="4"/>
    <n v="7"/>
    <n v="8"/>
    <n v="3"/>
    <x v="37"/>
    <s v="Check landing sensors and operator guidance; calibrate spreader position sensors."/>
    <x v="1"/>
    <s v="hatch cover issue"/>
    <s v="adjusted manually"/>
    <x v="1"/>
    <d v="2025-11-30T00:00:00"/>
    <x v="0"/>
    <n v="7"/>
    <n v="2"/>
    <n v="98"/>
    <x v="0"/>
    <m/>
  </r>
  <r>
    <x v="113"/>
    <x v="8"/>
    <x v="0"/>
    <d v="2026-04-07T00:00:00"/>
    <x v="1"/>
    <m/>
    <m/>
    <s v="no hoist due to landing from one side"/>
    <x v="109"/>
    <d v="2026-04-06T21:00:00"/>
    <x v="2"/>
    <x v="4"/>
    <x v="15"/>
    <n v="15"/>
    <x v="11"/>
    <x v="11"/>
    <s v="Unable to lift/lower load, container handling interruption, and berth or yard productivity loss."/>
    <n v="9"/>
    <n v="6"/>
    <n v="4"/>
    <n v="7"/>
    <n v="3"/>
    <n v="4"/>
    <x v="28"/>
    <s v="Check hoist brakes, over-travel limit switches, inverter alarms, motor and encoder."/>
    <x v="0"/>
    <s v="left clamp friction with the rail"/>
    <s v="this case understudy and correction by Eng khaled"/>
    <x v="0"/>
    <d v="2026-06-16T00:00:00"/>
    <x v="0"/>
    <n v="3"/>
    <n v="4"/>
    <n v="84"/>
    <x v="0"/>
    <m/>
  </r>
  <r>
    <x v="114"/>
    <x v="32"/>
    <x v="1"/>
    <d v="2026-04-07T00:00:00"/>
    <x v="1"/>
    <m/>
    <m/>
    <s v="no hoist due to landed hold sensor fault"/>
    <x v="110"/>
    <d v="2026-04-06T21:12:00"/>
    <x v="1"/>
    <x v="4"/>
    <x v="15"/>
    <n v="12"/>
    <x v="11"/>
    <x v="11"/>
    <s v="Unable to lift/lower load, container handling interruption, and berth or yard productivity loss."/>
    <n v="8"/>
    <n v="6"/>
    <n v="4"/>
    <n v="6"/>
    <n v="3"/>
    <n v="1"/>
    <x v="13"/>
    <s v="Check hoist brakes, over-travel limit switches, inverter alarms, motor and encoder."/>
    <x v="0"/>
    <s v="PLC stop at start up phase "/>
    <s v="run PLC"/>
    <x v="0"/>
    <d v="2026-08-30T00:00:00"/>
    <x v="1"/>
    <n v="3"/>
    <n v="1"/>
    <n v="18"/>
    <x v="0"/>
    <m/>
  </r>
  <r>
    <x v="115"/>
    <x v="30"/>
    <x v="1"/>
    <d v="2026-04-07T00:00:00"/>
    <x v="1"/>
    <m/>
    <m/>
    <s v="no gantry movement"/>
    <x v="111"/>
    <d v="2026-04-07T01:03:00"/>
    <x v="0"/>
    <x v="4"/>
    <x v="15"/>
    <n v="10.200000000000001"/>
    <x v="12"/>
    <x v="12"/>
    <s v="Equipment cannot travel to position, causing job delay, queue buildup, and lower productivity."/>
    <n v="8"/>
    <n v="6"/>
    <n v="4"/>
    <n v="6"/>
    <n v="3"/>
    <n v="5"/>
    <x v="23"/>
    <s v="Inspect busbar/limit switches, travel drives and interlocks; test inverter and alignment."/>
    <x v="0"/>
    <s v="OP fault"/>
    <s v="Sessions for operators/supervisors/maintenance team"/>
    <x v="0"/>
    <d v="2026-07-09T00:00:00"/>
    <x v="1"/>
    <n v="3"/>
    <n v="5"/>
    <n v="90"/>
    <x v="0"/>
    <m/>
  </r>
  <r>
    <x v="116"/>
    <x v="9"/>
    <x v="1"/>
    <d v="2026-04-08T00:00:00"/>
    <x v="1"/>
    <m/>
    <m/>
    <s v="no gantry movement"/>
    <x v="112"/>
    <d v="2026-04-08T04:57:30"/>
    <x v="26"/>
    <x v="4"/>
    <x v="15"/>
    <n v="42"/>
    <x v="12"/>
    <x v="12"/>
    <s v="Equipment cannot travel to position, causing job delay, queue buildup, and lower productivity."/>
    <n v="8"/>
    <n v="6"/>
    <n v="5"/>
    <n v="7"/>
    <n v="3"/>
    <n v="7"/>
    <x v="32"/>
    <s v="Inspect busbar/limit switches, travel drives and interlocks; test inverter and alignment."/>
    <x v="1"/>
    <s v="trolley misalignment"/>
    <s v="trolley guide rollers adjustement project in progress"/>
    <x v="1"/>
    <d v="2026-07-06T00:00:00"/>
    <x v="0"/>
    <n v="2"/>
    <n v="6"/>
    <n v="84"/>
    <x v="0"/>
    <m/>
  </r>
  <r>
    <x v="117"/>
    <x v="29"/>
    <x v="1"/>
    <d v="2026-04-08T00:00:00"/>
    <x v="1"/>
    <m/>
    <m/>
    <s v="no gantry movement"/>
    <x v="113"/>
    <d v="2026-04-08T04:20:20"/>
    <x v="0"/>
    <x v="4"/>
    <x v="15"/>
    <n v="10.200000000000001"/>
    <x v="12"/>
    <x v="12"/>
    <s v="Equipment cannot travel to position, causing job delay, queue buildup, and lower productivity."/>
    <n v="8"/>
    <n v="6"/>
    <n v="4"/>
    <n v="6"/>
    <n v="3"/>
    <n v="4"/>
    <x v="16"/>
    <s v="Inspect busbar/limit switches, travel drives and interlocks; test inverter and alignment."/>
    <x v="0"/>
    <s v="container issue"/>
    <s v="Adjusted with side shift "/>
    <x v="0"/>
    <d v="2026-07-12T00:00:00"/>
    <x v="1"/>
    <n v="2"/>
    <n v="3"/>
    <n v="36"/>
    <x v="0"/>
    <m/>
  </r>
  <r>
    <x v="118"/>
    <x v="22"/>
    <x v="1"/>
    <d v="2026-04-10T00:00:00"/>
    <x v="1"/>
    <m/>
    <m/>
    <s v="right console need retightening"/>
    <x v="114"/>
    <d v="2026-04-09T23:45:34"/>
    <x v="27"/>
    <x v="4"/>
    <x v="15"/>
    <n v="15.600000000000001"/>
    <x v="5"/>
    <x v="5"/>
    <s v="Operational performance degradation and need for maintenance review."/>
    <n v="8"/>
    <n v="0"/>
    <n v="4"/>
    <n v="6"/>
    <n v="5"/>
    <n v="1"/>
    <x v="5"/>
    <s v="Review failure &amp; perform RCA"/>
    <x v="0"/>
    <s v="Due to narrow space on A block"/>
    <s v="this case will be solved after the busbar final commissioning as the arm will be connected"/>
    <x v="0"/>
    <d v="2026-07-09T00:00:00"/>
    <x v="1"/>
    <n v="5"/>
    <n v="1"/>
    <n v="30"/>
    <x v="0"/>
    <m/>
  </r>
  <r>
    <x v="119"/>
    <x v="9"/>
    <x v="1"/>
    <d v="2026-04-10T00:00:00"/>
    <x v="1"/>
    <m/>
    <m/>
    <s v="no unlock"/>
    <x v="115"/>
    <d v="2026-04-10T14:45:00"/>
    <x v="10"/>
    <x v="4"/>
    <x v="15"/>
    <n v="30"/>
    <x v="4"/>
    <x v="4"/>
    <s v="Loss of command response, unsafe operating condition, and immediate operational downtime."/>
    <n v="8"/>
    <n v="6"/>
    <n v="5"/>
    <n v="7"/>
    <n v="2"/>
    <n v="4"/>
    <x v="10"/>
    <s v="Check control PLC, HMI comms, E-stop circuits; reload software if needed."/>
    <x v="0"/>
    <s v="Operator fault"/>
    <s v="instucted OP not to extend spreader telescope in cell guide "/>
    <x v="0"/>
    <d v="2026-07-06T00:00:00"/>
    <x v="0"/>
    <n v="2"/>
    <n v="4"/>
    <n v="56"/>
    <x v="0"/>
    <m/>
  </r>
  <r>
    <x v="120"/>
    <x v="15"/>
    <x v="1"/>
    <d v="2026-04-11T00:00:00"/>
    <x v="1"/>
    <m/>
    <m/>
    <s v="no gantry movement"/>
    <x v="116"/>
    <d v="2026-04-10T22:15:00"/>
    <x v="2"/>
    <x v="4"/>
    <x v="15"/>
    <n v="15"/>
    <x v="12"/>
    <x v="12"/>
    <s v="Equipment cannot travel to position, causing job delay, queue buildup, and lower productivity."/>
    <n v="8"/>
    <n v="6"/>
    <n v="4"/>
    <n v="6"/>
    <n v="3"/>
    <n v="7"/>
    <x v="30"/>
    <s v="Inspect busbar/limit switches, travel drives and interlocks; test inverter and alignment."/>
    <x v="0"/>
    <s v="SP 6 pump CB trip"/>
    <s v="RCA was done and hour meter was replaced "/>
    <x v="1"/>
    <d v="2025-11-30T00:00:00"/>
    <x v="1"/>
    <n v="1"/>
    <n v="4"/>
    <n v="24"/>
    <x v="0"/>
    <m/>
  </r>
  <r>
    <x v="121"/>
    <x v="0"/>
    <x v="0"/>
    <d v="2026-04-11T00:00:00"/>
    <x v="1"/>
    <m/>
    <m/>
    <s v="unbalance fault"/>
    <x v="117"/>
    <d v="2026-04-11T10:45:00"/>
    <x v="10"/>
    <x v="4"/>
    <x v="15"/>
    <n v="30"/>
    <x v="5"/>
    <x v="5"/>
    <s v="Operational performance degradation and need for maintenance review."/>
    <n v="9"/>
    <n v="0"/>
    <n v="5"/>
    <n v="7"/>
    <n v="4"/>
    <n v="4"/>
    <x v="7"/>
    <s v="Review failure &amp; perform RCA"/>
    <x v="0"/>
    <s v="op fault due to worng entry"/>
    <s v="communicated with op and theis issue will be raised in final commissioning for busbar to VAHLE "/>
    <x v="1"/>
    <d v="2026-06-30T00:00:00"/>
    <x v="0"/>
    <n v="4"/>
    <n v="4"/>
    <n v="112"/>
    <x v="0"/>
    <m/>
  </r>
  <r>
    <x v="122"/>
    <x v="22"/>
    <x v="1"/>
    <d v="2026-04-11T00:00:00"/>
    <x v="1"/>
    <m/>
    <m/>
    <s v="autosteering fault"/>
    <x v="118"/>
    <d v="2026-04-11T12:50:00"/>
    <x v="2"/>
    <x v="4"/>
    <x v="15"/>
    <n v="15"/>
    <x v="21"/>
    <x v="21"/>
    <s v="Poor maneuverability, travel misalignment, safety risk, and operational delay."/>
    <n v="8"/>
    <n v="6"/>
    <n v="4"/>
    <n v="6"/>
    <n v="2"/>
    <n v="4"/>
    <x v="1"/>
    <s v="Calibrate auto-steering; inspect linkages/sensors; realign wheels."/>
    <x v="0"/>
    <s v="container issue"/>
    <s v="Adjusted with side shift "/>
    <x v="0"/>
    <d v="2026-07-12T00:00:00"/>
    <x v="1"/>
    <n v="1"/>
    <n v="3"/>
    <n v="18"/>
    <x v="0"/>
    <m/>
  </r>
  <r>
    <x v="123"/>
    <x v="15"/>
    <x v="1"/>
    <d v="2026-04-11T00:00:00"/>
    <x v="1"/>
    <m/>
    <m/>
    <s v="no landed signal"/>
    <x v="119"/>
    <d v="2026-04-11T15:00:00"/>
    <x v="0"/>
    <x v="4"/>
    <x v="15"/>
    <n v="10.200000000000001"/>
    <x v="4"/>
    <x v="4"/>
    <s v="Loss of command response, unsafe operating condition, and immediate operational downtime."/>
    <n v="8"/>
    <n v="6"/>
    <n v="4"/>
    <n v="6"/>
    <n v="2"/>
    <n v="8"/>
    <x v="12"/>
    <s v="Check control PLC, HMI comms, E-stop circuits; reload software if needed."/>
    <x v="0"/>
    <s v="Due to narrow space on A block"/>
    <s v="this case will be solved after the busbar final commissioning as the arm will be connected"/>
    <x v="0"/>
    <d v="2026-08-30T00:00:00"/>
    <x v="1"/>
    <n v="2"/>
    <n v="8"/>
    <n v="96"/>
    <x v="0"/>
    <m/>
  </r>
  <r>
    <x v="124"/>
    <x v="1"/>
    <x v="1"/>
    <d v="2026-04-11T00:00:00"/>
    <x v="1"/>
    <m/>
    <m/>
    <s v="no gantry movement"/>
    <x v="120"/>
    <d v="2026-04-11T20:10:00"/>
    <x v="8"/>
    <x v="4"/>
    <x v="15"/>
    <n v="19.8"/>
    <x v="12"/>
    <x v="12"/>
    <s v="Equipment cannot travel to position, causing job delay, queue buildup, and lower productivity."/>
    <n v="8"/>
    <n v="6"/>
    <n v="4"/>
    <n v="6"/>
    <n v="3"/>
    <n v="8"/>
    <x v="25"/>
    <s v="Inspect busbar/limit switches, travel drives and interlocks; test inverter and alignment."/>
    <x v="0"/>
    <s v="PLC stop at start up phase "/>
    <s v="run PLC"/>
    <x v="1"/>
    <d v="2026-07-09T00:00:00"/>
    <x v="1"/>
    <n v="3"/>
    <n v="8"/>
    <n v="144"/>
    <x v="0"/>
    <m/>
  </r>
  <r>
    <x v="125"/>
    <x v="1"/>
    <x v="1"/>
    <d v="2026-04-16T00:00:00"/>
    <x v="1"/>
    <m/>
    <m/>
    <s v="No lock motion"/>
    <x v="121"/>
    <d v="2026-04-16T16:50:00"/>
    <x v="2"/>
    <x v="4"/>
    <x v="16"/>
    <n v="15"/>
    <x v="4"/>
    <x v="4"/>
    <s v="Loss of command response, unsafe operating condition, and immediate operational downtime."/>
    <n v="8"/>
    <n v="6"/>
    <n v="4"/>
    <n v="6"/>
    <n v="2"/>
    <n v="4"/>
    <x v="1"/>
    <s v="Check control PLC, HMI comms, E-stop circuits; reload software if needed."/>
    <x v="0"/>
    <s v="op fault due to worng entry"/>
    <s v="communicated with op and theis issue will be raised in final commissioning for busbar to VAHLE "/>
    <x v="0"/>
    <d v="2026-06-30T00:00:00"/>
    <x v="1"/>
    <n v="2"/>
    <n v="4"/>
    <n v="48"/>
    <x v="0"/>
    <m/>
  </r>
  <r>
    <x v="126"/>
    <x v="27"/>
    <x v="1"/>
    <d v="2026-04-17T00:00:00"/>
    <x v="1"/>
    <m/>
    <m/>
    <s v="no gantry due to autosteering fault"/>
    <x v="122"/>
    <d v="2026-04-17T03:20:00"/>
    <x v="0"/>
    <x v="4"/>
    <x v="16"/>
    <n v="10.200000000000001"/>
    <x v="12"/>
    <x v="12"/>
    <s v="Equipment cannot travel to position, causing job delay, queue buildup, and lower productivity."/>
    <n v="8"/>
    <n v="6"/>
    <n v="4"/>
    <n v="6"/>
    <n v="3"/>
    <n v="3"/>
    <x v="38"/>
    <s v="Inspect busbar/limit switches, travel drives and interlocks; test inverter and alignment."/>
    <x v="0"/>
    <s v="OP fault"/>
    <s v="adjusted with OP"/>
    <x v="0"/>
    <d v="2025-11-30T00:00:00"/>
    <x v="1"/>
    <n v="2"/>
    <n v="2"/>
    <n v="24"/>
    <x v="0"/>
    <m/>
  </r>
  <r>
    <x v="127"/>
    <x v="12"/>
    <x v="1"/>
    <d v="2026-04-17T00:00:00"/>
    <x v="1"/>
    <m/>
    <m/>
    <s v="No gantry movement"/>
    <x v="123"/>
    <d v="2026-04-17T08:00:00"/>
    <x v="10"/>
    <x v="4"/>
    <x v="16"/>
    <n v="30"/>
    <x v="12"/>
    <x v="12"/>
    <s v="Equipment cannot travel to position, causing job delay, queue buildup, and lower productivity."/>
    <n v="8"/>
    <n v="6"/>
    <n v="5"/>
    <n v="7"/>
    <n v="3"/>
    <n v="5"/>
    <x v="4"/>
    <s v="Inspect busbar/limit switches, travel drives and interlocks; test inverter and alignment."/>
    <x v="0"/>
    <s v="container issue"/>
    <s v="unbalanced load and udjusted by side shift"/>
    <x v="1"/>
    <d v="2026-05-20T00:00:00"/>
    <x v="0"/>
    <n v="3"/>
    <n v="5"/>
    <n v="105"/>
    <x v="0"/>
    <m/>
  </r>
  <r>
    <x v="128"/>
    <x v="19"/>
    <x v="1"/>
    <d v="2026-04-18T00:00:00"/>
    <x v="1"/>
    <m/>
    <m/>
    <s v="unbalance load fault"/>
    <x v="124"/>
    <d v="2026-04-17T22:50:00"/>
    <x v="8"/>
    <x v="4"/>
    <x v="16"/>
    <n v="19.8"/>
    <x v="5"/>
    <x v="5"/>
    <s v="Operational performance degradation and need for maintenance review."/>
    <n v="8"/>
    <n v="0"/>
    <n v="4"/>
    <n v="6"/>
    <n v="5"/>
    <n v="5"/>
    <x v="21"/>
    <s v="Review failure &amp; perform RCA"/>
    <x v="0"/>
    <s v="op fault due to worng entry"/>
    <s v="communicated with op and theis issue will be raised in final commissioning for busbar to VAHLE "/>
    <x v="1"/>
    <d v="2026-07-09T00:00:00"/>
    <x v="1"/>
    <n v="5"/>
    <n v="5"/>
    <n v="150"/>
    <x v="0"/>
    <m/>
  </r>
  <r>
    <x v="129"/>
    <x v="19"/>
    <x v="1"/>
    <d v="2026-04-18T00:00:00"/>
    <x v="1"/>
    <m/>
    <m/>
    <s v="no gantry due to autosteering fault"/>
    <x v="125"/>
    <d v="2026-04-17T23:40:00"/>
    <x v="0"/>
    <x v="4"/>
    <x v="16"/>
    <n v="10.200000000000001"/>
    <x v="12"/>
    <x v="12"/>
    <s v="Equipment cannot travel to position, causing job delay, queue buildup, and lower productivity."/>
    <n v="8"/>
    <n v="6"/>
    <n v="4"/>
    <n v="6"/>
    <n v="3"/>
    <n v="7"/>
    <x v="30"/>
    <s v="Inspect busbar/limit switches, travel drives and interlocks; test inverter and alignment."/>
    <x v="0"/>
    <s v="op fault due to worng entry"/>
    <s v="communicated with op and theis issue will be raised in final commissioning for busbar to VAHLE "/>
    <x v="1"/>
    <d v="2026-06-30T00:00:00"/>
    <x v="1"/>
    <n v="3"/>
    <n v="7"/>
    <n v="126"/>
    <x v="0"/>
    <m/>
  </r>
  <r>
    <x v="130"/>
    <x v="1"/>
    <x v="1"/>
    <d v="2026-04-18T00:00:00"/>
    <x v="1"/>
    <m/>
    <m/>
    <s v="no gantry due to anticollision C2"/>
    <x v="126"/>
    <d v="2026-04-18T00:10:00"/>
    <x v="0"/>
    <x v="4"/>
    <x v="16"/>
    <n v="10.200000000000001"/>
    <x v="12"/>
    <x v="12"/>
    <s v="Equipment cannot travel to position, causing job delay, queue buildup, and lower productivity."/>
    <n v="8"/>
    <n v="6"/>
    <n v="4"/>
    <n v="6"/>
    <n v="3"/>
    <n v="8"/>
    <x v="25"/>
    <s v="Inspect busbar/limit switches, travel drives and interlocks; test inverter and alignment."/>
    <x v="0"/>
    <s v="op fault due to worng entry"/>
    <s v="communicated with op and theis issue will be raised in final commissioning for busbar to VAHLE "/>
    <x v="1"/>
    <d v="2026-07-11T00:00:00"/>
    <x v="1"/>
    <n v="3"/>
    <n v="8"/>
    <n v="144"/>
    <x v="0"/>
    <m/>
  </r>
  <r>
    <x v="131"/>
    <x v="24"/>
    <x v="1"/>
    <d v="2026-04-18T00:00:00"/>
    <x v="1"/>
    <m/>
    <m/>
    <s v="hoist eccentric load fault"/>
    <x v="127"/>
    <d v="2026-04-18T07:55:00"/>
    <x v="8"/>
    <x v="4"/>
    <x v="16"/>
    <n v="19.8"/>
    <x v="11"/>
    <x v="11"/>
    <s v="Unable to lift/lower load, container handling interruption, and berth or yard productivity loss."/>
    <n v="8"/>
    <n v="6"/>
    <n v="4"/>
    <n v="6"/>
    <n v="3"/>
    <n v="5"/>
    <x v="23"/>
    <s v="Check hoist brakes, over-travel limit switches, inverter alarms, motor and encoder."/>
    <x v="0"/>
    <s v="Operator fault due to rough landing"/>
    <s v="adjusted with OP"/>
    <x v="0"/>
    <d v="2026-07-12T00:00:00"/>
    <x v="1"/>
    <n v="2"/>
    <n v="4"/>
    <n v="48"/>
    <x v="0"/>
    <m/>
  </r>
  <r>
    <x v="132"/>
    <x v="19"/>
    <x v="1"/>
    <d v="2026-04-18T00:00:00"/>
    <x v="1"/>
    <m/>
    <m/>
    <s v="hoist eccentric load fault"/>
    <x v="128"/>
    <d v="2026-04-18T08:18:00"/>
    <x v="23"/>
    <x v="4"/>
    <x v="16"/>
    <n v="13.2"/>
    <x v="11"/>
    <x v="11"/>
    <s v="Unable to lift/lower load, container handling interruption, and berth or yard productivity loss."/>
    <n v="8"/>
    <n v="6"/>
    <n v="4"/>
    <n v="6"/>
    <n v="3"/>
    <n v="1"/>
    <x v="13"/>
    <s v="Check hoist brakes, over-travel limit switches, inverter alarms, motor and encoder."/>
    <x v="0"/>
    <s v="op fault due to worng entry"/>
    <s v="communicated with op and theis issue will be raised in final commissioning for busbar to VAHLE "/>
    <x v="0"/>
    <d v="2026-06-30T00:00:00"/>
    <x v="1"/>
    <n v="3"/>
    <n v="1"/>
    <n v="18"/>
    <x v="0"/>
    <m/>
  </r>
  <r>
    <x v="133"/>
    <x v="22"/>
    <x v="1"/>
    <d v="2026-04-18T00:00:00"/>
    <x v="1"/>
    <m/>
    <m/>
    <s v="twistlock motion overtime fault"/>
    <x v="129"/>
    <d v="2026-04-18T11:51:00"/>
    <x v="28"/>
    <x v="4"/>
    <x v="16"/>
    <n v="6"/>
    <x v="8"/>
    <x v="8"/>
    <s v="Operational performance degradation and need for maintenance review."/>
    <n v="8"/>
    <n v="4"/>
    <n v="3"/>
    <n v="6"/>
    <n v="7"/>
    <n v="1"/>
    <x v="2"/>
    <s v="Inspect and test limit switches and end stops; verify encoder calibration and control logic; reset faults and perform functional test."/>
    <x v="0"/>
    <s v="op fault due to worng entry"/>
    <s v="communicated with op and theis issue will be raised in final commissioning for busbar to VAHLE "/>
    <x v="0"/>
    <d v="2026-06-30T00:00:00"/>
    <x v="1"/>
    <n v="7"/>
    <n v="1"/>
    <n v="42"/>
    <x v="0"/>
    <m/>
  </r>
  <r>
    <x v="134"/>
    <x v="33"/>
    <x v="2"/>
    <d v="2026-04-25T00:00:00"/>
    <x v="1"/>
    <m/>
    <m/>
    <s v="VMT screen not working"/>
    <x v="130"/>
    <d v="2026-04-25T10:35:00"/>
    <x v="0"/>
    <x v="4"/>
    <x v="17"/>
    <n v="10.200000000000001"/>
    <x v="4"/>
    <x v="4"/>
    <s v="Loss of command response, unsafe operating condition, and immediate operational downtime."/>
    <n v="6"/>
    <n v="6"/>
    <n v="4"/>
    <n v="6"/>
    <n v="2"/>
    <n v="1"/>
    <x v="31"/>
    <s v="Check control PLC, HMI comms, E-stop circuits; reload software if needed."/>
    <x v="0"/>
    <s v="brake sonsor gab too big"/>
    <s v="adjusted sensor gab and checked all cranes"/>
    <x v="0"/>
    <d v="2026-05-25T00:00:00"/>
    <x v="1"/>
    <n v="1"/>
    <n v="1"/>
    <n v="6"/>
    <x v="0"/>
    <m/>
  </r>
  <r>
    <x v="135"/>
    <x v="15"/>
    <x v="1"/>
    <d v="2026-04-25T00:00:00"/>
    <x v="1"/>
    <m/>
    <m/>
    <s v="no gantry / busbar fault"/>
    <x v="131"/>
    <d v="2026-04-25T11:15:00"/>
    <x v="2"/>
    <x v="4"/>
    <x v="17"/>
    <n v="15"/>
    <x v="12"/>
    <x v="12"/>
    <s v="Equipment cannot travel to position, causing job delay, queue buildup, and lower productivity."/>
    <n v="8"/>
    <n v="6"/>
    <n v="4"/>
    <n v="6"/>
    <n v="3"/>
    <n v="7"/>
    <x v="30"/>
    <s v="Inspect busbar/limit switches, travel drives and interlocks; test inverter and alignment."/>
    <x v="0"/>
    <s v="enable nmissing due to engine com fault on A1001"/>
    <s v="Adjusted ethernet cable and checked all Operating RTGs"/>
    <x v="1"/>
    <d v="2026-05-23T00:00:00"/>
    <x v="1"/>
    <n v="1"/>
    <n v="6"/>
    <n v="36"/>
    <x v="0"/>
    <m/>
  </r>
  <r>
    <x v="136"/>
    <x v="3"/>
    <x v="1"/>
    <d v="2026-04-26T00:00:00"/>
    <x v="1"/>
    <m/>
    <m/>
    <s v="no gantry movement autosteering fault"/>
    <x v="132"/>
    <d v="2026-04-26T04:12:00"/>
    <x v="29"/>
    <x v="4"/>
    <x v="17"/>
    <n v="25.8"/>
    <x v="12"/>
    <x v="12"/>
    <s v="Equipment cannot travel to position, causing job delay, queue buildup, and lower productivity."/>
    <n v="8"/>
    <n v="6"/>
    <n v="4"/>
    <n v="6"/>
    <n v="3"/>
    <n v="3"/>
    <x v="38"/>
    <s v="Inspect busbar/limit switches, travel drives and interlocks; test inverter and alignment."/>
    <x v="0"/>
    <s v="OP fault due to rough landing "/>
    <s v="communicated with Ops to land properly and how to fix this issue"/>
    <x v="0"/>
    <d v="2026-05-21T00:00:00"/>
    <x v="1"/>
    <n v="3"/>
    <n v="3"/>
    <n v="54"/>
    <x v="0"/>
    <m/>
  </r>
  <r>
    <x v="137"/>
    <x v="25"/>
    <x v="1"/>
    <d v="2026-04-26T00:00:00"/>
    <x v="1"/>
    <m/>
    <m/>
    <s v="No Hoist"/>
    <x v="133"/>
    <d v="2026-04-26T04:24:00"/>
    <x v="7"/>
    <x v="4"/>
    <x v="17"/>
    <n v="9.6"/>
    <x v="11"/>
    <x v="11"/>
    <s v="Unable to lift/lower load, container handling interruption, and berth or yard productivity loss."/>
    <n v="8"/>
    <n v="6"/>
    <n v="3"/>
    <n v="6"/>
    <n v="3"/>
    <n v="3"/>
    <x v="38"/>
    <s v="Check hoist brakes, over-travel limit switches, inverter alarms, motor and encoder."/>
    <x v="2"/>
    <s v="auto steering issue due to wrong entry at the bay"/>
    <s v="adjusted with OP"/>
    <x v="0"/>
    <d v="2026-07-14T00:00:00"/>
    <x v="1"/>
    <n v="2"/>
    <n v="2"/>
    <n v="24"/>
    <x v="0"/>
    <m/>
  </r>
  <r>
    <x v="138"/>
    <x v="29"/>
    <x v="1"/>
    <d v="2026-04-26T00:00:00"/>
    <x v="1"/>
    <m/>
    <m/>
    <s v="No Gantry"/>
    <x v="134"/>
    <d v="2026-04-26T05:55:00"/>
    <x v="7"/>
    <x v="4"/>
    <x v="17"/>
    <n v="9.6"/>
    <x v="12"/>
    <x v="12"/>
    <s v="Equipment cannot travel to position, causing job delay, queue buildup, and lower productivity."/>
    <n v="8"/>
    <n v="6"/>
    <n v="3"/>
    <n v="6"/>
    <n v="3"/>
    <n v="4"/>
    <x v="16"/>
    <s v="Inspect busbar/limit switches, travel drives and interlocks; test inverter and alignment."/>
    <x v="1"/>
    <s v="trolley misalignment"/>
    <s v="trolley guide rollers adjustement project in progress"/>
    <x v="0"/>
    <d v="2026-07-09T00:00:00"/>
    <x v="1"/>
    <n v="2"/>
    <n v="3"/>
    <n v="36"/>
    <x v="0"/>
    <m/>
  </r>
  <r>
    <x v="139"/>
    <x v="27"/>
    <x v="1"/>
    <d v="2026-04-30T00:00:00"/>
    <x v="1"/>
    <m/>
    <m/>
    <s v="auto stearing fault"/>
    <x v="135"/>
    <d v="2026-04-30T08:50:00"/>
    <x v="0"/>
    <x v="4"/>
    <x v="18"/>
    <n v="10.200000000000001"/>
    <x v="5"/>
    <x v="5"/>
    <s v="Operational performance degradation and need for maintenance review."/>
    <n v="8"/>
    <n v="0"/>
    <n v="4"/>
    <n v="6"/>
    <n v="5"/>
    <n v="4"/>
    <x v="17"/>
    <s v="Review failure &amp; perform RCA"/>
    <x v="1"/>
    <s v="op fault due to worng entry"/>
    <s v="communicated with op and theis issue will be raised in final commissioning for busbar to VAHLE "/>
    <x v="1"/>
    <d v="2026-06-30T00:00:00"/>
    <x v="1"/>
    <n v="5"/>
    <n v="4"/>
    <n v="120"/>
    <x v="0"/>
    <m/>
  </r>
  <r>
    <x v="140"/>
    <x v="0"/>
    <x v="0"/>
    <d v="2026-05-02T00:00:00"/>
    <x v="1"/>
    <m/>
    <m/>
    <s v="spreader telescope position fault"/>
    <x v="136"/>
    <d v="2026-05-02T16:50:00"/>
    <x v="0"/>
    <x v="5"/>
    <x v="18"/>
    <n v="10.200000000000001"/>
    <x v="0"/>
    <x v="0"/>
    <s v="Inability to lock/unlock or position spreader correctly, creating handling disruption and safety exposure."/>
    <n v="9"/>
    <n v="6"/>
    <n v="4"/>
    <n v="7"/>
    <n v="2"/>
    <n v="5"/>
    <x v="0"/>
    <s v="Inspect twistlocks, hydraulics and sensors; recalibrate spreader controller."/>
    <x v="0"/>
    <s v="CB stuck"/>
    <s v="adjusted and run RTG"/>
    <x v="0"/>
    <d v="2026-07-11T00:00:00"/>
    <x v="0"/>
    <n v="1"/>
    <n v="4"/>
    <n v="28"/>
    <x v="0"/>
    <m/>
  </r>
  <r>
    <x v="141"/>
    <x v="0"/>
    <x v="0"/>
    <d v="2026-05-02T00:00:00"/>
    <x v="1"/>
    <m/>
    <m/>
    <s v="Spreader Telescope position"/>
    <x v="136"/>
    <d v="2026-05-02T16:50:00"/>
    <x v="0"/>
    <x v="5"/>
    <x v="18"/>
    <n v="10.200000000000001"/>
    <x v="0"/>
    <x v="0"/>
    <s v="Inability to lock/unlock or position spreader correctly, creating handling disruption and safety exposure."/>
    <n v="9"/>
    <n v="6"/>
    <n v="4"/>
    <n v="7"/>
    <n v="2"/>
    <n v="5"/>
    <x v="0"/>
    <s v="Inspect twistlocks, hydraulics and sensors; recalibrate spreader controller."/>
    <x v="0"/>
    <s v="encoder reading"/>
    <s v="reset spreader power"/>
    <x v="0"/>
    <d v="2026-02-27T00:00:00"/>
    <x v="0"/>
    <n v="2"/>
    <n v="5"/>
    <n v="70"/>
    <x v="0"/>
    <m/>
  </r>
  <r>
    <x v="142"/>
    <x v="18"/>
    <x v="1"/>
    <d v="2026-05-05T00:00:00"/>
    <x v="1"/>
    <m/>
    <m/>
    <s v="no gantry movement,"/>
    <x v="137"/>
    <d v="2026-05-05T11:52:00"/>
    <x v="4"/>
    <x v="5"/>
    <x v="19"/>
    <n v="7.1999999999999993"/>
    <x v="12"/>
    <x v="12"/>
    <s v="Equipment cannot travel to position, causing job delay, queue buildup, and lower productivity."/>
    <n v="8"/>
    <n v="6"/>
    <n v="3"/>
    <n v="6"/>
    <n v="3"/>
    <n v="5"/>
    <x v="23"/>
    <s v="Inspect busbar/limit switches, travel drives and interlocks; test inverter and alignment."/>
    <x v="0"/>
    <s v="console fixing 13mm bolt losen"/>
    <s v="adjusting cabin chain and colsole projectin progress (changing nuts and 13mm bolt fixing with locktite)"/>
    <x v="0"/>
    <d v="2026-06-15T00:00:00"/>
    <x v="1"/>
    <n v="2"/>
    <n v="4"/>
    <n v="48"/>
    <x v="0"/>
    <m/>
  </r>
  <r>
    <x v="143"/>
    <x v="9"/>
    <x v="1"/>
    <d v="2026-01-10T00:00:00"/>
    <x v="0"/>
    <m/>
    <m/>
    <s v="Gantry collision alarm c4"/>
    <x v="138"/>
    <d v="2026-01-10T03:20:00"/>
    <x v="8"/>
    <x v="6"/>
    <x v="20"/>
    <n v="19.8"/>
    <x v="16"/>
    <x v="16"/>
    <s v="Safety risk, structural damage, equipment outage, and possible container handling interruption."/>
    <n v="8"/>
    <n v="10"/>
    <n v="4"/>
    <n v="10"/>
    <n v="5"/>
    <n v="2"/>
    <x v="26"/>
    <s v="Perform collision RCA, inspect structures and revalidate anti-collision sensors; retrain operators."/>
    <x v="0"/>
    <s v="Gntry inhabited due to crane closed to the crane"/>
    <s v="Operation checked the setwation and used bypass"/>
    <x v="1"/>
    <d v="2026-07-22T00:00:00"/>
    <x v="5"/>
    <n v="3"/>
    <n v="1"/>
    <n v="30"/>
    <x v="0"/>
    <m/>
  </r>
  <r>
    <x v="144"/>
    <x v="6"/>
    <x v="1"/>
    <d v="2026-05-06T00:00:00"/>
    <x v="1"/>
    <m/>
    <m/>
    <s v="Hoist eccentric load"/>
    <x v="139"/>
    <d v="2026-05-06T00:40:00"/>
    <x v="0"/>
    <x v="5"/>
    <x v="19"/>
    <n v="10.200000000000001"/>
    <x v="11"/>
    <x v="11"/>
    <s v="Unable to lift/lower load, container handling interruption, and berth or yard productivity loss."/>
    <n v="8"/>
    <n v="6"/>
    <n v="4"/>
    <n v="6"/>
    <n v="3"/>
    <n v="6"/>
    <x v="33"/>
    <s v="Check hoist brakes, over-travel limit switches, inverter alarms, motor and encoder."/>
    <x v="0"/>
    <s v="auto steering issue due to wrong entry at the bay"/>
    <s v="adjusted with OP"/>
    <x v="1"/>
    <d v="2026-07-15T00:00:00"/>
    <x v="1"/>
    <n v="2"/>
    <n v="5"/>
    <n v="60"/>
    <x v="0"/>
    <m/>
  </r>
  <r>
    <x v="145"/>
    <x v="26"/>
    <x v="1"/>
    <d v="2026-05-06T00:00:00"/>
    <x v="1"/>
    <m/>
    <m/>
    <s v="Hoist eccentric load"/>
    <x v="140"/>
    <d v="2026-05-06T02:30:00"/>
    <x v="0"/>
    <x v="5"/>
    <x v="19"/>
    <n v="10.200000000000001"/>
    <x v="11"/>
    <x v="11"/>
    <s v="Unable to lift/lower load, container handling interruption, and berth or yard productivity loss."/>
    <n v="8"/>
    <n v="6"/>
    <n v="4"/>
    <n v="6"/>
    <n v="3"/>
    <n v="2"/>
    <x v="14"/>
    <s v="Check hoist brakes, over-travel limit switches, inverter alarms, motor and encoder."/>
    <x v="0"/>
    <s v="OP fault "/>
    <s v="instructed OP"/>
    <x v="0"/>
    <d v="2026-07-11T00:00:00"/>
    <x v="1"/>
    <n v="3"/>
    <n v="2"/>
    <n v="36"/>
    <x v="0"/>
    <m/>
  </r>
  <r>
    <x v="146"/>
    <x v="9"/>
    <x v="1"/>
    <d v="2026-01-11T00:00:00"/>
    <x v="0"/>
    <m/>
    <m/>
    <s v="no gantry movement-LS to container"/>
    <x v="141"/>
    <d v="2026-01-11T09:30:00"/>
    <x v="0"/>
    <x v="6"/>
    <x v="20"/>
    <n v="10.200000000000001"/>
    <x v="12"/>
    <x v="12"/>
    <s v="Equipment cannot travel to position, causing job delay, queue buildup, and lower productivity."/>
    <n v="8"/>
    <n v="6"/>
    <n v="4"/>
    <n v="6"/>
    <n v="3"/>
    <n v="7"/>
    <x v="30"/>
    <s v="Inspect busbar/limit switches, travel drives and interlocks; test inverter and alignment."/>
    <x v="0"/>
    <s v="sensor plate friction"/>
    <s v="adjusted plate fixation"/>
    <x v="1"/>
    <d v="2026-06-07T00:00:00"/>
    <x v="1"/>
    <n v="2"/>
    <n v="6"/>
    <n v="72"/>
    <x v="0"/>
    <m/>
  </r>
  <r>
    <x v="147"/>
    <x v="27"/>
    <x v="1"/>
    <d v="2026-05-06T00:00:00"/>
    <x v="1"/>
    <m/>
    <m/>
    <s v="Hoist eccentric load"/>
    <x v="142"/>
    <d v="2026-05-06T03:20:00"/>
    <x v="0"/>
    <x v="5"/>
    <x v="19"/>
    <n v="10.200000000000001"/>
    <x v="11"/>
    <x v="11"/>
    <s v="Unable to lift/lower load, container handling interruption, and berth or yard productivity loss."/>
    <n v="8"/>
    <n v="6"/>
    <n v="4"/>
    <n v="6"/>
    <n v="3"/>
    <n v="4"/>
    <x v="16"/>
    <s v="Check hoist brakes, over-travel limit switches, inverter alarms, motor and encoder."/>
    <x v="1"/>
    <s v="OP fault"/>
    <s v="adjusted with OP"/>
    <x v="0"/>
    <d v="2025-11-30T00:00:00"/>
    <x v="1"/>
    <n v="2"/>
    <n v="3"/>
    <n v="36"/>
    <x v="0"/>
    <m/>
  </r>
  <r>
    <x v="148"/>
    <x v="2"/>
    <x v="0"/>
    <d v="2026-05-08T00:00:00"/>
    <x v="1"/>
    <m/>
    <m/>
    <s v="sts2 hoist fault"/>
    <x v="143"/>
    <d v="2026-05-08T16:44:00"/>
    <x v="25"/>
    <x v="5"/>
    <x v="19"/>
    <n v="4.2"/>
    <x v="11"/>
    <x v="11"/>
    <s v="Unable to lift/lower load, container handling interruption, and berth or yard productivity loss."/>
    <n v="9"/>
    <n v="6"/>
    <n v="3"/>
    <n v="6"/>
    <n v="3"/>
    <n v="5"/>
    <x v="23"/>
    <s v="Check hoist brakes, over-travel limit switches, inverter alarms, motor and encoder."/>
    <x v="0"/>
    <s v="seat sensor not active due to operator wrong behaviour"/>
    <s v="instructed OP"/>
    <x v="0"/>
    <d v="2026-07-12T00:00:00"/>
    <x v="1"/>
    <n v="3"/>
    <n v="5"/>
    <n v="90"/>
    <x v="0"/>
    <m/>
  </r>
  <r>
    <x v="149"/>
    <x v="1"/>
    <x v="1"/>
    <d v="2026-05-08T00:00:00"/>
    <x v="1"/>
    <m/>
    <m/>
    <s v="rtg4 gantry fault"/>
    <x v="144"/>
    <d v="2026-05-08T16:37:00"/>
    <x v="30"/>
    <x v="5"/>
    <x v="19"/>
    <n v="16.8"/>
    <x v="12"/>
    <x v="12"/>
    <s v="Equipment cannot travel to position, causing job delay, queue buildup, and lower productivity."/>
    <n v="8"/>
    <n v="6"/>
    <n v="4"/>
    <n v="6"/>
    <n v="3"/>
    <n v="8"/>
    <x v="25"/>
    <s v="Inspect busbar/limit switches, travel drives and interlocks; test inverter and alignment."/>
    <x v="0"/>
    <s v="gateway issue"/>
    <s v="replaced against warranty claim"/>
    <x v="1"/>
    <d v="2025-11-30T00:00:00"/>
    <x v="1"/>
    <n v="1"/>
    <n v="5"/>
    <n v="30"/>
    <x v="0"/>
    <m/>
  </r>
  <r>
    <x v="150"/>
    <x v="23"/>
    <x v="1"/>
    <d v="2026-05-08T00:00:00"/>
    <x v="1"/>
    <m/>
    <m/>
    <s v="rtg27 gantry fault"/>
    <x v="145"/>
    <d v="2026-05-08T16:46:00"/>
    <x v="14"/>
    <x v="5"/>
    <x v="19"/>
    <n v="7.8000000000000007"/>
    <x v="12"/>
    <x v="12"/>
    <s v="Equipment cannot travel to position, causing job delay, queue buildup, and lower productivity."/>
    <n v="8"/>
    <n v="6"/>
    <n v="3"/>
    <n v="6"/>
    <n v="3"/>
    <n v="10"/>
    <x v="35"/>
    <s v="Inspect busbar/limit switches, travel drives and interlocks; test inverter and alignment."/>
    <x v="0"/>
    <s v="OP fault due to rough landing "/>
    <s v="communicated with Ops to land properly and how to fix this issue"/>
    <x v="1"/>
    <d v="2026-05-21T00:00:00"/>
    <x v="1"/>
    <n v="3"/>
    <n v="10"/>
    <n v="180"/>
    <x v="0"/>
    <m/>
  </r>
  <r>
    <x v="151"/>
    <x v="24"/>
    <x v="1"/>
    <d v="2026-05-08T00:00:00"/>
    <x v="1"/>
    <m/>
    <m/>
    <s v="rtg24 gantry fault"/>
    <x v="146"/>
    <d v="2026-05-08T17:06:00"/>
    <x v="15"/>
    <x v="5"/>
    <x v="19"/>
    <n v="13.8"/>
    <x v="12"/>
    <x v="12"/>
    <s v="Equipment cannot travel to position, causing job delay, queue buildup, and lower productivity."/>
    <n v="8"/>
    <n v="6"/>
    <n v="4"/>
    <n v="6"/>
    <n v="3"/>
    <n v="7"/>
    <x v="30"/>
    <s v="Inspect busbar/limit switches, travel drives and interlocks; test inverter and alignment."/>
    <x v="2"/>
    <s v="loose connection of oil sensor "/>
    <s v="retighten loosen sensor"/>
    <x v="1"/>
    <d v="2026-07-06T00:00:00"/>
    <x v="1"/>
    <n v="1"/>
    <n v="5"/>
    <n v="30"/>
    <x v="0"/>
    <m/>
  </r>
  <r>
    <x v="152"/>
    <x v="28"/>
    <x v="1"/>
    <d v="2026-05-09T00:00:00"/>
    <x v="1"/>
    <m/>
    <m/>
    <s v="gantry fault"/>
    <x v="147"/>
    <d v="2026-05-09T14:53:00"/>
    <x v="28"/>
    <x v="5"/>
    <x v="19"/>
    <n v="6"/>
    <x v="12"/>
    <x v="12"/>
    <s v="Equipment cannot travel to position, causing job delay, queue buildup, and lower productivity."/>
    <n v="8"/>
    <n v="6"/>
    <n v="3"/>
    <n v="6"/>
    <n v="3"/>
    <n v="8"/>
    <x v="25"/>
    <s v="Inspect busbar/limit switches, travel drives and interlocks; test inverter and alignment."/>
    <x v="0"/>
    <s v="op fault due to worng entry"/>
    <s v="communicated with op and theis issue will be raised in final commissioning for busbar to VAHLE "/>
    <x v="1"/>
    <d v="2026-06-30T00:00:00"/>
    <x v="1"/>
    <n v="3"/>
    <n v="8"/>
    <n v="144"/>
    <x v="0"/>
    <m/>
  </r>
  <r>
    <x v="153"/>
    <x v="21"/>
    <x v="1"/>
    <d v="2026-05-09T00:00:00"/>
    <x v="1"/>
    <m/>
    <m/>
    <s v="gantry fault"/>
    <x v="148"/>
    <d v="2026-05-09T13:57:00"/>
    <x v="1"/>
    <x v="5"/>
    <x v="19"/>
    <n v="12"/>
    <x v="12"/>
    <x v="12"/>
    <s v="Equipment cannot travel to position, causing job delay, queue buildup, and lower productivity."/>
    <n v="8"/>
    <n v="6"/>
    <n v="4"/>
    <n v="6"/>
    <n v="3"/>
    <n v="5"/>
    <x v="23"/>
    <s v="Inspect busbar/limit switches, travel drives and interlocks; test inverter and alignment."/>
    <x v="0"/>
    <s v="Wheel turn not fifnished"/>
    <s v="adjusted with OP"/>
    <x v="0"/>
    <d v="2026-05-17T00:00:00"/>
    <x v="1"/>
    <n v="2"/>
    <n v="4"/>
    <n v="48"/>
    <x v="0"/>
    <m/>
  </r>
  <r>
    <x v="154"/>
    <x v="6"/>
    <x v="1"/>
    <d v="2026-05-09T00:00:00"/>
    <x v="1"/>
    <m/>
    <m/>
    <s v="gantry fault"/>
    <x v="148"/>
    <d v="2026-05-09T14:00:00"/>
    <x v="2"/>
    <x v="5"/>
    <x v="19"/>
    <n v="15"/>
    <x v="12"/>
    <x v="12"/>
    <s v="Equipment cannot travel to position, causing job delay, queue buildup, and lower productivity."/>
    <n v="8"/>
    <n v="6"/>
    <n v="4"/>
    <n v="6"/>
    <n v="3"/>
    <n v="9"/>
    <x v="24"/>
    <s v="Inspect busbar/limit switches, travel drives and interlocks; test inverter and alignment."/>
    <x v="0"/>
    <s v="trolley positoin fault "/>
    <s v="TDF applied to auto preset at park POS"/>
    <x v="1"/>
    <d v="2025-11-30T00:00:00"/>
    <x v="1"/>
    <n v="3"/>
    <n v="9"/>
    <n v="162"/>
    <x v="0"/>
    <m/>
  </r>
  <r>
    <x v="155"/>
    <x v="6"/>
    <x v="1"/>
    <d v="2026-05-10T00:00:00"/>
    <x v="1"/>
    <m/>
    <m/>
    <s v="no gantry movement"/>
    <x v="149"/>
    <d v="2026-05-10T17:00:00"/>
    <x v="2"/>
    <x v="5"/>
    <x v="19"/>
    <n v="15"/>
    <x v="12"/>
    <x v="12"/>
    <s v="Equipment cannot travel to position, causing job delay, queue buildup, and lower productivity."/>
    <n v="8"/>
    <n v="6"/>
    <n v="4"/>
    <n v="6"/>
    <n v="3"/>
    <n v="9"/>
    <x v="24"/>
    <s v="Inspect busbar/limit switches, travel drives and interlocks; test inverter and alignment."/>
    <x v="0"/>
    <s v="container unbalance"/>
    <s v="adjusted by side shift"/>
    <x v="1"/>
    <d v="2026-05-14T00:00:00"/>
    <x v="1"/>
    <n v="2"/>
    <n v="8"/>
    <n v="96"/>
    <x v="0"/>
    <m/>
  </r>
  <r>
    <x v="156"/>
    <x v="24"/>
    <x v="1"/>
    <d v="2026-05-11T00:00:00"/>
    <x v="1"/>
    <m/>
    <m/>
    <s v="hoist fault"/>
    <x v="150"/>
    <d v="2026-05-10T22:21:00"/>
    <x v="4"/>
    <x v="5"/>
    <x v="21"/>
    <n v="7.1999999999999993"/>
    <x v="11"/>
    <x v="11"/>
    <s v="Unable to lift/lower load, container handling interruption, and berth or yard productivity loss."/>
    <n v="8"/>
    <n v="6"/>
    <n v="3"/>
    <n v="6"/>
    <n v="3"/>
    <n v="5"/>
    <x v="23"/>
    <s v="Check hoist brakes, over-travel limit switches, inverter alarms, motor and encoder."/>
    <x v="0"/>
    <s v="op fault due to worng entry"/>
    <s v="communicated with op and theis issue will be raised in final commissioning for busbar to VAHLE "/>
    <x v="0"/>
    <d v="2026-07-09T00:00:00"/>
    <x v="1"/>
    <n v="3"/>
    <n v="5"/>
    <n v="90"/>
    <x v="0"/>
    <m/>
  </r>
  <r>
    <x v="157"/>
    <x v="15"/>
    <x v="1"/>
    <d v="2026-05-13T00:00:00"/>
    <x v="1"/>
    <m/>
    <m/>
    <s v="hoist eccentric load"/>
    <x v="151"/>
    <d v="2026-05-13T17:20:00"/>
    <x v="17"/>
    <x v="5"/>
    <x v="21"/>
    <n v="4.8"/>
    <x v="11"/>
    <x v="11"/>
    <s v="Unable to lift/lower load, container handling interruption, and berth or yard productivity loss."/>
    <n v="8"/>
    <n v="6"/>
    <n v="3"/>
    <n v="6"/>
    <n v="3"/>
    <n v="3"/>
    <x v="38"/>
    <s v="Check hoist brakes, over-travel limit switches, inverter alarms, motor and encoder."/>
    <x v="0"/>
    <s v="container issue"/>
    <s v="released manually"/>
    <x v="0"/>
    <d v="2026-05-25T00:00:00"/>
    <x v="1"/>
    <n v="3"/>
    <n v="3"/>
    <n v="54"/>
    <x v="0"/>
    <m/>
  </r>
  <r>
    <x v="158"/>
    <x v="24"/>
    <x v="1"/>
    <d v="2026-05-14T00:00:00"/>
    <x v="1"/>
    <m/>
    <m/>
    <s v="no gantry movement"/>
    <x v="152"/>
    <d v="2026-05-13T17:45:00"/>
    <x v="2"/>
    <x v="5"/>
    <x v="21"/>
    <n v="15"/>
    <x v="12"/>
    <x v="12"/>
    <s v="Equipment cannot travel to position, causing job delay, queue buildup, and lower productivity."/>
    <n v="8"/>
    <n v="6"/>
    <n v="4"/>
    <n v="6"/>
    <n v="3"/>
    <n v="7"/>
    <x v="30"/>
    <s v="Inspect busbar/limit switches, travel drives and interlocks; test inverter and alignment."/>
    <x v="0"/>
    <s v="op fault due to worng entry"/>
    <s v="communicated with op"/>
    <x v="1"/>
    <d v="2026-06-16T00:00:00"/>
    <x v="1"/>
    <n v="3"/>
    <n v="7"/>
    <n v="126"/>
    <x v="0"/>
    <m/>
  </r>
  <r>
    <x v="159"/>
    <x v="6"/>
    <x v="1"/>
    <d v="2026-05-16T00:00:00"/>
    <x v="1"/>
    <m/>
    <m/>
    <s v="autosteering issue"/>
    <x v="153"/>
    <d v="2026-05-16T03:37:00"/>
    <x v="30"/>
    <x v="5"/>
    <x v="21"/>
    <n v="16.8"/>
    <x v="21"/>
    <x v="21"/>
    <s v="Poor maneuverability, travel misalignment, safety risk, and operational delay."/>
    <n v="8"/>
    <n v="6"/>
    <n v="4"/>
    <n v="6"/>
    <n v="2"/>
    <n v="6"/>
    <x v="16"/>
    <s v="Calibrate auto-steering; inspect linkages/sensors; realign wheels."/>
    <x v="0"/>
    <s v="op fault due to worng entry"/>
    <s v="communicated with op"/>
    <x v="0"/>
    <d v="2026-06-16T00:00:00"/>
    <x v="1"/>
    <n v="2"/>
    <n v="6"/>
    <n v="72"/>
    <x v="0"/>
    <m/>
  </r>
  <r>
    <x v="160"/>
    <x v="25"/>
    <x v="1"/>
    <d v="2026-05-16T00:00:00"/>
    <x v="1"/>
    <m/>
    <m/>
    <s v="autosteering issue"/>
    <x v="154"/>
    <d v="2026-05-16T04:11:00"/>
    <x v="18"/>
    <x v="5"/>
    <x v="21"/>
    <n v="16.200000000000003"/>
    <x v="21"/>
    <x v="21"/>
    <s v="Poor maneuverability, travel misalignment, safety risk, and operational delay."/>
    <n v="8"/>
    <n v="6"/>
    <n v="4"/>
    <n v="6"/>
    <n v="2"/>
    <n v="6"/>
    <x v="16"/>
    <s v="Calibrate auto-steering; inspect linkages/sensors; realign wheels."/>
    <x v="0"/>
    <s v="water in fuel "/>
    <s v="the water separator was cleaned anf the fuel samples was sent for analysis"/>
    <x v="0"/>
    <d v="2026-06-30T00:00:00"/>
    <x v="1"/>
    <n v="1"/>
    <n v="5"/>
    <n v="30"/>
    <x v="0"/>
    <m/>
  </r>
  <r>
    <x v="161"/>
    <x v="27"/>
    <x v="1"/>
    <d v="2026-05-16T00:00:00"/>
    <x v="1"/>
    <m/>
    <m/>
    <s v="no twistlock lock"/>
    <x v="155"/>
    <d v="2026-05-16T11:45:00"/>
    <x v="17"/>
    <x v="5"/>
    <x v="21"/>
    <n v="4.8"/>
    <x v="4"/>
    <x v="4"/>
    <s v="Loss of command response, unsafe operating condition, and immediate operational downtime."/>
    <n v="8"/>
    <n v="6"/>
    <n v="3"/>
    <n v="6"/>
    <n v="2"/>
    <n v="5"/>
    <x v="36"/>
    <s v="Check control PLC, HMI comms, E-stop circuits; reload software if needed."/>
    <x v="0"/>
    <s v="ethernet socket at modbus module is defected"/>
    <s v="Replaced by RIC"/>
    <x v="0"/>
    <d v="2025-11-03T00:00:00"/>
    <x v="1"/>
    <n v="1"/>
    <n v="2"/>
    <n v="12"/>
    <x v="0"/>
    <m/>
  </r>
  <r>
    <x v="162"/>
    <x v="34"/>
    <x v="2"/>
    <d v="2026-05-16T00:00:00"/>
    <x v="1"/>
    <m/>
    <m/>
    <s v="consol problem"/>
    <x v="156"/>
    <d v="2026-05-16T14:00:00"/>
    <x v="0"/>
    <x v="5"/>
    <x v="21"/>
    <n v="10.200000000000001"/>
    <x v="5"/>
    <x v="5"/>
    <s v="Operational performance degradation and need for maintenance review."/>
    <n v="6"/>
    <n v="0"/>
    <n v="4"/>
    <n v="5"/>
    <n v="6"/>
    <n v="1"/>
    <x v="5"/>
    <s v="Review failure &amp; perform RCA"/>
    <x v="0"/>
    <m/>
    <m/>
    <x v="0"/>
    <m/>
    <x v="2"/>
    <n v="6"/>
    <n v="1"/>
    <n v="30"/>
    <x v="1"/>
    <m/>
  </r>
  <r>
    <x v="163"/>
    <x v="35"/>
    <x v="1"/>
    <d v="2026-05-18T00:00:00"/>
    <x v="1"/>
    <m/>
    <m/>
    <s v="anti-collision to container active"/>
    <x v="157"/>
    <d v="2026-05-17T22:00:53"/>
    <x v="0"/>
    <x v="5"/>
    <x v="22"/>
    <n v="10.200000000000001"/>
    <x v="16"/>
    <x v="16"/>
    <s v="Safety risk, structural damage, equipment outage, and possible container handling interruption."/>
    <n v="8"/>
    <n v="10"/>
    <n v="4"/>
    <n v="10"/>
    <n v="5"/>
    <n v="1"/>
    <x v="29"/>
    <s v="Perform collision RCA, inspect structures and revalidate anti-collision sensors; retrain operators."/>
    <x v="0"/>
    <s v="curcumstantial issue"/>
    <s v="reconnected"/>
    <x v="0"/>
    <d v="2026-12-10T00:00:00"/>
    <x v="5"/>
    <n v="5"/>
    <n v="1"/>
    <n v="50"/>
    <x v="0"/>
    <m/>
  </r>
  <r>
    <x v="164"/>
    <x v="15"/>
    <x v="1"/>
    <d v="2026-05-18T00:00:00"/>
    <x v="1"/>
    <m/>
    <m/>
    <s v="autosteering fault too far from bus bar"/>
    <x v="158"/>
    <d v="2026-05-18T01:33:17"/>
    <x v="7"/>
    <x v="5"/>
    <x v="22"/>
    <n v="9.6"/>
    <x v="21"/>
    <x v="21"/>
    <s v="Poor maneuverability, travel misalignment, safety risk, and operational delay."/>
    <n v="8"/>
    <n v="6"/>
    <n v="3"/>
    <n v="6"/>
    <n v="2"/>
    <n v="5"/>
    <x v="36"/>
    <s v="Calibrate auto-steering; inspect linkages/sensors; realign wheels."/>
    <x v="0"/>
    <s v="steering laser sensor signal faulty"/>
    <s v="cleaned sensor and inspected all working RTGs"/>
    <x v="0"/>
    <d v="2026-06-07T00:00:00"/>
    <x v="1"/>
    <n v="1"/>
    <n v="3"/>
    <n v="18"/>
    <x v="0"/>
    <m/>
  </r>
  <r>
    <x v="165"/>
    <x v="28"/>
    <x v="1"/>
    <d v="2026-05-18T00:00:00"/>
    <x v="1"/>
    <m/>
    <m/>
    <s v="autosteering fault too far from bus bar"/>
    <x v="159"/>
    <d v="2026-05-18T06:15:16"/>
    <x v="11"/>
    <x v="5"/>
    <x v="22"/>
    <n v="14.399999999999999"/>
    <x v="21"/>
    <x v="21"/>
    <s v="Poor maneuverability, travel misalignment, safety risk, and operational delay."/>
    <n v="8"/>
    <n v="6"/>
    <n v="4"/>
    <n v="6"/>
    <n v="2"/>
    <n v="4"/>
    <x v="1"/>
    <s v="Calibrate auto-steering; inspect linkages/sensors; realign wheels."/>
    <x v="0"/>
    <m/>
    <m/>
    <x v="0"/>
    <m/>
    <x v="1"/>
    <n v="2"/>
    <n v="4"/>
    <n v="48"/>
    <x v="1"/>
    <m/>
  </r>
  <r>
    <x v="166"/>
    <x v="25"/>
    <x v="1"/>
    <d v="2026-05-18T00:00:00"/>
    <x v="1"/>
    <m/>
    <m/>
    <s v="no gantry movement"/>
    <x v="160"/>
    <d v="2026-05-18T08:05:00"/>
    <x v="2"/>
    <x v="5"/>
    <x v="22"/>
    <n v="15"/>
    <x v="12"/>
    <x v="12"/>
    <s v="Equipment cannot travel to position, causing job delay, queue buildup, and lower productivity."/>
    <n v="8"/>
    <n v="6"/>
    <n v="4"/>
    <n v="6"/>
    <n v="3"/>
    <n v="6"/>
    <x v="33"/>
    <s v="Inspect busbar/limit switches, travel drives and interlocks; test inverter and alignment."/>
    <x v="0"/>
    <s v="trolley positoin fault "/>
    <s v="TDF applied to auto preset at park POS"/>
    <x v="1"/>
    <d v="2026-03-01T00:00:00"/>
    <x v="1"/>
    <n v="3"/>
    <n v="6"/>
    <n v="108"/>
    <x v="0"/>
    <m/>
  </r>
  <r>
    <x v="167"/>
    <x v="27"/>
    <x v="1"/>
    <d v="2026-05-18T00:00:00"/>
    <x v="1"/>
    <m/>
    <m/>
    <s v="console not fixed correctly"/>
    <x v="161"/>
    <d v="2026-05-18T08:30:00"/>
    <x v="0"/>
    <x v="5"/>
    <x v="22"/>
    <n v="10.200000000000001"/>
    <x v="4"/>
    <x v="4"/>
    <s v="Loss of command response, unsafe operating condition, and immediate operational downtime."/>
    <n v="8"/>
    <n v="6"/>
    <n v="4"/>
    <n v="6"/>
    <n v="2"/>
    <n v="5"/>
    <x v="36"/>
    <s v="Check control PLC, HMI comms, E-stop circuits; reload software if needed."/>
    <x v="0"/>
    <s v="guide roller friction with rail"/>
    <s v="the guide roller adjustment project in progress"/>
    <x v="0"/>
    <d v="2026-06-15T00:00:00"/>
    <x v="1"/>
    <n v="1"/>
    <n v="4"/>
    <n v="24"/>
    <x v="0"/>
    <m/>
  </r>
  <r>
    <x v="168"/>
    <x v="12"/>
    <x v="1"/>
    <d v="2026-05-18T00:00:00"/>
    <x v="1"/>
    <m/>
    <m/>
    <s v="no gantry movement"/>
    <x v="162"/>
    <d v="2026-05-18T10:55:00"/>
    <x v="0"/>
    <x v="5"/>
    <x v="22"/>
    <n v="10.200000000000001"/>
    <x v="12"/>
    <x v="12"/>
    <s v="Equipment cannot travel to position, causing job delay, queue buildup, and lower productivity."/>
    <n v="8"/>
    <n v="6"/>
    <n v="4"/>
    <n v="6"/>
    <n v="3"/>
    <n v="5"/>
    <x v="23"/>
    <s v="Inspect busbar/limit switches, travel drives and interlocks; test inverter and alignment."/>
    <x v="0"/>
    <s v="console need retitening"/>
    <s v="done"/>
    <x v="0"/>
    <d v="2026-05-17T00:00:00"/>
    <x v="1"/>
    <n v="3"/>
    <n v="5"/>
    <n v="90"/>
    <x v="0"/>
    <m/>
  </r>
  <r>
    <x v="169"/>
    <x v="35"/>
    <x v="1"/>
    <d v="2026-05-19T00:00:00"/>
    <x v="1"/>
    <m/>
    <m/>
    <s v="no gantry movement"/>
    <x v="163"/>
    <d v="2026-05-19T16:40:00"/>
    <x v="0"/>
    <x v="5"/>
    <x v="22"/>
    <n v="10.200000000000001"/>
    <x v="12"/>
    <x v="12"/>
    <s v="Equipment cannot travel to position, causing job delay, queue buildup, and lower productivity."/>
    <n v="8"/>
    <n v="6"/>
    <n v="4"/>
    <n v="6"/>
    <n v="3"/>
    <n v="4"/>
    <x v="16"/>
    <s v="Inspect busbar/limit switches, travel drives and interlocks; test inverter and alignment."/>
    <x v="0"/>
    <s v="due to wrong motor torque value"/>
    <s v="clear tare the tare motor torque, this is only display value no interlock from motor torue all calculation are based on load cell reading"/>
    <x v="0"/>
    <d v="2026-06-29T00:00:00"/>
    <x v="1"/>
    <n v="1"/>
    <n v="1"/>
    <n v="6"/>
    <x v="0"/>
    <m/>
  </r>
  <r>
    <x v="170"/>
    <x v="27"/>
    <x v="1"/>
    <d v="2026-05-19T00:00:00"/>
    <x v="1"/>
    <m/>
    <m/>
    <s v="autosteering fault too far from bus bar"/>
    <x v="164"/>
    <d v="2026-05-14T13:10:30"/>
    <x v="0"/>
    <x v="5"/>
    <x v="22"/>
    <n v="10.200000000000001"/>
    <x v="21"/>
    <x v="21"/>
    <s v="Poor maneuverability, travel misalignment, safety risk, and operational delay."/>
    <n v="8"/>
    <n v="6"/>
    <n v="4"/>
    <n v="6"/>
    <n v="2"/>
    <n v="3"/>
    <x v="14"/>
    <s v="Calibrate auto-steering; inspect linkages/sensors; realign wheels."/>
    <x v="0"/>
    <s v="container issue "/>
    <s v="unbalanced load and bypaas and remove"/>
    <x v="0"/>
    <d v="2026-07-06T00:00:00"/>
    <x v="1"/>
    <n v="2"/>
    <n v="3"/>
    <n v="36"/>
    <x v="0"/>
    <m/>
  </r>
  <r>
    <x v="171"/>
    <x v="30"/>
    <x v="1"/>
    <d v="2026-05-20T00:00:00"/>
    <x v="1"/>
    <m/>
    <m/>
    <s v="no hoist up"/>
    <x v="165"/>
    <d v="2026-05-19T23:20:00"/>
    <x v="29"/>
    <x v="5"/>
    <x v="22"/>
    <n v="25.8"/>
    <x v="11"/>
    <x v="11"/>
    <s v="Unable to lift/lower load, container handling interruption, and berth or yard productivity loss."/>
    <n v="8"/>
    <n v="6"/>
    <n v="4"/>
    <n v="6"/>
    <n v="3"/>
    <n v="3"/>
    <x v="38"/>
    <s v="Check hoist brakes, over-travel limit switches, inverter alarms, motor and encoder."/>
    <x v="0"/>
    <s v="op fault due to worng entry"/>
    <s v="communicated with op and theis issue will be raised in final commissioning for busbar to VAHLE "/>
    <x v="0"/>
    <d v="2026-06-29T00:00:00"/>
    <x v="1"/>
    <n v="3"/>
    <n v="3"/>
    <n v="54"/>
    <x v="0"/>
    <m/>
  </r>
  <r>
    <x v="172"/>
    <x v="27"/>
    <x v="1"/>
    <d v="2026-05-21T00:00:00"/>
    <x v="1"/>
    <m/>
    <m/>
    <s v="twistlock overtime fault"/>
    <x v="166"/>
    <d v="2026-05-21T16:18:00"/>
    <x v="31"/>
    <x v="5"/>
    <x v="22"/>
    <n v="3"/>
    <x v="8"/>
    <x v="8"/>
    <s v="Operational performance degradation and need for maintenance review."/>
    <n v="8"/>
    <n v="4"/>
    <n v="3"/>
    <n v="6"/>
    <n v="7"/>
    <n v="2"/>
    <x v="28"/>
    <s v="Inspect and test limit switches and end stops; verify encoder calibration and control logic; reset faults and perform functional test."/>
    <x v="0"/>
    <s v="external"/>
    <s v="reconnected"/>
    <x v="0"/>
    <d v="2026-02-27T00:00:00"/>
    <x v="1"/>
    <n v="7"/>
    <n v="2"/>
    <n v="84"/>
    <x v="0"/>
    <m/>
  </r>
  <r>
    <x v="173"/>
    <x v="18"/>
    <x v="1"/>
    <d v="2026-05-21T00:00:00"/>
    <x v="1"/>
    <m/>
    <m/>
    <s v="twistlock overtime fault"/>
    <x v="167"/>
    <d v="2026-05-21T17:48:00"/>
    <x v="31"/>
    <x v="5"/>
    <x v="22"/>
    <n v="3"/>
    <x v="8"/>
    <x v="8"/>
    <s v="Operational performance degradation and need for maintenance review."/>
    <n v="8"/>
    <n v="4"/>
    <n v="3"/>
    <n v="6"/>
    <n v="7"/>
    <n v="1"/>
    <x v="2"/>
    <s v="Inspect and test limit switches and end stops; verify encoder calibration and control logic; reset faults and perform functional test."/>
    <x v="0"/>
    <s v="op fault due to worng entry"/>
    <s v="communicated with op"/>
    <x v="0"/>
    <d v="2026-05-15T00:00:00"/>
    <x v="1"/>
    <n v="7"/>
    <n v="1"/>
    <n v="42"/>
    <x v="0"/>
    <m/>
  </r>
  <r>
    <x v="174"/>
    <x v="29"/>
    <x v="1"/>
    <d v="2026-05-22T00:00:00"/>
    <x v="1"/>
    <m/>
    <m/>
    <s v="autosteering fault too far from bus bar"/>
    <x v="168"/>
    <d v="2026-05-22T17:25:00"/>
    <x v="7"/>
    <x v="5"/>
    <x v="22"/>
    <n v="9.6"/>
    <x v="21"/>
    <x v="21"/>
    <s v="Poor maneuverability, travel misalignment, safety risk, and operational delay."/>
    <n v="8"/>
    <n v="6"/>
    <n v="3"/>
    <n v="6"/>
    <n v="2"/>
    <n v="2"/>
    <x v="27"/>
    <s v="Calibrate auto-steering; inspect linkages/sensors; realign wheels."/>
    <x v="0"/>
    <s v="OP fault"/>
    <s v="adjusted manually"/>
    <x v="0"/>
    <d v="2026-02-27T00:00:00"/>
    <x v="1"/>
    <n v="1"/>
    <n v="1"/>
    <n v="6"/>
    <x v="0"/>
    <m/>
  </r>
  <r>
    <x v="175"/>
    <x v="22"/>
    <x v="1"/>
    <d v="2026-05-23T00:00:00"/>
    <x v="1"/>
    <m/>
    <m/>
    <s v="autosteering fault too far from bus bar"/>
    <x v="169"/>
    <d v="2026-05-23T16:50:29"/>
    <x v="7"/>
    <x v="5"/>
    <x v="22"/>
    <n v="9.6"/>
    <x v="21"/>
    <x v="21"/>
    <s v="Poor maneuverability, travel misalignment, safety risk, and operational delay."/>
    <n v="8"/>
    <n v="6"/>
    <n v="3"/>
    <n v="6"/>
    <n v="2"/>
    <n v="4"/>
    <x v="1"/>
    <s v="Calibrate auto-steering; inspect linkages/sensors; realign wheels."/>
    <x v="2"/>
    <s v="Due to narrow space on A block"/>
    <s v="this case will be solved after the busbar final commissioning as the arm will be connected"/>
    <x v="0"/>
    <d v="2026-08-30T00:00:00"/>
    <x v="1"/>
    <n v="2"/>
    <n v="4"/>
    <n v="48"/>
    <x v="0"/>
    <m/>
  </r>
  <r>
    <x v="176"/>
    <x v="5"/>
    <x v="0"/>
    <d v="2026-05-24T00:00:00"/>
    <x v="1"/>
    <m/>
    <m/>
    <s v="landed hold fault TLL"/>
    <x v="170"/>
    <d v="2026-05-23T19:25:00"/>
    <x v="17"/>
    <x v="5"/>
    <x v="22"/>
    <n v="4.8"/>
    <x v="6"/>
    <x v="6"/>
    <s v="Mislanding, handling delay, risk of cargo/spreader damage, and reduced operating accuracy."/>
    <n v="9"/>
    <n v="6"/>
    <n v="3"/>
    <n v="6"/>
    <n v="8"/>
    <n v="4"/>
    <x v="6"/>
    <s v="Check landing sensors and operator guidance; calibrate spreader position sensors."/>
    <x v="0"/>
    <s v="ultrasonic sensor stopped due to vibration "/>
    <s v="Aligmnent is beening adjusted and TDF was subbmitted to enhance sensor stability"/>
    <x v="1"/>
    <d v="2026-06-16T00:00:00"/>
    <x v="1"/>
    <n v="5"/>
    <n v="2"/>
    <n v="60"/>
    <x v="0"/>
    <m/>
  </r>
  <r>
    <x v="177"/>
    <x v="9"/>
    <x v="1"/>
    <d v="2026-05-24T00:00:00"/>
    <x v="1"/>
    <m/>
    <m/>
    <s v="autosteering issue during bay entrance"/>
    <x v="171"/>
    <d v="2026-05-23T22:20:00"/>
    <x v="0"/>
    <x v="5"/>
    <x v="22"/>
    <n v="10.200000000000001"/>
    <x v="21"/>
    <x v="21"/>
    <s v="Poor maneuverability, travel misalignment, safety risk, and operational delay."/>
    <n v="8"/>
    <n v="6"/>
    <n v="4"/>
    <n v="6"/>
    <n v="2"/>
    <n v="4"/>
    <x v="1"/>
    <s v="Calibrate auto-steering; inspect linkages/sensors; realign wheels."/>
    <x v="0"/>
    <s v="due to hoist position"/>
    <s v="TDF applied"/>
    <x v="0"/>
    <d v="2026-02-27T00:00:00"/>
    <x v="1"/>
    <n v="2"/>
    <n v="4"/>
    <n v="48"/>
    <x v="0"/>
    <m/>
  </r>
  <r>
    <x v="178"/>
    <x v="1"/>
    <x v="1"/>
    <d v="2026-05-24T00:00:00"/>
    <x v="1"/>
    <m/>
    <m/>
    <s v="gantry anticollision corner 2 stop signa"/>
    <x v="172"/>
    <d v="2026-05-23T11:00:00"/>
    <x v="22"/>
    <x v="5"/>
    <x v="22"/>
    <n v="25.2"/>
    <x v="16"/>
    <x v="16"/>
    <s v="Safety risk, structural damage, equipment outage, and possible container handling interruption."/>
    <n v="8"/>
    <n v="10"/>
    <n v="4"/>
    <n v="10"/>
    <n v="5"/>
    <n v="1"/>
    <x v="29"/>
    <s v="Perform collision RCA, inspect structures and revalidate anti-collision sensors; retrain operators."/>
    <x v="0"/>
    <s v="OP fault"/>
    <s v="adjusted with OP"/>
    <x v="0"/>
    <d v="2026-02-27T00:00:00"/>
    <x v="5"/>
    <n v="4"/>
    <n v="1"/>
    <n v="40"/>
    <x v="0"/>
    <m/>
  </r>
  <r>
    <x v="179"/>
    <x v="18"/>
    <x v="1"/>
    <d v="2026-05-24T00:00:00"/>
    <x v="1"/>
    <m/>
    <m/>
    <s v="autosteering issue during bay entrance"/>
    <x v="173"/>
    <d v="2026-05-24T02:36:00"/>
    <x v="20"/>
    <x v="5"/>
    <x v="22"/>
    <n v="21"/>
    <x v="21"/>
    <x v="21"/>
    <s v="Poor maneuverability, travel misalignment, safety risk, and operational delay."/>
    <n v="8"/>
    <n v="6"/>
    <n v="4"/>
    <n v="6"/>
    <n v="2"/>
    <n v="2"/>
    <x v="27"/>
    <s v="Calibrate auto-steering; inspect linkages/sensors; realign wheels."/>
    <x v="0"/>
    <s v="op fault due to worng entry"/>
    <s v="communicated with op"/>
    <x v="0"/>
    <d v="2026-05-15T00:00:00"/>
    <x v="1"/>
    <n v="2"/>
    <n v="2"/>
    <n v="24"/>
    <x v="0"/>
    <m/>
  </r>
  <r>
    <x v="180"/>
    <x v="25"/>
    <x v="1"/>
    <d v="2026-05-24T00:00:00"/>
    <x v="1"/>
    <m/>
    <m/>
    <s v="no gantry"/>
    <x v="174"/>
    <d v="2026-05-24T07:15:00"/>
    <x v="8"/>
    <x v="5"/>
    <x v="22"/>
    <n v="19.8"/>
    <x v="12"/>
    <x v="12"/>
    <s v="Equipment cannot travel to position, causing job delay, queue buildup, and lower productivity."/>
    <n v="8"/>
    <n v="6"/>
    <n v="4"/>
    <n v="6"/>
    <n v="3"/>
    <n v="6"/>
    <x v="33"/>
    <s v="Inspect busbar/limit switches, travel drives and interlocks; test inverter and alignment."/>
    <x v="1"/>
    <s v="op fault due to worng entry"/>
    <s v="communicated with op and theis issue will be raised in final commissioning for busbar to VAHLE "/>
    <x v="1"/>
    <d v="2026-06-30T00:00:00"/>
    <x v="1"/>
    <n v="3"/>
    <n v="6"/>
    <n v="108"/>
    <x v="0"/>
    <m/>
  </r>
  <r>
    <x v="181"/>
    <x v="28"/>
    <x v="1"/>
    <d v="2026-05-24T00:00:00"/>
    <x v="1"/>
    <m/>
    <m/>
    <s v="no twistlock lock"/>
    <x v="175"/>
    <d v="2026-05-24T09:30:00"/>
    <x v="14"/>
    <x v="5"/>
    <x v="22"/>
    <n v="7.8000000000000007"/>
    <x v="4"/>
    <x v="4"/>
    <s v="Loss of command response, unsafe operating condition, and immediate operational downtime."/>
    <n v="8"/>
    <n v="6"/>
    <n v="3"/>
    <n v="6"/>
    <n v="2"/>
    <n v="8"/>
    <x v="12"/>
    <s v="Check control PLC, HMI comms, E-stop circuits; reload software if needed."/>
    <x v="0"/>
    <s v="lock mechnism in right side need adjustment"/>
    <s v="the mechanism was adjusted and to be checked in all RTGs during inspection"/>
    <x v="0"/>
    <d v="2026-07-20T00:00:00"/>
    <x v="1"/>
    <n v="1"/>
    <n v="7"/>
    <n v="42"/>
    <x v="0"/>
    <m/>
  </r>
  <r>
    <x v="182"/>
    <x v="18"/>
    <x v="1"/>
    <d v="2026-05-24T00:00:00"/>
    <x v="1"/>
    <m/>
    <m/>
    <s v="no gantry"/>
    <x v="176"/>
    <d v="2026-05-24T12:18:00"/>
    <x v="3"/>
    <x v="5"/>
    <x v="22"/>
    <n v="18"/>
    <x v="12"/>
    <x v="12"/>
    <s v="Equipment cannot travel to position, causing job delay, queue buildup, and lower productivity."/>
    <n v="8"/>
    <n v="6"/>
    <n v="4"/>
    <n v="6"/>
    <n v="3"/>
    <n v="5"/>
    <x v="23"/>
    <s v="Inspect busbar/limit switches, travel drives and interlocks; test inverter and alignment."/>
    <x v="0"/>
    <s v="due to telescope position fault"/>
    <s v="teached spreaded"/>
    <x v="0"/>
    <d v="2026-06-07T00:00:00"/>
    <x v="1"/>
    <n v="3"/>
    <n v="5"/>
    <n v="90"/>
    <x v="0"/>
    <m/>
  </r>
  <r>
    <x v="183"/>
    <x v="9"/>
    <x v="1"/>
    <d v="2026-05-24T00:00:00"/>
    <x v="1"/>
    <m/>
    <m/>
    <s v="no twistlock lock"/>
    <x v="177"/>
    <d v="2026-05-24T01:14:00"/>
    <x v="28"/>
    <x v="5"/>
    <x v="22"/>
    <n v="6"/>
    <x v="4"/>
    <x v="4"/>
    <s v="Loss of command response, unsafe operating condition, and immediate operational downtime."/>
    <n v="8"/>
    <n v="6"/>
    <n v="3"/>
    <n v="6"/>
    <n v="2"/>
    <n v="4"/>
    <x v="1"/>
    <s v="Check control PLC, HMI comms, E-stop circuits; reload software if needed."/>
    <x v="0"/>
    <s v="the balancer sensor level is low"/>
    <s v="adjusted and rolled out to all cranes"/>
    <x v="0"/>
    <d v="2026-02-27T00:00:00"/>
    <x v="1"/>
    <n v="1"/>
    <n v="3"/>
    <n v="18"/>
    <x v="0"/>
    <m/>
  </r>
  <r>
    <x v="184"/>
    <x v="24"/>
    <x v="1"/>
    <d v="2026-05-25T00:00:00"/>
    <x v="1"/>
    <m/>
    <m/>
    <s v="no hoist movement(ubbalance load)"/>
    <x v="178"/>
    <d v="2026-05-25T13:37:00"/>
    <x v="0"/>
    <x v="5"/>
    <x v="23"/>
    <n v="10.200000000000001"/>
    <x v="11"/>
    <x v="11"/>
    <s v="Unable to lift/lower load, container handling interruption, and berth or yard productivity loss."/>
    <n v="8"/>
    <n v="6"/>
    <n v="4"/>
    <n v="6"/>
    <n v="3"/>
    <n v="5"/>
    <x v="23"/>
    <s v="Check hoist brakes, over-travel limit switches, inverter alarms, motor and encoder."/>
    <x v="0"/>
    <m/>
    <m/>
    <x v="0"/>
    <m/>
    <x v="1"/>
    <n v="3"/>
    <n v="5"/>
    <n v="90"/>
    <x v="1"/>
    <m/>
  </r>
  <r>
    <x v="185"/>
    <x v="24"/>
    <x v="1"/>
    <d v="2026-05-28T00:00:00"/>
    <x v="1"/>
    <m/>
    <m/>
    <s v="no control on"/>
    <x v="179"/>
    <d v="2026-05-28T10:08:00"/>
    <x v="17"/>
    <x v="5"/>
    <x v="23"/>
    <n v="4.8"/>
    <x v="4"/>
    <x v="4"/>
    <s v="Loss of command response, unsafe operating condition, and immediate operational downtime."/>
    <n v="8"/>
    <n v="6"/>
    <n v="3"/>
    <n v="6"/>
    <n v="2"/>
    <n v="7"/>
    <x v="28"/>
    <s v="Check control PLC, HMI comms, E-stop circuits; reload software if needed."/>
    <x v="0"/>
    <s v="op fault due to worng entry"/>
    <s v="communicated with op"/>
    <x v="0"/>
    <d v="2026-06-16T00:00:00"/>
    <x v="1"/>
    <n v="2"/>
    <n v="7"/>
    <n v="84"/>
    <x v="0"/>
    <m/>
  </r>
  <r>
    <x v="186"/>
    <x v="15"/>
    <x v="1"/>
    <d v="2026-05-28T00:00:00"/>
    <x v="1"/>
    <m/>
    <m/>
    <s v="twistlock motion overtime fault"/>
    <x v="180"/>
    <d v="2026-05-28T12:28:00"/>
    <x v="2"/>
    <x v="5"/>
    <x v="23"/>
    <n v="15"/>
    <x v="8"/>
    <x v="8"/>
    <s v="Operational performance degradation and need for maintenance review."/>
    <n v="8"/>
    <n v="4"/>
    <n v="4"/>
    <n v="6"/>
    <n v="7"/>
    <n v="2"/>
    <x v="28"/>
    <s v="Inspect and test limit switches and end stops; verify encoder calibration and control logic; reset faults and perform functional test."/>
    <x v="0"/>
    <s v="due to sudden gantry stop by ultrasonic sensor"/>
    <s v="the gantry noise affest ultrasonic sensor and aligmnet project in progress"/>
    <x v="0"/>
    <d v="2027-07-15T00:00:00"/>
    <x v="1"/>
    <n v="4"/>
    <n v="1"/>
    <n v="24"/>
    <x v="0"/>
    <m/>
  </r>
  <r>
    <x v="187"/>
    <x v="0"/>
    <x v="0"/>
    <d v="2026-05-31T00:00:00"/>
    <x v="1"/>
    <m/>
    <m/>
    <s v="no lock command"/>
    <x v="181"/>
    <d v="2026-05-30T22:10:00"/>
    <x v="0"/>
    <x v="5"/>
    <x v="23"/>
    <n v="10.200000000000001"/>
    <x v="4"/>
    <x v="4"/>
    <s v="Loss of command response, unsafe operating condition, and immediate operational downtime."/>
    <n v="9"/>
    <n v="6"/>
    <n v="4"/>
    <n v="7"/>
    <n v="2"/>
    <n v="10"/>
    <x v="3"/>
    <s v="Check control PLC, HMI comms, E-stop circuits; reload software if needed."/>
    <x v="0"/>
    <s v="cabin gate not well closed "/>
    <s v="adjusted with OP and TBT to all tech team to close all gates in checks "/>
    <x v="1"/>
    <d v="2026-06-25T00:00:00"/>
    <x v="0"/>
    <n v="1"/>
    <n v="9"/>
    <n v="63"/>
    <x v="0"/>
    <m/>
  </r>
  <r>
    <x v="188"/>
    <x v="5"/>
    <x v="0"/>
    <d v="2026-05-31T00:00:00"/>
    <x v="1"/>
    <m/>
    <m/>
    <s v="no lock command"/>
    <x v="182"/>
    <d v="2026-05-31T01:28:00"/>
    <x v="32"/>
    <x v="5"/>
    <x v="23"/>
    <n v="28.2"/>
    <x v="4"/>
    <x v="4"/>
    <s v="Loss of command response, unsafe operating condition, and immediate operational downtime."/>
    <n v="9"/>
    <n v="6"/>
    <n v="4"/>
    <n v="7"/>
    <n v="2"/>
    <n v="6"/>
    <x v="28"/>
    <s v="Check control PLC, HMI comms, E-stop circuits; reload software if needed."/>
    <x v="0"/>
    <s v="due to bubenzer fault"/>
    <s v="checked stroke sensor mechanically and elec no issue detected"/>
    <x v="0"/>
    <d v="2026-06-29T00:00:00"/>
    <x v="0"/>
    <n v="1"/>
    <n v="4"/>
    <n v="28"/>
    <x v="0"/>
    <m/>
  </r>
  <r>
    <x v="189"/>
    <x v="28"/>
    <x v="1"/>
    <d v="2026-05-31T00:00:00"/>
    <x v="1"/>
    <m/>
    <m/>
    <s v="twistlock motion overtime fault"/>
    <x v="183"/>
    <d v="2026-05-30T19:15:00"/>
    <x v="2"/>
    <x v="5"/>
    <x v="23"/>
    <n v="15"/>
    <x v="8"/>
    <x v="8"/>
    <s v="Operational performance degradation and need for maintenance review."/>
    <n v="8"/>
    <n v="4"/>
    <n v="4"/>
    <n v="6"/>
    <n v="7"/>
    <n v="2"/>
    <x v="28"/>
    <s v="Inspect and test limit switches and end stops; verify encoder calibration and control logic; reset faults and perform functional test."/>
    <x v="0"/>
    <s v="L/UL fault due to container fault"/>
    <s v="Released"/>
    <x v="0"/>
    <d v="2026-07-17T00:00:00"/>
    <x v="1"/>
    <n v="7"/>
    <n v="2"/>
    <n v="84"/>
    <x v="0"/>
    <m/>
  </r>
  <r>
    <x v="190"/>
    <x v="25"/>
    <x v="1"/>
    <d v="2026-05-31T00:00:00"/>
    <x v="1"/>
    <m/>
    <m/>
    <s v="Gantry slowdown- Gantry Stop level 1"/>
    <x v="184"/>
    <d v="2026-05-31T13:58:54"/>
    <x v="28"/>
    <x v="5"/>
    <x v="23"/>
    <n v="6"/>
    <x v="12"/>
    <x v="12"/>
    <s v="Equipment cannot travel to position, causing job delay, queue buildup, and lower productivity."/>
    <n v="8"/>
    <n v="6"/>
    <n v="3"/>
    <n v="6"/>
    <n v="3"/>
    <n v="6"/>
    <x v="33"/>
    <s v="Inspect busbar/limit switches, travel drives and interlocks; test inverter and alignment."/>
    <x v="0"/>
    <s v="seat sensor not active due to operator wrong behaviour"/>
    <s v="instructed OP"/>
    <x v="1"/>
    <d v="2026-07-12T00:00:00"/>
    <x v="1"/>
    <n v="3"/>
    <n v="6"/>
    <n v="108"/>
    <x v="0"/>
    <m/>
  </r>
  <r>
    <x v="191"/>
    <x v="13"/>
    <x v="0"/>
    <d v="2026-06-04T00:00:00"/>
    <x v="1"/>
    <m/>
    <m/>
    <s v="No hoist or trolley movement"/>
    <x v="185"/>
    <d v="2026-06-04T16:20:00"/>
    <x v="0"/>
    <x v="7"/>
    <x v="24"/>
    <n v="10.200000000000001"/>
    <x v="11"/>
    <x v="11"/>
    <s v="Unable to lift/lower load, container handling interruption, and berth or yard productivity loss."/>
    <n v="9"/>
    <n v="6"/>
    <n v="4"/>
    <n v="7"/>
    <n v="3"/>
    <n v="9"/>
    <x v="34"/>
    <s v="Check hoist brakes, over-travel limit switches, inverter alarms, motor and encoder."/>
    <x v="0"/>
    <s v="ethernet socket at modbus module is defected"/>
    <s v="Replaced by RIC"/>
    <x v="1"/>
    <d v="2025-11-30T00:00:00"/>
    <x v="0"/>
    <n v="1"/>
    <n v="6"/>
    <n v="42"/>
    <x v="0"/>
    <m/>
  </r>
  <r>
    <x v="192"/>
    <x v="8"/>
    <x v="0"/>
    <d v="2026-01-18T00:00:00"/>
    <x v="0"/>
    <m/>
    <m/>
    <s v="no control on"/>
    <x v="186"/>
    <d v="2026-01-18T11:35:00"/>
    <x v="2"/>
    <x v="6"/>
    <x v="25"/>
    <n v="15"/>
    <x v="4"/>
    <x v="4"/>
    <s v="Loss of command response, unsafe operating condition, and immediate operational downtime."/>
    <n v="9"/>
    <n v="6"/>
    <n v="4"/>
    <n v="7"/>
    <n v="2"/>
    <n v="7"/>
    <x v="19"/>
    <s v="Check control PLC, HMI comms, E-stop circuits; reload software if needed."/>
    <x v="2"/>
    <s v="OP fault"/>
    <s v="Sessions for operators/supervisors/maintenance team"/>
    <x v="0"/>
    <d v="2026-06-29T00:00:00"/>
    <x v="0"/>
    <n v="2"/>
    <n v="7"/>
    <n v="98"/>
    <x v="0"/>
    <m/>
  </r>
  <r>
    <x v="193"/>
    <x v="29"/>
    <x v="1"/>
    <d v="2026-06-06T00:00:00"/>
    <x v="1"/>
    <m/>
    <m/>
    <s v="no auto steering"/>
    <x v="187"/>
    <d v="2026-06-06T03:00:00"/>
    <x v="10"/>
    <x v="7"/>
    <x v="24"/>
    <n v="30"/>
    <x v="4"/>
    <x v="4"/>
    <s v="Loss of command response, unsafe operating condition, and immediate operational downtime."/>
    <n v="8"/>
    <n v="6"/>
    <n v="5"/>
    <n v="7"/>
    <n v="2"/>
    <n v="2"/>
    <x v="11"/>
    <s v="Check control PLC, HMI comms, E-stop circuits; reload software if needed."/>
    <x v="0"/>
    <s v="gate 11 open"/>
    <s v="adjused gate "/>
    <x v="0"/>
    <d v="2026-02-27T00:00:00"/>
    <x v="0"/>
    <n v="2"/>
    <n v="2"/>
    <n v="28"/>
    <x v="0"/>
    <m/>
  </r>
  <r>
    <x v="194"/>
    <x v="19"/>
    <x v="1"/>
    <d v="2026-01-18T00:00:00"/>
    <x v="0"/>
    <m/>
    <m/>
    <s v="The trolley gates not responding"/>
    <x v="188"/>
    <d v="2026-01-18T01:40:00"/>
    <x v="0"/>
    <x v="6"/>
    <x v="25"/>
    <n v="10.200000000000001"/>
    <x v="2"/>
    <x v="2"/>
    <s v="Inability to position spreader correctly, cycle interruption, and handling delay."/>
    <n v="8"/>
    <n v="6"/>
    <n v="4"/>
    <n v="6"/>
    <n v="3"/>
    <n v="5"/>
    <x v="23"/>
    <s v="Inspect trolley drives, cable reels and limit switches; test trolley inverter."/>
    <x v="0"/>
    <s v="gantry brake c3 LS feedback missing"/>
    <s v="adjusted sensor gab and checked all cranes"/>
    <x v="0"/>
    <d v="2026-05-17T00:00:00"/>
    <x v="1"/>
    <n v="1"/>
    <n v="3"/>
    <n v="18"/>
    <x v="0"/>
    <m/>
  </r>
  <r>
    <x v="195"/>
    <x v="28"/>
    <x v="1"/>
    <d v="2026-06-06T00:00:00"/>
    <x v="1"/>
    <m/>
    <m/>
    <s v="no auto steering"/>
    <x v="189"/>
    <d v="2026-06-06T03:30:00"/>
    <x v="10"/>
    <x v="7"/>
    <x v="24"/>
    <n v="30"/>
    <x v="4"/>
    <x v="4"/>
    <s v="Loss of command response, unsafe operating condition, and immediate operational downtime."/>
    <n v="8"/>
    <n v="6"/>
    <n v="5"/>
    <n v="7"/>
    <n v="2"/>
    <n v="8"/>
    <x v="7"/>
    <s v="Check control PLC, HMI comms, E-stop circuits; reload software if needed."/>
    <x v="0"/>
    <s v="due to radar sensor active"/>
    <s v="RCA submitted"/>
    <x v="1"/>
    <d v="2026-06-25T00:00:00"/>
    <x v="0"/>
    <n v="2"/>
    <n v="8"/>
    <n v="112"/>
    <x v="0"/>
    <m/>
  </r>
  <r>
    <x v="196"/>
    <x v="28"/>
    <x v="1"/>
    <d v="2026-06-06T00:00:00"/>
    <x v="1"/>
    <m/>
    <m/>
    <s v="OP seat not rotate"/>
    <x v="190"/>
    <d v="2026-06-06T07:40:00"/>
    <x v="0"/>
    <x v="7"/>
    <x v="24"/>
    <n v="10.200000000000001"/>
    <x v="4"/>
    <x v="4"/>
    <s v="Loss of command response, unsafe operating condition, and immediate operational downtime."/>
    <n v="8"/>
    <n v="6"/>
    <n v="4"/>
    <n v="6"/>
    <n v="2"/>
    <n v="8"/>
    <x v="12"/>
    <s v="Check control PLC, HMI comms, E-stop circuits; reload software if needed."/>
    <x v="0"/>
    <s v="low oil level"/>
    <s v="oil lvel was adjusted"/>
    <x v="0"/>
    <d v="2026-06-28T00:00:00"/>
    <x v="1"/>
    <n v="1"/>
    <n v="7"/>
    <n v="42"/>
    <x v="0"/>
    <m/>
  </r>
  <r>
    <x v="197"/>
    <x v="6"/>
    <x v="1"/>
    <d v="2026-06-06T00:00:00"/>
    <x v="1"/>
    <m/>
    <m/>
    <s v="Operator chair lock came loose"/>
    <x v="191"/>
    <d v="2026-06-06T09:45:00"/>
    <x v="0"/>
    <x v="7"/>
    <x v="24"/>
    <n v="10.200000000000001"/>
    <x v="5"/>
    <x v="5"/>
    <s v="Operational performance degradation and need for maintenance review."/>
    <n v="8"/>
    <n v="0"/>
    <n v="4"/>
    <n v="6"/>
    <n v="5"/>
    <n v="4"/>
    <x v="17"/>
    <s v="Review failure &amp; perform RCA"/>
    <x v="0"/>
    <s v="due to gantry bogie misalgnment"/>
    <s v="progject in progress"/>
    <x v="1"/>
    <d v="2026-06-29T00:00:00"/>
    <x v="1"/>
    <n v="5"/>
    <n v="4"/>
    <n v="120"/>
    <x v="0"/>
    <m/>
  </r>
  <r>
    <x v="198"/>
    <x v="36"/>
    <x v="1"/>
    <d v="2026-06-06T00:00:00"/>
    <x v="1"/>
    <m/>
    <m/>
    <s v="No gantry - busbar fault"/>
    <x v="192"/>
    <d v="2026-06-06T14:52:00"/>
    <x v="4"/>
    <x v="7"/>
    <x v="24"/>
    <n v="7.1999999999999993"/>
    <x v="12"/>
    <x v="12"/>
    <s v="Equipment cannot travel to position, causing job delay, queue buildup, and lower productivity."/>
    <n v="8"/>
    <n v="6"/>
    <n v="3"/>
    <n v="6"/>
    <n v="3"/>
    <n v="5"/>
    <x v="23"/>
    <s v="Inspect busbar/limit switches, travel drives and interlocks; test inverter and alignment."/>
    <x v="0"/>
    <s v="SP 6 pump CB trip"/>
    <s v="RCA was done and hour meter was replaced "/>
    <x v="0"/>
    <d v="2025-11-30T00:00:00"/>
    <x v="1"/>
    <n v="1"/>
    <n v="2"/>
    <n v="12"/>
    <x v="0"/>
    <m/>
  </r>
  <r>
    <x v="199"/>
    <x v="29"/>
    <x v="1"/>
    <d v="2026-06-06T00:00:00"/>
    <x v="1"/>
    <m/>
    <m/>
    <s v="NO hoist - Container unbalance"/>
    <x v="193"/>
    <d v="2026-06-06T12:45:00"/>
    <x v="2"/>
    <x v="7"/>
    <x v="24"/>
    <n v="15"/>
    <x v="11"/>
    <x v="11"/>
    <s v="Unable to lift/lower load, container handling interruption, and berth or yard productivity loss."/>
    <n v="8"/>
    <n v="6"/>
    <n v="4"/>
    <n v="6"/>
    <n v="3"/>
    <n v="1"/>
    <x v="13"/>
    <s v="Check hoist brakes, over-travel limit switches, inverter alarms, motor and encoder."/>
    <x v="0"/>
    <s v="container issue"/>
    <s v="instructed op"/>
    <x v="0"/>
    <d v="2026-06-29T00:00:00"/>
    <x v="1"/>
    <n v="3"/>
    <n v="1"/>
    <n v="18"/>
    <x v="0"/>
    <m/>
  </r>
  <r>
    <x v="200"/>
    <x v="1"/>
    <x v="1"/>
    <d v="2026-06-13T00:00:00"/>
    <x v="1"/>
    <m/>
    <m/>
    <s v="no gantry movement due to radar C2"/>
    <x v="194"/>
    <d v="2026-06-12T23:40:45"/>
    <x v="24"/>
    <x v="7"/>
    <x v="26"/>
    <n v="10.799999999999999"/>
    <x v="12"/>
    <x v="12"/>
    <s v="Equipment cannot travel to position, causing job delay, queue buildup, and lower productivity."/>
    <n v="8"/>
    <n v="6"/>
    <n v="4"/>
    <n v="6"/>
    <n v="3"/>
    <n v="8"/>
    <x v="25"/>
    <s v="Inspect busbar/limit switches, travel drives and interlocks; test inverter and alignment."/>
    <x v="0"/>
    <s v="container issue"/>
    <s v="instructed op"/>
    <x v="1"/>
    <d v="2026-06-25T00:00:00"/>
    <x v="1"/>
    <n v="3"/>
    <n v="8"/>
    <n v="144"/>
    <x v="0"/>
    <m/>
  </r>
  <r>
    <x v="201"/>
    <x v="25"/>
    <x v="1"/>
    <d v="2026-06-13T00:00:00"/>
    <x v="1"/>
    <m/>
    <m/>
    <s v="Autosteering issue"/>
    <x v="195"/>
    <d v="2026-06-13T08:19:00"/>
    <x v="33"/>
    <x v="7"/>
    <x v="26"/>
    <n v="40.800000000000004"/>
    <x v="21"/>
    <x v="21"/>
    <s v="Poor maneuverability, travel misalignment, safety risk, and operational delay."/>
    <n v="8"/>
    <n v="6"/>
    <n v="5"/>
    <n v="7"/>
    <n v="2"/>
    <n v="6"/>
    <x v="28"/>
    <s v="Calibrate auto-steering; inspect linkages/sensors; realign wheels."/>
    <x v="0"/>
    <s v="op fault due to worng entry"/>
    <s v="communicated with op and theis issue will be raised in final commissioning for busbar to VAHLE "/>
    <x v="0"/>
    <d v="2026-06-29T00:00:00"/>
    <x v="0"/>
    <n v="2"/>
    <n v="6"/>
    <n v="84"/>
    <x v="0"/>
    <m/>
  </r>
  <r>
    <x v="202"/>
    <x v="35"/>
    <x v="1"/>
    <d v="2026-06-14T00:00:00"/>
    <x v="1"/>
    <m/>
    <m/>
    <s v="auto sterring fault stop level 1"/>
    <x v="196"/>
    <d v="2026-06-13T09:25:00"/>
    <x v="0"/>
    <x v="7"/>
    <x v="26"/>
    <n v="10.200000000000001"/>
    <x v="5"/>
    <x v="5"/>
    <s v="Operational performance degradation and need for maintenance review."/>
    <n v="8"/>
    <n v="0"/>
    <n v="4"/>
    <n v="6"/>
    <n v="5"/>
    <n v="2"/>
    <x v="36"/>
    <s v="Review failure &amp; perform RCA"/>
    <x v="0"/>
    <s v="container issue"/>
    <s v="bypass and removed"/>
    <x v="0"/>
    <d v="2026-06-07T00:00:00"/>
    <x v="1"/>
    <n v="5"/>
    <n v="2"/>
    <n v="60"/>
    <x v="0"/>
    <m/>
  </r>
  <r>
    <x v="203"/>
    <x v="28"/>
    <x v="1"/>
    <d v="2026-06-22T00:00:00"/>
    <x v="1"/>
    <m/>
    <m/>
    <s v="hoist eccentric load"/>
    <x v="197"/>
    <d v="2026-06-22T21:05:04"/>
    <x v="34"/>
    <x v="7"/>
    <x v="27"/>
    <n v="12.6"/>
    <x v="11"/>
    <x v="11"/>
    <s v="Unable to lift/lower load, container handling interruption, and berth or yard productivity loss."/>
    <n v="8"/>
    <n v="6"/>
    <n v="4"/>
    <n v="6"/>
    <n v="3"/>
    <n v="6"/>
    <x v="33"/>
    <s v="Check hoist brakes, over-travel limit switches, inverter alarms, motor and encoder."/>
    <x v="0"/>
    <s v="container issue"/>
    <s v="bypass and removed"/>
    <x v="1"/>
    <d v="2026-06-07T00:00:00"/>
    <x v="1"/>
    <n v="3"/>
    <n v="6"/>
    <n v="108"/>
    <x v="0"/>
    <m/>
  </r>
  <r>
    <x v="204"/>
    <x v="12"/>
    <x v="1"/>
    <d v="2026-06-22T00:00:00"/>
    <x v="1"/>
    <m/>
    <m/>
    <s v="gantry slow spead"/>
    <x v="198"/>
    <d v="2026-06-22T22:25:39"/>
    <x v="0"/>
    <x v="7"/>
    <x v="27"/>
    <n v="10.200000000000001"/>
    <x v="12"/>
    <x v="12"/>
    <s v="Equipment cannot travel to position, causing job delay, queue buildup, and lower productivity."/>
    <n v="8"/>
    <n v="6"/>
    <n v="4"/>
    <n v="6"/>
    <n v="3"/>
    <n v="5"/>
    <x v="23"/>
    <s v="Inspect busbar/limit switches, travel drives and interlocks; test inverter and alignment."/>
    <x v="0"/>
    <s v="op fault due to worng entry"/>
    <s v="communicated with op and theis issue will be raised in final commissioning for busbar to VAHLE "/>
    <x v="0"/>
    <d v="2026-06-30T00:00:00"/>
    <x v="1"/>
    <n v="3"/>
    <n v="5"/>
    <n v="90"/>
    <x v="0"/>
    <m/>
  </r>
  <r>
    <x v="205"/>
    <x v="30"/>
    <x v="1"/>
    <d v="2026-06-23T00:00:00"/>
    <x v="1"/>
    <m/>
    <m/>
    <s v="twist lock un lock over time"/>
    <x v="199"/>
    <d v="2026-06-23T05:28:05"/>
    <x v="0"/>
    <x v="7"/>
    <x v="27"/>
    <n v="10.200000000000001"/>
    <x v="8"/>
    <x v="8"/>
    <s v="Operational performance degradation and need for maintenance review."/>
    <n v="8"/>
    <n v="4"/>
    <n v="4"/>
    <n v="6"/>
    <n v="7"/>
    <n v="1"/>
    <x v="2"/>
    <s v="Inspect and test limit switches and end stops; verify encoder calibration and control logic; reset faults and perform functional test."/>
    <x v="0"/>
    <s v="Operator fault"/>
    <s v="Sessions for operators/supervisors/maintenance team"/>
    <x v="0"/>
    <d v="2026-05-17T00:00:00"/>
    <x v="1"/>
    <n v="7"/>
    <n v="1"/>
    <n v="42"/>
    <x v="0"/>
    <m/>
  </r>
  <r>
    <x v="206"/>
    <x v="23"/>
    <x v="1"/>
    <d v="2026-06-23T00:00:00"/>
    <x v="1"/>
    <m/>
    <m/>
    <s v="hoist eccentric load"/>
    <x v="200"/>
    <d v="2026-06-23T06:10:54"/>
    <x v="0"/>
    <x v="7"/>
    <x v="27"/>
    <n v="10.200000000000001"/>
    <x v="11"/>
    <x v="11"/>
    <s v="Unable to lift/lower load, container handling interruption, and berth or yard productivity loss."/>
    <n v="8"/>
    <n v="6"/>
    <n v="4"/>
    <n v="6"/>
    <n v="3"/>
    <n v="2"/>
    <x v="14"/>
    <s v="Check hoist brakes, over-travel limit switches, inverter alarms, motor and encoder."/>
    <x v="0"/>
    <s v="the Vbox operationg system is corubted "/>
    <s v="raised warranty claim and took a image back up in progress by TECH office"/>
    <x v="0"/>
    <d v="2026-06-25T00:00:00"/>
    <x v="1"/>
    <n v="3"/>
    <n v="2"/>
    <n v="36"/>
    <x v="0"/>
    <m/>
  </r>
  <r>
    <x v="207"/>
    <x v="1"/>
    <x v="1"/>
    <d v="2026-06-23T00:00:00"/>
    <x v="1"/>
    <m/>
    <m/>
    <s v="op stopped op due to reefer handrail DMG"/>
    <x v="201"/>
    <d v="2026-06-23T08:20:17"/>
    <x v="2"/>
    <x v="7"/>
    <x v="27"/>
    <n v="15"/>
    <x v="5"/>
    <x v="5"/>
    <s v="Operational performance degradation and need for maintenance review."/>
    <n v="8"/>
    <n v="0"/>
    <n v="4"/>
    <n v="6"/>
    <n v="5"/>
    <n v="9"/>
    <x v="18"/>
    <s v="Review failure &amp; perform RCA"/>
    <x v="0"/>
    <s v="Operator fault"/>
    <s v="Sessions for operators/supervisors/maintenance team"/>
    <x v="3"/>
    <d v="2026-05-17T00:00:00"/>
    <x v="1"/>
    <n v="5"/>
    <n v="9"/>
    <n v="270"/>
    <x v="0"/>
    <m/>
  </r>
  <r>
    <x v="208"/>
    <x v="26"/>
    <x v="1"/>
    <d v="2026-06-23T00:00:00"/>
    <x v="1"/>
    <m/>
    <m/>
    <s v="operator seat sensor loose termination"/>
    <x v="202"/>
    <d v="2026-06-23T08:40:24"/>
    <x v="35"/>
    <x v="7"/>
    <x v="27"/>
    <n v="33"/>
    <x v="9"/>
    <x v="9"/>
    <s v="Incorrect feedback to controls, nuisance trips or unsafe condition, and unreliable operation."/>
    <n v="8"/>
    <n v="5"/>
    <n v="5"/>
    <n v="7"/>
    <n v="3"/>
    <n v="1"/>
    <x v="15"/>
    <s v="Check sensor alignment, power and wiring; recalibrate and add diagnostics."/>
    <x v="0"/>
    <s v="OP fault"/>
    <s v="adjusted with OP"/>
    <x v="0"/>
    <d v="2025-11-30T00:00:00"/>
    <x v="0"/>
    <n v="2"/>
    <n v="1"/>
    <n v="14"/>
    <x v="0"/>
    <m/>
  </r>
  <r>
    <x v="209"/>
    <x v="8"/>
    <x v="0"/>
    <d v="2026-06-23T00:00:00"/>
    <x v="1"/>
    <m/>
    <m/>
    <s v="flipper problem-spreader pump not run"/>
    <x v="203"/>
    <d v="2026-06-23T11:01:49"/>
    <x v="5"/>
    <x v="7"/>
    <x v="27"/>
    <n v="8.4"/>
    <x v="4"/>
    <x v="4"/>
    <s v="Loss of command response, unsafe operating condition, and immediate operational downtime."/>
    <n v="9"/>
    <n v="6"/>
    <n v="3"/>
    <n v="6"/>
    <n v="2"/>
    <n v="7"/>
    <x v="28"/>
    <s v="Check control PLC, HMI comms, E-stop circuits; reload software if needed."/>
    <x v="0"/>
    <s v="op fault due to worng entry"/>
    <s v="communicated with op"/>
    <x v="0"/>
    <d v="2026-05-15T00:00:00"/>
    <x v="1"/>
    <n v="2"/>
    <n v="7"/>
    <n v="84"/>
    <x v="0"/>
    <m/>
  </r>
  <r>
    <x v="210"/>
    <x v="30"/>
    <x v="1"/>
    <d v="2026-06-24T00:00:00"/>
    <x v="1"/>
    <m/>
    <m/>
    <s v="cabin gate open fault."/>
    <x v="204"/>
    <d v="2026-06-24T12:30:50"/>
    <x v="17"/>
    <x v="7"/>
    <x v="27"/>
    <n v="4.8"/>
    <x v="22"/>
    <x v="22"/>
    <s v="Access or permissive condition not met, causing motion inhibition and operational delay."/>
    <n v="8"/>
    <n v="3"/>
    <n v="3"/>
    <n v="6"/>
    <n v="4"/>
    <n v="1"/>
    <x v="27"/>
    <s v="Service access/limit switches; lubricate and test interlocks."/>
    <x v="0"/>
    <s v="op fault due to worng entry"/>
    <s v="communicated with op and theis issue will be raised in final commissioning for busbar to VAHLE "/>
    <x v="0"/>
    <d v="2026-06-30T00:00:00"/>
    <x v="1"/>
    <n v="4"/>
    <n v="1"/>
    <n v="24"/>
    <x v="0"/>
    <m/>
  </r>
  <r>
    <x v="211"/>
    <x v="6"/>
    <x v="1"/>
    <d v="2026-06-24T00:00:00"/>
    <x v="1"/>
    <m/>
    <m/>
    <s v="Left girder gate close fault"/>
    <x v="205"/>
    <d v="2026-06-24T13:50:49"/>
    <x v="30"/>
    <x v="7"/>
    <x v="27"/>
    <n v="16.8"/>
    <x v="22"/>
    <x v="22"/>
    <s v="Access or permissive condition not met, causing motion inhibition and operational delay."/>
    <n v="8"/>
    <n v="3"/>
    <n v="4"/>
    <n v="6"/>
    <n v="4"/>
    <n v="1"/>
    <x v="27"/>
    <s v="Service access/limit switches; lubricate and test interlocks."/>
    <x v="0"/>
    <s v="op fault due to worng entry"/>
    <s v="communicated with op and theis issue will be raised in final commissioning for busbar to VAHLE "/>
    <x v="0"/>
    <d v="2026-07-11T00:00:00"/>
    <x v="1"/>
    <n v="4"/>
    <n v="1"/>
    <n v="24"/>
    <x v="0"/>
    <m/>
  </r>
  <r>
    <x v="212"/>
    <x v="6"/>
    <x v="1"/>
    <d v="2026-06-24T00:00:00"/>
    <x v="1"/>
    <m/>
    <m/>
    <s v="gantry mode not selected in operator CMS"/>
    <x v="206"/>
    <d v="2026-06-24T16:15:11"/>
    <x v="36"/>
    <x v="7"/>
    <x v="27"/>
    <n v="17.399999999999999"/>
    <x v="12"/>
    <x v="12"/>
    <s v="Equipment cannot travel to position, causing job delay, queue buildup, and lower productivity."/>
    <n v="8"/>
    <n v="6"/>
    <n v="4"/>
    <n v="6"/>
    <n v="3"/>
    <n v="9"/>
    <x v="24"/>
    <s v="Inspect busbar/limit switches, travel drives and interlocks; test inverter and alignment."/>
    <x v="0"/>
    <s v="unbalanced load"/>
    <s v="container issue"/>
    <x v="1"/>
    <d v="2026-05-15T00:00:00"/>
    <x v="1"/>
    <n v="3"/>
    <n v="9"/>
    <n v="162"/>
    <x v="0"/>
    <m/>
  </r>
  <r>
    <x v="213"/>
    <x v="9"/>
    <x v="1"/>
    <d v="2026-06-26T00:00:00"/>
    <x v="1"/>
    <m/>
    <m/>
    <s v="CMS weight net load reading error."/>
    <x v="207"/>
    <d v="2026-06-26T00:24:39"/>
    <x v="23"/>
    <x v="7"/>
    <x v="27"/>
    <n v="13.2"/>
    <x v="5"/>
    <x v="5"/>
    <s v="Operational performance degradation and need for maintenance review."/>
    <n v="8"/>
    <n v="0"/>
    <n v="4"/>
    <n v="6"/>
    <n v="5"/>
    <n v="4"/>
    <x v="17"/>
    <s v="Review failure &amp; perform RCA"/>
    <x v="0"/>
    <s v="the sthermostat was wrongly set"/>
    <s v="adjusted 35 degree  and survey on all RTGs "/>
    <x v="1"/>
    <d v="2026-05-15T00:00:00"/>
    <x v="1"/>
    <n v="4"/>
    <n v="3"/>
    <n v="72"/>
    <x v="0"/>
    <m/>
  </r>
  <r>
    <x v="214"/>
    <x v="1"/>
    <x v="1"/>
    <d v="2026-06-27T00:00:00"/>
    <x v="1"/>
    <m/>
    <m/>
    <s v="no gantry"/>
    <x v="208"/>
    <d v="2026-06-27T22:49:00"/>
    <x v="37"/>
    <x v="7"/>
    <x v="27"/>
    <n v="39"/>
    <x v="12"/>
    <x v="12"/>
    <s v="Equipment cannot travel to position, causing job delay, queue buildup, and lower productivity."/>
    <n v="8"/>
    <n v="6"/>
    <n v="5"/>
    <n v="7"/>
    <n v="3"/>
    <n v="8"/>
    <x v="37"/>
    <s v="Inspect busbar/limit switches, travel drives and interlocks; test inverter and alignment."/>
    <x v="0"/>
    <s v="oil leakeage from breather"/>
    <s v="bubenzer will replace the rail brakes"/>
    <x v="1"/>
    <d v="2026-06-30T00:00:00"/>
    <x v="0"/>
    <n v="1"/>
    <n v="5"/>
    <n v="35"/>
    <x v="0"/>
    <m/>
  </r>
  <r>
    <x v="215"/>
    <x v="36"/>
    <x v="1"/>
    <d v="2026-06-28T00:00:00"/>
    <x v="1"/>
    <m/>
    <m/>
    <s v="no gantry"/>
    <x v="209"/>
    <d v="2026-06-28T02:49:00"/>
    <x v="23"/>
    <x v="7"/>
    <x v="27"/>
    <n v="13.2"/>
    <x v="12"/>
    <x v="12"/>
    <s v="Equipment cannot travel to position, causing job delay, queue buildup, and lower productivity."/>
    <n v="8"/>
    <n v="6"/>
    <n v="4"/>
    <n v="6"/>
    <n v="3"/>
    <n v="5"/>
    <x v="23"/>
    <s v="Inspect busbar/limit switches, travel drives and interlocks; test inverter and alignment."/>
    <x v="0"/>
    <s v="Operator fault"/>
    <s v="Sessions for operators/supervisors/maintenance team"/>
    <x v="0"/>
    <d v="2026-05-17T00:00:00"/>
    <x v="1"/>
    <n v="3"/>
    <n v="5"/>
    <n v="90"/>
    <x v="0"/>
    <m/>
  </r>
  <r>
    <x v="216"/>
    <x v="36"/>
    <x v="1"/>
    <d v="2026-06-28T00:00:00"/>
    <x v="1"/>
    <m/>
    <m/>
    <s v="auto-steering position not okay"/>
    <x v="210"/>
    <d v="2026-06-28T07:35:00"/>
    <x v="38"/>
    <x v="7"/>
    <x v="27"/>
    <n v="19.2"/>
    <x v="4"/>
    <x v="4"/>
    <s v="Loss of command response, unsafe operating condition, and immediate operational downtime."/>
    <n v="8"/>
    <n v="6"/>
    <n v="4"/>
    <n v="6"/>
    <n v="2"/>
    <n v="4"/>
    <x v="1"/>
    <s v="Check control PLC, HMI comms, E-stop circuits; reload software if needed."/>
    <x v="0"/>
    <s v="OP fault"/>
    <s v="instructed OP"/>
    <x v="0"/>
    <d v="2026-06-25T00:00:00"/>
    <x v="1"/>
    <n v="2"/>
    <n v="4"/>
    <n v="48"/>
    <x v="0"/>
    <m/>
  </r>
  <r>
    <x v="217"/>
    <x v="2"/>
    <x v="0"/>
    <d v="2026-06-28T00:00:00"/>
    <x v="1"/>
    <m/>
    <m/>
    <s v="no unlock on spreader"/>
    <x v="211"/>
    <d v="2026-06-28T07:37:00"/>
    <x v="4"/>
    <x v="7"/>
    <x v="27"/>
    <n v="7.1999999999999993"/>
    <x v="4"/>
    <x v="4"/>
    <s v="Loss of command response, unsafe operating condition, and immediate operational downtime."/>
    <n v="9"/>
    <n v="6"/>
    <n v="3"/>
    <n v="6"/>
    <n v="2"/>
    <n v="2"/>
    <x v="27"/>
    <s v="Check control PLC, HMI comms, E-stop circuits; reload software if needed."/>
    <x v="0"/>
    <s v="Operator fault"/>
    <s v="Sessions for operators/supervisors/maintenance team"/>
    <x v="0"/>
    <d v="2026-05-17T00:00:00"/>
    <x v="1"/>
    <n v="2"/>
    <n v="2"/>
    <n v="24"/>
    <x v="0"/>
    <m/>
  </r>
  <r>
    <x v="218"/>
    <x v="22"/>
    <x v="1"/>
    <d v="2026-06-28T00:00:00"/>
    <x v="1"/>
    <m/>
    <m/>
    <s v="auto-steering position not okay"/>
    <x v="212"/>
    <d v="2026-06-28T08:40:00"/>
    <x v="0"/>
    <x v="7"/>
    <x v="27"/>
    <n v="10.200000000000001"/>
    <x v="4"/>
    <x v="4"/>
    <s v="Loss of command response, unsafe operating condition, and immediate operational downtime."/>
    <n v="8"/>
    <n v="6"/>
    <n v="4"/>
    <n v="6"/>
    <n v="2"/>
    <n v="7"/>
    <x v="28"/>
    <s v="Check control PLC, HMI comms, E-stop circuits; reload software if needed."/>
    <x v="0"/>
    <s v="friction in hoist cheves"/>
    <s v="Adjusted locking bolt"/>
    <x v="0"/>
    <d v="2026-05-17T00:00:00"/>
    <x v="1"/>
    <n v="1"/>
    <n v="6"/>
    <n v="36"/>
    <x v="0"/>
    <m/>
  </r>
  <r>
    <x v="219"/>
    <x v="1"/>
    <x v="1"/>
    <d v="2026-06-28T00:00:00"/>
    <x v="1"/>
    <m/>
    <m/>
    <s v="No hoist movement"/>
    <x v="213"/>
    <d v="2026-06-28T15:09:00"/>
    <x v="0"/>
    <x v="7"/>
    <x v="27"/>
    <n v="10.200000000000001"/>
    <x v="11"/>
    <x v="11"/>
    <s v="Unable to lift/lower load, container handling interruption, and berth or yard productivity loss."/>
    <n v="8"/>
    <n v="6"/>
    <n v="4"/>
    <n v="6"/>
    <n v="3"/>
    <n v="8"/>
    <x v="25"/>
    <s v="Check hoist brakes, over-travel limit switches, inverter alarms, motor and encoder."/>
    <x v="0"/>
    <s v="Operator fault"/>
    <s v="informed op to use safty cage mode"/>
    <x v="1"/>
    <d v="2026-05-17T00:00:00"/>
    <x v="1"/>
    <n v="3"/>
    <n v="8"/>
    <n v="144"/>
    <x v="0"/>
    <m/>
  </r>
  <r>
    <x v="220"/>
    <x v="36"/>
    <x v="1"/>
    <d v="2026-06-30T00:00:00"/>
    <x v="1"/>
    <m/>
    <m/>
    <s v="Gantry steering level 2 stop"/>
    <x v="214"/>
    <d v="2026-06-16T10:40:19"/>
    <x v="0"/>
    <x v="7"/>
    <x v="28"/>
    <n v="10.200000000000001"/>
    <x v="12"/>
    <x v="12"/>
    <s v="Equipment cannot travel to position, causing job delay, queue buildup, and lower productivity."/>
    <n v="8"/>
    <n v="6"/>
    <n v="4"/>
    <n v="6"/>
    <n v="3"/>
    <n v="5"/>
    <x v="23"/>
    <s v="Inspect busbar/limit switches, travel drives and interlocks; test inverter and alignment."/>
    <x v="0"/>
    <s v="unbalanced load"/>
    <s v="container issue"/>
    <x v="0"/>
    <d v="2026-05-10T00:00:00"/>
    <x v="1"/>
    <n v="3"/>
    <n v="5"/>
    <n v="90"/>
    <x v="0"/>
    <m/>
  </r>
  <r>
    <x v="221"/>
    <x v="1"/>
    <x v="1"/>
    <d v="2026-06-30T00:00:00"/>
    <x v="1"/>
    <m/>
    <m/>
    <s v="Engin could not started due to PLC stop"/>
    <x v="215"/>
    <d v="2026-06-16T11:25:00"/>
    <x v="0"/>
    <x v="7"/>
    <x v="28"/>
    <n v="10.200000000000001"/>
    <x v="4"/>
    <x v="4"/>
    <s v="Loss of command response, unsafe operating condition, and immediate operational downtime."/>
    <n v="8"/>
    <n v="6"/>
    <n v="4"/>
    <n v="6"/>
    <n v="2"/>
    <n v="4"/>
    <x v="1"/>
    <s v="Check control PLC, HMI comms, E-stop circuits; reload software if needed."/>
    <x v="0"/>
    <s v="cabin gate not well closed "/>
    <s v="adjusted with OP"/>
    <x v="0"/>
    <d v="2026-06-25T00:00:00"/>
    <x v="1"/>
    <n v="1"/>
    <n v="3"/>
    <n v="18"/>
    <x v="0"/>
    <m/>
  </r>
  <r>
    <x v="222"/>
    <x v="12"/>
    <x v="1"/>
    <d v="2026-06-30T00:00:00"/>
    <x v="1"/>
    <m/>
    <m/>
    <s v="Gantry stop by unti collision corner 2"/>
    <x v="216"/>
    <d v="2026-06-22T18:30:44"/>
    <x v="8"/>
    <x v="7"/>
    <x v="28"/>
    <n v="19.8"/>
    <x v="16"/>
    <x v="16"/>
    <s v="Safety risk, structural damage, equipment outage, and possible container handling interruption."/>
    <n v="8"/>
    <n v="10"/>
    <n v="4"/>
    <n v="10"/>
    <n v="5"/>
    <n v="1"/>
    <x v="29"/>
    <s v="Perform collision RCA, inspect structures and revalidate anti-collision sensors; retrain operators."/>
    <x v="0"/>
    <s v="OP fault"/>
    <s v="investigation conducted"/>
    <x v="0"/>
    <d v="2026-06-25T00:00:00"/>
    <x v="5"/>
    <n v="5"/>
    <n v="1"/>
    <n v="50"/>
    <x v="0"/>
    <m/>
  </r>
  <r>
    <x v="223"/>
    <x v="22"/>
    <x v="1"/>
    <d v="2026-07-04T00:00:00"/>
    <x v="1"/>
    <m/>
    <m/>
    <s v="gantry stop level 1 busbar fault"/>
    <x v="217"/>
    <d v="2026-07-04T03:50:39"/>
    <x v="17"/>
    <x v="8"/>
    <x v="28"/>
    <n v="4.8"/>
    <x v="12"/>
    <x v="12"/>
    <s v="Equipment cannot travel to position, causing job delay, queue buildup, and lower productivity."/>
    <n v="8"/>
    <n v="6"/>
    <n v="3"/>
    <n v="6"/>
    <n v="3"/>
    <n v="8"/>
    <x v="25"/>
    <s v="Inspect busbar/limit switches, travel drives and interlocks; test inverter and alignment."/>
    <x v="0"/>
    <s v="OP fault "/>
    <s v="instructed OP"/>
    <x v="1"/>
    <d v="2026-06-25T00:00:00"/>
    <x v="1"/>
    <n v="3"/>
    <n v="8"/>
    <n v="144"/>
    <x v="0"/>
    <m/>
  </r>
  <r>
    <x v="224"/>
    <x v="0"/>
    <x v="0"/>
    <d v="2026-07-04T00:00:00"/>
    <x v="1"/>
    <m/>
    <m/>
    <s v="spreader twin down fault"/>
    <x v="218"/>
    <d v="2026-07-04T09:16:00"/>
    <x v="24"/>
    <x v="8"/>
    <x v="28"/>
    <n v="10.799999999999999"/>
    <x v="0"/>
    <x v="0"/>
    <s v="Inability to lock/unlock or position spreader correctly, creating handling disruption and safety exposure."/>
    <n v="9"/>
    <n v="6"/>
    <n v="4"/>
    <n v="7"/>
    <n v="2"/>
    <n v="5"/>
    <x v="0"/>
    <s v="Inspect twistlocks, hydraulics and sensors; recalibrate spreader controller."/>
    <x v="0"/>
    <s v="console problem."/>
    <s v="retighten loosen nut."/>
    <x v="0"/>
    <d v="2026-05-17T00:00:00"/>
    <x v="0"/>
    <n v="1"/>
    <n v="4"/>
    <n v="28"/>
    <x v="0"/>
    <m/>
  </r>
  <r>
    <x v="225"/>
    <x v="26"/>
    <x v="1"/>
    <d v="2026-07-04T00:00:00"/>
    <x v="1"/>
    <m/>
    <m/>
    <s v="no gantry"/>
    <x v="219"/>
    <d v="2026-07-04T16:23:00"/>
    <x v="17"/>
    <x v="8"/>
    <x v="28"/>
    <n v="4.8"/>
    <x v="12"/>
    <x v="12"/>
    <s v="Equipment cannot travel to position, causing job delay, queue buildup, and lower productivity."/>
    <n v="8"/>
    <n v="6"/>
    <n v="3"/>
    <n v="6"/>
    <n v="3"/>
    <n v="10"/>
    <x v="35"/>
    <s v="Inspect busbar/limit switches, travel drives and interlocks; test inverter and alignment."/>
    <x v="0"/>
    <s v="wrong landed "/>
    <s v="adjusted with OP"/>
    <x v="1"/>
    <d v="2026-05-17T00:00:00"/>
    <x v="1"/>
    <n v="2"/>
    <n v="9"/>
    <n v="108"/>
    <x v="0"/>
    <m/>
  </r>
  <r>
    <x v="226"/>
    <x v="11"/>
    <x v="0"/>
    <d v="2026-07-04T00:00:00"/>
    <x v="1"/>
    <m/>
    <m/>
    <s v="no hoist"/>
    <x v="220"/>
    <d v="2026-07-04T18:36:00"/>
    <x v="28"/>
    <x v="8"/>
    <x v="28"/>
    <n v="6"/>
    <x v="11"/>
    <x v="11"/>
    <s v="Unable to lift/lower load, container handling interruption, and berth or yard productivity loss."/>
    <n v="9"/>
    <n v="6"/>
    <n v="3"/>
    <n v="6"/>
    <n v="3"/>
    <n v="7"/>
    <x v="30"/>
    <s v="Check hoist brakes, over-travel limit switches, inverter alarms, motor and encoder."/>
    <x v="0"/>
    <s v="Operator fault"/>
    <s v="Sessions for operators/supervisors/maintenance team"/>
    <x v="1"/>
    <d v="2026-05-17T00:00:00"/>
    <x v="1"/>
    <n v="3"/>
    <n v="7"/>
    <n v="126"/>
    <x v="0"/>
    <m/>
  </r>
  <r>
    <x v="227"/>
    <x v="28"/>
    <x v="1"/>
    <d v="2026-07-05T00:00:00"/>
    <x v="1"/>
    <m/>
    <m/>
    <s v="gantry stop level 1 busbar fault"/>
    <x v="221"/>
    <d v="2026-07-04T21:23:31"/>
    <x v="7"/>
    <x v="8"/>
    <x v="28"/>
    <n v="9.6"/>
    <x v="12"/>
    <x v="12"/>
    <s v="Equipment cannot travel to position, causing job delay, queue buildup, and lower productivity."/>
    <n v="8"/>
    <n v="6"/>
    <n v="3"/>
    <n v="6"/>
    <n v="3"/>
    <n v="8"/>
    <x v="25"/>
    <s v="Inspect busbar/limit switches, travel drives and interlocks; test inverter and alignment."/>
    <x v="0"/>
    <s v="release sonsor gab need to adjust"/>
    <s v="adjusted the sensor gab"/>
    <x v="1"/>
    <d v="2026-05-15T00:00:00"/>
    <x v="1"/>
    <n v="1"/>
    <n v="6"/>
    <n v="36"/>
    <x v="0"/>
    <m/>
  </r>
  <r>
    <x v="228"/>
    <x v="26"/>
    <x v="1"/>
    <d v="2026-07-05T00:00:00"/>
    <x v="1"/>
    <m/>
    <m/>
    <s v="auto-steering position not okay"/>
    <x v="222"/>
    <d v="2026-06-28T18:41:00"/>
    <x v="23"/>
    <x v="8"/>
    <x v="28"/>
    <n v="13.2"/>
    <x v="4"/>
    <x v="4"/>
    <s v="Loss of command response, unsafe operating condition, and immediate operational downtime."/>
    <n v="8"/>
    <n v="6"/>
    <n v="4"/>
    <n v="6"/>
    <n v="2"/>
    <n v="3"/>
    <x v="14"/>
    <s v="Check control PLC, HMI comms, E-stop circuits; reload software if needed."/>
    <x v="0"/>
    <s v="Due to narrow space on A block"/>
    <s v="this case will be solved after the busbar final commissioning as the arm will be connected"/>
    <x v="0"/>
    <d v="2026-08-30T00:00:00"/>
    <x v="1"/>
    <n v="2"/>
    <n v="3"/>
    <n v="36"/>
    <x v="0"/>
    <m/>
  </r>
  <r>
    <x v="229"/>
    <x v="6"/>
    <x v="1"/>
    <d v="2026-07-06T00:00:00"/>
    <x v="1"/>
    <m/>
    <m/>
    <s v="no power from generator"/>
    <x v="223"/>
    <d v="2026-07-06T10:54:00"/>
    <x v="4"/>
    <x v="8"/>
    <x v="29"/>
    <n v="7.1999999999999993"/>
    <x v="15"/>
    <x v="15"/>
    <s v="Complete equipment stoppage, loss of production, and potential reset/restart delays."/>
    <n v="8"/>
    <n v="9"/>
    <n v="3"/>
    <n v="9"/>
    <n v="7"/>
    <n v="2"/>
    <x v="30"/>
    <s v="Check substation logs, verify supply and UPS; implement auto-recovery and alarm escalation."/>
    <x v="0"/>
    <s v="the sensor was wrongly active"/>
    <s v="replaced sensor"/>
    <x v="1"/>
    <d v="2026-05-15T00:00:00"/>
    <x v="4"/>
    <n v="4"/>
    <n v="1"/>
    <n v="36"/>
    <x v="0"/>
    <m/>
  </r>
  <r>
    <x v="230"/>
    <x v="3"/>
    <x v="1"/>
    <d v="2026-02-13T00:00:00"/>
    <x v="0"/>
    <m/>
    <m/>
    <s v="B13 arm detection error"/>
    <x v="224"/>
    <d v="2026-02-13T04:10:00"/>
    <x v="0"/>
    <x v="2"/>
    <x v="7"/>
    <n v="10.200000000000001"/>
    <x v="5"/>
    <x v="5"/>
    <s v="Operational performance degradation and need for maintenance review."/>
    <n v="8"/>
    <n v="0"/>
    <n v="4"/>
    <n v="6"/>
    <n v="5"/>
    <n v="5"/>
    <x v="21"/>
    <s v="Review failure &amp; perform RCA"/>
    <x v="0"/>
    <s v="PCR overtenstion cam was stuck"/>
    <s v="adjusted and survey att cranes"/>
    <x v="1"/>
    <d v="2026-05-10T00:00:00"/>
    <x v="1"/>
    <n v="4"/>
    <n v="4"/>
    <n v="96"/>
    <x v="0"/>
    <m/>
  </r>
  <r>
    <x v="231"/>
    <x v="13"/>
    <x v="0"/>
    <d v="2026-02-13T00:00:00"/>
    <x v="0"/>
    <m/>
    <m/>
    <s v="landed hold sensor left water side"/>
    <x v="225"/>
    <d v="2026-02-13T05:05:00"/>
    <x v="3"/>
    <x v="2"/>
    <x v="7"/>
    <n v="18"/>
    <x v="6"/>
    <x v="6"/>
    <s v="Mislanding, handling delay, risk of cargo/spreader damage, and reduced operating accuracy."/>
    <n v="9"/>
    <n v="6"/>
    <n v="4"/>
    <n v="7"/>
    <n v="8"/>
    <n v="3"/>
    <x v="37"/>
    <s v="Check landing sensors and operator guidance; calibrate spreader position sensors."/>
    <x v="0"/>
    <s v="op fault due to worng entry"/>
    <s v="communicated with op"/>
    <x v="1"/>
    <d v="2026-05-10T00:00:00"/>
    <x v="0"/>
    <n v="8"/>
    <n v="3"/>
    <n v="168"/>
    <x v="0"/>
    <m/>
  </r>
  <r>
    <x v="232"/>
    <x v="8"/>
    <x v="0"/>
    <d v="2026-02-14T00:00:00"/>
    <x v="0"/>
    <m/>
    <m/>
    <s v="Power Cut"/>
    <x v="226"/>
    <d v="2026-02-14T13:45:04"/>
    <x v="11"/>
    <x v="2"/>
    <x v="7"/>
    <n v="14.399999999999999"/>
    <x v="15"/>
    <x v="15"/>
    <s v="Complete equipment stoppage, loss of production, and potential reset/restart delays."/>
    <n v="9"/>
    <n v="9"/>
    <n v="4"/>
    <n v="9"/>
    <n v="7"/>
    <n v="2"/>
    <x v="30"/>
    <s v="Check substation logs, verify supply and UPS; implement auto-recovery and alarm escalation."/>
    <x v="0"/>
    <s v="Operator fault"/>
    <s v="Sessions for operators/supervisors/maintenance team"/>
    <x v="1"/>
    <d v="2026-05-17T00:00:00"/>
    <x v="4"/>
    <n v="7"/>
    <n v="2"/>
    <n v="126"/>
    <x v="0"/>
    <m/>
  </r>
  <r>
    <x v="233"/>
    <x v="37"/>
    <x v="4"/>
    <d v="2026-02-14T00:00:00"/>
    <x v="0"/>
    <m/>
    <m/>
    <s v="air fitting leakage"/>
    <x v="227"/>
    <d v="2026-02-13T23:55:58"/>
    <x v="1"/>
    <x v="2"/>
    <x v="7"/>
    <n v="12"/>
    <x v="23"/>
    <x v="23"/>
    <s v="Loss of fluid, contamination risk, performance degradation, and possible secondary component damage."/>
    <n v="5"/>
    <n v="5"/>
    <n v="4"/>
    <n v="5"/>
    <n v="2"/>
    <n v="2"/>
    <x v="39"/>
    <s v="Identify leak source; replace seals/hoses; clean area and recheck after operation."/>
    <x v="0"/>
    <s v="Operator fault"/>
    <s v="Sessions for operators/supervisors/maintenance team"/>
    <x v="0"/>
    <d v="2026-05-17T00:00:00"/>
    <x v="2"/>
    <n v="2"/>
    <n v="2"/>
    <n v="20"/>
    <x v="0"/>
    <m/>
  </r>
  <r>
    <x v="234"/>
    <x v="38"/>
    <x v="5"/>
    <d v="2026-02-14T00:00:00"/>
    <x v="0"/>
    <m/>
    <m/>
    <s v="Need hydraulic oil refill"/>
    <x v="228"/>
    <d v="2026-02-13T10:00:00"/>
    <x v="0"/>
    <x v="2"/>
    <x v="7"/>
    <n v="10.200000000000001"/>
    <x v="24"/>
    <x v="24"/>
    <s v="Accelerated wear, overheating, reduced equipment life, and possible mechanical seizure."/>
    <n v="6"/>
    <n v="5"/>
    <n v="4"/>
    <n v="5"/>
    <n v="2"/>
    <n v="1"/>
    <x v="40"/>
    <s v="Investigate oil source; replace gaskets; clean and verify oil levels."/>
    <x v="0"/>
    <s v="console problem."/>
    <s v="retighten loosen nut."/>
    <x v="0"/>
    <d v="2026-05-17T00:00:00"/>
    <x v="2"/>
    <n v="1"/>
    <n v="1"/>
    <n v="5"/>
    <x v="0"/>
    <m/>
  </r>
  <r>
    <x v="235"/>
    <x v="8"/>
    <x v="0"/>
    <d v="2026-02-15T00:00:00"/>
    <x v="0"/>
    <m/>
    <m/>
    <s v="Back-reach gate open"/>
    <x v="229"/>
    <d v="2026-02-13T10:30:00"/>
    <x v="0"/>
    <x v="2"/>
    <x v="7"/>
    <n v="10.200000000000001"/>
    <x v="22"/>
    <x v="22"/>
    <s v="Access or permissive condition not met, causing motion inhibition and operational delay."/>
    <n v="9"/>
    <n v="3"/>
    <n v="4"/>
    <n v="7"/>
    <n v="4"/>
    <n v="1"/>
    <x v="11"/>
    <s v="Service access/limit switches; lubricate and test interlocks."/>
    <x v="0"/>
    <s v="Operator fault"/>
    <s v="Sessions for operators/supervisors/maintenance team"/>
    <x v="0"/>
    <d v="2026-05-17T00:00:00"/>
    <x v="0"/>
    <n v="4"/>
    <n v="1"/>
    <n v="28"/>
    <x v="0"/>
    <m/>
  </r>
  <r>
    <x v="236"/>
    <x v="30"/>
    <x v="1"/>
    <d v="2026-02-15T00:00:00"/>
    <x v="0"/>
    <m/>
    <m/>
    <s v="motor side shift CB tripped F613"/>
    <x v="230"/>
    <d v="2026-02-13T11:00:00"/>
    <x v="2"/>
    <x v="2"/>
    <x v="7"/>
    <n v="15"/>
    <x v="25"/>
    <x v="25"/>
    <s v="Circuit isolation, equipment function loss, and recurring stoppage until root cause is removed."/>
    <n v="8"/>
    <n v="5"/>
    <n v="4"/>
    <n v="6"/>
    <n v="3"/>
    <n v="1"/>
    <x v="13"/>
    <s v="Investigate overload/short; inspect drive and cables; ramp test before release."/>
    <x v="0"/>
    <s v="container issue"/>
    <s v="instructed op"/>
    <x v="0"/>
    <d v="2026-06-25T00:00:00"/>
    <x v="1"/>
    <n v="3"/>
    <n v="1"/>
    <n v="18"/>
    <x v="0"/>
    <m/>
  </r>
  <r>
    <x v="237"/>
    <x v="31"/>
    <x v="3"/>
    <d v="2026-02-15T00:00:00"/>
    <x v="0"/>
    <m/>
    <m/>
    <s v="Washer motor plugs not fixed"/>
    <x v="231"/>
    <d v="2026-02-13T10:30:00"/>
    <x v="2"/>
    <x v="2"/>
    <x v="7"/>
    <n v="15"/>
    <x v="4"/>
    <x v="4"/>
    <s v="Loss of command response, unsafe operating condition, and immediate operational downtime."/>
    <n v="7"/>
    <n v="6"/>
    <n v="4"/>
    <n v="6"/>
    <n v="2"/>
    <n v="2"/>
    <x v="27"/>
    <s v="Check control PLC, HMI comms, E-stop circuits; reload software if needed."/>
    <x v="0"/>
    <s v="LOW plc battery "/>
    <s v="battery changed against claim"/>
    <x v="0"/>
    <d v="2026-05-05T00:00:00"/>
    <x v="1"/>
    <n v="2"/>
    <n v="2"/>
    <n v="24"/>
    <x v="0"/>
    <m/>
  </r>
  <r>
    <x v="238"/>
    <x v="9"/>
    <x v="1"/>
    <d v="2026-02-15T00:00:00"/>
    <x v="0"/>
    <m/>
    <m/>
    <s v="Fuel delivery fault in diesel"/>
    <x v="232"/>
    <d v="2026-02-13T14:00:00"/>
    <x v="10"/>
    <x v="2"/>
    <x v="7"/>
    <n v="30"/>
    <x v="3"/>
    <x v="3"/>
    <s v="Machine unavailable for service, immediate downtime, and possible operational backlog."/>
    <n v="8"/>
    <n v="6"/>
    <n v="5"/>
    <n v="7"/>
    <n v="4"/>
    <n v="2"/>
    <x v="10"/>
    <s v="Check battery/ECU/priming; verify fuel line and filters; test starter circuit."/>
    <x v="0"/>
    <s v="LOW plc battery "/>
    <s v="battery changed against claim"/>
    <x v="0"/>
    <d v="2026-05-10T00:00:00"/>
    <x v="0"/>
    <n v="4"/>
    <n v="2"/>
    <n v="56"/>
    <x v="0"/>
    <m/>
  </r>
  <r>
    <x v="239"/>
    <x v="23"/>
    <x v="1"/>
    <d v="2026-02-15T00:00:00"/>
    <x v="0"/>
    <m/>
    <m/>
    <s v="Spreader plug not fixed right"/>
    <x v="233"/>
    <d v="2026-02-14T04:15:00"/>
    <x v="2"/>
    <x v="2"/>
    <x v="7"/>
    <n v="15"/>
    <x v="4"/>
    <x v="4"/>
    <s v="Loss of command response, unsafe operating condition, and immediate operational downtime."/>
    <n v="8"/>
    <n v="6"/>
    <n v="4"/>
    <n v="6"/>
    <n v="2"/>
    <n v="6"/>
    <x v="16"/>
    <s v="Check control PLC, HMI comms, E-stop circuits; reload software if needed."/>
    <x v="0"/>
    <s v="sensor cable cut"/>
    <s v="raised claim and adjusted all seat sensor wiring "/>
    <x v="0"/>
    <d v="2026-05-01T00:00:00"/>
    <x v="1"/>
    <n v="1"/>
    <n v="4"/>
    <n v="24"/>
    <x v="0"/>
    <m/>
  </r>
  <r>
    <x v="240"/>
    <x v="8"/>
    <x v="0"/>
    <d v="2026-02-15T00:00:00"/>
    <x v="0"/>
    <m/>
    <m/>
    <s v="power cut from sub-station"/>
    <x v="234"/>
    <d v="2026-02-14T13:30:00"/>
    <x v="10"/>
    <x v="2"/>
    <x v="7"/>
    <n v="30"/>
    <x v="15"/>
    <x v="15"/>
    <s v="Complete equipment stoppage, loss of production, and potential reset/restart delays."/>
    <n v="9"/>
    <n v="9"/>
    <n v="5"/>
    <n v="9"/>
    <n v="7"/>
    <n v="2"/>
    <x v="30"/>
    <s v="Check substation logs, verify supply and UPS; implement auto-recovery and alarm escalation."/>
    <x v="0"/>
    <s v="short seat sensor cable lead to loose contact when seat is moving"/>
    <s v="all ERTGs were checked arlier and re check this RTG"/>
    <x v="1"/>
    <d v="2026-06-25T00:00:00"/>
    <x v="4"/>
    <n v="5"/>
    <n v="1"/>
    <n v="45"/>
    <x v="0"/>
    <m/>
  </r>
  <r>
    <x v="241"/>
    <x v="27"/>
    <x v="1"/>
    <d v="2026-02-15T00:00:00"/>
    <x v="0"/>
    <m/>
    <m/>
    <s v="Hoist wire rope slack"/>
    <x v="235"/>
    <d v="2026-02-14T14:30:00"/>
    <x v="2"/>
    <x v="2"/>
    <x v="7"/>
    <n v="15"/>
    <x v="14"/>
    <x v="14"/>
    <s v="Critical lifting safety risk, potential load handling stoppage, and mandatory equipment isolation."/>
    <n v="8"/>
    <n v="8"/>
    <n v="4"/>
    <n v="8"/>
    <n v="2"/>
    <n v="1"/>
    <x v="20"/>
    <s v="Inspect hoist ropes; check tensioners and drums; replace if worn."/>
    <x v="0"/>
    <s v="container issue"/>
    <s v="instructed op"/>
    <x v="0"/>
    <d v="2026-06-29T00:00:00"/>
    <x v="3"/>
    <n v="2"/>
    <n v="1"/>
    <n v="16"/>
    <x v="0"/>
    <m/>
  </r>
  <r>
    <x v="242"/>
    <x v="8"/>
    <x v="0"/>
    <d v="2026-02-15T00:00:00"/>
    <x v="0"/>
    <m/>
    <m/>
    <s v="wrong landed and twin cotainer stuck"/>
    <x v="236"/>
    <d v="2026-02-14T17:00:00"/>
    <x v="10"/>
    <x v="2"/>
    <x v="7"/>
    <n v="30"/>
    <x v="6"/>
    <x v="6"/>
    <s v="Mislanding, handling delay, risk of cargo/spreader damage, and reduced operating accuracy."/>
    <n v="9"/>
    <n v="6"/>
    <n v="5"/>
    <n v="7"/>
    <n v="8"/>
    <n v="2"/>
    <x v="7"/>
    <s v="Check landing sensors and operator guidance; calibrate spreader position sensors."/>
    <x v="0"/>
    <s v="left clamp friction with the rail"/>
    <s v="this case understudy and correction by Eng khaled"/>
    <x v="1"/>
    <d v="2026-05-30T00:00:00"/>
    <x v="0"/>
    <n v="8"/>
    <n v="2"/>
    <n v="112"/>
    <x v="0"/>
    <m/>
  </r>
  <r>
    <x v="243"/>
    <x v="6"/>
    <x v="1"/>
    <d v="2026-02-15T00:00:00"/>
    <x v="0"/>
    <m/>
    <m/>
    <s v="Steering level 2 stop"/>
    <x v="237"/>
    <d v="2026-02-14T18:30:00"/>
    <x v="10"/>
    <x v="2"/>
    <x v="7"/>
    <n v="30"/>
    <x v="21"/>
    <x v="21"/>
    <s v="Poor maneuverability, travel misalignment, safety risk, and operational delay."/>
    <n v="8"/>
    <n v="6"/>
    <n v="5"/>
    <n v="7"/>
    <n v="2"/>
    <n v="6"/>
    <x v="28"/>
    <s v="Calibrate auto-steering; inspect linkages/sensors; realign wheels."/>
    <x v="0"/>
    <s v="container issue"/>
    <s v="instructed op"/>
    <x v="0"/>
    <d v="2026-06-29T00:00:00"/>
    <x v="0"/>
    <n v="2"/>
    <n v="6"/>
    <n v="84"/>
    <x v="0"/>
    <m/>
  </r>
  <r>
    <x v="244"/>
    <x v="39"/>
    <x v="2"/>
    <d v="2026-02-15T00:00:00"/>
    <x v="0"/>
    <m/>
    <m/>
    <s v="Air filter polluted"/>
    <x v="238"/>
    <d v="2026-02-14T18:30:00"/>
    <x v="2"/>
    <x v="2"/>
    <x v="7"/>
    <n v="15"/>
    <x v="5"/>
    <x v="5"/>
    <s v="Operational performance degradation and need for maintenance review."/>
    <n v="6"/>
    <n v="0"/>
    <n v="4"/>
    <n v="5"/>
    <n v="6"/>
    <n v="1"/>
    <x v="5"/>
    <s v="Review failure &amp; perform RCA"/>
    <x v="0"/>
    <s v="due to loose cannection \in fuel hose"/>
    <s v="adjusted and checked all TT in preservation check"/>
    <x v="0"/>
    <d v="2026-06-23T00:00:00"/>
    <x v="2"/>
    <n v="4"/>
    <n v="1"/>
    <n v="20"/>
    <x v="0"/>
    <m/>
  </r>
  <r>
    <x v="245"/>
    <x v="2"/>
    <x v="0"/>
    <d v="2026-02-15T00:00:00"/>
    <x v="0"/>
    <m/>
    <m/>
    <s v="Boom up fault"/>
    <x v="239"/>
    <d v="2026-02-14T20:20:00"/>
    <x v="10"/>
    <x v="2"/>
    <x v="7"/>
    <n v="30"/>
    <x v="5"/>
    <x v="5"/>
    <s v="Operational performance degradation and need for maintenance review."/>
    <n v="9"/>
    <n v="0"/>
    <n v="5"/>
    <n v="7"/>
    <n v="4"/>
    <n v="5"/>
    <x v="3"/>
    <s v="Review failure &amp; perform RCA"/>
    <x v="0"/>
    <s v="OP fault"/>
    <s v="Sessions for operators/supervisors/maintenance team"/>
    <x v="1"/>
    <d v="2026-06-14T00:00:00"/>
    <x v="0"/>
    <n v="4"/>
    <n v="5"/>
    <n v="140"/>
    <x v="0"/>
    <m/>
  </r>
  <r>
    <x v="246"/>
    <x v="13"/>
    <x v="0"/>
    <d v="2026-02-15T00:00:00"/>
    <x v="0"/>
    <m/>
    <m/>
    <s v="Spreader wrong landed"/>
    <x v="240"/>
    <d v="2026-02-14T19:30:00"/>
    <x v="2"/>
    <x v="2"/>
    <x v="7"/>
    <n v="15"/>
    <x v="6"/>
    <x v="6"/>
    <s v="Mislanding, handling delay, risk of cargo/spreader damage, and reduced operating accuracy."/>
    <n v="9"/>
    <n v="6"/>
    <n v="4"/>
    <n v="7"/>
    <n v="8"/>
    <n v="3"/>
    <x v="37"/>
    <s v="Check landing sensors and operator guidance; calibrate spreader position sensors."/>
    <x v="0"/>
    <s v="low battery and started in manual mode "/>
    <s v="TDF applied to make the PLC battery shutdown timer to 10 mints"/>
    <x v="1"/>
    <d v="2026-05-17T00:00:00"/>
    <x v="0"/>
    <n v="8"/>
    <n v="3"/>
    <n v="168"/>
    <x v="0"/>
    <m/>
  </r>
  <r>
    <x v="247"/>
    <x v="0"/>
    <x v="0"/>
    <d v="2026-02-20T00:00:00"/>
    <x v="0"/>
    <m/>
    <m/>
    <s v="Boom inhibit duetorope balance sensor"/>
    <x v="241"/>
    <d v="2026-02-20T00:40:00"/>
    <x v="2"/>
    <x v="2"/>
    <x v="8"/>
    <n v="15"/>
    <x v="14"/>
    <x v="14"/>
    <s v="Critical lifting safety risk, potential load handling stoppage, and mandatory equipment isolation."/>
    <n v="9"/>
    <n v="8"/>
    <n v="4"/>
    <n v="8"/>
    <n v="2"/>
    <n v="1"/>
    <x v="20"/>
    <s v="Inspect hoist ropes; check tensioners and drums; replace if worn."/>
    <x v="0"/>
    <s v="defected pressure switch"/>
    <s v="raised claim"/>
    <x v="0"/>
    <d v="2026-05-30T00:00:00"/>
    <x v="3"/>
    <n v="2"/>
    <n v="1"/>
    <n v="16"/>
    <x v="0"/>
    <m/>
  </r>
  <r>
    <x v="248"/>
    <x v="40"/>
    <x v="2"/>
    <d v="2026-02-20T00:00:00"/>
    <x v="0"/>
    <m/>
    <m/>
    <s v="thereis an air leak from the left airbag"/>
    <x v="242"/>
    <d v="2026-02-20T07:00:00"/>
    <x v="2"/>
    <x v="2"/>
    <x v="8"/>
    <n v="15"/>
    <x v="23"/>
    <x v="23"/>
    <s v="Loss of fluid, contamination risk, performance degradation, and possible secondary component damage."/>
    <n v="6"/>
    <n v="5"/>
    <n v="4"/>
    <n v="5"/>
    <n v="2"/>
    <n v="1"/>
    <x v="40"/>
    <s v="Identify leak source; replace seals/hoses; clean area and recheck after operation."/>
    <x v="0"/>
    <s v="low battery and started in manual mode "/>
    <s v="TDF applied to make the PLC battery shutdown timer to 10 mints"/>
    <x v="0"/>
    <d v="2026-05-17T00:00:00"/>
    <x v="2"/>
    <n v="2"/>
    <n v="1"/>
    <n v="10"/>
    <x v="0"/>
    <m/>
  </r>
  <r>
    <x v="249"/>
    <x v="24"/>
    <x v="1"/>
    <d v="2026-02-20T00:00:00"/>
    <x v="0"/>
    <m/>
    <m/>
    <s v="Engine start/stop challenge"/>
    <x v="243"/>
    <d v="2026-02-20T14:05:28"/>
    <x v="23"/>
    <x v="2"/>
    <x v="8"/>
    <n v="13.2"/>
    <x v="7"/>
    <x v="7"/>
    <s v="Equipment cannot be put into service, causing startup delay and lost operating time."/>
    <n v="8"/>
    <n v="6"/>
    <n v="4"/>
    <n v="6"/>
    <n v="4"/>
    <n v="1"/>
    <x v="27"/>
    <s v="Check battery voltage, starter relay and ECU inputs; verify enable interlocks."/>
    <x v="0"/>
    <s v="Operator fault"/>
    <s v="adjusted with OP"/>
    <x v="0"/>
    <d v="2026-06-28T00:00:00"/>
    <x v="1"/>
    <n v="3"/>
    <n v="1"/>
    <n v="18"/>
    <x v="0"/>
    <m/>
  </r>
  <r>
    <x v="250"/>
    <x v="23"/>
    <x v="1"/>
    <d v="2026-02-20T00:00:00"/>
    <x v="0"/>
    <m/>
    <m/>
    <s v="trolley joystick loose and need totight"/>
    <x v="244"/>
    <d v="2026-02-20T22:40:00"/>
    <x v="0"/>
    <x v="2"/>
    <x v="8"/>
    <n v="10.200000000000001"/>
    <x v="2"/>
    <x v="2"/>
    <s v="Inability to position spreader correctly, cycle interruption, and handling delay."/>
    <n v="8"/>
    <n v="6"/>
    <n v="4"/>
    <n v="6"/>
    <n v="3"/>
    <n v="2"/>
    <x v="14"/>
    <s v="Inspect trolley drives, cable reels and limit switches; test trolley inverter."/>
    <x v="0"/>
    <s v="encoder fault "/>
    <s v="TDF aapplied to auto synchronize trolley position when boom on command"/>
    <x v="0"/>
    <d v="2026-05-01T00:00:00"/>
    <x v="1"/>
    <n v="3"/>
    <n v="2"/>
    <n v="36"/>
    <x v="0"/>
    <m/>
  </r>
  <r>
    <x v="251"/>
    <x v="8"/>
    <x v="0"/>
    <d v="2026-02-21T00:00:00"/>
    <x v="0"/>
    <m/>
    <m/>
    <s v="Boom inhibit duetorope balance sensor"/>
    <x v="56"/>
    <d v="2026-02-21T01:15:00"/>
    <x v="22"/>
    <x v="2"/>
    <x v="8"/>
    <n v="25.2"/>
    <x v="14"/>
    <x v="14"/>
    <s v="Critical lifting safety risk, potential load handling stoppage, and mandatory equipment isolation."/>
    <n v="9"/>
    <n v="8"/>
    <n v="4"/>
    <n v="8"/>
    <n v="2"/>
    <n v="1"/>
    <x v="20"/>
    <s v="Inspect hoist ropes; check tensioners and drums; replace if worn."/>
    <x v="0"/>
    <s v="encoder reading"/>
    <s v="teached spreader"/>
    <x v="0"/>
    <d v="2026-05-17T00:00:00"/>
    <x v="3"/>
    <n v="2"/>
    <n v="1"/>
    <n v="16"/>
    <x v="0"/>
    <m/>
  </r>
  <r>
    <x v="252"/>
    <x v="37"/>
    <x v="4"/>
    <d v="2026-02-21T00:00:00"/>
    <x v="0"/>
    <m/>
    <m/>
    <s v="oil leakage"/>
    <x v="245"/>
    <d v="2026-02-21T16:35:00"/>
    <x v="2"/>
    <x v="2"/>
    <x v="8"/>
    <n v="15"/>
    <x v="23"/>
    <x v="23"/>
    <s v="Loss of fluid, contamination risk, performance degradation, and possible secondary component damage."/>
    <n v="5"/>
    <n v="5"/>
    <n v="4"/>
    <n v="5"/>
    <n v="2"/>
    <n v="2"/>
    <x v="39"/>
    <s v="Identify leak source; replace seals/hoses; clean area and recheck after operation."/>
    <x v="0"/>
    <s v="unbalanced load"/>
    <s v="container issue"/>
    <x v="0"/>
    <d v="2026-05-05T00:00:00"/>
    <x v="2"/>
    <n v="2"/>
    <n v="2"/>
    <n v="20"/>
    <x v="0"/>
    <m/>
  </r>
  <r>
    <x v="253"/>
    <x v="23"/>
    <x v="1"/>
    <d v="2026-02-22T00:00:00"/>
    <x v="0"/>
    <m/>
    <m/>
    <s v="low engine oil"/>
    <x v="246"/>
    <d v="2026-02-22T15:54:22"/>
    <x v="0"/>
    <x v="2"/>
    <x v="8"/>
    <n v="10.200000000000001"/>
    <x v="1"/>
    <x v="1"/>
    <s v="Reduced machine performance, slow operation, and risk of complete shutdown under load."/>
    <n v="8"/>
    <n v="6"/>
    <n v="4"/>
    <n v="6"/>
    <n v="4"/>
    <n v="2"/>
    <x v="1"/>
    <s v="Download engine ECU faults; inspect fuel/air filters; test turbo and injectors."/>
    <x v="0"/>
    <s v="fake message"/>
    <s v="reset"/>
    <x v="0"/>
    <d v="2026-06-28T00:00:00"/>
    <x v="1"/>
    <n v="4"/>
    <n v="2"/>
    <n v="48"/>
    <x v="0"/>
    <m/>
  </r>
  <r>
    <x v="254"/>
    <x v="22"/>
    <x v="1"/>
    <d v="2026-02-26T00:00:00"/>
    <x v="0"/>
    <m/>
    <m/>
    <s v="Cabin door not open"/>
    <x v="247"/>
    <d v="2026-02-26T01:13:46"/>
    <x v="24"/>
    <x v="2"/>
    <x v="9"/>
    <n v="10.799999999999999"/>
    <x v="4"/>
    <x v="4"/>
    <s v="Loss of command response, unsafe operating condition, and immediate operational downtime."/>
    <n v="8"/>
    <n v="6"/>
    <n v="4"/>
    <n v="6"/>
    <n v="2"/>
    <n v="7"/>
    <x v="28"/>
    <s v="Check control PLC, HMI comms, E-stop circuits; reload software if needed."/>
    <x v="0"/>
    <s v="trolley misalignment"/>
    <s v="adjusted guide rollers"/>
    <x v="0"/>
    <d v="2026-05-17T00:00:00"/>
    <x v="1"/>
    <n v="1"/>
    <n v="6"/>
    <n v="36"/>
    <x v="0"/>
    <m/>
  </r>
  <r>
    <x v="255"/>
    <x v="12"/>
    <x v="1"/>
    <d v="2026-02-26T00:00:00"/>
    <x v="0"/>
    <m/>
    <m/>
    <s v="no hoist"/>
    <x v="248"/>
    <d v="2026-02-26T03:52:00"/>
    <x v="31"/>
    <x v="2"/>
    <x v="9"/>
    <n v="3"/>
    <x v="11"/>
    <x v="11"/>
    <s v="Unable to lift/lower load, container handling interruption, and berth or yard productivity loss."/>
    <n v="8"/>
    <n v="6"/>
    <n v="3"/>
    <n v="6"/>
    <n v="3"/>
    <n v="4"/>
    <x v="16"/>
    <s v="Check hoist brakes, over-travel limit switches, inverter alarms, motor and encoder."/>
    <x v="0"/>
    <s v="unbalanced load"/>
    <s v="container issue"/>
    <x v="0"/>
    <d v="2026-05-05T00:00:00"/>
    <x v="1"/>
    <n v="3"/>
    <n v="4"/>
    <n v="72"/>
    <x v="0"/>
    <m/>
  </r>
  <r>
    <x v="256"/>
    <x v="23"/>
    <x v="1"/>
    <d v="2026-02-26T00:00:00"/>
    <x v="0"/>
    <m/>
    <m/>
    <s v="no gantry mode"/>
    <x v="249"/>
    <d v="2026-02-26T04:53:00"/>
    <x v="4"/>
    <x v="2"/>
    <x v="9"/>
    <n v="7.1999999999999993"/>
    <x v="12"/>
    <x v="12"/>
    <s v="Equipment cannot travel to position, causing job delay, queue buildup, and lower productivity."/>
    <n v="8"/>
    <n v="6"/>
    <n v="3"/>
    <n v="6"/>
    <n v="3"/>
    <n v="10"/>
    <x v="35"/>
    <s v="Inspect busbar/limit switches, travel drives and interlocks; test inverter and alignment."/>
    <x v="0"/>
    <s v="unbalanced load"/>
    <s v="container issue"/>
    <x v="1"/>
    <d v="2026-05-05T00:00:00"/>
    <x v="1"/>
    <n v="3"/>
    <n v="10"/>
    <n v="180"/>
    <x v="0"/>
    <m/>
  </r>
  <r>
    <x v="257"/>
    <x v="24"/>
    <x v="1"/>
    <d v="2026-02-26T00:00:00"/>
    <x v="0"/>
    <m/>
    <m/>
    <s v="RTG 24 Engine PowerLoss"/>
    <x v="250"/>
    <d v="2026-02-20T13:30:22"/>
    <x v="8"/>
    <x v="2"/>
    <x v="9"/>
    <n v="19.8"/>
    <x v="1"/>
    <x v="1"/>
    <s v="Reduced machine performance, slow operation, and risk of complete shutdown under load."/>
    <n v="8"/>
    <n v="6"/>
    <n v="4"/>
    <n v="6"/>
    <n v="4"/>
    <n v="1"/>
    <x v="27"/>
    <s v="Download engine ECU faults; inspect fuel/air filters; test turbo and injectors."/>
    <x v="0"/>
    <s v="op fault due to worng entry"/>
    <s v="communicated with op"/>
    <x v="0"/>
    <d v="2026-05-05T00:00:00"/>
    <x v="1"/>
    <n v="4"/>
    <n v="1"/>
    <n v="24"/>
    <x v="0"/>
    <m/>
  </r>
  <r>
    <x v="258"/>
    <x v="28"/>
    <x v="1"/>
    <d v="2026-02-27T00:00:00"/>
    <x v="0"/>
    <m/>
    <m/>
    <s v="no gantry / busbar fault"/>
    <x v="251"/>
    <d v="2026-02-27T02:03:00"/>
    <x v="3"/>
    <x v="2"/>
    <x v="9"/>
    <n v="18"/>
    <x v="12"/>
    <x v="12"/>
    <s v="Equipment cannot travel to position, causing job delay, queue buildup, and lower productivity."/>
    <n v="8"/>
    <n v="6"/>
    <n v="4"/>
    <n v="6"/>
    <n v="3"/>
    <n v="8"/>
    <x v="25"/>
    <s v="Inspect busbar/limit switches, travel drives and interlocks; test inverter and alignment."/>
    <x v="0"/>
    <s v="due to radar sensor active"/>
    <s v="RCA submitted"/>
    <x v="1"/>
    <d v="2026-08-30T00:00:00"/>
    <x v="1"/>
    <n v="3"/>
    <n v="8"/>
    <n v="144"/>
    <x v="0"/>
    <m/>
  </r>
  <r>
    <x v="259"/>
    <x v="23"/>
    <x v="1"/>
    <d v="2026-02-27T00:00:00"/>
    <x v="0"/>
    <m/>
    <m/>
    <s v="no gantry / busbar fault"/>
    <x v="252"/>
    <d v="2026-02-27T02:18:00"/>
    <x v="23"/>
    <x v="2"/>
    <x v="9"/>
    <n v="13.2"/>
    <x v="12"/>
    <x v="12"/>
    <s v="Equipment cannot travel to position, causing job delay, queue buildup, and lower productivity."/>
    <n v="8"/>
    <n v="6"/>
    <n v="4"/>
    <n v="6"/>
    <n v="3"/>
    <n v="10"/>
    <x v="35"/>
    <s v="Inspect busbar/limit switches, travel drives and interlocks; test inverter and alignment."/>
    <x v="0"/>
    <s v="Due to narrow space on A block"/>
    <s v="this case will be solved after the busbar final commissioning as the arm will be connected"/>
    <x v="1"/>
    <d v="2026-08-30T00:00:00"/>
    <x v="1"/>
    <n v="3"/>
    <n v="10"/>
    <n v="180"/>
    <x v="0"/>
    <m/>
  </r>
  <r>
    <x v="260"/>
    <x v="9"/>
    <x v="1"/>
    <d v="2026-02-27T00:00:00"/>
    <x v="0"/>
    <m/>
    <m/>
    <s v="no gantry / busbar fault"/>
    <x v="253"/>
    <d v="2026-02-27T04:28:00"/>
    <x v="26"/>
    <x v="2"/>
    <x v="9"/>
    <n v="42"/>
    <x v="12"/>
    <x v="12"/>
    <s v="Equipment cannot travel to position, causing job delay, queue buildup, and lower productivity."/>
    <n v="8"/>
    <n v="6"/>
    <n v="5"/>
    <n v="7"/>
    <n v="3"/>
    <n v="7"/>
    <x v="32"/>
    <s v="Inspect busbar/limit switches, travel drives and interlocks; test inverter and alignment."/>
    <x v="0"/>
    <s v="Operator fault"/>
    <s v="Sessions for operators/supervisors/maintenance team"/>
    <x v="1"/>
    <d v="2026-05-17T00:00:00"/>
    <x v="0"/>
    <n v="3"/>
    <n v="7"/>
    <n v="147"/>
    <x v="0"/>
    <m/>
  </r>
  <r>
    <x v="261"/>
    <x v="0"/>
    <x v="0"/>
    <d v="2026-02-27T00:00:00"/>
    <x v="0"/>
    <m/>
    <m/>
    <s v="No hoist/ trolley"/>
    <x v="254"/>
    <d v="2026-02-27T02:50:00"/>
    <x v="0"/>
    <x v="2"/>
    <x v="9"/>
    <n v="10.200000000000001"/>
    <x v="11"/>
    <x v="11"/>
    <s v="Unable to lift/lower load, container handling interruption, and berth or yard productivity loss."/>
    <n v="9"/>
    <n v="6"/>
    <n v="4"/>
    <n v="7"/>
    <n v="3"/>
    <n v="6"/>
    <x v="30"/>
    <s v="Check hoist brakes, over-travel limit switches, inverter alarms, motor and encoder."/>
    <x v="0"/>
    <s v="gantry motor 15 circuit breaker trip"/>
    <s v="due to misalignment, project in progress"/>
    <x v="1"/>
    <d v="2026-05-17T00:00:00"/>
    <x v="0"/>
    <n v="1"/>
    <n v="5"/>
    <n v="35"/>
    <x v="0"/>
    <m/>
  </r>
  <r>
    <x v="262"/>
    <x v="8"/>
    <x v="0"/>
    <d v="2026-02-27T00:00:00"/>
    <x v="0"/>
    <m/>
    <m/>
    <s v="spreader pump CB trip"/>
    <x v="255"/>
    <d v="2026-02-27T05:22:00"/>
    <x v="3"/>
    <x v="2"/>
    <x v="9"/>
    <n v="18"/>
    <x v="25"/>
    <x v="25"/>
    <s v="Circuit isolation, equipment function loss, and recurring stoppage until root cause is removed."/>
    <n v="9"/>
    <n v="5"/>
    <n v="4"/>
    <n v="7"/>
    <n v="3"/>
    <n v="1"/>
    <x v="15"/>
    <s v="Investigate overload/short; inspect drive and cables; ramp test before release."/>
    <x v="0"/>
    <s v="OP fault"/>
    <s v="instruvted OP to command control on before moving"/>
    <x v="0"/>
    <d v="2026-05-01T00:00:00"/>
    <x v="0"/>
    <n v="1"/>
    <n v="1"/>
    <n v="7"/>
    <x v="0"/>
    <m/>
  </r>
  <r>
    <x v="263"/>
    <x v="8"/>
    <x v="0"/>
    <d v="2026-02-28T00:00:00"/>
    <x v="0"/>
    <m/>
    <m/>
    <s v="Boom down movement not working"/>
    <x v="256"/>
    <d v="2026-02-28T17:33:00"/>
    <x v="23"/>
    <x v="2"/>
    <x v="9"/>
    <n v="13.2"/>
    <x v="4"/>
    <x v="4"/>
    <s v="Loss of command response, unsafe operating condition, and immediate operational downtime."/>
    <n v="9"/>
    <n v="6"/>
    <n v="4"/>
    <n v="7"/>
    <n v="2"/>
    <n v="7"/>
    <x v="19"/>
    <s v="Check control PLC, HMI comms, E-stop circuits; reload software if needed."/>
    <x v="0"/>
    <s v="encoder reading"/>
    <s v="teached spreader"/>
    <x v="0"/>
    <d v="2026-05-17T00:00:00"/>
    <x v="0"/>
    <n v="2"/>
    <n v="7"/>
    <n v="98"/>
    <x v="0"/>
    <m/>
  </r>
  <r>
    <x v="264"/>
    <x v="3"/>
    <x v="1"/>
    <d v="2026-03-01T00:00:00"/>
    <x v="0"/>
    <m/>
    <m/>
    <s v="laser sensor right too far fault"/>
    <x v="257"/>
    <d v="2026-03-01T01:27:00"/>
    <x v="23"/>
    <x v="3"/>
    <x v="9"/>
    <n v="13.2"/>
    <x v="9"/>
    <x v="9"/>
    <s v="Incorrect feedback to controls, nuisance trips or unsafe condition, and unreliable operation."/>
    <n v="8"/>
    <n v="5"/>
    <n v="4"/>
    <n v="6"/>
    <n v="3"/>
    <n v="1"/>
    <x v="13"/>
    <s v="Check sensor alignment, power and wiring; recalibrate and add diagnostics."/>
    <x v="0"/>
    <s v="Operator fault"/>
    <s v="Sessions for operators/supervisors/maintenance team"/>
    <x v="0"/>
    <d v="2026-05-17T00:00:00"/>
    <x v="1"/>
    <n v="3"/>
    <n v="1"/>
    <n v="18"/>
    <x v="0"/>
    <m/>
  </r>
  <r>
    <x v="265"/>
    <x v="15"/>
    <x v="1"/>
    <d v="2026-03-02T00:00:00"/>
    <x v="0"/>
    <m/>
    <m/>
    <s v="Trolley Access gate is not opening"/>
    <x v="258"/>
    <d v="2026-03-01T16:15:00"/>
    <x v="0"/>
    <x v="3"/>
    <x v="10"/>
    <n v="10.200000000000001"/>
    <x v="2"/>
    <x v="2"/>
    <s v="Inability to position spreader correctly, cycle interruption, and handling delay."/>
    <n v="8"/>
    <n v="6"/>
    <n v="4"/>
    <n v="6"/>
    <n v="3"/>
    <n v="2"/>
    <x v="14"/>
    <s v="Inspect trolley drives, cable reels and limit switches; test trolley inverter."/>
    <x v="0"/>
    <s v="seat sensor wiring iisue"/>
    <s v="adjusted seat sensor wiring"/>
    <x v="0"/>
    <d v="2026-05-01T00:00:00"/>
    <x v="1"/>
    <n v="1"/>
    <n v="1"/>
    <n v="6"/>
    <x v="0"/>
    <m/>
  </r>
  <r>
    <x v="266"/>
    <x v="27"/>
    <x v="1"/>
    <d v="2026-03-02T00:00:00"/>
    <x v="0"/>
    <m/>
    <m/>
    <s v="THE TROLLEY WAS MAKING NOISE"/>
    <x v="259"/>
    <d v="2026-03-01T16:50:00"/>
    <x v="0"/>
    <x v="3"/>
    <x v="10"/>
    <n v="10.200000000000001"/>
    <x v="2"/>
    <x v="2"/>
    <s v="Inability to position spreader correctly, cycle interruption, and handling delay."/>
    <n v="8"/>
    <n v="6"/>
    <n v="4"/>
    <n v="6"/>
    <n v="3"/>
    <n v="4"/>
    <x v="16"/>
    <s v="Inspect trolley drives, cable reels and limit switches; test trolley inverter."/>
    <x v="0"/>
    <s v="op fault due to worng entry"/>
    <s v="communicated with op and theis issue will be raised in final commissioning for busbar to VAHLE "/>
    <x v="0"/>
    <d v="2026-08-30T00:00:00"/>
    <x v="1"/>
    <n v="3"/>
    <n v="4"/>
    <n v="72"/>
    <x v="0"/>
    <m/>
  </r>
  <r>
    <x v="267"/>
    <x v="12"/>
    <x v="1"/>
    <d v="2026-03-02T00:00:00"/>
    <x v="0"/>
    <m/>
    <m/>
    <s v="The camera system is not working"/>
    <x v="260"/>
    <d v="2026-03-01T12:50:00"/>
    <x v="0"/>
    <x v="3"/>
    <x v="10"/>
    <n v="10.200000000000001"/>
    <x v="4"/>
    <x v="4"/>
    <s v="Loss of command response, unsafe operating condition, and immediate operational downtime."/>
    <n v="8"/>
    <n v="6"/>
    <n v="4"/>
    <n v="6"/>
    <n v="2"/>
    <n v="8"/>
    <x v="12"/>
    <s v="Check control PLC, HMI comms, E-stop circuits; reload software if needed."/>
    <x v="0"/>
    <s v="HIS sensor fault"/>
    <s v="calibrated sensor"/>
    <x v="0"/>
    <d v="2026-06-30T00:00:00"/>
    <x v="1"/>
    <n v="1"/>
    <n v="6"/>
    <n v="36"/>
    <x v="0"/>
    <m/>
  </r>
  <r>
    <x v="268"/>
    <x v="28"/>
    <x v="1"/>
    <d v="2026-03-02T00:00:00"/>
    <x v="0"/>
    <m/>
    <m/>
    <s v="RTG16 trolley over travel fault"/>
    <x v="261"/>
    <d v="2026-03-02T09:45:00"/>
    <x v="0"/>
    <x v="3"/>
    <x v="10"/>
    <n v="10.200000000000001"/>
    <x v="8"/>
    <x v="8"/>
    <s v="Operational performance degradation and need for maintenance review."/>
    <n v="8"/>
    <n v="4"/>
    <n v="4"/>
    <n v="6"/>
    <n v="7"/>
    <n v="2"/>
    <x v="28"/>
    <s v="Inspect and test limit switches and end stops; verify encoder calibration and control logic; reset faults and perform functional test."/>
    <x v="0"/>
    <s v="defected pressure switch"/>
    <s v="replaced against claim"/>
    <x v="0"/>
    <d v="2026-05-01T00:00:00"/>
    <x v="1"/>
    <n v="5"/>
    <n v="1"/>
    <n v="30"/>
    <x v="0"/>
    <m/>
  </r>
  <r>
    <x v="269"/>
    <x v="22"/>
    <x v="1"/>
    <d v="2026-03-03T00:00:00"/>
    <x v="0"/>
    <m/>
    <m/>
    <s v="Spreader twistlock overtime motion"/>
    <x v="262"/>
    <d v="2026-03-03T01:45:00"/>
    <x v="39"/>
    <x v="3"/>
    <x v="10"/>
    <n v="34.799999999999997"/>
    <x v="0"/>
    <x v="0"/>
    <s v="Inability to lock/unlock or position spreader correctly, creating handling disruption and safety exposure."/>
    <n v="8"/>
    <n v="6"/>
    <n v="5"/>
    <n v="7"/>
    <n v="2"/>
    <n v="2"/>
    <x v="11"/>
    <s v="Inspect twistlocks, hydraulics and sensors; recalibrate spreader controller."/>
    <x v="0"/>
    <s v="low battery and started in manual mode "/>
    <s v="PLC battery off timer changed to 10 mints"/>
    <x v="0"/>
    <d v="2026-05-01T00:00:00"/>
    <x v="0"/>
    <n v="2"/>
    <n v="2"/>
    <n v="28"/>
    <x v="0"/>
    <m/>
  </r>
  <r>
    <x v="270"/>
    <x v="36"/>
    <x v="1"/>
    <d v="2026-03-03T00:00:00"/>
    <x v="0"/>
    <m/>
    <m/>
    <s v="Trolley forward overtravel"/>
    <x v="263"/>
    <d v="2026-03-03T15:48:00"/>
    <x v="23"/>
    <x v="3"/>
    <x v="10"/>
    <n v="13.2"/>
    <x v="8"/>
    <x v="8"/>
    <s v="Operational performance degradation and need for maintenance review."/>
    <n v="8"/>
    <n v="4"/>
    <n v="4"/>
    <n v="6"/>
    <n v="7"/>
    <n v="1"/>
    <x v="2"/>
    <s v="Inspect and test limit switches and end stops; verify encoder calibration and control logic; reset faults and perform functional test."/>
    <x v="0"/>
    <s v="OP fault"/>
    <s v="Sessions for operators/supervisors/maintenance team and the system performance will be reviewed in the commissioning"/>
    <x v="0"/>
    <d v="2026-06-30T00:00:00"/>
    <x v="1"/>
    <n v="5"/>
    <n v="1"/>
    <n v="30"/>
    <x v="0"/>
    <m/>
  </r>
  <r>
    <x v="271"/>
    <x v="26"/>
    <x v="1"/>
    <d v="2026-03-04T00:00:00"/>
    <x v="0"/>
    <m/>
    <m/>
    <s v="no gantry / busbar fault"/>
    <x v="264"/>
    <d v="2026-03-04T13:32:00"/>
    <x v="30"/>
    <x v="3"/>
    <x v="10"/>
    <n v="16.8"/>
    <x v="12"/>
    <x v="12"/>
    <s v="Equipment cannot travel to position, causing job delay, queue buildup, and lower productivity."/>
    <n v="8"/>
    <n v="6"/>
    <n v="4"/>
    <n v="6"/>
    <n v="3"/>
    <n v="10"/>
    <x v="35"/>
    <s v="Inspect busbar/limit switches, travel drives and interlocks; test inverter and alignment."/>
    <x v="0"/>
    <s v="OP fault"/>
    <s v="Sessions for operators/supervisors/maintenance team"/>
    <x v="1"/>
    <d v="2026-05-01T00:00:00"/>
    <x v="1"/>
    <n v="3"/>
    <n v="10"/>
    <n v="180"/>
    <x v="0"/>
    <m/>
  </r>
  <r>
    <x v="272"/>
    <x v="35"/>
    <x v="1"/>
    <d v="2026-03-05T00:00:00"/>
    <x v="0"/>
    <m/>
    <m/>
    <s v="steering is not aligened /level 2 stop"/>
    <x v="265"/>
    <d v="2026-03-04T08:35:00"/>
    <x v="22"/>
    <x v="3"/>
    <x v="10"/>
    <n v="25.2"/>
    <x v="4"/>
    <x v="4"/>
    <s v="Loss of command response, unsafe operating condition, and immediate operational downtime."/>
    <n v="8"/>
    <n v="6"/>
    <n v="4"/>
    <n v="6"/>
    <n v="2"/>
    <n v="2"/>
    <x v="27"/>
    <s v="Check control PLC, HMI comms, E-stop circuits; reload software if needed."/>
    <x v="0"/>
    <s v="power supply defected "/>
    <s v="replaced from IT dep"/>
    <x v="0"/>
    <d v="2026-05-01T00:00:00"/>
    <x v="1"/>
    <n v="1"/>
    <n v="1"/>
    <n v="6"/>
    <x v="0"/>
    <m/>
  </r>
  <r>
    <x v="273"/>
    <x v="21"/>
    <x v="1"/>
    <d v="2026-03-05T00:00:00"/>
    <x v="0"/>
    <m/>
    <m/>
    <s v="Trolley position fault"/>
    <x v="266"/>
    <d v="2026-03-04T12:55:00"/>
    <x v="0"/>
    <x v="3"/>
    <x v="10"/>
    <n v="10.200000000000001"/>
    <x v="2"/>
    <x v="2"/>
    <s v="Inability to position spreader correctly, cycle interruption, and handling delay."/>
    <n v="8"/>
    <n v="6"/>
    <n v="4"/>
    <n v="6"/>
    <n v="3"/>
    <n v="2"/>
    <x v="14"/>
    <s v="Inspect trolley drives, cable reels and limit switches; test trolley inverter."/>
    <x v="0"/>
    <s v="cylinder seal issue"/>
    <s v="bubenzer will replace the rail brakes"/>
    <x v="0"/>
    <d v="2026-05-01T00:00:00"/>
    <x v="1"/>
    <n v="1"/>
    <n v="1"/>
    <n v="6"/>
    <x v="0"/>
    <m/>
  </r>
  <r>
    <x v="274"/>
    <x v="8"/>
    <x v="0"/>
    <d v="2026-03-06T00:00:00"/>
    <x v="0"/>
    <m/>
    <m/>
    <s v="no twin down"/>
    <x v="267"/>
    <d v="2026-03-06T02:10:00"/>
    <x v="0"/>
    <x v="3"/>
    <x v="10"/>
    <n v="10.200000000000001"/>
    <x v="4"/>
    <x v="4"/>
    <s v="Loss of command response, unsafe operating condition, and immediate operational downtime."/>
    <n v="9"/>
    <n v="6"/>
    <n v="4"/>
    <n v="7"/>
    <n v="2"/>
    <n v="7"/>
    <x v="19"/>
    <s v="Check control PLC, HMI comms, E-stop circuits; reload software if needed."/>
    <x v="2"/>
    <s v="due to A1001 com fault"/>
    <s v="Adjusted ethernet cable and checked all Operating RTGs"/>
    <x v="0"/>
    <d v="2026-05-01T00:00:00"/>
    <x v="0"/>
    <n v="1"/>
    <n v="6"/>
    <n v="42"/>
    <x v="0"/>
    <m/>
  </r>
  <r>
    <x v="275"/>
    <x v="12"/>
    <x v="1"/>
    <d v="2026-03-06T00:00:00"/>
    <x v="0"/>
    <m/>
    <m/>
    <s v="no diesel start"/>
    <x v="268"/>
    <d v="2026-03-05T12:50:00"/>
    <x v="1"/>
    <x v="3"/>
    <x v="10"/>
    <n v="12"/>
    <x v="3"/>
    <x v="3"/>
    <s v="Machine unavailable for service, immediate downtime, and possible operational backlog."/>
    <n v="8"/>
    <n v="6"/>
    <n v="4"/>
    <n v="6"/>
    <n v="4"/>
    <n v="3"/>
    <x v="16"/>
    <s v="Check battery/ECU/priming; verify fuel line and filters; test starter circuit."/>
    <x v="0"/>
    <s v="OP fault"/>
    <s v="Sessions for operators/supervisors/maintenance team"/>
    <x v="0"/>
    <d v="2026-05-01T00:00:00"/>
    <x v="1"/>
    <n v="4"/>
    <n v="3"/>
    <n v="72"/>
    <x v="0"/>
    <m/>
  </r>
  <r>
    <x v="276"/>
    <x v="35"/>
    <x v="1"/>
    <d v="2026-03-06T00:00:00"/>
    <x v="0"/>
    <m/>
    <m/>
    <s v="no gantry / busbar fault"/>
    <x v="269"/>
    <d v="2026-03-06T01:55:00"/>
    <x v="23"/>
    <x v="3"/>
    <x v="10"/>
    <n v="13.2"/>
    <x v="12"/>
    <x v="12"/>
    <s v="Equipment cannot travel to position, causing job delay, queue buildup, and lower productivity."/>
    <n v="8"/>
    <n v="6"/>
    <n v="4"/>
    <n v="6"/>
    <n v="3"/>
    <n v="4"/>
    <x v="16"/>
    <s v="Inspect busbar/limit switches, travel drives and interlocks; test inverter and alignment."/>
    <x v="0"/>
    <s v="trolley encoder reding error"/>
    <s v="TDF aapplied to auto synchronize trolley position at park pos"/>
    <x v="0"/>
    <d v="2026-05-01T00:00:00"/>
    <x v="1"/>
    <n v="3"/>
    <n v="4"/>
    <n v="72"/>
    <x v="0"/>
    <m/>
  </r>
  <r>
    <x v="277"/>
    <x v="5"/>
    <x v="0"/>
    <d v="2026-03-07T00:00:00"/>
    <x v="0"/>
    <m/>
    <m/>
    <s v="no trolley"/>
    <x v="270"/>
    <d v="2026-03-07T01:10:00"/>
    <x v="0"/>
    <x v="3"/>
    <x v="10"/>
    <n v="10.200000000000001"/>
    <x v="2"/>
    <x v="2"/>
    <s v="Inability to position spreader correctly, cycle interruption, and handling delay."/>
    <n v="9"/>
    <n v="6"/>
    <n v="4"/>
    <n v="7"/>
    <n v="3"/>
    <n v="3"/>
    <x v="22"/>
    <s v="Inspect trolley drives, cable reels and limit switches; test trolley inverter."/>
    <x v="0"/>
    <s v="OP fault"/>
    <s v="Sessions for operators/supervisors/maintenance team and the system performance will be reviewed in the commissioning"/>
    <x v="0"/>
    <d v="2026-05-01T00:00:00"/>
    <x v="0"/>
    <n v="1"/>
    <n v="2"/>
    <n v="14"/>
    <x v="0"/>
    <m/>
  </r>
  <r>
    <x v="278"/>
    <x v="2"/>
    <x v="0"/>
    <d v="2026-03-07T00:00:00"/>
    <x v="0"/>
    <m/>
    <m/>
    <s v="No boom and Hoist"/>
    <x v="271"/>
    <d v="2026-03-07T02:25:00"/>
    <x v="1"/>
    <x v="3"/>
    <x v="10"/>
    <n v="12"/>
    <x v="11"/>
    <x v="11"/>
    <s v="Unable to lift/lower load, container handling interruption, and berth or yard productivity loss."/>
    <n v="9"/>
    <n v="6"/>
    <n v="4"/>
    <n v="7"/>
    <n v="3"/>
    <n v="5"/>
    <x v="4"/>
    <s v="Check hoist brakes, over-travel limit switches, inverter alarms, motor and encoder."/>
    <x v="0"/>
    <s v="Operator fault"/>
    <s v="Sessions for operators/supervisors/maintenance team"/>
    <x v="1"/>
    <d v="2026-05-17T00:00:00"/>
    <x v="0"/>
    <n v="3"/>
    <n v="5"/>
    <n v="105"/>
    <x v="0"/>
    <m/>
  </r>
  <r>
    <x v="279"/>
    <x v="22"/>
    <x v="1"/>
    <d v="2026-03-07T00:00:00"/>
    <x v="0"/>
    <m/>
    <m/>
    <s v="no gantry when shift between block"/>
    <x v="272"/>
    <d v="2026-03-07T02:05:00"/>
    <x v="0"/>
    <x v="3"/>
    <x v="10"/>
    <n v="10.200000000000001"/>
    <x v="12"/>
    <x v="12"/>
    <s v="Equipment cannot travel to position, causing job delay, queue buildup, and lower productivity."/>
    <n v="8"/>
    <n v="6"/>
    <n v="4"/>
    <n v="6"/>
    <n v="3"/>
    <n v="8"/>
    <x v="25"/>
    <s v="Inspect busbar/limit switches, travel drives and interlocks; test inverter and alignment."/>
    <x v="0"/>
    <s v="container issue"/>
    <s v="Adjusted with side shift + trim funtion is peing shecked"/>
    <x v="1"/>
    <d v="2026-05-01T00:00:00"/>
    <x v="1"/>
    <n v="2"/>
    <n v="7"/>
    <n v="84"/>
    <x v="0"/>
    <m/>
  </r>
  <r>
    <x v="280"/>
    <x v="12"/>
    <x v="1"/>
    <d v="2026-03-09T00:00:00"/>
    <x v="0"/>
    <m/>
    <m/>
    <s v="the engine not running due to lowbattery"/>
    <x v="273"/>
    <d v="2026-03-09T01:30:00"/>
    <x v="8"/>
    <x v="3"/>
    <x v="11"/>
    <n v="19.8"/>
    <x v="4"/>
    <x v="4"/>
    <s v="Loss of command response, unsafe operating condition, and immediate operational downtime."/>
    <n v="8"/>
    <n v="6"/>
    <n v="4"/>
    <n v="6"/>
    <n v="2"/>
    <n v="8"/>
    <x v="12"/>
    <s v="Check control PLC, HMI comms, E-stop circuits; reload software if needed."/>
    <x v="0"/>
    <s v="gate lock not locked"/>
    <s v="adjusted with OP"/>
    <x v="0"/>
    <d v="2026-05-01T00:00:00"/>
    <x v="1"/>
    <n v="1"/>
    <n v="7"/>
    <n v="42"/>
    <x v="0"/>
    <m/>
  </r>
  <r>
    <x v="281"/>
    <x v="0"/>
    <x v="0"/>
    <d v="2026-03-09T00:00:00"/>
    <x v="0"/>
    <m/>
    <m/>
    <s v="Trolley inhibt to run"/>
    <x v="274"/>
    <d v="2026-03-09T17:47:11"/>
    <x v="4"/>
    <x v="3"/>
    <x v="11"/>
    <n v="7.1999999999999993"/>
    <x v="2"/>
    <x v="2"/>
    <s v="Inability to position spreader correctly, cycle interruption, and handling delay."/>
    <n v="9"/>
    <n v="6"/>
    <n v="3"/>
    <n v="6"/>
    <n v="3"/>
    <n v="5"/>
    <x v="23"/>
    <s v="Inspect trolley drives, cable reels and limit switches; test trolley inverter."/>
    <x v="0"/>
    <s v="OP fault"/>
    <s v="Sessions for operators/supervisors/maintenance team"/>
    <x v="0"/>
    <d v="2026-05-01T00:00:00"/>
    <x v="1"/>
    <n v="3"/>
    <n v="5"/>
    <n v="90"/>
    <x v="0"/>
    <m/>
  </r>
  <r>
    <x v="282"/>
    <x v="22"/>
    <x v="1"/>
    <d v="2026-03-09T00:00:00"/>
    <x v="0"/>
    <m/>
    <m/>
    <s v="Hoist up function is not working"/>
    <x v="275"/>
    <d v="2026-03-09T19:07:54"/>
    <x v="40"/>
    <x v="3"/>
    <x v="11"/>
    <n v="11.4"/>
    <x v="11"/>
    <x v="11"/>
    <s v="Unable to lift/lower load, container handling interruption, and berth or yard productivity loss."/>
    <n v="8"/>
    <n v="6"/>
    <n v="4"/>
    <n v="6"/>
    <n v="3"/>
    <n v="2"/>
    <x v="14"/>
    <s v="Check hoist brakes, over-travel limit switches, inverter alarms, motor and encoder."/>
    <x v="0"/>
    <s v="external"/>
    <s v="checked with DPA and reconnectd"/>
    <x v="0"/>
    <d v="2026-05-01T00:00:00"/>
    <x v="1"/>
    <n v="1"/>
    <n v="1"/>
    <n v="6"/>
    <x v="0"/>
    <m/>
  </r>
  <r>
    <x v="283"/>
    <x v="28"/>
    <x v="1"/>
    <d v="2026-03-09T00:00:00"/>
    <x v="0"/>
    <m/>
    <m/>
    <s v="no side shift movement"/>
    <x v="276"/>
    <d v="2026-03-09T22:55:00"/>
    <x v="0"/>
    <x v="3"/>
    <x v="11"/>
    <n v="10.200000000000001"/>
    <x v="4"/>
    <x v="4"/>
    <s v="Loss of command response, unsafe operating condition, and immediate operational downtime."/>
    <n v="8"/>
    <n v="6"/>
    <n v="4"/>
    <n v="6"/>
    <n v="2"/>
    <n v="8"/>
    <x v="12"/>
    <s v="Check control PLC, HMI comms, E-stop circuits; reload software if needed."/>
    <x v="0"/>
    <s v="PLC stop"/>
    <s v="run PLC"/>
    <x v="0"/>
    <d v="2026-05-01T00:00:00"/>
    <x v="1"/>
    <n v="2"/>
    <n v="8"/>
    <n v="96"/>
    <x v="0"/>
    <m/>
  </r>
  <r>
    <x v="284"/>
    <x v="1"/>
    <x v="1"/>
    <d v="2026-03-09T00:00:00"/>
    <x v="0"/>
    <m/>
    <m/>
    <s v="Hoist movement slow down"/>
    <x v="277"/>
    <d v="2026-03-09T23:20:00"/>
    <x v="0"/>
    <x v="3"/>
    <x v="11"/>
    <n v="10.200000000000001"/>
    <x v="11"/>
    <x v="11"/>
    <s v="Unable to lift/lower load, container handling interruption, and berth or yard productivity loss."/>
    <n v="8"/>
    <n v="6"/>
    <n v="4"/>
    <n v="6"/>
    <n v="3"/>
    <n v="8"/>
    <x v="25"/>
    <s v="Check hoist brakes, over-travel limit switches, inverter alarms, motor and encoder."/>
    <x v="0"/>
    <s v="radar sensor active "/>
    <s v="RCA submetted"/>
    <x v="1"/>
    <d v="2026-06-30T00:00:00"/>
    <x v="1"/>
    <n v="3"/>
    <n v="8"/>
    <n v="144"/>
    <x v="0"/>
    <m/>
  </r>
  <r>
    <x v="285"/>
    <x v="18"/>
    <x v="1"/>
    <d v="2026-03-10T00:00:00"/>
    <x v="0"/>
    <m/>
    <m/>
    <s v="no gantry movement"/>
    <x v="278"/>
    <d v="2026-03-10T01:35:00"/>
    <x v="41"/>
    <x v="3"/>
    <x v="11"/>
    <n v="64.800000000000011"/>
    <x v="12"/>
    <x v="12"/>
    <s v="Equipment cannot travel to position, causing job delay, queue buildup, and lower productivity."/>
    <n v="8"/>
    <n v="6"/>
    <n v="6"/>
    <n v="7"/>
    <n v="3"/>
    <n v="5"/>
    <x v="4"/>
    <s v="Inspect busbar/limit switches, travel drives and interlocks; test inverter and alignment."/>
    <x v="0"/>
    <s v="OP fault"/>
    <s v="Sessions for operators/supervisors/maintenance team"/>
    <x v="1"/>
    <d v="2026-05-01T00:00:00"/>
    <x v="0"/>
    <n v="3"/>
    <n v="5"/>
    <n v="105"/>
    <x v="0"/>
    <m/>
  </r>
  <r>
    <x v="286"/>
    <x v="0"/>
    <x v="0"/>
    <d v="2026-03-10T00:00:00"/>
    <x v="0"/>
    <m/>
    <m/>
    <s v="no spreader movement"/>
    <x v="279"/>
    <d v="2026-03-10T00:15:00"/>
    <x v="0"/>
    <x v="3"/>
    <x v="11"/>
    <n v="10.200000000000001"/>
    <x v="4"/>
    <x v="4"/>
    <s v="Loss of command response, unsafe operating condition, and immediate operational downtime."/>
    <n v="9"/>
    <n v="6"/>
    <n v="4"/>
    <n v="7"/>
    <n v="2"/>
    <n v="10"/>
    <x v="3"/>
    <s v="Check control PLC, HMI comms, E-stop circuits; reload software if needed."/>
    <x v="1"/>
    <s v="LOW plc battery "/>
    <s v="replaced against claim"/>
    <x v="1"/>
    <d v="2026-06-30T00:00:00"/>
    <x v="0"/>
    <n v="1"/>
    <n v="7"/>
    <n v="49"/>
    <x v="0"/>
    <m/>
  </r>
  <r>
    <x v="287"/>
    <x v="13"/>
    <x v="0"/>
    <d v="2026-03-10T00:00:00"/>
    <x v="0"/>
    <m/>
    <m/>
    <s v="no gantry movement"/>
    <x v="280"/>
    <d v="2026-03-10T04:25:00"/>
    <x v="0"/>
    <x v="3"/>
    <x v="11"/>
    <n v="10.200000000000001"/>
    <x v="12"/>
    <x v="12"/>
    <s v="Equipment cannot travel to position, causing job delay, queue buildup, and lower productivity."/>
    <n v="9"/>
    <n v="6"/>
    <n v="4"/>
    <n v="7"/>
    <n v="3"/>
    <n v="3"/>
    <x v="22"/>
    <s v="Inspect busbar/limit switches, travel drives and interlocks; test inverter and alignment."/>
    <x v="0"/>
    <s v="container issue"/>
    <s v="adjsued with side shift"/>
    <x v="0"/>
    <d v="2026-06-30T00:00:00"/>
    <x v="0"/>
    <n v="3"/>
    <n v="3"/>
    <n v="63"/>
    <x v="0"/>
    <m/>
  </r>
  <r>
    <x v="288"/>
    <x v="28"/>
    <x v="1"/>
    <d v="2026-03-10T00:00:00"/>
    <x v="0"/>
    <m/>
    <m/>
    <s v="autosteering fault too near"/>
    <x v="281"/>
    <d v="2026-03-10T20:06:00"/>
    <x v="0"/>
    <x v="3"/>
    <x v="11"/>
    <n v="10.200000000000001"/>
    <x v="21"/>
    <x v="21"/>
    <s v="Poor maneuverability, travel misalignment, safety risk, and operational delay."/>
    <n v="8"/>
    <n v="6"/>
    <n v="4"/>
    <n v="6"/>
    <n v="2"/>
    <n v="4"/>
    <x v="1"/>
    <s v="Calibrate auto-steering; inspect linkages/sensors; realign wheels."/>
    <x v="1"/>
    <s v="OP fault"/>
    <s v="Sessions for operators/supervisors/maintenance team"/>
    <x v="0"/>
    <d v="2026-05-01T00:00:00"/>
    <x v="1"/>
    <n v="2"/>
    <n v="4"/>
    <n v="48"/>
    <x v="0"/>
    <m/>
  </r>
  <r>
    <x v="289"/>
    <x v="2"/>
    <x v="0"/>
    <d v="2026-03-13T00:00:00"/>
    <x v="0"/>
    <m/>
    <m/>
    <s v="spreader telescope fault"/>
    <x v="282"/>
    <d v="2026-03-13T02:57:00"/>
    <x v="13"/>
    <x v="3"/>
    <x v="11"/>
    <n v="9"/>
    <x v="0"/>
    <x v="0"/>
    <s v="Inability to lock/unlock or position spreader correctly, creating handling disruption and safety exposure."/>
    <n v="9"/>
    <n v="6"/>
    <n v="3"/>
    <n v="6"/>
    <n v="2"/>
    <n v="2"/>
    <x v="27"/>
    <s v="Inspect twistlocks, hydraulics and sensors; recalibrate spreader controller."/>
    <x v="0"/>
    <s v="external"/>
    <s v="checked with DPA and reconnectd"/>
    <x v="0"/>
    <d v="2026-05-01T00:00:00"/>
    <x v="1"/>
    <n v="1"/>
    <n v="1"/>
    <n v="6"/>
    <x v="0"/>
    <m/>
  </r>
  <r>
    <x v="290"/>
    <x v="8"/>
    <x v="0"/>
    <d v="2026-03-16T00:00:00"/>
    <x v="0"/>
    <m/>
    <m/>
    <s v="no boom movement"/>
    <x v="283"/>
    <d v="2026-03-16T00:55:00"/>
    <x v="0"/>
    <x v="3"/>
    <x v="12"/>
    <n v="10.200000000000001"/>
    <x v="4"/>
    <x v="4"/>
    <s v="Loss of command response, unsafe operating condition, and immediate operational downtime."/>
    <n v="9"/>
    <n v="6"/>
    <n v="4"/>
    <n v="7"/>
    <n v="2"/>
    <n v="7"/>
    <x v="19"/>
    <s v="Check control PLC, HMI comms, E-stop circuits; reload software if needed."/>
    <x v="0"/>
    <s v="lock nut issue"/>
    <s v="TDF was apploed to replace locking nut"/>
    <x v="0"/>
    <d v="2026-06-30T00:00:00"/>
    <x v="0"/>
    <n v="1"/>
    <n v="4"/>
    <n v="28"/>
    <x v="0"/>
    <m/>
  </r>
  <r>
    <x v="291"/>
    <x v="11"/>
    <x v="0"/>
    <d v="2026-03-16T00:00:00"/>
    <x v="0"/>
    <m/>
    <m/>
    <s v="no boom movement"/>
    <x v="284"/>
    <d v="2026-03-16T01:25:00"/>
    <x v="0"/>
    <x v="3"/>
    <x v="12"/>
    <n v="10.200000000000001"/>
    <x v="4"/>
    <x v="4"/>
    <s v="Loss of command response, unsafe operating condition, and immediate operational downtime."/>
    <n v="9"/>
    <n v="6"/>
    <n v="4"/>
    <n v="7"/>
    <n v="2"/>
    <n v="8"/>
    <x v="7"/>
    <s v="Check control PLC, HMI comms, E-stop circuits; reload software if needed."/>
    <x v="0"/>
    <s v="container issue"/>
    <s v="Adjusted with side shift "/>
    <x v="1"/>
    <d v="2026-05-01T00:00:00"/>
    <x v="0"/>
    <n v="1"/>
    <n v="7"/>
    <n v="49"/>
    <x v="0"/>
    <m/>
  </r>
  <r>
    <x v="292"/>
    <x v="10"/>
    <x v="0"/>
    <d v="2026-03-16T00:00:00"/>
    <x v="0"/>
    <m/>
    <m/>
    <s v="no spreader twin movement"/>
    <x v="284"/>
    <d v="2026-03-16T01:30:00"/>
    <x v="2"/>
    <x v="3"/>
    <x v="12"/>
    <n v="15"/>
    <x v="4"/>
    <x v="4"/>
    <s v="Loss of command response, unsafe operating condition, and immediate operational downtime."/>
    <n v="9"/>
    <n v="6"/>
    <n v="4"/>
    <n v="7"/>
    <n v="2"/>
    <n v="4"/>
    <x v="10"/>
    <s v="Check control PLC, HMI comms, E-stop circuits; reload software if needed."/>
    <x v="0"/>
    <s v="container issue"/>
    <s v="instructed OP"/>
    <x v="0"/>
    <d v="2026-06-30T00:00:00"/>
    <x v="0"/>
    <n v="2"/>
    <n v="4"/>
    <n v="56"/>
    <x v="0"/>
    <m/>
  </r>
  <r>
    <x v="293"/>
    <x v="11"/>
    <x v="0"/>
    <d v="2026-03-16T00:00:00"/>
    <x v="0"/>
    <m/>
    <m/>
    <s v="hoist slowdown"/>
    <x v="285"/>
    <d v="2026-03-16T05:01:00"/>
    <x v="14"/>
    <x v="3"/>
    <x v="12"/>
    <n v="7.8000000000000007"/>
    <x v="11"/>
    <x v="11"/>
    <s v="Unable to lift/lower load, container handling interruption, and berth or yard productivity loss."/>
    <n v="9"/>
    <n v="6"/>
    <n v="3"/>
    <n v="6"/>
    <n v="3"/>
    <n v="7"/>
    <x v="30"/>
    <s v="Check hoist brakes, over-travel limit switches, inverter alarms, motor and encoder."/>
    <x v="1"/>
    <s v="container issue"/>
    <s v="instructed operator"/>
    <x v="1"/>
    <d v="2026-06-30T00:00:00"/>
    <x v="1"/>
    <n v="3"/>
    <n v="7"/>
    <n v="126"/>
    <x v="0"/>
    <m/>
  </r>
  <r>
    <x v="294"/>
    <x v="8"/>
    <x v="0"/>
    <d v="2026-03-16T00:00:00"/>
    <x v="0"/>
    <m/>
    <m/>
    <s v="No trolley movement"/>
    <x v="286"/>
    <d v="2026-03-16T13:30:00"/>
    <x v="10"/>
    <x v="3"/>
    <x v="12"/>
    <n v="30"/>
    <x v="2"/>
    <x v="2"/>
    <s v="Inability to position spreader correctly, cycle interruption, and handling delay."/>
    <n v="9"/>
    <n v="6"/>
    <n v="5"/>
    <n v="7"/>
    <n v="3"/>
    <n v="4"/>
    <x v="28"/>
    <s v="Inspect trolley drives, cable reels and limit switches; test trolley inverter."/>
    <x v="0"/>
    <s v="trolley positoin fault "/>
    <s v="TDF applied to auto preset at park POS"/>
    <x v="0"/>
    <d v="2026-06-30T00:00:00"/>
    <x v="0"/>
    <n v="3"/>
    <n v="4"/>
    <n v="84"/>
    <x v="0"/>
    <m/>
  </r>
  <r>
    <x v="295"/>
    <x v="26"/>
    <x v="1"/>
    <d v="2026-03-16T00:00:00"/>
    <x v="0"/>
    <m/>
    <m/>
    <s v="no gantry movement"/>
    <x v="287"/>
    <d v="2026-03-16T11:35:00"/>
    <x v="0"/>
    <x v="3"/>
    <x v="12"/>
    <n v="10.200000000000001"/>
    <x v="12"/>
    <x v="12"/>
    <s v="Equipment cannot travel to position, causing job delay, queue buildup, and lower productivity."/>
    <n v="8"/>
    <n v="6"/>
    <n v="4"/>
    <n v="6"/>
    <n v="3"/>
    <n v="10"/>
    <x v="35"/>
    <s v="Inspect busbar/limit switches, travel drives and interlocks; test inverter and alignment."/>
    <x v="0"/>
    <s v="trolley positoin fault "/>
    <s v="TDF was subbmitted to auto clean synch cam"/>
    <x v="1"/>
    <d v="2026-06-30T00:00:00"/>
    <x v="1"/>
    <n v="2"/>
    <n v="9"/>
    <n v="108"/>
    <x v="0"/>
    <m/>
  </r>
  <r>
    <x v="296"/>
    <x v="23"/>
    <x v="1"/>
    <d v="2026-03-16T00:00:00"/>
    <x v="0"/>
    <m/>
    <m/>
    <s v="no gantry movement"/>
    <x v="288"/>
    <d v="2026-03-16T11:10:00"/>
    <x v="8"/>
    <x v="3"/>
    <x v="12"/>
    <n v="19.8"/>
    <x v="12"/>
    <x v="12"/>
    <s v="Equipment cannot travel to position, causing job delay, queue buildup, and lower productivity."/>
    <n v="8"/>
    <n v="6"/>
    <n v="4"/>
    <n v="6"/>
    <n v="3"/>
    <n v="10"/>
    <x v="35"/>
    <s v="Inspect busbar/limit switches, travel drives and interlocks; test inverter and alignment."/>
    <x v="0"/>
    <s v="OP fault"/>
    <s v="Sessions for operators/supervisors/maintenance team and the system performance will be reviewed in the commissioning"/>
    <x v="1"/>
    <d v="2026-06-30T00:00:00"/>
    <x v="1"/>
    <n v="1"/>
    <n v="9"/>
    <n v="54"/>
    <x v="0"/>
    <m/>
  </r>
  <r>
    <x v="297"/>
    <x v="11"/>
    <x v="0"/>
    <d v="2026-03-16T00:00:00"/>
    <x v="0"/>
    <m/>
    <m/>
    <s v="Trolley slow-down movement"/>
    <x v="289"/>
    <d v="2026-03-16T17:20:00"/>
    <x v="2"/>
    <x v="3"/>
    <x v="12"/>
    <n v="15"/>
    <x v="2"/>
    <x v="2"/>
    <s v="Inability to position spreader correctly, cycle interruption, and handling delay."/>
    <n v="9"/>
    <n v="6"/>
    <n v="4"/>
    <n v="7"/>
    <n v="3"/>
    <n v="2"/>
    <x v="2"/>
    <s v="Inspect trolley drives, cable reels and limit switches; test trolley inverter."/>
    <x v="0"/>
    <s v="OP fault"/>
    <s v="Sessions for operators/supervisors/maintenance team and the system performance will be reviewed in the commissioning"/>
    <x v="0"/>
    <d v="2026-06-30T00:00:00"/>
    <x v="0"/>
    <n v="1"/>
    <n v="1"/>
    <n v="7"/>
    <x v="0"/>
    <m/>
  </r>
  <r>
    <x v="298"/>
    <x v="13"/>
    <x v="0"/>
    <d v="2026-03-16T00:00:00"/>
    <x v="0"/>
    <m/>
    <m/>
    <s v="no spreader movement sp14"/>
    <x v="290"/>
    <d v="2026-03-16T21:20:00"/>
    <x v="38"/>
    <x v="3"/>
    <x v="12"/>
    <n v="19.2"/>
    <x v="4"/>
    <x v="4"/>
    <s v="Loss of command response, unsafe operating condition, and immediate operational downtime."/>
    <n v="9"/>
    <n v="6"/>
    <n v="4"/>
    <n v="7"/>
    <n v="2"/>
    <n v="5"/>
    <x v="0"/>
    <s v="Check control PLC, HMI comms, E-stop circuits; reload software if needed."/>
    <x v="1"/>
    <s v="sensor gab "/>
    <s v="Adjusted sensors holding plate for all RTGs"/>
    <x v="0"/>
    <d v="2026-06-30T00:00:00"/>
    <x v="0"/>
    <n v="1"/>
    <n v="3"/>
    <n v="21"/>
    <x v="0"/>
    <m/>
  </r>
  <r>
    <x v="299"/>
    <x v="8"/>
    <x v="0"/>
    <d v="2026-03-16T00:00:00"/>
    <x v="0"/>
    <m/>
    <m/>
    <s v="spreader telescope fault  sp03"/>
    <x v="291"/>
    <d v="2026-03-16T21:30:00"/>
    <x v="0"/>
    <x v="3"/>
    <x v="12"/>
    <n v="10.200000000000001"/>
    <x v="0"/>
    <x v="0"/>
    <s v="Inability to lock/unlock or position spreader correctly, creating handling disruption and safety exposure."/>
    <n v="9"/>
    <n v="6"/>
    <n v="4"/>
    <n v="7"/>
    <n v="2"/>
    <n v="4"/>
    <x v="10"/>
    <s v="Inspect twistlocks, hydraulics and sensors; recalibrate spreader controller."/>
    <x v="0"/>
    <s v="door open "/>
    <s v="Adjusted door"/>
    <x v="0"/>
    <d v="2026-06-30T00:00:00"/>
    <x v="0"/>
    <n v="1"/>
    <n v="3"/>
    <n v="21"/>
    <x v="0"/>
    <m/>
  </r>
  <r>
    <x v="300"/>
    <x v="13"/>
    <x v="0"/>
    <d v="2026-03-17T00:00:00"/>
    <x v="0"/>
    <m/>
    <m/>
    <s v="no gantry movement."/>
    <x v="292"/>
    <d v="2026-03-17T00:58:00"/>
    <x v="23"/>
    <x v="3"/>
    <x v="12"/>
    <n v="13.2"/>
    <x v="12"/>
    <x v="12"/>
    <s v="Equipment cannot travel to position, causing job delay, queue buildup, and lower productivity."/>
    <n v="9"/>
    <n v="6"/>
    <n v="4"/>
    <n v="7"/>
    <n v="3"/>
    <n v="3"/>
    <x v="22"/>
    <s v="Inspect busbar/limit switches, travel drives and interlocks; test inverter and alignment."/>
    <x v="0"/>
    <s v="container issue"/>
    <s v="instructed OP"/>
    <x v="0"/>
    <d v="2026-07-01T00:00:00"/>
    <x v="0"/>
    <n v="3"/>
    <n v="3"/>
    <n v="63"/>
    <x v="0"/>
    <m/>
  </r>
  <r>
    <x v="301"/>
    <x v="22"/>
    <x v="1"/>
    <d v="2026-03-17T00:00:00"/>
    <x v="0"/>
    <m/>
    <m/>
    <s v="spreader lock-unlock issue"/>
    <x v="293"/>
    <d v="2026-03-17T01:08:00"/>
    <x v="25"/>
    <x v="3"/>
    <x v="12"/>
    <n v="4.2"/>
    <x v="0"/>
    <x v="0"/>
    <s v="Inability to lock/unlock or position spreader correctly, creating handling disruption and safety exposure."/>
    <n v="8"/>
    <n v="6"/>
    <n v="3"/>
    <n v="6"/>
    <n v="2"/>
    <n v="2"/>
    <x v="27"/>
    <s v="Inspect twistlocks, hydraulics and sensors; recalibrate spreader controller."/>
    <x v="0"/>
    <s v="OP fault"/>
    <s v="Sessions for operators/supervisors/maintenance team and the system performance will be reviewed in the commissioning"/>
    <x v="0"/>
    <d v="2026-06-30T00:00:00"/>
    <x v="1"/>
    <n v="1"/>
    <n v="1"/>
    <n v="6"/>
    <x v="0"/>
    <m/>
  </r>
  <r>
    <x v="302"/>
    <x v="26"/>
    <x v="1"/>
    <d v="2026-03-20T00:00:00"/>
    <x v="0"/>
    <m/>
    <m/>
    <s v="no gantry movement."/>
    <x v="294"/>
    <d v="2026-03-20T01:01:00"/>
    <x v="0"/>
    <x v="3"/>
    <x v="12"/>
    <n v="10.200000000000001"/>
    <x v="12"/>
    <x v="12"/>
    <s v="Equipment cannot travel to position, causing job delay, queue buildup, and lower productivity."/>
    <n v="8"/>
    <n v="6"/>
    <n v="4"/>
    <n v="6"/>
    <n v="3"/>
    <n v="10"/>
    <x v="35"/>
    <s v="Inspect busbar/limit switches, travel drives and interlocks; test inverter and alignment."/>
    <x v="2"/>
    <s v="trolley alignment"/>
    <s v="Adjusting trolley duide roller project in progress"/>
    <x v="1"/>
    <d v="2026-07-01T00:00:00"/>
    <x v="1"/>
    <n v="2"/>
    <n v="9"/>
    <n v="108"/>
    <x v="0"/>
    <m/>
  </r>
  <r>
    <x v="303"/>
    <x v="9"/>
    <x v="1"/>
    <d v="2026-03-20T00:00:00"/>
    <x v="0"/>
    <m/>
    <m/>
    <s v="no gantry"/>
    <x v="295"/>
    <d v="2026-03-20T18:11:00"/>
    <x v="28"/>
    <x v="3"/>
    <x v="12"/>
    <n v="6"/>
    <x v="12"/>
    <x v="12"/>
    <s v="Equipment cannot travel to position, causing job delay, queue buildup, and lower productivity."/>
    <n v="8"/>
    <n v="6"/>
    <n v="3"/>
    <n v="6"/>
    <n v="3"/>
    <n v="7"/>
    <x v="30"/>
    <s v="Inspect busbar/limit switches, travel drives and interlocks; test inverter and alignment."/>
    <x v="0"/>
    <s v="container issue"/>
    <s v="instructed op"/>
    <x v="1"/>
    <d v="2026-06-30T00:00:00"/>
    <x v="1"/>
    <n v="3"/>
    <n v="7"/>
    <n v="126"/>
    <x v="0"/>
    <m/>
  </r>
  <r>
    <x v="304"/>
    <x v="23"/>
    <x v="1"/>
    <d v="2026-03-20T00:00:00"/>
    <x v="0"/>
    <m/>
    <m/>
    <s v="no gantry Brake#3 fault"/>
    <x v="296"/>
    <d v="2026-03-20T13:25:00"/>
    <x v="28"/>
    <x v="3"/>
    <x v="12"/>
    <n v="6"/>
    <x v="12"/>
    <x v="12"/>
    <s v="Equipment cannot travel to position, causing job delay, queue buildup, and lower productivity."/>
    <n v="8"/>
    <n v="6"/>
    <n v="3"/>
    <n v="6"/>
    <n v="3"/>
    <n v="10"/>
    <x v="35"/>
    <s v="Inspect busbar/limit switches, travel drives and interlocks; test inverter and alignment."/>
    <x v="0"/>
    <s v="OP fault"/>
    <s v="Sessions for operators/supervisors/maintenance team and the system performance will be reviewed in the commissioning"/>
    <x v="1"/>
    <d v="2026-06-30T00:00:00"/>
    <x v="1"/>
    <n v="1"/>
    <n v="9"/>
    <n v="54"/>
    <x v="0"/>
    <m/>
  </r>
  <r>
    <x v="305"/>
    <x v="13"/>
    <x v="0"/>
    <d v="2026-03-20T00:00:00"/>
    <x v="0"/>
    <m/>
    <m/>
    <s v="rail brake #1 leakage"/>
    <x v="297"/>
    <d v="2026-03-20T19:00:05"/>
    <x v="25"/>
    <x v="3"/>
    <x v="12"/>
    <n v="4.2"/>
    <x v="26"/>
    <x v="26"/>
    <s v="Unsafe motion control, increased accident risk, and equipment availability restriction."/>
    <n v="9"/>
    <n v="6"/>
    <n v="3"/>
    <n v="6"/>
    <n v="5"/>
    <n v="3"/>
    <x v="23"/>
    <s v="Inspect brake assemblies, lines and sensors; adjust/bleed and function-test."/>
    <x v="0"/>
    <s v="trolley alignment"/>
    <s v="Adjusting trolley duide roller project in progress"/>
    <x v="0"/>
    <d v="2026-07-01T00:00:00"/>
    <x v="1"/>
    <n v="4"/>
    <n v="2"/>
    <n v="48"/>
    <x v="0"/>
    <m/>
  </r>
  <r>
    <x v="306"/>
    <x v="3"/>
    <x v="1"/>
    <d v="2026-03-20T00:00:00"/>
    <x v="0"/>
    <m/>
    <m/>
    <s v="joystick lock broken"/>
    <x v="298"/>
    <d v="2026-03-20T17:10:00"/>
    <x v="0"/>
    <x v="3"/>
    <x v="12"/>
    <n v="10.200000000000001"/>
    <x v="19"/>
    <x v="19"/>
    <s v="Poor or no operator input response, erratic movement commands, and cycle interruption."/>
    <n v="8"/>
    <n v="5"/>
    <n v="4"/>
    <n v="6"/>
    <n v="3"/>
    <n v="1"/>
    <x v="13"/>
    <s v="Tighten/replace joystick and connectors; test in service mode."/>
    <x v="1"/>
    <s v="OP fault"/>
    <s v="Sessions for operators/supervisors/maintenance team and the system performance will be reviewed in the commissioning"/>
    <x v="0"/>
    <d v="2026-06-30T00:00:00"/>
    <x v="1"/>
    <n v="1"/>
    <n v="1"/>
    <n v="6"/>
    <x v="0"/>
    <m/>
  </r>
  <r>
    <x v="307"/>
    <x v="13"/>
    <x v="0"/>
    <d v="2026-03-21T00:00:00"/>
    <x v="0"/>
    <m/>
    <m/>
    <s v="cabin gate lock signal issue"/>
    <x v="299"/>
    <d v="2026-03-21T00:25:00"/>
    <x v="17"/>
    <x v="3"/>
    <x v="12"/>
    <n v="4.8"/>
    <x v="22"/>
    <x v="22"/>
    <s v="Access or permissive condition not met, causing motion inhibition and operational delay."/>
    <n v="9"/>
    <n v="3"/>
    <n v="3"/>
    <n v="6"/>
    <n v="4"/>
    <n v="1"/>
    <x v="27"/>
    <s v="Service access/limit switches; lubricate and test interlocks."/>
    <x v="1"/>
    <s v="container issue"/>
    <s v="Adjusted with side shift "/>
    <x v="0"/>
    <d v="2026-05-01T00:00:00"/>
    <x v="1"/>
    <n v="3"/>
    <n v="1"/>
    <n v="18"/>
    <x v="0"/>
    <m/>
  </r>
  <r>
    <x v="308"/>
    <x v="27"/>
    <x v="1"/>
    <d v="2026-03-21T00:00:00"/>
    <x v="0"/>
    <m/>
    <m/>
    <s v="trolley not position"/>
    <x v="300"/>
    <d v="2026-03-21T23:40:00"/>
    <x v="1"/>
    <x v="3"/>
    <x v="12"/>
    <n v="12"/>
    <x v="2"/>
    <x v="2"/>
    <s v="Inability to position spreader correctly, cycle interruption, and handling delay."/>
    <n v="8"/>
    <n v="6"/>
    <n v="4"/>
    <n v="6"/>
    <n v="3"/>
    <n v="4"/>
    <x v="16"/>
    <s v="Inspect trolley drives, cable reels and limit switches; test trolley inverter."/>
    <x v="0"/>
    <s v="OP fault"/>
    <s v="Sessions for operators/supervisors/maintenance team and the system performance will be reviewed in the commissioning"/>
    <x v="0"/>
    <d v="2026-06-30T00:00:00"/>
    <x v="1"/>
    <n v="1"/>
    <n v="3"/>
    <n v="18"/>
    <x v="0"/>
    <m/>
  </r>
  <r>
    <x v="309"/>
    <x v="18"/>
    <x v="1"/>
    <d v="2026-03-22T00:00:00"/>
    <x v="0"/>
    <m/>
    <m/>
    <s v="trolley pos fault"/>
    <x v="301"/>
    <d v="2026-03-22T02:24:00"/>
    <x v="1"/>
    <x v="3"/>
    <x v="12"/>
    <n v="12"/>
    <x v="2"/>
    <x v="2"/>
    <s v="Inability to position spreader correctly, cycle interruption, and handling delay."/>
    <n v="8"/>
    <n v="6"/>
    <n v="4"/>
    <n v="6"/>
    <n v="3"/>
    <n v="1"/>
    <x v="13"/>
    <s v="Inspect trolley drives, cable reels and limit switches; test trolley inverter."/>
    <x v="0"/>
    <s v="start up"/>
    <s v="adjusted astart up parameter to (warm start run mode)"/>
    <x v="0"/>
    <d v="2026-06-30T00:00:00"/>
    <x v="1"/>
    <n v="2"/>
    <n v="1"/>
    <n v="12"/>
    <x v="0"/>
    <m/>
  </r>
  <r>
    <x v="310"/>
    <x v="27"/>
    <x v="1"/>
    <d v="2026-03-22T00:00:00"/>
    <x v="0"/>
    <m/>
    <m/>
    <s v="trolley pos fault"/>
    <x v="302"/>
    <d v="2026-03-22T03:10:00"/>
    <x v="0"/>
    <x v="3"/>
    <x v="12"/>
    <n v="10.200000000000001"/>
    <x v="2"/>
    <x v="2"/>
    <s v="Inability to position spreader correctly, cycle interruption, and handling delay."/>
    <n v="8"/>
    <n v="6"/>
    <n v="4"/>
    <n v="6"/>
    <n v="3"/>
    <n v="4"/>
    <x v="16"/>
    <s v="Inspect trolley drives, cable reels and limit switches; test trolley inverter."/>
    <x v="0"/>
    <s v="radar sensor active "/>
    <s v="used anticollision bypass"/>
    <x v="0"/>
    <d v="2026-06-30T00:00:00"/>
    <x v="1"/>
    <n v="3"/>
    <n v="4"/>
    <n v="72"/>
    <x v="0"/>
    <m/>
  </r>
  <r>
    <x v="311"/>
    <x v="30"/>
    <x v="1"/>
    <d v="2026-03-22T00:00:00"/>
    <x v="0"/>
    <m/>
    <m/>
    <s v="trolley pos fault"/>
    <x v="303"/>
    <d v="2026-03-22T03:40:00"/>
    <x v="0"/>
    <x v="3"/>
    <x v="12"/>
    <n v="10.200000000000001"/>
    <x v="2"/>
    <x v="2"/>
    <s v="Inability to position spreader correctly, cycle interruption, and handling delay."/>
    <n v="8"/>
    <n v="6"/>
    <n v="4"/>
    <n v="6"/>
    <n v="3"/>
    <n v="6"/>
    <x v="33"/>
    <s v="Inspect trolley drives, cable reels and limit switches; test trolley inverter."/>
    <x v="1"/>
    <s v="sensor gab "/>
    <s v="Adjusted sensors holding plate for all RTGs"/>
    <x v="1"/>
    <d v="2026-06-30T00:00:00"/>
    <x v="1"/>
    <n v="1"/>
    <n v="4"/>
    <n v="24"/>
    <x v="0"/>
    <m/>
  </r>
  <r>
    <x v="312"/>
    <x v="9"/>
    <x v="1"/>
    <d v="2026-03-22T00:00:00"/>
    <x v="0"/>
    <m/>
    <m/>
    <s v="no control on"/>
    <x v="304"/>
    <d v="2026-03-22T04:56:00"/>
    <x v="23"/>
    <x v="3"/>
    <x v="12"/>
    <n v="13.2"/>
    <x v="4"/>
    <x v="4"/>
    <s v="Loss of command response, unsafe operating condition, and immediate operational downtime."/>
    <n v="8"/>
    <n v="6"/>
    <n v="4"/>
    <n v="6"/>
    <n v="2"/>
    <n v="4"/>
    <x v="1"/>
    <s v="Check control PLC, HMI comms, E-stop circuits; reload software if needed."/>
    <x v="0"/>
    <s v="OP fault"/>
    <s v="Sessions for operators/supervisors/maintenance team and the system performance will be reviewed in the commissioning"/>
    <x v="0"/>
    <d v="2026-06-30T00:00:00"/>
    <x v="1"/>
    <n v="1"/>
    <n v="3"/>
    <n v="18"/>
    <x v="0"/>
    <m/>
  </r>
  <r>
    <x v="313"/>
    <x v="19"/>
    <x v="1"/>
    <d v="2026-03-22T00:00:00"/>
    <x v="0"/>
    <m/>
    <m/>
    <s v="no gantry / busbar fault"/>
    <x v="305"/>
    <d v="2026-03-22T06:52:00"/>
    <x v="1"/>
    <x v="3"/>
    <x v="12"/>
    <n v="12"/>
    <x v="12"/>
    <x v="12"/>
    <s v="Equipment cannot travel to position, causing job delay, queue buildup, and lower productivity."/>
    <n v="8"/>
    <n v="6"/>
    <n v="4"/>
    <n v="6"/>
    <n v="3"/>
    <n v="7"/>
    <x v="30"/>
    <s v="Inspect busbar/limit switches, travel drives and interlocks; test inverter and alignment."/>
    <x v="0"/>
    <s v="radar sensor active "/>
    <s v="used anticollision bypass"/>
    <x v="1"/>
    <d v="2026-06-30T00:00:00"/>
    <x v="1"/>
    <n v="3"/>
    <n v="7"/>
    <n v="126"/>
    <x v="0"/>
    <m/>
  </r>
  <r>
    <x v="314"/>
    <x v="18"/>
    <x v="1"/>
    <d v="2026-03-22T00:00:00"/>
    <x v="0"/>
    <m/>
    <m/>
    <s v="no gantry due to brake fault release C2"/>
    <x v="306"/>
    <d v="2026-03-22T11:05:00"/>
    <x v="0"/>
    <x v="3"/>
    <x v="12"/>
    <n v="10.200000000000001"/>
    <x v="12"/>
    <x v="12"/>
    <s v="Equipment cannot travel to position, causing job delay, queue buildup, and lower productivity."/>
    <n v="8"/>
    <n v="6"/>
    <n v="4"/>
    <n v="6"/>
    <n v="3"/>
    <n v="5"/>
    <x v="23"/>
    <s v="Inspect busbar/limit switches, travel drives and interlocks; test inverter and alignment."/>
    <x v="0"/>
    <s v="OP fault"/>
    <s v="Sessions for operators/supervisors/maintenance team and the system performance will be reviewed in the commissioning"/>
    <x v="0"/>
    <d v="2026-06-30T00:00:00"/>
    <x v="1"/>
    <n v="1"/>
    <n v="4"/>
    <n v="24"/>
    <x v="0"/>
    <m/>
  </r>
  <r>
    <x v="315"/>
    <x v="1"/>
    <x v="1"/>
    <d v="2026-03-25T00:00:00"/>
    <x v="0"/>
    <m/>
    <m/>
    <s v="hoist slowdown"/>
    <x v="307"/>
    <d v="2026-03-25T11:02:00"/>
    <x v="2"/>
    <x v="3"/>
    <x v="13"/>
    <n v="15"/>
    <x v="11"/>
    <x v="11"/>
    <s v="Unable to lift/lower load, container handling interruption, and berth or yard productivity loss."/>
    <n v="8"/>
    <n v="6"/>
    <n v="4"/>
    <n v="6"/>
    <n v="3"/>
    <n v="8"/>
    <x v="25"/>
    <s v="Check hoist brakes, over-travel limit switches, inverter alarms, motor and encoder."/>
    <x v="0"/>
    <s v="trolley positoin fault "/>
    <s v="TDF was subbmitted to auto clean synch cam"/>
    <x v="1"/>
    <d v="2026-07-01T00:00:00"/>
    <x v="1"/>
    <n v="2"/>
    <n v="7"/>
    <n v="84"/>
    <x v="0"/>
    <m/>
  </r>
  <r>
    <x v="316"/>
    <x v="28"/>
    <x v="1"/>
    <d v="2026-03-26T00:00:00"/>
    <x v="0"/>
    <m/>
    <m/>
    <s v="no lock command"/>
    <x v="308"/>
    <d v="2026-03-25T21:00:00"/>
    <x v="42"/>
    <x v="3"/>
    <x v="13"/>
    <n v="45"/>
    <x v="4"/>
    <x v="4"/>
    <s v="Loss of command response, unsafe operating condition, and immediate operational downtime."/>
    <n v="8"/>
    <n v="6"/>
    <n v="5"/>
    <n v="7"/>
    <n v="2"/>
    <n v="8"/>
    <x v="7"/>
    <s v="Check control PLC, HMI comms, E-stop circuits; reload software if needed."/>
    <x v="0"/>
    <s v="container issue"/>
    <s v="instructed op"/>
    <x v="1"/>
    <d v="2026-06-30T00:00:00"/>
    <x v="0"/>
    <n v="2"/>
    <n v="8"/>
    <n v="112"/>
    <x v="0"/>
    <m/>
  </r>
  <r>
    <x v="317"/>
    <x v="21"/>
    <x v="1"/>
    <d v="2026-03-26T00:00:00"/>
    <x v="0"/>
    <m/>
    <m/>
    <s v="hoist slow down movement"/>
    <x v="309"/>
    <d v="2026-03-25T22:30:00"/>
    <x v="2"/>
    <x v="3"/>
    <x v="13"/>
    <n v="15"/>
    <x v="11"/>
    <x v="11"/>
    <s v="Unable to lift/lower load, container handling interruption, and berth or yard productivity loss."/>
    <n v="8"/>
    <n v="6"/>
    <n v="4"/>
    <n v="6"/>
    <n v="3"/>
    <n v="4"/>
    <x v="16"/>
    <s v="Check hoist brakes, over-travel limit switches, inverter alarms, motor and encoder."/>
    <x v="0"/>
    <s v="OP fault"/>
    <s v="Sessions for operators/supervisors/maintenance team and the system performance will be reviewed in the commissioning"/>
    <x v="0"/>
    <d v="2026-06-30T00:00:00"/>
    <x v="1"/>
    <n v="1"/>
    <n v="3"/>
    <n v="18"/>
    <x v="0"/>
    <m/>
  </r>
  <r>
    <x v="318"/>
    <x v="36"/>
    <x v="1"/>
    <d v="2026-03-26T00:00:00"/>
    <x v="0"/>
    <m/>
    <m/>
    <s v="hoist eccentric load"/>
    <x v="310"/>
    <d v="2026-03-26T14:45:00"/>
    <x v="2"/>
    <x v="3"/>
    <x v="13"/>
    <n v="15"/>
    <x v="11"/>
    <x v="11"/>
    <s v="Unable to lift/lower load, container handling interruption, and berth or yard productivity loss."/>
    <n v="8"/>
    <n v="6"/>
    <n v="4"/>
    <n v="6"/>
    <n v="3"/>
    <n v="2"/>
    <x v="14"/>
    <s v="Check hoist brakes, over-travel limit switches, inverter alarms, motor and encoder."/>
    <x v="0"/>
    <s v="OP fault"/>
    <s v="Sessions for operators/supervisors/maintenance team and the system performance will be reviewed in the commissioning"/>
    <x v="0"/>
    <d v="2026-06-30T00:00:00"/>
    <x v="1"/>
    <n v="1"/>
    <n v="1"/>
    <n v="6"/>
    <x v="0"/>
    <m/>
  </r>
  <r>
    <x v="319"/>
    <x v="6"/>
    <x v="1"/>
    <d v="2026-03-27T00:00:00"/>
    <x v="0"/>
    <m/>
    <m/>
    <s v="No hoist movement"/>
    <x v="311"/>
    <d v="2026-03-26T23:30:00"/>
    <x v="10"/>
    <x v="3"/>
    <x v="13"/>
    <n v="30"/>
    <x v="11"/>
    <x v="11"/>
    <s v="Unable to lift/lower load, container handling interruption, and berth or yard productivity loss."/>
    <n v="8"/>
    <n v="6"/>
    <n v="5"/>
    <n v="7"/>
    <n v="3"/>
    <n v="6"/>
    <x v="30"/>
    <s v="Check hoist brakes, over-travel limit switches, inverter alarms, motor and encoder."/>
    <x v="0"/>
    <s v="PLC stop"/>
    <s v="adjusted astart up parameter to (warm start run mode)"/>
    <x v="1"/>
    <d v="2026-06-30T00:00:00"/>
    <x v="0"/>
    <n v="2"/>
    <n v="5"/>
    <n v="70"/>
    <x v="0"/>
    <m/>
  </r>
  <r>
    <x v="320"/>
    <x v="28"/>
    <x v="1"/>
    <d v="2026-03-27T00:00:00"/>
    <x v="0"/>
    <m/>
    <m/>
    <s v="hoist slow down movement"/>
    <x v="312"/>
    <d v="2026-03-27T03:45:00"/>
    <x v="2"/>
    <x v="3"/>
    <x v="13"/>
    <n v="15"/>
    <x v="11"/>
    <x v="11"/>
    <s v="Unable to lift/lower load, container handling interruption, and berth or yard productivity loss."/>
    <n v="8"/>
    <n v="6"/>
    <n v="4"/>
    <n v="6"/>
    <n v="3"/>
    <n v="6"/>
    <x v="33"/>
    <s v="Check hoist brakes, over-travel limit switches, inverter alarms, motor and encoder."/>
    <x v="0"/>
    <s v="container issue"/>
    <s v="instructed op"/>
    <x v="1"/>
    <d v="2026-06-30T00:00:00"/>
    <x v="1"/>
    <n v="3"/>
    <n v="6"/>
    <n v="108"/>
    <x v="0"/>
    <m/>
  </r>
  <r>
    <x v="321"/>
    <x v="12"/>
    <x v="1"/>
    <d v="2026-03-27T00:00:00"/>
    <x v="0"/>
    <m/>
    <m/>
    <s v="hoist slow down movement"/>
    <x v="313"/>
    <d v="2026-03-27T04:45:00"/>
    <x v="2"/>
    <x v="3"/>
    <x v="13"/>
    <n v="15"/>
    <x v="11"/>
    <x v="11"/>
    <s v="Unable to lift/lower load, container handling interruption, and berth or yard productivity loss."/>
    <n v="8"/>
    <n v="6"/>
    <n v="4"/>
    <n v="6"/>
    <n v="3"/>
    <n v="4"/>
    <x v="16"/>
    <s v="Check hoist brakes, over-travel limit switches, inverter alarms, motor and encoder."/>
    <x v="0"/>
    <s v="container issue"/>
    <s v="instructed op"/>
    <x v="0"/>
    <d v="2026-06-30T00:00:00"/>
    <x v="1"/>
    <n v="3"/>
    <n v="4"/>
    <n v="72"/>
    <x v="0"/>
    <m/>
  </r>
  <r>
    <x v="322"/>
    <x v="2"/>
    <x v="0"/>
    <d v="2026-03-28T00:00:00"/>
    <x v="0"/>
    <m/>
    <m/>
    <s v="hoist brake #2 limit swich off fault"/>
    <x v="314"/>
    <d v="2026-03-28T11:45:52"/>
    <x v="2"/>
    <x v="3"/>
    <x v="13"/>
    <n v="15"/>
    <x v="11"/>
    <x v="11"/>
    <s v="Unable to lift/lower load, container handling interruption, and berth or yard productivity loss."/>
    <n v="9"/>
    <n v="6"/>
    <n v="4"/>
    <n v="7"/>
    <n v="3"/>
    <n v="5"/>
    <x v="4"/>
    <s v="Check hoist brakes, over-travel limit switches, inverter alarms, motor and encoder."/>
    <x v="0"/>
    <s v="OP fault"/>
    <s v="Sessions for operators/supervisors/maintenance team and the system performance will be reviewed in the commissioning"/>
    <x v="1"/>
    <d v="2026-06-30T00:00:00"/>
    <x v="0"/>
    <n v="1"/>
    <n v="4"/>
    <n v="28"/>
    <x v="0"/>
    <m/>
  </r>
  <r>
    <x v="323"/>
    <x v="13"/>
    <x v="0"/>
    <d v="2026-03-28T00:00:00"/>
    <x v="0"/>
    <m/>
    <m/>
    <s v="no hoist due to landed hold sensor fault"/>
    <x v="315"/>
    <d v="2026-03-28T11:25:00"/>
    <x v="2"/>
    <x v="3"/>
    <x v="13"/>
    <n v="15"/>
    <x v="11"/>
    <x v="11"/>
    <s v="Unable to lift/lower load, container handling interruption, and berth or yard productivity loss."/>
    <n v="9"/>
    <n v="6"/>
    <n v="4"/>
    <n v="7"/>
    <n v="3"/>
    <n v="9"/>
    <x v="34"/>
    <s v="Check hoist brakes, over-travel limit switches, inverter alarms, motor and encoder."/>
    <x v="0"/>
    <s v="what can I do"/>
    <s v="??"/>
    <x v="1"/>
    <d v="2026-06-30T00:00:00"/>
    <x v="0"/>
    <n v="3"/>
    <n v="9"/>
    <n v="189"/>
    <x v="0"/>
    <m/>
  </r>
  <r>
    <x v="324"/>
    <x v="29"/>
    <x v="1"/>
    <d v="2026-03-31T00:00:00"/>
    <x v="0"/>
    <m/>
    <m/>
    <s v="Trolley position out of range"/>
    <x v="100"/>
    <d v="2026-03-31T10:00:00"/>
    <x v="2"/>
    <x v="3"/>
    <x v="14"/>
    <n v="15"/>
    <x v="2"/>
    <x v="2"/>
    <s v="Inability to position spreader correctly, cycle interruption, and handling delay."/>
    <n v="8"/>
    <n v="6"/>
    <n v="4"/>
    <n v="6"/>
    <n v="3"/>
    <n v="1"/>
    <x v="13"/>
    <s v="Inspect trolley drives, cable reels and limit switches; test trolley inverter."/>
    <x v="0"/>
    <s v="container issue"/>
    <s v="instructed op"/>
    <x v="0"/>
    <d v="2026-06-30T00:00:00"/>
    <x v="1"/>
    <n v="3"/>
    <n v="1"/>
    <n v="18"/>
    <x v="0"/>
    <m/>
  </r>
  <r>
    <x v="325"/>
    <x v="32"/>
    <x v="1"/>
    <d v="2026-03-31T00:00:00"/>
    <x v="0"/>
    <m/>
    <m/>
    <s v="diesel won't run automatic"/>
    <x v="316"/>
    <d v="2026-03-31T16:45:00"/>
    <x v="0"/>
    <x v="3"/>
    <x v="14"/>
    <n v="10.200000000000001"/>
    <x v="3"/>
    <x v="3"/>
    <s v="Machine unavailable for service, immediate downtime, and possible operational backlog."/>
    <n v="8"/>
    <n v="6"/>
    <n v="4"/>
    <n v="6"/>
    <n v="4"/>
    <n v="1"/>
    <x v="27"/>
    <s v="Check battery/ECU/priming; verify fuel line and filters; test starter circuit."/>
    <x v="0"/>
    <s v="OP fault"/>
    <s v="Sessions for operators/supervisors/maintenance team and the system performance will be reviewed in the commissioning"/>
    <x v="0"/>
    <d v="2026-06-30T00:00:00"/>
    <x v="1"/>
    <n v="2"/>
    <n v="1"/>
    <n v="12"/>
    <x v="0"/>
    <m/>
  </r>
  <r>
    <x v="326"/>
    <x v="2"/>
    <x v="0"/>
    <d v="2026-04-03T00:00:00"/>
    <x v="0"/>
    <m/>
    <m/>
    <s v="No gantry movement"/>
    <x v="317"/>
    <d v="2026-04-03T06:15:00"/>
    <x v="2"/>
    <x v="4"/>
    <x v="14"/>
    <n v="15"/>
    <x v="12"/>
    <x v="12"/>
    <s v="Equipment cannot travel to position, causing job delay, queue buildup, and lower productivity."/>
    <n v="9"/>
    <n v="6"/>
    <n v="4"/>
    <n v="7"/>
    <n v="3"/>
    <n v="6"/>
    <x v="30"/>
    <s v="Inspect busbar/limit switches, travel drives and interlocks; test inverter and alignment."/>
    <x v="0"/>
    <s v="OP fault"/>
    <s v="Sessions for operators/supervisors/maintenance team and the system performance will be reviewed in the commissioning"/>
    <x v="1"/>
    <d v="2026-06-30T00:00:00"/>
    <x v="0"/>
    <n v="1"/>
    <n v="5"/>
    <n v="35"/>
    <x v="0"/>
    <m/>
  </r>
  <r>
    <x v="327"/>
    <x v="22"/>
    <x v="1"/>
    <d v="2026-04-04T00:00:00"/>
    <x v="0"/>
    <m/>
    <m/>
    <s v="no gantry / busbar fault"/>
    <x v="318"/>
    <d v="2026-04-04T17:20:00"/>
    <x v="2"/>
    <x v="4"/>
    <x v="14"/>
    <n v="15"/>
    <x v="12"/>
    <x v="12"/>
    <s v="Equipment cannot travel to position, causing job delay, queue buildup, and lower productivity."/>
    <n v="8"/>
    <n v="6"/>
    <n v="4"/>
    <n v="6"/>
    <n v="3"/>
    <n v="8"/>
    <x v="25"/>
    <s v="Inspect busbar/limit switches, travel drives and interlocks; test inverter and alignment."/>
    <x v="0"/>
    <s v="OP fault"/>
    <s v="Sessions for operators/supervisors/maintenance team and the system performance will be reviewed in the commissioning"/>
    <x v="1"/>
    <d v="2026-06-30T00:00:00"/>
    <x v="1"/>
    <n v="1"/>
    <n v="7"/>
    <n v="42"/>
    <x v="0"/>
    <m/>
  </r>
  <r>
    <x v="328"/>
    <x v="24"/>
    <x v="1"/>
    <d v="2026-04-07T00:00:00"/>
    <x v="0"/>
    <m/>
    <m/>
    <s v="crane off due to F691 overload tripped"/>
    <x v="319"/>
    <d v="2026-04-07T07:55:50"/>
    <x v="0"/>
    <x v="4"/>
    <x v="15"/>
    <n v="10.200000000000001"/>
    <x v="25"/>
    <x v="25"/>
    <s v="Circuit isolation, equipment function loss, and recurring stoppage until root cause is removed."/>
    <n v="8"/>
    <n v="5"/>
    <n v="4"/>
    <n v="6"/>
    <n v="3"/>
    <n v="1"/>
    <x v="13"/>
    <s v="Investigate overload/short; inspect drive and cables; ramp test before release."/>
    <x v="0"/>
    <s v="slack sensor active "/>
    <s v="Adjusted all RTG slack sensor gab"/>
    <x v="0"/>
    <d v="2026-06-30T00:00:00"/>
    <x v="1"/>
    <n v="1"/>
    <n v="1"/>
    <n v="6"/>
    <x v="0"/>
    <m/>
  </r>
  <r>
    <x v="329"/>
    <x v="36"/>
    <x v="1"/>
    <d v="2026-04-07T00:00:00"/>
    <x v="0"/>
    <m/>
    <m/>
    <s v="hoist speed limit due to slack sensor"/>
    <x v="320"/>
    <d v="2026-04-07T07:40:00"/>
    <x v="7"/>
    <x v="4"/>
    <x v="15"/>
    <n v="9.6"/>
    <x v="11"/>
    <x v="11"/>
    <s v="Unable to lift/lower load, container handling interruption, and berth or yard productivity loss."/>
    <n v="8"/>
    <n v="6"/>
    <n v="3"/>
    <n v="6"/>
    <n v="3"/>
    <n v="2"/>
    <x v="14"/>
    <s v="Check hoist brakes, over-travel limit switches, inverter alarms, motor and encoder."/>
    <x v="0"/>
    <s v="slack sensor active "/>
    <s v="Adjusted all RTG slack sensor gab"/>
    <x v="0"/>
    <d v="2026-06-30T00:00:00"/>
    <x v="1"/>
    <n v="1"/>
    <n v="1"/>
    <n v="6"/>
    <x v="0"/>
    <m/>
  </r>
  <r>
    <x v="330"/>
    <x v="28"/>
    <x v="1"/>
    <d v="2026-04-07T00:00:00"/>
    <x v="0"/>
    <m/>
    <m/>
    <s v="hoist speed limit due to slack sensor"/>
    <x v="321"/>
    <d v="2026-04-07T07:50:00"/>
    <x v="0"/>
    <x v="4"/>
    <x v="15"/>
    <n v="10.200000000000001"/>
    <x v="11"/>
    <x v="11"/>
    <s v="Unable to lift/lower load, container handling interruption, and berth or yard productivity loss."/>
    <n v="8"/>
    <n v="6"/>
    <n v="4"/>
    <n v="6"/>
    <n v="3"/>
    <n v="6"/>
    <x v="33"/>
    <s v="Check hoist brakes, over-travel limit switches, inverter alarms, motor and encoder."/>
    <x v="0"/>
    <s v="wrong landed "/>
    <s v="instructed OP"/>
    <x v="1"/>
    <d v="2026-06-30T00:00:00"/>
    <x v="1"/>
    <n v="3"/>
    <n v="6"/>
    <n v="108"/>
    <x v="0"/>
    <m/>
  </r>
  <r>
    <x v="331"/>
    <x v="25"/>
    <x v="1"/>
    <d v="2026-04-08T00:00:00"/>
    <x v="0"/>
    <m/>
    <m/>
    <s v="no start engine"/>
    <x v="322"/>
    <d v="2026-04-08T04:15:28"/>
    <x v="0"/>
    <x v="4"/>
    <x v="15"/>
    <n v="10.200000000000001"/>
    <x v="7"/>
    <x v="7"/>
    <s v="Equipment cannot be put into service, causing startup delay and lost operating time."/>
    <n v="8"/>
    <n v="6"/>
    <n v="4"/>
    <n v="6"/>
    <n v="4"/>
    <n v="1"/>
    <x v="27"/>
    <s v="Check battery voltage, starter relay and ECU inputs; verify enable interlocks."/>
    <x v="0"/>
    <s v="OP fault"/>
    <s v="Sessions for operators/supervisors/maintenance team and the system performance will be reviewed in the commissioning"/>
    <x v="0"/>
    <d v="2026-06-30T00:00:00"/>
    <x v="1"/>
    <n v="2"/>
    <n v="1"/>
    <n v="12"/>
    <x v="0"/>
    <m/>
  </r>
  <r>
    <x v="332"/>
    <x v="35"/>
    <x v="1"/>
    <d v="2026-04-10T00:00:00"/>
    <x v="0"/>
    <m/>
    <m/>
    <s v="no gantry due to autosteering fault"/>
    <x v="323"/>
    <d v="2026-04-10T00:00:00"/>
    <x v="11"/>
    <x v="4"/>
    <x v="15"/>
    <n v="14.399999999999999"/>
    <x v="12"/>
    <x v="12"/>
    <s v="Equipment cannot travel to position, causing job delay, queue buildup, and lower productivity."/>
    <n v="8"/>
    <n v="6"/>
    <n v="4"/>
    <n v="6"/>
    <n v="3"/>
    <n v="4"/>
    <x v="16"/>
    <s v="Inspect busbar/limit switches, travel drives and interlocks; test inverter and alignment."/>
    <x v="0"/>
    <s v="container issue"/>
    <s v="instructed op"/>
    <x v="0"/>
    <d v="2026-06-30T00:00:00"/>
    <x v="1"/>
    <n v="3"/>
    <n v="4"/>
    <n v="72"/>
    <x v="0"/>
    <m/>
  </r>
  <r>
    <x v="333"/>
    <x v="21"/>
    <x v="1"/>
    <d v="2026-04-10T00:00:00"/>
    <x v="0"/>
    <m/>
    <m/>
    <s v="gantry brake corner 3 fault"/>
    <x v="324"/>
    <d v="2026-04-10T09:14:00"/>
    <x v="4"/>
    <x v="4"/>
    <x v="15"/>
    <n v="7.1999999999999993"/>
    <x v="12"/>
    <x v="12"/>
    <s v="Equipment cannot travel to position, causing job delay, queue buildup, and lower productivity."/>
    <n v="8"/>
    <n v="6"/>
    <n v="3"/>
    <n v="6"/>
    <n v="3"/>
    <n v="5"/>
    <x v="23"/>
    <s v="Inspect busbar/limit switches, travel drives and interlocks; test inverter and alignment."/>
    <x v="0"/>
    <s v="OP fault"/>
    <s v="Sessions for operators/supervisors/maintenance team and the system performance will be reviewed in the commissioning"/>
    <x v="0"/>
    <d v="2026-06-30T00:00:00"/>
    <x v="1"/>
    <n v="1"/>
    <n v="4"/>
    <n v="24"/>
    <x v="0"/>
    <m/>
  </r>
  <r>
    <x v="334"/>
    <x v="24"/>
    <x v="1"/>
    <d v="2026-04-10T00:00:00"/>
    <x v="0"/>
    <m/>
    <m/>
    <s v="pushplate sensor activated wrongly"/>
    <x v="325"/>
    <d v="2026-04-10T08:25:00"/>
    <x v="13"/>
    <x v="4"/>
    <x v="15"/>
    <n v="9"/>
    <x v="6"/>
    <x v="6"/>
    <s v="Mislanding, handling delay, risk of cargo/spreader damage, and reduced operating accuracy."/>
    <n v="8"/>
    <n v="6"/>
    <n v="3"/>
    <n v="6"/>
    <n v="8"/>
    <n v="1"/>
    <x v="1"/>
    <s v="Check landing sensors and operator guidance; calibrate spreader position sensors."/>
    <x v="0"/>
    <s v="container issue"/>
    <s v="instructed op"/>
    <x v="0"/>
    <d v="2026-06-30T00:00:00"/>
    <x v="1"/>
    <n v="8"/>
    <n v="1"/>
    <n v="48"/>
    <x v="0"/>
    <m/>
  </r>
  <r>
    <x v="335"/>
    <x v="8"/>
    <x v="0"/>
    <d v="2026-04-10T00:00:00"/>
    <x v="0"/>
    <m/>
    <m/>
    <s v="no gantry movement"/>
    <x v="326"/>
    <d v="2026-04-10T11:27:00"/>
    <x v="4"/>
    <x v="4"/>
    <x v="15"/>
    <n v="7.1999999999999993"/>
    <x v="12"/>
    <x v="12"/>
    <s v="Equipment cannot travel to position, causing job delay, queue buildup, and lower productivity."/>
    <n v="9"/>
    <n v="6"/>
    <n v="3"/>
    <n v="6"/>
    <n v="3"/>
    <n v="1"/>
    <x v="13"/>
    <s v="Inspect busbar/limit switches, travel drives and interlocks; test inverter and alignment."/>
    <x v="0"/>
    <s v="container issue"/>
    <s v="instructed op"/>
    <x v="0"/>
    <d v="2026-06-30T00:00:00"/>
    <x v="1"/>
    <n v="3"/>
    <n v="1"/>
    <n v="18"/>
    <x v="0"/>
    <m/>
  </r>
  <r>
    <x v="336"/>
    <x v="3"/>
    <x v="1"/>
    <d v="2026-04-10T00:00:00"/>
    <x v="0"/>
    <m/>
    <m/>
    <s v="Shift movement not ok"/>
    <x v="327"/>
    <d v="2026-04-10T21:10:00"/>
    <x v="8"/>
    <x v="4"/>
    <x v="15"/>
    <n v="19.8"/>
    <x v="4"/>
    <x v="4"/>
    <s v="Loss of command response, unsafe operating condition, and immediate operational downtime."/>
    <n v="8"/>
    <n v="6"/>
    <n v="4"/>
    <n v="6"/>
    <n v="2"/>
    <n v="4"/>
    <x v="1"/>
    <s v="Check control PLC, HMI comms, E-stop circuits; reload software if needed."/>
    <x v="0"/>
    <s v="side shift CB tripped"/>
    <s v="sensor fixation plate fixation was adjusted in all RETGs"/>
    <x v="0"/>
    <d v="2026-06-30T00:00:00"/>
    <x v="1"/>
    <n v="1"/>
    <n v="2"/>
    <n v="12"/>
    <x v="0"/>
    <m/>
  </r>
  <r>
    <x v="337"/>
    <x v="1"/>
    <x v="1"/>
    <d v="2026-04-11T00:00:00"/>
    <x v="0"/>
    <m/>
    <m/>
    <s v="plc stop"/>
    <x v="328"/>
    <d v="2026-04-11T08:20:00"/>
    <x v="17"/>
    <x v="4"/>
    <x v="15"/>
    <n v="4.8"/>
    <x v="5"/>
    <x v="5"/>
    <s v="Operational performance degradation and need for maintenance review."/>
    <n v="8"/>
    <n v="0"/>
    <n v="3"/>
    <n v="6"/>
    <n v="5"/>
    <n v="9"/>
    <x v="18"/>
    <s v="Review failure &amp; perform RCA"/>
    <x v="0"/>
    <s v="slack sensor active "/>
    <s v="Adjusted all RTG slack sensor gab"/>
    <x v="3"/>
    <d v="2026-06-30T00:00:00"/>
    <x v="1"/>
    <n v="2"/>
    <n v="7"/>
    <n v="84"/>
    <x v="0"/>
    <m/>
  </r>
  <r>
    <x v="338"/>
    <x v="22"/>
    <x v="1"/>
    <d v="2026-04-11T00:00:00"/>
    <x v="0"/>
    <m/>
    <m/>
    <s v="no side shift movement"/>
    <x v="329"/>
    <d v="2026-04-11T16:10:00"/>
    <x v="8"/>
    <x v="4"/>
    <x v="15"/>
    <n v="19.8"/>
    <x v="4"/>
    <x v="4"/>
    <s v="Loss of command response, unsafe operating condition, and immediate operational downtime."/>
    <n v="8"/>
    <n v="6"/>
    <n v="4"/>
    <n v="6"/>
    <n v="2"/>
    <n v="7"/>
    <x v="28"/>
    <s v="Check control PLC, HMI comms, E-stop circuits; reload software if needed."/>
    <x v="0"/>
    <s v="lock nut issue"/>
    <s v="TDF roll out in progres"/>
    <x v="0"/>
    <d v="2026-06-30T00:00:00"/>
    <x v="1"/>
    <n v="2"/>
    <n v="7"/>
    <n v="84"/>
    <x v="0"/>
    <m/>
  </r>
  <r>
    <x v="339"/>
    <x v="1"/>
    <x v="1"/>
    <d v="2026-04-11T00:00:00"/>
    <x v="0"/>
    <m/>
    <m/>
    <s v="no gantry movement, anticollision fault"/>
    <x v="330"/>
    <d v="2026-04-11T08:42:00"/>
    <x v="1"/>
    <x v="4"/>
    <x v="15"/>
    <n v="12"/>
    <x v="12"/>
    <x v="12"/>
    <s v="Equipment cannot travel to position, causing job delay, queue buildup, and lower productivity."/>
    <n v="8"/>
    <n v="6"/>
    <n v="4"/>
    <n v="6"/>
    <n v="3"/>
    <n v="8"/>
    <x v="25"/>
    <s v="Inspect busbar/limit switches, travel drives and interlocks; test inverter and alignment."/>
    <x v="0"/>
    <s v="OP fault"/>
    <s v="Sessions for operators/supervisors/maintenance team and the system performance will be reviewed in the commissioning"/>
    <x v="1"/>
    <d v="2026-06-30T00:00:00"/>
    <x v="1"/>
    <n v="1"/>
    <n v="7"/>
    <n v="42"/>
    <x v="0"/>
    <m/>
  </r>
  <r>
    <x v="340"/>
    <x v="11"/>
    <x v="0"/>
    <d v="2026-04-11T00:00:00"/>
    <x v="0"/>
    <m/>
    <m/>
    <s v="no gantry movement"/>
    <x v="331"/>
    <d v="2026-04-11T19:45:00"/>
    <x v="2"/>
    <x v="4"/>
    <x v="15"/>
    <n v="15"/>
    <x v="12"/>
    <x v="12"/>
    <s v="Equipment cannot travel to position, causing job delay, queue buildup, and lower productivity."/>
    <n v="9"/>
    <n v="6"/>
    <n v="4"/>
    <n v="7"/>
    <n v="3"/>
    <n v="4"/>
    <x v="28"/>
    <s v="Inspect busbar/limit switches, travel drives and interlocks; test inverter and alignment."/>
    <x v="0"/>
    <s v="trolley positoin fault "/>
    <s v="TDF submitted to auto clean sycnh sensor cam"/>
    <x v="0"/>
    <d v="2026-06-30T00:00:00"/>
    <x v="0"/>
    <n v="1"/>
    <n v="2"/>
    <n v="14"/>
    <x v="0"/>
    <m/>
  </r>
  <r>
    <x v="341"/>
    <x v="3"/>
    <x v="1"/>
    <d v="2026-04-16T00:00:00"/>
    <x v="0"/>
    <m/>
    <m/>
    <s v="Adjust  trolley Guide Roller"/>
    <x v="332"/>
    <d v="2026-04-16T03:40:00"/>
    <x v="0"/>
    <x v="4"/>
    <x v="16"/>
    <n v="10.200000000000001"/>
    <x v="2"/>
    <x v="2"/>
    <s v="Inability to position spreader correctly, cycle interruption, and handling delay."/>
    <n v="8"/>
    <n v="6"/>
    <n v="4"/>
    <n v="6"/>
    <n v="3"/>
    <n v="1"/>
    <x v="13"/>
    <s v="Inspect trolley drives, cable reels and limit switches; test trolley inverter."/>
    <x v="0"/>
    <s v="container issue"/>
    <s v="instructed op"/>
    <x v="0"/>
    <d v="2026-06-30T00:00:00"/>
    <x v="1"/>
    <n v="3"/>
    <n v="1"/>
    <n v="18"/>
    <x v="0"/>
    <m/>
  </r>
  <r>
    <x v="342"/>
    <x v="14"/>
    <x v="1"/>
    <d v="2026-04-16T00:00:00"/>
    <x v="0"/>
    <m/>
    <m/>
    <s v="Use bybass and unlock from container and"/>
    <x v="333"/>
    <d v="2026-04-16T04:54:14"/>
    <x v="0"/>
    <x v="4"/>
    <x v="16"/>
    <n v="10.200000000000001"/>
    <x v="5"/>
    <x v="5"/>
    <s v="Operational performance degradation and need for maintenance review."/>
    <n v="8"/>
    <n v="0"/>
    <n v="4"/>
    <n v="6"/>
    <n v="5"/>
    <n v="1"/>
    <x v="5"/>
    <s v="Review failure &amp; perform RCA"/>
    <x v="0"/>
    <s v="container issue"/>
    <s v="instructed op"/>
    <x v="0"/>
    <d v="2026-06-30T00:00:00"/>
    <x v="1"/>
    <n v="5"/>
    <n v="1"/>
    <n v="30"/>
    <x v="0"/>
    <m/>
  </r>
  <r>
    <x v="343"/>
    <x v="8"/>
    <x v="0"/>
    <d v="2026-04-16T00:00:00"/>
    <x v="0"/>
    <m/>
    <m/>
    <s v="no trolley movement"/>
    <x v="334"/>
    <d v="2026-04-16T08:15:00"/>
    <x v="2"/>
    <x v="4"/>
    <x v="16"/>
    <n v="15"/>
    <x v="2"/>
    <x v="2"/>
    <s v="Inability to position spreader correctly, cycle interruption, and handling delay."/>
    <n v="9"/>
    <n v="6"/>
    <n v="4"/>
    <n v="7"/>
    <n v="3"/>
    <n v="4"/>
    <x v="28"/>
    <s v="Inspect trolley drives, cable reels and limit switches; test trolley inverter."/>
    <x v="0"/>
    <s v="OP fault"/>
    <s v="Sessions for operators/supervisors/maintenance team and the system performance will be reviewed in the commissioning"/>
    <x v="0"/>
    <d v="2026-06-30T00:00:00"/>
    <x v="0"/>
    <n v="1"/>
    <n v="3"/>
    <n v="21"/>
    <x v="0"/>
    <m/>
  </r>
  <r>
    <x v="344"/>
    <x v="26"/>
    <x v="1"/>
    <d v="2026-04-16T00:00:00"/>
    <x v="0"/>
    <m/>
    <m/>
    <s v="noise while moving trolley"/>
    <x v="335"/>
    <d v="2026-04-16T08:45:00"/>
    <x v="2"/>
    <x v="4"/>
    <x v="16"/>
    <n v="15"/>
    <x v="2"/>
    <x v="2"/>
    <s v="Inability to position spreader correctly, cycle interruption, and handling delay."/>
    <n v="8"/>
    <n v="6"/>
    <n v="4"/>
    <n v="6"/>
    <n v="3"/>
    <n v="3"/>
    <x v="38"/>
    <s v="Inspect trolley drives, cable reels and limit switches; test trolley inverter."/>
    <x v="0"/>
    <s v="container unbalance "/>
    <s v="Adjusted with side shift"/>
    <x v="0"/>
    <d v="2026-03-27T00:00:00"/>
    <x v="1"/>
    <n v="2"/>
    <n v="2"/>
    <n v="24"/>
    <x v="0"/>
    <m/>
  </r>
  <r>
    <x v="345"/>
    <x v="36"/>
    <x v="1"/>
    <d v="2026-04-16T00:00:00"/>
    <x v="0"/>
    <m/>
    <m/>
    <s v="no trolley movement"/>
    <x v="336"/>
    <d v="2026-04-16T17:25:00"/>
    <x v="2"/>
    <x v="4"/>
    <x v="16"/>
    <n v="15"/>
    <x v="2"/>
    <x v="2"/>
    <s v="Inability to position spreader correctly, cycle interruption, and handling delay."/>
    <n v="8"/>
    <n v="6"/>
    <n v="4"/>
    <n v="6"/>
    <n v="3"/>
    <n v="1"/>
    <x v="13"/>
    <s v="Inspect trolley drives, cable reels and limit switches; test trolley inverter."/>
    <x v="2"/>
    <s v="trolley positoin fault "/>
    <s v="TDF submitted to auto clean sycnh sensor cam"/>
    <x v="0"/>
    <d v="2026-06-30T00:00:00"/>
    <x v="1"/>
    <n v="1"/>
    <n v="1"/>
    <n v="6"/>
    <x v="0"/>
    <m/>
  </r>
  <r>
    <x v="346"/>
    <x v="11"/>
    <x v="0"/>
    <d v="2026-04-18T00:00:00"/>
    <x v="0"/>
    <m/>
    <m/>
    <s v="hoist slow down in down direction"/>
    <x v="337"/>
    <d v="2026-04-18T05:45:00"/>
    <x v="17"/>
    <x v="4"/>
    <x v="16"/>
    <n v="4.8"/>
    <x v="11"/>
    <x v="11"/>
    <s v="Unable to lift/lower load, container handling interruption, and berth or yard productivity loss."/>
    <n v="9"/>
    <n v="6"/>
    <n v="3"/>
    <n v="6"/>
    <n v="3"/>
    <n v="7"/>
    <x v="30"/>
    <s v="Check hoist brakes, over-travel limit switches, inverter alarms, motor and encoder."/>
    <x v="0"/>
    <s v="OP fault"/>
    <s v="Sessions for operators/supervisors/maintenance team and the system performance will be reviewed in the commissioning"/>
    <x v="1"/>
    <d v="2026-06-30T00:00:00"/>
    <x v="1"/>
    <n v="1"/>
    <n v="6"/>
    <n v="36"/>
    <x v="0"/>
    <m/>
  </r>
  <r>
    <x v="347"/>
    <x v="11"/>
    <x v="0"/>
    <d v="2026-04-18T00:00:00"/>
    <x v="0"/>
    <m/>
    <m/>
    <s v="Trolley position encoder out of toleranc"/>
    <x v="338"/>
    <d v="2026-04-18T08:07:00"/>
    <x v="4"/>
    <x v="4"/>
    <x v="16"/>
    <n v="7.1999999999999993"/>
    <x v="2"/>
    <x v="2"/>
    <s v="Inability to position spreader correctly, cycle interruption, and handling delay."/>
    <n v="9"/>
    <n v="6"/>
    <n v="3"/>
    <n v="6"/>
    <n v="3"/>
    <n v="2"/>
    <x v="14"/>
    <s v="Inspect trolley drives, cable reels and limit switches; test trolley inverter."/>
    <x v="0"/>
    <s v="slack sensor active "/>
    <s v="Adjusted all RTG slack sensor gab"/>
    <x v="0"/>
    <d v="2026-06-30T00:00:00"/>
    <x v="1"/>
    <n v="1"/>
    <n v="1"/>
    <n v="6"/>
    <x v="0"/>
    <m/>
  </r>
  <r>
    <x v="348"/>
    <x v="14"/>
    <x v="1"/>
    <d v="2026-04-18T00:00:00"/>
    <x v="0"/>
    <m/>
    <m/>
    <s v="the girder left gate signal lost"/>
    <x v="339"/>
    <d v="2026-04-18T09:50:00"/>
    <x v="0"/>
    <x v="4"/>
    <x v="16"/>
    <n v="10.200000000000001"/>
    <x v="22"/>
    <x v="22"/>
    <s v="Access or permissive condition not met, causing motion inhibition and operational delay."/>
    <n v="8"/>
    <n v="3"/>
    <n v="4"/>
    <n v="6"/>
    <n v="4"/>
    <n v="1"/>
    <x v="27"/>
    <s v="Service access/limit switches; lubricate and test interlocks."/>
    <x v="0"/>
    <s v="OP fault"/>
    <s v="Sessions for operators/supervisors/maintenance team and the system performance will be reviewed in the commissioning"/>
    <x v="0"/>
    <d v="2026-06-30T00:00:00"/>
    <x v="1"/>
    <n v="2"/>
    <n v="1"/>
    <n v="12"/>
    <x v="0"/>
    <m/>
  </r>
  <r>
    <x v="349"/>
    <x v="6"/>
    <x v="1"/>
    <d v="2026-04-21T00:00:00"/>
    <x v="0"/>
    <m/>
    <m/>
    <s v="No diesel start"/>
    <x v="340"/>
    <d v="2026-04-21T16:40:00"/>
    <x v="8"/>
    <x v="4"/>
    <x v="17"/>
    <n v="19.8"/>
    <x v="3"/>
    <x v="3"/>
    <s v="Machine unavailable for service, immediate downtime, and possible operational backlog."/>
    <n v="8"/>
    <n v="6"/>
    <n v="4"/>
    <n v="6"/>
    <n v="4"/>
    <n v="2"/>
    <x v="1"/>
    <s v="Check battery/ECU/priming; verify fuel line and filters; test starter circuit."/>
    <x v="0"/>
    <s v="slack sensor active "/>
    <s v="Adjusted all RTG slack sensor gab"/>
    <x v="0"/>
    <d v="2026-06-30T00:00:00"/>
    <x v="1"/>
    <n v="1"/>
    <n v="1"/>
    <n v="6"/>
    <x v="0"/>
    <m/>
  </r>
  <r>
    <x v="350"/>
    <x v="6"/>
    <x v="1"/>
    <d v="2026-04-24T00:00:00"/>
    <x v="0"/>
    <m/>
    <m/>
    <s v="no control on"/>
    <x v="341"/>
    <d v="2026-04-23T01:58:00"/>
    <x v="14"/>
    <x v="4"/>
    <x v="17"/>
    <n v="7.8000000000000007"/>
    <x v="4"/>
    <x v="4"/>
    <s v="Loss of command response, unsafe operating condition, and immediate operational downtime."/>
    <n v="8"/>
    <n v="6"/>
    <n v="3"/>
    <n v="6"/>
    <n v="2"/>
    <n v="8"/>
    <x v="12"/>
    <s v="Check control PLC, HMI comms, E-stop circuits; reload software if needed."/>
    <x v="0"/>
    <s v="container unbalance "/>
    <s v="Adjusted with side shift"/>
    <x v="0"/>
    <d v="2026-03-27T00:00:00"/>
    <x v="1"/>
    <n v="1"/>
    <n v="7"/>
    <n v="42"/>
    <x v="0"/>
    <m/>
  </r>
  <r>
    <x v="351"/>
    <x v="36"/>
    <x v="1"/>
    <d v="2026-04-24T00:00:00"/>
    <x v="0"/>
    <m/>
    <m/>
    <s v="no control on"/>
    <x v="342"/>
    <d v="2026-04-23T03:00:00"/>
    <x v="21"/>
    <x v="4"/>
    <x v="17"/>
    <n v="49.8"/>
    <x v="4"/>
    <x v="4"/>
    <s v="Loss of command response, unsafe operating condition, and immediate operational downtime."/>
    <n v="8"/>
    <n v="6"/>
    <n v="5"/>
    <n v="7"/>
    <n v="2"/>
    <n v="4"/>
    <x v="10"/>
    <s v="Check control PLC, HMI comms, E-stop circuits; reload software if needed."/>
    <x v="0"/>
    <s v="container issue"/>
    <s v="instructed op"/>
    <x v="0"/>
    <d v="2026-06-30T00:00:00"/>
    <x v="0"/>
    <n v="2"/>
    <n v="4"/>
    <n v="56"/>
    <x v="0"/>
    <m/>
  </r>
  <r>
    <x v="352"/>
    <x v="12"/>
    <x v="1"/>
    <d v="2026-04-24T00:00:00"/>
    <x v="0"/>
    <m/>
    <m/>
    <s v="no gantry / busbar fault"/>
    <x v="343"/>
    <d v="2026-04-23T04:26:00"/>
    <x v="17"/>
    <x v="4"/>
    <x v="17"/>
    <n v="4.8"/>
    <x v="12"/>
    <x v="12"/>
    <s v="Equipment cannot travel to position, causing job delay, queue buildup, and lower productivity."/>
    <n v="8"/>
    <n v="6"/>
    <n v="3"/>
    <n v="6"/>
    <n v="3"/>
    <n v="5"/>
    <x v="23"/>
    <s v="Inspect busbar/limit switches, travel drives and interlocks; test inverter and alignment."/>
    <x v="0"/>
    <s v="trolley positoin fault "/>
    <s v="TDF applied to auto preset at park POS"/>
    <x v="0"/>
    <d v="2026-06-30T00:00:00"/>
    <x v="1"/>
    <n v="3"/>
    <n v="5"/>
    <n v="90"/>
    <x v="0"/>
    <m/>
  </r>
  <r>
    <x v="353"/>
    <x v="6"/>
    <x v="1"/>
    <d v="2026-04-24T00:00:00"/>
    <x v="0"/>
    <m/>
    <m/>
    <s v="auto steering not ok"/>
    <x v="344"/>
    <d v="2026-04-24T07:50:00"/>
    <x v="2"/>
    <x v="4"/>
    <x v="17"/>
    <n v="15"/>
    <x v="4"/>
    <x v="4"/>
    <s v="Loss of command response, unsafe operating condition, and immediate operational downtime."/>
    <n v="8"/>
    <n v="6"/>
    <n v="4"/>
    <n v="6"/>
    <n v="2"/>
    <n v="8"/>
    <x v="12"/>
    <s v="Check control PLC, HMI comms, E-stop circuits; reload software if needed."/>
    <x v="0"/>
    <s v="slack sensor active "/>
    <s v="Adjusted all RTG slack sensor gab"/>
    <x v="0"/>
    <d v="2026-06-30T00:00:00"/>
    <x v="1"/>
    <n v="1"/>
    <n v="6"/>
    <n v="36"/>
    <x v="0"/>
    <m/>
  </r>
  <r>
    <x v="354"/>
    <x v="2"/>
    <x v="0"/>
    <d v="2026-04-24T00:00:00"/>
    <x v="0"/>
    <m/>
    <m/>
    <s v="Power cut on crane"/>
    <x v="345"/>
    <d v="2026-04-24T08:15:00"/>
    <x v="22"/>
    <x v="4"/>
    <x v="17"/>
    <n v="25.2"/>
    <x v="15"/>
    <x v="15"/>
    <s v="Complete equipment stoppage, loss of production, and potential reset/restart delays."/>
    <n v="9"/>
    <n v="9"/>
    <n v="4"/>
    <n v="9"/>
    <n v="7"/>
    <n v="1"/>
    <x v="22"/>
    <s v="Check substation logs, verify supply and UPS; implement auto-recovery and alarm escalation."/>
    <x v="0"/>
    <s v="PLC stop"/>
    <s v="adjusted astart up parameter to (warm start run mode)"/>
    <x v="0"/>
    <d v="2026-06-30T00:00:00"/>
    <x v="4"/>
    <n v="6"/>
    <n v="1"/>
    <n v="54"/>
    <x v="0"/>
    <m/>
  </r>
  <r>
    <x v="355"/>
    <x v="0"/>
    <x v="0"/>
    <d v="2026-04-24T00:00:00"/>
    <x v="0"/>
    <m/>
    <m/>
    <s v="Power cut on crane"/>
    <x v="345"/>
    <d v="2026-04-24T08:15:00"/>
    <x v="22"/>
    <x v="4"/>
    <x v="17"/>
    <n v="25.2"/>
    <x v="15"/>
    <x v="15"/>
    <s v="Complete equipment stoppage, loss of production, and potential reset/restart delays."/>
    <n v="9"/>
    <n v="9"/>
    <n v="4"/>
    <n v="9"/>
    <n v="7"/>
    <n v="1"/>
    <x v="22"/>
    <s v="Check substation logs, verify supply and UPS; implement auto-recovery and alarm escalation."/>
    <x v="0"/>
    <s v="container unbalance "/>
    <s v="Adjusted with side shift"/>
    <x v="0"/>
    <d v="2026-03-27T00:00:00"/>
    <x v="4"/>
    <n v="6"/>
    <n v="1"/>
    <n v="54"/>
    <x v="0"/>
    <m/>
  </r>
  <r>
    <x v="356"/>
    <x v="13"/>
    <x v="0"/>
    <d v="2026-04-25T00:00:00"/>
    <x v="0"/>
    <m/>
    <m/>
    <s v="WSR rail brake oil leake"/>
    <x v="346"/>
    <d v="2026-04-25T12:10:00"/>
    <x v="17"/>
    <x v="4"/>
    <x v="17"/>
    <n v="4.8"/>
    <x v="26"/>
    <x v="26"/>
    <s v="Unsafe motion control, increased accident risk, and equipment availability restriction."/>
    <n v="9"/>
    <n v="6"/>
    <n v="3"/>
    <n v="6"/>
    <n v="5"/>
    <n v="3"/>
    <x v="23"/>
    <s v="Inspect brake assemblies, lines and sensors; adjust/bleed and function-test."/>
    <x v="0"/>
    <s v="container issue"/>
    <s v="instructed op"/>
    <x v="0"/>
    <d v="2026-06-30T00:00:00"/>
    <x v="1"/>
    <n v="5"/>
    <n v="3"/>
    <n v="90"/>
    <x v="0"/>
    <m/>
  </r>
  <r>
    <x v="357"/>
    <x v="36"/>
    <x v="1"/>
    <d v="2026-04-25T00:00:00"/>
    <x v="0"/>
    <m/>
    <m/>
    <s v="infeed drive trip"/>
    <x v="347"/>
    <d v="2026-04-25T13:20:00"/>
    <x v="43"/>
    <x v="4"/>
    <x v="17"/>
    <n v="55.2"/>
    <x v="25"/>
    <x v="25"/>
    <s v="Circuit isolation, equipment function loss, and recurring stoppage until root cause is removed."/>
    <n v="8"/>
    <n v="5"/>
    <n v="5"/>
    <n v="7"/>
    <n v="3"/>
    <n v="1"/>
    <x v="15"/>
    <s v="Investigate overload/short; inspect drive and cables; ramp test before release."/>
    <x v="0"/>
    <s v="slack sensor active "/>
    <s v="Adjusted all RTG slack sensor gab"/>
    <x v="0"/>
    <d v="2026-06-30T00:00:00"/>
    <x v="0"/>
    <n v="1"/>
    <n v="1"/>
    <n v="7"/>
    <x v="0"/>
    <m/>
  </r>
  <r>
    <x v="358"/>
    <x v="1"/>
    <x v="1"/>
    <d v="2026-04-28T00:00:00"/>
    <x v="0"/>
    <m/>
    <m/>
    <s v="Warranty - no hoist hoist E-brake fault"/>
    <x v="348"/>
    <d v="2026-04-28T16:30:00"/>
    <x v="3"/>
    <x v="4"/>
    <x v="18"/>
    <n v="18"/>
    <x v="11"/>
    <x v="11"/>
    <s v="Unable to lift/lower load, container handling interruption, and berth or yard productivity loss."/>
    <n v="8"/>
    <n v="6"/>
    <n v="4"/>
    <n v="6"/>
    <n v="3"/>
    <n v="8"/>
    <x v="25"/>
    <s v="Check hoist brakes, over-travel limit switches, inverter alarms, motor and encoder."/>
    <x v="0"/>
    <s v="OP fault"/>
    <s v="Sessions for operators/supervisors/maintenance team and the system performance will be reviewed in the commissioning"/>
    <x v="1"/>
    <d v="2026-06-30T00:00:00"/>
    <x v="1"/>
    <n v="1"/>
    <n v="7"/>
    <n v="42"/>
    <x v="0"/>
    <m/>
  </r>
  <r>
    <x v="359"/>
    <x v="12"/>
    <x v="1"/>
    <d v="2026-04-29T00:00:00"/>
    <x v="0"/>
    <m/>
    <m/>
    <s v="no hoist-hoist joystick controller fault"/>
    <x v="349"/>
    <d v="2026-04-29T13:22:00"/>
    <x v="13"/>
    <x v="4"/>
    <x v="18"/>
    <n v="9"/>
    <x v="4"/>
    <x v="4"/>
    <s v="Loss of command response, unsafe operating condition, and immediate operational downtime."/>
    <n v="8"/>
    <n v="6"/>
    <n v="3"/>
    <n v="6"/>
    <n v="2"/>
    <n v="8"/>
    <x v="12"/>
    <s v="Check control PLC, HMI comms, E-stop circuits; reload software if needed."/>
    <x v="0"/>
    <s v="container issue"/>
    <s v="instructed op"/>
    <x v="0"/>
    <d v="2026-06-30T00:00:00"/>
    <x v="1"/>
    <n v="2"/>
    <n v="8"/>
    <n v="96"/>
    <x v="0"/>
    <m/>
  </r>
  <r>
    <x v="360"/>
    <x v="12"/>
    <x v="1"/>
    <d v="2026-04-29T00:00:00"/>
    <x v="0"/>
    <m/>
    <m/>
    <s v="no diesel start-battery low voltage"/>
    <x v="350"/>
    <d v="2026-04-29T16:00:00"/>
    <x v="1"/>
    <x v="4"/>
    <x v="18"/>
    <n v="12"/>
    <x v="3"/>
    <x v="3"/>
    <s v="Machine unavailable for service, immediate downtime, and possible operational backlog."/>
    <n v="8"/>
    <n v="6"/>
    <n v="4"/>
    <n v="6"/>
    <n v="4"/>
    <n v="3"/>
    <x v="16"/>
    <s v="Check battery/ECU/priming; verify fuel line and filters; test starter circuit."/>
    <x v="0"/>
    <s v="gate 4 issue"/>
    <s v="gate replaced against claim"/>
    <x v="0"/>
    <d v="2026-06-30T00:00:00"/>
    <x v="1"/>
    <n v="2"/>
    <n v="1"/>
    <n v="12"/>
    <x v="0"/>
    <m/>
  </r>
  <r>
    <x v="361"/>
    <x v="32"/>
    <x v="1"/>
    <d v="2026-04-30T00:00:00"/>
    <x v="0"/>
    <m/>
    <m/>
    <s v="seat switch cable defected"/>
    <x v="351"/>
    <d v="2026-04-29T21:20:00"/>
    <x v="8"/>
    <x v="4"/>
    <x v="18"/>
    <n v="19.8"/>
    <x v="17"/>
    <x v="17"/>
    <s v="Operator permissive may be lost or misused, preventing operation or creating unsafe condition."/>
    <n v="8"/>
    <n v="1"/>
    <n v="4"/>
    <n v="6"/>
    <n v="4"/>
    <n v="1"/>
    <x v="27"/>
    <s v="Repair/replace seat locking mechanism; train on correct use."/>
    <x v="0"/>
    <s v="slack sensor active "/>
    <s v="Adjusted all RTG slack sensor gab"/>
    <x v="0"/>
    <d v="2026-06-30T00:00:00"/>
    <x v="1"/>
    <n v="1"/>
    <n v="1"/>
    <n v="6"/>
    <x v="0"/>
    <m/>
  </r>
  <r>
    <x v="362"/>
    <x v="2"/>
    <x v="0"/>
    <d v="2026-04-30T00:00:00"/>
    <x v="0"/>
    <m/>
    <m/>
    <s v="no boom down-absolute encoder fault"/>
    <x v="352"/>
    <d v="2026-04-30T07:59:00"/>
    <x v="15"/>
    <x v="4"/>
    <x v="18"/>
    <n v="13.8"/>
    <x v="4"/>
    <x v="4"/>
    <s v="Loss of command response, unsafe operating condition, and immediate operational downtime."/>
    <n v="9"/>
    <n v="6"/>
    <n v="4"/>
    <n v="7"/>
    <n v="2"/>
    <n v="2"/>
    <x v="11"/>
    <s v="Check control PLC, HMI comms, E-stop circuits; reload software if needed."/>
    <x v="0"/>
    <s v="Hoist brake sensor gab"/>
    <s v="adjusted brake release LS"/>
    <x v="0"/>
    <d v="2026-06-30T00:00:00"/>
    <x v="0"/>
    <n v="1"/>
    <n v="1"/>
    <n v="7"/>
    <x v="0"/>
    <m/>
  </r>
  <r>
    <x v="363"/>
    <x v="8"/>
    <x v="0"/>
    <d v="2026-04-30T00:00:00"/>
    <x v="0"/>
    <m/>
    <m/>
    <s v="no trolley-absolute encoder fault."/>
    <x v="353"/>
    <d v="2026-04-30T11:05:00"/>
    <x v="17"/>
    <x v="4"/>
    <x v="18"/>
    <n v="4.8"/>
    <x v="2"/>
    <x v="2"/>
    <s v="Inability to position spreader correctly, cycle interruption, and handling delay."/>
    <n v="9"/>
    <n v="6"/>
    <n v="3"/>
    <n v="6"/>
    <n v="3"/>
    <n v="4"/>
    <x v="16"/>
    <s v="Inspect trolley drives, cable reels and limit switches; test trolley inverter."/>
    <x v="0"/>
    <s v="Operator fault"/>
    <s v="Sessions for operators/supervisors/maintenance team"/>
    <x v="0"/>
    <d v="2026-03-27T00:00:00"/>
    <x v="1"/>
    <n v="3"/>
    <n v="4"/>
    <n v="72"/>
    <x v="0"/>
    <m/>
  </r>
  <r>
    <x v="364"/>
    <x v="24"/>
    <x v="1"/>
    <d v="2026-04-30T00:00:00"/>
    <x v="0"/>
    <m/>
    <m/>
    <s v="no control on-saftey cabin gate open"/>
    <x v="135"/>
    <d v="2026-04-30T08:50:00"/>
    <x v="0"/>
    <x v="4"/>
    <x v="18"/>
    <n v="10.200000000000001"/>
    <x v="4"/>
    <x v="4"/>
    <s v="Loss of command response, unsafe operating condition, and immediate operational downtime."/>
    <n v="8"/>
    <n v="6"/>
    <n v="4"/>
    <n v="6"/>
    <n v="2"/>
    <n v="7"/>
    <x v="28"/>
    <s v="Check control PLC, HMI comms, E-stop circuits; reload software if needed."/>
    <x v="0"/>
    <s v="slack sensor active "/>
    <s v="Adjusted all RTG slack sensor gab"/>
    <x v="0"/>
    <d v="2026-06-30T00:00:00"/>
    <x v="1"/>
    <n v="1"/>
    <n v="5"/>
    <n v="30"/>
    <x v="0"/>
    <m/>
  </r>
  <r>
    <x v="365"/>
    <x v="30"/>
    <x v="1"/>
    <d v="2026-04-30T00:00:00"/>
    <x v="0"/>
    <m/>
    <m/>
    <s v="no gantry-steering far"/>
    <x v="354"/>
    <d v="2026-04-30T13:55:00"/>
    <x v="0"/>
    <x v="4"/>
    <x v="18"/>
    <n v="10.200000000000001"/>
    <x v="12"/>
    <x v="12"/>
    <s v="Equipment cannot travel to position, causing job delay, queue buildup, and lower productivity."/>
    <n v="8"/>
    <n v="6"/>
    <n v="4"/>
    <n v="6"/>
    <n v="3"/>
    <n v="5"/>
    <x v="23"/>
    <s v="Inspect busbar/limit switches, travel drives and interlocks; test inverter and alignment."/>
    <x v="2"/>
    <s v="landed hold fault"/>
    <s v="Adjusted all spreader sensors"/>
    <x v="0"/>
    <d v="2026-06-30T00:00:00"/>
    <x v="1"/>
    <n v="1"/>
    <n v="3"/>
    <n v="18"/>
    <x v="0"/>
    <m/>
  </r>
  <r>
    <x v="366"/>
    <x v="27"/>
    <x v="1"/>
    <d v="2026-04-30T00:00:00"/>
    <x v="0"/>
    <m/>
    <m/>
    <s v="no gantry-steering far"/>
    <x v="135"/>
    <d v="2026-04-30T08:50:00"/>
    <x v="0"/>
    <x v="4"/>
    <x v="18"/>
    <n v="10.200000000000001"/>
    <x v="12"/>
    <x v="12"/>
    <s v="Equipment cannot travel to position, causing job delay, queue buildup, and lower productivity."/>
    <n v="8"/>
    <n v="6"/>
    <n v="4"/>
    <n v="6"/>
    <n v="3"/>
    <n v="3"/>
    <x v="38"/>
    <s v="Inspect busbar/limit switches, travel drives and interlocks; test inverter and alignment."/>
    <x v="1"/>
    <s v="OP fault"/>
    <s v="Sessions for operators/supervisors/maintenance team and the system performance will be reviewed in the commissioning"/>
    <x v="0"/>
    <d v="2026-06-30T00:00:00"/>
    <x v="1"/>
    <n v="1"/>
    <n v="2"/>
    <n v="12"/>
    <x v="0"/>
    <m/>
  </r>
  <r>
    <x v="367"/>
    <x v="24"/>
    <x v="1"/>
    <d v="2026-05-01T00:00:00"/>
    <x v="0"/>
    <m/>
    <m/>
    <s v="no gantry-steering far"/>
    <x v="355"/>
    <d v="2026-05-01T05:15:00"/>
    <x v="2"/>
    <x v="5"/>
    <x v="18"/>
    <n v="15"/>
    <x v="12"/>
    <x v="12"/>
    <s v="Equipment cannot travel to position, causing job delay, queue buildup, and lower productivity."/>
    <n v="8"/>
    <n v="6"/>
    <n v="4"/>
    <n v="6"/>
    <n v="3"/>
    <n v="7"/>
    <x v="30"/>
    <s v="Inspect busbar/limit switches, travel drives and interlocks; test inverter and alignment."/>
    <x v="0"/>
    <s v="PLC stop"/>
    <s v="adjusted astart up parameter to (warm start run mode)"/>
    <x v="1"/>
    <d v="2026-06-30T00:00:00"/>
    <x v="1"/>
    <n v="2"/>
    <n v="6"/>
    <n v="72"/>
    <x v="0"/>
    <m/>
  </r>
  <r>
    <x v="368"/>
    <x v="12"/>
    <x v="1"/>
    <d v="2026-05-01T00:00:00"/>
    <x v="0"/>
    <m/>
    <m/>
    <s v="plc battary low"/>
    <x v="356"/>
    <d v="2026-05-01T16:45:00"/>
    <x v="0"/>
    <x v="5"/>
    <x v="18"/>
    <n v="10.200000000000001"/>
    <x v="5"/>
    <x v="5"/>
    <s v="Operational performance degradation and need for maintenance review."/>
    <n v="8"/>
    <n v="0"/>
    <n v="4"/>
    <n v="6"/>
    <n v="5"/>
    <n v="4"/>
    <x v="17"/>
    <s v="Review failure &amp; perform RCA"/>
    <x v="1"/>
    <s v="Operator fault"/>
    <s v="Sessions for operators/supervisors/maintenance team"/>
    <x v="1"/>
    <d v="2026-03-27T00:00:00"/>
    <x v="1"/>
    <n v="5"/>
    <n v="4"/>
    <n v="120"/>
    <x v="0"/>
    <m/>
  </r>
  <r>
    <x v="369"/>
    <x v="32"/>
    <x v="1"/>
    <d v="2026-05-02T00:00:00"/>
    <x v="0"/>
    <m/>
    <m/>
    <s v="noise while trolley movement"/>
    <x v="357"/>
    <d v="2026-05-02T01:45:00"/>
    <x v="30"/>
    <x v="5"/>
    <x v="18"/>
    <n v="16.8"/>
    <x v="2"/>
    <x v="2"/>
    <s v="Inability to position spreader correctly, cycle interruption, and handling delay."/>
    <n v="8"/>
    <n v="6"/>
    <n v="4"/>
    <n v="6"/>
    <n v="3"/>
    <n v="1"/>
    <x v="13"/>
    <s v="Inspect trolley drives, cable reels and limit switches; test trolley inverter."/>
    <x v="0"/>
    <s v="OP fault"/>
    <s v="Sessions for operators/supervisors/maintenance team and the system performance will be reviewed in the commissioning"/>
    <x v="0"/>
    <d v="2026-06-30T00:00:00"/>
    <x v="1"/>
    <n v="1"/>
    <n v="1"/>
    <n v="6"/>
    <x v="0"/>
    <m/>
  </r>
  <r>
    <x v="370"/>
    <x v="12"/>
    <x v="1"/>
    <d v="2026-05-02T00:00:00"/>
    <x v="0"/>
    <m/>
    <m/>
    <s v="02e diesel is not working"/>
    <x v="358"/>
    <d v="2026-05-02T17:10:00"/>
    <x v="8"/>
    <x v="5"/>
    <x v="18"/>
    <n v="19.8"/>
    <x v="3"/>
    <x v="3"/>
    <s v="Machine unavailable for service, immediate downtime, and possible operational backlog."/>
    <n v="8"/>
    <n v="6"/>
    <n v="4"/>
    <n v="6"/>
    <n v="4"/>
    <n v="3"/>
    <x v="16"/>
    <s v="Check battery/ECU/priming; verify fuel line and filters; test starter circuit."/>
    <x v="0"/>
    <s v="OP fault"/>
    <s v="Sessions for operators/supervisors/maintenance team and the system performance will be reviewed in the commissioning"/>
    <x v="0"/>
    <d v="2026-06-30T00:00:00"/>
    <x v="1"/>
    <n v="2"/>
    <n v="2"/>
    <n v="24"/>
    <x v="0"/>
    <m/>
  </r>
  <r>
    <x v="371"/>
    <x v="6"/>
    <x v="1"/>
    <d v="2026-05-02T00:00:00"/>
    <x v="0"/>
    <m/>
    <m/>
    <s v="plc battary low"/>
    <x v="359"/>
    <d v="2026-05-02T23:15:00"/>
    <x v="2"/>
    <x v="5"/>
    <x v="18"/>
    <n v="15"/>
    <x v="5"/>
    <x v="5"/>
    <s v="Operational performance degradation and need for maintenance review."/>
    <n v="8"/>
    <n v="0"/>
    <n v="4"/>
    <n v="6"/>
    <n v="5"/>
    <n v="4"/>
    <x v="17"/>
    <s v="Review failure &amp; perform RCA"/>
    <x v="0"/>
    <s v="Operator fault"/>
    <s v="Sessions for operators/supervisors/maintenance team"/>
    <x v="1"/>
    <d v="2026-03-27T00:00:00"/>
    <x v="1"/>
    <n v="5"/>
    <n v="4"/>
    <n v="120"/>
    <x v="0"/>
    <m/>
  </r>
  <r>
    <x v="372"/>
    <x v="1"/>
    <x v="1"/>
    <d v="2026-05-04T00:00:00"/>
    <x v="0"/>
    <m/>
    <m/>
    <s v="pressure switch failure"/>
    <x v="360"/>
    <d v="2026-05-04T02:47:00"/>
    <x v="30"/>
    <x v="5"/>
    <x v="19"/>
    <n v="16.8"/>
    <x v="5"/>
    <x v="5"/>
    <s v="Operational performance degradation and need for maintenance review."/>
    <n v="8"/>
    <n v="0"/>
    <n v="4"/>
    <n v="6"/>
    <n v="5"/>
    <n v="9"/>
    <x v="18"/>
    <s v="Review failure &amp; perform RCA"/>
    <x v="0"/>
    <s v="radar sensor active "/>
    <s v="RCA submitted"/>
    <x v="3"/>
    <d v="2026-06-30T00:00:00"/>
    <x v="1"/>
    <n v="5"/>
    <n v="9"/>
    <n v="270"/>
    <x v="0"/>
    <m/>
  </r>
  <r>
    <x v="373"/>
    <x v="36"/>
    <x v="1"/>
    <d v="2026-05-07T00:00:00"/>
    <x v="0"/>
    <m/>
    <m/>
    <s v="no diesel start.battery low."/>
    <x v="361"/>
    <d v="2026-05-07T15:35:00"/>
    <x v="0"/>
    <x v="5"/>
    <x v="19"/>
    <n v="10.200000000000001"/>
    <x v="3"/>
    <x v="3"/>
    <s v="Machine unavailable for service, immediate downtime, and possible operational backlog."/>
    <n v="8"/>
    <n v="6"/>
    <n v="4"/>
    <n v="6"/>
    <n v="4"/>
    <n v="1"/>
    <x v="27"/>
    <s v="Check battery/ECU/priming; verify fuel line and filters; test starter circuit."/>
    <x v="0"/>
    <s v="gate 4 issue"/>
    <s v="replaced gate against claim"/>
    <x v="0"/>
    <d v="2026-06-30T00:00:00"/>
    <x v="1"/>
    <n v="2"/>
    <n v="1"/>
    <n v="12"/>
    <x v="0"/>
    <m/>
  </r>
  <r>
    <x v="374"/>
    <x v="2"/>
    <x v="0"/>
    <d v="2026-05-08T00:00:00"/>
    <x v="0"/>
    <m/>
    <m/>
    <s v="sts2 gantry breakdown"/>
    <x v="362"/>
    <d v="2026-05-08T16:27:00"/>
    <x v="17"/>
    <x v="5"/>
    <x v="19"/>
    <n v="4.8"/>
    <x v="12"/>
    <x v="12"/>
    <s v="Equipment cannot travel to position, causing job delay, queue buildup, and lower productivity."/>
    <n v="9"/>
    <n v="6"/>
    <n v="3"/>
    <n v="6"/>
    <n v="3"/>
    <n v="6"/>
    <x v="33"/>
    <s v="Inspect busbar/limit switches, travel drives and interlocks; test inverter and alignment."/>
    <x v="0"/>
    <s v="Operator fault"/>
    <s v="Sessions for operators/supervisors/maintenance team"/>
    <x v="1"/>
    <d v="2026-03-27T00:00:00"/>
    <x v="1"/>
    <n v="3"/>
    <n v="6"/>
    <n v="108"/>
    <x v="0"/>
    <m/>
  </r>
  <r>
    <x v="375"/>
    <x v="1"/>
    <x v="1"/>
    <d v="2026-05-09T00:00:00"/>
    <x v="0"/>
    <m/>
    <m/>
    <s v="autosteering fault too far from bus bar."/>
    <x v="363"/>
    <d v="2026-05-08T20:00:00"/>
    <x v="0"/>
    <x v="5"/>
    <x v="19"/>
    <n v="10.200000000000001"/>
    <x v="21"/>
    <x v="21"/>
    <s v="Poor maneuverability, travel misalignment, safety risk, and operational delay."/>
    <n v="8"/>
    <n v="6"/>
    <n v="4"/>
    <n v="6"/>
    <n v="2"/>
    <n v="3"/>
    <x v="14"/>
    <s v="Calibrate auto-steering; inspect linkages/sensors; realign wheels."/>
    <x v="0"/>
    <s v="trolley positoin fault "/>
    <s v="replaced synch sensor against claim"/>
    <x v="0"/>
    <d v="2026-06-30T00:00:00"/>
    <x v="1"/>
    <n v="1"/>
    <n v="1"/>
    <n v="6"/>
    <x v="0"/>
    <m/>
  </r>
  <r>
    <x v="376"/>
    <x v="2"/>
    <x v="0"/>
    <d v="2026-05-09T00:00:00"/>
    <x v="0"/>
    <m/>
    <m/>
    <s v="PCR overtension fault."/>
    <x v="364"/>
    <d v="2026-05-09T00:10:00"/>
    <x v="7"/>
    <x v="5"/>
    <x v="19"/>
    <n v="9.6"/>
    <x v="8"/>
    <x v="8"/>
    <s v="Operational performance degradation and need for maintenance review."/>
    <n v="9"/>
    <n v="4"/>
    <n v="3"/>
    <n v="6"/>
    <n v="7"/>
    <n v="1"/>
    <x v="2"/>
    <s v="Inspect and test limit switches and end stops; verify encoder calibration and control logic; reset faults and perform functional test."/>
    <x v="1"/>
    <s v="container issue"/>
    <s v="instructed op"/>
    <x v="0"/>
    <d v="2026-06-30T00:00:00"/>
    <x v="1"/>
    <n v="7"/>
    <n v="1"/>
    <n v="42"/>
    <x v="0"/>
    <m/>
  </r>
  <r>
    <x v="377"/>
    <x v="29"/>
    <x v="1"/>
    <d v="2026-05-09T00:00:00"/>
    <x v="0"/>
    <m/>
    <m/>
    <s v="Eccentric load - container unbalance."/>
    <x v="365"/>
    <d v="2026-05-09T04:00:00"/>
    <x v="18"/>
    <x v="5"/>
    <x v="19"/>
    <n v="16.200000000000003"/>
    <x v="5"/>
    <x v="5"/>
    <s v="Operational performance degradation and need for maintenance review."/>
    <n v="8"/>
    <n v="0"/>
    <n v="4"/>
    <n v="6"/>
    <n v="5"/>
    <n v="1"/>
    <x v="5"/>
    <s v="Review failure &amp; perform RCA"/>
    <x v="0"/>
    <s v="gate 4 issue"/>
    <s v="gate replaced against claim"/>
    <x v="0"/>
    <d v="2026-06-30T00:00:00"/>
    <x v="1"/>
    <n v="3"/>
    <n v="1"/>
    <n v="18"/>
    <x v="0"/>
    <m/>
  </r>
  <r>
    <x v="378"/>
    <x v="1"/>
    <x v="1"/>
    <d v="2026-05-09T00:00:00"/>
    <x v="0"/>
    <m/>
    <m/>
    <s v="trolly noise"/>
    <x v="366"/>
    <d v="2026-05-09T08:40:00"/>
    <x v="8"/>
    <x v="5"/>
    <x v="19"/>
    <n v="19.8"/>
    <x v="4"/>
    <x v="4"/>
    <s v="Loss of command response, unsafe operating condition, and immediate operational downtime."/>
    <n v="8"/>
    <n v="6"/>
    <n v="4"/>
    <n v="6"/>
    <n v="2"/>
    <n v="4"/>
    <x v="1"/>
    <s v="Check control PLC, HMI comms, E-stop circuits; reload software if needed."/>
    <x v="0"/>
    <s v="wrong landed "/>
    <s v="instructed op"/>
    <x v="0"/>
    <d v="2026-06-30T00:00:00"/>
    <x v="1"/>
    <n v="2"/>
    <n v="4"/>
    <n v="48"/>
    <x v="0"/>
    <m/>
  </r>
  <r>
    <x v="379"/>
    <x v="13"/>
    <x v="0"/>
    <d v="2026-05-09T00:00:00"/>
    <x v="0"/>
    <m/>
    <m/>
    <s v="hoist noise"/>
    <x v="367"/>
    <d v="2026-05-09T09:50:00"/>
    <x v="2"/>
    <x v="5"/>
    <x v="19"/>
    <n v="15"/>
    <x v="11"/>
    <x v="11"/>
    <s v="Unable to lift/lower load, container handling interruption, and berth or yard productivity loss."/>
    <n v="9"/>
    <n v="6"/>
    <n v="4"/>
    <n v="7"/>
    <n v="3"/>
    <n v="9"/>
    <x v="34"/>
    <s v="Check hoist brakes, over-travel limit switches, inverter alarms, motor and encoder."/>
    <x v="0"/>
    <s v="trolley positoin fault "/>
    <s v="TDF submitted to auto clean sycnh sensor cam"/>
    <x v="1"/>
    <d v="2026-06-30T00:00:00"/>
    <x v="0"/>
    <n v="1"/>
    <n v="7"/>
    <n v="49"/>
    <x v="0"/>
    <m/>
  </r>
  <r>
    <x v="380"/>
    <x v="30"/>
    <x v="1"/>
    <d v="2026-05-09T00:00:00"/>
    <x v="0"/>
    <m/>
    <m/>
    <s v="consol problem"/>
    <x v="368"/>
    <d v="2026-05-09T18:00:00"/>
    <x v="2"/>
    <x v="5"/>
    <x v="19"/>
    <n v="15"/>
    <x v="5"/>
    <x v="5"/>
    <s v="Operational performance degradation and need for maintenance review."/>
    <n v="8"/>
    <n v="0"/>
    <n v="4"/>
    <n v="6"/>
    <n v="5"/>
    <n v="2"/>
    <x v="36"/>
    <s v="Review failure &amp; perform RCA"/>
    <x v="1"/>
    <s v="lock nut issue"/>
    <s v="TDF in progress"/>
    <x v="0"/>
    <d v="2026-06-30T00:00:00"/>
    <x v="1"/>
    <n v="5"/>
    <n v="2"/>
    <n v="60"/>
    <x v="0"/>
    <m/>
  </r>
  <r>
    <x v="381"/>
    <x v="27"/>
    <x v="1"/>
    <d v="2026-05-10T00:00:00"/>
    <x v="0"/>
    <m/>
    <m/>
    <s v="console problem."/>
    <x v="369"/>
    <d v="2026-05-10T00:05:01"/>
    <x v="7"/>
    <x v="5"/>
    <x v="19"/>
    <n v="9.6"/>
    <x v="5"/>
    <x v="5"/>
    <s v="Operational performance degradation and need for maintenance review."/>
    <n v="8"/>
    <n v="0"/>
    <n v="3"/>
    <n v="6"/>
    <n v="5"/>
    <n v="4"/>
    <x v="17"/>
    <s v="Review failure &amp; perform RCA"/>
    <x v="0"/>
    <s v="OP fault"/>
    <s v="Sessions for operators/supervisors/maintenance team and the system performance will be reviewed in the commissioning"/>
    <x v="1"/>
    <d v="2026-06-30T00:00:00"/>
    <x v="1"/>
    <n v="3"/>
    <n v="3"/>
    <n v="54"/>
    <x v="0"/>
    <m/>
  </r>
  <r>
    <x v="382"/>
    <x v="27"/>
    <x v="1"/>
    <d v="2026-05-10T00:00:00"/>
    <x v="0"/>
    <m/>
    <m/>
    <s v="autosteering fault too far from bus bar."/>
    <x v="370"/>
    <d v="2026-05-10T04:02:14"/>
    <x v="1"/>
    <x v="5"/>
    <x v="19"/>
    <n v="12"/>
    <x v="21"/>
    <x v="21"/>
    <s v="Poor maneuverability, travel misalignment, safety risk, and operational delay."/>
    <n v="8"/>
    <n v="6"/>
    <n v="4"/>
    <n v="6"/>
    <n v="2"/>
    <n v="3"/>
    <x v="14"/>
    <s v="Calibrate auto-steering; inspect linkages/sensors; realign wheels."/>
    <x v="2"/>
    <s v="breather issue"/>
    <s v="claim in progress"/>
    <x v="0"/>
    <d v="2026-06-30T00:00:00"/>
    <x v="1"/>
    <n v="2"/>
    <n v="3"/>
    <n v="36"/>
    <x v="0"/>
    <m/>
  </r>
  <r>
    <x v="383"/>
    <x v="2"/>
    <x v="0"/>
    <d v="2026-05-10T00:00:00"/>
    <x v="0"/>
    <m/>
    <m/>
    <s v="gantry seaside railclamp#1 release fault"/>
    <x v="371"/>
    <d v="2026-05-10T01:28:51"/>
    <x v="24"/>
    <x v="5"/>
    <x v="19"/>
    <n v="10.799999999999999"/>
    <x v="12"/>
    <x v="12"/>
    <s v="Equipment cannot travel to position, causing job delay, queue buildup, and lower productivity."/>
    <n v="9"/>
    <n v="6"/>
    <n v="4"/>
    <n v="7"/>
    <n v="3"/>
    <n v="6"/>
    <x v="30"/>
    <s v="Inspect busbar/limit switches, travel drives and interlocks; test inverter and alignment."/>
    <x v="0"/>
    <s v="brake sensor gab"/>
    <s v="adjusted gab and sessions done for all PM team"/>
    <x v="1"/>
    <d v="2026-06-30T00:00:00"/>
    <x v="0"/>
    <n v="2"/>
    <n v="5"/>
    <n v="70"/>
    <x v="0"/>
    <m/>
  </r>
  <r>
    <x v="384"/>
    <x v="1"/>
    <x v="1"/>
    <d v="2026-05-10T00:00:00"/>
    <x v="0"/>
    <m/>
    <m/>
    <s v="E-room overtemperature fault."/>
    <x v="372"/>
    <d v="2026-05-10T06:55:40"/>
    <x v="8"/>
    <x v="5"/>
    <x v="19"/>
    <n v="19.8"/>
    <x v="8"/>
    <x v="8"/>
    <s v="Operational performance degradation and need for maintenance review."/>
    <n v="8"/>
    <n v="4"/>
    <n v="4"/>
    <n v="6"/>
    <n v="7"/>
    <n v="3"/>
    <x v="30"/>
    <s v="Inspect and test limit switches and end stops; verify encoder calibration and control logic; reset faults and perform functional test."/>
    <x v="0"/>
    <s v="telescople positin fault"/>
    <s v="teached spreader"/>
    <x v="1"/>
    <d v="2026-06-30T00:00:00"/>
    <x v="1"/>
    <n v="7"/>
    <n v="3"/>
    <n v="126"/>
    <x v="0"/>
    <m/>
  </r>
  <r>
    <x v="385"/>
    <x v="6"/>
    <x v="1"/>
    <d v="2026-05-12T00:00:00"/>
    <x v="0"/>
    <m/>
    <m/>
    <s v="lifted left sensor on trimotion signal"/>
    <x v="373"/>
    <d v="2026-05-12T13:50:00"/>
    <x v="24"/>
    <x v="5"/>
    <x v="21"/>
    <n v="10.799999999999999"/>
    <x v="9"/>
    <x v="9"/>
    <s v="Incorrect feedback to controls, nuisance trips or unsafe condition, and unreliable operation."/>
    <n v="8"/>
    <n v="5"/>
    <n v="4"/>
    <n v="6"/>
    <n v="3"/>
    <n v="1"/>
    <x v="13"/>
    <s v="Check sensor alignment, power and wiring; recalibrate and add diagnostics."/>
    <x v="0"/>
    <s v="telescople positin fault"/>
    <s v="teached spreader"/>
    <x v="0"/>
    <d v="2026-06-30T00:00:00"/>
    <x v="1"/>
    <n v="3"/>
    <n v="1"/>
    <n v="18"/>
    <x v="0"/>
    <m/>
  </r>
  <r>
    <x v="386"/>
    <x v="9"/>
    <x v="1"/>
    <d v="2026-05-12T00:00:00"/>
    <x v="0"/>
    <m/>
    <m/>
    <s v="autosteering issue"/>
    <x v="374"/>
    <d v="2026-05-12T11:52:00"/>
    <x v="24"/>
    <x v="5"/>
    <x v="21"/>
    <n v="10.799999999999999"/>
    <x v="21"/>
    <x v="21"/>
    <s v="Poor maneuverability, travel misalignment, safety risk, and operational delay."/>
    <n v="8"/>
    <n v="6"/>
    <n v="4"/>
    <n v="6"/>
    <n v="2"/>
    <n v="4"/>
    <x v="1"/>
    <s v="Calibrate auto-steering; inspect linkages/sensors; realign wheels."/>
    <x v="1"/>
    <s v="wrong landed "/>
    <s v="instructed op"/>
    <x v="0"/>
    <d v="2026-06-30T00:00:00"/>
    <x v="1"/>
    <n v="2"/>
    <n v="4"/>
    <n v="48"/>
    <x v="0"/>
    <m/>
  </r>
  <r>
    <x v="387"/>
    <x v="19"/>
    <x v="1"/>
    <d v="2026-05-14T00:00:00"/>
    <x v="0"/>
    <m/>
    <m/>
    <s v="autosteering fault too far from bus bar"/>
    <x v="375"/>
    <d v="2026-05-14T13:55:34"/>
    <x v="17"/>
    <x v="5"/>
    <x v="21"/>
    <n v="4.8"/>
    <x v="21"/>
    <x v="21"/>
    <s v="Poor maneuverability, travel misalignment, safety risk, and operational delay."/>
    <n v="8"/>
    <n v="6"/>
    <n v="3"/>
    <n v="6"/>
    <n v="2"/>
    <n v="1"/>
    <x v="31"/>
    <s v="Calibrate auto-steering; inspect linkages/sensors; realign wheels."/>
    <x v="0"/>
    <s v="container issue"/>
    <s v="instructed op"/>
    <x v="0"/>
    <d v="2026-06-30T00:00:00"/>
    <x v="1"/>
    <n v="2"/>
    <n v="1"/>
    <n v="12"/>
    <x v="0"/>
    <m/>
  </r>
  <r>
    <x v="388"/>
    <x v="35"/>
    <x v="1"/>
    <d v="2026-05-14T00:00:00"/>
    <x v="0"/>
    <m/>
    <m/>
    <s v="Hoist emergency brake releasing error."/>
    <x v="376"/>
    <d v="2026-05-14T14:13:00"/>
    <x v="20"/>
    <x v="5"/>
    <x v="21"/>
    <n v="21"/>
    <x v="18"/>
    <x v="18"/>
    <s v="Operational performance degradation and need for maintenance review."/>
    <n v="8"/>
    <n v="7"/>
    <n v="4"/>
    <n v="7"/>
    <n v="3"/>
    <n v="1"/>
    <x v="15"/>
    <s v="Test emergency brake operation; inspect brake pads, actuators, and control circuits; repair/replace faulty components and validate safety function."/>
    <x v="0"/>
    <s v="OP fault"/>
    <s v="Sessions for operators/supervisors/maintenance team and the system performance will be reviewed in the commissioning"/>
    <x v="0"/>
    <d v="2026-06-30T00:00:00"/>
    <x v="0"/>
    <n v="1"/>
    <n v="1"/>
    <n v="7"/>
    <x v="0"/>
    <m/>
  </r>
  <r>
    <x v="389"/>
    <x v="30"/>
    <x v="1"/>
    <d v="2026-05-15T00:00:00"/>
    <x v="0"/>
    <m/>
    <m/>
    <s v="Laser distance sensor top fault"/>
    <x v="377"/>
    <d v="2026-05-15T09:50:12"/>
    <x v="2"/>
    <x v="5"/>
    <x v="21"/>
    <n v="15"/>
    <x v="9"/>
    <x v="9"/>
    <s v="Incorrect feedback to controls, nuisance trips or unsafe condition, and unreliable operation."/>
    <n v="8"/>
    <n v="5"/>
    <n v="4"/>
    <n v="6"/>
    <n v="3"/>
    <n v="1"/>
    <x v="13"/>
    <s v="Check sensor alignment, power and wiring; recalibrate and add diagnostics."/>
    <x v="0"/>
    <s v="gate 4 issue"/>
    <s v="adjusted door "/>
    <x v="0"/>
    <d v="2026-06-30T00:00:00"/>
    <x v="1"/>
    <n v="2"/>
    <n v="1"/>
    <n v="12"/>
    <x v="0"/>
    <m/>
  </r>
  <r>
    <x v="390"/>
    <x v="6"/>
    <x v="1"/>
    <d v="2026-05-16T00:00:00"/>
    <x v="0"/>
    <m/>
    <m/>
    <s v="gantry mode missed during startup"/>
    <x v="378"/>
    <d v="2026-05-16T02:36:00"/>
    <x v="25"/>
    <x v="5"/>
    <x v="21"/>
    <n v="4.2"/>
    <x v="12"/>
    <x v="12"/>
    <s v="Equipment cannot travel to position, causing job delay, queue buildup, and lower productivity."/>
    <n v="8"/>
    <n v="6"/>
    <n v="3"/>
    <n v="6"/>
    <n v="3"/>
    <n v="9"/>
    <x v="24"/>
    <s v="Inspect busbar/limit switches, travel drives and interlocks; test inverter and alignment."/>
    <x v="0"/>
    <s v="adjusted position"/>
    <s v="TDF applied to use the CAM switch contact for up stop to enable the boom"/>
    <x v="1"/>
    <d v="2026-06-30T00:00:00"/>
    <x v="1"/>
    <n v="3"/>
    <n v="9"/>
    <n v="162"/>
    <x v="0"/>
    <m/>
  </r>
  <r>
    <x v="391"/>
    <x v="23"/>
    <x v="1"/>
    <d v="2026-05-16T00:00:00"/>
    <x v="0"/>
    <m/>
    <m/>
    <s v="no gantry"/>
    <x v="379"/>
    <d v="2026-05-16T08:40:00"/>
    <x v="0"/>
    <x v="5"/>
    <x v="21"/>
    <n v="10.200000000000001"/>
    <x v="12"/>
    <x v="12"/>
    <s v="Equipment cannot travel to position, causing job delay, queue buildup, and lower productivity."/>
    <n v="8"/>
    <n v="6"/>
    <n v="4"/>
    <n v="6"/>
    <n v="3"/>
    <n v="10"/>
    <x v="35"/>
    <s v="Inspect busbar/limit switches, travel drives and interlocks; test inverter and alignment."/>
    <x v="0"/>
    <s v="trolley positoin fault "/>
    <s v="TDF submitted to auto clean sycnh sensor cam"/>
    <x v="1"/>
    <d v="2026-06-30T00:00:00"/>
    <x v="1"/>
    <n v="1"/>
    <n v="8"/>
    <n v="48"/>
    <x v="0"/>
    <m/>
  </r>
  <r>
    <x v="392"/>
    <x v="13"/>
    <x v="0"/>
    <d v="2026-05-16T00:00:00"/>
    <x v="0"/>
    <m/>
    <m/>
    <s v="gantry fault"/>
    <x v="380"/>
    <d v="2026-05-16T16:25:00"/>
    <x v="17"/>
    <x v="5"/>
    <x v="21"/>
    <n v="4.8"/>
    <x v="12"/>
    <x v="12"/>
    <s v="Equipment cannot travel to position, causing job delay, queue buildup, and lower productivity."/>
    <n v="9"/>
    <n v="6"/>
    <n v="3"/>
    <n v="6"/>
    <n v="3"/>
    <n v="3"/>
    <x v="38"/>
    <s v="Inspect busbar/limit switches, travel drives and interlocks; test inverter and alignment."/>
    <x v="0"/>
    <s v="hook attach stuck"/>
    <s v="adjusted manual "/>
    <x v="0"/>
    <d v="2026-06-30T00:00:00"/>
    <x v="1"/>
    <n v="2"/>
    <n v="2"/>
    <n v="24"/>
    <x v="0"/>
    <m/>
  </r>
  <r>
    <x v="393"/>
    <x v="25"/>
    <x v="1"/>
    <d v="2026-05-16T00:00:00"/>
    <x v="0"/>
    <m/>
    <m/>
    <s v="trolly noise"/>
    <x v="381"/>
    <d v="2026-05-16T11:50:00"/>
    <x v="8"/>
    <x v="5"/>
    <x v="21"/>
    <n v="19.8"/>
    <x v="4"/>
    <x v="4"/>
    <s v="Loss of command response, unsafe operating condition, and immediate operational downtime."/>
    <n v="8"/>
    <n v="6"/>
    <n v="4"/>
    <n v="6"/>
    <n v="2"/>
    <n v="2"/>
    <x v="27"/>
    <s v="Check control PLC, HMI comms, E-stop circuits; reload software if needed."/>
    <x v="0"/>
    <s v="HIS sensor fault"/>
    <s v="calibrated sensor"/>
    <x v="0"/>
    <d v="2026-06-30T00:00:00"/>
    <x v="1"/>
    <n v="1"/>
    <n v="1"/>
    <n v="6"/>
    <x v="0"/>
    <m/>
  </r>
  <r>
    <x v="394"/>
    <x v="3"/>
    <x v="1"/>
    <d v="2026-05-18T00:00:00"/>
    <x v="0"/>
    <m/>
    <m/>
    <s v="E-room overtemperature fault."/>
    <x v="382"/>
    <d v="2026-05-17T19:55:37"/>
    <x v="31"/>
    <x v="5"/>
    <x v="22"/>
    <n v="3"/>
    <x v="8"/>
    <x v="8"/>
    <s v="Operational performance degradation and need for maintenance review."/>
    <n v="8"/>
    <n v="4"/>
    <n v="3"/>
    <n v="6"/>
    <n v="7"/>
    <n v="1"/>
    <x v="2"/>
    <s v="Inspect and test limit switches and end stops; verify encoder calibration and control logic; reset faults and perform functional test."/>
    <x v="0"/>
    <s v="telescople positin fault"/>
    <s v="teached spreader"/>
    <x v="0"/>
    <d v="2026-06-30T00:00:00"/>
    <x v="1"/>
    <n v="7"/>
    <n v="1"/>
    <n v="42"/>
    <x v="0"/>
    <m/>
  </r>
  <r>
    <x v="395"/>
    <x v="13"/>
    <x v="0"/>
    <d v="2026-05-18T00:00:00"/>
    <x v="0"/>
    <m/>
    <m/>
    <s v="landside left rail clamp release fault."/>
    <x v="383"/>
    <d v="2026-05-18T01:25:27"/>
    <x v="22"/>
    <x v="5"/>
    <x v="22"/>
    <n v="25.2"/>
    <x v="5"/>
    <x v="5"/>
    <s v="Operational performance degradation and need for maintenance review."/>
    <n v="9"/>
    <n v="0"/>
    <n v="4"/>
    <n v="7"/>
    <n v="4"/>
    <n v="1"/>
    <x v="11"/>
    <s v="Review failure &amp; perform RCA"/>
    <x v="0"/>
    <s v="OP fault"/>
    <s v="Sessions for operators/supervisors/maintenance team and the system performance will be reviewed in the commissioning"/>
    <x v="0"/>
    <d v="2026-06-30T00:00:00"/>
    <x v="0"/>
    <n v="2"/>
    <n v="1"/>
    <n v="14"/>
    <x v="0"/>
    <m/>
  </r>
  <r>
    <x v="396"/>
    <x v="0"/>
    <x v="0"/>
    <d v="2026-05-18T00:00:00"/>
    <x v="0"/>
    <m/>
    <m/>
    <s v="no gantry movement"/>
    <x v="384"/>
    <d v="2026-05-18T07:50:00"/>
    <x v="0"/>
    <x v="5"/>
    <x v="22"/>
    <n v="10.200000000000001"/>
    <x v="12"/>
    <x v="12"/>
    <s v="Equipment cannot travel to position, causing job delay, queue buildup, and lower productivity."/>
    <n v="9"/>
    <n v="6"/>
    <n v="4"/>
    <n v="7"/>
    <n v="3"/>
    <n v="1"/>
    <x v="15"/>
    <s v="Inspect busbar/limit switches, travel drives and interlocks; test inverter and alignment."/>
    <x v="0"/>
    <s v="_x0009_Service crane sensor "/>
    <s v="adjusted position"/>
    <x v="0"/>
    <d v="2026-06-30T00:00:00"/>
    <x v="0"/>
    <n v="2"/>
    <n v="1"/>
    <n v="14"/>
    <x v="0"/>
    <m/>
  </r>
  <r>
    <x v="397"/>
    <x v="3"/>
    <x v="1"/>
    <d v="2026-05-18T00:00:00"/>
    <x v="0"/>
    <m/>
    <m/>
    <s v="no engine start"/>
    <x v="385"/>
    <d v="2026-05-18T23:30:00"/>
    <x v="8"/>
    <x v="5"/>
    <x v="22"/>
    <n v="19.8"/>
    <x v="7"/>
    <x v="7"/>
    <s v="Equipment cannot be put into service, causing startup delay and lost operating time."/>
    <n v="8"/>
    <n v="6"/>
    <n v="4"/>
    <n v="6"/>
    <n v="4"/>
    <n v="2"/>
    <x v="1"/>
    <s v="Check battery voltage, starter relay and ECU inputs; verify enable interlocks."/>
    <x v="0"/>
    <s v="container issue"/>
    <s v="instructed op"/>
    <x v="0"/>
    <d v="2026-06-30T00:00:00"/>
    <x v="1"/>
    <n v="4"/>
    <n v="2"/>
    <n v="48"/>
    <x v="0"/>
    <m/>
  </r>
  <r>
    <x v="398"/>
    <x v="26"/>
    <x v="1"/>
    <d v="2026-05-19T00:00:00"/>
    <x v="0"/>
    <m/>
    <m/>
    <s v="no trolley movement"/>
    <x v="386"/>
    <d v="2026-05-19T11:20:00"/>
    <x v="2"/>
    <x v="5"/>
    <x v="22"/>
    <n v="15"/>
    <x v="2"/>
    <x v="2"/>
    <s v="Inability to position spreader correctly, cycle interruption, and handling delay."/>
    <n v="8"/>
    <n v="6"/>
    <n v="4"/>
    <n v="6"/>
    <n v="3"/>
    <n v="3"/>
    <x v="38"/>
    <s v="Inspect trolley drives, cable reels and limit switches; test trolley inverter."/>
    <x v="0"/>
    <s v="_x0009_safety cage mode missing"/>
    <s v="instructed OP"/>
    <x v="0"/>
    <d v="2026-06-30T00:00:00"/>
    <x v="1"/>
    <n v="3"/>
    <n v="3"/>
    <n v="54"/>
    <x v="0"/>
    <m/>
  </r>
  <r>
    <x v="399"/>
    <x v="28"/>
    <x v="1"/>
    <d v="2026-05-19T00:00:00"/>
    <x v="0"/>
    <m/>
    <m/>
    <s v="Trolley noise while moving"/>
    <x v="387"/>
    <d v="2026-05-19T12:40:00"/>
    <x v="0"/>
    <x v="5"/>
    <x v="22"/>
    <n v="10.200000000000001"/>
    <x v="2"/>
    <x v="2"/>
    <s v="Inability to position spreader correctly, cycle interruption, and handling delay."/>
    <n v="8"/>
    <n v="6"/>
    <n v="4"/>
    <n v="6"/>
    <n v="3"/>
    <n v="1"/>
    <x v="13"/>
    <s v="Inspect trolley drives, cable reels and limit switches; test trolley inverter."/>
    <x v="0"/>
    <s v="adjusted position"/>
    <s v="TDF applied to use the CAM switch contact for up stop to enable the boom"/>
    <x v="0"/>
    <d v="2026-06-30T00:00:00"/>
    <x v="1"/>
    <n v="3"/>
    <n v="1"/>
    <n v="18"/>
    <x v="0"/>
    <m/>
  </r>
  <r>
    <x v="400"/>
    <x v="6"/>
    <x v="1"/>
    <d v="2026-05-20T00:00:00"/>
    <x v="0"/>
    <m/>
    <m/>
    <s v="No hoist due to hoist drive off1 missing"/>
    <x v="388"/>
    <d v="2026-05-20T17:00:00"/>
    <x v="0"/>
    <x v="5"/>
    <x v="22"/>
    <n v="10.200000000000001"/>
    <x v="11"/>
    <x v="11"/>
    <s v="Unable to lift/lower load, container handling interruption, and berth or yard productivity loss."/>
    <n v="8"/>
    <n v="6"/>
    <n v="4"/>
    <n v="6"/>
    <n v="3"/>
    <n v="6"/>
    <x v="33"/>
    <s v="Check hoist brakes, over-travel limit switches, inverter alarms, motor and encoder."/>
    <x v="0"/>
    <s v="Operator fault"/>
    <s v="Sessions for operators/supervisors/maintenance team"/>
    <x v="1"/>
    <d v="2026-03-27T00:00:00"/>
    <x v="1"/>
    <n v="3"/>
    <n v="6"/>
    <n v="108"/>
    <x v="0"/>
    <m/>
  </r>
  <r>
    <x v="401"/>
    <x v="1"/>
    <x v="1"/>
    <d v="2026-05-21T00:00:00"/>
    <x v="0"/>
    <m/>
    <m/>
    <s v="No gantry / steering misaligned"/>
    <x v="389"/>
    <d v="2026-05-20T05:10:00"/>
    <x v="0"/>
    <x v="5"/>
    <x v="22"/>
    <n v="10.200000000000001"/>
    <x v="12"/>
    <x v="12"/>
    <s v="Equipment cannot travel to position, causing job delay, queue buildup, and lower productivity."/>
    <n v="8"/>
    <n v="6"/>
    <n v="4"/>
    <n v="6"/>
    <n v="3"/>
    <n v="8"/>
    <x v="25"/>
    <s v="Inspect busbar/limit switches, travel drives and interlocks; test inverter and alignment."/>
    <x v="0"/>
    <m/>
    <m/>
    <x v="1"/>
    <d v="2025-12-18T00:00:00"/>
    <x v="1"/>
    <n v="3"/>
    <n v="8"/>
    <n v="144"/>
    <x v="1"/>
    <m/>
  </r>
  <r>
    <x v="402"/>
    <x v="5"/>
    <x v="0"/>
    <d v="2026-05-23T00:00:00"/>
    <x v="0"/>
    <m/>
    <m/>
    <s v="backreach gate fault"/>
    <x v="390"/>
    <d v="2026-05-23T16:45:32"/>
    <x v="11"/>
    <x v="5"/>
    <x v="22"/>
    <n v="14.399999999999999"/>
    <x v="22"/>
    <x v="22"/>
    <s v="Access or permissive condition not met, causing motion inhibition and operational delay."/>
    <n v="9"/>
    <n v="3"/>
    <n v="4"/>
    <n v="7"/>
    <n v="4"/>
    <n v="1"/>
    <x v="11"/>
    <s v="Service access/limit switches; lubricate and test interlocks."/>
    <x v="0"/>
    <m/>
    <m/>
    <x v="0"/>
    <m/>
    <x v="0"/>
    <n v="4"/>
    <n v="1"/>
    <n v="28"/>
    <x v="1"/>
    <m/>
  </r>
  <r>
    <x v="403"/>
    <x v="5"/>
    <x v="0"/>
    <d v="2026-05-23T00:00:00"/>
    <x v="0"/>
    <m/>
    <m/>
    <s v="hoist brake 2 open fault"/>
    <x v="391"/>
    <d v="2026-05-23T18:30:41"/>
    <x v="8"/>
    <x v="5"/>
    <x v="22"/>
    <n v="19.8"/>
    <x v="11"/>
    <x v="11"/>
    <s v="Unable to lift/lower load, container handling interruption, and berth or yard productivity loss."/>
    <n v="9"/>
    <n v="6"/>
    <n v="4"/>
    <n v="7"/>
    <n v="3"/>
    <n v="6"/>
    <x v="30"/>
    <s v="Check hoist brakes, over-travel limit switches, inverter alarms, motor and encoder."/>
    <x v="0"/>
    <s v="esensor bag big"/>
    <s v="adjusted all landed hold sensor gabs"/>
    <x v="1"/>
    <d v="2026-06-30T00:00:00"/>
    <x v="0"/>
    <n v="1"/>
    <n v="4"/>
    <n v="28"/>
    <x v="0"/>
    <m/>
  </r>
  <r>
    <x v="404"/>
    <x v="2"/>
    <x v="0"/>
    <d v="2026-05-24T00:00:00"/>
    <x v="0"/>
    <m/>
    <m/>
    <s v="PCR slack fault"/>
    <x v="392"/>
    <d v="2026-05-24T03:16:00"/>
    <x v="28"/>
    <x v="5"/>
    <x v="22"/>
    <n v="6"/>
    <x v="27"/>
    <x v="27"/>
    <s v="Operational performance degradation and need for maintenance review."/>
    <n v="9"/>
    <n v="5"/>
    <n v="3"/>
    <n v="6"/>
    <n v="3"/>
    <n v="1"/>
    <x v="13"/>
    <s v="Check tensioning system, ropes/chains, and drums; adjust tension; inspect for wear and correct alignment."/>
    <x v="0"/>
    <s v="Operator fault"/>
    <s v="Sessions for operators/supervisors/maintenance team"/>
    <x v="0"/>
    <d v="2026-03-27T00:00:00"/>
    <x v="1"/>
    <n v="3"/>
    <n v="1"/>
    <n v="18"/>
    <x v="0"/>
    <m/>
  </r>
  <r>
    <x v="405"/>
    <x v="0"/>
    <x v="0"/>
    <d v="2026-05-24T00:00:00"/>
    <x v="0"/>
    <m/>
    <m/>
    <s v="no twistlock lock"/>
    <x v="393"/>
    <d v="2026-05-24T10:25:00"/>
    <x v="17"/>
    <x v="5"/>
    <x v="22"/>
    <n v="4.8"/>
    <x v="4"/>
    <x v="4"/>
    <s v="Loss of command response, unsafe operating condition, and immediate operational downtime."/>
    <n v="9"/>
    <n v="6"/>
    <n v="3"/>
    <n v="6"/>
    <n v="2"/>
    <n v="10"/>
    <x v="17"/>
    <s v="Check control PLC, HMI comms, E-stop circuits; reload software if needed."/>
    <x v="0"/>
    <s v="gate 10 fault"/>
    <s v="all gates fixation and baps are adjusted"/>
    <x v="1"/>
    <d v="2026-06-30T00:00:00"/>
    <x v="1"/>
    <n v="1"/>
    <n v="9"/>
    <n v="54"/>
    <x v="0"/>
    <m/>
  </r>
  <r>
    <x v="406"/>
    <x v="6"/>
    <x v="1"/>
    <d v="2026-05-25T00:00:00"/>
    <x v="0"/>
    <m/>
    <m/>
    <s v="Warranty - no deisel start"/>
    <x v="394"/>
    <d v="2026-05-25T16:40:00"/>
    <x v="10"/>
    <x v="5"/>
    <x v="23"/>
    <n v="30"/>
    <x v="4"/>
    <x v="4"/>
    <s v="Loss of command response, unsafe operating condition, and immediate operational downtime."/>
    <n v="8"/>
    <n v="6"/>
    <n v="5"/>
    <n v="7"/>
    <n v="2"/>
    <n v="8"/>
    <x v="7"/>
    <s v="Check control PLC, HMI comms, E-stop circuits; reload software if needed."/>
    <x v="0"/>
    <s v="hoist Pos fault"/>
    <s v="synch pos"/>
    <x v="1"/>
    <d v="2026-02-10T00:00:00"/>
    <x v="0"/>
    <n v="2"/>
    <n v="8"/>
    <n v="112"/>
    <x v="0"/>
    <m/>
  </r>
  <r>
    <x v="407"/>
    <x v="41"/>
    <x v="1"/>
    <d v="2026-05-28T00:00:00"/>
    <x v="0"/>
    <m/>
    <m/>
    <s v="warranty order for RTG37 crankshaft seal"/>
    <x v="395"/>
    <d v="2026-05-26T15:23:46"/>
    <x v="13"/>
    <x v="5"/>
    <x v="23"/>
    <n v="9"/>
    <x v="5"/>
    <x v="5"/>
    <s v="Operational performance degradation and need for maintenance review."/>
    <n v="8"/>
    <n v="0"/>
    <n v="3"/>
    <n v="6"/>
    <n v="5"/>
    <n v="1"/>
    <x v="5"/>
    <s v="Review failure &amp; perform RCA"/>
    <x v="0"/>
    <s v="due to rough handling"/>
    <s v="instructed OP to unlock and laning properly"/>
    <x v="0"/>
    <d v="2026-06-30T00:00:00"/>
    <x v="1"/>
    <n v="5"/>
    <n v="1"/>
    <n v="30"/>
    <x v="0"/>
    <m/>
  </r>
  <r>
    <x v="408"/>
    <x v="0"/>
    <x v="0"/>
    <d v="2026-05-30T00:00:00"/>
    <x v="0"/>
    <m/>
    <m/>
    <s v="backreach Gate#10 no checked fault"/>
    <x v="396"/>
    <d v="2026-05-30T13:41:20"/>
    <x v="14"/>
    <x v="5"/>
    <x v="23"/>
    <n v="7.8000000000000007"/>
    <x v="4"/>
    <x v="4"/>
    <s v="Loss of command response, unsafe operating condition, and immediate operational downtime."/>
    <n v="9"/>
    <n v="6"/>
    <n v="3"/>
    <n v="6"/>
    <n v="2"/>
    <n v="10"/>
    <x v="17"/>
    <s v="Check control PLC, HMI comms, E-stop circuits; reload software if needed."/>
    <x v="0"/>
    <s v="hoist MOMO drivecliq cable issue"/>
    <s v="replaced cable by siemens"/>
    <x v="1"/>
    <d v="2026-12-10T00:00:00"/>
    <x v="1"/>
    <n v="1"/>
    <n v="7"/>
    <n v="42"/>
    <x v="0"/>
    <m/>
  </r>
  <r>
    <x v="409"/>
    <x v="2"/>
    <x v="0"/>
    <d v="2026-05-31T00:00:00"/>
    <x v="0"/>
    <m/>
    <m/>
    <s v="gantry rail clamp seaside left fault"/>
    <x v="183"/>
    <d v="2026-05-30T19:13:00"/>
    <x v="23"/>
    <x v="5"/>
    <x v="23"/>
    <n v="13.2"/>
    <x v="12"/>
    <x v="12"/>
    <s v="Equipment cannot travel to position, causing job delay, queue buildup, and lower productivity."/>
    <n v="9"/>
    <n v="6"/>
    <n v="4"/>
    <n v="7"/>
    <n v="3"/>
    <n v="6"/>
    <x v="30"/>
    <s v="Inspect busbar/limit switches, travel drives and interlocks; test inverter and alignment."/>
    <x v="0"/>
    <s v="right hook attach signal missing"/>
    <s v="right hock attach not down"/>
    <x v="1"/>
    <d v="2026-06-30T00:00:00"/>
    <x v="0"/>
    <n v="3"/>
    <n v="6"/>
    <n v="126"/>
    <x v="0"/>
    <m/>
  </r>
  <r>
    <x v="410"/>
    <x v="11"/>
    <x v="0"/>
    <d v="2026-05-31T00:00:00"/>
    <x v="0"/>
    <m/>
    <m/>
    <s v="Boom slowdown,boom pos check fault"/>
    <x v="397"/>
    <d v="2026-05-30T22:15:00"/>
    <x v="0"/>
    <x v="5"/>
    <x v="23"/>
    <n v="10.200000000000001"/>
    <x v="5"/>
    <x v="5"/>
    <s v="Operational performance degradation and need for maintenance review."/>
    <n v="9"/>
    <n v="0"/>
    <n v="4"/>
    <n v="7"/>
    <n v="4"/>
    <n v="3"/>
    <x v="28"/>
    <s v="Review failure &amp; perform RCA"/>
    <x v="0"/>
    <s v="normal repair"/>
    <s v="no action needed "/>
    <x v="0"/>
    <d v="2026-06-30T00:00:00"/>
    <x v="0"/>
    <n v="4"/>
    <n v="3"/>
    <n v="84"/>
    <x v="0"/>
    <m/>
  </r>
  <r>
    <x v="411"/>
    <x v="28"/>
    <x v="1"/>
    <d v="2026-05-31T00:00:00"/>
    <x v="0"/>
    <m/>
    <m/>
    <s v="hoist brake releasing fault"/>
    <x v="398"/>
    <d v="2026-05-30T21:20:00"/>
    <x v="0"/>
    <x v="5"/>
    <x v="23"/>
    <n v="10.200000000000001"/>
    <x v="11"/>
    <x v="11"/>
    <s v="Unable to lift/lower load, container handling interruption, and berth or yard productivity loss."/>
    <n v="8"/>
    <n v="6"/>
    <n v="4"/>
    <n v="6"/>
    <n v="3"/>
    <n v="6"/>
    <x v="33"/>
    <s v="Check hoist brakes, over-travel limit switches, inverter alarms, motor and encoder."/>
    <x v="0"/>
    <s v="low battery due to power cut"/>
    <s v="replaced battery against claim"/>
    <x v="1"/>
    <d v="2025-12-27T00:00:00"/>
    <x v="1"/>
    <n v="1"/>
    <n v="3"/>
    <n v="18"/>
    <x v="0"/>
    <m/>
  </r>
  <r>
    <x v="412"/>
    <x v="42"/>
    <x v="1"/>
    <d v="2026-06-01T00:00:00"/>
    <x v="0"/>
    <m/>
    <m/>
    <s v="Warranty - No hoist - load cell error"/>
    <x v="399"/>
    <d v="2026-04-28T17:00:00"/>
    <x v="44"/>
    <x v="7"/>
    <x v="24"/>
    <n v="31.8"/>
    <x v="11"/>
    <x v="11"/>
    <s v="Unable to lift/lower load, container handling interruption, and berth or yard productivity loss."/>
    <n v="8"/>
    <n v="6"/>
    <n v="5"/>
    <n v="7"/>
    <n v="3"/>
    <n v="1"/>
    <x v="15"/>
    <s v="Check hoist brakes, over-travel limit switches, inverter alarms, motor and encoder."/>
    <x v="0"/>
    <s v="OP fault"/>
    <s v="Sessions for operators/supervisors/maintenance team and the system performance will be reviewed in the commissioning"/>
    <x v="0"/>
    <d v="2026-06-30T00:00:00"/>
    <x v="0"/>
    <n v="1"/>
    <n v="1"/>
    <n v="7"/>
    <x v="0"/>
    <m/>
  </r>
  <r>
    <x v="413"/>
    <x v="6"/>
    <x v="1"/>
    <d v="2026-06-04T00:00:00"/>
    <x v="0"/>
    <m/>
    <m/>
    <s v="Drive hoist tripped"/>
    <x v="185"/>
    <d v="2026-06-04T16:25:00"/>
    <x v="2"/>
    <x v="7"/>
    <x v="24"/>
    <n v="15"/>
    <x v="11"/>
    <x v="11"/>
    <s v="Unable to lift/lower load, container handling interruption, and berth or yard productivity loss."/>
    <n v="8"/>
    <n v="6"/>
    <n v="4"/>
    <n v="6"/>
    <n v="3"/>
    <n v="6"/>
    <x v="33"/>
    <s v="Check hoist brakes, over-travel limit switches, inverter alarms, motor and encoder."/>
    <x v="0"/>
    <s v="Operator fault"/>
    <s v="Sessions for operators/supervisors/maintenance team"/>
    <x v="1"/>
    <d v="2026-03-27T00:00:00"/>
    <x v="1"/>
    <n v="3"/>
    <n v="6"/>
    <n v="108"/>
    <x v="0"/>
    <m/>
  </r>
  <r>
    <x v="414"/>
    <x v="26"/>
    <x v="1"/>
    <d v="2026-06-05T00:00:00"/>
    <x v="0"/>
    <m/>
    <m/>
    <s v="gantry fault"/>
    <x v="400"/>
    <d v="2026-06-04T21:35:00"/>
    <x v="0"/>
    <x v="7"/>
    <x v="24"/>
    <n v="10.200000000000001"/>
    <x v="12"/>
    <x v="12"/>
    <s v="Equipment cannot travel to position, causing job delay, queue buildup, and lower productivity."/>
    <n v="8"/>
    <n v="6"/>
    <n v="4"/>
    <n v="6"/>
    <n v="3"/>
    <n v="10"/>
    <x v="35"/>
    <s v="Inspect busbar/limit switches, travel drives and interlocks; test inverter and alignment."/>
    <x v="0"/>
    <s v="OP fault"/>
    <s v="Sessions for operators/supervisors/maintenance team and the system performance will be reviewed in the commissioning"/>
    <x v="1"/>
    <d v="2026-06-30T00:00:00"/>
    <x v="1"/>
    <n v="1"/>
    <n v="9"/>
    <n v="54"/>
    <x v="0"/>
    <m/>
  </r>
  <r>
    <x v="415"/>
    <x v="10"/>
    <x v="0"/>
    <d v="2026-06-06T00:00:00"/>
    <x v="0"/>
    <m/>
    <m/>
    <s v="No boom down movement"/>
    <x v="401"/>
    <d v="2026-06-06T02:55:00"/>
    <x v="2"/>
    <x v="7"/>
    <x v="24"/>
    <n v="15"/>
    <x v="4"/>
    <x v="4"/>
    <s v="Loss of command response, unsafe operating condition, and immediate operational downtime."/>
    <n v="9"/>
    <n v="6"/>
    <n v="4"/>
    <n v="7"/>
    <n v="2"/>
    <n v="4"/>
    <x v="10"/>
    <s v="Check control PLC, HMI comms, E-stop circuits; reload software if needed."/>
    <x v="0"/>
    <m/>
    <m/>
    <x v="0"/>
    <m/>
    <x v="0"/>
    <n v="2"/>
    <n v="4"/>
    <n v="56"/>
    <x v="1"/>
    <m/>
  </r>
  <r>
    <x v="416"/>
    <x v="25"/>
    <x v="1"/>
    <d v="2026-06-06T00:00:00"/>
    <x v="0"/>
    <m/>
    <m/>
    <s v="no unlock movement"/>
    <x v="402"/>
    <d v="2026-06-06T01:30:00"/>
    <x v="0"/>
    <x v="7"/>
    <x v="24"/>
    <n v="10.200000000000001"/>
    <x v="4"/>
    <x v="4"/>
    <s v="Loss of command response, unsafe operating condition, and immediate operational downtime."/>
    <n v="8"/>
    <n v="6"/>
    <n v="4"/>
    <n v="6"/>
    <n v="2"/>
    <n v="2"/>
    <x v="27"/>
    <s v="Check control PLC, HMI comms, E-stop circuits; reload software if needed."/>
    <x v="0"/>
    <s v="safety cage mode not active"/>
    <s v="adjusted with OP"/>
    <x v="0"/>
    <d v="2026-06-30T00:00:00"/>
    <x v="1"/>
    <n v="1"/>
    <n v="1"/>
    <n v="6"/>
    <x v="0"/>
    <m/>
  </r>
  <r>
    <x v="417"/>
    <x v="10"/>
    <x v="0"/>
    <d v="2026-06-06T00:00:00"/>
    <x v="0"/>
    <m/>
    <m/>
    <s v="no boom down movement"/>
    <x v="401"/>
    <d v="2026-06-06T02:55:00"/>
    <x v="2"/>
    <x v="7"/>
    <x v="24"/>
    <n v="15"/>
    <x v="4"/>
    <x v="4"/>
    <s v="Loss of command response, unsafe operating condition, and immediate operational downtime."/>
    <n v="9"/>
    <n v="6"/>
    <n v="4"/>
    <n v="7"/>
    <n v="2"/>
    <n v="4"/>
    <x v="10"/>
    <s v="Check control PLC, HMI comms, E-stop circuits; reload software if needed."/>
    <x v="0"/>
    <s v="due to gantry mis alignment"/>
    <s v="project in progress"/>
    <x v="0"/>
    <d v="2026-03-20T00:00:00"/>
    <x v="0"/>
    <n v="2"/>
    <n v="4"/>
    <n v="56"/>
    <x v="0"/>
    <m/>
  </r>
  <r>
    <x v="418"/>
    <x v="30"/>
    <x v="1"/>
    <d v="2026-06-06T00:00:00"/>
    <x v="0"/>
    <m/>
    <m/>
    <s v="Engine no start / commu. fault A1001"/>
    <x v="403"/>
    <d v="2026-06-05T04:30:12"/>
    <x v="24"/>
    <x v="7"/>
    <x v="24"/>
    <n v="10.799999999999999"/>
    <x v="7"/>
    <x v="7"/>
    <s v="Equipment cannot be put into service, causing startup delay and lost operating time."/>
    <n v="8"/>
    <n v="6"/>
    <n v="4"/>
    <n v="6"/>
    <n v="4"/>
    <n v="1"/>
    <x v="27"/>
    <s v="Check battery voltage, starter relay and ECU inputs; verify enable interlocks."/>
    <x v="0"/>
    <m/>
    <m/>
    <x v="0"/>
    <d v="2026-06-30T00:00:00"/>
    <x v="1"/>
    <n v="4"/>
    <n v="1"/>
    <n v="24"/>
    <x v="1"/>
    <m/>
  </r>
  <r>
    <x v="419"/>
    <x v="6"/>
    <x v="1"/>
    <d v="2026-06-06T00:00:00"/>
    <x v="0"/>
    <m/>
    <m/>
    <s v="operator left consol loose"/>
    <x v="404"/>
    <d v="2026-06-05T06:40:47"/>
    <x v="0"/>
    <x v="7"/>
    <x v="24"/>
    <n v="10.200000000000001"/>
    <x v="5"/>
    <x v="5"/>
    <s v="Operational performance degradation and need for maintenance review."/>
    <n v="8"/>
    <n v="0"/>
    <n v="4"/>
    <n v="6"/>
    <n v="5"/>
    <n v="4"/>
    <x v="17"/>
    <s v="Review failure &amp; perform RCA"/>
    <x v="0"/>
    <m/>
    <m/>
    <x v="1"/>
    <m/>
    <x v="1"/>
    <n v="5"/>
    <n v="4"/>
    <n v="120"/>
    <x v="1"/>
    <m/>
  </r>
  <r>
    <x v="420"/>
    <x v="5"/>
    <x v="0"/>
    <d v="2026-06-06T00:00:00"/>
    <x v="0"/>
    <m/>
    <m/>
    <s v="Landed Hold Fault"/>
    <x v="405"/>
    <d v="2026-06-05T06:23:39"/>
    <x v="5"/>
    <x v="7"/>
    <x v="24"/>
    <n v="8.4"/>
    <x v="6"/>
    <x v="6"/>
    <s v="Mislanding, handling delay, risk of cargo/spreader damage, and reduced operating accuracy."/>
    <n v="9"/>
    <n v="6"/>
    <n v="3"/>
    <n v="6"/>
    <n v="8"/>
    <n v="4"/>
    <x v="6"/>
    <s v="Check landing sensors and operator guidance; calibrate spreader position sensors."/>
    <x v="0"/>
    <s v="Operator fault"/>
    <s v="Sessions for operators/supervisors/maintenance team"/>
    <x v="1"/>
    <d v="2026-03-06T00:00:00"/>
    <x v="1"/>
    <n v="8"/>
    <n v="4"/>
    <n v="192"/>
    <x v="0"/>
    <m/>
  </r>
  <r>
    <x v="421"/>
    <x v="2"/>
    <x v="0"/>
    <d v="2026-06-06T00:00:00"/>
    <x v="0"/>
    <m/>
    <m/>
    <s v="Landed Hold Fault"/>
    <x v="406"/>
    <d v="2026-06-05T04:50:41"/>
    <x v="7"/>
    <x v="7"/>
    <x v="24"/>
    <n v="9.6"/>
    <x v="6"/>
    <x v="6"/>
    <s v="Mislanding, handling delay, risk of cargo/spreader damage, and reduced operating accuracy."/>
    <n v="9"/>
    <n v="6"/>
    <n v="3"/>
    <n v="6"/>
    <n v="8"/>
    <n v="2"/>
    <x v="12"/>
    <s v="Check landing sensors and operator guidance; calibrate spreader position sensors."/>
    <x v="0"/>
    <s v="PLC stop"/>
    <s v="run PLC"/>
    <x v="0"/>
    <d v="2026-06-30T00:00:00"/>
    <x v="1"/>
    <n v="8"/>
    <n v="2"/>
    <n v="96"/>
    <x v="0"/>
    <m/>
  </r>
  <r>
    <x v="422"/>
    <x v="5"/>
    <x v="0"/>
    <d v="2026-06-06T00:00:00"/>
    <x v="0"/>
    <m/>
    <m/>
    <s v="No spreader lock command"/>
    <x v="407"/>
    <d v="2026-06-05T06:15:02"/>
    <x v="25"/>
    <x v="7"/>
    <x v="24"/>
    <n v="4.2"/>
    <x v="4"/>
    <x v="4"/>
    <s v="Loss of command response, unsafe operating condition, and immediate operational downtime."/>
    <n v="9"/>
    <n v="6"/>
    <n v="3"/>
    <n v="6"/>
    <n v="2"/>
    <n v="6"/>
    <x v="16"/>
    <s v="Check control PLC, HMI comms, E-stop circuits; reload software if needed."/>
    <x v="0"/>
    <s v="trolley position check sensor fault"/>
    <s v="the magnitic fixation was incorrect and was adjusted"/>
    <x v="0"/>
    <d v="2026-06-30T00:00:00"/>
    <x v="1"/>
    <n v="1"/>
    <n v="5"/>
    <n v="30"/>
    <x v="0"/>
    <m/>
  </r>
  <r>
    <x v="423"/>
    <x v="30"/>
    <x v="1"/>
    <d v="2026-06-06T00:00:00"/>
    <x v="0"/>
    <m/>
    <m/>
    <s v="Side shift noise"/>
    <x v="408"/>
    <d v="2026-06-06T07:23:00"/>
    <x v="14"/>
    <x v="7"/>
    <x v="24"/>
    <n v="7.8000000000000007"/>
    <x v="4"/>
    <x v="4"/>
    <s v="Loss of command response, unsafe operating condition, and immediate operational downtime."/>
    <n v="8"/>
    <n v="6"/>
    <n v="3"/>
    <n v="6"/>
    <n v="2"/>
    <n v="5"/>
    <x v="36"/>
    <s v="Check control PLC, HMI comms, E-stop circuits; reload software if needed."/>
    <x v="0"/>
    <s v="Operator fault"/>
    <s v="adjusted manually"/>
    <x v="0"/>
    <d v="2026-03-06T00:00:00"/>
    <x v="1"/>
    <n v="1"/>
    <n v="4"/>
    <n v="24"/>
    <x v="0"/>
    <m/>
  </r>
  <r>
    <x v="424"/>
    <x v="13"/>
    <x v="0"/>
    <d v="2026-06-06T00:00:00"/>
    <x v="0"/>
    <m/>
    <m/>
    <s v="Oil leakage in ganty railbrake"/>
    <x v="409"/>
    <d v="2026-06-06T10:28:00"/>
    <x v="14"/>
    <x v="7"/>
    <x v="24"/>
    <n v="7.8000000000000007"/>
    <x v="26"/>
    <x v="26"/>
    <s v="Unsafe motion control, increased accident risk, and equipment availability restriction."/>
    <n v="9"/>
    <n v="6"/>
    <n v="3"/>
    <n v="6"/>
    <n v="5"/>
    <n v="3"/>
    <x v="23"/>
    <s v="Inspect brake assemblies, lines and sensors; adjust/bleed and function-test."/>
    <x v="0"/>
    <s v="lack op operator awarness by autosteering procedures"/>
    <s v="Conduct session for operation "/>
    <x v="0"/>
    <d v="2026-12-10T00:00:00"/>
    <x v="1"/>
    <n v="5"/>
    <n v="3"/>
    <n v="90"/>
    <x v="0"/>
    <m/>
  </r>
  <r>
    <x v="425"/>
    <x v="43"/>
    <x v="2"/>
    <d v="2026-06-09T00:00:00"/>
    <x v="0"/>
    <m/>
    <m/>
    <s v="operator left side window accident"/>
    <x v="410"/>
    <d v="2026-06-08T17:30:00"/>
    <x v="10"/>
    <x v="7"/>
    <x v="26"/>
    <n v="30"/>
    <x v="5"/>
    <x v="5"/>
    <s v="Operational performance degradation and need for maintenance review."/>
    <n v="6"/>
    <n v="0"/>
    <n v="5"/>
    <n v="6"/>
    <n v="6"/>
    <n v="1"/>
    <x v="14"/>
    <s v="Review failure &amp; perform RCA"/>
    <x v="0"/>
    <s v="gate issue"/>
    <s v="all gates fixation and baps are adjusted"/>
    <x v="0"/>
    <d v="2026-06-30T00:00:00"/>
    <x v="1"/>
    <n v="5"/>
    <n v="1"/>
    <n v="30"/>
    <x v="0"/>
    <m/>
  </r>
  <r>
    <x v="426"/>
    <x v="44"/>
    <x v="2"/>
    <d v="2026-06-13T00:00:00"/>
    <x v="0"/>
    <m/>
    <m/>
    <s v="Warranty - AC issue"/>
    <x v="411"/>
    <d v="2026-06-13T10:27:00"/>
    <x v="4"/>
    <x v="7"/>
    <x v="26"/>
    <n v="7.1999999999999993"/>
    <x v="5"/>
    <x v="5"/>
    <s v="Operational performance degradation and need for maintenance review."/>
    <n v="6"/>
    <n v="0"/>
    <n v="3"/>
    <n v="5"/>
    <n v="6"/>
    <n v="1"/>
    <x v="5"/>
    <s v="Review failure &amp; perform RCA"/>
    <x v="0"/>
    <s v="container unbalance"/>
    <s v="adjusted by side shift"/>
    <x v="0"/>
    <d v="2026-06-29T00:00:00"/>
    <x v="2"/>
    <n v="5"/>
    <n v="1"/>
    <n v="25"/>
    <x v="0"/>
    <m/>
  </r>
  <r>
    <x v="427"/>
    <x v="30"/>
    <x v="1"/>
    <d v="2026-06-15T00:00:00"/>
    <x v="0"/>
    <m/>
    <m/>
    <s v="Trolley noise while movement"/>
    <x v="412"/>
    <d v="2026-06-15T04:20:00"/>
    <x v="8"/>
    <x v="7"/>
    <x v="30"/>
    <n v="19.8"/>
    <x v="2"/>
    <x v="2"/>
    <s v="Inability to position spreader correctly, cycle interruption, and handling delay."/>
    <n v="8"/>
    <n v="6"/>
    <n v="4"/>
    <n v="6"/>
    <n v="3"/>
    <n v="6"/>
    <x v="33"/>
    <s v="Inspect trolley drives, cable reels and limit switches; test trolley inverter."/>
    <x v="0"/>
    <s v="Operator fault"/>
    <s v="Sessions for operators/supervisors/maintenance team"/>
    <x v="1"/>
    <d v="2026-03-27T00:00:00"/>
    <x v="1"/>
    <n v="3"/>
    <n v="6"/>
    <n v="108"/>
    <x v="0"/>
    <m/>
  </r>
  <r>
    <x v="428"/>
    <x v="19"/>
    <x v="1"/>
    <d v="2026-06-17T00:00:00"/>
    <x v="0"/>
    <m/>
    <m/>
    <s v="Headblock sideshift MCB feedback missing"/>
    <x v="413"/>
    <d v="2026-06-16T09:35:00"/>
    <x v="0"/>
    <x v="7"/>
    <x v="30"/>
    <n v="10.200000000000001"/>
    <x v="25"/>
    <x v="25"/>
    <s v="Circuit isolation, equipment function loss, and recurring stoppage until root cause is removed."/>
    <n v="8"/>
    <n v="5"/>
    <n v="4"/>
    <n v="6"/>
    <n v="3"/>
    <n v="1"/>
    <x v="13"/>
    <s v="Investigate overload/short; inspect drive and cables; ramp test before release."/>
    <x v="0"/>
    <m/>
    <m/>
    <x v="0"/>
    <m/>
    <x v="1"/>
    <n v="3"/>
    <n v="1"/>
    <n v="18"/>
    <x v="1"/>
    <m/>
  </r>
  <r>
    <x v="429"/>
    <x v="22"/>
    <x v="1"/>
    <d v="2026-06-19T00:00:00"/>
    <x v="0"/>
    <m/>
    <m/>
    <s v="busbar contact plate sensor active fault"/>
    <x v="414"/>
    <d v="2026-06-18T22:00:26"/>
    <x v="17"/>
    <x v="7"/>
    <x v="30"/>
    <n v="4.8"/>
    <x v="20"/>
    <x v="20"/>
    <s v="Loss of electrical supply during travel, movement interruption, and repeated operational stoppages."/>
    <n v="8"/>
    <n v="6"/>
    <n v="3"/>
    <n v="6"/>
    <n v="3"/>
    <n v="2"/>
    <x v="14"/>
    <s v="Clean/lubricate busbar; realign arms; verify contactor and circuit breaker."/>
    <x v="0"/>
    <s v="gantry near to busbar"/>
    <s v="adjusted by manual steering"/>
    <x v="0"/>
    <d v="2026-07-05T00:00:00"/>
    <x v="1"/>
    <n v="2"/>
    <n v="1"/>
    <n v="12"/>
    <x v="0"/>
    <m/>
  </r>
  <r>
    <x v="430"/>
    <x v="45"/>
    <x v="2"/>
    <d v="2026-06-22T00:00:00"/>
    <x v="0"/>
    <m/>
    <m/>
    <s v="Air was bled from the fuel line circuit"/>
    <x v="415"/>
    <d v="2026-06-22T17:55:49"/>
    <x v="27"/>
    <x v="7"/>
    <x v="27"/>
    <n v="15.600000000000001"/>
    <x v="5"/>
    <x v="5"/>
    <s v="Operational performance degradation and need for maintenance review."/>
    <n v="6"/>
    <n v="0"/>
    <n v="4"/>
    <n v="5"/>
    <n v="6"/>
    <n v="1"/>
    <x v="5"/>
    <s v="Review failure &amp; perform RCA"/>
    <x v="0"/>
    <s v="spreader in cell guide"/>
    <s v="adjusted with OP"/>
    <x v="0"/>
    <d v="2026-06-30T00:00:00"/>
    <x v="2"/>
    <n v="5"/>
    <n v="1"/>
    <n v="25"/>
    <x v="0"/>
    <m/>
  </r>
  <r>
    <x v="431"/>
    <x v="9"/>
    <x v="1"/>
    <d v="2026-06-23T00:00:00"/>
    <x v="0"/>
    <m/>
    <m/>
    <s v="operator CMS problem"/>
    <x v="416"/>
    <d v="2026-06-23T12:25:08"/>
    <x v="1"/>
    <x v="7"/>
    <x v="27"/>
    <n v="12"/>
    <x v="5"/>
    <x v="5"/>
    <s v="Operational performance degradation and need for maintenance review."/>
    <n v="8"/>
    <n v="0"/>
    <n v="4"/>
    <n v="6"/>
    <n v="5"/>
    <n v="4"/>
    <x v="17"/>
    <s v="Review failure &amp; perform RCA"/>
    <x v="0"/>
    <m/>
    <m/>
    <x v="1"/>
    <d v="2025-12-19T00:00:00"/>
    <x v="1"/>
    <n v="5"/>
    <n v="4"/>
    <n v="120"/>
    <x v="1"/>
    <m/>
  </r>
  <r>
    <x v="432"/>
    <x v="2"/>
    <x v="0"/>
    <d v="2026-06-27T00:00:00"/>
    <x v="0"/>
    <m/>
    <m/>
    <s v="gantry motor #15 C.B trip"/>
    <x v="417"/>
    <d v="2026-06-27T02:50:48"/>
    <x v="7"/>
    <x v="7"/>
    <x v="27"/>
    <n v="9.6"/>
    <x v="12"/>
    <x v="12"/>
    <s v="Equipment cannot travel to position, causing job delay, queue buildup, and lower productivity."/>
    <n v="9"/>
    <n v="6"/>
    <n v="3"/>
    <n v="6"/>
    <n v="3"/>
    <n v="6"/>
    <x v="33"/>
    <s v="Inspect busbar/limit switches, travel drives and interlocks; test inverter and alignment."/>
    <x v="0"/>
    <s v="laseer sensor fault"/>
    <s v="cleaned sensor"/>
    <x v="1"/>
    <d v="2026-06-30T00:00:00"/>
    <x v="1"/>
    <n v="1"/>
    <n v="4"/>
    <n v="24"/>
    <x v="0"/>
    <m/>
  </r>
  <r>
    <x v="433"/>
    <x v="28"/>
    <x v="1"/>
    <d v="2026-06-27T00:00:00"/>
    <x v="0"/>
    <m/>
    <m/>
    <s v="low engine oil level"/>
    <x v="418"/>
    <d v="2026-06-27T17:27:00"/>
    <x v="15"/>
    <x v="7"/>
    <x v="27"/>
    <n v="13.8"/>
    <x v="1"/>
    <x v="1"/>
    <s v="Reduced machine performance, slow operation, and risk of complete shutdown under load."/>
    <n v="8"/>
    <n v="6"/>
    <n v="4"/>
    <n v="6"/>
    <n v="4"/>
    <n v="1"/>
    <x v="27"/>
    <s v="Download engine ECU faults; inspect fuel/air filters; test turbo and injectors."/>
    <x v="0"/>
    <s v="low battary level "/>
    <s v="charged the battaries and monitor charging cycle "/>
    <x v="0"/>
    <d v="2025-12-04T00:00:00"/>
    <x v="1"/>
    <n v="2"/>
    <n v="1"/>
    <n v="12"/>
    <x v="0"/>
    <m/>
  </r>
  <r>
    <x v="434"/>
    <x v="19"/>
    <x v="1"/>
    <d v="2026-06-27T00:00:00"/>
    <x v="0"/>
    <m/>
    <m/>
    <s v="NO GANTRY MOVEMENT, TRIMOTION ARM UNLOCK"/>
    <x v="419"/>
    <d v="2026-06-27T18:07:00"/>
    <x v="17"/>
    <x v="7"/>
    <x v="27"/>
    <n v="4.8"/>
    <x v="12"/>
    <x v="12"/>
    <s v="Equipment cannot travel to position, causing job delay, queue buildup, and lower productivity."/>
    <n v="8"/>
    <n v="6"/>
    <n v="3"/>
    <n v="6"/>
    <n v="3"/>
    <n v="7"/>
    <x v="30"/>
    <s v="Inspect busbar/limit switches, travel drives and interlocks; test inverter and alignment."/>
    <x v="0"/>
    <s v="pressure sensor was loose"/>
    <s v="retightened pressure sensor"/>
    <x v="1"/>
    <m/>
    <x v="1"/>
    <n v="1"/>
    <n v="5"/>
    <n v="30"/>
    <x v="0"/>
    <m/>
  </r>
  <r>
    <x v="435"/>
    <x v="0"/>
    <x v="0"/>
    <d v="2026-06-28T00:00:00"/>
    <x v="0"/>
    <m/>
    <m/>
    <s v="no hoist movement"/>
    <x v="420"/>
    <d v="2026-06-28T12:05:00"/>
    <x v="2"/>
    <x v="7"/>
    <x v="27"/>
    <n v="15"/>
    <x v="11"/>
    <x v="11"/>
    <s v="Unable to lift/lower load, container handling interruption, and berth or yard productivity loss."/>
    <n v="9"/>
    <n v="6"/>
    <n v="4"/>
    <n v="7"/>
    <n v="3"/>
    <n v="6"/>
    <x v="30"/>
    <s v="Check hoist brakes, over-travel limit switches, inverter alarms, motor and encoder."/>
    <x v="0"/>
    <s v="gantry far from busbar"/>
    <s v="adjusted by manual steering"/>
    <x v="1"/>
    <d v="2026-07-06T00:00:00"/>
    <x v="0"/>
    <n v="2"/>
    <n v="5"/>
    <n v="70"/>
    <x v="0"/>
    <m/>
  </r>
  <r>
    <x v="436"/>
    <x v="28"/>
    <x v="1"/>
    <d v="2026-07-04T00:00:00"/>
    <x v="0"/>
    <m/>
    <m/>
    <s v="trolly noise"/>
    <x v="421"/>
    <d v="2026-07-04T12:56:00"/>
    <x v="0"/>
    <x v="8"/>
    <x v="28"/>
    <n v="10.200000000000001"/>
    <x v="4"/>
    <x v="4"/>
    <s v="Loss of command response, unsafe operating condition, and immediate operational downtime."/>
    <n v="8"/>
    <n v="6"/>
    <n v="4"/>
    <n v="6"/>
    <n v="2"/>
    <n v="8"/>
    <x v="12"/>
    <s v="Check control PLC, HMI comms, E-stop circuits; reload software if needed."/>
    <x v="0"/>
    <s v="steering fault near to busbar"/>
    <s v="adjusted by manual steering"/>
    <x v="0"/>
    <d v="2026-07-06T00:00:00"/>
    <x v="1"/>
    <n v="1"/>
    <n v="7"/>
    <n v="42"/>
    <x v="0"/>
    <m/>
  </r>
  <r>
    <x v="437"/>
    <x v="46"/>
    <x v="3"/>
    <d v="2026-07-05T00:00:00"/>
    <x v="0"/>
    <m/>
    <m/>
    <s v="spreader oil pressure sensor leakage."/>
    <x v="422"/>
    <d v="2026-07-04T21:30:51"/>
    <x v="45"/>
    <x v="8"/>
    <x v="28"/>
    <n v="5.3999999999999995"/>
    <x v="23"/>
    <x v="23"/>
    <s v="Loss of fluid, contamination risk, performance degradation, and possible secondary component damage."/>
    <n v="7"/>
    <n v="5"/>
    <n v="3"/>
    <n v="5"/>
    <n v="2"/>
    <n v="1"/>
    <x v="40"/>
    <s v="Identify leak source; replace seals/hoses; clean area and recheck after operation."/>
    <x v="0"/>
    <s v="CB tripped"/>
    <s v="sensor fixation plate fixation was adjusted in all RETGs"/>
    <x v="0"/>
    <d v="2026-06-30T00:00:00"/>
    <x v="2"/>
    <n v="1"/>
    <n v="1"/>
    <n v="5"/>
    <x v="0"/>
    <m/>
  </r>
  <r>
    <x v="438"/>
    <x v="21"/>
    <x v="1"/>
    <d v="2026-07-08T00:00:00"/>
    <x v="1"/>
    <m/>
    <m/>
    <s v="no gantry movement"/>
    <x v="423"/>
    <d v="2026-07-08T02:29:00"/>
    <x v="46"/>
    <x v="8"/>
    <x v="29"/>
    <n v="49.199999999999996"/>
    <x v="12"/>
    <x v="12"/>
    <s v="Equipment cannot travel to position, causing job delay, queue buildup, and lower productivity."/>
    <n v="8"/>
    <n v="6"/>
    <n v="5"/>
    <n v="7"/>
    <n v="3"/>
    <n v="5"/>
    <x v="4"/>
    <s v="Inspect busbar/limit switches, travel drives and interlocks; test inverter and alignment."/>
    <x v="0"/>
    <s v="pump CB tripped"/>
    <s v="SP 6 hour meter and replaced against claim"/>
    <x v="1"/>
    <d v="2026-06-30T00:00:00"/>
    <x v="0"/>
    <n v="1"/>
    <n v="2"/>
    <n v="14"/>
    <x v="0"/>
    <m/>
  </r>
  <r>
    <x v="439"/>
    <x v="6"/>
    <x v="1"/>
    <d v="2026-07-08T00:00:00"/>
    <x v="0"/>
    <m/>
    <m/>
    <s v="diesel not ready"/>
    <x v="424"/>
    <d v="2026-07-08T08:11:00"/>
    <x v="2"/>
    <x v="8"/>
    <x v="29"/>
    <n v="15"/>
    <x v="3"/>
    <x v="3"/>
    <s v="Machine unavailable for service, immediate downtime, and possible operational backlog."/>
    <n v="8"/>
    <n v="6"/>
    <n v="4"/>
    <n v="6"/>
    <n v="4"/>
    <n v="2"/>
    <x v="1"/>
    <s v="Check battery/ECU/priming; verify fuel line and filters; test starter circuit."/>
    <x v="0"/>
    <s v="Main trans SB tripped"/>
    <s v="reconnected"/>
    <x v="0"/>
    <d v="2026-06-30T00:00:00"/>
    <x v="1"/>
    <n v="4"/>
    <n v="2"/>
    <n v="48"/>
    <x v="0"/>
    <m/>
  </r>
  <r>
    <x v="440"/>
    <x v="30"/>
    <x v="1"/>
    <d v="2026-07-09T00:00:00"/>
    <x v="1"/>
    <m/>
    <m/>
    <s v="noise while moving trolley"/>
    <x v="425"/>
    <d v="2026-07-09T00:38:00"/>
    <x v="0"/>
    <x v="8"/>
    <x v="29"/>
    <n v="10.200000000000001"/>
    <x v="2"/>
    <x v="2"/>
    <s v="Inability to position spreader correctly, cycle interruption, and handling delay."/>
    <n v="8"/>
    <n v="6"/>
    <n v="4"/>
    <n v="6"/>
    <n v="3"/>
    <n v="6"/>
    <x v="33"/>
    <s v="Inspect trolley drives, cable reels and limit switches; test trolley inverter."/>
    <x v="0"/>
    <s v="noise due to trolley frictio after gantry movement"/>
    <s v="instructed OP to move gantry again and test"/>
    <x v="1"/>
    <d v="2026-06-30T00:00:00"/>
    <x v="1"/>
    <n v="1"/>
    <n v="5"/>
    <n v="30"/>
    <x v="0"/>
    <m/>
  </r>
  <r>
    <x v="441"/>
    <x v="19"/>
    <x v="1"/>
    <d v="2026-07-09T00:00:00"/>
    <x v="1"/>
    <m/>
    <m/>
    <s v="no gantry movement"/>
    <x v="426"/>
    <d v="2026-07-09T02:40:00"/>
    <x v="0"/>
    <x v="8"/>
    <x v="29"/>
    <n v="10.200000000000001"/>
    <x v="12"/>
    <x v="12"/>
    <s v="Equipment cannot travel to position, causing job delay, queue buildup, and lower productivity."/>
    <n v="8"/>
    <n v="6"/>
    <n v="4"/>
    <n v="6"/>
    <n v="3"/>
    <n v="7"/>
    <x v="30"/>
    <s v="Inspect busbar/limit switches, travel drives and interlocks; test inverter and alignment."/>
    <x v="0"/>
    <m/>
    <m/>
    <x v="1"/>
    <m/>
    <x v="1"/>
    <n v="3"/>
    <n v="7"/>
    <n v="126"/>
    <x v="1"/>
    <m/>
  </r>
  <r>
    <x v="442"/>
    <x v="22"/>
    <x v="1"/>
    <d v="2026-07-09T00:00:00"/>
    <x v="0"/>
    <m/>
    <m/>
    <s v="busbar push plate b6 fault"/>
    <x v="427"/>
    <d v="2026-07-09T16:15:51"/>
    <x v="27"/>
    <x v="8"/>
    <x v="29"/>
    <n v="15.600000000000001"/>
    <x v="20"/>
    <x v="20"/>
    <s v="Loss of electrical supply during travel, movement interruption, and repeated operational stoppages."/>
    <n v="8"/>
    <n v="6"/>
    <n v="4"/>
    <n v="6"/>
    <n v="3"/>
    <n v="2"/>
    <x v="14"/>
    <s v="Clean/lubricate busbar; realign arms; verify contactor and circuit breaker."/>
    <x v="0"/>
    <s v="busbar push plate b6 fault"/>
    <s v="busbar was too close and adjusted manual steering,op fault"/>
    <x v="0"/>
    <m/>
    <x v="1"/>
    <n v="2"/>
    <n v="1"/>
    <n v="12"/>
    <x v="0"/>
    <m/>
  </r>
  <r>
    <x v="443"/>
    <x v="26"/>
    <x v="1"/>
    <d v="2026-07-10T00:00:00"/>
    <x v="1"/>
    <m/>
    <m/>
    <s v="NO gantry movement,"/>
    <x v="428"/>
    <d v="2026-07-09T20:20:00"/>
    <x v="24"/>
    <x v="8"/>
    <x v="29"/>
    <n v="10.799999999999999"/>
    <x v="12"/>
    <x v="12"/>
    <s v="Equipment cannot travel to position, causing job delay, queue buildup, and lower productivity."/>
    <n v="8"/>
    <n v="6"/>
    <n v="4"/>
    <n v="6"/>
    <n v="3"/>
    <n v="10"/>
    <x v="35"/>
    <s v="Inspect busbar/limit switches, travel drives and interlocks; test inverter and alignment."/>
    <x v="0"/>
    <s v="anticollision fault due to misaligned flat rack container located"/>
    <s v="advise op to use anticollision bypass"/>
    <x v="1"/>
    <d v="2026-07-11T00:00:00"/>
    <x v="1"/>
    <n v="3"/>
    <n v="10"/>
    <n v="180"/>
    <x v="0"/>
    <m/>
  </r>
  <r>
    <x v="444"/>
    <x v="7"/>
    <x v="1"/>
    <d v="2026-07-10T00:00:00"/>
    <x v="0"/>
    <m/>
    <m/>
    <s v="no spreader movement"/>
    <x v="429"/>
    <d v="2026-07-10T16:35:56"/>
    <x v="45"/>
    <x v="8"/>
    <x v="29"/>
    <n v="5.3999999999999995"/>
    <x v="4"/>
    <x v="4"/>
    <s v="Loss of command response, unsafe operating condition, and immediate operational downtime."/>
    <n v="8"/>
    <n v="6"/>
    <n v="3"/>
    <n v="6"/>
    <n v="2"/>
    <n v="2"/>
    <x v="27"/>
    <s v="Check control PLC, HMI comms, E-stop circuits; reload software if needed."/>
    <x v="0"/>
    <s v="radar sensor active"/>
    <s v="activated anticollision bypass"/>
    <x v="0"/>
    <d v="2026-02-10T00:00:00"/>
    <x v="1"/>
    <n v="2"/>
    <n v="2"/>
    <n v="24"/>
    <x v="0"/>
    <m/>
  </r>
  <r>
    <x v="445"/>
    <x v="6"/>
    <x v="1"/>
    <d v="2026-07-10T00:00:00"/>
    <x v="0"/>
    <m/>
    <m/>
    <s v="plc batter switch not well openned"/>
    <x v="430"/>
    <d v="2026-07-10T17:43:48"/>
    <x v="2"/>
    <x v="8"/>
    <x v="29"/>
    <n v="15"/>
    <x v="4"/>
    <x v="4"/>
    <s v="Loss of command response, unsafe operating condition, and immediate operational downtime."/>
    <n v="8"/>
    <n v="6"/>
    <n v="4"/>
    <n v="6"/>
    <n v="2"/>
    <n v="8"/>
    <x v="12"/>
    <s v="Check control PLC, HMI comms, E-stop circuits; reload software if needed."/>
    <x v="0"/>
    <s v="water in fuel "/>
    <s v="replaced water separator"/>
    <x v="0"/>
    <d v="2026-06-30T00:00:00"/>
    <x v="1"/>
    <n v="1"/>
    <n v="5"/>
    <n v="30"/>
    <x v="0"/>
    <m/>
  </r>
  <r>
    <x v="446"/>
    <x v="6"/>
    <x v="1"/>
    <d v="2026-07-10T00:00:00"/>
    <x v="1"/>
    <m/>
    <m/>
    <s v="op moved from seat while moving trolley"/>
    <x v="431"/>
    <d v="2026-07-10T18:02:43"/>
    <x v="25"/>
    <x v="8"/>
    <x v="29"/>
    <n v="4.2"/>
    <x v="2"/>
    <x v="2"/>
    <s v="Inability to position spreader correctly, cycle interruption, and handling delay."/>
    <n v="8"/>
    <n v="6"/>
    <n v="3"/>
    <n v="6"/>
    <n v="3"/>
    <n v="2"/>
    <x v="14"/>
    <s v="Inspect trolley drives, cable reels and limit switches; test trolley inverter."/>
    <x v="0"/>
    <s v="OP fault"/>
    <s v="adjusted with OP"/>
    <x v="0"/>
    <d v="2026-07-11T00:00:00"/>
    <x v="1"/>
    <n v="2"/>
    <n v="1"/>
    <n v="12"/>
    <x v="0"/>
    <m/>
  </r>
  <r>
    <x v="447"/>
    <x v="30"/>
    <x v="1"/>
    <d v="2026-07-12T00:00:00"/>
    <x v="1"/>
    <m/>
    <m/>
    <s v="Hoist eccentric load"/>
    <x v="432"/>
    <d v="2026-07-12T01:13:06"/>
    <x v="17"/>
    <x v="8"/>
    <x v="29"/>
    <n v="4.8"/>
    <x v="11"/>
    <x v="11"/>
    <s v="Unable to lift/lower load, container handling interruption, and berth or yard productivity loss."/>
    <n v="8"/>
    <n v="6"/>
    <n v="3"/>
    <n v="6"/>
    <n v="3"/>
    <n v="3"/>
    <x v="38"/>
    <s v="Check hoist brakes, over-travel limit switches, inverter alarms, motor and encoder."/>
    <x v="0"/>
    <s v="container unbalance"/>
    <s v="adjusted with OP"/>
    <x v="0"/>
    <d v="2026-07-13T00:00:00"/>
    <x v="1"/>
    <n v="2"/>
    <n v="2"/>
    <n v="24"/>
    <x v="0"/>
    <m/>
  </r>
  <r>
    <x v="448"/>
    <x v="3"/>
    <x v="1"/>
    <d v="2026-07-12T00:00:00"/>
    <x v="1"/>
    <m/>
    <m/>
    <s v="Hoist eccentric load"/>
    <x v="433"/>
    <d v="2026-07-12T01:49:56"/>
    <x v="4"/>
    <x v="8"/>
    <x v="29"/>
    <n v="7.1999999999999993"/>
    <x v="11"/>
    <x v="11"/>
    <s v="Unable to lift/lower load, container handling interruption, and berth or yard productivity loss."/>
    <n v="8"/>
    <n v="6"/>
    <n v="3"/>
    <n v="6"/>
    <n v="3"/>
    <n v="1"/>
    <x v="13"/>
    <s v="Check hoist brakes, over-travel limit switches, inverter alarms, motor and encoder."/>
    <x v="2"/>
    <s v="container unbalance"/>
    <s v="adjusted with OP"/>
    <x v="0"/>
    <d v="2026-07-13T00:00:00"/>
    <x v="1"/>
    <n v="2"/>
    <n v="1"/>
    <n v="12"/>
    <x v="0"/>
    <m/>
  </r>
  <r>
    <x v="449"/>
    <x v="22"/>
    <x v="1"/>
    <d v="2026-07-12T00:00:00"/>
    <x v="1"/>
    <m/>
    <m/>
    <s v="Hoist eccentric load"/>
    <x v="434"/>
    <d v="2026-07-12T02:00:10"/>
    <x v="47"/>
    <x v="8"/>
    <x v="29"/>
    <n v="18.600000000000001"/>
    <x v="11"/>
    <x v="11"/>
    <s v="Unable to lift/lower load, container handling interruption, and berth or yard productivity loss."/>
    <n v="8"/>
    <n v="6"/>
    <n v="4"/>
    <n v="6"/>
    <n v="3"/>
    <n v="2"/>
    <x v="14"/>
    <s v="Check hoist brakes, over-travel limit switches, inverter alarms, motor and encoder."/>
    <x v="0"/>
    <s v="external"/>
    <s v="external"/>
    <x v="0"/>
    <d v="2026-06-30T00:00:00"/>
    <x v="1"/>
    <n v="3"/>
    <n v="2"/>
    <n v="36"/>
    <x v="0"/>
    <m/>
  </r>
  <r>
    <x v="450"/>
    <x v="24"/>
    <x v="1"/>
    <d v="2026-07-12T00:00:00"/>
    <x v="1"/>
    <m/>
    <m/>
    <s v="no hoist"/>
    <x v="435"/>
    <d v="2026-07-12T08:10:00"/>
    <x v="17"/>
    <x v="8"/>
    <x v="29"/>
    <n v="4.8"/>
    <x v="11"/>
    <x v="11"/>
    <s v="Unable to lift/lower load, container handling interruption, and berth or yard productivity loss."/>
    <n v="8"/>
    <n v="6"/>
    <n v="3"/>
    <n v="6"/>
    <n v="3"/>
    <n v="5"/>
    <x v="23"/>
    <s v="Check hoist brakes, over-travel limit switches, inverter alarms, motor and encoder."/>
    <x v="0"/>
    <s v="unbalanced load"/>
    <s v="instruct operator to use side shift "/>
    <x v="0"/>
    <d v="2026-02-15T00:00:00"/>
    <x v="1"/>
    <n v="3"/>
    <n v="5"/>
    <n v="90"/>
    <x v="0"/>
    <m/>
  </r>
  <r>
    <x v="451"/>
    <x v="5"/>
    <x v="0"/>
    <d v="2026-07-12T00:00:00"/>
    <x v="0"/>
    <m/>
    <m/>
    <s v="hoist slow down in down direction"/>
    <x v="436"/>
    <d v="2026-07-12T09:46:00"/>
    <x v="1"/>
    <x v="8"/>
    <x v="29"/>
    <n v="12"/>
    <x v="11"/>
    <x v="11"/>
    <s v="Unable to lift/lower load, container handling interruption, and berth or yard productivity loss."/>
    <n v="9"/>
    <n v="6"/>
    <n v="4"/>
    <n v="7"/>
    <n v="3"/>
    <n v="6"/>
    <x v="30"/>
    <s v="Check hoist brakes, over-travel limit switches, inverter alarms, motor and encoder."/>
    <x v="0"/>
    <s v="HIS sensor defected"/>
    <s v="raised warranty claim"/>
    <x v="1"/>
    <d v="2026-06-30T00:00:00"/>
    <x v="0"/>
    <n v="3"/>
    <n v="6"/>
    <n v="126"/>
    <x v="0"/>
    <m/>
  </r>
  <r>
    <x v="452"/>
    <x v="27"/>
    <x v="1"/>
    <d v="2026-07-12T00:00:00"/>
    <x v="1"/>
    <m/>
    <m/>
    <s v="twist lock motion over time"/>
    <x v="437"/>
    <d v="2026-07-12T10:51:00"/>
    <x v="25"/>
    <x v="8"/>
    <x v="29"/>
    <n v="4.2"/>
    <x v="8"/>
    <x v="8"/>
    <s v="Operational performance degradation and need for maintenance review."/>
    <n v="8"/>
    <n v="4"/>
    <n v="3"/>
    <n v="6"/>
    <n v="7"/>
    <n v="2"/>
    <x v="28"/>
    <s v="Inspect and test limit switches and end stops; verify encoder calibration and control logic; reset faults and perform functional test."/>
    <x v="0"/>
    <s v="Operator fault"/>
    <s v="replaced by RIC"/>
    <x v="0"/>
    <d v="2026-12-10T00:00:00"/>
    <x v="1"/>
    <n v="5"/>
    <n v="1"/>
    <n v="30"/>
    <x v="0"/>
    <m/>
  </r>
  <r>
    <x v="453"/>
    <x v="26"/>
    <x v="1"/>
    <d v="2026-07-12T00:00:00"/>
    <x v="1"/>
    <m/>
    <m/>
    <s v="no gantry movement steering fault"/>
    <x v="438"/>
    <d v="2026-07-12T11:56:00"/>
    <x v="13"/>
    <x v="8"/>
    <x v="29"/>
    <n v="9"/>
    <x v="12"/>
    <x v="12"/>
    <s v="Equipment cannot travel to position, causing job delay, queue buildup, and lower productivity."/>
    <n v="8"/>
    <n v="6"/>
    <n v="3"/>
    <n v="6"/>
    <n v="3"/>
    <n v="10"/>
    <x v="35"/>
    <s v="Inspect busbar/limit switches, travel drives and interlocks; test inverter and alignment."/>
    <x v="0"/>
    <s v="damaged while handling"/>
    <s v="change it"/>
    <x v="1"/>
    <d v="2025-12-22T00:00:00"/>
    <x v="1"/>
    <n v="3"/>
    <n v="10"/>
    <n v="180"/>
    <x v="0"/>
    <m/>
  </r>
  <r>
    <x v="454"/>
    <x v="9"/>
    <x v="1"/>
    <d v="2026-07-13T00:00:00"/>
    <x v="1"/>
    <m/>
    <m/>
    <s v="auto-steering position not okay"/>
    <x v="439"/>
    <d v="2026-07-13T15:52:00"/>
    <x v="24"/>
    <x v="8"/>
    <x v="31"/>
    <n v="10.799999999999999"/>
    <x v="4"/>
    <x v="4"/>
    <s v="Loss of command response, unsafe operating condition, and immediate operational downtime."/>
    <n v="8"/>
    <n v="6"/>
    <n v="4"/>
    <n v="6"/>
    <n v="2"/>
    <n v="4"/>
    <x v="1"/>
    <s v="Check control PLC, HMI comms, E-stop circuits; reload software if needed."/>
    <x v="0"/>
    <s v="_x0009_oil leakage from transmission cooler"/>
    <s v="_x0009_retighten cooler lock nut"/>
    <x v="0"/>
    <d v="2026-06-30T00:00:00"/>
    <x v="1"/>
    <n v="1"/>
    <n v="3"/>
    <n v="18"/>
    <x v="0"/>
    <m/>
  </r>
  <r>
    <x v="455"/>
    <x v="6"/>
    <x v="1"/>
    <d v="2026-07-13T00:00:00"/>
    <x v="1"/>
    <m/>
    <m/>
    <s v="auto-steering position not okay"/>
    <x v="440"/>
    <d v="2026-07-13T17:11:00"/>
    <x v="13"/>
    <x v="8"/>
    <x v="31"/>
    <n v="9"/>
    <x v="4"/>
    <x v="4"/>
    <s v="Loss of command response, unsafe operating condition, and immediate operational downtime."/>
    <n v="8"/>
    <n v="6"/>
    <n v="3"/>
    <n v="6"/>
    <n v="2"/>
    <n v="8"/>
    <x v="12"/>
    <s v="Check control PLC, HMI comms, E-stop circuits; reload software if needed."/>
    <x v="0"/>
    <s v="trolley postion fault"/>
    <s v="TDF in progress"/>
    <x v="0"/>
    <d v="2026-06-30T00:00:00"/>
    <x v="1"/>
    <n v="2"/>
    <n v="8"/>
    <n v="96"/>
    <x v="0"/>
    <m/>
  </r>
  <r>
    <x v="456"/>
    <x v="41"/>
    <x v="1"/>
    <d v="2026-07-13T00:00:00"/>
    <x v="0"/>
    <m/>
    <m/>
    <s v="no hoist"/>
    <x v="441"/>
    <d v="2026-07-13T19:24:00"/>
    <x v="45"/>
    <x v="8"/>
    <x v="31"/>
    <n v="5.3999999999999995"/>
    <x v="11"/>
    <x v="11"/>
    <s v="Unable to lift/lower load, container handling interruption, and berth or yard productivity loss."/>
    <n v="8"/>
    <n v="6"/>
    <n v="3"/>
    <n v="6"/>
    <n v="3"/>
    <n v="1"/>
    <x v="13"/>
    <s v="Check hoist brakes, over-travel limit switches, inverter alarms, motor and encoder."/>
    <x v="0"/>
    <m/>
    <m/>
    <x v="0"/>
    <m/>
    <x v="1"/>
    <n v="3"/>
    <n v="1"/>
    <n v="18"/>
    <x v="1"/>
    <m/>
  </r>
  <r>
    <x v="457"/>
    <x v="22"/>
    <x v="1"/>
    <d v="2026-07-13T00:00:00"/>
    <x v="0"/>
    <m/>
    <m/>
    <s v="there is no unlock signal"/>
    <x v="442"/>
    <d v="2026-07-13T20:42:00"/>
    <x v="30"/>
    <x v="8"/>
    <x v="31"/>
    <n v="16.8"/>
    <x v="4"/>
    <x v="4"/>
    <s v="Loss of command response, unsafe operating condition, and immediate operational downtime."/>
    <n v="8"/>
    <n v="6"/>
    <n v="4"/>
    <n v="6"/>
    <n v="2"/>
    <n v="7"/>
    <x v="28"/>
    <s v="Check control PLC, HMI comms, E-stop circuits; reload software if needed."/>
    <x v="0"/>
    <m/>
    <m/>
    <x v="0"/>
    <m/>
    <x v="1"/>
    <n v="2"/>
    <n v="7"/>
    <n v="84"/>
    <x v="1"/>
    <m/>
  </r>
  <r>
    <x v="458"/>
    <x v="27"/>
    <x v="1"/>
    <d v="2026-07-14T00:00:00"/>
    <x v="1"/>
    <m/>
    <m/>
    <s v="no hoist"/>
    <x v="443"/>
    <d v="2026-07-14T22:54:00"/>
    <x v="4"/>
    <x v="8"/>
    <x v="31"/>
    <n v="7.1999999999999993"/>
    <x v="11"/>
    <x v="11"/>
    <s v="Unable to lift/lower load, container handling interruption, and berth or yard productivity loss."/>
    <n v="8"/>
    <n v="6"/>
    <n v="3"/>
    <n v="6"/>
    <n v="3"/>
    <n v="4"/>
    <x v="16"/>
    <s v="Check hoist brakes, over-travel limit switches, inverter alarms, motor and encoder."/>
    <x v="0"/>
    <s v="twist lock motion overtime"/>
    <s v="adjusted with OP"/>
    <x v="0"/>
    <d v="2026-07-15T00:00:00"/>
    <x v="1"/>
    <n v="2"/>
    <n v="3"/>
    <n v="36"/>
    <x v="0"/>
    <m/>
  </r>
  <r>
    <x v="459"/>
    <x v="15"/>
    <x v="1"/>
    <d v="2026-07-14T00:00:00"/>
    <x v="1"/>
    <m/>
    <m/>
    <s v="no gantry"/>
    <x v="444"/>
    <d v="2026-07-14T04:00:00"/>
    <x v="20"/>
    <x v="8"/>
    <x v="31"/>
    <n v="21"/>
    <x v="12"/>
    <x v="12"/>
    <s v="Equipment cannot travel to position, causing job delay, queue buildup, and lower productivity."/>
    <n v="8"/>
    <n v="6"/>
    <n v="4"/>
    <n v="6"/>
    <n v="3"/>
    <n v="7"/>
    <x v="30"/>
    <s v="Inspect busbar/limit switches, travel drives and interlocks; test inverter and alignment."/>
    <x v="0"/>
    <m/>
    <m/>
    <x v="1"/>
    <m/>
    <x v="1"/>
    <n v="3"/>
    <n v="7"/>
    <n v="126"/>
    <x v="1"/>
    <m/>
  </r>
  <r>
    <x v="460"/>
    <x v="5"/>
    <x v="0"/>
    <d v="2026-07-14T00:00:00"/>
    <x v="0"/>
    <m/>
    <m/>
    <s v="Hoist slow down because of HIS sensor"/>
    <x v="445"/>
    <d v="2026-07-13T18:29:00"/>
    <x v="31"/>
    <x v="8"/>
    <x v="31"/>
    <n v="3"/>
    <x v="11"/>
    <x v="11"/>
    <s v="Unable to lift/lower load, container handling interruption, and berth or yard productivity loss."/>
    <n v="9"/>
    <n v="6"/>
    <n v="3"/>
    <n v="6"/>
    <n v="3"/>
    <n v="6"/>
    <x v="33"/>
    <s v="Check hoist brakes, over-travel limit switches, inverter alarms, motor and encoder."/>
    <x v="0"/>
    <s v="sensor defected"/>
    <s v="raised warranty claim"/>
    <x v="1"/>
    <d v="2026-06-30T00:00:00"/>
    <x v="1"/>
    <n v="3"/>
    <n v="6"/>
    <n v="108"/>
    <x v="0"/>
    <m/>
  </r>
  <r>
    <x v="461"/>
    <x v="22"/>
    <x v="1"/>
    <d v="2026-07-14T00:00:00"/>
    <x v="0"/>
    <m/>
    <m/>
    <s v="no unlock signal"/>
    <x v="446"/>
    <d v="2026-07-13T18:54:00"/>
    <x v="15"/>
    <x v="8"/>
    <x v="31"/>
    <n v="13.8"/>
    <x v="4"/>
    <x v="4"/>
    <s v="Loss of command response, unsafe operating condition, and immediate operational downtime."/>
    <n v="8"/>
    <n v="6"/>
    <n v="4"/>
    <n v="6"/>
    <n v="2"/>
    <n v="7"/>
    <x v="28"/>
    <s v="Check control PLC, HMI comms, E-stop circuits; reload software if needed."/>
    <x v="0"/>
    <m/>
    <m/>
    <x v="0"/>
    <m/>
    <x v="1"/>
    <n v="2"/>
    <n v="7"/>
    <n v="84"/>
    <x v="1"/>
    <m/>
  </r>
  <r>
    <x v="462"/>
    <x v="6"/>
    <x v="1"/>
    <d v="2026-07-14T00:00:00"/>
    <x v="1"/>
    <m/>
    <m/>
    <s v="No gantry movement"/>
    <x v="447"/>
    <d v="2026-07-14T07:27:00"/>
    <x v="48"/>
    <x v="8"/>
    <x v="31"/>
    <n v="36"/>
    <x v="12"/>
    <x v="12"/>
    <s v="Equipment cannot travel to position, causing job delay, queue buildup, and lower productivity."/>
    <n v="8"/>
    <n v="6"/>
    <n v="5"/>
    <n v="7"/>
    <n v="3"/>
    <n v="9"/>
    <x v="34"/>
    <s v="Inspect busbar/limit switches, travel drives and interlocks; test inverter and alignment."/>
    <x v="0"/>
    <m/>
    <m/>
    <x v="1"/>
    <d v="2026-06-30T00:00:00"/>
    <x v="0"/>
    <n v="3"/>
    <n v="9"/>
    <n v="189"/>
    <x v="1"/>
    <m/>
  </r>
  <r>
    <x v="463"/>
    <x v="15"/>
    <x v="1"/>
    <d v="2026-07-14T00:00:00"/>
    <x v="1"/>
    <m/>
    <m/>
    <s v="auto-steering position not okay"/>
    <x v="448"/>
    <d v="2026-07-14T18:23:00"/>
    <x v="14"/>
    <x v="8"/>
    <x v="31"/>
    <n v="7.8000000000000007"/>
    <x v="4"/>
    <x v="4"/>
    <s v="Loss of command response, unsafe operating condition, and immediate operational downtime."/>
    <n v="8"/>
    <n v="6"/>
    <n v="3"/>
    <n v="6"/>
    <n v="2"/>
    <n v="8"/>
    <x v="12"/>
    <s v="Check control PLC, HMI comms, E-stop circuits; reload software if needed."/>
    <x v="0"/>
    <m/>
    <m/>
    <x v="0"/>
    <m/>
    <x v="1"/>
    <n v="2"/>
    <n v="8"/>
    <n v="96"/>
    <x v="1"/>
    <m/>
  </r>
  <r>
    <x v="464"/>
    <x v="15"/>
    <x v="1"/>
    <d v="2026-07-15T00:00:00"/>
    <x v="1"/>
    <m/>
    <m/>
    <s v="steering fault too far"/>
    <x v="449"/>
    <d v="2026-07-14T22:12:00"/>
    <x v="30"/>
    <x v="8"/>
    <x v="31"/>
    <n v="16.8"/>
    <x v="21"/>
    <x v="21"/>
    <s v="Poor maneuverability, travel misalignment, safety risk, and operational delay."/>
    <n v="8"/>
    <n v="6"/>
    <n v="4"/>
    <n v="6"/>
    <n v="2"/>
    <n v="5"/>
    <x v="36"/>
    <s v="Calibrate auto-steering; inspect linkages/sensors; realign wheels."/>
    <x v="0"/>
    <m/>
    <m/>
    <x v="0"/>
    <m/>
    <x v="1"/>
    <n v="2"/>
    <n v="5"/>
    <n v="60"/>
    <x v="1"/>
    <m/>
  </r>
  <r>
    <x v="465"/>
    <x v="1"/>
    <x v="1"/>
    <d v="2026-07-15T00:00:00"/>
    <x v="1"/>
    <m/>
    <m/>
    <s v="STEERING ISSUE"/>
    <x v="450"/>
    <d v="2026-07-15T12:31:00"/>
    <x v="38"/>
    <x v="8"/>
    <x v="31"/>
    <n v="19.2"/>
    <x v="21"/>
    <x v="21"/>
    <s v="Poor maneuverability, travel misalignment, safety risk, and operational delay."/>
    <n v="8"/>
    <n v="6"/>
    <n v="4"/>
    <n v="6"/>
    <n v="2"/>
    <n v="3"/>
    <x v="14"/>
    <s v="Calibrate auto-steering; inspect linkages/sensors; realign wheels."/>
    <x v="0"/>
    <s v="OP fault"/>
    <s v="TDF applied to prevent this fault"/>
    <x v="0"/>
    <d v="2026-06-30T00:00:00"/>
    <x v="1"/>
    <n v="2"/>
    <n v="3"/>
    <n v="36"/>
    <x v="0"/>
    <m/>
  </r>
  <r>
    <x v="466"/>
    <x v="15"/>
    <x v="1"/>
    <d v="2026-07-15T00:00:00"/>
    <x v="1"/>
    <m/>
    <m/>
    <s v="ANTICOLLISION STOP CORNER 2"/>
    <x v="451"/>
    <d v="2026-07-15T13:33:00"/>
    <x v="49"/>
    <x v="8"/>
    <x v="31"/>
    <n v="1.7999999999999998"/>
    <x v="16"/>
    <x v="16"/>
    <s v="Safety risk, structural damage, equipment outage, and possible container handling interruption."/>
    <n v="8"/>
    <n v="10"/>
    <n v="3"/>
    <n v="10"/>
    <n v="5"/>
    <n v="1"/>
    <x v="29"/>
    <s v="Perform collision RCA, inspect structures and revalidate anti-collision sensors; retrain operators."/>
    <x v="0"/>
    <s v="lock nut issue"/>
    <s v="TDF in progress"/>
    <x v="0"/>
    <d v="2026-06-30T00:00:00"/>
    <x v="5"/>
    <n v="5"/>
    <n v="1"/>
    <n v="50"/>
    <x v="0"/>
    <m/>
  </r>
  <r>
    <x v="467"/>
    <x v="6"/>
    <x v="1"/>
    <d v="2026-07-15T00:00:00"/>
    <x v="1"/>
    <m/>
    <m/>
    <s v="STOP LEVEL 1 FAULT"/>
    <x v="452"/>
    <d v="2026-07-15T13:33:00"/>
    <x v="23"/>
    <x v="8"/>
    <x v="31"/>
    <n v="13.2"/>
    <x v="5"/>
    <x v="5"/>
    <s v="Operational performance degradation and need for maintenance review."/>
    <n v="8"/>
    <n v="0"/>
    <n v="4"/>
    <n v="6"/>
    <n v="5"/>
    <n v="4"/>
    <x v="17"/>
    <s v="Review failure &amp; perform RCA"/>
    <x v="0"/>
    <m/>
    <m/>
    <x v="1"/>
    <m/>
    <x v="1"/>
    <n v="5"/>
    <n v="4"/>
    <n v="120"/>
    <x v="1"/>
    <m/>
  </r>
  <r>
    <x v="468"/>
    <x v="17"/>
    <x v="1"/>
    <d v="2026-07-15T00:00:00"/>
    <x v="0"/>
    <m/>
    <m/>
    <s v="CABIN FIRE ALARM FAULT"/>
    <x v="453"/>
    <d v="2026-07-15T14:36:00"/>
    <x v="13"/>
    <x v="8"/>
    <x v="31"/>
    <n v="9"/>
    <x v="5"/>
    <x v="5"/>
    <s v="Operational performance degradation and need for maintenance review."/>
    <n v="8"/>
    <n v="0"/>
    <n v="3"/>
    <n v="6"/>
    <n v="5"/>
    <n v="3"/>
    <x v="23"/>
    <s v="Review failure &amp; perform RCA"/>
    <x v="0"/>
    <s v="sensor signal fluctating"/>
    <s v="adjust sensor gap"/>
    <x v="0"/>
    <d v="2026-01-09T00:00:00"/>
    <x v="1"/>
    <n v="2"/>
    <n v="1"/>
    <n v="12"/>
    <x v="0"/>
    <m/>
  </r>
  <r>
    <x v="469"/>
    <x v="17"/>
    <x v="1"/>
    <d v="2026-07-15T00:00:00"/>
    <x v="0"/>
    <m/>
    <m/>
    <s v="CABIN 24 V SUPPLY MCB OPEN FAULT"/>
    <x v="454"/>
    <d v="2026-07-15T18:09:00"/>
    <x v="31"/>
    <x v="8"/>
    <x v="31"/>
    <n v="3"/>
    <x v="25"/>
    <x v="25"/>
    <s v="Circuit isolation, equipment function loss, and recurring stoppage until root cause is removed."/>
    <n v="8"/>
    <n v="5"/>
    <n v="3"/>
    <n v="6"/>
    <n v="3"/>
    <n v="1"/>
    <x v="13"/>
    <s v="Investigate overload/short; inspect drive and cables; ramp test before release."/>
    <x v="0"/>
    <s v="trolley pos fault"/>
    <s v="TDF in progress"/>
    <x v="0"/>
    <d v="2026-06-30T00:00:00"/>
    <x v="1"/>
    <n v="3"/>
    <n v="1"/>
    <n v="18"/>
    <x v="0"/>
    <m/>
  </r>
  <r>
    <x v="470"/>
    <x v="21"/>
    <x v="1"/>
    <d v="2026-07-15T00:00:00"/>
    <x v="0"/>
    <m/>
    <m/>
    <s v="SIDESHIFT ISSUE"/>
    <x v="455"/>
    <d v="2026-07-15T18:07:00"/>
    <x v="2"/>
    <x v="8"/>
    <x v="31"/>
    <n v="15"/>
    <x v="5"/>
    <x v="5"/>
    <s v="Operational performance degradation and need for maintenance review."/>
    <n v="8"/>
    <n v="0"/>
    <n v="4"/>
    <n v="6"/>
    <n v="5"/>
    <n v="3"/>
    <x v="23"/>
    <s v="Review failure &amp; perform RCA"/>
    <x v="0"/>
    <m/>
    <m/>
    <x v="0"/>
    <m/>
    <x v="1"/>
    <n v="5"/>
    <n v="3"/>
    <n v="90"/>
    <x v="1"/>
    <m/>
  </r>
  <r>
    <x v="471"/>
    <x v="28"/>
    <x v="1"/>
    <d v="2026-07-16T00:00:00"/>
    <x v="1"/>
    <m/>
    <m/>
    <s v="no gantry movement"/>
    <x v="456"/>
    <d v="2026-07-15T19:12:00"/>
    <x v="4"/>
    <x v="8"/>
    <x v="31"/>
    <n v="7.1999999999999993"/>
    <x v="12"/>
    <x v="12"/>
    <s v="Equipment cannot travel to position, causing job delay, queue buildup, and lower productivity."/>
    <n v="8"/>
    <n v="6"/>
    <n v="3"/>
    <n v="6"/>
    <n v="3"/>
    <n v="8"/>
    <x v="25"/>
    <s v="Inspect busbar/limit switches, travel drives and interlocks; test inverter and alignment."/>
    <x v="0"/>
    <m/>
    <m/>
    <x v="1"/>
    <m/>
    <x v="1"/>
    <n v="3"/>
    <n v="8"/>
    <n v="144"/>
    <x v="1"/>
    <m/>
  </r>
  <r>
    <x v="472"/>
    <x v="5"/>
    <x v="0"/>
    <d v="2026-07-16T00:00:00"/>
    <x v="1"/>
    <m/>
    <m/>
    <s v="Trolley movement in slow-down"/>
    <x v="457"/>
    <d v="2026-07-15T23:24:00"/>
    <x v="1"/>
    <x v="8"/>
    <x v="31"/>
    <n v="12"/>
    <x v="2"/>
    <x v="2"/>
    <s v="Inability to position spreader correctly, cycle interruption, and handling delay."/>
    <n v="9"/>
    <n v="6"/>
    <n v="4"/>
    <n v="7"/>
    <n v="3"/>
    <n v="3"/>
    <x v="22"/>
    <s v="Inspect trolley drives, cable reels and limit switches; test trolley inverter."/>
    <x v="0"/>
    <s v="due to defected synchronization sensor magnet"/>
    <s v="replaced"/>
    <x v="0"/>
    <d v="2026-06-30T00:00:00"/>
    <x v="0"/>
    <n v="1"/>
    <n v="1"/>
    <n v="7"/>
    <x v="0"/>
    <m/>
  </r>
  <r>
    <x v="473"/>
    <x v="9"/>
    <x v="1"/>
    <d v="2026-07-16T00:00:00"/>
    <x v="0"/>
    <m/>
    <m/>
    <s v="No power from diesel"/>
    <x v="458"/>
    <d v="2026-07-15T23:28:00"/>
    <x v="28"/>
    <x v="8"/>
    <x v="31"/>
    <n v="6"/>
    <x v="3"/>
    <x v="3"/>
    <s v="Machine unavailable for service, immediate downtime, and possible operational backlog."/>
    <n v="8"/>
    <n v="6"/>
    <n v="3"/>
    <n v="6"/>
    <n v="4"/>
    <n v="2"/>
    <x v="1"/>
    <s v="Check battery/ECU/priming; verify fuel line and filters; test starter circuit."/>
    <x v="0"/>
    <m/>
    <m/>
    <x v="0"/>
    <m/>
    <x v="1"/>
    <n v="4"/>
    <n v="2"/>
    <n v="48"/>
    <x v="1"/>
    <m/>
  </r>
  <r>
    <x v="474"/>
    <x v="24"/>
    <x v="1"/>
    <d v="2026-07-16T00:00:00"/>
    <x v="1"/>
    <m/>
    <m/>
    <s v="No gantry movment"/>
    <x v="459"/>
    <d v="2026-07-15T23:54:00"/>
    <x v="17"/>
    <x v="8"/>
    <x v="31"/>
    <n v="4.8"/>
    <x v="12"/>
    <x v="12"/>
    <s v="Equipment cannot travel to position, causing job delay, queue buildup, and lower productivity."/>
    <n v="8"/>
    <n v="6"/>
    <n v="3"/>
    <n v="6"/>
    <n v="3"/>
    <n v="7"/>
    <x v="30"/>
    <s v="Inspect busbar/limit switches, travel drives and interlocks; test inverter and alignment."/>
    <x v="0"/>
    <m/>
    <m/>
    <x v="1"/>
    <m/>
    <x v="1"/>
    <n v="3"/>
    <n v="7"/>
    <n v="126"/>
    <x v="1"/>
    <m/>
  </r>
  <r>
    <x v="475"/>
    <x v="5"/>
    <x v="0"/>
    <d v="2026-07-16T00:00:00"/>
    <x v="0"/>
    <m/>
    <m/>
    <s v="OHF corner issue"/>
    <x v="460"/>
    <d v="2026-07-16T09:10:00"/>
    <x v="0"/>
    <x v="8"/>
    <x v="31"/>
    <n v="10.200000000000001"/>
    <x v="5"/>
    <x v="5"/>
    <s v="Operational performance degradation and need for maintenance review."/>
    <n v="9"/>
    <n v="0"/>
    <n v="4"/>
    <n v="7"/>
    <n v="4"/>
    <n v="5"/>
    <x v="3"/>
    <s v="Review failure &amp; perform RCA"/>
    <x v="0"/>
    <s v="adjusted "/>
    <s v="normal repair"/>
    <x v="1"/>
    <d v="2026-06-30T00:00:00"/>
    <x v="0"/>
    <n v="2"/>
    <n v="3"/>
    <n v="42"/>
    <x v="0"/>
    <m/>
  </r>
  <r>
    <x v="476"/>
    <x v="5"/>
    <x v="0"/>
    <d v="2026-07-16T00:00:00"/>
    <x v="0"/>
    <m/>
    <m/>
    <s v="SPREADER PUMP OF"/>
    <x v="461"/>
    <d v="2026-07-16T16:49:00"/>
    <x v="28"/>
    <x v="8"/>
    <x v="31"/>
    <n v="6"/>
    <x v="0"/>
    <x v="0"/>
    <s v="Inability to lock/unlock or position spreader correctly, creating handling disruption and safety exposure."/>
    <n v="9"/>
    <n v="6"/>
    <n v="3"/>
    <n v="6"/>
    <n v="2"/>
    <n v="4"/>
    <x v="1"/>
    <s v="Inspect twistlocks, hydraulics and sensors; recalibrate spreader controller."/>
    <x v="0"/>
    <s v="i204.5 not active in PLC"/>
    <s v="adjusted sensor wiring"/>
    <x v="0"/>
    <d v="2026-06-30T00:00:00"/>
    <x v="1"/>
    <n v="1"/>
    <n v="2"/>
    <n v="12"/>
    <x v="0"/>
    <m/>
  </r>
  <r>
    <x v="477"/>
    <x v="30"/>
    <x v="1"/>
    <d v="2026-07-16T00:00:00"/>
    <x v="1"/>
    <m/>
    <m/>
    <s v="noise in trolley"/>
    <x v="462"/>
    <d v="2026-07-16T19:12:00"/>
    <x v="14"/>
    <x v="8"/>
    <x v="31"/>
    <n v="7.8000000000000007"/>
    <x v="2"/>
    <x v="2"/>
    <s v="Inability to position spreader correctly, cycle interruption, and handling delay."/>
    <n v="8"/>
    <n v="6"/>
    <n v="3"/>
    <n v="6"/>
    <n v="3"/>
    <n v="6"/>
    <x v="33"/>
    <s v="Inspect trolley drives, cable reels and limit switches; test trolley inverter."/>
    <x v="0"/>
    <s v="noise due to trolley frictio after gantry movement"/>
    <s v="instructed OP to move gantry again and test"/>
    <x v="1"/>
    <d v="2026-07-17T00:00:00"/>
    <x v="1"/>
    <n v="1"/>
    <n v="5"/>
    <n v="30"/>
    <x v="0"/>
    <m/>
  </r>
  <r>
    <x v="478"/>
    <x v="30"/>
    <x v="1"/>
    <d v="2026-07-16T00:00:00"/>
    <x v="1"/>
    <m/>
    <m/>
    <s v="no landed signal"/>
    <x v="463"/>
    <d v="2026-07-16T22:11:00"/>
    <x v="31"/>
    <x v="8"/>
    <x v="31"/>
    <n v="3"/>
    <x v="4"/>
    <x v="4"/>
    <s v="Loss of command response, unsafe operating condition, and immediate operational downtime."/>
    <n v="8"/>
    <n v="6"/>
    <n v="3"/>
    <n v="6"/>
    <n v="2"/>
    <n v="5"/>
    <x v="36"/>
    <s v="Check control PLC, HMI comms, E-stop circuits; reload software if needed."/>
    <x v="0"/>
    <s v="container issue"/>
    <s v="adjusted manually"/>
    <x v="0"/>
    <d v="2026-07-17T00:00:00"/>
    <x v="1"/>
    <n v="1"/>
    <n v="4"/>
    <n v="24"/>
    <x v="0"/>
    <m/>
  </r>
  <r>
    <x v="479"/>
    <x v="36"/>
    <x v="1"/>
    <d v="2026-07-17T00:00:00"/>
    <x v="1"/>
    <m/>
    <m/>
    <s v="no gantry movement"/>
    <x v="464"/>
    <d v="2026-07-17T00:32:00"/>
    <x v="31"/>
    <x v="8"/>
    <x v="31"/>
    <n v="3"/>
    <x v="12"/>
    <x v="12"/>
    <s v="Equipment cannot travel to position, causing job delay, queue buildup, and lower productivity."/>
    <n v="8"/>
    <n v="6"/>
    <n v="3"/>
    <n v="6"/>
    <n v="3"/>
    <n v="5"/>
    <x v="23"/>
    <s v="Inspect busbar/limit switches, travel drives and interlocks; test inverter and alignment."/>
    <x v="0"/>
    <s v="lock nut issue"/>
    <s v="TDF in progress"/>
    <x v="0"/>
    <d v="2026-06-30T00:00:00"/>
    <x v="1"/>
    <n v="3"/>
    <n v="5"/>
    <n v="90"/>
    <x v="0"/>
    <m/>
  </r>
  <r>
    <x v="480"/>
    <x v="47"/>
    <x v="2"/>
    <d v="2026-07-17T00:00:00"/>
    <x v="0"/>
    <m/>
    <m/>
    <s v="A/C Condenser leakage"/>
    <x v="465"/>
    <d v="2026-07-17T17:10:05"/>
    <x v="4"/>
    <x v="8"/>
    <x v="31"/>
    <n v="7.1999999999999993"/>
    <x v="23"/>
    <x v="23"/>
    <s v="Loss of fluid, contamination risk, performance degradation, and possible secondary component damage."/>
    <n v="6"/>
    <n v="5"/>
    <n v="3"/>
    <n v="5"/>
    <n v="2"/>
    <n v="1"/>
    <x v="40"/>
    <s v="Identify leak source; replace seals/hoses; clean area and recheck after operation."/>
    <x v="0"/>
    <s v="Boom balancer sesnor bug gab"/>
    <s v="adjusted sensor level "/>
    <x v="0"/>
    <d v="2026-06-30T00:00:00"/>
    <x v="2"/>
    <n v="1"/>
    <n v="1"/>
    <n v="5"/>
    <x v="0"/>
    <m/>
  </r>
  <r>
    <x v="481"/>
    <x v="23"/>
    <x v="1"/>
    <d v="2026-07-17T00:00:00"/>
    <x v="1"/>
    <m/>
    <m/>
    <s v="stop level 1-push plate sensor activated"/>
    <x v="466"/>
    <d v="2026-07-17T19:05:35"/>
    <x v="50"/>
    <x v="8"/>
    <x v="31"/>
    <n v="24"/>
    <x v="9"/>
    <x v="9"/>
    <s v="Incorrect feedback to controls, nuisance trips or unsafe condition, and unreliable operation."/>
    <n v="8"/>
    <n v="5"/>
    <n v="4"/>
    <n v="6"/>
    <n v="3"/>
    <n v="1"/>
    <x v="13"/>
    <s v="Check sensor alignment, power and wiring; recalibrate and add diagnostics."/>
    <x v="0"/>
    <s v="stop level 1-push plate sensor activated"/>
    <s v="adjusted with manual steering with operator, op fault."/>
    <x v="0"/>
    <m/>
    <x v="1"/>
    <n v="2"/>
    <n v="1"/>
    <n v="12"/>
    <x v="0"/>
    <m/>
  </r>
  <r>
    <x v="482"/>
    <x v="15"/>
    <x v="1"/>
    <d v="2026-07-18T00:00:00"/>
    <x v="0"/>
    <m/>
    <m/>
    <s v="Hoist position issue"/>
    <x v="467"/>
    <d v="2026-07-17T23:47:00"/>
    <x v="23"/>
    <x v="8"/>
    <x v="31"/>
    <n v="13.2"/>
    <x v="11"/>
    <x v="11"/>
    <s v="Unable to lift/lower load, container handling interruption, and berth or yard productivity loss."/>
    <n v="8"/>
    <n v="6"/>
    <n v="4"/>
    <n v="6"/>
    <n v="3"/>
    <n v="3"/>
    <x v="38"/>
    <s v="Check hoist brakes, over-travel limit switches, inverter alarms, motor and encoder."/>
    <x v="0"/>
    <s v="Operator fault"/>
    <s v="Sessions for operators/supervisors/maintenance team"/>
    <x v="0"/>
    <d v="2026-03-27T00:00:00"/>
    <x v="1"/>
    <n v="3"/>
    <n v="3"/>
    <n v="54"/>
    <x v="0"/>
    <m/>
  </r>
  <r>
    <x v="483"/>
    <x v="48"/>
    <x v="2"/>
    <d v="2026-07-18T00:00:00"/>
    <x v="0"/>
    <m/>
    <m/>
    <s v="horn not working"/>
    <x v="468"/>
    <d v="2026-07-18T00:30:00"/>
    <x v="2"/>
    <x v="8"/>
    <x v="31"/>
    <n v="15"/>
    <x v="4"/>
    <x v="4"/>
    <s v="Loss of command response, unsafe operating condition, and immediate operational downtime."/>
    <n v="6"/>
    <n v="6"/>
    <n v="4"/>
    <n v="6"/>
    <n v="2"/>
    <n v="1"/>
    <x v="31"/>
    <s v="Check control PLC, HMI comms, E-stop circuits; reload software if needed."/>
    <x v="0"/>
    <s v="trolley mis alignment"/>
    <s v="TDF in progress"/>
    <x v="0"/>
    <d v="2026-06-30T00:00:00"/>
    <x v="1"/>
    <n v="2"/>
    <n v="1"/>
    <n v="12"/>
    <x v="0"/>
    <m/>
  </r>
  <r>
    <x v="484"/>
    <x v="25"/>
    <x v="1"/>
    <d v="2026-07-18T00:00:00"/>
    <x v="1"/>
    <m/>
    <m/>
    <s v="ANTICOLLISION STOP CORNER 2"/>
    <x v="469"/>
    <d v="2026-07-18T01:00:00"/>
    <x v="15"/>
    <x v="8"/>
    <x v="31"/>
    <n v="13.8"/>
    <x v="16"/>
    <x v="16"/>
    <s v="Safety risk, structural damage, equipment outage, and possible container handling interruption."/>
    <n v="8"/>
    <n v="10"/>
    <n v="4"/>
    <n v="10"/>
    <n v="5"/>
    <n v="2"/>
    <x v="26"/>
    <s v="Perform collision RCA, inspect structures and revalidate anti-collision sensors; retrain operators."/>
    <x v="0"/>
    <m/>
    <m/>
    <x v="1"/>
    <m/>
    <x v="5"/>
    <n v="5"/>
    <n v="2"/>
    <n v="100"/>
    <x v="1"/>
    <m/>
  </r>
  <r>
    <x v="485"/>
    <x v="5"/>
    <x v="0"/>
    <d v="2026-07-18T00:00:00"/>
    <x v="0"/>
    <m/>
    <m/>
    <s v="Watchdog fault"/>
    <x v="470"/>
    <d v="2026-07-18T01:10:00"/>
    <x v="3"/>
    <x v="8"/>
    <x v="31"/>
    <n v="18"/>
    <x v="5"/>
    <x v="5"/>
    <s v="Operational performance degradation and need for maintenance review."/>
    <n v="9"/>
    <n v="0"/>
    <n v="4"/>
    <n v="7"/>
    <n v="4"/>
    <n v="5"/>
    <x v="3"/>
    <s v="Review failure &amp; perform RCA"/>
    <x v="0"/>
    <s v="Operator fault"/>
    <s v="Sessions for operators/supervisors/maintenance team"/>
    <x v="1"/>
    <d v="2026-03-27T00:00:00"/>
    <x v="0"/>
    <n v="4"/>
    <n v="5"/>
    <n v="140"/>
    <x v="0"/>
    <m/>
  </r>
  <r>
    <x v="486"/>
    <x v="25"/>
    <x v="1"/>
    <d v="2026-07-18T00:00:00"/>
    <x v="0"/>
    <m/>
    <m/>
    <s v="Hoist eccentric load"/>
    <x v="471"/>
    <d v="2026-07-18T04:02:00"/>
    <x v="17"/>
    <x v="8"/>
    <x v="31"/>
    <n v="4.8"/>
    <x v="11"/>
    <x v="11"/>
    <s v="Unable to lift/lower load, container handling interruption, and berth or yard productivity loss."/>
    <n v="8"/>
    <n v="6"/>
    <n v="3"/>
    <n v="6"/>
    <n v="3"/>
    <n v="3"/>
    <x v="38"/>
    <s v="Check hoist brakes, over-travel limit switches, inverter alarms, motor and encoder."/>
    <x v="0"/>
    <m/>
    <m/>
    <x v="0"/>
    <m/>
    <x v="1"/>
    <n v="3"/>
    <n v="3"/>
    <n v="54"/>
    <x v="1"/>
    <m/>
  </r>
  <r>
    <x v="487"/>
    <x v="25"/>
    <x v="1"/>
    <d v="2026-07-18T00:00:00"/>
    <x v="0"/>
    <m/>
    <m/>
    <s v="Slack sensor Fault"/>
    <x v="472"/>
    <d v="2026-07-18T04:01:00"/>
    <x v="3"/>
    <x v="8"/>
    <x v="31"/>
    <n v="18"/>
    <x v="9"/>
    <x v="9"/>
    <s v="Incorrect feedback to controls, nuisance trips or unsafe condition, and unreliable operation."/>
    <n v="8"/>
    <n v="5"/>
    <n v="4"/>
    <n v="6"/>
    <n v="3"/>
    <n v="2"/>
    <x v="14"/>
    <s v="Check sensor alignment, power and wiring; recalibrate and add diagnostics."/>
    <x v="0"/>
    <m/>
    <m/>
    <x v="0"/>
    <m/>
    <x v="1"/>
    <n v="3"/>
    <n v="2"/>
    <n v="36"/>
    <x v="1"/>
    <m/>
  </r>
  <r>
    <x v="488"/>
    <x v="0"/>
    <x v="0"/>
    <d v="2026-07-18T00:00:00"/>
    <x v="1"/>
    <m/>
    <m/>
    <s v="gantry overtravel Fault"/>
    <x v="473"/>
    <d v="2026-07-18T04:23:00"/>
    <x v="23"/>
    <x v="8"/>
    <x v="31"/>
    <n v="13.2"/>
    <x v="8"/>
    <x v="8"/>
    <s v="Operational performance degradation and need for maintenance review."/>
    <n v="9"/>
    <n v="4"/>
    <n v="4"/>
    <n v="7"/>
    <n v="7"/>
    <n v="1"/>
    <x v="41"/>
    <s v="Inspect and test limit switches and end stops; verify encoder calibration and control logic; reset faults and perform functional test."/>
    <x v="0"/>
    <s v="OP fault"/>
    <s v="adjusted with OP"/>
    <x v="0"/>
    <d v="2026-06-30T00:00:00"/>
    <x v="0"/>
    <n v="6"/>
    <n v="1"/>
    <n v="42"/>
    <x v="0"/>
    <m/>
  </r>
  <r>
    <x v="489"/>
    <x v="3"/>
    <x v="1"/>
    <d v="2026-07-18T00:00:00"/>
    <x v="0"/>
    <m/>
    <m/>
    <s v="busbar pushplate sensor defected B1"/>
    <x v="474"/>
    <d v="2026-07-18T14:34:42"/>
    <x v="45"/>
    <x v="8"/>
    <x v="31"/>
    <n v="5.3999999999999995"/>
    <x v="20"/>
    <x v="20"/>
    <s v="Loss of electrical supply during travel, movement interruption, and repeated operational stoppages."/>
    <n v="8"/>
    <n v="6"/>
    <n v="3"/>
    <n v="6"/>
    <n v="3"/>
    <n v="1"/>
    <x v="13"/>
    <s v="Clean/lubricate busbar; realign arms; verify contactor and circuit breaker."/>
    <x v="0"/>
    <s v="trolley mis alignment"/>
    <s v="TDF in progress"/>
    <x v="0"/>
    <d v="2026-06-30T00:00:00"/>
    <x v="1"/>
    <n v="3"/>
    <n v="1"/>
    <n v="18"/>
    <x v="0"/>
    <m/>
  </r>
  <r>
    <x v="490"/>
    <x v="49"/>
    <x v="2"/>
    <d v="2026-07-18T00:00:00"/>
    <x v="0"/>
    <m/>
    <m/>
    <s v="A/C problem"/>
    <x v="475"/>
    <d v="2026-07-18T16:45:48"/>
    <x v="51"/>
    <x v="8"/>
    <x v="31"/>
    <n v="43.8"/>
    <x v="5"/>
    <x v="5"/>
    <s v="Operational performance degradation and need for maintenance review."/>
    <n v="6"/>
    <n v="0"/>
    <n v="5"/>
    <n v="6"/>
    <n v="6"/>
    <n v="1"/>
    <x v="14"/>
    <s v="Review failure &amp; perform RCA"/>
    <x v="0"/>
    <s v="Operator fault"/>
    <s v="adjusted manually"/>
    <x v="0"/>
    <d v="2026-01-01T00:00:00"/>
    <x v="1"/>
    <n v="5"/>
    <n v="1"/>
    <n v="30"/>
    <x v="0"/>
    <m/>
  </r>
  <r>
    <x v="491"/>
    <x v="17"/>
    <x v="1"/>
    <d v="2026-07-19T00:00:00"/>
    <x v="0"/>
    <m/>
    <m/>
    <s v="Fuel delivery fault,"/>
    <x v="476"/>
    <d v="2026-07-19T03:51:00"/>
    <x v="8"/>
    <x v="8"/>
    <x v="31"/>
    <n v="19.8"/>
    <x v="5"/>
    <x v="5"/>
    <s v="Operational performance degradation and need for maintenance review."/>
    <n v="8"/>
    <n v="0"/>
    <n v="4"/>
    <n v="6"/>
    <n v="5"/>
    <n v="3"/>
    <x v="23"/>
    <s v="Review failure &amp; perform RCA"/>
    <x v="0"/>
    <s v="Operator fault"/>
    <s v="Sessions for operators/supervisors/maintenance team"/>
    <x v="0"/>
    <d v="2026-03-27T00:00:00"/>
    <x v="1"/>
    <n v="5"/>
    <n v="3"/>
    <n v="90"/>
    <x v="0"/>
    <m/>
  </r>
  <r>
    <x v="492"/>
    <x v="25"/>
    <x v="1"/>
    <d v="2026-07-19T00:00:00"/>
    <x v="1"/>
    <m/>
    <m/>
    <s v="contact plate B2 activated."/>
    <x v="477"/>
    <d v="2026-07-19T05:59:00"/>
    <x v="4"/>
    <x v="8"/>
    <x v="31"/>
    <n v="7.1999999999999993"/>
    <x v="5"/>
    <x v="5"/>
    <s v="Operational performance degradation and need for maintenance review."/>
    <n v="8"/>
    <n v="0"/>
    <n v="3"/>
    <n v="6"/>
    <n v="5"/>
    <n v="1"/>
    <x v="5"/>
    <s v="Review failure &amp; perform RCA"/>
    <x v="0"/>
    <s v="slack sensor active "/>
    <s v="adjusted for all rtg"/>
    <x v="0"/>
    <d v="2026-06-30T00:00:00"/>
    <x v="1"/>
    <n v="4"/>
    <n v="1"/>
    <n v="24"/>
    <x v="0"/>
    <m/>
  </r>
  <r>
    <x v="493"/>
    <x v="15"/>
    <x v="1"/>
    <d v="2026-07-19T00:00:00"/>
    <x v="1"/>
    <m/>
    <m/>
    <s v="stop level 1 steering fault"/>
    <x v="478"/>
    <d v="2026-07-19T06:27:00"/>
    <x v="8"/>
    <x v="8"/>
    <x v="31"/>
    <n v="19.8"/>
    <x v="21"/>
    <x v="21"/>
    <s v="Poor maneuverability, travel misalignment, safety risk, and operational delay."/>
    <n v="8"/>
    <n v="6"/>
    <n v="4"/>
    <n v="6"/>
    <n v="2"/>
    <n v="5"/>
    <x v="36"/>
    <s v="Calibrate auto-steering; inspect linkages/sensors; realign wheels."/>
    <x v="0"/>
    <m/>
    <m/>
    <x v="0"/>
    <m/>
    <x v="1"/>
    <n v="2"/>
    <n v="5"/>
    <n v="60"/>
    <x v="1"/>
    <m/>
  </r>
  <r>
    <x v="494"/>
    <x v="1"/>
    <x v="1"/>
    <d v="2026-07-19T00:00:00"/>
    <x v="1"/>
    <m/>
    <m/>
    <s v="stop level 1 steering fault"/>
    <x v="479"/>
    <d v="2026-07-19T06:26:00"/>
    <x v="4"/>
    <x v="8"/>
    <x v="31"/>
    <n v="7.1999999999999993"/>
    <x v="21"/>
    <x v="21"/>
    <s v="Poor maneuverability, travel misalignment, safety risk, and operational delay."/>
    <n v="8"/>
    <n v="6"/>
    <n v="3"/>
    <n v="6"/>
    <n v="2"/>
    <n v="3"/>
    <x v="14"/>
    <s v="Calibrate auto-steering; inspect linkages/sensors; realign wheels."/>
    <x v="0"/>
    <s v="OP fault"/>
    <s v="left side landed signal missing use spreader bypass to adjust spreader"/>
    <x v="0"/>
    <d v="2026-06-30T00:00:00"/>
    <x v="1"/>
    <n v="1"/>
    <n v="2"/>
    <n v="12"/>
    <x v="0"/>
    <m/>
  </r>
  <r>
    <x v="495"/>
    <x v="15"/>
    <x v="1"/>
    <d v="2026-07-20T00:00:00"/>
    <x v="0"/>
    <m/>
    <m/>
    <s v="No side shift movement - CB trip"/>
    <x v="480"/>
    <d v="2026-07-20T01:15:16"/>
    <x v="18"/>
    <x v="8"/>
    <x v="32"/>
    <n v="16.200000000000003"/>
    <x v="25"/>
    <x v="25"/>
    <s v="Circuit isolation, equipment function loss, and recurring stoppage until root cause is removed."/>
    <n v="8"/>
    <n v="5"/>
    <n v="4"/>
    <n v="6"/>
    <n v="3"/>
    <n v="1"/>
    <x v="13"/>
    <s v="Investigate overload/short; inspect drive and cables; ramp test before release."/>
    <x v="0"/>
    <s v="fuel issue "/>
    <s v="drain fuel from water seperator "/>
    <x v="0"/>
    <d v="2025-12-27T00:00:00"/>
    <x v="1"/>
    <n v="3"/>
    <n v="1"/>
    <n v="18"/>
    <x v="0"/>
    <m/>
  </r>
  <r>
    <x v="496"/>
    <x v="22"/>
    <x v="1"/>
    <d v="2026-07-21T00:00:00"/>
    <x v="0"/>
    <m/>
    <m/>
    <s v="No power from diesel"/>
    <x v="481"/>
    <d v="2026-07-21T09:21:00"/>
    <x v="30"/>
    <x v="8"/>
    <x v="32"/>
    <n v="16.8"/>
    <x v="3"/>
    <x v="3"/>
    <s v="Machine unavailable for service, immediate downtime, and possible operational backlog."/>
    <n v="8"/>
    <n v="6"/>
    <n v="4"/>
    <n v="6"/>
    <n v="4"/>
    <n v="1"/>
    <x v="27"/>
    <s v="Check battery/ECU/priming; verify fuel line and filters; test starter circuit."/>
    <x v="0"/>
    <s v="wrong landed "/>
    <s v="instructed op"/>
    <x v="0"/>
    <d v="2026-06-30T00:00:00"/>
    <x v="1"/>
    <n v="4"/>
    <n v="1"/>
    <n v="24"/>
    <x v="0"/>
    <m/>
  </r>
  <r>
    <x v="497"/>
    <x v="15"/>
    <x v="1"/>
    <d v="2026-07-21T00:00:00"/>
    <x v="0"/>
    <m/>
    <m/>
    <s v="no power from diesel"/>
    <x v="482"/>
    <d v="2026-07-21T17:04:00"/>
    <x v="28"/>
    <x v="8"/>
    <x v="32"/>
    <n v="6"/>
    <x v="3"/>
    <x v="3"/>
    <s v="Machine unavailable for service, immediate downtime, and possible operational backlog."/>
    <n v="8"/>
    <n v="6"/>
    <n v="3"/>
    <n v="6"/>
    <n v="4"/>
    <n v="3"/>
    <x v="16"/>
    <s v="Check battery/ECU/priming; verify fuel line and filters; test starter circuit."/>
    <x v="0"/>
    <s v="high pressure valve wiring cut"/>
    <s v="adjusted wiring"/>
    <x v="0"/>
    <d v="2026-01-01T00:00:00"/>
    <x v="1"/>
    <n v="3"/>
    <n v="2"/>
    <n v="36"/>
    <x v="0"/>
    <m/>
  </r>
  <r>
    <x v="498"/>
    <x v="23"/>
    <x v="1"/>
    <d v="2026-07-22T00:00:00"/>
    <x v="1"/>
    <m/>
    <m/>
    <s v="consol adjust"/>
    <x v="483"/>
    <d v="2026-07-21T11:56:00"/>
    <x v="17"/>
    <x v="8"/>
    <x v="32"/>
    <n v="4.8"/>
    <x v="5"/>
    <x v="5"/>
    <s v="Operational performance degradation and need for maintenance review."/>
    <n v="8"/>
    <n v="0"/>
    <n v="3"/>
    <n v="6"/>
    <n v="5"/>
    <n v="5"/>
    <x v="21"/>
    <s v="Review failure &amp; perform RCA"/>
    <x v="0"/>
    <s v="hoist pos not in range"/>
    <s v="TDF applied to use the CAM switch contact for up stop to enable the boom"/>
    <x v="1"/>
    <d v="2026-06-30T00:00:00"/>
    <x v="1"/>
    <n v="5"/>
    <n v="5"/>
    <n v="150"/>
    <x v="0"/>
    <m/>
  </r>
  <r>
    <x v="499"/>
    <x v="13"/>
    <x v="0"/>
    <d v="2026-07-22T00:00:00"/>
    <x v="0"/>
    <m/>
    <m/>
    <s v="no boom on"/>
    <x v="484"/>
    <d v="2026-07-22T05:12:00"/>
    <x v="25"/>
    <x v="8"/>
    <x v="32"/>
    <n v="4.2"/>
    <x v="4"/>
    <x v="4"/>
    <s v="Loss of command response, unsafe operating condition, and immediate operational downtime."/>
    <n v="9"/>
    <n v="6"/>
    <n v="3"/>
    <n v="6"/>
    <n v="2"/>
    <n v="5"/>
    <x v="36"/>
    <s v="Check control PLC, HMI comms, E-stop circuits; reload software if needed."/>
    <x v="0"/>
    <s v="trolley mis alignment"/>
    <s v="TDF in progress"/>
    <x v="0"/>
    <d v="2026-06-30T00:00:00"/>
    <x v="1"/>
    <n v="2"/>
    <n v="5"/>
    <n v="60"/>
    <x v="0"/>
    <m/>
  </r>
  <r>
    <x v="500"/>
    <x v="11"/>
    <x v="0"/>
    <d v="2026-07-23T00:00:00"/>
    <x v="0"/>
    <m/>
    <m/>
    <s v="NO boom up movement"/>
    <x v="485"/>
    <d v="2026-07-23T10:27:00"/>
    <x v="49"/>
    <x v="8"/>
    <x v="32"/>
    <n v="1.7999999999999998"/>
    <x v="4"/>
    <x v="4"/>
    <s v="Loss of command response, unsafe operating condition, and immediate operational downtime."/>
    <n v="9"/>
    <n v="6"/>
    <n v="3"/>
    <n v="6"/>
    <n v="2"/>
    <n v="8"/>
    <x v="12"/>
    <s v="Check control PLC, HMI comms, E-stop circuits; reload software if needed."/>
    <x v="0"/>
    <s v="Operator fault"/>
    <s v="Sessions for operators/supervisors/maintenance team"/>
    <x v="0"/>
    <d v="2026-03-27T00:00:00"/>
    <x v="1"/>
    <n v="2"/>
    <n v="8"/>
    <n v="96"/>
    <x v="0"/>
    <m/>
  </r>
  <r>
    <x v="501"/>
    <x v="6"/>
    <x v="1"/>
    <d v="2026-07-23T00:00:00"/>
    <x v="0"/>
    <m/>
    <m/>
    <s v="RTG15 Power Supply fault"/>
    <x v="486"/>
    <d v="2026-07-23T14:33:00"/>
    <x v="23"/>
    <x v="8"/>
    <x v="32"/>
    <n v="13.2"/>
    <x v="15"/>
    <x v="15"/>
    <s v="Complete equipment stoppage, loss of production, and potential reset/restart delays."/>
    <n v="8"/>
    <n v="9"/>
    <n v="4"/>
    <n v="9"/>
    <n v="7"/>
    <n v="2"/>
    <x v="30"/>
    <s v="Check substation logs, verify supply and UPS; implement auto-recovery and alarm escalation."/>
    <x v="0"/>
    <s v="water in fuel "/>
    <s v="reolaced water separator"/>
    <x v="1"/>
    <d v="2026-06-30T00:00:00"/>
    <x v="4"/>
    <n v="7"/>
    <n v="2"/>
    <n v="126"/>
    <x v="0"/>
    <m/>
  </r>
  <r>
    <x v="502"/>
    <x v="22"/>
    <x v="1"/>
    <d v="2026-07-23T00:00:00"/>
    <x v="0"/>
    <m/>
    <m/>
    <s v="Operator Seat Lock fault"/>
    <x v="487"/>
    <d v="2026-07-23T16:42:00"/>
    <x v="5"/>
    <x v="8"/>
    <x v="32"/>
    <n v="8.4"/>
    <x v="17"/>
    <x v="17"/>
    <s v="Operator permissive may be lost or misused, preventing operation or creating unsafe condition."/>
    <n v="8"/>
    <n v="1"/>
    <n v="3"/>
    <n v="6"/>
    <n v="4"/>
    <n v="4"/>
    <x v="12"/>
    <s v="Repair/replace seat locking mechanism; train on correct use."/>
    <x v="0"/>
    <s v="op fault due to worng entry"/>
    <s v="communicated with op"/>
    <x v="0"/>
    <d v="2026-03-04T00:00:00"/>
    <x v="1"/>
    <n v="4"/>
    <n v="4"/>
    <n v="96"/>
    <x v="0"/>
    <m/>
  </r>
  <r>
    <x v="503"/>
    <x v="22"/>
    <x v="1"/>
    <d v="2026-07-23T00:00:00"/>
    <x v="0"/>
    <m/>
    <m/>
    <s v="Operator seat issue"/>
    <x v="488"/>
    <d v="2026-07-23T18:11:00"/>
    <x v="0"/>
    <x v="8"/>
    <x v="32"/>
    <n v="10.200000000000001"/>
    <x v="17"/>
    <x v="17"/>
    <s v="Operator permissive may be lost or misused, preventing operation or creating unsafe condition."/>
    <n v="8"/>
    <n v="1"/>
    <n v="4"/>
    <n v="6"/>
    <n v="4"/>
    <n v="4"/>
    <x v="12"/>
    <s v="Repair/replace seat locking mechanism; train on correct use."/>
    <x v="0"/>
    <m/>
    <m/>
    <x v="0"/>
    <d v="2026-01-01T00:00:00"/>
    <x v="1"/>
    <n v="4"/>
    <n v="4"/>
    <n v="96"/>
    <x v="1"/>
    <m/>
  </r>
  <r>
    <x v="504"/>
    <x v="0"/>
    <x v="0"/>
    <d v="2026-07-24T00:00:00"/>
    <x v="0"/>
    <m/>
    <m/>
    <s v="no trolley movement"/>
    <x v="489"/>
    <d v="2026-07-24T01:29:00"/>
    <x v="0"/>
    <x v="8"/>
    <x v="32"/>
    <n v="10.200000000000001"/>
    <x v="2"/>
    <x v="2"/>
    <s v="Inability to position spreader correctly, cycle interruption, and handling delay."/>
    <n v="9"/>
    <n v="6"/>
    <n v="4"/>
    <n v="7"/>
    <n v="3"/>
    <n v="5"/>
    <x v="4"/>
    <s v="Inspect trolley drives, cable reels and limit switches; test trolley inverter."/>
    <x v="0"/>
    <s v="communication issue "/>
    <s v="change drivecliQ cable "/>
    <x v="1"/>
    <d v="2025-12-24T00:00:00"/>
    <x v="0"/>
    <n v="3"/>
    <n v="5"/>
    <n v="105"/>
    <x v="0"/>
    <m/>
  </r>
  <r>
    <x v="505"/>
    <x v="27"/>
    <x v="1"/>
    <d v="2026-07-24T00:00:00"/>
    <x v="0"/>
    <m/>
    <m/>
    <s v="hoist console loose"/>
    <x v="490"/>
    <d v="2026-07-24T02:29:00"/>
    <x v="0"/>
    <x v="8"/>
    <x v="32"/>
    <n v="10.200000000000001"/>
    <x v="11"/>
    <x v="11"/>
    <s v="Unable to lift/lower load, container handling interruption, and berth or yard productivity loss."/>
    <n v="8"/>
    <n v="6"/>
    <n v="4"/>
    <n v="6"/>
    <n v="3"/>
    <n v="4"/>
    <x v="16"/>
    <s v="Check hoist brakes, over-travel limit switches, inverter alarms, motor and encoder."/>
    <x v="0"/>
    <s v="Issues with busbar and operators awereness"/>
    <s v="Sessions for operators/supervisors/maintenance team"/>
    <x v="0"/>
    <d v="2026-04-19T00:00:00"/>
    <x v="1"/>
    <n v="3"/>
    <n v="4"/>
    <n v="72"/>
    <x v="0"/>
    <m/>
  </r>
  <r>
    <x v="506"/>
    <x v="41"/>
    <x v="1"/>
    <d v="2026-07-24T00:00:00"/>
    <x v="0"/>
    <m/>
    <m/>
    <s v="engine not ready"/>
    <x v="491"/>
    <d v="2026-07-24T07:43:00"/>
    <x v="52"/>
    <x v="8"/>
    <x v="32"/>
    <n v="1.2"/>
    <x v="4"/>
    <x v="4"/>
    <s v="Loss of command response, unsafe operating condition, and immediate operational downtime."/>
    <n v="8"/>
    <n v="6"/>
    <n v="3"/>
    <n v="6"/>
    <n v="2"/>
    <n v="1"/>
    <x v="31"/>
    <s v="Check control PLC, HMI comms, E-stop circuits; reload software if needed."/>
    <x v="0"/>
    <s v="low PLC battery"/>
    <s v="replaced against claim"/>
    <x v="0"/>
    <d v="2026-06-30T00:00:00"/>
    <x v="1"/>
    <n v="1"/>
    <n v="1"/>
    <n v="6"/>
    <x v="0"/>
    <m/>
  </r>
  <r>
    <x v="507"/>
    <x v="25"/>
    <x v="1"/>
    <d v="2026-07-24T00:00:00"/>
    <x v="1"/>
    <m/>
    <m/>
    <s v="autosteering issue during bay entrance"/>
    <x v="492"/>
    <d v="2026-07-24T10:14:00"/>
    <x v="23"/>
    <x v="8"/>
    <x v="32"/>
    <n v="13.2"/>
    <x v="21"/>
    <x v="21"/>
    <s v="Poor maneuverability, travel misalignment, safety risk, and operational delay."/>
    <n v="8"/>
    <n v="6"/>
    <n v="4"/>
    <n v="6"/>
    <n v="2"/>
    <n v="6"/>
    <x v="16"/>
    <s v="Calibrate auto-steering; inspect linkages/sensors; realign wheels."/>
    <x v="0"/>
    <s v="Operator fault"/>
    <s v="Sessions for operators/supervisors/maintenance team"/>
    <x v="0"/>
    <d v="2026-03-27T00:00:00"/>
    <x v="1"/>
    <n v="2"/>
    <n v="6"/>
    <n v="72"/>
    <x v="0"/>
    <m/>
  </r>
  <r>
    <x v="508"/>
    <x v="26"/>
    <x v="1"/>
    <d v="2026-07-24T00:00:00"/>
    <x v="0"/>
    <m/>
    <m/>
    <s v="No control on"/>
    <x v="493"/>
    <d v="2026-07-24T09:55:00"/>
    <x v="23"/>
    <x v="8"/>
    <x v="32"/>
    <n v="13.2"/>
    <x v="4"/>
    <x v="4"/>
    <s v="Loss of command response, unsafe operating condition, and immediate operational downtime."/>
    <n v="8"/>
    <n v="6"/>
    <n v="4"/>
    <n v="6"/>
    <n v="2"/>
    <n v="3"/>
    <x v="14"/>
    <s v="Check control PLC, HMI comms, E-stop circuits; reload software if needed."/>
    <x v="0"/>
    <s v="not clear WO"/>
    <s v="close"/>
    <x v="0"/>
    <d v="2026-06-30T00:00:00"/>
    <x v="1"/>
    <n v="2"/>
    <n v="3"/>
    <n v="36"/>
    <x v="0"/>
    <m/>
  </r>
  <r>
    <x v="509"/>
    <x v="25"/>
    <x v="1"/>
    <d v="2026-07-24T00:00:00"/>
    <x v="1"/>
    <m/>
    <m/>
    <s v="AUTOSTEERING ISSUE"/>
    <x v="494"/>
    <d v="2026-07-24T17:50:00"/>
    <x v="13"/>
    <x v="8"/>
    <x v="32"/>
    <n v="9"/>
    <x v="21"/>
    <x v="21"/>
    <s v="Poor maneuverability, travel misalignment, safety risk, and operational delay."/>
    <n v="8"/>
    <n v="6"/>
    <n v="3"/>
    <n v="6"/>
    <n v="2"/>
    <n v="6"/>
    <x v="16"/>
    <s v="Calibrate auto-steering; inspect linkages/sensors; realign wheels."/>
    <x v="0"/>
    <s v="adjusted position"/>
    <s v="TDF applied to use the CAM switch contact for up stop to enable the boom"/>
    <x v="0"/>
    <d v="2026-06-30T00:00:00"/>
    <x v="1"/>
    <n v="2"/>
    <n v="6"/>
    <n v="72"/>
    <x v="0"/>
    <m/>
  </r>
  <r>
    <x v="510"/>
    <x v="10"/>
    <x v="0"/>
    <d v="2026-07-25T00:00:00"/>
    <x v="0"/>
    <m/>
    <m/>
    <s v="no gantry movement"/>
    <x v="495"/>
    <d v="2026-07-25T03:14:00"/>
    <x v="31"/>
    <x v="8"/>
    <x v="32"/>
    <n v="3"/>
    <x v="12"/>
    <x v="12"/>
    <s v="Equipment cannot travel to position, causing job delay, queue buildup, and lower productivity."/>
    <n v="9"/>
    <n v="6"/>
    <n v="3"/>
    <n v="6"/>
    <n v="3"/>
    <n v="1"/>
    <x v="13"/>
    <s v="Inspect busbar/limit switches, travel drives and interlocks; test inverter and alignment."/>
    <x v="0"/>
    <s v="PCR gate open"/>
    <s v="closed and reset"/>
    <x v="0"/>
    <d v="2026-06-30T00:00:00"/>
    <x v="1"/>
    <n v="3"/>
    <n v="1"/>
    <n v="18"/>
    <x v="0"/>
    <m/>
  </r>
  <r>
    <x v="511"/>
    <x v="18"/>
    <x v="1"/>
    <d v="2026-07-25T00:00:00"/>
    <x v="0"/>
    <m/>
    <m/>
    <s v="no shift movement"/>
    <x v="496"/>
    <d v="2026-07-25T04:36:00"/>
    <x v="30"/>
    <x v="8"/>
    <x v="32"/>
    <n v="16.8"/>
    <x v="4"/>
    <x v="4"/>
    <s v="Loss of command response, unsafe operating condition, and immediate operational downtime."/>
    <n v="8"/>
    <n v="6"/>
    <n v="4"/>
    <n v="6"/>
    <n v="2"/>
    <n v="5"/>
    <x v="36"/>
    <s v="Check control PLC, HMI comms, E-stop circuits; reload software if needed."/>
    <x v="0"/>
    <m/>
    <m/>
    <x v="0"/>
    <d v="2026-06-30T00:00:00"/>
    <x v="1"/>
    <n v="2"/>
    <n v="5"/>
    <n v="60"/>
    <x v="1"/>
    <m/>
  </r>
  <r>
    <x v="512"/>
    <x v="18"/>
    <x v="1"/>
    <d v="2026-07-25T00:00:00"/>
    <x v="0"/>
    <m/>
    <m/>
    <s v="no side shift movement"/>
    <x v="497"/>
    <d v="2026-07-25T06:27:00"/>
    <x v="2"/>
    <x v="8"/>
    <x v="32"/>
    <n v="15"/>
    <x v="4"/>
    <x v="4"/>
    <s v="Loss of command response, unsafe operating condition, and immediate operational downtime."/>
    <n v="8"/>
    <n v="6"/>
    <n v="4"/>
    <n v="6"/>
    <n v="2"/>
    <n v="5"/>
    <x v="36"/>
    <s v="Check control PLC, HMI comms, E-stop circuits; reload software if needed."/>
    <x v="0"/>
    <m/>
    <m/>
    <x v="0"/>
    <d v="2025-12-04T00:00:00"/>
    <x v="1"/>
    <n v="2"/>
    <n v="5"/>
    <n v="60"/>
    <x v="1"/>
    <m/>
  </r>
  <r>
    <x v="513"/>
    <x v="36"/>
    <x v="1"/>
    <d v="2026-07-25T00:00:00"/>
    <x v="1"/>
    <m/>
    <m/>
    <s v="gantry stop level1 fault"/>
    <x v="498"/>
    <d v="2026-07-25T10:07:24"/>
    <x v="1"/>
    <x v="8"/>
    <x v="32"/>
    <n v="12"/>
    <x v="12"/>
    <x v="12"/>
    <s v="Equipment cannot travel to position, causing job delay, queue buildup, and lower productivity."/>
    <n v="8"/>
    <n v="6"/>
    <n v="4"/>
    <n v="6"/>
    <n v="3"/>
    <n v="5"/>
    <x v="23"/>
    <s v="Inspect busbar/limit switches, travel drives and interlocks; test inverter and alignment."/>
    <x v="0"/>
    <s v="sensor signal fluctating"/>
    <s v="cleaned sensor and check signals"/>
    <x v="0"/>
    <d v="2026-03-13T00:00:00"/>
    <x v="1"/>
    <n v="1"/>
    <n v="3"/>
    <n v="18"/>
    <x v="0"/>
    <m/>
  </r>
  <r>
    <x v="514"/>
    <x v="15"/>
    <x v="1"/>
    <d v="2026-07-25T00:00:00"/>
    <x v="1"/>
    <m/>
    <m/>
    <s v="diesel stop"/>
    <x v="499"/>
    <d v="2026-07-25T12:33:50"/>
    <x v="34"/>
    <x v="8"/>
    <x v="32"/>
    <n v="12.6"/>
    <x v="3"/>
    <x v="3"/>
    <s v="Machine unavailable for service, immediate downtime, and possible operational backlog."/>
    <n v="8"/>
    <n v="6"/>
    <n v="4"/>
    <n v="6"/>
    <n v="4"/>
    <n v="3"/>
    <x v="16"/>
    <s v="Check battery/ECU/priming; verify fuel line and filters; test starter circuit."/>
    <x v="0"/>
    <s v="for test only"/>
    <s v="no action needed "/>
    <x v="0"/>
    <d v="2025-12-04T00:00:00"/>
    <x v="1"/>
    <n v="4"/>
    <n v="3"/>
    <n v="72"/>
    <x v="0"/>
    <m/>
  </r>
  <r>
    <x v="515"/>
    <x v="28"/>
    <x v="1"/>
    <d v="2026-07-25T00:00:00"/>
    <x v="1"/>
    <m/>
    <m/>
    <s v="gantry stop level1 fault"/>
    <x v="500"/>
    <d v="2026-07-25T12:44:22"/>
    <x v="24"/>
    <x v="8"/>
    <x v="32"/>
    <n v="10.799999999999999"/>
    <x v="12"/>
    <x v="12"/>
    <s v="Equipment cannot travel to position, causing job delay, queue buildup, and lower productivity."/>
    <n v="8"/>
    <n v="6"/>
    <n v="4"/>
    <n v="6"/>
    <n v="3"/>
    <n v="8"/>
    <x v="25"/>
    <s v="Inspect busbar/limit switches, travel drives and interlocks; test inverter and alignment."/>
    <x v="0"/>
    <s v="trolley postion fault"/>
    <s v="TDF in progress"/>
    <x v="1"/>
    <d v="2026-06-30T00:00:00"/>
    <x v="1"/>
    <n v="3"/>
    <n v="8"/>
    <n v="144"/>
    <x v="0"/>
    <m/>
  </r>
  <r>
    <x v="516"/>
    <x v="26"/>
    <x v="1"/>
    <d v="2026-07-25T00:00:00"/>
    <x v="0"/>
    <m/>
    <m/>
    <s v="busbar contact plate b2 sensor fault"/>
    <x v="501"/>
    <d v="2026-07-25T14:46:55"/>
    <x v="25"/>
    <x v="8"/>
    <x v="32"/>
    <n v="4.2"/>
    <x v="20"/>
    <x v="20"/>
    <s v="Loss of electrical supply during travel, movement interruption, and repeated operational stoppages."/>
    <n v="8"/>
    <n v="6"/>
    <n v="3"/>
    <n v="6"/>
    <n v="3"/>
    <n v="1"/>
    <x v="13"/>
    <s v="Clean/lubricate busbar; realign arms; verify contactor and circuit breaker."/>
    <x v="0"/>
    <s v="low PLC battery"/>
    <s v="replaced against warranty claim - the battery off timer reduced to 10 mints"/>
    <x v="0"/>
    <d v="2026-06-30T00:00:00"/>
    <x v="1"/>
    <n v="1"/>
    <n v="1"/>
    <n v="6"/>
    <x v="0"/>
    <m/>
  </r>
  <r>
    <x v="517"/>
    <x v="26"/>
    <x v="1"/>
    <d v="2026-07-26T00:00:00"/>
    <x v="1"/>
    <m/>
    <m/>
    <s v="no gantry-Anti-collision corner 2 active"/>
    <x v="502"/>
    <d v="2026-07-26T16:11:19"/>
    <x v="53"/>
    <x v="8"/>
    <x v="32"/>
    <n v="6.6"/>
    <x v="12"/>
    <x v="12"/>
    <s v="Equipment cannot travel to position, causing job delay, queue buildup, and lower productivity."/>
    <n v="8"/>
    <n v="6"/>
    <n v="3"/>
    <n v="6"/>
    <n v="3"/>
    <n v="10"/>
    <x v="35"/>
    <s v="Inspect busbar/limit switches, travel drives and interlocks; test inverter and alignment."/>
    <x v="0"/>
    <s v="wrong landed "/>
    <s v="adjusetd with OP"/>
    <x v="1"/>
    <d v="2026-06-30T00:00:00"/>
    <x v="1"/>
    <n v="3"/>
    <n v="10"/>
    <n v="180"/>
    <x v="0"/>
    <m/>
  </r>
  <r>
    <x v="518"/>
    <x v="5"/>
    <x v="0"/>
    <d v="2026-07-26T00:00:00"/>
    <x v="0"/>
    <m/>
    <m/>
    <s v="scr brake failure fault"/>
    <x v="503"/>
    <d v="2026-07-26T18:05:06"/>
    <x v="54"/>
    <x v="8"/>
    <x v="32"/>
    <n v="24.599999999999998"/>
    <x v="26"/>
    <x v="26"/>
    <s v="Unsafe motion control, increased accident risk, and equipment availability restriction."/>
    <n v="9"/>
    <n v="6"/>
    <n v="4"/>
    <n v="7"/>
    <n v="5"/>
    <n v="1"/>
    <x v="42"/>
    <s v="Inspect brake assemblies, lines and sensors; adjust/bleed and function-test."/>
    <x v="0"/>
    <s v="sensor signal missing"/>
    <s v="adjusted sensor gab and checked all cranes"/>
    <x v="0"/>
    <d v="2026-06-30T00:00:00"/>
    <x v="0"/>
    <n v="2"/>
    <n v="1"/>
    <n v="14"/>
    <x v="0"/>
    <m/>
  </r>
  <r>
    <x v="519"/>
    <x v="23"/>
    <x v="1"/>
    <d v="2026-07-26T00:00:00"/>
    <x v="0"/>
    <m/>
    <m/>
    <s v="Side shift issue"/>
    <x v="504"/>
    <d v="2026-07-26T21:02:00"/>
    <x v="0"/>
    <x v="8"/>
    <x v="32"/>
    <n v="10.200000000000001"/>
    <x v="5"/>
    <x v="5"/>
    <s v="Operational performance degradation and need for maintenance review."/>
    <n v="8"/>
    <n v="0"/>
    <n v="4"/>
    <n v="6"/>
    <n v="5"/>
    <n v="5"/>
    <x v="21"/>
    <s v="Review failure &amp; perform RCA"/>
    <x v="0"/>
    <s v="gateway issue"/>
    <s v="replaced gateway aginst claim"/>
    <x v="1"/>
    <d v="2026-01-01T00:00:00"/>
    <x v="1"/>
    <n v="3"/>
    <n v="2"/>
    <n v="36"/>
    <x v="0"/>
    <m/>
  </r>
  <r>
    <x v="520"/>
    <x v="26"/>
    <x v="1"/>
    <d v="2026-07-27T00:00:00"/>
    <x v="1"/>
    <m/>
    <m/>
    <s v="ANTICOLLISION STOP CORNER 2"/>
    <x v="505"/>
    <d v="2026-07-27T00:38:00"/>
    <x v="31"/>
    <x v="8"/>
    <x v="33"/>
    <n v="3"/>
    <x v="16"/>
    <x v="16"/>
    <s v="Safety risk, structural damage, equipment outage, and possible container handling interruption."/>
    <n v="8"/>
    <n v="10"/>
    <n v="3"/>
    <n v="10"/>
    <n v="5"/>
    <n v="1"/>
    <x v="29"/>
    <s v="Perform collision RCA, inspect structures and revalidate anti-collision sensors; retrain operators."/>
    <x v="2"/>
    <s v="gate issue"/>
    <s v="all gates fixation and baps are adjusted"/>
    <x v="0"/>
    <d v="2026-06-30T00:00:00"/>
    <x v="5"/>
    <n v="4"/>
    <n v="1"/>
    <n v="40"/>
    <x v="0"/>
    <m/>
  </r>
  <r>
    <x v="521"/>
    <x v="25"/>
    <x v="1"/>
    <d v="2026-07-27T00:00:00"/>
    <x v="1"/>
    <m/>
    <m/>
    <s v="stop level 1 steering fault"/>
    <x v="506"/>
    <d v="2026-07-27T03:04:00"/>
    <x v="38"/>
    <x v="8"/>
    <x v="33"/>
    <n v="19.2"/>
    <x v="21"/>
    <x v="21"/>
    <s v="Poor maneuverability, travel misalignment, safety risk, and operational delay."/>
    <n v="8"/>
    <n v="6"/>
    <n v="4"/>
    <n v="6"/>
    <n v="2"/>
    <n v="6"/>
    <x v="16"/>
    <s v="Calibrate auto-steering; inspect linkages/sensors; realign wheels."/>
    <x v="2"/>
    <s v="wrong landed "/>
    <s v="instructed OP"/>
    <x v="0"/>
    <d v="2026-06-30T00:00:00"/>
    <x v="1"/>
    <n v="2"/>
    <n v="6"/>
    <n v="72"/>
    <x v="0"/>
    <m/>
  </r>
  <r>
    <x v="522"/>
    <x v="30"/>
    <x v="1"/>
    <d v="2026-07-27T00:00:00"/>
    <x v="0"/>
    <m/>
    <m/>
    <s v="Side shift issue"/>
    <x v="507"/>
    <d v="2026-07-27T05:08:00"/>
    <x v="25"/>
    <x v="8"/>
    <x v="33"/>
    <n v="4.2"/>
    <x v="5"/>
    <x v="5"/>
    <s v="Operational performance degradation and need for maintenance review."/>
    <n v="8"/>
    <n v="0"/>
    <n v="3"/>
    <n v="6"/>
    <n v="5"/>
    <n v="2"/>
    <x v="36"/>
    <s v="Review failure &amp; perform RCA"/>
    <x v="0"/>
    <s v="no failure"/>
    <s v="no action needed "/>
    <x v="0"/>
    <d v="2026-02-10T00:00:00"/>
    <x v="1"/>
    <n v="5"/>
    <n v="2"/>
    <n v="60"/>
    <x v="0"/>
    <m/>
  </r>
  <r>
    <x v="523"/>
    <x v="24"/>
    <x v="1"/>
    <d v="2026-07-27T00:00:00"/>
    <x v="0"/>
    <m/>
    <m/>
    <s v="no gantry"/>
    <x v="508"/>
    <d v="2026-07-27T10:24:00"/>
    <x v="30"/>
    <x v="8"/>
    <x v="33"/>
    <n v="16.8"/>
    <x v="12"/>
    <x v="12"/>
    <s v="Equipment cannot travel to position, causing job delay, queue buildup, and lower productivity."/>
    <n v="8"/>
    <n v="6"/>
    <n v="4"/>
    <n v="6"/>
    <n v="3"/>
    <n v="7"/>
    <x v="30"/>
    <s v="Inspect busbar/limit switches, travel drives and interlocks; test inverter and alignment."/>
    <x v="0"/>
    <s v="PLC stop"/>
    <s v="run PLC"/>
    <x v="1"/>
    <d v="2026-06-30T00:00:00"/>
    <x v="1"/>
    <n v="3"/>
    <n v="7"/>
    <n v="126"/>
    <x v="0"/>
    <m/>
  </r>
  <r>
    <x v="524"/>
    <x v="19"/>
    <x v="1"/>
    <d v="2026-07-27T00:00:00"/>
    <x v="0"/>
    <m/>
    <m/>
    <s v="no gantry"/>
    <x v="509"/>
    <d v="2026-07-27T11:34:00"/>
    <x v="13"/>
    <x v="8"/>
    <x v="33"/>
    <n v="9"/>
    <x v="12"/>
    <x v="12"/>
    <s v="Equipment cannot travel to position, causing job delay, queue buildup, and lower productivity."/>
    <n v="8"/>
    <n v="6"/>
    <n v="3"/>
    <n v="6"/>
    <n v="3"/>
    <n v="7"/>
    <x v="30"/>
    <s v="Inspect busbar/limit switches, travel drives and interlocks; test inverter and alignment."/>
    <x v="0"/>
    <s v="trolley mis alignment"/>
    <s v="TDF in progress"/>
    <x v="1"/>
    <d v="2026-06-30T00:00:00"/>
    <x v="1"/>
    <n v="3"/>
    <n v="7"/>
    <n v="126"/>
    <x v="0"/>
    <m/>
  </r>
  <r>
    <x v="525"/>
    <x v="21"/>
    <x v="1"/>
    <d v="2026-07-27T00:00:00"/>
    <x v="1"/>
    <m/>
    <m/>
    <s v="no hoist"/>
    <x v="510"/>
    <d v="2026-07-27T11:07:00"/>
    <x v="15"/>
    <x v="8"/>
    <x v="33"/>
    <n v="13.8"/>
    <x v="11"/>
    <x v="11"/>
    <s v="Unable to lift/lower load, container handling interruption, and berth or yard productivity loss."/>
    <n v="8"/>
    <n v="6"/>
    <n v="4"/>
    <n v="6"/>
    <n v="3"/>
    <n v="4"/>
    <x v="16"/>
    <s v="Check hoist brakes, over-travel limit switches, inverter alarms, motor and encoder."/>
    <x v="0"/>
    <s v="motor encoder reading issue"/>
    <s v="TDF applied to auto preset at park POS"/>
    <x v="0"/>
    <d v="2026-04-01T00:00:00"/>
    <x v="1"/>
    <n v="3"/>
    <n v="4"/>
    <n v="72"/>
    <x v="0"/>
    <m/>
  </r>
  <r>
    <x v="526"/>
    <x v="6"/>
    <x v="1"/>
    <d v="2026-07-27T00:00:00"/>
    <x v="1"/>
    <m/>
    <m/>
    <s v="no crane on"/>
    <x v="511"/>
    <d v="2026-07-27T13:08:00"/>
    <x v="25"/>
    <x v="8"/>
    <x v="33"/>
    <n v="4.2"/>
    <x v="4"/>
    <x v="4"/>
    <s v="Loss of command response, unsafe operating condition, and immediate operational downtime."/>
    <n v="8"/>
    <n v="6"/>
    <n v="3"/>
    <n v="6"/>
    <n v="2"/>
    <n v="8"/>
    <x v="12"/>
    <s v="Check control PLC, HMI comms, E-stop circuits; reload software if needed."/>
    <x v="0"/>
    <s v="Operator fault"/>
    <s v="boom mode was not acive"/>
    <x v="0"/>
    <d v="2026-06-30T00:00:00"/>
    <x v="1"/>
    <n v="2"/>
    <n v="8"/>
    <n v="96"/>
    <x v="0"/>
    <m/>
  </r>
  <r>
    <x v="527"/>
    <x v="27"/>
    <x v="1"/>
    <d v="2026-07-27T00:00:00"/>
    <x v="0"/>
    <m/>
    <m/>
    <s v="trolley noise"/>
    <x v="512"/>
    <d v="2026-07-27T11:16:00"/>
    <x v="24"/>
    <x v="8"/>
    <x v="33"/>
    <n v="10.799999999999999"/>
    <x v="2"/>
    <x v="2"/>
    <s v="Inability to position spreader correctly, cycle interruption, and handling delay."/>
    <n v="8"/>
    <n v="6"/>
    <n v="4"/>
    <n v="6"/>
    <n v="3"/>
    <n v="4"/>
    <x v="16"/>
    <s v="Inspect trolley drives, cable reels and limit switches; test trolley inverter."/>
    <x v="0"/>
    <m/>
    <m/>
    <x v="0"/>
    <d v="2025-12-16T00:00:00"/>
    <x v="1"/>
    <n v="3"/>
    <n v="4"/>
    <n v="72"/>
    <x v="1"/>
    <m/>
  </r>
  <r>
    <x v="528"/>
    <x v="21"/>
    <x v="1"/>
    <d v="2026-07-28T00:00:00"/>
    <x v="1"/>
    <m/>
    <m/>
    <s v="gantry stop level 2 -wrong enter block3A"/>
    <x v="513"/>
    <d v="2026-07-28T00:27:40"/>
    <x v="18"/>
    <x v="8"/>
    <x v="33"/>
    <n v="16.200000000000003"/>
    <x v="12"/>
    <x v="12"/>
    <s v="Equipment cannot travel to position, causing job delay, queue buildup, and lower productivity."/>
    <n v="8"/>
    <n v="6"/>
    <n v="4"/>
    <n v="6"/>
    <n v="3"/>
    <n v="5"/>
    <x v="23"/>
    <s v="Inspect busbar/limit switches, travel drives and interlocks; test inverter and alignment."/>
    <x v="0"/>
    <m/>
    <m/>
    <x v="0"/>
    <d v="2026-04-01T00:00:00"/>
    <x v="1"/>
    <n v="3"/>
    <n v="5"/>
    <n v="90"/>
    <x v="1"/>
    <m/>
  </r>
  <r>
    <x v="529"/>
    <x v="35"/>
    <x v="1"/>
    <d v="2026-07-28T00:00:00"/>
    <x v="0"/>
    <m/>
    <m/>
    <s v="cabin landed indication lamp problem"/>
    <x v="514"/>
    <d v="2026-07-28T00:03:48"/>
    <x v="23"/>
    <x v="8"/>
    <x v="33"/>
    <n v="13.2"/>
    <x v="6"/>
    <x v="6"/>
    <s v="Mislanding, handling delay, risk of cargo/spreader damage, and reduced operating accuracy."/>
    <n v="8"/>
    <n v="6"/>
    <n v="4"/>
    <n v="6"/>
    <n v="8"/>
    <n v="1"/>
    <x v="1"/>
    <s v="Check landing sensors and operator guidance; calibrate spreader position sensors."/>
    <x v="1"/>
    <s v="right hook attach signal missing"/>
    <s v="activated right hook attach manulally"/>
    <x v="0"/>
    <d v="2026-06-30T00:00:00"/>
    <x v="1"/>
    <n v="8"/>
    <n v="1"/>
    <n v="48"/>
    <x v="0"/>
    <m/>
  </r>
  <r>
    <x v="530"/>
    <x v="19"/>
    <x v="1"/>
    <d v="2026-07-28T00:00:00"/>
    <x v="1"/>
    <m/>
    <m/>
    <s v="gantry stop level1"/>
    <x v="515"/>
    <d v="2026-07-28T03:46:54"/>
    <x v="13"/>
    <x v="8"/>
    <x v="33"/>
    <n v="9"/>
    <x v="12"/>
    <x v="12"/>
    <s v="Equipment cannot travel to position, causing job delay, queue buildup, and lower productivity."/>
    <n v="8"/>
    <n v="6"/>
    <n v="3"/>
    <n v="6"/>
    <n v="3"/>
    <n v="7"/>
    <x v="30"/>
    <s v="Inspect busbar/limit switches, travel drives and interlocks; test inverter and alignment."/>
    <x v="0"/>
    <s v="Operator fault"/>
    <s v="advise operator to do fully landed before making lock or unlock"/>
    <x v="1"/>
    <d v="2026-03-03T00:00:00"/>
    <x v="1"/>
    <n v="3"/>
    <n v="7"/>
    <n v="126"/>
    <x v="0"/>
    <m/>
  </r>
  <r>
    <x v="531"/>
    <x v="22"/>
    <x v="1"/>
    <d v="2026-07-28T00:00:00"/>
    <x v="1"/>
    <m/>
    <m/>
    <s v="gantry stop level 2 -wrong enter block4A"/>
    <x v="516"/>
    <d v="2026-07-28T04:29:21"/>
    <x v="20"/>
    <x v="8"/>
    <x v="33"/>
    <n v="21"/>
    <x v="12"/>
    <x v="12"/>
    <s v="Equipment cannot travel to position, causing job delay, queue buildup, and lower productivity."/>
    <n v="8"/>
    <n v="6"/>
    <n v="4"/>
    <n v="6"/>
    <n v="3"/>
    <n v="8"/>
    <x v="25"/>
    <s v="Inspect busbar/limit switches, travel drives and interlocks; test inverter and alignment."/>
    <x v="0"/>
    <s v="Tie down sensor defected"/>
    <s v="raised claim and replaced sensor"/>
    <x v="1"/>
    <d v="2026-06-30T00:00:00"/>
    <x v="1"/>
    <n v="1"/>
    <n v="5"/>
    <n v="30"/>
    <x v="0"/>
    <m/>
  </r>
  <r>
    <x v="532"/>
    <x v="2"/>
    <x v="0"/>
    <d v="2026-07-28T00:00:00"/>
    <x v="0"/>
    <m/>
    <m/>
    <s v="ohf issue"/>
    <x v="517"/>
    <d v="2026-07-28T11:34:00"/>
    <x v="14"/>
    <x v="8"/>
    <x v="33"/>
    <n v="7.8000000000000007"/>
    <x v="5"/>
    <x v="5"/>
    <s v="Operational performance degradation and need for maintenance review."/>
    <n v="9"/>
    <n v="0"/>
    <n v="3"/>
    <n v="6"/>
    <n v="4"/>
    <n v="5"/>
    <x v="17"/>
    <s v="Review failure &amp; perform RCA"/>
    <x v="0"/>
    <s v="Operator fault"/>
    <s v="advise operator to do fully landed before making lock or unlock"/>
    <x v="1"/>
    <d v="2026-03-03T00:00:00"/>
    <x v="1"/>
    <n v="4"/>
    <n v="5"/>
    <n v="120"/>
    <x v="0"/>
    <m/>
  </r>
  <r>
    <x v="533"/>
    <x v="10"/>
    <x v="0"/>
    <d v="2026-07-28T00:00:00"/>
    <x v="0"/>
    <m/>
    <m/>
    <s v="scr brake fail"/>
    <x v="518"/>
    <d v="2026-07-28T11:35:00"/>
    <x v="23"/>
    <x v="8"/>
    <x v="33"/>
    <n v="13.2"/>
    <x v="26"/>
    <x v="26"/>
    <s v="Unsafe motion control, increased accident risk, and equipment availability restriction."/>
    <n v="9"/>
    <n v="6"/>
    <n v="4"/>
    <n v="7"/>
    <n v="5"/>
    <n v="1"/>
    <x v="42"/>
    <s v="Inspect brake assemblies, lines and sensors; adjust/bleed and function-test."/>
    <x v="0"/>
    <s v="due to brake current relay fault"/>
    <s v="this case under study and reised with WAMPHLER"/>
    <x v="0"/>
    <d v="2026-04-19T00:00:00"/>
    <x v="0"/>
    <n v="5"/>
    <n v="1"/>
    <n v="35"/>
    <x v="0"/>
    <m/>
  </r>
  <r>
    <x v="534"/>
    <x v="30"/>
    <x v="1"/>
    <d v="2026-07-28T00:00:00"/>
    <x v="1"/>
    <m/>
    <m/>
    <s v="no gantry"/>
    <x v="519"/>
    <d v="2026-07-28T17:27:00"/>
    <x v="28"/>
    <x v="8"/>
    <x v="33"/>
    <n v="6"/>
    <x v="12"/>
    <x v="12"/>
    <s v="Equipment cannot travel to position, causing job delay, queue buildup, and lower productivity."/>
    <n v="8"/>
    <n v="6"/>
    <n v="3"/>
    <n v="6"/>
    <n v="3"/>
    <n v="5"/>
    <x v="23"/>
    <s v="Inspect busbar/limit switches, travel drives and interlocks; test inverter and alignment."/>
    <x v="1"/>
    <s v="OP fault"/>
    <s v="Sessions for operators/supervisors/maintenance team and the system performance will be reviewed in the commissioning"/>
    <x v="0"/>
    <d v="2026-07-29T00:00:00"/>
    <x v="1"/>
    <n v="1"/>
    <n v="4"/>
    <n v="24"/>
    <x v="0"/>
    <m/>
  </r>
  <r>
    <x v="535"/>
    <x v="10"/>
    <x v="0"/>
    <d v="2026-07-29T00:00:00"/>
    <x v="0"/>
    <m/>
    <m/>
    <s v="OHF LSL twistlock problem"/>
    <x v="520"/>
    <d v="2026-07-29T00:05:16"/>
    <x v="20"/>
    <x v="8"/>
    <x v="33"/>
    <n v="21"/>
    <x v="5"/>
    <x v="5"/>
    <s v="Operational performance degradation and need for maintenance review."/>
    <n v="9"/>
    <n v="0"/>
    <n v="4"/>
    <n v="7"/>
    <n v="4"/>
    <n v="4"/>
    <x v="7"/>
    <s v="Review failure &amp; perform RCA"/>
    <x v="2"/>
    <s v="loose bolt in OHF"/>
    <s v="adjusted "/>
    <x v="1"/>
    <d v="2026-04-19T00:00:00"/>
    <x v="0"/>
    <n v="3"/>
    <n v="3"/>
    <n v="63"/>
    <x v="0"/>
    <m/>
  </r>
  <r>
    <x v="536"/>
    <x v="6"/>
    <x v="1"/>
    <d v="2026-07-29T00:00:00"/>
    <x v="1"/>
    <m/>
    <m/>
    <s v="gantry Stop level 1"/>
    <x v="521"/>
    <d v="2026-07-28T22:46:18"/>
    <x v="14"/>
    <x v="8"/>
    <x v="33"/>
    <n v="7.8000000000000007"/>
    <x v="12"/>
    <x v="12"/>
    <s v="Equipment cannot travel to position, causing job delay, queue buildup, and lower productivity."/>
    <n v="8"/>
    <n v="6"/>
    <n v="3"/>
    <n v="6"/>
    <n v="3"/>
    <n v="9"/>
    <x v="24"/>
    <s v="Inspect busbar/limit switches, travel drives and interlocks; test inverter and alignment."/>
    <x v="0"/>
    <s v="external"/>
    <s v="connected from DPA"/>
    <x v="1"/>
    <d v="2026-12-10T00:00:00"/>
    <x v="1"/>
    <n v="3"/>
    <n v="9"/>
    <n v="162"/>
    <x v="0"/>
    <m/>
  </r>
  <r>
    <x v="537"/>
    <x v="15"/>
    <x v="1"/>
    <d v="2026-07-29T00:00:00"/>
    <x v="1"/>
    <m/>
    <m/>
    <s v="gantry Stop level 1"/>
    <x v="522"/>
    <d v="2026-07-29T01:00:49"/>
    <x v="45"/>
    <x v="8"/>
    <x v="33"/>
    <n v="5.3999999999999995"/>
    <x v="12"/>
    <x v="12"/>
    <s v="Equipment cannot travel to position, causing job delay, queue buildup, and lower productivity."/>
    <n v="8"/>
    <n v="6"/>
    <n v="3"/>
    <n v="6"/>
    <n v="3"/>
    <n v="7"/>
    <x v="30"/>
    <s v="Inspect busbar/limit switches, travel drives and interlocks; test inverter and alignment."/>
    <x v="0"/>
    <s v="trolley pos fault"/>
    <s v="TDF in progress"/>
    <x v="1"/>
    <d v="2026-06-30T00:00:00"/>
    <x v="1"/>
    <n v="3"/>
    <n v="7"/>
    <n v="126"/>
    <x v="0"/>
    <m/>
  </r>
  <r>
    <x v="538"/>
    <x v="15"/>
    <x v="1"/>
    <d v="2026-07-29T00:00:00"/>
    <x v="0"/>
    <m/>
    <m/>
    <s v="side shift - center sensor gap adjust."/>
    <x v="523"/>
    <d v="2026-07-29T02:19:22"/>
    <x v="0"/>
    <x v="8"/>
    <x v="33"/>
    <n v="10.200000000000001"/>
    <x v="9"/>
    <x v="9"/>
    <s v="Incorrect feedback to controls, nuisance trips or unsafe condition, and unreliable operation."/>
    <n v="8"/>
    <n v="5"/>
    <n v="4"/>
    <n v="6"/>
    <n v="3"/>
    <n v="1"/>
    <x v="13"/>
    <s v="Check sensor alignment, power and wiring; recalibrate and add diagnostics."/>
    <x v="0"/>
    <s v="slack sensor activated incorrectly"/>
    <s v="the sensoers gab were incresed in all RTGs and raised calim to GENMA by the sensor activation by rain water"/>
    <x v="0"/>
    <d v="2026-04-19T00:00:00"/>
    <x v="1"/>
    <n v="1"/>
    <n v="1"/>
    <n v="6"/>
    <x v="0"/>
    <m/>
  </r>
  <r>
    <x v="539"/>
    <x v="19"/>
    <x v="1"/>
    <d v="2026-07-29T00:00:00"/>
    <x v="0"/>
    <m/>
    <m/>
    <s v="no power from RTG"/>
    <x v="524"/>
    <d v="2026-07-29T12:04:00"/>
    <x v="24"/>
    <x v="8"/>
    <x v="33"/>
    <n v="10.799999999999999"/>
    <x v="15"/>
    <x v="15"/>
    <s v="Complete equipment stoppage, loss of production, and potential reset/restart delays."/>
    <n v="8"/>
    <n v="9"/>
    <n v="4"/>
    <n v="9"/>
    <n v="7"/>
    <n v="2"/>
    <x v="30"/>
    <s v="Check substation logs, verify supply and UPS; implement auto-recovery and alarm escalation."/>
    <x v="0"/>
    <s v="slack sensor activated incorrectly"/>
    <s v="Adjsued all sesmor for all RTGs"/>
    <x v="1"/>
    <d v="2026-06-30T00:00:00"/>
    <x v="4"/>
    <n v="7"/>
    <n v="2"/>
    <n v="126"/>
    <x v="0"/>
    <m/>
  </r>
  <r>
    <x v="540"/>
    <x v="9"/>
    <x v="1"/>
    <d v="2026-07-29T00:00:00"/>
    <x v="1"/>
    <m/>
    <m/>
    <s v="auto-steering issue during bay entrance"/>
    <x v="525"/>
    <d v="2026-07-29T18:32:00"/>
    <x v="1"/>
    <x v="8"/>
    <x v="33"/>
    <n v="12"/>
    <x v="21"/>
    <x v="21"/>
    <s v="Poor maneuverability, travel misalignment, safety risk, and operational delay."/>
    <n v="8"/>
    <n v="6"/>
    <n v="4"/>
    <n v="6"/>
    <n v="2"/>
    <n v="4"/>
    <x v="1"/>
    <s v="Calibrate auto-steering; inspect linkages/sensors; realign wheels."/>
    <x v="0"/>
    <m/>
    <m/>
    <x v="0"/>
    <d v="2025-12-14T00:00:00"/>
    <x v="1"/>
    <n v="2"/>
    <n v="4"/>
    <n v="48"/>
    <x v="1"/>
    <m/>
  </r>
  <r>
    <x v="541"/>
    <x v="9"/>
    <x v="1"/>
    <d v="2026-07-30T00:00:00"/>
    <x v="1"/>
    <m/>
    <m/>
    <s v="cabin consol fixation"/>
    <x v="526"/>
    <d v="2026-07-29T11:32:00"/>
    <x v="28"/>
    <x v="8"/>
    <x v="33"/>
    <n v="6"/>
    <x v="5"/>
    <x v="5"/>
    <s v="Operational performance degradation and need for maintenance review."/>
    <n v="8"/>
    <n v="0"/>
    <n v="3"/>
    <n v="6"/>
    <n v="5"/>
    <n v="4"/>
    <x v="17"/>
    <s v="Review failure &amp; perform RCA"/>
    <x v="0"/>
    <m/>
    <m/>
    <x v="1"/>
    <d v="2026-06-30T00:00:00"/>
    <x v="1"/>
    <n v="5"/>
    <n v="4"/>
    <n v="120"/>
    <x v="1"/>
    <m/>
  </r>
  <r>
    <x v="542"/>
    <x v="13"/>
    <x v="0"/>
    <d v="2026-07-30T00:00:00"/>
    <x v="1"/>
    <m/>
    <m/>
    <s v="no hoist"/>
    <x v="527"/>
    <d v="2026-07-30T01:15:00"/>
    <x v="28"/>
    <x v="8"/>
    <x v="33"/>
    <n v="6"/>
    <x v="11"/>
    <x v="11"/>
    <s v="Unable to lift/lower load, container handling interruption, and berth or yard productivity loss."/>
    <n v="9"/>
    <n v="6"/>
    <n v="3"/>
    <n v="6"/>
    <n v="3"/>
    <n v="9"/>
    <x v="24"/>
    <s v="Check hoist brakes, over-travel limit switches, inverter alarms, motor and encoder."/>
    <x v="2"/>
    <s v="wrong landed "/>
    <s v="adjusted with OP"/>
    <x v="1"/>
    <d v="2026-04-19T00:00:00"/>
    <x v="1"/>
    <n v="2"/>
    <n v="8"/>
    <n v="96"/>
    <x v="0"/>
    <m/>
  </r>
  <r>
    <x v="543"/>
    <x v="19"/>
    <x v="1"/>
    <d v="2026-07-30T00:00:00"/>
    <x v="1"/>
    <m/>
    <m/>
    <s v="no gantry movement after bay entrance"/>
    <x v="528"/>
    <d v="2026-07-30T09:22:00"/>
    <x v="0"/>
    <x v="8"/>
    <x v="33"/>
    <n v="10.200000000000001"/>
    <x v="12"/>
    <x v="12"/>
    <s v="Equipment cannot travel to position, causing job delay, queue buildup, and lower productivity."/>
    <n v="8"/>
    <n v="6"/>
    <n v="4"/>
    <n v="6"/>
    <n v="3"/>
    <n v="7"/>
    <x v="30"/>
    <s v="Inspect busbar/limit switches, travel drives and interlocks; test inverter and alignment."/>
    <x v="0"/>
    <m/>
    <m/>
    <x v="1"/>
    <d v="2025-12-04T00:00:00"/>
    <x v="1"/>
    <n v="3"/>
    <n v="7"/>
    <n v="126"/>
    <x v="1"/>
    <m/>
  </r>
  <r>
    <x v="544"/>
    <x v="25"/>
    <x v="1"/>
    <d v="2026-07-30T00:00:00"/>
    <x v="1"/>
    <m/>
    <m/>
    <s v="no gantry movement after bay entrance"/>
    <x v="529"/>
    <d v="2026-07-30T09:41:00"/>
    <x v="4"/>
    <x v="8"/>
    <x v="33"/>
    <n v="7.1999999999999993"/>
    <x v="12"/>
    <x v="12"/>
    <s v="Equipment cannot travel to position, causing job delay, queue buildup, and lower productivity."/>
    <n v="8"/>
    <n v="6"/>
    <n v="3"/>
    <n v="6"/>
    <n v="3"/>
    <n v="6"/>
    <x v="33"/>
    <s v="Inspect busbar/limit switches, travel drives and interlocks; test inverter and alignment."/>
    <x v="0"/>
    <s v="reserve stroke issue"/>
    <s v="adjustment /recalibrate"/>
    <x v="1"/>
    <d v="2025-12-22T00:00:00"/>
    <x v="1"/>
    <n v="1"/>
    <n v="5"/>
    <n v="30"/>
    <x v="0"/>
    <m/>
  </r>
  <r>
    <x v="545"/>
    <x v="6"/>
    <x v="1"/>
    <d v="2026-07-30T00:00:00"/>
    <x v="1"/>
    <m/>
    <m/>
    <s v="auto steering issue"/>
    <x v="530"/>
    <d v="2026-07-30T16:05:00"/>
    <x v="3"/>
    <x v="8"/>
    <x v="33"/>
    <n v="18"/>
    <x v="21"/>
    <x v="21"/>
    <s v="Poor maneuverability, travel misalignment, safety risk, and operational delay."/>
    <n v="8"/>
    <n v="6"/>
    <n v="4"/>
    <n v="6"/>
    <n v="2"/>
    <n v="6"/>
    <x v="16"/>
    <s v="Calibrate auto-steering; inspect linkages/sensors; realign wheels."/>
    <x v="0"/>
    <m/>
    <m/>
    <x v="0"/>
    <d v="2026-01-01T00:00:00"/>
    <x v="1"/>
    <n v="2"/>
    <n v="6"/>
    <n v="72"/>
    <x v="1"/>
    <m/>
  </r>
  <r>
    <x v="546"/>
    <x v="13"/>
    <x v="0"/>
    <d v="2026-07-30T00:00:00"/>
    <x v="1"/>
    <m/>
    <m/>
    <s v="No hoist - wrong landed"/>
    <x v="531"/>
    <d v="2026-07-30T19:00:00"/>
    <x v="0"/>
    <x v="8"/>
    <x v="33"/>
    <n v="10.200000000000001"/>
    <x v="11"/>
    <x v="11"/>
    <s v="Unable to lift/lower load, container handling interruption, and berth or yard productivity loss."/>
    <n v="9"/>
    <n v="6"/>
    <n v="4"/>
    <n v="7"/>
    <n v="3"/>
    <n v="9"/>
    <x v="34"/>
    <s v="Check hoist brakes, over-travel limit switches, inverter alarms, motor and encoder."/>
    <x v="0"/>
    <s v="PLC stop"/>
    <s v="adjusted astart up parameter to (warm start run mode)"/>
    <x v="1"/>
    <d v="2025-12-04T00:00:00"/>
    <x v="0"/>
    <n v="2"/>
    <n v="8"/>
    <n v="112"/>
    <x v="0"/>
    <m/>
  </r>
  <r>
    <x v="547"/>
    <x v="8"/>
    <x v="0"/>
    <d v="2026-07-30T00:00:00"/>
    <x v="1"/>
    <m/>
    <m/>
    <s v="no hoist - wrong landed"/>
    <x v="532"/>
    <d v="2026-07-30T19:01:00"/>
    <x v="0"/>
    <x v="8"/>
    <x v="33"/>
    <n v="10.200000000000001"/>
    <x v="11"/>
    <x v="11"/>
    <s v="Unable to lift/lower load, container handling interruption, and berth or yard productivity loss."/>
    <n v="9"/>
    <n v="6"/>
    <n v="4"/>
    <n v="7"/>
    <n v="3"/>
    <n v="4"/>
    <x v="28"/>
    <s v="Check hoist brakes, over-travel limit switches, inverter alarms, motor and encoder."/>
    <x v="0"/>
    <s v="OP fault"/>
    <s v="adjusted with OP"/>
    <x v="0"/>
    <d v="2026-06-30T00:00:00"/>
    <x v="0"/>
    <n v="2"/>
    <n v="3"/>
    <n v="42"/>
    <x v="0"/>
    <m/>
  </r>
  <r>
    <x v="548"/>
    <x v="27"/>
    <x v="1"/>
    <d v="2026-07-31T00:00:00"/>
    <x v="1"/>
    <m/>
    <m/>
    <s v="no twistlock  unlock"/>
    <x v="533"/>
    <d v="2026-07-30T10:30:00"/>
    <x v="31"/>
    <x v="8"/>
    <x v="33"/>
    <n v="3"/>
    <x v="4"/>
    <x v="4"/>
    <s v="Loss of command response, unsafe operating condition, and immediate operational downtime."/>
    <n v="8"/>
    <n v="6"/>
    <n v="3"/>
    <n v="6"/>
    <n v="2"/>
    <n v="5"/>
    <x v="36"/>
    <s v="Check control PLC, HMI comms, E-stop circuits; reload software if needed."/>
    <x v="2"/>
    <s v="external"/>
    <s v="external"/>
    <x v="0"/>
    <d v="2026-06-30T00:00:00"/>
    <x v="1"/>
    <n v="2"/>
    <n v="5"/>
    <n v="60"/>
    <x v="0"/>
    <m/>
  </r>
  <r>
    <x v="549"/>
    <x v="17"/>
    <x v="1"/>
    <d v="2026-07-31T00:00:00"/>
    <x v="0"/>
    <m/>
    <m/>
    <s v="no trim"/>
    <x v="534"/>
    <d v="2026-07-31T03:47:00"/>
    <x v="2"/>
    <x v="8"/>
    <x v="33"/>
    <n v="15"/>
    <x v="4"/>
    <x v="4"/>
    <s v="Loss of command response, unsafe operating condition, and immediate operational downtime."/>
    <n v="8"/>
    <n v="6"/>
    <n v="4"/>
    <n v="6"/>
    <n v="2"/>
    <n v="2"/>
    <x v="27"/>
    <s v="Check control PLC, HMI comms, E-stop circuits; reload software if needed."/>
    <x v="0"/>
    <m/>
    <m/>
    <x v="0"/>
    <m/>
    <x v="1"/>
    <n v="2"/>
    <n v="2"/>
    <n v="24"/>
    <x v="1"/>
    <m/>
  </r>
  <r>
    <x v="550"/>
    <x v="31"/>
    <x v="3"/>
    <d v="2026-07-31T00:00:00"/>
    <x v="0"/>
    <m/>
    <m/>
    <s v="OHF SN:39489 issue"/>
    <x v="535"/>
    <d v="2026-07-31T07:10:00"/>
    <x v="14"/>
    <x v="8"/>
    <x v="33"/>
    <n v="7.8000000000000007"/>
    <x v="5"/>
    <x v="5"/>
    <s v="Operational performance degradation and need for maintenance review."/>
    <n v="7"/>
    <n v="0"/>
    <n v="3"/>
    <n v="5"/>
    <n v="6"/>
    <n v="3"/>
    <x v="23"/>
    <s v="Review failure &amp; perform RCA"/>
    <x v="0"/>
    <s v="Operator fault"/>
    <s v="adjusted manually"/>
    <x v="0"/>
    <d v="2026-01-01T00:00:00"/>
    <x v="2"/>
    <n v="5"/>
    <n v="2"/>
    <n v="50"/>
    <x v="0"/>
    <m/>
  </r>
  <r>
    <x v="551"/>
    <x v="13"/>
    <x v="0"/>
    <d v="2026-07-31T00:00:00"/>
    <x v="0"/>
    <m/>
    <m/>
    <s v="Spreader telescopic fault"/>
    <x v="536"/>
    <d v="2026-07-31T14:02:00"/>
    <x v="28"/>
    <x v="8"/>
    <x v="33"/>
    <n v="6"/>
    <x v="0"/>
    <x v="0"/>
    <s v="Inability to lock/unlock or position spreader correctly, creating handling disruption and safety exposure."/>
    <n v="9"/>
    <n v="6"/>
    <n v="3"/>
    <n v="6"/>
    <n v="2"/>
    <n v="2"/>
    <x v="27"/>
    <s v="Inspect twistlocks, hydraulics and sensors; recalibrate spreader controller."/>
    <x v="0"/>
    <s v="encoder reading fault"/>
    <s v="teached spreader telescope"/>
    <x v="0"/>
    <d v="2026-08-30T00:00:00"/>
    <x v="1"/>
    <n v="2"/>
    <n v="2"/>
    <n v="24"/>
    <x v="0"/>
    <m/>
  </r>
  <r>
    <x v="552"/>
    <x v="25"/>
    <x v="1"/>
    <d v="2026-08-01T00:00:00"/>
    <x v="1"/>
    <m/>
    <m/>
    <s v="steering issue at bay entrance"/>
    <x v="537"/>
    <d v="2026-07-30T20:41:00"/>
    <x v="55"/>
    <x v="9"/>
    <x v="33"/>
    <n v="43.199999999999996"/>
    <x v="21"/>
    <x v="21"/>
    <s v="Poor maneuverability, travel misalignment, safety risk, and operational delay."/>
    <n v="8"/>
    <n v="6"/>
    <n v="5"/>
    <n v="7"/>
    <n v="2"/>
    <n v="6"/>
    <x v="28"/>
    <s v="Calibrate auto-steering; inspect linkages/sensors; realign wheels."/>
    <x v="2"/>
    <m/>
    <m/>
    <x v="0"/>
    <d v="2026-01-01T00:00:00"/>
    <x v="0"/>
    <n v="2"/>
    <n v="6"/>
    <n v="84"/>
    <x v="1"/>
    <m/>
  </r>
  <r>
    <x v="553"/>
    <x v="5"/>
    <x v="0"/>
    <d v="2026-08-01T00:00:00"/>
    <x v="0"/>
    <m/>
    <m/>
    <s v="watchdog fault"/>
    <x v="538"/>
    <d v="2026-07-30T23:26:00"/>
    <x v="31"/>
    <x v="9"/>
    <x v="33"/>
    <n v="3"/>
    <x v="5"/>
    <x v="5"/>
    <s v="Operational performance degradation and need for maintenance review."/>
    <n v="9"/>
    <n v="0"/>
    <n v="3"/>
    <n v="6"/>
    <n v="4"/>
    <n v="5"/>
    <x v="17"/>
    <s v="Review failure &amp; perform RCA"/>
    <x v="0"/>
    <s v="PLC stop"/>
    <s v="adjusted astart up parameter to (warm start run mode)"/>
    <x v="1"/>
    <d v="2025-12-04T00:00:00"/>
    <x v="1"/>
    <n v="3"/>
    <n v="4"/>
    <n v="72"/>
    <x v="0"/>
    <m/>
  </r>
  <r>
    <x v="554"/>
    <x v="2"/>
    <x v="0"/>
    <d v="2026-08-01T00:00:00"/>
    <x v="0"/>
    <m/>
    <m/>
    <s v="trolley position out of tolerance"/>
    <x v="539"/>
    <d v="2026-08-01T00:18:00"/>
    <x v="23"/>
    <x v="9"/>
    <x v="33"/>
    <n v="13.2"/>
    <x v="2"/>
    <x v="2"/>
    <s v="Inability to position spreader correctly, cycle interruption, and handling delay."/>
    <n v="9"/>
    <n v="6"/>
    <n v="4"/>
    <n v="7"/>
    <n v="3"/>
    <n v="2"/>
    <x v="2"/>
    <s v="Inspect trolley drives, cable reels and limit switches; test trolley inverter."/>
    <x v="0"/>
    <s v="storage oil"/>
    <s v="replaced oil type in 500 Hrs PM"/>
    <x v="0"/>
    <d v="2026-06-30T00:00:00"/>
    <x v="0"/>
    <n v="1"/>
    <n v="1"/>
    <n v="7"/>
    <x v="0"/>
    <m/>
  </r>
  <r>
    <x v="555"/>
    <x v="1"/>
    <x v="1"/>
    <d v="2026-08-01T00:00:00"/>
    <x v="1"/>
    <m/>
    <m/>
    <s v="Eccentric load"/>
    <x v="540"/>
    <d v="2026-08-01T02:52:00"/>
    <x v="24"/>
    <x v="9"/>
    <x v="33"/>
    <n v="10.799999999999999"/>
    <x v="5"/>
    <x v="5"/>
    <s v="Operational performance degradation and need for maintenance review."/>
    <n v="8"/>
    <n v="0"/>
    <n v="4"/>
    <n v="6"/>
    <n v="5"/>
    <n v="9"/>
    <x v="18"/>
    <s v="Review failure &amp; perform RCA"/>
    <x v="0"/>
    <s v="eccentric load fault due to container unbalance"/>
    <s v="adjusted with side-shift"/>
    <x v="3"/>
    <d v="2026-01-01T00:00:00"/>
    <x v="1"/>
    <n v="4"/>
    <n v="8"/>
    <n v="192"/>
    <x v="0"/>
    <m/>
  </r>
  <r>
    <x v="556"/>
    <x v="15"/>
    <x v="1"/>
    <d v="2026-08-01T00:00:00"/>
    <x v="1"/>
    <m/>
    <m/>
    <s v="no hoist movement"/>
    <x v="541"/>
    <d v="2026-08-01T06:10:00"/>
    <x v="2"/>
    <x v="9"/>
    <x v="33"/>
    <n v="15"/>
    <x v="11"/>
    <x v="11"/>
    <s v="Unable to lift/lower load, container handling interruption, and berth or yard productivity loss."/>
    <n v="8"/>
    <n v="6"/>
    <n v="4"/>
    <n v="6"/>
    <n v="3"/>
    <n v="3"/>
    <x v="38"/>
    <s v="Check hoist brakes, over-travel limit switches, inverter alarms, motor and encoder."/>
    <x v="0"/>
    <s v="lock nut issue"/>
    <s v="TDF in progress"/>
    <x v="0"/>
    <d v="2026-06-30T00:00:00"/>
    <x v="1"/>
    <n v="3"/>
    <n v="3"/>
    <n v="54"/>
    <x v="0"/>
    <m/>
  </r>
  <r>
    <x v="557"/>
    <x v="11"/>
    <x v="0"/>
    <d v="2026-08-01T00:00:00"/>
    <x v="0"/>
    <m/>
    <m/>
    <s v="No unlock"/>
    <x v="542"/>
    <d v="2026-08-01T07:36:00"/>
    <x v="28"/>
    <x v="9"/>
    <x v="33"/>
    <n v="6"/>
    <x v="4"/>
    <x v="4"/>
    <s v="Loss of command response, unsafe operating condition, and immediate operational downtime."/>
    <n v="9"/>
    <n v="6"/>
    <n v="3"/>
    <n v="6"/>
    <n v="2"/>
    <n v="8"/>
    <x v="12"/>
    <s v="Check control PLC, HMI comms, E-stop circuits; reload software if needed."/>
    <x v="0"/>
    <s v="the pump fail to start due to defected pressure sensor"/>
    <s v="raised warranty claim"/>
    <x v="0"/>
    <d v="2026-08-30T00:00:00"/>
    <x v="1"/>
    <n v="2"/>
    <n v="8"/>
    <n v="96"/>
    <x v="0"/>
    <m/>
  </r>
  <r>
    <x v="558"/>
    <x v="10"/>
    <x v="0"/>
    <d v="2026-08-01T00:00:00"/>
    <x v="0"/>
    <m/>
    <m/>
    <s v="HIS fault"/>
    <x v="543"/>
    <d v="2026-08-01T08:26:00"/>
    <x v="28"/>
    <x v="9"/>
    <x v="33"/>
    <n v="6"/>
    <x v="5"/>
    <x v="5"/>
    <s v="Operational performance degradation and need for maintenance review."/>
    <n v="9"/>
    <n v="0"/>
    <n v="3"/>
    <n v="6"/>
    <n v="4"/>
    <n v="4"/>
    <x v="12"/>
    <s v="Review failure &amp; perform RCA"/>
    <x v="0"/>
    <s v="sensor defected"/>
    <s v="raised warranty claim"/>
    <x v="0"/>
    <d v="2026-08-30T00:00:00"/>
    <x v="1"/>
    <n v="4"/>
    <n v="4"/>
    <n v="96"/>
    <x v="0"/>
    <m/>
  </r>
  <r>
    <x v="559"/>
    <x v="11"/>
    <x v="0"/>
    <d v="2026-08-02T00:00:00"/>
    <x v="0"/>
    <m/>
    <m/>
    <s v="Watchdog fault"/>
    <x v="544"/>
    <d v="2026-08-01T10:19:00"/>
    <x v="25"/>
    <x v="9"/>
    <x v="33"/>
    <n v="4.2"/>
    <x v="5"/>
    <x v="5"/>
    <s v="Operational performance degradation and need for maintenance review."/>
    <n v="9"/>
    <n v="0"/>
    <n v="3"/>
    <n v="6"/>
    <n v="4"/>
    <n v="3"/>
    <x v="16"/>
    <s v="Review failure &amp; perform RCA"/>
    <x v="0"/>
    <s v="water in fuel "/>
    <s v="replaced water separator"/>
    <x v="0"/>
    <d v="2026-06-30T00:00:00"/>
    <x v="1"/>
    <n v="2"/>
    <n v="1"/>
    <n v="12"/>
    <x v="0"/>
    <m/>
  </r>
  <r>
    <x v="560"/>
    <x v="23"/>
    <x v="1"/>
    <d v="2026-08-02T00:00:00"/>
    <x v="0"/>
    <m/>
    <m/>
    <s v="No control on"/>
    <x v="545"/>
    <d v="2026-08-01T09:43:00"/>
    <x v="13"/>
    <x v="9"/>
    <x v="33"/>
    <n v="9"/>
    <x v="4"/>
    <x v="4"/>
    <s v="Loss of command response, unsafe operating condition, and immediate operational downtime."/>
    <n v="8"/>
    <n v="6"/>
    <n v="3"/>
    <n v="6"/>
    <n v="2"/>
    <n v="6"/>
    <x v="16"/>
    <s v="Check control PLC, HMI comms, E-stop circuits; reload software if needed."/>
    <x v="0"/>
    <s v="communication issue "/>
    <s v="checked communication cable /reset loadcell modules"/>
    <x v="0"/>
    <d v="2025-12-27T00:00:00"/>
    <x v="1"/>
    <n v="1"/>
    <n v="5"/>
    <n v="30"/>
    <x v="0"/>
    <m/>
  </r>
  <r>
    <x v="561"/>
    <x v="6"/>
    <x v="1"/>
    <d v="2026-08-02T00:00:00"/>
    <x v="1"/>
    <m/>
    <m/>
    <s v="autosteering issue during bay entrance"/>
    <x v="546"/>
    <d v="2026-08-01T10:31:00"/>
    <x v="13"/>
    <x v="9"/>
    <x v="33"/>
    <n v="9"/>
    <x v="21"/>
    <x v="21"/>
    <s v="Poor maneuverability, travel misalignment, safety risk, and operational delay."/>
    <n v="8"/>
    <n v="6"/>
    <n v="3"/>
    <n v="6"/>
    <n v="2"/>
    <n v="6"/>
    <x v="16"/>
    <s v="Calibrate auto-steering; inspect linkages/sensors; realign wheels."/>
    <x v="0"/>
    <s v="strock sensor fault"/>
    <s v="calibtared strock sensor"/>
    <x v="0"/>
    <d v="2026-12-10T00:00:00"/>
    <x v="1"/>
    <n v="1"/>
    <n v="4"/>
    <n v="24"/>
    <x v="0"/>
    <m/>
  </r>
  <r>
    <x v="562"/>
    <x v="26"/>
    <x v="1"/>
    <d v="2026-08-02T00:00:00"/>
    <x v="1"/>
    <m/>
    <m/>
    <s v="autosteering issue during bay entrance"/>
    <x v="547"/>
    <d v="2026-08-01T14:05:00"/>
    <x v="20"/>
    <x v="9"/>
    <x v="33"/>
    <n v="21"/>
    <x v="21"/>
    <x v="21"/>
    <s v="Poor maneuverability, travel misalignment, safety risk, and operational delay."/>
    <n v="8"/>
    <n v="6"/>
    <n v="4"/>
    <n v="6"/>
    <n v="2"/>
    <n v="2"/>
    <x v="27"/>
    <s v="Calibrate auto-steering; inspect linkages/sensors; realign wheels."/>
    <x v="0"/>
    <s v="TLS position lost"/>
    <s v="checked and set home position"/>
    <x v="0"/>
    <d v="2025-12-16T00:00:00"/>
    <x v="1"/>
    <n v="1"/>
    <n v="1"/>
    <n v="6"/>
    <x v="0"/>
    <m/>
  </r>
  <r>
    <x v="563"/>
    <x v="31"/>
    <x v="3"/>
    <d v="2026-08-02T00:00:00"/>
    <x v="1"/>
    <m/>
    <m/>
    <s v="No unlock"/>
    <x v="542"/>
    <d v="2026-08-01T07:50:00"/>
    <x v="8"/>
    <x v="9"/>
    <x v="33"/>
    <n v="19.8"/>
    <x v="4"/>
    <x v="4"/>
    <s v="Loss of command response, unsafe operating condition, and immediate operational downtime."/>
    <n v="7"/>
    <n v="6"/>
    <n v="4"/>
    <n v="6"/>
    <n v="2"/>
    <n v="2"/>
    <x v="27"/>
    <s v="Check control PLC, HMI comms, E-stop circuits; reload software if needed."/>
    <x v="0"/>
    <s v="battery faliure"/>
    <s v="replaced against claim"/>
    <x v="0"/>
    <d v="2026-12-10T00:00:00"/>
    <x v="1"/>
    <n v="1"/>
    <n v="1"/>
    <n v="6"/>
    <x v="0"/>
    <m/>
  </r>
  <r>
    <x v="564"/>
    <x v="6"/>
    <x v="1"/>
    <d v="2026-08-02T00:00:00"/>
    <x v="1"/>
    <m/>
    <m/>
    <s v="wrong landed on container"/>
    <x v="548"/>
    <d v="2026-08-01T23:55:00"/>
    <x v="38"/>
    <x v="9"/>
    <x v="33"/>
    <n v="19.2"/>
    <x v="6"/>
    <x v="6"/>
    <s v="Mislanding, handling delay, risk of cargo/spreader damage, and reduced operating accuracy."/>
    <n v="8"/>
    <n v="6"/>
    <n v="4"/>
    <n v="6"/>
    <n v="8"/>
    <n v="1"/>
    <x v="1"/>
    <s v="Check landing sensors and operator guidance; calibrate spreader position sensors."/>
    <x v="0"/>
    <s v="fixation issue "/>
    <s v="replace it and check fixation"/>
    <x v="0"/>
    <d v="2026-01-09T00:00:00"/>
    <x v="1"/>
    <n v="6"/>
    <n v="1"/>
    <n v="36"/>
    <x v="0"/>
    <m/>
  </r>
  <r>
    <x v="565"/>
    <x v="36"/>
    <x v="1"/>
    <d v="2026-08-02T00:00:00"/>
    <x v="1"/>
    <m/>
    <m/>
    <s v="steering issue at bay entrance"/>
    <x v="549"/>
    <d v="2026-08-01T21:23:00"/>
    <x v="38"/>
    <x v="9"/>
    <x v="33"/>
    <n v="19.2"/>
    <x v="21"/>
    <x v="21"/>
    <s v="Poor maneuverability, travel misalignment, safety risk, and operational delay."/>
    <n v="8"/>
    <n v="6"/>
    <n v="4"/>
    <n v="6"/>
    <n v="2"/>
    <n v="2"/>
    <x v="27"/>
    <s v="Calibrate auto-steering; inspect linkages/sensors; realign wheels."/>
    <x v="0"/>
    <s v="system fault "/>
    <s v="RCA done and rasied claim"/>
    <x v="0"/>
    <d v="2026-06-30T00:00:00"/>
    <x v="1"/>
    <n v="2"/>
    <n v="2"/>
    <n v="24"/>
    <x v="0"/>
    <m/>
  </r>
  <r>
    <x v="566"/>
    <x v="5"/>
    <x v="0"/>
    <d v="2026-08-02T00:00:00"/>
    <x v="0"/>
    <m/>
    <m/>
    <s v="no lock motion"/>
    <x v="550"/>
    <d v="2026-08-02T00:33:00"/>
    <x v="56"/>
    <x v="9"/>
    <x v="33"/>
    <n v="40.200000000000003"/>
    <x v="4"/>
    <x v="4"/>
    <s v="Loss of command response, unsafe operating condition, and immediate operational downtime."/>
    <n v="9"/>
    <n v="6"/>
    <n v="5"/>
    <n v="7"/>
    <n v="2"/>
    <n v="6"/>
    <x v="28"/>
    <s v="Check control PLC, HMI comms, E-stop circuits; reload software if needed."/>
    <x v="0"/>
    <s v="the pump fail to start due to defected pressure sensor"/>
    <s v="raised warranty claim"/>
    <x v="0"/>
    <d v="2026-08-30T00:00:00"/>
    <x v="0"/>
    <n v="2"/>
    <n v="6"/>
    <n v="84"/>
    <x v="0"/>
    <m/>
  </r>
  <r>
    <x v="567"/>
    <x v="18"/>
    <x v="1"/>
    <d v="2026-08-02T00:00:00"/>
    <x v="1"/>
    <m/>
    <m/>
    <s v="auto-steering issue during bay entrance"/>
    <x v="551"/>
    <d v="2026-08-02T01:53:00"/>
    <x v="24"/>
    <x v="9"/>
    <x v="33"/>
    <n v="10.799999999999999"/>
    <x v="21"/>
    <x v="21"/>
    <s v="Poor maneuverability, travel misalignment, safety risk, and operational delay."/>
    <n v="8"/>
    <n v="6"/>
    <n v="4"/>
    <n v="6"/>
    <n v="2"/>
    <n v="2"/>
    <x v="27"/>
    <s v="Calibrate auto-steering; inspect linkages/sensors; realign wheels."/>
    <x v="0"/>
    <s v="OP fault"/>
    <s v="Sessions for operators/supervisors/maintenance team and the system performance will be reviewed in the commissioning"/>
    <x v="0"/>
    <d v="2026-06-30T00:00:00"/>
    <x v="1"/>
    <n v="1"/>
    <n v="1"/>
    <n v="6"/>
    <x v="0"/>
    <m/>
  </r>
  <r>
    <x v="568"/>
    <x v="24"/>
    <x v="1"/>
    <d v="2026-08-02T00:00:00"/>
    <x v="1"/>
    <m/>
    <m/>
    <s v="no gantry movement after bay entrance"/>
    <x v="552"/>
    <d v="2026-08-02T02:19:00"/>
    <x v="30"/>
    <x v="9"/>
    <x v="33"/>
    <n v="16.8"/>
    <x v="12"/>
    <x v="12"/>
    <s v="Equipment cannot travel to position, causing job delay, queue buildup, and lower productivity."/>
    <n v="8"/>
    <n v="6"/>
    <n v="4"/>
    <n v="6"/>
    <n v="3"/>
    <n v="7"/>
    <x v="30"/>
    <s v="Inspect busbar/limit switches, travel drives and interlocks; test inverter and alignment."/>
    <x v="0"/>
    <s v="OP fault "/>
    <s v="sessions have been already done with OPs and will discuss this issue with VAHLE in the final commissioning"/>
    <x v="1"/>
    <s v="14/04/26"/>
    <x v="1"/>
    <n v="3"/>
    <n v="7"/>
    <n v="126"/>
    <x v="0"/>
    <m/>
  </r>
  <r>
    <x v="569"/>
    <x v="10"/>
    <x v="0"/>
    <d v="2026-08-02T00:00:00"/>
    <x v="0"/>
    <m/>
    <m/>
    <s v="no hoist movement"/>
    <x v="553"/>
    <d v="2026-08-02T03:53:00"/>
    <x v="25"/>
    <x v="9"/>
    <x v="33"/>
    <n v="4.2"/>
    <x v="11"/>
    <x v="11"/>
    <s v="Unable to lift/lower load, container handling interruption, and berth or yard productivity loss."/>
    <n v="9"/>
    <n v="6"/>
    <n v="3"/>
    <n v="6"/>
    <n v="3"/>
    <n v="4"/>
    <x v="16"/>
    <s v="Check hoist brakes, over-travel limit switches, inverter alarms, motor and encoder."/>
    <x v="0"/>
    <s v="Spreader hit with reefer structure"/>
    <s v="The accident due to operator misaligment"/>
    <x v="0"/>
    <d v="2026-12-10T00:00:00"/>
    <x v="1"/>
    <n v="3"/>
    <n v="4"/>
    <n v="72"/>
    <x v="0"/>
    <m/>
  </r>
  <r>
    <x v="570"/>
    <x v="22"/>
    <x v="1"/>
    <d v="2026-08-02T00:00:00"/>
    <x v="1"/>
    <m/>
    <m/>
    <s v="gantry stop level 1"/>
    <x v="554"/>
    <d v="2026-08-02T13:00:06"/>
    <x v="57"/>
    <x v="9"/>
    <x v="33"/>
    <n v="3.5999999999999996"/>
    <x v="12"/>
    <x v="12"/>
    <s v="Equipment cannot travel to position, causing job delay, queue buildup, and lower productivity."/>
    <n v="8"/>
    <n v="6"/>
    <n v="3"/>
    <n v="6"/>
    <n v="3"/>
    <n v="8"/>
    <x v="25"/>
    <s v="Inspect busbar/limit switches, travel drives and interlocks; test inverter and alignment."/>
    <x v="0"/>
    <s v="wrong landed "/>
    <s v="instructed op"/>
    <x v="1"/>
    <d v="2026-06-30T00:00:00"/>
    <x v="1"/>
    <n v="3"/>
    <n v="8"/>
    <n v="144"/>
    <x v="0"/>
    <m/>
  </r>
  <r>
    <x v="571"/>
    <x v="23"/>
    <x v="1"/>
    <d v="2026-08-02T00:00:00"/>
    <x v="1"/>
    <m/>
    <m/>
    <s v="no signal due to operator wrong landed"/>
    <x v="555"/>
    <d v="2026-08-02T15:39:25"/>
    <x v="58"/>
    <x v="9"/>
    <x v="33"/>
    <n v="33.6"/>
    <x v="6"/>
    <x v="6"/>
    <s v="Mislanding, handling delay, risk of cargo/spreader damage, and reduced operating accuracy."/>
    <n v="8"/>
    <n v="6"/>
    <n v="5"/>
    <n v="7"/>
    <n v="8"/>
    <n v="4"/>
    <x v="43"/>
    <s v="Check landing sensors and operator guidance; calibrate spreader position sensors."/>
    <x v="0"/>
    <m/>
    <m/>
    <x v="3"/>
    <m/>
    <x v="0"/>
    <n v="8"/>
    <n v="4"/>
    <n v="224"/>
    <x v="1"/>
    <m/>
  </r>
  <r>
    <x v="572"/>
    <x v="5"/>
    <x v="0"/>
    <d v="2026-08-02T00:00:00"/>
    <x v="0"/>
    <m/>
    <m/>
    <s v="Spreader watchdog fault"/>
    <x v="556"/>
    <d v="2026-08-02T15:40:42"/>
    <x v="28"/>
    <x v="9"/>
    <x v="33"/>
    <n v="6"/>
    <x v="0"/>
    <x v="0"/>
    <s v="Inability to lock/unlock or position spreader correctly, creating handling disruption and safety exposure."/>
    <n v="9"/>
    <n v="6"/>
    <n v="3"/>
    <n v="6"/>
    <n v="2"/>
    <n v="4"/>
    <x v="1"/>
    <s v="Inspect twistlocks, hydraulics and sensors; recalibrate spreader controller."/>
    <x v="0"/>
    <s v="ultrasonic sensor active "/>
    <s v="due to gantry misalignment and projet in progress"/>
    <x v="0"/>
    <d v="2026-02-10T00:00:00"/>
    <x v="1"/>
    <n v="1"/>
    <n v="3"/>
    <n v="18"/>
    <x v="0"/>
    <m/>
  </r>
  <r>
    <x v="573"/>
    <x v="21"/>
    <x v="1"/>
    <d v="2026-08-02T00:00:00"/>
    <x v="1"/>
    <m/>
    <m/>
    <s v="contact plate fault -- wrong enter 4A"/>
    <x v="557"/>
    <d v="2026-08-02T15:46:45"/>
    <x v="40"/>
    <x v="9"/>
    <x v="33"/>
    <n v="11.4"/>
    <x v="6"/>
    <x v="6"/>
    <s v="Mislanding, handling delay, risk of cargo/spreader damage, and reduced operating accuracy."/>
    <n v="8"/>
    <n v="6"/>
    <n v="4"/>
    <n v="6"/>
    <n v="8"/>
    <n v="2"/>
    <x v="12"/>
    <s v="Check landing sensors and operator guidance; calibrate spreader position sensors."/>
    <x v="3"/>
    <m/>
    <m/>
    <x v="0"/>
    <m/>
    <x v="1"/>
    <n v="8"/>
    <n v="2"/>
    <n v="96"/>
    <x v="1"/>
    <m/>
  </r>
  <r>
    <x v="574"/>
    <x v="10"/>
    <x v="0"/>
    <d v="2026-08-02T00:00:00"/>
    <x v="0"/>
    <m/>
    <m/>
    <s v="SPR08 HIS malfunction faults"/>
    <x v="558"/>
    <d v="2026-08-02T16:40:57"/>
    <x v="48"/>
    <x v="9"/>
    <x v="33"/>
    <n v="36"/>
    <x v="28"/>
    <x v="28"/>
    <s v="Operational performance degradation and need for maintenance review."/>
    <n v="9"/>
    <n v="4"/>
    <n v="5"/>
    <n v="7"/>
    <n v="7"/>
    <n v="1"/>
    <x v="41"/>
    <s v="Verify system inputs/outputs, control logic, and interlocks; inspect related components; reset faults and perform full function test."/>
    <x v="0"/>
    <s v="PLC stop"/>
    <s v="adjusted astart up parameter to (warm start run mode)"/>
    <x v="0"/>
    <d v="2026-02-10T00:00:00"/>
    <x v="0"/>
    <n v="6"/>
    <n v="1"/>
    <n v="42"/>
    <x v="0"/>
    <m/>
  </r>
  <r>
    <x v="575"/>
    <x v="2"/>
    <x v="0"/>
    <d v="2026-08-02T00:00:00"/>
    <x v="0"/>
    <m/>
    <m/>
    <s v="OHF lock stuck on vessel"/>
    <x v="559"/>
    <d v="2026-08-02T16:55:59"/>
    <x v="7"/>
    <x v="9"/>
    <x v="33"/>
    <n v="9.6"/>
    <x v="5"/>
    <x v="5"/>
    <s v="Operational performance degradation and need for maintenance review."/>
    <n v="9"/>
    <n v="0"/>
    <n v="3"/>
    <n v="6"/>
    <n v="4"/>
    <n v="5"/>
    <x v="17"/>
    <s v="Review failure &amp; perform RCA"/>
    <x v="0"/>
    <s v="Operator fault"/>
    <s v="advise operator to do fully landed before making lock or unlock"/>
    <x v="1"/>
    <d v="2026-03-03T00:00:00"/>
    <x v="1"/>
    <n v="4"/>
    <n v="5"/>
    <n v="120"/>
    <x v="0"/>
    <m/>
  </r>
  <r>
    <x v="576"/>
    <x v="23"/>
    <x v="1"/>
    <d v="2026-08-02T00:00:00"/>
    <x v="1"/>
    <m/>
    <m/>
    <s v="busbar contact plate active"/>
    <x v="560"/>
    <d v="2026-08-02T17:09:14"/>
    <x v="29"/>
    <x v="9"/>
    <x v="33"/>
    <n v="25.8"/>
    <x v="20"/>
    <x v="20"/>
    <s v="Loss of electrical supply during travel, movement interruption, and repeated operational stoppages."/>
    <n v="8"/>
    <n v="6"/>
    <n v="4"/>
    <n v="6"/>
    <n v="3"/>
    <n v="1"/>
    <x v="13"/>
    <s v="Clean/lubricate busbar; realign arms; verify contactor and circuit breaker."/>
    <x v="0"/>
    <s v="TTDS fault"/>
    <s v="adjusted with OP"/>
    <x v="0"/>
    <d v="2026-06-30T00:00:00"/>
    <x v="1"/>
    <n v="2"/>
    <n v="1"/>
    <n v="12"/>
    <x v="0"/>
    <m/>
  </r>
  <r>
    <x v="577"/>
    <x v="21"/>
    <x v="1"/>
    <d v="2026-08-03T00:00:00"/>
    <x v="1"/>
    <m/>
    <m/>
    <s v="Hoist eccentric load"/>
    <x v="561"/>
    <d v="2026-08-02T22:09:00"/>
    <x v="1"/>
    <x v="9"/>
    <x v="34"/>
    <n v="12"/>
    <x v="11"/>
    <x v="11"/>
    <s v="Unable to lift/lower load, container handling interruption, and berth or yard productivity loss."/>
    <n v="8"/>
    <n v="6"/>
    <n v="4"/>
    <n v="6"/>
    <n v="3"/>
    <n v="4"/>
    <x v="16"/>
    <s v="Check hoist brakes, over-travel limit switches, inverter alarms, motor and encoder."/>
    <x v="0"/>
    <s v="slacks ensor active"/>
    <s v="all slack sensors were adjusted"/>
    <x v="0"/>
    <d v="2026-02-10T00:00:00"/>
    <x v="1"/>
    <n v="1"/>
    <n v="2"/>
    <n v="12"/>
    <x v="0"/>
    <m/>
  </r>
  <r>
    <x v="578"/>
    <x v="17"/>
    <x v="1"/>
    <d v="2026-08-03T00:00:00"/>
    <x v="1"/>
    <m/>
    <m/>
    <s v="autosteering issue during bay entrance"/>
    <x v="562"/>
    <d v="2026-08-02T21:16:00"/>
    <x v="18"/>
    <x v="9"/>
    <x v="34"/>
    <n v="16.200000000000003"/>
    <x v="21"/>
    <x v="21"/>
    <s v="Poor maneuverability, travel misalignment, safety risk, and operational delay."/>
    <n v="8"/>
    <n v="6"/>
    <n v="4"/>
    <n v="6"/>
    <n v="2"/>
    <n v="2"/>
    <x v="27"/>
    <s v="Calibrate auto-steering; inspect linkages/sensors; realign wheels."/>
    <x v="0"/>
    <m/>
    <m/>
    <x v="0"/>
    <d v="2026-04-19T00:00:00"/>
    <x v="1"/>
    <n v="2"/>
    <n v="2"/>
    <n v="24"/>
    <x v="1"/>
    <m/>
  </r>
  <r>
    <x v="579"/>
    <x v="21"/>
    <x v="1"/>
    <d v="2026-08-03T00:00:00"/>
    <x v="0"/>
    <m/>
    <m/>
    <s v="Fuel delivery fault"/>
    <x v="563"/>
    <d v="2026-08-03T13:48:17"/>
    <x v="7"/>
    <x v="9"/>
    <x v="34"/>
    <n v="9.6"/>
    <x v="5"/>
    <x v="5"/>
    <s v="Operational performance degradation and need for maintenance review."/>
    <n v="8"/>
    <n v="0"/>
    <n v="3"/>
    <n v="6"/>
    <n v="5"/>
    <n v="3"/>
    <x v="23"/>
    <s v="Review failure &amp; perform RCA"/>
    <x v="0"/>
    <s v="ethernet sockert not well fixed"/>
    <s v="adjusted and survey for all RTGs"/>
    <x v="0"/>
    <d v="2026-01-01T00:00:00"/>
    <x v="1"/>
    <n v="4"/>
    <n v="2"/>
    <n v="48"/>
    <x v="0"/>
    <m/>
  </r>
  <r>
    <x v="580"/>
    <x v="23"/>
    <x v="1"/>
    <d v="2026-08-03T00:00:00"/>
    <x v="1"/>
    <m/>
    <m/>
    <s v="wrong bay entrance"/>
    <x v="564"/>
    <d v="2026-08-03T16:21:49"/>
    <x v="27"/>
    <x v="9"/>
    <x v="34"/>
    <n v="15.600000000000001"/>
    <x v="6"/>
    <x v="6"/>
    <s v="Mislanding, handling delay, risk of cargo/spreader damage, and reduced operating accuracy."/>
    <n v="8"/>
    <n v="6"/>
    <n v="4"/>
    <n v="6"/>
    <n v="8"/>
    <n v="4"/>
    <x v="6"/>
    <s v="Check landing sensors and operator guidance; calibrate spreader position sensors."/>
    <x v="0"/>
    <m/>
    <m/>
    <x v="1"/>
    <m/>
    <x v="1"/>
    <n v="8"/>
    <n v="4"/>
    <n v="192"/>
    <x v="1"/>
    <m/>
  </r>
  <r>
    <x v="581"/>
    <x v="50"/>
    <x v="2"/>
    <d v="2026-08-03T00:00:00"/>
    <x v="0"/>
    <m/>
    <m/>
    <s v="A/C problem"/>
    <x v="565"/>
    <d v="2026-08-03T16:41:45"/>
    <x v="53"/>
    <x v="9"/>
    <x v="34"/>
    <n v="6.6"/>
    <x v="5"/>
    <x v="5"/>
    <s v="Operational performance degradation and need for maintenance review."/>
    <n v="6"/>
    <n v="0"/>
    <n v="3"/>
    <n v="5"/>
    <n v="6"/>
    <n v="1"/>
    <x v="5"/>
    <s v="Review failure &amp; perform RCA"/>
    <x v="0"/>
    <s v="hoist position fault"/>
    <s v="synch pos"/>
    <x v="0"/>
    <d v="2026-06-30T00:00:00"/>
    <x v="2"/>
    <n v="6"/>
    <n v="1"/>
    <n v="30"/>
    <x v="0"/>
    <m/>
  </r>
  <r>
    <x v="582"/>
    <x v="28"/>
    <x v="1"/>
    <d v="2026-08-03T00:00:00"/>
    <x v="0"/>
    <m/>
    <m/>
    <s v="diesel stop-24v switch not open well"/>
    <x v="566"/>
    <d v="2026-08-03T16:48:34"/>
    <x v="13"/>
    <x v="9"/>
    <x v="34"/>
    <n v="9"/>
    <x v="3"/>
    <x v="3"/>
    <s v="Machine unavailable for service, immediate downtime, and possible operational backlog."/>
    <n v="8"/>
    <n v="6"/>
    <n v="3"/>
    <n v="6"/>
    <n v="4"/>
    <n v="1"/>
    <x v="27"/>
    <s v="Check battery/ECU/priming; verify fuel line and filters; test starter circuit."/>
    <x v="0"/>
    <s v="OP fault"/>
    <s v="Sessions for operators/supervisors/maintenance team and the system performance will be reviewed in the commissioning"/>
    <x v="0"/>
    <d v="2026-06-30T00:00:00"/>
    <x v="1"/>
    <n v="2"/>
    <n v="1"/>
    <n v="12"/>
    <x v="0"/>
    <m/>
  </r>
  <r>
    <x v="583"/>
    <x v="51"/>
    <x v="2"/>
    <d v="2026-08-03T00:00:00"/>
    <x v="0"/>
    <m/>
    <m/>
    <s v="A/C water drain problem"/>
    <x v="567"/>
    <d v="2026-08-03T16:57:32"/>
    <x v="59"/>
    <x v="9"/>
    <x v="34"/>
    <n v="22.8"/>
    <x v="5"/>
    <x v="5"/>
    <s v="Operational performance degradation and need for maintenance review."/>
    <n v="6"/>
    <n v="0"/>
    <n v="4"/>
    <n v="5"/>
    <n v="6"/>
    <n v="1"/>
    <x v="5"/>
    <s v="Review failure &amp; perform RCA"/>
    <x v="0"/>
    <s v="sensor defetced "/>
    <s v="replaced against claim"/>
    <x v="0"/>
    <d v="2026-06-30T00:00:00"/>
    <x v="2"/>
    <n v="4"/>
    <n v="1"/>
    <n v="20"/>
    <x v="0"/>
    <m/>
  </r>
  <r>
    <x v="584"/>
    <x v="15"/>
    <x v="1"/>
    <d v="2026-08-03T00:00:00"/>
    <x v="1"/>
    <m/>
    <m/>
    <s v="no gantry - wrong bay entrance"/>
    <x v="568"/>
    <d v="2026-08-03T17:18:01"/>
    <x v="5"/>
    <x v="9"/>
    <x v="34"/>
    <n v="8.4"/>
    <x v="12"/>
    <x v="12"/>
    <s v="Equipment cannot travel to position, causing job delay, queue buildup, and lower productivity."/>
    <n v="8"/>
    <n v="6"/>
    <n v="3"/>
    <n v="6"/>
    <n v="3"/>
    <n v="7"/>
    <x v="30"/>
    <s v="Inspect busbar/limit switches, travel drives and interlocks; test inverter and alignment."/>
    <x v="0"/>
    <m/>
    <m/>
    <x v="1"/>
    <d v="2026-06-30T00:00:00"/>
    <x v="1"/>
    <n v="3"/>
    <n v="7"/>
    <n v="126"/>
    <x v="1"/>
    <m/>
  </r>
  <r>
    <x v="585"/>
    <x v="23"/>
    <x v="1"/>
    <d v="2026-08-03T00:00:00"/>
    <x v="1"/>
    <m/>
    <m/>
    <s v="no gantry - wrong bay entrance"/>
    <x v="569"/>
    <d v="2026-08-03T17:43:48"/>
    <x v="1"/>
    <x v="9"/>
    <x v="34"/>
    <n v="12"/>
    <x v="12"/>
    <x v="12"/>
    <s v="Equipment cannot travel to position, causing job delay, queue buildup, and lower productivity."/>
    <n v="8"/>
    <n v="6"/>
    <n v="4"/>
    <n v="6"/>
    <n v="3"/>
    <n v="10"/>
    <x v="35"/>
    <s v="Inspect busbar/limit switches, travel drives and interlocks; test inverter and alignment."/>
    <x v="0"/>
    <s v="OP fault"/>
    <s v="adjusted with OP"/>
    <x v="1"/>
    <d v="2026-06-30T00:00:00"/>
    <x v="1"/>
    <n v="2"/>
    <n v="9"/>
    <n v="108"/>
    <x v="0"/>
    <m/>
  </r>
  <r>
    <x v="586"/>
    <x v="12"/>
    <x v="1"/>
    <d v="2026-08-03T00:00:00"/>
    <x v="1"/>
    <m/>
    <m/>
    <s v="seat sensor diactivated while moving"/>
    <x v="570"/>
    <d v="2026-08-03T17:56:25"/>
    <x v="53"/>
    <x v="9"/>
    <x v="34"/>
    <n v="6.6"/>
    <x v="9"/>
    <x v="9"/>
    <s v="Incorrect feedback to controls, nuisance trips or unsafe condition, and unreliable operation."/>
    <n v="8"/>
    <n v="5"/>
    <n v="3"/>
    <n v="6"/>
    <n v="3"/>
    <n v="1"/>
    <x v="13"/>
    <s v="Check sensor alignment, power and wiring; recalibrate and add diagnostics."/>
    <x v="0"/>
    <m/>
    <m/>
    <x v="0"/>
    <d v="2025-12-04T00:00:00"/>
    <x v="1"/>
    <n v="3"/>
    <n v="1"/>
    <n v="18"/>
    <x v="1"/>
    <m/>
  </r>
  <r>
    <x v="587"/>
    <x v="8"/>
    <x v="0"/>
    <d v="2026-08-04T00:00:00"/>
    <x v="0"/>
    <m/>
    <m/>
    <s v="No gantry movement and control off"/>
    <x v="571"/>
    <d v="2026-08-03T19:15:00"/>
    <x v="28"/>
    <x v="9"/>
    <x v="34"/>
    <n v="6"/>
    <x v="4"/>
    <x v="4"/>
    <s v="Loss of command response, unsafe operating condition, and immediate operational downtime."/>
    <n v="9"/>
    <n v="6"/>
    <n v="3"/>
    <n v="6"/>
    <n v="2"/>
    <n v="7"/>
    <x v="28"/>
    <s v="Check control PLC, HMI comms, E-stop circuits; reload software if needed."/>
    <x v="0"/>
    <s v="PCR gate open"/>
    <s v="closed and reset"/>
    <x v="0"/>
    <d v="2026-08-30T00:00:00"/>
    <x v="1"/>
    <n v="2"/>
    <n v="7"/>
    <n v="84"/>
    <x v="0"/>
    <m/>
  </r>
  <r>
    <x v="588"/>
    <x v="24"/>
    <x v="1"/>
    <d v="2026-08-04T00:00:00"/>
    <x v="1"/>
    <m/>
    <m/>
    <s v="CABIN GATE OPEN FAULT"/>
    <x v="572"/>
    <d v="2026-08-04T02:18:00"/>
    <x v="14"/>
    <x v="9"/>
    <x v="34"/>
    <n v="7.8000000000000007"/>
    <x v="22"/>
    <x v="22"/>
    <s v="Access or permissive condition not met, causing motion inhibition and operational delay."/>
    <n v="8"/>
    <n v="3"/>
    <n v="3"/>
    <n v="6"/>
    <n v="4"/>
    <n v="1"/>
    <x v="27"/>
    <s v="Service access/limit switches; lubricate and test interlocks."/>
    <x v="0"/>
    <m/>
    <m/>
    <x v="0"/>
    <m/>
    <x v="1"/>
    <n v="4"/>
    <n v="1"/>
    <n v="24"/>
    <x v="1"/>
    <m/>
  </r>
  <r>
    <x v="589"/>
    <x v="15"/>
    <x v="1"/>
    <d v="2026-08-04T00:00:00"/>
    <x v="1"/>
    <m/>
    <m/>
    <s v="autosteering issue during bay entrance"/>
    <x v="573"/>
    <d v="2026-08-04T03:00:00"/>
    <x v="15"/>
    <x v="9"/>
    <x v="34"/>
    <n v="13.8"/>
    <x v="21"/>
    <x v="21"/>
    <s v="Poor maneuverability, travel misalignment, safety risk, and operational delay."/>
    <n v="8"/>
    <n v="6"/>
    <n v="4"/>
    <n v="6"/>
    <n v="2"/>
    <n v="5"/>
    <x v="36"/>
    <s v="Calibrate auto-steering; inspect linkages/sensors; realign wheels."/>
    <x v="0"/>
    <m/>
    <m/>
    <x v="0"/>
    <m/>
    <x v="1"/>
    <n v="2"/>
    <n v="5"/>
    <n v="60"/>
    <x v="1"/>
    <m/>
  </r>
  <r>
    <x v="590"/>
    <x v="23"/>
    <x v="1"/>
    <d v="2026-08-04T00:00:00"/>
    <x v="0"/>
    <m/>
    <m/>
    <s v="CABIN FIRE ALARM FAULT"/>
    <x v="574"/>
    <d v="2026-08-04T03:10:00"/>
    <x v="0"/>
    <x v="9"/>
    <x v="34"/>
    <n v="10.200000000000001"/>
    <x v="5"/>
    <x v="5"/>
    <s v="Operational performance degradation and need for maintenance review."/>
    <n v="8"/>
    <n v="0"/>
    <n v="4"/>
    <n v="6"/>
    <n v="5"/>
    <n v="5"/>
    <x v="21"/>
    <s v="Review failure &amp; perform RCA"/>
    <x v="0"/>
    <s v="lock nut issue"/>
    <s v="TDF in progress"/>
    <x v="1"/>
    <d v="2026-06-30T00:00:00"/>
    <x v="1"/>
    <n v="5"/>
    <n v="5"/>
    <n v="150"/>
    <x v="0"/>
    <m/>
  </r>
  <r>
    <x v="591"/>
    <x v="9"/>
    <x v="1"/>
    <d v="2026-08-04T00:00:00"/>
    <x v="0"/>
    <m/>
    <m/>
    <s v="Anticollision stop corner 2"/>
    <x v="575"/>
    <d v="2026-08-04T03:20:00"/>
    <x v="31"/>
    <x v="9"/>
    <x v="34"/>
    <n v="3"/>
    <x v="16"/>
    <x v="16"/>
    <s v="Safety risk, structural damage, equipment outage, and possible container handling interruption."/>
    <n v="8"/>
    <n v="10"/>
    <n v="3"/>
    <n v="10"/>
    <n v="5"/>
    <n v="2"/>
    <x v="26"/>
    <s v="Perform collision RCA, inspect structures and revalidate anti-collision sensors; retrain operators."/>
    <x v="0"/>
    <s v="wrong landed "/>
    <s v="instructed OP"/>
    <x v="1"/>
    <d v="2026-06-30T00:00:00"/>
    <x v="5"/>
    <n v="5"/>
    <n v="2"/>
    <n v="100"/>
    <x v="0"/>
    <m/>
  </r>
  <r>
    <x v="592"/>
    <x v="30"/>
    <x v="1"/>
    <d v="2026-08-04T00:00:00"/>
    <x v="0"/>
    <m/>
    <m/>
    <s v="Hoist speed deviation"/>
    <x v="576"/>
    <d v="2026-08-04T06:33:00"/>
    <x v="14"/>
    <x v="9"/>
    <x v="34"/>
    <n v="7.8000000000000007"/>
    <x v="11"/>
    <x v="11"/>
    <s v="Unable to lift/lower load, container handling interruption, and berth or yard productivity loss."/>
    <n v="8"/>
    <n v="6"/>
    <n v="3"/>
    <n v="6"/>
    <n v="3"/>
    <n v="3"/>
    <x v="38"/>
    <s v="Check hoist brakes, over-travel limit switches, inverter alarms, motor and encoder."/>
    <x v="0"/>
    <s v="pump CB tripped"/>
    <s v="SP 6 hour meter and replaced against claim"/>
    <x v="0"/>
    <d v="2026-06-30T00:00:00"/>
    <x v="1"/>
    <n v="1"/>
    <n v="1"/>
    <n v="6"/>
    <x v="0"/>
    <m/>
  </r>
  <r>
    <x v="593"/>
    <x v="9"/>
    <x v="1"/>
    <d v="2026-08-04T00:00:00"/>
    <x v="1"/>
    <m/>
    <m/>
    <s v="Twist lock fault"/>
    <x v="577"/>
    <d v="2026-08-04T08:39:18"/>
    <x v="57"/>
    <x v="9"/>
    <x v="34"/>
    <n v="3.5999999999999996"/>
    <x v="5"/>
    <x v="5"/>
    <s v="Operational performance degradation and need for maintenance review."/>
    <n v="8"/>
    <n v="0"/>
    <n v="3"/>
    <n v="6"/>
    <n v="5"/>
    <n v="4"/>
    <x v="17"/>
    <s v="Review failure &amp; perform RCA"/>
    <x v="0"/>
    <m/>
    <m/>
    <x v="1"/>
    <m/>
    <x v="1"/>
    <n v="5"/>
    <n v="4"/>
    <n v="120"/>
    <x v="1"/>
    <m/>
  </r>
  <r>
    <x v="594"/>
    <x v="35"/>
    <x v="1"/>
    <d v="2026-08-04T00:00:00"/>
    <x v="1"/>
    <m/>
    <m/>
    <s v="Eccentric load fault"/>
    <x v="578"/>
    <d v="2026-08-04T08:35:24"/>
    <x v="60"/>
    <x v="9"/>
    <x v="34"/>
    <n v="23.400000000000002"/>
    <x v="5"/>
    <x v="5"/>
    <s v="Operational performance degradation and need for maintenance review."/>
    <n v="8"/>
    <n v="0"/>
    <n v="4"/>
    <n v="6"/>
    <n v="5"/>
    <n v="2"/>
    <x v="36"/>
    <s v="Review failure &amp; perform RCA"/>
    <x v="0"/>
    <m/>
    <m/>
    <x v="0"/>
    <d v="2026-04-19T00:00:00"/>
    <x v="1"/>
    <n v="5"/>
    <n v="2"/>
    <n v="60"/>
    <x v="1"/>
    <m/>
  </r>
  <r>
    <x v="595"/>
    <x v="18"/>
    <x v="1"/>
    <d v="2026-08-04T00:00:00"/>
    <x v="0"/>
    <m/>
    <m/>
    <s v="Ecu fuel delivery fault"/>
    <x v="579"/>
    <d v="2026-08-04T10:03:06"/>
    <x v="28"/>
    <x v="9"/>
    <x v="34"/>
    <n v="6"/>
    <x v="5"/>
    <x v="5"/>
    <s v="Operational performance degradation and need for maintenance review."/>
    <n v="8"/>
    <n v="0"/>
    <n v="3"/>
    <n v="6"/>
    <n v="5"/>
    <n v="2"/>
    <x v="36"/>
    <s v="Review failure &amp; perform RCA"/>
    <x v="0"/>
    <m/>
    <m/>
    <x v="0"/>
    <m/>
    <x v="1"/>
    <n v="5"/>
    <n v="2"/>
    <n v="60"/>
    <x v="1"/>
    <m/>
  </r>
  <r>
    <x v="596"/>
    <x v="6"/>
    <x v="1"/>
    <d v="2026-08-05T00:00:00"/>
    <x v="0"/>
    <m/>
    <m/>
    <s v="gantry slow down"/>
    <x v="580"/>
    <d v="2026-08-05T02:07:00"/>
    <x v="14"/>
    <x v="9"/>
    <x v="34"/>
    <n v="7.8000000000000007"/>
    <x v="12"/>
    <x v="12"/>
    <s v="Equipment cannot travel to position, causing job delay, queue buildup, and lower productivity."/>
    <n v="8"/>
    <n v="6"/>
    <n v="3"/>
    <n v="6"/>
    <n v="3"/>
    <n v="9"/>
    <x v="24"/>
    <s v="Inspect busbar/limit switches, travel drives and interlocks; test inverter and alignment."/>
    <x v="0"/>
    <m/>
    <m/>
    <x v="1"/>
    <m/>
    <x v="1"/>
    <n v="3"/>
    <n v="9"/>
    <n v="162"/>
    <x v="1"/>
    <m/>
  </r>
  <r>
    <x v="597"/>
    <x v="18"/>
    <x v="1"/>
    <d v="2026-08-05T00:00:00"/>
    <x v="0"/>
    <m/>
    <m/>
    <s v="diesel stop due to communication fault"/>
    <x v="581"/>
    <d v="2026-08-05T02:46:00"/>
    <x v="0"/>
    <x v="9"/>
    <x v="34"/>
    <n v="10.200000000000001"/>
    <x v="3"/>
    <x v="3"/>
    <s v="Machine unavailable for service, immediate downtime, and possible operational backlog."/>
    <n v="8"/>
    <n v="6"/>
    <n v="4"/>
    <n v="6"/>
    <n v="4"/>
    <n v="1"/>
    <x v="27"/>
    <s v="Check battery/ECU/priming; verify fuel line and filters; test starter circuit."/>
    <x v="0"/>
    <m/>
    <m/>
    <x v="0"/>
    <m/>
    <x v="1"/>
    <n v="4"/>
    <n v="1"/>
    <n v="24"/>
    <x v="1"/>
    <m/>
  </r>
  <r>
    <x v="598"/>
    <x v="29"/>
    <x v="1"/>
    <d v="2026-08-05T00:00:00"/>
    <x v="0"/>
    <m/>
    <m/>
    <s v="no gantry movemen brake c3 release fault"/>
    <x v="582"/>
    <d v="2026-08-05T05:33:00"/>
    <x v="15"/>
    <x v="9"/>
    <x v="34"/>
    <n v="13.8"/>
    <x v="12"/>
    <x v="12"/>
    <s v="Equipment cannot travel to position, causing job delay, queue buildup, and lower productivity."/>
    <n v="8"/>
    <n v="6"/>
    <n v="4"/>
    <n v="6"/>
    <n v="3"/>
    <n v="4"/>
    <x v="16"/>
    <s v="Inspect busbar/limit switches, travel drives and interlocks; test inverter and alignment."/>
    <x v="2"/>
    <s v="brake release LS cam loosen"/>
    <s v="adjusted and added locktite"/>
    <x v="0"/>
    <d v="2026-08-18T00:00:00"/>
    <x v="1"/>
    <n v="2"/>
    <n v="3"/>
    <n v="36"/>
    <x v="0"/>
    <m/>
  </r>
  <r>
    <x v="599"/>
    <x v="25"/>
    <x v="1"/>
    <d v="2026-08-05T00:00:00"/>
    <x v="1"/>
    <m/>
    <m/>
    <s v="no gantry movement steering fault"/>
    <x v="583"/>
    <d v="2026-08-05T06:34:00"/>
    <x v="28"/>
    <x v="9"/>
    <x v="34"/>
    <n v="6"/>
    <x v="12"/>
    <x v="12"/>
    <s v="Equipment cannot travel to position, causing job delay, queue buildup, and lower productivity."/>
    <n v="8"/>
    <n v="6"/>
    <n v="3"/>
    <n v="6"/>
    <n v="3"/>
    <n v="6"/>
    <x v="33"/>
    <s v="Inspect busbar/limit switches, travel drives and interlocks; test inverter and alignment."/>
    <x v="1"/>
    <s v="OP fault"/>
    <s v="wrong entrance and adjusted manually"/>
    <x v="1"/>
    <d v="2026-08-18T00:00:00"/>
    <x v="1"/>
    <n v="2"/>
    <n v="5"/>
    <n v="60"/>
    <x v="0"/>
    <m/>
  </r>
  <r>
    <x v="600"/>
    <x v="23"/>
    <x v="1"/>
    <d v="2026-08-05T00:00:00"/>
    <x v="1"/>
    <m/>
    <m/>
    <s v="wrong bay entrance 2A"/>
    <x v="584"/>
    <d v="2026-08-05T07:48:07"/>
    <x v="61"/>
    <x v="9"/>
    <x v="34"/>
    <n v="2.4"/>
    <x v="6"/>
    <x v="6"/>
    <s v="Mislanding, handling delay, risk of cargo/spreader damage, and reduced operating accuracy."/>
    <n v="8"/>
    <n v="6"/>
    <n v="3"/>
    <n v="6"/>
    <n v="8"/>
    <n v="4"/>
    <x v="6"/>
    <s v="Check landing sensors and operator guidance; calibrate spreader position sensors."/>
    <x v="0"/>
    <s v="OP fault"/>
    <s v="wrong entrance and adjusted manually"/>
    <x v="1"/>
    <d v="2026-08-18T00:00:00"/>
    <x v="1"/>
    <n v="7"/>
    <n v="3"/>
    <n v="126"/>
    <x v="0"/>
    <m/>
  </r>
  <r>
    <x v="601"/>
    <x v="23"/>
    <x v="1"/>
    <d v="2026-08-05T00:00:00"/>
    <x v="1"/>
    <m/>
    <m/>
    <s v="Eccentric load fault"/>
    <x v="585"/>
    <d v="2026-08-05T11:33:21"/>
    <x v="34"/>
    <x v="9"/>
    <x v="34"/>
    <n v="12.6"/>
    <x v="5"/>
    <x v="5"/>
    <s v="Operational performance degradation and need for maintenance review."/>
    <n v="8"/>
    <n v="0"/>
    <n v="4"/>
    <n v="6"/>
    <n v="5"/>
    <n v="5"/>
    <x v="21"/>
    <s v="Review failure &amp; perform RCA"/>
    <x v="2"/>
    <s v="container issue"/>
    <s v="adjusted"/>
    <x v="1"/>
    <d v="2026-08-18T00:00:00"/>
    <x v="1"/>
    <n v="4"/>
    <n v="4"/>
    <n v="96"/>
    <x v="0"/>
    <m/>
  </r>
  <r>
    <x v="602"/>
    <x v="5"/>
    <x v="0"/>
    <d v="2026-08-05T00:00:00"/>
    <x v="1"/>
    <m/>
    <m/>
    <s v="Telescope position fault"/>
    <x v="586"/>
    <d v="2026-08-05T14:20:48"/>
    <x v="5"/>
    <x v="9"/>
    <x v="34"/>
    <n v="8.4"/>
    <x v="5"/>
    <x v="5"/>
    <s v="Operational performance degradation and need for maintenance review."/>
    <n v="9"/>
    <n v="0"/>
    <n v="3"/>
    <n v="6"/>
    <n v="4"/>
    <n v="5"/>
    <x v="17"/>
    <s v="Review failure &amp; perform RCA"/>
    <x v="2"/>
    <s v="spreader incoder reading"/>
    <s v="teched spreader"/>
    <x v="1"/>
    <d v="2026-08-18T00:00:00"/>
    <x v="1"/>
    <n v="4"/>
    <n v="5"/>
    <n v="120"/>
    <x v="0"/>
    <m/>
  </r>
  <r>
    <x v="603"/>
    <x v="26"/>
    <x v="1"/>
    <d v="2026-08-05T00:00:00"/>
    <x v="1"/>
    <m/>
    <m/>
    <s v="no gantry anticollistion c2 fault"/>
    <x v="587"/>
    <d v="2026-08-05T20:35:00"/>
    <x v="28"/>
    <x v="9"/>
    <x v="34"/>
    <n v="6"/>
    <x v="12"/>
    <x v="12"/>
    <s v="Equipment cannot travel to position, causing job delay, queue buildup, and lower productivity."/>
    <n v="8"/>
    <n v="6"/>
    <n v="3"/>
    <n v="6"/>
    <n v="3"/>
    <n v="10"/>
    <x v="35"/>
    <s v="Inspect busbar/limit switches, travel drives and interlocks; test inverter and alignment."/>
    <x v="0"/>
    <s v="due to sensor fixation posiotn "/>
    <s v="the iisue is understudy with RIC"/>
    <x v="1"/>
    <d v="2026-08-18T00:00:00"/>
    <x v="1"/>
    <n v="3"/>
    <n v="10"/>
    <n v="180"/>
    <x v="0"/>
    <m/>
  </r>
  <r>
    <x v="604"/>
    <x v="2"/>
    <x v="0"/>
    <d v="2026-08-06T00:00:00"/>
    <x v="1"/>
    <m/>
    <m/>
    <s v="no hoist movement"/>
    <x v="588"/>
    <d v="2026-08-06T00:35:00"/>
    <x v="25"/>
    <x v="9"/>
    <x v="34"/>
    <n v="4.2"/>
    <x v="11"/>
    <x v="11"/>
    <s v="Unable to lift/lower load, container handling interruption, and berth or yard productivity loss."/>
    <n v="9"/>
    <n v="6"/>
    <n v="3"/>
    <n v="6"/>
    <n v="3"/>
    <n v="5"/>
    <x v="23"/>
    <s v="Check hoist brakes, over-travel limit switches, inverter alarms, motor and encoder."/>
    <x v="0"/>
    <s v="container issue"/>
    <s v="landed hold issue and adjusted"/>
    <x v="0"/>
    <d v="2026-08-18T00:00:00"/>
    <x v="1"/>
    <n v="2"/>
    <n v="4"/>
    <n v="48"/>
    <x v="0"/>
    <m/>
  </r>
  <r>
    <x v="605"/>
    <x v="3"/>
    <x v="1"/>
    <d v="2026-08-06T00:00:00"/>
    <x v="0"/>
    <m/>
    <m/>
    <s v="sound in trolly"/>
    <x v="589"/>
    <d v="2026-08-06T08:38:47"/>
    <x v="62"/>
    <x v="9"/>
    <x v="34"/>
    <n v="51"/>
    <x v="13"/>
    <x v="13"/>
    <s v="Operational performance degradation and need for maintenance review."/>
    <n v="8"/>
    <n v="2"/>
    <n v="5"/>
    <n v="7"/>
    <n v="3"/>
    <n v="1"/>
    <x v="15"/>
    <s v="Identify source of sound; inspect mechanical/electrical components; tighten, repair, or replace defective parts."/>
    <x v="0"/>
    <s v="trolley misalginment"/>
    <s v="adjusted guide roller"/>
    <x v="0"/>
    <d v="2026-08-18T00:00:00"/>
    <x v="0"/>
    <n v="2"/>
    <n v="1"/>
    <n v="14"/>
    <x v="0"/>
    <m/>
  </r>
  <r>
    <x v="606"/>
    <x v="29"/>
    <x v="1"/>
    <d v="2026-08-06T00:00:00"/>
    <x v="1"/>
    <m/>
    <m/>
    <s v="no gantry"/>
    <x v="590"/>
    <d v="2026-08-06T17:16:52"/>
    <x v="14"/>
    <x v="9"/>
    <x v="34"/>
    <n v="7.8000000000000007"/>
    <x v="12"/>
    <x v="12"/>
    <s v="Equipment cannot travel to position, causing job delay, queue buildup, and lower productivity."/>
    <n v="8"/>
    <n v="6"/>
    <n v="3"/>
    <n v="6"/>
    <n v="3"/>
    <n v="4"/>
    <x v="16"/>
    <s v="Inspect busbar/limit switches, travel drives and interlocks; test inverter and alignment."/>
    <x v="0"/>
    <s v="OP fault"/>
    <s v="wrong entrance and adjusted manually"/>
    <x v="0"/>
    <d v="2026-08-18T00:00:00"/>
    <x v="1"/>
    <n v="2"/>
    <n v="3"/>
    <n v="36"/>
    <x v="0"/>
    <m/>
  </r>
  <r>
    <x v="607"/>
    <x v="35"/>
    <x v="1"/>
    <d v="2026-08-07T00:00:00"/>
    <x v="1"/>
    <m/>
    <m/>
    <s v="no gantry due to steering fault"/>
    <x v="591"/>
    <d v="2026-08-06T23:45:00"/>
    <x v="17"/>
    <x v="9"/>
    <x v="34"/>
    <n v="4.8"/>
    <x v="12"/>
    <x v="12"/>
    <s v="Equipment cannot travel to position, causing job delay, queue buildup, and lower productivity."/>
    <n v="8"/>
    <n v="6"/>
    <n v="3"/>
    <n v="6"/>
    <n v="3"/>
    <n v="4"/>
    <x v="16"/>
    <s v="Inspect busbar/limit switches, travel drives and interlocks; test inverter and alignment."/>
    <x v="0"/>
    <s v="OP fault"/>
    <s v="wrong entrance and adjusted manually"/>
    <x v="0"/>
    <d v="2026-08-18T00:00:00"/>
    <x v="1"/>
    <n v="2"/>
    <n v="3"/>
    <n v="36"/>
    <x v="0"/>
    <m/>
  </r>
  <r>
    <x v="608"/>
    <x v="2"/>
    <x v="0"/>
    <d v="2026-08-07T00:00:00"/>
    <x v="1"/>
    <m/>
    <m/>
    <s v="Twin Down Fault"/>
    <x v="592"/>
    <d v="2026-08-07T05:05:00"/>
    <x v="17"/>
    <x v="9"/>
    <x v="34"/>
    <n v="4.8"/>
    <x v="5"/>
    <x v="5"/>
    <s v="Operational performance degradation and need for maintenance review."/>
    <n v="9"/>
    <n v="0"/>
    <n v="3"/>
    <n v="6"/>
    <n v="4"/>
    <n v="5"/>
    <x v="17"/>
    <s v="Review failure &amp; perform RCA"/>
    <x v="0"/>
    <s v="spreader incoder reading"/>
    <s v="teched spreader"/>
    <x v="1"/>
    <d v="2026-08-18T00:00:00"/>
    <x v="1"/>
    <n v="4"/>
    <n v="5"/>
    <n v="120"/>
    <x v="0"/>
    <m/>
  </r>
  <r>
    <x v="609"/>
    <x v="22"/>
    <x v="1"/>
    <d v="2026-08-07T00:00:00"/>
    <x v="1"/>
    <m/>
    <m/>
    <s v="steering fault"/>
    <x v="593"/>
    <d v="2026-08-07T05:35:00"/>
    <x v="0"/>
    <x v="9"/>
    <x v="34"/>
    <n v="10.200000000000001"/>
    <x v="21"/>
    <x v="21"/>
    <s v="Poor maneuverability, travel misalignment, safety risk, and operational delay."/>
    <n v="8"/>
    <n v="6"/>
    <n v="4"/>
    <n v="6"/>
    <n v="2"/>
    <n v="4"/>
    <x v="1"/>
    <s v="Calibrate auto-steering; inspect linkages/sensors; realign wheels."/>
    <x v="0"/>
    <s v="OP fault"/>
    <s v="wrong entrance and adjusted manually"/>
    <x v="0"/>
    <d v="2026-08-18T00:00:00"/>
    <x v="1"/>
    <n v="1"/>
    <n v="3"/>
    <n v="18"/>
    <x v="0"/>
    <m/>
  </r>
  <r>
    <x v="610"/>
    <x v="23"/>
    <x v="1"/>
    <d v="2026-08-07T00:00:00"/>
    <x v="0"/>
    <m/>
    <m/>
    <s v="Trolley noise while moving"/>
    <x v="594"/>
    <d v="2026-08-07T09:47:00"/>
    <x v="14"/>
    <x v="9"/>
    <x v="34"/>
    <n v="7.8000000000000007"/>
    <x v="2"/>
    <x v="2"/>
    <s v="Inability to position spreader correctly, cycle interruption, and handling delay."/>
    <n v="8"/>
    <n v="6"/>
    <n v="3"/>
    <n v="6"/>
    <n v="3"/>
    <n v="2"/>
    <x v="14"/>
    <s v="Inspect trolley drives, cable reels and limit switches; test trolley inverter."/>
    <x v="0"/>
    <s v="trolley misalginment"/>
    <s v="adjusted guide roller"/>
    <x v="0"/>
    <d v="2026-08-18T00:00:00"/>
    <x v="1"/>
    <n v="2"/>
    <n v="1"/>
    <n v="12"/>
    <x v="0"/>
    <m/>
  </r>
  <r>
    <x v="611"/>
    <x v="3"/>
    <x v="1"/>
    <d v="2026-08-07T00:00:00"/>
    <x v="1"/>
    <m/>
    <m/>
    <s v="no twistlock  unlock"/>
    <x v="595"/>
    <d v="2026-08-07T19:35:00"/>
    <x v="49"/>
    <x v="9"/>
    <x v="34"/>
    <n v="1.7999999999999998"/>
    <x v="4"/>
    <x v="4"/>
    <s v="Loss of command response, unsafe operating condition, and immediate operational downtime."/>
    <n v="8"/>
    <n v="6"/>
    <n v="3"/>
    <n v="6"/>
    <n v="2"/>
    <n v="4"/>
    <x v="1"/>
    <s v="Check control PLC, HMI comms, E-stop circuits; reload software if needed."/>
    <x v="4"/>
    <s v="OP fault wrong landed"/>
    <s v="adjusted with OP"/>
    <x v="0"/>
    <d v="2026-08-18T00:00:00"/>
    <x v="1"/>
    <n v="1"/>
    <n v="3"/>
    <n v="18"/>
    <x v="0"/>
    <m/>
  </r>
  <r>
    <x v="612"/>
    <x v="17"/>
    <x v="1"/>
    <d v="2026-08-08T00:00:00"/>
    <x v="0"/>
    <m/>
    <m/>
    <s v="No trolley movement"/>
    <x v="596"/>
    <d v="2026-08-08T14:48:00"/>
    <x v="1"/>
    <x v="9"/>
    <x v="34"/>
    <n v="12"/>
    <x v="2"/>
    <x v="2"/>
    <s v="Inability to position spreader correctly, cycle interruption, and handling delay."/>
    <n v="8"/>
    <n v="6"/>
    <n v="4"/>
    <n v="6"/>
    <n v="3"/>
    <n v="1"/>
    <x v="13"/>
    <s v="Inspect trolley drives, cable reels and limit switches; test trolley inverter."/>
    <x v="4"/>
    <s v="communication issue caused by defected module A650 "/>
    <s v="replaced module by RIC"/>
    <x v="0"/>
    <d v="2026-08-18T00:00:00"/>
    <x v="1"/>
    <n v="1"/>
    <n v="1"/>
    <n v="6"/>
    <x v="0"/>
    <s v="replaced module by RIC"/>
  </r>
  <r>
    <x v="613"/>
    <x v="17"/>
    <x v="1"/>
    <d v="2026-08-08T00:00:00"/>
    <x v="0"/>
    <m/>
    <m/>
    <s v="DOS overtravel fault"/>
    <x v="597"/>
    <d v="2026-08-08T15:33:00"/>
    <x v="14"/>
    <x v="9"/>
    <x v="34"/>
    <n v="7.8000000000000007"/>
    <x v="8"/>
    <x v="8"/>
    <s v="Operational performance degradation and need for maintenance review."/>
    <n v="8"/>
    <n v="4"/>
    <n v="3"/>
    <n v="6"/>
    <n v="7"/>
    <n v="2"/>
    <x v="28"/>
    <s v="Inspect and test limit switches and end stops; verify encoder calibration and control logic; reset faults and perform functional test."/>
    <x v="4"/>
    <s v="communication issue caused by defected module A650 "/>
    <s v="replaced module by RIC"/>
    <x v="0"/>
    <d v="2026-08-18T00:00:00"/>
    <x v="1"/>
    <n v="5"/>
    <n v="1"/>
    <n v="30"/>
    <x v="0"/>
    <m/>
  </r>
  <r>
    <x v="614"/>
    <x v="36"/>
    <x v="1"/>
    <d v="2026-08-08T00:00:00"/>
    <x v="0"/>
    <m/>
    <m/>
    <s v="No side shift"/>
    <x v="598"/>
    <d v="2026-08-08T15:47:00"/>
    <x v="23"/>
    <x v="9"/>
    <x v="34"/>
    <n v="13.2"/>
    <x v="4"/>
    <x v="4"/>
    <s v="Loss of command response, unsafe operating condition, and immediate operational downtime."/>
    <n v="8"/>
    <n v="6"/>
    <n v="4"/>
    <n v="6"/>
    <n v="2"/>
    <n v="4"/>
    <x v="1"/>
    <s v="Check control PLC, HMI comms, E-stop circuits; reload software if needed."/>
    <x v="4"/>
    <s v="side shift sensors need adjustment"/>
    <s v="rollout to check and adjust all RTGs"/>
    <x v="0"/>
    <d v="2026-08-18T00:00:00"/>
    <x v="1"/>
    <n v="1"/>
    <n v="3"/>
    <n v="18"/>
    <x v="0"/>
    <m/>
  </r>
  <r>
    <x v="615"/>
    <x v="19"/>
    <x v="1"/>
    <d v="2026-08-08T00:00:00"/>
    <x v="1"/>
    <m/>
    <m/>
    <s v="contact plate activated"/>
    <x v="599"/>
    <d v="2026-08-08T17:27:00"/>
    <x v="13"/>
    <x v="9"/>
    <x v="34"/>
    <n v="9"/>
    <x v="5"/>
    <x v="5"/>
    <s v="Operational performance degradation and need for maintenance review."/>
    <n v="8"/>
    <n v="0"/>
    <n v="3"/>
    <n v="6"/>
    <n v="5"/>
    <n v="5"/>
    <x v="21"/>
    <s v="Review failure &amp; perform RCA"/>
    <x v="4"/>
    <s v="contact plate sensor active due to near space in A block and sensor affected by ambiant temp."/>
    <s v="the iisue will be solved after the final com. as the arm will be ingaged and the sensor temp. raiting raised with VAHLE"/>
    <x v="1"/>
    <d v="2026-08-18T00:00:00"/>
    <x v="1"/>
    <n v="2"/>
    <n v="3"/>
    <n v="36"/>
    <x v="0"/>
    <m/>
  </r>
  <r>
    <x v="616"/>
    <x v="27"/>
    <x v="1"/>
    <d v="2026-08-09T00:00:00"/>
    <x v="1"/>
    <m/>
    <m/>
    <s v="no lock motion"/>
    <x v="600"/>
    <d v="2026-08-08T21:35:00"/>
    <x v="4"/>
    <x v="9"/>
    <x v="34"/>
    <n v="7.1999999999999993"/>
    <x v="4"/>
    <x v="4"/>
    <s v="Loss of command response, unsafe operating condition, and immediate operational downtime."/>
    <n v="8"/>
    <n v="6"/>
    <n v="3"/>
    <n v="6"/>
    <n v="2"/>
    <n v="5"/>
    <x v="36"/>
    <s v="Check control PLC, HMI comms, E-stop circuits; reload software if needed."/>
    <x v="4"/>
    <s v="OP fault wrong landed"/>
    <s v="adjusted with OP"/>
    <x v="0"/>
    <d v="2026-08-18T00:00:00"/>
    <x v="1"/>
    <n v="1"/>
    <n v="4"/>
    <n v="24"/>
    <x v="0"/>
    <m/>
  </r>
  <r>
    <x v="617"/>
    <x v="19"/>
    <x v="1"/>
    <d v="2026-08-09T00:00:00"/>
    <x v="0"/>
    <m/>
    <m/>
    <s v="Trolley noise while moving"/>
    <x v="601"/>
    <d v="2026-08-09T00:27:00"/>
    <x v="63"/>
    <x v="9"/>
    <x v="34"/>
    <n v="37.200000000000003"/>
    <x v="2"/>
    <x v="2"/>
    <s v="Inability to position spreader correctly, cycle interruption, and handling delay."/>
    <n v="8"/>
    <n v="6"/>
    <n v="5"/>
    <n v="7"/>
    <n v="3"/>
    <n v="5"/>
    <x v="4"/>
    <s v="Inspect trolley drives, cable reels and limit switches; test trolley inverter."/>
    <x v="4"/>
    <s v="trolley misalginment"/>
    <s v="adjusted guide roller"/>
    <x v="1"/>
    <d v="2026-08-18T00:00:00"/>
    <x v="0"/>
    <n v="2"/>
    <n v="4"/>
    <n v="56"/>
    <x v="0"/>
    <m/>
  </r>
  <r>
    <x v="618"/>
    <x v="13"/>
    <x v="0"/>
    <d v="2026-08-09T00:00:00"/>
    <x v="0"/>
    <m/>
    <m/>
    <s v="no hoist up movement"/>
    <x v="602"/>
    <d v="2026-08-09T03:25:00"/>
    <x v="28"/>
    <x v="9"/>
    <x v="34"/>
    <n v="6"/>
    <x v="11"/>
    <x v="11"/>
    <s v="Unable to lift/lower load, container handling interruption, and berth or yard productivity loss."/>
    <n v="9"/>
    <n v="6"/>
    <n v="3"/>
    <n v="6"/>
    <n v="3"/>
    <n v="9"/>
    <x v="24"/>
    <s v="Check hoist brakes, over-travel limit switches, inverter alarms, motor and encoder."/>
    <x v="4"/>
    <s v="OP fault wrong landed"/>
    <s v="adjusted with OP"/>
    <x v="1"/>
    <d v="2026-08-18T00:00:00"/>
    <x v="1"/>
    <n v="2"/>
    <n v="8"/>
    <n v="96"/>
    <x v="0"/>
    <m/>
  </r>
  <r>
    <x v="619"/>
    <x v="23"/>
    <x v="1"/>
    <d v="2026-08-09T00:00:00"/>
    <x v="1"/>
    <m/>
    <m/>
    <s v="NO net load on operator screen"/>
    <x v="603"/>
    <d v="2026-08-09T09:31:00"/>
    <x v="4"/>
    <x v="9"/>
    <x v="34"/>
    <n v="7.1999999999999993"/>
    <x v="4"/>
    <x v="4"/>
    <s v="Loss of command response, unsafe operating condition, and immediate operational downtime."/>
    <n v="8"/>
    <n v="6"/>
    <n v="3"/>
    <n v="6"/>
    <n v="2"/>
    <n v="6"/>
    <x v="16"/>
    <s v="Check control PLC, HMI comms, E-stop circuits; reload software if needed."/>
    <x v="4"/>
    <s v="load tare needed"/>
    <s v="tare load by moving hoist up full speed"/>
    <x v="0"/>
    <d v="2026-08-18T00:00:00"/>
    <x v="1"/>
    <n v="2"/>
    <n v="6"/>
    <n v="72"/>
    <x v="0"/>
    <m/>
  </r>
  <r>
    <x v="620"/>
    <x v="28"/>
    <x v="1"/>
    <d v="2026-08-09T00:00:00"/>
    <x v="1"/>
    <m/>
    <m/>
    <s v="no power on cabin"/>
    <x v="604"/>
    <d v="2026-08-09T16:56:00"/>
    <x v="31"/>
    <x v="9"/>
    <x v="34"/>
    <n v="3"/>
    <x v="15"/>
    <x v="15"/>
    <s v="Complete equipment stoppage, loss of production, and potential reset/restart delays."/>
    <n v="8"/>
    <n v="9"/>
    <n v="3"/>
    <n v="9"/>
    <n v="7"/>
    <n v="1"/>
    <x v="22"/>
    <s v="Check substation logs, verify supply and UPS; implement auto-recovery and alarm escalation."/>
    <x v="4"/>
    <s v="OP fault"/>
    <s v="long time after turning ON 24VDC , adjusted with OP"/>
    <x v="0"/>
    <d v="2026-08-18T00:00:00"/>
    <x v="4"/>
    <n v="6"/>
    <n v="1"/>
    <n v="54"/>
    <x v="0"/>
    <m/>
  </r>
  <r>
    <x v="621"/>
    <x v="30"/>
    <x v="1"/>
    <d v="2026-08-09T00:00:00"/>
    <x v="1"/>
    <m/>
    <m/>
    <s v="no power on cabin"/>
    <x v="605"/>
    <d v="2026-08-09T16:56:00"/>
    <x v="28"/>
    <x v="9"/>
    <x v="34"/>
    <n v="6"/>
    <x v="15"/>
    <x v="15"/>
    <s v="Complete equipment stoppage, loss of production, and potential reset/restart delays."/>
    <n v="8"/>
    <n v="9"/>
    <n v="3"/>
    <n v="9"/>
    <n v="7"/>
    <n v="1"/>
    <x v="22"/>
    <s v="Check substation logs, verify supply and UPS; implement auto-recovery and alarm escalation."/>
    <x v="4"/>
    <s v="OP fault"/>
    <s v="long time after turning ON 24VDC , adjusted with OP"/>
    <x v="0"/>
    <d v="2026-08-18T00:00:00"/>
    <x v="4"/>
    <n v="6"/>
    <n v="1"/>
    <n v="54"/>
    <x v="0"/>
    <m/>
  </r>
  <r>
    <x v="622"/>
    <x v="23"/>
    <x v="1"/>
    <d v="2026-08-10T00:00:00"/>
    <x v="1"/>
    <m/>
    <m/>
    <s v="auto-steering issue during bay entrance"/>
    <x v="606"/>
    <d v="2026-08-10T03:12:00"/>
    <x v="14"/>
    <x v="9"/>
    <x v="35"/>
    <n v="7.8000000000000007"/>
    <x v="21"/>
    <x v="21"/>
    <s v="Poor maneuverability, travel misalignment, safety risk, and operational delay."/>
    <n v="8"/>
    <n v="6"/>
    <n v="3"/>
    <n v="6"/>
    <n v="2"/>
    <n v="1"/>
    <x v="31"/>
    <s v="Calibrate auto-steering; inspect linkages/sensors; realign wheels."/>
    <x v="4"/>
    <s v="OP fault"/>
    <s v="wrong entrance and adjusted manually"/>
    <x v="0"/>
    <d v="2026-08-18T00:00:00"/>
    <x v="1"/>
    <n v="1"/>
    <n v="1"/>
    <n v="6"/>
    <x v="0"/>
    <m/>
  </r>
  <r>
    <x v="623"/>
    <x v="17"/>
    <x v="1"/>
    <d v="2026-08-10T00:00:00"/>
    <x v="0"/>
    <m/>
    <m/>
    <s v="Control on problem"/>
    <x v="607"/>
    <d v="2026-08-10T08:50:57"/>
    <x v="39"/>
    <x v="9"/>
    <x v="35"/>
    <n v="34.799999999999997"/>
    <x v="4"/>
    <x v="4"/>
    <s v="Loss of command response, unsafe operating condition, and immediate operational downtime."/>
    <n v="8"/>
    <n v="6"/>
    <n v="5"/>
    <n v="7"/>
    <n v="2"/>
    <n v="2"/>
    <x v="11"/>
    <s v="Check control PLC, HMI comms, E-stop circuits; reload software if needed."/>
    <x v="4"/>
    <s v="communication issue caused by defected module A650 "/>
    <s v="replaced module by RIC"/>
    <x v="0"/>
    <d v="2026-08-18T00:00:00"/>
    <x v="0"/>
    <n v="1"/>
    <n v="1"/>
    <n v="7"/>
    <x v="0"/>
    <m/>
  </r>
  <r>
    <x v="624"/>
    <x v="26"/>
    <x v="1"/>
    <d v="2026-08-10T00:00:00"/>
    <x v="1"/>
    <m/>
    <m/>
    <s v="right console problem"/>
    <x v="608"/>
    <d v="2026-08-10T11:25:10"/>
    <x v="5"/>
    <x v="9"/>
    <x v="35"/>
    <n v="8.4"/>
    <x v="5"/>
    <x v="5"/>
    <s v="Operational performance degradation and need for maintenance review."/>
    <n v="8"/>
    <n v="0"/>
    <n v="3"/>
    <n v="6"/>
    <n v="5"/>
    <n v="1"/>
    <x v="5"/>
    <s v="Review failure &amp; perform RCA"/>
    <x v="4"/>
    <s v="boor matrial"/>
    <s v="retitened"/>
    <x v="0"/>
    <d v="2026-08-18T00:00:00"/>
    <x v="1"/>
    <n v="5"/>
    <n v="1"/>
    <n v="30"/>
    <x v="0"/>
    <m/>
  </r>
  <r>
    <x v="625"/>
    <x v="27"/>
    <x v="1"/>
    <d v="2026-08-10T00:00:00"/>
    <x v="1"/>
    <m/>
    <m/>
    <s v="gantry stop level 1"/>
    <x v="609"/>
    <d v="2026-08-10T12:30:57"/>
    <x v="53"/>
    <x v="9"/>
    <x v="35"/>
    <n v="6.6"/>
    <x v="12"/>
    <x v="12"/>
    <s v="Equipment cannot travel to position, causing job delay, queue buildup, and lower productivity."/>
    <n v="8"/>
    <n v="6"/>
    <n v="3"/>
    <n v="6"/>
    <n v="3"/>
    <n v="3"/>
    <x v="38"/>
    <s v="Inspect busbar/limit switches, travel drives and interlocks; test inverter and alignment."/>
    <x v="4"/>
    <s v="OP fault"/>
    <s v="wrong entrance and adjusted manually"/>
    <x v="0"/>
    <d v="2026-08-18T00:00:00"/>
    <x v="1"/>
    <n v="2"/>
    <n v="2"/>
    <n v="24"/>
    <x v="0"/>
    <m/>
  </r>
  <r>
    <x v="626"/>
    <x v="22"/>
    <x v="1"/>
    <d v="2026-08-10T00:00:00"/>
    <x v="1"/>
    <m/>
    <m/>
    <s v="no gantry"/>
    <x v="610"/>
    <d v="2026-08-10T14:00:23"/>
    <x v="30"/>
    <x v="9"/>
    <x v="35"/>
    <n v="16.8"/>
    <x v="12"/>
    <x v="12"/>
    <s v="Equipment cannot travel to position, causing job delay, queue buildup, and lower productivity."/>
    <n v="8"/>
    <n v="6"/>
    <n v="4"/>
    <n v="6"/>
    <n v="3"/>
    <n v="8"/>
    <x v="25"/>
    <s v="Inspect busbar/limit switches, travel drives and interlocks; test inverter and alignment."/>
    <x v="4"/>
    <s v="OP fault"/>
    <s v="wrong entrance and adjusted manually"/>
    <x v="1"/>
    <d v="2026-08-18T00:00:00"/>
    <x v="1"/>
    <n v="2"/>
    <n v="7"/>
    <n v="84"/>
    <x v="0"/>
    <m/>
  </r>
  <r>
    <x v="627"/>
    <x v="13"/>
    <x v="0"/>
    <d v="2026-08-10T00:00:00"/>
    <x v="1"/>
    <m/>
    <m/>
    <s v="anticollision sensor activated fault"/>
    <x v="611"/>
    <d v="2026-08-10T16:21:52"/>
    <x v="5"/>
    <x v="9"/>
    <x v="35"/>
    <n v="8.4"/>
    <x v="16"/>
    <x v="16"/>
    <s v="Safety risk, structural damage, equipment outage, and possible container handling interruption."/>
    <n v="9"/>
    <n v="10"/>
    <n v="3"/>
    <n v="10"/>
    <n v="5"/>
    <n v="2"/>
    <x v="26"/>
    <s v="Perform collision RCA, inspect structures and revalidate anti-collision sensors; retrain operators."/>
    <x v="4"/>
    <s v="crane near the nexy crane"/>
    <s v="inform op to use bypass"/>
    <x v="1"/>
    <d v="2026-08-18T00:00:00"/>
    <x v="5"/>
    <n v="5"/>
    <n v="2"/>
    <n v="100"/>
    <x v="0"/>
    <m/>
  </r>
  <r>
    <x v="628"/>
    <x v="11"/>
    <x v="0"/>
    <d v="2026-08-10T00:00:00"/>
    <x v="0"/>
    <m/>
    <m/>
    <s v="hook attach permit left signal missing"/>
    <x v="612"/>
    <d v="2026-08-10T17:42:02"/>
    <x v="12"/>
    <x v="9"/>
    <x v="35"/>
    <n v="26.4"/>
    <x v="5"/>
    <x v="5"/>
    <s v="Operational performance degradation and need for maintenance review."/>
    <n v="9"/>
    <n v="0"/>
    <n v="4"/>
    <n v="7"/>
    <n v="4"/>
    <n v="3"/>
    <x v="28"/>
    <s v="Review failure &amp; perform RCA"/>
    <x v="4"/>
    <s v="hook attach stuck"/>
    <s v="adjusted manually"/>
    <x v="0"/>
    <d v="2026-08-18T00:00:00"/>
    <x v="0"/>
    <n v="3"/>
    <n v="2"/>
    <n v="42"/>
    <x v="0"/>
    <m/>
  </r>
  <r>
    <x v="629"/>
    <x v="12"/>
    <x v="1"/>
    <d v="2026-08-11T00:00:00"/>
    <x v="0"/>
    <m/>
    <m/>
    <s v="Side shift issue"/>
    <x v="613"/>
    <d v="2026-08-11T00:03:00"/>
    <x v="0"/>
    <x v="9"/>
    <x v="35"/>
    <n v="10.200000000000001"/>
    <x v="5"/>
    <x v="5"/>
    <s v="Operational performance degradation and need for maintenance review."/>
    <n v="8"/>
    <n v="0"/>
    <n v="4"/>
    <n v="6"/>
    <n v="5"/>
    <n v="4"/>
    <x v="17"/>
    <s v="Review failure &amp; perform RCA"/>
    <x v="4"/>
    <s v="side shift sensors need adjustment"/>
    <s v="rollout to check and adjust all RTGs"/>
    <x v="1"/>
    <d v="2026-08-18T00:00:00"/>
    <x v="1"/>
    <n v="3"/>
    <n v="3"/>
    <n v="54"/>
    <x v="0"/>
    <m/>
  </r>
  <r>
    <x v="630"/>
    <x v="35"/>
    <x v="1"/>
    <d v="2026-08-11T00:00:00"/>
    <x v="0"/>
    <m/>
    <m/>
    <s v="busbar push plate b1,2,3 fault"/>
    <x v="614"/>
    <d v="2026-08-11T14:46:53"/>
    <x v="54"/>
    <x v="9"/>
    <x v="35"/>
    <n v="24.599999999999998"/>
    <x v="20"/>
    <x v="20"/>
    <s v="Loss of electrical supply during travel, movement interruption, and repeated operational stoppages."/>
    <n v="8"/>
    <n v="6"/>
    <n v="4"/>
    <n v="6"/>
    <n v="3"/>
    <n v="1"/>
    <x v="13"/>
    <s v="Clean/lubricate busbar; realign arms; verify contactor and circuit breaker."/>
    <x v="4"/>
    <s v="contact plate sensor active due to near space in A block and sensor affected by ambiant temp."/>
    <s v="the iisue will be solved after the final com. as the arm will be ingaged and the sensor temp. raiting raised with VAHLE"/>
    <x v="0"/>
    <d v="2026-08-18T00:00:00"/>
    <x v="1"/>
    <n v="1"/>
    <n v="1"/>
    <n v="6"/>
    <x v="0"/>
    <m/>
  </r>
  <r>
    <x v="631"/>
    <x v="27"/>
    <x v="1"/>
    <d v="2026-08-11T00:00:00"/>
    <x v="0"/>
    <m/>
    <m/>
    <s v="busbar push plate B2 fault"/>
    <x v="615"/>
    <d v="2026-08-11T14:56:52"/>
    <x v="64"/>
    <x v="9"/>
    <x v="35"/>
    <n v="21.599999999999998"/>
    <x v="20"/>
    <x v="20"/>
    <s v="Loss of electrical supply during travel, movement interruption, and repeated operational stoppages."/>
    <n v="8"/>
    <n v="6"/>
    <n v="4"/>
    <n v="6"/>
    <n v="3"/>
    <n v="2"/>
    <x v="14"/>
    <s v="Clean/lubricate busbar; realign arms; verify contactor and circuit breaker."/>
    <x v="4"/>
    <s v="contact plate sensor active due to near space in A block and sensor affected by ambiant temp."/>
    <s v="the iisue will be solved after the final com. as the arm will be ingaged and the sensor temp. raiting raised with VAHLE"/>
    <x v="0"/>
    <d v="2026-08-18T00:00:00"/>
    <x v="1"/>
    <n v="1"/>
    <n v="1"/>
    <n v="6"/>
    <x v="0"/>
    <m/>
  </r>
  <r>
    <x v="632"/>
    <x v="6"/>
    <x v="1"/>
    <d v="2026-08-11T00:00:00"/>
    <x v="1"/>
    <m/>
    <m/>
    <s v="hoist Eccentric load fault"/>
    <x v="616"/>
    <d v="2026-08-11T16:40:28"/>
    <x v="17"/>
    <x v="9"/>
    <x v="35"/>
    <n v="4.8"/>
    <x v="11"/>
    <x v="11"/>
    <s v="Unable to lift/lower load, container handling interruption, and berth or yard productivity loss."/>
    <n v="8"/>
    <n v="6"/>
    <n v="3"/>
    <n v="6"/>
    <n v="3"/>
    <n v="6"/>
    <x v="33"/>
    <s v="Check hoist brakes, over-travel limit switches, inverter alarms, motor and encoder."/>
    <x v="4"/>
    <s v="container issue"/>
    <s v="adjusted by side shift"/>
    <x v="1"/>
    <d v="2026-08-18T00:00:00"/>
    <x v="1"/>
    <n v="2"/>
    <n v="5"/>
    <n v="60"/>
    <x v="0"/>
    <m/>
  </r>
  <r>
    <x v="633"/>
    <x v="17"/>
    <x v="1"/>
    <d v="2026-08-11T00:00:00"/>
    <x v="0"/>
    <m/>
    <m/>
    <s v="busbar push plate B1 fault"/>
    <x v="617"/>
    <d v="2026-08-11T16:44:03"/>
    <x v="27"/>
    <x v="9"/>
    <x v="35"/>
    <n v="15.600000000000001"/>
    <x v="20"/>
    <x v="20"/>
    <s v="Loss of electrical supply during travel, movement interruption, and repeated operational stoppages."/>
    <n v="8"/>
    <n v="6"/>
    <n v="4"/>
    <n v="6"/>
    <n v="3"/>
    <n v="1"/>
    <x v="13"/>
    <s v="Clean/lubricate busbar; realign arms; verify contactor and circuit breaker."/>
    <x v="4"/>
    <s v="contact plate sensor active due to near space in A block and sensor affected by ambiant temp."/>
    <s v="the iisue will be solved after the final com. as the arm will be ingaged and the sensor temp. raiting raised with VAHLE"/>
    <x v="0"/>
    <d v="2026-08-18T00:00:00"/>
    <x v="1"/>
    <n v="1"/>
    <n v="1"/>
    <n v="6"/>
    <x v="0"/>
    <m/>
  </r>
  <r>
    <x v="634"/>
    <x v="18"/>
    <x v="1"/>
    <d v="2026-08-11T00:00:00"/>
    <x v="0"/>
    <m/>
    <m/>
    <s v="side shift centre signal missing"/>
    <x v="618"/>
    <d v="2026-08-11T18:26:28"/>
    <x v="47"/>
    <x v="9"/>
    <x v="35"/>
    <n v="18.600000000000001"/>
    <x v="5"/>
    <x v="5"/>
    <s v="Operational performance degradation and need for maintenance review."/>
    <n v="8"/>
    <n v="0"/>
    <n v="4"/>
    <n v="6"/>
    <n v="5"/>
    <n v="2"/>
    <x v="36"/>
    <s v="Review failure &amp; perform RCA"/>
    <x v="4"/>
    <s v="side shift sensors need adjustment"/>
    <s v="rollout to check and adjust all RTGs"/>
    <x v="0"/>
    <d v="2026-08-18T00:00:00"/>
    <x v="1"/>
    <n v="3"/>
    <n v="1"/>
    <n v="18"/>
    <x v="0"/>
    <m/>
  </r>
  <r>
    <x v="635"/>
    <x v="0"/>
    <x v="0"/>
    <d v="2026-08-11T00:00:00"/>
    <x v="0"/>
    <m/>
    <m/>
    <s v="SCR Fail brake fault"/>
    <x v="619"/>
    <d v="2026-08-11T20:33:00"/>
    <x v="15"/>
    <x v="9"/>
    <x v="35"/>
    <n v="13.8"/>
    <x v="26"/>
    <x v="26"/>
    <s v="Unsafe motion control, increased accident risk, and equipment availability restriction."/>
    <n v="9"/>
    <n v="6"/>
    <n v="4"/>
    <n v="7"/>
    <n v="5"/>
    <n v="1"/>
    <x v="42"/>
    <s v="Inspect brake assemblies, lines and sensors; adjust/bleed and function-test."/>
    <x v="4"/>
    <s v="due to brake current relay issue"/>
    <s v="reised the issue with wampoler amd will adjusted wit the final commssionin"/>
    <x v="0"/>
    <d v="2026-08-18T00:00:00"/>
    <x v="0"/>
    <n v="4"/>
    <n v="1"/>
    <n v="28"/>
    <x v="0"/>
    <m/>
  </r>
  <r>
    <x v="636"/>
    <x v="52"/>
    <x v="2"/>
    <d v="2026-08-12T00:00:00"/>
    <x v="0"/>
    <m/>
    <m/>
    <s v="transmission issue"/>
    <x v="620"/>
    <d v="2026-08-12T04:18:00"/>
    <x v="23"/>
    <x v="9"/>
    <x v="35"/>
    <n v="13.2"/>
    <x v="5"/>
    <x v="5"/>
    <s v="Operational performance degradation and need for maintenance review."/>
    <n v="6"/>
    <n v="0"/>
    <n v="4"/>
    <n v="5"/>
    <n v="6"/>
    <n v="1"/>
    <x v="5"/>
    <s v="Review failure &amp; perform RCA"/>
    <x v="4"/>
    <s v="hunting in transmission"/>
    <s v="checked oil and found OK"/>
    <x v="0"/>
    <d v="2026-08-18T00:00:00"/>
    <x v="2"/>
    <n v="4"/>
    <n v="1"/>
    <n v="20"/>
    <x v="0"/>
    <m/>
  </r>
  <r>
    <x v="637"/>
    <x v="26"/>
    <x v="1"/>
    <d v="2026-08-12T00:00:00"/>
    <x v="0"/>
    <m/>
    <m/>
    <s v="trolley noise"/>
    <x v="621"/>
    <d v="2026-08-12T05:27:00"/>
    <x v="49"/>
    <x v="9"/>
    <x v="35"/>
    <n v="1.7999999999999998"/>
    <x v="2"/>
    <x v="2"/>
    <s v="Inability to position spreader correctly, cycle interruption, and handling delay."/>
    <n v="8"/>
    <n v="6"/>
    <n v="3"/>
    <n v="6"/>
    <n v="3"/>
    <n v="3"/>
    <x v="38"/>
    <s v="Inspect trolley drives, cable reels and limit switches; test trolley inverter."/>
    <x v="4"/>
    <s v="trolley misalginment"/>
    <s v="adjusted guide roller"/>
    <x v="0"/>
    <d v="2026-08-18T00:00:00"/>
    <x v="1"/>
    <n v="2"/>
    <n v="2"/>
    <n v="24"/>
    <x v="0"/>
    <m/>
  </r>
  <r>
    <x v="638"/>
    <x v="53"/>
    <x v="6"/>
    <d v="2026-08-12T00:00:00"/>
    <x v="0"/>
    <m/>
    <m/>
    <s v="Twin Down Fault"/>
    <x v="622"/>
    <d v="2026-08-12T05:53:00"/>
    <x v="49"/>
    <x v="9"/>
    <x v="35"/>
    <n v="1.7999999999999998"/>
    <x v="5"/>
    <x v="5"/>
    <s v="Operational performance degradation and need for maintenance review."/>
    <n v="6"/>
    <n v="0"/>
    <n v="3"/>
    <n v="5"/>
    <n v="5"/>
    <n v="1"/>
    <x v="44"/>
    <s v="Review failure &amp; perform RCA"/>
    <x v="4"/>
    <s v="spreader incoder reading"/>
    <s v="teached spreader"/>
    <x v="0"/>
    <d v="2026-08-18T00:00:00"/>
    <x v="2"/>
    <n v="5"/>
    <n v="1"/>
    <n v="25"/>
    <x v="0"/>
    <m/>
  </r>
  <r>
    <x v="639"/>
    <x v="21"/>
    <x v="1"/>
    <d v="2026-08-12T00:00:00"/>
    <x v="0"/>
    <m/>
    <m/>
    <s v="engine stop"/>
    <x v="623"/>
    <d v="2026-08-12T13:23:00"/>
    <x v="4"/>
    <x v="9"/>
    <x v="35"/>
    <n v="7.1999999999999993"/>
    <x v="1"/>
    <x v="1"/>
    <s v="Reduced machine performance, slow operation, and risk of complete shutdown under load."/>
    <n v="8"/>
    <n v="6"/>
    <n v="3"/>
    <n v="6"/>
    <n v="4"/>
    <n v="1"/>
    <x v="27"/>
    <s v="Download engine ECU faults; inspect fuel/air filters; test turbo and injectors."/>
    <x v="4"/>
    <s v="communication issue caused by defected module A1001"/>
    <s v="adjusted ethernet socket"/>
    <x v="0"/>
    <d v="2026-08-18T00:00:00"/>
    <x v="1"/>
    <n v="3"/>
    <n v="1"/>
    <n v="18"/>
    <x v="0"/>
    <m/>
  </r>
  <r>
    <x v="640"/>
    <x v="26"/>
    <x v="1"/>
    <d v="2026-08-13T00:00:00"/>
    <x v="1"/>
    <m/>
    <m/>
    <s v="Camera system fault - long loading"/>
    <x v="624"/>
    <d v="2026-08-12T23:41:23"/>
    <x v="15"/>
    <x v="9"/>
    <x v="35"/>
    <n v="13.8"/>
    <x v="29"/>
    <x v="29"/>
    <s v="Reduced operator visibility, lower operating accuracy, and increased safety risk during handling."/>
    <n v="8"/>
    <n v="2"/>
    <n v="4"/>
    <n v="6"/>
    <n v="4"/>
    <n v="1"/>
    <x v="27"/>
    <s v="Check power/ethernet, clean lenses; replace cameras or POE injectors if needed."/>
    <x v="4"/>
    <s v="due to hight ampiant temp"/>
    <s v="reset and OK"/>
    <x v="0"/>
    <d v="2026-08-18T00:00:00"/>
    <x v="1"/>
    <n v="4"/>
    <n v="1"/>
    <n v="24"/>
    <x v="0"/>
    <m/>
  </r>
  <r>
    <x v="641"/>
    <x v="15"/>
    <x v="1"/>
    <d v="2026-08-13T00:00:00"/>
    <x v="1"/>
    <m/>
    <m/>
    <s v="push blate sensor active.steering too ne"/>
    <x v="625"/>
    <d v="2026-08-13T01:06:02"/>
    <x v="14"/>
    <x v="9"/>
    <x v="35"/>
    <n v="7.8000000000000007"/>
    <x v="21"/>
    <x v="21"/>
    <s v="Poor maneuverability, travel misalignment, safety risk, and operational delay."/>
    <n v="8"/>
    <n v="6"/>
    <n v="3"/>
    <n v="6"/>
    <n v="2"/>
    <n v="5"/>
    <x v="36"/>
    <s v="Calibrate auto-steering; inspect linkages/sensors; realign wheels."/>
    <x v="4"/>
    <s v="contact plate sensor active due to near space in A block and sensor affected by ambiant temp."/>
    <s v="the iisue will be solved after the final com. as the arm will be ingaged and the sensor temp. raiting raised with VAHLE"/>
    <x v="0"/>
    <d v="2026-08-18T00:00:00"/>
    <x v="1"/>
    <n v="1"/>
    <n v="3"/>
    <n v="18"/>
    <x v="0"/>
    <m/>
  </r>
  <r>
    <x v="642"/>
    <x v="15"/>
    <x v="1"/>
    <d v="2026-08-13T00:00:00"/>
    <x v="1"/>
    <m/>
    <m/>
    <s v="no side shift.center sensor signal missi"/>
    <x v="626"/>
    <d v="2026-08-13T01:20:35"/>
    <x v="45"/>
    <x v="9"/>
    <x v="35"/>
    <n v="5.3999999999999995"/>
    <x v="4"/>
    <x v="4"/>
    <s v="Loss of command response, unsafe operating condition, and immediate operational downtime."/>
    <n v="8"/>
    <n v="6"/>
    <n v="3"/>
    <n v="6"/>
    <n v="2"/>
    <n v="8"/>
    <x v="12"/>
    <s v="Check control PLC, HMI comms, E-stop circuits; reload software if needed."/>
    <x v="4"/>
    <s v="side shift sensors need adjustment"/>
    <s v="rollout to check and adjust all RTGs"/>
    <x v="0"/>
    <d v="2026-08-18T00:00:00"/>
    <x v="1"/>
    <n v="1"/>
    <n v="7"/>
    <n v="42"/>
    <x v="0"/>
    <m/>
  </r>
  <r>
    <x v="643"/>
    <x v="26"/>
    <x v="1"/>
    <d v="2026-08-13T00:00:00"/>
    <x v="1"/>
    <m/>
    <m/>
    <s v="Gantry stop level 1 fault"/>
    <x v="627"/>
    <d v="2026-08-13T03:38:14"/>
    <x v="5"/>
    <x v="9"/>
    <x v="35"/>
    <n v="8.4"/>
    <x v="12"/>
    <x v="12"/>
    <s v="Equipment cannot travel to position, causing job delay, queue buildup, and lower productivity."/>
    <n v="8"/>
    <n v="6"/>
    <n v="3"/>
    <n v="6"/>
    <n v="3"/>
    <n v="10"/>
    <x v="35"/>
    <s v="Inspect busbar/limit switches, travel drives and interlocks; test inverter and alignment."/>
    <x v="4"/>
    <s v="OP fault"/>
    <s v="wrong entrance and adjusted manually"/>
    <x v="1"/>
    <d v="2026-08-18T00:00:00"/>
    <x v="1"/>
    <n v="2"/>
    <n v="9"/>
    <n v="108"/>
    <x v="0"/>
    <m/>
  </r>
  <r>
    <x v="644"/>
    <x v="3"/>
    <x v="1"/>
    <d v="2026-08-13T00:00:00"/>
    <x v="1"/>
    <m/>
    <m/>
    <s v="no gantry"/>
    <x v="628"/>
    <d v="2026-08-13T07:56:00"/>
    <x v="17"/>
    <x v="9"/>
    <x v="35"/>
    <n v="4.8"/>
    <x v="12"/>
    <x v="12"/>
    <s v="Equipment cannot travel to position, causing job delay, queue buildup, and lower productivity."/>
    <n v="8"/>
    <n v="6"/>
    <n v="3"/>
    <n v="6"/>
    <n v="3"/>
    <n v="3"/>
    <x v="38"/>
    <s v="Inspect busbar/limit switches, travel drives and interlocks; test inverter and alignment."/>
    <x v="4"/>
    <s v="OP fault"/>
    <s v="wrong entrance and adjusted manually"/>
    <x v="0"/>
    <d v="2026-08-18T00:00:00"/>
    <x v="1"/>
    <n v="2"/>
    <n v="2"/>
    <n v="24"/>
    <x v="0"/>
    <m/>
  </r>
  <r>
    <x v="645"/>
    <x v="13"/>
    <x v="0"/>
    <d v="2026-08-13T00:00:00"/>
    <x v="1"/>
    <m/>
    <m/>
    <s v="no spreader lock"/>
    <x v="629"/>
    <d v="2026-08-13T11:00:00"/>
    <x v="24"/>
    <x v="9"/>
    <x v="35"/>
    <n v="10.799999999999999"/>
    <x v="4"/>
    <x v="4"/>
    <s v="Loss of command response, unsafe operating condition, and immediate operational downtime."/>
    <n v="9"/>
    <n v="6"/>
    <n v="4"/>
    <n v="7"/>
    <n v="2"/>
    <n v="5"/>
    <x v="0"/>
    <s v="Check control PLC, HMI comms, E-stop circuits; reload software if needed."/>
    <x v="4"/>
    <s v="container issue"/>
    <s v="adjusted with OP"/>
    <x v="0"/>
    <d v="2026-08-18T00:00:00"/>
    <x v="0"/>
    <n v="1"/>
    <n v="4"/>
    <n v="28"/>
    <x v="0"/>
    <m/>
  </r>
  <r>
    <x v="646"/>
    <x v="23"/>
    <x v="1"/>
    <d v="2026-08-14T00:00:00"/>
    <x v="0"/>
    <m/>
    <m/>
    <s v="gantry brake #1 release fault"/>
    <x v="630"/>
    <d v="2026-08-14T00:49:33"/>
    <x v="40"/>
    <x v="9"/>
    <x v="35"/>
    <n v="11.4"/>
    <x v="12"/>
    <x v="12"/>
    <s v="Equipment cannot travel to position, causing job delay, queue buildup, and lower productivity."/>
    <n v="8"/>
    <n v="6"/>
    <n v="4"/>
    <n v="6"/>
    <n v="3"/>
    <n v="10"/>
    <x v="35"/>
    <s v="Inspect busbar/limit switches, travel drives and interlocks; test inverter and alignment."/>
    <x v="4"/>
    <s v="brake release LS cam loosen"/>
    <s v="adjusted and added locktite"/>
    <x v="1"/>
    <d v="2026-08-18T00:00:00"/>
    <x v="1"/>
    <n v="2"/>
    <n v="9"/>
    <n v="108"/>
    <x v="0"/>
    <m/>
  </r>
  <r>
    <x v="647"/>
    <x v="5"/>
    <x v="0"/>
    <d v="2026-08-15T00:00:00"/>
    <x v="0"/>
    <m/>
    <m/>
    <s v="hoist derailed fault"/>
    <x v="631"/>
    <d v="2026-08-14T10:28:00"/>
    <x v="65"/>
    <x v="9"/>
    <x v="35"/>
    <n v="37.799999999999997"/>
    <x v="11"/>
    <x v="11"/>
    <s v="Unable to lift/lower load, container handling interruption, and berth or yard productivity loss."/>
    <n v="9"/>
    <n v="6"/>
    <n v="5"/>
    <n v="7"/>
    <n v="3"/>
    <n v="6"/>
    <x v="30"/>
    <s v="Check hoist brakes, over-travel limit switches, inverter alarms, motor and encoder."/>
    <x v="4"/>
    <s v="due to power cut"/>
    <s v="checked wire ropes and rest"/>
    <x v="1"/>
    <d v="2026-08-18T00:00:00"/>
    <x v="0"/>
    <n v="1"/>
    <n v="5"/>
    <n v="35"/>
    <x v="0"/>
    <m/>
  </r>
  <r>
    <x v="648"/>
    <x v="35"/>
    <x v="1"/>
    <d v="2026-08-15T00:00:00"/>
    <x v="0"/>
    <m/>
    <m/>
    <s v="engine stop"/>
    <x v="632"/>
    <d v="2026-08-15T03:56:00"/>
    <x v="24"/>
    <x v="9"/>
    <x v="35"/>
    <n v="10.799999999999999"/>
    <x v="1"/>
    <x v="1"/>
    <s v="Reduced machine performance, slow operation, and risk of complete shutdown under load."/>
    <n v="8"/>
    <n v="6"/>
    <n v="4"/>
    <n v="6"/>
    <n v="4"/>
    <n v="1"/>
    <x v="27"/>
    <s v="Download engine ECU faults; inspect fuel/air filters; test turbo and injectors."/>
    <x v="4"/>
    <s v="communication issue caused by defected module A1001"/>
    <s v="adjusted ethernet socket"/>
    <x v="0"/>
    <d v="2026-08-18T00:00:00"/>
    <x v="1"/>
    <n v="3"/>
    <n v="1"/>
    <n v="18"/>
    <x v="0"/>
    <m/>
  </r>
  <r>
    <x v="649"/>
    <x v="1"/>
    <x v="1"/>
    <d v="2026-08-16T00:00:00"/>
    <x v="0"/>
    <m/>
    <m/>
    <s v="engine stop"/>
    <x v="633"/>
    <d v="2026-08-15T19:13:00"/>
    <x v="31"/>
    <x v="9"/>
    <x v="35"/>
    <n v="3"/>
    <x v="1"/>
    <x v="1"/>
    <s v="Reduced machine performance, slow operation, and risk of complete shutdown under load."/>
    <n v="8"/>
    <n v="6"/>
    <n v="3"/>
    <n v="6"/>
    <n v="4"/>
    <n v="2"/>
    <x v="1"/>
    <s v="Download engine ECU faults; inspect fuel/air filters; test turbo and injectors."/>
    <x v="4"/>
    <s v="communication issue caused by defected module A1001"/>
    <s v="adjusted ethernet socket"/>
    <x v="0"/>
    <d v="2026-08-18T00:00:00"/>
    <x v="1"/>
    <n v="3"/>
    <n v="1"/>
    <n v="18"/>
    <x v="0"/>
    <m/>
  </r>
  <r>
    <x v="650"/>
    <x v="17"/>
    <x v="1"/>
    <d v="2026-08-16T00:00:00"/>
    <x v="0"/>
    <m/>
    <m/>
    <s v="no hoist"/>
    <x v="634"/>
    <d v="2026-08-15T22:05:00"/>
    <x v="17"/>
    <x v="9"/>
    <x v="35"/>
    <n v="4.8"/>
    <x v="11"/>
    <x v="11"/>
    <s v="Unable to lift/lower load, container handling interruption, and berth or yard productivity loss."/>
    <n v="8"/>
    <n v="6"/>
    <n v="3"/>
    <n v="6"/>
    <n v="3"/>
    <n v="2"/>
    <x v="14"/>
    <s v="Check hoist brakes, over-travel limit switches, inverter alarms, motor and encoder."/>
    <x v="4"/>
    <s v="communication issue caused by defected module A650 "/>
    <s v="replaced module by RIC"/>
    <x v="0"/>
    <d v="2026-08-18T00:00:00"/>
    <x v="1"/>
    <n v="1"/>
    <n v="1"/>
    <n v="6"/>
    <x v="0"/>
    <m/>
  </r>
  <r>
    <x v="651"/>
    <x v="13"/>
    <x v="0"/>
    <d v="2026-08-16T00:00:00"/>
    <x v="1"/>
    <m/>
    <m/>
    <s v="spreader cable"/>
    <x v="635"/>
    <d v="2026-08-16T05:37:00"/>
    <x v="66"/>
    <x v="9"/>
    <x v="35"/>
    <n v="58.199999999999996"/>
    <x v="0"/>
    <x v="0"/>
    <s v="Inability to lock/unlock or position spreader correctly, creating handling disruption and safety exposure."/>
    <n v="9"/>
    <n v="6"/>
    <n v="5"/>
    <n v="7"/>
    <n v="2"/>
    <n v="2"/>
    <x v="11"/>
    <s v="Inspect twistlocks, hydraulics and sensors; recalibrate spreader controller."/>
    <x v="4"/>
    <s v="OP fault rough landed"/>
    <s v="TDF submitted to prevent reoccurance"/>
    <x v="0"/>
    <d v="2026-08-18T00:00:00"/>
    <x v="0"/>
    <n v="2"/>
    <n v="2"/>
    <n v="28"/>
    <x v="0"/>
    <m/>
  </r>
  <r>
    <x v="652"/>
    <x v="1"/>
    <x v="1"/>
    <d v="2026-08-16T00:00:00"/>
    <x v="0"/>
    <m/>
    <m/>
    <s v="Overload fault"/>
    <x v="636"/>
    <d v="2026-08-16T08:58:00"/>
    <x v="14"/>
    <x v="9"/>
    <x v="35"/>
    <n v="7.8000000000000007"/>
    <x v="8"/>
    <x v="8"/>
    <s v="Operational performance degradation and need for maintenance review."/>
    <n v="8"/>
    <n v="4"/>
    <n v="3"/>
    <n v="6"/>
    <n v="7"/>
    <n v="3"/>
    <x v="30"/>
    <s v="Inspect and test limit switches and end stops; verify encoder calibration and control logic; reset faults and perform functional test."/>
    <x v="4"/>
    <s v="tecsis issue"/>
    <s v="reset tecsis"/>
    <x v="1"/>
    <d v="2026-08-18T00:00:00"/>
    <x v="1"/>
    <n v="7"/>
    <n v="3"/>
    <n v="126"/>
    <x v="0"/>
    <m/>
  </r>
  <r>
    <x v="653"/>
    <x v="24"/>
    <x v="1"/>
    <d v="2026-08-16T00:00:00"/>
    <x v="1"/>
    <m/>
    <m/>
    <s v="autosteering issue during bay entrance"/>
    <x v="637"/>
    <d v="2026-08-16T12:19:00"/>
    <x v="28"/>
    <x v="9"/>
    <x v="35"/>
    <n v="6"/>
    <x v="21"/>
    <x v="21"/>
    <s v="Poor maneuverability, travel misalignment, safety risk, and operational delay."/>
    <n v="8"/>
    <n v="6"/>
    <n v="3"/>
    <n v="6"/>
    <n v="2"/>
    <n v="2"/>
    <x v="27"/>
    <s v="Calibrate auto-steering; inspect linkages/sensors; realign wheels."/>
    <x v="4"/>
    <s v="OP fault"/>
    <s v="wrong entrance and adjusted manually"/>
    <x v="0"/>
    <d v="2026-08-18T00:00:00"/>
    <x v="1"/>
    <n v="1"/>
    <n v="1"/>
    <n v="6"/>
    <x v="0"/>
    <m/>
  </r>
  <r>
    <x v="654"/>
    <x v="15"/>
    <x v="1"/>
    <d v="2026-08-16T00:00:00"/>
    <x v="1"/>
    <m/>
    <m/>
    <s v="Wrong bay selection"/>
    <x v="638"/>
    <d v="2026-08-16T15:40:00"/>
    <x v="0"/>
    <x v="9"/>
    <x v="35"/>
    <n v="10.200000000000001"/>
    <x v="6"/>
    <x v="6"/>
    <s v="Mislanding, handling delay, risk of cargo/spreader damage, and reduced operating accuracy."/>
    <n v="8"/>
    <n v="6"/>
    <n v="4"/>
    <n v="6"/>
    <n v="8"/>
    <n v="1"/>
    <x v="1"/>
    <s v="Check landing sensors and operator guidance; calibrate spreader position sensors."/>
    <x v="4"/>
    <s v="OP fault"/>
    <s v="wrong entrance and adjusted manually"/>
    <x v="0"/>
    <d v="2026-08-18T00:00:00"/>
    <x v="1"/>
    <n v="7"/>
    <n v="1"/>
    <n v="42"/>
    <x v="0"/>
    <m/>
  </r>
  <r>
    <x v="655"/>
    <x v="26"/>
    <x v="1"/>
    <d v="2026-08-16T00:00:00"/>
    <x v="1"/>
    <m/>
    <m/>
    <s v="Autosteering stop level 1 fault"/>
    <x v="639"/>
    <d v="2026-08-16T16:48:00"/>
    <x v="29"/>
    <x v="9"/>
    <x v="35"/>
    <n v="25.8"/>
    <x v="21"/>
    <x v="21"/>
    <s v="Poor maneuverability, travel misalignment, safety risk, and operational delay."/>
    <n v="8"/>
    <n v="6"/>
    <n v="4"/>
    <n v="6"/>
    <n v="2"/>
    <n v="2"/>
    <x v="27"/>
    <s v="Calibrate auto-steering; inspect linkages/sensors; realign wheels."/>
    <x v="4"/>
    <s v="OP fault"/>
    <s v="wrong entrance and adjusted manually"/>
    <x v="0"/>
    <d v="2026-08-18T00:00:00"/>
    <x v="1"/>
    <n v="1"/>
    <n v="1"/>
    <n v="6"/>
    <x v="0"/>
    <m/>
  </r>
  <r>
    <x v="656"/>
    <x v="18"/>
    <x v="1"/>
    <d v="2026-08-17T00:00:00"/>
    <x v="0"/>
    <m/>
    <m/>
    <s v="side shift not working properly"/>
    <x v="640"/>
    <d v="2026-08-17T00:25:00"/>
    <x v="1"/>
    <x v="9"/>
    <x v="36"/>
    <n v="12"/>
    <x v="4"/>
    <x v="4"/>
    <s v="Loss of command response, unsafe operating condition, and immediate operational downtime."/>
    <n v="8"/>
    <n v="6"/>
    <n v="4"/>
    <n v="6"/>
    <n v="2"/>
    <n v="5"/>
    <x v="36"/>
    <s v="Check control PLC, HMI comms, E-stop circuits; reload software if needed."/>
    <x v="4"/>
    <s v="side shift sensors need adjustment"/>
    <s v="rollout to check and adjust all RTGs"/>
    <x v="0"/>
    <d v="2026-08-18T00:00:00"/>
    <x v="1"/>
    <n v="1"/>
    <n v="4"/>
    <n v="24"/>
    <x v="0"/>
    <m/>
  </r>
  <r>
    <x v="657"/>
    <x v="54"/>
    <x v="3"/>
    <d v="2026-08-17T00:00:00"/>
    <x v="0"/>
    <m/>
    <m/>
    <s v="Warranty actuator hold damage"/>
    <x v="641"/>
    <d v="2026-08-17T16:31:08"/>
    <x v="33"/>
    <x v="9"/>
    <x v="36"/>
    <n v="40.800000000000004"/>
    <x v="5"/>
    <x v="5"/>
    <s v="Operational performance degradation and need for maintenance review."/>
    <n v="7"/>
    <n v="0"/>
    <n v="5"/>
    <n v="6"/>
    <n v="6"/>
    <n v="1"/>
    <x v="14"/>
    <s v="Review failure &amp; perform RCA"/>
    <x v="4"/>
    <s v="boor matrial"/>
    <s v="raised a claim"/>
    <x v="0"/>
    <d v="2026-08-18T00:00:00"/>
    <x v="1"/>
    <n v="6"/>
    <n v="1"/>
    <n v="36"/>
    <x v="0"/>
    <m/>
  </r>
  <r>
    <x v="658"/>
    <x v="24"/>
    <x v="1"/>
    <d v="2026-08-18T00:00:00"/>
    <x v="1"/>
    <m/>
    <m/>
    <s v="auto-steering not okay"/>
    <x v="642"/>
    <d v="2026-08-18T00:44:00"/>
    <x v="4"/>
    <x v="9"/>
    <x v="36"/>
    <n v="7.1999999999999993"/>
    <x v="4"/>
    <x v="4"/>
    <s v="Loss of command response, unsafe operating condition, and immediate operational downtime."/>
    <n v="8"/>
    <n v="6"/>
    <n v="3"/>
    <n v="6"/>
    <n v="2"/>
    <n v="7"/>
    <x v="28"/>
    <s v="Check control PLC, HMI comms, E-stop circuits; reload software if needed."/>
    <x v="4"/>
    <s v="OP fault"/>
    <s v="wrong entrance and adjusted manually"/>
    <x v="0"/>
    <d v="2026-08-18T00:00:00"/>
    <x v="1"/>
    <n v="1"/>
    <n v="6"/>
    <n v="36"/>
    <x v="0"/>
    <m/>
  </r>
  <r>
    <x v="659"/>
    <x v="11"/>
    <x v="0"/>
    <d v="2026-08-18T00:00:00"/>
    <x v="0"/>
    <m/>
    <m/>
    <s v="spreader no pump on"/>
    <x v="643"/>
    <d v="2026-08-18T15:55:57"/>
    <x v="45"/>
    <x v="9"/>
    <x v="36"/>
    <n v="5.3999999999999995"/>
    <x v="4"/>
    <x v="4"/>
    <s v="Loss of command response, unsafe operating condition, and immediate operational downtime."/>
    <n v="9"/>
    <n v="6"/>
    <n v="3"/>
    <n v="6"/>
    <n v="2"/>
    <n v="8"/>
    <x v="12"/>
    <s v="Check control PLC, HMI comms, E-stop circuits; reload software if needed."/>
    <x v="4"/>
    <s v="sp09 pump fail to run"/>
    <s v="Will check and update"/>
    <x v="0"/>
    <d v="2026-08-18T00:00:00"/>
    <x v="1"/>
    <n v="1"/>
    <n v="7"/>
    <n v="42"/>
    <x v="0"/>
    <m/>
  </r>
  <r>
    <x v="660"/>
    <x v="24"/>
    <x v="1"/>
    <d v="2026-08-18T00:00:00"/>
    <x v="1"/>
    <m/>
    <m/>
    <s v="busbar Stop level 2"/>
    <x v="644"/>
    <d v="2026-08-18T18:15:17"/>
    <x v="52"/>
    <x v="9"/>
    <x v="36"/>
    <n v="1.2"/>
    <x v="20"/>
    <x v="20"/>
    <s v="Loss of electrical supply during travel, movement interruption, and repeated operational stoppages."/>
    <n v="8"/>
    <n v="6"/>
    <n v="3"/>
    <n v="6"/>
    <n v="3"/>
    <n v="1"/>
    <x v="13"/>
    <s v="Clean/lubricate busbar; realign arms; verify contactor and circuit breaker."/>
    <x v="4"/>
    <s v="contact plate sensor active due to near space in A block and sensor affected by ambiant temp."/>
    <s v="the iisue will be solved after the final com. as the arm will be ingaged and the sensor temp. raiting raised with VAHLE"/>
    <x v="0"/>
    <d v="2026-08-18T00:00:00"/>
    <x v="1"/>
    <n v="1"/>
    <n v="1"/>
    <n v="6"/>
    <x v="0"/>
    <m/>
  </r>
  <r>
    <x v="661"/>
    <x v="9"/>
    <x v="1"/>
    <d v="2026-08-18T00:00:00"/>
    <x v="1"/>
    <m/>
    <m/>
    <s v="busbar Stop level 2"/>
    <x v="645"/>
    <d v="2026-08-18T18:17:39"/>
    <x v="57"/>
    <x v="9"/>
    <x v="36"/>
    <n v="3.5999999999999996"/>
    <x v="20"/>
    <x v="20"/>
    <s v="Loss of electrical supply during travel, movement interruption, and repeated operational stoppages."/>
    <n v="8"/>
    <n v="6"/>
    <n v="3"/>
    <n v="6"/>
    <n v="3"/>
    <n v="1"/>
    <x v="13"/>
    <s v="Clean/lubricate busbar; realign arms; verify contactor and circuit breaker."/>
    <x v="4"/>
    <s v="contact plate sensor active due to near space in A block and sensor affected by ambiant temp."/>
    <s v="the iisue will be solved after the final com. as the arm will be ingaged and the sensor temp. raiting raised with VAHLE"/>
    <x v="0"/>
    <d v="2026-08-18T00:00:00"/>
    <x v="1"/>
    <n v="1"/>
    <n v="1"/>
    <n v="6"/>
    <x v="0"/>
    <m/>
  </r>
  <r>
    <x v="662"/>
    <x v="25"/>
    <x v="1"/>
    <d v="2026-08-18T00:00:00"/>
    <x v="1"/>
    <m/>
    <m/>
    <s v="Reported noise on hoist"/>
    <x v="646"/>
    <d v="2026-08-18T18:04:24"/>
    <x v="5"/>
    <x v="9"/>
    <x v="36"/>
    <n v="8.4"/>
    <x v="11"/>
    <x v="11"/>
    <s v="Unable to lift/lower load, container handling interruption, and berth or yard productivity loss."/>
    <n v="8"/>
    <n v="6"/>
    <n v="3"/>
    <n v="6"/>
    <n v="3"/>
    <n v="3"/>
    <x v="38"/>
    <s v="Check hoist brakes, over-travel limit switches, inverter alarms, motor and encoder."/>
    <x v="4"/>
    <m/>
    <m/>
    <x v="0"/>
    <m/>
    <x v="1"/>
    <n v="3"/>
    <n v="3"/>
    <n v="54"/>
    <x v="1"/>
    <m/>
  </r>
  <r>
    <x v="663"/>
    <x v="10"/>
    <x v="0"/>
    <d v="2026-08-19T00:00:00"/>
    <x v="0"/>
    <m/>
    <m/>
    <s v="Watchdog fault on SP07"/>
    <x v="647"/>
    <d v="2026-08-19T03:28:00"/>
    <x v="15"/>
    <x v="9"/>
    <x v="36"/>
    <n v="13.8"/>
    <x v="5"/>
    <x v="5"/>
    <s v="Operational performance degradation and need for maintenance review."/>
    <n v="9"/>
    <n v="0"/>
    <n v="4"/>
    <n v="7"/>
    <n v="4"/>
    <n v="4"/>
    <x v="7"/>
    <s v="Review failure &amp; perform RCA"/>
    <x v="4"/>
    <s v="gateway fault"/>
    <s v="RCA inprogress"/>
    <x v="1"/>
    <d v="2026-08-30T00:00:00"/>
    <x v="0"/>
    <n v="4"/>
    <n v="4"/>
    <n v="112"/>
    <x v="0"/>
    <m/>
  </r>
  <r>
    <x v="664"/>
    <x v="21"/>
    <x v="1"/>
    <d v="2026-08-19T00:00:00"/>
    <x v="0"/>
    <m/>
    <m/>
    <s v="trolley position fault"/>
    <x v="648"/>
    <d v="2026-08-19T17:12:59"/>
    <x v="57"/>
    <x v="9"/>
    <x v="36"/>
    <n v="3.5999999999999996"/>
    <x v="2"/>
    <x v="2"/>
    <s v="Inability to position spreader correctly, cycle interruption, and handling delay."/>
    <n v="8"/>
    <n v="6"/>
    <n v="3"/>
    <n v="6"/>
    <n v="3"/>
    <n v="2"/>
    <x v="14"/>
    <s v="Inspect trolley drives, cable reels and limit switches; test trolley inverter."/>
    <x v="4"/>
    <m/>
    <m/>
    <x v="0"/>
    <m/>
    <x v="1"/>
    <n v="3"/>
    <n v="2"/>
    <n v="36"/>
    <x v="1"/>
    <m/>
  </r>
  <r>
    <x v="665"/>
    <x v="24"/>
    <x v="1"/>
    <d v="2026-08-19T00:00:00"/>
    <x v="1"/>
    <m/>
    <m/>
    <s v="Gantry fault-select gantry mode by op"/>
    <x v="649"/>
    <d v="2026-08-19T18:31:40"/>
    <x v="61"/>
    <x v="9"/>
    <x v="36"/>
    <n v="2.4"/>
    <x v="12"/>
    <x v="12"/>
    <s v="Equipment cannot travel to position, causing job delay, queue buildup, and lower productivity."/>
    <n v="8"/>
    <n v="6"/>
    <n v="3"/>
    <n v="6"/>
    <n v="3"/>
    <n v="7"/>
    <x v="30"/>
    <s v="Inspect busbar/limit switches, travel drives and interlocks; test inverter and alignment."/>
    <x v="4"/>
    <m/>
    <m/>
    <x v="1"/>
    <m/>
    <x v="1"/>
    <n v="3"/>
    <n v="7"/>
    <n v="126"/>
    <x v="1"/>
    <m/>
  </r>
  <r>
    <x v="666"/>
    <x v="36"/>
    <x v="1"/>
    <d v="2026-08-20T00:00:00"/>
    <x v="1"/>
    <m/>
    <m/>
    <s v="Autosteering stop level 1 fault"/>
    <x v="650"/>
    <d v="2026-08-20T00:17:00"/>
    <x v="13"/>
    <x v="9"/>
    <x v="36"/>
    <n v="9"/>
    <x v="21"/>
    <x v="21"/>
    <s v="Poor maneuverability, travel misalignment, safety risk, and operational delay."/>
    <n v="8"/>
    <n v="6"/>
    <n v="3"/>
    <n v="6"/>
    <n v="2"/>
    <n v="2"/>
    <x v="27"/>
    <s v="Calibrate auto-steering; inspect linkages/sensors; realign wheels."/>
    <x v="4"/>
    <m/>
    <m/>
    <x v="0"/>
    <m/>
    <x v="1"/>
    <n v="2"/>
    <n v="2"/>
    <n v="24"/>
    <x v="1"/>
    <m/>
  </r>
  <r>
    <x v="667"/>
    <x v="23"/>
    <x v="1"/>
    <d v="2026-08-20T00:00:00"/>
    <x v="0"/>
    <m/>
    <m/>
    <s v="engine stop"/>
    <x v="651"/>
    <d v="2026-08-20T09:55:00"/>
    <x v="24"/>
    <x v="9"/>
    <x v="36"/>
    <n v="10.799999999999999"/>
    <x v="1"/>
    <x v="1"/>
    <s v="Reduced machine performance, slow operation, and risk of complete shutdown under load."/>
    <n v="8"/>
    <n v="6"/>
    <n v="4"/>
    <n v="6"/>
    <n v="4"/>
    <n v="2"/>
    <x v="1"/>
    <s v="Download engine ECU faults; inspect fuel/air filters; test turbo and injectors."/>
    <x v="4"/>
    <m/>
    <m/>
    <x v="0"/>
    <m/>
    <x v="1"/>
    <n v="4"/>
    <n v="2"/>
    <n v="48"/>
    <x v="1"/>
    <m/>
  </r>
  <r>
    <x v="668"/>
    <x v="23"/>
    <x v="1"/>
    <d v="2026-08-20T00:00:00"/>
    <x v="1"/>
    <m/>
    <m/>
    <s v="no movement"/>
    <x v="652"/>
    <d v="2026-08-20T13:53:00"/>
    <x v="25"/>
    <x v="9"/>
    <x v="36"/>
    <n v="4.2"/>
    <x v="4"/>
    <x v="4"/>
    <s v="Loss of command response, unsafe operating condition, and immediate operational downtime."/>
    <n v="8"/>
    <n v="6"/>
    <n v="3"/>
    <n v="6"/>
    <n v="2"/>
    <n v="6"/>
    <x v="16"/>
    <s v="Check control PLC, HMI comms, E-stop circuits; reload software if needed."/>
    <x v="4"/>
    <m/>
    <m/>
    <x v="0"/>
    <m/>
    <x v="1"/>
    <n v="2"/>
    <n v="6"/>
    <n v="72"/>
    <x v="1"/>
    <m/>
  </r>
  <r>
    <x v="669"/>
    <x v="19"/>
    <x v="1"/>
    <d v="2026-08-20T00:00:00"/>
    <x v="0"/>
    <m/>
    <m/>
    <s v="engine stop"/>
    <x v="653"/>
    <d v="2026-08-20T15:44:00"/>
    <x v="13"/>
    <x v="9"/>
    <x v="36"/>
    <n v="9"/>
    <x v="1"/>
    <x v="1"/>
    <s v="Reduced machine performance, slow operation, and risk of complete shutdown under load."/>
    <n v="8"/>
    <n v="6"/>
    <n v="3"/>
    <n v="6"/>
    <n v="4"/>
    <n v="1"/>
    <x v="27"/>
    <s v="Download engine ECU faults; inspect fuel/air filters; test turbo and injectors."/>
    <x v="4"/>
    <m/>
    <m/>
    <x v="0"/>
    <m/>
    <x v="1"/>
    <n v="4"/>
    <n v="1"/>
    <n v="24"/>
    <x v="1"/>
    <m/>
  </r>
  <r>
    <x v="670"/>
    <x v="8"/>
    <x v="0"/>
    <d v="2026-08-21T00:00:00"/>
    <x v="1"/>
    <m/>
    <m/>
    <s v="spreader interlock status marker active"/>
    <x v="654"/>
    <d v="2026-08-20T20:40:21"/>
    <x v="57"/>
    <x v="9"/>
    <x v="36"/>
    <n v="3.5999999999999996"/>
    <x v="0"/>
    <x v="0"/>
    <s v="Inability to lock/unlock or position spreader correctly, creating handling disruption and safety exposure."/>
    <n v="9"/>
    <n v="6"/>
    <n v="3"/>
    <n v="6"/>
    <n v="2"/>
    <n v="4"/>
    <x v="1"/>
    <s v="Inspect twistlocks, hydraulics and sensors; recalibrate spreader controller."/>
    <x v="4"/>
    <s v="due to twist lock signal not cleaar"/>
    <s v="landed again and reset"/>
    <x v="0"/>
    <d v="2026-08-30T00:00:00"/>
    <x v="1"/>
    <n v="2"/>
    <n v="4"/>
    <n v="48"/>
    <x v="0"/>
    <m/>
  </r>
  <r>
    <x v="671"/>
    <x v="17"/>
    <x v="1"/>
    <d v="2026-08-21T00:00:00"/>
    <x v="0"/>
    <m/>
    <m/>
    <s v="module A1002 in diesel loose 24v socket"/>
    <x v="655"/>
    <d v="2026-08-20T22:40:55"/>
    <x v="24"/>
    <x v="9"/>
    <x v="36"/>
    <n v="10.799999999999999"/>
    <x v="3"/>
    <x v="3"/>
    <s v="Machine unavailable for service, immediate downtime, and possible operational backlog."/>
    <n v="8"/>
    <n v="6"/>
    <n v="4"/>
    <n v="6"/>
    <n v="4"/>
    <n v="3"/>
    <x v="16"/>
    <s v="Check battery/ECU/priming; verify fuel line and filters; test starter circuit."/>
    <x v="4"/>
    <m/>
    <m/>
    <x v="0"/>
    <m/>
    <x v="1"/>
    <n v="4"/>
    <n v="3"/>
    <n v="72"/>
    <x v="1"/>
    <m/>
  </r>
  <r>
    <x v="672"/>
    <x v="12"/>
    <x v="1"/>
    <d v="2026-08-21T00:00:00"/>
    <x v="1"/>
    <m/>
    <m/>
    <s v="twist lock motion over time fault"/>
    <x v="656"/>
    <d v="2026-08-21T04:24:09"/>
    <x v="53"/>
    <x v="9"/>
    <x v="36"/>
    <n v="6.6"/>
    <x v="8"/>
    <x v="8"/>
    <s v="Operational performance degradation and need for maintenance review."/>
    <n v="8"/>
    <n v="4"/>
    <n v="3"/>
    <n v="6"/>
    <n v="7"/>
    <n v="1"/>
    <x v="2"/>
    <s v="Inspect and test limit switches and end stops; verify encoder calibration and control logic; reset faults and perform functional test."/>
    <x v="4"/>
    <m/>
    <m/>
    <x v="0"/>
    <m/>
    <x v="1"/>
    <n v="7"/>
    <n v="1"/>
    <n v="42"/>
    <x v="1"/>
    <m/>
  </r>
  <r>
    <x v="673"/>
    <x v="0"/>
    <x v="0"/>
    <d v="2026-08-21T00:00:00"/>
    <x v="1"/>
    <m/>
    <m/>
    <s v="no spreader lock"/>
    <x v="657"/>
    <d v="2026-08-21T14:31:00"/>
    <x v="49"/>
    <x v="9"/>
    <x v="36"/>
    <n v="1.7999999999999998"/>
    <x v="4"/>
    <x v="4"/>
    <s v="Loss of command response, unsafe operating condition, and immediate operational downtime."/>
    <n v="9"/>
    <n v="6"/>
    <n v="3"/>
    <n v="6"/>
    <n v="2"/>
    <n v="10"/>
    <x v="17"/>
    <s v="Check control PLC, HMI comms, E-stop circuits; reload software if needed."/>
    <x v="4"/>
    <s v="due to rough landing"/>
    <s v="adjusted with OP"/>
    <x v="1"/>
    <d v="2026-08-30T00:00:00"/>
    <x v="1"/>
    <n v="1"/>
    <n v="9"/>
    <n v="54"/>
    <x v="0"/>
    <m/>
  </r>
  <r>
    <x v="674"/>
    <x v="0"/>
    <x v="0"/>
    <d v="2026-08-21T00:00:00"/>
    <x v="0"/>
    <m/>
    <m/>
    <s v="spreader oil leakage"/>
    <x v="658"/>
    <d v="2026-08-21T15:42:00"/>
    <x v="0"/>
    <x v="9"/>
    <x v="36"/>
    <n v="10.200000000000001"/>
    <x v="23"/>
    <x v="23"/>
    <s v="Loss of fluid, contamination risk, performance degradation, and possible secondary component damage."/>
    <n v="9"/>
    <n v="5"/>
    <n v="4"/>
    <n v="7"/>
    <n v="2"/>
    <n v="1"/>
    <x v="45"/>
    <s v="Identify leak source; replace seals/hoses; clean area and recheck after operation."/>
    <x v="4"/>
    <s v="hydrolic hose loose"/>
    <s v="retitened"/>
    <x v="0"/>
    <d v="2026-08-30T00:00:00"/>
    <x v="0"/>
    <n v="2"/>
    <n v="1"/>
    <n v="14"/>
    <x v="0"/>
    <m/>
  </r>
  <r>
    <x v="675"/>
    <x v="30"/>
    <x v="1"/>
    <d v="2026-08-22T00:00:00"/>
    <x v="1"/>
    <m/>
    <m/>
    <s v="Gantry stop level2 - wrong bay entrance"/>
    <x v="659"/>
    <d v="2026-08-21T20:28:42"/>
    <x v="53"/>
    <x v="9"/>
    <x v="36"/>
    <n v="6.6"/>
    <x v="12"/>
    <x v="12"/>
    <s v="Equipment cannot travel to position, causing job delay, queue buildup, and lower productivity."/>
    <n v="8"/>
    <n v="6"/>
    <n v="3"/>
    <n v="6"/>
    <n v="3"/>
    <n v="5"/>
    <x v="23"/>
    <s v="Inspect busbar/limit switches, travel drives and interlocks; test inverter and alignment."/>
    <x v="4"/>
    <m/>
    <m/>
    <x v="0"/>
    <m/>
    <x v="1"/>
    <n v="3"/>
    <n v="5"/>
    <n v="90"/>
    <x v="1"/>
    <m/>
  </r>
  <r>
    <x v="676"/>
    <x v="30"/>
    <x v="1"/>
    <d v="2026-08-22T00:00:00"/>
    <x v="1"/>
    <m/>
    <m/>
    <s v="busbar pushblate b1 sensor active"/>
    <x v="660"/>
    <d v="2026-08-22T02:05:06"/>
    <x v="24"/>
    <x v="9"/>
    <x v="36"/>
    <n v="10.799999999999999"/>
    <x v="20"/>
    <x v="20"/>
    <s v="Loss of electrical supply during travel, movement interruption, and repeated operational stoppages."/>
    <n v="8"/>
    <n v="6"/>
    <n v="4"/>
    <n v="6"/>
    <n v="3"/>
    <n v="1"/>
    <x v="13"/>
    <s v="Clean/lubricate busbar; realign arms; verify contactor and circuit breaker."/>
    <x v="4"/>
    <m/>
    <m/>
    <x v="0"/>
    <m/>
    <x v="1"/>
    <n v="3"/>
    <n v="1"/>
    <n v="18"/>
    <x v="1"/>
    <m/>
  </r>
  <r>
    <x v="677"/>
    <x v="18"/>
    <x v="1"/>
    <d v="2026-08-22T00:00:00"/>
    <x v="0"/>
    <m/>
    <m/>
    <s v="no side-shift"/>
    <x v="661"/>
    <d v="2026-08-22T15:19:00"/>
    <x v="67"/>
    <x v="9"/>
    <x v="36"/>
    <n v="31.200000000000003"/>
    <x v="4"/>
    <x v="4"/>
    <s v="Loss of command response, unsafe operating condition, and immediate operational downtime."/>
    <n v="8"/>
    <n v="6"/>
    <n v="5"/>
    <n v="7"/>
    <n v="2"/>
    <n v="5"/>
    <x v="0"/>
    <s v="Check control PLC, HMI comms, E-stop circuits; reload software if needed."/>
    <x v="4"/>
    <s v="side shift sensors need adjustment"/>
    <s v="rollout to check and adjust all RTGs"/>
    <x v="0"/>
    <m/>
    <x v="0"/>
    <n v="1"/>
    <n v="4"/>
    <n v="28"/>
    <x v="0"/>
    <m/>
  </r>
  <r>
    <x v="678"/>
    <x v="18"/>
    <x v="1"/>
    <d v="2026-08-24T00:00:00"/>
    <x v="0"/>
    <m/>
    <m/>
    <s v="side shift not working"/>
    <x v="662"/>
    <d v="2026-08-24T19:12:00"/>
    <x v="3"/>
    <x v="9"/>
    <x v="37"/>
    <n v="18"/>
    <x v="4"/>
    <x v="4"/>
    <s v="Loss of command response, unsafe operating condition, and immediate operational downtime."/>
    <n v="8"/>
    <n v="6"/>
    <n v="4"/>
    <n v="6"/>
    <n v="2"/>
    <n v="5"/>
    <x v="36"/>
    <s v="Check control PLC, HMI comms, E-stop circuits; reload software if needed."/>
    <x v="4"/>
    <s v="side shift sensors need adjustment"/>
    <s v="rollout to check and adjust all RTGs"/>
    <x v="0"/>
    <m/>
    <x v="1"/>
    <n v="1"/>
    <n v="4"/>
    <n v="24"/>
    <x v="0"/>
    <m/>
  </r>
  <r>
    <x v="679"/>
    <x v="12"/>
    <x v="1"/>
    <d v="2026-08-25T00:00:00"/>
    <x v="0"/>
    <m/>
    <m/>
    <s v="no side shift movement"/>
    <x v="663"/>
    <d v="2026-08-24T21:56:00"/>
    <x v="1"/>
    <x v="9"/>
    <x v="37"/>
    <n v="12"/>
    <x v="4"/>
    <x v="4"/>
    <s v="Loss of command response, unsafe operating condition, and immediate operational downtime."/>
    <n v="8"/>
    <n v="6"/>
    <n v="4"/>
    <n v="6"/>
    <n v="2"/>
    <n v="8"/>
    <x v="12"/>
    <s v="Check control PLC, HMI comms, E-stop circuits; reload software if needed."/>
    <x v="4"/>
    <s v="side shift sensors need adjustment"/>
    <s v="rollout to check and adjust all RTGs"/>
    <x v="0"/>
    <m/>
    <x v="1"/>
    <n v="1"/>
    <n v="7"/>
    <n v="42"/>
    <x v="0"/>
    <m/>
  </r>
  <r>
    <x v="680"/>
    <x v="21"/>
    <x v="1"/>
    <d v="2026-08-25T00:00:00"/>
    <x v="0"/>
    <m/>
    <m/>
    <s v="Operator screen not working"/>
    <x v="664"/>
    <d v="2026-08-25T15:30:00"/>
    <x v="52"/>
    <x v="9"/>
    <x v="37"/>
    <n v="1.2"/>
    <x v="4"/>
    <x v="4"/>
    <s v="Loss of command response, unsafe operating condition, and immediate operational downtime."/>
    <n v="8"/>
    <n v="6"/>
    <n v="3"/>
    <n v="6"/>
    <n v="2"/>
    <n v="5"/>
    <x v="36"/>
    <s v="Check control PLC, HMI comms, E-stop circuits; reload software if needed."/>
    <x v="4"/>
    <m/>
    <m/>
    <x v="0"/>
    <m/>
    <x v="1"/>
    <n v="2"/>
    <n v="5"/>
    <n v="60"/>
    <x v="1"/>
    <m/>
  </r>
  <r>
    <x v="681"/>
    <x v="3"/>
    <x v="1"/>
    <d v="2026-08-25T00:00:00"/>
    <x v="1"/>
    <m/>
    <m/>
    <s v="Autosteering stop level 1 fault"/>
    <x v="665"/>
    <d v="2026-08-25T16:14:00"/>
    <x v="1"/>
    <x v="9"/>
    <x v="37"/>
    <n v="12"/>
    <x v="21"/>
    <x v="21"/>
    <s v="Poor maneuverability, travel misalignment, safety risk, and operational delay."/>
    <n v="8"/>
    <n v="6"/>
    <n v="4"/>
    <n v="6"/>
    <n v="2"/>
    <n v="1"/>
    <x v="31"/>
    <s v="Calibrate auto-steering; inspect linkages/sensors; realign wheels."/>
    <x v="4"/>
    <m/>
    <m/>
    <x v="0"/>
    <m/>
    <x v="1"/>
    <n v="2"/>
    <n v="1"/>
    <n v="12"/>
    <x v="1"/>
    <m/>
  </r>
  <r>
    <x v="682"/>
    <x v="9"/>
    <x v="1"/>
    <d v="2026-08-25T00:00:00"/>
    <x v="1"/>
    <m/>
    <m/>
    <s v="Autosteering stop level 1 fault"/>
    <x v="666"/>
    <d v="2026-08-25T17:49:00"/>
    <x v="4"/>
    <x v="9"/>
    <x v="37"/>
    <n v="7.1999999999999993"/>
    <x v="21"/>
    <x v="21"/>
    <s v="Poor maneuverability, travel misalignment, safety risk, and operational delay."/>
    <n v="8"/>
    <n v="6"/>
    <n v="3"/>
    <n v="6"/>
    <n v="2"/>
    <n v="4"/>
    <x v="1"/>
    <s v="Calibrate auto-steering; inspect linkages/sensors; realign wheels."/>
    <x v="4"/>
    <m/>
    <m/>
    <x v="0"/>
    <m/>
    <x v="1"/>
    <n v="2"/>
    <n v="4"/>
    <n v="48"/>
    <x v="1"/>
    <m/>
  </r>
  <r>
    <x v="683"/>
    <x v="21"/>
    <x v="1"/>
    <d v="2026-08-25T00:00:00"/>
    <x v="0"/>
    <m/>
    <m/>
    <s v="Side shift issue"/>
    <x v="667"/>
    <d v="2026-08-25T18:26:00"/>
    <x v="25"/>
    <x v="9"/>
    <x v="37"/>
    <n v="4.2"/>
    <x v="5"/>
    <x v="5"/>
    <s v="Operational performance degradation and need for maintenance review."/>
    <n v="8"/>
    <n v="0"/>
    <n v="3"/>
    <n v="6"/>
    <n v="5"/>
    <n v="3"/>
    <x v="23"/>
    <s v="Review failure &amp; perform RCA"/>
    <x v="4"/>
    <s v="side shift sensors need adjustment"/>
    <s v="rollout to check and adjust all RTGs"/>
    <x v="0"/>
    <m/>
    <x v="1"/>
    <n v="3"/>
    <n v="2"/>
    <n v="36"/>
    <x v="0"/>
    <m/>
  </r>
  <r>
    <x v="684"/>
    <x v="3"/>
    <x v="1"/>
    <d v="2026-08-25T00:00:00"/>
    <x v="0"/>
    <m/>
    <m/>
    <s v="Trim center issue"/>
    <x v="668"/>
    <d v="2026-08-25T18:42:00"/>
    <x v="17"/>
    <x v="9"/>
    <x v="37"/>
    <n v="4.8"/>
    <x v="5"/>
    <x v="5"/>
    <s v="Operational performance degradation and need for maintenance review."/>
    <n v="8"/>
    <n v="0"/>
    <n v="3"/>
    <n v="6"/>
    <n v="5"/>
    <n v="5"/>
    <x v="21"/>
    <s v="Review failure &amp; perform RCA"/>
    <x v="4"/>
    <m/>
    <m/>
    <x v="1"/>
    <m/>
    <x v="1"/>
    <n v="5"/>
    <n v="5"/>
    <n v="150"/>
    <x v="1"/>
    <m/>
  </r>
  <r>
    <x v="685"/>
    <x v="36"/>
    <x v="1"/>
    <d v="2026-08-26T00:00:00"/>
    <x v="0"/>
    <m/>
    <m/>
    <s v="no side shift movement"/>
    <x v="669"/>
    <d v="2026-08-25T23:27:00"/>
    <x v="0"/>
    <x v="9"/>
    <x v="37"/>
    <n v="10.200000000000001"/>
    <x v="4"/>
    <x v="4"/>
    <s v="Loss of command response, unsafe operating condition, and immediate operational downtime."/>
    <n v="8"/>
    <n v="6"/>
    <n v="4"/>
    <n v="6"/>
    <n v="2"/>
    <n v="4"/>
    <x v="1"/>
    <s v="Check control PLC, HMI comms, E-stop circuits; reload software if needed."/>
    <x v="4"/>
    <s v="side shift sensors need adjustment"/>
    <s v="rollout to check and adjust all RTGs"/>
    <x v="0"/>
    <m/>
    <x v="1"/>
    <n v="1"/>
    <n v="3"/>
    <n v="18"/>
    <x v="0"/>
    <m/>
  </r>
  <r>
    <x v="686"/>
    <x v="9"/>
    <x v="1"/>
    <d v="2026-08-26T00:00:00"/>
    <x v="1"/>
    <m/>
    <m/>
    <s v="no gantry - wrong bay entrance"/>
    <x v="670"/>
    <d v="2026-08-26T09:30:00"/>
    <x v="10"/>
    <x v="9"/>
    <x v="37"/>
    <n v="30"/>
    <x v="12"/>
    <x v="12"/>
    <s v="Equipment cannot travel to position, causing job delay, queue buildup, and lower productivity."/>
    <n v="8"/>
    <n v="6"/>
    <n v="5"/>
    <n v="7"/>
    <n v="3"/>
    <n v="7"/>
    <x v="32"/>
    <s v="Inspect busbar/limit switches, travel drives and interlocks; test inverter and alignment."/>
    <x v="4"/>
    <m/>
    <m/>
    <x v="1"/>
    <m/>
    <x v="0"/>
    <n v="3"/>
    <n v="7"/>
    <n v="147"/>
    <x v="1"/>
    <m/>
  </r>
  <r>
    <x v="687"/>
    <x v="12"/>
    <x v="1"/>
    <d v="2026-08-26T00:00:00"/>
    <x v="0"/>
    <m/>
    <m/>
    <s v="load cell error / start tecsis"/>
    <x v="671"/>
    <d v="2026-08-26T16:00:11"/>
    <x v="42"/>
    <x v="9"/>
    <x v="37"/>
    <n v="45"/>
    <x v="7"/>
    <x v="7"/>
    <s v="Equipment cannot be put into service, causing startup delay and lost operating time."/>
    <n v="8"/>
    <n v="6"/>
    <n v="5"/>
    <n v="7"/>
    <n v="4"/>
    <n v="1"/>
    <x v="11"/>
    <s v="Check battery voltage, starter relay and ECU inputs; verify enable interlocks."/>
    <x v="4"/>
    <m/>
    <m/>
    <x v="0"/>
    <m/>
    <x v="0"/>
    <n v="4"/>
    <n v="1"/>
    <n v="28"/>
    <x v="1"/>
    <m/>
  </r>
  <r>
    <x v="688"/>
    <x v="21"/>
    <x v="1"/>
    <d v="2026-08-26T00:00:00"/>
    <x v="0"/>
    <m/>
    <m/>
    <s v="no gantry movenment contact plate #1"/>
    <x v="672"/>
    <d v="2026-08-26T16:15:37"/>
    <x v="22"/>
    <x v="9"/>
    <x v="37"/>
    <n v="25.2"/>
    <x v="12"/>
    <x v="12"/>
    <s v="Equipment cannot travel to position, causing job delay, queue buildup, and lower productivity."/>
    <n v="8"/>
    <n v="6"/>
    <n v="4"/>
    <n v="6"/>
    <n v="3"/>
    <n v="5"/>
    <x v="23"/>
    <s v="Inspect busbar/limit switches, travel drives and interlocks; test inverter and alignment."/>
    <x v="4"/>
    <m/>
    <m/>
    <x v="0"/>
    <m/>
    <x v="1"/>
    <n v="3"/>
    <n v="5"/>
    <n v="90"/>
    <x v="1"/>
    <m/>
  </r>
  <r>
    <x v="689"/>
    <x v="21"/>
    <x v="1"/>
    <d v="2026-08-26T00:00:00"/>
    <x v="0"/>
    <m/>
    <m/>
    <s v="no side shift / adjust center sensor"/>
    <x v="673"/>
    <d v="2026-08-26T16:30:00"/>
    <x v="56"/>
    <x v="9"/>
    <x v="37"/>
    <n v="40.200000000000003"/>
    <x v="4"/>
    <x v="4"/>
    <s v="Loss of command response, unsafe operating condition, and immediate operational downtime."/>
    <n v="8"/>
    <n v="6"/>
    <n v="5"/>
    <n v="7"/>
    <n v="2"/>
    <n v="5"/>
    <x v="0"/>
    <s v="Check control PLC, HMI comms, E-stop circuits; reload software if needed."/>
    <x v="4"/>
    <s v="side shift sensors need adjustment"/>
    <s v="rollout to check and adjust all RTGs"/>
    <x v="0"/>
    <m/>
    <x v="0"/>
    <n v="1"/>
    <n v="4"/>
    <n v="28"/>
    <x v="0"/>
    <m/>
  </r>
  <r>
    <x v="690"/>
    <x v="5"/>
    <x v="0"/>
    <d v="2026-08-26T00:00:00"/>
    <x v="0"/>
    <m/>
    <m/>
    <s v="no spreader movenment"/>
    <x v="674"/>
    <d v="2026-08-26T17:45:00"/>
    <x v="33"/>
    <x v="9"/>
    <x v="37"/>
    <n v="40.800000000000004"/>
    <x v="4"/>
    <x v="4"/>
    <s v="Loss of command response, unsafe operating condition, and immediate operational downtime."/>
    <n v="9"/>
    <n v="6"/>
    <n v="5"/>
    <n v="7"/>
    <n v="2"/>
    <n v="6"/>
    <x v="28"/>
    <s v="Check control PLC, HMI comms, E-stop circuits; reload software if needed."/>
    <x v="4"/>
    <s v="gateway fault"/>
    <s v="RCA inprogress"/>
    <x v="0"/>
    <d v="2026-08-30T00:00:00"/>
    <x v="0"/>
    <n v="2"/>
    <n v="6"/>
    <n v="84"/>
    <x v="0"/>
    <m/>
  </r>
  <r>
    <x v="691"/>
    <x v="0"/>
    <x v="0"/>
    <d v="2026-08-27T00:00:00"/>
    <x v="0"/>
    <m/>
    <m/>
    <s v="Spreader Twin signal missing sp10"/>
    <x v="675"/>
    <d v="2026-08-27T00:40:00"/>
    <x v="30"/>
    <x v="9"/>
    <x v="37"/>
    <n v="16.8"/>
    <x v="0"/>
    <x v="0"/>
    <s v="Inability to lock/unlock or position spreader correctly, creating handling disruption and safety exposure."/>
    <n v="9"/>
    <n v="6"/>
    <n v="4"/>
    <n v="7"/>
    <n v="2"/>
    <n v="5"/>
    <x v="0"/>
    <s v="Inspect twistlocks, hydraulics and sensors; recalibrate spreader controller."/>
    <x v="4"/>
    <s v="checked signal were OK"/>
    <s v="REBOOT SPREADER"/>
    <x v="0"/>
    <d v="2026-08-30T00:00:00"/>
    <x v="0"/>
    <n v="2"/>
    <n v="5"/>
    <n v="70"/>
    <x v="0"/>
    <m/>
  </r>
  <r>
    <x v="692"/>
    <x v="11"/>
    <x v="0"/>
    <d v="2026-08-27T00:00:00"/>
    <x v="0"/>
    <m/>
    <m/>
    <s v="Spreader telescopic fault"/>
    <x v="676"/>
    <d v="2026-08-26T23:23:00"/>
    <x v="25"/>
    <x v="9"/>
    <x v="37"/>
    <n v="4.2"/>
    <x v="0"/>
    <x v="0"/>
    <s v="Inability to lock/unlock or position spreader correctly, creating handling disruption and safety exposure."/>
    <n v="9"/>
    <n v="6"/>
    <n v="3"/>
    <n v="6"/>
    <n v="2"/>
    <n v="1"/>
    <x v="31"/>
    <s v="Inspect twistlocks, hydraulics and sensors; recalibrate spreader controller."/>
    <x v="4"/>
    <s v="encoder reading fault"/>
    <s v="teached spreader telescope"/>
    <x v="0"/>
    <d v="2026-08-30T00:00:00"/>
    <x v="1"/>
    <n v="2"/>
    <n v="1"/>
    <n v="12"/>
    <x v="0"/>
    <m/>
  </r>
  <r>
    <x v="693"/>
    <x v="29"/>
    <x v="1"/>
    <d v="2026-08-27T00:00:00"/>
    <x v="1"/>
    <m/>
    <m/>
    <s v="Anticollision stop catwhisker LS"/>
    <x v="677"/>
    <d v="2026-08-27T01:10:00"/>
    <x v="52"/>
    <x v="9"/>
    <x v="37"/>
    <n v="1.2"/>
    <x v="16"/>
    <x v="16"/>
    <s v="Safety risk, structural damage, equipment outage, and possible container handling interruption."/>
    <n v="8"/>
    <n v="10"/>
    <n v="3"/>
    <n v="10"/>
    <n v="5"/>
    <n v="1"/>
    <x v="29"/>
    <s v="Perform collision RCA, inspect structures and revalidate anti-collision sensors; retrain operators."/>
    <x v="4"/>
    <m/>
    <m/>
    <x v="0"/>
    <m/>
    <x v="5"/>
    <n v="5"/>
    <n v="1"/>
    <n v="50"/>
    <x v="1"/>
    <m/>
  </r>
  <r>
    <x v="694"/>
    <x v="17"/>
    <x v="1"/>
    <d v="2026-08-27T00:00:00"/>
    <x v="1"/>
    <m/>
    <m/>
    <s v="Autosteering stop level 1 fault"/>
    <x v="678"/>
    <d v="2026-08-27T00:22:00"/>
    <x v="23"/>
    <x v="9"/>
    <x v="37"/>
    <n v="13.2"/>
    <x v="21"/>
    <x v="21"/>
    <s v="Poor maneuverability, travel misalignment, safety risk, and operational delay."/>
    <n v="8"/>
    <n v="6"/>
    <n v="4"/>
    <n v="6"/>
    <n v="2"/>
    <n v="2"/>
    <x v="27"/>
    <s v="Calibrate auto-steering; inspect linkages/sensors; realign wheels."/>
    <x v="4"/>
    <m/>
    <m/>
    <x v="0"/>
    <m/>
    <x v="1"/>
    <n v="2"/>
    <n v="2"/>
    <n v="24"/>
    <x v="1"/>
    <m/>
  </r>
  <r>
    <x v="695"/>
    <x v="23"/>
    <x v="1"/>
    <d v="2026-08-27T00:00:00"/>
    <x v="0"/>
    <m/>
    <m/>
    <s v="24V fuse defected"/>
    <x v="679"/>
    <d v="2026-08-26T20:47:00"/>
    <x v="8"/>
    <x v="9"/>
    <x v="37"/>
    <n v="19.8"/>
    <x v="5"/>
    <x v="5"/>
    <s v="Operational performance degradation and need for maintenance review."/>
    <n v="8"/>
    <n v="0"/>
    <n v="4"/>
    <n v="6"/>
    <n v="5"/>
    <n v="5"/>
    <x v="21"/>
    <s v="Review failure &amp; perform RCA"/>
    <x v="4"/>
    <m/>
    <m/>
    <x v="1"/>
    <m/>
    <x v="1"/>
    <n v="5"/>
    <n v="5"/>
    <n v="150"/>
    <x v="1"/>
    <m/>
  </r>
  <r>
    <x v="696"/>
    <x v="24"/>
    <x v="1"/>
    <d v="2026-08-27T00:00:00"/>
    <x v="1"/>
    <m/>
    <m/>
    <s v="Autosteering stop level 1 fault"/>
    <x v="680"/>
    <d v="2026-08-27T03:34:00"/>
    <x v="38"/>
    <x v="9"/>
    <x v="37"/>
    <n v="19.2"/>
    <x v="21"/>
    <x v="21"/>
    <s v="Poor maneuverability, travel misalignment, safety risk, and operational delay."/>
    <n v="8"/>
    <n v="6"/>
    <n v="4"/>
    <n v="6"/>
    <n v="2"/>
    <n v="2"/>
    <x v="27"/>
    <s v="Calibrate auto-steering; inspect linkages/sensors; realign wheels."/>
    <x v="4"/>
    <m/>
    <m/>
    <x v="0"/>
    <m/>
    <x v="1"/>
    <n v="2"/>
    <n v="2"/>
    <n v="24"/>
    <x v="1"/>
    <m/>
  </r>
  <r>
    <x v="697"/>
    <x v="19"/>
    <x v="1"/>
    <d v="2026-08-27T00:00:00"/>
    <x v="1"/>
    <m/>
    <m/>
    <s v="Fire alarm system fault in cabin"/>
    <x v="681"/>
    <d v="2026-08-27T05:19:00"/>
    <x v="18"/>
    <x v="9"/>
    <x v="37"/>
    <n v="16.200000000000003"/>
    <x v="5"/>
    <x v="5"/>
    <s v="Operational performance degradation and need for maintenance review."/>
    <n v="8"/>
    <n v="0"/>
    <n v="4"/>
    <n v="6"/>
    <n v="5"/>
    <n v="5"/>
    <x v="21"/>
    <s v="Review failure &amp; perform RCA"/>
    <x v="4"/>
    <m/>
    <m/>
    <x v="1"/>
    <m/>
    <x v="1"/>
    <n v="5"/>
    <n v="5"/>
    <n v="150"/>
    <x v="1"/>
    <m/>
  </r>
  <r>
    <x v="698"/>
    <x v="17"/>
    <x v="1"/>
    <d v="2026-08-27T00:00:00"/>
    <x v="1"/>
    <m/>
    <m/>
    <s v="Anti-collision corner 2 active"/>
    <x v="682"/>
    <d v="2026-08-27T17:26:56"/>
    <x v="7"/>
    <x v="9"/>
    <x v="37"/>
    <n v="9.6"/>
    <x v="16"/>
    <x v="16"/>
    <s v="Safety risk, structural damage, equipment outage, and possible container handling interruption."/>
    <n v="8"/>
    <n v="10"/>
    <n v="3"/>
    <n v="10"/>
    <n v="5"/>
    <n v="1"/>
    <x v="29"/>
    <s v="Perform collision RCA, inspect structures and revalidate anti-collision sensors; retrain operators."/>
    <x v="4"/>
    <m/>
    <m/>
    <x v="0"/>
    <m/>
    <x v="5"/>
    <n v="5"/>
    <n v="1"/>
    <n v="50"/>
    <x v="1"/>
    <m/>
  </r>
  <r>
    <x v="699"/>
    <x v="7"/>
    <x v="1"/>
    <d v="2026-08-28T00:00:00"/>
    <x v="0"/>
    <m/>
    <m/>
    <s v="Skew left overload"/>
    <x v="683"/>
    <d v="2026-08-28T06:22:00"/>
    <x v="2"/>
    <x v="9"/>
    <x v="37"/>
    <n v="15"/>
    <x v="8"/>
    <x v="8"/>
    <s v="Operational performance degradation and need for maintenance review."/>
    <n v="8"/>
    <n v="4"/>
    <n v="4"/>
    <n v="6"/>
    <n v="7"/>
    <n v="1"/>
    <x v="2"/>
    <s v="Inspect and test limit switches and end stops; verify encoder calibration and control logic; reset faults and perform functional test."/>
    <x v="4"/>
    <m/>
    <m/>
    <x v="0"/>
    <m/>
    <x v="1"/>
    <n v="7"/>
    <n v="1"/>
    <n v="42"/>
    <x v="1"/>
    <m/>
  </r>
  <r>
    <x v="700"/>
    <x v="19"/>
    <x v="1"/>
    <d v="2026-08-28T00:00:00"/>
    <x v="1"/>
    <m/>
    <m/>
    <s v="no landed signal,wrong landed"/>
    <x v="684"/>
    <d v="2026-08-28T06:56:00"/>
    <x v="17"/>
    <x v="9"/>
    <x v="37"/>
    <n v="4.8"/>
    <x v="6"/>
    <x v="6"/>
    <s v="Mislanding, handling delay, risk of cargo/spreader damage, and reduced operating accuracy."/>
    <n v="8"/>
    <n v="6"/>
    <n v="3"/>
    <n v="6"/>
    <n v="8"/>
    <n v="1"/>
    <x v="1"/>
    <s v="Check landing sensors and operator guidance; calibrate spreader position sensors."/>
    <x v="4"/>
    <m/>
    <m/>
    <x v="0"/>
    <m/>
    <x v="1"/>
    <n v="8"/>
    <n v="1"/>
    <n v="48"/>
    <x v="1"/>
    <m/>
  </r>
  <r>
    <x v="701"/>
    <x v="21"/>
    <x v="1"/>
    <d v="2026-08-29T00:00:00"/>
    <x v="0"/>
    <m/>
    <m/>
    <s v="no shift movement"/>
    <x v="685"/>
    <d v="2026-08-29T12:43:00"/>
    <x v="13"/>
    <x v="9"/>
    <x v="37"/>
    <n v="9"/>
    <x v="4"/>
    <x v="4"/>
    <s v="Loss of command response, unsafe operating condition, and immediate operational downtime."/>
    <n v="8"/>
    <n v="6"/>
    <n v="3"/>
    <n v="6"/>
    <n v="2"/>
    <n v="5"/>
    <x v="36"/>
    <s v="Check control PLC, HMI comms, E-stop circuits; reload software if needed."/>
    <x v="4"/>
    <m/>
    <m/>
    <x v="0"/>
    <m/>
    <x v="1"/>
    <n v="2"/>
    <n v="5"/>
    <n v="60"/>
    <x v="1"/>
    <m/>
  </r>
  <r>
    <x v="702"/>
    <x v="19"/>
    <x v="1"/>
    <d v="2026-08-30T00:00:00"/>
    <x v="1"/>
    <m/>
    <m/>
    <s v="anticollision corner 2 active"/>
    <x v="686"/>
    <d v="2026-08-29T22:58:27"/>
    <x v="5"/>
    <x v="9"/>
    <x v="37"/>
    <n v="8.4"/>
    <x v="16"/>
    <x v="16"/>
    <s v="Safety risk, structural damage, equipment outage, and possible container handling interruption."/>
    <n v="8"/>
    <n v="10"/>
    <n v="3"/>
    <n v="10"/>
    <n v="5"/>
    <n v="1"/>
    <x v="29"/>
    <s v="Perform collision RCA, inspect structures and revalidate anti-collision sensors; retrain operators."/>
    <x v="4"/>
    <m/>
    <m/>
    <x v="0"/>
    <m/>
    <x v="5"/>
    <n v="5"/>
    <n v="1"/>
    <n v="50"/>
    <x v="1"/>
    <m/>
  </r>
  <r>
    <x v="703"/>
    <x v="25"/>
    <x v="1"/>
    <d v="2026-08-30T00:00:00"/>
    <x v="0"/>
    <m/>
    <m/>
    <s v="slack sensors activated fault"/>
    <x v="687"/>
    <d v="2026-08-30T00:26:41"/>
    <x v="68"/>
    <x v="9"/>
    <x v="37"/>
    <n v="27.6"/>
    <x v="9"/>
    <x v="9"/>
    <s v="Incorrect feedback to controls, nuisance trips or unsafe condition, and unreliable operation."/>
    <n v="8"/>
    <n v="5"/>
    <n v="4"/>
    <n v="6"/>
    <n v="3"/>
    <n v="2"/>
    <x v="14"/>
    <s v="Check sensor alignment, power and wiring; recalibrate and add diagnostics."/>
    <x v="4"/>
    <m/>
    <m/>
    <x v="0"/>
    <m/>
    <x v="1"/>
    <n v="3"/>
    <n v="2"/>
    <n v="36"/>
    <x v="1"/>
    <m/>
  </r>
  <r>
    <x v="704"/>
    <x v="31"/>
    <x v="3"/>
    <d v="2026-08-30T00:00:00"/>
    <x v="1"/>
    <m/>
    <m/>
    <s v="console actuator problem"/>
    <x v="688"/>
    <d v="2026-08-30T00:06:02"/>
    <x v="29"/>
    <x v="9"/>
    <x v="37"/>
    <n v="25.8"/>
    <x v="5"/>
    <x v="5"/>
    <s v="Operational performance degradation and need for maintenance review."/>
    <n v="7"/>
    <n v="0"/>
    <n v="4"/>
    <n v="6"/>
    <n v="6"/>
    <n v="3"/>
    <x v="33"/>
    <s v="Review failure &amp; perform RCA"/>
    <x v="4"/>
    <s v="adjusted actuator motor temp "/>
    <s v="poor material and will raise a claim"/>
    <x v="1"/>
    <m/>
    <x v="1"/>
    <n v="6"/>
    <n v="3"/>
    <n v="108"/>
    <x v="0"/>
    <m/>
  </r>
  <r>
    <x v="705"/>
    <x v="2"/>
    <x v="0"/>
    <d v="2026-08-30T00:00:00"/>
    <x v="1"/>
    <m/>
    <m/>
    <s v="spreader interlock status marker active"/>
    <x v="689"/>
    <d v="2026-08-30T02:36:49"/>
    <x v="24"/>
    <x v="9"/>
    <x v="37"/>
    <n v="10.799999999999999"/>
    <x v="0"/>
    <x v="0"/>
    <s v="Inability to lock/unlock or position spreader correctly, creating handling disruption and safety exposure."/>
    <n v="9"/>
    <n v="6"/>
    <n v="4"/>
    <n v="7"/>
    <n v="2"/>
    <n v="2"/>
    <x v="11"/>
    <s v="Inspect twistlocks, hydraulics and sensors; recalibrate spreader controller."/>
    <x v="4"/>
    <s v="due to twist lock signal not cleaar"/>
    <s v="landed again and reset"/>
    <x v="0"/>
    <d v="2026-08-30T00:00:00"/>
    <x v="0"/>
    <n v="2"/>
    <n v="2"/>
    <n v="28"/>
    <x v="0"/>
    <m/>
  </r>
  <r>
    <x v="706"/>
    <x v="11"/>
    <x v="0"/>
    <d v="2026-08-30T00:00:00"/>
    <x v="0"/>
    <m/>
    <m/>
    <s v="No flipper down (spr09)"/>
    <x v="690"/>
    <d v="2026-08-30T01:41:28"/>
    <x v="45"/>
    <x v="9"/>
    <x v="37"/>
    <n v="5.3999999999999995"/>
    <x v="4"/>
    <x v="4"/>
    <s v="Loss of command response, unsafe operating condition, and immediate operational downtime."/>
    <n v="9"/>
    <n v="6"/>
    <n v="3"/>
    <n v="6"/>
    <n v="2"/>
    <n v="8"/>
    <x v="12"/>
    <s v="Check control PLC, HMI comms, E-stop circuits; reload software if needed."/>
    <x v="4"/>
    <s v="the pump fail to start due to defected pressure sensor"/>
    <s v="raised warranty claim"/>
    <x v="0"/>
    <d v="2026-08-30T00:00:00"/>
    <x v="1"/>
    <n v="2"/>
    <n v="8"/>
    <n v="96"/>
    <x v="0"/>
    <m/>
  </r>
  <r>
    <x v="707"/>
    <x v="11"/>
    <x v="0"/>
    <d v="2026-08-30T00:00:00"/>
    <x v="0"/>
    <m/>
    <m/>
    <s v="Gate 05 back reach to cabin door fault"/>
    <x v="691"/>
    <d v="2026-08-30T03:43:32"/>
    <x v="69"/>
    <x v="9"/>
    <x v="37"/>
    <n v="30.6"/>
    <x v="22"/>
    <x v="22"/>
    <s v="Access or permissive condition not met, causing motion inhibition and operational delay."/>
    <n v="9"/>
    <n v="3"/>
    <n v="5"/>
    <n v="7"/>
    <n v="4"/>
    <n v="1"/>
    <x v="11"/>
    <s v="Service access/limit switches; lubricate and test interlocks."/>
    <x v="4"/>
    <s v="dust insde gate lock"/>
    <s v="cleaned and checked OK"/>
    <x v="0"/>
    <d v="2026-08-30T00:00:00"/>
    <x v="0"/>
    <n v="2"/>
    <n v="1"/>
    <n v="14"/>
    <x v="0"/>
    <m/>
  </r>
  <r>
    <x v="708"/>
    <x v="25"/>
    <x v="1"/>
    <d v="2026-08-30T00:00:00"/>
    <x v="0"/>
    <m/>
    <m/>
    <s v="slack right side falshed while down"/>
    <x v="692"/>
    <d v="2026-08-30T05:09:44"/>
    <x v="54"/>
    <x v="9"/>
    <x v="37"/>
    <n v="24.599999999999998"/>
    <x v="27"/>
    <x v="27"/>
    <s v="Operational performance degradation and need for maintenance review."/>
    <n v="8"/>
    <n v="5"/>
    <n v="4"/>
    <n v="6"/>
    <n v="3"/>
    <n v="1"/>
    <x v="13"/>
    <s v="Check tensioning system, ropes/chains, and drums; adjust tension; inspect for wear and correct alignment."/>
    <x v="4"/>
    <s v="side shift sensors need adjustment"/>
    <s v="rollout to check and adjust all RTGs"/>
    <x v="0"/>
    <m/>
    <x v="1"/>
    <n v="1"/>
    <n v="1"/>
    <n v="6"/>
    <x v="0"/>
    <m/>
  </r>
  <r>
    <x v="709"/>
    <x v="6"/>
    <x v="1"/>
    <d v="2026-08-30T00:00:00"/>
    <x v="1"/>
    <m/>
    <m/>
    <s v="gantry stop level 1"/>
    <x v="693"/>
    <d v="2026-08-30T03:40:20"/>
    <x v="0"/>
    <x v="9"/>
    <x v="37"/>
    <n v="10.200000000000001"/>
    <x v="12"/>
    <x v="12"/>
    <s v="Equipment cannot travel to position, causing job delay, queue buildup, and lower productivity."/>
    <n v="8"/>
    <n v="6"/>
    <n v="4"/>
    <n v="6"/>
    <n v="3"/>
    <n v="9"/>
    <x v="24"/>
    <s v="Inspect busbar/limit switches, travel drives and interlocks; test inverter and alignment."/>
    <x v="4"/>
    <m/>
    <m/>
    <x v="1"/>
    <m/>
    <x v="1"/>
    <n v="3"/>
    <n v="9"/>
    <n v="162"/>
    <x v="1"/>
    <m/>
  </r>
  <r>
    <x v="710"/>
    <x v="22"/>
    <x v="1"/>
    <d v="2026-09-01T00:00:00"/>
    <x v="0"/>
    <m/>
    <m/>
    <s v="engine stop"/>
    <x v="694"/>
    <d v="2026-08-31T10:37:00"/>
    <x v="1"/>
    <x v="10"/>
    <x v="38"/>
    <n v="12"/>
    <x v="1"/>
    <x v="1"/>
    <s v="Reduced machine performance, slow operation, and risk of complete shutdown under load."/>
    <n v="8"/>
    <n v="6"/>
    <n v="4"/>
    <n v="6"/>
    <n v="4"/>
    <n v="1"/>
    <x v="27"/>
    <s v="Download engine ECU faults; inspect fuel/air filters; test turbo and injectors."/>
    <x v="4"/>
    <m/>
    <m/>
    <x v="0"/>
    <m/>
    <x v="1"/>
    <n v="4"/>
    <n v="1"/>
    <n v="24"/>
    <x v="1"/>
    <m/>
  </r>
  <r>
    <x v="711"/>
    <x v="0"/>
    <x v="0"/>
    <d v="2026-09-01T00:00:00"/>
    <x v="0"/>
    <m/>
    <m/>
    <s v="trolley noise"/>
    <x v="695"/>
    <d v="2026-09-01T00:37:00"/>
    <x v="13"/>
    <x v="10"/>
    <x v="38"/>
    <n v="9"/>
    <x v="2"/>
    <x v="2"/>
    <s v="Inability to position spreader correctly, cycle interruption, and handling delay."/>
    <n v="9"/>
    <n v="6"/>
    <n v="3"/>
    <n v="6"/>
    <n v="3"/>
    <n v="5"/>
    <x v="23"/>
    <s v="Inspect trolley drives, cable reels and limit switches; test trolley inverter."/>
    <x v="4"/>
    <s v="due to chevease spacer movment"/>
    <s v="cleaned grease and OK"/>
    <x v="0"/>
    <d v="2026-09-02T00:00:00"/>
    <x v="1"/>
    <n v="2"/>
    <n v="4"/>
    <n v="48"/>
    <x v="0"/>
    <m/>
  </r>
  <r>
    <x v="712"/>
    <x v="1"/>
    <x v="1"/>
    <d v="2026-09-01T00:00:00"/>
    <x v="0"/>
    <m/>
    <m/>
    <s v="no hoist"/>
    <x v="696"/>
    <d v="2026-09-01T01:36:00"/>
    <x v="70"/>
    <x v="10"/>
    <x v="38"/>
    <n v="22.2"/>
    <x v="11"/>
    <x v="11"/>
    <s v="Unable to lift/lower load, container handling interruption, and berth or yard productivity loss."/>
    <n v="8"/>
    <n v="6"/>
    <n v="4"/>
    <n v="6"/>
    <n v="3"/>
    <n v="8"/>
    <x v="25"/>
    <s v="Check hoist brakes, over-travel limit switches, inverter alarms, motor and encoder."/>
    <x v="4"/>
    <m/>
    <m/>
    <x v="1"/>
    <m/>
    <x v="1"/>
    <n v="3"/>
    <n v="8"/>
    <n v="144"/>
    <x v="1"/>
    <m/>
  </r>
  <r>
    <x v="713"/>
    <x v="9"/>
    <x v="1"/>
    <d v="2026-09-01T00:00:00"/>
    <x v="0"/>
    <m/>
    <m/>
    <s v="NO engine start"/>
    <x v="697"/>
    <d v="2026-09-01T11:57:00"/>
    <x v="31"/>
    <x v="10"/>
    <x v="38"/>
    <n v="3"/>
    <x v="7"/>
    <x v="7"/>
    <s v="Equipment cannot be put into service, causing startup delay and lost operating time."/>
    <n v="8"/>
    <n v="6"/>
    <n v="3"/>
    <n v="6"/>
    <n v="4"/>
    <n v="1"/>
    <x v="27"/>
    <s v="Check battery voltage, starter relay and ECU inputs; verify enable interlocks."/>
    <x v="4"/>
    <m/>
    <m/>
    <x v="0"/>
    <m/>
    <x v="1"/>
    <n v="4"/>
    <n v="1"/>
    <n v="24"/>
    <x v="1"/>
    <m/>
  </r>
  <r>
    <x v="714"/>
    <x v="28"/>
    <x v="1"/>
    <d v="2026-09-01T00:00:00"/>
    <x v="0"/>
    <m/>
    <m/>
    <s v="NO engine start"/>
    <x v="698"/>
    <d v="2026-09-01T13:45:00"/>
    <x v="28"/>
    <x v="10"/>
    <x v="38"/>
    <n v="6"/>
    <x v="7"/>
    <x v="7"/>
    <s v="Equipment cannot be put into service, causing startup delay and lost operating time."/>
    <n v="8"/>
    <n v="6"/>
    <n v="3"/>
    <n v="6"/>
    <n v="4"/>
    <n v="1"/>
    <x v="27"/>
    <s v="Check battery voltage, starter relay and ECU inputs; verify enable interlocks."/>
    <x v="4"/>
    <m/>
    <m/>
    <x v="0"/>
    <m/>
    <x v="1"/>
    <n v="4"/>
    <n v="1"/>
    <n v="24"/>
    <x v="1"/>
    <m/>
  </r>
  <r>
    <x v="715"/>
    <x v="15"/>
    <x v="1"/>
    <d v="2026-09-02T00:00:00"/>
    <x v="0"/>
    <m/>
    <m/>
    <s v="engine not ready"/>
    <x v="699"/>
    <d v="2026-09-02T15:00:00"/>
    <x v="7"/>
    <x v="10"/>
    <x v="38"/>
    <n v="9.6"/>
    <x v="4"/>
    <x v="4"/>
    <s v="Loss of command response, unsafe operating condition, and immediate operational downtime."/>
    <n v="8"/>
    <n v="6"/>
    <n v="3"/>
    <n v="6"/>
    <n v="2"/>
    <n v="8"/>
    <x v="12"/>
    <s v="Check control PLC, HMI comms, E-stop circuits; reload software if needed."/>
    <x v="4"/>
    <s v="PCR gate open"/>
    <s v="closed and reset"/>
    <x v="0"/>
    <d v="2026-09-02T00:00:00"/>
    <x v="1"/>
    <n v="2"/>
    <n v="8"/>
    <n v="96"/>
    <x v="0"/>
    <m/>
  </r>
  <r>
    <x v="716"/>
    <x v="0"/>
    <x v="0"/>
    <d v="2026-09-02T00:00:00"/>
    <x v="0"/>
    <m/>
    <m/>
    <s v="No gantry movement and control off"/>
    <x v="700"/>
    <d v="2026-09-02T14:35:00"/>
    <x v="25"/>
    <x v="10"/>
    <x v="38"/>
    <n v="4.2"/>
    <x v="4"/>
    <x v="4"/>
    <s v="Loss of command response, unsafe operating condition, and immediate operational downtime."/>
    <n v="9"/>
    <n v="6"/>
    <n v="3"/>
    <n v="6"/>
    <n v="2"/>
    <n v="10"/>
    <x v="17"/>
    <s v="Check control PLC, HMI comms, E-stop circuits; reload software if needed."/>
    <x v="4"/>
    <m/>
    <m/>
    <x v="1"/>
    <m/>
    <x v="1"/>
    <n v="2"/>
    <n v="10"/>
    <n v="120"/>
    <x v="1"/>
    <m/>
  </r>
  <r>
    <x v="717"/>
    <x v="22"/>
    <x v="1"/>
    <d v="2026-09-02T00:00:00"/>
    <x v="0"/>
    <m/>
    <m/>
    <s v="Skew not center"/>
    <x v="701"/>
    <d v="2026-09-02T15:52:00"/>
    <x v="24"/>
    <x v="10"/>
    <x v="38"/>
    <n v="10.799999999999999"/>
    <x v="4"/>
    <x v="4"/>
    <s v="Loss of command response, unsafe operating condition, and immediate operational downtime."/>
    <n v="8"/>
    <n v="6"/>
    <n v="4"/>
    <n v="6"/>
    <n v="2"/>
    <n v="7"/>
    <x v="28"/>
    <s v="Check control PLC, HMI comms, E-stop circuits; reload software if needed."/>
    <x v="4"/>
    <s v="side shift sensors need adjustment"/>
    <s v="rollout to check and adjust all RTGs"/>
    <x v="0"/>
    <m/>
    <x v="1"/>
    <n v="1"/>
    <n v="6"/>
    <n v="36"/>
    <x v="0"/>
    <m/>
  </r>
  <r>
    <x v="718"/>
    <x v="12"/>
    <x v="1"/>
    <d v="2026-09-02T00:00:00"/>
    <x v="0"/>
    <m/>
    <m/>
    <s v="no side-shift movement"/>
    <x v="702"/>
    <d v="2026-09-02T19:18:00"/>
    <x v="20"/>
    <x v="10"/>
    <x v="38"/>
    <n v="21"/>
    <x v="4"/>
    <x v="4"/>
    <s v="Loss of command response, unsafe operating condition, and immediate operational downtime."/>
    <n v="8"/>
    <n v="6"/>
    <n v="4"/>
    <n v="6"/>
    <n v="2"/>
    <n v="8"/>
    <x v="12"/>
    <s v="Check control PLC, HMI comms, E-stop circuits; reload software if needed."/>
    <x v="4"/>
    <m/>
    <m/>
    <x v="0"/>
    <m/>
    <x v="1"/>
    <n v="2"/>
    <n v="8"/>
    <n v="96"/>
    <x v="1"/>
    <m/>
  </r>
  <r>
    <x v="719"/>
    <x v="1"/>
    <x v="1"/>
    <d v="2026-09-03T00:00:00"/>
    <x v="0"/>
    <m/>
    <m/>
    <s v="no hoist up movement"/>
    <x v="703"/>
    <d v="2026-09-03T01:06:00"/>
    <x v="25"/>
    <x v="10"/>
    <x v="38"/>
    <n v="4.2"/>
    <x v="11"/>
    <x v="11"/>
    <s v="Unable to lift/lower load, container handling interruption, and berth or yard productivity loss."/>
    <n v="8"/>
    <n v="6"/>
    <n v="3"/>
    <n v="6"/>
    <n v="3"/>
    <n v="8"/>
    <x v="25"/>
    <s v="Check hoist brakes, over-travel limit switches, inverter alarms, motor and encoder."/>
    <x v="4"/>
    <m/>
    <m/>
    <x v="1"/>
    <m/>
    <x v="1"/>
    <n v="3"/>
    <n v="8"/>
    <n v="144"/>
    <x v="1"/>
    <m/>
  </r>
  <r>
    <x v="720"/>
    <x v="1"/>
    <x v="1"/>
    <d v="2026-09-03T00:00:00"/>
    <x v="0"/>
    <m/>
    <m/>
    <s v="Load-cell error"/>
    <x v="704"/>
    <d v="2026-09-03T01:35:00"/>
    <x v="18"/>
    <x v="10"/>
    <x v="38"/>
    <n v="16.200000000000003"/>
    <x v="5"/>
    <x v="5"/>
    <s v="Operational performance degradation and need for maintenance review."/>
    <n v="8"/>
    <n v="0"/>
    <n v="4"/>
    <n v="6"/>
    <n v="5"/>
    <n v="9"/>
    <x v="18"/>
    <s v="Review failure &amp; perform RCA"/>
    <x v="4"/>
    <m/>
    <m/>
    <x v="3"/>
    <m/>
    <x v="1"/>
    <n v="5"/>
    <n v="9"/>
    <n v="270"/>
    <x v="1"/>
    <m/>
  </r>
  <r>
    <x v="721"/>
    <x v="12"/>
    <x v="1"/>
    <d v="2026-09-03T00:00:00"/>
    <x v="0"/>
    <m/>
    <m/>
    <s v="side-shift centre signal missing"/>
    <x v="705"/>
    <d v="2026-09-03T15:38:22"/>
    <x v="45"/>
    <x v="10"/>
    <x v="38"/>
    <n v="5.3999999999999995"/>
    <x v="5"/>
    <x v="5"/>
    <s v="Operational performance degradation and need for maintenance review."/>
    <n v="8"/>
    <n v="0"/>
    <n v="3"/>
    <n v="6"/>
    <n v="5"/>
    <n v="4"/>
    <x v="17"/>
    <s v="Review failure &amp; perform RCA"/>
    <x v="4"/>
    <m/>
    <m/>
    <x v="1"/>
    <m/>
    <x v="1"/>
    <n v="5"/>
    <n v="4"/>
    <n v="120"/>
    <x v="1"/>
    <m/>
  </r>
  <r>
    <x v="722"/>
    <x v="1"/>
    <x v="1"/>
    <d v="2026-09-03T00:00:00"/>
    <x v="0"/>
    <m/>
    <m/>
    <s v="Ecu fuel delivery fault"/>
    <x v="706"/>
    <d v="2026-09-03T17:26:02"/>
    <x v="52"/>
    <x v="10"/>
    <x v="38"/>
    <n v="1.2"/>
    <x v="5"/>
    <x v="5"/>
    <s v="Operational performance degradation and need for maintenance review."/>
    <n v="8"/>
    <n v="0"/>
    <n v="3"/>
    <n v="6"/>
    <n v="5"/>
    <n v="9"/>
    <x v="18"/>
    <s v="Review failure &amp; perform RCA"/>
    <x v="4"/>
    <s v="OP fault"/>
    <s v="instructed OP"/>
    <x v="3"/>
    <m/>
    <x v="1"/>
    <n v="5"/>
    <n v="9"/>
    <n v="270"/>
    <x v="0"/>
    <m/>
  </r>
  <r>
    <x v="723"/>
    <x v="27"/>
    <x v="1"/>
    <d v="2026-09-04T00:00:00"/>
    <x v="0"/>
    <m/>
    <m/>
    <s v="Autosteering stop level 1 fault"/>
    <x v="707"/>
    <d v="2026-09-03T21:30:00"/>
    <x v="70"/>
    <x v="10"/>
    <x v="38"/>
    <n v="22.2"/>
    <x v="21"/>
    <x v="21"/>
    <s v="Poor maneuverability, travel misalignment, safety risk, and operational delay."/>
    <n v="8"/>
    <n v="6"/>
    <n v="4"/>
    <n v="6"/>
    <n v="2"/>
    <n v="3"/>
    <x v="14"/>
    <s v="Calibrate auto-steering; inspect linkages/sensors; realign wheels."/>
    <x v="4"/>
    <m/>
    <m/>
    <x v="0"/>
    <m/>
    <x v="1"/>
    <n v="2"/>
    <n v="3"/>
    <n v="36"/>
    <x v="1"/>
    <m/>
  </r>
  <r>
    <x v="724"/>
    <x v="28"/>
    <x v="1"/>
    <d v="2026-09-04T00:00:00"/>
    <x v="0"/>
    <m/>
    <m/>
    <s v="Autosteering system sault"/>
    <x v="708"/>
    <d v="2026-09-04T03:11:00"/>
    <x v="13"/>
    <x v="10"/>
    <x v="38"/>
    <n v="9"/>
    <x v="21"/>
    <x v="21"/>
    <s v="Poor maneuverability, travel misalignment, safety risk, and operational delay."/>
    <n v="8"/>
    <n v="6"/>
    <n v="3"/>
    <n v="6"/>
    <n v="2"/>
    <n v="4"/>
    <x v="1"/>
    <s v="Calibrate auto-steering; inspect linkages/sensors; realign wheels."/>
    <x v="4"/>
    <m/>
    <m/>
    <x v="0"/>
    <m/>
    <x v="1"/>
    <n v="2"/>
    <n v="4"/>
    <n v="48"/>
    <x v="1"/>
    <m/>
  </r>
  <r>
    <x v="725"/>
    <x v="6"/>
    <x v="1"/>
    <d v="2026-09-04T00:00:00"/>
    <x v="0"/>
    <m/>
    <m/>
    <s v="right laser sensor reading not correct"/>
    <x v="709"/>
    <d v="2026-09-04T09:35:31"/>
    <x v="8"/>
    <x v="10"/>
    <x v="38"/>
    <n v="19.8"/>
    <x v="4"/>
    <x v="4"/>
    <s v="Loss of command response, unsafe operating condition, and immediate operational downtime."/>
    <n v="8"/>
    <n v="6"/>
    <n v="4"/>
    <n v="6"/>
    <n v="2"/>
    <n v="8"/>
    <x v="12"/>
    <s v="Check control PLC, HMI comms, E-stop circuits; reload software if needed."/>
    <x v="4"/>
    <s v="replaced defected parking brake valve coil"/>
    <s v="raised a claim"/>
    <x v="0"/>
    <m/>
    <x v="1"/>
    <n v="2"/>
    <n v="8"/>
    <n v="96"/>
    <x v="0"/>
    <m/>
  </r>
  <r>
    <x v="726"/>
    <x v="54"/>
    <x v="3"/>
    <d v="2026-09-04T00:00:00"/>
    <x v="0"/>
    <m/>
    <m/>
    <s v="parking brake pressure problem"/>
    <x v="710"/>
    <d v="2026-09-04T16:57:02"/>
    <x v="64"/>
    <x v="10"/>
    <x v="38"/>
    <n v="21.599999999999998"/>
    <x v="26"/>
    <x v="26"/>
    <s v="Unsafe motion control, increased accident risk, and equipment availability restriction."/>
    <n v="7"/>
    <n v="6"/>
    <n v="4"/>
    <n v="6"/>
    <n v="5"/>
    <n v="1"/>
    <x v="5"/>
    <s v="Inspect brake assemblies, lines and sensors; adjust/bleed and function-test."/>
    <x v="4"/>
    <s v="operator hit EMRG stop on platform by mistake"/>
    <s v="released the emrg and reset from E-room, OP fault"/>
    <x v="0"/>
    <m/>
    <x v="1"/>
    <n v="5"/>
    <n v="1"/>
    <n v="30"/>
    <x v="0"/>
    <m/>
  </r>
  <r>
    <x v="727"/>
    <x v="10"/>
    <x v="0"/>
    <d v="2026-09-04T00:00:00"/>
    <x v="1"/>
    <m/>
    <m/>
    <s v="cabin platform Emrg stop active"/>
    <x v="711"/>
    <d v="2026-09-04T18:01:04"/>
    <x v="53"/>
    <x v="10"/>
    <x v="38"/>
    <n v="6.6"/>
    <x v="5"/>
    <x v="5"/>
    <s v="Operational performance degradation and need for maintenance review."/>
    <n v="9"/>
    <n v="0"/>
    <n v="3"/>
    <n v="6"/>
    <n v="4"/>
    <n v="4"/>
    <x v="12"/>
    <s v="Review failure &amp; perform RCA"/>
    <x v="4"/>
    <m/>
    <m/>
    <x v="0"/>
    <m/>
    <x v="1"/>
    <n v="4"/>
    <n v="4"/>
    <n v="96"/>
    <x v="1"/>
    <m/>
  </r>
  <r>
    <x v="728"/>
    <x v="1"/>
    <x v="1"/>
    <d v="2026-09-06T00:00:00"/>
    <x v="0"/>
    <m/>
    <m/>
    <s v="no control on - PLC stop mode"/>
    <x v="712"/>
    <d v="2026-09-05T23:41:44"/>
    <x v="28"/>
    <x v="10"/>
    <x v="38"/>
    <n v="6"/>
    <x v="4"/>
    <x v="4"/>
    <s v="Loss of command response, unsafe operating condition, and immediate operational downtime."/>
    <n v="8"/>
    <n v="6"/>
    <n v="3"/>
    <n v="6"/>
    <n v="2"/>
    <n v="4"/>
    <x v="1"/>
    <s v="Check control PLC, HMI comms, E-stop circuits; reload software if needed."/>
    <x v="4"/>
    <s v="OP fault"/>
    <s v="instructed OP"/>
    <x v="0"/>
    <m/>
    <x v="1"/>
    <n v="2"/>
    <n v="4"/>
    <n v="48"/>
    <x v="0"/>
    <m/>
  </r>
  <r>
    <x v="729"/>
    <x v="28"/>
    <x v="1"/>
    <d v="2026-09-07T00:00:00"/>
    <x v="1"/>
    <m/>
    <m/>
    <s v="gantry stop level 1"/>
    <x v="713"/>
    <d v="2026-09-06T20:12:34"/>
    <x v="24"/>
    <x v="10"/>
    <x v="39"/>
    <n v="10.799999999999999"/>
    <x v="12"/>
    <x v="12"/>
    <s v="Equipment cannot travel to position, causing job delay, queue buildup, and lower productivity."/>
    <n v="8"/>
    <n v="6"/>
    <n v="4"/>
    <n v="6"/>
    <n v="3"/>
    <n v="8"/>
    <x v="25"/>
    <s v="Inspect busbar/limit switches, travel drives and interlocks; test inverter and alignment."/>
    <x v="4"/>
    <m/>
    <m/>
    <x v="1"/>
    <m/>
    <x v="1"/>
    <n v="3"/>
    <n v="8"/>
    <n v="144"/>
    <x v="1"/>
    <m/>
  </r>
  <r>
    <x v="730"/>
    <x v="25"/>
    <x v="1"/>
    <d v="2026-09-07T00:00:00"/>
    <x v="1"/>
    <m/>
    <m/>
    <s v="anticollision corner 2 active"/>
    <x v="714"/>
    <d v="2026-09-07T00:24:40"/>
    <x v="17"/>
    <x v="10"/>
    <x v="39"/>
    <n v="4.8"/>
    <x v="16"/>
    <x v="16"/>
    <s v="Safety risk, structural damage, equipment outage, and possible container handling interruption."/>
    <n v="8"/>
    <n v="10"/>
    <n v="3"/>
    <n v="10"/>
    <n v="5"/>
    <n v="2"/>
    <x v="26"/>
    <s v="Perform collision RCA, inspect structures and revalidate anti-collision sensors; retrain operators."/>
    <x v="4"/>
    <m/>
    <m/>
    <x v="1"/>
    <m/>
    <x v="5"/>
    <n v="5"/>
    <n v="2"/>
    <n v="100"/>
    <x v="1"/>
    <m/>
  </r>
  <r>
    <x v="731"/>
    <x v="35"/>
    <x v="1"/>
    <d v="2026-09-08T00:00:00"/>
    <x v="1"/>
    <m/>
    <m/>
    <s v="no control"/>
    <x v="715"/>
    <d v="2026-09-07T21:27:00"/>
    <x v="30"/>
    <x v="10"/>
    <x v="39"/>
    <n v="16.8"/>
    <x v="4"/>
    <x v="4"/>
    <s v="Loss of command response, unsafe operating condition, and immediate operational downtime."/>
    <n v="8"/>
    <n v="6"/>
    <n v="4"/>
    <n v="6"/>
    <n v="2"/>
    <n v="2"/>
    <x v="27"/>
    <s v="Check control PLC, HMI comms, E-stop circuits; reload software if needed."/>
    <x v="4"/>
    <s v="not clear WO"/>
    <s v="close"/>
    <x v="0"/>
    <m/>
    <x v="1"/>
    <n v="2"/>
    <n v="2"/>
    <n v="24"/>
    <x v="0"/>
    <m/>
  </r>
  <r>
    <x v="732"/>
    <x v="22"/>
    <x v="1"/>
    <d v="2026-09-09T00:00:00"/>
    <x v="0"/>
    <m/>
    <m/>
    <s v="Autosteering stop level 1 fault"/>
    <x v="716"/>
    <d v="2026-09-09T14:41:00"/>
    <x v="23"/>
    <x v="10"/>
    <x v="39"/>
    <n v="13.2"/>
    <x v="21"/>
    <x v="21"/>
    <s v="Poor maneuverability, travel misalignment, safety risk, and operational delay."/>
    <n v="8"/>
    <n v="6"/>
    <n v="4"/>
    <n v="6"/>
    <n v="2"/>
    <n v="4"/>
    <x v="1"/>
    <s v="Calibrate auto-steering; inspect linkages/sensors; realign wheels."/>
    <x v="4"/>
    <m/>
    <m/>
    <x v="0"/>
    <m/>
    <x v="1"/>
    <n v="2"/>
    <n v="4"/>
    <n v="48"/>
    <x v="1"/>
    <m/>
  </r>
  <r>
    <x v="733"/>
    <x v="5"/>
    <x v="0"/>
    <d v="2026-09-09T00:00:00"/>
    <x v="0"/>
    <m/>
    <m/>
    <s v="Hoist derailed fault"/>
    <x v="717"/>
    <d v="2026-09-09T17:23:00"/>
    <x v="20"/>
    <x v="10"/>
    <x v="39"/>
    <n v="21"/>
    <x v="11"/>
    <x v="11"/>
    <s v="Unable to lift/lower load, container handling interruption, and berth or yard productivity loss."/>
    <n v="9"/>
    <n v="6"/>
    <n v="4"/>
    <n v="7"/>
    <n v="3"/>
    <n v="6"/>
    <x v="30"/>
    <s v="Check hoist brakes, over-travel limit switches, inverter alarms, motor and encoder."/>
    <x v="4"/>
    <m/>
    <m/>
    <x v="1"/>
    <m/>
    <x v="0"/>
    <n v="3"/>
    <n v="6"/>
    <n v="126"/>
    <x v="1"/>
    <m/>
  </r>
  <r>
    <x v="734"/>
    <x v="15"/>
    <x v="1"/>
    <d v="2026-09-10T00:00:00"/>
    <x v="0"/>
    <m/>
    <m/>
    <s v="Side shift issue"/>
    <x v="718"/>
    <d v="2026-09-10T13:05:00"/>
    <x v="2"/>
    <x v="10"/>
    <x v="39"/>
    <n v="15"/>
    <x v="5"/>
    <x v="5"/>
    <s v="Operational performance degradation and need for maintenance review."/>
    <n v="8"/>
    <n v="0"/>
    <n v="4"/>
    <n v="6"/>
    <n v="5"/>
    <n v="1"/>
    <x v="5"/>
    <s v="Review failure &amp; perform RCA"/>
    <x v="4"/>
    <m/>
    <m/>
    <x v="0"/>
    <m/>
    <x v="1"/>
    <n v="5"/>
    <n v="1"/>
    <n v="30"/>
    <x v="1"/>
    <m/>
  </r>
  <r>
    <x v="735"/>
    <x v="11"/>
    <x v="0"/>
    <d v="2026-09-11T00:00:00"/>
    <x v="0"/>
    <m/>
    <m/>
    <s v="no boom up movement"/>
    <x v="719"/>
    <d v="2026-09-11T00:56:00"/>
    <x v="52"/>
    <x v="10"/>
    <x v="39"/>
    <n v="1.2"/>
    <x v="4"/>
    <x v="4"/>
    <s v="Loss of command response, unsafe operating condition, and immediate operational downtime."/>
    <n v="9"/>
    <n v="6"/>
    <n v="3"/>
    <n v="6"/>
    <n v="2"/>
    <n v="8"/>
    <x v="12"/>
    <s v="Check control PLC, HMI comms, E-stop circuits; reload software if needed."/>
    <x v="4"/>
    <m/>
    <m/>
    <x v="0"/>
    <m/>
    <x v="1"/>
    <n v="2"/>
    <n v="8"/>
    <n v="96"/>
    <x v="1"/>
    <m/>
  </r>
  <r>
    <x v="736"/>
    <x v="17"/>
    <x v="1"/>
    <d v="2026-09-11T00:00:00"/>
    <x v="1"/>
    <m/>
    <m/>
    <s v="gantry stop level 1"/>
    <x v="720"/>
    <d v="2026-09-11T08:24:38"/>
    <x v="11"/>
    <x v="10"/>
    <x v="39"/>
    <n v="14.399999999999999"/>
    <x v="12"/>
    <x v="12"/>
    <s v="Equipment cannot travel to position, causing job delay, queue buildup, and lower productivity."/>
    <n v="8"/>
    <n v="6"/>
    <n v="4"/>
    <n v="6"/>
    <n v="3"/>
    <n v="2"/>
    <x v="14"/>
    <s v="Inspect busbar/limit switches, travel drives and interlocks; test inverter and alignment."/>
    <x v="4"/>
    <s v="OP fault"/>
    <s v="wrong entrance and adjusted manually"/>
    <x v="0"/>
    <m/>
    <x v="1"/>
    <n v="2"/>
    <n v="1"/>
    <n v="12"/>
    <x v="0"/>
    <m/>
  </r>
  <r>
    <x v="737"/>
    <x v="15"/>
    <x v="1"/>
    <d v="2026-09-11T00:00:00"/>
    <x v="1"/>
    <m/>
    <m/>
    <s v="gantry stop level 1"/>
    <x v="721"/>
    <d v="2026-09-11T09:36:01"/>
    <x v="0"/>
    <x v="10"/>
    <x v="39"/>
    <n v="10.200000000000001"/>
    <x v="12"/>
    <x v="12"/>
    <s v="Equipment cannot travel to position, causing job delay, queue buildup, and lower productivity."/>
    <n v="8"/>
    <n v="6"/>
    <n v="4"/>
    <n v="6"/>
    <n v="3"/>
    <n v="7"/>
    <x v="30"/>
    <s v="Inspect busbar/limit switches, travel drives and interlocks; test inverter and alignment."/>
    <x v="4"/>
    <s v="OP fault"/>
    <s v="wrong entrance and adjusted manually"/>
    <x v="1"/>
    <m/>
    <x v="1"/>
    <n v="2"/>
    <n v="6"/>
    <n v="72"/>
    <x v="0"/>
    <m/>
  </r>
  <r>
    <x v="738"/>
    <x v="15"/>
    <x v="1"/>
    <d v="2026-09-11T00:00:00"/>
    <x v="0"/>
    <m/>
    <m/>
    <s v="right laser sensor reading not correct"/>
    <x v="722"/>
    <d v="2026-09-11T09:58:20"/>
    <x v="5"/>
    <x v="10"/>
    <x v="39"/>
    <n v="8.4"/>
    <x v="4"/>
    <x v="4"/>
    <s v="Loss of command response, unsafe operating condition, and immediate operational downtime."/>
    <n v="8"/>
    <n v="6"/>
    <n v="3"/>
    <n v="6"/>
    <n v="2"/>
    <n v="8"/>
    <x v="12"/>
    <s v="Check control PLC, HMI comms, E-stop circuits; reload software if needed."/>
    <x v="4"/>
    <m/>
    <m/>
    <x v="0"/>
    <m/>
    <x v="1"/>
    <n v="2"/>
    <n v="8"/>
    <n v="96"/>
    <x v="1"/>
    <m/>
  </r>
  <r>
    <x v="739"/>
    <x v="27"/>
    <x v="1"/>
    <d v="2026-09-11T00:00:00"/>
    <x v="0"/>
    <m/>
    <m/>
    <s v="Load cell error"/>
    <x v="723"/>
    <d v="2026-09-11T10:11:02"/>
    <x v="45"/>
    <x v="10"/>
    <x v="39"/>
    <n v="5.3999999999999995"/>
    <x v="5"/>
    <x v="5"/>
    <s v="Operational performance degradation and need for maintenance review."/>
    <n v="8"/>
    <n v="0"/>
    <n v="3"/>
    <n v="6"/>
    <n v="5"/>
    <n v="4"/>
    <x v="17"/>
    <s v="Review failure &amp; perform RCA"/>
    <x v="4"/>
    <m/>
    <m/>
    <x v="1"/>
    <m/>
    <x v="1"/>
    <n v="5"/>
    <n v="4"/>
    <n v="120"/>
    <x v="1"/>
    <m/>
  </r>
  <r>
    <x v="740"/>
    <x v="8"/>
    <x v="0"/>
    <d v="2026-09-11T00:00:00"/>
    <x v="0"/>
    <m/>
    <m/>
    <s v="trolley position encoder fault"/>
    <x v="724"/>
    <d v="2026-09-11T14:14:25"/>
    <x v="5"/>
    <x v="10"/>
    <x v="39"/>
    <n v="8.4"/>
    <x v="2"/>
    <x v="2"/>
    <s v="Inability to position spreader correctly, cycle interruption, and handling delay."/>
    <n v="9"/>
    <n v="6"/>
    <n v="3"/>
    <n v="6"/>
    <n v="3"/>
    <n v="4"/>
    <x v="16"/>
    <s v="Inspect trolley drives, cable reels and limit switches; test trolley inverter."/>
    <x v="4"/>
    <m/>
    <m/>
    <x v="0"/>
    <m/>
    <x v="1"/>
    <n v="3"/>
    <n v="4"/>
    <n v="72"/>
    <x v="1"/>
    <m/>
  </r>
  <r>
    <x v="741"/>
    <x v="15"/>
    <x v="1"/>
    <d v="2026-09-11T00:00:00"/>
    <x v="0"/>
    <m/>
    <m/>
    <s v="no side shift-center signal missing"/>
    <x v="725"/>
    <d v="2026-09-11T16:28:58"/>
    <x v="15"/>
    <x v="10"/>
    <x v="39"/>
    <n v="13.8"/>
    <x v="4"/>
    <x v="4"/>
    <s v="Loss of command response, unsafe operating condition, and immediate operational downtime."/>
    <n v="8"/>
    <n v="6"/>
    <n v="4"/>
    <n v="6"/>
    <n v="2"/>
    <n v="8"/>
    <x v="12"/>
    <s v="Check control PLC, HMI comms, E-stop circuits; reload software if needed."/>
    <x v="4"/>
    <m/>
    <m/>
    <x v="0"/>
    <m/>
    <x v="1"/>
    <n v="2"/>
    <n v="8"/>
    <n v="96"/>
    <x v="1"/>
    <m/>
  </r>
  <r>
    <x v="742"/>
    <x v="21"/>
    <x v="1"/>
    <d v="2026-09-11T00:00:00"/>
    <x v="1"/>
    <m/>
    <m/>
    <s v="No power"/>
    <x v="726"/>
    <d v="2026-09-11T19:10:06"/>
    <x v="17"/>
    <x v="10"/>
    <x v="39"/>
    <n v="4.8"/>
    <x v="15"/>
    <x v="15"/>
    <s v="Complete equipment stoppage, loss of production, and potential reset/restart delays."/>
    <n v="8"/>
    <n v="9"/>
    <n v="3"/>
    <n v="9"/>
    <n v="7"/>
    <n v="1"/>
    <x v="22"/>
    <s v="Check substation logs, verify supply and UPS; implement auto-recovery and alarm escalation."/>
    <x v="4"/>
    <s v="high pressure valve wiring cut"/>
    <s v="adjust wiring"/>
    <x v="0"/>
    <m/>
    <x v="4"/>
    <n v="6"/>
    <n v="1"/>
    <n v="54"/>
    <x v="0"/>
    <m/>
  </r>
  <r>
    <x v="743"/>
    <x v="9"/>
    <x v="1"/>
    <d v="2026-09-12T00:00:00"/>
    <x v="1"/>
    <m/>
    <m/>
    <s v="no hoist - container unbalance"/>
    <x v="727"/>
    <d v="2026-09-12T02:50:00"/>
    <x v="17"/>
    <x v="10"/>
    <x v="39"/>
    <n v="4.8"/>
    <x v="11"/>
    <x v="11"/>
    <s v="Unable to lift/lower load, container handling interruption, and berth or yard productivity loss."/>
    <n v="8"/>
    <n v="6"/>
    <n v="3"/>
    <n v="6"/>
    <n v="3"/>
    <n v="5"/>
    <x v="23"/>
    <s v="Check hoist brakes, over-travel limit switches, inverter alarms, motor and encoder."/>
    <x v="4"/>
    <m/>
    <m/>
    <x v="0"/>
    <m/>
    <x v="1"/>
    <n v="3"/>
    <n v="5"/>
    <n v="90"/>
    <x v="1"/>
    <m/>
  </r>
  <r>
    <x v="744"/>
    <x v="26"/>
    <x v="1"/>
    <d v="2026-09-12T00:00:00"/>
    <x v="1"/>
    <m/>
    <m/>
    <s v="no hoist - hoist rope slack"/>
    <x v="728"/>
    <d v="2026-09-12T03:38:00"/>
    <x v="29"/>
    <x v="10"/>
    <x v="39"/>
    <n v="25.8"/>
    <x v="11"/>
    <x v="11"/>
    <s v="Unable to lift/lower load, container handling interruption, and berth or yard productivity loss."/>
    <n v="8"/>
    <n v="6"/>
    <n v="4"/>
    <n v="6"/>
    <n v="3"/>
    <n v="2"/>
    <x v="14"/>
    <s v="Check hoist brakes, over-travel limit switches, inverter alarms, motor and encoder."/>
    <x v="4"/>
    <m/>
    <m/>
    <x v="0"/>
    <m/>
    <x v="1"/>
    <n v="3"/>
    <n v="2"/>
    <n v="36"/>
    <x v="1"/>
    <m/>
  </r>
  <r>
    <x v="745"/>
    <x v="23"/>
    <x v="1"/>
    <d v="2026-09-12T00:00:00"/>
    <x v="1"/>
    <m/>
    <m/>
    <s v="no hoist - container unbalance"/>
    <x v="729"/>
    <d v="2026-09-12T04:57:00"/>
    <x v="31"/>
    <x v="10"/>
    <x v="39"/>
    <n v="3"/>
    <x v="11"/>
    <x v="11"/>
    <s v="Unable to lift/lower load, container handling interruption, and berth or yard productivity loss."/>
    <n v="8"/>
    <n v="6"/>
    <n v="3"/>
    <n v="6"/>
    <n v="3"/>
    <n v="2"/>
    <x v="14"/>
    <s v="Check hoist brakes, over-travel limit switches, inverter alarms, motor and encoder."/>
    <x v="4"/>
    <m/>
    <m/>
    <x v="0"/>
    <m/>
    <x v="1"/>
    <n v="3"/>
    <n v="2"/>
    <n v="36"/>
    <x v="1"/>
    <m/>
  </r>
  <r>
    <x v="746"/>
    <x v="0"/>
    <x v="0"/>
    <d v="2026-09-12T00:00:00"/>
    <x v="0"/>
    <m/>
    <m/>
    <s v="trolley slowdown"/>
    <x v="730"/>
    <d v="2026-09-12T05:40:00"/>
    <x v="0"/>
    <x v="10"/>
    <x v="39"/>
    <n v="10.200000000000001"/>
    <x v="2"/>
    <x v="2"/>
    <s v="Inability to position spreader correctly, cycle interruption, and handling delay."/>
    <n v="9"/>
    <n v="6"/>
    <n v="4"/>
    <n v="7"/>
    <n v="3"/>
    <n v="5"/>
    <x v="4"/>
    <s v="Inspect trolley drives, cable reels and limit switches; test trolley inverter."/>
    <x v="4"/>
    <m/>
    <m/>
    <x v="1"/>
    <m/>
    <x v="0"/>
    <n v="3"/>
    <n v="5"/>
    <n v="105"/>
    <x v="1"/>
    <m/>
  </r>
  <r>
    <x v="747"/>
    <x v="22"/>
    <x v="1"/>
    <d v="2026-09-12T00:00:00"/>
    <x v="1"/>
    <m/>
    <m/>
    <s v="no unlock - twist lock motion fault"/>
    <x v="731"/>
    <d v="2026-09-12T06:46:00"/>
    <x v="4"/>
    <x v="10"/>
    <x v="39"/>
    <n v="7.1999999999999993"/>
    <x v="4"/>
    <x v="4"/>
    <s v="Loss of command response, unsafe operating condition, and immediate operational downtime."/>
    <n v="8"/>
    <n v="6"/>
    <n v="3"/>
    <n v="6"/>
    <n v="2"/>
    <n v="7"/>
    <x v="28"/>
    <s v="Check control PLC, HMI comms, E-stop circuits; reload software if needed."/>
    <x v="4"/>
    <m/>
    <m/>
    <x v="0"/>
    <m/>
    <x v="1"/>
    <n v="2"/>
    <n v="7"/>
    <n v="84"/>
    <x v="1"/>
    <m/>
  </r>
  <r>
    <x v="748"/>
    <x v="10"/>
    <x v="0"/>
    <d v="2026-09-12T00:00:00"/>
    <x v="1"/>
    <m/>
    <m/>
    <s v="No hoist up due to unbalance fault"/>
    <x v="732"/>
    <d v="2026-09-12T15:08:28"/>
    <x v="71"/>
    <x v="10"/>
    <x v="39"/>
    <n v="42.599999999999994"/>
    <x v="11"/>
    <x v="11"/>
    <s v="Unable to lift/lower load, container handling interruption, and berth or yard productivity loss."/>
    <n v="9"/>
    <n v="6"/>
    <n v="5"/>
    <n v="7"/>
    <n v="3"/>
    <n v="4"/>
    <x v="28"/>
    <s v="Check hoist brakes, over-travel limit switches, inverter alarms, motor and encoder."/>
    <x v="4"/>
    <m/>
    <m/>
    <x v="0"/>
    <m/>
    <x v="0"/>
    <n v="3"/>
    <n v="4"/>
    <n v="84"/>
    <x v="1"/>
    <m/>
  </r>
  <r>
    <x v="749"/>
    <x v="35"/>
    <x v="1"/>
    <d v="2026-09-12T00:00:00"/>
    <x v="1"/>
    <m/>
    <m/>
    <s v="Unlock overtime fault"/>
    <x v="733"/>
    <d v="2026-09-12T13:57:16"/>
    <x v="57"/>
    <x v="10"/>
    <x v="39"/>
    <n v="3.5999999999999996"/>
    <x v="8"/>
    <x v="8"/>
    <s v="Operational performance degradation and need for maintenance review."/>
    <n v="8"/>
    <n v="4"/>
    <n v="3"/>
    <n v="6"/>
    <n v="7"/>
    <n v="1"/>
    <x v="2"/>
    <s v="Inspect and test limit switches and end stops; verify encoder calibration and control logic; reset faults and perform functional test."/>
    <x v="4"/>
    <m/>
    <m/>
    <x v="0"/>
    <m/>
    <x v="1"/>
    <n v="7"/>
    <n v="1"/>
    <n v="42"/>
    <x v="1"/>
    <m/>
  </r>
  <r>
    <x v="750"/>
    <x v="21"/>
    <x v="1"/>
    <d v="2026-09-13T00:00:00"/>
    <x v="0"/>
    <m/>
    <m/>
    <s v="No side shift"/>
    <x v="734"/>
    <d v="2026-09-12T21:33:00"/>
    <x v="17"/>
    <x v="10"/>
    <x v="39"/>
    <n v="4.8"/>
    <x v="4"/>
    <x v="4"/>
    <s v="Loss of command response, unsafe operating condition, and immediate operational downtime."/>
    <n v="8"/>
    <n v="6"/>
    <n v="3"/>
    <n v="6"/>
    <n v="2"/>
    <n v="5"/>
    <x v="36"/>
    <s v="Check control PLC, HMI comms, E-stop circuits; reload software if needed."/>
    <x v="4"/>
    <s v="side shift sensors need adjustment"/>
    <s v="rollout to check and adjust all RTGs"/>
    <x v="0"/>
    <m/>
    <x v="1"/>
    <n v="1"/>
    <n v="4"/>
    <n v="24"/>
    <x v="0"/>
    <m/>
  </r>
  <r>
    <x v="751"/>
    <x v="5"/>
    <x v="0"/>
    <d v="2026-09-13T00:00:00"/>
    <x v="0"/>
    <m/>
    <m/>
    <s v="no hoist - spreader interlock"/>
    <x v="735"/>
    <d v="2026-09-13T04:13:00"/>
    <x v="61"/>
    <x v="10"/>
    <x v="39"/>
    <n v="2.4"/>
    <x v="11"/>
    <x v="11"/>
    <s v="Unable to lift/lower load, container handling interruption, and berth or yard productivity loss."/>
    <n v="9"/>
    <n v="6"/>
    <n v="3"/>
    <n v="6"/>
    <n v="3"/>
    <n v="6"/>
    <x v="33"/>
    <s v="Check hoist brakes, over-travel limit switches, inverter alarms, motor and encoder."/>
    <x v="4"/>
    <m/>
    <m/>
    <x v="1"/>
    <m/>
    <x v="1"/>
    <n v="3"/>
    <n v="6"/>
    <n v="108"/>
    <x v="1"/>
    <m/>
  </r>
  <r>
    <x v="752"/>
    <x v="12"/>
    <x v="1"/>
    <d v="2026-09-13T00:00:00"/>
    <x v="1"/>
    <m/>
    <m/>
    <s v="no movement"/>
    <x v="736"/>
    <d v="2026-09-13T04:40:00"/>
    <x v="25"/>
    <x v="10"/>
    <x v="39"/>
    <n v="4.2"/>
    <x v="4"/>
    <x v="4"/>
    <s v="Loss of command response, unsafe operating condition, and immediate operational downtime."/>
    <n v="8"/>
    <n v="6"/>
    <n v="3"/>
    <n v="6"/>
    <n v="2"/>
    <n v="8"/>
    <x v="12"/>
    <s v="Check control PLC, HMI comms, E-stop circuits; reload software if needed."/>
    <x v="4"/>
    <m/>
    <m/>
    <x v="0"/>
    <m/>
    <x v="1"/>
    <n v="2"/>
    <n v="8"/>
    <n v="96"/>
    <x v="1"/>
    <m/>
  </r>
  <r>
    <x v="753"/>
    <x v="15"/>
    <x v="1"/>
    <d v="2026-09-13T00:00:00"/>
    <x v="0"/>
    <m/>
    <m/>
    <s v="no side shift movement"/>
    <x v="737"/>
    <d v="2026-09-13T12:49:00"/>
    <x v="1"/>
    <x v="10"/>
    <x v="39"/>
    <n v="12"/>
    <x v="4"/>
    <x v="4"/>
    <s v="Loss of command response, unsafe operating condition, and immediate operational downtime."/>
    <n v="8"/>
    <n v="6"/>
    <n v="4"/>
    <n v="6"/>
    <n v="2"/>
    <n v="8"/>
    <x v="12"/>
    <s v="Check control PLC, HMI comms, E-stop circuits; reload software if needed."/>
    <x v="4"/>
    <s v="side shift sensors need adjustment"/>
    <m/>
    <x v="0"/>
    <m/>
    <x v="1"/>
    <n v="2"/>
    <n v="8"/>
    <n v="96"/>
    <x v="1"/>
    <m/>
  </r>
  <r>
    <x v="754"/>
    <x v="17"/>
    <x v="1"/>
    <d v="2026-09-13T00:00:00"/>
    <x v="0"/>
    <m/>
    <m/>
    <s v="diesel not ready"/>
    <x v="737"/>
    <d v="2026-09-13T12:50:00"/>
    <x v="23"/>
    <x v="10"/>
    <x v="39"/>
    <n v="13.2"/>
    <x v="3"/>
    <x v="3"/>
    <s v="Machine unavailable for service, immediate downtime, and possible operational backlog."/>
    <n v="8"/>
    <n v="6"/>
    <n v="4"/>
    <n v="6"/>
    <n v="4"/>
    <n v="3"/>
    <x v="16"/>
    <s v="Check battery/ECU/priming; verify fuel line and filters; test starter circuit."/>
    <x v="4"/>
    <m/>
    <s v="rollout to check and adjust all RTGs"/>
    <x v="0"/>
    <m/>
    <x v="1"/>
    <n v="2"/>
    <n v="2"/>
    <n v="24"/>
    <x v="0"/>
    <m/>
  </r>
  <r>
    <x v="755"/>
    <x v="17"/>
    <x v="1"/>
    <d v="2026-09-14T00:00:00"/>
    <x v="0"/>
    <m/>
    <m/>
    <s v="engine stop"/>
    <x v="738"/>
    <d v="2026-09-14T15:57:00"/>
    <x v="31"/>
    <x v="10"/>
    <x v="40"/>
    <n v="3"/>
    <x v="1"/>
    <x v="1"/>
    <s v="Reduced machine performance, slow operation, and risk of complete shutdown under load."/>
    <n v="8"/>
    <n v="6"/>
    <n v="3"/>
    <n v="6"/>
    <n v="4"/>
    <n v="1"/>
    <x v="27"/>
    <s v="Download engine ECU faults; inspect fuel/air filters; test turbo and injectors."/>
    <x v="4"/>
    <m/>
    <m/>
    <x v="0"/>
    <m/>
    <x v="1"/>
    <n v="4"/>
    <n v="1"/>
    <n v="24"/>
    <x v="1"/>
    <m/>
  </r>
  <r>
    <x v="756"/>
    <x v="17"/>
    <x v="1"/>
    <d v="2026-09-14T00:00:00"/>
    <x v="1"/>
    <m/>
    <m/>
    <s v="no gantry"/>
    <x v="739"/>
    <d v="2026-09-14T16:19:00"/>
    <x v="23"/>
    <x v="10"/>
    <x v="40"/>
    <n v="13.2"/>
    <x v="12"/>
    <x v="12"/>
    <s v="Equipment cannot travel to position, causing job delay, queue buildup, and lower productivity."/>
    <n v="8"/>
    <n v="6"/>
    <n v="4"/>
    <n v="6"/>
    <n v="3"/>
    <n v="2"/>
    <x v="14"/>
    <s v="Inspect busbar/limit switches, travel drives and interlocks; test inverter and alignment."/>
    <x v="4"/>
    <s v="OP fault"/>
    <s v="boom mode was not acive"/>
    <x v="0"/>
    <m/>
    <x v="1"/>
    <n v="3"/>
    <n v="2"/>
    <n v="36"/>
    <x v="0"/>
    <m/>
  </r>
  <r>
    <x v="757"/>
    <x v="10"/>
    <x v="0"/>
    <d v="2026-09-16T00:00:00"/>
    <x v="0"/>
    <m/>
    <m/>
    <s v="no hoist"/>
    <x v="740"/>
    <d v="2026-09-15T23:24:00"/>
    <x v="14"/>
    <x v="10"/>
    <x v="40"/>
    <n v="7.8000000000000007"/>
    <x v="11"/>
    <x v="11"/>
    <s v="Unable to lift/lower load, container handling interruption, and berth or yard productivity loss."/>
    <n v="9"/>
    <n v="6"/>
    <n v="3"/>
    <n v="6"/>
    <n v="3"/>
    <n v="4"/>
    <x v="16"/>
    <s v="Check hoist brakes, over-travel limit switches, inverter alarms, motor and encoder."/>
    <x v="4"/>
    <s v="communication issue caused by defected module A650 "/>
    <s v="replaced module by RIC"/>
    <x v="0"/>
    <m/>
    <x v="1"/>
    <n v="1"/>
    <n v="1"/>
    <n v="6"/>
    <x v="0"/>
    <m/>
  </r>
  <r>
    <x v="758"/>
    <x v="0"/>
    <x v="0"/>
    <d v="2026-09-16T00:00:00"/>
    <x v="1"/>
    <m/>
    <m/>
    <s v="no hoist"/>
    <x v="741"/>
    <d v="2026-09-16T02:00:00"/>
    <x v="31"/>
    <x v="10"/>
    <x v="40"/>
    <n v="3"/>
    <x v="11"/>
    <x v="11"/>
    <s v="Unable to lift/lower load, container handling interruption, and berth or yard productivity loss."/>
    <n v="9"/>
    <n v="6"/>
    <n v="3"/>
    <n v="6"/>
    <n v="3"/>
    <n v="6"/>
    <x v="33"/>
    <s v="Check hoist brakes, over-travel limit switches, inverter alarms, motor and encoder."/>
    <x v="4"/>
    <s v="communication issue caused by defected module A650 "/>
    <s v="replaced module by RIC"/>
    <x v="1"/>
    <m/>
    <x v="1"/>
    <n v="1"/>
    <n v="3"/>
    <n v="18"/>
    <x v="0"/>
    <m/>
  </r>
  <r>
    <x v="759"/>
    <x v="29"/>
    <x v="1"/>
    <d v="2026-09-16T00:00:00"/>
    <x v="0"/>
    <m/>
    <m/>
    <s v="Trim over-travel"/>
    <x v="742"/>
    <d v="2026-09-16T16:38:00"/>
    <x v="26"/>
    <x v="10"/>
    <x v="40"/>
    <n v="42"/>
    <x v="8"/>
    <x v="8"/>
    <s v="Operational performance degradation and need for maintenance review."/>
    <n v="8"/>
    <n v="4"/>
    <n v="5"/>
    <n v="7"/>
    <n v="7"/>
    <n v="2"/>
    <x v="19"/>
    <s v="Inspect and test limit switches and end stops; verify encoder calibration and control logic; reset faults and perform functional test."/>
    <x v="4"/>
    <m/>
    <m/>
    <x v="0"/>
    <m/>
    <x v="0"/>
    <n v="7"/>
    <n v="2"/>
    <n v="98"/>
    <x v="1"/>
    <m/>
  </r>
  <r>
    <x v="760"/>
    <x v="11"/>
    <x v="0"/>
    <d v="2026-09-17T00:00:00"/>
    <x v="1"/>
    <m/>
    <m/>
    <s v="no gantry"/>
    <x v="743"/>
    <d v="2026-09-16T22:46:00"/>
    <x v="25"/>
    <x v="10"/>
    <x v="40"/>
    <n v="4.2"/>
    <x v="12"/>
    <x v="12"/>
    <s v="Equipment cannot travel to position, causing job delay, queue buildup, and lower productivity."/>
    <n v="9"/>
    <n v="6"/>
    <n v="3"/>
    <n v="6"/>
    <n v="3"/>
    <n v="4"/>
    <x v="16"/>
    <s v="Inspect busbar/limit switches, travel drives and interlocks; test inverter and alignment."/>
    <x v="4"/>
    <s v="OP fault"/>
    <s v="wrong entrance and adjusted manually"/>
    <x v="0"/>
    <m/>
    <x v="1"/>
    <n v="2"/>
    <n v="3"/>
    <n v="36"/>
    <x v="0"/>
    <m/>
  </r>
  <r>
    <x v="761"/>
    <x v="0"/>
    <x v="0"/>
    <d v="2026-09-17T00:00:00"/>
    <x v="0"/>
    <m/>
    <m/>
    <s v="no boom movement"/>
    <x v="744"/>
    <d v="2026-09-16T22:47:00"/>
    <x v="18"/>
    <x v="10"/>
    <x v="40"/>
    <n v="16.200000000000003"/>
    <x v="4"/>
    <x v="4"/>
    <s v="Loss of command response, unsafe operating condition, and immediate operational downtime."/>
    <n v="9"/>
    <n v="6"/>
    <n v="4"/>
    <n v="7"/>
    <n v="2"/>
    <n v="10"/>
    <x v="3"/>
    <s v="Check control PLC, HMI comms, E-stop circuits; reload software if needed."/>
    <x v="4"/>
    <m/>
    <m/>
    <x v="1"/>
    <m/>
    <x v="0"/>
    <n v="2"/>
    <n v="10"/>
    <n v="140"/>
    <x v="1"/>
    <m/>
  </r>
  <r>
    <x v="762"/>
    <x v="8"/>
    <x v="0"/>
    <d v="2026-09-18T00:00:00"/>
    <x v="0"/>
    <m/>
    <m/>
    <s v="hoist slow down up"/>
    <x v="745"/>
    <d v="2026-09-18T00:35:00"/>
    <x v="15"/>
    <x v="10"/>
    <x v="40"/>
    <n v="13.8"/>
    <x v="11"/>
    <x v="11"/>
    <s v="Unable to lift/lower load, container handling interruption, and berth or yard productivity loss."/>
    <n v="9"/>
    <n v="6"/>
    <n v="4"/>
    <n v="7"/>
    <n v="3"/>
    <n v="4"/>
    <x v="28"/>
    <s v="Check hoist brakes, over-travel limit switches, inverter alarms, motor and encoder."/>
    <x v="4"/>
    <m/>
    <m/>
    <x v="0"/>
    <m/>
    <x v="0"/>
    <n v="3"/>
    <n v="4"/>
    <n v="84"/>
    <x v="1"/>
    <m/>
  </r>
  <r>
    <x v="763"/>
    <x v="12"/>
    <x v="1"/>
    <d v="2026-09-18T00:00:00"/>
    <x v="0"/>
    <m/>
    <m/>
    <s v="Hoist overload fault"/>
    <x v="746"/>
    <d v="2026-09-18T14:06:00"/>
    <x v="49"/>
    <x v="10"/>
    <x v="40"/>
    <n v="1.7999999999999998"/>
    <x v="11"/>
    <x v="11"/>
    <s v="Unable to lift/lower load, container handling interruption, and berth or yard productivity loss."/>
    <n v="8"/>
    <n v="6"/>
    <n v="3"/>
    <n v="6"/>
    <n v="3"/>
    <n v="4"/>
    <x v="16"/>
    <s v="Check hoist brakes, over-travel limit switches, inverter alarms, motor and encoder."/>
    <x v="4"/>
    <m/>
    <m/>
    <x v="0"/>
    <m/>
    <x v="1"/>
    <n v="3"/>
    <n v="4"/>
    <n v="72"/>
    <x v="1"/>
    <m/>
  </r>
  <r>
    <x v="764"/>
    <x v="27"/>
    <x v="1"/>
    <d v="2026-09-18T00:00:00"/>
    <x v="0"/>
    <m/>
    <m/>
    <s v="operator touch screen not responding"/>
    <x v="747"/>
    <d v="2026-09-18T15:20:00"/>
    <x v="0"/>
    <x v="10"/>
    <x v="40"/>
    <n v="10.200000000000001"/>
    <x v="4"/>
    <x v="4"/>
    <s v="Loss of command response, unsafe operating condition, and immediate operational downtime."/>
    <n v="8"/>
    <n v="6"/>
    <n v="4"/>
    <n v="6"/>
    <n v="2"/>
    <n v="5"/>
    <x v="36"/>
    <s v="Check control PLC, HMI comms, E-stop circuits; reload software if needed."/>
    <x v="4"/>
    <m/>
    <m/>
    <x v="0"/>
    <m/>
    <x v="1"/>
    <n v="2"/>
    <n v="5"/>
    <n v="60"/>
    <x v="1"/>
    <m/>
  </r>
  <r>
    <x v="765"/>
    <x v="28"/>
    <x v="1"/>
    <d v="2026-09-19T00:00:00"/>
    <x v="0"/>
    <m/>
    <m/>
    <s v="no side-shift movement"/>
    <x v="748"/>
    <d v="2026-09-18T20:53:00"/>
    <x v="72"/>
    <x v="10"/>
    <x v="40"/>
    <n v="48"/>
    <x v="4"/>
    <x v="4"/>
    <s v="Loss of command response, unsafe operating condition, and immediate operational downtime."/>
    <n v="8"/>
    <n v="6"/>
    <n v="5"/>
    <n v="7"/>
    <n v="2"/>
    <n v="8"/>
    <x v="7"/>
    <s v="Check control PLC, HMI comms, E-stop circuits; reload software if needed."/>
    <x v="4"/>
    <m/>
    <m/>
    <x v="1"/>
    <m/>
    <x v="0"/>
    <n v="2"/>
    <n v="8"/>
    <n v="112"/>
    <x v="1"/>
    <m/>
  </r>
  <r>
    <x v="766"/>
    <x v="5"/>
    <x v="0"/>
    <d v="2026-09-19T00:00:00"/>
    <x v="0"/>
    <m/>
    <m/>
    <s v="no control-on"/>
    <x v="749"/>
    <d v="2026-09-19T00:34:00"/>
    <x v="1"/>
    <x v="10"/>
    <x v="40"/>
    <n v="12"/>
    <x v="4"/>
    <x v="4"/>
    <s v="Loss of command response, unsafe operating condition, and immediate operational downtime."/>
    <n v="9"/>
    <n v="6"/>
    <n v="4"/>
    <n v="7"/>
    <n v="2"/>
    <n v="6"/>
    <x v="28"/>
    <s v="Check control PLC, HMI comms, E-stop circuits; reload software if needed."/>
    <x v="4"/>
    <m/>
    <m/>
    <x v="0"/>
    <m/>
    <x v="0"/>
    <n v="2"/>
    <n v="6"/>
    <n v="84"/>
    <x v="1"/>
    <m/>
  </r>
  <r>
    <x v="767"/>
    <x v="18"/>
    <x v="1"/>
    <d v="2026-09-19T00:00:00"/>
    <x v="1"/>
    <m/>
    <m/>
    <s v="24Vdc switch doesn't connected properly."/>
    <x v="750"/>
    <d v="2026-09-19T08:15:41"/>
    <x v="53"/>
    <x v="10"/>
    <x v="40"/>
    <n v="6.6"/>
    <x v="14"/>
    <x v="14"/>
    <s v="Critical lifting safety risk, potential load handling stoppage, and mandatory equipment isolation."/>
    <n v="8"/>
    <n v="8"/>
    <n v="3"/>
    <n v="8"/>
    <n v="2"/>
    <n v="1"/>
    <x v="20"/>
    <s v="Inspect hoist ropes; check tensioners and drums; replace if worn."/>
    <x v="4"/>
    <m/>
    <m/>
    <x v="0"/>
    <m/>
    <x v="3"/>
    <n v="2"/>
    <n v="1"/>
    <n v="16"/>
    <x v="1"/>
    <m/>
  </r>
  <r>
    <x v="768"/>
    <x v="30"/>
    <x v="1"/>
    <d v="2026-09-19T00:00:00"/>
    <x v="1"/>
    <m/>
    <m/>
    <s v="busbar gantry stop level 1"/>
    <x v="751"/>
    <d v="2026-09-19T09:28:19"/>
    <x v="61"/>
    <x v="10"/>
    <x v="40"/>
    <n v="2.4"/>
    <x v="12"/>
    <x v="12"/>
    <s v="Equipment cannot travel to position, causing job delay, queue buildup, and lower productivity."/>
    <n v="8"/>
    <n v="6"/>
    <n v="3"/>
    <n v="6"/>
    <n v="3"/>
    <n v="5"/>
    <x v="23"/>
    <s v="Inspect busbar/limit switches, travel drives and interlocks; test inverter and alignment."/>
    <x v="4"/>
    <s v="Operator fault"/>
    <s v="Adjusted withOP"/>
    <x v="0"/>
    <m/>
    <x v="1"/>
    <n v="2"/>
    <n v="4"/>
    <n v="48"/>
    <x v="0"/>
    <m/>
  </r>
  <r>
    <x v="769"/>
    <x v="5"/>
    <x v="0"/>
    <d v="2026-09-20T00:00:00"/>
    <x v="0"/>
    <m/>
    <m/>
    <s v="TLS pump CB tripped"/>
    <x v="752"/>
    <d v="2026-09-20T06:28:00"/>
    <x v="22"/>
    <x v="10"/>
    <x v="40"/>
    <n v="25.2"/>
    <x v="25"/>
    <x v="25"/>
    <s v="Circuit isolation, equipment function loss, and recurring stoppage until root cause is removed."/>
    <n v="9"/>
    <n v="5"/>
    <n v="4"/>
    <n v="7"/>
    <n v="3"/>
    <n v="1"/>
    <x v="15"/>
    <s v="Investigate overload/short; inspect drive and cables; ramp test before release."/>
    <x v="4"/>
    <s v="CB over heating"/>
    <s v="retitened CB cables"/>
    <x v="0"/>
    <m/>
    <x v="0"/>
    <n v="3"/>
    <n v="1"/>
    <n v="21"/>
    <x v="0"/>
    <m/>
  </r>
  <r>
    <x v="770"/>
    <x v="19"/>
    <x v="1"/>
    <d v="2026-09-20T00:00:00"/>
    <x v="0"/>
    <m/>
    <m/>
    <s v="trolley noise - Guide roller adjustment"/>
    <x v="753"/>
    <d v="2026-09-20T08:36:03"/>
    <x v="7"/>
    <x v="10"/>
    <x v="40"/>
    <n v="9.6"/>
    <x v="2"/>
    <x v="2"/>
    <s v="Inability to position spreader correctly, cycle interruption, and handling delay."/>
    <n v="8"/>
    <n v="6"/>
    <n v="3"/>
    <n v="6"/>
    <n v="3"/>
    <n v="5"/>
    <x v="23"/>
    <s v="Inspect trolley drives, cable reels and limit switches; test trolley inverter."/>
    <x v="4"/>
    <s v="trolley misalginment"/>
    <s v="survey on all RTGs"/>
    <x v="0"/>
    <m/>
    <x v="1"/>
    <n v="3"/>
    <n v="5"/>
    <n v="90"/>
    <x v="0"/>
    <m/>
  </r>
  <r>
    <x v="771"/>
    <x v="17"/>
    <x v="1"/>
    <d v="2026-09-20T00:00:00"/>
    <x v="0"/>
    <m/>
    <m/>
    <s v="no diesel run - plc stop"/>
    <x v="754"/>
    <d v="2026-09-20T17:43:54"/>
    <x v="5"/>
    <x v="10"/>
    <x v="40"/>
    <n v="8.4"/>
    <x v="3"/>
    <x v="3"/>
    <s v="Machine unavailable for service, immediate downtime, and possible operational backlog."/>
    <n v="8"/>
    <n v="6"/>
    <n v="3"/>
    <n v="6"/>
    <n v="4"/>
    <n v="3"/>
    <x v="16"/>
    <s v="Check battery/ECU/priming; verify fuel line and filters; test starter circuit."/>
    <x v="4"/>
    <m/>
    <m/>
    <x v="0"/>
    <m/>
    <x v="1"/>
    <n v="4"/>
    <n v="3"/>
    <n v="72"/>
    <x v="1"/>
    <m/>
  </r>
  <r>
    <x v="772"/>
    <x v="27"/>
    <x v="1"/>
    <d v="2026-09-21T00:00:00"/>
    <x v="0"/>
    <m/>
    <m/>
    <s v="OP touch screan stop"/>
    <x v="755"/>
    <d v="2026-09-21T10:17:00"/>
    <x v="24"/>
    <x v="10"/>
    <x v="41"/>
    <n v="10.799999999999999"/>
    <x v="5"/>
    <x v="5"/>
    <s v="Operational performance degradation and need for maintenance review."/>
    <n v="8"/>
    <n v="0"/>
    <n v="4"/>
    <n v="6"/>
    <n v="5"/>
    <n v="4"/>
    <x v="17"/>
    <s v="Review failure &amp; perform RCA"/>
    <x v="4"/>
    <m/>
    <m/>
    <x v="1"/>
    <m/>
    <x v="1"/>
    <n v="5"/>
    <n v="4"/>
    <n v="120"/>
    <x v="1"/>
    <m/>
  </r>
  <r>
    <x v="773"/>
    <x v="30"/>
    <x v="1"/>
    <d v="2026-09-21T00:00:00"/>
    <x v="1"/>
    <m/>
    <m/>
    <s v="steering fault"/>
    <x v="756"/>
    <d v="2026-09-21T12:43:00"/>
    <x v="23"/>
    <x v="10"/>
    <x v="41"/>
    <n v="13.2"/>
    <x v="21"/>
    <x v="21"/>
    <s v="Poor maneuverability, travel misalignment, safety risk, and operational delay."/>
    <n v="8"/>
    <n v="6"/>
    <n v="4"/>
    <n v="6"/>
    <n v="2"/>
    <n v="1"/>
    <x v="31"/>
    <s v="Calibrate auto-steering; inspect linkages/sensors; realign wheels."/>
    <x v="4"/>
    <m/>
    <m/>
    <x v="0"/>
    <m/>
    <x v="1"/>
    <n v="2"/>
    <n v="1"/>
    <n v="12"/>
    <x v="1"/>
    <m/>
  </r>
  <r>
    <x v="774"/>
    <x v="28"/>
    <x v="1"/>
    <d v="2026-09-22T00:00:00"/>
    <x v="0"/>
    <m/>
    <m/>
    <s v="No side shift movenment"/>
    <x v="757"/>
    <d v="2026-09-21T23:25:26"/>
    <x v="17"/>
    <x v="10"/>
    <x v="41"/>
    <n v="4.8"/>
    <x v="4"/>
    <x v="4"/>
    <s v="Loss of command response, unsafe operating condition, and immediate operational downtime."/>
    <n v="8"/>
    <n v="6"/>
    <n v="3"/>
    <n v="6"/>
    <n v="2"/>
    <n v="8"/>
    <x v="12"/>
    <s v="Check control PLC, HMI comms, E-stop circuits; reload software if needed."/>
    <x v="4"/>
    <m/>
    <m/>
    <x v="0"/>
    <m/>
    <x v="1"/>
    <n v="2"/>
    <n v="8"/>
    <n v="96"/>
    <x v="1"/>
    <m/>
  </r>
  <r>
    <x v="775"/>
    <x v="19"/>
    <x v="1"/>
    <d v="2026-09-23T00:00:00"/>
    <x v="0"/>
    <m/>
    <m/>
    <s v="trolley need alignment"/>
    <x v="758"/>
    <d v="2026-09-23T00:22:32"/>
    <x v="7"/>
    <x v="10"/>
    <x v="41"/>
    <n v="9.6"/>
    <x v="2"/>
    <x v="2"/>
    <s v="Inability to position spreader correctly, cycle interruption, and handling delay."/>
    <n v="8"/>
    <n v="6"/>
    <n v="3"/>
    <n v="6"/>
    <n v="3"/>
    <n v="5"/>
    <x v="23"/>
    <s v="Inspect trolley drives, cable reels and limit switches; test trolley inverter."/>
    <x v="4"/>
    <m/>
    <m/>
    <x v="0"/>
    <m/>
    <x v="1"/>
    <n v="3"/>
    <n v="5"/>
    <n v="90"/>
    <x v="1"/>
    <m/>
  </r>
  <r>
    <x v="776"/>
    <x v="12"/>
    <x v="1"/>
    <d v="2026-09-23T00:00:00"/>
    <x v="0"/>
    <m/>
    <m/>
    <s v="busbar communication fault"/>
    <x v="759"/>
    <d v="2026-09-23T00:39:18"/>
    <x v="73"/>
    <x v="10"/>
    <x v="41"/>
    <n v="28.799999999999997"/>
    <x v="20"/>
    <x v="20"/>
    <s v="Loss of electrical supply during travel, movement interruption, and repeated operational stoppages."/>
    <n v="8"/>
    <n v="6"/>
    <n v="4"/>
    <n v="6"/>
    <n v="3"/>
    <n v="1"/>
    <x v="13"/>
    <s v="Clean/lubricate busbar; realign arms; verify contactor and circuit breaker."/>
    <x v="4"/>
    <m/>
    <m/>
    <x v="0"/>
    <m/>
    <x v="1"/>
    <n v="3"/>
    <n v="1"/>
    <n v="18"/>
    <x v="1"/>
    <m/>
  </r>
  <r>
    <x v="777"/>
    <x v="9"/>
    <x v="1"/>
    <d v="2026-09-23T00:00:00"/>
    <x v="1"/>
    <m/>
    <m/>
    <s v="no power from RTG"/>
    <x v="760"/>
    <d v="2026-09-23T15:22:00"/>
    <x v="17"/>
    <x v="10"/>
    <x v="41"/>
    <n v="4.8"/>
    <x v="15"/>
    <x v="15"/>
    <s v="Complete equipment stoppage, loss of production, and potential reset/restart delays."/>
    <n v="8"/>
    <n v="9"/>
    <n v="3"/>
    <n v="9"/>
    <n v="7"/>
    <n v="1"/>
    <x v="22"/>
    <s v="Check substation logs, verify supply and UPS; implement auto-recovery and alarm escalation."/>
    <x v="4"/>
    <m/>
    <m/>
    <x v="0"/>
    <m/>
    <x v="4"/>
    <n v="7"/>
    <n v="1"/>
    <n v="63"/>
    <x v="1"/>
    <m/>
  </r>
  <r>
    <x v="778"/>
    <x v="17"/>
    <x v="1"/>
    <d v="2026-09-23T00:00:00"/>
    <x v="1"/>
    <m/>
    <m/>
    <s v="no power form RTG"/>
    <x v="761"/>
    <d v="2026-09-23T15:42:00"/>
    <x v="18"/>
    <x v="10"/>
    <x v="41"/>
    <n v="16.200000000000003"/>
    <x v="15"/>
    <x v="15"/>
    <s v="Complete equipment stoppage, loss of production, and potential reset/restart delays."/>
    <n v="8"/>
    <n v="9"/>
    <n v="4"/>
    <n v="9"/>
    <n v="7"/>
    <n v="1"/>
    <x v="22"/>
    <s v="Check substation logs, verify supply and UPS; implement auto-recovery and alarm escalation."/>
    <x v="4"/>
    <m/>
    <m/>
    <x v="0"/>
    <m/>
    <x v="4"/>
    <n v="7"/>
    <n v="1"/>
    <n v="63"/>
    <x v="1"/>
    <m/>
  </r>
  <r>
    <x v="779"/>
    <x v="11"/>
    <x v="0"/>
    <d v="2026-09-23T00:00:00"/>
    <x v="0"/>
    <m/>
    <m/>
    <s v="hoist position fault"/>
    <x v="762"/>
    <d v="2026-09-23T15:57:00"/>
    <x v="10"/>
    <x v="10"/>
    <x v="41"/>
    <n v="30"/>
    <x v="11"/>
    <x v="11"/>
    <s v="Unable to lift/lower load, container handling interruption, and berth or yard productivity loss."/>
    <n v="9"/>
    <n v="6"/>
    <n v="5"/>
    <n v="7"/>
    <n v="3"/>
    <n v="7"/>
    <x v="32"/>
    <s v="Check hoist brakes, over-travel limit switches, inverter alarms, motor and encoder."/>
    <x v="4"/>
    <m/>
    <m/>
    <x v="1"/>
    <m/>
    <x v="0"/>
    <n v="3"/>
    <n v="7"/>
    <n v="147"/>
    <x v="1"/>
    <m/>
  </r>
  <r>
    <x v="780"/>
    <x v="24"/>
    <x v="1"/>
    <d v="2026-09-23T00:00:00"/>
    <x v="1"/>
    <m/>
    <m/>
    <s v="no power form RTG"/>
    <x v="762"/>
    <d v="2026-09-23T15:37:00"/>
    <x v="0"/>
    <x v="10"/>
    <x v="41"/>
    <n v="10.200000000000001"/>
    <x v="15"/>
    <x v="15"/>
    <s v="Complete equipment stoppage, loss of production, and potential reset/restart delays."/>
    <n v="8"/>
    <n v="9"/>
    <n v="4"/>
    <n v="9"/>
    <n v="7"/>
    <n v="1"/>
    <x v="22"/>
    <s v="Check substation logs, verify supply and UPS; implement auto-recovery and alarm escalation."/>
    <x v="4"/>
    <m/>
    <m/>
    <x v="0"/>
    <m/>
    <x v="4"/>
    <n v="7"/>
    <n v="1"/>
    <n v="63"/>
    <x v="1"/>
    <m/>
  </r>
  <r>
    <x v="781"/>
    <x v="23"/>
    <x v="1"/>
    <d v="2026-09-25T00:00:00"/>
    <x v="0"/>
    <m/>
    <m/>
    <s v="diesel not ready"/>
    <x v="763"/>
    <d v="2026-09-25T13:52:00"/>
    <x v="2"/>
    <x v="10"/>
    <x v="41"/>
    <n v="15"/>
    <x v="3"/>
    <x v="3"/>
    <s v="Machine unavailable for service, immediate downtime, and possible operational backlog."/>
    <n v="8"/>
    <n v="6"/>
    <n v="4"/>
    <n v="6"/>
    <n v="4"/>
    <n v="1"/>
    <x v="27"/>
    <s v="Check battery/ECU/priming; verify fuel line and filters; test starter circuit."/>
    <x v="4"/>
    <m/>
    <m/>
    <x v="0"/>
    <m/>
    <x v="1"/>
    <n v="4"/>
    <n v="1"/>
    <n v="24"/>
    <x v="1"/>
    <m/>
  </r>
  <r>
    <x v="782"/>
    <x v="19"/>
    <x v="1"/>
    <d v="2026-09-25T00:00:00"/>
    <x v="0"/>
    <m/>
    <m/>
    <s v="stop level 2,contact-plate B6 fault"/>
    <x v="764"/>
    <d v="2026-09-25T17:09:00"/>
    <x v="1"/>
    <x v="10"/>
    <x v="41"/>
    <n v="12"/>
    <x v="5"/>
    <x v="5"/>
    <s v="Operational performance degradation and need for maintenance review."/>
    <n v="8"/>
    <n v="0"/>
    <n v="4"/>
    <n v="6"/>
    <n v="5"/>
    <n v="5"/>
    <x v="21"/>
    <s v="Review failure &amp; perform RCA"/>
    <x v="4"/>
    <m/>
    <m/>
    <x v="1"/>
    <m/>
    <x v="1"/>
    <n v="5"/>
    <n v="5"/>
    <n v="150"/>
    <x v="1"/>
    <m/>
  </r>
  <r>
    <x v="783"/>
    <x v="25"/>
    <x v="1"/>
    <d v="2026-09-26T00:00:00"/>
    <x v="1"/>
    <m/>
    <m/>
    <s v="no gantry movement right"/>
    <x v="765"/>
    <d v="2026-09-25T19:41:00"/>
    <x v="49"/>
    <x v="10"/>
    <x v="41"/>
    <n v="1.7999999999999998"/>
    <x v="12"/>
    <x v="12"/>
    <s v="Equipment cannot travel to position, causing job delay, queue buildup, and lower productivity."/>
    <n v="8"/>
    <n v="6"/>
    <n v="3"/>
    <n v="6"/>
    <n v="3"/>
    <n v="6"/>
    <x v="33"/>
    <s v="Inspect busbar/limit switches, travel drives and interlocks; test inverter and alignment."/>
    <x v="4"/>
    <m/>
    <m/>
    <x v="1"/>
    <m/>
    <x v="1"/>
    <n v="3"/>
    <n v="6"/>
    <n v="108"/>
    <x v="1"/>
    <m/>
  </r>
  <r>
    <x v="784"/>
    <x v="30"/>
    <x v="1"/>
    <d v="2026-09-26T00:00:00"/>
    <x v="0"/>
    <m/>
    <m/>
    <s v="no side-shift movment"/>
    <x v="766"/>
    <d v="2026-09-26T02:57:00"/>
    <x v="24"/>
    <x v="10"/>
    <x v="41"/>
    <n v="10.799999999999999"/>
    <x v="4"/>
    <x v="4"/>
    <s v="Loss of command response, unsafe operating condition, and immediate operational downtime."/>
    <n v="8"/>
    <n v="6"/>
    <n v="4"/>
    <n v="6"/>
    <n v="2"/>
    <n v="5"/>
    <x v="36"/>
    <s v="Check control PLC, HMI comms, E-stop circuits; reload software if needed."/>
    <x v="4"/>
    <m/>
    <m/>
    <x v="0"/>
    <m/>
    <x v="1"/>
    <n v="2"/>
    <n v="5"/>
    <n v="60"/>
    <x v="1"/>
    <m/>
  </r>
  <r>
    <x v="785"/>
    <x v="21"/>
    <x v="1"/>
    <d v="2026-09-26T00:00:00"/>
    <x v="0"/>
    <m/>
    <m/>
    <s v="no side-shift movement"/>
    <x v="767"/>
    <d v="2026-09-26T06:34:00"/>
    <x v="30"/>
    <x v="10"/>
    <x v="41"/>
    <n v="16.8"/>
    <x v="4"/>
    <x v="4"/>
    <s v="Loss of command response, unsafe operating condition, and immediate operational downtime."/>
    <n v="8"/>
    <n v="6"/>
    <n v="4"/>
    <n v="6"/>
    <n v="2"/>
    <n v="5"/>
    <x v="36"/>
    <s v="Check control PLC, HMI comms, E-stop circuits; reload software if needed."/>
    <x v="4"/>
    <m/>
    <m/>
    <x v="0"/>
    <m/>
    <x v="1"/>
    <n v="2"/>
    <n v="5"/>
    <n v="60"/>
    <x v="1"/>
    <m/>
  </r>
  <r>
    <x v="786"/>
    <x v="13"/>
    <x v="0"/>
    <d v="2026-09-26T00:00:00"/>
    <x v="0"/>
    <m/>
    <m/>
    <s v="No hoist movement,gate 6 open fault"/>
    <x v="768"/>
    <d v="2026-09-26T07:12:00"/>
    <x v="2"/>
    <x v="10"/>
    <x v="41"/>
    <n v="15"/>
    <x v="11"/>
    <x v="11"/>
    <s v="Unable to lift/lower load, container handling interruption, and berth or yard productivity loss."/>
    <n v="9"/>
    <n v="6"/>
    <n v="4"/>
    <n v="7"/>
    <n v="3"/>
    <n v="9"/>
    <x v="34"/>
    <s v="Check hoist brakes, over-travel limit switches, inverter alarms, motor and encoder."/>
    <x v="4"/>
    <m/>
    <m/>
    <x v="1"/>
    <m/>
    <x v="0"/>
    <n v="3"/>
    <n v="9"/>
    <n v="189"/>
    <x v="1"/>
    <m/>
  </r>
  <r>
    <x v="787"/>
    <x v="23"/>
    <x v="1"/>
    <d v="2026-09-26T00:00:00"/>
    <x v="0"/>
    <m/>
    <m/>
    <s v="no unlock due to OHF issue"/>
    <x v="769"/>
    <d v="2026-09-26T07:47:00"/>
    <x v="24"/>
    <x v="10"/>
    <x v="41"/>
    <n v="10.799999999999999"/>
    <x v="4"/>
    <x v="4"/>
    <s v="Loss of command response, unsafe operating condition, and immediate operational downtime."/>
    <n v="8"/>
    <n v="6"/>
    <n v="4"/>
    <n v="6"/>
    <n v="2"/>
    <n v="6"/>
    <x v="16"/>
    <s v="Check control PLC, HMI comms, E-stop circuits; reload software if needed."/>
    <x v="4"/>
    <m/>
    <m/>
    <x v="0"/>
    <m/>
    <x v="1"/>
    <n v="2"/>
    <n v="6"/>
    <n v="72"/>
    <x v="1"/>
    <m/>
  </r>
  <r>
    <x v="788"/>
    <x v="1"/>
    <x v="1"/>
    <d v="2026-09-26T00:00:00"/>
    <x v="1"/>
    <m/>
    <m/>
    <s v="twistlock motion overtime fault"/>
    <x v="770"/>
    <d v="2026-09-26T13:15:00"/>
    <x v="25"/>
    <x v="10"/>
    <x v="41"/>
    <n v="4.2"/>
    <x v="8"/>
    <x v="8"/>
    <s v="Operational performance degradation and need for maintenance review."/>
    <n v="8"/>
    <n v="4"/>
    <n v="3"/>
    <n v="6"/>
    <n v="7"/>
    <n v="3"/>
    <x v="30"/>
    <s v="Inspect and test limit switches and end stops; verify encoder calibration and control logic; reset faults and perform functional test."/>
    <x v="4"/>
    <m/>
    <m/>
    <x v="1"/>
    <m/>
    <x v="1"/>
    <n v="7"/>
    <n v="3"/>
    <n v="126"/>
    <x v="1"/>
    <m/>
  </r>
  <r>
    <x v="789"/>
    <x v="12"/>
    <x v="1"/>
    <d v="2026-09-26T00:00:00"/>
    <x v="1"/>
    <m/>
    <m/>
    <s v="Autosteering stop level 1 fault"/>
    <x v="771"/>
    <d v="2026-09-26T14:03:00"/>
    <x v="29"/>
    <x v="10"/>
    <x v="41"/>
    <n v="25.8"/>
    <x v="21"/>
    <x v="21"/>
    <s v="Poor maneuverability, travel misalignment, safety risk, and operational delay."/>
    <n v="8"/>
    <n v="6"/>
    <n v="4"/>
    <n v="6"/>
    <n v="2"/>
    <n v="1"/>
    <x v="31"/>
    <s v="Calibrate auto-steering; inspect linkages/sensors; realign wheels."/>
    <x v="4"/>
    <m/>
    <m/>
    <x v="0"/>
    <m/>
    <x v="1"/>
    <n v="2"/>
    <n v="1"/>
    <n v="12"/>
    <x v="1"/>
    <m/>
  </r>
  <r>
    <x v="790"/>
    <x v="6"/>
    <x v="1"/>
    <d v="2026-09-26T00:00:00"/>
    <x v="1"/>
    <m/>
    <m/>
    <s v="Autosteering stop level 1 fault"/>
    <x v="772"/>
    <d v="2026-09-26T16:12:00"/>
    <x v="15"/>
    <x v="10"/>
    <x v="41"/>
    <n v="13.8"/>
    <x v="21"/>
    <x v="21"/>
    <s v="Poor maneuverability, travel misalignment, safety risk, and operational delay."/>
    <n v="8"/>
    <n v="6"/>
    <n v="4"/>
    <n v="6"/>
    <n v="2"/>
    <n v="6"/>
    <x v="16"/>
    <s v="Calibrate auto-steering; inspect linkages/sensors; realign wheels."/>
    <x v="4"/>
    <m/>
    <m/>
    <x v="0"/>
    <m/>
    <x v="1"/>
    <n v="2"/>
    <n v="6"/>
    <n v="72"/>
    <x v="1"/>
    <m/>
  </r>
  <r>
    <x v="791"/>
    <x v="32"/>
    <x v="1"/>
    <d v="2026-09-27T00:00:00"/>
    <x v="1"/>
    <m/>
    <m/>
    <s v="No power"/>
    <x v="773"/>
    <d v="2026-09-27T17:11:00"/>
    <x v="74"/>
    <x v="10"/>
    <x v="41"/>
    <n v="75"/>
    <x v="15"/>
    <x v="15"/>
    <s v="Complete equipment stoppage, loss of production, and potential reset/restart delays."/>
    <n v="8"/>
    <n v="9"/>
    <n v="6"/>
    <n v="9"/>
    <n v="7"/>
    <n v="1"/>
    <x v="22"/>
    <s v="Check substation logs, verify supply and UPS; implement auto-recovery and alarm escalation."/>
    <x v="4"/>
    <m/>
    <m/>
    <x v="0"/>
    <m/>
    <x v="4"/>
    <n v="7"/>
    <n v="1"/>
    <n v="63"/>
    <x v="1"/>
    <m/>
  </r>
  <r>
    <x v="792"/>
    <x v="19"/>
    <x v="1"/>
    <d v="2026-09-27T00:00:00"/>
    <x v="0"/>
    <m/>
    <m/>
    <s v="no power"/>
    <x v="774"/>
    <d v="2026-09-27T15:36:00"/>
    <x v="0"/>
    <x v="10"/>
    <x v="41"/>
    <n v="10.200000000000001"/>
    <x v="15"/>
    <x v="15"/>
    <s v="Complete equipment stoppage, loss of production, and potential reset/restart delays."/>
    <n v="8"/>
    <n v="9"/>
    <n v="4"/>
    <n v="9"/>
    <n v="7"/>
    <n v="2"/>
    <x v="30"/>
    <s v="Check substation logs, verify supply and UPS; implement auto-recovery and alarm escalation."/>
    <x v="4"/>
    <m/>
    <m/>
    <x v="1"/>
    <m/>
    <x v="4"/>
    <n v="7"/>
    <n v="2"/>
    <n v="126"/>
    <x v="1"/>
    <m/>
  </r>
  <r>
    <x v="793"/>
    <x v="1"/>
    <x v="1"/>
    <d v="2026-09-28T00:00:00"/>
    <x v="1"/>
    <m/>
    <m/>
    <s v="No power"/>
    <x v="775"/>
    <d v="2026-09-28T10:10:00"/>
    <x v="25"/>
    <x v="10"/>
    <x v="42"/>
    <n v="4.2"/>
    <x v="15"/>
    <x v="15"/>
    <s v="Complete equipment stoppage, loss of production, and potential reset/restart delays."/>
    <n v="8"/>
    <n v="9"/>
    <n v="3"/>
    <n v="9"/>
    <n v="7"/>
    <n v="1"/>
    <x v="22"/>
    <s v="Check substation logs, verify supply and UPS; implement auto-recovery and alarm escalation."/>
    <x v="4"/>
    <m/>
    <m/>
    <x v="0"/>
    <m/>
    <x v="4"/>
    <n v="7"/>
    <n v="1"/>
    <n v="63"/>
    <x v="1"/>
    <m/>
  </r>
  <r>
    <x v="794"/>
    <x v="23"/>
    <x v="1"/>
    <d v="2026-09-30T00:00:00"/>
    <x v="0"/>
    <m/>
    <m/>
    <s v="no side shift shift"/>
    <x v="776"/>
    <d v="2026-09-29T23:31:00"/>
    <x v="0"/>
    <x v="10"/>
    <x v="42"/>
    <n v="10.200000000000001"/>
    <x v="4"/>
    <x v="4"/>
    <s v="Loss of command response, unsafe operating condition, and immediate operational downtime."/>
    <n v="8"/>
    <n v="6"/>
    <n v="4"/>
    <n v="6"/>
    <n v="2"/>
    <n v="6"/>
    <x v="16"/>
    <s v="Check control PLC, HMI comms, E-stop circuits; reload software if needed."/>
    <x v="4"/>
    <m/>
    <m/>
    <x v="0"/>
    <m/>
    <x v="1"/>
    <n v="2"/>
    <n v="6"/>
    <n v="72"/>
    <x v="1"/>
    <m/>
  </r>
  <r>
    <x v="795"/>
    <x v="19"/>
    <x v="1"/>
    <d v="2026-09-30T00:00:00"/>
    <x v="0"/>
    <m/>
    <m/>
    <s v="trolly misalligment"/>
    <x v="777"/>
    <d v="2026-09-29T23:55:00"/>
    <x v="1"/>
    <x v="10"/>
    <x v="42"/>
    <n v="12"/>
    <x v="5"/>
    <x v="5"/>
    <s v="Operational performance degradation and need for maintenance review."/>
    <n v="8"/>
    <n v="0"/>
    <n v="4"/>
    <n v="6"/>
    <n v="5"/>
    <n v="5"/>
    <x v="21"/>
    <s v="Review failure &amp; perform RCA"/>
    <x v="4"/>
    <m/>
    <m/>
    <x v="1"/>
    <m/>
    <x v="1"/>
    <n v="5"/>
    <n v="5"/>
    <n v="150"/>
    <x v="1"/>
    <m/>
  </r>
  <r>
    <x v="796"/>
    <x v="13"/>
    <x v="0"/>
    <d v="2026-09-30T00:00:00"/>
    <x v="0"/>
    <m/>
    <m/>
    <s v="trolley inhibited due to trolley gate3"/>
    <x v="778"/>
    <d v="2026-09-29T23:45:00"/>
    <x v="10"/>
    <x v="10"/>
    <x v="42"/>
    <n v="30"/>
    <x v="2"/>
    <x v="2"/>
    <s v="Inability to position spreader correctly, cycle interruption, and handling delay."/>
    <n v="9"/>
    <n v="6"/>
    <n v="5"/>
    <n v="7"/>
    <n v="3"/>
    <n v="2"/>
    <x v="2"/>
    <s v="Inspect trolley drives, cable reels and limit switches; test trolley inverter."/>
    <x v="4"/>
    <m/>
    <m/>
    <x v="0"/>
    <m/>
    <x v="0"/>
    <n v="3"/>
    <n v="2"/>
    <n v="42"/>
    <x v="1"/>
    <m/>
  </r>
  <r>
    <x v="797"/>
    <x v="23"/>
    <x v="1"/>
    <d v="2026-10-01T00:00:00"/>
    <x v="1"/>
    <m/>
    <m/>
    <s v="Gantry stop level two"/>
    <x v="779"/>
    <d v="2026-09-30T22:36:00"/>
    <x v="31"/>
    <x v="11"/>
    <x v="42"/>
    <n v="3"/>
    <x v="12"/>
    <x v="12"/>
    <s v="Equipment cannot travel to position, causing job delay, queue buildup, and lower productivity."/>
    <n v="8"/>
    <n v="6"/>
    <n v="3"/>
    <n v="6"/>
    <n v="3"/>
    <n v="10"/>
    <x v="35"/>
    <s v="Inspect busbar/limit switches, travel drives and interlocks; test inverter and alignment."/>
    <x v="4"/>
    <m/>
    <m/>
    <x v="1"/>
    <m/>
    <x v="1"/>
    <n v="3"/>
    <n v="10"/>
    <n v="180"/>
    <x v="1"/>
    <m/>
  </r>
  <r>
    <x v="798"/>
    <x v="12"/>
    <x v="1"/>
    <d v="2026-10-01T00:00:00"/>
    <x v="1"/>
    <m/>
    <m/>
    <s v="Gantry stop level two"/>
    <x v="780"/>
    <d v="2026-10-01T05:23:12"/>
    <x v="11"/>
    <x v="11"/>
    <x v="42"/>
    <n v="14.399999999999999"/>
    <x v="12"/>
    <x v="12"/>
    <s v="Equipment cannot travel to position, causing job delay, queue buildup, and lower productivity."/>
    <n v="8"/>
    <n v="6"/>
    <n v="4"/>
    <n v="6"/>
    <n v="3"/>
    <n v="5"/>
    <x v="23"/>
    <s v="Inspect busbar/limit switches, travel drives and interlocks; test inverter and alignment."/>
    <x v="4"/>
    <m/>
    <m/>
    <x v="0"/>
    <m/>
    <x v="1"/>
    <n v="3"/>
    <n v="5"/>
    <n v="90"/>
    <x v="1"/>
    <m/>
  </r>
  <r>
    <x v="799"/>
    <x v="3"/>
    <x v="1"/>
    <d v="2026-10-01T00:00:00"/>
    <x v="1"/>
    <m/>
    <m/>
    <s v="gantry stop due to contact plate issue"/>
    <x v="781"/>
    <d v="2026-10-01T05:30:37"/>
    <x v="28"/>
    <x v="11"/>
    <x v="42"/>
    <n v="6"/>
    <x v="12"/>
    <x v="12"/>
    <s v="Equipment cannot travel to position, causing job delay, queue buildup, and lower productivity."/>
    <n v="8"/>
    <n v="6"/>
    <n v="3"/>
    <n v="6"/>
    <n v="3"/>
    <n v="3"/>
    <x v="38"/>
    <s v="Inspect busbar/limit switches, travel drives and interlocks; test inverter and alignment."/>
    <x v="4"/>
    <m/>
    <m/>
    <x v="0"/>
    <m/>
    <x v="1"/>
    <n v="3"/>
    <n v="3"/>
    <n v="54"/>
    <x v="1"/>
    <m/>
  </r>
  <r>
    <x v="800"/>
    <x v="24"/>
    <x v="1"/>
    <d v="2026-10-01T00:00:00"/>
    <x v="0"/>
    <m/>
    <m/>
    <s v="no side-shift movement"/>
    <x v="782"/>
    <d v="2026-10-01T15:12:00"/>
    <x v="59"/>
    <x v="11"/>
    <x v="42"/>
    <n v="22.8"/>
    <x v="4"/>
    <x v="4"/>
    <s v="Loss of command response, unsafe operating condition, and immediate operational downtime."/>
    <n v="8"/>
    <n v="6"/>
    <n v="4"/>
    <n v="6"/>
    <n v="2"/>
    <n v="7"/>
    <x v="28"/>
    <s v="Check control PLC, HMI comms, E-stop circuits; reload software if needed."/>
    <x v="4"/>
    <m/>
    <m/>
    <x v="0"/>
    <m/>
    <x v="1"/>
    <n v="2"/>
    <n v="7"/>
    <n v="84"/>
    <x v="1"/>
    <m/>
  </r>
  <r>
    <x v="801"/>
    <x v="24"/>
    <x v="1"/>
    <d v="2026-10-01T00:00:00"/>
    <x v="0"/>
    <m/>
    <m/>
    <s v="no hoist up above 20 meters"/>
    <x v="783"/>
    <d v="2026-10-01T17:48:00"/>
    <x v="21"/>
    <x v="11"/>
    <x v="42"/>
    <n v="49.8"/>
    <x v="11"/>
    <x v="11"/>
    <s v="Unable to lift/lower load, container handling interruption, and berth or yard productivity loss."/>
    <n v="8"/>
    <n v="6"/>
    <n v="5"/>
    <n v="7"/>
    <n v="3"/>
    <n v="5"/>
    <x v="4"/>
    <s v="Check hoist brakes, over-travel limit switches, inverter alarms, motor and encoder."/>
    <x v="4"/>
    <m/>
    <m/>
    <x v="1"/>
    <m/>
    <x v="0"/>
    <n v="3"/>
    <n v="5"/>
    <n v="105"/>
    <x v="1"/>
    <m/>
  </r>
  <r>
    <x v="802"/>
    <x v="10"/>
    <x v="0"/>
    <d v="2026-10-01T00:00:00"/>
    <x v="0"/>
    <m/>
    <m/>
    <s v="no twin down"/>
    <x v="784"/>
    <d v="2026-10-01T18:12:00"/>
    <x v="0"/>
    <x v="11"/>
    <x v="42"/>
    <n v="10.200000000000001"/>
    <x v="4"/>
    <x v="4"/>
    <s v="Loss of command response, unsafe operating condition, and immediate operational downtime."/>
    <n v="9"/>
    <n v="6"/>
    <n v="4"/>
    <n v="7"/>
    <n v="2"/>
    <n v="4"/>
    <x v="10"/>
    <s v="Check control PLC, HMI comms, E-stop circuits; reload software if needed."/>
    <x v="4"/>
    <m/>
    <m/>
    <x v="0"/>
    <m/>
    <x v="0"/>
    <n v="2"/>
    <n v="4"/>
    <n v="56"/>
    <x v="1"/>
    <m/>
  </r>
  <r>
    <x v="803"/>
    <x v="30"/>
    <x v="1"/>
    <d v="2026-10-02T00:00:00"/>
    <x v="0"/>
    <m/>
    <m/>
    <s v="no side-shift movement"/>
    <x v="785"/>
    <d v="2026-10-02T09:39:00"/>
    <x v="17"/>
    <x v="11"/>
    <x v="42"/>
    <n v="4.8"/>
    <x v="4"/>
    <x v="4"/>
    <s v="Loss of command response, unsafe operating condition, and immediate operational downtime."/>
    <n v="8"/>
    <n v="6"/>
    <n v="3"/>
    <n v="6"/>
    <n v="2"/>
    <n v="5"/>
    <x v="36"/>
    <s v="Check control PLC, HMI comms, E-stop circuits; reload software if needed."/>
    <x v="4"/>
    <m/>
    <m/>
    <x v="0"/>
    <m/>
    <x v="1"/>
    <n v="2"/>
    <n v="5"/>
    <n v="60"/>
    <x v="1"/>
    <m/>
  </r>
  <r>
    <x v="804"/>
    <x v="1"/>
    <x v="1"/>
    <d v="2026-10-02T00:00:00"/>
    <x v="0"/>
    <m/>
    <m/>
    <s v="touch screen shut-down"/>
    <x v="786"/>
    <d v="2026-10-02T10:34:00"/>
    <x v="28"/>
    <x v="11"/>
    <x v="42"/>
    <n v="6"/>
    <x v="5"/>
    <x v="5"/>
    <s v="Operational performance degradation and need for maintenance review."/>
    <n v="8"/>
    <n v="0"/>
    <n v="3"/>
    <n v="6"/>
    <n v="5"/>
    <n v="9"/>
    <x v="18"/>
    <s v="Review failure &amp; perform RCA"/>
    <x v="4"/>
    <m/>
    <m/>
    <x v="3"/>
    <m/>
    <x v="1"/>
    <n v="5"/>
    <n v="9"/>
    <n v="270"/>
    <x v="1"/>
    <m/>
  </r>
  <r>
    <x v="805"/>
    <x v="12"/>
    <x v="1"/>
    <d v="2026-10-02T00:00:00"/>
    <x v="0"/>
    <m/>
    <m/>
    <s v="no hoist movement"/>
    <x v="787"/>
    <d v="2026-10-02T13:35:00"/>
    <x v="13"/>
    <x v="11"/>
    <x v="42"/>
    <n v="9"/>
    <x v="11"/>
    <x v="11"/>
    <s v="Unable to lift/lower load, container handling interruption, and berth or yard productivity loss."/>
    <n v="8"/>
    <n v="6"/>
    <n v="3"/>
    <n v="6"/>
    <n v="3"/>
    <n v="4"/>
    <x v="16"/>
    <s v="Check hoist brakes, over-travel limit switches, inverter alarms, motor and encoder."/>
    <x v="4"/>
    <m/>
    <m/>
    <x v="0"/>
    <m/>
    <x v="1"/>
    <n v="3"/>
    <n v="4"/>
    <n v="72"/>
    <x v="1"/>
    <m/>
  </r>
  <r>
    <x v="806"/>
    <x v="15"/>
    <x v="1"/>
    <d v="2026-10-03T00:00:00"/>
    <x v="0"/>
    <m/>
    <m/>
    <s v="diesel not running fule delivery fault"/>
    <x v="788"/>
    <d v="2026-10-03T00:03:00"/>
    <x v="14"/>
    <x v="11"/>
    <x v="42"/>
    <n v="7.8000000000000007"/>
    <x v="3"/>
    <x v="3"/>
    <s v="Machine unavailable for service, immediate downtime, and possible operational backlog."/>
    <n v="8"/>
    <n v="6"/>
    <n v="3"/>
    <n v="6"/>
    <n v="4"/>
    <n v="3"/>
    <x v="16"/>
    <s v="Check battery/ECU/priming; verify fuel line and filters; test starter circuit."/>
    <x v="4"/>
    <m/>
    <m/>
    <x v="0"/>
    <m/>
    <x v="1"/>
    <n v="4"/>
    <n v="3"/>
    <n v="72"/>
    <x v="1"/>
    <m/>
  </r>
  <r>
    <x v="807"/>
    <x v="5"/>
    <x v="0"/>
    <d v="2026-10-03T00:00:00"/>
    <x v="0"/>
    <m/>
    <m/>
    <s v="no gantry movement"/>
    <x v="789"/>
    <d v="2026-10-03T10:53:00"/>
    <x v="52"/>
    <x v="11"/>
    <x v="42"/>
    <n v="1.2"/>
    <x v="12"/>
    <x v="12"/>
    <s v="Equipment cannot travel to position, causing job delay, queue buildup, and lower productivity."/>
    <n v="9"/>
    <n v="6"/>
    <n v="3"/>
    <n v="6"/>
    <n v="3"/>
    <n v="2"/>
    <x v="14"/>
    <s v="Inspect busbar/limit switches, travel drives and interlocks; test inverter and alignment."/>
    <x v="4"/>
    <m/>
    <m/>
    <x v="0"/>
    <m/>
    <x v="1"/>
    <n v="3"/>
    <n v="2"/>
    <n v="36"/>
    <x v="1"/>
    <m/>
  </r>
  <r>
    <x v="808"/>
    <x v="8"/>
    <x v="0"/>
    <d v="2026-10-03T00:00:00"/>
    <x v="0"/>
    <m/>
    <m/>
    <s v="Spreader telescopic fault SP13"/>
    <x v="790"/>
    <d v="2026-10-03T12:57:00"/>
    <x v="28"/>
    <x v="11"/>
    <x v="42"/>
    <n v="6"/>
    <x v="0"/>
    <x v="0"/>
    <s v="Inability to lock/unlock or position spreader correctly, creating handling disruption and safety exposure."/>
    <n v="9"/>
    <n v="6"/>
    <n v="3"/>
    <n v="6"/>
    <n v="2"/>
    <n v="4"/>
    <x v="1"/>
    <s v="Inspect twistlocks, hydraulics and sensors; recalibrate spreader controller."/>
    <x v="4"/>
    <m/>
    <m/>
    <x v="0"/>
    <m/>
    <x v="1"/>
    <n v="2"/>
    <n v="4"/>
    <n v="48"/>
    <x v="1"/>
    <m/>
  </r>
  <r>
    <x v="809"/>
    <x v="11"/>
    <x v="0"/>
    <d v="2026-10-03T00:00:00"/>
    <x v="0"/>
    <m/>
    <m/>
    <s v="No boom down"/>
    <x v="791"/>
    <d v="2026-10-03T05:27:00"/>
    <x v="14"/>
    <x v="11"/>
    <x v="42"/>
    <n v="7.8000000000000007"/>
    <x v="4"/>
    <x v="4"/>
    <s v="Loss of command response, unsafe operating condition, and immediate operational downtime."/>
    <n v="9"/>
    <n v="6"/>
    <n v="3"/>
    <n v="6"/>
    <n v="2"/>
    <n v="8"/>
    <x v="12"/>
    <s v="Check control PLC, HMI comms, E-stop circuits; reload software if needed."/>
    <x v="4"/>
    <m/>
    <m/>
    <x v="0"/>
    <m/>
    <x v="1"/>
    <n v="2"/>
    <n v="8"/>
    <n v="96"/>
    <x v="1"/>
    <m/>
  </r>
  <r>
    <x v="810"/>
    <x v="13"/>
    <x v="0"/>
    <d v="2026-10-03T00:00:00"/>
    <x v="0"/>
    <m/>
    <m/>
    <s v="over tension sensor cam loosen"/>
    <x v="792"/>
    <d v="2026-10-03T17:04:00"/>
    <x v="6"/>
    <x v="11"/>
    <x v="42"/>
    <n v="27"/>
    <x v="9"/>
    <x v="9"/>
    <s v="Incorrect feedback to controls, nuisance trips or unsafe condition, and unreliable operation."/>
    <n v="9"/>
    <n v="5"/>
    <n v="4"/>
    <n v="7"/>
    <n v="3"/>
    <n v="1"/>
    <x v="15"/>
    <s v="Check sensor alignment, power and wiring; recalibrate and add diagnostics."/>
    <x v="4"/>
    <m/>
    <m/>
    <x v="0"/>
    <m/>
    <x v="0"/>
    <n v="3"/>
    <n v="1"/>
    <n v="21"/>
    <x v="1"/>
    <m/>
  </r>
  <r>
    <x v="811"/>
    <x v="0"/>
    <x v="0"/>
    <d v="2026-10-03T00:00:00"/>
    <x v="0"/>
    <m/>
    <m/>
    <s v="Hoist position fault"/>
    <x v="793"/>
    <d v="2026-10-03T17:59:00"/>
    <x v="30"/>
    <x v="11"/>
    <x v="42"/>
    <n v="16.8"/>
    <x v="11"/>
    <x v="11"/>
    <s v="Unable to lift/lower load, container handling interruption, and berth or yard productivity loss."/>
    <n v="9"/>
    <n v="6"/>
    <n v="4"/>
    <n v="7"/>
    <n v="3"/>
    <n v="6"/>
    <x v="30"/>
    <s v="Check hoist brakes, over-travel limit switches, inverter alarms, motor and encoder."/>
    <x v="4"/>
    <m/>
    <m/>
    <x v="1"/>
    <m/>
    <x v="0"/>
    <n v="3"/>
    <n v="6"/>
    <n v="126"/>
    <x v="1"/>
    <m/>
  </r>
  <r>
    <x v="812"/>
    <x v="0"/>
    <x v="0"/>
    <d v="2026-10-03T00:00:00"/>
    <x v="0"/>
    <m/>
    <m/>
    <s v="repeated hoist position fault"/>
    <x v="794"/>
    <d v="2026-10-03T18:34:00"/>
    <x v="32"/>
    <x v="11"/>
    <x v="42"/>
    <n v="28.2"/>
    <x v="11"/>
    <x v="11"/>
    <s v="Unable to lift/lower load, container handling interruption, and berth or yard productivity loss."/>
    <n v="9"/>
    <n v="6"/>
    <n v="4"/>
    <n v="7"/>
    <n v="3"/>
    <n v="6"/>
    <x v="30"/>
    <s v="Check hoist brakes, over-travel limit switches, inverter alarms, motor and encoder."/>
    <x v="4"/>
    <m/>
    <m/>
    <x v="1"/>
    <m/>
    <x v="0"/>
    <n v="3"/>
    <n v="6"/>
    <n v="126"/>
    <x v="1"/>
    <m/>
  </r>
  <r>
    <x v="813"/>
    <x v="9"/>
    <x v="1"/>
    <d v="2026-10-04T00:00:00"/>
    <x v="0"/>
    <m/>
    <m/>
    <s v="Low oil pressure"/>
    <x v="795"/>
    <d v="2026-10-04T09:30:00"/>
    <x v="1"/>
    <x v="11"/>
    <x v="42"/>
    <n v="12"/>
    <x v="24"/>
    <x v="24"/>
    <s v="Accelerated wear, overheating, reduced equipment life, and possible mechanical seizure."/>
    <n v="8"/>
    <n v="5"/>
    <n v="4"/>
    <n v="6"/>
    <n v="2"/>
    <n v="1"/>
    <x v="31"/>
    <s v="Investigate oil source; replace gaskets; clean and verify oil levels."/>
    <x v="4"/>
    <m/>
    <m/>
    <x v="0"/>
    <m/>
    <x v="1"/>
    <n v="2"/>
    <n v="1"/>
    <n v="12"/>
    <x v="1"/>
    <m/>
  </r>
  <r>
    <x v="814"/>
    <x v="1"/>
    <x v="1"/>
    <d v="2026-10-05T00:00:00"/>
    <x v="0"/>
    <m/>
    <m/>
    <s v="no power from Diesel"/>
    <x v="796"/>
    <d v="2026-10-04T23:30:00"/>
    <x v="31"/>
    <x v="11"/>
    <x v="43"/>
    <n v="3"/>
    <x v="3"/>
    <x v="3"/>
    <s v="Machine unavailable for service, immediate downtime, and possible operational backlog."/>
    <n v="8"/>
    <n v="6"/>
    <n v="3"/>
    <n v="6"/>
    <n v="4"/>
    <n v="2"/>
    <x v="1"/>
    <s v="Check battery/ECU/priming; verify fuel line and filters; test starter circuit."/>
    <x v="4"/>
    <m/>
    <m/>
    <x v="0"/>
    <m/>
    <x v="1"/>
    <n v="4"/>
    <n v="2"/>
    <n v="48"/>
    <x v="1"/>
    <m/>
  </r>
  <r>
    <x v="815"/>
    <x v="29"/>
    <x v="1"/>
    <d v="2026-10-05T00:00:00"/>
    <x v="0"/>
    <m/>
    <m/>
    <s v="No side shift"/>
    <x v="797"/>
    <d v="2026-10-05T22:07:00"/>
    <x v="28"/>
    <x v="11"/>
    <x v="43"/>
    <n v="6"/>
    <x v="4"/>
    <x v="4"/>
    <s v="Loss of command response, unsafe operating condition, and immediate operational downtime."/>
    <n v="8"/>
    <n v="6"/>
    <n v="3"/>
    <n v="6"/>
    <n v="2"/>
    <n v="2"/>
    <x v="27"/>
    <s v="Check control PLC, HMI comms, E-stop circuits; reload software if needed."/>
    <x v="4"/>
    <m/>
    <m/>
    <x v="0"/>
    <m/>
    <x v="1"/>
    <n v="2"/>
    <n v="2"/>
    <n v="24"/>
    <x v="1"/>
    <m/>
  </r>
  <r>
    <x v="816"/>
    <x v="12"/>
    <x v="1"/>
    <d v="2026-10-07T00:00:00"/>
    <x v="0"/>
    <m/>
    <m/>
    <s v="No side shift"/>
    <x v="798"/>
    <d v="2026-10-06T22:13:08"/>
    <x v="7"/>
    <x v="11"/>
    <x v="43"/>
    <n v="9.6"/>
    <x v="4"/>
    <x v="4"/>
    <s v="Loss of command response, unsafe operating condition, and immediate operational downtime."/>
    <n v="8"/>
    <n v="6"/>
    <n v="3"/>
    <n v="6"/>
    <n v="2"/>
    <n v="8"/>
    <x v="12"/>
    <s v="Check control PLC, HMI comms, E-stop circuits; reload software if needed."/>
    <x v="4"/>
    <m/>
    <m/>
    <x v="0"/>
    <m/>
    <x v="1"/>
    <n v="2"/>
    <n v="8"/>
    <n v="96"/>
    <x v="1"/>
    <m/>
  </r>
  <r>
    <x v="817"/>
    <x v="23"/>
    <x v="1"/>
    <d v="2026-10-07T00:00:00"/>
    <x v="1"/>
    <m/>
    <m/>
    <s v="twist lock motion over time"/>
    <x v="799"/>
    <d v="2026-10-07T23:22:00"/>
    <x v="10"/>
    <x v="11"/>
    <x v="43"/>
    <n v="30"/>
    <x v="8"/>
    <x v="8"/>
    <s v="Operational performance degradation and need for maintenance review."/>
    <n v="8"/>
    <n v="4"/>
    <n v="5"/>
    <n v="7"/>
    <n v="7"/>
    <n v="1"/>
    <x v="41"/>
    <s v="Inspect and test limit switches and end stops; verify encoder calibration and control logic; reset faults and perform functional test."/>
    <x v="4"/>
    <m/>
    <m/>
    <x v="0"/>
    <m/>
    <x v="0"/>
    <n v="7"/>
    <n v="1"/>
    <n v="49"/>
    <x v="1"/>
    <m/>
  </r>
  <r>
    <x v="818"/>
    <x v="32"/>
    <x v="1"/>
    <d v="2026-10-08T00:00:00"/>
    <x v="1"/>
    <m/>
    <m/>
    <s v="twistlock motion over time"/>
    <x v="800"/>
    <d v="2026-10-08T07:22:00"/>
    <x v="10"/>
    <x v="11"/>
    <x v="43"/>
    <n v="30"/>
    <x v="8"/>
    <x v="8"/>
    <s v="Operational performance degradation and need for maintenance review."/>
    <n v="8"/>
    <n v="4"/>
    <n v="5"/>
    <n v="7"/>
    <n v="7"/>
    <n v="1"/>
    <x v="41"/>
    <s v="Inspect and test limit switches and end stops; verify encoder calibration and control logic; reset faults and perform functional test."/>
    <x v="4"/>
    <m/>
    <m/>
    <x v="0"/>
    <m/>
    <x v="0"/>
    <n v="7"/>
    <n v="1"/>
    <n v="49"/>
    <x v="1"/>
    <m/>
  </r>
  <r>
    <x v="819"/>
    <x v="11"/>
    <x v="0"/>
    <d v="2026-10-08T00:00:00"/>
    <x v="1"/>
    <m/>
    <m/>
    <s v="no gantry movenment ( adjusted by manual"/>
    <x v="801"/>
    <d v="2026-10-08T23:10:07"/>
    <x v="10"/>
    <x v="11"/>
    <x v="43"/>
    <n v="30"/>
    <x v="12"/>
    <x v="12"/>
    <s v="Equipment cannot travel to position, causing job delay, queue buildup, and lower productivity."/>
    <n v="9"/>
    <n v="6"/>
    <n v="5"/>
    <n v="7"/>
    <n v="3"/>
    <n v="4"/>
    <x v="28"/>
    <s v="Inspect busbar/limit switches, travel drives and interlocks; test inverter and alignment."/>
    <x v="4"/>
    <m/>
    <m/>
    <x v="0"/>
    <m/>
    <x v="0"/>
    <n v="3"/>
    <n v="4"/>
    <n v="84"/>
    <x v="1"/>
    <m/>
  </r>
  <r>
    <x v="820"/>
    <x v="5"/>
    <x v="0"/>
    <d v="2026-10-09T00:00:00"/>
    <x v="0"/>
    <m/>
    <m/>
    <s v="joysticks holders"/>
    <x v="802"/>
    <d v="2026-10-09T16:41:00"/>
    <x v="73"/>
    <x v="11"/>
    <x v="43"/>
    <n v="28.799999999999997"/>
    <x v="19"/>
    <x v="19"/>
    <s v="Poor or no operator input response, erratic movement commands, and cycle interruption."/>
    <n v="9"/>
    <n v="5"/>
    <n v="4"/>
    <n v="7"/>
    <n v="3"/>
    <n v="1"/>
    <x v="15"/>
    <s v="Tighten/replace joystick and connectors; test in service mode."/>
    <x v="4"/>
    <m/>
    <m/>
    <x v="0"/>
    <m/>
    <x v="0"/>
    <n v="3"/>
    <n v="1"/>
    <n v="21"/>
    <x v="1"/>
    <m/>
  </r>
  <r>
    <x v="821"/>
    <x v="12"/>
    <x v="1"/>
    <d v="2026-10-09T00:00:00"/>
    <x v="0"/>
    <m/>
    <m/>
    <s v="no side-shift center"/>
    <x v="803"/>
    <d v="2026-10-09T17:21:00"/>
    <x v="39"/>
    <x v="11"/>
    <x v="43"/>
    <n v="34.799999999999997"/>
    <x v="4"/>
    <x v="4"/>
    <s v="Loss of command response, unsafe operating condition, and immediate operational downtime."/>
    <n v="8"/>
    <n v="6"/>
    <n v="5"/>
    <n v="7"/>
    <n v="2"/>
    <n v="8"/>
    <x v="7"/>
    <s v="Check control PLC, HMI comms, E-stop circuits; reload software if needed."/>
    <x v="4"/>
    <m/>
    <m/>
    <x v="1"/>
    <m/>
    <x v="0"/>
    <n v="2"/>
    <n v="8"/>
    <n v="112"/>
    <x v="1"/>
    <m/>
  </r>
  <r>
    <x v="822"/>
    <x v="11"/>
    <x v="0"/>
    <d v="2026-10-10T00:00:00"/>
    <x v="0"/>
    <m/>
    <m/>
    <s v="no hoist up movement"/>
    <x v="804"/>
    <d v="2026-10-10T08:17:00"/>
    <x v="22"/>
    <x v="11"/>
    <x v="43"/>
    <n v="25.2"/>
    <x v="11"/>
    <x v="11"/>
    <s v="Unable to lift/lower load, container handling interruption, and berth or yard productivity loss."/>
    <n v="9"/>
    <n v="6"/>
    <n v="4"/>
    <n v="7"/>
    <n v="3"/>
    <n v="7"/>
    <x v="32"/>
    <s v="Check hoist brakes, over-travel limit switches, inverter alarms, motor and encoder."/>
    <x v="4"/>
    <m/>
    <m/>
    <x v="1"/>
    <m/>
    <x v="0"/>
    <n v="3"/>
    <n v="7"/>
    <n v="147"/>
    <x v="1"/>
    <m/>
  </r>
  <r>
    <x v="823"/>
    <x v="29"/>
    <x v="1"/>
    <d v="2026-10-11T00:00:00"/>
    <x v="0"/>
    <m/>
    <m/>
    <s v="trolley overtravel fault"/>
    <x v="805"/>
    <d v="2026-10-11T06:53:00"/>
    <x v="30"/>
    <x v="11"/>
    <x v="43"/>
    <n v="16.8"/>
    <x v="8"/>
    <x v="8"/>
    <s v="Operational performance degradation and need for maintenance review."/>
    <n v="8"/>
    <n v="4"/>
    <n v="4"/>
    <n v="6"/>
    <n v="7"/>
    <n v="2"/>
    <x v="28"/>
    <s v="Inspect and test limit switches and end stops; verify encoder calibration and control logic; reset faults and perform functional test."/>
    <x v="4"/>
    <m/>
    <m/>
    <x v="0"/>
    <m/>
    <x v="1"/>
    <n v="7"/>
    <n v="2"/>
    <n v="84"/>
    <x v="1"/>
    <m/>
  </r>
  <r>
    <x v="824"/>
    <x v="11"/>
    <x v="0"/>
    <d v="2026-10-11T00:00:00"/>
    <x v="0"/>
    <m/>
    <m/>
    <s v="gantry left landside unticollision issue"/>
    <x v="806"/>
    <d v="2026-10-11T06:54:00"/>
    <x v="4"/>
    <x v="11"/>
    <x v="43"/>
    <n v="7.1999999999999993"/>
    <x v="16"/>
    <x v="16"/>
    <s v="Safety risk, structural damage, equipment outage, and possible container handling interruption."/>
    <n v="9"/>
    <n v="10"/>
    <n v="3"/>
    <n v="10"/>
    <n v="5"/>
    <n v="1"/>
    <x v="29"/>
    <s v="Perform collision RCA, inspect structures and revalidate anti-collision sensors; retrain operators."/>
    <x v="4"/>
    <m/>
    <m/>
    <x v="0"/>
    <m/>
    <x v="5"/>
    <n v="5"/>
    <n v="1"/>
    <n v="50"/>
    <x v="1"/>
    <m/>
  </r>
  <r>
    <x v="825"/>
    <x v="21"/>
    <x v="1"/>
    <d v="2026-10-11T00:00:00"/>
    <x v="0"/>
    <m/>
    <m/>
    <s v="side shift C.B trip"/>
    <x v="807"/>
    <d v="2026-10-11T07:48:52"/>
    <x v="36"/>
    <x v="11"/>
    <x v="43"/>
    <n v="17.399999999999999"/>
    <x v="25"/>
    <x v="25"/>
    <s v="Circuit isolation, equipment function loss, and recurring stoppage until root cause is removed."/>
    <n v="8"/>
    <n v="5"/>
    <n v="4"/>
    <n v="6"/>
    <n v="3"/>
    <n v="1"/>
    <x v="13"/>
    <s v="Investigate overload/short; inspect drive and cables; ramp test before release."/>
    <x v="4"/>
    <m/>
    <m/>
    <x v="0"/>
    <m/>
    <x v="1"/>
    <n v="3"/>
    <n v="1"/>
    <n v="18"/>
    <x v="1"/>
    <m/>
  </r>
  <r>
    <x v="826"/>
    <x v="36"/>
    <x v="1"/>
    <d v="2026-10-11T00:00:00"/>
    <x v="0"/>
    <m/>
    <m/>
    <s v="steering issue due to wrong pay intrance"/>
    <x v="808"/>
    <d v="2026-10-11T15:04:41"/>
    <x v="73"/>
    <x v="11"/>
    <x v="43"/>
    <n v="28.799999999999997"/>
    <x v="6"/>
    <x v="6"/>
    <s v="Mislanding, handling delay, risk of cargo/spreader damage, and reduced operating accuracy."/>
    <n v="8"/>
    <n v="6"/>
    <n v="4"/>
    <n v="6"/>
    <n v="8"/>
    <n v="1"/>
    <x v="1"/>
    <s v="Check landing sensors and operator guidance; calibrate spreader position sensors."/>
    <x v="4"/>
    <m/>
    <m/>
    <x v="0"/>
    <m/>
    <x v="1"/>
    <n v="8"/>
    <n v="1"/>
    <n v="48"/>
    <x v="1"/>
    <m/>
  </r>
  <r>
    <x v="827"/>
    <x v="1"/>
    <x v="1"/>
    <d v="2026-10-11T00:00:00"/>
    <x v="0"/>
    <m/>
    <m/>
    <s v="Gantry issue and call canceled"/>
    <x v="809"/>
    <d v="2026-10-11T15:17:18"/>
    <x v="31"/>
    <x v="11"/>
    <x v="43"/>
    <n v="3"/>
    <x v="12"/>
    <x v="12"/>
    <s v="Equipment cannot travel to position, causing job delay, queue buildup, and lower productivity."/>
    <n v="8"/>
    <n v="6"/>
    <n v="3"/>
    <n v="6"/>
    <n v="3"/>
    <n v="8"/>
    <x v="25"/>
    <s v="Inspect busbar/limit switches, travel drives and interlocks; test inverter and alignment."/>
    <x v="4"/>
    <m/>
    <m/>
    <x v="1"/>
    <m/>
    <x v="1"/>
    <n v="3"/>
    <n v="8"/>
    <n v="144"/>
    <x v="1"/>
    <m/>
  </r>
  <r>
    <x v="828"/>
    <x v="30"/>
    <x v="1"/>
    <d v="2026-10-11T00:00:00"/>
    <x v="0"/>
    <m/>
    <m/>
    <s v="steering issue due to wrong pay intrance"/>
    <x v="810"/>
    <d v="2026-10-11T15:44:00"/>
    <x v="28"/>
    <x v="11"/>
    <x v="43"/>
    <n v="6"/>
    <x v="6"/>
    <x v="6"/>
    <s v="Mislanding, handling delay, risk of cargo/spreader damage, and reduced operating accuracy."/>
    <n v="8"/>
    <n v="6"/>
    <n v="3"/>
    <n v="6"/>
    <n v="8"/>
    <n v="1"/>
    <x v="1"/>
    <s v="Check landing sensors and operator guidance; calibrate spreader position sensors."/>
    <x v="4"/>
    <m/>
    <m/>
    <x v="0"/>
    <m/>
    <x v="1"/>
    <n v="8"/>
    <n v="1"/>
    <n v="48"/>
    <x v="1"/>
    <m/>
  </r>
  <r>
    <x v="829"/>
    <x v="17"/>
    <x v="1"/>
    <d v="2026-10-11T00:00:00"/>
    <x v="0"/>
    <m/>
    <m/>
    <s v="twist lock motion over time"/>
    <x v="811"/>
    <d v="2026-10-11T16:00:00"/>
    <x v="57"/>
    <x v="11"/>
    <x v="43"/>
    <n v="3.5999999999999996"/>
    <x v="8"/>
    <x v="8"/>
    <s v="Operational performance degradation and need for maintenance review."/>
    <n v="8"/>
    <n v="4"/>
    <n v="3"/>
    <n v="6"/>
    <n v="7"/>
    <n v="2"/>
    <x v="28"/>
    <s v="Inspect and test limit switches and end stops; verify encoder calibration and control logic; reset faults and perform functional test."/>
    <x v="4"/>
    <m/>
    <m/>
    <x v="0"/>
    <m/>
    <x v="1"/>
    <n v="7"/>
    <n v="2"/>
    <n v="84"/>
    <x v="1"/>
    <m/>
  </r>
  <r>
    <x v="830"/>
    <x v="3"/>
    <x v="1"/>
    <d v="2026-10-11T00:00:00"/>
    <x v="0"/>
    <m/>
    <m/>
    <s v="Engine stop during gantry movement"/>
    <x v="812"/>
    <d v="2026-10-11T16:09:14"/>
    <x v="7"/>
    <x v="11"/>
    <x v="43"/>
    <n v="9.6"/>
    <x v="1"/>
    <x v="1"/>
    <s v="Reduced machine performance, slow operation, and risk of complete shutdown under load."/>
    <n v="8"/>
    <n v="6"/>
    <n v="3"/>
    <n v="6"/>
    <n v="4"/>
    <n v="1"/>
    <x v="27"/>
    <s v="Download engine ECU faults; inspect fuel/air filters; test turbo and injectors."/>
    <x v="4"/>
    <m/>
    <m/>
    <x v="0"/>
    <m/>
    <x v="1"/>
    <n v="4"/>
    <n v="1"/>
    <n v="24"/>
    <x v="1"/>
    <m/>
  </r>
  <r>
    <x v="831"/>
    <x v="11"/>
    <x v="0"/>
    <d v="2026-10-12T00:00:00"/>
    <x v="1"/>
    <m/>
    <m/>
    <s v="no unlock motion"/>
    <x v="813"/>
    <d v="2026-10-11T20:13:00"/>
    <x v="28"/>
    <x v="11"/>
    <x v="44"/>
    <n v="6"/>
    <x v="4"/>
    <x v="4"/>
    <s v="Loss of command response, unsafe operating condition, and immediate operational downtime."/>
    <n v="9"/>
    <n v="6"/>
    <n v="3"/>
    <n v="6"/>
    <n v="2"/>
    <n v="8"/>
    <x v="12"/>
    <s v="Check control PLC, HMI comms, E-stop circuits; reload software if needed."/>
    <x v="4"/>
    <m/>
    <m/>
    <x v="0"/>
    <m/>
    <x v="1"/>
    <n v="2"/>
    <n v="8"/>
    <n v="96"/>
    <x v="1"/>
    <m/>
  </r>
  <r>
    <x v="832"/>
    <x v="17"/>
    <x v="1"/>
    <d v="2026-10-12T00:00:00"/>
    <x v="1"/>
    <m/>
    <m/>
    <s v="no hoist movement"/>
    <x v="814"/>
    <d v="2026-10-12T06:02:00"/>
    <x v="30"/>
    <x v="11"/>
    <x v="44"/>
    <n v="16.8"/>
    <x v="11"/>
    <x v="11"/>
    <s v="Unable to lift/lower load, container handling interruption, and berth or yard productivity loss."/>
    <n v="8"/>
    <n v="6"/>
    <n v="4"/>
    <n v="6"/>
    <n v="3"/>
    <n v="2"/>
    <x v="14"/>
    <s v="Check hoist brakes, over-travel limit switches, inverter alarms, motor and encoder."/>
    <x v="4"/>
    <m/>
    <m/>
    <x v="0"/>
    <m/>
    <x v="1"/>
    <n v="3"/>
    <n v="2"/>
    <n v="36"/>
    <x v="1"/>
    <m/>
  </r>
  <r>
    <x v="833"/>
    <x v="30"/>
    <x v="1"/>
    <d v="2026-10-12T00:00:00"/>
    <x v="0"/>
    <m/>
    <m/>
    <s v="Trolley noise issue"/>
    <x v="815"/>
    <d v="2026-10-12T09:22:22"/>
    <x v="45"/>
    <x v="11"/>
    <x v="44"/>
    <n v="5.3999999999999995"/>
    <x v="2"/>
    <x v="2"/>
    <s v="Inability to position spreader correctly, cycle interruption, and handling delay."/>
    <n v="8"/>
    <n v="6"/>
    <n v="3"/>
    <n v="6"/>
    <n v="3"/>
    <n v="6"/>
    <x v="33"/>
    <s v="Inspect trolley drives, cable reels and limit switches; test trolley inverter."/>
    <x v="4"/>
    <m/>
    <m/>
    <x v="1"/>
    <m/>
    <x v="1"/>
    <n v="3"/>
    <n v="6"/>
    <n v="108"/>
    <x v="1"/>
    <m/>
  </r>
  <r>
    <x v="834"/>
    <x v="0"/>
    <x v="0"/>
    <d v="2026-10-12T00:00:00"/>
    <x v="0"/>
    <m/>
    <m/>
    <s v="Spreader landed hold fault"/>
    <x v="816"/>
    <d v="2026-10-12T12:28:54"/>
    <x v="14"/>
    <x v="11"/>
    <x v="44"/>
    <n v="7.8000000000000007"/>
    <x v="6"/>
    <x v="6"/>
    <s v="Mislanding, handling delay, risk of cargo/spreader damage, and reduced operating accuracy."/>
    <n v="9"/>
    <n v="6"/>
    <n v="3"/>
    <n v="6"/>
    <n v="8"/>
    <n v="1"/>
    <x v="1"/>
    <s v="Check landing sensors and operator guidance; calibrate spreader position sensors."/>
    <x v="4"/>
    <m/>
    <m/>
    <x v="0"/>
    <m/>
    <x v="1"/>
    <n v="8"/>
    <n v="1"/>
    <n v="48"/>
    <x v="1"/>
    <m/>
  </r>
  <r>
    <x v="835"/>
    <x v="20"/>
    <x v="1"/>
    <d v="2026-10-12T00:00:00"/>
    <x v="0"/>
    <m/>
    <m/>
    <s v="Power cable reel slack fault"/>
    <x v="817"/>
    <d v="2026-10-12T06:15:02"/>
    <x v="17"/>
    <x v="11"/>
    <x v="44"/>
    <n v="4.8"/>
    <x v="15"/>
    <x v="15"/>
    <s v="Complete equipment stoppage, loss of production, and potential reset/restart delays."/>
    <n v="8"/>
    <n v="9"/>
    <n v="3"/>
    <n v="9"/>
    <n v="7"/>
    <n v="1"/>
    <x v="22"/>
    <s v="Check substation logs, verify supply and UPS; implement auto-recovery and alarm escalation."/>
    <x v="4"/>
    <m/>
    <m/>
    <x v="0"/>
    <m/>
    <x v="4"/>
    <n v="7"/>
    <n v="1"/>
    <n v="63"/>
    <x v="1"/>
    <m/>
  </r>
  <r>
    <x v="836"/>
    <x v="3"/>
    <x v="1"/>
    <d v="2026-10-13T00:00:00"/>
    <x v="0"/>
    <m/>
    <m/>
    <s v="24v battery terminal problem"/>
    <x v="818"/>
    <d v="2026-10-13T09:05:30"/>
    <x v="17"/>
    <x v="11"/>
    <x v="44"/>
    <n v="4.8"/>
    <x v="5"/>
    <x v="5"/>
    <s v="Operational performance degradation and need for maintenance review."/>
    <n v="8"/>
    <n v="0"/>
    <n v="3"/>
    <n v="6"/>
    <n v="5"/>
    <n v="5"/>
    <x v="21"/>
    <s v="Review failure &amp; perform RCA"/>
    <x v="4"/>
    <m/>
    <m/>
    <x v="1"/>
    <m/>
    <x v="1"/>
    <n v="5"/>
    <n v="5"/>
    <n v="150"/>
    <x v="1"/>
    <m/>
  </r>
  <r>
    <x v="837"/>
    <x v="1"/>
    <x v="1"/>
    <d v="2026-10-13T00:00:00"/>
    <x v="0"/>
    <m/>
    <m/>
    <s v="no diesel run - plc stop"/>
    <x v="819"/>
    <d v="2026-10-13T09:20:12"/>
    <x v="7"/>
    <x v="11"/>
    <x v="44"/>
    <n v="9.6"/>
    <x v="3"/>
    <x v="3"/>
    <s v="Machine unavailable for service, immediate downtime, and possible operational backlog."/>
    <n v="8"/>
    <n v="6"/>
    <n v="3"/>
    <n v="6"/>
    <n v="4"/>
    <n v="2"/>
    <x v="1"/>
    <s v="Check battery/ECU/priming; verify fuel line and filters; test starter circuit."/>
    <x v="4"/>
    <m/>
    <m/>
    <x v="0"/>
    <m/>
    <x v="1"/>
    <n v="4"/>
    <n v="2"/>
    <n v="48"/>
    <x v="1"/>
    <m/>
  </r>
  <r>
    <x v="838"/>
    <x v="55"/>
    <x v="1"/>
    <d v="2026-10-13T00:00:00"/>
    <x v="1"/>
    <m/>
    <m/>
    <s v="contact plate b1 sensor active in 3A"/>
    <x v="820"/>
    <d v="2026-10-13T12:28:01"/>
    <x v="5"/>
    <x v="11"/>
    <x v="44"/>
    <n v="8.4"/>
    <x v="9"/>
    <x v="9"/>
    <s v="Incorrect feedback to controls, nuisance trips or unsafe condition, and unreliable operation."/>
    <n v="8"/>
    <n v="5"/>
    <n v="3"/>
    <n v="6"/>
    <n v="3"/>
    <n v="1"/>
    <x v="13"/>
    <s v="Check sensor alignment, power and wiring; recalibrate and add diagnostics."/>
    <x v="4"/>
    <s v="checked found no issue"/>
    <s v="OP fault"/>
    <x v="0"/>
    <d v="2026-08-18T00:00:00"/>
    <x v="1"/>
    <n v="3"/>
    <n v="1"/>
    <n v="18"/>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94">
  <r>
    <x v="0"/>
    <s v="EH01"/>
    <n v="26267"/>
    <n v="325"/>
    <s v="EH01"/>
    <x v="0"/>
    <s v="TIME"/>
    <n v="138"/>
    <n v="138"/>
    <n v="3"/>
    <s v="h"/>
    <x v="0"/>
  </r>
  <r>
    <x v="0"/>
    <s v="EH01"/>
    <n v="25255"/>
    <n v="325"/>
    <s v="EH01"/>
    <x v="1"/>
    <s v="TIME"/>
    <n v="135"/>
    <n v="135"/>
    <n v="0"/>
    <s v="h"/>
    <x v="1"/>
  </r>
  <r>
    <x v="0"/>
    <s v="EH01"/>
    <n v="23519"/>
    <n v="325"/>
    <s v="EH01"/>
    <x v="2"/>
    <s v="TIME"/>
    <n v="135"/>
    <n v="135"/>
    <n v="0"/>
    <s v="h"/>
    <x v="2"/>
  </r>
  <r>
    <x v="0"/>
    <s v="EH01"/>
    <n v="27110"/>
    <n v="325"/>
    <s v="EH01"/>
    <x v="3"/>
    <s v="TIME"/>
    <n v="138"/>
    <n v="138"/>
    <n v="0"/>
    <s v="h"/>
    <x v="0"/>
  </r>
  <r>
    <x v="0"/>
    <s v="EH01"/>
    <n v="31931"/>
    <n v="325"/>
    <s v="EH01"/>
    <x v="4"/>
    <s v="TIME"/>
    <n v="146"/>
    <n v="146"/>
    <n v="7"/>
    <s v="h"/>
    <x v="3"/>
  </r>
  <r>
    <x v="0"/>
    <s v="EH01"/>
    <n v="28999"/>
    <n v="325"/>
    <s v="EH01"/>
    <x v="5"/>
    <s v="TIME"/>
    <n v="139"/>
    <n v="139"/>
    <n v="1"/>
    <s v="h"/>
    <x v="4"/>
  </r>
  <r>
    <x v="0"/>
    <s v="EH01"/>
    <n v="29796"/>
    <n v="325"/>
    <s v="EH01"/>
    <x v="6"/>
    <s v="TIME"/>
    <n v="139"/>
    <n v="139"/>
    <n v="0"/>
    <s v="h"/>
    <x v="5"/>
  </r>
  <r>
    <x v="0"/>
    <s v="EH01"/>
    <n v="24427"/>
    <n v="325"/>
    <s v="EH01"/>
    <x v="7"/>
    <s v="TIME"/>
    <n v="135"/>
    <n v="135"/>
    <n v="0"/>
    <s v="h"/>
    <x v="6"/>
  </r>
  <r>
    <x v="0"/>
    <s v="EH01"/>
    <n v="32922"/>
    <n v="325"/>
    <s v="EH01"/>
    <x v="8"/>
    <s v="TIME"/>
    <n v="146"/>
    <n v="146"/>
    <n v="0"/>
    <s v="h"/>
    <x v="7"/>
  </r>
  <r>
    <x v="0"/>
    <s v="EH01"/>
    <n v="30915"/>
    <n v="325"/>
    <s v="EH01"/>
    <x v="9"/>
    <s v="TIME"/>
    <n v="139"/>
    <n v="139"/>
    <n v="0"/>
    <s v="h"/>
    <x v="8"/>
  </r>
  <r>
    <x v="0"/>
    <s v="EH01"/>
    <n v="28102"/>
    <n v="325"/>
    <s v="EH01"/>
    <x v="10"/>
    <s v="TIME"/>
    <n v="138"/>
    <n v="138"/>
    <n v="0"/>
    <s v="h"/>
    <x v="9"/>
  </r>
  <r>
    <x v="0"/>
    <s v="EH02"/>
    <n v="26269"/>
    <n v="326"/>
    <s v="EH02"/>
    <x v="0"/>
    <s v="TIME"/>
    <n v="205"/>
    <n v="205"/>
    <n v="0"/>
    <s v="h"/>
    <x v="0"/>
  </r>
  <r>
    <x v="0"/>
    <s v="EH02"/>
    <n v="25257"/>
    <n v="326"/>
    <s v="EH02"/>
    <x v="1"/>
    <s v="TIME"/>
    <n v="205"/>
    <n v="205"/>
    <n v="0"/>
    <s v="h"/>
    <x v="1"/>
  </r>
  <r>
    <x v="0"/>
    <s v="EH02"/>
    <n v="27112"/>
    <n v="326"/>
    <s v="EH02"/>
    <x v="3"/>
    <s v="TIME"/>
    <n v="210"/>
    <n v="210"/>
    <n v="5"/>
    <s v="h"/>
    <x v="0"/>
  </r>
  <r>
    <x v="0"/>
    <s v="EH02"/>
    <n v="31933"/>
    <n v="326"/>
    <s v="EH02"/>
    <x v="4"/>
    <s v="TIME"/>
    <n v="220"/>
    <n v="220"/>
    <n v="9"/>
    <s v="h"/>
    <x v="3"/>
  </r>
  <r>
    <x v="0"/>
    <s v="EH02"/>
    <n v="29798"/>
    <n v="326"/>
    <s v="EH02"/>
    <x v="6"/>
    <s v="TIME"/>
    <n v="211"/>
    <n v="211"/>
    <n v="0"/>
    <s v="h"/>
    <x v="5"/>
  </r>
  <r>
    <x v="0"/>
    <s v="EH02"/>
    <n v="23521"/>
    <n v="326"/>
    <s v="EH02"/>
    <x v="2"/>
    <s v="TIME"/>
    <n v="203"/>
    <n v="203"/>
    <n v="0"/>
    <s v="h"/>
    <x v="2"/>
  </r>
  <r>
    <x v="0"/>
    <s v="EH02"/>
    <n v="24429"/>
    <n v="326"/>
    <s v="EH02"/>
    <x v="7"/>
    <s v="TIME"/>
    <n v="205"/>
    <n v="205"/>
    <n v="2"/>
    <s v="h"/>
    <x v="6"/>
  </r>
  <r>
    <x v="0"/>
    <s v="EH02"/>
    <n v="32924"/>
    <n v="326"/>
    <s v="EH02"/>
    <x v="8"/>
    <s v="TIME"/>
    <n v="220"/>
    <n v="220"/>
    <n v="0"/>
    <s v="h"/>
    <x v="7"/>
  </r>
  <r>
    <x v="0"/>
    <s v="EH02"/>
    <n v="30917"/>
    <n v="326"/>
    <s v="EH02"/>
    <x v="9"/>
    <s v="TIME"/>
    <n v="211"/>
    <n v="211"/>
    <n v="0"/>
    <s v="h"/>
    <x v="8"/>
  </r>
  <r>
    <x v="0"/>
    <s v="EH02"/>
    <n v="29001"/>
    <n v="326"/>
    <s v="EH02"/>
    <x v="5"/>
    <s v="TIME"/>
    <n v="211"/>
    <n v="211"/>
    <n v="1"/>
    <s v="h"/>
    <x v="4"/>
  </r>
  <r>
    <x v="0"/>
    <s v="EH02"/>
    <n v="28104"/>
    <n v="326"/>
    <s v="EH02"/>
    <x v="10"/>
    <s v="TIME"/>
    <n v="210"/>
    <n v="210"/>
    <n v="0"/>
    <s v="h"/>
    <x v="9"/>
  </r>
  <r>
    <x v="0"/>
    <s v="EH03"/>
    <n v="26271"/>
    <n v="327"/>
    <s v="EH03"/>
    <x v="0"/>
    <s v="TIME"/>
    <n v="18"/>
    <n v="44"/>
    <n v="1"/>
    <s v="h"/>
    <x v="0"/>
  </r>
  <r>
    <x v="0"/>
    <s v="EH03"/>
    <n v="31935"/>
    <n v="327"/>
    <s v="EH03"/>
    <x v="4"/>
    <s v="TIME"/>
    <n v="22"/>
    <n v="48"/>
    <n v="0"/>
    <s v="h"/>
    <x v="3"/>
  </r>
  <r>
    <x v="0"/>
    <s v="EH03"/>
    <n v="27114"/>
    <n v="327"/>
    <s v="EH03"/>
    <x v="3"/>
    <s v="TIME"/>
    <n v="19"/>
    <n v="45"/>
    <n v="1"/>
    <s v="h"/>
    <x v="0"/>
  </r>
  <r>
    <x v="0"/>
    <s v="EH03"/>
    <n v="23523"/>
    <n v="327"/>
    <s v="EH03"/>
    <x v="2"/>
    <s v="TIME"/>
    <n v="16"/>
    <n v="42"/>
    <n v="3"/>
    <s v="h"/>
    <x v="2"/>
  </r>
  <r>
    <x v="0"/>
    <s v="EH03"/>
    <n v="29800"/>
    <n v="327"/>
    <s v="EH03"/>
    <x v="6"/>
    <s v="TIME"/>
    <n v="22"/>
    <n v="48"/>
    <n v="0"/>
    <s v="h"/>
    <x v="5"/>
  </r>
  <r>
    <x v="0"/>
    <s v="EH03"/>
    <n v="24431"/>
    <n v="327"/>
    <s v="EH03"/>
    <x v="7"/>
    <s v="TIME"/>
    <n v="16"/>
    <n v="42"/>
    <n v="0"/>
    <s v="h"/>
    <x v="6"/>
  </r>
  <r>
    <x v="0"/>
    <s v="EH03"/>
    <n v="32926"/>
    <n v="327"/>
    <s v="EH03"/>
    <x v="8"/>
    <s v="TIME"/>
    <n v="23"/>
    <n v="49"/>
    <n v="1"/>
    <s v="h"/>
    <x v="7"/>
  </r>
  <r>
    <x v="0"/>
    <s v="EH03"/>
    <n v="30919"/>
    <n v="327"/>
    <s v="EH03"/>
    <x v="9"/>
    <s v="TIME"/>
    <n v="22"/>
    <n v="48"/>
    <n v="0"/>
    <s v="h"/>
    <x v="8"/>
  </r>
  <r>
    <x v="0"/>
    <s v="EH03"/>
    <n v="28106"/>
    <n v="327"/>
    <s v="EH03"/>
    <x v="10"/>
    <s v="TIME"/>
    <n v="21"/>
    <n v="47"/>
    <n v="2"/>
    <s v="h"/>
    <x v="9"/>
  </r>
  <r>
    <x v="0"/>
    <s v="EH03"/>
    <n v="29003"/>
    <n v="327"/>
    <s v="EH03"/>
    <x v="5"/>
    <s v="TIME"/>
    <n v="22"/>
    <n v="48"/>
    <n v="1"/>
    <s v="h"/>
    <x v="4"/>
  </r>
  <r>
    <x v="0"/>
    <s v="EH04"/>
    <n v="26273"/>
    <n v="328"/>
    <s v="EH04"/>
    <x v="0"/>
    <s v="TIME"/>
    <n v="22"/>
    <n v="22"/>
    <n v="0"/>
    <s v="h"/>
    <x v="0"/>
  </r>
  <r>
    <x v="0"/>
    <s v="EH04"/>
    <n v="31937"/>
    <n v="328"/>
    <s v="EH04"/>
    <x v="4"/>
    <s v="TIME"/>
    <n v="24"/>
    <n v="24"/>
    <n v="0"/>
    <s v="h"/>
    <x v="3"/>
  </r>
  <r>
    <x v="0"/>
    <s v="EH04"/>
    <n v="25261"/>
    <n v="328"/>
    <s v="EH04"/>
    <x v="1"/>
    <s v="TIME"/>
    <n v="22"/>
    <n v="22"/>
    <n v="3"/>
    <s v="h"/>
    <x v="1"/>
  </r>
  <r>
    <x v="0"/>
    <s v="EH04"/>
    <n v="27116"/>
    <n v="328"/>
    <s v="EH04"/>
    <x v="3"/>
    <s v="TIME"/>
    <n v="22"/>
    <n v="22"/>
    <n v="0"/>
    <s v="h"/>
    <x v="0"/>
  </r>
  <r>
    <x v="0"/>
    <s v="EH04"/>
    <n v="23525"/>
    <n v="328"/>
    <s v="EH04"/>
    <x v="2"/>
    <s v="TIME"/>
    <n v="18"/>
    <n v="18"/>
    <n v="2"/>
    <s v="h"/>
    <x v="2"/>
  </r>
  <r>
    <x v="0"/>
    <s v="EH04"/>
    <n v="29802"/>
    <n v="328"/>
    <s v="EH04"/>
    <x v="6"/>
    <s v="TIME"/>
    <n v="24"/>
    <n v="24"/>
    <n v="0"/>
    <s v="h"/>
    <x v="5"/>
  </r>
  <r>
    <x v="0"/>
    <s v="EH04"/>
    <n v="24433"/>
    <n v="328"/>
    <s v="EH04"/>
    <x v="7"/>
    <s v="TIME"/>
    <n v="19"/>
    <n v="19"/>
    <n v="1"/>
    <s v="h"/>
    <x v="6"/>
  </r>
  <r>
    <x v="0"/>
    <s v="EH04"/>
    <n v="32928"/>
    <n v="328"/>
    <s v="EH04"/>
    <x v="8"/>
    <s v="TIME"/>
    <n v="26"/>
    <n v="26"/>
    <n v="2"/>
    <s v="h"/>
    <x v="7"/>
  </r>
  <r>
    <x v="0"/>
    <s v="EH04"/>
    <n v="28108"/>
    <n v="328"/>
    <s v="EH04"/>
    <x v="10"/>
    <s v="TIME"/>
    <n v="23"/>
    <n v="23"/>
    <n v="1"/>
    <s v="h"/>
    <x v="9"/>
  </r>
  <r>
    <x v="0"/>
    <s v="EH04"/>
    <n v="29005"/>
    <n v="328"/>
    <s v="EH04"/>
    <x v="5"/>
    <s v="TIME"/>
    <n v="24"/>
    <n v="24"/>
    <n v="1"/>
    <s v="h"/>
    <x v="4"/>
  </r>
  <r>
    <x v="0"/>
    <s v="EH04"/>
    <n v="30921"/>
    <n v="328"/>
    <s v="EH04"/>
    <x v="9"/>
    <s v="TIME"/>
    <n v="24"/>
    <n v="24"/>
    <n v="0"/>
    <s v="h"/>
    <x v="8"/>
  </r>
  <r>
    <x v="1"/>
    <s v="FL01"/>
    <n v="32930"/>
    <n v="329"/>
    <s v="FL01"/>
    <x v="8"/>
    <s v="TIME"/>
    <n v="239"/>
    <n v="239"/>
    <n v="0"/>
    <s v="h"/>
    <x v="7"/>
  </r>
  <r>
    <x v="1"/>
    <s v="FL01"/>
    <n v="28110"/>
    <n v="329"/>
    <s v="FL01"/>
    <x v="10"/>
    <s v="TIME"/>
    <n v="186"/>
    <n v="186"/>
    <n v="0"/>
    <s v="h"/>
    <x v="9"/>
  </r>
  <r>
    <x v="1"/>
    <s v="FL01"/>
    <n v="29007"/>
    <n v="329"/>
    <s v="FL01"/>
    <x v="5"/>
    <s v="TIME"/>
    <n v="186"/>
    <n v="186"/>
    <n v="0"/>
    <s v="h"/>
    <x v="4"/>
  </r>
  <r>
    <x v="1"/>
    <s v="FL01"/>
    <n v="23527"/>
    <n v="329"/>
    <s v="FL01"/>
    <x v="2"/>
    <s v="TIME"/>
    <n v="166"/>
    <n v="166"/>
    <n v="0"/>
    <s v="h"/>
    <x v="2"/>
  </r>
  <r>
    <x v="1"/>
    <s v="FL01"/>
    <n v="29804"/>
    <n v="329"/>
    <s v="FL01"/>
    <x v="6"/>
    <s v="TIME"/>
    <n v="235"/>
    <n v="235"/>
    <n v="49"/>
    <s v="h"/>
    <x v="5"/>
  </r>
  <r>
    <x v="1"/>
    <s v="FL01"/>
    <n v="26275"/>
    <n v="329"/>
    <s v="FL01"/>
    <x v="0"/>
    <s v="TIME"/>
    <n v="186"/>
    <n v="186"/>
    <n v="8"/>
    <s v="h"/>
    <x v="0"/>
  </r>
  <r>
    <x v="1"/>
    <s v="FL01"/>
    <n v="31939"/>
    <n v="329"/>
    <s v="FL01"/>
    <x v="4"/>
    <s v="TIME"/>
    <n v="239"/>
    <n v="239"/>
    <n v="0"/>
    <s v="h"/>
    <x v="3"/>
  </r>
  <r>
    <x v="1"/>
    <s v="FL01"/>
    <n v="27308"/>
    <n v="329"/>
    <s v="FL01"/>
    <x v="11"/>
    <s v="TIME"/>
    <n v="183"/>
    <n v="183"/>
    <n v="5"/>
    <s v="h"/>
    <x v="1"/>
  </r>
  <r>
    <x v="1"/>
    <s v="FL01"/>
    <n v="30923"/>
    <n v="329"/>
    <s v="FL01"/>
    <x v="9"/>
    <s v="TIME"/>
    <n v="239"/>
    <n v="239"/>
    <n v="4"/>
    <s v="h"/>
    <x v="8"/>
  </r>
  <r>
    <x v="1"/>
    <s v="FL01"/>
    <n v="27118"/>
    <n v="329"/>
    <s v="FL01"/>
    <x v="3"/>
    <s v="TIME"/>
    <n v="186"/>
    <n v="186"/>
    <n v="0"/>
    <s v="h"/>
    <x v="0"/>
  </r>
  <r>
    <x v="2"/>
    <s v="RS01"/>
    <n v="28991"/>
    <n v="330"/>
    <s v="RS01"/>
    <x v="5"/>
    <s v="TIME"/>
    <n v="161"/>
    <n v="161"/>
    <n v="3"/>
    <s v="h"/>
    <x v="4"/>
  </r>
  <r>
    <x v="2"/>
    <s v="RS01"/>
    <n v="28094"/>
    <n v="330"/>
    <s v="RS01"/>
    <x v="10"/>
    <s v="TIME"/>
    <n v="158"/>
    <n v="158"/>
    <n v="2"/>
    <s v="h"/>
    <x v="9"/>
  </r>
  <r>
    <x v="2"/>
    <s v="RS01"/>
    <n v="32914"/>
    <n v="330"/>
    <s v="RS01"/>
    <x v="8"/>
    <s v="TIME"/>
    <n v="171"/>
    <n v="171"/>
    <n v="0"/>
    <s v="h"/>
    <x v="7"/>
  </r>
  <r>
    <x v="2"/>
    <s v="RS01"/>
    <n v="30907"/>
    <n v="330"/>
    <s v="RS01"/>
    <x v="9"/>
    <s v="TIME"/>
    <n v="168"/>
    <n v="168"/>
    <n v="3"/>
    <s v="h"/>
    <x v="8"/>
  </r>
  <r>
    <x v="2"/>
    <s v="RS01"/>
    <n v="24419"/>
    <n v="330"/>
    <s v="RS01"/>
    <x v="7"/>
    <s v="TIME"/>
    <n v="151"/>
    <n v="151"/>
    <n v="1"/>
    <s v="h"/>
    <x v="6"/>
  </r>
  <r>
    <x v="2"/>
    <s v="RS01"/>
    <n v="29788"/>
    <n v="330"/>
    <s v="RS01"/>
    <x v="6"/>
    <s v="TIME"/>
    <n v="165"/>
    <n v="165"/>
    <n v="4"/>
    <s v="h"/>
    <x v="5"/>
  </r>
  <r>
    <x v="2"/>
    <s v="RS01"/>
    <n v="31923"/>
    <n v="330"/>
    <s v="RS01"/>
    <x v="4"/>
    <s v="TIME"/>
    <n v="171"/>
    <n v="171"/>
    <n v="3"/>
    <s v="h"/>
    <x v="3"/>
  </r>
  <r>
    <x v="2"/>
    <s v="RS01"/>
    <n v="26259"/>
    <n v="330"/>
    <s v="RS01"/>
    <x v="0"/>
    <s v="TIME"/>
    <n v="156"/>
    <n v="156"/>
    <n v="4"/>
    <s v="h"/>
    <x v="0"/>
  </r>
  <r>
    <x v="2"/>
    <s v="RS01"/>
    <n v="23511"/>
    <n v="330"/>
    <s v="RS01"/>
    <x v="2"/>
    <s v="TIME"/>
    <n v="150"/>
    <n v="150"/>
    <n v="1"/>
    <s v="h"/>
    <x v="2"/>
  </r>
  <r>
    <x v="2"/>
    <s v="RS01"/>
    <n v="27102"/>
    <n v="330"/>
    <s v="RS01"/>
    <x v="3"/>
    <s v="TIME"/>
    <n v="156"/>
    <n v="156"/>
    <n v="0"/>
    <s v="h"/>
    <x v="0"/>
  </r>
  <r>
    <x v="2"/>
    <s v="RS02"/>
    <n v="31925"/>
    <n v="331"/>
    <s v="RS02"/>
    <x v="4"/>
    <s v="TIME"/>
    <n v="100"/>
    <n v="100"/>
    <n v="1"/>
    <s v="h"/>
    <x v="3"/>
  </r>
  <r>
    <x v="2"/>
    <s v="RS02"/>
    <n v="28993"/>
    <n v="331"/>
    <s v="RS02"/>
    <x v="5"/>
    <s v="TIME"/>
    <n v="99"/>
    <n v="99"/>
    <n v="1"/>
    <s v="h"/>
    <x v="4"/>
  </r>
  <r>
    <x v="2"/>
    <s v="RS02"/>
    <n v="30909"/>
    <n v="331"/>
    <s v="RS02"/>
    <x v="9"/>
    <s v="TIME"/>
    <n v="99"/>
    <n v="99"/>
    <n v="0"/>
    <s v="h"/>
    <x v="8"/>
  </r>
  <r>
    <x v="2"/>
    <s v="RS02"/>
    <n v="28096"/>
    <n v="331"/>
    <s v="RS02"/>
    <x v="10"/>
    <s v="TIME"/>
    <n v="98"/>
    <n v="98"/>
    <n v="0"/>
    <s v="h"/>
    <x v="9"/>
  </r>
  <r>
    <x v="2"/>
    <s v="RS02"/>
    <n v="29790"/>
    <n v="331"/>
    <s v="RS02"/>
    <x v="6"/>
    <s v="TIME"/>
    <n v="99"/>
    <n v="99"/>
    <n v="0"/>
    <s v="h"/>
    <x v="5"/>
  </r>
  <r>
    <x v="2"/>
    <s v="RS02"/>
    <n v="32916"/>
    <n v="331"/>
    <s v="RS02"/>
    <x v="8"/>
    <s v="TIME"/>
    <n v="100"/>
    <n v="100"/>
    <n v="0"/>
    <s v="h"/>
    <x v="7"/>
  </r>
  <r>
    <x v="2"/>
    <s v="RS02"/>
    <n v="24421"/>
    <n v="331"/>
    <s v="RS02"/>
    <x v="7"/>
    <s v="TIME"/>
    <n v="92"/>
    <n v="92"/>
    <n v="0"/>
    <s v="h"/>
    <x v="6"/>
  </r>
  <r>
    <x v="2"/>
    <s v="RS02"/>
    <n v="26261"/>
    <n v="331"/>
    <s v="RS02"/>
    <x v="0"/>
    <s v="TIME"/>
    <n v="97"/>
    <n v="97"/>
    <n v="0"/>
    <s v="h"/>
    <x v="0"/>
  </r>
  <r>
    <x v="2"/>
    <s v="RS02"/>
    <n v="25249"/>
    <n v="331"/>
    <s v="RS02"/>
    <x v="1"/>
    <s v="TIME"/>
    <n v="97"/>
    <n v="97"/>
    <n v="4"/>
    <s v="h"/>
    <x v="1"/>
  </r>
  <r>
    <x v="2"/>
    <s v="RS02"/>
    <n v="23513"/>
    <n v="331"/>
    <s v="RS02"/>
    <x v="2"/>
    <s v="TIME"/>
    <n v="92"/>
    <n v="92"/>
    <n v="3"/>
    <s v="h"/>
    <x v="2"/>
  </r>
  <r>
    <x v="2"/>
    <s v="RS02"/>
    <n v="27104"/>
    <n v="331"/>
    <s v="RS02"/>
    <x v="3"/>
    <s v="TIME"/>
    <n v="98"/>
    <n v="98"/>
    <n v="1"/>
    <s v="h"/>
    <x v="0"/>
  </r>
  <r>
    <x v="2"/>
    <s v="RS03"/>
    <n v="31927"/>
    <n v="332"/>
    <s v="RS03"/>
    <x v="4"/>
    <s v="TIME"/>
    <n v="235"/>
    <n v="235"/>
    <n v="9"/>
    <s v="h"/>
    <x v="3"/>
  </r>
  <r>
    <x v="2"/>
    <s v="RS03"/>
    <n v="24423"/>
    <n v="332"/>
    <s v="RS03"/>
    <x v="7"/>
    <s v="TIME"/>
    <n v="181"/>
    <n v="181"/>
    <n v="0"/>
    <s v="h"/>
    <x v="6"/>
  </r>
  <r>
    <x v="2"/>
    <s v="RS03"/>
    <n v="30911"/>
    <n v="332"/>
    <s v="RS03"/>
    <x v="9"/>
    <s v="TIME"/>
    <n v="226"/>
    <n v="226"/>
    <n v="6"/>
    <s v="h"/>
    <x v="8"/>
  </r>
  <r>
    <x v="2"/>
    <s v="RS03"/>
    <n v="32918"/>
    <n v="332"/>
    <s v="RS03"/>
    <x v="8"/>
    <s v="TIME"/>
    <n v="254"/>
    <n v="254"/>
    <n v="19"/>
    <s v="h"/>
    <x v="7"/>
  </r>
  <r>
    <x v="2"/>
    <s v="RS03"/>
    <n v="26263"/>
    <n v="332"/>
    <s v="RS03"/>
    <x v="0"/>
    <s v="TIME"/>
    <n v="188"/>
    <n v="188"/>
    <n v="7"/>
    <s v="h"/>
    <x v="0"/>
  </r>
  <r>
    <x v="2"/>
    <s v="RS03"/>
    <n v="28098"/>
    <n v="332"/>
    <s v="RS03"/>
    <x v="10"/>
    <s v="TIME"/>
    <n v="197"/>
    <n v="197"/>
    <n v="9"/>
    <s v="h"/>
    <x v="9"/>
  </r>
  <r>
    <x v="2"/>
    <s v="RS03"/>
    <n v="29792"/>
    <n v="332"/>
    <s v="RS03"/>
    <x v="6"/>
    <s v="TIME"/>
    <n v="220"/>
    <n v="220"/>
    <n v="13"/>
    <s v="h"/>
    <x v="5"/>
  </r>
  <r>
    <x v="2"/>
    <s v="RS03"/>
    <n v="23515"/>
    <n v="332"/>
    <s v="RS03"/>
    <x v="2"/>
    <s v="TIME"/>
    <n v="181"/>
    <n v="181"/>
    <n v="0"/>
    <s v="h"/>
    <x v="2"/>
  </r>
  <r>
    <x v="2"/>
    <s v="RS03"/>
    <n v="25251"/>
    <n v="332"/>
    <s v="RS03"/>
    <x v="1"/>
    <s v="TIME"/>
    <n v="181"/>
    <n v="181"/>
    <n v="0"/>
    <s v="h"/>
    <x v="1"/>
  </r>
  <r>
    <x v="2"/>
    <s v="RS03"/>
    <n v="27106"/>
    <n v="332"/>
    <s v="RS03"/>
    <x v="3"/>
    <s v="TIME"/>
    <n v="188"/>
    <n v="188"/>
    <n v="0"/>
    <s v="h"/>
    <x v="0"/>
  </r>
  <r>
    <x v="2"/>
    <s v="RS03"/>
    <n v="28995"/>
    <n v="332"/>
    <s v="RS03"/>
    <x v="5"/>
    <s v="TIME"/>
    <n v="207"/>
    <n v="207"/>
    <n v="10"/>
    <s v="h"/>
    <x v="4"/>
  </r>
  <r>
    <x v="2"/>
    <s v="RS04"/>
    <n v="31929"/>
    <n v="333"/>
    <s v="RS04"/>
    <x v="4"/>
    <s v="TIME"/>
    <n v="43"/>
    <n v="45"/>
    <n v="1"/>
    <s v="h"/>
    <x v="3"/>
  </r>
  <r>
    <x v="2"/>
    <s v="RS04"/>
    <n v="24425"/>
    <n v="333"/>
    <s v="RS04"/>
    <x v="7"/>
    <s v="TIME"/>
    <n v="31"/>
    <n v="33"/>
    <n v="2"/>
    <s v="h"/>
    <x v="6"/>
  </r>
  <r>
    <x v="2"/>
    <s v="RS04"/>
    <n v="30913"/>
    <n v="333"/>
    <s v="RS04"/>
    <x v="9"/>
    <s v="TIME"/>
    <n v="42"/>
    <n v="44"/>
    <n v="0"/>
    <s v="h"/>
    <x v="8"/>
  </r>
  <r>
    <x v="2"/>
    <s v="RS04"/>
    <n v="32920"/>
    <n v="333"/>
    <s v="RS04"/>
    <x v="8"/>
    <s v="TIME"/>
    <n v="43"/>
    <n v="45"/>
    <n v="0"/>
    <s v="h"/>
    <x v="7"/>
  </r>
  <r>
    <x v="2"/>
    <s v="RS04"/>
    <n v="28100"/>
    <n v="333"/>
    <s v="RS04"/>
    <x v="10"/>
    <s v="TIME"/>
    <n v="41"/>
    <n v="43"/>
    <n v="3"/>
    <s v="h"/>
    <x v="9"/>
  </r>
  <r>
    <x v="2"/>
    <s v="RS04"/>
    <n v="26265"/>
    <n v="333"/>
    <s v="RS04"/>
    <x v="0"/>
    <s v="TIME"/>
    <n v="38"/>
    <n v="40"/>
    <n v="7"/>
    <s v="h"/>
    <x v="0"/>
  </r>
  <r>
    <x v="2"/>
    <s v="RS04"/>
    <n v="28997"/>
    <n v="333"/>
    <s v="RS04"/>
    <x v="5"/>
    <s v="TIME"/>
    <n v="41"/>
    <n v="43"/>
    <n v="0"/>
    <s v="h"/>
    <x v="4"/>
  </r>
  <r>
    <x v="2"/>
    <s v="RS04"/>
    <n v="29794"/>
    <n v="333"/>
    <s v="RS04"/>
    <x v="6"/>
    <s v="TIME"/>
    <n v="42"/>
    <n v="44"/>
    <n v="1"/>
    <s v="h"/>
    <x v="5"/>
  </r>
  <r>
    <x v="2"/>
    <s v="RS04"/>
    <n v="23517"/>
    <n v="333"/>
    <s v="RS04"/>
    <x v="2"/>
    <s v="TIME"/>
    <n v="29"/>
    <n v="31"/>
    <n v="0"/>
    <s v="h"/>
    <x v="2"/>
  </r>
  <r>
    <x v="2"/>
    <s v="RS04"/>
    <n v="25253"/>
    <n v="333"/>
    <s v="RS04"/>
    <x v="1"/>
    <s v="TIME"/>
    <n v="31"/>
    <n v="33"/>
    <n v="0"/>
    <s v="h"/>
    <x v="1"/>
  </r>
  <r>
    <x v="2"/>
    <s v="RS04"/>
    <n v="27108"/>
    <n v="333"/>
    <s v="RS04"/>
    <x v="3"/>
    <s v="TIME"/>
    <n v="38"/>
    <n v="40"/>
    <n v="0"/>
    <s v="h"/>
    <x v="0"/>
  </r>
  <r>
    <x v="3"/>
    <s v="RTG01"/>
    <n v="29100"/>
    <n v="73"/>
    <s v=""/>
    <x v="6"/>
    <s v="CONTROL ON"/>
    <n v="45"/>
    <n v="45"/>
    <n v="0"/>
    <s v="h"/>
    <x v="5"/>
  </r>
  <r>
    <x v="3"/>
    <s v="RTG01"/>
    <n v="23731"/>
    <n v="73"/>
    <s v=""/>
    <x v="7"/>
    <s v="CONTROL ON"/>
    <n v="40"/>
    <n v="40"/>
    <n v="0"/>
    <s v="h"/>
    <x v="6"/>
  </r>
  <r>
    <x v="3"/>
    <s v="RTG01"/>
    <n v="30219"/>
    <n v="73"/>
    <s v=""/>
    <x v="9"/>
    <s v="CONTROL ON"/>
    <n v="45"/>
    <n v="45"/>
    <n v="0"/>
    <s v="h"/>
    <x v="8"/>
  </r>
  <r>
    <x v="3"/>
    <s v="RTG01"/>
    <n v="22823"/>
    <n v="73"/>
    <s v=""/>
    <x v="2"/>
    <s v="CONTROL ON"/>
    <n v="40"/>
    <n v="40"/>
    <n v="0"/>
    <s v="h"/>
    <x v="2"/>
  </r>
  <r>
    <x v="3"/>
    <s v="RTG01"/>
    <n v="26416"/>
    <n v="73"/>
    <s v=""/>
    <x v="3"/>
    <s v="CONTROL ON"/>
    <n v="45"/>
    <n v="45"/>
    <n v="5"/>
    <s v="h"/>
    <x v="0"/>
  </r>
  <r>
    <x v="3"/>
    <s v="RTG01"/>
    <n v="27406"/>
    <n v="73"/>
    <s v=""/>
    <x v="10"/>
    <s v="CONTROL ON"/>
    <n v="45"/>
    <n v="45"/>
    <n v="0"/>
    <s v="h"/>
    <x v="9"/>
  </r>
  <r>
    <x v="3"/>
    <s v="RTG01"/>
    <n v="24559"/>
    <n v="73"/>
    <s v=""/>
    <x v="1"/>
    <s v="CONTROL ON"/>
    <n v="40"/>
    <n v="40"/>
    <n v="0"/>
    <s v="h"/>
    <x v="1"/>
  </r>
  <r>
    <x v="3"/>
    <s v="RTG01"/>
    <n v="25571"/>
    <n v="73"/>
    <s v=""/>
    <x v="0"/>
    <s v="CONTROL ON"/>
    <n v="40"/>
    <n v="40"/>
    <n v="0"/>
    <s v="h"/>
    <x v="0"/>
  </r>
  <r>
    <x v="3"/>
    <s v="RTG01"/>
    <n v="28303"/>
    <n v="73"/>
    <s v=""/>
    <x v="5"/>
    <s v="CONTROL ON"/>
    <n v="45"/>
    <n v="45"/>
    <n v="0"/>
    <s v="h"/>
    <x v="4"/>
  </r>
  <r>
    <x v="3"/>
    <s v="RTG01"/>
    <n v="31235"/>
    <n v="73"/>
    <s v=""/>
    <x v="4"/>
    <s v="CONTROL ON"/>
    <n v="45"/>
    <n v="45"/>
    <n v="0"/>
    <s v="h"/>
    <x v="3"/>
  </r>
  <r>
    <x v="3"/>
    <s v="RTG01"/>
    <n v="32226"/>
    <n v="73"/>
    <s v=""/>
    <x v="8"/>
    <s v="CONTROL ON"/>
    <n v="45"/>
    <n v="45"/>
    <n v="0"/>
    <s v="h"/>
    <x v="7"/>
  </r>
  <r>
    <x v="3"/>
    <s v="RTG02"/>
    <n v="29112"/>
    <n v="79"/>
    <s v=""/>
    <x v="6"/>
    <s v="CONTROL ON"/>
    <n v="1028"/>
    <n v="1028"/>
    <n v="32"/>
    <s v="h"/>
    <x v="5"/>
  </r>
  <r>
    <x v="3"/>
    <s v="RTG02"/>
    <n v="23743"/>
    <n v="79"/>
    <s v=""/>
    <x v="7"/>
    <s v="CONTROL ON"/>
    <n v="850"/>
    <n v="850"/>
    <n v="4"/>
    <s v="h"/>
    <x v="6"/>
  </r>
  <r>
    <x v="3"/>
    <s v="RTG02"/>
    <n v="30231"/>
    <n v="79"/>
    <s v=""/>
    <x v="9"/>
    <s v="CONTROL ON"/>
    <n v="1046"/>
    <n v="1046"/>
    <n v="18"/>
    <s v="h"/>
    <x v="8"/>
  </r>
  <r>
    <x v="3"/>
    <s v="RTG02"/>
    <n v="22835"/>
    <n v="79"/>
    <s v=""/>
    <x v="2"/>
    <s v="CONTROL ON"/>
    <n v="846"/>
    <n v="846"/>
    <n v="0"/>
    <s v="h"/>
    <x v="2"/>
  </r>
  <r>
    <x v="3"/>
    <s v="RTG02"/>
    <n v="26428"/>
    <n v="79"/>
    <s v=""/>
    <x v="3"/>
    <s v="CONTROL ON"/>
    <n v="852"/>
    <n v="852"/>
    <n v="0"/>
    <s v="h"/>
    <x v="0"/>
  </r>
  <r>
    <x v="3"/>
    <s v="RTG02"/>
    <n v="27418"/>
    <n v="79"/>
    <s v=""/>
    <x v="10"/>
    <s v="CONTROL ON"/>
    <n v="933"/>
    <n v="933"/>
    <n v="81"/>
    <s v="h"/>
    <x v="9"/>
  </r>
  <r>
    <x v="3"/>
    <s v="RTG02"/>
    <n v="24571"/>
    <n v="79"/>
    <s v=""/>
    <x v="1"/>
    <s v="CONTROL ON"/>
    <n v="850"/>
    <n v="850"/>
    <n v="0"/>
    <s v="h"/>
    <x v="1"/>
  </r>
  <r>
    <x v="3"/>
    <s v="RTG02"/>
    <n v="25583"/>
    <n v="79"/>
    <s v=""/>
    <x v="0"/>
    <s v="CONTROL ON"/>
    <n v="852"/>
    <n v="852"/>
    <n v="2"/>
    <s v="h"/>
    <x v="0"/>
  </r>
  <r>
    <x v="3"/>
    <s v="RTG02"/>
    <n v="28315"/>
    <n v="79"/>
    <s v=""/>
    <x v="5"/>
    <s v="CONTROL ON"/>
    <n v="996"/>
    <n v="996"/>
    <n v="63"/>
    <s v="h"/>
    <x v="4"/>
  </r>
  <r>
    <x v="3"/>
    <s v="RTG02"/>
    <n v="32238"/>
    <n v="79"/>
    <s v=""/>
    <x v="8"/>
    <s v="CONTROL ON"/>
    <n v="1046"/>
    <n v="1046"/>
    <n v="0"/>
    <s v="h"/>
    <x v="7"/>
  </r>
  <r>
    <x v="3"/>
    <s v="RTG02"/>
    <n v="31247"/>
    <n v="79"/>
    <s v=""/>
    <x v="4"/>
    <s v="CONTROL ON"/>
    <n v="1046"/>
    <n v="1046"/>
    <n v="0"/>
    <s v="h"/>
    <x v="3"/>
  </r>
  <r>
    <x v="3"/>
    <s v="RTG03"/>
    <n v="29124"/>
    <n v="85"/>
    <s v=""/>
    <x v="6"/>
    <s v="CONTROL ON"/>
    <n v="46"/>
    <n v="46"/>
    <n v="0"/>
    <s v="h"/>
    <x v="5"/>
  </r>
  <r>
    <x v="3"/>
    <s v="RTG03"/>
    <n v="23755"/>
    <n v="85"/>
    <s v=""/>
    <x v="7"/>
    <s v="CONTROL ON"/>
    <n v="42"/>
    <n v="42"/>
    <n v="0"/>
    <s v="h"/>
    <x v="6"/>
  </r>
  <r>
    <x v="3"/>
    <s v="RTG03"/>
    <n v="30243"/>
    <n v="85"/>
    <s v=""/>
    <x v="9"/>
    <s v="CONTROL ON"/>
    <n v="46"/>
    <n v="46"/>
    <n v="0"/>
    <s v="h"/>
    <x v="8"/>
  </r>
  <r>
    <x v="3"/>
    <s v="RTG03"/>
    <n v="22847"/>
    <n v="85"/>
    <s v=""/>
    <x v="2"/>
    <s v="CONTROL ON"/>
    <n v="42"/>
    <n v="42"/>
    <n v="0"/>
    <s v="h"/>
    <x v="2"/>
  </r>
  <r>
    <x v="3"/>
    <s v="RTG03"/>
    <n v="26440"/>
    <n v="85"/>
    <s v=""/>
    <x v="3"/>
    <s v="CONTROL ON"/>
    <n v="46"/>
    <n v="46"/>
    <n v="4"/>
    <s v="h"/>
    <x v="0"/>
  </r>
  <r>
    <x v="3"/>
    <s v="RTG03"/>
    <n v="27430"/>
    <n v="85"/>
    <s v=""/>
    <x v="10"/>
    <s v="CONTROL ON"/>
    <n v="46"/>
    <n v="46"/>
    <n v="0"/>
    <s v="h"/>
    <x v="9"/>
  </r>
  <r>
    <x v="3"/>
    <s v="RTG03"/>
    <n v="24583"/>
    <n v="85"/>
    <s v=""/>
    <x v="1"/>
    <s v="CONTROL ON"/>
    <n v="42"/>
    <n v="42"/>
    <n v="0"/>
    <s v="h"/>
    <x v="1"/>
  </r>
  <r>
    <x v="3"/>
    <s v="RTG03"/>
    <n v="25595"/>
    <n v="85"/>
    <s v=""/>
    <x v="0"/>
    <s v="CONTROL ON"/>
    <n v="42"/>
    <n v="42"/>
    <n v="0"/>
    <s v="h"/>
    <x v="0"/>
  </r>
  <r>
    <x v="3"/>
    <s v="RTG03"/>
    <n v="28327"/>
    <n v="85"/>
    <s v=""/>
    <x v="5"/>
    <s v="CONTROL ON"/>
    <n v="46"/>
    <n v="46"/>
    <n v="0"/>
    <s v="h"/>
    <x v="4"/>
  </r>
  <r>
    <x v="3"/>
    <s v="RTG03"/>
    <n v="32250"/>
    <n v="85"/>
    <s v=""/>
    <x v="8"/>
    <s v="CONTROL ON"/>
    <n v="46"/>
    <n v="46"/>
    <n v="0"/>
    <s v="h"/>
    <x v="7"/>
  </r>
  <r>
    <x v="3"/>
    <s v="RTG03"/>
    <n v="31259"/>
    <n v="85"/>
    <s v=""/>
    <x v="4"/>
    <s v="CONTROL ON"/>
    <n v="46"/>
    <n v="46"/>
    <n v="0"/>
    <s v="h"/>
    <x v="3"/>
  </r>
  <r>
    <x v="3"/>
    <s v="RTG04"/>
    <n v="29136"/>
    <n v="91"/>
    <s v=""/>
    <x v="6"/>
    <s v="CONTROL ON"/>
    <n v="1464"/>
    <n v="1464"/>
    <n v="53"/>
    <s v="h"/>
    <x v="5"/>
  </r>
  <r>
    <x v="3"/>
    <s v="RTG04"/>
    <n v="23767"/>
    <n v="91"/>
    <s v=""/>
    <x v="7"/>
    <s v="CONTROL ON"/>
    <n v="1257"/>
    <n v="1257"/>
    <n v="45"/>
    <s v="h"/>
    <x v="6"/>
  </r>
  <r>
    <x v="3"/>
    <s v="RTG04"/>
    <n v="30255"/>
    <n v="91"/>
    <s v=""/>
    <x v="9"/>
    <s v="CONTROL ON"/>
    <n v="1510"/>
    <n v="1510"/>
    <n v="46"/>
    <s v="h"/>
    <x v="8"/>
  </r>
  <r>
    <x v="3"/>
    <s v="RTG04"/>
    <n v="22859"/>
    <n v="91"/>
    <s v=""/>
    <x v="2"/>
    <s v="CONTROL ON"/>
    <n v="1212"/>
    <n v="1212"/>
    <n v="62"/>
    <s v="h"/>
    <x v="2"/>
  </r>
  <r>
    <x v="3"/>
    <s v="RTG04"/>
    <n v="26452"/>
    <n v="91"/>
    <s v=""/>
    <x v="3"/>
    <s v="CONTROL ON"/>
    <n v="1262"/>
    <n v="1262"/>
    <n v="0"/>
    <s v="h"/>
    <x v="0"/>
  </r>
  <r>
    <x v="3"/>
    <s v="RTG04"/>
    <n v="27442"/>
    <n v="91"/>
    <s v=""/>
    <x v="10"/>
    <s v="CONTROL ON"/>
    <n v="1344"/>
    <n v="1344"/>
    <n v="82"/>
    <s v="h"/>
    <x v="9"/>
  </r>
  <r>
    <x v="3"/>
    <s v="RTG04"/>
    <n v="24595"/>
    <n v="91"/>
    <s v=""/>
    <x v="1"/>
    <s v="CONTROL ON"/>
    <n v="1259"/>
    <n v="1259"/>
    <n v="2"/>
    <s v="h"/>
    <x v="1"/>
  </r>
  <r>
    <x v="3"/>
    <s v="RTG04"/>
    <n v="25607"/>
    <n v="91"/>
    <s v=""/>
    <x v="0"/>
    <s v="CONTROL ON"/>
    <n v="1262"/>
    <n v="1262"/>
    <n v="3"/>
    <s v="h"/>
    <x v="0"/>
  </r>
  <r>
    <x v="3"/>
    <s v="RTG04"/>
    <n v="28339"/>
    <n v="91"/>
    <s v=""/>
    <x v="5"/>
    <s v="CONTROL ON"/>
    <n v="1411"/>
    <n v="1411"/>
    <n v="67"/>
    <s v="h"/>
    <x v="4"/>
  </r>
  <r>
    <x v="3"/>
    <s v="RTG04"/>
    <n v="32262"/>
    <n v="91"/>
    <s v=""/>
    <x v="8"/>
    <s v="CONTROL ON"/>
    <n v="1602"/>
    <n v="1602"/>
    <n v="59"/>
    <s v="h"/>
    <x v="7"/>
  </r>
  <r>
    <x v="3"/>
    <s v="RTG04"/>
    <n v="31271"/>
    <n v="91"/>
    <s v=""/>
    <x v="4"/>
    <s v="CONTROL ON"/>
    <n v="1543"/>
    <n v="1543"/>
    <n v="33"/>
    <s v="h"/>
    <x v="3"/>
  </r>
  <r>
    <x v="3"/>
    <s v="RTG05"/>
    <n v="29148"/>
    <n v="97"/>
    <s v=""/>
    <x v="6"/>
    <s v="CONTROL ON"/>
    <n v="881"/>
    <n v="881"/>
    <n v="0"/>
    <s v="h"/>
    <x v="5"/>
  </r>
  <r>
    <x v="3"/>
    <s v="RTG05"/>
    <n v="23779"/>
    <n v="97"/>
    <s v=""/>
    <x v="7"/>
    <s v="CONTROL ON"/>
    <n v="881"/>
    <n v="881"/>
    <n v="0"/>
    <s v="h"/>
    <x v="6"/>
  </r>
  <r>
    <x v="3"/>
    <s v="RTG05"/>
    <n v="30267"/>
    <n v="97"/>
    <s v=""/>
    <x v="9"/>
    <s v="CONTROL ON"/>
    <n v="881"/>
    <n v="881"/>
    <n v="0"/>
    <s v="h"/>
    <x v="8"/>
  </r>
  <r>
    <x v="3"/>
    <s v="RTG05"/>
    <n v="22871"/>
    <n v="97"/>
    <s v=""/>
    <x v="2"/>
    <s v="CONTROL ON"/>
    <n v="881"/>
    <n v="881"/>
    <n v="0"/>
    <s v="h"/>
    <x v="2"/>
  </r>
  <r>
    <x v="3"/>
    <s v="RTG05"/>
    <n v="26464"/>
    <n v="97"/>
    <s v=""/>
    <x v="3"/>
    <s v="CONTROL ON"/>
    <n v="881"/>
    <n v="881"/>
    <n v="0"/>
    <s v="h"/>
    <x v="0"/>
  </r>
  <r>
    <x v="3"/>
    <s v="RTG05"/>
    <n v="27454"/>
    <n v="97"/>
    <s v=""/>
    <x v="10"/>
    <s v="CONTROL ON"/>
    <n v="881"/>
    <n v="881"/>
    <n v="0"/>
    <s v="h"/>
    <x v="9"/>
  </r>
  <r>
    <x v="3"/>
    <s v="RTG05"/>
    <n v="28351"/>
    <n v="97"/>
    <s v=""/>
    <x v="5"/>
    <s v="CONTROL ON"/>
    <n v="881"/>
    <n v="881"/>
    <n v="0"/>
    <s v="h"/>
    <x v="4"/>
  </r>
  <r>
    <x v="3"/>
    <s v="RTG05"/>
    <n v="24607"/>
    <n v="97"/>
    <s v=""/>
    <x v="1"/>
    <s v="CONTROL ON"/>
    <n v="881"/>
    <n v="881"/>
    <n v="0"/>
    <s v="h"/>
    <x v="1"/>
  </r>
  <r>
    <x v="3"/>
    <s v="RTG05"/>
    <n v="25619"/>
    <n v="97"/>
    <s v=""/>
    <x v="0"/>
    <s v="CONTROL ON"/>
    <n v="881"/>
    <n v="881"/>
    <n v="0"/>
    <s v="h"/>
    <x v="0"/>
  </r>
  <r>
    <x v="3"/>
    <s v="RTG05"/>
    <n v="32274"/>
    <n v="97"/>
    <s v=""/>
    <x v="8"/>
    <s v="CONTROL ON"/>
    <n v="881"/>
    <n v="881"/>
    <n v="0"/>
    <s v="h"/>
    <x v="7"/>
  </r>
  <r>
    <x v="3"/>
    <s v="RTG05"/>
    <n v="31283"/>
    <n v="97"/>
    <s v=""/>
    <x v="4"/>
    <s v="CONTROL ON"/>
    <n v="881"/>
    <n v="881"/>
    <n v="0"/>
    <s v="h"/>
    <x v="3"/>
  </r>
  <r>
    <x v="3"/>
    <s v="RTG06"/>
    <n v="29160"/>
    <n v="103"/>
    <s v=""/>
    <x v="6"/>
    <s v="CONTROL ON"/>
    <n v="740"/>
    <n v="740"/>
    <n v="12"/>
    <s v="h"/>
    <x v="5"/>
  </r>
  <r>
    <x v="3"/>
    <s v="RTG06"/>
    <n v="23791"/>
    <n v="103"/>
    <s v=""/>
    <x v="7"/>
    <s v="CONTROL ON"/>
    <n v="720"/>
    <n v="720"/>
    <n v="0"/>
    <s v="h"/>
    <x v="6"/>
  </r>
  <r>
    <x v="3"/>
    <s v="RTG06"/>
    <n v="30279"/>
    <n v="103"/>
    <s v=""/>
    <x v="9"/>
    <s v="CONTROL ON"/>
    <n v="740"/>
    <n v="740"/>
    <n v="0"/>
    <s v="h"/>
    <x v="8"/>
  </r>
  <r>
    <x v="3"/>
    <s v="RTG06"/>
    <n v="22883"/>
    <n v="103"/>
    <s v=""/>
    <x v="2"/>
    <s v="CONTROL ON"/>
    <n v="720"/>
    <n v="720"/>
    <n v="0"/>
    <s v="h"/>
    <x v="2"/>
  </r>
  <r>
    <x v="3"/>
    <s v="RTG06"/>
    <n v="26476"/>
    <n v="103"/>
    <s v=""/>
    <x v="3"/>
    <s v="CONTROL ON"/>
    <n v="723"/>
    <n v="723"/>
    <n v="3"/>
    <s v="h"/>
    <x v="0"/>
  </r>
  <r>
    <x v="3"/>
    <s v="RTG06"/>
    <n v="27466"/>
    <n v="103"/>
    <s v=""/>
    <x v="10"/>
    <s v="CONTROL ON"/>
    <n v="723"/>
    <n v="723"/>
    <n v="0"/>
    <s v="h"/>
    <x v="9"/>
  </r>
  <r>
    <x v="3"/>
    <s v="RTG06"/>
    <n v="28363"/>
    <n v="103"/>
    <s v=""/>
    <x v="5"/>
    <s v="CONTROL ON"/>
    <n v="728"/>
    <n v="728"/>
    <n v="5"/>
    <s v="h"/>
    <x v="4"/>
  </r>
  <r>
    <x v="3"/>
    <s v="RTG06"/>
    <n v="24619"/>
    <n v="103"/>
    <s v=""/>
    <x v="1"/>
    <s v="CONTROL ON"/>
    <n v="720"/>
    <n v="720"/>
    <n v="0"/>
    <s v="h"/>
    <x v="1"/>
  </r>
  <r>
    <x v="3"/>
    <s v="RTG06"/>
    <n v="25631"/>
    <n v="103"/>
    <s v=""/>
    <x v="0"/>
    <s v="CONTROL ON"/>
    <n v="720"/>
    <n v="720"/>
    <n v="0"/>
    <s v="h"/>
    <x v="0"/>
  </r>
  <r>
    <x v="3"/>
    <s v="RTG06"/>
    <n v="32286"/>
    <n v="103"/>
    <s v=""/>
    <x v="8"/>
    <s v="CONTROL ON"/>
    <n v="742"/>
    <n v="742"/>
    <n v="0"/>
    <s v="h"/>
    <x v="7"/>
  </r>
  <r>
    <x v="3"/>
    <s v="RTG06"/>
    <n v="31295"/>
    <n v="103"/>
    <s v=""/>
    <x v="4"/>
    <s v="CONTROL ON"/>
    <n v="742"/>
    <n v="742"/>
    <n v="2"/>
    <s v="h"/>
    <x v="3"/>
  </r>
  <r>
    <x v="3"/>
    <s v="RTG07"/>
    <n v="29172"/>
    <n v="109"/>
    <s v=""/>
    <x v="6"/>
    <s v="CONTROL ON"/>
    <n v="50"/>
    <n v="50"/>
    <n v="0"/>
    <s v="h"/>
    <x v="5"/>
  </r>
  <r>
    <x v="3"/>
    <s v="RTG07"/>
    <n v="23803"/>
    <n v="109"/>
    <s v=""/>
    <x v="7"/>
    <s v="CONTROL ON"/>
    <n v="50"/>
    <n v="50"/>
    <n v="0"/>
    <s v="h"/>
    <x v="6"/>
  </r>
  <r>
    <x v="3"/>
    <s v="RTG07"/>
    <n v="30291"/>
    <n v="109"/>
    <s v=""/>
    <x v="9"/>
    <s v="CONTROL ON"/>
    <n v="50"/>
    <n v="50"/>
    <n v="0"/>
    <s v="h"/>
    <x v="8"/>
  </r>
  <r>
    <x v="3"/>
    <s v="RTG07"/>
    <n v="22895"/>
    <n v="109"/>
    <s v=""/>
    <x v="2"/>
    <s v="CONTROL ON"/>
    <n v="50"/>
    <n v="50"/>
    <n v="0"/>
    <s v="h"/>
    <x v="2"/>
  </r>
  <r>
    <x v="3"/>
    <s v="RTG07"/>
    <n v="26488"/>
    <n v="109"/>
    <s v=""/>
    <x v="3"/>
    <s v="CONTROL ON"/>
    <n v="50"/>
    <n v="50"/>
    <n v="0"/>
    <s v="h"/>
    <x v="0"/>
  </r>
  <r>
    <x v="3"/>
    <s v="RTG07"/>
    <n v="27478"/>
    <n v="109"/>
    <s v=""/>
    <x v="10"/>
    <s v="CONTROL ON"/>
    <n v="50"/>
    <n v="50"/>
    <n v="0"/>
    <s v="h"/>
    <x v="9"/>
  </r>
  <r>
    <x v="3"/>
    <s v="RTG07"/>
    <n v="28375"/>
    <n v="109"/>
    <s v=""/>
    <x v="5"/>
    <s v="CONTROL ON"/>
    <n v="50"/>
    <n v="50"/>
    <n v="0"/>
    <s v="h"/>
    <x v="4"/>
  </r>
  <r>
    <x v="3"/>
    <s v="RTG07"/>
    <n v="24631"/>
    <n v="109"/>
    <s v=""/>
    <x v="1"/>
    <s v="CONTROL ON"/>
    <n v="50"/>
    <n v="50"/>
    <n v="0"/>
    <s v="h"/>
    <x v="1"/>
  </r>
  <r>
    <x v="3"/>
    <s v="RTG07"/>
    <n v="25643"/>
    <n v="109"/>
    <s v=""/>
    <x v="0"/>
    <s v="CONTROL ON"/>
    <n v="50"/>
    <n v="50"/>
    <n v="0"/>
    <s v="h"/>
    <x v="0"/>
  </r>
  <r>
    <x v="3"/>
    <s v="RTG07"/>
    <n v="32298"/>
    <n v="109"/>
    <s v=""/>
    <x v="8"/>
    <s v="CONTROL ON"/>
    <n v="50"/>
    <n v="50"/>
    <n v="0"/>
    <s v="h"/>
    <x v="7"/>
  </r>
  <r>
    <x v="3"/>
    <s v="RTG07"/>
    <n v="31307"/>
    <n v="109"/>
    <s v=""/>
    <x v="4"/>
    <s v="CONTROL ON"/>
    <n v="50"/>
    <n v="50"/>
    <n v="0"/>
    <s v="h"/>
    <x v="3"/>
  </r>
  <r>
    <x v="3"/>
    <s v="RTG08"/>
    <n v="29184"/>
    <n v="115"/>
    <s v=""/>
    <x v="6"/>
    <s v="CONTROL ON"/>
    <n v="92"/>
    <n v="92"/>
    <n v="32"/>
    <s v="h"/>
    <x v="5"/>
  </r>
  <r>
    <x v="3"/>
    <s v="RTG08"/>
    <n v="23815"/>
    <n v="115"/>
    <s v=""/>
    <x v="7"/>
    <s v="CONTROL ON"/>
    <n v="53"/>
    <n v="53"/>
    <n v="0"/>
    <s v="h"/>
    <x v="6"/>
  </r>
  <r>
    <x v="3"/>
    <s v="RTG08"/>
    <n v="30303"/>
    <n v="115"/>
    <s v=""/>
    <x v="9"/>
    <s v="CONTROL ON"/>
    <n v="110"/>
    <n v="110"/>
    <n v="18"/>
    <s v="h"/>
    <x v="8"/>
  </r>
  <r>
    <x v="3"/>
    <s v="RTG08"/>
    <n v="22907"/>
    <n v="115"/>
    <s v=""/>
    <x v="2"/>
    <s v="CONTROL ON"/>
    <n v="53"/>
    <n v="53"/>
    <n v="1"/>
    <s v="h"/>
    <x v="2"/>
  </r>
  <r>
    <x v="3"/>
    <s v="RTG08"/>
    <n v="26500"/>
    <n v="115"/>
    <s v=""/>
    <x v="3"/>
    <s v="CONTROL ON"/>
    <n v="56"/>
    <n v="56"/>
    <n v="3"/>
    <s v="h"/>
    <x v="0"/>
  </r>
  <r>
    <x v="3"/>
    <s v="RTG08"/>
    <n v="27490"/>
    <n v="115"/>
    <s v=""/>
    <x v="10"/>
    <s v="CONTROL ON"/>
    <n v="56"/>
    <n v="56"/>
    <n v="0"/>
    <s v="h"/>
    <x v="9"/>
  </r>
  <r>
    <x v="3"/>
    <s v="RTG08"/>
    <n v="28387"/>
    <n v="115"/>
    <s v=""/>
    <x v="5"/>
    <s v="CONTROL ON"/>
    <n v="60"/>
    <n v="60"/>
    <n v="4"/>
    <s v="h"/>
    <x v="4"/>
  </r>
  <r>
    <x v="3"/>
    <s v="RTG08"/>
    <n v="24643"/>
    <n v="115"/>
    <s v=""/>
    <x v="1"/>
    <s v="CONTROL ON"/>
    <n v="53"/>
    <n v="53"/>
    <n v="0"/>
    <s v="h"/>
    <x v="1"/>
  </r>
  <r>
    <x v="3"/>
    <s v="RTG08"/>
    <n v="25655"/>
    <n v="115"/>
    <s v=""/>
    <x v="0"/>
    <s v="CONTROL ON"/>
    <n v="53"/>
    <n v="53"/>
    <n v="0"/>
    <s v="h"/>
    <x v="0"/>
  </r>
  <r>
    <x v="3"/>
    <s v="RTG08"/>
    <n v="32310"/>
    <n v="115"/>
    <s v=""/>
    <x v="8"/>
    <s v="CONTROL ON"/>
    <n v="253"/>
    <n v="253"/>
    <n v="68"/>
    <s v="h"/>
    <x v="7"/>
  </r>
  <r>
    <x v="3"/>
    <s v="RTG08"/>
    <n v="31319"/>
    <n v="115"/>
    <s v=""/>
    <x v="4"/>
    <s v="CONTROL ON"/>
    <n v="185"/>
    <n v="185"/>
    <n v="75"/>
    <s v="h"/>
    <x v="3"/>
  </r>
  <r>
    <x v="3"/>
    <s v="RTG09"/>
    <n v="29196"/>
    <n v="121"/>
    <s v=""/>
    <x v="6"/>
    <s v="CONTROL ON"/>
    <n v="274"/>
    <n v="274"/>
    <n v="31"/>
    <s v="h"/>
    <x v="5"/>
  </r>
  <r>
    <x v="3"/>
    <s v="RTG09"/>
    <n v="23827"/>
    <n v="121"/>
    <s v=""/>
    <x v="7"/>
    <s v="CONTROL ON"/>
    <n v="206"/>
    <n v="206"/>
    <n v="0"/>
    <s v="h"/>
    <x v="6"/>
  </r>
  <r>
    <x v="3"/>
    <s v="RTG09"/>
    <n v="30315"/>
    <n v="121"/>
    <s v=""/>
    <x v="9"/>
    <s v="CONTROL ON"/>
    <n v="308"/>
    <n v="308"/>
    <n v="34"/>
    <s v="h"/>
    <x v="8"/>
  </r>
  <r>
    <x v="3"/>
    <s v="RTG09"/>
    <n v="22919"/>
    <n v="121"/>
    <s v=""/>
    <x v="2"/>
    <s v="CONTROL ON"/>
    <n v="206"/>
    <n v="206"/>
    <n v="0"/>
    <s v="h"/>
    <x v="2"/>
  </r>
  <r>
    <x v="3"/>
    <s v="RTG09"/>
    <n v="26512"/>
    <n v="121"/>
    <s v=""/>
    <x v="3"/>
    <s v="CONTROL ON"/>
    <n v="207"/>
    <n v="207"/>
    <n v="1"/>
    <s v="h"/>
    <x v="0"/>
  </r>
  <r>
    <x v="3"/>
    <s v="RTG09"/>
    <n v="27502"/>
    <n v="121"/>
    <s v=""/>
    <x v="10"/>
    <s v="CONTROL ON"/>
    <n v="207"/>
    <n v="207"/>
    <n v="0"/>
    <s v="h"/>
    <x v="9"/>
  </r>
  <r>
    <x v="3"/>
    <s v="RTG09"/>
    <n v="28399"/>
    <n v="121"/>
    <s v=""/>
    <x v="5"/>
    <s v="CONTROL ON"/>
    <n v="243"/>
    <n v="243"/>
    <n v="36"/>
    <s v="h"/>
    <x v="4"/>
  </r>
  <r>
    <x v="3"/>
    <s v="RTG09"/>
    <n v="24655"/>
    <n v="121"/>
    <s v=""/>
    <x v="1"/>
    <s v="CONTROL ON"/>
    <n v="206"/>
    <n v="206"/>
    <n v="0"/>
    <s v="h"/>
    <x v="1"/>
  </r>
  <r>
    <x v="3"/>
    <s v="RTG09"/>
    <n v="25667"/>
    <n v="121"/>
    <s v=""/>
    <x v="0"/>
    <s v="CONTROL ON"/>
    <n v="206"/>
    <n v="206"/>
    <n v="0"/>
    <s v="h"/>
    <x v="0"/>
  </r>
  <r>
    <x v="3"/>
    <s v="RTG09"/>
    <n v="32322"/>
    <n v="121"/>
    <s v=""/>
    <x v="8"/>
    <s v="CONTROL ON"/>
    <n v="402"/>
    <n v="402"/>
    <n v="47"/>
    <s v="h"/>
    <x v="7"/>
  </r>
  <r>
    <x v="3"/>
    <s v="RTG09"/>
    <n v="31331"/>
    <n v="121"/>
    <s v=""/>
    <x v="4"/>
    <s v="CONTROL ON"/>
    <n v="355"/>
    <n v="355"/>
    <n v="47"/>
    <s v="h"/>
    <x v="3"/>
  </r>
  <r>
    <x v="3"/>
    <s v="RTG09"/>
    <n v="31016"/>
    <n v="945"/>
    <s v="RTG09"/>
    <x v="6"/>
    <s v="TIME"/>
    <n v="380"/>
    <n v="380"/>
    <n v="329"/>
    <s v="h"/>
    <x v="5"/>
  </r>
  <r>
    <x v="3"/>
    <s v="RTG10"/>
    <n v="29208"/>
    <n v="127"/>
    <s v=""/>
    <x v="6"/>
    <s v="CONTROL ON"/>
    <n v="171"/>
    <n v="171"/>
    <n v="0"/>
    <s v="h"/>
    <x v="5"/>
  </r>
  <r>
    <x v="3"/>
    <s v="RTG10"/>
    <n v="23839"/>
    <n v="127"/>
    <s v=""/>
    <x v="7"/>
    <s v="CONTROL ON"/>
    <n v="170"/>
    <n v="170"/>
    <n v="0"/>
    <s v="h"/>
    <x v="6"/>
  </r>
  <r>
    <x v="3"/>
    <s v="RTG10"/>
    <n v="30327"/>
    <n v="127"/>
    <s v=""/>
    <x v="9"/>
    <s v="CONTROL ON"/>
    <n v="171"/>
    <n v="171"/>
    <n v="0"/>
    <s v="h"/>
    <x v="8"/>
  </r>
  <r>
    <x v="3"/>
    <s v="RTG10"/>
    <n v="22931"/>
    <n v="127"/>
    <s v=""/>
    <x v="2"/>
    <s v="CONTROL ON"/>
    <n v="170"/>
    <n v="170"/>
    <n v="0"/>
    <s v="h"/>
    <x v="2"/>
  </r>
  <r>
    <x v="3"/>
    <s v="RTG10"/>
    <n v="26524"/>
    <n v="127"/>
    <s v=""/>
    <x v="3"/>
    <s v="CONTROL ON"/>
    <n v="171"/>
    <n v="171"/>
    <n v="1"/>
    <s v="h"/>
    <x v="0"/>
  </r>
  <r>
    <x v="3"/>
    <s v="RTG10"/>
    <n v="27514"/>
    <n v="127"/>
    <s v=""/>
    <x v="10"/>
    <s v="CONTROL ON"/>
    <n v="171"/>
    <n v="171"/>
    <n v="0"/>
    <s v="h"/>
    <x v="9"/>
  </r>
  <r>
    <x v="3"/>
    <s v="RTG10"/>
    <n v="28411"/>
    <n v="127"/>
    <s v=""/>
    <x v="5"/>
    <s v="CONTROL ON"/>
    <n v="171"/>
    <n v="171"/>
    <n v="0"/>
    <s v="h"/>
    <x v="4"/>
  </r>
  <r>
    <x v="3"/>
    <s v="RTG10"/>
    <n v="24667"/>
    <n v="127"/>
    <s v=""/>
    <x v="1"/>
    <s v="CONTROL ON"/>
    <n v="170"/>
    <n v="170"/>
    <n v="0"/>
    <s v="h"/>
    <x v="1"/>
  </r>
  <r>
    <x v="3"/>
    <s v="RTG10"/>
    <n v="25679"/>
    <n v="127"/>
    <s v=""/>
    <x v="0"/>
    <s v="CONTROL ON"/>
    <n v="170"/>
    <n v="170"/>
    <n v="0"/>
    <s v="h"/>
    <x v="0"/>
  </r>
  <r>
    <x v="3"/>
    <s v="RTG10"/>
    <n v="32334"/>
    <n v="127"/>
    <s v=""/>
    <x v="8"/>
    <s v="CONTROL ON"/>
    <n v="171"/>
    <n v="171"/>
    <n v="0"/>
    <s v="h"/>
    <x v="7"/>
  </r>
  <r>
    <x v="3"/>
    <s v="RTG10"/>
    <n v="31343"/>
    <n v="127"/>
    <s v=""/>
    <x v="4"/>
    <s v="CONTROL ON"/>
    <n v="171"/>
    <n v="171"/>
    <n v="0"/>
    <s v="h"/>
    <x v="3"/>
  </r>
  <r>
    <x v="3"/>
    <s v="RTG11"/>
    <n v="29220"/>
    <n v="133"/>
    <s v=""/>
    <x v="6"/>
    <s v="CONTROL ON"/>
    <n v="1453"/>
    <n v="1453"/>
    <n v="128"/>
    <s v="h"/>
    <x v="5"/>
  </r>
  <r>
    <x v="3"/>
    <s v="RTG11"/>
    <n v="23851"/>
    <n v="133"/>
    <s v=""/>
    <x v="7"/>
    <s v="CONTROL ON"/>
    <n v="1270"/>
    <n v="1270"/>
    <n v="44"/>
    <s v="h"/>
    <x v="6"/>
  </r>
  <r>
    <x v="3"/>
    <s v="RTG11"/>
    <n v="30339"/>
    <n v="133"/>
    <s v=""/>
    <x v="9"/>
    <s v="CONTROL ON"/>
    <n v="1453"/>
    <n v="1453"/>
    <n v="0"/>
    <s v="h"/>
    <x v="8"/>
  </r>
  <r>
    <x v="3"/>
    <s v="RTG11"/>
    <n v="22943"/>
    <n v="133"/>
    <s v=""/>
    <x v="2"/>
    <s v="CONTROL ON"/>
    <n v="1226"/>
    <n v="1226"/>
    <n v="66"/>
    <s v="h"/>
    <x v="2"/>
  </r>
  <r>
    <x v="3"/>
    <s v="RTG11"/>
    <n v="26536"/>
    <n v="133"/>
    <s v=""/>
    <x v="3"/>
    <s v="CONTROL ON"/>
    <n v="1322"/>
    <n v="1322"/>
    <n v="4"/>
    <s v="h"/>
    <x v="0"/>
  </r>
  <r>
    <x v="3"/>
    <s v="RTG11"/>
    <n v="27526"/>
    <n v="133"/>
    <s v=""/>
    <x v="10"/>
    <s v="CONTROL ON"/>
    <n v="1325"/>
    <n v="1325"/>
    <n v="3"/>
    <s v="h"/>
    <x v="9"/>
  </r>
  <r>
    <x v="3"/>
    <s v="RTG11"/>
    <n v="24679"/>
    <n v="133"/>
    <s v=""/>
    <x v="1"/>
    <s v="CONTROL ON"/>
    <n v="1291"/>
    <n v="1291"/>
    <n v="21"/>
    <s v="h"/>
    <x v="1"/>
  </r>
  <r>
    <x v="3"/>
    <s v="RTG11"/>
    <n v="28423"/>
    <n v="133"/>
    <s v=""/>
    <x v="5"/>
    <s v="CONTROL ON"/>
    <n v="1325"/>
    <n v="1325"/>
    <n v="0"/>
    <s v="h"/>
    <x v="4"/>
  </r>
  <r>
    <x v="3"/>
    <s v="RTG11"/>
    <n v="25691"/>
    <n v="133"/>
    <s v=""/>
    <x v="0"/>
    <s v="CONTROL ON"/>
    <n v="1318"/>
    <n v="1318"/>
    <n v="27"/>
    <s v="h"/>
    <x v="0"/>
  </r>
  <r>
    <x v="3"/>
    <s v="RTG11"/>
    <n v="32346"/>
    <n v="133"/>
    <s v=""/>
    <x v="8"/>
    <s v="CONTROL ON"/>
    <n v="1461"/>
    <n v="1461"/>
    <n v="0"/>
    <s v="h"/>
    <x v="7"/>
  </r>
  <r>
    <x v="3"/>
    <s v="RTG11"/>
    <n v="31355"/>
    <n v="133"/>
    <s v=""/>
    <x v="4"/>
    <s v="CONTROL ON"/>
    <n v="1461"/>
    <n v="1461"/>
    <n v="8"/>
    <s v="h"/>
    <x v="3"/>
  </r>
  <r>
    <x v="3"/>
    <s v="RTG12"/>
    <n v="29232"/>
    <n v="139"/>
    <s v=""/>
    <x v="6"/>
    <s v="CONTROL ON"/>
    <n v="482"/>
    <n v="482"/>
    <n v="8"/>
    <s v="h"/>
    <x v="5"/>
  </r>
  <r>
    <x v="3"/>
    <s v="RTG12"/>
    <n v="23863"/>
    <n v="139"/>
    <s v=""/>
    <x v="7"/>
    <s v="CONTROL ON"/>
    <n v="467"/>
    <n v="467"/>
    <n v="0"/>
    <s v="h"/>
    <x v="6"/>
  </r>
  <r>
    <x v="3"/>
    <s v="RTG12"/>
    <n v="30351"/>
    <n v="139"/>
    <s v=""/>
    <x v="9"/>
    <s v="CONTROL ON"/>
    <n v="482"/>
    <n v="482"/>
    <n v="0"/>
    <s v="h"/>
    <x v="8"/>
  </r>
  <r>
    <x v="3"/>
    <s v="RTG12"/>
    <n v="22955"/>
    <n v="139"/>
    <s v=""/>
    <x v="2"/>
    <s v="CONTROL ON"/>
    <n v="467"/>
    <n v="467"/>
    <n v="0"/>
    <s v="h"/>
    <x v="2"/>
  </r>
  <r>
    <x v="3"/>
    <s v="RTG12"/>
    <n v="26548"/>
    <n v="139"/>
    <s v=""/>
    <x v="3"/>
    <s v="CONTROL ON"/>
    <n v="467"/>
    <n v="467"/>
    <n v="0"/>
    <s v="h"/>
    <x v="0"/>
  </r>
  <r>
    <x v="3"/>
    <s v="RTG12"/>
    <n v="27538"/>
    <n v="139"/>
    <s v=""/>
    <x v="10"/>
    <s v="CONTROL ON"/>
    <n v="467"/>
    <n v="467"/>
    <n v="0"/>
    <s v="h"/>
    <x v="9"/>
  </r>
  <r>
    <x v="3"/>
    <s v="RTG12"/>
    <n v="24691"/>
    <n v="139"/>
    <s v=""/>
    <x v="1"/>
    <s v="CONTROL ON"/>
    <n v="467"/>
    <n v="467"/>
    <n v="0"/>
    <s v="h"/>
    <x v="1"/>
  </r>
  <r>
    <x v="3"/>
    <s v="RTG12"/>
    <n v="28435"/>
    <n v="139"/>
    <s v=""/>
    <x v="5"/>
    <s v="CONTROL ON"/>
    <n v="474"/>
    <n v="474"/>
    <n v="7"/>
    <s v="h"/>
    <x v="4"/>
  </r>
  <r>
    <x v="3"/>
    <s v="RTG12"/>
    <n v="25703"/>
    <n v="139"/>
    <s v=""/>
    <x v="0"/>
    <s v="CONTROL ON"/>
    <n v="467"/>
    <n v="467"/>
    <n v="0"/>
    <s v="h"/>
    <x v="0"/>
  </r>
  <r>
    <x v="3"/>
    <s v="RTG12"/>
    <n v="32358"/>
    <n v="139"/>
    <s v=""/>
    <x v="8"/>
    <s v="CONTROL ON"/>
    <n v="487"/>
    <n v="487"/>
    <n v="5"/>
    <s v="h"/>
    <x v="7"/>
  </r>
  <r>
    <x v="3"/>
    <s v="RTG12"/>
    <n v="31367"/>
    <n v="139"/>
    <s v=""/>
    <x v="4"/>
    <s v="CONTROL ON"/>
    <n v="482"/>
    <n v="482"/>
    <n v="0"/>
    <s v="h"/>
    <x v="3"/>
  </r>
  <r>
    <x v="3"/>
    <s v="RTG13"/>
    <n v="29244"/>
    <n v="145"/>
    <s v=""/>
    <x v="6"/>
    <s v="CONTROL ON"/>
    <n v="280"/>
    <n v="473"/>
    <n v="84"/>
    <s v="h"/>
    <x v="5"/>
  </r>
  <r>
    <x v="3"/>
    <s v="RTG13"/>
    <n v="23875"/>
    <n v="145"/>
    <s v=""/>
    <x v="7"/>
    <s v="CONTROL ON"/>
    <n v="72"/>
    <n v="265"/>
    <n v="0"/>
    <s v="h"/>
    <x v="6"/>
  </r>
  <r>
    <x v="3"/>
    <s v="RTG13"/>
    <n v="30363"/>
    <n v="145"/>
    <s v=""/>
    <x v="9"/>
    <s v="CONTROL ON"/>
    <n v="328"/>
    <n v="521"/>
    <n v="48"/>
    <s v="h"/>
    <x v="8"/>
  </r>
  <r>
    <x v="3"/>
    <s v="RTG13"/>
    <n v="22967"/>
    <n v="145"/>
    <s v=""/>
    <x v="2"/>
    <s v="CONTROL ON"/>
    <n v="72"/>
    <n v="265"/>
    <n v="0"/>
    <s v="h"/>
    <x v="2"/>
  </r>
  <r>
    <x v="3"/>
    <s v="RTG13"/>
    <n v="26560"/>
    <n v="145"/>
    <s v=""/>
    <x v="3"/>
    <s v="CONTROL ON"/>
    <n v="88"/>
    <n v="281"/>
    <n v="2"/>
    <s v="h"/>
    <x v="0"/>
  </r>
  <r>
    <x v="3"/>
    <s v="RTG13"/>
    <n v="27550"/>
    <n v="145"/>
    <s v=""/>
    <x v="10"/>
    <s v="CONTROL ON"/>
    <n v="118"/>
    <n v="311"/>
    <n v="30"/>
    <s v="h"/>
    <x v="9"/>
  </r>
  <r>
    <x v="3"/>
    <s v="RTG13"/>
    <n v="24703"/>
    <n v="145"/>
    <s v=""/>
    <x v="1"/>
    <s v="CONTROL ON"/>
    <n v="72"/>
    <n v="265"/>
    <n v="0"/>
    <s v="h"/>
    <x v="1"/>
  </r>
  <r>
    <x v="3"/>
    <s v="RTG13"/>
    <n v="28447"/>
    <n v="145"/>
    <s v=""/>
    <x v="5"/>
    <s v="CONTROL ON"/>
    <n v="196"/>
    <n v="389"/>
    <n v="78"/>
    <s v="h"/>
    <x v="4"/>
  </r>
  <r>
    <x v="3"/>
    <s v="RTG13"/>
    <n v="25715"/>
    <n v="145"/>
    <s v=""/>
    <x v="0"/>
    <s v="CONTROL ON"/>
    <n v="86"/>
    <n v="279"/>
    <n v="14"/>
    <s v="h"/>
    <x v="0"/>
  </r>
  <r>
    <x v="3"/>
    <s v="RTG13"/>
    <n v="27232"/>
    <n v="949"/>
    <s v="RTG13"/>
    <x v="12"/>
    <s v="TIME"/>
    <n v="491"/>
    <n v="491"/>
    <n v="16"/>
    <s v="h"/>
    <x v="1"/>
  </r>
  <r>
    <x v="3"/>
    <s v="RTG13"/>
    <n v="32370"/>
    <n v="145"/>
    <s v=""/>
    <x v="8"/>
    <s v="CONTROL ON"/>
    <n v="422"/>
    <n v="615"/>
    <n v="45"/>
    <s v="h"/>
    <x v="7"/>
  </r>
  <r>
    <x v="3"/>
    <s v="RTG13"/>
    <n v="31042"/>
    <n v="949"/>
    <s v="RTG13"/>
    <x v="13"/>
    <s v="TIME"/>
    <n v="742"/>
    <n v="742"/>
    <n v="251"/>
    <s v="h"/>
    <x v="5"/>
  </r>
  <r>
    <x v="3"/>
    <s v="RTG13"/>
    <n v="31379"/>
    <n v="145"/>
    <s v=""/>
    <x v="4"/>
    <s v="CONTROL ON"/>
    <n v="377"/>
    <n v="570"/>
    <n v="49"/>
    <s v="h"/>
    <x v="3"/>
  </r>
  <r>
    <x v="3"/>
    <s v="RTG14"/>
    <n v="29256"/>
    <n v="151"/>
    <s v=""/>
    <x v="6"/>
    <s v="CONTROL ON"/>
    <n v="56"/>
    <n v="56"/>
    <n v="0"/>
    <s v="h"/>
    <x v="5"/>
  </r>
  <r>
    <x v="3"/>
    <s v="RTG14"/>
    <n v="23887"/>
    <n v="151"/>
    <s v=""/>
    <x v="7"/>
    <s v="CONTROL ON"/>
    <n v="52"/>
    <n v="52"/>
    <n v="0"/>
    <s v="h"/>
    <x v="6"/>
  </r>
  <r>
    <x v="3"/>
    <s v="RTG14"/>
    <n v="30375"/>
    <n v="151"/>
    <s v=""/>
    <x v="9"/>
    <s v="CONTROL ON"/>
    <n v="56"/>
    <n v="56"/>
    <n v="0"/>
    <s v="h"/>
    <x v="8"/>
  </r>
  <r>
    <x v="3"/>
    <s v="RTG14"/>
    <n v="22979"/>
    <n v="151"/>
    <s v=""/>
    <x v="2"/>
    <s v="CONTROL ON"/>
    <n v="52"/>
    <n v="52"/>
    <n v="0"/>
    <s v="h"/>
    <x v="2"/>
  </r>
  <r>
    <x v="3"/>
    <s v="RTG14"/>
    <n v="26572"/>
    <n v="151"/>
    <s v=""/>
    <x v="3"/>
    <s v="CONTROL ON"/>
    <n v="56"/>
    <n v="56"/>
    <n v="4"/>
    <s v="h"/>
    <x v="0"/>
  </r>
  <r>
    <x v="3"/>
    <s v="RTG14"/>
    <n v="27562"/>
    <n v="151"/>
    <s v=""/>
    <x v="10"/>
    <s v="CONTROL ON"/>
    <n v="56"/>
    <n v="56"/>
    <n v="0"/>
    <s v="h"/>
    <x v="9"/>
  </r>
  <r>
    <x v="3"/>
    <s v="RTG14"/>
    <n v="24715"/>
    <n v="151"/>
    <s v=""/>
    <x v="1"/>
    <s v="CONTROL ON"/>
    <n v="52"/>
    <n v="52"/>
    <n v="0"/>
    <s v="h"/>
    <x v="1"/>
  </r>
  <r>
    <x v="3"/>
    <s v="RTG14"/>
    <n v="28459"/>
    <n v="151"/>
    <s v=""/>
    <x v="5"/>
    <s v="CONTROL ON"/>
    <n v="56"/>
    <n v="56"/>
    <n v="0"/>
    <s v="h"/>
    <x v="4"/>
  </r>
  <r>
    <x v="3"/>
    <s v="RTG14"/>
    <n v="25727"/>
    <n v="151"/>
    <s v=""/>
    <x v="0"/>
    <s v="CONTROL ON"/>
    <n v="52"/>
    <n v="52"/>
    <n v="0"/>
    <s v="h"/>
    <x v="0"/>
  </r>
  <r>
    <x v="3"/>
    <s v="RTG14"/>
    <n v="32382"/>
    <n v="151"/>
    <s v=""/>
    <x v="8"/>
    <s v="CONTROL ON"/>
    <n v="56"/>
    <n v="56"/>
    <n v="0"/>
    <s v="h"/>
    <x v="7"/>
  </r>
  <r>
    <x v="3"/>
    <s v="RTG14"/>
    <n v="31391"/>
    <n v="151"/>
    <s v=""/>
    <x v="4"/>
    <s v="CONTROL ON"/>
    <n v="56"/>
    <n v="56"/>
    <n v="0"/>
    <s v="h"/>
    <x v="3"/>
  </r>
  <r>
    <x v="3"/>
    <s v="RTG15"/>
    <n v="29268"/>
    <n v="157"/>
    <s v=""/>
    <x v="6"/>
    <s v="CONTROL ON"/>
    <n v="968"/>
    <n v="968"/>
    <n v="60"/>
    <s v="h"/>
    <x v="5"/>
  </r>
  <r>
    <x v="3"/>
    <s v="RTG15"/>
    <n v="23899"/>
    <n v="157"/>
    <s v=""/>
    <x v="7"/>
    <s v="CONTROL ON"/>
    <n v="857"/>
    <n v="857"/>
    <n v="13"/>
    <s v="h"/>
    <x v="6"/>
  </r>
  <r>
    <x v="3"/>
    <s v="RTG15"/>
    <n v="30387"/>
    <n v="157"/>
    <s v=""/>
    <x v="9"/>
    <s v="CONTROL ON"/>
    <n v="1003"/>
    <n v="1003"/>
    <n v="35"/>
    <s v="h"/>
    <x v="8"/>
  </r>
  <r>
    <x v="3"/>
    <s v="RTG15"/>
    <n v="22991"/>
    <n v="157"/>
    <s v=""/>
    <x v="2"/>
    <s v="CONTROL ON"/>
    <n v="844"/>
    <n v="844"/>
    <n v="9"/>
    <s v="h"/>
    <x v="2"/>
  </r>
  <r>
    <x v="3"/>
    <s v="RTG15"/>
    <n v="26584"/>
    <n v="157"/>
    <s v=""/>
    <x v="3"/>
    <s v="CONTROL ON"/>
    <n v="864"/>
    <n v="864"/>
    <n v="2"/>
    <s v="h"/>
    <x v="0"/>
  </r>
  <r>
    <x v="3"/>
    <s v="RTG15"/>
    <n v="27574"/>
    <n v="157"/>
    <s v=""/>
    <x v="10"/>
    <s v="CONTROL ON"/>
    <n v="876"/>
    <n v="876"/>
    <n v="12"/>
    <s v="h"/>
    <x v="9"/>
  </r>
  <r>
    <x v="3"/>
    <s v="RTG15"/>
    <n v="24727"/>
    <n v="157"/>
    <s v=""/>
    <x v="1"/>
    <s v="CONTROL ON"/>
    <n v="858"/>
    <n v="858"/>
    <n v="1"/>
    <s v="h"/>
    <x v="1"/>
  </r>
  <r>
    <x v="3"/>
    <s v="RTG15"/>
    <n v="28471"/>
    <n v="157"/>
    <s v=""/>
    <x v="5"/>
    <s v="CONTROL ON"/>
    <n v="908"/>
    <n v="908"/>
    <n v="32"/>
    <s v="h"/>
    <x v="4"/>
  </r>
  <r>
    <x v="3"/>
    <s v="RTG15"/>
    <n v="25739"/>
    <n v="157"/>
    <s v=""/>
    <x v="0"/>
    <s v="CONTROL ON"/>
    <n v="862"/>
    <n v="862"/>
    <n v="4"/>
    <s v="h"/>
    <x v="0"/>
  </r>
  <r>
    <x v="3"/>
    <s v="RTG15"/>
    <n v="32394"/>
    <n v="157"/>
    <s v=""/>
    <x v="8"/>
    <s v="CONTROL ON"/>
    <n v="1058"/>
    <n v="1058"/>
    <n v="27"/>
    <s v="h"/>
    <x v="7"/>
  </r>
  <r>
    <x v="3"/>
    <s v="RTG15"/>
    <n v="30998"/>
    <n v="951"/>
    <s v="RTG15"/>
    <x v="6"/>
    <s v="TIME"/>
    <n v="1116"/>
    <n v="1116"/>
    <n v="61"/>
    <s v="h"/>
    <x v="5"/>
  </r>
  <r>
    <x v="3"/>
    <s v="RTG15"/>
    <n v="31403"/>
    <n v="157"/>
    <s v=""/>
    <x v="4"/>
    <s v="CONTROL ON"/>
    <n v="1031"/>
    <n v="1031"/>
    <n v="28"/>
    <s v="h"/>
    <x v="3"/>
  </r>
  <r>
    <x v="3"/>
    <s v="RTG16"/>
    <n v="29280"/>
    <n v="163"/>
    <s v=""/>
    <x v="6"/>
    <s v="CONTROL ON"/>
    <n v="491"/>
    <n v="491"/>
    <n v="70"/>
    <s v="h"/>
    <x v="5"/>
  </r>
  <r>
    <x v="3"/>
    <s v="RTG16"/>
    <n v="23911"/>
    <n v="163"/>
    <s v=""/>
    <x v="7"/>
    <s v="CONTROL ON"/>
    <n v="286"/>
    <n v="286"/>
    <n v="15"/>
    <s v="h"/>
    <x v="6"/>
  </r>
  <r>
    <x v="3"/>
    <s v="RTG16"/>
    <n v="27234"/>
    <n v="952"/>
    <s v="RTG16"/>
    <x v="12"/>
    <s v="TIME"/>
    <n v="459"/>
    <n v="459"/>
    <n v="97"/>
    <s v="h"/>
    <x v="1"/>
  </r>
  <r>
    <x v="3"/>
    <s v="RTG16"/>
    <n v="30399"/>
    <n v="163"/>
    <s v=""/>
    <x v="9"/>
    <s v="CONTROL ON"/>
    <n v="536"/>
    <n v="536"/>
    <n v="45"/>
    <s v="h"/>
    <x v="8"/>
  </r>
  <r>
    <x v="3"/>
    <s v="RTG16"/>
    <n v="23003"/>
    <n v="163"/>
    <s v=""/>
    <x v="2"/>
    <s v="CONTROL ON"/>
    <n v="271"/>
    <n v="271"/>
    <n v="15"/>
    <s v="h"/>
    <x v="2"/>
  </r>
  <r>
    <x v="3"/>
    <s v="RTG16"/>
    <n v="26596"/>
    <n v="163"/>
    <s v=""/>
    <x v="3"/>
    <s v="CONTROL ON"/>
    <n v="325"/>
    <n v="325"/>
    <n v="10"/>
    <s v="h"/>
    <x v="0"/>
  </r>
  <r>
    <x v="3"/>
    <s v="RTG16"/>
    <n v="27586"/>
    <n v="163"/>
    <s v=""/>
    <x v="10"/>
    <s v="CONTROL ON"/>
    <n v="382"/>
    <n v="382"/>
    <n v="57"/>
    <s v="h"/>
    <x v="9"/>
  </r>
  <r>
    <x v="3"/>
    <s v="RTG16"/>
    <n v="24739"/>
    <n v="163"/>
    <s v=""/>
    <x v="1"/>
    <s v="CONTROL ON"/>
    <n v="304"/>
    <n v="304"/>
    <n v="18"/>
    <s v="h"/>
    <x v="1"/>
  </r>
  <r>
    <x v="3"/>
    <s v="RTG16"/>
    <n v="28483"/>
    <n v="163"/>
    <s v=""/>
    <x v="5"/>
    <s v="CONTROL ON"/>
    <n v="421"/>
    <n v="421"/>
    <n v="39"/>
    <s v="h"/>
    <x v="4"/>
  </r>
  <r>
    <x v="3"/>
    <s v="RTG16"/>
    <n v="25751"/>
    <n v="163"/>
    <s v=""/>
    <x v="0"/>
    <s v="CONTROL ON"/>
    <n v="315"/>
    <n v="315"/>
    <n v="11"/>
    <s v="h"/>
    <x v="0"/>
  </r>
  <r>
    <x v="3"/>
    <s v="RTG16"/>
    <n v="32406"/>
    <n v="163"/>
    <s v=""/>
    <x v="8"/>
    <s v="CONTROL ON"/>
    <n v="639"/>
    <n v="639"/>
    <n v="48"/>
    <s v="h"/>
    <x v="7"/>
  </r>
  <r>
    <x v="3"/>
    <s v="RTG16"/>
    <n v="31000"/>
    <n v="952"/>
    <s v="RTG16"/>
    <x v="6"/>
    <s v="TIME"/>
    <n v="581"/>
    <n v="581"/>
    <n v="122"/>
    <s v="h"/>
    <x v="5"/>
  </r>
  <r>
    <x v="3"/>
    <s v="RTG16"/>
    <n v="31415"/>
    <n v="163"/>
    <s v=""/>
    <x v="4"/>
    <s v="CONTROL ON"/>
    <n v="591"/>
    <n v="591"/>
    <n v="55"/>
    <s v="h"/>
    <x v="3"/>
  </r>
  <r>
    <x v="3"/>
    <s v="RTG17"/>
    <n v="23923"/>
    <n v="169"/>
    <s v=""/>
    <x v="7"/>
    <s v="CONTROL ON"/>
    <n v="221"/>
    <n v="221"/>
    <n v="0"/>
    <s v="h"/>
    <x v="6"/>
  </r>
  <r>
    <x v="3"/>
    <s v="RTG17"/>
    <n v="29292"/>
    <n v="169"/>
    <s v=""/>
    <x v="6"/>
    <s v="CONTROL ON"/>
    <n v="221"/>
    <n v="221"/>
    <n v="0"/>
    <s v="h"/>
    <x v="5"/>
  </r>
  <r>
    <x v="3"/>
    <s v="RTG17"/>
    <n v="30411"/>
    <n v="169"/>
    <s v=""/>
    <x v="9"/>
    <s v="CONTROL ON"/>
    <n v="221"/>
    <n v="221"/>
    <n v="0"/>
    <s v="h"/>
    <x v="8"/>
  </r>
  <r>
    <x v="3"/>
    <s v="RTG17"/>
    <n v="23015"/>
    <n v="169"/>
    <s v=""/>
    <x v="2"/>
    <s v="CONTROL ON"/>
    <n v="221"/>
    <n v="221"/>
    <n v="0"/>
    <s v="h"/>
    <x v="2"/>
  </r>
  <r>
    <x v="3"/>
    <s v="RTG17"/>
    <n v="26608"/>
    <n v="169"/>
    <s v=""/>
    <x v="3"/>
    <s v="CONTROL ON"/>
    <n v="221"/>
    <n v="221"/>
    <n v="0"/>
    <s v="h"/>
    <x v="0"/>
  </r>
  <r>
    <x v="3"/>
    <s v="RTG17"/>
    <n v="27598"/>
    <n v="169"/>
    <s v=""/>
    <x v="10"/>
    <s v="CONTROL ON"/>
    <n v="221"/>
    <n v="221"/>
    <n v="0"/>
    <s v="h"/>
    <x v="9"/>
  </r>
  <r>
    <x v="3"/>
    <s v="RTG17"/>
    <n v="28495"/>
    <n v="169"/>
    <s v=""/>
    <x v="5"/>
    <s v="CONTROL ON"/>
    <n v="221"/>
    <n v="221"/>
    <n v="0"/>
    <s v="h"/>
    <x v="4"/>
  </r>
  <r>
    <x v="3"/>
    <s v="RTG17"/>
    <n v="24751"/>
    <n v="169"/>
    <s v=""/>
    <x v="1"/>
    <s v="CONTROL ON"/>
    <n v="221"/>
    <n v="221"/>
    <n v="0"/>
    <s v="h"/>
    <x v="1"/>
  </r>
  <r>
    <x v="3"/>
    <s v="RTG17"/>
    <n v="25763"/>
    <n v="169"/>
    <s v=""/>
    <x v="0"/>
    <s v="CONTROL ON"/>
    <n v="221"/>
    <n v="221"/>
    <n v="0"/>
    <s v="h"/>
    <x v="0"/>
  </r>
  <r>
    <x v="3"/>
    <s v="RTG17"/>
    <n v="32418"/>
    <n v="169"/>
    <s v=""/>
    <x v="8"/>
    <s v="CONTROL ON"/>
    <n v="221"/>
    <n v="221"/>
    <n v="0"/>
    <s v="h"/>
    <x v="7"/>
  </r>
  <r>
    <x v="3"/>
    <s v="RTG17"/>
    <n v="31427"/>
    <n v="169"/>
    <s v=""/>
    <x v="4"/>
    <s v="CONTROL ON"/>
    <n v="221"/>
    <n v="221"/>
    <n v="0"/>
    <s v="h"/>
    <x v="3"/>
  </r>
  <r>
    <x v="3"/>
    <s v="RTG18"/>
    <n v="23935"/>
    <n v="175"/>
    <s v=""/>
    <x v="7"/>
    <s v="CONTROL ON"/>
    <n v="607"/>
    <n v="607"/>
    <n v="0"/>
    <s v="h"/>
    <x v="6"/>
  </r>
  <r>
    <x v="3"/>
    <s v="RTG18"/>
    <n v="29304"/>
    <n v="175"/>
    <s v=""/>
    <x v="6"/>
    <s v="CONTROL ON"/>
    <n v="608"/>
    <n v="608"/>
    <n v="0"/>
    <s v="h"/>
    <x v="5"/>
  </r>
  <r>
    <x v="3"/>
    <s v="RTG18"/>
    <n v="30423"/>
    <n v="175"/>
    <s v=""/>
    <x v="9"/>
    <s v="CONTROL ON"/>
    <n v="608"/>
    <n v="608"/>
    <n v="0"/>
    <s v="h"/>
    <x v="8"/>
  </r>
  <r>
    <x v="3"/>
    <s v="RTG18"/>
    <n v="23027"/>
    <n v="175"/>
    <s v=""/>
    <x v="2"/>
    <s v="CONTROL ON"/>
    <n v="607"/>
    <n v="607"/>
    <n v="1"/>
    <s v="h"/>
    <x v="2"/>
  </r>
  <r>
    <x v="3"/>
    <s v="RTG18"/>
    <n v="28507"/>
    <n v="175"/>
    <s v=""/>
    <x v="5"/>
    <s v="CONTROL ON"/>
    <n v="608"/>
    <n v="608"/>
    <n v="0"/>
    <s v="h"/>
    <x v="4"/>
  </r>
  <r>
    <x v="3"/>
    <s v="RTG18"/>
    <n v="26620"/>
    <n v="175"/>
    <s v=""/>
    <x v="3"/>
    <s v="CONTROL ON"/>
    <n v="608"/>
    <n v="608"/>
    <n v="1"/>
    <s v="h"/>
    <x v="0"/>
  </r>
  <r>
    <x v="3"/>
    <s v="RTG18"/>
    <n v="27610"/>
    <n v="175"/>
    <s v=""/>
    <x v="10"/>
    <s v="CONTROL ON"/>
    <n v="608"/>
    <n v="608"/>
    <n v="0"/>
    <s v="h"/>
    <x v="9"/>
  </r>
  <r>
    <x v="3"/>
    <s v="RTG18"/>
    <n v="24763"/>
    <n v="175"/>
    <s v=""/>
    <x v="1"/>
    <s v="CONTROL ON"/>
    <n v="607"/>
    <n v="607"/>
    <n v="0"/>
    <s v="h"/>
    <x v="1"/>
  </r>
  <r>
    <x v="3"/>
    <s v="RTG18"/>
    <n v="25775"/>
    <n v="175"/>
    <s v=""/>
    <x v="0"/>
    <s v="CONTROL ON"/>
    <n v="607"/>
    <n v="607"/>
    <n v="0"/>
    <s v="h"/>
    <x v="0"/>
  </r>
  <r>
    <x v="3"/>
    <s v="RTG18"/>
    <n v="32430"/>
    <n v="175"/>
    <s v=""/>
    <x v="8"/>
    <s v="CONTROL ON"/>
    <n v="608"/>
    <n v="608"/>
    <n v="0"/>
    <s v="h"/>
    <x v="7"/>
  </r>
  <r>
    <x v="3"/>
    <s v="RTG18"/>
    <n v="31439"/>
    <n v="175"/>
    <s v=""/>
    <x v="4"/>
    <s v="CONTROL ON"/>
    <n v="608"/>
    <n v="608"/>
    <n v="0"/>
    <s v="h"/>
    <x v="3"/>
  </r>
  <r>
    <x v="3"/>
    <s v="RTG19"/>
    <n v="23947"/>
    <n v="181"/>
    <s v=""/>
    <x v="7"/>
    <s v="CONTROL ON"/>
    <n v="898"/>
    <n v="898"/>
    <n v="32"/>
    <s v="h"/>
    <x v="6"/>
  </r>
  <r>
    <x v="3"/>
    <s v="RTG19"/>
    <n v="30435"/>
    <n v="181"/>
    <s v=""/>
    <x v="9"/>
    <s v="CONTROL ON"/>
    <n v="1124"/>
    <n v="1124"/>
    <n v="59"/>
    <s v="h"/>
    <x v="8"/>
  </r>
  <r>
    <x v="3"/>
    <s v="RTG19"/>
    <n v="29316"/>
    <n v="181"/>
    <s v=""/>
    <x v="6"/>
    <s v="CONTROL ON"/>
    <n v="1065"/>
    <n v="1065"/>
    <n v="115"/>
    <s v="h"/>
    <x v="5"/>
  </r>
  <r>
    <x v="3"/>
    <s v="RTG19"/>
    <n v="23039"/>
    <n v="181"/>
    <s v=""/>
    <x v="2"/>
    <s v="CONTROL ON"/>
    <n v="866"/>
    <n v="866"/>
    <n v="64"/>
    <s v="h"/>
    <x v="2"/>
  </r>
  <r>
    <x v="3"/>
    <s v="RTG19"/>
    <n v="26632"/>
    <n v="181"/>
    <s v=""/>
    <x v="3"/>
    <s v="CONTROL ON"/>
    <n v="950"/>
    <n v="950"/>
    <n v="0"/>
    <s v="h"/>
    <x v="0"/>
  </r>
  <r>
    <x v="3"/>
    <s v="RTG19"/>
    <n v="27304"/>
    <n v="955"/>
    <s v="RTG19"/>
    <x v="11"/>
    <s v="TIME"/>
    <n v="1095"/>
    <n v="1095"/>
    <n v="36"/>
    <s v="h"/>
    <x v="1"/>
  </r>
  <r>
    <x v="3"/>
    <s v="RTG19"/>
    <n v="27622"/>
    <n v="181"/>
    <s v=""/>
    <x v="10"/>
    <s v="CONTROL ON"/>
    <n v="950"/>
    <n v="950"/>
    <n v="0"/>
    <s v="h"/>
    <x v="9"/>
  </r>
  <r>
    <x v="3"/>
    <s v="RTG19"/>
    <n v="28519"/>
    <n v="181"/>
    <s v=""/>
    <x v="5"/>
    <s v="CONTROL ON"/>
    <n v="950"/>
    <n v="950"/>
    <n v="0"/>
    <s v="h"/>
    <x v="4"/>
  </r>
  <r>
    <x v="3"/>
    <s v="RTG19"/>
    <n v="24775"/>
    <n v="181"/>
    <s v=""/>
    <x v="1"/>
    <s v="CONTROL ON"/>
    <n v="916"/>
    <n v="916"/>
    <n v="18"/>
    <s v="h"/>
    <x v="1"/>
  </r>
  <r>
    <x v="3"/>
    <s v="RTG19"/>
    <n v="25787"/>
    <n v="181"/>
    <s v=""/>
    <x v="0"/>
    <s v="CONTROL ON"/>
    <n v="950"/>
    <n v="950"/>
    <n v="34"/>
    <s v="h"/>
    <x v="0"/>
  </r>
  <r>
    <x v="3"/>
    <s v="RTG19"/>
    <n v="32442"/>
    <n v="181"/>
    <s v=""/>
    <x v="8"/>
    <s v="CONTROL ON"/>
    <n v="1204"/>
    <n v="1204"/>
    <n v="35"/>
    <s v="h"/>
    <x v="7"/>
  </r>
  <r>
    <x v="3"/>
    <s v="RTG19"/>
    <n v="31002"/>
    <n v="955"/>
    <s v="RTG19"/>
    <x v="6"/>
    <s v="TIME"/>
    <n v="1185"/>
    <n v="1185"/>
    <n v="90"/>
    <s v="h"/>
    <x v="5"/>
  </r>
  <r>
    <x v="3"/>
    <s v="RTG19"/>
    <n v="31451"/>
    <n v="181"/>
    <s v=""/>
    <x v="4"/>
    <s v="CONTROL ON"/>
    <n v="1169"/>
    <n v="1169"/>
    <n v="45"/>
    <s v="h"/>
    <x v="3"/>
  </r>
  <r>
    <x v="3"/>
    <s v="RTG20"/>
    <n v="23959"/>
    <n v="187"/>
    <s v=""/>
    <x v="7"/>
    <s v="CONTROL ON"/>
    <n v="48"/>
    <n v="48"/>
    <n v="0"/>
    <s v="h"/>
    <x v="6"/>
  </r>
  <r>
    <x v="3"/>
    <s v="RTG20"/>
    <n v="29328"/>
    <n v="187"/>
    <s v=""/>
    <x v="6"/>
    <s v="CONTROL ON"/>
    <n v="179"/>
    <n v="179"/>
    <n v="66"/>
    <s v="h"/>
    <x v="5"/>
  </r>
  <r>
    <x v="3"/>
    <s v="RTG20"/>
    <n v="30447"/>
    <n v="187"/>
    <s v=""/>
    <x v="9"/>
    <s v="CONTROL ON"/>
    <n v="220"/>
    <n v="220"/>
    <n v="41"/>
    <s v="h"/>
    <x v="8"/>
  </r>
  <r>
    <x v="3"/>
    <s v="RTG20"/>
    <n v="23051"/>
    <n v="187"/>
    <s v=""/>
    <x v="2"/>
    <s v="CONTROL ON"/>
    <n v="48"/>
    <n v="48"/>
    <n v="1"/>
    <s v="h"/>
    <x v="2"/>
  </r>
  <r>
    <x v="3"/>
    <s v="RTG20"/>
    <n v="26644"/>
    <n v="187"/>
    <s v=""/>
    <x v="3"/>
    <s v="CONTROL ON"/>
    <n v="48"/>
    <n v="48"/>
    <n v="0"/>
    <s v="h"/>
    <x v="0"/>
  </r>
  <r>
    <x v="3"/>
    <s v="RTG20"/>
    <n v="27634"/>
    <n v="187"/>
    <s v=""/>
    <x v="10"/>
    <s v="CONTROL ON"/>
    <n v="48"/>
    <n v="48"/>
    <n v="0"/>
    <s v="h"/>
    <x v="9"/>
  </r>
  <r>
    <x v="3"/>
    <s v="RTG20"/>
    <n v="28531"/>
    <n v="187"/>
    <s v=""/>
    <x v="5"/>
    <s v="CONTROL ON"/>
    <n v="113"/>
    <n v="113"/>
    <n v="65"/>
    <s v="h"/>
    <x v="4"/>
  </r>
  <r>
    <x v="3"/>
    <s v="RTG20"/>
    <n v="25799"/>
    <n v="187"/>
    <s v=""/>
    <x v="0"/>
    <s v="CONTROL ON"/>
    <n v="48"/>
    <n v="48"/>
    <n v="0"/>
    <s v="h"/>
    <x v="0"/>
  </r>
  <r>
    <x v="3"/>
    <s v="RTG20"/>
    <n v="24787"/>
    <n v="187"/>
    <s v=""/>
    <x v="1"/>
    <s v="CONTROL ON"/>
    <n v="48"/>
    <n v="48"/>
    <n v="0"/>
    <s v="h"/>
    <x v="1"/>
  </r>
  <r>
    <x v="3"/>
    <s v="RTG20"/>
    <n v="32454"/>
    <n v="187"/>
    <s v=""/>
    <x v="8"/>
    <s v="CONTROL ON"/>
    <n v="348"/>
    <n v="348"/>
    <n v="69"/>
    <s v="h"/>
    <x v="7"/>
  </r>
  <r>
    <x v="3"/>
    <s v="RTG20"/>
    <n v="31040"/>
    <n v="956"/>
    <s v="RTG20"/>
    <x v="13"/>
    <s v="TIME"/>
    <n v="356"/>
    <n v="356"/>
    <n v="5"/>
    <s v="h"/>
    <x v="5"/>
  </r>
  <r>
    <x v="3"/>
    <s v="RTG20"/>
    <n v="31463"/>
    <n v="187"/>
    <s v=""/>
    <x v="4"/>
    <s v="CONTROL ON"/>
    <n v="279"/>
    <n v="279"/>
    <n v="59"/>
    <s v="h"/>
    <x v="3"/>
  </r>
  <r>
    <x v="3"/>
    <s v="RTG21"/>
    <n v="23971"/>
    <n v="193"/>
    <s v=""/>
    <x v="7"/>
    <s v="CONTROL ON"/>
    <n v="756"/>
    <n v="756"/>
    <n v="0"/>
    <s v="h"/>
    <x v="6"/>
  </r>
  <r>
    <x v="3"/>
    <s v="RTG21"/>
    <n v="30459"/>
    <n v="193"/>
    <s v=""/>
    <x v="9"/>
    <s v="CONTROL ON"/>
    <n v="784"/>
    <n v="784"/>
    <n v="16"/>
    <s v="h"/>
    <x v="8"/>
  </r>
  <r>
    <x v="3"/>
    <s v="RTG21"/>
    <n v="29340"/>
    <n v="193"/>
    <s v=""/>
    <x v="6"/>
    <s v="CONTROL ON"/>
    <n v="768"/>
    <n v="768"/>
    <n v="6"/>
    <s v="h"/>
    <x v="5"/>
  </r>
  <r>
    <x v="3"/>
    <s v="RTG21"/>
    <n v="23063"/>
    <n v="193"/>
    <s v=""/>
    <x v="2"/>
    <s v="CONTROL ON"/>
    <n v="756"/>
    <n v="756"/>
    <n v="1"/>
    <s v="h"/>
    <x v="2"/>
  </r>
  <r>
    <x v="3"/>
    <s v="RTG21"/>
    <n v="26656"/>
    <n v="193"/>
    <s v=""/>
    <x v="3"/>
    <s v="CONTROL ON"/>
    <n v="757"/>
    <n v="757"/>
    <n v="1"/>
    <s v="h"/>
    <x v="0"/>
  </r>
  <r>
    <x v="3"/>
    <s v="RTG21"/>
    <n v="27646"/>
    <n v="193"/>
    <s v=""/>
    <x v="10"/>
    <s v="CONTROL ON"/>
    <n v="757"/>
    <n v="757"/>
    <n v="0"/>
    <s v="h"/>
    <x v="9"/>
  </r>
  <r>
    <x v="3"/>
    <s v="RTG21"/>
    <n v="28543"/>
    <n v="193"/>
    <s v=""/>
    <x v="5"/>
    <s v="CONTROL ON"/>
    <n v="762"/>
    <n v="762"/>
    <n v="5"/>
    <s v="h"/>
    <x v="4"/>
  </r>
  <r>
    <x v="3"/>
    <s v="RTG21"/>
    <n v="25811"/>
    <n v="193"/>
    <s v=""/>
    <x v="0"/>
    <s v="CONTROL ON"/>
    <n v="756"/>
    <n v="756"/>
    <n v="0"/>
    <s v="h"/>
    <x v="0"/>
  </r>
  <r>
    <x v="3"/>
    <s v="RTG21"/>
    <n v="24799"/>
    <n v="193"/>
    <s v=""/>
    <x v="1"/>
    <s v="CONTROL ON"/>
    <n v="756"/>
    <n v="756"/>
    <n v="0"/>
    <s v="h"/>
    <x v="1"/>
  </r>
  <r>
    <x v="3"/>
    <s v="RTG21"/>
    <n v="32466"/>
    <n v="193"/>
    <s v=""/>
    <x v="8"/>
    <s v="CONTROL ON"/>
    <n v="877"/>
    <n v="877"/>
    <n v="62"/>
    <s v="h"/>
    <x v="7"/>
  </r>
  <r>
    <x v="3"/>
    <s v="RTG21"/>
    <n v="31475"/>
    <n v="193"/>
    <s v=""/>
    <x v="4"/>
    <s v="CONTROL ON"/>
    <n v="815"/>
    <n v="815"/>
    <n v="31"/>
    <s v="h"/>
    <x v="3"/>
  </r>
  <r>
    <x v="3"/>
    <s v="RTG22"/>
    <n v="23983"/>
    <n v="199"/>
    <s v=""/>
    <x v="7"/>
    <s v="CONTROL ON"/>
    <n v="219"/>
    <n v="1257"/>
    <n v="3"/>
    <s v="h"/>
    <x v="6"/>
  </r>
  <r>
    <x v="3"/>
    <s v="RTG22"/>
    <n v="30471"/>
    <n v="199"/>
    <s v=""/>
    <x v="9"/>
    <s v="CONTROL ON"/>
    <n v="373"/>
    <n v="1411"/>
    <n v="47"/>
    <s v="h"/>
    <x v="8"/>
  </r>
  <r>
    <x v="3"/>
    <s v="RTG22"/>
    <n v="29352"/>
    <n v="199"/>
    <s v=""/>
    <x v="6"/>
    <s v="CONTROL ON"/>
    <n v="326"/>
    <n v="1364"/>
    <n v="57"/>
    <s v="h"/>
    <x v="5"/>
  </r>
  <r>
    <x v="3"/>
    <s v="RTG22"/>
    <n v="23075"/>
    <n v="199"/>
    <s v=""/>
    <x v="2"/>
    <s v="CONTROL ON"/>
    <n v="216"/>
    <n v="1254"/>
    <n v="4"/>
    <s v="h"/>
    <x v="2"/>
  </r>
  <r>
    <x v="3"/>
    <s v="RTG22"/>
    <n v="26668"/>
    <n v="199"/>
    <s v=""/>
    <x v="3"/>
    <s v="CONTROL ON"/>
    <n v="221"/>
    <n v="1259"/>
    <n v="2"/>
    <s v="h"/>
    <x v="0"/>
  </r>
  <r>
    <x v="3"/>
    <s v="RTG22"/>
    <n v="27658"/>
    <n v="199"/>
    <s v=""/>
    <x v="10"/>
    <s v="CONTROL ON"/>
    <n v="221"/>
    <n v="1259"/>
    <n v="0"/>
    <s v="h"/>
    <x v="9"/>
  </r>
  <r>
    <x v="3"/>
    <s v="RTG22"/>
    <n v="28555"/>
    <n v="199"/>
    <s v=""/>
    <x v="5"/>
    <s v="CONTROL ON"/>
    <n v="269"/>
    <n v="1307"/>
    <n v="48"/>
    <s v="h"/>
    <x v="4"/>
  </r>
  <r>
    <x v="3"/>
    <s v="RTG22"/>
    <n v="25823"/>
    <n v="199"/>
    <s v=""/>
    <x v="0"/>
    <s v="CONTROL ON"/>
    <n v="219"/>
    <n v="1257"/>
    <n v="0"/>
    <s v="h"/>
    <x v="0"/>
  </r>
  <r>
    <x v="3"/>
    <s v="RTG22"/>
    <n v="24811"/>
    <n v="199"/>
    <s v=""/>
    <x v="1"/>
    <s v="CONTROL ON"/>
    <n v="219"/>
    <n v="1257"/>
    <n v="0"/>
    <s v="h"/>
    <x v="1"/>
  </r>
  <r>
    <x v="3"/>
    <s v="RTG22"/>
    <n v="31018"/>
    <n v="958"/>
    <s v="RTG22"/>
    <x v="14"/>
    <s v="TIME"/>
    <n v="1730"/>
    <n v="1730"/>
    <n v="75"/>
    <s v="h"/>
    <x v="5"/>
  </r>
  <r>
    <x v="3"/>
    <s v="RTG22"/>
    <n v="31004"/>
    <n v="958"/>
    <s v="RTG22"/>
    <x v="6"/>
    <s v="TIME"/>
    <n v="1655"/>
    <n v="1655"/>
    <n v="103"/>
    <s v="h"/>
    <x v="5"/>
  </r>
  <r>
    <x v="3"/>
    <s v="RTG22"/>
    <n v="32478"/>
    <n v="199"/>
    <s v=""/>
    <x v="8"/>
    <s v="CONTROL ON"/>
    <n v="493"/>
    <n v="1531"/>
    <n v="60"/>
    <s v="h"/>
    <x v="7"/>
  </r>
  <r>
    <x v="3"/>
    <s v="RTG22"/>
    <n v="31487"/>
    <n v="199"/>
    <s v=""/>
    <x v="4"/>
    <s v="CONTROL ON"/>
    <n v="433"/>
    <n v="1471"/>
    <n v="60"/>
    <s v="h"/>
    <x v="3"/>
  </r>
  <r>
    <x v="3"/>
    <s v="RTG23"/>
    <n v="23995"/>
    <n v="205"/>
    <s v=""/>
    <x v="7"/>
    <s v="CONTROL ON"/>
    <n v="8"/>
    <n v="320"/>
    <n v="0"/>
    <s v="h"/>
    <x v="6"/>
  </r>
  <r>
    <x v="3"/>
    <s v="RTG23"/>
    <n v="30483"/>
    <n v="205"/>
    <s v=""/>
    <x v="9"/>
    <s v="CONTROL ON"/>
    <n v="8"/>
    <n v="320"/>
    <n v="0"/>
    <s v="h"/>
    <x v="8"/>
  </r>
  <r>
    <x v="3"/>
    <s v="RTG23"/>
    <n v="29364"/>
    <n v="205"/>
    <s v=""/>
    <x v="6"/>
    <s v="CONTROL ON"/>
    <n v="8"/>
    <n v="320"/>
    <n v="0"/>
    <s v="h"/>
    <x v="5"/>
  </r>
  <r>
    <x v="3"/>
    <s v="RTG23"/>
    <n v="23087"/>
    <n v="205"/>
    <s v=""/>
    <x v="2"/>
    <s v="CONTROL ON"/>
    <n v="8"/>
    <n v="320"/>
    <n v="1"/>
    <s v="h"/>
    <x v="2"/>
  </r>
  <r>
    <x v="3"/>
    <s v="RTG23"/>
    <n v="26680"/>
    <n v="205"/>
    <s v=""/>
    <x v="3"/>
    <s v="CONTROL ON"/>
    <n v="8"/>
    <n v="320"/>
    <n v="0"/>
    <s v="h"/>
    <x v="0"/>
  </r>
  <r>
    <x v="3"/>
    <s v="RTG23"/>
    <n v="27670"/>
    <n v="205"/>
    <s v=""/>
    <x v="10"/>
    <s v="CONTROL ON"/>
    <n v="8"/>
    <n v="320"/>
    <n v="0"/>
    <s v="h"/>
    <x v="9"/>
  </r>
  <r>
    <x v="3"/>
    <s v="RTG23"/>
    <n v="25835"/>
    <n v="205"/>
    <s v=""/>
    <x v="0"/>
    <s v="CONTROL ON"/>
    <n v="8"/>
    <n v="320"/>
    <n v="0"/>
    <s v="h"/>
    <x v="0"/>
  </r>
  <r>
    <x v="3"/>
    <s v="RTG23"/>
    <n v="28567"/>
    <n v="205"/>
    <s v=""/>
    <x v="5"/>
    <s v="CONTROL ON"/>
    <n v="8"/>
    <n v="320"/>
    <n v="0"/>
    <s v="h"/>
    <x v="4"/>
  </r>
  <r>
    <x v="3"/>
    <s v="RTG23"/>
    <n v="24823"/>
    <n v="205"/>
    <s v=""/>
    <x v="1"/>
    <s v="CONTROL ON"/>
    <n v="8"/>
    <n v="320"/>
    <n v="0"/>
    <s v="h"/>
    <x v="1"/>
  </r>
  <r>
    <x v="3"/>
    <s v="RTG23"/>
    <n v="32490"/>
    <n v="205"/>
    <s v=""/>
    <x v="8"/>
    <s v="CONTROL ON"/>
    <n v="8"/>
    <n v="320"/>
    <n v="0"/>
    <s v="h"/>
    <x v="7"/>
  </r>
  <r>
    <x v="3"/>
    <s v="RTG23"/>
    <n v="31499"/>
    <n v="205"/>
    <s v=""/>
    <x v="4"/>
    <s v="CONTROL ON"/>
    <n v="8"/>
    <n v="320"/>
    <n v="0"/>
    <s v="h"/>
    <x v="3"/>
  </r>
  <r>
    <x v="3"/>
    <s v="RTG24"/>
    <n v="24007"/>
    <n v="211"/>
    <s v=""/>
    <x v="7"/>
    <s v="CONTROL ON"/>
    <n v="532"/>
    <n v="532"/>
    <n v="2"/>
    <s v="h"/>
    <x v="6"/>
  </r>
  <r>
    <x v="3"/>
    <s v="RTG24"/>
    <n v="30495"/>
    <n v="211"/>
    <s v=""/>
    <x v="9"/>
    <s v="CONTROL ON"/>
    <n v="626"/>
    <n v="626"/>
    <n v="20"/>
    <s v="h"/>
    <x v="8"/>
  </r>
  <r>
    <x v="3"/>
    <s v="RTG24"/>
    <n v="29376"/>
    <n v="211"/>
    <s v=""/>
    <x v="6"/>
    <s v="CONTROL ON"/>
    <n v="606"/>
    <n v="606"/>
    <n v="40"/>
    <s v="h"/>
    <x v="5"/>
  </r>
  <r>
    <x v="3"/>
    <s v="RTG24"/>
    <n v="23099"/>
    <n v="211"/>
    <s v=""/>
    <x v="2"/>
    <s v="CONTROL ON"/>
    <n v="530"/>
    <n v="530"/>
    <n v="0"/>
    <s v="h"/>
    <x v="2"/>
  </r>
  <r>
    <x v="3"/>
    <s v="RTG24"/>
    <n v="26692"/>
    <n v="211"/>
    <s v=""/>
    <x v="3"/>
    <s v="CONTROL ON"/>
    <n v="533"/>
    <n v="533"/>
    <n v="1"/>
    <s v="h"/>
    <x v="0"/>
  </r>
  <r>
    <x v="3"/>
    <s v="RTG24"/>
    <n v="27682"/>
    <n v="211"/>
    <s v=""/>
    <x v="10"/>
    <s v="CONTROL ON"/>
    <n v="533"/>
    <n v="533"/>
    <n v="0"/>
    <s v="h"/>
    <x v="9"/>
  </r>
  <r>
    <x v="3"/>
    <s v="RTG24"/>
    <n v="25847"/>
    <n v="211"/>
    <s v=""/>
    <x v="0"/>
    <s v="CONTROL ON"/>
    <n v="532"/>
    <n v="532"/>
    <n v="0"/>
    <s v="h"/>
    <x v="0"/>
  </r>
  <r>
    <x v="3"/>
    <s v="RTG24"/>
    <n v="28579"/>
    <n v="211"/>
    <s v=""/>
    <x v="5"/>
    <s v="CONTROL ON"/>
    <n v="566"/>
    <n v="566"/>
    <n v="33"/>
    <s v="h"/>
    <x v="4"/>
  </r>
  <r>
    <x v="3"/>
    <s v="RTG24"/>
    <n v="24835"/>
    <n v="211"/>
    <s v=""/>
    <x v="1"/>
    <s v="CONTROL ON"/>
    <n v="532"/>
    <n v="532"/>
    <n v="0"/>
    <s v="h"/>
    <x v="1"/>
  </r>
  <r>
    <x v="3"/>
    <s v="RTG24"/>
    <n v="32502"/>
    <n v="211"/>
    <s v=""/>
    <x v="8"/>
    <s v="CONTROL ON"/>
    <n v="697"/>
    <n v="697"/>
    <n v="39"/>
    <s v="h"/>
    <x v="7"/>
  </r>
  <r>
    <x v="3"/>
    <s v="RTG24"/>
    <n v="31511"/>
    <n v="211"/>
    <s v=""/>
    <x v="4"/>
    <s v="CONTROL ON"/>
    <n v="658"/>
    <n v="658"/>
    <n v="32"/>
    <s v="h"/>
    <x v="3"/>
  </r>
  <r>
    <x v="3"/>
    <s v="RTG25"/>
    <n v="24019"/>
    <n v="217"/>
    <s v=""/>
    <x v="7"/>
    <s v="CONTROL ON"/>
    <n v="55"/>
    <n v="55"/>
    <n v="0"/>
    <s v="h"/>
    <x v="6"/>
  </r>
  <r>
    <x v="3"/>
    <s v="RTG25"/>
    <n v="30507"/>
    <n v="217"/>
    <s v=""/>
    <x v="9"/>
    <s v="CONTROL ON"/>
    <n v="171"/>
    <n v="171"/>
    <n v="29"/>
    <s v="h"/>
    <x v="8"/>
  </r>
  <r>
    <x v="3"/>
    <s v="RTG25"/>
    <n v="29388"/>
    <n v="217"/>
    <s v=""/>
    <x v="6"/>
    <s v="CONTROL ON"/>
    <n v="142"/>
    <n v="142"/>
    <n v="86"/>
    <s v="h"/>
    <x v="5"/>
  </r>
  <r>
    <x v="3"/>
    <s v="RTG25"/>
    <n v="23111"/>
    <n v="217"/>
    <s v=""/>
    <x v="2"/>
    <s v="CONTROL ON"/>
    <n v="55"/>
    <n v="55"/>
    <n v="4"/>
    <s v="h"/>
    <x v="2"/>
  </r>
  <r>
    <x v="3"/>
    <s v="RTG25"/>
    <n v="26704"/>
    <n v="217"/>
    <s v=""/>
    <x v="3"/>
    <s v="CONTROL ON"/>
    <n v="56"/>
    <n v="56"/>
    <n v="1"/>
    <s v="h"/>
    <x v="0"/>
  </r>
  <r>
    <x v="3"/>
    <s v="RTG25"/>
    <n v="27694"/>
    <n v="217"/>
    <s v=""/>
    <x v="10"/>
    <s v="CONTROL ON"/>
    <n v="56"/>
    <n v="56"/>
    <n v="0"/>
    <s v="h"/>
    <x v="9"/>
  </r>
  <r>
    <x v="3"/>
    <s v="RTG25"/>
    <n v="25859"/>
    <n v="217"/>
    <s v=""/>
    <x v="0"/>
    <s v="CONTROL ON"/>
    <n v="55"/>
    <n v="55"/>
    <n v="0"/>
    <s v="h"/>
    <x v="0"/>
  </r>
  <r>
    <x v="3"/>
    <s v="RTG25"/>
    <n v="28591"/>
    <n v="217"/>
    <s v=""/>
    <x v="5"/>
    <s v="CONTROL ON"/>
    <n v="56"/>
    <n v="56"/>
    <n v="0"/>
    <s v="h"/>
    <x v="4"/>
  </r>
  <r>
    <x v="3"/>
    <s v="RTG25"/>
    <n v="24847"/>
    <n v="217"/>
    <s v=""/>
    <x v="1"/>
    <s v="CONTROL ON"/>
    <n v="55"/>
    <n v="55"/>
    <n v="0"/>
    <s v="h"/>
    <x v="1"/>
  </r>
  <r>
    <x v="3"/>
    <s v="RTG25"/>
    <n v="31006"/>
    <n v="961"/>
    <s v="RTG25"/>
    <x v="6"/>
    <s v="TIME"/>
    <n v="204"/>
    <n v="204"/>
    <n v="169"/>
    <s v="h"/>
    <x v="5"/>
  </r>
  <r>
    <x v="3"/>
    <s v="RTG25"/>
    <n v="32514"/>
    <n v="217"/>
    <s v=""/>
    <x v="8"/>
    <s v="CONTROL ON"/>
    <n v="277"/>
    <n v="277"/>
    <n v="72"/>
    <s v="h"/>
    <x v="7"/>
  </r>
  <r>
    <x v="3"/>
    <s v="RTG25"/>
    <n v="31523"/>
    <n v="217"/>
    <s v=""/>
    <x v="4"/>
    <s v="CONTROL ON"/>
    <n v="205"/>
    <n v="205"/>
    <n v="34"/>
    <s v="h"/>
    <x v="3"/>
  </r>
  <r>
    <x v="3"/>
    <s v="RTG26"/>
    <n v="24031"/>
    <n v="223"/>
    <s v=""/>
    <x v="7"/>
    <s v="CONTROL ON"/>
    <n v="889"/>
    <n v="889"/>
    <n v="3"/>
    <s v="h"/>
    <x v="6"/>
  </r>
  <r>
    <x v="3"/>
    <s v="RTG26"/>
    <n v="30519"/>
    <n v="223"/>
    <s v=""/>
    <x v="9"/>
    <s v="CONTROL ON"/>
    <n v="1045"/>
    <n v="1045"/>
    <n v="35"/>
    <s v="h"/>
    <x v="8"/>
  </r>
  <r>
    <x v="3"/>
    <s v="RTG26"/>
    <n v="29400"/>
    <n v="223"/>
    <s v=""/>
    <x v="6"/>
    <s v="CONTROL ON"/>
    <n v="1010"/>
    <n v="1010"/>
    <n v="53"/>
    <s v="h"/>
    <x v="5"/>
  </r>
  <r>
    <x v="3"/>
    <s v="RTG26"/>
    <n v="23123"/>
    <n v="223"/>
    <s v=""/>
    <x v="2"/>
    <s v="CONTROL ON"/>
    <n v="886"/>
    <n v="886"/>
    <n v="1"/>
    <s v="h"/>
    <x v="2"/>
  </r>
  <r>
    <x v="3"/>
    <s v="RTG26"/>
    <n v="25871"/>
    <n v="223"/>
    <s v=""/>
    <x v="0"/>
    <s v="CONTROL ON"/>
    <n v="889"/>
    <n v="889"/>
    <n v="0"/>
    <s v="h"/>
    <x v="0"/>
  </r>
  <r>
    <x v="3"/>
    <s v="RTG26"/>
    <n v="26716"/>
    <n v="223"/>
    <s v=""/>
    <x v="3"/>
    <s v="CONTROL ON"/>
    <n v="894"/>
    <n v="894"/>
    <n v="5"/>
    <s v="h"/>
    <x v="0"/>
  </r>
  <r>
    <x v="3"/>
    <s v="RTG26"/>
    <n v="27706"/>
    <n v="223"/>
    <s v=""/>
    <x v="10"/>
    <s v="CONTROL ON"/>
    <n v="894"/>
    <n v="894"/>
    <n v="0"/>
    <s v="h"/>
    <x v="9"/>
  </r>
  <r>
    <x v="3"/>
    <s v="RTG26"/>
    <n v="28603"/>
    <n v="223"/>
    <s v=""/>
    <x v="5"/>
    <s v="CONTROL ON"/>
    <n v="957"/>
    <n v="957"/>
    <n v="63"/>
    <s v="h"/>
    <x v="4"/>
  </r>
  <r>
    <x v="3"/>
    <s v="RTG26"/>
    <n v="24859"/>
    <n v="223"/>
    <s v=""/>
    <x v="1"/>
    <s v="CONTROL ON"/>
    <n v="889"/>
    <n v="889"/>
    <n v="0"/>
    <s v="h"/>
    <x v="1"/>
  </r>
  <r>
    <x v="3"/>
    <s v="RTG26"/>
    <n v="31008"/>
    <n v="962"/>
    <s v="RTG26"/>
    <x v="6"/>
    <s v="TIME"/>
    <n v="1133"/>
    <n v="1133"/>
    <n v="107"/>
    <s v="h"/>
    <x v="5"/>
  </r>
  <r>
    <x v="3"/>
    <s v="RTG26"/>
    <n v="32526"/>
    <n v="223"/>
    <s v=""/>
    <x v="8"/>
    <s v="CONTROL ON"/>
    <n v="1111"/>
    <n v="1111"/>
    <n v="38"/>
    <s v="h"/>
    <x v="7"/>
  </r>
  <r>
    <x v="3"/>
    <s v="RTG26"/>
    <n v="31535"/>
    <n v="223"/>
    <s v=""/>
    <x v="4"/>
    <s v="CONTROL ON"/>
    <n v="1073"/>
    <n v="1073"/>
    <n v="28"/>
    <s v="h"/>
    <x v="3"/>
  </r>
  <r>
    <x v="3"/>
    <s v="RTG27"/>
    <n v="24043"/>
    <n v="229"/>
    <s v=""/>
    <x v="7"/>
    <s v="CONTROL ON"/>
    <n v="113"/>
    <n v="113"/>
    <n v="0"/>
    <s v="h"/>
    <x v="6"/>
  </r>
  <r>
    <x v="3"/>
    <s v="RTG27"/>
    <n v="30531"/>
    <n v="229"/>
    <s v=""/>
    <x v="9"/>
    <s v="CONTROL ON"/>
    <n v="261"/>
    <n v="261"/>
    <n v="32"/>
    <s v="h"/>
    <x v="8"/>
  </r>
  <r>
    <x v="3"/>
    <s v="RTG27"/>
    <n v="29412"/>
    <n v="229"/>
    <s v=""/>
    <x v="6"/>
    <s v="CONTROL ON"/>
    <n v="229"/>
    <n v="229"/>
    <n v="70"/>
    <s v="h"/>
    <x v="5"/>
  </r>
  <r>
    <x v="3"/>
    <s v="RTG27"/>
    <n v="23135"/>
    <n v="229"/>
    <s v=""/>
    <x v="2"/>
    <s v="CONTROL ON"/>
    <n v="113"/>
    <n v="113"/>
    <n v="3"/>
    <s v="h"/>
    <x v="2"/>
  </r>
  <r>
    <x v="3"/>
    <s v="RTG27"/>
    <n v="25883"/>
    <n v="229"/>
    <s v=""/>
    <x v="0"/>
    <s v="CONTROL ON"/>
    <n v="113"/>
    <n v="113"/>
    <n v="0"/>
    <s v="h"/>
    <x v="0"/>
  </r>
  <r>
    <x v="3"/>
    <s v="RTG27"/>
    <n v="26728"/>
    <n v="229"/>
    <s v=""/>
    <x v="3"/>
    <s v="CONTROL ON"/>
    <n v="114"/>
    <n v="114"/>
    <n v="1"/>
    <s v="h"/>
    <x v="0"/>
  </r>
  <r>
    <x v="3"/>
    <s v="RTG27"/>
    <n v="27718"/>
    <n v="229"/>
    <s v=""/>
    <x v="10"/>
    <s v="CONTROL ON"/>
    <n v="114"/>
    <n v="114"/>
    <n v="0"/>
    <s v="h"/>
    <x v="9"/>
  </r>
  <r>
    <x v="3"/>
    <s v="RTG27"/>
    <n v="28615"/>
    <n v="229"/>
    <s v=""/>
    <x v="5"/>
    <s v="CONTROL ON"/>
    <n v="159"/>
    <n v="159"/>
    <n v="45"/>
    <s v="h"/>
    <x v="4"/>
  </r>
  <r>
    <x v="3"/>
    <s v="RTG27"/>
    <n v="24871"/>
    <n v="229"/>
    <s v=""/>
    <x v="1"/>
    <s v="CONTROL ON"/>
    <n v="113"/>
    <n v="113"/>
    <n v="0"/>
    <s v="h"/>
    <x v="1"/>
  </r>
  <r>
    <x v="3"/>
    <s v="RTG27"/>
    <n v="31010"/>
    <n v="963"/>
    <s v="RTG27"/>
    <x v="6"/>
    <s v="TIME"/>
    <n v="238"/>
    <n v="238"/>
    <n v="126"/>
    <s v="h"/>
    <x v="5"/>
  </r>
  <r>
    <x v="3"/>
    <s v="RTG27"/>
    <n v="32538"/>
    <n v="229"/>
    <s v=""/>
    <x v="8"/>
    <s v="CONTROL ON"/>
    <n v="342"/>
    <n v="342"/>
    <n v="50"/>
    <s v="h"/>
    <x v="7"/>
  </r>
  <r>
    <x v="3"/>
    <s v="RTG27"/>
    <n v="31547"/>
    <n v="229"/>
    <s v=""/>
    <x v="4"/>
    <s v="CONTROL ON"/>
    <n v="292"/>
    <n v="292"/>
    <n v="31"/>
    <s v="h"/>
    <x v="3"/>
  </r>
  <r>
    <x v="3"/>
    <s v="RTG28"/>
    <n v="24055"/>
    <n v="235"/>
    <s v=""/>
    <x v="7"/>
    <s v="CONTROL ON"/>
    <n v="1008"/>
    <n v="1008"/>
    <n v="38"/>
    <s v="h"/>
    <x v="6"/>
  </r>
  <r>
    <x v="3"/>
    <s v="RTG28"/>
    <n v="30543"/>
    <n v="235"/>
    <s v=""/>
    <x v="9"/>
    <s v="CONTROL ON"/>
    <n v="1202"/>
    <n v="1202"/>
    <n v="28"/>
    <s v="h"/>
    <x v="8"/>
  </r>
  <r>
    <x v="3"/>
    <s v="RTG28"/>
    <n v="29424"/>
    <n v="235"/>
    <s v=""/>
    <x v="6"/>
    <s v="CONTROL ON"/>
    <n v="1174"/>
    <n v="1174"/>
    <n v="62"/>
    <s v="h"/>
    <x v="5"/>
  </r>
  <r>
    <x v="3"/>
    <s v="RTG28"/>
    <n v="23147"/>
    <n v="235"/>
    <s v=""/>
    <x v="2"/>
    <s v="CONTROL ON"/>
    <n v="970"/>
    <n v="970"/>
    <n v="66"/>
    <s v="h"/>
    <x v="2"/>
  </r>
  <r>
    <x v="3"/>
    <s v="RTG28"/>
    <n v="25895"/>
    <n v="235"/>
    <s v=""/>
    <x v="0"/>
    <s v="CONTROL ON"/>
    <n v="1040"/>
    <n v="1040"/>
    <n v="20"/>
    <s v="h"/>
    <x v="0"/>
  </r>
  <r>
    <x v="3"/>
    <s v="RTG28"/>
    <n v="27306"/>
    <n v="964"/>
    <s v="RTG28"/>
    <x v="11"/>
    <s v="TIME"/>
    <n v="1154"/>
    <n v="1154"/>
    <n v="20"/>
    <s v="h"/>
    <x v="1"/>
  </r>
  <r>
    <x v="3"/>
    <s v="RTG28"/>
    <n v="26740"/>
    <n v="235"/>
    <s v=""/>
    <x v="3"/>
    <s v="CONTROL ON"/>
    <n v="1049"/>
    <n v="1049"/>
    <n v="9"/>
    <s v="h"/>
    <x v="0"/>
  </r>
  <r>
    <x v="3"/>
    <s v="RTG28"/>
    <n v="27730"/>
    <n v="235"/>
    <s v=""/>
    <x v="10"/>
    <s v="CONTROL ON"/>
    <n v="1049"/>
    <n v="1049"/>
    <n v="0"/>
    <s v="h"/>
    <x v="9"/>
  </r>
  <r>
    <x v="3"/>
    <s v="RTG28"/>
    <n v="28627"/>
    <n v="235"/>
    <s v=""/>
    <x v="5"/>
    <s v="CONTROL ON"/>
    <n v="1112"/>
    <n v="1112"/>
    <n v="63"/>
    <s v="h"/>
    <x v="4"/>
  </r>
  <r>
    <x v="3"/>
    <s v="RTG28"/>
    <n v="24883"/>
    <n v="235"/>
    <s v=""/>
    <x v="1"/>
    <s v="CONTROL ON"/>
    <n v="1020"/>
    <n v="1020"/>
    <n v="12"/>
    <s v="h"/>
    <x v="1"/>
  </r>
  <r>
    <x v="3"/>
    <s v="RTG28"/>
    <n v="31012"/>
    <n v="964"/>
    <s v="RTG28"/>
    <x v="6"/>
    <s v="TIME"/>
    <n v="1236"/>
    <n v="1236"/>
    <n v="82"/>
    <s v="h"/>
    <x v="5"/>
  </r>
  <r>
    <x v="3"/>
    <s v="RTG28"/>
    <n v="32550"/>
    <n v="235"/>
    <s v=""/>
    <x v="8"/>
    <s v="CONTROL ON"/>
    <n v="1271"/>
    <n v="1271"/>
    <n v="51"/>
    <s v="h"/>
    <x v="7"/>
  </r>
  <r>
    <x v="3"/>
    <s v="RTG28"/>
    <n v="31559"/>
    <n v="235"/>
    <s v=""/>
    <x v="4"/>
    <s v="CONTROL ON"/>
    <n v="1220"/>
    <n v="1220"/>
    <n v="18"/>
    <s v="h"/>
    <x v="3"/>
  </r>
  <r>
    <x v="3"/>
    <s v="RTG29"/>
    <n v="24067"/>
    <n v="241"/>
    <s v=""/>
    <x v="7"/>
    <s v="CONTROL ON"/>
    <n v="96"/>
    <n v="96"/>
    <n v="0"/>
    <s v="h"/>
    <x v="6"/>
  </r>
  <r>
    <x v="3"/>
    <s v="RTG29"/>
    <n v="30555"/>
    <n v="241"/>
    <s v=""/>
    <x v="9"/>
    <s v="CONTROL ON"/>
    <n v="103"/>
    <n v="103"/>
    <n v="0"/>
    <s v="h"/>
    <x v="8"/>
  </r>
  <r>
    <x v="3"/>
    <s v="RTG29"/>
    <n v="29436"/>
    <n v="241"/>
    <s v=""/>
    <x v="6"/>
    <s v="CONTROL ON"/>
    <n v="103"/>
    <n v="103"/>
    <n v="0"/>
    <s v="h"/>
    <x v="5"/>
  </r>
  <r>
    <x v="3"/>
    <s v="RTG29"/>
    <n v="23159"/>
    <n v="241"/>
    <s v=""/>
    <x v="2"/>
    <s v="CONTROL ON"/>
    <n v="96"/>
    <n v="96"/>
    <n v="2"/>
    <s v="h"/>
    <x v="2"/>
  </r>
  <r>
    <x v="3"/>
    <s v="RTG29"/>
    <n v="25907"/>
    <n v="241"/>
    <s v=""/>
    <x v="0"/>
    <s v="CONTROL ON"/>
    <n v="96"/>
    <n v="96"/>
    <n v="0"/>
    <s v="h"/>
    <x v="0"/>
  </r>
  <r>
    <x v="3"/>
    <s v="RTG29"/>
    <n v="26752"/>
    <n v="241"/>
    <s v=""/>
    <x v="3"/>
    <s v="CONTROL ON"/>
    <n v="103"/>
    <n v="103"/>
    <n v="7"/>
    <s v="h"/>
    <x v="0"/>
  </r>
  <r>
    <x v="3"/>
    <s v="RTG29"/>
    <n v="27742"/>
    <n v="241"/>
    <s v=""/>
    <x v="10"/>
    <s v="CONTROL ON"/>
    <n v="103"/>
    <n v="103"/>
    <n v="0"/>
    <s v="h"/>
    <x v="9"/>
  </r>
  <r>
    <x v="3"/>
    <s v="RTG29"/>
    <n v="28639"/>
    <n v="241"/>
    <s v=""/>
    <x v="5"/>
    <s v="CONTROL ON"/>
    <n v="103"/>
    <n v="103"/>
    <n v="0"/>
    <s v="h"/>
    <x v="4"/>
  </r>
  <r>
    <x v="3"/>
    <s v="RTG29"/>
    <n v="24895"/>
    <n v="241"/>
    <s v=""/>
    <x v="1"/>
    <s v="CONTROL ON"/>
    <n v="96"/>
    <n v="96"/>
    <n v="0"/>
    <s v="h"/>
    <x v="1"/>
  </r>
  <r>
    <x v="3"/>
    <s v="RTG29"/>
    <n v="32562"/>
    <n v="241"/>
    <s v=""/>
    <x v="8"/>
    <s v="CONTROL ON"/>
    <n v="103"/>
    <n v="103"/>
    <n v="0"/>
    <s v="h"/>
    <x v="7"/>
  </r>
  <r>
    <x v="3"/>
    <s v="RTG29"/>
    <n v="31571"/>
    <n v="241"/>
    <s v=""/>
    <x v="4"/>
    <s v="CONTROL ON"/>
    <n v="103"/>
    <n v="103"/>
    <n v="0"/>
    <s v="h"/>
    <x v="3"/>
  </r>
  <r>
    <x v="3"/>
    <s v="RTG30"/>
    <n v="24079"/>
    <n v="247"/>
    <s v=""/>
    <x v="7"/>
    <s v="CONTROL ON"/>
    <n v="1196"/>
    <n v="1196"/>
    <n v="2"/>
    <s v="h"/>
    <x v="6"/>
  </r>
  <r>
    <x v="3"/>
    <s v="RTG30"/>
    <n v="23171"/>
    <n v="247"/>
    <s v=""/>
    <x v="2"/>
    <s v="CONTROL ON"/>
    <n v="1194"/>
    <n v="1194"/>
    <n v="0"/>
    <s v="h"/>
    <x v="2"/>
  </r>
  <r>
    <x v="3"/>
    <s v="RTG30"/>
    <n v="29448"/>
    <n v="247"/>
    <s v=""/>
    <x v="6"/>
    <s v="CONTROL ON"/>
    <n v="1279"/>
    <n v="1279"/>
    <n v="35"/>
    <s v="h"/>
    <x v="5"/>
  </r>
  <r>
    <x v="3"/>
    <s v="RTG30"/>
    <n v="27754"/>
    <n v="247"/>
    <s v=""/>
    <x v="10"/>
    <s v="CONTROL ON"/>
    <n v="1200"/>
    <n v="1200"/>
    <n v="0"/>
    <s v="h"/>
    <x v="9"/>
  </r>
  <r>
    <x v="3"/>
    <s v="RTG30"/>
    <n v="25919"/>
    <n v="247"/>
    <s v=""/>
    <x v="0"/>
    <s v="CONTROL ON"/>
    <n v="1196"/>
    <n v="1196"/>
    <n v="0"/>
    <s v="h"/>
    <x v="0"/>
  </r>
  <r>
    <x v="3"/>
    <s v="RTG30"/>
    <n v="26764"/>
    <n v="247"/>
    <s v=""/>
    <x v="3"/>
    <s v="CONTROL ON"/>
    <n v="1200"/>
    <n v="1200"/>
    <n v="4"/>
    <s v="h"/>
    <x v="0"/>
  </r>
  <r>
    <x v="3"/>
    <s v="RTG30"/>
    <n v="28651"/>
    <n v="247"/>
    <s v=""/>
    <x v="5"/>
    <s v="CONTROL ON"/>
    <n v="1244"/>
    <n v="1244"/>
    <n v="44"/>
    <s v="h"/>
    <x v="4"/>
  </r>
  <r>
    <x v="3"/>
    <s v="RTG30"/>
    <n v="30567"/>
    <n v="247"/>
    <s v=""/>
    <x v="9"/>
    <s v="CONTROL ON"/>
    <n v="1312"/>
    <n v="1312"/>
    <n v="33"/>
    <s v="h"/>
    <x v="8"/>
  </r>
  <r>
    <x v="3"/>
    <s v="RTG30"/>
    <n v="24907"/>
    <n v="247"/>
    <s v=""/>
    <x v="1"/>
    <s v="CONTROL ON"/>
    <n v="1196"/>
    <n v="1196"/>
    <n v="0"/>
    <s v="h"/>
    <x v="1"/>
  </r>
  <r>
    <x v="3"/>
    <s v="RTG30"/>
    <n v="31020"/>
    <n v="966"/>
    <s v="RTG30"/>
    <x v="14"/>
    <s v="TIME"/>
    <n v="1467"/>
    <n v="1467"/>
    <n v="17"/>
    <s v="h"/>
    <x v="5"/>
  </r>
  <r>
    <x v="3"/>
    <s v="RTG30"/>
    <n v="31014"/>
    <n v="966"/>
    <s v="RTG30"/>
    <x v="6"/>
    <s v="TIME"/>
    <n v="1450"/>
    <n v="1450"/>
    <n v="139"/>
    <s v="h"/>
    <x v="5"/>
  </r>
  <r>
    <x v="3"/>
    <s v="RTG30"/>
    <n v="32574"/>
    <n v="247"/>
    <s v=""/>
    <x v="8"/>
    <s v="CONTROL ON"/>
    <n v="1414"/>
    <n v="1414"/>
    <n v="102"/>
    <s v="h"/>
    <x v="7"/>
  </r>
  <r>
    <x v="3"/>
    <s v="RTG30"/>
    <n v="31583"/>
    <n v="247"/>
    <s v=""/>
    <x v="4"/>
    <s v="CONTROL ON"/>
    <n v="1312"/>
    <n v="1312"/>
    <n v="0"/>
    <s v="h"/>
    <x v="3"/>
  </r>
  <r>
    <x v="3"/>
    <s v="RTG31"/>
    <n v="24091"/>
    <n v="253"/>
    <s v=""/>
    <x v="7"/>
    <s v="CONTROL ON"/>
    <n v="218"/>
    <n v="218"/>
    <n v="0"/>
    <s v="h"/>
    <x v="6"/>
  </r>
  <r>
    <x v="3"/>
    <s v="RTG31"/>
    <n v="29460"/>
    <n v="253"/>
    <s v=""/>
    <x v="6"/>
    <s v="CONTROL ON"/>
    <n v="219"/>
    <n v="219"/>
    <n v="0"/>
    <s v="h"/>
    <x v="5"/>
  </r>
  <r>
    <x v="3"/>
    <s v="RTG31"/>
    <n v="23183"/>
    <n v="253"/>
    <s v=""/>
    <x v="2"/>
    <s v="CONTROL ON"/>
    <n v="218"/>
    <n v="218"/>
    <n v="1"/>
    <s v="h"/>
    <x v="2"/>
  </r>
  <r>
    <x v="3"/>
    <s v="RTG31"/>
    <n v="25931"/>
    <n v="253"/>
    <s v=""/>
    <x v="0"/>
    <s v="CONTROL ON"/>
    <n v="218"/>
    <n v="218"/>
    <n v="0"/>
    <s v="h"/>
    <x v="0"/>
  </r>
  <r>
    <x v="3"/>
    <s v="RTG31"/>
    <n v="27766"/>
    <n v="253"/>
    <s v=""/>
    <x v="10"/>
    <s v="CONTROL ON"/>
    <n v="219"/>
    <n v="219"/>
    <n v="0"/>
    <s v="h"/>
    <x v="9"/>
  </r>
  <r>
    <x v="3"/>
    <s v="RTG31"/>
    <n v="26776"/>
    <n v="253"/>
    <s v=""/>
    <x v="3"/>
    <s v="CONTROL ON"/>
    <n v="219"/>
    <n v="219"/>
    <n v="1"/>
    <s v="h"/>
    <x v="0"/>
  </r>
  <r>
    <x v="3"/>
    <s v="RTG31"/>
    <n v="28663"/>
    <n v="253"/>
    <s v=""/>
    <x v="5"/>
    <s v="CONTROL ON"/>
    <n v="219"/>
    <n v="219"/>
    <n v="0"/>
    <s v="h"/>
    <x v="4"/>
  </r>
  <r>
    <x v="3"/>
    <s v="RTG31"/>
    <n v="24919"/>
    <n v="253"/>
    <s v=""/>
    <x v="1"/>
    <s v="CONTROL ON"/>
    <n v="218"/>
    <n v="218"/>
    <n v="0"/>
    <s v="h"/>
    <x v="1"/>
  </r>
  <r>
    <x v="3"/>
    <s v="RTG31"/>
    <n v="30579"/>
    <n v="253"/>
    <s v=""/>
    <x v="9"/>
    <s v="CONTROL ON"/>
    <n v="219"/>
    <n v="219"/>
    <n v="0"/>
    <s v="h"/>
    <x v="8"/>
  </r>
  <r>
    <x v="3"/>
    <s v="RTG31"/>
    <n v="32586"/>
    <n v="253"/>
    <s v=""/>
    <x v="8"/>
    <s v="CONTROL ON"/>
    <n v="219"/>
    <n v="219"/>
    <n v="0"/>
    <s v="h"/>
    <x v="7"/>
  </r>
  <r>
    <x v="3"/>
    <s v="RTG31"/>
    <n v="31595"/>
    <n v="253"/>
    <s v=""/>
    <x v="4"/>
    <s v="CONTROL ON"/>
    <n v="219"/>
    <n v="219"/>
    <n v="0"/>
    <s v="h"/>
    <x v="3"/>
  </r>
  <r>
    <x v="3"/>
    <s v="RTG32"/>
    <n v="24103"/>
    <n v="259"/>
    <s v=""/>
    <x v="7"/>
    <s v="CONTROL ON"/>
    <n v="51"/>
    <n v="51"/>
    <n v="0"/>
    <s v="h"/>
    <x v="6"/>
  </r>
  <r>
    <x v="3"/>
    <s v="RTG32"/>
    <n v="29472"/>
    <n v="259"/>
    <s v=""/>
    <x v="6"/>
    <s v="CONTROL ON"/>
    <n v="51"/>
    <n v="51"/>
    <n v="0"/>
    <s v="h"/>
    <x v="5"/>
  </r>
  <r>
    <x v="3"/>
    <s v="RTG32"/>
    <n v="23195"/>
    <n v="259"/>
    <s v=""/>
    <x v="2"/>
    <s v="CONTROL ON"/>
    <n v="51"/>
    <n v="51"/>
    <n v="1"/>
    <s v="h"/>
    <x v="2"/>
  </r>
  <r>
    <x v="3"/>
    <s v="RTG32"/>
    <n v="27778"/>
    <n v="259"/>
    <s v=""/>
    <x v="10"/>
    <s v="CONTROL ON"/>
    <n v="51"/>
    <n v="51"/>
    <n v="0"/>
    <s v="h"/>
    <x v="9"/>
  </r>
  <r>
    <x v="3"/>
    <s v="RTG32"/>
    <n v="25943"/>
    <n v="259"/>
    <s v=""/>
    <x v="0"/>
    <s v="CONTROL ON"/>
    <n v="51"/>
    <n v="51"/>
    <n v="0"/>
    <s v="h"/>
    <x v="0"/>
  </r>
  <r>
    <x v="3"/>
    <s v="RTG32"/>
    <n v="26788"/>
    <n v="259"/>
    <s v=""/>
    <x v="3"/>
    <s v="CONTROL ON"/>
    <n v="51"/>
    <n v="51"/>
    <n v="0"/>
    <s v="h"/>
    <x v="0"/>
  </r>
  <r>
    <x v="3"/>
    <s v="RTG32"/>
    <n v="28675"/>
    <n v="259"/>
    <s v=""/>
    <x v="5"/>
    <s v="CONTROL ON"/>
    <n v="51"/>
    <n v="51"/>
    <n v="0"/>
    <s v="h"/>
    <x v="4"/>
  </r>
  <r>
    <x v="3"/>
    <s v="RTG32"/>
    <n v="24931"/>
    <n v="259"/>
    <s v=""/>
    <x v="1"/>
    <s v="CONTROL ON"/>
    <n v="51"/>
    <n v="51"/>
    <n v="0"/>
    <s v="h"/>
    <x v="1"/>
  </r>
  <r>
    <x v="3"/>
    <s v="RTG32"/>
    <n v="32598"/>
    <n v="259"/>
    <s v=""/>
    <x v="8"/>
    <s v="CONTROL ON"/>
    <n v="51"/>
    <n v="51"/>
    <n v="0"/>
    <s v="h"/>
    <x v="7"/>
  </r>
  <r>
    <x v="3"/>
    <s v="RTG32"/>
    <n v="31607"/>
    <n v="259"/>
    <s v=""/>
    <x v="4"/>
    <s v="CONTROL ON"/>
    <n v="51"/>
    <n v="51"/>
    <n v="0"/>
    <s v="h"/>
    <x v="3"/>
  </r>
  <r>
    <x v="3"/>
    <s v="RTG32"/>
    <n v="30591"/>
    <n v="259"/>
    <s v=""/>
    <x v="9"/>
    <s v="CONTROL ON"/>
    <n v="51"/>
    <n v="51"/>
    <n v="0"/>
    <s v="h"/>
    <x v="8"/>
  </r>
  <r>
    <x v="3"/>
    <s v="RTG33"/>
    <n v="24115"/>
    <n v="265"/>
    <s v=""/>
    <x v="7"/>
    <s v="CONTROL ON"/>
    <n v="53"/>
    <n v="53"/>
    <n v="0"/>
    <s v="h"/>
    <x v="6"/>
  </r>
  <r>
    <x v="3"/>
    <s v="RTG33"/>
    <n v="29484"/>
    <n v="265"/>
    <s v=""/>
    <x v="6"/>
    <s v="CONTROL ON"/>
    <n v="56"/>
    <n v="56"/>
    <n v="0"/>
    <s v="h"/>
    <x v="5"/>
  </r>
  <r>
    <x v="3"/>
    <s v="RTG33"/>
    <n v="23207"/>
    <n v="265"/>
    <s v=""/>
    <x v="2"/>
    <s v="CONTROL ON"/>
    <n v="53"/>
    <n v="53"/>
    <n v="1"/>
    <s v="h"/>
    <x v="2"/>
  </r>
  <r>
    <x v="3"/>
    <s v="RTG33"/>
    <n v="25955"/>
    <n v="265"/>
    <s v=""/>
    <x v="0"/>
    <s v="CONTROL ON"/>
    <n v="53"/>
    <n v="53"/>
    <n v="0"/>
    <s v="h"/>
    <x v="0"/>
  </r>
  <r>
    <x v="3"/>
    <s v="RTG33"/>
    <n v="27790"/>
    <n v="265"/>
    <s v=""/>
    <x v="10"/>
    <s v="CONTROL ON"/>
    <n v="56"/>
    <n v="56"/>
    <n v="0"/>
    <s v="h"/>
    <x v="9"/>
  </r>
  <r>
    <x v="3"/>
    <s v="RTG33"/>
    <n v="26800"/>
    <n v="265"/>
    <s v=""/>
    <x v="3"/>
    <s v="CONTROL ON"/>
    <n v="56"/>
    <n v="56"/>
    <n v="3"/>
    <s v="h"/>
    <x v="0"/>
  </r>
  <r>
    <x v="3"/>
    <s v="RTG33"/>
    <n v="28687"/>
    <n v="265"/>
    <s v=""/>
    <x v="5"/>
    <s v="CONTROL ON"/>
    <n v="56"/>
    <n v="56"/>
    <n v="0"/>
    <s v="h"/>
    <x v="4"/>
  </r>
  <r>
    <x v="3"/>
    <s v="RTG33"/>
    <n v="24943"/>
    <n v="265"/>
    <s v=""/>
    <x v="1"/>
    <s v="CONTROL ON"/>
    <n v="53"/>
    <n v="53"/>
    <n v="0"/>
    <s v="h"/>
    <x v="1"/>
  </r>
  <r>
    <x v="3"/>
    <s v="RTG33"/>
    <n v="30603"/>
    <n v="265"/>
    <s v=""/>
    <x v="9"/>
    <s v="CONTROL ON"/>
    <n v="56"/>
    <n v="56"/>
    <n v="0"/>
    <s v="h"/>
    <x v="8"/>
  </r>
  <r>
    <x v="3"/>
    <s v="RTG33"/>
    <n v="32610"/>
    <n v="265"/>
    <s v=""/>
    <x v="8"/>
    <s v="CONTROL ON"/>
    <n v="56"/>
    <n v="56"/>
    <n v="0"/>
    <s v="h"/>
    <x v="7"/>
  </r>
  <r>
    <x v="3"/>
    <s v="RTG33"/>
    <n v="31619"/>
    <n v="265"/>
    <s v=""/>
    <x v="4"/>
    <s v="CONTROL ON"/>
    <n v="56"/>
    <n v="56"/>
    <n v="0"/>
    <s v="h"/>
    <x v="3"/>
  </r>
  <r>
    <x v="3"/>
    <s v="RTG34"/>
    <n v="24127"/>
    <n v="271"/>
    <s v=""/>
    <x v="7"/>
    <s v="CONTROL ON"/>
    <n v="140"/>
    <n v="140"/>
    <n v="0"/>
    <s v="h"/>
    <x v="6"/>
  </r>
  <r>
    <x v="3"/>
    <s v="RTG34"/>
    <n v="29496"/>
    <n v="271"/>
    <s v=""/>
    <x v="6"/>
    <s v="CONTROL ON"/>
    <n v="142"/>
    <n v="142"/>
    <n v="0"/>
    <s v="h"/>
    <x v="5"/>
  </r>
  <r>
    <x v="3"/>
    <s v="RTG34"/>
    <n v="23219"/>
    <n v="271"/>
    <s v=""/>
    <x v="2"/>
    <s v="CONTROL ON"/>
    <n v="140"/>
    <n v="140"/>
    <n v="0"/>
    <s v="h"/>
    <x v="2"/>
  </r>
  <r>
    <x v="3"/>
    <s v="RTG34"/>
    <n v="25967"/>
    <n v="271"/>
    <s v=""/>
    <x v="0"/>
    <s v="CONTROL ON"/>
    <n v="140"/>
    <n v="140"/>
    <n v="0"/>
    <s v="h"/>
    <x v="0"/>
  </r>
  <r>
    <x v="3"/>
    <s v="RTG34"/>
    <n v="27802"/>
    <n v="271"/>
    <s v=""/>
    <x v="10"/>
    <s v="CONTROL ON"/>
    <n v="142"/>
    <n v="142"/>
    <n v="0"/>
    <s v="h"/>
    <x v="9"/>
  </r>
  <r>
    <x v="3"/>
    <s v="RTG34"/>
    <n v="26812"/>
    <n v="271"/>
    <s v=""/>
    <x v="3"/>
    <s v="CONTROL ON"/>
    <n v="142"/>
    <n v="142"/>
    <n v="2"/>
    <s v="h"/>
    <x v="0"/>
  </r>
  <r>
    <x v="3"/>
    <s v="RTG34"/>
    <n v="28699"/>
    <n v="271"/>
    <s v=""/>
    <x v="5"/>
    <s v="CONTROL ON"/>
    <n v="142"/>
    <n v="142"/>
    <n v="0"/>
    <s v="h"/>
    <x v="4"/>
  </r>
  <r>
    <x v="3"/>
    <s v="RTG34"/>
    <n v="24955"/>
    <n v="271"/>
    <s v=""/>
    <x v="1"/>
    <s v="CONTROL ON"/>
    <n v="140"/>
    <n v="140"/>
    <n v="0"/>
    <s v="h"/>
    <x v="1"/>
  </r>
  <r>
    <x v="3"/>
    <s v="RTG34"/>
    <n v="32622"/>
    <n v="271"/>
    <s v=""/>
    <x v="8"/>
    <s v="CONTROL ON"/>
    <n v="142"/>
    <n v="142"/>
    <n v="0"/>
    <s v="h"/>
    <x v="7"/>
  </r>
  <r>
    <x v="3"/>
    <s v="RTG34"/>
    <n v="31631"/>
    <n v="271"/>
    <s v=""/>
    <x v="4"/>
    <s v="CONTROL ON"/>
    <n v="142"/>
    <n v="142"/>
    <n v="0"/>
    <s v="h"/>
    <x v="3"/>
  </r>
  <r>
    <x v="3"/>
    <s v="RTG34"/>
    <n v="30615"/>
    <n v="271"/>
    <s v=""/>
    <x v="9"/>
    <s v="CONTROL ON"/>
    <n v="142"/>
    <n v="142"/>
    <n v="0"/>
    <s v="h"/>
    <x v="8"/>
  </r>
  <r>
    <x v="3"/>
    <s v="RTG35"/>
    <n v="24139"/>
    <n v="277"/>
    <s v=""/>
    <x v="7"/>
    <s v="CONTROL ON"/>
    <n v="44"/>
    <n v="44"/>
    <n v="0"/>
    <s v="h"/>
    <x v="6"/>
  </r>
  <r>
    <x v="3"/>
    <s v="RTG35"/>
    <n v="28711"/>
    <n v="277"/>
    <s v=""/>
    <x v="5"/>
    <s v="CONTROL ON"/>
    <n v="45"/>
    <n v="45"/>
    <n v="0"/>
    <s v="h"/>
    <x v="4"/>
  </r>
  <r>
    <x v="3"/>
    <s v="RTG35"/>
    <n v="29508"/>
    <n v="277"/>
    <s v=""/>
    <x v="6"/>
    <s v="CONTROL ON"/>
    <n v="45"/>
    <n v="45"/>
    <n v="0"/>
    <s v="h"/>
    <x v="5"/>
  </r>
  <r>
    <x v="3"/>
    <s v="RTG35"/>
    <n v="23231"/>
    <n v="277"/>
    <s v=""/>
    <x v="2"/>
    <s v="CONTROL ON"/>
    <n v="44"/>
    <n v="44"/>
    <n v="2"/>
    <s v="h"/>
    <x v="2"/>
  </r>
  <r>
    <x v="3"/>
    <s v="RTG35"/>
    <n v="25979"/>
    <n v="277"/>
    <s v=""/>
    <x v="0"/>
    <s v="CONTROL ON"/>
    <n v="44"/>
    <n v="44"/>
    <n v="0"/>
    <s v="h"/>
    <x v="0"/>
  </r>
  <r>
    <x v="3"/>
    <s v="RTG35"/>
    <n v="27814"/>
    <n v="277"/>
    <s v=""/>
    <x v="10"/>
    <s v="CONTROL ON"/>
    <n v="45"/>
    <n v="45"/>
    <n v="0"/>
    <s v="h"/>
    <x v="9"/>
  </r>
  <r>
    <x v="3"/>
    <s v="RTG35"/>
    <n v="26824"/>
    <n v="277"/>
    <s v=""/>
    <x v="3"/>
    <s v="CONTROL ON"/>
    <n v="45"/>
    <n v="45"/>
    <n v="1"/>
    <s v="h"/>
    <x v="0"/>
  </r>
  <r>
    <x v="3"/>
    <s v="RTG35"/>
    <n v="24967"/>
    <n v="277"/>
    <s v=""/>
    <x v="1"/>
    <s v="CONTROL ON"/>
    <n v="44"/>
    <n v="44"/>
    <n v="0"/>
    <s v="h"/>
    <x v="1"/>
  </r>
  <r>
    <x v="3"/>
    <s v="RTG35"/>
    <n v="32634"/>
    <n v="277"/>
    <s v=""/>
    <x v="8"/>
    <s v="CONTROL ON"/>
    <n v="45"/>
    <n v="45"/>
    <n v="0"/>
    <s v="h"/>
    <x v="7"/>
  </r>
  <r>
    <x v="3"/>
    <s v="RTG35"/>
    <n v="31643"/>
    <n v="277"/>
    <s v=""/>
    <x v="4"/>
    <s v="CONTROL ON"/>
    <n v="45"/>
    <n v="45"/>
    <n v="0"/>
    <s v="h"/>
    <x v="3"/>
  </r>
  <r>
    <x v="3"/>
    <s v="RTG35"/>
    <n v="30627"/>
    <n v="277"/>
    <s v=""/>
    <x v="9"/>
    <s v="CONTROL ON"/>
    <n v="45"/>
    <n v="45"/>
    <n v="0"/>
    <s v="h"/>
    <x v="8"/>
  </r>
  <r>
    <x v="3"/>
    <s v="RTG36"/>
    <n v="28723"/>
    <n v="283"/>
    <s v=""/>
    <x v="5"/>
    <s v="CONTROL ON"/>
    <n v="46"/>
    <n v="46"/>
    <n v="0"/>
    <s v="h"/>
    <x v="4"/>
  </r>
  <r>
    <x v="3"/>
    <s v="RTG36"/>
    <n v="29520"/>
    <n v="283"/>
    <s v=""/>
    <x v="6"/>
    <s v="CONTROL ON"/>
    <n v="46"/>
    <n v="46"/>
    <n v="0"/>
    <s v="h"/>
    <x v="5"/>
  </r>
  <r>
    <x v="3"/>
    <s v="RTG36"/>
    <n v="23243"/>
    <n v="283"/>
    <s v=""/>
    <x v="2"/>
    <s v="CONTROL ON"/>
    <n v="45"/>
    <n v="45"/>
    <n v="0"/>
    <s v="h"/>
    <x v="2"/>
  </r>
  <r>
    <x v="3"/>
    <s v="RTG36"/>
    <n v="24151"/>
    <n v="283"/>
    <s v=""/>
    <x v="7"/>
    <s v="CONTROL ON"/>
    <n v="45"/>
    <n v="45"/>
    <n v="0"/>
    <s v="h"/>
    <x v="6"/>
  </r>
  <r>
    <x v="3"/>
    <s v="RTG36"/>
    <n v="25991"/>
    <n v="283"/>
    <s v=""/>
    <x v="0"/>
    <s v="CONTROL ON"/>
    <n v="45"/>
    <n v="45"/>
    <n v="0"/>
    <s v="h"/>
    <x v="0"/>
  </r>
  <r>
    <x v="3"/>
    <s v="RTG36"/>
    <n v="27826"/>
    <n v="283"/>
    <s v=""/>
    <x v="10"/>
    <s v="CONTROL ON"/>
    <n v="46"/>
    <n v="46"/>
    <n v="0"/>
    <s v="h"/>
    <x v="9"/>
  </r>
  <r>
    <x v="3"/>
    <s v="RTG36"/>
    <n v="26836"/>
    <n v="283"/>
    <s v=""/>
    <x v="3"/>
    <s v="CONTROL ON"/>
    <n v="46"/>
    <n v="46"/>
    <n v="1"/>
    <s v="h"/>
    <x v="0"/>
  </r>
  <r>
    <x v="3"/>
    <s v="RTG36"/>
    <n v="24979"/>
    <n v="283"/>
    <s v=""/>
    <x v="1"/>
    <s v="CONTROL ON"/>
    <n v="45"/>
    <n v="45"/>
    <n v="0"/>
    <s v="h"/>
    <x v="1"/>
  </r>
  <r>
    <x v="3"/>
    <s v="RTG36"/>
    <n v="32646"/>
    <n v="283"/>
    <s v=""/>
    <x v="8"/>
    <s v="CONTROL ON"/>
    <n v="46"/>
    <n v="46"/>
    <n v="0"/>
    <s v="h"/>
    <x v="7"/>
  </r>
  <r>
    <x v="3"/>
    <s v="RTG36"/>
    <n v="31655"/>
    <n v="283"/>
    <s v=""/>
    <x v="4"/>
    <s v="CONTROL ON"/>
    <n v="46"/>
    <n v="46"/>
    <n v="0"/>
    <s v="h"/>
    <x v="3"/>
  </r>
  <r>
    <x v="3"/>
    <s v="RTG36"/>
    <n v="30639"/>
    <n v="283"/>
    <s v=""/>
    <x v="9"/>
    <s v="CONTROL ON"/>
    <n v="46"/>
    <n v="46"/>
    <n v="0"/>
    <s v="h"/>
    <x v="8"/>
  </r>
  <r>
    <x v="3"/>
    <s v="RTG37"/>
    <n v="28735"/>
    <n v="289"/>
    <s v=""/>
    <x v="5"/>
    <s v="CONTROL ON"/>
    <n v="110"/>
    <n v="110"/>
    <n v="0"/>
    <s v="h"/>
    <x v="4"/>
  </r>
  <r>
    <x v="3"/>
    <s v="RTG37"/>
    <n v="29532"/>
    <n v="289"/>
    <s v=""/>
    <x v="6"/>
    <s v="CONTROL ON"/>
    <n v="110"/>
    <n v="110"/>
    <n v="0"/>
    <s v="h"/>
    <x v="5"/>
  </r>
  <r>
    <x v="3"/>
    <s v="RTG37"/>
    <n v="23255"/>
    <n v="289"/>
    <s v=""/>
    <x v="2"/>
    <s v="CONTROL ON"/>
    <n v="109"/>
    <n v="109"/>
    <n v="3"/>
    <s v="h"/>
    <x v="2"/>
  </r>
  <r>
    <x v="3"/>
    <s v="RTG37"/>
    <n v="24163"/>
    <n v="289"/>
    <s v=""/>
    <x v="7"/>
    <s v="CONTROL ON"/>
    <n v="109"/>
    <n v="109"/>
    <n v="0"/>
    <s v="h"/>
    <x v="6"/>
  </r>
  <r>
    <x v="3"/>
    <s v="RTG37"/>
    <n v="26003"/>
    <n v="289"/>
    <s v=""/>
    <x v="0"/>
    <s v="CONTROL ON"/>
    <n v="109"/>
    <n v="109"/>
    <n v="0"/>
    <s v="h"/>
    <x v="0"/>
  </r>
  <r>
    <x v="3"/>
    <s v="RTG37"/>
    <n v="27838"/>
    <n v="289"/>
    <s v=""/>
    <x v="10"/>
    <s v="CONTROL ON"/>
    <n v="110"/>
    <n v="110"/>
    <n v="0"/>
    <s v="h"/>
    <x v="9"/>
  </r>
  <r>
    <x v="3"/>
    <s v="RTG37"/>
    <n v="26848"/>
    <n v="289"/>
    <s v=""/>
    <x v="3"/>
    <s v="CONTROL ON"/>
    <n v="110"/>
    <n v="110"/>
    <n v="1"/>
    <s v="h"/>
    <x v="0"/>
  </r>
  <r>
    <x v="3"/>
    <s v="RTG37"/>
    <n v="24991"/>
    <n v="289"/>
    <s v=""/>
    <x v="1"/>
    <s v="CONTROL ON"/>
    <n v="109"/>
    <n v="109"/>
    <n v="0"/>
    <s v="h"/>
    <x v="1"/>
  </r>
  <r>
    <x v="3"/>
    <s v="RTG37"/>
    <n v="32658"/>
    <n v="289"/>
    <s v=""/>
    <x v="8"/>
    <s v="CONTROL ON"/>
    <n v="110"/>
    <n v="110"/>
    <n v="0"/>
    <s v="h"/>
    <x v="7"/>
  </r>
  <r>
    <x v="3"/>
    <s v="RTG37"/>
    <n v="31667"/>
    <n v="289"/>
    <s v=""/>
    <x v="4"/>
    <s v="CONTROL ON"/>
    <n v="110"/>
    <n v="110"/>
    <n v="0"/>
    <s v="h"/>
    <x v="3"/>
  </r>
  <r>
    <x v="3"/>
    <s v="RTG37"/>
    <n v="30651"/>
    <n v="289"/>
    <s v=""/>
    <x v="9"/>
    <s v="CONTROL ON"/>
    <n v="110"/>
    <n v="110"/>
    <n v="0"/>
    <s v="h"/>
    <x v="8"/>
  </r>
  <r>
    <x v="3"/>
    <s v="RTG38"/>
    <n v="26015"/>
    <n v="295"/>
    <s v=""/>
    <x v="0"/>
    <s v="CONTROL ON"/>
    <n v="51"/>
    <n v="51"/>
    <n v="0"/>
    <s v="h"/>
    <x v="0"/>
  </r>
  <r>
    <x v="3"/>
    <s v="RTG38"/>
    <n v="28747"/>
    <n v="295"/>
    <s v=""/>
    <x v="5"/>
    <s v="CONTROL ON"/>
    <n v="51"/>
    <n v="51"/>
    <n v="0"/>
    <s v="h"/>
    <x v="4"/>
  </r>
  <r>
    <x v="3"/>
    <s v="RTG38"/>
    <n v="29544"/>
    <n v="295"/>
    <s v=""/>
    <x v="6"/>
    <s v="CONTROL ON"/>
    <n v="51"/>
    <n v="51"/>
    <n v="0"/>
    <s v="h"/>
    <x v="5"/>
  </r>
  <r>
    <x v="3"/>
    <s v="RTG38"/>
    <n v="23267"/>
    <n v="295"/>
    <s v=""/>
    <x v="2"/>
    <s v="CONTROL ON"/>
    <n v="51"/>
    <n v="51"/>
    <n v="0"/>
    <s v="h"/>
    <x v="2"/>
  </r>
  <r>
    <x v="3"/>
    <s v="RTG38"/>
    <n v="27850"/>
    <n v="295"/>
    <s v=""/>
    <x v="10"/>
    <s v="CONTROL ON"/>
    <n v="51"/>
    <n v="51"/>
    <n v="0"/>
    <s v="h"/>
    <x v="9"/>
  </r>
  <r>
    <x v="3"/>
    <s v="RTG38"/>
    <n v="27236"/>
    <n v="974"/>
    <s v="RTG38"/>
    <x v="12"/>
    <s v="TIME"/>
    <n v="203"/>
    <n v="203"/>
    <n v="203"/>
    <s v="h"/>
    <x v="1"/>
  </r>
  <r>
    <x v="3"/>
    <s v="RTG38"/>
    <n v="26860"/>
    <n v="295"/>
    <s v=""/>
    <x v="3"/>
    <s v="CONTROL ON"/>
    <n v="51"/>
    <n v="51"/>
    <n v="0"/>
    <s v="h"/>
    <x v="0"/>
  </r>
  <r>
    <x v="3"/>
    <s v="RTG38"/>
    <n v="24175"/>
    <n v="295"/>
    <s v=""/>
    <x v="7"/>
    <s v="CONTROL ON"/>
    <n v="51"/>
    <n v="51"/>
    <n v="0"/>
    <s v="h"/>
    <x v="6"/>
  </r>
  <r>
    <x v="3"/>
    <s v="RTG38"/>
    <n v="25003"/>
    <n v="295"/>
    <s v=""/>
    <x v="1"/>
    <s v="CONTROL ON"/>
    <n v="51"/>
    <n v="51"/>
    <n v="0"/>
    <s v="h"/>
    <x v="1"/>
  </r>
  <r>
    <x v="3"/>
    <s v="RTG38"/>
    <n v="32670"/>
    <n v="295"/>
    <s v=""/>
    <x v="8"/>
    <s v="CONTROL ON"/>
    <n v="51"/>
    <n v="51"/>
    <n v="0"/>
    <s v="h"/>
    <x v="7"/>
  </r>
  <r>
    <x v="3"/>
    <s v="RTG38"/>
    <n v="31679"/>
    <n v="295"/>
    <s v=""/>
    <x v="4"/>
    <s v="CONTROL ON"/>
    <n v="51"/>
    <n v="51"/>
    <n v="0"/>
    <s v="h"/>
    <x v="3"/>
  </r>
  <r>
    <x v="3"/>
    <s v="RTG38"/>
    <n v="30663"/>
    <n v="295"/>
    <s v=""/>
    <x v="9"/>
    <s v="CONTROL ON"/>
    <n v="51"/>
    <n v="51"/>
    <n v="0"/>
    <s v="h"/>
    <x v="8"/>
  </r>
  <r>
    <x v="3"/>
    <s v="RTG39"/>
    <n v="28759"/>
    <n v="301"/>
    <s v=""/>
    <x v="5"/>
    <s v="CONTROL ON"/>
    <n v="44"/>
    <n v="44"/>
    <n v="0"/>
    <s v="h"/>
    <x v="4"/>
  </r>
  <r>
    <x v="3"/>
    <s v="RTG39"/>
    <n v="29556"/>
    <n v="301"/>
    <s v=""/>
    <x v="6"/>
    <s v="CONTROL ON"/>
    <n v="44"/>
    <n v="44"/>
    <n v="0"/>
    <s v="h"/>
    <x v="5"/>
  </r>
  <r>
    <x v="3"/>
    <s v="RTG39"/>
    <n v="23279"/>
    <n v="301"/>
    <s v=""/>
    <x v="2"/>
    <s v="CONTROL ON"/>
    <n v="44"/>
    <n v="44"/>
    <n v="0"/>
    <s v="h"/>
    <x v="2"/>
  </r>
  <r>
    <x v="3"/>
    <s v="RTG39"/>
    <n v="24187"/>
    <n v="301"/>
    <s v=""/>
    <x v="7"/>
    <s v="CONTROL ON"/>
    <n v="44"/>
    <n v="44"/>
    <n v="0"/>
    <s v="h"/>
    <x v="6"/>
  </r>
  <r>
    <x v="3"/>
    <s v="RTG39"/>
    <n v="26027"/>
    <n v="301"/>
    <s v=""/>
    <x v="0"/>
    <s v="CONTROL ON"/>
    <n v="44"/>
    <n v="44"/>
    <n v="0"/>
    <s v="h"/>
    <x v="0"/>
  </r>
  <r>
    <x v="3"/>
    <s v="RTG39"/>
    <n v="27862"/>
    <n v="301"/>
    <s v=""/>
    <x v="10"/>
    <s v="CONTROL ON"/>
    <n v="44"/>
    <n v="44"/>
    <n v="0"/>
    <s v="h"/>
    <x v="9"/>
  </r>
  <r>
    <x v="3"/>
    <s v="RTG39"/>
    <n v="26872"/>
    <n v="301"/>
    <s v=""/>
    <x v="3"/>
    <s v="CONTROL ON"/>
    <n v="44"/>
    <n v="44"/>
    <n v="0"/>
    <s v="h"/>
    <x v="0"/>
  </r>
  <r>
    <x v="3"/>
    <s v="RTG39"/>
    <n v="25015"/>
    <n v="301"/>
    <s v=""/>
    <x v="1"/>
    <s v="CONTROL ON"/>
    <n v="44"/>
    <n v="44"/>
    <n v="0"/>
    <s v="h"/>
    <x v="1"/>
  </r>
  <r>
    <x v="3"/>
    <s v="RTG39"/>
    <n v="32682"/>
    <n v="301"/>
    <s v=""/>
    <x v="8"/>
    <s v="CONTROL ON"/>
    <n v="44"/>
    <n v="44"/>
    <n v="0"/>
    <s v="h"/>
    <x v="7"/>
  </r>
  <r>
    <x v="3"/>
    <s v="RTG39"/>
    <n v="31691"/>
    <n v="301"/>
    <s v=""/>
    <x v="4"/>
    <s v="CONTROL ON"/>
    <n v="44"/>
    <n v="44"/>
    <n v="0"/>
    <s v="h"/>
    <x v="3"/>
  </r>
  <r>
    <x v="3"/>
    <s v="RTG39"/>
    <n v="30675"/>
    <n v="301"/>
    <s v=""/>
    <x v="9"/>
    <s v="CONTROL ON"/>
    <n v="44"/>
    <n v="44"/>
    <n v="0"/>
    <s v="h"/>
    <x v="8"/>
  </r>
  <r>
    <x v="3"/>
    <s v="RTG40"/>
    <n v="28771"/>
    <n v="307"/>
    <s v=""/>
    <x v="5"/>
    <s v="CONTROL ON"/>
    <n v="72"/>
    <n v="72"/>
    <n v="0"/>
    <s v="h"/>
    <x v="4"/>
  </r>
  <r>
    <x v="3"/>
    <s v="RTG40"/>
    <n v="29568"/>
    <n v="307"/>
    <s v=""/>
    <x v="6"/>
    <s v="CONTROL ON"/>
    <n v="72"/>
    <n v="72"/>
    <n v="0"/>
    <s v="h"/>
    <x v="5"/>
  </r>
  <r>
    <x v="3"/>
    <s v="RTG40"/>
    <n v="23291"/>
    <n v="307"/>
    <s v=""/>
    <x v="2"/>
    <s v="CONTROL ON"/>
    <n v="51"/>
    <n v="51"/>
    <n v="1"/>
    <s v="h"/>
    <x v="2"/>
  </r>
  <r>
    <x v="3"/>
    <s v="RTG40"/>
    <n v="26039"/>
    <n v="307"/>
    <s v=""/>
    <x v="0"/>
    <s v="CONTROL ON"/>
    <n v="54"/>
    <n v="54"/>
    <n v="3"/>
    <s v="h"/>
    <x v="0"/>
  </r>
  <r>
    <x v="3"/>
    <s v="RTG40"/>
    <n v="27874"/>
    <n v="307"/>
    <s v=""/>
    <x v="10"/>
    <s v="CONTROL ON"/>
    <n v="72"/>
    <n v="72"/>
    <n v="17"/>
    <s v="h"/>
    <x v="9"/>
  </r>
  <r>
    <x v="3"/>
    <s v="RTG40"/>
    <n v="26884"/>
    <n v="307"/>
    <s v=""/>
    <x v="3"/>
    <s v="CONTROL ON"/>
    <n v="55"/>
    <n v="55"/>
    <n v="1"/>
    <s v="h"/>
    <x v="0"/>
  </r>
  <r>
    <x v="3"/>
    <s v="RTG40"/>
    <n v="24199"/>
    <n v="307"/>
    <s v=""/>
    <x v="7"/>
    <s v="CONTROL ON"/>
    <n v="51"/>
    <n v="51"/>
    <n v="0"/>
    <s v="h"/>
    <x v="6"/>
  </r>
  <r>
    <x v="3"/>
    <s v="RTG40"/>
    <n v="25027"/>
    <n v="307"/>
    <s v=""/>
    <x v="1"/>
    <s v="CONTROL ON"/>
    <n v="51"/>
    <n v="51"/>
    <n v="0"/>
    <s v="h"/>
    <x v="1"/>
  </r>
  <r>
    <x v="3"/>
    <s v="RTG40"/>
    <n v="32694"/>
    <n v="307"/>
    <s v=""/>
    <x v="8"/>
    <s v="CONTROL ON"/>
    <n v="72"/>
    <n v="72"/>
    <n v="0"/>
    <s v="h"/>
    <x v="7"/>
  </r>
  <r>
    <x v="3"/>
    <s v="RTG40"/>
    <n v="31703"/>
    <n v="307"/>
    <s v=""/>
    <x v="4"/>
    <s v="CONTROL ON"/>
    <n v="72"/>
    <n v="72"/>
    <n v="0"/>
    <s v="h"/>
    <x v="3"/>
  </r>
  <r>
    <x v="3"/>
    <s v="RTG40"/>
    <n v="30687"/>
    <n v="307"/>
    <s v=""/>
    <x v="9"/>
    <s v="CONTROL ON"/>
    <n v="72"/>
    <n v="72"/>
    <n v="0"/>
    <s v="h"/>
    <x v="8"/>
  </r>
  <r>
    <x v="4"/>
    <s v="STS01"/>
    <n v="28212"/>
    <n v="1"/>
    <s v=""/>
    <x v="5"/>
    <s v="CONTROL ON"/>
    <n v="810"/>
    <n v="810"/>
    <n v="7"/>
    <s v="h"/>
    <x v="4"/>
  </r>
  <r>
    <x v="4"/>
    <s v="STS01"/>
    <n v="24475"/>
    <n v="1"/>
    <s v=""/>
    <x v="1"/>
    <s v="CONTROL ON"/>
    <n v="773"/>
    <n v="773"/>
    <n v="0"/>
    <s v="h"/>
    <x v="1"/>
  </r>
  <r>
    <x v="4"/>
    <s v="STS01"/>
    <n v="32080"/>
    <n v="1"/>
    <s v=""/>
    <x v="8"/>
    <s v="CONTROL ON"/>
    <n v="875"/>
    <n v="875"/>
    <n v="1"/>
    <s v="h"/>
    <x v="7"/>
  </r>
  <r>
    <x v="4"/>
    <s v="STS01"/>
    <n v="23647"/>
    <n v="1"/>
    <s v=""/>
    <x v="7"/>
    <s v="CONTROL ON"/>
    <n v="773"/>
    <n v="773"/>
    <n v="0"/>
    <s v="h"/>
    <x v="6"/>
  </r>
  <r>
    <x v="4"/>
    <s v="STS01"/>
    <n v="25480"/>
    <n v="1"/>
    <s v=""/>
    <x v="0"/>
    <s v="CONTROL ON"/>
    <n v="773"/>
    <n v="773"/>
    <n v="0"/>
    <s v="h"/>
    <x v="0"/>
  </r>
  <r>
    <x v="4"/>
    <s v="STS01"/>
    <n v="29009"/>
    <n v="1"/>
    <s v=""/>
    <x v="6"/>
    <s v="CONTROL ON"/>
    <n v="836"/>
    <n v="836"/>
    <n v="26"/>
    <s v="h"/>
    <x v="5"/>
  </r>
  <r>
    <x v="4"/>
    <s v="STS01"/>
    <n v="31137"/>
    <n v="1"/>
    <s v=""/>
    <x v="4"/>
    <s v="CONTROL ON"/>
    <n v="874"/>
    <n v="874"/>
    <n v="25"/>
    <s v="h"/>
    <x v="3"/>
  </r>
  <r>
    <x v="4"/>
    <s v="STS01"/>
    <n v="26325"/>
    <n v="1"/>
    <s v=""/>
    <x v="3"/>
    <s v="CONTROL ON"/>
    <n v="790"/>
    <n v="790"/>
    <n v="17"/>
    <s v="h"/>
    <x v="0"/>
  </r>
  <r>
    <x v="4"/>
    <s v="STS01"/>
    <n v="22739"/>
    <n v="1"/>
    <s v=""/>
    <x v="2"/>
    <s v="CONTROL ON"/>
    <n v="773"/>
    <n v="773"/>
    <n v="0"/>
    <s v="h"/>
    <x v="2"/>
  </r>
  <r>
    <x v="4"/>
    <s v="STS01"/>
    <n v="27315"/>
    <n v="1"/>
    <s v=""/>
    <x v="10"/>
    <s v="CONTROL ON"/>
    <n v="803"/>
    <n v="803"/>
    <n v="13"/>
    <s v="h"/>
    <x v="9"/>
  </r>
  <r>
    <x v="4"/>
    <s v="STS01"/>
    <n v="30121"/>
    <n v="1"/>
    <s v=""/>
    <x v="9"/>
    <s v="CONTROL ON"/>
    <n v="849"/>
    <n v="849"/>
    <n v="13"/>
    <s v="h"/>
    <x v="8"/>
  </r>
  <r>
    <x v="4"/>
    <s v="STS02"/>
    <n v="31151"/>
    <n v="7"/>
    <s v=""/>
    <x v="4"/>
    <s v="CONTROL ON"/>
    <n v="1520"/>
    <n v="1520"/>
    <n v="35"/>
    <s v="h"/>
    <x v="3"/>
  </r>
  <r>
    <x v="4"/>
    <s v="STS02"/>
    <n v="28225"/>
    <n v="7"/>
    <s v=""/>
    <x v="5"/>
    <s v="CONTROL ON"/>
    <n v="1446"/>
    <n v="1446"/>
    <n v="20"/>
    <s v="h"/>
    <x v="4"/>
  </r>
  <r>
    <x v="4"/>
    <s v="STS02"/>
    <n v="24487"/>
    <n v="7"/>
    <s v=""/>
    <x v="1"/>
    <s v="CONTROL ON"/>
    <n v="1392"/>
    <n v="1392"/>
    <n v="0"/>
    <s v="h"/>
    <x v="1"/>
  </r>
  <r>
    <x v="4"/>
    <s v="STS02"/>
    <n v="23659"/>
    <n v="7"/>
    <s v=""/>
    <x v="7"/>
    <s v="CONTROL ON"/>
    <n v="1392"/>
    <n v="1392"/>
    <n v="0"/>
    <s v="h"/>
    <x v="6"/>
  </r>
  <r>
    <x v="4"/>
    <s v="STS02"/>
    <n v="32094"/>
    <n v="7"/>
    <s v=""/>
    <x v="8"/>
    <s v="CONTROL ON"/>
    <n v="1536"/>
    <n v="1536"/>
    <n v="16"/>
    <s v="h"/>
    <x v="7"/>
  </r>
  <r>
    <x v="4"/>
    <s v="STS02"/>
    <n v="25493"/>
    <n v="7"/>
    <s v=""/>
    <x v="0"/>
    <s v="CONTROL ON"/>
    <n v="1392"/>
    <n v="1392"/>
    <n v="0"/>
    <s v="h"/>
    <x v="0"/>
  </r>
  <r>
    <x v="4"/>
    <s v="STS02"/>
    <n v="29022"/>
    <n v="7"/>
    <s v=""/>
    <x v="6"/>
    <s v="CONTROL ON"/>
    <n v="1473"/>
    <n v="1473"/>
    <n v="27"/>
    <s v="h"/>
    <x v="5"/>
  </r>
  <r>
    <x v="4"/>
    <s v="STS02"/>
    <n v="22751"/>
    <n v="7"/>
    <s v=""/>
    <x v="2"/>
    <s v="CONTROL ON"/>
    <n v="1392"/>
    <n v="1392"/>
    <n v="0"/>
    <s v="h"/>
    <x v="2"/>
  </r>
  <r>
    <x v="4"/>
    <s v="STS02"/>
    <n v="27328"/>
    <n v="7"/>
    <s v=""/>
    <x v="10"/>
    <s v="CONTROL ON"/>
    <n v="1426"/>
    <n v="1426"/>
    <n v="17"/>
    <s v="h"/>
    <x v="9"/>
  </r>
  <r>
    <x v="4"/>
    <s v="STS02"/>
    <n v="26338"/>
    <n v="7"/>
    <s v=""/>
    <x v="3"/>
    <s v="CONTROL ON"/>
    <n v="1409"/>
    <n v="1409"/>
    <n v="17"/>
    <s v="h"/>
    <x v="0"/>
  </r>
  <r>
    <x v="4"/>
    <s v="STS02"/>
    <n v="30135"/>
    <n v="7"/>
    <s v=""/>
    <x v="9"/>
    <s v="CONTROL ON"/>
    <n v="1485"/>
    <n v="1485"/>
    <n v="12"/>
    <s v="h"/>
    <x v="8"/>
  </r>
  <r>
    <x v="4"/>
    <s v="STS03"/>
    <n v="31165"/>
    <n v="13"/>
    <s v=""/>
    <x v="4"/>
    <s v="CONTROL ON"/>
    <n v="1832"/>
    <n v="1832"/>
    <n v="33"/>
    <s v="h"/>
    <x v="3"/>
  </r>
  <r>
    <x v="4"/>
    <s v="STS03"/>
    <n v="28238"/>
    <n v="13"/>
    <s v=""/>
    <x v="5"/>
    <s v="CONTROL ON"/>
    <n v="1745"/>
    <n v="1745"/>
    <n v="13"/>
    <s v="h"/>
    <x v="4"/>
  </r>
  <r>
    <x v="4"/>
    <s v="STS03"/>
    <n v="24499"/>
    <n v="13"/>
    <s v=""/>
    <x v="1"/>
    <s v="CONTROL ON"/>
    <n v="1718"/>
    <n v="1718"/>
    <n v="0"/>
    <s v="h"/>
    <x v="1"/>
  </r>
  <r>
    <x v="4"/>
    <s v="STS03"/>
    <n v="23671"/>
    <n v="13"/>
    <s v=""/>
    <x v="7"/>
    <s v="CONTROL ON"/>
    <n v="1718"/>
    <n v="1718"/>
    <n v="0"/>
    <s v="h"/>
    <x v="6"/>
  </r>
  <r>
    <x v="4"/>
    <s v="STS03"/>
    <n v="32108"/>
    <n v="13"/>
    <s v=""/>
    <x v="8"/>
    <s v="CONTROL ON"/>
    <n v="1854"/>
    <n v="1854"/>
    <n v="22"/>
    <s v="h"/>
    <x v="7"/>
  </r>
  <r>
    <x v="4"/>
    <s v="STS03"/>
    <n v="25506"/>
    <n v="13"/>
    <s v=""/>
    <x v="0"/>
    <s v="CONTROL ON"/>
    <n v="1718"/>
    <n v="1718"/>
    <n v="0"/>
    <s v="h"/>
    <x v="0"/>
  </r>
  <r>
    <x v="4"/>
    <s v="STS03"/>
    <n v="29035"/>
    <n v="13"/>
    <s v=""/>
    <x v="6"/>
    <s v="CONTROL ON"/>
    <n v="1776"/>
    <n v="1776"/>
    <n v="31"/>
    <s v="h"/>
    <x v="5"/>
  </r>
  <r>
    <x v="4"/>
    <s v="STS03"/>
    <n v="27341"/>
    <n v="13"/>
    <s v=""/>
    <x v="10"/>
    <s v="CONTROL ON"/>
    <n v="1732"/>
    <n v="1732"/>
    <n v="4"/>
    <s v="h"/>
    <x v="9"/>
  </r>
  <r>
    <x v="4"/>
    <s v="STS03"/>
    <n v="26351"/>
    <n v="13"/>
    <s v=""/>
    <x v="3"/>
    <s v="CONTROL ON"/>
    <n v="1728"/>
    <n v="1728"/>
    <n v="10"/>
    <s v="h"/>
    <x v="0"/>
  </r>
  <r>
    <x v="4"/>
    <s v="STS03"/>
    <n v="22763"/>
    <n v="13"/>
    <s v=""/>
    <x v="2"/>
    <s v="CONTROL ON"/>
    <n v="1718"/>
    <n v="1718"/>
    <n v="0"/>
    <s v="h"/>
    <x v="2"/>
  </r>
  <r>
    <x v="4"/>
    <s v="STS03"/>
    <n v="30149"/>
    <n v="13"/>
    <s v=""/>
    <x v="9"/>
    <s v="CONTROL ON"/>
    <n v="1799"/>
    <n v="1799"/>
    <n v="23"/>
    <s v="h"/>
    <x v="8"/>
  </r>
  <r>
    <x v="4"/>
    <s v="STS04"/>
    <n v="31179"/>
    <n v="19"/>
    <s v=""/>
    <x v="4"/>
    <s v="CONTROL ON"/>
    <n v="1567"/>
    <n v="1567"/>
    <n v="35"/>
    <s v="h"/>
    <x v="3"/>
  </r>
  <r>
    <x v="4"/>
    <s v="STS04"/>
    <n v="28251"/>
    <n v="19"/>
    <s v=""/>
    <x v="5"/>
    <s v="CONTROL ON"/>
    <n v="1484"/>
    <n v="1484"/>
    <n v="30"/>
    <s v="h"/>
    <x v="4"/>
  </r>
  <r>
    <x v="4"/>
    <s v="STS04"/>
    <n v="24511"/>
    <n v="19"/>
    <s v=""/>
    <x v="1"/>
    <s v="CONTROL ON"/>
    <n v="1439"/>
    <n v="1439"/>
    <n v="1"/>
    <s v="h"/>
    <x v="1"/>
  </r>
  <r>
    <x v="4"/>
    <s v="STS04"/>
    <n v="23683"/>
    <n v="19"/>
    <s v=""/>
    <x v="7"/>
    <s v="CONTROL ON"/>
    <n v="1438"/>
    <n v="1438"/>
    <n v="4"/>
    <s v="h"/>
    <x v="6"/>
  </r>
  <r>
    <x v="4"/>
    <s v="STS04"/>
    <n v="32122"/>
    <n v="19"/>
    <s v=""/>
    <x v="8"/>
    <s v="CONTROL ON"/>
    <n v="1590"/>
    <n v="1590"/>
    <n v="23"/>
    <s v="h"/>
    <x v="7"/>
  </r>
  <r>
    <x v="4"/>
    <s v="STS04"/>
    <n v="25519"/>
    <n v="19"/>
    <s v=""/>
    <x v="0"/>
    <s v="CONTROL ON"/>
    <n v="1443"/>
    <n v="1443"/>
    <n v="4"/>
    <s v="h"/>
    <x v="0"/>
  </r>
  <r>
    <x v="4"/>
    <s v="STS04"/>
    <n v="29048"/>
    <n v="19"/>
    <s v=""/>
    <x v="6"/>
    <s v="CONTROL ON"/>
    <n v="1509"/>
    <n v="1509"/>
    <n v="25"/>
    <s v="h"/>
    <x v="5"/>
  </r>
  <r>
    <x v="4"/>
    <s v="STS04"/>
    <n v="27354"/>
    <n v="19"/>
    <s v=""/>
    <x v="10"/>
    <s v="CONTROL ON"/>
    <n v="1454"/>
    <n v="1454"/>
    <n v="7"/>
    <s v="h"/>
    <x v="9"/>
  </r>
  <r>
    <x v="4"/>
    <s v="STS04"/>
    <n v="26364"/>
    <n v="19"/>
    <s v=""/>
    <x v="3"/>
    <s v="CONTROL ON"/>
    <n v="1447"/>
    <n v="1447"/>
    <n v="4"/>
    <s v="h"/>
    <x v="0"/>
  </r>
  <r>
    <x v="4"/>
    <s v="STS04"/>
    <n v="22775"/>
    <n v="19"/>
    <s v=""/>
    <x v="2"/>
    <s v="CONTROL ON"/>
    <n v="1434"/>
    <n v="1434"/>
    <n v="28"/>
    <s v="h"/>
    <x v="2"/>
  </r>
  <r>
    <x v="4"/>
    <s v="STS04"/>
    <n v="30163"/>
    <n v="19"/>
    <s v=""/>
    <x v="9"/>
    <s v="CONTROL ON"/>
    <n v="1532"/>
    <n v="1532"/>
    <n v="23"/>
    <s v="h"/>
    <x v="8"/>
  </r>
  <r>
    <x v="4"/>
    <s v="STS05"/>
    <n v="28264"/>
    <n v="25"/>
    <s v=""/>
    <x v="5"/>
    <s v="CONTROL ON"/>
    <n v="1080"/>
    <n v="1080"/>
    <n v="33"/>
    <s v="h"/>
    <x v="4"/>
  </r>
  <r>
    <x v="4"/>
    <s v="STS05"/>
    <n v="24523"/>
    <n v="25"/>
    <s v=""/>
    <x v="1"/>
    <s v="CONTROL ON"/>
    <n v="976"/>
    <n v="976"/>
    <n v="8"/>
    <s v="h"/>
    <x v="1"/>
  </r>
  <r>
    <x v="4"/>
    <s v="STS05"/>
    <n v="31193"/>
    <n v="25"/>
    <s v=""/>
    <x v="4"/>
    <s v="CONTROL ON"/>
    <n v="1138"/>
    <n v="1138"/>
    <n v="21"/>
    <s v="h"/>
    <x v="3"/>
  </r>
  <r>
    <x v="4"/>
    <s v="STS05"/>
    <n v="29061"/>
    <n v="25"/>
    <s v=""/>
    <x v="6"/>
    <s v="CONTROL ON"/>
    <n v="1098"/>
    <n v="1098"/>
    <n v="18"/>
    <s v="h"/>
    <x v="5"/>
  </r>
  <r>
    <x v="4"/>
    <s v="STS05"/>
    <n v="23695"/>
    <n v="25"/>
    <s v=""/>
    <x v="7"/>
    <s v="CONTROL ON"/>
    <n v="968"/>
    <n v="968"/>
    <n v="19"/>
    <s v="h"/>
    <x v="6"/>
  </r>
  <r>
    <x v="4"/>
    <s v="STS05"/>
    <n v="32136"/>
    <n v="25"/>
    <s v=""/>
    <x v="8"/>
    <s v="CONTROL ON"/>
    <n v="1156"/>
    <n v="1156"/>
    <n v="18"/>
    <s v="h"/>
    <x v="7"/>
  </r>
  <r>
    <x v="4"/>
    <s v="STS05"/>
    <n v="25532"/>
    <n v="25"/>
    <s v=""/>
    <x v="0"/>
    <s v="CONTROL ON"/>
    <n v="988"/>
    <n v="988"/>
    <n v="12"/>
    <s v="h"/>
    <x v="0"/>
  </r>
  <r>
    <x v="4"/>
    <s v="STS05"/>
    <n v="26377"/>
    <n v="25"/>
    <s v=""/>
    <x v="3"/>
    <s v="CONTROL ON"/>
    <n v="1002"/>
    <n v="1002"/>
    <n v="14"/>
    <s v="h"/>
    <x v="0"/>
  </r>
  <r>
    <x v="4"/>
    <s v="STS05"/>
    <n v="27367"/>
    <n v="25"/>
    <s v=""/>
    <x v="10"/>
    <s v="CONTROL ON"/>
    <n v="1047"/>
    <n v="1047"/>
    <n v="45"/>
    <s v="h"/>
    <x v="9"/>
  </r>
  <r>
    <x v="4"/>
    <s v="STS05"/>
    <n v="22787"/>
    <n v="25"/>
    <s v=""/>
    <x v="2"/>
    <s v="CONTROL ON"/>
    <n v="949"/>
    <n v="949"/>
    <n v="42"/>
    <s v="h"/>
    <x v="2"/>
  </r>
  <r>
    <x v="4"/>
    <s v="STS05"/>
    <n v="30177"/>
    <n v="25"/>
    <s v=""/>
    <x v="9"/>
    <s v="CONTROL ON"/>
    <n v="1117"/>
    <n v="1117"/>
    <n v="19"/>
    <s v="h"/>
    <x v="8"/>
  </r>
  <r>
    <x v="4"/>
    <s v="STS06"/>
    <n v="24535"/>
    <n v="31"/>
    <s v=""/>
    <x v="1"/>
    <s v="CONTROL ON"/>
    <n v="730"/>
    <n v="730"/>
    <n v="12"/>
    <s v="h"/>
    <x v="1"/>
  </r>
  <r>
    <x v="4"/>
    <s v="STS06"/>
    <n v="28277"/>
    <n v="31"/>
    <s v=""/>
    <x v="5"/>
    <s v="CONTROL ON"/>
    <n v="824"/>
    <n v="824"/>
    <n v="30"/>
    <s v="h"/>
    <x v="4"/>
  </r>
  <r>
    <x v="4"/>
    <s v="STS06"/>
    <n v="31207"/>
    <n v="31"/>
    <s v=""/>
    <x v="4"/>
    <s v="CONTROL ON"/>
    <n v="871"/>
    <n v="871"/>
    <n v="12"/>
    <s v="h"/>
    <x v="3"/>
  </r>
  <r>
    <x v="4"/>
    <s v="STS06"/>
    <n v="32150"/>
    <n v="31"/>
    <s v=""/>
    <x v="8"/>
    <s v="CONTROL ON"/>
    <n v="889"/>
    <n v="889"/>
    <n v="18"/>
    <s v="h"/>
    <x v="7"/>
  </r>
  <r>
    <x v="4"/>
    <s v="STS06"/>
    <n v="25545"/>
    <n v="31"/>
    <s v=""/>
    <x v="0"/>
    <s v="CONTROL ON"/>
    <n v="745"/>
    <n v="745"/>
    <n v="15"/>
    <s v="h"/>
    <x v="0"/>
  </r>
  <r>
    <x v="4"/>
    <s v="STS06"/>
    <n v="29074"/>
    <n v="31"/>
    <s v=""/>
    <x v="6"/>
    <s v="CONTROL ON"/>
    <n v="843"/>
    <n v="843"/>
    <n v="19"/>
    <s v="h"/>
    <x v="5"/>
  </r>
  <r>
    <x v="4"/>
    <s v="STS06"/>
    <n v="23707"/>
    <n v="31"/>
    <s v=""/>
    <x v="7"/>
    <s v="CONTROL ON"/>
    <n v="718"/>
    <n v="718"/>
    <n v="17"/>
    <s v="h"/>
    <x v="6"/>
  </r>
  <r>
    <x v="4"/>
    <s v="STS06"/>
    <n v="26390"/>
    <n v="31"/>
    <s v=""/>
    <x v="3"/>
    <s v="CONTROL ON"/>
    <n v="759"/>
    <n v="759"/>
    <n v="14"/>
    <s v="h"/>
    <x v="0"/>
  </r>
  <r>
    <x v="4"/>
    <s v="STS06"/>
    <n v="27380"/>
    <n v="31"/>
    <s v=""/>
    <x v="10"/>
    <s v="CONTROL ON"/>
    <n v="794"/>
    <n v="794"/>
    <n v="35"/>
    <s v="h"/>
    <x v="9"/>
  </r>
  <r>
    <x v="4"/>
    <s v="STS06"/>
    <n v="22799"/>
    <n v="31"/>
    <s v=""/>
    <x v="2"/>
    <s v="CONTROL ON"/>
    <n v="701"/>
    <n v="701"/>
    <n v="33"/>
    <s v="h"/>
    <x v="2"/>
  </r>
  <r>
    <x v="4"/>
    <s v="STS06"/>
    <n v="30191"/>
    <n v="31"/>
    <s v=""/>
    <x v="9"/>
    <s v="CONTROL ON"/>
    <n v="859"/>
    <n v="859"/>
    <n v="16"/>
    <s v="h"/>
    <x v="8"/>
  </r>
  <r>
    <x v="4"/>
    <s v="STS07"/>
    <n v="28290"/>
    <n v="37"/>
    <s v=""/>
    <x v="5"/>
    <s v="CONTROL ON"/>
    <n v="409"/>
    <n v="409"/>
    <n v="23"/>
    <s v="h"/>
    <x v="4"/>
  </r>
  <r>
    <x v="4"/>
    <s v="STS07"/>
    <n v="24547"/>
    <n v="37"/>
    <s v=""/>
    <x v="1"/>
    <s v="CONTROL ON"/>
    <n v="344"/>
    <n v="344"/>
    <n v="8"/>
    <s v="h"/>
    <x v="1"/>
  </r>
  <r>
    <x v="4"/>
    <s v="STS07"/>
    <n v="29087"/>
    <n v="37"/>
    <s v=""/>
    <x v="6"/>
    <s v="CONTROL ON"/>
    <n v="421"/>
    <n v="421"/>
    <n v="12"/>
    <s v="h"/>
    <x v="5"/>
  </r>
  <r>
    <x v="4"/>
    <s v="STS07"/>
    <n v="31221"/>
    <n v="37"/>
    <s v=""/>
    <x v="4"/>
    <s v="CONTROL ON"/>
    <n v="447"/>
    <n v="447"/>
    <n v="12"/>
    <s v="h"/>
    <x v="3"/>
  </r>
  <r>
    <x v="4"/>
    <s v="STS07"/>
    <n v="32164"/>
    <n v="37"/>
    <s v=""/>
    <x v="8"/>
    <s v="CONTROL ON"/>
    <n v="453"/>
    <n v="453"/>
    <n v="6"/>
    <s v="h"/>
    <x v="7"/>
  </r>
  <r>
    <x v="4"/>
    <s v="STS07"/>
    <n v="23719"/>
    <n v="37"/>
    <s v=""/>
    <x v="7"/>
    <s v="CONTROL ON"/>
    <n v="336"/>
    <n v="336"/>
    <n v="12"/>
    <s v="h"/>
    <x v="6"/>
  </r>
  <r>
    <x v="4"/>
    <s v="STS07"/>
    <n v="25558"/>
    <n v="37"/>
    <s v=""/>
    <x v="0"/>
    <s v="CONTROL ON"/>
    <n v="356"/>
    <n v="356"/>
    <n v="12"/>
    <s v="h"/>
    <x v="0"/>
  </r>
  <r>
    <x v="4"/>
    <s v="STS07"/>
    <n v="22811"/>
    <n v="37"/>
    <s v=""/>
    <x v="2"/>
    <s v="CONTROL ON"/>
    <n v="324"/>
    <n v="324"/>
    <n v="22"/>
    <s v="h"/>
    <x v="2"/>
  </r>
  <r>
    <x v="4"/>
    <s v="STS07"/>
    <n v="26403"/>
    <n v="37"/>
    <s v=""/>
    <x v="3"/>
    <s v="CONTROL ON"/>
    <n v="362"/>
    <n v="362"/>
    <n v="6"/>
    <s v="h"/>
    <x v="0"/>
  </r>
  <r>
    <x v="4"/>
    <s v="STS07"/>
    <n v="27393"/>
    <n v="37"/>
    <s v=""/>
    <x v="10"/>
    <s v="CONTROL ON"/>
    <n v="386"/>
    <n v="386"/>
    <n v="24"/>
    <s v="h"/>
    <x v="9"/>
  </r>
  <r>
    <x v="4"/>
    <s v="STS07"/>
    <n v="30205"/>
    <n v="37"/>
    <s v=""/>
    <x v="9"/>
    <s v="CONTROL ON"/>
    <n v="435"/>
    <n v="435"/>
    <n v="14"/>
    <s v="h"/>
    <x v="8"/>
  </r>
  <r>
    <x v="4"/>
    <s v="STS21"/>
    <n v="32178"/>
    <n v="49"/>
    <s v="STS21"/>
    <x v="8"/>
    <s v="CONTROL ON"/>
    <n v="116"/>
    <n v="116"/>
    <n v="116"/>
    <s v="h"/>
    <x v="7"/>
  </r>
  <r>
    <x v="4"/>
    <s v="STS22"/>
    <n v="32190"/>
    <n v="55"/>
    <s v="STS22"/>
    <x v="8"/>
    <s v="CONTROL ON"/>
    <n v="129"/>
    <n v="129"/>
    <n v="129"/>
    <s v="h"/>
    <x v="7"/>
  </r>
  <r>
    <x v="4"/>
    <s v="STS23"/>
    <n v="32202"/>
    <n v="61"/>
    <s v="STS23"/>
    <x v="8"/>
    <s v="CONTROL ON"/>
    <n v="172"/>
    <n v="172"/>
    <n v="172"/>
    <s v="h"/>
    <x v="7"/>
  </r>
  <r>
    <x v="4"/>
    <s v="STS24"/>
    <n v="32214"/>
    <n v="67"/>
    <s v="STS24"/>
    <x v="8"/>
    <s v="CONTROL ON"/>
    <n v="56"/>
    <n v="56"/>
    <n v="56"/>
    <s v="h"/>
    <x v="7"/>
  </r>
  <r>
    <x v="5"/>
    <s v="TT001"/>
    <n v="32706"/>
    <n v="334"/>
    <s v="TT001"/>
    <x v="8"/>
    <s v="TIME"/>
    <n v="31"/>
    <n v="31"/>
    <n v="0"/>
    <s v="h"/>
    <x v="7"/>
  </r>
  <r>
    <x v="5"/>
    <s v="TT001"/>
    <n v="30699"/>
    <n v="334"/>
    <s v="TT001"/>
    <x v="9"/>
    <s v="TIME"/>
    <n v="31"/>
    <n v="31"/>
    <n v="0"/>
    <s v="h"/>
    <x v="8"/>
  </r>
  <r>
    <x v="5"/>
    <s v="TT001"/>
    <n v="31715"/>
    <n v="334"/>
    <s v="TT001"/>
    <x v="4"/>
    <s v="TIME"/>
    <n v="31"/>
    <n v="31"/>
    <n v="0"/>
    <s v="h"/>
    <x v="3"/>
  </r>
  <r>
    <x v="5"/>
    <s v="TT001"/>
    <n v="24211"/>
    <n v="334"/>
    <s v="TT001"/>
    <x v="7"/>
    <s v="TIME"/>
    <n v="29"/>
    <n v="29"/>
    <n v="0"/>
    <s v="h"/>
    <x v="6"/>
  </r>
  <r>
    <x v="5"/>
    <s v="TT001"/>
    <n v="25039"/>
    <n v="334"/>
    <s v="TT001"/>
    <x v="1"/>
    <s v="TIME"/>
    <n v="29"/>
    <n v="29"/>
    <n v="0"/>
    <s v="h"/>
    <x v="1"/>
  </r>
  <r>
    <x v="5"/>
    <s v="TT001"/>
    <n v="26051"/>
    <n v="334"/>
    <s v="TT001"/>
    <x v="0"/>
    <s v="TIME"/>
    <n v="29"/>
    <n v="29"/>
    <n v="0"/>
    <s v="h"/>
    <x v="0"/>
  </r>
  <r>
    <x v="5"/>
    <s v="TT001"/>
    <n v="29580"/>
    <n v="334"/>
    <s v="TT001"/>
    <x v="6"/>
    <s v="TIME"/>
    <n v="31"/>
    <n v="31"/>
    <n v="0"/>
    <s v="h"/>
    <x v="5"/>
  </r>
  <r>
    <x v="5"/>
    <s v="TT001"/>
    <n v="28783"/>
    <n v="334"/>
    <s v="TT001"/>
    <x v="5"/>
    <s v="TIME"/>
    <n v="31"/>
    <n v="31"/>
    <n v="0"/>
    <s v="h"/>
    <x v="4"/>
  </r>
  <r>
    <x v="5"/>
    <s v="TT001"/>
    <n v="27886"/>
    <n v="334"/>
    <s v="TT001"/>
    <x v="10"/>
    <s v="TIME"/>
    <n v="31"/>
    <n v="31"/>
    <n v="0"/>
    <s v="h"/>
    <x v="9"/>
  </r>
  <r>
    <x v="5"/>
    <s v="TT001"/>
    <n v="26896"/>
    <n v="334"/>
    <s v="TT001"/>
    <x v="3"/>
    <s v="TIME"/>
    <n v="31"/>
    <n v="31"/>
    <n v="2"/>
    <s v="h"/>
    <x v="0"/>
  </r>
  <r>
    <x v="5"/>
    <s v="TT001"/>
    <n v="23303"/>
    <n v="334"/>
    <s v="TT001"/>
    <x v="2"/>
    <s v="TIME"/>
    <n v="29"/>
    <n v="29"/>
    <n v="4"/>
    <s v="h"/>
    <x v="2"/>
  </r>
  <r>
    <x v="5"/>
    <s v="TT002"/>
    <n v="32708"/>
    <n v="335"/>
    <s v="TT002"/>
    <x v="8"/>
    <s v="TIME"/>
    <n v="59"/>
    <n v="59"/>
    <n v="0"/>
    <s v="h"/>
    <x v="7"/>
  </r>
  <r>
    <x v="5"/>
    <s v="TT002"/>
    <n v="30701"/>
    <n v="335"/>
    <s v="TT002"/>
    <x v="9"/>
    <s v="TIME"/>
    <n v="59"/>
    <n v="59"/>
    <n v="0"/>
    <s v="h"/>
    <x v="8"/>
  </r>
  <r>
    <x v="5"/>
    <s v="TT002"/>
    <n v="31717"/>
    <n v="335"/>
    <s v="TT002"/>
    <x v="4"/>
    <s v="TIME"/>
    <n v="59"/>
    <n v="59"/>
    <n v="0"/>
    <s v="h"/>
    <x v="3"/>
  </r>
  <r>
    <x v="5"/>
    <s v="TT002"/>
    <n v="29582"/>
    <n v="335"/>
    <s v="TT002"/>
    <x v="6"/>
    <s v="TIME"/>
    <n v="59"/>
    <n v="59"/>
    <n v="0"/>
    <s v="h"/>
    <x v="5"/>
  </r>
  <r>
    <x v="5"/>
    <s v="TT002"/>
    <n v="28785"/>
    <n v="335"/>
    <s v="TT002"/>
    <x v="5"/>
    <s v="TIME"/>
    <n v="59"/>
    <n v="59"/>
    <n v="0"/>
    <s v="h"/>
    <x v="4"/>
  </r>
  <r>
    <x v="5"/>
    <s v="TT002"/>
    <n v="27888"/>
    <n v="335"/>
    <s v="TT002"/>
    <x v="10"/>
    <s v="TIME"/>
    <n v="59"/>
    <n v="59"/>
    <n v="0"/>
    <s v="h"/>
    <x v="9"/>
  </r>
  <r>
    <x v="5"/>
    <s v="TT002"/>
    <n v="26053"/>
    <n v="335"/>
    <s v="TT002"/>
    <x v="0"/>
    <s v="TIME"/>
    <n v="56"/>
    <n v="56"/>
    <n v="0"/>
    <s v="h"/>
    <x v="0"/>
  </r>
  <r>
    <x v="5"/>
    <s v="TT002"/>
    <n v="25041"/>
    <n v="335"/>
    <s v="TT002"/>
    <x v="1"/>
    <s v="TIME"/>
    <n v="56"/>
    <n v="56"/>
    <n v="0"/>
    <s v="h"/>
    <x v="1"/>
  </r>
  <r>
    <x v="5"/>
    <s v="TT002"/>
    <n v="24213"/>
    <n v="335"/>
    <s v="TT002"/>
    <x v="7"/>
    <s v="TIME"/>
    <n v="56"/>
    <n v="56"/>
    <n v="0"/>
    <s v="h"/>
    <x v="6"/>
  </r>
  <r>
    <x v="5"/>
    <s v="TT002"/>
    <n v="26898"/>
    <n v="335"/>
    <s v="TT002"/>
    <x v="3"/>
    <s v="TIME"/>
    <n v="59"/>
    <n v="59"/>
    <n v="3"/>
    <s v="h"/>
    <x v="0"/>
  </r>
  <r>
    <x v="5"/>
    <s v="TT002"/>
    <n v="23305"/>
    <n v="335"/>
    <s v="TT002"/>
    <x v="2"/>
    <s v="TIME"/>
    <n v="56"/>
    <n v="56"/>
    <n v="2"/>
    <s v="h"/>
    <x v="2"/>
  </r>
  <r>
    <x v="5"/>
    <s v="TT003"/>
    <n v="32710"/>
    <n v="336"/>
    <s v="TT003"/>
    <x v="8"/>
    <s v="TIME"/>
    <n v="17"/>
    <n v="17"/>
    <n v="0"/>
    <s v="h"/>
    <x v="7"/>
  </r>
  <r>
    <x v="5"/>
    <s v="TT003"/>
    <n v="30703"/>
    <n v="336"/>
    <s v="TT003"/>
    <x v="9"/>
    <s v="TIME"/>
    <n v="17"/>
    <n v="17"/>
    <n v="0"/>
    <s v="h"/>
    <x v="8"/>
  </r>
  <r>
    <x v="5"/>
    <s v="TT003"/>
    <n v="31719"/>
    <n v="336"/>
    <s v="TT003"/>
    <x v="4"/>
    <s v="TIME"/>
    <n v="17"/>
    <n v="17"/>
    <n v="0"/>
    <s v="h"/>
    <x v="3"/>
  </r>
  <r>
    <x v="5"/>
    <s v="TT003"/>
    <n v="29584"/>
    <n v="336"/>
    <s v="TT003"/>
    <x v="6"/>
    <s v="TIME"/>
    <n v="17"/>
    <n v="17"/>
    <n v="0"/>
    <s v="h"/>
    <x v="5"/>
  </r>
  <r>
    <x v="5"/>
    <s v="TT003"/>
    <n v="28787"/>
    <n v="336"/>
    <s v="TT003"/>
    <x v="5"/>
    <s v="TIME"/>
    <n v="17"/>
    <n v="17"/>
    <n v="0"/>
    <s v="h"/>
    <x v="4"/>
  </r>
  <r>
    <x v="5"/>
    <s v="TT003"/>
    <n v="27890"/>
    <n v="336"/>
    <s v="TT003"/>
    <x v="10"/>
    <s v="TIME"/>
    <n v="17"/>
    <n v="17"/>
    <n v="0"/>
    <s v="h"/>
    <x v="9"/>
  </r>
  <r>
    <x v="5"/>
    <s v="TT003"/>
    <n v="26055"/>
    <n v="336"/>
    <s v="TT003"/>
    <x v="0"/>
    <s v="TIME"/>
    <n v="15"/>
    <n v="15"/>
    <n v="0"/>
    <s v="h"/>
    <x v="0"/>
  </r>
  <r>
    <x v="5"/>
    <s v="TT003"/>
    <n v="25043"/>
    <n v="336"/>
    <s v="TT003"/>
    <x v="1"/>
    <s v="TIME"/>
    <n v="15"/>
    <n v="15"/>
    <n v="0"/>
    <s v="h"/>
    <x v="1"/>
  </r>
  <r>
    <x v="5"/>
    <s v="TT003"/>
    <n v="24215"/>
    <n v="336"/>
    <s v="TT003"/>
    <x v="7"/>
    <s v="TIME"/>
    <n v="15"/>
    <n v="15"/>
    <n v="0"/>
    <s v="h"/>
    <x v="6"/>
  </r>
  <r>
    <x v="5"/>
    <s v="TT003"/>
    <n v="26900"/>
    <n v="336"/>
    <s v="TT003"/>
    <x v="3"/>
    <s v="TIME"/>
    <n v="17"/>
    <n v="17"/>
    <n v="2"/>
    <s v="h"/>
    <x v="0"/>
  </r>
  <r>
    <x v="5"/>
    <s v="TT003"/>
    <n v="23307"/>
    <n v="336"/>
    <s v="TT003"/>
    <x v="2"/>
    <s v="TIME"/>
    <n v="15"/>
    <n v="15"/>
    <n v="4"/>
    <s v="h"/>
    <x v="2"/>
  </r>
  <r>
    <x v="5"/>
    <s v="TT004"/>
    <n v="32712"/>
    <n v="337"/>
    <s v="TT004"/>
    <x v="8"/>
    <s v="TIME"/>
    <n v="38"/>
    <n v="38"/>
    <n v="0"/>
    <s v="h"/>
    <x v="7"/>
  </r>
  <r>
    <x v="5"/>
    <s v="TT004"/>
    <n v="30705"/>
    <n v="337"/>
    <s v="TT004"/>
    <x v="9"/>
    <s v="TIME"/>
    <n v="38"/>
    <n v="38"/>
    <n v="0"/>
    <s v="h"/>
    <x v="8"/>
  </r>
  <r>
    <x v="5"/>
    <s v="TT004"/>
    <n v="31721"/>
    <n v="337"/>
    <s v="TT004"/>
    <x v="4"/>
    <s v="TIME"/>
    <n v="38"/>
    <n v="38"/>
    <n v="0"/>
    <s v="h"/>
    <x v="3"/>
  </r>
  <r>
    <x v="5"/>
    <s v="TT004"/>
    <n v="28789"/>
    <n v="337"/>
    <s v="TT004"/>
    <x v="5"/>
    <s v="TIME"/>
    <n v="38"/>
    <n v="38"/>
    <n v="0"/>
    <s v="h"/>
    <x v="4"/>
  </r>
  <r>
    <x v="5"/>
    <s v="TT004"/>
    <n v="27892"/>
    <n v="337"/>
    <s v="TT004"/>
    <x v="10"/>
    <s v="TIME"/>
    <n v="38"/>
    <n v="38"/>
    <n v="0"/>
    <s v="h"/>
    <x v="9"/>
  </r>
  <r>
    <x v="5"/>
    <s v="TT004"/>
    <n v="26057"/>
    <n v="337"/>
    <s v="TT004"/>
    <x v="0"/>
    <s v="TIME"/>
    <n v="31"/>
    <n v="31"/>
    <n v="0"/>
    <s v="h"/>
    <x v="0"/>
  </r>
  <r>
    <x v="5"/>
    <s v="TT004"/>
    <n v="25045"/>
    <n v="337"/>
    <s v="TT004"/>
    <x v="1"/>
    <s v="TIME"/>
    <n v="31"/>
    <n v="31"/>
    <n v="0"/>
    <s v="h"/>
    <x v="1"/>
  </r>
  <r>
    <x v="5"/>
    <s v="TT004"/>
    <n v="24217"/>
    <n v="337"/>
    <s v="TT004"/>
    <x v="7"/>
    <s v="TIME"/>
    <n v="31"/>
    <n v="31"/>
    <n v="0"/>
    <s v="h"/>
    <x v="6"/>
  </r>
  <r>
    <x v="5"/>
    <s v="TT004"/>
    <n v="29586"/>
    <n v="337"/>
    <s v="TT004"/>
    <x v="6"/>
    <s v="TIME"/>
    <n v="38"/>
    <n v="38"/>
    <n v="0"/>
    <s v="h"/>
    <x v="5"/>
  </r>
  <r>
    <x v="5"/>
    <s v="TT004"/>
    <n v="23309"/>
    <n v="337"/>
    <s v="TT004"/>
    <x v="2"/>
    <s v="TIME"/>
    <n v="31"/>
    <n v="31"/>
    <n v="7"/>
    <s v="h"/>
    <x v="2"/>
  </r>
  <r>
    <x v="5"/>
    <s v="TT004"/>
    <n v="26902"/>
    <n v="337"/>
    <s v="TT004"/>
    <x v="3"/>
    <s v="TIME"/>
    <n v="38"/>
    <n v="38"/>
    <n v="7"/>
    <s v="h"/>
    <x v="0"/>
  </r>
  <r>
    <x v="5"/>
    <s v="TT005"/>
    <n v="32714"/>
    <n v="338"/>
    <s v="TT005"/>
    <x v="8"/>
    <s v="TIME"/>
    <n v="48"/>
    <n v="48"/>
    <n v="0"/>
    <s v="h"/>
    <x v="7"/>
  </r>
  <r>
    <x v="5"/>
    <s v="TT005"/>
    <n v="30707"/>
    <n v="338"/>
    <s v="TT005"/>
    <x v="9"/>
    <s v="TIME"/>
    <n v="48"/>
    <n v="48"/>
    <n v="0"/>
    <s v="h"/>
    <x v="8"/>
  </r>
  <r>
    <x v="5"/>
    <s v="TT005"/>
    <n v="31723"/>
    <n v="338"/>
    <s v="TT005"/>
    <x v="4"/>
    <s v="TIME"/>
    <n v="48"/>
    <n v="48"/>
    <n v="0"/>
    <s v="h"/>
    <x v="3"/>
  </r>
  <r>
    <x v="5"/>
    <s v="TT005"/>
    <n v="24219"/>
    <n v="338"/>
    <s v="TT005"/>
    <x v="7"/>
    <s v="TIME"/>
    <n v="17"/>
    <n v="17"/>
    <n v="0"/>
    <s v="h"/>
    <x v="6"/>
  </r>
  <r>
    <x v="5"/>
    <s v="TT005"/>
    <n v="25047"/>
    <n v="338"/>
    <s v="TT005"/>
    <x v="1"/>
    <s v="TIME"/>
    <n v="17"/>
    <n v="17"/>
    <n v="0"/>
    <s v="h"/>
    <x v="1"/>
  </r>
  <r>
    <x v="5"/>
    <s v="TT005"/>
    <n v="26059"/>
    <n v="338"/>
    <s v="TT005"/>
    <x v="0"/>
    <s v="TIME"/>
    <n v="17"/>
    <n v="17"/>
    <n v="0"/>
    <s v="h"/>
    <x v="0"/>
  </r>
  <r>
    <x v="5"/>
    <s v="TT005"/>
    <n v="28791"/>
    <n v="338"/>
    <s v="TT005"/>
    <x v="5"/>
    <s v="TIME"/>
    <n v="33"/>
    <n v="33"/>
    <n v="0"/>
    <s v="h"/>
    <x v="4"/>
  </r>
  <r>
    <x v="5"/>
    <s v="TT005"/>
    <n v="27894"/>
    <n v="338"/>
    <s v="TT005"/>
    <x v="10"/>
    <s v="TIME"/>
    <n v="33"/>
    <n v="33"/>
    <n v="0"/>
    <s v="h"/>
    <x v="9"/>
  </r>
  <r>
    <x v="5"/>
    <s v="TT005"/>
    <n v="26904"/>
    <n v="338"/>
    <s v="TT005"/>
    <x v="3"/>
    <s v="TIME"/>
    <n v="33"/>
    <n v="33"/>
    <n v="16"/>
    <s v="h"/>
    <x v="0"/>
  </r>
  <r>
    <x v="5"/>
    <s v="TT005"/>
    <n v="23311"/>
    <n v="338"/>
    <s v="TT005"/>
    <x v="2"/>
    <s v="TIME"/>
    <n v="17"/>
    <n v="17"/>
    <n v="4"/>
    <s v="h"/>
    <x v="2"/>
  </r>
  <r>
    <x v="5"/>
    <s v="TT005"/>
    <n v="29588"/>
    <n v="338"/>
    <s v="TT005"/>
    <x v="6"/>
    <s v="TIME"/>
    <n v="48"/>
    <n v="48"/>
    <n v="15"/>
    <s v="h"/>
    <x v="5"/>
  </r>
  <r>
    <x v="5"/>
    <s v="TT006"/>
    <n v="32716"/>
    <n v="339"/>
    <s v="TT006"/>
    <x v="8"/>
    <s v="TIME"/>
    <n v="20"/>
    <n v="20"/>
    <n v="0"/>
    <s v="h"/>
    <x v="7"/>
  </r>
  <r>
    <x v="5"/>
    <s v="TT006"/>
    <n v="30709"/>
    <n v="339"/>
    <s v="TT006"/>
    <x v="9"/>
    <s v="TIME"/>
    <n v="20"/>
    <n v="20"/>
    <n v="0"/>
    <s v="h"/>
    <x v="8"/>
  </r>
  <r>
    <x v="5"/>
    <s v="TT006"/>
    <n v="31725"/>
    <n v="339"/>
    <s v="TT006"/>
    <x v="4"/>
    <s v="TIME"/>
    <n v="20"/>
    <n v="20"/>
    <n v="0"/>
    <s v="h"/>
    <x v="3"/>
  </r>
  <r>
    <x v="5"/>
    <s v="TT006"/>
    <n v="29590"/>
    <n v="339"/>
    <s v="TT006"/>
    <x v="6"/>
    <s v="TIME"/>
    <n v="20"/>
    <n v="20"/>
    <n v="0"/>
    <s v="h"/>
    <x v="5"/>
  </r>
  <r>
    <x v="5"/>
    <s v="TT006"/>
    <n v="28793"/>
    <n v="339"/>
    <s v="TT006"/>
    <x v="5"/>
    <s v="TIME"/>
    <n v="20"/>
    <n v="20"/>
    <n v="0"/>
    <s v="h"/>
    <x v="4"/>
  </r>
  <r>
    <x v="5"/>
    <s v="TT006"/>
    <n v="27896"/>
    <n v="339"/>
    <s v="TT006"/>
    <x v="10"/>
    <s v="TIME"/>
    <n v="20"/>
    <n v="20"/>
    <n v="0"/>
    <s v="h"/>
    <x v="9"/>
  </r>
  <r>
    <x v="5"/>
    <s v="TT006"/>
    <n v="26061"/>
    <n v="339"/>
    <s v="TT006"/>
    <x v="0"/>
    <s v="TIME"/>
    <n v="16"/>
    <n v="16"/>
    <n v="0"/>
    <s v="h"/>
    <x v="0"/>
  </r>
  <r>
    <x v="5"/>
    <s v="TT006"/>
    <n v="25049"/>
    <n v="339"/>
    <s v="TT006"/>
    <x v="1"/>
    <s v="TIME"/>
    <n v="16"/>
    <n v="16"/>
    <n v="0"/>
    <s v="h"/>
    <x v="1"/>
  </r>
  <r>
    <x v="5"/>
    <s v="TT006"/>
    <n v="24221"/>
    <n v="339"/>
    <s v="TT006"/>
    <x v="7"/>
    <s v="TIME"/>
    <n v="16"/>
    <n v="16"/>
    <n v="0"/>
    <s v="h"/>
    <x v="6"/>
  </r>
  <r>
    <x v="5"/>
    <s v="TT006"/>
    <n v="26906"/>
    <n v="339"/>
    <s v="TT006"/>
    <x v="3"/>
    <s v="TIME"/>
    <n v="20"/>
    <n v="20"/>
    <n v="4"/>
    <s v="h"/>
    <x v="0"/>
  </r>
  <r>
    <x v="5"/>
    <s v="TT006"/>
    <n v="23313"/>
    <n v="339"/>
    <s v="TT006"/>
    <x v="2"/>
    <s v="TIME"/>
    <n v="16"/>
    <n v="16"/>
    <n v="0"/>
    <s v="h"/>
    <x v="2"/>
  </r>
  <r>
    <x v="5"/>
    <s v="TT007"/>
    <n v="32718"/>
    <n v="340"/>
    <s v="TT007"/>
    <x v="8"/>
    <s v="TIME"/>
    <n v="23"/>
    <n v="63"/>
    <n v="0"/>
    <s v="h"/>
    <x v="7"/>
  </r>
  <r>
    <x v="5"/>
    <s v="TT007"/>
    <n v="30711"/>
    <n v="340"/>
    <s v="TT007"/>
    <x v="9"/>
    <s v="TIME"/>
    <n v="23"/>
    <n v="63"/>
    <n v="0"/>
    <s v="h"/>
    <x v="8"/>
  </r>
  <r>
    <x v="5"/>
    <s v="TT007"/>
    <n v="31727"/>
    <n v="340"/>
    <s v="TT007"/>
    <x v="4"/>
    <s v="TIME"/>
    <n v="23"/>
    <n v="63"/>
    <n v="0"/>
    <s v="h"/>
    <x v="3"/>
  </r>
  <r>
    <x v="5"/>
    <s v="TT007"/>
    <n v="29592"/>
    <n v="340"/>
    <s v="TT007"/>
    <x v="6"/>
    <s v="TIME"/>
    <n v="23"/>
    <n v="63"/>
    <n v="0"/>
    <s v="h"/>
    <x v="5"/>
  </r>
  <r>
    <x v="5"/>
    <s v="TT007"/>
    <n v="28795"/>
    <n v="340"/>
    <s v="TT007"/>
    <x v="5"/>
    <s v="TIME"/>
    <n v="23"/>
    <n v="63"/>
    <n v="0"/>
    <s v="h"/>
    <x v="4"/>
  </r>
  <r>
    <x v="5"/>
    <s v="TT007"/>
    <n v="27898"/>
    <n v="340"/>
    <s v="TT007"/>
    <x v="10"/>
    <s v="TIME"/>
    <n v="23"/>
    <n v="63"/>
    <n v="0"/>
    <s v="h"/>
    <x v="9"/>
  </r>
  <r>
    <x v="5"/>
    <s v="TT007"/>
    <n v="26063"/>
    <n v="340"/>
    <s v="TT007"/>
    <x v="0"/>
    <s v="TIME"/>
    <n v="63"/>
    <n v="63"/>
    <n v="0"/>
    <s v="h"/>
    <x v="0"/>
  </r>
  <r>
    <x v="5"/>
    <s v="TT007"/>
    <n v="25051"/>
    <n v="340"/>
    <s v="TT007"/>
    <x v="1"/>
    <s v="TIME"/>
    <n v="63"/>
    <n v="63"/>
    <n v="0"/>
    <s v="h"/>
    <x v="1"/>
  </r>
  <r>
    <x v="5"/>
    <s v="TT007"/>
    <n v="24223"/>
    <n v="340"/>
    <s v="TT007"/>
    <x v="7"/>
    <s v="TIME"/>
    <n v="63"/>
    <n v="63"/>
    <n v="0"/>
    <s v="h"/>
    <x v="6"/>
  </r>
  <r>
    <x v="5"/>
    <s v="TT007"/>
    <n v="27166"/>
    <n v="340"/>
    <s v="TT007"/>
    <x v="3"/>
    <s v="TIME"/>
    <n v="23"/>
    <n v="63"/>
    <n v="0"/>
    <s v="h"/>
    <x v="0"/>
  </r>
  <r>
    <x v="5"/>
    <s v="TT007"/>
    <n v="23315"/>
    <n v="340"/>
    <s v="TT007"/>
    <x v="2"/>
    <s v="TIME"/>
    <n v="63"/>
    <n v="63"/>
    <n v="0"/>
    <s v="h"/>
    <x v="2"/>
  </r>
  <r>
    <x v="5"/>
    <s v="TT008"/>
    <n v="32720"/>
    <n v="341"/>
    <s v="TT008"/>
    <x v="8"/>
    <s v="TIME"/>
    <n v="19"/>
    <n v="19"/>
    <n v="0"/>
    <s v="h"/>
    <x v="7"/>
  </r>
  <r>
    <x v="5"/>
    <s v="TT008"/>
    <n v="30713"/>
    <n v="341"/>
    <s v="TT008"/>
    <x v="9"/>
    <s v="TIME"/>
    <n v="19"/>
    <n v="19"/>
    <n v="0"/>
    <s v="h"/>
    <x v="8"/>
  </r>
  <r>
    <x v="5"/>
    <s v="TT008"/>
    <n v="31729"/>
    <n v="341"/>
    <s v="TT008"/>
    <x v="4"/>
    <s v="TIME"/>
    <n v="19"/>
    <n v="19"/>
    <n v="0"/>
    <s v="h"/>
    <x v="3"/>
  </r>
  <r>
    <x v="5"/>
    <s v="TT008"/>
    <n v="27900"/>
    <n v="341"/>
    <s v="TT008"/>
    <x v="10"/>
    <s v="TIME"/>
    <n v="19"/>
    <n v="19"/>
    <n v="0"/>
    <s v="h"/>
    <x v="9"/>
  </r>
  <r>
    <x v="5"/>
    <s v="TT008"/>
    <n v="26065"/>
    <n v="341"/>
    <s v="TT008"/>
    <x v="0"/>
    <s v="TIME"/>
    <n v="18"/>
    <n v="18"/>
    <n v="0"/>
    <s v="h"/>
    <x v="0"/>
  </r>
  <r>
    <x v="5"/>
    <s v="TT008"/>
    <n v="25053"/>
    <n v="341"/>
    <s v="TT008"/>
    <x v="1"/>
    <s v="TIME"/>
    <n v="18"/>
    <n v="18"/>
    <n v="0"/>
    <s v="h"/>
    <x v="1"/>
  </r>
  <r>
    <x v="5"/>
    <s v="TT008"/>
    <n v="24225"/>
    <n v="341"/>
    <s v="TT008"/>
    <x v="7"/>
    <s v="TIME"/>
    <n v="18"/>
    <n v="18"/>
    <n v="0"/>
    <s v="h"/>
    <x v="6"/>
  </r>
  <r>
    <x v="5"/>
    <s v="TT008"/>
    <n v="28797"/>
    <n v="341"/>
    <s v="TT008"/>
    <x v="5"/>
    <s v="TIME"/>
    <n v="19"/>
    <n v="19"/>
    <n v="0"/>
    <s v="h"/>
    <x v="4"/>
  </r>
  <r>
    <x v="5"/>
    <s v="TT008"/>
    <n v="29594"/>
    <n v="341"/>
    <s v="TT008"/>
    <x v="6"/>
    <s v="TIME"/>
    <n v="19"/>
    <n v="19"/>
    <n v="0"/>
    <s v="h"/>
    <x v="5"/>
  </r>
  <r>
    <x v="5"/>
    <s v="TT008"/>
    <n v="26909"/>
    <n v="341"/>
    <s v="TT008"/>
    <x v="3"/>
    <s v="TIME"/>
    <n v="19"/>
    <n v="19"/>
    <n v="1"/>
    <s v="h"/>
    <x v="0"/>
  </r>
  <r>
    <x v="5"/>
    <s v="TT008"/>
    <n v="23317"/>
    <n v="341"/>
    <s v="TT008"/>
    <x v="2"/>
    <s v="TIME"/>
    <n v="18"/>
    <n v="18"/>
    <n v="1"/>
    <s v="h"/>
    <x v="2"/>
  </r>
  <r>
    <x v="5"/>
    <s v="TT009"/>
    <n v="32722"/>
    <n v="342"/>
    <s v="TT009"/>
    <x v="8"/>
    <s v="TIME"/>
    <n v="23"/>
    <n v="23"/>
    <n v="0"/>
    <s v="h"/>
    <x v="7"/>
  </r>
  <r>
    <x v="5"/>
    <s v="TT009"/>
    <n v="30715"/>
    <n v="342"/>
    <s v="TT009"/>
    <x v="9"/>
    <s v="TIME"/>
    <n v="23"/>
    <n v="23"/>
    <n v="0"/>
    <s v="h"/>
    <x v="8"/>
  </r>
  <r>
    <x v="5"/>
    <s v="TT009"/>
    <n v="31731"/>
    <n v="342"/>
    <s v="TT009"/>
    <x v="4"/>
    <s v="TIME"/>
    <n v="23"/>
    <n v="23"/>
    <n v="0"/>
    <s v="h"/>
    <x v="3"/>
  </r>
  <r>
    <x v="5"/>
    <s v="TT009"/>
    <n v="25055"/>
    <n v="342"/>
    <s v="TT009"/>
    <x v="1"/>
    <s v="TIME"/>
    <n v="23"/>
    <n v="23"/>
    <n v="0"/>
    <s v="h"/>
    <x v="1"/>
  </r>
  <r>
    <x v="5"/>
    <s v="TT009"/>
    <n v="24227"/>
    <n v="342"/>
    <s v="TT009"/>
    <x v="7"/>
    <s v="TIME"/>
    <n v="23"/>
    <n v="23"/>
    <n v="0"/>
    <s v="h"/>
    <x v="6"/>
  </r>
  <r>
    <x v="5"/>
    <s v="TT009"/>
    <n v="29596"/>
    <n v="342"/>
    <s v="TT009"/>
    <x v="6"/>
    <s v="TIME"/>
    <n v="23"/>
    <n v="23"/>
    <n v="0"/>
    <s v="h"/>
    <x v="5"/>
  </r>
  <r>
    <x v="5"/>
    <s v="TT009"/>
    <n v="28799"/>
    <n v="342"/>
    <s v="TT009"/>
    <x v="5"/>
    <s v="TIME"/>
    <n v="23"/>
    <n v="23"/>
    <n v="0"/>
    <s v="h"/>
    <x v="4"/>
  </r>
  <r>
    <x v="5"/>
    <s v="TT009"/>
    <n v="27902"/>
    <n v="342"/>
    <s v="TT009"/>
    <x v="10"/>
    <s v="TIME"/>
    <n v="23"/>
    <n v="23"/>
    <n v="0"/>
    <s v="h"/>
    <x v="9"/>
  </r>
  <r>
    <x v="5"/>
    <s v="TT009"/>
    <n v="26067"/>
    <n v="342"/>
    <s v="TT009"/>
    <x v="0"/>
    <s v="TIME"/>
    <n v="23"/>
    <n v="23"/>
    <n v="0"/>
    <s v="h"/>
    <x v="0"/>
  </r>
  <r>
    <x v="5"/>
    <s v="TT009"/>
    <n v="23319"/>
    <n v="342"/>
    <s v="TT009"/>
    <x v="2"/>
    <s v="TIME"/>
    <n v="23"/>
    <n v="23"/>
    <n v="3"/>
    <s v="h"/>
    <x v="2"/>
  </r>
  <r>
    <x v="5"/>
    <s v="TT009"/>
    <n v="26911"/>
    <n v="342"/>
    <s v="TT009"/>
    <x v="3"/>
    <s v="TIME"/>
    <n v="23"/>
    <n v="23"/>
    <n v="0"/>
    <s v="h"/>
    <x v="0"/>
  </r>
  <r>
    <x v="5"/>
    <s v="TT010"/>
    <n v="32724"/>
    <n v="343"/>
    <s v="TT010"/>
    <x v="8"/>
    <s v="TIME"/>
    <n v="15"/>
    <n v="15"/>
    <n v="0"/>
    <s v="h"/>
    <x v="7"/>
  </r>
  <r>
    <x v="5"/>
    <s v="TT010"/>
    <n v="30717"/>
    <n v="343"/>
    <s v="TT010"/>
    <x v="9"/>
    <s v="TIME"/>
    <n v="15"/>
    <n v="15"/>
    <n v="0"/>
    <s v="h"/>
    <x v="8"/>
  </r>
  <r>
    <x v="5"/>
    <s v="TT010"/>
    <n v="31733"/>
    <n v="343"/>
    <s v="TT010"/>
    <x v="4"/>
    <s v="TIME"/>
    <n v="15"/>
    <n v="15"/>
    <n v="0"/>
    <s v="h"/>
    <x v="3"/>
  </r>
  <r>
    <x v="5"/>
    <s v="TT010"/>
    <n v="29598"/>
    <n v="343"/>
    <s v="TT010"/>
    <x v="6"/>
    <s v="TIME"/>
    <n v="15"/>
    <n v="15"/>
    <n v="0"/>
    <s v="h"/>
    <x v="5"/>
  </r>
  <r>
    <x v="5"/>
    <s v="TT010"/>
    <n v="27904"/>
    <n v="343"/>
    <s v="TT010"/>
    <x v="10"/>
    <s v="TIME"/>
    <n v="15"/>
    <n v="15"/>
    <n v="0"/>
    <s v="h"/>
    <x v="9"/>
  </r>
  <r>
    <x v="5"/>
    <s v="TT010"/>
    <n v="26069"/>
    <n v="343"/>
    <s v="TT010"/>
    <x v="0"/>
    <s v="TIME"/>
    <n v="12"/>
    <n v="12"/>
    <n v="0"/>
    <s v="h"/>
    <x v="0"/>
  </r>
  <r>
    <x v="5"/>
    <s v="TT010"/>
    <n v="25057"/>
    <n v="343"/>
    <s v="TT010"/>
    <x v="1"/>
    <s v="TIME"/>
    <n v="12"/>
    <n v="12"/>
    <n v="0"/>
    <s v="h"/>
    <x v="1"/>
  </r>
  <r>
    <x v="5"/>
    <s v="TT010"/>
    <n v="24229"/>
    <n v="343"/>
    <s v="TT010"/>
    <x v="7"/>
    <s v="TIME"/>
    <n v="12"/>
    <n v="12"/>
    <n v="0"/>
    <s v="h"/>
    <x v="6"/>
  </r>
  <r>
    <x v="5"/>
    <s v="TT010"/>
    <n v="28801"/>
    <n v="343"/>
    <s v="TT010"/>
    <x v="5"/>
    <s v="TIME"/>
    <n v="15"/>
    <n v="15"/>
    <n v="0"/>
    <s v="h"/>
    <x v="4"/>
  </r>
  <r>
    <x v="5"/>
    <s v="TT010"/>
    <n v="23321"/>
    <n v="343"/>
    <s v="TT010"/>
    <x v="2"/>
    <s v="TIME"/>
    <n v="12"/>
    <n v="12"/>
    <n v="1"/>
    <s v="h"/>
    <x v="2"/>
  </r>
  <r>
    <x v="5"/>
    <s v="TT010"/>
    <n v="26913"/>
    <n v="343"/>
    <s v="TT010"/>
    <x v="3"/>
    <s v="TIME"/>
    <n v="15"/>
    <n v="15"/>
    <n v="3"/>
    <s v="h"/>
    <x v="0"/>
  </r>
  <r>
    <x v="5"/>
    <s v="TT011"/>
    <n v="32726"/>
    <n v="344"/>
    <s v="TT011"/>
    <x v="8"/>
    <s v="TIME"/>
    <n v="18"/>
    <n v="18"/>
    <n v="0"/>
    <s v="h"/>
    <x v="7"/>
  </r>
  <r>
    <x v="5"/>
    <s v="TT011"/>
    <n v="30719"/>
    <n v="344"/>
    <s v="TT011"/>
    <x v="9"/>
    <s v="TIME"/>
    <n v="18"/>
    <n v="18"/>
    <n v="0"/>
    <s v="h"/>
    <x v="8"/>
  </r>
  <r>
    <x v="5"/>
    <s v="TT011"/>
    <n v="31735"/>
    <n v="344"/>
    <s v="TT011"/>
    <x v="4"/>
    <s v="TIME"/>
    <n v="18"/>
    <n v="18"/>
    <n v="0"/>
    <s v="h"/>
    <x v="3"/>
  </r>
  <r>
    <x v="5"/>
    <s v="TT011"/>
    <n v="23323"/>
    <n v="344"/>
    <s v="TT011"/>
    <x v="2"/>
    <s v="TIME"/>
    <n v="17"/>
    <n v="17"/>
    <n v="1"/>
    <s v="h"/>
    <x v="2"/>
  </r>
  <r>
    <x v="5"/>
    <s v="TT011"/>
    <n v="29600"/>
    <n v="344"/>
    <s v="TT011"/>
    <x v="6"/>
    <s v="TIME"/>
    <n v="18"/>
    <n v="18"/>
    <n v="0"/>
    <s v="h"/>
    <x v="5"/>
  </r>
  <r>
    <x v="5"/>
    <s v="TT011"/>
    <n v="28803"/>
    <n v="344"/>
    <s v="TT011"/>
    <x v="5"/>
    <s v="TIME"/>
    <n v="18"/>
    <n v="18"/>
    <n v="0"/>
    <s v="h"/>
    <x v="4"/>
  </r>
  <r>
    <x v="5"/>
    <s v="TT011"/>
    <n v="27906"/>
    <n v="344"/>
    <s v="TT011"/>
    <x v="10"/>
    <s v="TIME"/>
    <n v="18"/>
    <n v="18"/>
    <n v="0"/>
    <s v="h"/>
    <x v="9"/>
  </r>
  <r>
    <x v="5"/>
    <s v="TT011"/>
    <n v="26071"/>
    <n v="344"/>
    <s v="TT011"/>
    <x v="0"/>
    <s v="TIME"/>
    <n v="17"/>
    <n v="17"/>
    <n v="0"/>
    <s v="h"/>
    <x v="0"/>
  </r>
  <r>
    <x v="5"/>
    <s v="TT011"/>
    <n v="25059"/>
    <n v="344"/>
    <s v="TT011"/>
    <x v="1"/>
    <s v="TIME"/>
    <n v="17"/>
    <n v="17"/>
    <n v="0"/>
    <s v="h"/>
    <x v="1"/>
  </r>
  <r>
    <x v="5"/>
    <s v="TT011"/>
    <n v="24231"/>
    <n v="344"/>
    <s v="TT011"/>
    <x v="7"/>
    <s v="TIME"/>
    <n v="17"/>
    <n v="17"/>
    <n v="0"/>
    <s v="h"/>
    <x v="6"/>
  </r>
  <r>
    <x v="5"/>
    <s v="TT011"/>
    <n v="26915"/>
    <n v="344"/>
    <s v="TT011"/>
    <x v="3"/>
    <s v="TIME"/>
    <n v="18"/>
    <n v="18"/>
    <n v="1"/>
    <s v="h"/>
    <x v="0"/>
  </r>
  <r>
    <x v="5"/>
    <s v="TT012"/>
    <n v="32728"/>
    <n v="345"/>
    <s v="TT012"/>
    <x v="8"/>
    <s v="TIME"/>
    <n v="492"/>
    <n v="492"/>
    <n v="0"/>
    <s v="h"/>
    <x v="7"/>
  </r>
  <r>
    <x v="5"/>
    <s v="TT012"/>
    <n v="30721"/>
    <n v="345"/>
    <s v="TT012"/>
    <x v="9"/>
    <s v="TIME"/>
    <n v="492"/>
    <n v="492"/>
    <n v="0"/>
    <s v="h"/>
    <x v="8"/>
  </r>
  <r>
    <x v="5"/>
    <s v="TT012"/>
    <n v="31737"/>
    <n v="345"/>
    <s v="TT012"/>
    <x v="4"/>
    <s v="TIME"/>
    <n v="492"/>
    <n v="492"/>
    <n v="0"/>
    <s v="h"/>
    <x v="3"/>
  </r>
  <r>
    <x v="5"/>
    <s v="TT012"/>
    <n v="23325"/>
    <n v="345"/>
    <s v="TT012"/>
    <x v="2"/>
    <s v="TIME"/>
    <n v="450"/>
    <n v="450"/>
    <n v="60"/>
    <s v="h"/>
    <x v="2"/>
  </r>
  <r>
    <x v="5"/>
    <s v="TT012"/>
    <n v="29602"/>
    <n v="345"/>
    <s v="TT012"/>
    <x v="6"/>
    <s v="TIME"/>
    <n v="492"/>
    <n v="492"/>
    <n v="0"/>
    <s v="h"/>
    <x v="5"/>
  </r>
  <r>
    <x v="5"/>
    <s v="TT012"/>
    <n v="28805"/>
    <n v="345"/>
    <s v="TT012"/>
    <x v="5"/>
    <s v="TIME"/>
    <n v="492"/>
    <n v="492"/>
    <n v="0"/>
    <s v="h"/>
    <x v="4"/>
  </r>
  <r>
    <x v="5"/>
    <s v="TT012"/>
    <n v="27908"/>
    <n v="345"/>
    <s v="TT012"/>
    <x v="10"/>
    <s v="TIME"/>
    <n v="492"/>
    <n v="492"/>
    <n v="0"/>
    <s v="h"/>
    <x v="9"/>
  </r>
  <r>
    <x v="5"/>
    <s v="TT012"/>
    <n v="26073"/>
    <n v="345"/>
    <s v="TT012"/>
    <x v="0"/>
    <s v="TIME"/>
    <n v="467"/>
    <n v="467"/>
    <n v="0"/>
    <s v="h"/>
    <x v="0"/>
  </r>
  <r>
    <x v="5"/>
    <s v="TT012"/>
    <n v="25061"/>
    <n v="345"/>
    <s v="TT012"/>
    <x v="1"/>
    <s v="TIME"/>
    <n v="467"/>
    <n v="467"/>
    <n v="0"/>
    <s v="h"/>
    <x v="1"/>
  </r>
  <r>
    <x v="5"/>
    <s v="TT012"/>
    <n v="24439"/>
    <n v="345"/>
    <s v="TT012"/>
    <x v="7"/>
    <s v="TIME"/>
    <n v="467"/>
    <n v="467"/>
    <n v="17"/>
    <s v="h"/>
    <x v="6"/>
  </r>
  <r>
    <x v="5"/>
    <s v="TT012"/>
    <n v="26917"/>
    <n v="345"/>
    <s v="TT012"/>
    <x v="3"/>
    <s v="TIME"/>
    <n v="492"/>
    <n v="492"/>
    <n v="25"/>
    <s v="h"/>
    <x v="0"/>
  </r>
  <r>
    <x v="5"/>
    <s v="TT013"/>
    <n v="32730"/>
    <n v="346"/>
    <s v="TT013"/>
    <x v="8"/>
    <s v="TIME"/>
    <n v="49"/>
    <n v="49"/>
    <n v="0"/>
    <s v="h"/>
    <x v="7"/>
  </r>
  <r>
    <x v="5"/>
    <s v="TT013"/>
    <n v="30723"/>
    <n v="346"/>
    <s v="TT013"/>
    <x v="9"/>
    <s v="TIME"/>
    <n v="49"/>
    <n v="49"/>
    <n v="0"/>
    <s v="h"/>
    <x v="8"/>
  </r>
  <r>
    <x v="5"/>
    <s v="TT013"/>
    <n v="31739"/>
    <n v="346"/>
    <s v="TT013"/>
    <x v="4"/>
    <s v="TIME"/>
    <n v="49"/>
    <n v="49"/>
    <n v="0"/>
    <s v="h"/>
    <x v="3"/>
  </r>
  <r>
    <x v="5"/>
    <s v="TT013"/>
    <n v="23327"/>
    <n v="346"/>
    <s v="TT013"/>
    <x v="2"/>
    <s v="TIME"/>
    <n v="36"/>
    <n v="36"/>
    <n v="1"/>
    <s v="h"/>
    <x v="2"/>
  </r>
  <r>
    <x v="5"/>
    <s v="TT013"/>
    <n v="29604"/>
    <n v="346"/>
    <s v="TT013"/>
    <x v="6"/>
    <s v="TIME"/>
    <n v="49"/>
    <n v="49"/>
    <n v="0"/>
    <s v="h"/>
    <x v="5"/>
  </r>
  <r>
    <x v="5"/>
    <s v="TT013"/>
    <n v="28807"/>
    <n v="346"/>
    <s v="TT013"/>
    <x v="5"/>
    <s v="TIME"/>
    <n v="49"/>
    <n v="49"/>
    <n v="0"/>
    <s v="h"/>
    <x v="4"/>
  </r>
  <r>
    <x v="5"/>
    <s v="TT013"/>
    <n v="27910"/>
    <n v="346"/>
    <s v="TT013"/>
    <x v="10"/>
    <s v="TIME"/>
    <n v="49"/>
    <n v="49"/>
    <n v="0"/>
    <s v="h"/>
    <x v="9"/>
  </r>
  <r>
    <x v="5"/>
    <s v="TT013"/>
    <n v="25063"/>
    <n v="346"/>
    <s v="TT013"/>
    <x v="1"/>
    <s v="TIME"/>
    <n v="36"/>
    <n v="36"/>
    <n v="0"/>
    <s v="h"/>
    <x v="1"/>
  </r>
  <r>
    <x v="5"/>
    <s v="TT013"/>
    <n v="24235"/>
    <n v="346"/>
    <s v="TT013"/>
    <x v="7"/>
    <s v="TIME"/>
    <n v="36"/>
    <n v="36"/>
    <n v="0"/>
    <s v="h"/>
    <x v="6"/>
  </r>
  <r>
    <x v="5"/>
    <s v="TT013"/>
    <n v="27175"/>
    <n v="346"/>
    <s v="TT013"/>
    <x v="12"/>
    <s v="TIME"/>
    <n v="40"/>
    <n v="40"/>
    <n v="4"/>
    <s v="h"/>
    <x v="1"/>
  </r>
  <r>
    <x v="5"/>
    <s v="TT013"/>
    <n v="26919"/>
    <n v="346"/>
    <s v="TT013"/>
    <x v="3"/>
    <s v="TIME"/>
    <n v="49"/>
    <n v="49"/>
    <n v="0"/>
    <s v="h"/>
    <x v="0"/>
  </r>
  <r>
    <x v="5"/>
    <s v="TT013"/>
    <n v="26075"/>
    <n v="346"/>
    <s v="TT013"/>
    <x v="0"/>
    <s v="TIME"/>
    <n v="49"/>
    <n v="49"/>
    <n v="13"/>
    <s v="h"/>
    <x v="0"/>
  </r>
  <r>
    <x v="5"/>
    <s v="TT014"/>
    <n v="32732"/>
    <n v="347"/>
    <s v="TT014"/>
    <x v="8"/>
    <s v="TIME"/>
    <n v="379"/>
    <n v="379"/>
    <n v="19"/>
    <s v="h"/>
    <x v="7"/>
  </r>
  <r>
    <x v="5"/>
    <s v="TT014"/>
    <n v="30725"/>
    <n v="347"/>
    <s v="TT014"/>
    <x v="9"/>
    <s v="TIME"/>
    <n v="320"/>
    <n v="320"/>
    <n v="10"/>
    <s v="h"/>
    <x v="8"/>
  </r>
  <r>
    <x v="5"/>
    <s v="TT014"/>
    <n v="31741"/>
    <n v="347"/>
    <s v="TT014"/>
    <x v="4"/>
    <s v="TIME"/>
    <n v="360"/>
    <n v="360"/>
    <n v="40"/>
    <s v="h"/>
    <x v="3"/>
  </r>
  <r>
    <x v="5"/>
    <s v="TT014"/>
    <n v="23329"/>
    <n v="347"/>
    <s v="TT014"/>
    <x v="2"/>
    <s v="TIME"/>
    <n v="294"/>
    <n v="294"/>
    <n v="1"/>
    <s v="h"/>
    <x v="2"/>
  </r>
  <r>
    <x v="5"/>
    <s v="TT014"/>
    <n v="27912"/>
    <n v="347"/>
    <s v="TT014"/>
    <x v="10"/>
    <s v="TIME"/>
    <n v="295"/>
    <n v="295"/>
    <n v="0"/>
    <s v="h"/>
    <x v="9"/>
  </r>
  <r>
    <x v="5"/>
    <s v="TT014"/>
    <n v="26077"/>
    <n v="347"/>
    <s v="TT014"/>
    <x v="0"/>
    <s v="TIME"/>
    <n v="294"/>
    <n v="294"/>
    <n v="0"/>
    <s v="h"/>
    <x v="0"/>
  </r>
  <r>
    <x v="5"/>
    <s v="TT014"/>
    <n v="25065"/>
    <n v="347"/>
    <s v="TT014"/>
    <x v="1"/>
    <s v="TIME"/>
    <n v="294"/>
    <n v="294"/>
    <n v="0"/>
    <s v="h"/>
    <x v="1"/>
  </r>
  <r>
    <x v="5"/>
    <s v="TT014"/>
    <n v="24237"/>
    <n v="347"/>
    <s v="TT014"/>
    <x v="7"/>
    <s v="TIME"/>
    <n v="294"/>
    <n v="294"/>
    <n v="0"/>
    <s v="h"/>
    <x v="6"/>
  </r>
  <r>
    <x v="5"/>
    <s v="TT014"/>
    <n v="29606"/>
    <n v="347"/>
    <s v="TT014"/>
    <x v="6"/>
    <s v="TIME"/>
    <n v="310"/>
    <n v="310"/>
    <n v="2"/>
    <s v="h"/>
    <x v="5"/>
  </r>
  <r>
    <x v="5"/>
    <s v="TT014"/>
    <n v="26921"/>
    <n v="347"/>
    <s v="TT014"/>
    <x v="3"/>
    <s v="TIME"/>
    <n v="295"/>
    <n v="295"/>
    <n v="1"/>
    <s v="h"/>
    <x v="0"/>
  </r>
  <r>
    <x v="5"/>
    <s v="TT014"/>
    <n v="28809"/>
    <n v="347"/>
    <s v="TT014"/>
    <x v="5"/>
    <s v="TIME"/>
    <n v="308"/>
    <n v="308"/>
    <n v="13"/>
    <s v="h"/>
    <x v="4"/>
  </r>
  <r>
    <x v="5"/>
    <s v="TT015"/>
    <n v="32734"/>
    <n v="348"/>
    <s v="TT015"/>
    <x v="8"/>
    <s v="TIME"/>
    <n v="46"/>
    <n v="46"/>
    <n v="0"/>
    <s v="h"/>
    <x v="7"/>
  </r>
  <r>
    <x v="5"/>
    <s v="TT015"/>
    <n v="30727"/>
    <n v="348"/>
    <s v="TT015"/>
    <x v="9"/>
    <s v="TIME"/>
    <n v="46"/>
    <n v="46"/>
    <n v="0"/>
    <s v="h"/>
    <x v="8"/>
  </r>
  <r>
    <x v="5"/>
    <s v="TT015"/>
    <n v="31743"/>
    <n v="348"/>
    <s v="TT015"/>
    <x v="4"/>
    <s v="TIME"/>
    <n v="46"/>
    <n v="46"/>
    <n v="0"/>
    <s v="h"/>
    <x v="3"/>
  </r>
  <r>
    <x v="5"/>
    <s v="TT015"/>
    <n v="23331"/>
    <n v="348"/>
    <s v="TT015"/>
    <x v="2"/>
    <s v="TIME"/>
    <n v="44"/>
    <n v="44"/>
    <n v="0"/>
    <s v="h"/>
    <x v="2"/>
  </r>
  <r>
    <x v="5"/>
    <s v="TT015"/>
    <n v="29608"/>
    <n v="348"/>
    <s v="TT015"/>
    <x v="6"/>
    <s v="TIME"/>
    <n v="46"/>
    <n v="46"/>
    <n v="0"/>
    <s v="h"/>
    <x v="5"/>
  </r>
  <r>
    <x v="5"/>
    <s v="TT015"/>
    <n v="28811"/>
    <n v="348"/>
    <s v="TT015"/>
    <x v="5"/>
    <s v="TIME"/>
    <n v="46"/>
    <n v="46"/>
    <n v="0"/>
    <s v="h"/>
    <x v="4"/>
  </r>
  <r>
    <x v="5"/>
    <s v="TT015"/>
    <n v="27914"/>
    <n v="348"/>
    <s v="TT015"/>
    <x v="10"/>
    <s v="TIME"/>
    <n v="46"/>
    <n v="46"/>
    <n v="0"/>
    <s v="h"/>
    <x v="9"/>
  </r>
  <r>
    <x v="5"/>
    <s v="TT015"/>
    <n v="26079"/>
    <n v="348"/>
    <s v="TT015"/>
    <x v="0"/>
    <s v="TIME"/>
    <n v="44"/>
    <n v="44"/>
    <n v="0"/>
    <s v="h"/>
    <x v="0"/>
  </r>
  <r>
    <x v="5"/>
    <s v="TT015"/>
    <n v="25067"/>
    <n v="348"/>
    <s v="TT015"/>
    <x v="1"/>
    <s v="TIME"/>
    <n v="44"/>
    <n v="44"/>
    <n v="0"/>
    <s v="h"/>
    <x v="1"/>
  </r>
  <r>
    <x v="5"/>
    <s v="TT015"/>
    <n v="24239"/>
    <n v="348"/>
    <s v="TT015"/>
    <x v="7"/>
    <s v="TIME"/>
    <n v="44"/>
    <n v="44"/>
    <n v="0"/>
    <s v="h"/>
    <x v="6"/>
  </r>
  <r>
    <x v="5"/>
    <s v="TT015"/>
    <n v="26923"/>
    <n v="348"/>
    <s v="TT015"/>
    <x v="3"/>
    <s v="TIME"/>
    <n v="46"/>
    <n v="46"/>
    <n v="2"/>
    <s v="h"/>
    <x v="0"/>
  </r>
  <r>
    <x v="5"/>
    <s v="TT016"/>
    <n v="32736"/>
    <n v="349"/>
    <s v="TT016"/>
    <x v="8"/>
    <s v="TIME"/>
    <n v="573"/>
    <n v="573"/>
    <n v="0"/>
    <s v="h"/>
    <x v="7"/>
  </r>
  <r>
    <x v="5"/>
    <s v="TT016"/>
    <n v="30729"/>
    <n v="349"/>
    <s v="TT016"/>
    <x v="9"/>
    <s v="TIME"/>
    <n v="573"/>
    <n v="573"/>
    <n v="0"/>
    <s v="h"/>
    <x v="8"/>
  </r>
  <r>
    <x v="5"/>
    <s v="TT016"/>
    <n v="31745"/>
    <n v="349"/>
    <s v="TT016"/>
    <x v="4"/>
    <s v="TIME"/>
    <n v="573"/>
    <n v="573"/>
    <n v="0"/>
    <s v="h"/>
    <x v="3"/>
  </r>
  <r>
    <x v="5"/>
    <s v="TT016"/>
    <n v="23333"/>
    <n v="349"/>
    <s v="TT016"/>
    <x v="2"/>
    <s v="TIME"/>
    <n v="457"/>
    <n v="457"/>
    <n v="0"/>
    <s v="h"/>
    <x v="2"/>
  </r>
  <r>
    <x v="5"/>
    <s v="TT016"/>
    <n v="29610"/>
    <n v="349"/>
    <s v="TT016"/>
    <x v="6"/>
    <s v="TIME"/>
    <n v="573"/>
    <n v="573"/>
    <n v="0"/>
    <s v="h"/>
    <x v="5"/>
  </r>
  <r>
    <x v="5"/>
    <s v="TT016"/>
    <n v="28813"/>
    <n v="349"/>
    <s v="TT016"/>
    <x v="5"/>
    <s v="TIME"/>
    <n v="573"/>
    <n v="573"/>
    <n v="0"/>
    <s v="h"/>
    <x v="4"/>
  </r>
  <r>
    <x v="5"/>
    <s v="TT016"/>
    <n v="25069"/>
    <n v="349"/>
    <s v="TT016"/>
    <x v="1"/>
    <s v="TIME"/>
    <n v="457"/>
    <n v="457"/>
    <n v="0"/>
    <s v="h"/>
    <x v="1"/>
  </r>
  <r>
    <x v="5"/>
    <s v="TT016"/>
    <n v="24241"/>
    <n v="349"/>
    <s v="TT016"/>
    <x v="7"/>
    <s v="TIME"/>
    <n v="457"/>
    <n v="457"/>
    <n v="0"/>
    <s v="h"/>
    <x v="6"/>
  </r>
  <r>
    <x v="5"/>
    <s v="TT016"/>
    <n v="27916"/>
    <n v="349"/>
    <s v="TT016"/>
    <x v="10"/>
    <s v="TIME"/>
    <n v="573"/>
    <n v="573"/>
    <n v="35"/>
    <s v="h"/>
    <x v="9"/>
  </r>
  <r>
    <x v="5"/>
    <s v="TT016"/>
    <n v="27178"/>
    <n v="349"/>
    <s v="TT016"/>
    <x v="12"/>
    <s v="TIME"/>
    <n v="483"/>
    <n v="483"/>
    <n v="26"/>
    <s v="h"/>
    <x v="1"/>
  </r>
  <r>
    <x v="5"/>
    <s v="TT016"/>
    <n v="26081"/>
    <n v="349"/>
    <s v="TT016"/>
    <x v="0"/>
    <s v="TIME"/>
    <n v="502"/>
    <n v="502"/>
    <n v="45"/>
    <s v="h"/>
    <x v="0"/>
  </r>
  <r>
    <x v="5"/>
    <s v="TT016"/>
    <n v="26925"/>
    <n v="349"/>
    <s v="TT016"/>
    <x v="3"/>
    <s v="TIME"/>
    <n v="538"/>
    <n v="538"/>
    <n v="36"/>
    <s v="h"/>
    <x v="0"/>
  </r>
  <r>
    <x v="5"/>
    <s v="TT017"/>
    <n v="32738"/>
    <n v="350"/>
    <s v="TT017"/>
    <x v="8"/>
    <s v="TIME"/>
    <n v="89"/>
    <n v="89"/>
    <n v="0"/>
    <s v="h"/>
    <x v="7"/>
  </r>
  <r>
    <x v="5"/>
    <s v="TT017"/>
    <n v="30731"/>
    <n v="350"/>
    <s v="TT017"/>
    <x v="9"/>
    <s v="TIME"/>
    <n v="89"/>
    <n v="89"/>
    <n v="5"/>
    <s v="h"/>
    <x v="8"/>
  </r>
  <r>
    <x v="5"/>
    <s v="TT017"/>
    <n v="31747"/>
    <n v="350"/>
    <s v="TT017"/>
    <x v="4"/>
    <s v="TIME"/>
    <n v="89"/>
    <n v="89"/>
    <n v="0"/>
    <s v="h"/>
    <x v="3"/>
  </r>
  <r>
    <x v="5"/>
    <s v="TT017"/>
    <n v="24243"/>
    <n v="350"/>
    <s v="TT017"/>
    <x v="7"/>
    <s v="TIME"/>
    <n v="17"/>
    <n v="17"/>
    <n v="0"/>
    <s v="h"/>
    <x v="6"/>
  </r>
  <r>
    <x v="5"/>
    <s v="TT017"/>
    <n v="25071"/>
    <n v="350"/>
    <s v="TT017"/>
    <x v="1"/>
    <s v="TIME"/>
    <n v="17"/>
    <n v="17"/>
    <n v="0"/>
    <s v="h"/>
    <x v="1"/>
  </r>
  <r>
    <x v="5"/>
    <s v="TT017"/>
    <n v="26083"/>
    <n v="350"/>
    <s v="TT017"/>
    <x v="0"/>
    <s v="TIME"/>
    <n v="17"/>
    <n v="17"/>
    <n v="0"/>
    <s v="h"/>
    <x v="0"/>
  </r>
  <r>
    <x v="5"/>
    <s v="TT017"/>
    <n v="23335"/>
    <n v="350"/>
    <s v="TT017"/>
    <x v="2"/>
    <s v="TIME"/>
    <n v="17"/>
    <n v="17"/>
    <n v="0"/>
    <s v="h"/>
    <x v="2"/>
  </r>
  <r>
    <x v="5"/>
    <s v="TT017"/>
    <n v="27918"/>
    <n v="350"/>
    <s v="TT017"/>
    <x v="10"/>
    <s v="TIME"/>
    <n v="61"/>
    <n v="61"/>
    <n v="32"/>
    <s v="h"/>
    <x v="9"/>
  </r>
  <r>
    <x v="5"/>
    <s v="TT017"/>
    <n v="29612"/>
    <n v="350"/>
    <s v="TT017"/>
    <x v="6"/>
    <s v="TIME"/>
    <n v="84"/>
    <n v="84"/>
    <n v="7"/>
    <s v="h"/>
    <x v="5"/>
  </r>
  <r>
    <x v="5"/>
    <s v="TT017"/>
    <n v="26927"/>
    <n v="350"/>
    <s v="TT017"/>
    <x v="3"/>
    <s v="TIME"/>
    <n v="29"/>
    <n v="29"/>
    <n v="12"/>
    <s v="h"/>
    <x v="0"/>
  </r>
  <r>
    <x v="5"/>
    <s v="TT017"/>
    <n v="28815"/>
    <n v="350"/>
    <s v="TT017"/>
    <x v="5"/>
    <s v="TIME"/>
    <n v="77"/>
    <n v="77"/>
    <n v="16"/>
    <s v="h"/>
    <x v="4"/>
  </r>
  <r>
    <x v="5"/>
    <s v="TT018"/>
    <n v="32740"/>
    <n v="351"/>
    <s v="TT018"/>
    <x v="8"/>
    <s v="TIME"/>
    <n v="816"/>
    <n v="816"/>
    <n v="21"/>
    <s v="h"/>
    <x v="7"/>
  </r>
  <r>
    <x v="5"/>
    <s v="TT018"/>
    <n v="30733"/>
    <n v="351"/>
    <s v="TT018"/>
    <x v="9"/>
    <s v="TIME"/>
    <n v="770"/>
    <n v="770"/>
    <n v="12"/>
    <s v="h"/>
    <x v="8"/>
  </r>
  <r>
    <x v="5"/>
    <s v="TT018"/>
    <n v="31749"/>
    <n v="351"/>
    <s v="TT018"/>
    <x v="4"/>
    <s v="TIME"/>
    <n v="795"/>
    <n v="795"/>
    <n v="25"/>
    <s v="h"/>
    <x v="3"/>
  </r>
  <r>
    <x v="5"/>
    <s v="TT018"/>
    <n v="23337"/>
    <n v="351"/>
    <s v="TT018"/>
    <x v="2"/>
    <s v="TIME"/>
    <n v="619"/>
    <n v="619"/>
    <n v="30"/>
    <s v="h"/>
    <x v="2"/>
  </r>
  <r>
    <x v="5"/>
    <s v="TT018"/>
    <n v="27920"/>
    <n v="351"/>
    <s v="TT018"/>
    <x v="10"/>
    <s v="TIME"/>
    <n v="730"/>
    <n v="730"/>
    <n v="0"/>
    <s v="h"/>
    <x v="9"/>
  </r>
  <r>
    <x v="5"/>
    <s v="TT018"/>
    <n v="26085"/>
    <n v="351"/>
    <s v="TT018"/>
    <x v="0"/>
    <s v="TIME"/>
    <n v="725"/>
    <n v="725"/>
    <n v="0"/>
    <s v="h"/>
    <x v="0"/>
  </r>
  <r>
    <x v="5"/>
    <s v="TT018"/>
    <n v="25073"/>
    <n v="351"/>
    <s v="TT018"/>
    <x v="1"/>
    <s v="TIME"/>
    <n v="725"/>
    <n v="725"/>
    <n v="38"/>
    <s v="h"/>
    <x v="1"/>
  </r>
  <r>
    <x v="5"/>
    <s v="TT018"/>
    <n v="24245"/>
    <n v="351"/>
    <s v="TT018"/>
    <x v="7"/>
    <s v="TIME"/>
    <n v="679"/>
    <n v="679"/>
    <n v="39"/>
    <s v="h"/>
    <x v="6"/>
  </r>
  <r>
    <x v="5"/>
    <s v="TT018"/>
    <n v="26929"/>
    <n v="351"/>
    <s v="TT018"/>
    <x v="3"/>
    <s v="TIME"/>
    <n v="730"/>
    <n v="730"/>
    <n v="5"/>
    <s v="h"/>
    <x v="0"/>
  </r>
  <r>
    <x v="5"/>
    <s v="TT018"/>
    <n v="29614"/>
    <n v="351"/>
    <s v="TT018"/>
    <x v="6"/>
    <s v="TIME"/>
    <n v="758"/>
    <n v="758"/>
    <n v="7"/>
    <s v="h"/>
    <x v="5"/>
  </r>
  <r>
    <x v="5"/>
    <s v="TT018"/>
    <n v="28817"/>
    <n v="351"/>
    <s v="TT018"/>
    <x v="5"/>
    <s v="TIME"/>
    <n v="751"/>
    <n v="751"/>
    <n v="21"/>
    <s v="h"/>
    <x v="4"/>
  </r>
  <r>
    <x v="5"/>
    <s v="TT019"/>
    <n v="32742"/>
    <n v="352"/>
    <s v="TT019"/>
    <x v="8"/>
    <s v="TIME"/>
    <n v="227"/>
    <n v="227"/>
    <n v="12"/>
    <s v="h"/>
    <x v="7"/>
  </r>
  <r>
    <x v="5"/>
    <s v="TT019"/>
    <n v="30735"/>
    <n v="352"/>
    <s v="TT019"/>
    <x v="9"/>
    <s v="TIME"/>
    <n v="183"/>
    <n v="183"/>
    <n v="10"/>
    <s v="h"/>
    <x v="8"/>
  </r>
  <r>
    <x v="5"/>
    <s v="TT019"/>
    <n v="31751"/>
    <n v="352"/>
    <s v="TT019"/>
    <x v="4"/>
    <s v="TIME"/>
    <n v="215"/>
    <n v="215"/>
    <n v="32"/>
    <s v="h"/>
    <x v="3"/>
  </r>
  <r>
    <x v="5"/>
    <s v="TT019"/>
    <n v="29616"/>
    <n v="352"/>
    <s v="TT019"/>
    <x v="6"/>
    <s v="TIME"/>
    <n v="173"/>
    <n v="173"/>
    <n v="1"/>
    <s v="h"/>
    <x v="5"/>
  </r>
  <r>
    <x v="5"/>
    <s v="TT019"/>
    <n v="25075"/>
    <n v="352"/>
    <s v="TT019"/>
    <x v="1"/>
    <s v="TIME"/>
    <n v="26"/>
    <n v="26"/>
    <n v="0"/>
    <s v="h"/>
    <x v="1"/>
  </r>
  <r>
    <x v="5"/>
    <s v="TT019"/>
    <n v="24247"/>
    <n v="352"/>
    <s v="TT019"/>
    <x v="7"/>
    <s v="TIME"/>
    <n v="26"/>
    <n v="26"/>
    <n v="0"/>
    <s v="h"/>
    <x v="6"/>
  </r>
  <r>
    <x v="5"/>
    <s v="TT019"/>
    <n v="23339"/>
    <n v="352"/>
    <s v="TT019"/>
    <x v="2"/>
    <s v="TIME"/>
    <n v="26"/>
    <n v="26"/>
    <n v="0"/>
    <s v="h"/>
    <x v="2"/>
  </r>
  <r>
    <x v="5"/>
    <s v="TT019"/>
    <n v="28819"/>
    <n v="352"/>
    <s v="TT019"/>
    <x v="5"/>
    <s v="TIME"/>
    <n v="172"/>
    <n v="172"/>
    <n v="31"/>
    <s v="h"/>
    <x v="4"/>
  </r>
  <r>
    <x v="5"/>
    <s v="TT019"/>
    <n v="27922"/>
    <n v="352"/>
    <s v="TT019"/>
    <x v="10"/>
    <s v="TIME"/>
    <n v="141"/>
    <n v="141"/>
    <n v="24"/>
    <s v="h"/>
    <x v="9"/>
  </r>
  <r>
    <x v="5"/>
    <s v="TT019"/>
    <n v="27184"/>
    <n v="352"/>
    <s v="TT019"/>
    <x v="12"/>
    <s v="TIME"/>
    <n v="53"/>
    <n v="53"/>
    <n v="27"/>
    <s v="h"/>
    <x v="1"/>
  </r>
  <r>
    <x v="5"/>
    <s v="TT019"/>
    <n v="26087"/>
    <n v="352"/>
    <s v="TT019"/>
    <x v="0"/>
    <s v="TIME"/>
    <n v="100"/>
    <n v="100"/>
    <n v="74"/>
    <s v="h"/>
    <x v="0"/>
  </r>
  <r>
    <x v="5"/>
    <s v="TT019"/>
    <n v="26931"/>
    <n v="352"/>
    <s v="TT019"/>
    <x v="3"/>
    <s v="TIME"/>
    <n v="117"/>
    <n v="117"/>
    <n v="17"/>
    <s v="h"/>
    <x v="0"/>
  </r>
  <r>
    <x v="5"/>
    <s v="TT019"/>
    <n v="27247"/>
    <n v="352"/>
    <s v="TT019"/>
    <x v="15"/>
    <s v="TIME"/>
    <n v="61"/>
    <n v="61"/>
    <n v="8"/>
    <s v="h"/>
    <x v="1"/>
  </r>
  <r>
    <x v="5"/>
    <s v="TT020"/>
    <n v="32744"/>
    <n v="353"/>
    <s v="TT020"/>
    <x v="8"/>
    <s v="TIME"/>
    <n v="145"/>
    <n v="145"/>
    <n v="0"/>
    <s v="h"/>
    <x v="7"/>
  </r>
  <r>
    <x v="5"/>
    <s v="TT020"/>
    <n v="30737"/>
    <n v="353"/>
    <s v="TT020"/>
    <x v="9"/>
    <s v="TIME"/>
    <n v="145"/>
    <n v="145"/>
    <n v="0"/>
    <s v="h"/>
    <x v="8"/>
  </r>
  <r>
    <x v="5"/>
    <s v="TT020"/>
    <n v="31753"/>
    <n v="353"/>
    <s v="TT020"/>
    <x v="4"/>
    <s v="TIME"/>
    <n v="145"/>
    <n v="145"/>
    <n v="0"/>
    <s v="h"/>
    <x v="3"/>
  </r>
  <r>
    <x v="5"/>
    <s v="TT020"/>
    <n v="23341"/>
    <n v="353"/>
    <s v="TT020"/>
    <x v="2"/>
    <s v="TIME"/>
    <n v="21"/>
    <n v="21"/>
    <n v="2"/>
    <s v="h"/>
    <x v="2"/>
  </r>
  <r>
    <x v="5"/>
    <s v="TT020"/>
    <n v="29618"/>
    <n v="353"/>
    <s v="TT020"/>
    <x v="6"/>
    <s v="TIME"/>
    <n v="145"/>
    <n v="145"/>
    <n v="0"/>
    <s v="h"/>
    <x v="5"/>
  </r>
  <r>
    <x v="5"/>
    <s v="TT020"/>
    <n v="28821"/>
    <n v="353"/>
    <s v="TT020"/>
    <x v="5"/>
    <s v="TIME"/>
    <n v="145"/>
    <n v="145"/>
    <n v="0"/>
    <s v="h"/>
    <x v="4"/>
  </r>
  <r>
    <x v="5"/>
    <s v="TT020"/>
    <n v="27924"/>
    <n v="353"/>
    <s v="TT020"/>
    <x v="10"/>
    <s v="TIME"/>
    <n v="145"/>
    <n v="145"/>
    <n v="0"/>
    <s v="h"/>
    <x v="9"/>
  </r>
  <r>
    <x v="5"/>
    <s v="TT020"/>
    <n v="24249"/>
    <n v="353"/>
    <s v="TT020"/>
    <x v="7"/>
    <s v="TIME"/>
    <n v="21"/>
    <n v="21"/>
    <n v="0"/>
    <s v="h"/>
    <x v="6"/>
  </r>
  <r>
    <x v="5"/>
    <s v="TT020"/>
    <n v="25077"/>
    <n v="353"/>
    <s v="TT020"/>
    <x v="1"/>
    <s v="TIME"/>
    <n v="98"/>
    <n v="98"/>
    <n v="28"/>
    <s v="h"/>
    <x v="1"/>
  </r>
  <r>
    <x v="5"/>
    <s v="TT020"/>
    <n v="27250"/>
    <n v="353"/>
    <s v="TT020"/>
    <x v="15"/>
    <s v="TIME"/>
    <n v="140"/>
    <n v="140"/>
    <n v="38"/>
    <s v="h"/>
    <x v="1"/>
  </r>
  <r>
    <x v="5"/>
    <s v="TT020"/>
    <n v="26089"/>
    <n v="353"/>
    <s v="TT020"/>
    <x v="0"/>
    <s v="TIME"/>
    <n v="140"/>
    <n v="140"/>
    <n v="42"/>
    <s v="h"/>
    <x v="0"/>
  </r>
  <r>
    <x v="5"/>
    <s v="TT020"/>
    <n v="26933"/>
    <n v="353"/>
    <s v="TT020"/>
    <x v="3"/>
    <s v="TIME"/>
    <n v="145"/>
    <n v="145"/>
    <n v="5"/>
    <s v="h"/>
    <x v="0"/>
  </r>
  <r>
    <x v="5"/>
    <s v="TT020"/>
    <n v="27187"/>
    <n v="353"/>
    <s v="TT020"/>
    <x v="12"/>
    <s v="TIME"/>
    <n v="102"/>
    <n v="102"/>
    <n v="4"/>
    <s v="h"/>
    <x v="1"/>
  </r>
  <r>
    <x v="5"/>
    <s v="TT021"/>
    <n v="32746"/>
    <n v="354"/>
    <s v="TT021"/>
    <x v="8"/>
    <s v="TIME"/>
    <n v="98"/>
    <n v="98"/>
    <n v="19"/>
    <s v="h"/>
    <x v="7"/>
  </r>
  <r>
    <x v="5"/>
    <s v="TT021"/>
    <n v="30739"/>
    <n v="354"/>
    <s v="TT021"/>
    <x v="9"/>
    <s v="TIME"/>
    <n v="47"/>
    <n v="47"/>
    <n v="16"/>
    <s v="h"/>
    <x v="8"/>
  </r>
  <r>
    <x v="5"/>
    <s v="TT021"/>
    <n v="31755"/>
    <n v="354"/>
    <s v="TT021"/>
    <x v="4"/>
    <s v="TIME"/>
    <n v="79"/>
    <n v="79"/>
    <n v="32"/>
    <s v="h"/>
    <x v="3"/>
  </r>
  <r>
    <x v="5"/>
    <s v="TT021"/>
    <n v="27926"/>
    <n v="354"/>
    <s v="TT021"/>
    <x v="10"/>
    <s v="TIME"/>
    <n v="4"/>
    <n v="4"/>
    <n v="0"/>
    <s v="h"/>
    <x v="9"/>
  </r>
  <r>
    <x v="5"/>
    <s v="TT021"/>
    <n v="26091"/>
    <n v="354"/>
    <s v="TT021"/>
    <x v="0"/>
    <s v="TIME"/>
    <n v="3"/>
    <n v="3"/>
    <n v="0"/>
    <s v="h"/>
    <x v="0"/>
  </r>
  <r>
    <x v="5"/>
    <s v="TT021"/>
    <n v="25079"/>
    <n v="354"/>
    <s v="TT021"/>
    <x v="1"/>
    <s v="TIME"/>
    <n v="3"/>
    <n v="3"/>
    <n v="0"/>
    <s v="h"/>
    <x v="1"/>
  </r>
  <r>
    <x v="5"/>
    <s v="TT021"/>
    <n v="24251"/>
    <n v="354"/>
    <s v="TT021"/>
    <x v="7"/>
    <s v="TIME"/>
    <n v="3"/>
    <n v="3"/>
    <n v="0"/>
    <s v="h"/>
    <x v="6"/>
  </r>
  <r>
    <x v="5"/>
    <s v="TT021"/>
    <n v="23343"/>
    <n v="354"/>
    <s v="TT021"/>
    <x v="2"/>
    <s v="TIME"/>
    <n v="3"/>
    <n v="3"/>
    <n v="0"/>
    <s v="h"/>
    <x v="2"/>
  </r>
  <r>
    <x v="5"/>
    <s v="TT021"/>
    <n v="26935"/>
    <n v="354"/>
    <s v="TT021"/>
    <x v="3"/>
    <s v="TIME"/>
    <n v="4"/>
    <n v="4"/>
    <n v="1"/>
    <s v="h"/>
    <x v="0"/>
  </r>
  <r>
    <x v="5"/>
    <s v="TT021"/>
    <n v="29620"/>
    <n v="354"/>
    <s v="TT021"/>
    <x v="6"/>
    <s v="TIME"/>
    <n v="31"/>
    <n v="31"/>
    <n v="13"/>
    <s v="h"/>
    <x v="5"/>
  </r>
  <r>
    <x v="5"/>
    <s v="TT021"/>
    <n v="28823"/>
    <n v="354"/>
    <s v="TT021"/>
    <x v="5"/>
    <s v="TIME"/>
    <n v="18"/>
    <n v="18"/>
    <n v="14"/>
    <s v="h"/>
    <x v="4"/>
  </r>
  <r>
    <x v="5"/>
    <s v="TT022"/>
    <n v="32748"/>
    <n v="355"/>
    <s v="TT022"/>
    <x v="8"/>
    <s v="TIME"/>
    <n v="121"/>
    <n v="121"/>
    <n v="6"/>
    <s v="h"/>
    <x v="7"/>
  </r>
  <r>
    <x v="5"/>
    <s v="TT022"/>
    <n v="30741"/>
    <n v="355"/>
    <s v="TT022"/>
    <x v="9"/>
    <s v="TIME"/>
    <n v="114"/>
    <n v="114"/>
    <n v="7"/>
    <s v="h"/>
    <x v="8"/>
  </r>
  <r>
    <x v="5"/>
    <s v="TT022"/>
    <n v="31757"/>
    <n v="355"/>
    <s v="TT022"/>
    <x v="4"/>
    <s v="TIME"/>
    <n v="115"/>
    <n v="115"/>
    <n v="1"/>
    <s v="h"/>
    <x v="3"/>
  </r>
  <r>
    <x v="5"/>
    <s v="TT022"/>
    <n v="26093"/>
    <n v="355"/>
    <s v="TT022"/>
    <x v="0"/>
    <s v="TIME"/>
    <n v="3"/>
    <n v="3"/>
    <n v="0"/>
    <s v="h"/>
    <x v="0"/>
  </r>
  <r>
    <x v="5"/>
    <s v="TT022"/>
    <n v="25081"/>
    <n v="355"/>
    <s v="TT022"/>
    <x v="1"/>
    <s v="TIME"/>
    <n v="3"/>
    <n v="3"/>
    <n v="0"/>
    <s v="h"/>
    <x v="1"/>
  </r>
  <r>
    <x v="5"/>
    <s v="TT022"/>
    <n v="24253"/>
    <n v="355"/>
    <s v="TT022"/>
    <x v="7"/>
    <s v="TIME"/>
    <n v="3"/>
    <n v="3"/>
    <n v="0"/>
    <s v="h"/>
    <x v="6"/>
  </r>
  <r>
    <x v="5"/>
    <s v="TT022"/>
    <n v="28825"/>
    <n v="355"/>
    <s v="TT022"/>
    <x v="5"/>
    <s v="TIME"/>
    <n v="92"/>
    <n v="92"/>
    <n v="34"/>
    <s v="h"/>
    <x v="4"/>
  </r>
  <r>
    <x v="5"/>
    <s v="TT022"/>
    <n v="27928"/>
    <n v="355"/>
    <s v="TT022"/>
    <x v="10"/>
    <s v="TIME"/>
    <n v="58"/>
    <n v="58"/>
    <n v="54"/>
    <s v="h"/>
    <x v="9"/>
  </r>
  <r>
    <x v="5"/>
    <s v="TT022"/>
    <n v="26937"/>
    <n v="355"/>
    <s v="TT022"/>
    <x v="3"/>
    <s v="TIME"/>
    <n v="4"/>
    <n v="4"/>
    <n v="1"/>
    <s v="h"/>
    <x v="0"/>
  </r>
  <r>
    <x v="5"/>
    <s v="TT022"/>
    <n v="29622"/>
    <n v="355"/>
    <s v="TT022"/>
    <x v="6"/>
    <s v="TIME"/>
    <n v="107"/>
    <n v="107"/>
    <n v="15"/>
    <s v="h"/>
    <x v="5"/>
  </r>
  <r>
    <x v="5"/>
    <s v="TT022"/>
    <n v="23345"/>
    <n v="355"/>
    <s v="TT022"/>
    <x v="2"/>
    <s v="TIME"/>
    <n v="3"/>
    <n v="3"/>
    <n v="0"/>
    <s v="h"/>
    <x v="2"/>
  </r>
  <r>
    <x v="5"/>
    <s v="TT023"/>
    <n v="32750"/>
    <n v="356"/>
    <s v="TT023"/>
    <x v="8"/>
    <s v="TIME"/>
    <n v="121"/>
    <n v="121"/>
    <n v="12"/>
    <s v="h"/>
    <x v="7"/>
  </r>
  <r>
    <x v="5"/>
    <s v="TT023"/>
    <n v="30743"/>
    <n v="356"/>
    <s v="TT023"/>
    <x v="9"/>
    <s v="TIME"/>
    <n v="100"/>
    <n v="100"/>
    <n v="7"/>
    <s v="h"/>
    <x v="8"/>
  </r>
  <r>
    <x v="5"/>
    <s v="TT023"/>
    <n v="31759"/>
    <n v="356"/>
    <s v="TT023"/>
    <x v="4"/>
    <s v="TIME"/>
    <n v="109"/>
    <n v="109"/>
    <n v="9"/>
    <s v="h"/>
    <x v="3"/>
  </r>
  <r>
    <x v="5"/>
    <s v="TT023"/>
    <n v="26095"/>
    <n v="356"/>
    <s v="TT023"/>
    <x v="0"/>
    <s v="TIME"/>
    <n v="3"/>
    <n v="3"/>
    <n v="0"/>
    <s v="h"/>
    <x v="0"/>
  </r>
  <r>
    <x v="5"/>
    <s v="TT023"/>
    <n v="25083"/>
    <n v="356"/>
    <s v="TT023"/>
    <x v="1"/>
    <s v="TIME"/>
    <n v="3"/>
    <n v="3"/>
    <n v="0"/>
    <s v="h"/>
    <x v="1"/>
  </r>
  <r>
    <x v="5"/>
    <s v="TT023"/>
    <n v="24255"/>
    <n v="356"/>
    <s v="TT023"/>
    <x v="7"/>
    <s v="TIME"/>
    <n v="3"/>
    <n v="3"/>
    <n v="0"/>
    <s v="h"/>
    <x v="6"/>
  </r>
  <r>
    <x v="5"/>
    <s v="TT023"/>
    <n v="28827"/>
    <n v="356"/>
    <s v="TT023"/>
    <x v="5"/>
    <s v="TIME"/>
    <n v="88"/>
    <n v="88"/>
    <n v="29"/>
    <s v="h"/>
    <x v="4"/>
  </r>
  <r>
    <x v="5"/>
    <s v="TT023"/>
    <n v="27930"/>
    <n v="356"/>
    <s v="TT023"/>
    <x v="10"/>
    <s v="TIME"/>
    <n v="59"/>
    <n v="59"/>
    <n v="54"/>
    <s v="h"/>
    <x v="9"/>
  </r>
  <r>
    <x v="5"/>
    <s v="TT023"/>
    <n v="29624"/>
    <n v="356"/>
    <s v="TT023"/>
    <x v="6"/>
    <s v="TIME"/>
    <n v="93"/>
    <n v="93"/>
    <n v="5"/>
    <s v="h"/>
    <x v="5"/>
  </r>
  <r>
    <x v="5"/>
    <s v="TT023"/>
    <n v="26939"/>
    <n v="356"/>
    <s v="TT023"/>
    <x v="3"/>
    <s v="TIME"/>
    <n v="5"/>
    <n v="5"/>
    <n v="2"/>
    <s v="h"/>
    <x v="0"/>
  </r>
  <r>
    <x v="5"/>
    <s v="TT023"/>
    <n v="23347"/>
    <n v="356"/>
    <s v="TT023"/>
    <x v="2"/>
    <s v="TIME"/>
    <n v="3"/>
    <n v="3"/>
    <n v="0"/>
    <s v="h"/>
    <x v="2"/>
  </r>
  <r>
    <x v="5"/>
    <s v="TT024"/>
    <n v="32752"/>
    <n v="357"/>
    <s v="TT024"/>
    <x v="8"/>
    <s v="TIME"/>
    <n v="84"/>
    <n v="84"/>
    <n v="14"/>
    <s v="h"/>
    <x v="7"/>
  </r>
  <r>
    <x v="5"/>
    <s v="TT024"/>
    <n v="30745"/>
    <n v="357"/>
    <s v="TT024"/>
    <x v="9"/>
    <s v="TIME"/>
    <n v="40"/>
    <n v="40"/>
    <n v="9"/>
    <s v="h"/>
    <x v="8"/>
  </r>
  <r>
    <x v="5"/>
    <s v="TT024"/>
    <n v="31761"/>
    <n v="357"/>
    <s v="TT024"/>
    <x v="4"/>
    <s v="TIME"/>
    <n v="70"/>
    <n v="70"/>
    <n v="30"/>
    <s v="h"/>
    <x v="3"/>
  </r>
  <r>
    <x v="5"/>
    <s v="TT024"/>
    <n v="29626"/>
    <n v="357"/>
    <s v="TT024"/>
    <x v="6"/>
    <s v="TIME"/>
    <n v="31"/>
    <n v="31"/>
    <n v="1"/>
    <s v="h"/>
    <x v="5"/>
  </r>
  <r>
    <x v="5"/>
    <s v="TT024"/>
    <n v="28829"/>
    <n v="357"/>
    <s v="TT024"/>
    <x v="5"/>
    <s v="TIME"/>
    <n v="30"/>
    <n v="30"/>
    <n v="25"/>
    <s v="h"/>
    <x v="4"/>
  </r>
  <r>
    <x v="5"/>
    <s v="TT024"/>
    <n v="26941"/>
    <n v="357"/>
    <s v="TT024"/>
    <x v="3"/>
    <s v="TIME"/>
    <n v="5"/>
    <n v="5"/>
    <n v="3"/>
    <s v="h"/>
    <x v="0"/>
  </r>
  <r>
    <x v="5"/>
    <s v="TT024"/>
    <n v="24257"/>
    <n v="357"/>
    <s v="TT024"/>
    <x v="7"/>
    <s v="TIME"/>
    <n v="2"/>
    <n v="2"/>
    <n v="0"/>
    <s v="h"/>
    <x v="6"/>
  </r>
  <r>
    <x v="5"/>
    <s v="TT024"/>
    <n v="25085"/>
    <n v="357"/>
    <s v="TT024"/>
    <x v="1"/>
    <s v="TIME"/>
    <n v="2"/>
    <n v="2"/>
    <n v="0"/>
    <s v="h"/>
    <x v="1"/>
  </r>
  <r>
    <x v="5"/>
    <s v="TT024"/>
    <n v="26097"/>
    <n v="357"/>
    <s v="TT024"/>
    <x v="0"/>
    <s v="TIME"/>
    <n v="2"/>
    <n v="2"/>
    <n v="0"/>
    <s v="h"/>
    <x v="0"/>
  </r>
  <r>
    <x v="5"/>
    <s v="TT024"/>
    <n v="27932"/>
    <n v="357"/>
    <s v="TT024"/>
    <x v="10"/>
    <s v="TIME"/>
    <n v="5"/>
    <n v="5"/>
    <n v="0"/>
    <s v="h"/>
    <x v="9"/>
  </r>
  <r>
    <x v="5"/>
    <s v="TT024"/>
    <n v="23349"/>
    <n v="357"/>
    <s v="TT024"/>
    <x v="2"/>
    <s v="TIME"/>
    <n v="2"/>
    <n v="2"/>
    <n v="0"/>
    <s v="h"/>
    <x v="2"/>
  </r>
  <r>
    <x v="5"/>
    <s v="TT025"/>
    <n v="32754"/>
    <n v="358"/>
    <s v="TT025"/>
    <x v="8"/>
    <s v="TIME"/>
    <n v="9"/>
    <n v="9"/>
    <n v="0"/>
    <s v="h"/>
    <x v="7"/>
  </r>
  <r>
    <x v="5"/>
    <s v="TT025"/>
    <n v="30747"/>
    <n v="358"/>
    <s v="TT025"/>
    <x v="9"/>
    <s v="TIME"/>
    <n v="9"/>
    <n v="9"/>
    <n v="0"/>
    <s v="h"/>
    <x v="8"/>
  </r>
  <r>
    <x v="5"/>
    <s v="TT025"/>
    <n v="31763"/>
    <n v="358"/>
    <s v="TT025"/>
    <x v="4"/>
    <s v="TIME"/>
    <n v="9"/>
    <n v="9"/>
    <n v="0"/>
    <s v="h"/>
    <x v="3"/>
  </r>
  <r>
    <x v="5"/>
    <s v="TT025"/>
    <n v="26943"/>
    <n v="358"/>
    <s v="TT025"/>
    <x v="3"/>
    <s v="TIME"/>
    <n v="9"/>
    <n v="9"/>
    <n v="2"/>
    <s v="h"/>
    <x v="0"/>
  </r>
  <r>
    <x v="5"/>
    <s v="TT025"/>
    <n v="23351"/>
    <n v="358"/>
    <s v="TT025"/>
    <x v="2"/>
    <s v="TIME"/>
    <n v="7"/>
    <n v="7"/>
    <n v="0"/>
    <s v="h"/>
    <x v="2"/>
  </r>
  <r>
    <x v="5"/>
    <s v="TT025"/>
    <n v="29628"/>
    <n v="358"/>
    <s v="TT025"/>
    <x v="6"/>
    <s v="TIME"/>
    <n v="9"/>
    <n v="9"/>
    <n v="0"/>
    <s v="h"/>
    <x v="5"/>
  </r>
  <r>
    <x v="5"/>
    <s v="TT025"/>
    <n v="28831"/>
    <n v="358"/>
    <s v="TT025"/>
    <x v="5"/>
    <s v="TIME"/>
    <n v="9"/>
    <n v="9"/>
    <n v="0"/>
    <s v="h"/>
    <x v="4"/>
  </r>
  <r>
    <x v="5"/>
    <s v="TT025"/>
    <n v="27934"/>
    <n v="358"/>
    <s v="TT025"/>
    <x v="10"/>
    <s v="TIME"/>
    <n v="9"/>
    <n v="9"/>
    <n v="0"/>
    <s v="h"/>
    <x v="9"/>
  </r>
  <r>
    <x v="5"/>
    <s v="TT025"/>
    <n v="26099"/>
    <n v="358"/>
    <s v="TT025"/>
    <x v="0"/>
    <s v="TIME"/>
    <n v="7"/>
    <n v="7"/>
    <n v="0"/>
    <s v="h"/>
    <x v="0"/>
  </r>
  <r>
    <x v="5"/>
    <s v="TT025"/>
    <n v="25087"/>
    <n v="358"/>
    <s v="TT025"/>
    <x v="1"/>
    <s v="TIME"/>
    <n v="7"/>
    <n v="7"/>
    <n v="0"/>
    <s v="h"/>
    <x v="1"/>
  </r>
  <r>
    <x v="5"/>
    <s v="TT025"/>
    <n v="24259"/>
    <n v="358"/>
    <s v="TT025"/>
    <x v="7"/>
    <s v="TIME"/>
    <n v="7"/>
    <n v="7"/>
    <n v="0"/>
    <s v="h"/>
    <x v="6"/>
  </r>
  <r>
    <x v="5"/>
    <s v="TT026"/>
    <n v="32756"/>
    <n v="359"/>
    <s v="TT026"/>
    <x v="8"/>
    <s v="TIME"/>
    <n v="4"/>
    <n v="4"/>
    <n v="0"/>
    <s v="h"/>
    <x v="7"/>
  </r>
  <r>
    <x v="5"/>
    <s v="TT026"/>
    <n v="30749"/>
    <n v="359"/>
    <s v="TT026"/>
    <x v="9"/>
    <s v="TIME"/>
    <n v="4"/>
    <n v="4"/>
    <n v="0"/>
    <s v="h"/>
    <x v="8"/>
  </r>
  <r>
    <x v="5"/>
    <s v="TT026"/>
    <n v="31765"/>
    <n v="359"/>
    <s v="TT026"/>
    <x v="4"/>
    <s v="TIME"/>
    <n v="4"/>
    <n v="4"/>
    <n v="0"/>
    <s v="h"/>
    <x v="3"/>
  </r>
  <r>
    <x v="5"/>
    <s v="TT026"/>
    <n v="26945"/>
    <n v="359"/>
    <s v="TT026"/>
    <x v="3"/>
    <s v="TIME"/>
    <n v="4"/>
    <n v="4"/>
    <n v="1"/>
    <s v="h"/>
    <x v="0"/>
  </r>
  <r>
    <x v="5"/>
    <s v="TT026"/>
    <n v="23353"/>
    <n v="359"/>
    <s v="TT026"/>
    <x v="2"/>
    <s v="TIME"/>
    <n v="3"/>
    <n v="3"/>
    <n v="0"/>
    <s v="h"/>
    <x v="2"/>
  </r>
  <r>
    <x v="5"/>
    <s v="TT026"/>
    <n v="29630"/>
    <n v="359"/>
    <s v="TT026"/>
    <x v="6"/>
    <s v="TIME"/>
    <n v="4"/>
    <n v="4"/>
    <n v="0"/>
    <s v="h"/>
    <x v="5"/>
  </r>
  <r>
    <x v="5"/>
    <s v="TT026"/>
    <n v="28833"/>
    <n v="359"/>
    <s v="TT026"/>
    <x v="5"/>
    <s v="TIME"/>
    <n v="4"/>
    <n v="4"/>
    <n v="0"/>
    <s v="h"/>
    <x v="4"/>
  </r>
  <r>
    <x v="5"/>
    <s v="TT026"/>
    <n v="27936"/>
    <n v="359"/>
    <s v="TT026"/>
    <x v="10"/>
    <s v="TIME"/>
    <n v="4"/>
    <n v="4"/>
    <n v="0"/>
    <s v="h"/>
    <x v="9"/>
  </r>
  <r>
    <x v="5"/>
    <s v="TT026"/>
    <n v="26101"/>
    <n v="359"/>
    <s v="TT026"/>
    <x v="0"/>
    <s v="TIME"/>
    <n v="3"/>
    <n v="3"/>
    <n v="0"/>
    <s v="h"/>
    <x v="0"/>
  </r>
  <r>
    <x v="5"/>
    <s v="TT026"/>
    <n v="24261"/>
    <n v="359"/>
    <s v="TT026"/>
    <x v="7"/>
    <s v="TIME"/>
    <n v="3"/>
    <n v="3"/>
    <n v="0"/>
    <s v="h"/>
    <x v="6"/>
  </r>
  <r>
    <x v="5"/>
    <s v="TT026"/>
    <n v="25089"/>
    <n v="359"/>
    <s v="TT026"/>
    <x v="1"/>
    <s v="TIME"/>
    <n v="3"/>
    <n v="3"/>
    <n v="0"/>
    <s v="h"/>
    <x v="1"/>
  </r>
  <r>
    <x v="5"/>
    <s v="TT027"/>
    <n v="32758"/>
    <n v="360"/>
    <s v="TT027"/>
    <x v="8"/>
    <s v="TIME"/>
    <n v="4"/>
    <n v="4"/>
    <n v="0"/>
    <s v="h"/>
    <x v="7"/>
  </r>
  <r>
    <x v="5"/>
    <s v="TT027"/>
    <n v="30751"/>
    <n v="360"/>
    <s v="TT027"/>
    <x v="9"/>
    <s v="TIME"/>
    <n v="4"/>
    <n v="4"/>
    <n v="0"/>
    <s v="h"/>
    <x v="8"/>
  </r>
  <r>
    <x v="5"/>
    <s v="TT027"/>
    <n v="31767"/>
    <n v="360"/>
    <s v="TT027"/>
    <x v="4"/>
    <s v="TIME"/>
    <n v="4"/>
    <n v="4"/>
    <n v="0"/>
    <s v="h"/>
    <x v="3"/>
  </r>
  <r>
    <x v="5"/>
    <s v="TT027"/>
    <n v="26947"/>
    <n v="360"/>
    <s v="TT027"/>
    <x v="3"/>
    <s v="TIME"/>
    <n v="4"/>
    <n v="4"/>
    <n v="1"/>
    <s v="h"/>
    <x v="0"/>
  </r>
  <r>
    <x v="5"/>
    <s v="TT027"/>
    <n v="23355"/>
    <n v="360"/>
    <s v="TT027"/>
    <x v="2"/>
    <s v="TIME"/>
    <n v="3"/>
    <n v="3"/>
    <n v="0"/>
    <s v="h"/>
    <x v="2"/>
  </r>
  <r>
    <x v="5"/>
    <s v="TT027"/>
    <n v="29632"/>
    <n v="360"/>
    <s v="TT027"/>
    <x v="6"/>
    <s v="TIME"/>
    <n v="4"/>
    <n v="4"/>
    <n v="0"/>
    <s v="h"/>
    <x v="5"/>
  </r>
  <r>
    <x v="5"/>
    <s v="TT027"/>
    <n v="28835"/>
    <n v="360"/>
    <s v="TT027"/>
    <x v="5"/>
    <s v="TIME"/>
    <n v="4"/>
    <n v="4"/>
    <n v="0"/>
    <s v="h"/>
    <x v="4"/>
  </r>
  <r>
    <x v="5"/>
    <s v="TT027"/>
    <n v="27938"/>
    <n v="360"/>
    <s v="TT027"/>
    <x v="10"/>
    <s v="TIME"/>
    <n v="4"/>
    <n v="4"/>
    <n v="0"/>
    <s v="h"/>
    <x v="9"/>
  </r>
  <r>
    <x v="5"/>
    <s v="TT027"/>
    <n v="26103"/>
    <n v="360"/>
    <s v="TT027"/>
    <x v="0"/>
    <s v="TIME"/>
    <n v="3"/>
    <n v="3"/>
    <n v="0"/>
    <s v="h"/>
    <x v="0"/>
  </r>
  <r>
    <x v="5"/>
    <s v="TT027"/>
    <n v="25091"/>
    <n v="360"/>
    <s v="TT027"/>
    <x v="1"/>
    <s v="TIME"/>
    <n v="3"/>
    <n v="3"/>
    <n v="0"/>
    <s v="h"/>
    <x v="1"/>
  </r>
  <r>
    <x v="5"/>
    <s v="TT027"/>
    <n v="24263"/>
    <n v="360"/>
    <s v="TT027"/>
    <x v="7"/>
    <s v="TIME"/>
    <n v="3"/>
    <n v="3"/>
    <n v="0"/>
    <s v="h"/>
    <x v="6"/>
  </r>
  <r>
    <x v="5"/>
    <s v="TT028"/>
    <n v="32760"/>
    <n v="361"/>
    <s v="TT028"/>
    <x v="8"/>
    <s v="TIME"/>
    <n v="11"/>
    <n v="11"/>
    <n v="0"/>
    <s v="h"/>
    <x v="7"/>
  </r>
  <r>
    <x v="5"/>
    <s v="TT028"/>
    <n v="30753"/>
    <n v="361"/>
    <s v="TT028"/>
    <x v="9"/>
    <s v="TIME"/>
    <n v="11"/>
    <n v="11"/>
    <n v="0"/>
    <s v="h"/>
    <x v="8"/>
  </r>
  <r>
    <x v="5"/>
    <s v="TT028"/>
    <n v="31769"/>
    <n v="361"/>
    <s v="TT028"/>
    <x v="4"/>
    <s v="TIME"/>
    <n v="11"/>
    <n v="11"/>
    <n v="0"/>
    <s v="h"/>
    <x v="3"/>
  </r>
  <r>
    <x v="5"/>
    <s v="TT028"/>
    <n v="26949"/>
    <n v="361"/>
    <s v="TT028"/>
    <x v="3"/>
    <s v="TIME"/>
    <n v="11"/>
    <n v="11"/>
    <n v="1"/>
    <s v="h"/>
    <x v="0"/>
  </r>
  <r>
    <x v="5"/>
    <s v="TT028"/>
    <n v="23357"/>
    <n v="361"/>
    <s v="TT028"/>
    <x v="2"/>
    <s v="TIME"/>
    <n v="10"/>
    <n v="10"/>
    <n v="3"/>
    <s v="h"/>
    <x v="2"/>
  </r>
  <r>
    <x v="5"/>
    <s v="TT028"/>
    <n v="24265"/>
    <n v="361"/>
    <s v="TT028"/>
    <x v="7"/>
    <s v="TIME"/>
    <n v="10"/>
    <n v="10"/>
    <n v="0"/>
    <s v="h"/>
    <x v="6"/>
  </r>
  <r>
    <x v="5"/>
    <s v="TT028"/>
    <n v="25093"/>
    <n v="361"/>
    <s v="TT028"/>
    <x v="1"/>
    <s v="TIME"/>
    <n v="10"/>
    <n v="10"/>
    <n v="0"/>
    <s v="h"/>
    <x v="1"/>
  </r>
  <r>
    <x v="5"/>
    <s v="TT028"/>
    <n v="27940"/>
    <n v="361"/>
    <s v="TT028"/>
    <x v="10"/>
    <s v="TIME"/>
    <n v="11"/>
    <n v="11"/>
    <n v="0"/>
    <s v="h"/>
    <x v="9"/>
  </r>
  <r>
    <x v="5"/>
    <s v="TT028"/>
    <n v="26105"/>
    <n v="361"/>
    <s v="TT028"/>
    <x v="0"/>
    <s v="TIME"/>
    <n v="10"/>
    <n v="10"/>
    <n v="0"/>
    <s v="h"/>
    <x v="0"/>
  </r>
  <r>
    <x v="5"/>
    <s v="TT028"/>
    <n v="29634"/>
    <n v="361"/>
    <s v="TT028"/>
    <x v="6"/>
    <s v="TIME"/>
    <n v="11"/>
    <n v="11"/>
    <n v="0"/>
    <s v="h"/>
    <x v="5"/>
  </r>
  <r>
    <x v="5"/>
    <s v="TT028"/>
    <n v="28837"/>
    <n v="361"/>
    <s v="TT028"/>
    <x v="5"/>
    <s v="TIME"/>
    <n v="11"/>
    <n v="11"/>
    <n v="0"/>
    <s v="h"/>
    <x v="4"/>
  </r>
  <r>
    <x v="5"/>
    <s v="TT029"/>
    <n v="32762"/>
    <n v="362"/>
    <s v="TT029"/>
    <x v="8"/>
    <s v="TIME"/>
    <n v="37"/>
    <n v="37"/>
    <n v="0"/>
    <s v="h"/>
    <x v="7"/>
  </r>
  <r>
    <x v="5"/>
    <s v="TT029"/>
    <n v="31771"/>
    <n v="362"/>
    <s v="TT029"/>
    <x v="4"/>
    <s v="TIME"/>
    <n v="37"/>
    <n v="37"/>
    <n v="9"/>
    <s v="h"/>
    <x v="3"/>
  </r>
  <r>
    <x v="5"/>
    <s v="TT029"/>
    <n v="30755"/>
    <n v="362"/>
    <s v="TT029"/>
    <x v="9"/>
    <s v="TIME"/>
    <n v="28"/>
    <n v="28"/>
    <n v="7"/>
    <s v="h"/>
    <x v="8"/>
  </r>
  <r>
    <x v="5"/>
    <s v="TT029"/>
    <n v="29636"/>
    <n v="362"/>
    <s v="TT029"/>
    <x v="6"/>
    <s v="TIME"/>
    <n v="21"/>
    <n v="21"/>
    <n v="5"/>
    <s v="h"/>
    <x v="5"/>
  </r>
  <r>
    <x v="5"/>
    <s v="TT029"/>
    <n v="26951"/>
    <n v="362"/>
    <s v="TT029"/>
    <x v="3"/>
    <s v="TIME"/>
    <n v="5"/>
    <n v="5"/>
    <n v="2"/>
    <s v="h"/>
    <x v="0"/>
  </r>
  <r>
    <x v="5"/>
    <s v="TT029"/>
    <n v="28839"/>
    <n v="362"/>
    <s v="TT029"/>
    <x v="5"/>
    <s v="TIME"/>
    <n v="16"/>
    <n v="16"/>
    <n v="11"/>
    <s v="h"/>
    <x v="4"/>
  </r>
  <r>
    <x v="5"/>
    <s v="TT029"/>
    <n v="27942"/>
    <n v="362"/>
    <s v="TT029"/>
    <x v="10"/>
    <s v="TIME"/>
    <n v="5"/>
    <n v="5"/>
    <n v="0"/>
    <s v="h"/>
    <x v="9"/>
  </r>
  <r>
    <x v="5"/>
    <s v="TT029"/>
    <n v="26107"/>
    <n v="362"/>
    <s v="TT029"/>
    <x v="0"/>
    <s v="TIME"/>
    <n v="3"/>
    <n v="3"/>
    <n v="0"/>
    <s v="h"/>
    <x v="0"/>
  </r>
  <r>
    <x v="5"/>
    <s v="TT029"/>
    <n v="25095"/>
    <n v="362"/>
    <s v="TT029"/>
    <x v="1"/>
    <s v="TIME"/>
    <n v="3"/>
    <n v="3"/>
    <n v="0"/>
    <s v="h"/>
    <x v="1"/>
  </r>
  <r>
    <x v="5"/>
    <s v="TT029"/>
    <n v="24267"/>
    <n v="362"/>
    <s v="TT029"/>
    <x v="7"/>
    <s v="TIME"/>
    <n v="3"/>
    <n v="3"/>
    <n v="0"/>
    <s v="h"/>
    <x v="6"/>
  </r>
  <r>
    <x v="5"/>
    <s v="TT029"/>
    <n v="23359"/>
    <n v="362"/>
    <s v="TT029"/>
    <x v="2"/>
    <s v="TIME"/>
    <n v="3"/>
    <n v="3"/>
    <n v="0"/>
    <s v="h"/>
    <x v="2"/>
  </r>
  <r>
    <x v="5"/>
    <s v="TT030"/>
    <n v="32764"/>
    <n v="363"/>
    <s v="TT030"/>
    <x v="8"/>
    <s v="TIME"/>
    <n v="78"/>
    <n v="78"/>
    <n v="0"/>
    <s v="h"/>
    <x v="7"/>
  </r>
  <r>
    <x v="5"/>
    <s v="TT030"/>
    <n v="30757"/>
    <n v="363"/>
    <s v="TT030"/>
    <x v="9"/>
    <s v="TIME"/>
    <n v="78"/>
    <n v="78"/>
    <n v="0"/>
    <s v="h"/>
    <x v="8"/>
  </r>
  <r>
    <x v="5"/>
    <s v="TT030"/>
    <n v="31773"/>
    <n v="363"/>
    <s v="TT030"/>
    <x v="4"/>
    <s v="TIME"/>
    <n v="78"/>
    <n v="78"/>
    <n v="0"/>
    <s v="h"/>
    <x v="3"/>
  </r>
  <r>
    <x v="5"/>
    <s v="TT030"/>
    <n v="29638"/>
    <n v="363"/>
    <s v="TT030"/>
    <x v="6"/>
    <s v="TIME"/>
    <n v="78"/>
    <n v="78"/>
    <n v="1"/>
    <s v="h"/>
    <x v="5"/>
  </r>
  <r>
    <x v="5"/>
    <s v="TT030"/>
    <n v="27944"/>
    <n v="363"/>
    <s v="TT030"/>
    <x v="10"/>
    <s v="TIME"/>
    <n v="57"/>
    <n v="57"/>
    <n v="52"/>
    <s v="h"/>
    <x v="9"/>
  </r>
  <r>
    <x v="5"/>
    <s v="TT030"/>
    <n v="26953"/>
    <n v="363"/>
    <s v="TT030"/>
    <x v="3"/>
    <s v="TIME"/>
    <n v="5"/>
    <n v="5"/>
    <n v="1"/>
    <s v="h"/>
    <x v="0"/>
  </r>
  <r>
    <x v="5"/>
    <s v="TT030"/>
    <n v="28841"/>
    <n v="363"/>
    <s v="TT030"/>
    <x v="5"/>
    <s v="TIME"/>
    <n v="77"/>
    <n v="77"/>
    <n v="20"/>
    <s v="h"/>
    <x v="4"/>
  </r>
  <r>
    <x v="5"/>
    <s v="TT030"/>
    <n v="26109"/>
    <n v="363"/>
    <s v="TT030"/>
    <x v="0"/>
    <s v="TIME"/>
    <n v="4"/>
    <n v="4"/>
    <n v="0"/>
    <s v="h"/>
    <x v="0"/>
  </r>
  <r>
    <x v="5"/>
    <s v="TT030"/>
    <n v="24269"/>
    <n v="363"/>
    <s v="TT030"/>
    <x v="7"/>
    <s v="TIME"/>
    <n v="4"/>
    <n v="4"/>
    <n v="0"/>
    <s v="h"/>
    <x v="6"/>
  </r>
  <r>
    <x v="5"/>
    <s v="TT030"/>
    <n v="25097"/>
    <n v="363"/>
    <s v="TT030"/>
    <x v="1"/>
    <s v="TIME"/>
    <n v="4"/>
    <n v="4"/>
    <n v="0"/>
    <s v="h"/>
    <x v="1"/>
  </r>
  <r>
    <x v="5"/>
    <s v="TT030"/>
    <n v="23361"/>
    <n v="363"/>
    <s v="TT030"/>
    <x v="2"/>
    <s v="TIME"/>
    <n v="4"/>
    <n v="4"/>
    <n v="0"/>
    <s v="h"/>
    <x v="2"/>
  </r>
  <r>
    <x v="5"/>
    <s v="TT031"/>
    <n v="32766"/>
    <n v="364"/>
    <s v="TT031"/>
    <x v="8"/>
    <s v="TIME"/>
    <n v="31"/>
    <n v="31"/>
    <n v="0"/>
    <s v="h"/>
    <x v="7"/>
  </r>
  <r>
    <x v="5"/>
    <s v="TT031"/>
    <n v="30759"/>
    <n v="364"/>
    <s v="TT031"/>
    <x v="9"/>
    <s v="TIME"/>
    <n v="31"/>
    <n v="31"/>
    <n v="0"/>
    <s v="h"/>
    <x v="8"/>
  </r>
  <r>
    <x v="5"/>
    <s v="TT031"/>
    <n v="31775"/>
    <n v="364"/>
    <s v="TT031"/>
    <x v="4"/>
    <s v="TIME"/>
    <n v="31"/>
    <n v="31"/>
    <n v="0"/>
    <s v="h"/>
    <x v="3"/>
  </r>
  <r>
    <x v="5"/>
    <s v="TT031"/>
    <n v="26955"/>
    <n v="364"/>
    <s v="TT031"/>
    <x v="3"/>
    <s v="TIME"/>
    <n v="31"/>
    <n v="31"/>
    <n v="1"/>
    <s v="h"/>
    <x v="0"/>
  </r>
  <r>
    <x v="5"/>
    <s v="TT031"/>
    <n v="29640"/>
    <n v="364"/>
    <s v="TT031"/>
    <x v="6"/>
    <s v="TIME"/>
    <n v="31"/>
    <n v="31"/>
    <n v="0"/>
    <s v="h"/>
    <x v="5"/>
  </r>
  <r>
    <x v="5"/>
    <s v="TT031"/>
    <n v="28843"/>
    <n v="364"/>
    <s v="TT031"/>
    <x v="5"/>
    <s v="TIME"/>
    <n v="31"/>
    <n v="31"/>
    <n v="0"/>
    <s v="h"/>
    <x v="4"/>
  </r>
  <r>
    <x v="5"/>
    <s v="TT031"/>
    <n v="27946"/>
    <n v="364"/>
    <s v="TT031"/>
    <x v="10"/>
    <s v="TIME"/>
    <n v="31"/>
    <n v="31"/>
    <n v="0"/>
    <s v="h"/>
    <x v="9"/>
  </r>
  <r>
    <x v="5"/>
    <s v="TT031"/>
    <n v="26111"/>
    <n v="364"/>
    <s v="TT031"/>
    <x v="0"/>
    <s v="TIME"/>
    <n v="30"/>
    <n v="30"/>
    <n v="0"/>
    <s v="h"/>
    <x v="0"/>
  </r>
  <r>
    <x v="5"/>
    <s v="TT031"/>
    <n v="25099"/>
    <n v="364"/>
    <s v="TT031"/>
    <x v="1"/>
    <s v="TIME"/>
    <n v="30"/>
    <n v="30"/>
    <n v="0"/>
    <s v="h"/>
    <x v="1"/>
  </r>
  <r>
    <x v="5"/>
    <s v="TT031"/>
    <n v="24271"/>
    <n v="364"/>
    <s v="TT031"/>
    <x v="7"/>
    <s v="TIME"/>
    <n v="30"/>
    <n v="30"/>
    <n v="0"/>
    <s v="h"/>
    <x v="6"/>
  </r>
  <r>
    <x v="5"/>
    <s v="TT031"/>
    <n v="23363"/>
    <n v="364"/>
    <s v="TT031"/>
    <x v="2"/>
    <s v="TIME"/>
    <n v="30"/>
    <n v="30"/>
    <n v="1"/>
    <s v="h"/>
    <x v="2"/>
  </r>
  <r>
    <x v="5"/>
    <s v="TT032"/>
    <n v="32768"/>
    <n v="365"/>
    <s v="TT032"/>
    <x v="8"/>
    <s v="TIME"/>
    <n v="3"/>
    <n v="3"/>
    <n v="0"/>
    <s v="h"/>
    <x v="7"/>
  </r>
  <r>
    <x v="5"/>
    <s v="TT032"/>
    <n v="30761"/>
    <n v="365"/>
    <s v="TT032"/>
    <x v="9"/>
    <s v="TIME"/>
    <n v="3"/>
    <n v="3"/>
    <n v="0"/>
    <s v="h"/>
    <x v="8"/>
  </r>
  <r>
    <x v="5"/>
    <s v="TT032"/>
    <n v="31777"/>
    <n v="365"/>
    <s v="TT032"/>
    <x v="4"/>
    <s v="TIME"/>
    <n v="3"/>
    <n v="3"/>
    <n v="0"/>
    <s v="h"/>
    <x v="3"/>
  </r>
  <r>
    <x v="5"/>
    <s v="TT032"/>
    <n v="26957"/>
    <n v="365"/>
    <s v="TT032"/>
    <x v="3"/>
    <s v="TIME"/>
    <n v="3"/>
    <n v="3"/>
    <n v="1"/>
    <s v="h"/>
    <x v="0"/>
  </r>
  <r>
    <x v="5"/>
    <s v="TT032"/>
    <n v="29642"/>
    <n v="365"/>
    <s v="TT032"/>
    <x v="6"/>
    <s v="TIME"/>
    <n v="3"/>
    <n v="3"/>
    <n v="0"/>
    <s v="h"/>
    <x v="5"/>
  </r>
  <r>
    <x v="5"/>
    <s v="TT032"/>
    <n v="28845"/>
    <n v="365"/>
    <s v="TT032"/>
    <x v="5"/>
    <s v="TIME"/>
    <n v="3"/>
    <n v="3"/>
    <n v="0"/>
    <s v="h"/>
    <x v="4"/>
  </r>
  <r>
    <x v="5"/>
    <s v="TT032"/>
    <n v="27948"/>
    <n v="365"/>
    <s v="TT032"/>
    <x v="10"/>
    <s v="TIME"/>
    <n v="3"/>
    <n v="3"/>
    <n v="0"/>
    <s v="h"/>
    <x v="9"/>
  </r>
  <r>
    <x v="5"/>
    <s v="TT032"/>
    <n v="26113"/>
    <n v="365"/>
    <s v="TT032"/>
    <x v="0"/>
    <s v="TIME"/>
    <n v="2"/>
    <n v="2"/>
    <n v="0"/>
    <s v="h"/>
    <x v="0"/>
  </r>
  <r>
    <x v="5"/>
    <s v="TT032"/>
    <n v="25101"/>
    <n v="365"/>
    <s v="TT032"/>
    <x v="1"/>
    <s v="TIME"/>
    <n v="2"/>
    <n v="2"/>
    <n v="0"/>
    <s v="h"/>
    <x v="1"/>
  </r>
  <r>
    <x v="5"/>
    <s v="TT032"/>
    <n v="24273"/>
    <n v="365"/>
    <s v="TT032"/>
    <x v="7"/>
    <s v="TIME"/>
    <n v="2"/>
    <n v="2"/>
    <n v="0"/>
    <s v="h"/>
    <x v="6"/>
  </r>
  <r>
    <x v="5"/>
    <s v="TT032"/>
    <n v="23365"/>
    <n v="365"/>
    <s v="TT032"/>
    <x v="2"/>
    <s v="TIME"/>
    <n v="2"/>
    <n v="2"/>
    <n v="0"/>
    <s v="h"/>
    <x v="2"/>
  </r>
  <r>
    <x v="5"/>
    <s v="TT033"/>
    <n v="32770"/>
    <n v="366"/>
    <s v="TT033"/>
    <x v="8"/>
    <s v="TIME"/>
    <n v="35"/>
    <n v="35"/>
    <n v="0"/>
    <s v="h"/>
    <x v="7"/>
  </r>
  <r>
    <x v="5"/>
    <s v="TT033"/>
    <n v="30763"/>
    <n v="366"/>
    <s v="TT033"/>
    <x v="9"/>
    <s v="TIME"/>
    <n v="32"/>
    <n v="32"/>
    <n v="0"/>
    <s v="h"/>
    <x v="8"/>
  </r>
  <r>
    <x v="5"/>
    <s v="TT033"/>
    <n v="31779"/>
    <n v="366"/>
    <s v="TT033"/>
    <x v="4"/>
    <s v="TIME"/>
    <n v="35"/>
    <n v="35"/>
    <n v="3"/>
    <s v="h"/>
    <x v="3"/>
  </r>
  <r>
    <x v="5"/>
    <s v="TT033"/>
    <n v="26959"/>
    <n v="366"/>
    <s v="TT033"/>
    <x v="3"/>
    <s v="TIME"/>
    <n v="4"/>
    <n v="4"/>
    <n v="2"/>
    <s v="h"/>
    <x v="0"/>
  </r>
  <r>
    <x v="5"/>
    <s v="TT033"/>
    <n v="29644"/>
    <n v="366"/>
    <s v="TT033"/>
    <x v="6"/>
    <s v="TIME"/>
    <n v="32"/>
    <n v="32"/>
    <n v="13"/>
    <s v="h"/>
    <x v="5"/>
  </r>
  <r>
    <x v="5"/>
    <s v="TT033"/>
    <n v="28847"/>
    <n v="366"/>
    <s v="TT033"/>
    <x v="5"/>
    <s v="TIME"/>
    <n v="19"/>
    <n v="19"/>
    <n v="15"/>
    <s v="h"/>
    <x v="4"/>
  </r>
  <r>
    <x v="5"/>
    <s v="TT033"/>
    <n v="27950"/>
    <n v="366"/>
    <s v="TT033"/>
    <x v="10"/>
    <s v="TIME"/>
    <n v="4"/>
    <n v="4"/>
    <n v="0"/>
    <s v="h"/>
    <x v="9"/>
  </r>
  <r>
    <x v="5"/>
    <s v="TT033"/>
    <n v="26115"/>
    <n v="366"/>
    <s v="TT033"/>
    <x v="0"/>
    <s v="TIME"/>
    <n v="2"/>
    <n v="2"/>
    <n v="0"/>
    <s v="h"/>
    <x v="0"/>
  </r>
  <r>
    <x v="5"/>
    <s v="TT033"/>
    <n v="25103"/>
    <n v="366"/>
    <s v="TT033"/>
    <x v="1"/>
    <s v="TIME"/>
    <n v="2"/>
    <n v="2"/>
    <n v="0"/>
    <s v="h"/>
    <x v="1"/>
  </r>
  <r>
    <x v="5"/>
    <s v="TT033"/>
    <n v="24275"/>
    <n v="366"/>
    <s v="TT033"/>
    <x v="7"/>
    <s v="TIME"/>
    <n v="2"/>
    <n v="2"/>
    <n v="0"/>
    <s v="h"/>
    <x v="6"/>
  </r>
  <r>
    <x v="5"/>
    <s v="TT033"/>
    <n v="23367"/>
    <n v="366"/>
    <s v="TT033"/>
    <x v="2"/>
    <s v="TIME"/>
    <n v="2"/>
    <n v="2"/>
    <n v="0"/>
    <s v="h"/>
    <x v="2"/>
  </r>
  <r>
    <x v="5"/>
    <s v="TT034"/>
    <n v="32772"/>
    <n v="367"/>
    <s v="TT034"/>
    <x v="8"/>
    <s v="TIME"/>
    <n v="82"/>
    <n v="122"/>
    <n v="12"/>
    <s v="h"/>
    <x v="7"/>
  </r>
  <r>
    <x v="5"/>
    <s v="TT034"/>
    <n v="30765"/>
    <n v="367"/>
    <s v="TT034"/>
    <x v="9"/>
    <s v="TIME"/>
    <n v="53"/>
    <n v="93"/>
    <n v="8"/>
    <s v="h"/>
    <x v="8"/>
  </r>
  <r>
    <x v="5"/>
    <s v="TT034"/>
    <n v="31781"/>
    <n v="367"/>
    <s v="TT034"/>
    <x v="4"/>
    <s v="TIME"/>
    <n v="70"/>
    <n v="110"/>
    <n v="17"/>
    <s v="h"/>
    <x v="3"/>
  </r>
  <r>
    <x v="5"/>
    <s v="TT034"/>
    <n v="27167"/>
    <n v="367"/>
    <s v="TT034"/>
    <x v="3"/>
    <s v="TIME"/>
    <n v="4"/>
    <n v="44"/>
    <n v="0"/>
    <s v="h"/>
    <x v="0"/>
  </r>
  <r>
    <x v="5"/>
    <s v="TT034"/>
    <n v="29646"/>
    <n v="367"/>
    <s v="TT034"/>
    <x v="6"/>
    <s v="TIME"/>
    <n v="45"/>
    <n v="85"/>
    <n v="27"/>
    <s v="h"/>
    <x v="5"/>
  </r>
  <r>
    <x v="5"/>
    <s v="TT034"/>
    <n v="28849"/>
    <n v="367"/>
    <s v="TT034"/>
    <x v="5"/>
    <s v="TIME"/>
    <n v="18"/>
    <n v="58"/>
    <n v="14"/>
    <s v="h"/>
    <x v="4"/>
  </r>
  <r>
    <x v="5"/>
    <s v="TT034"/>
    <n v="27952"/>
    <n v="367"/>
    <s v="TT034"/>
    <x v="10"/>
    <s v="TIME"/>
    <n v="4"/>
    <n v="44"/>
    <n v="0"/>
    <s v="h"/>
    <x v="9"/>
  </r>
  <r>
    <x v="5"/>
    <s v="TT034"/>
    <n v="26117"/>
    <n v="367"/>
    <s v="TT034"/>
    <x v="0"/>
    <s v="TIME"/>
    <n v="44"/>
    <n v="44"/>
    <n v="0"/>
    <s v="h"/>
    <x v="0"/>
  </r>
  <r>
    <x v="5"/>
    <s v="TT034"/>
    <n v="25105"/>
    <n v="367"/>
    <s v="TT034"/>
    <x v="1"/>
    <s v="TIME"/>
    <n v="44"/>
    <n v="44"/>
    <n v="0"/>
    <s v="h"/>
    <x v="1"/>
  </r>
  <r>
    <x v="5"/>
    <s v="TT034"/>
    <n v="24277"/>
    <n v="367"/>
    <s v="TT034"/>
    <x v="7"/>
    <s v="TIME"/>
    <n v="44"/>
    <n v="44"/>
    <n v="0"/>
    <s v="h"/>
    <x v="6"/>
  </r>
  <r>
    <x v="5"/>
    <s v="TT034"/>
    <n v="23369"/>
    <n v="367"/>
    <s v="TT034"/>
    <x v="2"/>
    <s v="TIME"/>
    <n v="44"/>
    <n v="44"/>
    <n v="0"/>
    <s v="h"/>
    <x v="2"/>
  </r>
  <r>
    <x v="5"/>
    <s v="TT035"/>
    <n v="32774"/>
    <n v="368"/>
    <s v="TT035"/>
    <x v="8"/>
    <s v="TIME"/>
    <n v="589"/>
    <n v="589"/>
    <n v="19"/>
    <s v="h"/>
    <x v="7"/>
  </r>
  <r>
    <x v="5"/>
    <s v="TT035"/>
    <n v="30767"/>
    <n v="368"/>
    <s v="TT035"/>
    <x v="9"/>
    <s v="TIME"/>
    <n v="546"/>
    <n v="546"/>
    <n v="6"/>
    <s v="h"/>
    <x v="8"/>
  </r>
  <r>
    <x v="5"/>
    <s v="TT035"/>
    <n v="31783"/>
    <n v="368"/>
    <s v="TT035"/>
    <x v="4"/>
    <s v="TIME"/>
    <n v="570"/>
    <n v="570"/>
    <n v="24"/>
    <s v="h"/>
    <x v="3"/>
  </r>
  <r>
    <x v="5"/>
    <s v="TT035"/>
    <n v="26962"/>
    <n v="368"/>
    <s v="TT035"/>
    <x v="3"/>
    <s v="TIME"/>
    <n v="459"/>
    <n v="459"/>
    <n v="0"/>
    <s v="h"/>
    <x v="0"/>
  </r>
  <r>
    <x v="5"/>
    <s v="TT035"/>
    <n v="28851"/>
    <n v="368"/>
    <s v="TT035"/>
    <x v="5"/>
    <s v="TIME"/>
    <n v="536"/>
    <n v="536"/>
    <n v="35"/>
    <s v="h"/>
    <x v="4"/>
  </r>
  <r>
    <x v="5"/>
    <s v="TT035"/>
    <n v="24279"/>
    <n v="368"/>
    <s v="TT035"/>
    <x v="7"/>
    <s v="TIME"/>
    <n v="459"/>
    <n v="459"/>
    <n v="23"/>
    <s v="h"/>
    <x v="6"/>
  </r>
  <r>
    <x v="5"/>
    <s v="TT035"/>
    <n v="27954"/>
    <n v="368"/>
    <s v="TT035"/>
    <x v="10"/>
    <s v="TIME"/>
    <n v="501"/>
    <n v="501"/>
    <n v="42"/>
    <s v="h"/>
    <x v="9"/>
  </r>
  <r>
    <x v="5"/>
    <s v="TT035"/>
    <n v="29648"/>
    <n v="368"/>
    <s v="TT035"/>
    <x v="6"/>
    <s v="TIME"/>
    <n v="540"/>
    <n v="540"/>
    <n v="4"/>
    <s v="h"/>
    <x v="5"/>
  </r>
  <r>
    <x v="5"/>
    <s v="TT035"/>
    <n v="26119"/>
    <n v="368"/>
    <s v="TT035"/>
    <x v="0"/>
    <s v="TIME"/>
    <n v="459"/>
    <n v="459"/>
    <n v="0"/>
    <s v="h"/>
    <x v="0"/>
  </r>
  <r>
    <x v="5"/>
    <s v="TT035"/>
    <n v="25107"/>
    <n v="368"/>
    <s v="TT035"/>
    <x v="1"/>
    <s v="TIME"/>
    <n v="459"/>
    <n v="459"/>
    <n v="0"/>
    <s v="h"/>
    <x v="1"/>
  </r>
  <r>
    <x v="5"/>
    <s v="TT035"/>
    <n v="23371"/>
    <n v="368"/>
    <s v="TT035"/>
    <x v="2"/>
    <s v="TIME"/>
    <n v="436"/>
    <n v="436"/>
    <n v="0"/>
    <s v="h"/>
    <x v="2"/>
  </r>
  <r>
    <x v="5"/>
    <s v="TT036"/>
    <n v="32776"/>
    <n v="369"/>
    <s v="TT036"/>
    <x v="8"/>
    <s v="TIME"/>
    <n v="6"/>
    <n v="6"/>
    <n v="0"/>
    <s v="h"/>
    <x v="7"/>
  </r>
  <r>
    <x v="5"/>
    <s v="TT036"/>
    <n v="30769"/>
    <n v="369"/>
    <s v="TT036"/>
    <x v="9"/>
    <s v="TIME"/>
    <n v="6"/>
    <n v="6"/>
    <n v="0"/>
    <s v="h"/>
    <x v="8"/>
  </r>
  <r>
    <x v="5"/>
    <s v="TT036"/>
    <n v="31785"/>
    <n v="369"/>
    <s v="TT036"/>
    <x v="4"/>
    <s v="TIME"/>
    <n v="6"/>
    <n v="6"/>
    <n v="0"/>
    <s v="h"/>
    <x v="3"/>
  </r>
  <r>
    <x v="5"/>
    <s v="TT036"/>
    <n v="26964"/>
    <n v="369"/>
    <s v="TT036"/>
    <x v="3"/>
    <s v="TIME"/>
    <n v="6"/>
    <n v="6"/>
    <n v="1"/>
    <s v="h"/>
    <x v="0"/>
  </r>
  <r>
    <x v="5"/>
    <s v="TT036"/>
    <n v="28853"/>
    <n v="369"/>
    <s v="TT036"/>
    <x v="5"/>
    <s v="TIME"/>
    <n v="6"/>
    <n v="6"/>
    <n v="0"/>
    <s v="h"/>
    <x v="4"/>
  </r>
  <r>
    <x v="5"/>
    <s v="TT036"/>
    <n v="27956"/>
    <n v="369"/>
    <s v="TT036"/>
    <x v="10"/>
    <s v="TIME"/>
    <n v="6"/>
    <n v="6"/>
    <n v="0"/>
    <s v="h"/>
    <x v="9"/>
  </r>
  <r>
    <x v="5"/>
    <s v="TT036"/>
    <n v="26121"/>
    <n v="369"/>
    <s v="TT036"/>
    <x v="0"/>
    <s v="TIME"/>
    <n v="5"/>
    <n v="5"/>
    <n v="0"/>
    <s v="h"/>
    <x v="0"/>
  </r>
  <r>
    <x v="5"/>
    <s v="TT036"/>
    <n v="25109"/>
    <n v="369"/>
    <s v="TT036"/>
    <x v="1"/>
    <s v="TIME"/>
    <n v="5"/>
    <n v="5"/>
    <n v="0"/>
    <s v="h"/>
    <x v="1"/>
  </r>
  <r>
    <x v="5"/>
    <s v="TT036"/>
    <n v="24281"/>
    <n v="369"/>
    <s v="TT036"/>
    <x v="7"/>
    <s v="TIME"/>
    <n v="5"/>
    <n v="5"/>
    <n v="0"/>
    <s v="h"/>
    <x v="6"/>
  </r>
  <r>
    <x v="5"/>
    <s v="TT036"/>
    <n v="29650"/>
    <n v="369"/>
    <s v="TT036"/>
    <x v="6"/>
    <s v="TIME"/>
    <n v="6"/>
    <n v="6"/>
    <n v="0"/>
    <s v="h"/>
    <x v="5"/>
  </r>
  <r>
    <x v="5"/>
    <s v="TT036"/>
    <n v="23373"/>
    <n v="369"/>
    <s v="TT036"/>
    <x v="2"/>
    <s v="TIME"/>
    <n v="5"/>
    <n v="5"/>
    <n v="0"/>
    <s v="h"/>
    <x v="2"/>
  </r>
  <r>
    <x v="5"/>
    <s v="TT037"/>
    <n v="32778"/>
    <n v="370"/>
    <s v="TT037"/>
    <x v="8"/>
    <s v="TIME"/>
    <n v="206"/>
    <n v="206"/>
    <n v="0"/>
    <s v="h"/>
    <x v="7"/>
  </r>
  <r>
    <x v="5"/>
    <s v="TT037"/>
    <n v="30771"/>
    <n v="370"/>
    <s v="TT037"/>
    <x v="9"/>
    <s v="TIME"/>
    <n v="206"/>
    <n v="206"/>
    <n v="0"/>
    <s v="h"/>
    <x v="8"/>
  </r>
  <r>
    <x v="5"/>
    <s v="TT037"/>
    <n v="31787"/>
    <n v="370"/>
    <s v="TT037"/>
    <x v="4"/>
    <s v="TIME"/>
    <n v="206"/>
    <n v="206"/>
    <n v="0"/>
    <s v="h"/>
    <x v="3"/>
  </r>
  <r>
    <x v="5"/>
    <s v="TT037"/>
    <n v="26966"/>
    <n v="370"/>
    <s v="TT037"/>
    <x v="3"/>
    <s v="TIME"/>
    <n v="170"/>
    <n v="170"/>
    <n v="43"/>
    <s v="h"/>
    <x v="0"/>
  </r>
  <r>
    <x v="5"/>
    <s v="TT037"/>
    <n v="24283"/>
    <n v="370"/>
    <s v="TT037"/>
    <x v="7"/>
    <s v="TIME"/>
    <n v="58"/>
    <n v="58"/>
    <n v="1"/>
    <s v="h"/>
    <x v="6"/>
  </r>
  <r>
    <x v="5"/>
    <s v="TT037"/>
    <n v="27253"/>
    <n v="370"/>
    <s v="TT037"/>
    <x v="15"/>
    <s v="TIME"/>
    <n v="127"/>
    <n v="127"/>
    <n v="30"/>
    <s v="h"/>
    <x v="1"/>
  </r>
  <r>
    <x v="5"/>
    <s v="TT037"/>
    <n v="27958"/>
    <n v="370"/>
    <s v="TT037"/>
    <x v="10"/>
    <s v="TIME"/>
    <n v="206"/>
    <n v="206"/>
    <n v="36"/>
    <s v="h"/>
    <x v="9"/>
  </r>
  <r>
    <x v="5"/>
    <s v="TT037"/>
    <n v="26123"/>
    <n v="370"/>
    <s v="TT037"/>
    <x v="0"/>
    <s v="TIME"/>
    <n v="127"/>
    <n v="127"/>
    <n v="69"/>
    <s v="h"/>
    <x v="0"/>
  </r>
  <r>
    <x v="5"/>
    <s v="TT037"/>
    <n v="27190"/>
    <n v="370"/>
    <s v="TT037"/>
    <x v="12"/>
    <s v="TIME"/>
    <n v="97"/>
    <n v="97"/>
    <n v="39"/>
    <s v="h"/>
    <x v="1"/>
  </r>
  <r>
    <x v="5"/>
    <s v="TT037"/>
    <n v="25111"/>
    <n v="370"/>
    <s v="TT037"/>
    <x v="1"/>
    <s v="TIME"/>
    <n v="58"/>
    <n v="58"/>
    <n v="0"/>
    <s v="h"/>
    <x v="1"/>
  </r>
  <r>
    <x v="5"/>
    <s v="TT037"/>
    <n v="28855"/>
    <n v="370"/>
    <s v="TT037"/>
    <x v="5"/>
    <s v="TIME"/>
    <n v="206"/>
    <n v="206"/>
    <n v="0"/>
    <s v="h"/>
    <x v="4"/>
  </r>
  <r>
    <x v="5"/>
    <s v="TT037"/>
    <n v="29652"/>
    <n v="370"/>
    <s v="TT037"/>
    <x v="6"/>
    <s v="TIME"/>
    <n v="206"/>
    <n v="206"/>
    <n v="0"/>
    <s v="h"/>
    <x v="5"/>
  </r>
  <r>
    <x v="5"/>
    <s v="TT037"/>
    <n v="23375"/>
    <n v="370"/>
    <s v="TT037"/>
    <x v="2"/>
    <s v="TIME"/>
    <n v="57"/>
    <n v="57"/>
    <n v="0"/>
    <s v="h"/>
    <x v="2"/>
  </r>
  <r>
    <x v="5"/>
    <s v="TT038"/>
    <n v="32780"/>
    <n v="371"/>
    <s v="TT038"/>
    <x v="8"/>
    <s v="TIME"/>
    <n v="4"/>
    <n v="4"/>
    <n v="0"/>
    <s v="h"/>
    <x v="7"/>
  </r>
  <r>
    <x v="5"/>
    <s v="TT038"/>
    <n v="30773"/>
    <n v="371"/>
    <s v="TT038"/>
    <x v="9"/>
    <s v="TIME"/>
    <n v="4"/>
    <n v="4"/>
    <n v="0"/>
    <s v="h"/>
    <x v="8"/>
  </r>
  <r>
    <x v="5"/>
    <s v="TT038"/>
    <n v="31789"/>
    <n v="371"/>
    <s v="TT038"/>
    <x v="4"/>
    <s v="TIME"/>
    <n v="4"/>
    <n v="4"/>
    <n v="0"/>
    <s v="h"/>
    <x v="3"/>
  </r>
  <r>
    <x v="5"/>
    <s v="TT038"/>
    <n v="26968"/>
    <n v="371"/>
    <s v="TT038"/>
    <x v="3"/>
    <s v="TIME"/>
    <n v="4"/>
    <n v="4"/>
    <n v="1"/>
    <s v="h"/>
    <x v="0"/>
  </r>
  <r>
    <x v="5"/>
    <s v="TT038"/>
    <n v="23377"/>
    <n v="371"/>
    <s v="TT038"/>
    <x v="2"/>
    <s v="TIME"/>
    <n v="3"/>
    <n v="3"/>
    <n v="0"/>
    <s v="h"/>
    <x v="2"/>
  </r>
  <r>
    <x v="5"/>
    <s v="TT038"/>
    <n v="29654"/>
    <n v="371"/>
    <s v="TT038"/>
    <x v="6"/>
    <s v="TIME"/>
    <n v="4"/>
    <n v="4"/>
    <n v="0"/>
    <s v="h"/>
    <x v="5"/>
  </r>
  <r>
    <x v="5"/>
    <s v="TT038"/>
    <n v="28857"/>
    <n v="371"/>
    <s v="TT038"/>
    <x v="5"/>
    <s v="TIME"/>
    <n v="4"/>
    <n v="4"/>
    <n v="0"/>
    <s v="h"/>
    <x v="4"/>
  </r>
  <r>
    <x v="5"/>
    <s v="TT038"/>
    <n v="27960"/>
    <n v="371"/>
    <s v="TT038"/>
    <x v="10"/>
    <s v="TIME"/>
    <n v="4"/>
    <n v="4"/>
    <n v="0"/>
    <s v="h"/>
    <x v="9"/>
  </r>
  <r>
    <x v="5"/>
    <s v="TT038"/>
    <n v="26125"/>
    <n v="371"/>
    <s v="TT038"/>
    <x v="0"/>
    <s v="TIME"/>
    <n v="3"/>
    <n v="3"/>
    <n v="0"/>
    <s v="h"/>
    <x v="0"/>
  </r>
  <r>
    <x v="5"/>
    <s v="TT038"/>
    <n v="25113"/>
    <n v="371"/>
    <s v="TT038"/>
    <x v="1"/>
    <s v="TIME"/>
    <n v="3"/>
    <n v="3"/>
    <n v="0"/>
    <s v="h"/>
    <x v="1"/>
  </r>
  <r>
    <x v="5"/>
    <s v="TT038"/>
    <n v="24285"/>
    <n v="371"/>
    <s v="TT038"/>
    <x v="7"/>
    <s v="TIME"/>
    <n v="3"/>
    <n v="3"/>
    <n v="0"/>
    <s v="h"/>
    <x v="6"/>
  </r>
  <r>
    <x v="5"/>
    <s v="TT039"/>
    <n v="32782"/>
    <n v="372"/>
    <s v="TT039"/>
    <x v="8"/>
    <s v="TIME"/>
    <n v="5"/>
    <n v="5"/>
    <n v="0"/>
    <s v="h"/>
    <x v="7"/>
  </r>
  <r>
    <x v="5"/>
    <s v="TT039"/>
    <n v="30775"/>
    <n v="372"/>
    <s v="TT039"/>
    <x v="9"/>
    <s v="TIME"/>
    <n v="5"/>
    <n v="5"/>
    <n v="0"/>
    <s v="h"/>
    <x v="8"/>
  </r>
  <r>
    <x v="5"/>
    <s v="TT039"/>
    <n v="31791"/>
    <n v="372"/>
    <s v="TT039"/>
    <x v="4"/>
    <s v="TIME"/>
    <n v="5"/>
    <n v="5"/>
    <n v="0"/>
    <s v="h"/>
    <x v="3"/>
  </r>
  <r>
    <x v="5"/>
    <s v="TT039"/>
    <n v="26970"/>
    <n v="372"/>
    <s v="TT039"/>
    <x v="3"/>
    <s v="TIME"/>
    <n v="5"/>
    <n v="5"/>
    <n v="2"/>
    <s v="h"/>
    <x v="0"/>
  </r>
  <r>
    <x v="5"/>
    <s v="TT039"/>
    <n v="23379"/>
    <n v="372"/>
    <s v="TT039"/>
    <x v="2"/>
    <s v="TIME"/>
    <n v="3"/>
    <n v="3"/>
    <n v="0"/>
    <s v="h"/>
    <x v="2"/>
  </r>
  <r>
    <x v="5"/>
    <s v="TT039"/>
    <n v="29656"/>
    <n v="372"/>
    <s v="TT039"/>
    <x v="6"/>
    <s v="TIME"/>
    <n v="5"/>
    <n v="5"/>
    <n v="0"/>
    <s v="h"/>
    <x v="5"/>
  </r>
  <r>
    <x v="5"/>
    <s v="TT039"/>
    <n v="28859"/>
    <n v="372"/>
    <s v="TT039"/>
    <x v="5"/>
    <s v="TIME"/>
    <n v="5"/>
    <n v="5"/>
    <n v="0"/>
    <s v="h"/>
    <x v="4"/>
  </r>
  <r>
    <x v="5"/>
    <s v="TT039"/>
    <n v="27962"/>
    <n v="372"/>
    <s v="TT039"/>
    <x v="10"/>
    <s v="TIME"/>
    <n v="5"/>
    <n v="5"/>
    <n v="0"/>
    <s v="h"/>
    <x v="9"/>
  </r>
  <r>
    <x v="5"/>
    <s v="TT039"/>
    <n v="25115"/>
    <n v="372"/>
    <s v="TT039"/>
    <x v="1"/>
    <s v="TIME"/>
    <n v="3"/>
    <n v="3"/>
    <n v="0"/>
    <s v="h"/>
    <x v="1"/>
  </r>
  <r>
    <x v="5"/>
    <s v="TT039"/>
    <n v="24287"/>
    <n v="372"/>
    <s v="TT039"/>
    <x v="7"/>
    <s v="TIME"/>
    <n v="3"/>
    <n v="3"/>
    <n v="0"/>
    <s v="h"/>
    <x v="6"/>
  </r>
  <r>
    <x v="5"/>
    <s v="TT039"/>
    <n v="26127"/>
    <n v="372"/>
    <s v="TT039"/>
    <x v="0"/>
    <s v="TIME"/>
    <n v="3"/>
    <n v="3"/>
    <n v="0"/>
    <s v="h"/>
    <x v="0"/>
  </r>
  <r>
    <x v="5"/>
    <s v="TT040"/>
    <n v="32784"/>
    <n v="373"/>
    <s v="TT040"/>
    <x v="8"/>
    <s v="TIME"/>
    <n v="75"/>
    <n v="75"/>
    <n v="0"/>
    <s v="h"/>
    <x v="7"/>
  </r>
  <r>
    <x v="5"/>
    <s v="TT040"/>
    <n v="30777"/>
    <n v="373"/>
    <s v="TT040"/>
    <x v="9"/>
    <s v="TIME"/>
    <n v="50"/>
    <n v="50"/>
    <n v="0"/>
    <s v="h"/>
    <x v="8"/>
  </r>
  <r>
    <x v="5"/>
    <s v="TT040"/>
    <n v="31793"/>
    <n v="373"/>
    <s v="TT040"/>
    <x v="4"/>
    <s v="TIME"/>
    <n v="75"/>
    <n v="75"/>
    <n v="25"/>
    <s v="h"/>
    <x v="3"/>
  </r>
  <r>
    <x v="5"/>
    <s v="TT040"/>
    <n v="26972"/>
    <n v="373"/>
    <s v="TT040"/>
    <x v="3"/>
    <s v="TIME"/>
    <n v="4"/>
    <n v="4"/>
    <n v="1"/>
    <s v="h"/>
    <x v="0"/>
  </r>
  <r>
    <x v="5"/>
    <s v="TT040"/>
    <n v="29658"/>
    <n v="373"/>
    <s v="TT040"/>
    <x v="6"/>
    <s v="TIME"/>
    <n v="50"/>
    <n v="50"/>
    <n v="34"/>
    <s v="h"/>
    <x v="5"/>
  </r>
  <r>
    <x v="5"/>
    <s v="TT040"/>
    <n v="28861"/>
    <n v="373"/>
    <s v="TT040"/>
    <x v="5"/>
    <s v="TIME"/>
    <n v="16"/>
    <n v="16"/>
    <n v="12"/>
    <s v="h"/>
    <x v="4"/>
  </r>
  <r>
    <x v="5"/>
    <s v="TT040"/>
    <n v="23381"/>
    <n v="373"/>
    <s v="TT040"/>
    <x v="2"/>
    <s v="TIME"/>
    <n v="3"/>
    <n v="3"/>
    <n v="0"/>
    <s v="h"/>
    <x v="2"/>
  </r>
  <r>
    <x v="5"/>
    <s v="TT040"/>
    <n v="27964"/>
    <n v="373"/>
    <s v="TT040"/>
    <x v="10"/>
    <s v="TIME"/>
    <n v="4"/>
    <n v="4"/>
    <n v="0"/>
    <s v="h"/>
    <x v="9"/>
  </r>
  <r>
    <x v="5"/>
    <s v="TT040"/>
    <n v="26129"/>
    <n v="373"/>
    <s v="TT040"/>
    <x v="0"/>
    <s v="TIME"/>
    <n v="3"/>
    <n v="3"/>
    <n v="0"/>
    <s v="h"/>
    <x v="0"/>
  </r>
  <r>
    <x v="5"/>
    <s v="TT040"/>
    <n v="25117"/>
    <n v="373"/>
    <s v="TT040"/>
    <x v="1"/>
    <s v="TIME"/>
    <n v="3"/>
    <n v="3"/>
    <n v="0"/>
    <s v="h"/>
    <x v="1"/>
  </r>
  <r>
    <x v="5"/>
    <s v="TT040"/>
    <n v="24289"/>
    <n v="373"/>
    <s v="TT040"/>
    <x v="7"/>
    <s v="TIME"/>
    <n v="3"/>
    <n v="3"/>
    <n v="0"/>
    <s v="h"/>
    <x v="6"/>
  </r>
  <r>
    <x v="5"/>
    <s v="TT041"/>
    <n v="32786"/>
    <n v="374"/>
    <s v="TT041"/>
    <x v="8"/>
    <s v="TIME"/>
    <n v="4"/>
    <n v="4"/>
    <n v="0"/>
    <s v="h"/>
    <x v="7"/>
  </r>
  <r>
    <x v="5"/>
    <s v="TT041"/>
    <n v="30779"/>
    <n v="374"/>
    <s v="TT041"/>
    <x v="9"/>
    <s v="TIME"/>
    <n v="4"/>
    <n v="4"/>
    <n v="0"/>
    <s v="h"/>
    <x v="8"/>
  </r>
  <r>
    <x v="5"/>
    <s v="TT041"/>
    <n v="31795"/>
    <n v="374"/>
    <s v="TT041"/>
    <x v="4"/>
    <s v="TIME"/>
    <n v="4"/>
    <n v="4"/>
    <n v="0"/>
    <s v="h"/>
    <x v="3"/>
  </r>
  <r>
    <x v="5"/>
    <s v="TT041"/>
    <n v="26974"/>
    <n v="374"/>
    <s v="TT041"/>
    <x v="3"/>
    <s v="TIME"/>
    <n v="4"/>
    <n v="4"/>
    <n v="1"/>
    <s v="h"/>
    <x v="0"/>
  </r>
  <r>
    <x v="5"/>
    <s v="TT041"/>
    <n v="23383"/>
    <n v="374"/>
    <s v="TT041"/>
    <x v="2"/>
    <s v="TIME"/>
    <n v="3"/>
    <n v="3"/>
    <n v="0"/>
    <s v="h"/>
    <x v="2"/>
  </r>
  <r>
    <x v="5"/>
    <s v="TT041"/>
    <n v="24291"/>
    <n v="374"/>
    <s v="TT041"/>
    <x v="7"/>
    <s v="TIME"/>
    <n v="3"/>
    <n v="3"/>
    <n v="0"/>
    <s v="h"/>
    <x v="6"/>
  </r>
  <r>
    <x v="5"/>
    <s v="TT041"/>
    <n v="25119"/>
    <n v="374"/>
    <s v="TT041"/>
    <x v="1"/>
    <s v="TIME"/>
    <n v="3"/>
    <n v="3"/>
    <n v="0"/>
    <s v="h"/>
    <x v="1"/>
  </r>
  <r>
    <x v="5"/>
    <s v="TT041"/>
    <n v="26131"/>
    <n v="374"/>
    <s v="TT041"/>
    <x v="0"/>
    <s v="TIME"/>
    <n v="3"/>
    <n v="3"/>
    <n v="0"/>
    <s v="h"/>
    <x v="0"/>
  </r>
  <r>
    <x v="5"/>
    <s v="TT041"/>
    <n v="28863"/>
    <n v="374"/>
    <s v="TT041"/>
    <x v="5"/>
    <s v="TIME"/>
    <n v="4"/>
    <n v="4"/>
    <n v="0"/>
    <s v="h"/>
    <x v="4"/>
  </r>
  <r>
    <x v="5"/>
    <s v="TT041"/>
    <n v="29660"/>
    <n v="374"/>
    <s v="TT041"/>
    <x v="6"/>
    <s v="TIME"/>
    <n v="4"/>
    <n v="4"/>
    <n v="0"/>
    <s v="h"/>
    <x v="5"/>
  </r>
  <r>
    <x v="5"/>
    <s v="TT041"/>
    <n v="27966"/>
    <n v="374"/>
    <s v="TT041"/>
    <x v="10"/>
    <s v="TIME"/>
    <n v="4"/>
    <n v="4"/>
    <n v="0"/>
    <s v="h"/>
    <x v="9"/>
  </r>
  <r>
    <x v="5"/>
    <s v="TT042"/>
    <n v="32788"/>
    <n v="375"/>
    <s v="TT042"/>
    <x v="8"/>
    <s v="TIME"/>
    <n v="759"/>
    <n v="759"/>
    <n v="12"/>
    <s v="h"/>
    <x v="7"/>
  </r>
  <r>
    <x v="5"/>
    <s v="TT042"/>
    <n v="30781"/>
    <n v="375"/>
    <s v="TT042"/>
    <x v="9"/>
    <s v="TIME"/>
    <n v="730"/>
    <n v="730"/>
    <n v="9"/>
    <s v="h"/>
    <x v="8"/>
  </r>
  <r>
    <x v="5"/>
    <s v="TT042"/>
    <n v="31797"/>
    <n v="375"/>
    <s v="TT042"/>
    <x v="4"/>
    <s v="TIME"/>
    <n v="747"/>
    <n v="747"/>
    <n v="17"/>
    <s v="h"/>
    <x v="3"/>
  </r>
  <r>
    <x v="5"/>
    <s v="TT042"/>
    <n v="26976"/>
    <n v="375"/>
    <s v="TT042"/>
    <x v="3"/>
    <s v="TIME"/>
    <n v="618"/>
    <n v="618"/>
    <n v="32"/>
    <s v="h"/>
    <x v="0"/>
  </r>
  <r>
    <x v="5"/>
    <s v="TT042"/>
    <n v="29662"/>
    <n v="375"/>
    <s v="TT042"/>
    <x v="6"/>
    <s v="TIME"/>
    <n v="721"/>
    <n v="721"/>
    <n v="34"/>
    <s v="h"/>
    <x v="5"/>
  </r>
  <r>
    <x v="5"/>
    <s v="TT042"/>
    <n v="28865"/>
    <n v="375"/>
    <s v="TT042"/>
    <x v="5"/>
    <s v="TIME"/>
    <n v="687"/>
    <n v="687"/>
    <n v="29"/>
    <s v="h"/>
    <x v="4"/>
  </r>
  <r>
    <x v="5"/>
    <s v="TT042"/>
    <n v="27968"/>
    <n v="375"/>
    <s v="TT042"/>
    <x v="10"/>
    <s v="TIME"/>
    <n v="658"/>
    <n v="658"/>
    <n v="40"/>
    <s v="h"/>
    <x v="9"/>
  </r>
  <r>
    <x v="5"/>
    <s v="TT042"/>
    <n v="23385"/>
    <n v="375"/>
    <s v="TT042"/>
    <x v="2"/>
    <s v="TIME"/>
    <n v="586"/>
    <n v="586"/>
    <n v="0"/>
    <s v="h"/>
    <x v="2"/>
  </r>
  <r>
    <x v="5"/>
    <s v="TT042"/>
    <n v="26133"/>
    <n v="375"/>
    <s v="TT042"/>
    <x v="0"/>
    <s v="TIME"/>
    <n v="586"/>
    <n v="586"/>
    <n v="0"/>
    <s v="h"/>
    <x v="0"/>
  </r>
  <r>
    <x v="5"/>
    <s v="TT042"/>
    <n v="25121"/>
    <n v="375"/>
    <s v="TT042"/>
    <x v="1"/>
    <s v="TIME"/>
    <n v="586"/>
    <n v="586"/>
    <n v="0"/>
    <s v="h"/>
    <x v="1"/>
  </r>
  <r>
    <x v="5"/>
    <s v="TT042"/>
    <n v="24293"/>
    <n v="375"/>
    <s v="TT042"/>
    <x v="7"/>
    <s v="TIME"/>
    <n v="586"/>
    <n v="586"/>
    <n v="0"/>
    <s v="h"/>
    <x v="6"/>
  </r>
  <r>
    <x v="5"/>
    <s v="TT043"/>
    <n v="32790"/>
    <n v="376"/>
    <s v="TT043"/>
    <x v="8"/>
    <s v="TIME"/>
    <n v="66"/>
    <n v="66"/>
    <n v="0"/>
    <s v="h"/>
    <x v="7"/>
  </r>
  <r>
    <x v="5"/>
    <s v="TT043"/>
    <n v="30783"/>
    <n v="376"/>
    <s v="TT043"/>
    <x v="9"/>
    <s v="TIME"/>
    <n v="58"/>
    <n v="58"/>
    <n v="0"/>
    <s v="h"/>
    <x v="8"/>
  </r>
  <r>
    <x v="5"/>
    <s v="TT043"/>
    <n v="31799"/>
    <n v="376"/>
    <s v="TT043"/>
    <x v="4"/>
    <s v="TIME"/>
    <n v="66"/>
    <n v="66"/>
    <n v="8"/>
    <s v="h"/>
    <x v="3"/>
  </r>
  <r>
    <x v="5"/>
    <s v="TT043"/>
    <n v="26978"/>
    <n v="376"/>
    <s v="TT043"/>
    <x v="3"/>
    <s v="TIME"/>
    <n v="3"/>
    <n v="3"/>
    <n v="0"/>
    <s v="h"/>
    <x v="0"/>
  </r>
  <r>
    <x v="5"/>
    <s v="TT043"/>
    <n v="29664"/>
    <n v="376"/>
    <s v="TT043"/>
    <x v="6"/>
    <s v="TIME"/>
    <n v="58"/>
    <n v="58"/>
    <n v="35"/>
    <s v="h"/>
    <x v="5"/>
  </r>
  <r>
    <x v="5"/>
    <s v="TT043"/>
    <n v="28867"/>
    <n v="376"/>
    <s v="TT043"/>
    <x v="5"/>
    <s v="TIME"/>
    <n v="23"/>
    <n v="23"/>
    <n v="20"/>
    <s v="h"/>
    <x v="4"/>
  </r>
  <r>
    <x v="5"/>
    <s v="TT043"/>
    <n v="23387"/>
    <n v="376"/>
    <s v="TT043"/>
    <x v="2"/>
    <s v="TIME"/>
    <n v="3"/>
    <n v="3"/>
    <n v="0"/>
    <s v="h"/>
    <x v="2"/>
  </r>
  <r>
    <x v="5"/>
    <s v="TT043"/>
    <n v="26135"/>
    <n v="376"/>
    <s v="TT043"/>
    <x v="0"/>
    <s v="TIME"/>
    <n v="3"/>
    <n v="3"/>
    <n v="0"/>
    <s v="h"/>
    <x v="0"/>
  </r>
  <r>
    <x v="5"/>
    <s v="TT043"/>
    <n v="25123"/>
    <n v="376"/>
    <s v="TT043"/>
    <x v="1"/>
    <s v="TIME"/>
    <n v="3"/>
    <n v="3"/>
    <n v="0"/>
    <s v="h"/>
    <x v="1"/>
  </r>
  <r>
    <x v="5"/>
    <s v="TT043"/>
    <n v="24295"/>
    <n v="376"/>
    <s v="TT043"/>
    <x v="7"/>
    <s v="TIME"/>
    <n v="3"/>
    <n v="3"/>
    <n v="0"/>
    <s v="h"/>
    <x v="6"/>
  </r>
  <r>
    <x v="5"/>
    <s v="TT043"/>
    <n v="27970"/>
    <n v="376"/>
    <s v="TT043"/>
    <x v="10"/>
    <s v="TIME"/>
    <n v="3"/>
    <n v="3"/>
    <n v="0"/>
    <s v="h"/>
    <x v="9"/>
  </r>
  <r>
    <x v="5"/>
    <s v="TT044"/>
    <n v="32792"/>
    <n v="377"/>
    <s v="TT044"/>
    <x v="8"/>
    <s v="TIME"/>
    <n v="4"/>
    <n v="4"/>
    <n v="0"/>
    <s v="h"/>
    <x v="7"/>
  </r>
  <r>
    <x v="5"/>
    <s v="TT044"/>
    <n v="30785"/>
    <n v="377"/>
    <s v="TT044"/>
    <x v="9"/>
    <s v="TIME"/>
    <n v="4"/>
    <n v="4"/>
    <n v="0"/>
    <s v="h"/>
    <x v="8"/>
  </r>
  <r>
    <x v="5"/>
    <s v="TT044"/>
    <n v="31801"/>
    <n v="377"/>
    <s v="TT044"/>
    <x v="4"/>
    <s v="TIME"/>
    <n v="4"/>
    <n v="4"/>
    <n v="0"/>
    <s v="h"/>
    <x v="3"/>
  </r>
  <r>
    <x v="5"/>
    <s v="TT044"/>
    <n v="26980"/>
    <n v="377"/>
    <s v="TT044"/>
    <x v="3"/>
    <s v="TIME"/>
    <n v="4"/>
    <n v="4"/>
    <n v="1"/>
    <s v="h"/>
    <x v="0"/>
  </r>
  <r>
    <x v="5"/>
    <s v="TT044"/>
    <n v="23389"/>
    <n v="377"/>
    <s v="TT044"/>
    <x v="2"/>
    <s v="TIME"/>
    <n v="3"/>
    <n v="3"/>
    <n v="0"/>
    <s v="h"/>
    <x v="2"/>
  </r>
  <r>
    <x v="5"/>
    <s v="TT044"/>
    <n v="29666"/>
    <n v="377"/>
    <s v="TT044"/>
    <x v="6"/>
    <s v="TIME"/>
    <n v="4"/>
    <n v="4"/>
    <n v="0"/>
    <s v="h"/>
    <x v="5"/>
  </r>
  <r>
    <x v="5"/>
    <s v="TT044"/>
    <n v="28869"/>
    <n v="377"/>
    <s v="TT044"/>
    <x v="5"/>
    <s v="TIME"/>
    <n v="4"/>
    <n v="4"/>
    <n v="0"/>
    <s v="h"/>
    <x v="4"/>
  </r>
  <r>
    <x v="5"/>
    <s v="TT044"/>
    <n v="27972"/>
    <n v="377"/>
    <s v="TT044"/>
    <x v="10"/>
    <s v="TIME"/>
    <n v="4"/>
    <n v="4"/>
    <n v="0"/>
    <s v="h"/>
    <x v="9"/>
  </r>
  <r>
    <x v="5"/>
    <s v="TT044"/>
    <n v="26137"/>
    <n v="377"/>
    <s v="TT044"/>
    <x v="0"/>
    <s v="TIME"/>
    <n v="3"/>
    <n v="3"/>
    <n v="0"/>
    <s v="h"/>
    <x v="0"/>
  </r>
  <r>
    <x v="5"/>
    <s v="TT044"/>
    <n v="25125"/>
    <n v="377"/>
    <s v="TT044"/>
    <x v="1"/>
    <s v="TIME"/>
    <n v="3"/>
    <n v="3"/>
    <n v="0"/>
    <s v="h"/>
    <x v="1"/>
  </r>
  <r>
    <x v="5"/>
    <s v="TT044"/>
    <n v="24297"/>
    <n v="377"/>
    <s v="TT044"/>
    <x v="7"/>
    <s v="TIME"/>
    <n v="3"/>
    <n v="3"/>
    <n v="0"/>
    <s v="h"/>
    <x v="6"/>
  </r>
  <r>
    <x v="5"/>
    <s v="TT045"/>
    <n v="32794"/>
    <n v="378"/>
    <s v="TT045"/>
    <x v="8"/>
    <s v="TIME"/>
    <n v="370"/>
    <n v="370"/>
    <n v="11"/>
    <s v="h"/>
    <x v="7"/>
  </r>
  <r>
    <x v="5"/>
    <s v="TT045"/>
    <n v="30787"/>
    <n v="378"/>
    <s v="TT045"/>
    <x v="9"/>
    <s v="TIME"/>
    <n v="335"/>
    <n v="335"/>
    <n v="15"/>
    <s v="h"/>
    <x v="8"/>
  </r>
  <r>
    <x v="5"/>
    <s v="TT045"/>
    <n v="31803"/>
    <n v="378"/>
    <s v="TT045"/>
    <x v="4"/>
    <s v="TIME"/>
    <n v="359"/>
    <n v="359"/>
    <n v="24"/>
    <s v="h"/>
    <x v="3"/>
  </r>
  <r>
    <x v="5"/>
    <s v="TT045"/>
    <n v="26982"/>
    <n v="378"/>
    <s v="TT045"/>
    <x v="3"/>
    <s v="TIME"/>
    <n v="248"/>
    <n v="248"/>
    <n v="0"/>
    <s v="h"/>
    <x v="0"/>
  </r>
  <r>
    <x v="5"/>
    <s v="TT045"/>
    <n v="28871"/>
    <n v="378"/>
    <s v="TT045"/>
    <x v="5"/>
    <s v="TIME"/>
    <n v="314"/>
    <n v="314"/>
    <n v="23"/>
    <s v="h"/>
    <x v="4"/>
  </r>
  <r>
    <x v="5"/>
    <s v="TT045"/>
    <n v="27974"/>
    <n v="378"/>
    <s v="TT045"/>
    <x v="10"/>
    <s v="TIME"/>
    <n v="291"/>
    <n v="291"/>
    <n v="43"/>
    <s v="h"/>
    <x v="9"/>
  </r>
  <r>
    <x v="5"/>
    <s v="TT045"/>
    <n v="29668"/>
    <n v="378"/>
    <s v="TT045"/>
    <x v="6"/>
    <s v="TIME"/>
    <n v="320"/>
    <n v="320"/>
    <n v="6"/>
    <s v="h"/>
    <x v="5"/>
  </r>
  <r>
    <x v="5"/>
    <s v="TT045"/>
    <n v="23391"/>
    <n v="378"/>
    <s v="TT045"/>
    <x v="2"/>
    <s v="TIME"/>
    <n v="248"/>
    <n v="248"/>
    <n v="0"/>
    <s v="h"/>
    <x v="2"/>
  </r>
  <r>
    <x v="5"/>
    <s v="TT045"/>
    <n v="26139"/>
    <n v="378"/>
    <s v="TT045"/>
    <x v="0"/>
    <s v="TIME"/>
    <n v="248"/>
    <n v="248"/>
    <n v="0"/>
    <s v="h"/>
    <x v="0"/>
  </r>
  <r>
    <x v="5"/>
    <s v="TT045"/>
    <n v="25127"/>
    <n v="378"/>
    <s v="TT045"/>
    <x v="1"/>
    <s v="TIME"/>
    <n v="248"/>
    <n v="248"/>
    <n v="0"/>
    <s v="h"/>
    <x v="1"/>
  </r>
  <r>
    <x v="5"/>
    <s v="TT045"/>
    <n v="24299"/>
    <n v="378"/>
    <s v="TT045"/>
    <x v="7"/>
    <s v="TIME"/>
    <n v="248"/>
    <n v="248"/>
    <n v="0"/>
    <s v="h"/>
    <x v="6"/>
  </r>
  <r>
    <x v="5"/>
    <s v="TT046"/>
    <n v="32796"/>
    <n v="379"/>
    <s v="TT046"/>
    <x v="8"/>
    <s v="TIME"/>
    <n v="685"/>
    <n v="685"/>
    <n v="0"/>
    <s v="h"/>
    <x v="7"/>
  </r>
  <r>
    <x v="5"/>
    <s v="TT046"/>
    <n v="30789"/>
    <n v="379"/>
    <s v="TT046"/>
    <x v="9"/>
    <s v="TIME"/>
    <n v="659"/>
    <n v="659"/>
    <n v="0"/>
    <s v="h"/>
    <x v="8"/>
  </r>
  <r>
    <x v="5"/>
    <s v="TT046"/>
    <n v="31805"/>
    <n v="379"/>
    <s v="TT046"/>
    <x v="4"/>
    <s v="TIME"/>
    <n v="685"/>
    <n v="685"/>
    <n v="26"/>
    <s v="h"/>
    <x v="3"/>
  </r>
  <r>
    <x v="5"/>
    <s v="TT046"/>
    <n v="26984"/>
    <n v="379"/>
    <s v="TT046"/>
    <x v="3"/>
    <s v="TIME"/>
    <n v="558"/>
    <n v="558"/>
    <n v="13"/>
    <s v="h"/>
    <x v="0"/>
  </r>
  <r>
    <x v="5"/>
    <s v="TT046"/>
    <n v="29670"/>
    <n v="379"/>
    <s v="TT046"/>
    <x v="6"/>
    <s v="TIME"/>
    <n v="659"/>
    <n v="659"/>
    <n v="33"/>
    <s v="h"/>
    <x v="5"/>
  </r>
  <r>
    <x v="5"/>
    <s v="TT046"/>
    <n v="28873"/>
    <n v="379"/>
    <s v="TT046"/>
    <x v="5"/>
    <s v="TIME"/>
    <n v="626"/>
    <n v="626"/>
    <n v="34"/>
    <s v="h"/>
    <x v="4"/>
  </r>
  <r>
    <x v="5"/>
    <s v="TT046"/>
    <n v="27976"/>
    <n v="379"/>
    <s v="TT046"/>
    <x v="10"/>
    <s v="TIME"/>
    <n v="592"/>
    <n v="592"/>
    <n v="34"/>
    <s v="h"/>
    <x v="9"/>
  </r>
  <r>
    <x v="5"/>
    <s v="TT046"/>
    <n v="26141"/>
    <n v="379"/>
    <s v="TT046"/>
    <x v="0"/>
    <s v="TIME"/>
    <n v="545"/>
    <n v="545"/>
    <n v="98"/>
    <s v="h"/>
    <x v="0"/>
  </r>
  <r>
    <x v="5"/>
    <s v="TT046"/>
    <n v="27196"/>
    <n v="379"/>
    <s v="TT046"/>
    <x v="12"/>
    <s v="TIME"/>
    <n v="484"/>
    <n v="484"/>
    <n v="37"/>
    <s v="h"/>
    <x v="1"/>
  </r>
  <r>
    <x v="5"/>
    <s v="TT046"/>
    <n v="27256"/>
    <n v="379"/>
    <s v="TT046"/>
    <x v="15"/>
    <s v="TIME"/>
    <n v="506"/>
    <n v="506"/>
    <n v="22"/>
    <s v="h"/>
    <x v="1"/>
  </r>
  <r>
    <x v="5"/>
    <s v="TT046"/>
    <n v="27287"/>
    <n v="379"/>
    <s v="TT046"/>
    <x v="11"/>
    <s v="TIME"/>
    <n v="523"/>
    <n v="523"/>
    <n v="17"/>
    <s v="h"/>
    <x v="1"/>
  </r>
  <r>
    <x v="5"/>
    <s v="TT046"/>
    <n v="23393"/>
    <n v="379"/>
    <s v="TT046"/>
    <x v="2"/>
    <s v="TIME"/>
    <n v="447"/>
    <n v="447"/>
    <n v="0"/>
    <s v="h"/>
    <x v="2"/>
  </r>
  <r>
    <x v="5"/>
    <s v="TT046"/>
    <n v="25129"/>
    <n v="379"/>
    <s v="TT046"/>
    <x v="1"/>
    <s v="TIME"/>
    <n v="447"/>
    <n v="447"/>
    <n v="0"/>
    <s v="h"/>
    <x v="1"/>
  </r>
  <r>
    <x v="5"/>
    <s v="TT046"/>
    <n v="24301"/>
    <n v="379"/>
    <s v="TT046"/>
    <x v="7"/>
    <s v="TIME"/>
    <n v="447"/>
    <n v="447"/>
    <n v="0"/>
    <s v="h"/>
    <x v="6"/>
  </r>
  <r>
    <x v="5"/>
    <s v="TT047"/>
    <n v="32798"/>
    <n v="380"/>
    <s v="TT047"/>
    <x v="8"/>
    <s v="TIME"/>
    <n v="912"/>
    <n v="912"/>
    <n v="22"/>
    <s v="h"/>
    <x v="7"/>
  </r>
  <r>
    <x v="5"/>
    <s v="TT047"/>
    <n v="30791"/>
    <n v="380"/>
    <s v="TT047"/>
    <x v="9"/>
    <s v="TIME"/>
    <n v="854"/>
    <n v="854"/>
    <n v="0"/>
    <s v="h"/>
    <x v="8"/>
  </r>
  <r>
    <x v="5"/>
    <s v="TT047"/>
    <n v="31807"/>
    <n v="380"/>
    <s v="TT047"/>
    <x v="4"/>
    <s v="TIME"/>
    <n v="890"/>
    <n v="890"/>
    <n v="36"/>
    <s v="h"/>
    <x v="3"/>
  </r>
  <r>
    <x v="5"/>
    <s v="TT047"/>
    <n v="29672"/>
    <n v="380"/>
    <s v="TT047"/>
    <x v="6"/>
    <s v="TIME"/>
    <n v="854"/>
    <n v="854"/>
    <n v="31"/>
    <s v="h"/>
    <x v="5"/>
  </r>
  <r>
    <x v="5"/>
    <s v="TT047"/>
    <n v="24303"/>
    <n v="380"/>
    <s v="TT047"/>
    <x v="7"/>
    <s v="TIME"/>
    <n v="747"/>
    <n v="747"/>
    <n v="21"/>
    <s v="h"/>
    <x v="6"/>
  </r>
  <r>
    <x v="5"/>
    <s v="TT047"/>
    <n v="26143"/>
    <n v="380"/>
    <s v="TT047"/>
    <x v="0"/>
    <s v="TIME"/>
    <n v="800"/>
    <n v="800"/>
    <n v="20"/>
    <s v="h"/>
    <x v="0"/>
  </r>
  <r>
    <x v="5"/>
    <s v="TT047"/>
    <n v="27978"/>
    <n v="380"/>
    <s v="TT047"/>
    <x v="10"/>
    <s v="TIME"/>
    <n v="801"/>
    <n v="801"/>
    <n v="0"/>
    <s v="h"/>
    <x v="9"/>
  </r>
  <r>
    <x v="5"/>
    <s v="TT047"/>
    <n v="26986"/>
    <n v="380"/>
    <s v="TT047"/>
    <x v="3"/>
    <s v="TIME"/>
    <n v="801"/>
    <n v="801"/>
    <n v="1"/>
    <s v="h"/>
    <x v="0"/>
  </r>
  <r>
    <x v="5"/>
    <s v="TT047"/>
    <n v="28875"/>
    <n v="380"/>
    <s v="TT047"/>
    <x v="5"/>
    <s v="TIME"/>
    <n v="823"/>
    <n v="823"/>
    <n v="22"/>
    <s v="h"/>
    <x v="4"/>
  </r>
  <r>
    <x v="5"/>
    <s v="TT047"/>
    <n v="27199"/>
    <n v="380"/>
    <s v="TT047"/>
    <x v="12"/>
    <s v="TIME"/>
    <n v="783"/>
    <n v="783"/>
    <n v="3"/>
    <s v="h"/>
    <x v="1"/>
  </r>
  <r>
    <x v="5"/>
    <s v="TT047"/>
    <n v="25131"/>
    <n v="380"/>
    <s v="TT047"/>
    <x v="1"/>
    <s v="TIME"/>
    <n v="780"/>
    <n v="780"/>
    <n v="33"/>
    <s v="h"/>
    <x v="1"/>
  </r>
  <r>
    <x v="5"/>
    <s v="TT047"/>
    <n v="27290"/>
    <n v="380"/>
    <s v="TT047"/>
    <x v="11"/>
    <s v="TIME"/>
    <n v="799"/>
    <n v="799"/>
    <n v="16"/>
    <s v="h"/>
    <x v="1"/>
  </r>
  <r>
    <x v="5"/>
    <s v="TT048"/>
    <n v="32800"/>
    <n v="381"/>
    <s v="TT048"/>
    <x v="8"/>
    <s v="TIME"/>
    <n v="121"/>
    <n v="121"/>
    <n v="20"/>
    <s v="h"/>
    <x v="7"/>
  </r>
  <r>
    <x v="5"/>
    <s v="TT048"/>
    <n v="30793"/>
    <n v="381"/>
    <s v="TT048"/>
    <x v="9"/>
    <s v="TIME"/>
    <n v="78"/>
    <n v="78"/>
    <n v="9"/>
    <s v="h"/>
    <x v="8"/>
  </r>
  <r>
    <x v="5"/>
    <s v="TT048"/>
    <n v="31809"/>
    <n v="381"/>
    <s v="TT048"/>
    <x v="4"/>
    <s v="TIME"/>
    <n v="101"/>
    <n v="101"/>
    <n v="23"/>
    <s v="h"/>
    <x v="3"/>
  </r>
  <r>
    <x v="5"/>
    <s v="TT048"/>
    <n v="26988"/>
    <n v="381"/>
    <s v="TT048"/>
    <x v="3"/>
    <s v="TIME"/>
    <n v="13"/>
    <n v="13"/>
    <n v="9"/>
    <s v="h"/>
    <x v="0"/>
  </r>
  <r>
    <x v="5"/>
    <s v="TT048"/>
    <n v="29674"/>
    <n v="381"/>
    <s v="TT048"/>
    <x v="6"/>
    <s v="TIME"/>
    <n v="69"/>
    <n v="69"/>
    <n v="36"/>
    <s v="h"/>
    <x v="5"/>
  </r>
  <r>
    <x v="5"/>
    <s v="TT048"/>
    <n v="28877"/>
    <n v="381"/>
    <s v="TT048"/>
    <x v="5"/>
    <s v="TIME"/>
    <n v="33"/>
    <n v="33"/>
    <n v="20"/>
    <s v="h"/>
    <x v="4"/>
  </r>
  <r>
    <x v="5"/>
    <s v="TT048"/>
    <n v="23397"/>
    <n v="381"/>
    <s v="TT048"/>
    <x v="2"/>
    <s v="TIME"/>
    <n v="4"/>
    <n v="4"/>
    <n v="0"/>
    <s v="h"/>
    <x v="2"/>
  </r>
  <r>
    <x v="5"/>
    <s v="TT048"/>
    <n v="27980"/>
    <n v="381"/>
    <s v="TT048"/>
    <x v="10"/>
    <s v="TIME"/>
    <n v="13"/>
    <n v="13"/>
    <n v="0"/>
    <s v="h"/>
    <x v="9"/>
  </r>
  <r>
    <x v="5"/>
    <s v="TT048"/>
    <n v="26145"/>
    <n v="381"/>
    <s v="TT048"/>
    <x v="0"/>
    <s v="TIME"/>
    <n v="4"/>
    <n v="4"/>
    <n v="0"/>
    <s v="h"/>
    <x v="0"/>
  </r>
  <r>
    <x v="5"/>
    <s v="TT048"/>
    <n v="25133"/>
    <n v="381"/>
    <s v="TT048"/>
    <x v="1"/>
    <s v="TIME"/>
    <n v="4"/>
    <n v="4"/>
    <n v="0"/>
    <s v="h"/>
    <x v="1"/>
  </r>
  <r>
    <x v="5"/>
    <s v="TT048"/>
    <n v="24305"/>
    <n v="381"/>
    <s v="TT048"/>
    <x v="7"/>
    <s v="TIME"/>
    <n v="4"/>
    <n v="4"/>
    <n v="0"/>
    <s v="h"/>
    <x v="6"/>
  </r>
  <r>
    <x v="5"/>
    <s v="TT049"/>
    <n v="32802"/>
    <n v="382"/>
    <s v="TT049"/>
    <x v="8"/>
    <s v="TIME"/>
    <n v="38"/>
    <n v="38"/>
    <n v="0"/>
    <s v="h"/>
    <x v="7"/>
  </r>
  <r>
    <x v="5"/>
    <s v="TT049"/>
    <n v="30795"/>
    <n v="382"/>
    <s v="TT049"/>
    <x v="9"/>
    <s v="TIME"/>
    <n v="38"/>
    <n v="38"/>
    <n v="0"/>
    <s v="h"/>
    <x v="8"/>
  </r>
  <r>
    <x v="5"/>
    <s v="TT049"/>
    <n v="31811"/>
    <n v="382"/>
    <s v="TT049"/>
    <x v="4"/>
    <s v="TIME"/>
    <n v="38"/>
    <n v="38"/>
    <n v="0"/>
    <s v="h"/>
    <x v="3"/>
  </r>
  <r>
    <x v="5"/>
    <s v="TT049"/>
    <n v="26990"/>
    <n v="382"/>
    <s v="TT049"/>
    <x v="3"/>
    <s v="TIME"/>
    <n v="38"/>
    <n v="38"/>
    <n v="1"/>
    <s v="h"/>
    <x v="0"/>
  </r>
  <r>
    <x v="5"/>
    <s v="TT049"/>
    <n v="23399"/>
    <n v="382"/>
    <s v="TT049"/>
    <x v="2"/>
    <s v="TIME"/>
    <n v="37"/>
    <n v="37"/>
    <n v="1"/>
    <s v="h"/>
    <x v="2"/>
  </r>
  <r>
    <x v="5"/>
    <s v="TT049"/>
    <n v="28879"/>
    <n v="382"/>
    <s v="TT049"/>
    <x v="5"/>
    <s v="TIME"/>
    <n v="38"/>
    <n v="38"/>
    <n v="0"/>
    <s v="h"/>
    <x v="4"/>
  </r>
  <r>
    <x v="5"/>
    <s v="TT049"/>
    <n v="27982"/>
    <n v="382"/>
    <s v="TT049"/>
    <x v="10"/>
    <s v="TIME"/>
    <n v="38"/>
    <n v="38"/>
    <n v="0"/>
    <s v="h"/>
    <x v="9"/>
  </r>
  <r>
    <x v="5"/>
    <s v="TT049"/>
    <n v="26147"/>
    <n v="382"/>
    <s v="TT049"/>
    <x v="0"/>
    <s v="TIME"/>
    <n v="37"/>
    <n v="37"/>
    <n v="0"/>
    <s v="h"/>
    <x v="0"/>
  </r>
  <r>
    <x v="5"/>
    <s v="TT049"/>
    <n v="25135"/>
    <n v="382"/>
    <s v="TT049"/>
    <x v="1"/>
    <s v="TIME"/>
    <n v="37"/>
    <n v="37"/>
    <n v="0"/>
    <s v="h"/>
    <x v="1"/>
  </r>
  <r>
    <x v="5"/>
    <s v="TT049"/>
    <n v="24307"/>
    <n v="382"/>
    <s v="TT049"/>
    <x v="7"/>
    <s v="TIME"/>
    <n v="37"/>
    <n v="37"/>
    <n v="0"/>
    <s v="h"/>
    <x v="6"/>
  </r>
  <r>
    <x v="5"/>
    <s v="TT049"/>
    <n v="29676"/>
    <n v="382"/>
    <s v="TT049"/>
    <x v="6"/>
    <s v="TIME"/>
    <n v="38"/>
    <n v="38"/>
    <n v="0"/>
    <s v="h"/>
    <x v="5"/>
  </r>
  <r>
    <x v="5"/>
    <s v="TT050"/>
    <n v="32804"/>
    <n v="383"/>
    <s v="TT050"/>
    <x v="8"/>
    <s v="TIME"/>
    <n v="161"/>
    <n v="161"/>
    <n v="2"/>
    <s v="h"/>
    <x v="7"/>
  </r>
  <r>
    <x v="5"/>
    <s v="TT050"/>
    <n v="30797"/>
    <n v="383"/>
    <s v="TT050"/>
    <x v="9"/>
    <s v="TIME"/>
    <n v="130"/>
    <n v="130"/>
    <n v="16"/>
    <s v="h"/>
    <x v="8"/>
  </r>
  <r>
    <x v="5"/>
    <s v="TT050"/>
    <n v="31813"/>
    <n v="383"/>
    <s v="TT050"/>
    <x v="4"/>
    <s v="TIME"/>
    <n v="159"/>
    <n v="159"/>
    <n v="29"/>
    <s v="h"/>
    <x v="3"/>
  </r>
  <r>
    <x v="5"/>
    <s v="TT050"/>
    <n v="26992"/>
    <n v="383"/>
    <s v="TT050"/>
    <x v="3"/>
    <s v="TIME"/>
    <n v="5"/>
    <n v="5"/>
    <n v="2"/>
    <s v="h"/>
    <x v="0"/>
  </r>
  <r>
    <x v="5"/>
    <s v="TT050"/>
    <n v="29678"/>
    <n v="383"/>
    <s v="TT050"/>
    <x v="6"/>
    <s v="TIME"/>
    <n v="114"/>
    <n v="114"/>
    <n v="35"/>
    <s v="h"/>
    <x v="5"/>
  </r>
  <r>
    <x v="5"/>
    <s v="TT050"/>
    <n v="27984"/>
    <n v="383"/>
    <s v="TT050"/>
    <x v="10"/>
    <s v="TIME"/>
    <n v="57"/>
    <n v="57"/>
    <n v="52"/>
    <s v="h"/>
    <x v="9"/>
  </r>
  <r>
    <x v="5"/>
    <s v="TT050"/>
    <n v="28881"/>
    <n v="383"/>
    <s v="TT050"/>
    <x v="5"/>
    <s v="TIME"/>
    <n v="79"/>
    <n v="79"/>
    <n v="22"/>
    <s v="h"/>
    <x v="4"/>
  </r>
  <r>
    <x v="5"/>
    <s v="TT050"/>
    <n v="23401"/>
    <n v="383"/>
    <s v="TT050"/>
    <x v="2"/>
    <s v="TIME"/>
    <n v="3"/>
    <n v="3"/>
    <n v="0"/>
    <s v="h"/>
    <x v="2"/>
  </r>
  <r>
    <x v="5"/>
    <s v="TT050"/>
    <n v="26149"/>
    <n v="383"/>
    <s v="TT050"/>
    <x v="0"/>
    <s v="TIME"/>
    <n v="3"/>
    <n v="3"/>
    <n v="0"/>
    <s v="h"/>
    <x v="0"/>
  </r>
  <r>
    <x v="5"/>
    <s v="TT050"/>
    <n v="25137"/>
    <n v="383"/>
    <s v="TT050"/>
    <x v="1"/>
    <s v="TIME"/>
    <n v="3"/>
    <n v="3"/>
    <n v="0"/>
    <s v="h"/>
    <x v="1"/>
  </r>
  <r>
    <x v="5"/>
    <s v="TT050"/>
    <n v="24309"/>
    <n v="383"/>
    <s v="TT050"/>
    <x v="7"/>
    <s v="TIME"/>
    <n v="3"/>
    <n v="3"/>
    <n v="0"/>
    <s v="h"/>
    <x v="6"/>
  </r>
  <r>
    <x v="5"/>
    <s v="TT051"/>
    <n v="32806"/>
    <n v="384"/>
    <s v="TT051"/>
    <x v="8"/>
    <s v="TIME"/>
    <n v="56"/>
    <n v="56"/>
    <n v="0"/>
    <s v="h"/>
    <x v="7"/>
  </r>
  <r>
    <x v="5"/>
    <s v="TT051"/>
    <n v="30799"/>
    <n v="384"/>
    <s v="TT051"/>
    <x v="9"/>
    <s v="TIME"/>
    <n v="35"/>
    <n v="35"/>
    <n v="0"/>
    <s v="h"/>
    <x v="8"/>
  </r>
  <r>
    <x v="5"/>
    <s v="TT051"/>
    <n v="31815"/>
    <n v="384"/>
    <s v="TT051"/>
    <x v="4"/>
    <s v="TIME"/>
    <n v="56"/>
    <n v="56"/>
    <n v="21"/>
    <s v="h"/>
    <x v="3"/>
  </r>
  <r>
    <x v="5"/>
    <s v="TT051"/>
    <n v="26994"/>
    <n v="384"/>
    <s v="TT051"/>
    <x v="3"/>
    <s v="TIME"/>
    <n v="8"/>
    <n v="8"/>
    <n v="1"/>
    <s v="h"/>
    <x v="0"/>
  </r>
  <r>
    <x v="5"/>
    <s v="TT051"/>
    <n v="28883"/>
    <n v="384"/>
    <s v="TT051"/>
    <x v="5"/>
    <s v="TIME"/>
    <n v="16"/>
    <n v="16"/>
    <n v="8"/>
    <s v="h"/>
    <x v="4"/>
  </r>
  <r>
    <x v="5"/>
    <s v="TT051"/>
    <n v="29680"/>
    <n v="384"/>
    <s v="TT051"/>
    <x v="6"/>
    <s v="TIME"/>
    <n v="35"/>
    <n v="35"/>
    <n v="19"/>
    <s v="h"/>
    <x v="5"/>
  </r>
  <r>
    <x v="5"/>
    <s v="TT051"/>
    <n v="23403"/>
    <n v="384"/>
    <s v="TT051"/>
    <x v="2"/>
    <s v="TIME"/>
    <n v="7"/>
    <n v="7"/>
    <n v="0"/>
    <s v="h"/>
    <x v="2"/>
  </r>
  <r>
    <x v="5"/>
    <s v="TT051"/>
    <n v="27986"/>
    <n v="384"/>
    <s v="TT051"/>
    <x v="10"/>
    <s v="TIME"/>
    <n v="8"/>
    <n v="8"/>
    <n v="0"/>
    <s v="h"/>
    <x v="9"/>
  </r>
  <r>
    <x v="5"/>
    <s v="TT051"/>
    <n v="26151"/>
    <n v="384"/>
    <s v="TT051"/>
    <x v="0"/>
    <s v="TIME"/>
    <n v="7"/>
    <n v="7"/>
    <n v="0"/>
    <s v="h"/>
    <x v="0"/>
  </r>
  <r>
    <x v="5"/>
    <s v="TT051"/>
    <n v="25139"/>
    <n v="384"/>
    <s v="TT051"/>
    <x v="1"/>
    <s v="TIME"/>
    <n v="7"/>
    <n v="7"/>
    <n v="0"/>
    <s v="h"/>
    <x v="1"/>
  </r>
  <r>
    <x v="5"/>
    <s v="TT051"/>
    <n v="24311"/>
    <n v="384"/>
    <s v="TT051"/>
    <x v="7"/>
    <s v="TIME"/>
    <n v="7"/>
    <n v="7"/>
    <n v="0"/>
    <s v="h"/>
    <x v="6"/>
  </r>
  <r>
    <x v="5"/>
    <s v="TT052"/>
    <n v="32808"/>
    <n v="385"/>
    <s v="TT052"/>
    <x v="8"/>
    <s v="TIME"/>
    <n v="38"/>
    <n v="38"/>
    <n v="0"/>
    <s v="h"/>
    <x v="7"/>
  </r>
  <r>
    <x v="5"/>
    <s v="TT052"/>
    <n v="30801"/>
    <n v="385"/>
    <s v="TT052"/>
    <x v="9"/>
    <s v="TIME"/>
    <n v="38"/>
    <n v="38"/>
    <n v="0"/>
    <s v="h"/>
    <x v="8"/>
  </r>
  <r>
    <x v="5"/>
    <s v="TT052"/>
    <n v="31817"/>
    <n v="385"/>
    <s v="TT052"/>
    <x v="4"/>
    <s v="TIME"/>
    <n v="38"/>
    <n v="38"/>
    <n v="0"/>
    <s v="h"/>
    <x v="3"/>
  </r>
  <r>
    <x v="5"/>
    <s v="TT052"/>
    <n v="26996"/>
    <n v="385"/>
    <s v="TT052"/>
    <x v="3"/>
    <s v="TIME"/>
    <n v="9"/>
    <n v="9"/>
    <n v="2"/>
    <s v="h"/>
    <x v="0"/>
  </r>
  <r>
    <x v="5"/>
    <s v="TT052"/>
    <n v="28885"/>
    <n v="385"/>
    <s v="TT052"/>
    <x v="5"/>
    <s v="TIME"/>
    <n v="38"/>
    <n v="38"/>
    <n v="29"/>
    <s v="h"/>
    <x v="4"/>
  </r>
  <r>
    <x v="5"/>
    <s v="TT052"/>
    <n v="23405"/>
    <n v="385"/>
    <s v="TT052"/>
    <x v="2"/>
    <s v="TIME"/>
    <n v="7"/>
    <n v="7"/>
    <n v="0"/>
    <s v="h"/>
    <x v="2"/>
  </r>
  <r>
    <x v="5"/>
    <s v="TT052"/>
    <n v="29682"/>
    <n v="385"/>
    <s v="TT052"/>
    <x v="6"/>
    <s v="TIME"/>
    <n v="38"/>
    <n v="38"/>
    <n v="0"/>
    <s v="h"/>
    <x v="5"/>
  </r>
  <r>
    <x v="5"/>
    <s v="TT052"/>
    <n v="27988"/>
    <n v="385"/>
    <s v="TT052"/>
    <x v="10"/>
    <s v="TIME"/>
    <n v="9"/>
    <n v="9"/>
    <n v="0"/>
    <s v="h"/>
    <x v="9"/>
  </r>
  <r>
    <x v="5"/>
    <s v="TT052"/>
    <n v="26153"/>
    <n v="385"/>
    <s v="TT052"/>
    <x v="0"/>
    <s v="TIME"/>
    <n v="7"/>
    <n v="7"/>
    <n v="0"/>
    <s v="h"/>
    <x v="0"/>
  </r>
  <r>
    <x v="5"/>
    <s v="TT052"/>
    <n v="25141"/>
    <n v="385"/>
    <s v="TT052"/>
    <x v="1"/>
    <s v="TIME"/>
    <n v="7"/>
    <n v="7"/>
    <n v="0"/>
    <s v="h"/>
    <x v="1"/>
  </r>
  <r>
    <x v="5"/>
    <s v="TT052"/>
    <n v="24313"/>
    <n v="385"/>
    <s v="TT052"/>
    <x v="7"/>
    <s v="TIME"/>
    <n v="7"/>
    <n v="7"/>
    <n v="0"/>
    <s v="h"/>
    <x v="6"/>
  </r>
  <r>
    <x v="5"/>
    <s v="TT053"/>
    <n v="32810"/>
    <n v="386"/>
    <s v="TT053"/>
    <x v="8"/>
    <s v="TIME"/>
    <n v="139"/>
    <n v="139"/>
    <n v="0"/>
    <s v="h"/>
    <x v="7"/>
  </r>
  <r>
    <x v="5"/>
    <s v="TT053"/>
    <n v="30803"/>
    <n v="386"/>
    <s v="TT053"/>
    <x v="9"/>
    <s v="TIME"/>
    <n v="100"/>
    <n v="100"/>
    <n v="0"/>
    <s v="h"/>
    <x v="8"/>
  </r>
  <r>
    <x v="5"/>
    <s v="TT053"/>
    <n v="31819"/>
    <n v="386"/>
    <s v="TT053"/>
    <x v="4"/>
    <s v="TIME"/>
    <n v="139"/>
    <n v="139"/>
    <n v="39"/>
    <s v="h"/>
    <x v="3"/>
  </r>
  <r>
    <x v="5"/>
    <s v="TT053"/>
    <n v="26998"/>
    <n v="386"/>
    <s v="TT053"/>
    <x v="3"/>
    <s v="TIME"/>
    <n v="17"/>
    <n v="17"/>
    <n v="0"/>
    <s v="h"/>
    <x v="0"/>
  </r>
  <r>
    <x v="5"/>
    <s v="TT053"/>
    <n v="27990"/>
    <n v="386"/>
    <s v="TT053"/>
    <x v="10"/>
    <s v="TIME"/>
    <n v="72"/>
    <n v="72"/>
    <n v="55"/>
    <s v="h"/>
    <x v="9"/>
  </r>
  <r>
    <x v="5"/>
    <s v="TT053"/>
    <n v="29684"/>
    <n v="386"/>
    <s v="TT053"/>
    <x v="6"/>
    <s v="TIME"/>
    <n v="100"/>
    <n v="100"/>
    <n v="7"/>
    <s v="h"/>
    <x v="5"/>
  </r>
  <r>
    <x v="5"/>
    <s v="TT053"/>
    <n v="28887"/>
    <n v="386"/>
    <s v="TT053"/>
    <x v="5"/>
    <s v="TIME"/>
    <n v="93"/>
    <n v="93"/>
    <n v="21"/>
    <s v="h"/>
    <x v="4"/>
  </r>
  <r>
    <x v="5"/>
    <s v="TT053"/>
    <n v="23407"/>
    <n v="386"/>
    <s v="TT053"/>
    <x v="2"/>
    <s v="TIME"/>
    <n v="17"/>
    <n v="17"/>
    <n v="0"/>
    <s v="h"/>
    <x v="2"/>
  </r>
  <r>
    <x v="5"/>
    <s v="TT053"/>
    <n v="26155"/>
    <n v="386"/>
    <s v="TT053"/>
    <x v="0"/>
    <s v="TIME"/>
    <n v="17"/>
    <n v="17"/>
    <n v="0"/>
    <s v="h"/>
    <x v="0"/>
  </r>
  <r>
    <x v="5"/>
    <s v="TT053"/>
    <n v="25143"/>
    <n v="386"/>
    <s v="TT053"/>
    <x v="1"/>
    <s v="TIME"/>
    <n v="17"/>
    <n v="17"/>
    <n v="0"/>
    <s v="h"/>
    <x v="1"/>
  </r>
  <r>
    <x v="5"/>
    <s v="TT053"/>
    <n v="24315"/>
    <n v="386"/>
    <s v="TT053"/>
    <x v="7"/>
    <s v="TIME"/>
    <n v="17"/>
    <n v="17"/>
    <n v="0"/>
    <s v="h"/>
    <x v="6"/>
  </r>
  <r>
    <x v="5"/>
    <s v="TT054"/>
    <n v="32812"/>
    <n v="387"/>
    <s v="TT054"/>
    <x v="8"/>
    <s v="TIME"/>
    <n v="609"/>
    <n v="609"/>
    <n v="20"/>
    <s v="h"/>
    <x v="7"/>
  </r>
  <r>
    <x v="5"/>
    <s v="TT054"/>
    <n v="30805"/>
    <n v="387"/>
    <s v="TT054"/>
    <x v="9"/>
    <s v="TIME"/>
    <n v="550"/>
    <n v="550"/>
    <n v="24"/>
    <s v="h"/>
    <x v="8"/>
  </r>
  <r>
    <x v="5"/>
    <s v="TT054"/>
    <n v="31821"/>
    <n v="387"/>
    <s v="TT054"/>
    <x v="4"/>
    <s v="TIME"/>
    <n v="589"/>
    <n v="589"/>
    <n v="39"/>
    <s v="h"/>
    <x v="3"/>
  </r>
  <r>
    <x v="5"/>
    <s v="TT054"/>
    <n v="27000"/>
    <n v="387"/>
    <s v="TT054"/>
    <x v="3"/>
    <s v="TIME"/>
    <n v="449"/>
    <n v="449"/>
    <n v="16"/>
    <s v="h"/>
    <x v="0"/>
  </r>
  <r>
    <x v="5"/>
    <s v="TT054"/>
    <n v="24317"/>
    <n v="387"/>
    <s v="TT054"/>
    <x v="7"/>
    <s v="TIME"/>
    <n v="433"/>
    <n v="433"/>
    <n v="28"/>
    <s v="h"/>
    <x v="6"/>
  </r>
  <r>
    <x v="5"/>
    <s v="TT054"/>
    <n v="28889"/>
    <n v="387"/>
    <s v="TT054"/>
    <x v="5"/>
    <s v="TIME"/>
    <n v="526"/>
    <n v="526"/>
    <n v="55"/>
    <s v="h"/>
    <x v="4"/>
  </r>
  <r>
    <x v="5"/>
    <s v="TT054"/>
    <n v="27992"/>
    <n v="387"/>
    <s v="TT054"/>
    <x v="10"/>
    <s v="TIME"/>
    <n v="471"/>
    <n v="471"/>
    <n v="22"/>
    <s v="h"/>
    <x v="9"/>
  </r>
  <r>
    <x v="5"/>
    <s v="TT054"/>
    <n v="23409"/>
    <n v="387"/>
    <s v="TT054"/>
    <x v="2"/>
    <s v="TIME"/>
    <n v="405"/>
    <n v="405"/>
    <n v="42"/>
    <s v="h"/>
    <x v="2"/>
  </r>
  <r>
    <x v="5"/>
    <s v="TT054"/>
    <n v="29686"/>
    <n v="387"/>
    <s v="TT054"/>
    <x v="6"/>
    <s v="TIME"/>
    <n v="526"/>
    <n v="526"/>
    <n v="0"/>
    <s v="h"/>
    <x v="5"/>
  </r>
  <r>
    <x v="5"/>
    <s v="TT054"/>
    <n v="26157"/>
    <n v="387"/>
    <s v="TT054"/>
    <x v="0"/>
    <s v="TIME"/>
    <n v="433"/>
    <n v="433"/>
    <n v="0"/>
    <s v="h"/>
    <x v="0"/>
  </r>
  <r>
    <x v="5"/>
    <s v="TT054"/>
    <n v="25145"/>
    <n v="387"/>
    <s v="TT054"/>
    <x v="1"/>
    <s v="TIME"/>
    <n v="433"/>
    <n v="433"/>
    <n v="0"/>
    <s v="h"/>
    <x v="1"/>
  </r>
  <r>
    <x v="5"/>
    <s v="TT055"/>
    <n v="32814"/>
    <n v="388"/>
    <s v="TT055"/>
    <x v="8"/>
    <s v="TIME"/>
    <n v="900"/>
    <n v="900"/>
    <n v="11"/>
    <s v="h"/>
    <x v="7"/>
  </r>
  <r>
    <x v="5"/>
    <s v="TT055"/>
    <n v="30807"/>
    <n v="388"/>
    <s v="TT055"/>
    <x v="9"/>
    <s v="TIME"/>
    <n v="842"/>
    <n v="842"/>
    <n v="0"/>
    <s v="h"/>
    <x v="8"/>
  </r>
  <r>
    <x v="5"/>
    <s v="TT055"/>
    <n v="31823"/>
    <n v="388"/>
    <s v="TT055"/>
    <x v="4"/>
    <s v="TIME"/>
    <n v="889"/>
    <n v="889"/>
    <n v="47"/>
    <s v="h"/>
    <x v="3"/>
  </r>
  <r>
    <x v="5"/>
    <s v="TT055"/>
    <n v="24319"/>
    <n v="388"/>
    <s v="TT055"/>
    <x v="7"/>
    <s v="TIME"/>
    <n v="754"/>
    <n v="754"/>
    <n v="105"/>
    <s v="h"/>
    <x v="6"/>
  </r>
  <r>
    <x v="5"/>
    <s v="TT055"/>
    <n v="27002"/>
    <n v="388"/>
    <s v="TT055"/>
    <x v="3"/>
    <s v="TIME"/>
    <n v="774"/>
    <n v="774"/>
    <n v="4"/>
    <s v="h"/>
    <x v="0"/>
  </r>
  <r>
    <x v="5"/>
    <s v="TT055"/>
    <n v="27994"/>
    <n v="388"/>
    <s v="TT055"/>
    <x v="10"/>
    <s v="TIME"/>
    <n v="807"/>
    <n v="807"/>
    <n v="33"/>
    <s v="h"/>
    <x v="9"/>
  </r>
  <r>
    <x v="5"/>
    <s v="TT055"/>
    <n v="28891"/>
    <n v="388"/>
    <s v="TT055"/>
    <x v="5"/>
    <s v="TIME"/>
    <n v="830"/>
    <n v="830"/>
    <n v="23"/>
    <s v="h"/>
    <x v="4"/>
  </r>
  <r>
    <x v="5"/>
    <s v="TT055"/>
    <n v="25147"/>
    <n v="388"/>
    <s v="TT055"/>
    <x v="1"/>
    <s v="TIME"/>
    <n v="770"/>
    <n v="770"/>
    <n v="16"/>
    <s v="h"/>
    <x v="1"/>
  </r>
  <r>
    <x v="5"/>
    <s v="TT055"/>
    <n v="29688"/>
    <n v="388"/>
    <s v="TT055"/>
    <x v="6"/>
    <s v="TIME"/>
    <n v="842"/>
    <n v="842"/>
    <n v="12"/>
    <s v="h"/>
    <x v="5"/>
  </r>
  <r>
    <x v="5"/>
    <s v="TT055"/>
    <n v="23411"/>
    <n v="388"/>
    <s v="TT055"/>
    <x v="2"/>
    <s v="TIME"/>
    <n v="649"/>
    <n v="649"/>
    <n v="0"/>
    <s v="h"/>
    <x v="2"/>
  </r>
  <r>
    <x v="5"/>
    <s v="TT055"/>
    <n v="26159"/>
    <n v="388"/>
    <s v="TT055"/>
    <x v="0"/>
    <s v="TIME"/>
    <n v="770"/>
    <n v="770"/>
    <n v="0"/>
    <s v="h"/>
    <x v="0"/>
  </r>
  <r>
    <x v="5"/>
    <s v="TT056"/>
    <n v="32816"/>
    <n v="389"/>
    <s v="TT056"/>
    <x v="8"/>
    <s v="TIME"/>
    <n v="962"/>
    <n v="962"/>
    <n v="0"/>
    <s v="h"/>
    <x v="7"/>
  </r>
  <r>
    <x v="5"/>
    <s v="TT056"/>
    <n v="30809"/>
    <n v="389"/>
    <s v="TT056"/>
    <x v="9"/>
    <s v="TIME"/>
    <n v="946"/>
    <n v="946"/>
    <n v="0"/>
    <s v="h"/>
    <x v="8"/>
  </r>
  <r>
    <x v="5"/>
    <s v="TT056"/>
    <n v="31825"/>
    <n v="389"/>
    <s v="TT056"/>
    <x v="4"/>
    <s v="TIME"/>
    <n v="962"/>
    <n v="962"/>
    <n v="16"/>
    <s v="h"/>
    <x v="3"/>
  </r>
  <r>
    <x v="5"/>
    <s v="TT056"/>
    <n v="27004"/>
    <n v="389"/>
    <s v="TT056"/>
    <x v="3"/>
    <s v="TIME"/>
    <n v="888"/>
    <n v="888"/>
    <n v="48"/>
    <s v="h"/>
    <x v="0"/>
  </r>
  <r>
    <x v="5"/>
    <s v="TT056"/>
    <n v="29690"/>
    <n v="389"/>
    <s v="TT056"/>
    <x v="6"/>
    <s v="TIME"/>
    <n v="946"/>
    <n v="946"/>
    <n v="36"/>
    <s v="h"/>
    <x v="5"/>
  </r>
  <r>
    <x v="5"/>
    <s v="TT056"/>
    <n v="26161"/>
    <n v="389"/>
    <s v="TT056"/>
    <x v="0"/>
    <s v="TIME"/>
    <n v="840"/>
    <n v="840"/>
    <n v="47"/>
    <s v="h"/>
    <x v="0"/>
  </r>
  <r>
    <x v="5"/>
    <s v="TT056"/>
    <n v="25149"/>
    <n v="389"/>
    <s v="TT056"/>
    <x v="1"/>
    <s v="TIME"/>
    <n v="793"/>
    <n v="793"/>
    <n v="37"/>
    <s v="h"/>
    <x v="1"/>
  </r>
  <r>
    <x v="5"/>
    <s v="TT056"/>
    <n v="27259"/>
    <n v="389"/>
    <s v="TT056"/>
    <x v="15"/>
    <s v="TIME"/>
    <n v="840"/>
    <n v="840"/>
    <n v="43"/>
    <s v="h"/>
    <x v="1"/>
  </r>
  <r>
    <x v="5"/>
    <s v="TT056"/>
    <n v="24321"/>
    <n v="389"/>
    <s v="TT056"/>
    <x v="7"/>
    <s v="TIME"/>
    <n v="756"/>
    <n v="756"/>
    <n v="44"/>
    <s v="h"/>
    <x v="6"/>
  </r>
  <r>
    <x v="5"/>
    <s v="TT056"/>
    <n v="27211"/>
    <n v="389"/>
    <s v="TT056"/>
    <x v="12"/>
    <s v="TIME"/>
    <n v="797"/>
    <n v="797"/>
    <n v="4"/>
    <s v="h"/>
    <x v="1"/>
  </r>
  <r>
    <x v="5"/>
    <s v="TT056"/>
    <n v="27996"/>
    <n v="389"/>
    <s v="TT056"/>
    <x v="10"/>
    <s v="TIME"/>
    <n v="910"/>
    <n v="910"/>
    <n v="22"/>
    <s v="h"/>
    <x v="9"/>
  </r>
  <r>
    <x v="5"/>
    <s v="TT056"/>
    <n v="23413"/>
    <n v="389"/>
    <s v="TT056"/>
    <x v="2"/>
    <s v="TIME"/>
    <n v="712"/>
    <n v="712"/>
    <n v="41"/>
    <s v="h"/>
    <x v="2"/>
  </r>
  <r>
    <x v="5"/>
    <s v="TT056"/>
    <n v="28893"/>
    <n v="389"/>
    <s v="TT056"/>
    <x v="5"/>
    <s v="TIME"/>
    <n v="910"/>
    <n v="910"/>
    <n v="0"/>
    <s v="h"/>
    <x v="4"/>
  </r>
  <r>
    <x v="5"/>
    <s v="TT057"/>
    <n v="32818"/>
    <n v="390"/>
    <s v="TT057"/>
    <x v="8"/>
    <s v="TIME"/>
    <n v="1076"/>
    <n v="1076"/>
    <n v="0"/>
    <s v="h"/>
    <x v="7"/>
  </r>
  <r>
    <x v="5"/>
    <s v="TT057"/>
    <n v="30811"/>
    <n v="390"/>
    <s v="TT057"/>
    <x v="9"/>
    <s v="TIME"/>
    <n v="1048"/>
    <n v="1048"/>
    <n v="0"/>
    <s v="h"/>
    <x v="8"/>
  </r>
  <r>
    <x v="5"/>
    <s v="TT057"/>
    <n v="31827"/>
    <n v="390"/>
    <s v="TT057"/>
    <x v="4"/>
    <s v="TIME"/>
    <n v="1076"/>
    <n v="1076"/>
    <n v="28"/>
    <s v="h"/>
    <x v="3"/>
  </r>
  <r>
    <x v="5"/>
    <s v="TT057"/>
    <n v="27006"/>
    <n v="390"/>
    <s v="TT057"/>
    <x v="3"/>
    <s v="TIME"/>
    <n v="956"/>
    <n v="956"/>
    <n v="50"/>
    <s v="h"/>
    <x v="0"/>
  </r>
  <r>
    <x v="5"/>
    <s v="TT057"/>
    <n v="29692"/>
    <n v="390"/>
    <s v="TT057"/>
    <x v="6"/>
    <s v="TIME"/>
    <n v="1048"/>
    <n v="1048"/>
    <n v="32"/>
    <s v="h"/>
    <x v="5"/>
  </r>
  <r>
    <x v="5"/>
    <s v="TT057"/>
    <n v="24323"/>
    <n v="390"/>
    <s v="TT057"/>
    <x v="7"/>
    <s v="TIME"/>
    <n v="883"/>
    <n v="883"/>
    <n v="47"/>
    <s v="h"/>
    <x v="6"/>
  </r>
  <r>
    <x v="5"/>
    <s v="TT057"/>
    <n v="27998"/>
    <n v="390"/>
    <s v="TT057"/>
    <x v="10"/>
    <s v="TIME"/>
    <n v="999"/>
    <n v="999"/>
    <n v="43"/>
    <s v="h"/>
    <x v="9"/>
  </r>
  <r>
    <x v="5"/>
    <s v="TT057"/>
    <n v="28895"/>
    <n v="390"/>
    <s v="TT057"/>
    <x v="5"/>
    <s v="TIME"/>
    <n v="1016"/>
    <n v="1016"/>
    <n v="17"/>
    <s v="h"/>
    <x v="4"/>
  </r>
  <r>
    <x v="5"/>
    <s v="TT057"/>
    <n v="25151"/>
    <n v="390"/>
    <s v="TT057"/>
    <x v="1"/>
    <s v="TIME"/>
    <n v="906"/>
    <n v="906"/>
    <n v="23"/>
    <s v="h"/>
    <x v="1"/>
  </r>
  <r>
    <x v="5"/>
    <s v="TT057"/>
    <n v="23415"/>
    <n v="390"/>
    <s v="TT057"/>
    <x v="2"/>
    <s v="TIME"/>
    <n v="836"/>
    <n v="836"/>
    <n v="49"/>
    <s v="h"/>
    <x v="2"/>
  </r>
  <r>
    <x v="5"/>
    <s v="TT057"/>
    <n v="26163"/>
    <n v="390"/>
    <s v="TT057"/>
    <x v="0"/>
    <s v="TIME"/>
    <n v="906"/>
    <n v="906"/>
    <n v="0"/>
    <s v="h"/>
    <x v="0"/>
  </r>
  <r>
    <x v="5"/>
    <s v="TT058"/>
    <n v="27293"/>
    <n v="391"/>
    <s v="TT058"/>
    <x v="11"/>
    <s v="TIME"/>
    <n v="766"/>
    <n v="766"/>
    <n v="17"/>
    <s v="h"/>
    <x v="1"/>
  </r>
  <r>
    <x v="5"/>
    <s v="TT058"/>
    <n v="26165"/>
    <n v="391"/>
    <s v="TT058"/>
    <x v="0"/>
    <s v="TIME"/>
    <n v="774"/>
    <n v="774"/>
    <n v="88"/>
    <s v="h"/>
    <x v="0"/>
  </r>
  <r>
    <x v="5"/>
    <s v="TT058"/>
    <n v="27262"/>
    <n v="391"/>
    <s v="TT058"/>
    <x v="15"/>
    <s v="TIME"/>
    <n v="749"/>
    <n v="749"/>
    <n v="28"/>
    <s v="h"/>
    <x v="1"/>
  </r>
  <r>
    <x v="5"/>
    <s v="TT058"/>
    <n v="27008"/>
    <n v="391"/>
    <s v="TT058"/>
    <x v="3"/>
    <s v="TIME"/>
    <n v="802"/>
    <n v="802"/>
    <n v="28"/>
    <s v="h"/>
    <x v="0"/>
  </r>
  <r>
    <x v="5"/>
    <s v="TT058"/>
    <n v="25153"/>
    <n v="391"/>
    <s v="TT058"/>
    <x v="1"/>
    <s v="TIME"/>
    <n v="686"/>
    <n v="686"/>
    <n v="14"/>
    <s v="h"/>
    <x v="1"/>
  </r>
  <r>
    <x v="5"/>
    <s v="TT058"/>
    <n v="27217"/>
    <n v="391"/>
    <s v="TT058"/>
    <x v="12"/>
    <s v="TIME"/>
    <n v="721"/>
    <n v="721"/>
    <n v="35"/>
    <s v="h"/>
    <x v="1"/>
  </r>
  <r>
    <x v="5"/>
    <s v="TT058"/>
    <n v="23417"/>
    <n v="391"/>
    <s v="TT058"/>
    <x v="2"/>
    <s v="TIME"/>
    <n v="658"/>
    <n v="658"/>
    <n v="10"/>
    <s v="h"/>
    <x v="2"/>
  </r>
  <r>
    <x v="5"/>
    <s v="TT058"/>
    <n v="24325"/>
    <n v="391"/>
    <s v="TT058"/>
    <x v="7"/>
    <s v="TIME"/>
    <n v="672"/>
    <n v="672"/>
    <n v="14"/>
    <s v="h"/>
    <x v="6"/>
  </r>
  <r>
    <x v="5"/>
    <s v="TT059"/>
    <n v="32822"/>
    <n v="392"/>
    <s v="TT059"/>
    <x v="8"/>
    <s v="TIME"/>
    <n v="927"/>
    <n v="927"/>
    <n v="0"/>
    <s v="h"/>
    <x v="7"/>
  </r>
  <r>
    <x v="5"/>
    <s v="TT059"/>
    <n v="30815"/>
    <n v="392"/>
    <s v="TT059"/>
    <x v="9"/>
    <s v="TIME"/>
    <n v="909"/>
    <n v="909"/>
    <n v="0"/>
    <s v="h"/>
    <x v="8"/>
  </r>
  <r>
    <x v="5"/>
    <s v="TT059"/>
    <n v="31831"/>
    <n v="392"/>
    <s v="TT059"/>
    <x v="4"/>
    <s v="TIME"/>
    <n v="927"/>
    <n v="927"/>
    <n v="18"/>
    <s v="h"/>
    <x v="3"/>
  </r>
  <r>
    <x v="5"/>
    <s v="TT059"/>
    <n v="27010"/>
    <n v="392"/>
    <s v="TT059"/>
    <x v="3"/>
    <s v="TIME"/>
    <n v="879"/>
    <n v="879"/>
    <n v="40"/>
    <s v="h"/>
    <x v="0"/>
  </r>
  <r>
    <x v="5"/>
    <s v="TT059"/>
    <n v="28899"/>
    <n v="392"/>
    <s v="TT059"/>
    <x v="5"/>
    <s v="TIME"/>
    <n v="904"/>
    <n v="904"/>
    <n v="25"/>
    <s v="h"/>
    <x v="4"/>
  </r>
  <r>
    <x v="5"/>
    <s v="TT059"/>
    <n v="26167"/>
    <n v="392"/>
    <s v="TT059"/>
    <x v="0"/>
    <s v="TIME"/>
    <n v="839"/>
    <n v="839"/>
    <n v="49"/>
    <s v="h"/>
    <x v="0"/>
  </r>
  <r>
    <x v="5"/>
    <s v="TT059"/>
    <n v="24327"/>
    <n v="392"/>
    <s v="TT059"/>
    <x v="7"/>
    <s v="TIME"/>
    <n v="784"/>
    <n v="784"/>
    <n v="39"/>
    <s v="h"/>
    <x v="6"/>
  </r>
  <r>
    <x v="5"/>
    <s v="TT059"/>
    <n v="25155"/>
    <n v="392"/>
    <s v="TT059"/>
    <x v="1"/>
    <s v="TIME"/>
    <n v="790"/>
    <n v="790"/>
    <n v="6"/>
    <s v="h"/>
    <x v="1"/>
  </r>
  <r>
    <x v="5"/>
    <s v="TT059"/>
    <n v="29696"/>
    <n v="392"/>
    <s v="TT059"/>
    <x v="6"/>
    <s v="TIME"/>
    <n v="909"/>
    <n v="909"/>
    <n v="5"/>
    <s v="h"/>
    <x v="5"/>
  </r>
  <r>
    <x v="5"/>
    <s v="TT059"/>
    <n v="23419"/>
    <n v="392"/>
    <s v="TT059"/>
    <x v="2"/>
    <s v="TIME"/>
    <n v="730"/>
    <n v="730"/>
    <n v="67"/>
    <s v="h"/>
    <x v="2"/>
  </r>
  <r>
    <x v="5"/>
    <s v="TT059"/>
    <n v="28002"/>
    <n v="392"/>
    <s v="TT059"/>
    <x v="10"/>
    <s v="TIME"/>
    <n v="879"/>
    <n v="879"/>
    <n v="0"/>
    <s v="h"/>
    <x v="9"/>
  </r>
  <r>
    <x v="5"/>
    <s v="TT060"/>
    <n v="32824"/>
    <n v="393"/>
    <s v="TT060"/>
    <x v="8"/>
    <s v="TIME"/>
    <n v="803"/>
    <n v="803"/>
    <n v="0"/>
    <s v="h"/>
    <x v="7"/>
  </r>
  <r>
    <x v="5"/>
    <s v="TT060"/>
    <n v="30817"/>
    <n v="393"/>
    <s v="TT060"/>
    <x v="9"/>
    <s v="TIME"/>
    <n v="803"/>
    <n v="803"/>
    <n v="0"/>
    <s v="h"/>
    <x v="8"/>
  </r>
  <r>
    <x v="5"/>
    <s v="TT060"/>
    <n v="31833"/>
    <n v="393"/>
    <s v="TT060"/>
    <x v="4"/>
    <s v="TIME"/>
    <n v="803"/>
    <n v="803"/>
    <n v="0"/>
    <s v="h"/>
    <x v="3"/>
  </r>
  <r>
    <x v="5"/>
    <s v="TT060"/>
    <n v="27012"/>
    <n v="393"/>
    <s v="TT060"/>
    <x v="3"/>
    <s v="TIME"/>
    <n v="771"/>
    <n v="771"/>
    <n v="5"/>
    <s v="h"/>
    <x v="0"/>
  </r>
  <r>
    <x v="5"/>
    <s v="TT060"/>
    <n v="28004"/>
    <n v="393"/>
    <s v="TT060"/>
    <x v="10"/>
    <s v="TIME"/>
    <n v="803"/>
    <n v="803"/>
    <n v="32"/>
    <s v="h"/>
    <x v="9"/>
  </r>
  <r>
    <x v="5"/>
    <s v="TT060"/>
    <n v="25157"/>
    <n v="393"/>
    <s v="TT060"/>
    <x v="1"/>
    <s v="TIME"/>
    <n v="766"/>
    <n v="766"/>
    <n v="48"/>
    <s v="h"/>
    <x v="1"/>
  </r>
  <r>
    <x v="5"/>
    <s v="TT060"/>
    <n v="24329"/>
    <n v="393"/>
    <s v="TT060"/>
    <x v="7"/>
    <s v="TIME"/>
    <n v="690"/>
    <n v="690"/>
    <n v="46"/>
    <s v="h"/>
    <x v="6"/>
  </r>
  <r>
    <x v="5"/>
    <s v="TT060"/>
    <n v="23421"/>
    <n v="393"/>
    <s v="TT060"/>
    <x v="2"/>
    <s v="TIME"/>
    <n v="625"/>
    <n v="625"/>
    <n v="50"/>
    <s v="h"/>
    <x v="2"/>
  </r>
  <r>
    <x v="5"/>
    <s v="TT060"/>
    <n v="29698"/>
    <n v="393"/>
    <s v="TT060"/>
    <x v="6"/>
    <s v="TIME"/>
    <n v="803"/>
    <n v="803"/>
    <n v="0"/>
    <s v="h"/>
    <x v="5"/>
  </r>
  <r>
    <x v="5"/>
    <s v="TT060"/>
    <n v="28901"/>
    <n v="393"/>
    <s v="TT060"/>
    <x v="5"/>
    <s v="TIME"/>
    <n v="803"/>
    <n v="803"/>
    <n v="0"/>
    <s v="h"/>
    <x v="4"/>
  </r>
  <r>
    <x v="5"/>
    <s v="TT060"/>
    <n v="26169"/>
    <n v="393"/>
    <s v="TT060"/>
    <x v="0"/>
    <s v="TIME"/>
    <n v="766"/>
    <n v="766"/>
    <n v="0"/>
    <s v="h"/>
    <x v="0"/>
  </r>
  <r>
    <x v="5"/>
    <s v="TT061"/>
    <n v="32826"/>
    <n v="394"/>
    <s v="TT061"/>
    <x v="8"/>
    <s v="TIME"/>
    <n v="908"/>
    <n v="908"/>
    <n v="0"/>
    <s v="h"/>
    <x v="7"/>
  </r>
  <r>
    <x v="5"/>
    <s v="TT061"/>
    <n v="30819"/>
    <n v="394"/>
    <s v="TT061"/>
    <x v="9"/>
    <s v="TIME"/>
    <n v="878"/>
    <n v="878"/>
    <n v="0"/>
    <s v="h"/>
    <x v="8"/>
  </r>
  <r>
    <x v="5"/>
    <s v="TT061"/>
    <n v="31835"/>
    <n v="394"/>
    <s v="TT061"/>
    <x v="4"/>
    <s v="TIME"/>
    <n v="908"/>
    <n v="908"/>
    <n v="30"/>
    <s v="h"/>
    <x v="3"/>
  </r>
  <r>
    <x v="5"/>
    <s v="TT061"/>
    <n v="27014"/>
    <n v="394"/>
    <s v="TT061"/>
    <x v="3"/>
    <s v="TIME"/>
    <n v="726"/>
    <n v="726"/>
    <n v="15"/>
    <s v="h"/>
    <x v="0"/>
  </r>
  <r>
    <x v="5"/>
    <s v="TT061"/>
    <n v="29700"/>
    <n v="394"/>
    <s v="TT061"/>
    <x v="6"/>
    <s v="TIME"/>
    <n v="878"/>
    <n v="878"/>
    <n v="34"/>
    <s v="h"/>
    <x v="5"/>
  </r>
  <r>
    <x v="5"/>
    <s v="TT061"/>
    <n v="26171"/>
    <n v="394"/>
    <s v="TT061"/>
    <x v="0"/>
    <s v="TIME"/>
    <n v="711"/>
    <n v="711"/>
    <n v="48"/>
    <s v="h"/>
    <x v="0"/>
  </r>
  <r>
    <x v="5"/>
    <s v="TT061"/>
    <n v="28006"/>
    <n v="394"/>
    <s v="TT061"/>
    <x v="10"/>
    <s v="TIME"/>
    <n v="776"/>
    <n v="776"/>
    <n v="50"/>
    <s v="h"/>
    <x v="9"/>
  </r>
  <r>
    <x v="5"/>
    <s v="TT061"/>
    <n v="28903"/>
    <n v="394"/>
    <s v="TT061"/>
    <x v="5"/>
    <s v="TIME"/>
    <n v="844"/>
    <n v="844"/>
    <n v="68"/>
    <s v="h"/>
    <x v="4"/>
  </r>
  <r>
    <x v="5"/>
    <s v="TT061"/>
    <n v="25159"/>
    <n v="394"/>
    <s v="TT061"/>
    <x v="1"/>
    <s v="TIME"/>
    <n v="663"/>
    <n v="663"/>
    <n v="70"/>
    <s v="h"/>
    <x v="1"/>
  </r>
  <r>
    <x v="5"/>
    <s v="TT061"/>
    <n v="27268"/>
    <n v="394"/>
    <s v="TT061"/>
    <x v="15"/>
    <s v="TIME"/>
    <n v="673"/>
    <n v="673"/>
    <n v="5"/>
    <s v="h"/>
    <x v="1"/>
  </r>
  <r>
    <x v="5"/>
    <s v="TT061"/>
    <n v="27223"/>
    <n v="394"/>
    <s v="TT061"/>
    <x v="12"/>
    <s v="TIME"/>
    <n v="668"/>
    <n v="668"/>
    <n v="5"/>
    <s v="h"/>
    <x v="1"/>
  </r>
  <r>
    <x v="5"/>
    <s v="TT061"/>
    <n v="27296"/>
    <n v="394"/>
    <s v="TT061"/>
    <x v="11"/>
    <s v="TIME"/>
    <n v="689"/>
    <n v="689"/>
    <n v="16"/>
    <s v="h"/>
    <x v="1"/>
  </r>
  <r>
    <x v="5"/>
    <s v="TT061"/>
    <n v="23423"/>
    <n v="394"/>
    <s v="TT061"/>
    <x v="2"/>
    <s v="TIME"/>
    <n v="593"/>
    <n v="593"/>
    <n v="28"/>
    <s v="h"/>
    <x v="2"/>
  </r>
  <r>
    <x v="5"/>
    <s v="TT061"/>
    <n v="24331"/>
    <n v="394"/>
    <s v="TT061"/>
    <x v="7"/>
    <s v="TIME"/>
    <n v="593"/>
    <n v="593"/>
    <n v="0"/>
    <s v="h"/>
    <x v="6"/>
  </r>
  <r>
    <x v="5"/>
    <s v="TT062"/>
    <n v="32828"/>
    <n v="395"/>
    <s v="TT062"/>
    <x v="8"/>
    <s v="TIME"/>
    <n v="771"/>
    <n v="771"/>
    <n v="0"/>
    <s v="h"/>
    <x v="7"/>
  </r>
  <r>
    <x v="5"/>
    <s v="TT062"/>
    <n v="30821"/>
    <n v="395"/>
    <s v="TT062"/>
    <x v="9"/>
    <s v="TIME"/>
    <n v="725"/>
    <n v="725"/>
    <n v="0"/>
    <s v="h"/>
    <x v="8"/>
  </r>
  <r>
    <x v="5"/>
    <s v="TT062"/>
    <n v="31837"/>
    <n v="395"/>
    <s v="TT062"/>
    <x v="4"/>
    <s v="TIME"/>
    <n v="771"/>
    <n v="771"/>
    <n v="46"/>
    <s v="h"/>
    <x v="3"/>
  </r>
  <r>
    <x v="5"/>
    <s v="TT062"/>
    <n v="27016"/>
    <n v="395"/>
    <s v="TT062"/>
    <x v="3"/>
    <s v="TIME"/>
    <n v="624"/>
    <n v="624"/>
    <n v="6"/>
    <s v="h"/>
    <x v="0"/>
  </r>
  <r>
    <x v="5"/>
    <s v="TT062"/>
    <n v="29702"/>
    <n v="395"/>
    <s v="TT062"/>
    <x v="6"/>
    <s v="TIME"/>
    <n v="725"/>
    <n v="725"/>
    <n v="35"/>
    <s v="h"/>
    <x v="5"/>
  </r>
  <r>
    <x v="5"/>
    <s v="TT062"/>
    <n v="25161"/>
    <n v="395"/>
    <s v="TT062"/>
    <x v="1"/>
    <s v="TIME"/>
    <n v="618"/>
    <n v="618"/>
    <n v="29"/>
    <s v="h"/>
    <x v="1"/>
  </r>
  <r>
    <x v="5"/>
    <s v="TT062"/>
    <n v="28008"/>
    <n v="395"/>
    <s v="TT062"/>
    <x v="10"/>
    <s v="TIME"/>
    <n v="672"/>
    <n v="672"/>
    <n v="48"/>
    <s v="h"/>
    <x v="9"/>
  </r>
  <r>
    <x v="5"/>
    <s v="TT062"/>
    <n v="24333"/>
    <n v="395"/>
    <s v="TT062"/>
    <x v="7"/>
    <s v="TIME"/>
    <n v="589"/>
    <n v="589"/>
    <n v="6"/>
    <s v="h"/>
    <x v="6"/>
  </r>
  <r>
    <x v="5"/>
    <s v="TT062"/>
    <n v="28905"/>
    <n v="395"/>
    <s v="TT062"/>
    <x v="5"/>
    <s v="TIME"/>
    <n v="690"/>
    <n v="690"/>
    <n v="18"/>
    <s v="h"/>
    <x v="4"/>
  </r>
  <r>
    <x v="5"/>
    <s v="TT062"/>
    <n v="23425"/>
    <n v="395"/>
    <s v="TT062"/>
    <x v="2"/>
    <s v="TIME"/>
    <n v="583"/>
    <n v="583"/>
    <n v="0"/>
    <s v="h"/>
    <x v="2"/>
  </r>
  <r>
    <x v="5"/>
    <s v="TT062"/>
    <n v="26173"/>
    <n v="395"/>
    <s v="TT062"/>
    <x v="0"/>
    <s v="TIME"/>
    <n v="618"/>
    <n v="618"/>
    <n v="0"/>
    <s v="h"/>
    <x v="0"/>
  </r>
  <r>
    <x v="5"/>
    <s v="TT063"/>
    <n v="32830"/>
    <n v="396"/>
    <s v="TT063"/>
    <x v="8"/>
    <s v="TIME"/>
    <n v="261"/>
    <n v="261"/>
    <n v="0"/>
    <s v="h"/>
    <x v="7"/>
  </r>
  <r>
    <x v="5"/>
    <s v="TT063"/>
    <n v="30823"/>
    <n v="396"/>
    <s v="TT063"/>
    <x v="9"/>
    <s v="TIME"/>
    <n v="261"/>
    <n v="261"/>
    <n v="0"/>
    <s v="h"/>
    <x v="8"/>
  </r>
  <r>
    <x v="5"/>
    <s v="TT063"/>
    <n v="31839"/>
    <n v="396"/>
    <s v="TT063"/>
    <x v="4"/>
    <s v="TIME"/>
    <n v="261"/>
    <n v="261"/>
    <n v="0"/>
    <s v="h"/>
    <x v="3"/>
  </r>
  <r>
    <x v="5"/>
    <s v="TT063"/>
    <n v="27018"/>
    <n v="396"/>
    <s v="TT063"/>
    <x v="3"/>
    <s v="TIME"/>
    <n v="261"/>
    <n v="261"/>
    <n v="1"/>
    <s v="h"/>
    <x v="0"/>
  </r>
  <r>
    <x v="5"/>
    <s v="TT063"/>
    <n v="25163"/>
    <n v="396"/>
    <s v="TT063"/>
    <x v="1"/>
    <s v="TIME"/>
    <n v="260"/>
    <n v="260"/>
    <n v="46"/>
    <s v="h"/>
    <x v="1"/>
  </r>
  <r>
    <x v="5"/>
    <s v="TT063"/>
    <n v="24335"/>
    <n v="396"/>
    <s v="TT063"/>
    <x v="7"/>
    <s v="TIME"/>
    <n v="201"/>
    <n v="201"/>
    <n v="3"/>
    <s v="h"/>
    <x v="6"/>
  </r>
  <r>
    <x v="5"/>
    <s v="TT063"/>
    <n v="23427"/>
    <n v="396"/>
    <s v="TT063"/>
    <x v="2"/>
    <s v="TIME"/>
    <n v="198"/>
    <n v="198"/>
    <n v="0"/>
    <s v="h"/>
    <x v="2"/>
  </r>
  <r>
    <x v="5"/>
    <s v="TT063"/>
    <n v="26175"/>
    <n v="396"/>
    <s v="TT063"/>
    <x v="0"/>
    <s v="TIME"/>
    <n v="260"/>
    <n v="260"/>
    <n v="0"/>
    <s v="h"/>
    <x v="0"/>
  </r>
  <r>
    <x v="5"/>
    <s v="TT063"/>
    <n v="28010"/>
    <n v="396"/>
    <s v="TT063"/>
    <x v="10"/>
    <s v="TIME"/>
    <n v="261"/>
    <n v="261"/>
    <n v="0"/>
    <s v="h"/>
    <x v="9"/>
  </r>
  <r>
    <x v="5"/>
    <s v="TT063"/>
    <n v="28907"/>
    <n v="396"/>
    <s v="TT063"/>
    <x v="5"/>
    <s v="TIME"/>
    <n v="261"/>
    <n v="261"/>
    <n v="0"/>
    <s v="h"/>
    <x v="4"/>
  </r>
  <r>
    <x v="5"/>
    <s v="TT063"/>
    <n v="29704"/>
    <n v="396"/>
    <s v="TT063"/>
    <x v="6"/>
    <s v="TIME"/>
    <n v="261"/>
    <n v="261"/>
    <n v="0"/>
    <s v="h"/>
    <x v="5"/>
  </r>
  <r>
    <x v="5"/>
    <s v="TT064"/>
    <n v="32832"/>
    <n v="397"/>
    <s v="TT064"/>
    <x v="8"/>
    <s v="TIME"/>
    <n v="209"/>
    <n v="209"/>
    <n v="0"/>
    <s v="h"/>
    <x v="7"/>
  </r>
  <r>
    <x v="5"/>
    <s v="TT064"/>
    <n v="30825"/>
    <n v="397"/>
    <s v="TT064"/>
    <x v="9"/>
    <s v="TIME"/>
    <n v="170"/>
    <n v="170"/>
    <n v="0"/>
    <s v="h"/>
    <x v="8"/>
  </r>
  <r>
    <x v="5"/>
    <s v="TT064"/>
    <n v="31841"/>
    <n v="397"/>
    <s v="TT064"/>
    <x v="4"/>
    <s v="TIME"/>
    <n v="209"/>
    <n v="209"/>
    <n v="39"/>
    <s v="h"/>
    <x v="3"/>
  </r>
  <r>
    <x v="5"/>
    <s v="TT064"/>
    <n v="27020"/>
    <n v="397"/>
    <s v="TT064"/>
    <x v="3"/>
    <s v="TIME"/>
    <n v="133"/>
    <n v="133"/>
    <n v="0"/>
    <s v="h"/>
    <x v="0"/>
  </r>
  <r>
    <x v="5"/>
    <s v="TT064"/>
    <n v="29706"/>
    <n v="397"/>
    <s v="TT064"/>
    <x v="6"/>
    <s v="TIME"/>
    <n v="170"/>
    <n v="170"/>
    <n v="37"/>
    <s v="h"/>
    <x v="5"/>
  </r>
  <r>
    <x v="5"/>
    <s v="TT064"/>
    <n v="23429"/>
    <n v="397"/>
    <s v="TT064"/>
    <x v="2"/>
    <s v="TIME"/>
    <n v="133"/>
    <n v="133"/>
    <n v="0"/>
    <s v="h"/>
    <x v="2"/>
  </r>
  <r>
    <x v="5"/>
    <s v="TT064"/>
    <n v="28909"/>
    <n v="397"/>
    <s v="TT064"/>
    <x v="5"/>
    <s v="TIME"/>
    <n v="133"/>
    <n v="133"/>
    <n v="0"/>
    <s v="h"/>
    <x v="4"/>
  </r>
  <r>
    <x v="5"/>
    <s v="TT064"/>
    <n v="28012"/>
    <n v="397"/>
    <s v="TT064"/>
    <x v="10"/>
    <s v="TIME"/>
    <n v="133"/>
    <n v="133"/>
    <n v="0"/>
    <s v="h"/>
    <x v="9"/>
  </r>
  <r>
    <x v="5"/>
    <s v="TT064"/>
    <n v="26177"/>
    <n v="397"/>
    <s v="TT064"/>
    <x v="0"/>
    <s v="TIME"/>
    <n v="133"/>
    <n v="133"/>
    <n v="0"/>
    <s v="h"/>
    <x v="0"/>
  </r>
  <r>
    <x v="5"/>
    <s v="TT064"/>
    <n v="25165"/>
    <n v="397"/>
    <s v="TT064"/>
    <x v="1"/>
    <s v="TIME"/>
    <n v="133"/>
    <n v="133"/>
    <n v="0"/>
    <s v="h"/>
    <x v="1"/>
  </r>
  <r>
    <x v="5"/>
    <s v="TT064"/>
    <n v="24337"/>
    <n v="397"/>
    <s v="TT064"/>
    <x v="7"/>
    <s v="TIME"/>
    <n v="133"/>
    <n v="133"/>
    <n v="0"/>
    <s v="h"/>
    <x v="6"/>
  </r>
  <r>
    <x v="5"/>
    <s v="TT065"/>
    <n v="32834"/>
    <n v="398"/>
    <s v="TT065"/>
    <x v="8"/>
    <s v="TIME"/>
    <n v="5"/>
    <n v="5"/>
    <n v="0"/>
    <s v="h"/>
    <x v="7"/>
  </r>
  <r>
    <x v="5"/>
    <s v="TT065"/>
    <n v="30827"/>
    <n v="398"/>
    <s v="TT065"/>
    <x v="9"/>
    <s v="TIME"/>
    <n v="5"/>
    <n v="5"/>
    <n v="0"/>
    <s v="h"/>
    <x v="8"/>
  </r>
  <r>
    <x v="5"/>
    <s v="TT065"/>
    <n v="31843"/>
    <n v="398"/>
    <s v="TT065"/>
    <x v="4"/>
    <s v="TIME"/>
    <n v="5"/>
    <n v="5"/>
    <n v="0"/>
    <s v="h"/>
    <x v="3"/>
  </r>
  <r>
    <x v="5"/>
    <s v="TT065"/>
    <n v="27022"/>
    <n v="398"/>
    <s v="TT065"/>
    <x v="3"/>
    <s v="TIME"/>
    <n v="5"/>
    <n v="5"/>
    <n v="2"/>
    <s v="h"/>
    <x v="0"/>
  </r>
  <r>
    <x v="5"/>
    <s v="TT065"/>
    <n v="23431"/>
    <n v="398"/>
    <s v="TT065"/>
    <x v="2"/>
    <s v="TIME"/>
    <n v="3"/>
    <n v="3"/>
    <n v="0"/>
    <s v="h"/>
    <x v="2"/>
  </r>
  <r>
    <x v="5"/>
    <s v="TT065"/>
    <n v="29708"/>
    <n v="398"/>
    <s v="TT065"/>
    <x v="6"/>
    <s v="TIME"/>
    <n v="5"/>
    <n v="5"/>
    <n v="0"/>
    <s v="h"/>
    <x v="5"/>
  </r>
  <r>
    <x v="5"/>
    <s v="TT065"/>
    <n v="28911"/>
    <n v="398"/>
    <s v="TT065"/>
    <x v="5"/>
    <s v="TIME"/>
    <n v="5"/>
    <n v="5"/>
    <n v="0"/>
    <s v="h"/>
    <x v="4"/>
  </r>
  <r>
    <x v="5"/>
    <s v="TT065"/>
    <n v="28014"/>
    <n v="398"/>
    <s v="TT065"/>
    <x v="10"/>
    <s v="TIME"/>
    <n v="5"/>
    <n v="5"/>
    <n v="0"/>
    <s v="h"/>
    <x v="9"/>
  </r>
  <r>
    <x v="5"/>
    <s v="TT065"/>
    <n v="25167"/>
    <n v="398"/>
    <s v="TT065"/>
    <x v="1"/>
    <s v="TIME"/>
    <n v="3"/>
    <n v="3"/>
    <n v="0"/>
    <s v="h"/>
    <x v="1"/>
  </r>
  <r>
    <x v="5"/>
    <s v="TT065"/>
    <n v="24339"/>
    <n v="398"/>
    <s v="TT065"/>
    <x v="7"/>
    <s v="TIME"/>
    <n v="3"/>
    <n v="3"/>
    <n v="0"/>
    <s v="h"/>
    <x v="6"/>
  </r>
  <r>
    <x v="5"/>
    <s v="TT065"/>
    <n v="26179"/>
    <n v="398"/>
    <s v="TT065"/>
    <x v="0"/>
    <s v="TIME"/>
    <n v="3"/>
    <n v="3"/>
    <n v="0"/>
    <s v="h"/>
    <x v="0"/>
  </r>
  <r>
    <x v="5"/>
    <s v="TT066"/>
    <n v="32836"/>
    <n v="399"/>
    <s v="TT066"/>
    <x v="8"/>
    <s v="TIME"/>
    <n v="5"/>
    <n v="5"/>
    <n v="0"/>
    <s v="h"/>
    <x v="7"/>
  </r>
  <r>
    <x v="5"/>
    <s v="TT066"/>
    <n v="30829"/>
    <n v="399"/>
    <s v="TT066"/>
    <x v="9"/>
    <s v="TIME"/>
    <n v="5"/>
    <n v="5"/>
    <n v="0"/>
    <s v="h"/>
    <x v="8"/>
  </r>
  <r>
    <x v="5"/>
    <s v="TT066"/>
    <n v="31845"/>
    <n v="399"/>
    <s v="TT066"/>
    <x v="4"/>
    <s v="TIME"/>
    <n v="5"/>
    <n v="5"/>
    <n v="0"/>
    <s v="h"/>
    <x v="3"/>
  </r>
  <r>
    <x v="5"/>
    <s v="TT066"/>
    <n v="27024"/>
    <n v="399"/>
    <s v="TT066"/>
    <x v="3"/>
    <s v="TIME"/>
    <n v="5"/>
    <n v="5"/>
    <n v="1"/>
    <s v="h"/>
    <x v="0"/>
  </r>
  <r>
    <x v="5"/>
    <s v="TT066"/>
    <n v="23433"/>
    <n v="399"/>
    <s v="TT066"/>
    <x v="2"/>
    <s v="TIME"/>
    <n v="4"/>
    <n v="4"/>
    <n v="0"/>
    <s v="h"/>
    <x v="2"/>
  </r>
  <r>
    <x v="5"/>
    <s v="TT066"/>
    <n v="29710"/>
    <n v="399"/>
    <s v="TT066"/>
    <x v="6"/>
    <s v="TIME"/>
    <n v="5"/>
    <n v="5"/>
    <n v="0"/>
    <s v="h"/>
    <x v="5"/>
  </r>
  <r>
    <x v="5"/>
    <s v="TT066"/>
    <n v="28913"/>
    <n v="399"/>
    <s v="TT066"/>
    <x v="5"/>
    <s v="TIME"/>
    <n v="5"/>
    <n v="5"/>
    <n v="0"/>
    <s v="h"/>
    <x v="4"/>
  </r>
  <r>
    <x v="5"/>
    <s v="TT066"/>
    <n v="28016"/>
    <n v="399"/>
    <s v="TT066"/>
    <x v="10"/>
    <s v="TIME"/>
    <n v="5"/>
    <n v="5"/>
    <n v="0"/>
    <s v="h"/>
    <x v="9"/>
  </r>
  <r>
    <x v="5"/>
    <s v="TT066"/>
    <n v="26181"/>
    <n v="399"/>
    <s v="TT066"/>
    <x v="0"/>
    <s v="TIME"/>
    <n v="4"/>
    <n v="4"/>
    <n v="0"/>
    <s v="h"/>
    <x v="0"/>
  </r>
  <r>
    <x v="5"/>
    <s v="TT066"/>
    <n v="25169"/>
    <n v="399"/>
    <s v="TT066"/>
    <x v="1"/>
    <s v="TIME"/>
    <n v="4"/>
    <n v="4"/>
    <n v="0"/>
    <s v="h"/>
    <x v="1"/>
  </r>
  <r>
    <x v="5"/>
    <s v="TT066"/>
    <n v="24341"/>
    <n v="399"/>
    <s v="TT066"/>
    <x v="7"/>
    <s v="TIME"/>
    <n v="4"/>
    <n v="4"/>
    <n v="0"/>
    <s v="h"/>
    <x v="6"/>
  </r>
  <r>
    <x v="5"/>
    <s v="TT067"/>
    <n v="32838"/>
    <n v="400"/>
    <s v="TT067"/>
    <x v="8"/>
    <s v="TIME"/>
    <n v="6"/>
    <n v="6"/>
    <n v="0"/>
    <s v="h"/>
    <x v="7"/>
  </r>
  <r>
    <x v="5"/>
    <s v="TT067"/>
    <n v="30831"/>
    <n v="400"/>
    <s v="TT067"/>
    <x v="9"/>
    <s v="TIME"/>
    <n v="6"/>
    <n v="6"/>
    <n v="0"/>
    <s v="h"/>
    <x v="8"/>
  </r>
  <r>
    <x v="5"/>
    <s v="TT067"/>
    <n v="31847"/>
    <n v="400"/>
    <s v="TT067"/>
    <x v="4"/>
    <s v="TIME"/>
    <n v="6"/>
    <n v="6"/>
    <n v="0"/>
    <s v="h"/>
    <x v="3"/>
  </r>
  <r>
    <x v="5"/>
    <s v="TT067"/>
    <n v="27026"/>
    <n v="400"/>
    <s v="TT067"/>
    <x v="3"/>
    <s v="TIME"/>
    <n v="6"/>
    <n v="6"/>
    <n v="2"/>
    <s v="h"/>
    <x v="0"/>
  </r>
  <r>
    <x v="5"/>
    <s v="TT067"/>
    <n v="29712"/>
    <n v="400"/>
    <s v="TT067"/>
    <x v="6"/>
    <s v="TIME"/>
    <n v="6"/>
    <n v="6"/>
    <n v="0"/>
    <s v="h"/>
    <x v="5"/>
  </r>
  <r>
    <x v="5"/>
    <s v="TT067"/>
    <n v="28915"/>
    <n v="400"/>
    <s v="TT067"/>
    <x v="5"/>
    <s v="TIME"/>
    <n v="6"/>
    <n v="6"/>
    <n v="0"/>
    <s v="h"/>
    <x v="4"/>
  </r>
  <r>
    <x v="5"/>
    <s v="TT067"/>
    <n v="23435"/>
    <n v="400"/>
    <s v="TT067"/>
    <x v="2"/>
    <s v="TIME"/>
    <n v="4"/>
    <n v="4"/>
    <n v="0"/>
    <s v="h"/>
    <x v="2"/>
  </r>
  <r>
    <x v="5"/>
    <s v="TT067"/>
    <n v="28018"/>
    <n v="400"/>
    <s v="TT067"/>
    <x v="10"/>
    <s v="TIME"/>
    <n v="6"/>
    <n v="6"/>
    <n v="0"/>
    <s v="h"/>
    <x v="9"/>
  </r>
  <r>
    <x v="5"/>
    <s v="TT067"/>
    <n v="26183"/>
    <n v="400"/>
    <s v="TT067"/>
    <x v="0"/>
    <s v="TIME"/>
    <n v="4"/>
    <n v="4"/>
    <n v="0"/>
    <s v="h"/>
    <x v="0"/>
  </r>
  <r>
    <x v="5"/>
    <s v="TT067"/>
    <n v="24343"/>
    <n v="400"/>
    <s v="TT067"/>
    <x v="7"/>
    <s v="TIME"/>
    <n v="4"/>
    <n v="4"/>
    <n v="0"/>
    <s v="h"/>
    <x v="6"/>
  </r>
  <r>
    <x v="5"/>
    <s v="TT067"/>
    <n v="25171"/>
    <n v="400"/>
    <s v="TT067"/>
    <x v="1"/>
    <s v="TIME"/>
    <n v="4"/>
    <n v="4"/>
    <n v="0"/>
    <s v="h"/>
    <x v="1"/>
  </r>
  <r>
    <x v="5"/>
    <s v="TT068"/>
    <n v="32840"/>
    <n v="401"/>
    <s v="TT068"/>
    <x v="8"/>
    <s v="TIME"/>
    <n v="114"/>
    <n v="114"/>
    <n v="12"/>
    <s v="h"/>
    <x v="7"/>
  </r>
  <r>
    <x v="5"/>
    <s v="TT068"/>
    <n v="30833"/>
    <n v="401"/>
    <s v="TT068"/>
    <x v="9"/>
    <s v="TIME"/>
    <n v="58"/>
    <n v="58"/>
    <n v="0"/>
    <s v="h"/>
    <x v="8"/>
  </r>
  <r>
    <x v="5"/>
    <s v="TT068"/>
    <n v="31849"/>
    <n v="401"/>
    <s v="TT068"/>
    <x v="4"/>
    <s v="TIME"/>
    <n v="102"/>
    <n v="102"/>
    <n v="44"/>
    <s v="h"/>
    <x v="3"/>
  </r>
  <r>
    <x v="5"/>
    <s v="TT068"/>
    <n v="27028"/>
    <n v="401"/>
    <s v="TT068"/>
    <x v="3"/>
    <s v="TIME"/>
    <n v="5"/>
    <n v="5"/>
    <n v="2"/>
    <s v="h"/>
    <x v="0"/>
  </r>
  <r>
    <x v="5"/>
    <s v="TT068"/>
    <n v="29714"/>
    <n v="401"/>
    <s v="TT068"/>
    <x v="6"/>
    <s v="TIME"/>
    <n v="58"/>
    <n v="58"/>
    <n v="34"/>
    <s v="h"/>
    <x v="5"/>
  </r>
  <r>
    <x v="5"/>
    <s v="TT068"/>
    <n v="28917"/>
    <n v="401"/>
    <s v="TT068"/>
    <x v="5"/>
    <s v="TIME"/>
    <n v="24"/>
    <n v="24"/>
    <n v="19"/>
    <s v="h"/>
    <x v="4"/>
  </r>
  <r>
    <x v="5"/>
    <s v="TT068"/>
    <n v="28020"/>
    <n v="401"/>
    <s v="TT068"/>
    <x v="10"/>
    <s v="TIME"/>
    <n v="5"/>
    <n v="5"/>
    <n v="0"/>
    <s v="h"/>
    <x v="9"/>
  </r>
  <r>
    <x v="5"/>
    <s v="TT068"/>
    <n v="26185"/>
    <n v="401"/>
    <s v="TT068"/>
    <x v="0"/>
    <s v="TIME"/>
    <n v="3"/>
    <n v="3"/>
    <n v="0"/>
    <s v="h"/>
    <x v="0"/>
  </r>
  <r>
    <x v="5"/>
    <s v="TT068"/>
    <n v="25173"/>
    <n v="401"/>
    <s v="TT068"/>
    <x v="1"/>
    <s v="TIME"/>
    <n v="3"/>
    <n v="3"/>
    <n v="0"/>
    <s v="h"/>
    <x v="1"/>
  </r>
  <r>
    <x v="5"/>
    <s v="TT068"/>
    <n v="24345"/>
    <n v="401"/>
    <s v="TT068"/>
    <x v="7"/>
    <s v="TIME"/>
    <n v="3"/>
    <n v="3"/>
    <n v="0"/>
    <s v="h"/>
    <x v="6"/>
  </r>
  <r>
    <x v="5"/>
    <s v="TT068"/>
    <n v="23437"/>
    <n v="401"/>
    <s v="TT068"/>
    <x v="2"/>
    <s v="TIME"/>
    <n v="3"/>
    <n v="3"/>
    <n v="0"/>
    <s v="h"/>
    <x v="2"/>
  </r>
  <r>
    <x v="5"/>
    <s v="TT069"/>
    <n v="32842"/>
    <n v="402"/>
    <s v="TT069"/>
    <x v="8"/>
    <s v="TIME"/>
    <n v="6"/>
    <n v="6"/>
    <n v="0"/>
    <s v="h"/>
    <x v="7"/>
  </r>
  <r>
    <x v="5"/>
    <s v="TT069"/>
    <n v="30835"/>
    <n v="402"/>
    <s v="TT069"/>
    <x v="9"/>
    <s v="TIME"/>
    <n v="6"/>
    <n v="6"/>
    <n v="0"/>
    <s v="h"/>
    <x v="8"/>
  </r>
  <r>
    <x v="5"/>
    <s v="TT069"/>
    <n v="31851"/>
    <n v="402"/>
    <s v="TT069"/>
    <x v="4"/>
    <s v="TIME"/>
    <n v="6"/>
    <n v="6"/>
    <n v="0"/>
    <s v="h"/>
    <x v="3"/>
  </r>
  <r>
    <x v="5"/>
    <s v="TT069"/>
    <n v="27030"/>
    <n v="402"/>
    <s v="TT069"/>
    <x v="3"/>
    <s v="TIME"/>
    <n v="6"/>
    <n v="6"/>
    <n v="3"/>
    <s v="h"/>
    <x v="0"/>
  </r>
  <r>
    <x v="5"/>
    <s v="TT069"/>
    <n v="29716"/>
    <n v="402"/>
    <s v="TT069"/>
    <x v="6"/>
    <s v="TIME"/>
    <n v="6"/>
    <n v="6"/>
    <n v="0"/>
    <s v="h"/>
    <x v="5"/>
  </r>
  <r>
    <x v="5"/>
    <s v="TT069"/>
    <n v="28919"/>
    <n v="402"/>
    <s v="TT069"/>
    <x v="5"/>
    <s v="TIME"/>
    <n v="6"/>
    <n v="6"/>
    <n v="0"/>
    <s v="h"/>
    <x v="4"/>
  </r>
  <r>
    <x v="5"/>
    <s v="TT069"/>
    <n v="28022"/>
    <n v="402"/>
    <s v="TT069"/>
    <x v="10"/>
    <s v="TIME"/>
    <n v="6"/>
    <n v="6"/>
    <n v="0"/>
    <s v="h"/>
    <x v="9"/>
  </r>
  <r>
    <x v="5"/>
    <s v="TT069"/>
    <n v="26187"/>
    <n v="402"/>
    <s v="TT069"/>
    <x v="0"/>
    <s v="TIME"/>
    <n v="3"/>
    <n v="3"/>
    <n v="0"/>
    <s v="h"/>
    <x v="0"/>
  </r>
  <r>
    <x v="5"/>
    <s v="TT069"/>
    <n v="25175"/>
    <n v="402"/>
    <s v="TT069"/>
    <x v="1"/>
    <s v="TIME"/>
    <n v="3"/>
    <n v="3"/>
    <n v="0"/>
    <s v="h"/>
    <x v="1"/>
  </r>
  <r>
    <x v="5"/>
    <s v="TT069"/>
    <n v="24347"/>
    <n v="402"/>
    <s v="TT069"/>
    <x v="7"/>
    <s v="TIME"/>
    <n v="3"/>
    <n v="3"/>
    <n v="0"/>
    <s v="h"/>
    <x v="6"/>
  </r>
  <r>
    <x v="5"/>
    <s v="TT069"/>
    <n v="23439"/>
    <n v="402"/>
    <s v="TT069"/>
    <x v="2"/>
    <s v="TIME"/>
    <n v="3"/>
    <n v="3"/>
    <n v="0"/>
    <s v="h"/>
    <x v="2"/>
  </r>
  <r>
    <x v="5"/>
    <s v="TT070"/>
    <n v="32844"/>
    <n v="403"/>
    <s v="TT070"/>
    <x v="8"/>
    <s v="TIME"/>
    <n v="5"/>
    <n v="5"/>
    <n v="0"/>
    <s v="h"/>
    <x v="7"/>
  </r>
  <r>
    <x v="5"/>
    <s v="TT070"/>
    <n v="30837"/>
    <n v="403"/>
    <s v="TT070"/>
    <x v="9"/>
    <s v="TIME"/>
    <n v="5"/>
    <n v="5"/>
    <n v="0"/>
    <s v="h"/>
    <x v="8"/>
  </r>
  <r>
    <x v="5"/>
    <s v="TT070"/>
    <n v="31853"/>
    <n v="403"/>
    <s v="TT070"/>
    <x v="4"/>
    <s v="TIME"/>
    <n v="5"/>
    <n v="5"/>
    <n v="0"/>
    <s v="h"/>
    <x v="3"/>
  </r>
  <r>
    <x v="5"/>
    <s v="TT070"/>
    <n v="27032"/>
    <n v="403"/>
    <s v="TT070"/>
    <x v="3"/>
    <s v="TIME"/>
    <n v="5"/>
    <n v="5"/>
    <n v="2"/>
    <s v="h"/>
    <x v="0"/>
  </r>
  <r>
    <x v="5"/>
    <s v="TT070"/>
    <n v="26189"/>
    <n v="403"/>
    <s v="TT070"/>
    <x v="0"/>
    <s v="TIME"/>
    <n v="3"/>
    <n v="3"/>
    <n v="0"/>
    <s v="h"/>
    <x v="0"/>
  </r>
  <r>
    <x v="5"/>
    <s v="TT070"/>
    <n v="25177"/>
    <n v="403"/>
    <s v="TT070"/>
    <x v="1"/>
    <s v="TIME"/>
    <n v="3"/>
    <n v="3"/>
    <n v="0"/>
    <s v="h"/>
    <x v="1"/>
  </r>
  <r>
    <x v="5"/>
    <s v="TT070"/>
    <n v="24349"/>
    <n v="403"/>
    <s v="TT070"/>
    <x v="7"/>
    <s v="TIME"/>
    <n v="3"/>
    <n v="3"/>
    <n v="0"/>
    <s v="h"/>
    <x v="6"/>
  </r>
  <r>
    <x v="5"/>
    <s v="TT070"/>
    <n v="28024"/>
    <n v="403"/>
    <s v="TT070"/>
    <x v="10"/>
    <s v="TIME"/>
    <n v="5"/>
    <n v="5"/>
    <n v="0"/>
    <s v="h"/>
    <x v="9"/>
  </r>
  <r>
    <x v="5"/>
    <s v="TT070"/>
    <n v="28921"/>
    <n v="403"/>
    <s v="TT070"/>
    <x v="5"/>
    <s v="TIME"/>
    <n v="5"/>
    <n v="5"/>
    <n v="0"/>
    <s v="h"/>
    <x v="4"/>
  </r>
  <r>
    <x v="5"/>
    <s v="TT070"/>
    <n v="29718"/>
    <n v="403"/>
    <s v="TT070"/>
    <x v="6"/>
    <s v="TIME"/>
    <n v="5"/>
    <n v="5"/>
    <n v="0"/>
    <s v="h"/>
    <x v="5"/>
  </r>
  <r>
    <x v="5"/>
    <s v="TT070"/>
    <n v="23441"/>
    <n v="403"/>
    <s v="TT070"/>
    <x v="2"/>
    <s v="TIME"/>
    <n v="3"/>
    <n v="3"/>
    <n v="0"/>
    <s v="h"/>
    <x v="2"/>
  </r>
  <r>
    <x v="5"/>
    <s v="TT071"/>
    <n v="32846"/>
    <n v="404"/>
    <s v="TT071"/>
    <x v="8"/>
    <s v="TIME"/>
    <n v="66"/>
    <n v="66"/>
    <n v="0"/>
    <s v="h"/>
    <x v="7"/>
  </r>
  <r>
    <x v="5"/>
    <s v="TT071"/>
    <n v="30839"/>
    <n v="404"/>
    <s v="TT071"/>
    <x v="9"/>
    <s v="TIME"/>
    <n v="19"/>
    <n v="19"/>
    <n v="0"/>
    <s v="h"/>
    <x v="8"/>
  </r>
  <r>
    <x v="5"/>
    <s v="TT071"/>
    <n v="31855"/>
    <n v="404"/>
    <s v="TT071"/>
    <x v="4"/>
    <s v="TIME"/>
    <n v="66"/>
    <n v="66"/>
    <n v="47"/>
    <s v="h"/>
    <x v="3"/>
  </r>
  <r>
    <x v="5"/>
    <s v="TT071"/>
    <n v="27034"/>
    <n v="404"/>
    <s v="TT071"/>
    <x v="3"/>
    <s v="TIME"/>
    <n v="6"/>
    <n v="6"/>
    <n v="3"/>
    <s v="h"/>
    <x v="0"/>
  </r>
  <r>
    <x v="5"/>
    <s v="TT071"/>
    <n v="28923"/>
    <n v="404"/>
    <s v="TT071"/>
    <x v="5"/>
    <s v="TIME"/>
    <n v="19"/>
    <n v="19"/>
    <n v="13"/>
    <s v="h"/>
    <x v="4"/>
  </r>
  <r>
    <x v="5"/>
    <s v="TT071"/>
    <n v="29720"/>
    <n v="404"/>
    <s v="TT071"/>
    <x v="6"/>
    <s v="TIME"/>
    <n v="19"/>
    <n v="19"/>
    <n v="0"/>
    <s v="h"/>
    <x v="5"/>
  </r>
  <r>
    <x v="5"/>
    <s v="TT071"/>
    <n v="28026"/>
    <n v="404"/>
    <s v="TT071"/>
    <x v="10"/>
    <s v="TIME"/>
    <n v="6"/>
    <n v="6"/>
    <n v="0"/>
    <s v="h"/>
    <x v="9"/>
  </r>
  <r>
    <x v="5"/>
    <s v="TT071"/>
    <n v="26191"/>
    <n v="404"/>
    <s v="TT071"/>
    <x v="0"/>
    <s v="TIME"/>
    <n v="3"/>
    <n v="3"/>
    <n v="0"/>
    <s v="h"/>
    <x v="0"/>
  </r>
  <r>
    <x v="5"/>
    <s v="TT071"/>
    <n v="25179"/>
    <n v="404"/>
    <s v="TT071"/>
    <x v="1"/>
    <s v="TIME"/>
    <n v="3"/>
    <n v="3"/>
    <n v="0"/>
    <s v="h"/>
    <x v="1"/>
  </r>
  <r>
    <x v="5"/>
    <s v="TT071"/>
    <n v="24351"/>
    <n v="404"/>
    <s v="TT071"/>
    <x v="7"/>
    <s v="TIME"/>
    <n v="3"/>
    <n v="3"/>
    <n v="0"/>
    <s v="h"/>
    <x v="6"/>
  </r>
  <r>
    <x v="5"/>
    <s v="TT071"/>
    <n v="23443"/>
    <n v="404"/>
    <s v="TT071"/>
    <x v="2"/>
    <s v="TIME"/>
    <n v="3"/>
    <n v="3"/>
    <n v="0"/>
    <s v="h"/>
    <x v="2"/>
  </r>
  <r>
    <x v="5"/>
    <s v="TT072"/>
    <n v="32848"/>
    <n v="405"/>
    <s v="TT072"/>
    <x v="8"/>
    <s v="TIME"/>
    <n v="4"/>
    <n v="4"/>
    <n v="0"/>
    <s v="h"/>
    <x v="7"/>
  </r>
  <r>
    <x v="5"/>
    <s v="TT072"/>
    <n v="30841"/>
    <n v="405"/>
    <s v="TT072"/>
    <x v="9"/>
    <s v="TIME"/>
    <n v="4"/>
    <n v="4"/>
    <n v="0"/>
    <s v="h"/>
    <x v="8"/>
  </r>
  <r>
    <x v="5"/>
    <s v="TT072"/>
    <n v="31857"/>
    <n v="405"/>
    <s v="TT072"/>
    <x v="4"/>
    <s v="TIME"/>
    <n v="4"/>
    <n v="4"/>
    <n v="0"/>
    <s v="h"/>
    <x v="3"/>
  </r>
  <r>
    <x v="5"/>
    <s v="TT072"/>
    <n v="27036"/>
    <n v="405"/>
    <s v="TT072"/>
    <x v="3"/>
    <s v="TIME"/>
    <n v="4"/>
    <n v="4"/>
    <n v="1"/>
    <s v="h"/>
    <x v="0"/>
  </r>
  <r>
    <x v="5"/>
    <s v="TT072"/>
    <n v="29722"/>
    <n v="405"/>
    <s v="TT072"/>
    <x v="6"/>
    <s v="TIME"/>
    <n v="4"/>
    <n v="4"/>
    <n v="0"/>
    <s v="h"/>
    <x v="5"/>
  </r>
  <r>
    <x v="5"/>
    <s v="TT072"/>
    <n v="28028"/>
    <n v="405"/>
    <s v="TT072"/>
    <x v="10"/>
    <s v="TIME"/>
    <n v="4"/>
    <n v="4"/>
    <n v="0"/>
    <s v="h"/>
    <x v="9"/>
  </r>
  <r>
    <x v="5"/>
    <s v="TT072"/>
    <n v="26193"/>
    <n v="405"/>
    <s v="TT072"/>
    <x v="0"/>
    <s v="TIME"/>
    <n v="3"/>
    <n v="3"/>
    <n v="0"/>
    <s v="h"/>
    <x v="0"/>
  </r>
  <r>
    <x v="5"/>
    <s v="TT072"/>
    <n v="25181"/>
    <n v="405"/>
    <s v="TT072"/>
    <x v="1"/>
    <s v="TIME"/>
    <n v="3"/>
    <n v="3"/>
    <n v="0"/>
    <s v="h"/>
    <x v="1"/>
  </r>
  <r>
    <x v="5"/>
    <s v="TT072"/>
    <n v="24353"/>
    <n v="405"/>
    <s v="TT072"/>
    <x v="7"/>
    <s v="TIME"/>
    <n v="3"/>
    <n v="3"/>
    <n v="0"/>
    <s v="h"/>
    <x v="6"/>
  </r>
  <r>
    <x v="5"/>
    <s v="TT072"/>
    <n v="28925"/>
    <n v="405"/>
    <s v="TT072"/>
    <x v="5"/>
    <s v="TIME"/>
    <n v="4"/>
    <n v="4"/>
    <n v="0"/>
    <s v="h"/>
    <x v="4"/>
  </r>
  <r>
    <x v="5"/>
    <s v="TT072"/>
    <n v="23445"/>
    <n v="405"/>
    <s v="TT072"/>
    <x v="2"/>
    <s v="TIME"/>
    <n v="3"/>
    <n v="3"/>
    <n v="0"/>
    <s v="h"/>
    <x v="2"/>
  </r>
  <r>
    <x v="5"/>
    <s v="TT073"/>
    <n v="32850"/>
    <n v="406"/>
    <s v="TT073"/>
    <x v="8"/>
    <s v="TIME"/>
    <n v="4"/>
    <n v="4"/>
    <n v="0"/>
    <s v="h"/>
    <x v="7"/>
  </r>
  <r>
    <x v="5"/>
    <s v="TT073"/>
    <n v="31859"/>
    <n v="406"/>
    <s v="TT073"/>
    <x v="4"/>
    <s v="TIME"/>
    <n v="4"/>
    <n v="4"/>
    <n v="0"/>
    <s v="h"/>
    <x v="3"/>
  </r>
  <r>
    <x v="5"/>
    <s v="TT073"/>
    <n v="30843"/>
    <n v="406"/>
    <s v="TT073"/>
    <x v="9"/>
    <s v="TIME"/>
    <n v="4"/>
    <n v="4"/>
    <n v="0"/>
    <s v="h"/>
    <x v="8"/>
  </r>
  <r>
    <x v="5"/>
    <s v="TT073"/>
    <n v="27038"/>
    <n v="406"/>
    <s v="TT073"/>
    <x v="3"/>
    <s v="TIME"/>
    <n v="4"/>
    <n v="4"/>
    <n v="1"/>
    <s v="h"/>
    <x v="0"/>
  </r>
  <r>
    <x v="5"/>
    <s v="TT073"/>
    <n v="29724"/>
    <n v="406"/>
    <s v="TT073"/>
    <x v="6"/>
    <s v="TIME"/>
    <n v="4"/>
    <n v="4"/>
    <n v="0"/>
    <s v="h"/>
    <x v="5"/>
  </r>
  <r>
    <x v="5"/>
    <s v="TT073"/>
    <n v="28927"/>
    <n v="406"/>
    <s v="TT073"/>
    <x v="5"/>
    <s v="TIME"/>
    <n v="4"/>
    <n v="4"/>
    <n v="0"/>
    <s v="h"/>
    <x v="4"/>
  </r>
  <r>
    <x v="5"/>
    <s v="TT073"/>
    <n v="28030"/>
    <n v="406"/>
    <s v="TT073"/>
    <x v="10"/>
    <s v="TIME"/>
    <n v="4"/>
    <n v="4"/>
    <n v="0"/>
    <s v="h"/>
    <x v="9"/>
  </r>
  <r>
    <x v="5"/>
    <s v="TT073"/>
    <n v="26195"/>
    <n v="406"/>
    <s v="TT073"/>
    <x v="0"/>
    <s v="TIME"/>
    <n v="3"/>
    <n v="3"/>
    <n v="0"/>
    <s v="h"/>
    <x v="0"/>
  </r>
  <r>
    <x v="5"/>
    <s v="TT073"/>
    <n v="25183"/>
    <n v="406"/>
    <s v="TT073"/>
    <x v="1"/>
    <s v="TIME"/>
    <n v="3"/>
    <n v="3"/>
    <n v="0"/>
    <s v="h"/>
    <x v="1"/>
  </r>
  <r>
    <x v="5"/>
    <s v="TT073"/>
    <n v="24355"/>
    <n v="406"/>
    <s v="TT073"/>
    <x v="7"/>
    <s v="TIME"/>
    <n v="3"/>
    <n v="3"/>
    <n v="0"/>
    <s v="h"/>
    <x v="6"/>
  </r>
  <r>
    <x v="5"/>
    <s v="TT073"/>
    <n v="23447"/>
    <n v="406"/>
    <s v="TT073"/>
    <x v="2"/>
    <s v="TIME"/>
    <n v="3"/>
    <n v="3"/>
    <n v="0"/>
    <s v="h"/>
    <x v="2"/>
  </r>
  <r>
    <x v="5"/>
    <s v="TT074"/>
    <n v="32852"/>
    <n v="407"/>
    <s v="TT074"/>
    <x v="8"/>
    <s v="TIME"/>
    <n v="4"/>
    <n v="4"/>
    <n v="0"/>
    <s v="h"/>
    <x v="7"/>
  </r>
  <r>
    <x v="5"/>
    <s v="TT074"/>
    <n v="30845"/>
    <n v="407"/>
    <s v="TT074"/>
    <x v="9"/>
    <s v="TIME"/>
    <n v="4"/>
    <n v="4"/>
    <n v="0"/>
    <s v="h"/>
    <x v="8"/>
  </r>
  <r>
    <x v="5"/>
    <s v="TT074"/>
    <n v="31861"/>
    <n v="407"/>
    <s v="TT074"/>
    <x v="4"/>
    <s v="TIME"/>
    <n v="4"/>
    <n v="4"/>
    <n v="0"/>
    <s v="h"/>
    <x v="3"/>
  </r>
  <r>
    <x v="5"/>
    <s v="TT074"/>
    <n v="27040"/>
    <n v="407"/>
    <s v="TT074"/>
    <x v="3"/>
    <s v="TIME"/>
    <n v="4"/>
    <n v="4"/>
    <n v="1"/>
    <s v="h"/>
    <x v="0"/>
  </r>
  <r>
    <x v="5"/>
    <s v="TT074"/>
    <n v="25185"/>
    <n v="407"/>
    <s v="TT074"/>
    <x v="1"/>
    <s v="TIME"/>
    <n v="3"/>
    <n v="3"/>
    <n v="0"/>
    <s v="h"/>
    <x v="1"/>
  </r>
  <r>
    <x v="5"/>
    <s v="TT074"/>
    <n v="24357"/>
    <n v="407"/>
    <s v="TT074"/>
    <x v="7"/>
    <s v="TIME"/>
    <n v="3"/>
    <n v="3"/>
    <n v="0"/>
    <s v="h"/>
    <x v="6"/>
  </r>
  <r>
    <x v="5"/>
    <s v="TT074"/>
    <n v="26197"/>
    <n v="407"/>
    <s v="TT074"/>
    <x v="0"/>
    <s v="TIME"/>
    <n v="3"/>
    <n v="3"/>
    <n v="0"/>
    <s v="h"/>
    <x v="0"/>
  </r>
  <r>
    <x v="5"/>
    <s v="TT074"/>
    <n v="23449"/>
    <n v="407"/>
    <s v="TT074"/>
    <x v="2"/>
    <s v="TIME"/>
    <n v="3"/>
    <n v="3"/>
    <n v="0"/>
    <s v="h"/>
    <x v="2"/>
  </r>
  <r>
    <x v="5"/>
    <s v="TT074"/>
    <n v="28032"/>
    <n v="407"/>
    <s v="TT074"/>
    <x v="10"/>
    <s v="TIME"/>
    <n v="4"/>
    <n v="4"/>
    <n v="0"/>
    <s v="h"/>
    <x v="9"/>
  </r>
  <r>
    <x v="5"/>
    <s v="TT074"/>
    <n v="29726"/>
    <n v="407"/>
    <s v="TT074"/>
    <x v="6"/>
    <s v="TIME"/>
    <n v="4"/>
    <n v="4"/>
    <n v="0"/>
    <s v="h"/>
    <x v="5"/>
  </r>
  <r>
    <x v="5"/>
    <s v="TT074"/>
    <n v="28929"/>
    <n v="407"/>
    <s v="TT074"/>
    <x v="5"/>
    <s v="TIME"/>
    <n v="4"/>
    <n v="4"/>
    <n v="0"/>
    <s v="h"/>
    <x v="4"/>
  </r>
  <r>
    <x v="5"/>
    <s v="TT075"/>
    <n v="32854"/>
    <n v="408"/>
    <s v="TT075"/>
    <x v="8"/>
    <s v="TIME"/>
    <n v="4"/>
    <n v="4"/>
    <n v="0"/>
    <s v="h"/>
    <x v="7"/>
  </r>
  <r>
    <x v="5"/>
    <s v="TT075"/>
    <n v="31863"/>
    <n v="408"/>
    <s v="TT075"/>
    <x v="4"/>
    <s v="TIME"/>
    <n v="4"/>
    <n v="4"/>
    <n v="0"/>
    <s v="h"/>
    <x v="3"/>
  </r>
  <r>
    <x v="5"/>
    <s v="TT075"/>
    <n v="30847"/>
    <n v="408"/>
    <s v="TT075"/>
    <x v="9"/>
    <s v="TIME"/>
    <n v="4"/>
    <n v="4"/>
    <n v="0"/>
    <s v="h"/>
    <x v="8"/>
  </r>
  <r>
    <x v="5"/>
    <s v="TT075"/>
    <n v="27042"/>
    <n v="408"/>
    <s v="TT075"/>
    <x v="3"/>
    <s v="TIME"/>
    <n v="4"/>
    <n v="4"/>
    <n v="1"/>
    <s v="h"/>
    <x v="0"/>
  </r>
  <r>
    <x v="5"/>
    <s v="TT075"/>
    <n v="23451"/>
    <n v="408"/>
    <s v="TT075"/>
    <x v="2"/>
    <s v="TIME"/>
    <n v="3"/>
    <n v="3"/>
    <n v="0"/>
    <s v="h"/>
    <x v="2"/>
  </r>
  <r>
    <x v="5"/>
    <s v="TT075"/>
    <n v="29728"/>
    <n v="408"/>
    <s v="TT075"/>
    <x v="6"/>
    <s v="TIME"/>
    <n v="4"/>
    <n v="4"/>
    <n v="0"/>
    <s v="h"/>
    <x v="5"/>
  </r>
  <r>
    <x v="5"/>
    <s v="TT075"/>
    <n v="28931"/>
    <n v="408"/>
    <s v="TT075"/>
    <x v="5"/>
    <s v="TIME"/>
    <n v="4"/>
    <n v="4"/>
    <n v="0"/>
    <s v="h"/>
    <x v="4"/>
  </r>
  <r>
    <x v="5"/>
    <s v="TT075"/>
    <n v="28034"/>
    <n v="408"/>
    <s v="TT075"/>
    <x v="10"/>
    <s v="TIME"/>
    <n v="4"/>
    <n v="4"/>
    <n v="0"/>
    <s v="h"/>
    <x v="9"/>
  </r>
  <r>
    <x v="5"/>
    <s v="TT075"/>
    <n v="26199"/>
    <n v="408"/>
    <s v="TT075"/>
    <x v="0"/>
    <s v="TIME"/>
    <n v="3"/>
    <n v="3"/>
    <n v="0"/>
    <s v="h"/>
    <x v="0"/>
  </r>
  <r>
    <x v="5"/>
    <s v="TT075"/>
    <n v="25187"/>
    <n v="408"/>
    <s v="TT075"/>
    <x v="1"/>
    <s v="TIME"/>
    <n v="3"/>
    <n v="3"/>
    <n v="0"/>
    <s v="h"/>
    <x v="1"/>
  </r>
  <r>
    <x v="5"/>
    <s v="TT075"/>
    <n v="24359"/>
    <n v="408"/>
    <s v="TT075"/>
    <x v="7"/>
    <s v="TIME"/>
    <n v="3"/>
    <n v="3"/>
    <n v="0"/>
    <s v="h"/>
    <x v="6"/>
  </r>
  <r>
    <x v="5"/>
    <s v="TT076"/>
    <n v="31865"/>
    <n v="409"/>
    <s v="TT076"/>
    <x v="4"/>
    <s v="TIME"/>
    <n v="5"/>
    <n v="5"/>
    <n v="0"/>
    <s v="h"/>
    <x v="3"/>
  </r>
  <r>
    <x v="5"/>
    <s v="TT076"/>
    <n v="32856"/>
    <n v="409"/>
    <s v="TT076"/>
    <x v="8"/>
    <s v="TIME"/>
    <n v="5"/>
    <n v="5"/>
    <n v="0"/>
    <s v="h"/>
    <x v="7"/>
  </r>
  <r>
    <x v="5"/>
    <s v="TT076"/>
    <n v="30849"/>
    <n v="409"/>
    <s v="TT076"/>
    <x v="9"/>
    <s v="TIME"/>
    <n v="5"/>
    <n v="5"/>
    <n v="0"/>
    <s v="h"/>
    <x v="8"/>
  </r>
  <r>
    <x v="5"/>
    <s v="TT076"/>
    <n v="27044"/>
    <n v="409"/>
    <s v="TT076"/>
    <x v="3"/>
    <s v="TIME"/>
    <n v="5"/>
    <n v="5"/>
    <n v="1"/>
    <s v="h"/>
    <x v="0"/>
  </r>
  <r>
    <x v="5"/>
    <s v="TT076"/>
    <n v="23453"/>
    <n v="409"/>
    <s v="TT076"/>
    <x v="2"/>
    <s v="TIME"/>
    <n v="4"/>
    <n v="4"/>
    <n v="0"/>
    <s v="h"/>
    <x v="2"/>
  </r>
  <r>
    <x v="5"/>
    <s v="TT076"/>
    <n v="29730"/>
    <n v="409"/>
    <s v="TT076"/>
    <x v="6"/>
    <s v="TIME"/>
    <n v="5"/>
    <n v="5"/>
    <n v="0"/>
    <s v="h"/>
    <x v="5"/>
  </r>
  <r>
    <x v="5"/>
    <s v="TT076"/>
    <n v="28933"/>
    <n v="409"/>
    <s v="TT076"/>
    <x v="5"/>
    <s v="TIME"/>
    <n v="5"/>
    <n v="5"/>
    <n v="0"/>
    <s v="h"/>
    <x v="4"/>
  </r>
  <r>
    <x v="5"/>
    <s v="TT076"/>
    <n v="28036"/>
    <n v="409"/>
    <s v="TT076"/>
    <x v="10"/>
    <s v="TIME"/>
    <n v="5"/>
    <n v="5"/>
    <n v="0"/>
    <s v="h"/>
    <x v="9"/>
  </r>
  <r>
    <x v="5"/>
    <s v="TT076"/>
    <n v="25189"/>
    <n v="409"/>
    <s v="TT076"/>
    <x v="1"/>
    <s v="TIME"/>
    <n v="4"/>
    <n v="4"/>
    <n v="0"/>
    <s v="h"/>
    <x v="1"/>
  </r>
  <r>
    <x v="5"/>
    <s v="TT076"/>
    <n v="24361"/>
    <n v="409"/>
    <s v="TT076"/>
    <x v="7"/>
    <s v="TIME"/>
    <n v="4"/>
    <n v="4"/>
    <n v="0"/>
    <s v="h"/>
    <x v="6"/>
  </r>
  <r>
    <x v="5"/>
    <s v="TT076"/>
    <n v="26201"/>
    <n v="409"/>
    <s v="TT076"/>
    <x v="0"/>
    <s v="TIME"/>
    <n v="4"/>
    <n v="4"/>
    <n v="0"/>
    <s v="h"/>
    <x v="0"/>
  </r>
  <r>
    <x v="5"/>
    <s v="TT077"/>
    <n v="31867"/>
    <n v="410"/>
    <s v="TT077"/>
    <x v="4"/>
    <s v="TIME"/>
    <n v="7"/>
    <n v="7"/>
    <n v="0"/>
    <s v="h"/>
    <x v="3"/>
  </r>
  <r>
    <x v="5"/>
    <s v="TT077"/>
    <n v="32858"/>
    <n v="410"/>
    <s v="TT077"/>
    <x v="8"/>
    <s v="TIME"/>
    <n v="7"/>
    <n v="7"/>
    <n v="0"/>
    <s v="h"/>
    <x v="7"/>
  </r>
  <r>
    <x v="5"/>
    <s v="TT077"/>
    <n v="30851"/>
    <n v="410"/>
    <s v="TT077"/>
    <x v="9"/>
    <s v="TIME"/>
    <n v="7"/>
    <n v="7"/>
    <n v="0"/>
    <s v="h"/>
    <x v="8"/>
  </r>
  <r>
    <x v="5"/>
    <s v="TT077"/>
    <n v="27046"/>
    <n v="410"/>
    <s v="TT077"/>
    <x v="3"/>
    <s v="TIME"/>
    <n v="7"/>
    <n v="7"/>
    <n v="1"/>
    <s v="h"/>
    <x v="0"/>
  </r>
  <r>
    <x v="5"/>
    <s v="TT077"/>
    <n v="23455"/>
    <n v="410"/>
    <s v="TT077"/>
    <x v="2"/>
    <s v="TIME"/>
    <n v="6"/>
    <n v="6"/>
    <n v="0"/>
    <s v="h"/>
    <x v="2"/>
  </r>
  <r>
    <x v="5"/>
    <s v="TT077"/>
    <n v="29732"/>
    <n v="410"/>
    <s v="TT077"/>
    <x v="6"/>
    <s v="TIME"/>
    <n v="7"/>
    <n v="7"/>
    <n v="0"/>
    <s v="h"/>
    <x v="5"/>
  </r>
  <r>
    <x v="5"/>
    <s v="TT077"/>
    <n v="28935"/>
    <n v="410"/>
    <s v="TT077"/>
    <x v="5"/>
    <s v="TIME"/>
    <n v="7"/>
    <n v="7"/>
    <n v="0"/>
    <s v="h"/>
    <x v="4"/>
  </r>
  <r>
    <x v="5"/>
    <s v="TT077"/>
    <n v="28038"/>
    <n v="410"/>
    <s v="TT077"/>
    <x v="10"/>
    <s v="TIME"/>
    <n v="7"/>
    <n v="7"/>
    <n v="0"/>
    <s v="h"/>
    <x v="9"/>
  </r>
  <r>
    <x v="5"/>
    <s v="TT077"/>
    <n v="26203"/>
    <n v="410"/>
    <s v="TT077"/>
    <x v="0"/>
    <s v="TIME"/>
    <n v="6"/>
    <n v="6"/>
    <n v="0"/>
    <s v="h"/>
    <x v="0"/>
  </r>
  <r>
    <x v="5"/>
    <s v="TT077"/>
    <n v="25191"/>
    <n v="410"/>
    <s v="TT077"/>
    <x v="1"/>
    <s v="TIME"/>
    <n v="6"/>
    <n v="6"/>
    <n v="0"/>
    <s v="h"/>
    <x v="1"/>
  </r>
  <r>
    <x v="5"/>
    <s v="TT077"/>
    <n v="24363"/>
    <n v="410"/>
    <s v="TT077"/>
    <x v="7"/>
    <s v="TIME"/>
    <n v="6"/>
    <n v="6"/>
    <n v="0"/>
    <s v="h"/>
    <x v="6"/>
  </r>
  <r>
    <x v="5"/>
    <s v="TT078"/>
    <n v="31869"/>
    <n v="411"/>
    <s v="TT078"/>
    <x v="4"/>
    <s v="TIME"/>
    <n v="5"/>
    <n v="5"/>
    <n v="0"/>
    <s v="h"/>
    <x v="3"/>
  </r>
  <r>
    <x v="5"/>
    <s v="TT078"/>
    <n v="32860"/>
    <n v="411"/>
    <s v="TT078"/>
    <x v="8"/>
    <s v="TIME"/>
    <n v="5"/>
    <n v="5"/>
    <n v="0"/>
    <s v="h"/>
    <x v="7"/>
  </r>
  <r>
    <x v="5"/>
    <s v="TT078"/>
    <n v="30853"/>
    <n v="411"/>
    <s v="TT078"/>
    <x v="9"/>
    <s v="TIME"/>
    <n v="5"/>
    <n v="5"/>
    <n v="0"/>
    <s v="h"/>
    <x v="8"/>
  </r>
  <r>
    <x v="5"/>
    <s v="TT078"/>
    <n v="27048"/>
    <n v="411"/>
    <s v="TT078"/>
    <x v="3"/>
    <s v="TIME"/>
    <n v="5"/>
    <n v="5"/>
    <n v="2"/>
    <s v="h"/>
    <x v="0"/>
  </r>
  <r>
    <x v="5"/>
    <s v="TT078"/>
    <n v="23457"/>
    <n v="411"/>
    <s v="TT078"/>
    <x v="2"/>
    <s v="TIME"/>
    <n v="3"/>
    <n v="3"/>
    <n v="0"/>
    <s v="h"/>
    <x v="2"/>
  </r>
  <r>
    <x v="5"/>
    <s v="TT078"/>
    <n v="24365"/>
    <n v="411"/>
    <s v="TT078"/>
    <x v="7"/>
    <s v="TIME"/>
    <n v="3"/>
    <n v="3"/>
    <n v="0"/>
    <s v="h"/>
    <x v="6"/>
  </r>
  <r>
    <x v="5"/>
    <s v="TT078"/>
    <n v="29734"/>
    <n v="411"/>
    <s v="TT078"/>
    <x v="6"/>
    <s v="TIME"/>
    <n v="5"/>
    <n v="5"/>
    <n v="0"/>
    <s v="h"/>
    <x v="5"/>
  </r>
  <r>
    <x v="5"/>
    <s v="TT078"/>
    <n v="28937"/>
    <n v="411"/>
    <s v="TT078"/>
    <x v="5"/>
    <s v="TIME"/>
    <n v="5"/>
    <n v="5"/>
    <n v="0"/>
    <s v="h"/>
    <x v="4"/>
  </r>
  <r>
    <x v="5"/>
    <s v="TT078"/>
    <n v="28040"/>
    <n v="411"/>
    <s v="TT078"/>
    <x v="10"/>
    <s v="TIME"/>
    <n v="5"/>
    <n v="5"/>
    <n v="0"/>
    <s v="h"/>
    <x v="9"/>
  </r>
  <r>
    <x v="5"/>
    <s v="TT078"/>
    <n v="26205"/>
    <n v="411"/>
    <s v="TT078"/>
    <x v="0"/>
    <s v="TIME"/>
    <n v="3"/>
    <n v="3"/>
    <n v="0"/>
    <s v="h"/>
    <x v="0"/>
  </r>
  <r>
    <x v="5"/>
    <s v="TT078"/>
    <n v="25193"/>
    <n v="411"/>
    <s v="TT078"/>
    <x v="1"/>
    <s v="TIME"/>
    <n v="3"/>
    <n v="3"/>
    <n v="0"/>
    <s v="h"/>
    <x v="1"/>
  </r>
  <r>
    <x v="5"/>
    <s v="TT079"/>
    <n v="31871"/>
    <n v="412"/>
    <s v="TT079"/>
    <x v="4"/>
    <s v="TIME"/>
    <n v="5"/>
    <n v="5"/>
    <n v="0"/>
    <s v="h"/>
    <x v="3"/>
  </r>
  <r>
    <x v="5"/>
    <s v="TT079"/>
    <n v="32862"/>
    <n v="412"/>
    <s v="TT079"/>
    <x v="8"/>
    <s v="TIME"/>
    <n v="5"/>
    <n v="5"/>
    <n v="0"/>
    <s v="h"/>
    <x v="7"/>
  </r>
  <r>
    <x v="5"/>
    <s v="TT079"/>
    <n v="30855"/>
    <n v="412"/>
    <s v="TT079"/>
    <x v="9"/>
    <s v="TIME"/>
    <n v="5"/>
    <n v="5"/>
    <n v="0"/>
    <s v="h"/>
    <x v="8"/>
  </r>
  <r>
    <x v="5"/>
    <s v="TT079"/>
    <n v="27050"/>
    <n v="412"/>
    <s v="TT079"/>
    <x v="3"/>
    <s v="TIME"/>
    <n v="5"/>
    <n v="5"/>
    <n v="2"/>
    <s v="h"/>
    <x v="0"/>
  </r>
  <r>
    <x v="5"/>
    <s v="TT079"/>
    <n v="23459"/>
    <n v="412"/>
    <s v="TT079"/>
    <x v="2"/>
    <s v="TIME"/>
    <n v="3"/>
    <n v="3"/>
    <n v="0"/>
    <s v="h"/>
    <x v="2"/>
  </r>
  <r>
    <x v="5"/>
    <s v="TT079"/>
    <n v="29736"/>
    <n v="412"/>
    <s v="TT079"/>
    <x v="6"/>
    <s v="TIME"/>
    <n v="5"/>
    <n v="5"/>
    <n v="0"/>
    <s v="h"/>
    <x v="5"/>
  </r>
  <r>
    <x v="5"/>
    <s v="TT079"/>
    <n v="28042"/>
    <n v="412"/>
    <s v="TT079"/>
    <x v="10"/>
    <s v="TIME"/>
    <n v="5"/>
    <n v="5"/>
    <n v="0"/>
    <s v="h"/>
    <x v="9"/>
  </r>
  <r>
    <x v="5"/>
    <s v="TT079"/>
    <n v="26207"/>
    <n v="412"/>
    <s v="TT079"/>
    <x v="0"/>
    <s v="TIME"/>
    <n v="3"/>
    <n v="3"/>
    <n v="0"/>
    <s v="h"/>
    <x v="0"/>
  </r>
  <r>
    <x v="5"/>
    <s v="TT079"/>
    <n v="25195"/>
    <n v="412"/>
    <s v="TT079"/>
    <x v="1"/>
    <s v="TIME"/>
    <n v="3"/>
    <n v="3"/>
    <n v="0"/>
    <s v="h"/>
    <x v="1"/>
  </r>
  <r>
    <x v="5"/>
    <s v="TT079"/>
    <n v="24367"/>
    <n v="412"/>
    <s v="TT079"/>
    <x v="7"/>
    <s v="TIME"/>
    <n v="3"/>
    <n v="3"/>
    <n v="0"/>
    <s v="h"/>
    <x v="6"/>
  </r>
  <r>
    <x v="5"/>
    <s v="TT079"/>
    <n v="28939"/>
    <n v="412"/>
    <s v="TT079"/>
    <x v="5"/>
    <s v="TIME"/>
    <n v="5"/>
    <n v="5"/>
    <n v="0"/>
    <s v="h"/>
    <x v="4"/>
  </r>
  <r>
    <x v="5"/>
    <s v="TT080"/>
    <n v="31873"/>
    <n v="413"/>
    <s v="TT080"/>
    <x v="4"/>
    <s v="TIME"/>
    <n v="5"/>
    <n v="5"/>
    <n v="0"/>
    <s v="h"/>
    <x v="3"/>
  </r>
  <r>
    <x v="5"/>
    <s v="TT080"/>
    <n v="32864"/>
    <n v="413"/>
    <s v="TT080"/>
    <x v="8"/>
    <s v="TIME"/>
    <n v="5"/>
    <n v="5"/>
    <n v="0"/>
    <s v="h"/>
    <x v="7"/>
  </r>
  <r>
    <x v="5"/>
    <s v="TT080"/>
    <n v="30857"/>
    <n v="413"/>
    <s v="TT080"/>
    <x v="9"/>
    <s v="TIME"/>
    <n v="5"/>
    <n v="5"/>
    <n v="0"/>
    <s v="h"/>
    <x v="8"/>
  </r>
  <r>
    <x v="5"/>
    <s v="TT080"/>
    <n v="27052"/>
    <n v="413"/>
    <s v="TT080"/>
    <x v="3"/>
    <s v="TIME"/>
    <n v="5"/>
    <n v="5"/>
    <n v="1"/>
    <s v="h"/>
    <x v="0"/>
  </r>
  <r>
    <x v="5"/>
    <s v="TT080"/>
    <n v="23461"/>
    <n v="413"/>
    <s v="TT080"/>
    <x v="2"/>
    <s v="TIME"/>
    <n v="4"/>
    <n v="4"/>
    <n v="0"/>
    <s v="h"/>
    <x v="2"/>
  </r>
  <r>
    <x v="5"/>
    <s v="TT080"/>
    <n v="29738"/>
    <n v="413"/>
    <s v="TT080"/>
    <x v="6"/>
    <s v="TIME"/>
    <n v="5"/>
    <n v="5"/>
    <n v="0"/>
    <s v="h"/>
    <x v="5"/>
  </r>
  <r>
    <x v="5"/>
    <s v="TT080"/>
    <n v="28941"/>
    <n v="413"/>
    <s v="TT080"/>
    <x v="5"/>
    <s v="TIME"/>
    <n v="5"/>
    <n v="5"/>
    <n v="0"/>
    <s v="h"/>
    <x v="4"/>
  </r>
  <r>
    <x v="5"/>
    <s v="TT080"/>
    <n v="28044"/>
    <n v="413"/>
    <s v="TT080"/>
    <x v="10"/>
    <s v="TIME"/>
    <n v="5"/>
    <n v="5"/>
    <n v="0"/>
    <s v="h"/>
    <x v="9"/>
  </r>
  <r>
    <x v="5"/>
    <s v="TT080"/>
    <n v="26209"/>
    <n v="413"/>
    <s v="TT080"/>
    <x v="0"/>
    <s v="TIME"/>
    <n v="4"/>
    <n v="4"/>
    <n v="0"/>
    <s v="h"/>
    <x v="0"/>
  </r>
  <r>
    <x v="5"/>
    <s v="TT080"/>
    <n v="25197"/>
    <n v="413"/>
    <s v="TT080"/>
    <x v="1"/>
    <s v="TIME"/>
    <n v="4"/>
    <n v="4"/>
    <n v="0"/>
    <s v="h"/>
    <x v="1"/>
  </r>
  <r>
    <x v="5"/>
    <s v="TT080"/>
    <n v="24369"/>
    <n v="413"/>
    <s v="TT080"/>
    <x v="7"/>
    <s v="TIME"/>
    <n v="4"/>
    <n v="4"/>
    <n v="0"/>
    <s v="h"/>
    <x v="6"/>
  </r>
  <r>
    <x v="5"/>
    <s v="TT081"/>
    <n v="32866"/>
    <n v="414"/>
    <s v="TT081"/>
    <x v="8"/>
    <s v="TIME"/>
    <n v="4"/>
    <n v="4"/>
    <n v="0"/>
    <s v="h"/>
    <x v="7"/>
  </r>
  <r>
    <x v="5"/>
    <s v="TT081"/>
    <n v="31875"/>
    <n v="414"/>
    <s v="TT081"/>
    <x v="4"/>
    <s v="TIME"/>
    <n v="4"/>
    <n v="4"/>
    <n v="0"/>
    <s v="h"/>
    <x v="3"/>
  </r>
  <r>
    <x v="5"/>
    <s v="TT081"/>
    <n v="30859"/>
    <n v="414"/>
    <s v="TT081"/>
    <x v="9"/>
    <s v="TIME"/>
    <n v="4"/>
    <n v="4"/>
    <n v="0"/>
    <s v="h"/>
    <x v="8"/>
  </r>
  <r>
    <x v="5"/>
    <s v="TT081"/>
    <n v="27054"/>
    <n v="414"/>
    <s v="TT081"/>
    <x v="3"/>
    <s v="TIME"/>
    <n v="4"/>
    <n v="4"/>
    <n v="1"/>
    <s v="h"/>
    <x v="0"/>
  </r>
  <r>
    <x v="5"/>
    <s v="TT081"/>
    <n v="23463"/>
    <n v="414"/>
    <s v="TT081"/>
    <x v="2"/>
    <s v="TIME"/>
    <n v="3"/>
    <n v="3"/>
    <n v="0"/>
    <s v="h"/>
    <x v="2"/>
  </r>
  <r>
    <x v="5"/>
    <s v="TT081"/>
    <n v="29740"/>
    <n v="414"/>
    <s v="TT081"/>
    <x v="6"/>
    <s v="TIME"/>
    <n v="4"/>
    <n v="4"/>
    <n v="0"/>
    <s v="h"/>
    <x v="5"/>
  </r>
  <r>
    <x v="5"/>
    <s v="TT081"/>
    <n v="28943"/>
    <n v="414"/>
    <s v="TT081"/>
    <x v="5"/>
    <s v="TIME"/>
    <n v="4"/>
    <n v="4"/>
    <n v="0"/>
    <s v="h"/>
    <x v="4"/>
  </r>
  <r>
    <x v="5"/>
    <s v="TT081"/>
    <n v="28046"/>
    <n v="414"/>
    <s v="TT081"/>
    <x v="10"/>
    <s v="TIME"/>
    <n v="4"/>
    <n v="4"/>
    <n v="0"/>
    <s v="h"/>
    <x v="9"/>
  </r>
  <r>
    <x v="5"/>
    <s v="TT081"/>
    <n v="26211"/>
    <n v="414"/>
    <s v="TT081"/>
    <x v="0"/>
    <s v="TIME"/>
    <n v="3"/>
    <n v="3"/>
    <n v="0"/>
    <s v="h"/>
    <x v="0"/>
  </r>
  <r>
    <x v="5"/>
    <s v="TT081"/>
    <n v="25199"/>
    <n v="414"/>
    <s v="TT081"/>
    <x v="1"/>
    <s v="TIME"/>
    <n v="3"/>
    <n v="3"/>
    <n v="0"/>
    <s v="h"/>
    <x v="1"/>
  </r>
  <r>
    <x v="5"/>
    <s v="TT081"/>
    <n v="24371"/>
    <n v="414"/>
    <s v="TT081"/>
    <x v="7"/>
    <s v="TIME"/>
    <n v="3"/>
    <n v="3"/>
    <n v="0"/>
    <s v="h"/>
    <x v="6"/>
  </r>
  <r>
    <x v="5"/>
    <s v="TT082"/>
    <n v="32868"/>
    <n v="415"/>
    <s v="TT082"/>
    <x v="8"/>
    <s v="TIME"/>
    <n v="4"/>
    <n v="4"/>
    <n v="0"/>
    <s v="h"/>
    <x v="7"/>
  </r>
  <r>
    <x v="5"/>
    <s v="TT082"/>
    <n v="31877"/>
    <n v="415"/>
    <s v="TT082"/>
    <x v="4"/>
    <s v="TIME"/>
    <n v="4"/>
    <n v="4"/>
    <n v="0"/>
    <s v="h"/>
    <x v="3"/>
  </r>
  <r>
    <x v="5"/>
    <s v="TT082"/>
    <n v="30861"/>
    <n v="415"/>
    <s v="TT082"/>
    <x v="9"/>
    <s v="TIME"/>
    <n v="4"/>
    <n v="4"/>
    <n v="0"/>
    <s v="h"/>
    <x v="8"/>
  </r>
  <r>
    <x v="5"/>
    <s v="TT082"/>
    <n v="27056"/>
    <n v="415"/>
    <s v="TT082"/>
    <x v="3"/>
    <s v="TIME"/>
    <n v="4"/>
    <n v="4"/>
    <n v="2"/>
    <s v="h"/>
    <x v="0"/>
  </r>
  <r>
    <x v="5"/>
    <s v="TT082"/>
    <n v="23465"/>
    <n v="415"/>
    <s v="TT082"/>
    <x v="2"/>
    <s v="TIME"/>
    <n v="2"/>
    <n v="2"/>
    <n v="0"/>
    <s v="h"/>
    <x v="2"/>
  </r>
  <r>
    <x v="5"/>
    <s v="TT082"/>
    <n v="29742"/>
    <n v="415"/>
    <s v="TT082"/>
    <x v="6"/>
    <s v="TIME"/>
    <n v="4"/>
    <n v="4"/>
    <n v="0"/>
    <s v="h"/>
    <x v="5"/>
  </r>
  <r>
    <x v="5"/>
    <s v="TT082"/>
    <n v="28945"/>
    <n v="415"/>
    <s v="TT082"/>
    <x v="5"/>
    <s v="TIME"/>
    <n v="4"/>
    <n v="4"/>
    <n v="0"/>
    <s v="h"/>
    <x v="4"/>
  </r>
  <r>
    <x v="5"/>
    <s v="TT082"/>
    <n v="28048"/>
    <n v="415"/>
    <s v="TT082"/>
    <x v="10"/>
    <s v="TIME"/>
    <n v="4"/>
    <n v="4"/>
    <n v="0"/>
    <s v="h"/>
    <x v="9"/>
  </r>
  <r>
    <x v="5"/>
    <s v="TT082"/>
    <n v="26213"/>
    <n v="415"/>
    <s v="TT082"/>
    <x v="0"/>
    <s v="TIME"/>
    <n v="2"/>
    <n v="2"/>
    <n v="0"/>
    <s v="h"/>
    <x v="0"/>
  </r>
  <r>
    <x v="5"/>
    <s v="TT082"/>
    <n v="25201"/>
    <n v="415"/>
    <s v="TT082"/>
    <x v="1"/>
    <s v="TIME"/>
    <n v="2"/>
    <n v="2"/>
    <n v="0"/>
    <s v="h"/>
    <x v="1"/>
  </r>
  <r>
    <x v="5"/>
    <s v="TT082"/>
    <n v="24373"/>
    <n v="415"/>
    <s v="TT082"/>
    <x v="7"/>
    <s v="TIME"/>
    <n v="2"/>
    <n v="2"/>
    <n v="0"/>
    <s v="h"/>
    <x v="6"/>
  </r>
  <r>
    <x v="5"/>
    <s v="TT083"/>
    <n v="32870"/>
    <n v="416"/>
    <s v="TT083"/>
    <x v="8"/>
    <s v="TIME"/>
    <n v="74"/>
    <n v="74"/>
    <n v="12"/>
    <s v="h"/>
    <x v="7"/>
  </r>
  <r>
    <x v="5"/>
    <s v="TT083"/>
    <n v="31879"/>
    <n v="416"/>
    <s v="TT083"/>
    <x v="4"/>
    <s v="TIME"/>
    <n v="62"/>
    <n v="62"/>
    <n v="13"/>
    <s v="h"/>
    <x v="3"/>
  </r>
  <r>
    <x v="5"/>
    <s v="TT083"/>
    <n v="30863"/>
    <n v="416"/>
    <s v="TT083"/>
    <x v="9"/>
    <s v="TIME"/>
    <n v="49"/>
    <n v="49"/>
    <n v="9"/>
    <s v="h"/>
    <x v="8"/>
  </r>
  <r>
    <x v="5"/>
    <s v="TT083"/>
    <n v="27058"/>
    <n v="416"/>
    <s v="TT083"/>
    <x v="3"/>
    <s v="TIME"/>
    <n v="2"/>
    <n v="2"/>
    <n v="0"/>
    <s v="h"/>
    <x v="0"/>
  </r>
  <r>
    <x v="5"/>
    <s v="TT083"/>
    <n v="29744"/>
    <n v="416"/>
    <s v="TT083"/>
    <x v="6"/>
    <s v="TIME"/>
    <n v="40"/>
    <n v="40"/>
    <n v="28"/>
    <s v="h"/>
    <x v="5"/>
  </r>
  <r>
    <x v="5"/>
    <s v="TT083"/>
    <n v="28947"/>
    <n v="416"/>
    <s v="TT083"/>
    <x v="5"/>
    <s v="TIME"/>
    <n v="12"/>
    <n v="12"/>
    <n v="10"/>
    <s v="h"/>
    <x v="4"/>
  </r>
  <r>
    <x v="5"/>
    <s v="TT083"/>
    <n v="23467"/>
    <n v="416"/>
    <s v="TT083"/>
    <x v="2"/>
    <s v="TIME"/>
    <n v="2"/>
    <n v="2"/>
    <n v="0"/>
    <s v="h"/>
    <x v="2"/>
  </r>
  <r>
    <x v="5"/>
    <s v="TT083"/>
    <n v="28050"/>
    <n v="416"/>
    <s v="TT083"/>
    <x v="10"/>
    <s v="TIME"/>
    <n v="2"/>
    <n v="2"/>
    <n v="0"/>
    <s v="h"/>
    <x v="9"/>
  </r>
  <r>
    <x v="5"/>
    <s v="TT083"/>
    <n v="26215"/>
    <n v="416"/>
    <s v="TT083"/>
    <x v="0"/>
    <s v="TIME"/>
    <n v="2"/>
    <n v="2"/>
    <n v="0"/>
    <s v="h"/>
    <x v="0"/>
  </r>
  <r>
    <x v="5"/>
    <s v="TT083"/>
    <n v="25203"/>
    <n v="416"/>
    <s v="TT083"/>
    <x v="1"/>
    <s v="TIME"/>
    <n v="2"/>
    <n v="2"/>
    <n v="0"/>
    <s v="h"/>
    <x v="1"/>
  </r>
  <r>
    <x v="5"/>
    <s v="TT083"/>
    <n v="24375"/>
    <n v="416"/>
    <s v="TT083"/>
    <x v="7"/>
    <s v="TIME"/>
    <n v="2"/>
    <n v="2"/>
    <n v="0"/>
    <s v="h"/>
    <x v="6"/>
  </r>
  <r>
    <x v="5"/>
    <s v="TT084"/>
    <n v="32872"/>
    <n v="417"/>
    <s v="TT084"/>
    <x v="8"/>
    <s v="TIME"/>
    <n v="4"/>
    <n v="4"/>
    <n v="0"/>
    <s v="h"/>
    <x v="7"/>
  </r>
  <r>
    <x v="5"/>
    <s v="TT084"/>
    <n v="31881"/>
    <n v="417"/>
    <s v="TT084"/>
    <x v="4"/>
    <s v="TIME"/>
    <n v="4"/>
    <n v="4"/>
    <n v="0"/>
    <s v="h"/>
    <x v="3"/>
  </r>
  <r>
    <x v="5"/>
    <s v="TT084"/>
    <n v="30865"/>
    <n v="417"/>
    <s v="TT084"/>
    <x v="9"/>
    <s v="TIME"/>
    <n v="4"/>
    <n v="4"/>
    <n v="0"/>
    <s v="h"/>
    <x v="8"/>
  </r>
  <r>
    <x v="5"/>
    <s v="TT084"/>
    <n v="27060"/>
    <n v="417"/>
    <s v="TT084"/>
    <x v="3"/>
    <s v="TIME"/>
    <n v="4"/>
    <n v="4"/>
    <n v="1"/>
    <s v="h"/>
    <x v="0"/>
  </r>
  <r>
    <x v="5"/>
    <s v="TT084"/>
    <n v="23469"/>
    <n v="417"/>
    <s v="TT084"/>
    <x v="2"/>
    <s v="TIME"/>
    <n v="3"/>
    <n v="3"/>
    <n v="1"/>
    <s v="h"/>
    <x v="2"/>
  </r>
  <r>
    <x v="5"/>
    <s v="TT084"/>
    <n v="29746"/>
    <n v="417"/>
    <s v="TT084"/>
    <x v="6"/>
    <s v="TIME"/>
    <n v="4"/>
    <n v="4"/>
    <n v="0"/>
    <s v="h"/>
    <x v="5"/>
  </r>
  <r>
    <x v="5"/>
    <s v="TT084"/>
    <n v="28949"/>
    <n v="417"/>
    <s v="TT084"/>
    <x v="5"/>
    <s v="TIME"/>
    <n v="4"/>
    <n v="4"/>
    <n v="0"/>
    <s v="h"/>
    <x v="4"/>
  </r>
  <r>
    <x v="5"/>
    <s v="TT084"/>
    <n v="28052"/>
    <n v="417"/>
    <s v="TT084"/>
    <x v="10"/>
    <s v="TIME"/>
    <n v="4"/>
    <n v="4"/>
    <n v="0"/>
    <s v="h"/>
    <x v="9"/>
  </r>
  <r>
    <x v="5"/>
    <s v="TT084"/>
    <n v="26217"/>
    <n v="417"/>
    <s v="TT084"/>
    <x v="0"/>
    <s v="TIME"/>
    <n v="3"/>
    <n v="3"/>
    <n v="0"/>
    <s v="h"/>
    <x v="0"/>
  </r>
  <r>
    <x v="5"/>
    <s v="TT084"/>
    <n v="25205"/>
    <n v="417"/>
    <s v="TT084"/>
    <x v="1"/>
    <s v="TIME"/>
    <n v="3"/>
    <n v="3"/>
    <n v="0"/>
    <s v="h"/>
    <x v="1"/>
  </r>
  <r>
    <x v="5"/>
    <s v="TT084"/>
    <n v="24377"/>
    <n v="417"/>
    <s v="TT084"/>
    <x v="7"/>
    <s v="TIME"/>
    <n v="3"/>
    <n v="3"/>
    <n v="0"/>
    <s v="h"/>
    <x v="6"/>
  </r>
  <r>
    <x v="5"/>
    <s v="TT085"/>
    <n v="32874"/>
    <n v="418"/>
    <s v="TT085"/>
    <x v="8"/>
    <s v="TIME"/>
    <n v="5"/>
    <n v="5"/>
    <n v="0"/>
    <s v="h"/>
    <x v="7"/>
  </r>
  <r>
    <x v="5"/>
    <s v="TT085"/>
    <n v="31883"/>
    <n v="418"/>
    <s v="TT085"/>
    <x v="4"/>
    <s v="TIME"/>
    <n v="5"/>
    <n v="5"/>
    <n v="0"/>
    <s v="h"/>
    <x v="3"/>
  </r>
  <r>
    <x v="5"/>
    <s v="TT085"/>
    <n v="30867"/>
    <n v="418"/>
    <s v="TT085"/>
    <x v="9"/>
    <s v="TIME"/>
    <n v="5"/>
    <n v="5"/>
    <n v="0"/>
    <s v="h"/>
    <x v="8"/>
  </r>
  <r>
    <x v="5"/>
    <s v="TT085"/>
    <n v="27062"/>
    <n v="418"/>
    <s v="TT085"/>
    <x v="3"/>
    <s v="TIME"/>
    <n v="5"/>
    <n v="5"/>
    <n v="2"/>
    <s v="h"/>
    <x v="0"/>
  </r>
  <r>
    <x v="5"/>
    <s v="TT085"/>
    <n v="23471"/>
    <n v="418"/>
    <s v="TT085"/>
    <x v="2"/>
    <s v="TIME"/>
    <n v="3"/>
    <n v="3"/>
    <n v="0"/>
    <s v="h"/>
    <x v="2"/>
  </r>
  <r>
    <x v="5"/>
    <s v="TT085"/>
    <n v="24379"/>
    <n v="418"/>
    <s v="TT085"/>
    <x v="7"/>
    <s v="TIME"/>
    <n v="3"/>
    <n v="3"/>
    <n v="0"/>
    <s v="h"/>
    <x v="6"/>
  </r>
  <r>
    <x v="5"/>
    <s v="TT085"/>
    <n v="25207"/>
    <n v="418"/>
    <s v="TT085"/>
    <x v="1"/>
    <s v="TIME"/>
    <n v="3"/>
    <n v="3"/>
    <n v="0"/>
    <s v="h"/>
    <x v="1"/>
  </r>
  <r>
    <x v="5"/>
    <s v="TT085"/>
    <n v="26219"/>
    <n v="418"/>
    <s v="TT085"/>
    <x v="0"/>
    <s v="TIME"/>
    <n v="3"/>
    <n v="3"/>
    <n v="0"/>
    <s v="h"/>
    <x v="0"/>
  </r>
  <r>
    <x v="5"/>
    <s v="TT085"/>
    <n v="28054"/>
    <n v="418"/>
    <s v="TT085"/>
    <x v="10"/>
    <s v="TIME"/>
    <n v="5"/>
    <n v="5"/>
    <n v="0"/>
    <s v="h"/>
    <x v="9"/>
  </r>
  <r>
    <x v="5"/>
    <s v="TT085"/>
    <n v="28951"/>
    <n v="418"/>
    <s v="TT085"/>
    <x v="5"/>
    <s v="TIME"/>
    <n v="5"/>
    <n v="5"/>
    <n v="0"/>
    <s v="h"/>
    <x v="4"/>
  </r>
  <r>
    <x v="5"/>
    <s v="TT085"/>
    <n v="29748"/>
    <n v="418"/>
    <s v="TT085"/>
    <x v="6"/>
    <s v="TIME"/>
    <n v="5"/>
    <n v="5"/>
    <n v="0"/>
    <s v="h"/>
    <x v="5"/>
  </r>
  <r>
    <x v="5"/>
    <s v="TT086"/>
    <n v="32876"/>
    <n v="419"/>
    <s v="TT086"/>
    <x v="8"/>
    <s v="TIME"/>
    <n v="4"/>
    <n v="4"/>
    <n v="0"/>
    <s v="h"/>
    <x v="7"/>
  </r>
  <r>
    <x v="5"/>
    <s v="TT086"/>
    <n v="31885"/>
    <n v="419"/>
    <s v="TT086"/>
    <x v="4"/>
    <s v="TIME"/>
    <n v="4"/>
    <n v="4"/>
    <n v="0"/>
    <s v="h"/>
    <x v="3"/>
  </r>
  <r>
    <x v="5"/>
    <s v="TT086"/>
    <n v="30869"/>
    <n v="419"/>
    <s v="TT086"/>
    <x v="9"/>
    <s v="TIME"/>
    <n v="4"/>
    <n v="4"/>
    <n v="0"/>
    <s v="h"/>
    <x v="8"/>
  </r>
  <r>
    <x v="5"/>
    <s v="TT086"/>
    <n v="27064"/>
    <n v="419"/>
    <s v="TT086"/>
    <x v="3"/>
    <s v="TIME"/>
    <n v="4"/>
    <n v="4"/>
    <n v="2"/>
    <s v="h"/>
    <x v="0"/>
  </r>
  <r>
    <x v="5"/>
    <s v="TT086"/>
    <n v="23473"/>
    <n v="419"/>
    <s v="TT086"/>
    <x v="2"/>
    <s v="TIME"/>
    <n v="2"/>
    <n v="2"/>
    <n v="0"/>
    <s v="h"/>
    <x v="2"/>
  </r>
  <r>
    <x v="5"/>
    <s v="TT086"/>
    <n v="29750"/>
    <n v="419"/>
    <s v="TT086"/>
    <x v="6"/>
    <s v="TIME"/>
    <n v="4"/>
    <n v="4"/>
    <n v="0"/>
    <s v="h"/>
    <x v="5"/>
  </r>
  <r>
    <x v="5"/>
    <s v="TT086"/>
    <n v="28953"/>
    <n v="419"/>
    <s v="TT086"/>
    <x v="5"/>
    <s v="TIME"/>
    <n v="4"/>
    <n v="4"/>
    <n v="0"/>
    <s v="h"/>
    <x v="4"/>
  </r>
  <r>
    <x v="5"/>
    <s v="TT086"/>
    <n v="28056"/>
    <n v="419"/>
    <s v="TT086"/>
    <x v="10"/>
    <s v="TIME"/>
    <n v="4"/>
    <n v="4"/>
    <n v="0"/>
    <s v="h"/>
    <x v="9"/>
  </r>
  <r>
    <x v="5"/>
    <s v="TT086"/>
    <n v="26221"/>
    <n v="419"/>
    <s v="TT086"/>
    <x v="0"/>
    <s v="TIME"/>
    <n v="2"/>
    <n v="2"/>
    <n v="0"/>
    <s v="h"/>
    <x v="0"/>
  </r>
  <r>
    <x v="5"/>
    <s v="TT086"/>
    <n v="25209"/>
    <n v="419"/>
    <s v="TT086"/>
    <x v="1"/>
    <s v="TIME"/>
    <n v="2"/>
    <n v="2"/>
    <n v="0"/>
    <s v="h"/>
    <x v="1"/>
  </r>
  <r>
    <x v="5"/>
    <s v="TT086"/>
    <n v="24381"/>
    <n v="419"/>
    <s v="TT086"/>
    <x v="7"/>
    <s v="TIME"/>
    <n v="2"/>
    <n v="2"/>
    <n v="0"/>
    <s v="h"/>
    <x v="6"/>
  </r>
  <r>
    <x v="5"/>
    <s v="TT087"/>
    <n v="32878"/>
    <n v="420"/>
    <s v="TT087"/>
    <x v="8"/>
    <s v="TIME"/>
    <n v="62"/>
    <n v="62"/>
    <n v="0"/>
    <s v="h"/>
    <x v="7"/>
  </r>
  <r>
    <x v="5"/>
    <s v="TT087"/>
    <n v="31887"/>
    <n v="420"/>
    <s v="TT087"/>
    <x v="4"/>
    <s v="TIME"/>
    <n v="62"/>
    <n v="62"/>
    <n v="26"/>
    <s v="h"/>
    <x v="3"/>
  </r>
  <r>
    <x v="5"/>
    <s v="TT087"/>
    <n v="30871"/>
    <n v="420"/>
    <s v="TT087"/>
    <x v="9"/>
    <s v="TIME"/>
    <n v="36"/>
    <n v="36"/>
    <n v="0"/>
    <s v="h"/>
    <x v="8"/>
  </r>
  <r>
    <x v="5"/>
    <s v="TT087"/>
    <n v="27066"/>
    <n v="420"/>
    <s v="TT087"/>
    <x v="3"/>
    <s v="TIME"/>
    <n v="4"/>
    <n v="4"/>
    <n v="1"/>
    <s v="h"/>
    <x v="0"/>
  </r>
  <r>
    <x v="5"/>
    <s v="TT087"/>
    <n v="29752"/>
    <n v="420"/>
    <s v="TT087"/>
    <x v="6"/>
    <s v="TIME"/>
    <n v="36"/>
    <n v="36"/>
    <n v="28"/>
    <s v="h"/>
    <x v="5"/>
  </r>
  <r>
    <x v="5"/>
    <s v="TT087"/>
    <n v="28955"/>
    <n v="420"/>
    <s v="TT087"/>
    <x v="5"/>
    <s v="TIME"/>
    <n v="8"/>
    <n v="8"/>
    <n v="4"/>
    <s v="h"/>
    <x v="4"/>
  </r>
  <r>
    <x v="5"/>
    <s v="TT087"/>
    <n v="23475"/>
    <n v="420"/>
    <s v="TT087"/>
    <x v="2"/>
    <s v="TIME"/>
    <n v="3"/>
    <n v="3"/>
    <n v="1"/>
    <s v="h"/>
    <x v="2"/>
  </r>
  <r>
    <x v="5"/>
    <s v="TT087"/>
    <n v="28058"/>
    <n v="420"/>
    <s v="TT087"/>
    <x v="10"/>
    <s v="TIME"/>
    <n v="4"/>
    <n v="4"/>
    <n v="0"/>
    <s v="h"/>
    <x v="9"/>
  </r>
  <r>
    <x v="5"/>
    <s v="TT087"/>
    <n v="26223"/>
    <n v="420"/>
    <s v="TT087"/>
    <x v="0"/>
    <s v="TIME"/>
    <n v="3"/>
    <n v="3"/>
    <n v="0"/>
    <s v="h"/>
    <x v="0"/>
  </r>
  <r>
    <x v="5"/>
    <s v="TT087"/>
    <n v="24383"/>
    <n v="420"/>
    <s v="TT087"/>
    <x v="7"/>
    <s v="TIME"/>
    <n v="3"/>
    <n v="3"/>
    <n v="0"/>
    <s v="h"/>
    <x v="6"/>
  </r>
  <r>
    <x v="5"/>
    <s v="TT087"/>
    <n v="25211"/>
    <n v="420"/>
    <s v="TT087"/>
    <x v="1"/>
    <s v="TIME"/>
    <n v="3"/>
    <n v="3"/>
    <n v="0"/>
    <s v="h"/>
    <x v="1"/>
  </r>
  <r>
    <x v="5"/>
    <s v="TT088"/>
    <n v="32880"/>
    <n v="421"/>
    <s v="TT088"/>
    <x v="8"/>
    <s v="TIME"/>
    <n v="68"/>
    <n v="68"/>
    <n v="0"/>
    <s v="h"/>
    <x v="7"/>
  </r>
  <r>
    <x v="5"/>
    <s v="TT088"/>
    <n v="31889"/>
    <n v="421"/>
    <s v="TT088"/>
    <x v="4"/>
    <s v="TIME"/>
    <n v="68"/>
    <n v="68"/>
    <n v="24"/>
    <s v="h"/>
    <x v="3"/>
  </r>
  <r>
    <x v="5"/>
    <s v="TT088"/>
    <n v="30873"/>
    <n v="421"/>
    <s v="TT088"/>
    <x v="9"/>
    <s v="TIME"/>
    <n v="44"/>
    <n v="44"/>
    <n v="0"/>
    <s v="h"/>
    <x v="8"/>
  </r>
  <r>
    <x v="5"/>
    <s v="TT088"/>
    <n v="27068"/>
    <n v="421"/>
    <s v="TT088"/>
    <x v="3"/>
    <s v="TIME"/>
    <n v="4"/>
    <n v="4"/>
    <n v="1"/>
    <s v="h"/>
    <x v="0"/>
  </r>
  <r>
    <x v="5"/>
    <s v="TT088"/>
    <n v="29754"/>
    <n v="421"/>
    <s v="TT088"/>
    <x v="6"/>
    <s v="TIME"/>
    <n v="44"/>
    <n v="44"/>
    <n v="26"/>
    <s v="h"/>
    <x v="5"/>
  </r>
  <r>
    <x v="5"/>
    <s v="TT088"/>
    <n v="28957"/>
    <n v="421"/>
    <s v="TT088"/>
    <x v="5"/>
    <s v="TIME"/>
    <n v="18"/>
    <n v="18"/>
    <n v="14"/>
    <s v="h"/>
    <x v="4"/>
  </r>
  <r>
    <x v="5"/>
    <s v="TT088"/>
    <n v="23477"/>
    <n v="421"/>
    <s v="TT088"/>
    <x v="2"/>
    <s v="TIME"/>
    <n v="3"/>
    <n v="3"/>
    <n v="0"/>
    <s v="h"/>
    <x v="2"/>
  </r>
  <r>
    <x v="5"/>
    <s v="TT088"/>
    <n v="28060"/>
    <n v="421"/>
    <s v="TT088"/>
    <x v="10"/>
    <s v="TIME"/>
    <n v="4"/>
    <n v="4"/>
    <n v="0"/>
    <s v="h"/>
    <x v="9"/>
  </r>
  <r>
    <x v="5"/>
    <s v="TT088"/>
    <n v="26225"/>
    <n v="421"/>
    <s v="TT088"/>
    <x v="0"/>
    <s v="TIME"/>
    <n v="3"/>
    <n v="3"/>
    <n v="0"/>
    <s v="h"/>
    <x v="0"/>
  </r>
  <r>
    <x v="5"/>
    <s v="TT088"/>
    <n v="25213"/>
    <n v="421"/>
    <s v="TT088"/>
    <x v="1"/>
    <s v="TIME"/>
    <n v="3"/>
    <n v="3"/>
    <n v="0"/>
    <s v="h"/>
    <x v="1"/>
  </r>
  <r>
    <x v="5"/>
    <s v="TT088"/>
    <n v="24385"/>
    <n v="421"/>
    <s v="TT088"/>
    <x v="7"/>
    <s v="TIME"/>
    <n v="3"/>
    <n v="3"/>
    <n v="0"/>
    <s v="h"/>
    <x v="6"/>
  </r>
  <r>
    <x v="5"/>
    <s v="TT089"/>
    <n v="32882"/>
    <n v="422"/>
    <s v="TT089"/>
    <x v="8"/>
    <s v="TIME"/>
    <n v="64"/>
    <n v="64"/>
    <n v="10"/>
    <s v="h"/>
    <x v="7"/>
  </r>
  <r>
    <x v="5"/>
    <s v="TT089"/>
    <n v="31891"/>
    <n v="422"/>
    <s v="TT089"/>
    <x v="4"/>
    <s v="TIME"/>
    <n v="54"/>
    <n v="54"/>
    <n v="12"/>
    <s v="h"/>
    <x v="3"/>
  </r>
  <r>
    <x v="5"/>
    <s v="TT089"/>
    <n v="28062"/>
    <n v="422"/>
    <s v="TT089"/>
    <x v="10"/>
    <s v="TIME"/>
    <n v="3"/>
    <n v="3"/>
    <n v="0"/>
    <s v="h"/>
    <x v="9"/>
  </r>
  <r>
    <x v="5"/>
    <s v="TT089"/>
    <n v="30875"/>
    <n v="422"/>
    <s v="TT089"/>
    <x v="9"/>
    <s v="TIME"/>
    <n v="42"/>
    <n v="42"/>
    <n v="17"/>
    <s v="h"/>
    <x v="8"/>
  </r>
  <r>
    <x v="5"/>
    <s v="TT089"/>
    <n v="26227"/>
    <n v="422"/>
    <s v="TT089"/>
    <x v="0"/>
    <s v="TIME"/>
    <n v="2"/>
    <n v="2"/>
    <n v="0"/>
    <s v="h"/>
    <x v="0"/>
  </r>
  <r>
    <x v="5"/>
    <s v="TT089"/>
    <n v="27070"/>
    <n v="422"/>
    <s v="TT089"/>
    <x v="3"/>
    <s v="TIME"/>
    <n v="3"/>
    <n v="3"/>
    <n v="1"/>
    <s v="h"/>
    <x v="0"/>
  </r>
  <r>
    <x v="5"/>
    <s v="TT089"/>
    <n v="28959"/>
    <n v="422"/>
    <s v="TT089"/>
    <x v="5"/>
    <s v="TIME"/>
    <n v="11"/>
    <n v="11"/>
    <n v="8"/>
    <s v="h"/>
    <x v="4"/>
  </r>
  <r>
    <x v="5"/>
    <s v="TT089"/>
    <n v="29756"/>
    <n v="422"/>
    <s v="TT089"/>
    <x v="6"/>
    <s v="TIME"/>
    <n v="25"/>
    <n v="25"/>
    <n v="14"/>
    <s v="h"/>
    <x v="5"/>
  </r>
  <r>
    <x v="5"/>
    <s v="TT089"/>
    <n v="23479"/>
    <n v="422"/>
    <s v="TT089"/>
    <x v="2"/>
    <s v="TIME"/>
    <n v="2"/>
    <n v="2"/>
    <n v="0"/>
    <s v="h"/>
    <x v="2"/>
  </r>
  <r>
    <x v="5"/>
    <s v="TT089"/>
    <n v="25215"/>
    <n v="422"/>
    <s v="TT089"/>
    <x v="1"/>
    <s v="TIME"/>
    <n v="2"/>
    <n v="2"/>
    <n v="0"/>
    <s v="h"/>
    <x v="1"/>
  </r>
  <r>
    <x v="5"/>
    <s v="TT089"/>
    <n v="24387"/>
    <n v="422"/>
    <s v="TT089"/>
    <x v="7"/>
    <s v="TIME"/>
    <n v="2"/>
    <n v="2"/>
    <n v="0"/>
    <s v="h"/>
    <x v="6"/>
  </r>
  <r>
    <x v="5"/>
    <s v="TT090"/>
    <n v="32884"/>
    <n v="423"/>
    <s v="TT090"/>
    <x v="8"/>
    <s v="TIME"/>
    <n v="4"/>
    <n v="4"/>
    <n v="0"/>
    <s v="h"/>
    <x v="7"/>
  </r>
  <r>
    <x v="5"/>
    <s v="TT090"/>
    <n v="31893"/>
    <n v="423"/>
    <s v="TT090"/>
    <x v="4"/>
    <s v="TIME"/>
    <n v="4"/>
    <n v="4"/>
    <n v="0"/>
    <s v="h"/>
    <x v="3"/>
  </r>
  <r>
    <x v="5"/>
    <s v="TT090"/>
    <n v="29758"/>
    <n v="423"/>
    <s v="TT090"/>
    <x v="6"/>
    <s v="TIME"/>
    <n v="4"/>
    <n v="4"/>
    <n v="0"/>
    <s v="h"/>
    <x v="5"/>
  </r>
  <r>
    <x v="5"/>
    <s v="TT090"/>
    <n v="28961"/>
    <n v="423"/>
    <s v="TT090"/>
    <x v="5"/>
    <s v="TIME"/>
    <n v="4"/>
    <n v="4"/>
    <n v="0"/>
    <s v="h"/>
    <x v="4"/>
  </r>
  <r>
    <x v="5"/>
    <s v="TT090"/>
    <n v="28064"/>
    <n v="423"/>
    <s v="TT090"/>
    <x v="10"/>
    <s v="TIME"/>
    <n v="4"/>
    <n v="4"/>
    <n v="0"/>
    <s v="h"/>
    <x v="9"/>
  </r>
  <r>
    <x v="5"/>
    <s v="TT090"/>
    <n v="26229"/>
    <n v="423"/>
    <s v="TT090"/>
    <x v="0"/>
    <s v="TIME"/>
    <n v="3"/>
    <n v="3"/>
    <n v="0"/>
    <s v="h"/>
    <x v="0"/>
  </r>
  <r>
    <x v="5"/>
    <s v="TT090"/>
    <n v="25217"/>
    <n v="423"/>
    <s v="TT090"/>
    <x v="1"/>
    <s v="TIME"/>
    <n v="3"/>
    <n v="3"/>
    <n v="0"/>
    <s v="h"/>
    <x v="1"/>
  </r>
  <r>
    <x v="5"/>
    <s v="TT090"/>
    <n v="24389"/>
    <n v="423"/>
    <s v="TT090"/>
    <x v="7"/>
    <s v="TIME"/>
    <n v="3"/>
    <n v="3"/>
    <n v="0"/>
    <s v="h"/>
    <x v="6"/>
  </r>
  <r>
    <x v="5"/>
    <s v="TT090"/>
    <n v="30877"/>
    <n v="423"/>
    <s v="TT090"/>
    <x v="9"/>
    <s v="TIME"/>
    <n v="4"/>
    <n v="4"/>
    <n v="0"/>
    <s v="h"/>
    <x v="8"/>
  </r>
  <r>
    <x v="5"/>
    <s v="TT090"/>
    <n v="27072"/>
    <n v="423"/>
    <s v="TT090"/>
    <x v="3"/>
    <s v="TIME"/>
    <n v="4"/>
    <n v="4"/>
    <n v="1"/>
    <s v="h"/>
    <x v="0"/>
  </r>
  <r>
    <x v="5"/>
    <s v="TT090"/>
    <n v="23481"/>
    <n v="423"/>
    <s v="TT090"/>
    <x v="2"/>
    <s v="TIME"/>
    <n v="3"/>
    <n v="3"/>
    <n v="0"/>
    <s v="h"/>
    <x v="2"/>
  </r>
  <r>
    <x v="5"/>
    <s v="TT091"/>
    <n v="32886"/>
    <n v="424"/>
    <s v="TT091"/>
    <x v="8"/>
    <s v="TIME"/>
    <n v="4"/>
    <n v="4"/>
    <n v="0"/>
    <s v="h"/>
    <x v="7"/>
  </r>
  <r>
    <x v="5"/>
    <s v="TT091"/>
    <n v="26231"/>
    <n v="424"/>
    <s v="TT091"/>
    <x v="0"/>
    <s v="TIME"/>
    <n v="3"/>
    <n v="3"/>
    <n v="0"/>
    <s v="h"/>
    <x v="0"/>
  </r>
  <r>
    <x v="5"/>
    <s v="TT091"/>
    <n v="28066"/>
    <n v="424"/>
    <s v="TT091"/>
    <x v="10"/>
    <s v="TIME"/>
    <n v="4"/>
    <n v="4"/>
    <n v="0"/>
    <s v="h"/>
    <x v="9"/>
  </r>
  <r>
    <x v="5"/>
    <s v="TT091"/>
    <n v="28963"/>
    <n v="424"/>
    <s v="TT091"/>
    <x v="5"/>
    <s v="TIME"/>
    <n v="4"/>
    <n v="4"/>
    <n v="0"/>
    <s v="h"/>
    <x v="4"/>
  </r>
  <r>
    <x v="5"/>
    <s v="TT091"/>
    <n v="29760"/>
    <n v="424"/>
    <s v="TT091"/>
    <x v="6"/>
    <s v="TIME"/>
    <n v="4"/>
    <n v="4"/>
    <n v="0"/>
    <s v="h"/>
    <x v="5"/>
  </r>
  <r>
    <x v="5"/>
    <s v="TT091"/>
    <n v="31895"/>
    <n v="424"/>
    <s v="TT091"/>
    <x v="4"/>
    <s v="TIME"/>
    <n v="4"/>
    <n v="4"/>
    <n v="0"/>
    <s v="h"/>
    <x v="3"/>
  </r>
  <r>
    <x v="5"/>
    <s v="TT091"/>
    <n v="25219"/>
    <n v="424"/>
    <s v="TT091"/>
    <x v="1"/>
    <s v="TIME"/>
    <n v="3"/>
    <n v="3"/>
    <n v="0"/>
    <s v="h"/>
    <x v="1"/>
  </r>
  <r>
    <x v="5"/>
    <s v="TT091"/>
    <n v="24391"/>
    <n v="424"/>
    <s v="TT091"/>
    <x v="7"/>
    <s v="TIME"/>
    <n v="3"/>
    <n v="3"/>
    <n v="0"/>
    <s v="h"/>
    <x v="6"/>
  </r>
  <r>
    <x v="5"/>
    <s v="TT091"/>
    <n v="30879"/>
    <n v="424"/>
    <s v="TT091"/>
    <x v="9"/>
    <s v="TIME"/>
    <n v="4"/>
    <n v="4"/>
    <n v="0"/>
    <s v="h"/>
    <x v="8"/>
  </r>
  <r>
    <x v="5"/>
    <s v="TT091"/>
    <n v="27074"/>
    <n v="424"/>
    <s v="TT091"/>
    <x v="3"/>
    <s v="TIME"/>
    <n v="4"/>
    <n v="4"/>
    <n v="1"/>
    <s v="h"/>
    <x v="0"/>
  </r>
  <r>
    <x v="5"/>
    <s v="TT091"/>
    <n v="23483"/>
    <n v="424"/>
    <s v="TT091"/>
    <x v="2"/>
    <s v="TIME"/>
    <n v="3"/>
    <n v="3"/>
    <n v="0"/>
    <s v="h"/>
    <x v="2"/>
  </r>
  <r>
    <x v="5"/>
    <s v="TT092"/>
    <n v="29762"/>
    <n v="425"/>
    <s v="TT092"/>
    <x v="6"/>
    <s v="TIME"/>
    <n v="8"/>
    <n v="8"/>
    <n v="0"/>
    <s v="h"/>
    <x v="5"/>
  </r>
  <r>
    <x v="5"/>
    <s v="TT092"/>
    <n v="28965"/>
    <n v="425"/>
    <s v="TT092"/>
    <x v="5"/>
    <s v="TIME"/>
    <n v="8"/>
    <n v="8"/>
    <n v="0"/>
    <s v="h"/>
    <x v="4"/>
  </r>
  <r>
    <x v="5"/>
    <s v="TT092"/>
    <n v="28068"/>
    <n v="425"/>
    <s v="TT092"/>
    <x v="10"/>
    <s v="TIME"/>
    <n v="8"/>
    <n v="8"/>
    <n v="0"/>
    <s v="h"/>
    <x v="9"/>
  </r>
  <r>
    <x v="5"/>
    <s v="TT092"/>
    <n v="26233"/>
    <n v="425"/>
    <s v="TT092"/>
    <x v="0"/>
    <s v="TIME"/>
    <n v="3"/>
    <n v="3"/>
    <n v="0"/>
    <s v="h"/>
    <x v="0"/>
  </r>
  <r>
    <x v="5"/>
    <s v="TT092"/>
    <n v="32888"/>
    <n v="425"/>
    <s v="TT092"/>
    <x v="8"/>
    <s v="TIME"/>
    <n v="8"/>
    <n v="8"/>
    <n v="0"/>
    <s v="h"/>
    <x v="7"/>
  </r>
  <r>
    <x v="5"/>
    <s v="TT092"/>
    <n v="24393"/>
    <n v="425"/>
    <s v="TT092"/>
    <x v="7"/>
    <s v="TIME"/>
    <n v="3"/>
    <n v="3"/>
    <n v="0"/>
    <s v="h"/>
    <x v="6"/>
  </r>
  <r>
    <x v="5"/>
    <s v="TT092"/>
    <n v="25221"/>
    <n v="425"/>
    <s v="TT092"/>
    <x v="1"/>
    <s v="TIME"/>
    <n v="3"/>
    <n v="3"/>
    <n v="0"/>
    <s v="h"/>
    <x v="1"/>
  </r>
  <r>
    <x v="5"/>
    <s v="TT092"/>
    <n v="31897"/>
    <n v="425"/>
    <s v="TT092"/>
    <x v="4"/>
    <s v="TIME"/>
    <n v="8"/>
    <n v="8"/>
    <n v="0"/>
    <s v="h"/>
    <x v="3"/>
  </r>
  <r>
    <x v="5"/>
    <s v="TT092"/>
    <n v="30881"/>
    <n v="425"/>
    <s v="TT092"/>
    <x v="9"/>
    <s v="TIME"/>
    <n v="8"/>
    <n v="8"/>
    <n v="0"/>
    <s v="h"/>
    <x v="8"/>
  </r>
  <r>
    <x v="5"/>
    <s v="TT092"/>
    <n v="27076"/>
    <n v="425"/>
    <s v="TT092"/>
    <x v="3"/>
    <s v="TIME"/>
    <n v="8"/>
    <n v="8"/>
    <n v="5"/>
    <s v="h"/>
    <x v="0"/>
  </r>
  <r>
    <x v="5"/>
    <s v="TT092"/>
    <n v="23485"/>
    <n v="425"/>
    <s v="TT092"/>
    <x v="2"/>
    <s v="TIME"/>
    <n v="3"/>
    <n v="3"/>
    <n v="0"/>
    <s v="h"/>
    <x v="2"/>
  </r>
  <r>
    <x v="5"/>
    <s v="TT093"/>
    <n v="24395"/>
    <n v="426"/>
    <s v="TT093"/>
    <x v="7"/>
    <s v="TIME"/>
    <n v="3"/>
    <n v="3"/>
    <n v="0"/>
    <s v="h"/>
    <x v="6"/>
  </r>
  <r>
    <x v="5"/>
    <s v="TT093"/>
    <n v="25223"/>
    <n v="426"/>
    <s v="TT093"/>
    <x v="1"/>
    <s v="TIME"/>
    <n v="3"/>
    <n v="3"/>
    <n v="0"/>
    <s v="h"/>
    <x v="1"/>
  </r>
  <r>
    <x v="5"/>
    <s v="TT093"/>
    <n v="32890"/>
    <n v="426"/>
    <s v="TT093"/>
    <x v="8"/>
    <s v="TIME"/>
    <n v="5"/>
    <n v="5"/>
    <n v="0"/>
    <s v="h"/>
    <x v="7"/>
  </r>
  <r>
    <x v="5"/>
    <s v="TT093"/>
    <n v="26235"/>
    <n v="426"/>
    <s v="TT093"/>
    <x v="0"/>
    <s v="TIME"/>
    <n v="3"/>
    <n v="3"/>
    <n v="0"/>
    <s v="h"/>
    <x v="0"/>
  </r>
  <r>
    <x v="5"/>
    <s v="TT093"/>
    <n v="28070"/>
    <n v="426"/>
    <s v="TT093"/>
    <x v="10"/>
    <s v="TIME"/>
    <n v="5"/>
    <n v="5"/>
    <n v="0"/>
    <s v="h"/>
    <x v="9"/>
  </r>
  <r>
    <x v="5"/>
    <s v="TT093"/>
    <n v="29764"/>
    <n v="426"/>
    <s v="TT093"/>
    <x v="6"/>
    <s v="TIME"/>
    <n v="5"/>
    <n v="5"/>
    <n v="0"/>
    <s v="h"/>
    <x v="5"/>
  </r>
  <r>
    <x v="5"/>
    <s v="TT093"/>
    <n v="31899"/>
    <n v="426"/>
    <s v="TT093"/>
    <x v="4"/>
    <s v="TIME"/>
    <n v="5"/>
    <n v="5"/>
    <n v="0"/>
    <s v="h"/>
    <x v="3"/>
  </r>
  <r>
    <x v="5"/>
    <s v="TT093"/>
    <n v="28967"/>
    <n v="426"/>
    <s v="TT093"/>
    <x v="5"/>
    <s v="TIME"/>
    <n v="5"/>
    <n v="5"/>
    <n v="0"/>
    <s v="h"/>
    <x v="4"/>
  </r>
  <r>
    <x v="5"/>
    <s v="TT093"/>
    <n v="30883"/>
    <n v="426"/>
    <s v="TT093"/>
    <x v="9"/>
    <s v="TIME"/>
    <n v="5"/>
    <n v="5"/>
    <n v="0"/>
    <s v="h"/>
    <x v="8"/>
  </r>
  <r>
    <x v="5"/>
    <s v="TT093"/>
    <n v="27078"/>
    <n v="426"/>
    <s v="TT093"/>
    <x v="3"/>
    <s v="TIME"/>
    <n v="5"/>
    <n v="5"/>
    <n v="2"/>
    <s v="h"/>
    <x v="0"/>
  </r>
  <r>
    <x v="5"/>
    <s v="TT093"/>
    <n v="23487"/>
    <n v="426"/>
    <s v="TT093"/>
    <x v="2"/>
    <s v="TIME"/>
    <n v="3"/>
    <n v="3"/>
    <n v="0"/>
    <s v="h"/>
    <x v="2"/>
  </r>
  <r>
    <x v="5"/>
    <s v="TT094"/>
    <n v="32892"/>
    <n v="427"/>
    <s v="TT094"/>
    <x v="8"/>
    <s v="TIME"/>
    <n v="4"/>
    <n v="4"/>
    <n v="0"/>
    <s v="h"/>
    <x v="7"/>
  </r>
  <r>
    <x v="5"/>
    <s v="TT094"/>
    <n v="31901"/>
    <n v="427"/>
    <s v="TT094"/>
    <x v="4"/>
    <s v="TIME"/>
    <n v="4"/>
    <n v="4"/>
    <n v="0"/>
    <s v="h"/>
    <x v="3"/>
  </r>
  <r>
    <x v="5"/>
    <s v="TT094"/>
    <n v="24397"/>
    <n v="427"/>
    <s v="TT094"/>
    <x v="7"/>
    <s v="TIME"/>
    <n v="3"/>
    <n v="3"/>
    <n v="0"/>
    <s v="h"/>
    <x v="6"/>
  </r>
  <r>
    <x v="5"/>
    <s v="TT094"/>
    <n v="25225"/>
    <n v="427"/>
    <s v="TT094"/>
    <x v="1"/>
    <s v="TIME"/>
    <n v="3"/>
    <n v="3"/>
    <n v="0"/>
    <s v="h"/>
    <x v="1"/>
  </r>
  <r>
    <x v="5"/>
    <s v="TT094"/>
    <n v="30885"/>
    <n v="427"/>
    <s v="TT094"/>
    <x v="9"/>
    <s v="TIME"/>
    <n v="4"/>
    <n v="4"/>
    <n v="0"/>
    <s v="h"/>
    <x v="8"/>
  </r>
  <r>
    <x v="5"/>
    <s v="TT094"/>
    <n v="26237"/>
    <n v="427"/>
    <s v="TT094"/>
    <x v="0"/>
    <s v="TIME"/>
    <n v="3"/>
    <n v="3"/>
    <n v="0"/>
    <s v="h"/>
    <x v="0"/>
  </r>
  <r>
    <x v="5"/>
    <s v="TT094"/>
    <n v="28072"/>
    <n v="427"/>
    <s v="TT094"/>
    <x v="10"/>
    <s v="TIME"/>
    <n v="4"/>
    <n v="4"/>
    <n v="0"/>
    <s v="h"/>
    <x v="9"/>
  </r>
  <r>
    <x v="5"/>
    <s v="TT094"/>
    <n v="29766"/>
    <n v="427"/>
    <s v="TT094"/>
    <x v="6"/>
    <s v="TIME"/>
    <n v="4"/>
    <n v="4"/>
    <n v="0"/>
    <s v="h"/>
    <x v="5"/>
  </r>
  <r>
    <x v="5"/>
    <s v="TT094"/>
    <n v="28969"/>
    <n v="427"/>
    <s v="TT094"/>
    <x v="5"/>
    <s v="TIME"/>
    <n v="4"/>
    <n v="4"/>
    <n v="0"/>
    <s v="h"/>
    <x v="4"/>
  </r>
  <r>
    <x v="5"/>
    <s v="TT094"/>
    <n v="27080"/>
    <n v="427"/>
    <s v="TT094"/>
    <x v="3"/>
    <s v="TIME"/>
    <n v="4"/>
    <n v="4"/>
    <n v="1"/>
    <s v="h"/>
    <x v="0"/>
  </r>
  <r>
    <x v="5"/>
    <s v="TT094"/>
    <n v="23489"/>
    <n v="427"/>
    <s v="TT094"/>
    <x v="2"/>
    <s v="TIME"/>
    <n v="3"/>
    <n v="3"/>
    <n v="0"/>
    <s v="h"/>
    <x v="2"/>
  </r>
  <r>
    <x v="5"/>
    <s v="TT095"/>
    <n v="32894"/>
    <n v="428"/>
    <s v="TT095"/>
    <x v="8"/>
    <s v="TIME"/>
    <n v="65"/>
    <n v="65"/>
    <n v="0"/>
    <s v="h"/>
    <x v="7"/>
  </r>
  <r>
    <x v="5"/>
    <s v="TT095"/>
    <n v="31903"/>
    <n v="428"/>
    <s v="TT095"/>
    <x v="4"/>
    <s v="TIME"/>
    <n v="65"/>
    <n v="65"/>
    <n v="24"/>
    <s v="h"/>
    <x v="3"/>
  </r>
  <r>
    <x v="5"/>
    <s v="TT095"/>
    <n v="30887"/>
    <n v="428"/>
    <s v="TT095"/>
    <x v="9"/>
    <s v="TIME"/>
    <n v="41"/>
    <n v="41"/>
    <n v="0"/>
    <s v="h"/>
    <x v="8"/>
  </r>
  <r>
    <x v="5"/>
    <s v="TT095"/>
    <n v="24399"/>
    <n v="428"/>
    <s v="TT095"/>
    <x v="7"/>
    <s v="TIME"/>
    <n v="3"/>
    <n v="3"/>
    <n v="0"/>
    <s v="h"/>
    <x v="6"/>
  </r>
  <r>
    <x v="5"/>
    <s v="TT095"/>
    <n v="25227"/>
    <n v="428"/>
    <s v="TT095"/>
    <x v="1"/>
    <s v="TIME"/>
    <n v="3"/>
    <n v="3"/>
    <n v="0"/>
    <s v="h"/>
    <x v="1"/>
  </r>
  <r>
    <x v="5"/>
    <s v="TT095"/>
    <n v="26239"/>
    <n v="428"/>
    <s v="TT095"/>
    <x v="0"/>
    <s v="TIME"/>
    <n v="3"/>
    <n v="3"/>
    <n v="0"/>
    <s v="h"/>
    <x v="0"/>
  </r>
  <r>
    <x v="5"/>
    <s v="TT095"/>
    <n v="28074"/>
    <n v="428"/>
    <s v="TT095"/>
    <x v="10"/>
    <s v="TIME"/>
    <n v="4"/>
    <n v="4"/>
    <n v="0"/>
    <s v="h"/>
    <x v="9"/>
  </r>
  <r>
    <x v="5"/>
    <s v="TT095"/>
    <n v="27082"/>
    <n v="428"/>
    <s v="TT095"/>
    <x v="3"/>
    <s v="TIME"/>
    <n v="4"/>
    <n v="4"/>
    <n v="1"/>
    <s v="h"/>
    <x v="0"/>
  </r>
  <r>
    <x v="5"/>
    <s v="TT095"/>
    <n v="29768"/>
    <n v="428"/>
    <s v="TT095"/>
    <x v="6"/>
    <s v="TIME"/>
    <n v="41"/>
    <n v="41"/>
    <n v="28"/>
    <s v="h"/>
    <x v="5"/>
  </r>
  <r>
    <x v="5"/>
    <s v="TT095"/>
    <n v="28971"/>
    <n v="428"/>
    <s v="TT095"/>
    <x v="5"/>
    <s v="TIME"/>
    <n v="13"/>
    <n v="13"/>
    <n v="9"/>
    <s v="h"/>
    <x v="4"/>
  </r>
  <r>
    <x v="5"/>
    <s v="TT095"/>
    <n v="23491"/>
    <n v="428"/>
    <s v="TT095"/>
    <x v="2"/>
    <s v="TIME"/>
    <n v="3"/>
    <n v="3"/>
    <n v="1"/>
    <s v="h"/>
    <x v="2"/>
  </r>
  <r>
    <x v="5"/>
    <s v="TT096"/>
    <n v="31905"/>
    <n v="429"/>
    <s v="TT096"/>
    <x v="4"/>
    <s v="TIME"/>
    <n v="14"/>
    <n v="14"/>
    <n v="1"/>
    <s v="h"/>
    <x v="3"/>
  </r>
  <r>
    <x v="5"/>
    <s v="TT096"/>
    <n v="32896"/>
    <n v="429"/>
    <s v="TT096"/>
    <x v="8"/>
    <s v="TIME"/>
    <n v="14"/>
    <n v="14"/>
    <n v="0"/>
    <s v="h"/>
    <x v="7"/>
  </r>
  <r>
    <x v="5"/>
    <s v="TT096"/>
    <n v="30889"/>
    <n v="429"/>
    <s v="TT096"/>
    <x v="9"/>
    <s v="TIME"/>
    <n v="13"/>
    <n v="13"/>
    <n v="0"/>
    <s v="h"/>
    <x v="8"/>
  </r>
  <r>
    <x v="5"/>
    <s v="TT096"/>
    <n v="24401"/>
    <n v="429"/>
    <s v="TT096"/>
    <x v="7"/>
    <s v="TIME"/>
    <n v="3"/>
    <n v="3"/>
    <n v="0"/>
    <s v="h"/>
    <x v="6"/>
  </r>
  <r>
    <x v="5"/>
    <s v="TT096"/>
    <n v="25229"/>
    <n v="429"/>
    <s v="TT096"/>
    <x v="1"/>
    <s v="TIME"/>
    <n v="3"/>
    <n v="3"/>
    <n v="0"/>
    <s v="h"/>
    <x v="1"/>
  </r>
  <r>
    <x v="5"/>
    <s v="TT096"/>
    <n v="26241"/>
    <n v="429"/>
    <s v="TT096"/>
    <x v="0"/>
    <s v="TIME"/>
    <n v="3"/>
    <n v="3"/>
    <n v="0"/>
    <s v="h"/>
    <x v="0"/>
  </r>
  <r>
    <x v="5"/>
    <s v="TT096"/>
    <n v="28076"/>
    <n v="429"/>
    <s v="TT096"/>
    <x v="10"/>
    <s v="TIME"/>
    <n v="5"/>
    <n v="5"/>
    <n v="0"/>
    <s v="h"/>
    <x v="9"/>
  </r>
  <r>
    <x v="5"/>
    <s v="TT096"/>
    <n v="28973"/>
    <n v="429"/>
    <s v="TT096"/>
    <x v="5"/>
    <s v="TIME"/>
    <n v="5"/>
    <n v="5"/>
    <n v="0"/>
    <s v="h"/>
    <x v="4"/>
  </r>
  <r>
    <x v="5"/>
    <s v="TT096"/>
    <n v="29770"/>
    <n v="429"/>
    <s v="TT096"/>
    <x v="6"/>
    <s v="TIME"/>
    <n v="13"/>
    <n v="13"/>
    <n v="8"/>
    <s v="h"/>
    <x v="5"/>
  </r>
  <r>
    <x v="5"/>
    <s v="TT096"/>
    <n v="23493"/>
    <n v="429"/>
    <s v="TT096"/>
    <x v="2"/>
    <s v="TIME"/>
    <n v="3"/>
    <n v="3"/>
    <n v="0"/>
    <s v="h"/>
    <x v="2"/>
  </r>
  <r>
    <x v="5"/>
    <s v="TT096"/>
    <n v="27084"/>
    <n v="429"/>
    <s v="TT096"/>
    <x v="3"/>
    <s v="TIME"/>
    <n v="5"/>
    <n v="5"/>
    <n v="2"/>
    <s v="h"/>
    <x v="0"/>
  </r>
  <r>
    <x v="5"/>
    <s v="TT097"/>
    <n v="32898"/>
    <n v="430"/>
    <s v="TT097"/>
    <x v="8"/>
    <s v="TIME"/>
    <n v="43"/>
    <n v="43"/>
    <n v="0"/>
    <s v="h"/>
    <x v="7"/>
  </r>
  <r>
    <x v="5"/>
    <s v="TT097"/>
    <n v="31907"/>
    <n v="430"/>
    <s v="TT097"/>
    <x v="4"/>
    <s v="TIME"/>
    <n v="43"/>
    <n v="43"/>
    <n v="22"/>
    <s v="h"/>
    <x v="3"/>
  </r>
  <r>
    <x v="5"/>
    <s v="TT097"/>
    <n v="30891"/>
    <n v="430"/>
    <s v="TT097"/>
    <x v="9"/>
    <s v="TIME"/>
    <n v="21"/>
    <n v="21"/>
    <n v="0"/>
    <s v="h"/>
    <x v="8"/>
  </r>
  <r>
    <x v="5"/>
    <s v="TT097"/>
    <n v="28078"/>
    <n v="430"/>
    <s v="TT097"/>
    <x v="10"/>
    <s v="TIME"/>
    <n v="6"/>
    <n v="6"/>
    <n v="0"/>
    <s v="h"/>
    <x v="9"/>
  </r>
  <r>
    <x v="5"/>
    <s v="TT097"/>
    <n v="25231"/>
    <n v="430"/>
    <s v="TT097"/>
    <x v="1"/>
    <s v="TIME"/>
    <n v="4"/>
    <n v="4"/>
    <n v="0"/>
    <s v="h"/>
    <x v="1"/>
  </r>
  <r>
    <x v="5"/>
    <s v="TT097"/>
    <n v="26243"/>
    <n v="430"/>
    <s v="TT097"/>
    <x v="0"/>
    <s v="TIME"/>
    <n v="4"/>
    <n v="4"/>
    <n v="0"/>
    <s v="h"/>
    <x v="0"/>
  </r>
  <r>
    <x v="5"/>
    <s v="TT097"/>
    <n v="24403"/>
    <n v="430"/>
    <s v="TT097"/>
    <x v="7"/>
    <s v="TIME"/>
    <n v="4"/>
    <n v="4"/>
    <n v="0"/>
    <s v="h"/>
    <x v="6"/>
  </r>
  <r>
    <x v="5"/>
    <s v="TT097"/>
    <n v="28975"/>
    <n v="430"/>
    <s v="TT097"/>
    <x v="5"/>
    <s v="TIME"/>
    <n v="9"/>
    <n v="9"/>
    <n v="3"/>
    <s v="h"/>
    <x v="4"/>
  </r>
  <r>
    <x v="5"/>
    <s v="TT097"/>
    <n v="29772"/>
    <n v="430"/>
    <s v="TT097"/>
    <x v="6"/>
    <s v="TIME"/>
    <n v="21"/>
    <n v="21"/>
    <n v="12"/>
    <s v="h"/>
    <x v="5"/>
  </r>
  <r>
    <x v="5"/>
    <s v="TT097"/>
    <n v="23495"/>
    <n v="430"/>
    <s v="TT097"/>
    <x v="2"/>
    <s v="TIME"/>
    <n v="4"/>
    <n v="4"/>
    <n v="0"/>
    <s v="h"/>
    <x v="2"/>
  </r>
  <r>
    <x v="5"/>
    <s v="TT097"/>
    <n v="27086"/>
    <n v="430"/>
    <s v="TT097"/>
    <x v="3"/>
    <s v="TIME"/>
    <n v="6"/>
    <n v="6"/>
    <n v="2"/>
    <s v="h"/>
    <x v="0"/>
  </r>
  <r>
    <x v="5"/>
    <s v="TT098"/>
    <n v="32900"/>
    <n v="431"/>
    <s v="TT098"/>
    <x v="8"/>
    <s v="TIME"/>
    <n v="4"/>
    <n v="4"/>
    <n v="0"/>
    <s v="h"/>
    <x v="7"/>
  </r>
  <r>
    <x v="5"/>
    <s v="TT098"/>
    <n v="31909"/>
    <n v="431"/>
    <s v="TT098"/>
    <x v="4"/>
    <s v="TIME"/>
    <n v="4"/>
    <n v="4"/>
    <n v="0"/>
    <s v="h"/>
    <x v="3"/>
  </r>
  <r>
    <x v="5"/>
    <s v="TT098"/>
    <n v="25233"/>
    <n v="431"/>
    <s v="TT098"/>
    <x v="1"/>
    <s v="TIME"/>
    <n v="2"/>
    <n v="2"/>
    <n v="0"/>
    <s v="h"/>
    <x v="1"/>
  </r>
  <r>
    <x v="5"/>
    <s v="TT098"/>
    <n v="26245"/>
    <n v="431"/>
    <s v="TT098"/>
    <x v="0"/>
    <s v="TIME"/>
    <n v="2"/>
    <n v="2"/>
    <n v="0"/>
    <s v="h"/>
    <x v="0"/>
  </r>
  <r>
    <x v="5"/>
    <s v="TT098"/>
    <n v="28080"/>
    <n v="431"/>
    <s v="TT098"/>
    <x v="10"/>
    <s v="TIME"/>
    <n v="4"/>
    <n v="4"/>
    <n v="0"/>
    <s v="h"/>
    <x v="9"/>
  </r>
  <r>
    <x v="5"/>
    <s v="TT098"/>
    <n v="28977"/>
    <n v="431"/>
    <s v="TT098"/>
    <x v="5"/>
    <s v="TIME"/>
    <n v="4"/>
    <n v="4"/>
    <n v="0"/>
    <s v="h"/>
    <x v="4"/>
  </r>
  <r>
    <x v="5"/>
    <s v="TT098"/>
    <n v="29774"/>
    <n v="431"/>
    <s v="TT098"/>
    <x v="6"/>
    <s v="TIME"/>
    <n v="4"/>
    <n v="4"/>
    <n v="0"/>
    <s v="h"/>
    <x v="5"/>
  </r>
  <r>
    <x v="5"/>
    <s v="TT098"/>
    <n v="24405"/>
    <n v="431"/>
    <s v="TT098"/>
    <x v="7"/>
    <s v="TIME"/>
    <n v="2"/>
    <n v="2"/>
    <n v="0"/>
    <s v="h"/>
    <x v="6"/>
  </r>
  <r>
    <x v="5"/>
    <s v="TT098"/>
    <n v="30893"/>
    <n v="431"/>
    <s v="TT098"/>
    <x v="9"/>
    <s v="TIME"/>
    <n v="4"/>
    <n v="4"/>
    <n v="0"/>
    <s v="h"/>
    <x v="8"/>
  </r>
  <r>
    <x v="5"/>
    <s v="TT098"/>
    <n v="23497"/>
    <n v="431"/>
    <s v="TT098"/>
    <x v="2"/>
    <s v="TIME"/>
    <n v="2"/>
    <n v="2"/>
    <n v="0"/>
    <s v="h"/>
    <x v="2"/>
  </r>
  <r>
    <x v="5"/>
    <s v="TT098"/>
    <n v="27088"/>
    <n v="431"/>
    <s v="TT098"/>
    <x v="3"/>
    <s v="TIME"/>
    <n v="4"/>
    <n v="4"/>
    <n v="2"/>
    <s v="h"/>
    <x v="0"/>
  </r>
  <r>
    <x v="5"/>
    <s v="TT099"/>
    <n v="32902"/>
    <n v="432"/>
    <s v="TT099"/>
    <x v="8"/>
    <s v="TIME"/>
    <n v="34"/>
    <n v="34"/>
    <n v="0"/>
    <s v="h"/>
    <x v="7"/>
  </r>
  <r>
    <x v="5"/>
    <s v="TT099"/>
    <n v="31911"/>
    <n v="432"/>
    <s v="TT099"/>
    <x v="4"/>
    <s v="TIME"/>
    <n v="34"/>
    <n v="34"/>
    <n v="17"/>
    <s v="h"/>
    <x v="3"/>
  </r>
  <r>
    <x v="5"/>
    <s v="TT099"/>
    <n v="24407"/>
    <n v="432"/>
    <s v="TT099"/>
    <x v="7"/>
    <s v="TIME"/>
    <n v="5"/>
    <n v="5"/>
    <n v="0"/>
    <s v="h"/>
    <x v="6"/>
  </r>
  <r>
    <x v="5"/>
    <s v="TT099"/>
    <n v="25235"/>
    <n v="432"/>
    <s v="TT099"/>
    <x v="1"/>
    <s v="TIME"/>
    <n v="5"/>
    <n v="5"/>
    <n v="0"/>
    <s v="h"/>
    <x v="1"/>
  </r>
  <r>
    <x v="5"/>
    <s v="TT099"/>
    <n v="26247"/>
    <n v="432"/>
    <s v="TT099"/>
    <x v="0"/>
    <s v="TIME"/>
    <n v="5"/>
    <n v="5"/>
    <n v="0"/>
    <s v="h"/>
    <x v="0"/>
  </r>
  <r>
    <x v="5"/>
    <s v="TT099"/>
    <n v="28082"/>
    <n v="432"/>
    <s v="TT099"/>
    <x v="10"/>
    <s v="TIME"/>
    <n v="7"/>
    <n v="7"/>
    <n v="0"/>
    <s v="h"/>
    <x v="9"/>
  </r>
  <r>
    <x v="5"/>
    <s v="TT099"/>
    <n v="30895"/>
    <n v="432"/>
    <s v="TT099"/>
    <x v="9"/>
    <s v="TIME"/>
    <n v="17"/>
    <n v="17"/>
    <n v="0"/>
    <s v="h"/>
    <x v="8"/>
  </r>
  <r>
    <x v="5"/>
    <s v="TT099"/>
    <n v="28979"/>
    <n v="432"/>
    <s v="TT099"/>
    <x v="5"/>
    <s v="TIME"/>
    <n v="9"/>
    <n v="9"/>
    <n v="2"/>
    <s v="h"/>
    <x v="4"/>
  </r>
  <r>
    <x v="5"/>
    <s v="TT099"/>
    <n v="29776"/>
    <n v="432"/>
    <s v="TT099"/>
    <x v="6"/>
    <s v="TIME"/>
    <n v="17"/>
    <n v="17"/>
    <n v="8"/>
    <s v="h"/>
    <x v="5"/>
  </r>
  <r>
    <x v="5"/>
    <s v="TT099"/>
    <n v="23499"/>
    <n v="432"/>
    <s v="TT099"/>
    <x v="2"/>
    <s v="TIME"/>
    <n v="5"/>
    <n v="5"/>
    <n v="0"/>
    <s v="h"/>
    <x v="2"/>
  </r>
  <r>
    <x v="5"/>
    <s v="TT099"/>
    <n v="27090"/>
    <n v="432"/>
    <s v="TT099"/>
    <x v="3"/>
    <s v="TIME"/>
    <n v="7"/>
    <n v="7"/>
    <n v="2"/>
    <s v="h"/>
    <x v="0"/>
  </r>
  <r>
    <x v="5"/>
    <s v="TT100"/>
    <n v="23501"/>
    <n v="433"/>
    <s v="TT100"/>
    <x v="2"/>
    <s v="TIME"/>
    <n v="2"/>
    <n v="2"/>
    <n v="0"/>
    <s v="h"/>
    <x v="2"/>
  </r>
  <r>
    <x v="5"/>
    <s v="TT100"/>
    <n v="31913"/>
    <n v="433"/>
    <s v="TT100"/>
    <x v="4"/>
    <s v="TIME"/>
    <n v="2"/>
    <n v="2"/>
    <n v="0"/>
    <s v="h"/>
    <x v="3"/>
  </r>
  <r>
    <x v="5"/>
    <s v="TT100"/>
    <n v="32904"/>
    <n v="433"/>
    <s v="TT100"/>
    <x v="8"/>
    <s v="TIME"/>
    <n v="2"/>
    <n v="2"/>
    <n v="0"/>
    <s v="h"/>
    <x v="7"/>
  </r>
  <r>
    <x v="5"/>
    <s v="TT100"/>
    <n v="24409"/>
    <n v="433"/>
    <s v="TT100"/>
    <x v="7"/>
    <s v="TIME"/>
    <n v="2"/>
    <n v="2"/>
    <n v="0"/>
    <s v="h"/>
    <x v="6"/>
  </r>
  <r>
    <x v="5"/>
    <s v="TT100"/>
    <n v="25237"/>
    <n v="433"/>
    <s v="TT100"/>
    <x v="1"/>
    <s v="TIME"/>
    <n v="2"/>
    <n v="2"/>
    <n v="0"/>
    <s v="h"/>
    <x v="1"/>
  </r>
  <r>
    <x v="5"/>
    <s v="TT100"/>
    <n v="26249"/>
    <n v="433"/>
    <s v="TT100"/>
    <x v="0"/>
    <s v="TIME"/>
    <n v="2"/>
    <n v="2"/>
    <n v="0"/>
    <s v="h"/>
    <x v="0"/>
  </r>
  <r>
    <x v="5"/>
    <s v="TT100"/>
    <n v="28084"/>
    <n v="433"/>
    <s v="TT100"/>
    <x v="10"/>
    <s v="TIME"/>
    <n v="2"/>
    <n v="2"/>
    <n v="0"/>
    <s v="h"/>
    <x v="9"/>
  </r>
  <r>
    <x v="5"/>
    <s v="TT100"/>
    <n v="28981"/>
    <n v="433"/>
    <s v="TT100"/>
    <x v="5"/>
    <s v="TIME"/>
    <n v="2"/>
    <n v="2"/>
    <n v="0"/>
    <s v="h"/>
    <x v="4"/>
  </r>
  <r>
    <x v="5"/>
    <s v="TT100"/>
    <n v="29778"/>
    <n v="433"/>
    <s v="TT100"/>
    <x v="6"/>
    <s v="TIME"/>
    <n v="2"/>
    <n v="2"/>
    <n v="0"/>
    <s v="h"/>
    <x v="5"/>
  </r>
  <r>
    <x v="5"/>
    <s v="TT100"/>
    <n v="30897"/>
    <n v="433"/>
    <s v="TT100"/>
    <x v="9"/>
    <s v="TIME"/>
    <n v="2"/>
    <n v="2"/>
    <n v="0"/>
    <s v="h"/>
    <x v="8"/>
  </r>
  <r>
    <x v="5"/>
    <s v="TT100"/>
    <n v="27092"/>
    <n v="433"/>
    <s v="TT100"/>
    <x v="3"/>
    <s v="TIME"/>
    <n v="2"/>
    <n v="2"/>
    <n v="0"/>
    <s v="h"/>
    <x v="0"/>
  </r>
  <r>
    <x v="5"/>
    <s v="TT101"/>
    <n v="23503"/>
    <n v="434"/>
    <s v="TT101"/>
    <x v="2"/>
    <s v="TIME"/>
    <n v="47"/>
    <n v="47"/>
    <n v="4"/>
    <s v="h"/>
    <x v="2"/>
  </r>
  <r>
    <x v="5"/>
    <s v="TT101"/>
    <n v="31915"/>
    <n v="434"/>
    <s v="TT101"/>
    <x v="4"/>
    <s v="TIME"/>
    <n v="48"/>
    <n v="48"/>
    <n v="0"/>
    <s v="h"/>
    <x v="3"/>
  </r>
  <r>
    <x v="5"/>
    <s v="TT101"/>
    <n v="32906"/>
    <n v="434"/>
    <s v="TT101"/>
    <x v="8"/>
    <s v="TIME"/>
    <n v="48"/>
    <n v="48"/>
    <n v="0"/>
    <s v="h"/>
    <x v="7"/>
  </r>
  <r>
    <x v="5"/>
    <s v="TT101"/>
    <n v="24411"/>
    <n v="434"/>
    <s v="TT101"/>
    <x v="7"/>
    <s v="TIME"/>
    <n v="47"/>
    <n v="47"/>
    <n v="0"/>
    <s v="h"/>
    <x v="6"/>
  </r>
  <r>
    <x v="5"/>
    <s v="TT101"/>
    <n v="26251"/>
    <n v="434"/>
    <s v="TT101"/>
    <x v="0"/>
    <s v="TIME"/>
    <n v="47"/>
    <n v="47"/>
    <n v="0"/>
    <s v="h"/>
    <x v="0"/>
  </r>
  <r>
    <x v="5"/>
    <s v="TT101"/>
    <n v="28086"/>
    <n v="434"/>
    <s v="TT101"/>
    <x v="10"/>
    <s v="TIME"/>
    <n v="48"/>
    <n v="48"/>
    <n v="0"/>
    <s v="h"/>
    <x v="9"/>
  </r>
  <r>
    <x v="5"/>
    <s v="TT101"/>
    <n v="28983"/>
    <n v="434"/>
    <s v="TT101"/>
    <x v="5"/>
    <s v="TIME"/>
    <n v="48"/>
    <n v="48"/>
    <n v="0"/>
    <s v="h"/>
    <x v="4"/>
  </r>
  <r>
    <x v="5"/>
    <s v="TT101"/>
    <n v="29780"/>
    <n v="434"/>
    <s v="TT101"/>
    <x v="6"/>
    <s v="TIME"/>
    <n v="48"/>
    <n v="48"/>
    <n v="0"/>
    <s v="h"/>
    <x v="5"/>
  </r>
  <r>
    <x v="5"/>
    <s v="TT101"/>
    <n v="30899"/>
    <n v="434"/>
    <s v="TT101"/>
    <x v="9"/>
    <s v="TIME"/>
    <n v="48"/>
    <n v="48"/>
    <n v="0"/>
    <s v="h"/>
    <x v="8"/>
  </r>
  <r>
    <x v="5"/>
    <s v="TT101"/>
    <n v="25239"/>
    <n v="434"/>
    <s v="TT101"/>
    <x v="1"/>
    <s v="TIME"/>
    <n v="47"/>
    <n v="47"/>
    <n v="0"/>
    <s v="h"/>
    <x v="1"/>
  </r>
  <r>
    <x v="5"/>
    <s v="TT101"/>
    <n v="27094"/>
    <n v="434"/>
    <s v="TT101"/>
    <x v="3"/>
    <s v="TIME"/>
    <n v="48"/>
    <n v="48"/>
    <n v="1"/>
    <s v="h"/>
    <x v="0"/>
  </r>
  <r>
    <x v="5"/>
    <s v="TT102"/>
    <n v="23505"/>
    <n v="435"/>
    <s v="TT102"/>
    <x v="2"/>
    <s v="TIME"/>
    <n v="28"/>
    <n v="28"/>
    <n v="2"/>
    <s v="h"/>
    <x v="2"/>
  </r>
  <r>
    <x v="5"/>
    <s v="TT102"/>
    <n v="31917"/>
    <n v="435"/>
    <s v="TT102"/>
    <x v="4"/>
    <s v="TIME"/>
    <n v="28"/>
    <n v="28"/>
    <n v="0"/>
    <s v="h"/>
    <x v="3"/>
  </r>
  <r>
    <x v="5"/>
    <s v="TT102"/>
    <n v="32908"/>
    <n v="435"/>
    <s v="TT102"/>
    <x v="8"/>
    <s v="TIME"/>
    <n v="28"/>
    <n v="28"/>
    <n v="0"/>
    <s v="h"/>
    <x v="7"/>
  </r>
  <r>
    <x v="5"/>
    <s v="TT102"/>
    <n v="24413"/>
    <n v="435"/>
    <s v="TT102"/>
    <x v="7"/>
    <s v="TIME"/>
    <n v="28"/>
    <n v="28"/>
    <n v="0"/>
    <s v="h"/>
    <x v="6"/>
  </r>
  <r>
    <x v="5"/>
    <s v="TT102"/>
    <n v="25241"/>
    <n v="435"/>
    <s v="TT102"/>
    <x v="1"/>
    <s v="TIME"/>
    <n v="28"/>
    <n v="28"/>
    <n v="0"/>
    <s v="h"/>
    <x v="1"/>
  </r>
  <r>
    <x v="5"/>
    <s v="TT102"/>
    <n v="26253"/>
    <n v="435"/>
    <s v="TT102"/>
    <x v="0"/>
    <s v="TIME"/>
    <n v="28"/>
    <n v="28"/>
    <n v="0"/>
    <s v="h"/>
    <x v="0"/>
  </r>
  <r>
    <x v="5"/>
    <s v="TT102"/>
    <n v="28088"/>
    <n v="435"/>
    <s v="TT102"/>
    <x v="10"/>
    <s v="TIME"/>
    <n v="28"/>
    <n v="28"/>
    <n v="0"/>
    <s v="h"/>
    <x v="9"/>
  </r>
  <r>
    <x v="5"/>
    <s v="TT102"/>
    <n v="28985"/>
    <n v="435"/>
    <s v="TT102"/>
    <x v="5"/>
    <s v="TIME"/>
    <n v="28"/>
    <n v="28"/>
    <n v="0"/>
    <s v="h"/>
    <x v="4"/>
  </r>
  <r>
    <x v="5"/>
    <s v="TT102"/>
    <n v="29782"/>
    <n v="435"/>
    <s v="TT102"/>
    <x v="6"/>
    <s v="TIME"/>
    <n v="28"/>
    <n v="28"/>
    <n v="0"/>
    <s v="h"/>
    <x v="5"/>
  </r>
  <r>
    <x v="5"/>
    <s v="TT102"/>
    <n v="30901"/>
    <n v="435"/>
    <s v="TT102"/>
    <x v="9"/>
    <s v="TIME"/>
    <n v="28"/>
    <n v="28"/>
    <n v="0"/>
    <s v="h"/>
    <x v="8"/>
  </r>
  <r>
    <x v="5"/>
    <s v="TT102"/>
    <n v="27096"/>
    <n v="435"/>
    <s v="TT102"/>
    <x v="3"/>
    <s v="TIME"/>
    <n v="28"/>
    <n v="28"/>
    <n v="0"/>
    <s v="h"/>
    <x v="0"/>
  </r>
  <r>
    <x v="5"/>
    <s v="TT103"/>
    <n v="31919"/>
    <n v="436"/>
    <s v="TT103"/>
    <x v="4"/>
    <s v="TIME"/>
    <n v="45"/>
    <n v="45"/>
    <n v="0"/>
    <s v="h"/>
    <x v="3"/>
  </r>
  <r>
    <x v="5"/>
    <s v="TT103"/>
    <n v="29784"/>
    <n v="436"/>
    <s v="TT103"/>
    <x v="6"/>
    <s v="TIME"/>
    <n v="45"/>
    <n v="45"/>
    <n v="0"/>
    <s v="h"/>
    <x v="5"/>
  </r>
  <r>
    <x v="5"/>
    <s v="TT103"/>
    <n v="27098"/>
    <n v="436"/>
    <s v="TT103"/>
    <x v="3"/>
    <s v="TIME"/>
    <n v="45"/>
    <n v="45"/>
    <n v="12"/>
    <s v="h"/>
    <x v="0"/>
  </r>
  <r>
    <x v="5"/>
    <s v="TT103"/>
    <n v="24415"/>
    <n v="436"/>
    <s v="TT103"/>
    <x v="7"/>
    <s v="TIME"/>
    <n v="33"/>
    <n v="33"/>
    <n v="0"/>
    <s v="h"/>
    <x v="6"/>
  </r>
  <r>
    <x v="5"/>
    <s v="TT103"/>
    <n v="25243"/>
    <n v="436"/>
    <s v="TT103"/>
    <x v="1"/>
    <s v="TIME"/>
    <n v="33"/>
    <n v="33"/>
    <n v="0"/>
    <s v="h"/>
    <x v="1"/>
  </r>
  <r>
    <x v="5"/>
    <s v="TT103"/>
    <n v="26255"/>
    <n v="436"/>
    <s v="TT103"/>
    <x v="0"/>
    <s v="TIME"/>
    <n v="33"/>
    <n v="33"/>
    <n v="0"/>
    <s v="h"/>
    <x v="0"/>
  </r>
  <r>
    <x v="5"/>
    <s v="TT103"/>
    <n v="28090"/>
    <n v="436"/>
    <s v="TT103"/>
    <x v="10"/>
    <s v="TIME"/>
    <n v="45"/>
    <n v="45"/>
    <n v="0"/>
    <s v="h"/>
    <x v="9"/>
  </r>
  <r>
    <x v="5"/>
    <s v="TT103"/>
    <n v="28987"/>
    <n v="436"/>
    <s v="TT103"/>
    <x v="5"/>
    <s v="TIME"/>
    <n v="45"/>
    <n v="45"/>
    <n v="0"/>
    <s v="h"/>
    <x v="4"/>
  </r>
  <r>
    <x v="5"/>
    <s v="TT103"/>
    <n v="30903"/>
    <n v="436"/>
    <s v="TT103"/>
    <x v="9"/>
    <s v="TIME"/>
    <n v="45"/>
    <n v="45"/>
    <n v="0"/>
    <s v="h"/>
    <x v="8"/>
  </r>
  <r>
    <x v="5"/>
    <s v="TT103"/>
    <n v="23507"/>
    <n v="436"/>
    <s v="TT103"/>
    <x v="2"/>
    <s v="TIME"/>
    <n v="33"/>
    <n v="33"/>
    <n v="7"/>
    <s v="h"/>
    <x v="2"/>
  </r>
  <r>
    <x v="5"/>
    <s v="TT103"/>
    <n v="32910"/>
    <n v="436"/>
    <s v="TT103"/>
    <x v="8"/>
    <s v="TIME"/>
    <n v="45"/>
    <n v="45"/>
    <n v="0"/>
    <s v="h"/>
    <x v="7"/>
  </r>
  <r>
    <x v="5"/>
    <s v="TT104"/>
    <n v="31921"/>
    <n v="437"/>
    <s v="TT104"/>
    <x v="4"/>
    <s v="TIME"/>
    <n v="20"/>
    <n v="20"/>
    <n v="0"/>
    <s v="h"/>
    <x v="3"/>
  </r>
  <r>
    <x v="5"/>
    <s v="TT104"/>
    <n v="28092"/>
    <n v="437"/>
    <s v="TT104"/>
    <x v="10"/>
    <s v="TIME"/>
    <n v="20"/>
    <n v="20"/>
    <n v="0"/>
    <s v="h"/>
    <x v="9"/>
  </r>
  <r>
    <x v="5"/>
    <s v="TT104"/>
    <n v="28989"/>
    <n v="437"/>
    <s v="TT104"/>
    <x v="5"/>
    <s v="TIME"/>
    <n v="20"/>
    <n v="20"/>
    <n v="0"/>
    <s v="h"/>
    <x v="4"/>
  </r>
  <r>
    <x v="5"/>
    <s v="TT104"/>
    <n v="29786"/>
    <n v="437"/>
    <s v="TT104"/>
    <x v="6"/>
    <s v="TIME"/>
    <n v="20"/>
    <n v="20"/>
    <n v="0"/>
    <s v="h"/>
    <x v="5"/>
  </r>
  <r>
    <x v="5"/>
    <s v="TT104"/>
    <n v="26257"/>
    <n v="437"/>
    <s v="TT104"/>
    <x v="0"/>
    <s v="TIME"/>
    <n v="14"/>
    <n v="14"/>
    <n v="0"/>
    <s v="h"/>
    <x v="0"/>
  </r>
  <r>
    <x v="5"/>
    <s v="TT104"/>
    <n v="25245"/>
    <n v="437"/>
    <s v="TT104"/>
    <x v="1"/>
    <s v="TIME"/>
    <n v="14"/>
    <n v="14"/>
    <n v="0"/>
    <s v="h"/>
    <x v="1"/>
  </r>
  <r>
    <x v="5"/>
    <s v="TT104"/>
    <n v="24417"/>
    <n v="437"/>
    <s v="TT104"/>
    <x v="7"/>
    <s v="TIME"/>
    <n v="14"/>
    <n v="14"/>
    <n v="0"/>
    <s v="h"/>
    <x v="6"/>
  </r>
  <r>
    <x v="5"/>
    <s v="TT104"/>
    <n v="27100"/>
    <n v="437"/>
    <s v="TT104"/>
    <x v="3"/>
    <s v="TIME"/>
    <n v="20"/>
    <n v="20"/>
    <n v="6"/>
    <s v="h"/>
    <x v="0"/>
  </r>
  <r>
    <x v="5"/>
    <s v="TT104"/>
    <n v="23509"/>
    <n v="437"/>
    <s v="TT104"/>
    <x v="2"/>
    <s v="TIME"/>
    <n v="14"/>
    <n v="14"/>
    <n v="7"/>
    <s v="h"/>
    <x v="2"/>
  </r>
  <r>
    <x v="5"/>
    <s v="TT104"/>
    <n v="30905"/>
    <n v="437"/>
    <s v="TT104"/>
    <x v="9"/>
    <s v="TIME"/>
    <n v="20"/>
    <n v="20"/>
    <n v="0"/>
    <s v="h"/>
    <x v="8"/>
  </r>
  <r>
    <x v="5"/>
    <s v="TT104"/>
    <n v="32912"/>
    <n v="437"/>
    <s v="TT104"/>
    <x v="8"/>
    <s v="TIME"/>
    <n v="20"/>
    <n v="20"/>
    <n v="0"/>
    <s v="h"/>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0E15C8-0F59-4CFD-95D4-CB4B91EF9BD3}" name="PivotTable1" cacheId="471" applyNumberFormats="0" applyBorderFormats="0" applyFontFormats="0" applyPatternFormats="0" applyAlignmentFormats="0" applyWidthHeightFormats="1" dataCaption="Values" tag="6c30cb35-ecb1-4688-b835-839985e566ba" updatedVersion="8" minRefreshableVersion="3" useAutoFormatting="1" subtotalHiddenItems="1" itemPrintTitles="1" createdVersion="8" indent="0" outline="1" outlineData="1" multipleFieldFilters="0">
  <location ref="A3:C11" firstHeaderRow="0" firstDataRow="1" firstDataCol="1" rowPageCount="1" colPageCount="1"/>
  <pivotFields count="4">
    <pivotField dataField="1" subtotalTop="0" showAll="0" defaultSubtotal="0"/>
    <pivotField axis="axisRow" allDrilled="1" subtotalTop="0" showAll="0" dataSourceSort="1" defaultSubtotal="0" defaultAttributeDrillState="1">
      <items count="7">
        <item x="0"/>
        <item x="1"/>
        <item x="2"/>
        <item x="3"/>
        <item x="4"/>
        <item x="5"/>
        <item x="6"/>
      </items>
    </pivotField>
    <pivotField dataField="1" subtotalTop="0" showAll="0" defaultSubtotal="0"/>
    <pivotField axis="axisPage" allDrilled="1" subtotalTop="0" showAll="0" dataSourceSort="1" defaultSubtotal="0" defaultAttributeDrillState="1"/>
  </pivotFields>
  <rowFields count="1">
    <field x="1"/>
  </rowFields>
  <rowItems count="8">
    <i>
      <x/>
    </i>
    <i>
      <x v="1"/>
    </i>
    <i>
      <x v="2"/>
    </i>
    <i>
      <x v="3"/>
    </i>
    <i>
      <x v="4"/>
    </i>
    <i>
      <x v="5"/>
    </i>
    <i>
      <x v="6"/>
    </i>
    <i t="grand">
      <x/>
    </i>
  </rowItems>
  <colFields count="1">
    <field x="-2"/>
  </colFields>
  <colItems count="2">
    <i>
      <x/>
    </i>
    <i i="1">
      <x v="1"/>
    </i>
  </colItems>
  <pageFields count="1">
    <pageField fld="3" hier="16" name="[Unique_Data].[WO Type].&amp;[ER]" cap="ER"/>
  </pageFields>
  <dataFields count="2">
    <dataField name="Sum of Downtime (hr.)" fld="0" baseField="0" baseItem="0"/>
    <dataField name="Count of WO#" fld="2" subtotal="count" baseField="1" baseItem="0"/>
  </dataFields>
  <formats count="6">
    <format dxfId="399">
      <pivotArea type="all" dataOnly="0" outline="0" fieldPosition="0"/>
    </format>
    <format dxfId="400">
      <pivotArea type="topRight" dataOnly="0" labelOnly="1" outline="0" fieldPosition="0"/>
    </format>
    <format dxfId="401">
      <pivotArea dataOnly="0" labelOnly="1" grandCol="1" outline="0" fieldPosition="0"/>
    </format>
    <format dxfId="402">
      <pivotArea type="all" dataOnly="0" outline="0" fieldPosition="0"/>
    </format>
    <format dxfId="403">
      <pivotArea type="topRight" dataOnly="0" labelOnly="1" outline="0" fieldPosition="0"/>
    </format>
    <format dxfId="404">
      <pivotArea dataOnly="0" labelOnly="1" grandCol="1" outline="0"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que_Data].[WO Type].&amp;[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Count of WO#"/>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MEA Pre-Final v1.xlsx!Unique_Data">
        <x15:activeTabTopLevelEntity name="[Uniqu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CE883E-E8EA-403C-B682-C79E2BA135BD}" name="PivotTable2"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4:B109" firstHeaderRow="1" firstDataRow="1" firstDataCol="1"/>
  <pivotFields count="41">
    <pivotField dataField="1"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axis="axisRow" showAll="0">
      <items count="7">
        <item x="2"/>
        <item x="1"/>
        <item x="0"/>
        <item x="3"/>
        <item x="4"/>
        <item x="5"/>
        <item t="default"/>
      </items>
    </pivotField>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30"/>
  </rowFields>
  <rowItems count="5">
    <i>
      <x v="1"/>
    </i>
    <i>
      <x v="2"/>
    </i>
    <i>
      <x v="4"/>
    </i>
    <i>
      <x v="5"/>
    </i>
    <i t="grand">
      <x/>
    </i>
  </rowItems>
  <colItems count="1">
    <i/>
  </colItems>
  <dataFields count="1">
    <dataField name="Count of W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91BB66-D6B0-42BA-B120-9F83E02A9F0B}" name="PivotTable4" cacheId="47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0">
  <location ref="DP18:DR21" firstHeaderRow="1" firstDataRow="2" firstDataCol="1"/>
  <pivotFields count="41">
    <pivotField compact="0" outline="0" showAll="0"/>
    <pivotField compact="0" outline="0" showAll="0"/>
    <pivotField axis="axisRow" compact="0" outline="0" showAll="0" sortType="ascending">
      <items count="9">
        <item x="2"/>
        <item x="4"/>
        <item x="0"/>
        <item x="1"/>
        <item x="3"/>
        <item m="1" x="7"/>
        <item x="5"/>
        <item x="6"/>
        <item t="default"/>
      </items>
      <autoSortScope>
        <pivotArea dataOnly="0" outline="0" fieldPosition="0">
          <references count="1">
            <reference field="4294967294" count="1" selected="0">
              <x v="0"/>
            </reference>
          </references>
        </pivotArea>
      </autoSortScope>
    </pivotField>
    <pivotField compact="0" numFmtId="14" outline="0" showAll="0"/>
    <pivotField axis="axisCol" compact="0" outline="0" showAll="0">
      <items count="3">
        <item x="0"/>
        <item x="1"/>
        <item t="default"/>
      </items>
    </pivotField>
    <pivotField compact="0" outline="0" showAll="0"/>
    <pivotField compact="0" outline="0" showAll="0"/>
    <pivotField compact="0" outline="0" showAll="0"/>
    <pivotField compact="0" numFmtId="22" outline="0"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compact="0" numFmtId="22" outline="0" showAll="0"/>
    <pivotField dataField="1" compact="0" outline="0" showAll="0"/>
    <pivotField compact="0" numFmtId="165" outline="0" showAll="0">
      <items count="13">
        <item x="0"/>
        <item x="1"/>
        <item x="6"/>
        <item x="2"/>
        <item x="3"/>
        <item x="4"/>
        <item x="5"/>
        <item x="7"/>
        <item x="8"/>
        <item x="9"/>
        <item x="10"/>
        <item x="11"/>
        <item t="default"/>
      </items>
    </pivotField>
    <pivotField compact="0" outline="0"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ncludeNewItemsInFilter="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m="1" x="4"/>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items count="8">
        <item m="1" x="6"/>
        <item m="1" x="3"/>
        <item x="0"/>
        <item m="1" x="5"/>
        <item x="1"/>
        <item m="1" x="2"/>
        <item m="1" x="4"/>
        <item t="default"/>
      </items>
    </pivotField>
    <pivotField compact="0" outline="0" showAll="0"/>
    <pivotField compact="0" outline="0" showAll="0">
      <items count="15">
        <item h="1" x="0"/>
        <item h="1" x="1"/>
        <item h="1" x="2"/>
        <item h="1" x="3"/>
        <item h="1" x="4"/>
        <item h="1" x="5"/>
        <item h="1" x="6"/>
        <item h="1" x="7"/>
        <item h="1" x="8"/>
        <item h="1" x="9"/>
        <item x="10"/>
        <item h="1" x="11"/>
        <item h="1" x="12"/>
        <item h="1" x="13"/>
        <item t="default"/>
      </items>
    </pivotField>
    <pivotField compact="0" outline="0" showAll="0">
      <items count="5">
        <item x="2"/>
        <item h="1" x="1"/>
        <item h="1" x="0"/>
        <item h="1" x="3"/>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2"/>
  </rowFields>
  <rowItems count="2">
    <i>
      <x v="3"/>
    </i>
    <i>
      <x v="2"/>
    </i>
  </rowItems>
  <colFields count="1">
    <field x="4"/>
  </colFields>
  <colItems count="2">
    <i>
      <x/>
    </i>
    <i>
      <x v="1"/>
    </i>
  </colItems>
  <dataFields count="1">
    <dataField name="Average of Downtime (hr.)" fld="10" subtotal="average" baseField="2" baseItem="0"/>
  </dataFields>
  <formats count="1">
    <format dxfId="398">
      <pivotArea outline="0" collapsedLevelsAreSubtotals="1" fieldPosition="0"/>
    </format>
  </formats>
  <chartFormats count="3">
    <chartFormat chart="50" format="0" series="1">
      <pivotArea type="data" outline="0" fieldPosition="0">
        <references count="2">
          <reference field="4294967294" count="1" selected="0">
            <x v="0"/>
          </reference>
          <reference field="4" count="1" selected="0">
            <x v="0"/>
          </reference>
        </references>
      </pivotArea>
    </chartFormat>
    <chartFormat chart="50" format="1" series="1">
      <pivotArea type="data" outline="0" fieldPosition="0">
        <references count="2">
          <reference field="4294967294" count="1" selected="0">
            <x v="0"/>
          </reference>
          <reference field="4" count="1" selected="0">
            <x v="1"/>
          </reference>
        </references>
      </pivotArea>
    </chartFormat>
    <chartFormat chart="5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866A7E-7232-4F74-9BD2-41B737DAAA60}" name="PivotTable5"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A22" firstHeaderRow="1" firstDataRow="1" firstDataCol="0"/>
  <pivotFields count="41">
    <pivotField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dataField="1"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Average of New RPN" fld="3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89B4E3-2A58-4BFC-B41A-811FB175F547}" name="PivotTable12"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O4:AP8" firstHeaderRow="1" firstDataRow="1" firstDataCol="1"/>
  <pivotFields count="41">
    <pivotField dataField="1"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axis="axisRow" showAll="0">
      <items count="6">
        <item x="0"/>
        <item x="1"/>
        <item x="3"/>
        <item m="1" x="4"/>
        <item x="2"/>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8"/>
  </rowFields>
  <rowItems count="4">
    <i>
      <x/>
    </i>
    <i>
      <x v="1"/>
    </i>
    <i>
      <x v="2"/>
    </i>
    <i t="grand">
      <x/>
    </i>
  </rowItems>
  <colItems count="1">
    <i/>
  </colItems>
  <dataFields count="1">
    <dataField name="Count of WO#" fld="0" subtotal="count" baseField="0" baseItem="0"/>
  </dataFields>
  <chartFormats count="16">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8" count="1" selected="0">
            <x v="0"/>
          </reference>
        </references>
      </pivotArea>
    </chartFormat>
    <chartFormat chart="3" format="6">
      <pivotArea type="data" outline="0" fieldPosition="0">
        <references count="2">
          <reference field="4294967294" count="1" selected="0">
            <x v="0"/>
          </reference>
          <reference field="28" count="1" selected="0">
            <x v="1"/>
          </reference>
        </references>
      </pivotArea>
    </chartFormat>
    <chartFormat chart="13" format="16" series="1">
      <pivotArea type="data" outline="0" fieldPosition="0">
        <references count="1">
          <reference field="4294967294" count="1" selected="0">
            <x v="0"/>
          </reference>
        </references>
      </pivotArea>
    </chartFormat>
    <chartFormat chart="13" format="17">
      <pivotArea type="data" outline="0" fieldPosition="0">
        <references count="2">
          <reference field="4294967294" count="1" selected="0">
            <x v="0"/>
          </reference>
          <reference field="28" count="1" selected="0">
            <x v="0"/>
          </reference>
        </references>
      </pivotArea>
    </chartFormat>
    <chartFormat chart="13" format="18">
      <pivotArea type="data" outline="0" fieldPosition="0">
        <references count="2">
          <reference field="4294967294" count="1" selected="0">
            <x v="0"/>
          </reference>
          <reference field="28" count="1" selected="0">
            <x v="1"/>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28" count="1" selected="0">
            <x v="0"/>
          </reference>
        </references>
      </pivotArea>
    </chartFormat>
    <chartFormat chart="15" format="12">
      <pivotArea type="data" outline="0" fieldPosition="0">
        <references count="2">
          <reference field="4294967294" count="1" selected="0">
            <x v="0"/>
          </reference>
          <reference field="28" count="1" selected="0">
            <x v="1"/>
          </reference>
        </references>
      </pivotArea>
    </chartFormat>
    <chartFormat chart="19" format="16" series="1">
      <pivotArea type="data" outline="0" fieldPosition="0">
        <references count="1">
          <reference field="4294967294" count="1" selected="0">
            <x v="0"/>
          </reference>
        </references>
      </pivotArea>
    </chartFormat>
    <chartFormat chart="19" format="17">
      <pivotArea type="data" outline="0" fieldPosition="0">
        <references count="2">
          <reference field="4294967294" count="1" selected="0">
            <x v="0"/>
          </reference>
          <reference field="28" count="1" selected="0">
            <x v="0"/>
          </reference>
        </references>
      </pivotArea>
    </chartFormat>
    <chartFormat chart="19" format="18">
      <pivotArea type="data" outline="0" fieldPosition="0">
        <references count="2">
          <reference field="4294967294" count="1" selected="0">
            <x v="0"/>
          </reference>
          <reference field="28" count="1" selected="0">
            <x v="1"/>
          </reference>
        </references>
      </pivotArea>
    </chartFormat>
    <chartFormat chart="15" format="13">
      <pivotArea type="data" outline="0" fieldPosition="0">
        <references count="2">
          <reference field="4294967294" count="1" selected="0">
            <x v="0"/>
          </reference>
          <reference field="28" count="1" selected="0">
            <x v="2"/>
          </reference>
        </references>
      </pivotArea>
    </chartFormat>
    <chartFormat chart="13" format="19">
      <pivotArea type="data" outline="0" fieldPosition="0">
        <references count="2">
          <reference field="4294967294" count="1" selected="0">
            <x v="0"/>
          </reference>
          <reference field="28" count="1" selected="0">
            <x v="2"/>
          </reference>
        </references>
      </pivotArea>
    </chartFormat>
    <chartFormat chart="3" format="7">
      <pivotArea type="data" outline="0" fieldPosition="0">
        <references count="2">
          <reference field="4294967294" count="1" selected="0">
            <x v="0"/>
          </reference>
          <reference field="28" count="1" selected="0">
            <x v="2"/>
          </reference>
        </references>
      </pivotArea>
    </chartFormat>
    <chartFormat chart="19" format="19">
      <pivotArea type="data" outline="0" fieldPosition="0">
        <references count="2">
          <reference field="4294967294" count="1" selected="0">
            <x v="0"/>
          </reference>
          <reference field="2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6051E5-860E-4194-BA1F-ECE9FFDCF1C8}" name="PivotTable27" cacheId="47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0">
  <location ref="CS13:CV16" firstHeaderRow="0" firstDataRow="1" firstDataCol="1"/>
  <pivotFields count="41">
    <pivotField compact="0" outline="0" showAll="0"/>
    <pivotField compact="0" outline="0" showAll="0"/>
    <pivotField axis="axisRow" compact="0" outline="0" showAll="0">
      <items count="9">
        <item x="4"/>
        <item x="5"/>
        <item m="1" x="7"/>
        <item x="6"/>
        <item x="3"/>
        <item x="2"/>
        <item x="1"/>
        <item x="0"/>
        <item t="default"/>
      </items>
    </pivotField>
    <pivotField compact="0" numFmtId="14" outline="0" showAll="0"/>
    <pivotField compact="0" outline="0" showAll="0">
      <items count="3">
        <item x="0"/>
        <item x="1"/>
        <item t="default"/>
      </items>
    </pivotField>
    <pivotField compact="0" outline="0" showAll="0"/>
    <pivotField compact="0" outline="0" showAll="0"/>
    <pivotField compact="0" outline="0" showAll="0"/>
    <pivotField compact="0" numFmtId="22" outline="0"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compact="0" numFmtId="22" outline="0" showAll="0"/>
    <pivotField compact="0" outline="0" showAll="0"/>
    <pivotField compact="0" numFmtId="165" outline="0" showAll="0">
      <items count="13">
        <item x="0"/>
        <item x="1"/>
        <item x="6"/>
        <item x="2"/>
        <item x="3"/>
        <item x="4"/>
        <item x="5"/>
        <item x="7"/>
        <item x="8"/>
        <item x="9"/>
        <item x="10"/>
        <item x="11"/>
        <item t="default"/>
      </items>
    </pivotField>
    <pivotField compact="0" outline="0"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ncludeNewItemsInFilter="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m="1" x="4"/>
        <item x="2"/>
        <item x="3"/>
        <item x="0"/>
        <item x="1"/>
        <item t="default"/>
      </items>
    </pivotField>
    <pivotField compact="0" outline="0" showAll="0"/>
    <pivotField dataField="1" compact="0" outline="0" showAll="0"/>
    <pivotField dataField="1" compact="0" outline="0" showAll="0"/>
    <pivotField dataField="1" compact="0" outline="0" showAll="0"/>
    <pivotField compact="0" outline="0" showAll="0"/>
    <pivotField compact="0" outline="0" showAll="0">
      <items count="8">
        <item m="1" x="6"/>
        <item m="1" x="3"/>
        <item x="0"/>
        <item m="1" x="5"/>
        <item x="1"/>
        <item m="1" x="2"/>
        <item m="1" x="4"/>
        <item t="default"/>
      </items>
    </pivotField>
    <pivotField compact="0" outline="0" showAll="0"/>
    <pivotField compact="0" outline="0" showAll="0">
      <items count="15">
        <item h="1" x="0"/>
        <item h="1" x="1"/>
        <item h="1" x="2"/>
        <item h="1" x="3"/>
        <item h="1" x="4"/>
        <item h="1" x="5"/>
        <item h="1" x="6"/>
        <item h="1" x="7"/>
        <item h="1" x="8"/>
        <item h="1" x="9"/>
        <item x="10"/>
        <item h="1" x="11"/>
        <item h="1" x="12"/>
        <item h="1" x="13"/>
        <item t="default"/>
      </items>
    </pivotField>
    <pivotField compact="0" outline="0" showAll="0">
      <items count="5">
        <item x="2"/>
        <item h="1" x="1"/>
        <item h="1" x="0"/>
        <item h="1" x="3"/>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2"/>
  </rowFields>
  <rowItems count="3">
    <i>
      <x v="6"/>
    </i>
    <i>
      <x v="7"/>
    </i>
    <i t="grand">
      <x/>
    </i>
  </rowItems>
  <colFields count="1">
    <field x="-2"/>
  </colFields>
  <colItems count="3">
    <i>
      <x/>
    </i>
    <i i="1">
      <x v="1"/>
    </i>
    <i i="2">
      <x v="2"/>
    </i>
  </colItems>
  <dataFields count="3">
    <dataField name="Avg Severity (S)" fld="30" subtotal="average" baseField="0" baseItem="0"/>
    <dataField name="Avg Detectability (D)" fld="31" subtotal="average" baseField="0" baseItem="0"/>
    <dataField name="Avg Occurrence (O)" fld="32" subtotal="average" baseField="0" baseItem="0"/>
  </dataFields>
  <formats count="1">
    <format dxfId="397">
      <pivotArea outline="0" collapsedLevelsAreSubtotals="1" fieldPosition="0"/>
    </format>
  </formats>
  <chartFormats count="12">
    <chartFormat chart="25" format="7" series="1">
      <pivotArea type="data" outline="0" fieldPosition="0">
        <references count="1">
          <reference field="4294967294" count="1" selected="0">
            <x v="0"/>
          </reference>
        </references>
      </pivotArea>
    </chartFormat>
    <chartFormat chart="25" format="8" series="1">
      <pivotArea type="data" outline="0" fieldPosition="0">
        <references count="1">
          <reference field="4294967294" count="1" selected="0">
            <x v="1"/>
          </reference>
        </references>
      </pivotArea>
    </chartFormat>
    <chartFormat chart="25" format="9" series="1">
      <pivotArea type="data" outline="0" fieldPosition="0">
        <references count="1">
          <reference field="4294967294" count="1" selected="0">
            <x v="2"/>
          </reference>
        </references>
      </pivotArea>
    </chartFormat>
    <chartFormat chart="31" format="19" series="1">
      <pivotArea type="data" outline="0" fieldPosition="0">
        <references count="1">
          <reference field="4294967294" count="1" selected="0">
            <x v="0"/>
          </reference>
        </references>
      </pivotArea>
    </chartFormat>
    <chartFormat chart="31" format="20" series="1">
      <pivotArea type="data" outline="0" fieldPosition="0">
        <references count="1">
          <reference field="4294967294" count="1" selected="0">
            <x v="1"/>
          </reference>
        </references>
      </pivotArea>
    </chartFormat>
    <chartFormat chart="31" format="21" series="1">
      <pivotArea type="data" outline="0" fieldPosition="0">
        <references count="1">
          <reference field="4294967294" count="1" selected="0">
            <x v="2"/>
          </reference>
        </references>
      </pivotArea>
    </chartFormat>
    <chartFormat chart="33" format="13" series="1">
      <pivotArea type="data" outline="0" fieldPosition="0">
        <references count="1">
          <reference field="4294967294" count="1" selected="0">
            <x v="0"/>
          </reference>
        </references>
      </pivotArea>
    </chartFormat>
    <chartFormat chart="33" format="14" series="1">
      <pivotArea type="data" outline="0" fieldPosition="0">
        <references count="1">
          <reference field="4294967294" count="1" selected="0">
            <x v="1"/>
          </reference>
        </references>
      </pivotArea>
    </chartFormat>
    <chartFormat chart="33" format="15" series="1">
      <pivotArea type="data" outline="0" fieldPosition="0">
        <references count="1">
          <reference field="4294967294" count="1" selected="0">
            <x v="2"/>
          </reference>
        </references>
      </pivotArea>
    </chartFormat>
    <chartFormat chart="49" format="23" series="1">
      <pivotArea type="data" outline="0" fieldPosition="0">
        <references count="1">
          <reference field="4294967294" count="1" selected="0">
            <x v="0"/>
          </reference>
        </references>
      </pivotArea>
    </chartFormat>
    <chartFormat chart="49" format="24" series="1">
      <pivotArea type="data" outline="0" fieldPosition="0">
        <references count="1">
          <reference field="4294967294" count="1" selected="0">
            <x v="1"/>
          </reference>
        </references>
      </pivotArea>
    </chartFormat>
    <chartFormat chart="49" format="2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2AB0917-07AC-4A80-A9CF-0A673D316213}" name="PivotTable9"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X4:Y7" firstHeaderRow="1" firstDataRow="1" firstDataCol="1"/>
  <pivotFields count="41">
    <pivotField dataField="1"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axis="axisRow" showAll="0" defaultSubtotal="0">
      <items count="14">
        <item h="1" x="0"/>
        <item h="1" x="1"/>
        <item h="1" x="2"/>
        <item h="1" x="3"/>
        <item h="1" x="4"/>
        <item h="1" x="5"/>
        <item h="1" x="6"/>
        <item h="1" x="7"/>
        <item h="1" x="8"/>
        <item h="1" x="9"/>
        <item x="10"/>
        <item h="1" x="11"/>
        <item h="1" x="12"/>
        <item h="1" x="13"/>
      </items>
    </pivotField>
    <pivotField axis="axisRow"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2">
    <field x="37"/>
    <field x="36"/>
  </rowFields>
  <rowItems count="3">
    <i>
      <x/>
    </i>
    <i r="1">
      <x v="10"/>
    </i>
    <i t="grand">
      <x/>
    </i>
  </rowItems>
  <colItems count="1">
    <i/>
  </colItems>
  <dataFields count="1">
    <dataField name="Count of WO#" fld="0" subtotal="count" baseField="34" baseItem="2"/>
  </dataFields>
  <chartFormats count="1">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63F1B14-5164-4EE0-B0F2-8F9D3B04A3BA}" name="PivotTable10"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AD4:AE7" firstHeaderRow="1" firstDataRow="1" firstDataCol="1"/>
  <pivotFields count="41">
    <pivotField showAll="0"/>
    <pivotField axis="axisRow" showAll="0" sortType="ascending">
      <items count="58">
        <item x="38"/>
        <item m="1" x="56"/>
        <item x="31"/>
        <item x="17"/>
        <item x="3"/>
        <item x="1"/>
        <item x="32"/>
        <item x="25"/>
        <item x="20"/>
        <item x="26"/>
        <item x="22"/>
        <item x="35"/>
        <item x="29"/>
        <item x="15"/>
        <item x="6"/>
        <item x="28"/>
        <item x="14"/>
        <item x="19"/>
        <item x="27"/>
        <item x="18"/>
        <item x="12"/>
        <item x="7"/>
        <item x="24"/>
        <item x="36"/>
        <item x="21"/>
        <item x="23"/>
        <item x="9"/>
        <item x="30"/>
        <item x="42"/>
        <item x="16"/>
        <item x="5"/>
        <item x="2"/>
        <item x="0"/>
        <item x="8"/>
        <item x="13"/>
        <item x="11"/>
        <item x="10"/>
        <item x="37"/>
        <item x="4"/>
        <item x="39"/>
        <item x="33"/>
        <item x="40"/>
        <item x="34"/>
        <item x="41"/>
        <item x="43"/>
        <item x="44"/>
        <item x="45"/>
        <item x="46"/>
        <item x="47"/>
        <item x="48"/>
        <item x="49"/>
        <item x="50"/>
        <item x="51"/>
        <item x="52"/>
        <item x="53"/>
        <item x="54"/>
        <item x="55"/>
        <item t="default"/>
      </items>
      <autoSortScope>
        <pivotArea dataOnly="0" outline="0" fieldPosition="0">
          <references count="1">
            <reference field="4294967294" count="1" selected="0">
              <x v="0"/>
            </reference>
          </references>
        </pivotArea>
      </autoSortScope>
    </pivotField>
    <pivotField axis="axisRow" showAll="0" sortType="ascending">
      <items count="9">
        <item sd="0" x="5"/>
        <item sd="0" m="1" x="7"/>
        <item sd="0" x="3"/>
        <item sd="0" x="1"/>
        <item sd="0" x="0"/>
        <item sd="0" x="4"/>
        <item sd="0" x="2"/>
        <item sd="0" x="6"/>
        <item t="default" sd="0"/>
      </items>
      <autoSortScope>
        <pivotArea dataOnly="0" outline="0" fieldPosition="0">
          <references count="1">
            <reference field="4294967294" count="1" selected="0">
              <x v="0"/>
            </reference>
          </references>
        </pivotArea>
      </autoSortScope>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dataField="1"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2">
    <field x="2"/>
    <field x="1"/>
  </rowFields>
  <rowItems count="3">
    <i>
      <x v="4"/>
    </i>
    <i>
      <x v="3"/>
    </i>
    <i t="grand">
      <x/>
    </i>
  </rowItems>
  <colItems count="1">
    <i/>
  </colItems>
  <dataFields count="1">
    <dataField name="Sum of Downtime (hr.)" fld="10" baseField="0" baseItem="0"/>
  </dataFields>
  <chartFormats count="1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8"/>
          </reference>
        </references>
      </pivotArea>
    </chartFormat>
    <chartFormat chart="3" format="4">
      <pivotArea type="data" outline="0" fieldPosition="0">
        <references count="2">
          <reference field="4294967294" count="1" selected="0">
            <x v="0"/>
          </reference>
          <reference field="1" count="1" selected="0">
            <x v="32"/>
          </reference>
        </references>
      </pivotArea>
    </chartFormat>
    <chartFormat chart="7" format="5"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5" format="8"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 count="1" selected="0">
            <x v="36"/>
          </reference>
        </references>
      </pivotArea>
    </chartFormat>
    <chartFormat chart="3" format="6">
      <pivotArea type="data" outline="0" fieldPosition="0">
        <references count="2">
          <reference field="4294967294" count="1" selected="0">
            <x v="0"/>
          </reference>
          <reference field="1" count="1" selected="0">
            <x v="29"/>
          </reference>
        </references>
      </pivotArea>
    </chartFormat>
    <chartFormat chart="20" format="8" series="1">
      <pivotArea type="data" outline="0" fieldPosition="0">
        <references count="1">
          <reference field="4294967294" count="1" selected="0">
            <x v="0"/>
          </reference>
        </references>
      </pivotArea>
    </chartFormat>
    <chartFormat chart="3" format="7">
      <pivotArea type="data" outline="0" fieldPosition="0">
        <references count="3">
          <reference field="4294967294" count="1" selected="0">
            <x v="0"/>
          </reference>
          <reference field="1" count="1" selected="0">
            <x v="36"/>
          </reference>
          <reference field="2" count="1" selected="0">
            <x v="4"/>
          </reference>
        </references>
      </pivotArea>
    </chartFormat>
    <chartFormat chart="3" format="8">
      <pivotArea type="data" outline="0" fieldPosition="0">
        <references count="3">
          <reference field="4294967294" count="1" selected="0">
            <x v="0"/>
          </reference>
          <reference field="1" count="1" selected="0">
            <x v="32"/>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0DE2D0C-598A-493C-A56D-83625402B226}" name="PivotTable18"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3:B78" firstHeaderRow="1" firstDataRow="1" firstDataCol="1"/>
  <pivotFields count="41">
    <pivotField dataField="1"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axis="axisRow" showAll="0">
      <items count="52">
        <item x="40"/>
        <item x="31"/>
        <item x="45"/>
        <item x="20"/>
        <item x="13"/>
        <item x="39"/>
        <item x="15"/>
        <item x="27"/>
        <item x="11"/>
        <item x="5"/>
        <item x="14"/>
        <item x="2"/>
        <item x="1"/>
        <item x="29"/>
        <item x="38"/>
        <item x="10"/>
        <item x="36"/>
        <item x="22"/>
        <item x="16"/>
        <item x="28"/>
        <item x="23"/>
        <item x="33"/>
        <item x="30"/>
        <item x="37"/>
        <item x="12"/>
        <item x="7"/>
        <item x="3"/>
        <item x="4"/>
        <item x="0"/>
        <item x="17"/>
        <item m="1" x="49"/>
        <item x="25"/>
        <item m="1" x="50"/>
        <item x="19"/>
        <item x="6"/>
        <item x="9"/>
        <item x="21"/>
        <item x="32"/>
        <item x="41"/>
        <item x="42"/>
        <item m="1" x="48"/>
        <item x="35"/>
        <item x="24"/>
        <item x="26"/>
        <item x="43"/>
        <item x="34"/>
        <item x="44"/>
        <item m="1" x="46"/>
        <item m="1" x="47"/>
        <item x="8"/>
        <item x="18"/>
        <item t="default"/>
      </items>
    </pivotField>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3"/>
  </rowFields>
  <rowItems count="25">
    <i>
      <x v="1"/>
    </i>
    <i>
      <x v="4"/>
    </i>
    <i>
      <x v="6"/>
    </i>
    <i>
      <x v="7"/>
    </i>
    <i>
      <x v="10"/>
    </i>
    <i>
      <x v="12"/>
    </i>
    <i>
      <x v="13"/>
    </i>
    <i>
      <x v="14"/>
    </i>
    <i>
      <x v="15"/>
    </i>
    <i>
      <x v="16"/>
    </i>
    <i>
      <x v="17"/>
    </i>
    <i>
      <x v="18"/>
    </i>
    <i>
      <x v="19"/>
    </i>
    <i>
      <x v="20"/>
    </i>
    <i>
      <x v="21"/>
    </i>
    <i>
      <x v="22"/>
    </i>
    <i>
      <x v="24"/>
    </i>
    <i>
      <x v="25"/>
    </i>
    <i>
      <x v="27"/>
    </i>
    <i>
      <x v="31"/>
    </i>
    <i>
      <x v="36"/>
    </i>
    <i>
      <x v="37"/>
    </i>
    <i>
      <x v="38"/>
    </i>
    <i>
      <x v="50"/>
    </i>
    <i t="grand">
      <x/>
    </i>
  </rowItems>
  <colItems count="1">
    <i/>
  </colItems>
  <dataFields count="1">
    <dataField name="Count of W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B6FE6FC-074C-436F-96A3-9BA6F4FF15C1}" name="PivotTable20" cacheId="47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
  <location ref="CA6:CD47" firstHeaderRow="0" firstDataRow="1" firstDataCol="2"/>
  <pivotFields count="41">
    <pivotField axis="axisRow" compact="0" outline="0" showAll="0" defaultSubtotal="0">
      <items count="854">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3"/>
        <item x="84"/>
        <item x="85"/>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3"/>
        <item x="124"/>
        <item x="125"/>
        <item x="126"/>
        <item x="127"/>
        <item x="128"/>
        <item x="129"/>
        <item x="130"/>
        <item x="131"/>
        <item x="132"/>
        <item x="133"/>
        <item x="134"/>
        <item x="135"/>
        <item x="136"/>
        <item x="137"/>
        <item x="138"/>
        <item x="143"/>
        <item x="146"/>
        <item x="192"/>
        <item x="194"/>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m="1" x="847"/>
        <item x="290"/>
        <item x="291"/>
        <item x="292"/>
        <item x="293"/>
        <item x="294"/>
        <item x="295"/>
        <item x="296"/>
        <item x="297"/>
        <item x="298"/>
        <item x="299"/>
        <item x="300"/>
        <item x="301"/>
        <item m="1" x="844"/>
        <item x="302"/>
        <item x="303"/>
        <item x="304"/>
        <item x="305"/>
        <item x="306"/>
        <item x="307"/>
        <item m="1" x="843"/>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m="1" x="841"/>
        <item x="337"/>
        <item x="338"/>
        <item x="339"/>
        <item x="340"/>
        <item x="341"/>
        <item x="342"/>
        <item x="343"/>
        <item x="344"/>
        <item x="345"/>
        <item x="346"/>
        <item x="347"/>
        <item x="348"/>
        <item x="349"/>
        <item x="350"/>
        <item x="351"/>
        <item x="352"/>
        <item x="353"/>
        <item x="354"/>
        <item x="355"/>
        <item x="356"/>
        <item x="357"/>
        <item x="358"/>
        <item x="140"/>
        <item x="141"/>
        <item x="142"/>
        <item x="144"/>
        <item m="1" x="850"/>
        <item x="145"/>
        <item x="147"/>
        <item x="148"/>
        <item x="149"/>
        <item x="150"/>
        <item x="0"/>
        <item x="1"/>
        <item x="2"/>
        <item x="3"/>
        <item x="4"/>
        <item x="5"/>
        <item x="6"/>
        <item x="7"/>
        <item x="8"/>
        <item x="9"/>
        <item x="10"/>
        <item x="11"/>
        <item x="12"/>
        <item x="13"/>
        <item x="14"/>
        <item x="15"/>
        <item x="16"/>
        <item x="17"/>
        <item x="34"/>
        <item x="35"/>
        <item x="36"/>
        <item x="37"/>
        <item x="367"/>
        <item x="368"/>
        <item m="1" x="848"/>
        <item x="369"/>
        <item x="370"/>
        <item x="371"/>
        <item x="372"/>
        <item x="373"/>
        <item x="374"/>
        <item x="151"/>
        <item x="375"/>
        <item x="38"/>
        <item x="376"/>
        <item x="377"/>
        <item x="378"/>
        <item x="379"/>
        <item x="152"/>
        <item x="153"/>
        <item x="154"/>
        <item x="380"/>
        <item x="381"/>
        <item x="18"/>
        <item m="1" x="851"/>
        <item x="382"/>
        <item x="383"/>
        <item x="384"/>
        <item m="1" x="852"/>
        <item x="155"/>
        <item x="156"/>
        <item x="19"/>
        <item x="39"/>
        <item x="40"/>
        <item x="41"/>
        <item x="42"/>
        <item x="122"/>
        <item x="385"/>
        <item x="386"/>
        <item x="157"/>
        <item x="158"/>
        <item x="20"/>
        <item x="43"/>
        <item m="1" x="842"/>
        <item x="387"/>
        <item x="388"/>
        <item x="389"/>
        <item x="390"/>
        <item x="159"/>
        <item x="160"/>
        <item x="391"/>
        <item x="161"/>
        <item x="162"/>
        <item x="392"/>
        <item x="393"/>
        <item x="21"/>
        <item x="22"/>
        <item x="44"/>
        <item x="23"/>
        <item x="24"/>
        <item x="45"/>
        <item x="46"/>
        <item x="25"/>
        <item x="26"/>
        <item x="27"/>
        <item x="28"/>
        <item x="47"/>
        <item x="29"/>
        <item m="1" x="853"/>
        <item x="30"/>
        <item x="48"/>
        <item x="31"/>
        <item x="32"/>
        <item x="33"/>
        <item x="49"/>
        <item x="50"/>
        <item x="359"/>
        <item x="360"/>
        <item x="361"/>
        <item x="139"/>
        <item x="362"/>
        <item x="363"/>
        <item x="364"/>
        <item x="365"/>
        <item x="366"/>
        <item x="394"/>
        <item x="163"/>
        <item x="395"/>
        <item x="164"/>
        <item x="165"/>
        <item x="396"/>
        <item x="167"/>
        <item x="168"/>
        <item x="397"/>
        <item x="398"/>
        <item x="399"/>
        <item x="169"/>
        <item x="171"/>
        <item x="400"/>
        <item x="401"/>
        <item x="172"/>
        <item x="173"/>
        <item x="174"/>
        <item x="175"/>
        <item x="402"/>
        <item x="403"/>
        <item x="176"/>
        <item x="404"/>
        <item x="177"/>
        <item x="178"/>
        <item x="179"/>
        <item x="180"/>
        <item x="181"/>
        <item x="405"/>
        <item x="182"/>
        <item x="183"/>
        <item x="184"/>
        <item x="406"/>
        <item x="185"/>
        <item x="186"/>
        <item x="407"/>
        <item x="408"/>
        <item x="409"/>
        <item x="187"/>
        <item x="410"/>
        <item x="188"/>
        <item x="189"/>
        <item x="411"/>
        <item x="190"/>
        <item x="412"/>
        <item x="191"/>
        <item x="413"/>
        <item x="414"/>
        <item x="415"/>
        <item x="416"/>
        <item x="193"/>
        <item x="195"/>
        <item x="417"/>
        <item x="418"/>
        <item x="419"/>
        <item x="420"/>
        <item x="421"/>
        <item x="422"/>
        <item x="423"/>
        <item x="196"/>
        <item x="197"/>
        <item x="424"/>
        <item x="198"/>
        <item x="199"/>
        <item x="425"/>
        <item x="200"/>
        <item x="201"/>
        <item x="426"/>
        <item x="202"/>
        <item x="427"/>
        <item x="428"/>
        <item x="429"/>
        <item m="1" x="839"/>
        <item x="430"/>
        <item x="203"/>
        <item x="204"/>
        <item x="205"/>
        <item x="206"/>
        <item x="207"/>
        <item x="208"/>
        <item x="209"/>
        <item x="431"/>
        <item x="210"/>
        <item x="211"/>
        <item x="212"/>
        <item x="213"/>
        <item x="432"/>
        <item x="433"/>
        <item x="434"/>
        <item x="214"/>
        <item x="215"/>
        <item x="216"/>
        <item x="217"/>
        <item x="218"/>
        <item x="435"/>
        <item x="219"/>
        <item x="220"/>
        <item x="221"/>
        <item x="223"/>
        <item x="224"/>
        <item x="436"/>
        <item m="1" x="840"/>
        <item x="226"/>
        <item x="437"/>
        <item x="227"/>
        <item x="228"/>
        <item x="229"/>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82"/>
        <item x="86"/>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604"/>
        <item x="596"/>
        <item x="597"/>
        <item x="598"/>
        <item x="599"/>
        <item x="600"/>
        <item x="601"/>
        <item x="602"/>
        <item x="603"/>
        <item x="587"/>
        <item x="588"/>
        <item x="589"/>
        <item x="590"/>
        <item x="591"/>
        <item x="592"/>
        <item x="593"/>
        <item x="594"/>
        <item x="595"/>
        <item x="577"/>
        <item x="578"/>
        <item x="579"/>
        <item x="580"/>
        <item x="581"/>
        <item x="582"/>
        <item x="583"/>
        <item x="584"/>
        <item x="585"/>
        <item x="586"/>
        <item x="559"/>
        <item x="560"/>
        <item x="561"/>
        <item x="562"/>
        <item x="563"/>
        <item x="564"/>
        <item x="565"/>
        <item x="566"/>
        <item x="567"/>
        <item x="568"/>
        <item x="569"/>
        <item x="570"/>
        <item x="571"/>
        <item x="572"/>
        <item x="573"/>
        <item x="574"/>
        <item x="575"/>
        <item x="576"/>
        <item x="557"/>
        <item x="558"/>
        <item m="1" x="845"/>
        <item m="1" x="846"/>
        <item m="1" x="849"/>
        <item x="607"/>
        <item x="608"/>
        <item x="609"/>
        <item x="610"/>
        <item x="611"/>
        <item x="605"/>
        <item x="606"/>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91"/>
        <item x="692"/>
        <item x="693"/>
        <item x="694"/>
        <item x="695"/>
        <item x="696"/>
        <item x="697"/>
        <item x="698"/>
        <item x="699"/>
        <item x="700"/>
        <item x="701"/>
        <item x="686"/>
        <item x="687"/>
        <item x="688"/>
        <item x="689"/>
        <item x="690"/>
        <item x="702"/>
        <item x="703"/>
        <item x="704"/>
        <item x="705"/>
        <item x="706"/>
        <item x="707"/>
        <item x="708"/>
        <item x="709"/>
        <item x="710"/>
        <item x="711"/>
        <item x="712"/>
        <item x="713"/>
        <item x="714"/>
        <item x="716"/>
        <item x="717"/>
        <item x="718"/>
        <item x="719"/>
        <item x="720"/>
        <item x="721"/>
        <item x="722"/>
        <item x="723"/>
        <item x="724"/>
        <item x="725"/>
        <item x="726"/>
        <item x="727"/>
        <item x="728"/>
        <item x="729"/>
        <item x="730"/>
        <item x="166"/>
        <item x="170"/>
        <item x="715"/>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222"/>
        <item x="225"/>
        <item x="817"/>
        <item x="818"/>
        <item x="819"/>
        <item x="820"/>
        <item x="821"/>
        <item x="822"/>
        <item x="823"/>
        <item x="824"/>
        <item x="825"/>
        <item x="826"/>
        <item x="827"/>
        <item x="828"/>
        <item x="829"/>
        <item x="830"/>
        <item x="831"/>
        <item x="832"/>
        <item x="833"/>
        <item x="834"/>
        <item x="835"/>
        <item x="836"/>
        <item x="837"/>
        <item x="838"/>
      </items>
    </pivotField>
    <pivotField compact="0" outline="0" showAll="0" defaultSubtotal="0"/>
    <pivotField axis="axisRow" compact="0" outline="0" showAll="0" sortType="ascending" defaultSubtotal="0">
      <items count="8">
        <item x="5"/>
        <item m="1" x="7"/>
        <item x="3"/>
        <item x="1"/>
        <item x="6"/>
        <item x="0"/>
        <item x="4"/>
        <item x="2"/>
      </items>
    </pivotField>
    <pivotField compact="0" numFmtId="14" outline="0" showAll="0" defaultSubtotal="0"/>
    <pivotField compact="0" outline="0" showAll="0" defaultSubtotal="0">
      <items count="2">
        <item x="0"/>
        <item x="1"/>
      </items>
    </pivotField>
    <pivotField compact="0" outline="0" subtotalTop="0" showAll="0" defaultSubtotal="0"/>
    <pivotField compact="0" outline="0" subtotalTop="0" showAll="0" defaultSubtotal="0"/>
    <pivotField compact="0" outline="0" showAll="0" defaultSubtotal="0"/>
    <pivotField compact="0" numFmtId="22" outline="0" showAll="0" defaultSubtotal="0">
      <items count="821">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s>
    </pivotField>
    <pivotField compact="0" numFmtId="22" outline="0" showAll="0" defaultSubtotal="0"/>
    <pivotField dataField="1" compact="0" outline="0" showAll="0" defaultSubtotal="0"/>
    <pivotField compact="0" numFmtId="165" outline="0" showAll="0" defaultSubtotal="0">
      <items count="12">
        <item x="0"/>
        <item x="1"/>
        <item x="6"/>
        <item x="2"/>
        <item x="3"/>
        <item x="4"/>
        <item x="5"/>
        <item x="7"/>
        <item x="8"/>
        <item x="9"/>
        <item x="10"/>
        <item x="11"/>
      </items>
    </pivotField>
    <pivotField compact="0" outline="0" showAll="0" defaultSubtotal="0">
      <items count="45">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includeNewItemsInFilter="1"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5">
        <item m="1" x="4"/>
        <item x="2"/>
        <item x="3"/>
        <item x="0"/>
        <item x="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items count="7">
        <item m="1" x="6"/>
        <item m="1" x="3"/>
        <item x="0"/>
        <item m="1" x="5"/>
        <item x="1"/>
        <item m="1" x="2"/>
        <item m="1" x="4"/>
      </items>
    </pivotField>
    <pivotField compact="0" outline="0" showAll="0" defaultSubtotal="0"/>
    <pivotField compact="0" outline="0" showAll="0" defaultSubtotal="0">
      <items count="14">
        <item h="1" x="0"/>
        <item h="1" x="1"/>
        <item h="1" x="2"/>
        <item h="1" x="3"/>
        <item h="1" x="4"/>
        <item h="1" x="5"/>
        <item h="1" x="6"/>
        <item h="1" x="7"/>
        <item h="1" x="8"/>
        <item h="1" x="9"/>
        <item x="10"/>
        <item h="1" x="11"/>
        <item h="1" x="12"/>
        <item h="1" x="13"/>
      </items>
    </pivotField>
    <pivotField compact="0" outline="0" showAll="0" defaultSubtotal="0">
      <items count="4">
        <item x="2"/>
        <item h="1" x="1"/>
        <item h="1" x="0"/>
        <item h="1" x="3"/>
      </items>
    </pivotField>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0"/>
        <item x="5"/>
      </items>
    </pivotField>
    <pivotField compact="0" outline="0" subtotalTop="0" showAll="0" defaultSubtotal="0">
      <items count="4">
        <item x="1"/>
        <item x="2"/>
        <item x="0"/>
        <item x="3"/>
      </items>
    </pivotField>
  </pivotFields>
  <rowFields count="2">
    <field x="2"/>
    <field x="0"/>
  </rowFields>
  <rowItems count="41">
    <i>
      <x v="3"/>
      <x v="811"/>
    </i>
    <i r="1">
      <x v="812"/>
    </i>
    <i r="1">
      <x v="813"/>
    </i>
    <i r="1">
      <x v="814"/>
    </i>
    <i r="1">
      <x v="816"/>
    </i>
    <i r="1">
      <x v="817"/>
    </i>
    <i r="1">
      <x v="818"/>
    </i>
    <i r="1">
      <x v="819"/>
    </i>
    <i r="1">
      <x v="826"/>
    </i>
    <i r="1">
      <x v="827"/>
    </i>
    <i r="1">
      <x v="828"/>
    </i>
    <i r="1">
      <x v="829"/>
    </i>
    <i r="1">
      <x v="832"/>
    </i>
    <i r="1">
      <x v="833"/>
    </i>
    <i r="1">
      <x v="836"/>
    </i>
    <i r="1">
      <x v="838"/>
    </i>
    <i r="1">
      <x v="840"/>
    </i>
    <i r="1">
      <x v="841"/>
    </i>
    <i r="1">
      <x v="842"/>
    </i>
    <i r="1">
      <x v="843"/>
    </i>
    <i r="1">
      <x v="844"/>
    </i>
    <i r="1">
      <x v="845"/>
    </i>
    <i r="1">
      <x v="847"/>
    </i>
    <i r="1">
      <x v="848"/>
    </i>
    <i r="1">
      <x v="850"/>
    </i>
    <i r="1">
      <x v="851"/>
    </i>
    <i r="1">
      <x v="852"/>
    </i>
    <i r="1">
      <x v="853"/>
    </i>
    <i>
      <x v="5"/>
      <x v="815"/>
    </i>
    <i r="1">
      <x v="820"/>
    </i>
    <i r="1">
      <x v="821"/>
    </i>
    <i r="1">
      <x v="822"/>
    </i>
    <i r="1">
      <x v="823"/>
    </i>
    <i r="1">
      <x v="824"/>
    </i>
    <i r="1">
      <x v="825"/>
    </i>
    <i r="1">
      <x v="834"/>
    </i>
    <i r="1">
      <x v="835"/>
    </i>
    <i r="1">
      <x v="837"/>
    </i>
    <i r="1">
      <x v="839"/>
    </i>
    <i r="1">
      <x v="846"/>
    </i>
    <i r="1">
      <x v="849"/>
    </i>
  </rowItems>
  <colFields count="1">
    <field x="-2"/>
  </colFields>
  <colItems count="2">
    <i>
      <x/>
    </i>
    <i i="1">
      <x v="1"/>
    </i>
  </colItems>
  <dataFields count="2">
    <dataField name="Sum of New RPN" fld="33" baseField="2" baseItem="3"/>
    <dataField name="MTTR" fld="10" subtotal="average" baseField="0" baseItem="0"/>
  </dataFields>
  <formats count="223">
    <format dxfId="174">
      <pivotArea collapsedLevelsAreSubtotals="1" fieldPosition="0">
        <references count="2">
          <reference field="4294967294" count="1" selected="0">
            <x v="1"/>
          </reference>
          <reference field="0" count="0"/>
        </references>
      </pivotArea>
    </format>
    <format dxfId="175">
      <pivotArea dataOnly="0" labelOnly="1" outline="0" fieldPosition="0">
        <references count="2">
          <reference field="0" count="1" selected="0">
            <x v="0"/>
          </reference>
          <reference field="2" count="1">
            <x v="3"/>
          </reference>
        </references>
      </pivotArea>
    </format>
    <format dxfId="176">
      <pivotArea dataOnly="0" labelOnly="1" outline="0" fieldPosition="0">
        <references count="2">
          <reference field="0" count="1" selected="0">
            <x v="1"/>
          </reference>
          <reference field="2" count="1">
            <x v="3"/>
          </reference>
        </references>
      </pivotArea>
    </format>
    <format dxfId="177">
      <pivotArea dataOnly="0" labelOnly="1" outline="0" fieldPosition="0">
        <references count="2">
          <reference field="0" count="1" selected="0">
            <x v="2"/>
          </reference>
          <reference field="2" count="1">
            <x v="3"/>
          </reference>
        </references>
      </pivotArea>
    </format>
    <format dxfId="178">
      <pivotArea dataOnly="0" labelOnly="1" outline="0" fieldPosition="0">
        <references count="2">
          <reference field="0" count="1" selected="0">
            <x v="3"/>
          </reference>
          <reference field="2" count="1">
            <x v="3"/>
          </reference>
        </references>
      </pivotArea>
    </format>
    <format dxfId="179">
      <pivotArea dataOnly="0" labelOnly="1" outline="0" fieldPosition="0">
        <references count="2">
          <reference field="0" count="1" selected="0">
            <x v="4"/>
          </reference>
          <reference field="2" count="1">
            <x v="5"/>
          </reference>
        </references>
      </pivotArea>
    </format>
    <format dxfId="180">
      <pivotArea dataOnly="0" labelOnly="1" outline="0" fieldPosition="0">
        <references count="2">
          <reference field="0" count="1" selected="0">
            <x v="5"/>
          </reference>
          <reference field="2" count="1">
            <x v="3"/>
          </reference>
        </references>
      </pivotArea>
    </format>
    <format dxfId="181">
      <pivotArea dataOnly="0" labelOnly="1" outline="0" fieldPosition="0">
        <references count="2">
          <reference field="0" count="1" selected="0">
            <x v="6"/>
          </reference>
          <reference field="2" count="1">
            <x v="3"/>
          </reference>
        </references>
      </pivotArea>
    </format>
    <format dxfId="182">
      <pivotArea dataOnly="0" labelOnly="1" outline="0" fieldPosition="0">
        <references count="2">
          <reference field="0" count="1" selected="0">
            <x v="7"/>
          </reference>
          <reference field="2" count="1">
            <x v="3"/>
          </reference>
        </references>
      </pivotArea>
    </format>
    <format dxfId="183">
      <pivotArea dataOnly="0" labelOnly="1" outline="0" fieldPosition="0">
        <references count="2">
          <reference field="0" count="1" selected="0">
            <x v="8"/>
          </reference>
          <reference field="2" count="1">
            <x v="3"/>
          </reference>
        </references>
      </pivotArea>
    </format>
    <format dxfId="184">
      <pivotArea dataOnly="0" labelOnly="1" outline="0" fieldPosition="0">
        <references count="2">
          <reference field="0" count="1" selected="0">
            <x v="9"/>
          </reference>
          <reference field="2" count="1">
            <x v="3"/>
          </reference>
        </references>
      </pivotArea>
    </format>
    <format dxfId="185">
      <pivotArea dataOnly="0" labelOnly="1" outline="0" fieldPosition="0">
        <references count="2">
          <reference field="0" count="1" selected="0">
            <x v="10"/>
          </reference>
          <reference field="2" count="1">
            <x v="5"/>
          </reference>
        </references>
      </pivotArea>
    </format>
    <format dxfId="186">
      <pivotArea dataOnly="0" labelOnly="1" outline="0" fieldPosition="0">
        <references count="2">
          <reference field="0" count="1" selected="0">
            <x v="11"/>
          </reference>
          <reference field="2" count="1">
            <x v="3"/>
          </reference>
        </references>
      </pivotArea>
    </format>
    <format dxfId="187">
      <pivotArea dataOnly="0" labelOnly="1" outline="0" fieldPosition="0">
        <references count="2">
          <reference field="0" count="1" selected="0">
            <x v="12"/>
          </reference>
          <reference field="2" count="1">
            <x v="3"/>
          </reference>
        </references>
      </pivotArea>
    </format>
    <format dxfId="188">
      <pivotArea dataOnly="0" labelOnly="1" outline="0" fieldPosition="0">
        <references count="2">
          <reference field="0" count="1" selected="0">
            <x v="13"/>
          </reference>
          <reference field="2" count="1">
            <x v="5"/>
          </reference>
        </references>
      </pivotArea>
    </format>
    <format dxfId="189">
      <pivotArea dataOnly="0" labelOnly="1" outline="0" fieldPosition="0">
        <references count="2">
          <reference field="0" count="1" selected="0">
            <x v="14"/>
          </reference>
          <reference field="2" count="1">
            <x v="3"/>
          </reference>
        </references>
      </pivotArea>
    </format>
    <format dxfId="190">
      <pivotArea dataOnly="0" labelOnly="1" outline="0" fieldPosition="0">
        <references count="2">
          <reference field="0" count="1" selected="0">
            <x v="15"/>
          </reference>
          <reference field="2" count="1">
            <x v="3"/>
          </reference>
        </references>
      </pivotArea>
    </format>
    <format dxfId="191">
      <pivotArea dataOnly="0" labelOnly="1" outline="0" fieldPosition="0">
        <references count="2">
          <reference field="0" count="1" selected="0">
            <x v="16"/>
          </reference>
          <reference field="2" count="1">
            <x v="5"/>
          </reference>
        </references>
      </pivotArea>
    </format>
    <format dxfId="192">
      <pivotArea dataOnly="0" labelOnly="1" outline="0" fieldPosition="0">
        <references count="2">
          <reference field="0" count="1" selected="0">
            <x v="17"/>
          </reference>
          <reference field="2" count="1">
            <x v="5"/>
          </reference>
        </references>
      </pivotArea>
    </format>
    <format dxfId="193">
      <pivotArea dataOnly="0" labelOnly="1" outline="0" fieldPosition="0">
        <references count="2">
          <reference field="0" count="1" selected="0">
            <x v="18"/>
          </reference>
          <reference field="2" count="1">
            <x v="3"/>
          </reference>
        </references>
      </pivotArea>
    </format>
    <format dxfId="194">
      <pivotArea dataOnly="0" labelOnly="1" outline="0" fieldPosition="0">
        <references count="2">
          <reference field="0" count="1" selected="0">
            <x v="19"/>
          </reference>
          <reference field="2" count="1">
            <x v="3"/>
          </reference>
        </references>
      </pivotArea>
    </format>
    <format dxfId="195">
      <pivotArea dataOnly="0" labelOnly="1" outline="0" fieldPosition="0">
        <references count="2">
          <reference field="0" count="1" selected="0">
            <x v="20"/>
          </reference>
          <reference field="2" count="1">
            <x v="3"/>
          </reference>
        </references>
      </pivotArea>
    </format>
    <format dxfId="196">
      <pivotArea dataOnly="0" labelOnly="1" outline="0" fieldPosition="0">
        <references count="2">
          <reference field="0" count="1" selected="0">
            <x v="21"/>
          </reference>
          <reference field="2" count="1">
            <x v="3"/>
          </reference>
        </references>
      </pivotArea>
    </format>
    <format dxfId="197">
      <pivotArea dataOnly="0" labelOnly="1" outline="0" fieldPosition="0">
        <references count="2">
          <reference field="0" count="1" selected="0">
            <x v="22"/>
          </reference>
          <reference field="2" count="1">
            <x v="5"/>
          </reference>
        </references>
      </pivotArea>
    </format>
    <format dxfId="198">
      <pivotArea dataOnly="0" labelOnly="1" outline="0" fieldPosition="0">
        <references count="2">
          <reference field="0" count="1" selected="0">
            <x v="23"/>
          </reference>
          <reference field="2" count="1">
            <x v="3"/>
          </reference>
        </references>
      </pivotArea>
    </format>
    <format dxfId="199">
      <pivotArea dataOnly="0" labelOnly="1" outline="0" fieldPosition="0">
        <references count="2">
          <reference field="0" count="1" selected="0">
            <x v="24"/>
          </reference>
          <reference field="2" count="1">
            <x v="3"/>
          </reference>
        </references>
      </pivotArea>
    </format>
    <format dxfId="200">
      <pivotArea dataOnly="0" labelOnly="1" outline="0" fieldPosition="0">
        <references count="2">
          <reference field="0" count="1" selected="0">
            <x v="25"/>
          </reference>
          <reference field="2" count="1">
            <x v="3"/>
          </reference>
        </references>
      </pivotArea>
    </format>
    <format dxfId="201">
      <pivotArea dataOnly="0" labelOnly="1" outline="0" fieldPosition="0">
        <references count="2">
          <reference field="0" count="1" selected="0">
            <x v="26"/>
          </reference>
          <reference field="2" count="1">
            <x v="5"/>
          </reference>
        </references>
      </pivotArea>
    </format>
    <format dxfId="202">
      <pivotArea dataOnly="0" labelOnly="1" outline="0" fieldPosition="0">
        <references count="2">
          <reference field="0" count="1" selected="0">
            <x v="27"/>
          </reference>
          <reference field="2" count="1">
            <x v="3"/>
          </reference>
        </references>
      </pivotArea>
    </format>
    <format dxfId="203">
      <pivotArea dataOnly="0" labelOnly="1" outline="0" fieldPosition="0">
        <references count="2">
          <reference field="0" count="1" selected="0">
            <x v="28"/>
          </reference>
          <reference field="2" count="1">
            <x v="3"/>
          </reference>
        </references>
      </pivotArea>
    </format>
    <format dxfId="204">
      <pivotArea dataOnly="0" labelOnly="1" outline="0" fieldPosition="0">
        <references count="2">
          <reference field="0" count="1" selected="0">
            <x v="29"/>
          </reference>
          <reference field="2" count="1">
            <x v="3"/>
          </reference>
        </references>
      </pivotArea>
    </format>
    <format dxfId="205">
      <pivotArea dataOnly="0" labelOnly="1" outline="0" fieldPosition="0">
        <references count="2">
          <reference field="0" count="1" selected="0">
            <x v="30"/>
          </reference>
          <reference field="2" count="1">
            <x v="3"/>
          </reference>
        </references>
      </pivotArea>
    </format>
    <format dxfId="206">
      <pivotArea dataOnly="0" labelOnly="1" outline="0" fieldPosition="0">
        <references count="2">
          <reference field="0" count="1" selected="0">
            <x v="31"/>
          </reference>
          <reference field="2" count="1">
            <x v="5"/>
          </reference>
        </references>
      </pivotArea>
    </format>
    <format dxfId="207">
      <pivotArea dataOnly="0" labelOnly="1" outline="0" fieldPosition="0">
        <references count="2">
          <reference field="0" count="1" selected="0">
            <x v="32"/>
          </reference>
          <reference field="2" count="1">
            <x v="3"/>
          </reference>
        </references>
      </pivotArea>
    </format>
    <format dxfId="208">
      <pivotArea dataOnly="0" labelOnly="1" outline="0" fieldPosition="0">
        <references count="2">
          <reference field="0" count="1" selected="0">
            <x v="33"/>
          </reference>
          <reference field="2" count="1">
            <x v="3"/>
          </reference>
        </references>
      </pivotArea>
    </format>
    <format dxfId="209">
      <pivotArea dataOnly="0" labelOnly="1" outline="0" fieldPosition="0">
        <references count="2">
          <reference field="0" count="1" selected="0">
            <x v="34"/>
          </reference>
          <reference field="2" count="1">
            <x v="5"/>
          </reference>
        </references>
      </pivotArea>
    </format>
    <format dxfId="210">
      <pivotArea dataOnly="0" labelOnly="1" outline="0" fieldPosition="0">
        <references count="2">
          <reference field="0" count="1" selected="0">
            <x v="35"/>
          </reference>
          <reference field="2" count="1">
            <x v="5"/>
          </reference>
        </references>
      </pivotArea>
    </format>
    <format dxfId="211">
      <pivotArea dataOnly="0" labelOnly="1" outline="0" fieldPosition="0">
        <references count="2">
          <reference field="0" count="1" selected="0">
            <x v="36"/>
          </reference>
          <reference field="2" count="1">
            <x v="3"/>
          </reference>
        </references>
      </pivotArea>
    </format>
    <format dxfId="212">
      <pivotArea dataOnly="0" labelOnly="1" outline="0" fieldPosition="0">
        <references count="2">
          <reference field="0" count="1" selected="0">
            <x v="37"/>
          </reference>
          <reference field="2" count="1">
            <x v="3"/>
          </reference>
        </references>
      </pivotArea>
    </format>
    <format dxfId="213">
      <pivotArea dataOnly="0" labelOnly="1" outline="0" fieldPosition="0">
        <references count="2">
          <reference field="0" count="1" selected="0">
            <x v="38"/>
          </reference>
          <reference field="2" count="1">
            <x v="3"/>
          </reference>
        </references>
      </pivotArea>
    </format>
    <format dxfId="214">
      <pivotArea dataOnly="0" labelOnly="1" outline="0" fieldPosition="0">
        <references count="2">
          <reference field="0" count="1" selected="0">
            <x v="39"/>
          </reference>
          <reference field="2" count="1">
            <x v="3"/>
          </reference>
        </references>
      </pivotArea>
    </format>
    <format dxfId="215">
      <pivotArea dataOnly="0" labelOnly="1" outline="0" fieldPosition="0">
        <references count="2">
          <reference field="0" count="1" selected="0">
            <x v="40"/>
          </reference>
          <reference field="2" count="1">
            <x v="3"/>
          </reference>
        </references>
      </pivotArea>
    </format>
    <format dxfId="216">
      <pivotArea dataOnly="0" labelOnly="1" outline="0" fieldPosition="0">
        <references count="2">
          <reference field="0" count="1" selected="0">
            <x v="41"/>
          </reference>
          <reference field="2" count="1">
            <x v="3"/>
          </reference>
        </references>
      </pivotArea>
    </format>
    <format dxfId="217">
      <pivotArea dataOnly="0" labelOnly="1" outline="0" fieldPosition="0">
        <references count="2">
          <reference field="0" count="1" selected="0">
            <x v="42"/>
          </reference>
          <reference field="2" count="1">
            <x v="3"/>
          </reference>
        </references>
      </pivotArea>
    </format>
    <format dxfId="218">
      <pivotArea dataOnly="0" labelOnly="1" outline="0" fieldPosition="0">
        <references count="2">
          <reference field="0" count="1" selected="0">
            <x v="43"/>
          </reference>
          <reference field="2" count="1">
            <x v="5"/>
          </reference>
        </references>
      </pivotArea>
    </format>
    <format dxfId="219">
      <pivotArea dataOnly="0" labelOnly="1" outline="0" fieldPosition="0">
        <references count="2">
          <reference field="0" count="1" selected="0">
            <x v="44"/>
          </reference>
          <reference field="2" count="1">
            <x v="5"/>
          </reference>
        </references>
      </pivotArea>
    </format>
    <format dxfId="220">
      <pivotArea dataOnly="0" labelOnly="1" outline="0" fieldPosition="0">
        <references count="2">
          <reference field="0" count="1" selected="0">
            <x v="45"/>
          </reference>
          <reference field="2" count="1">
            <x v="3"/>
          </reference>
        </references>
      </pivotArea>
    </format>
    <format dxfId="221">
      <pivotArea dataOnly="0" labelOnly="1" outline="0" fieldPosition="0">
        <references count="2">
          <reference field="0" count="1" selected="0">
            <x v="46"/>
          </reference>
          <reference field="2" count="1">
            <x v="2"/>
          </reference>
        </references>
      </pivotArea>
    </format>
    <format dxfId="222">
      <pivotArea dataOnly="0" labelOnly="1" outline="0" fieldPosition="0">
        <references count="2">
          <reference field="0" count="1" selected="0">
            <x v="47"/>
          </reference>
          <reference field="2" count="1">
            <x v="3"/>
          </reference>
        </references>
      </pivotArea>
    </format>
    <format dxfId="223">
      <pivotArea dataOnly="0" labelOnly="1" outline="0" fieldPosition="0">
        <references count="2">
          <reference field="0" count="1" selected="0">
            <x v="48"/>
          </reference>
          <reference field="2" count="1">
            <x v="3"/>
          </reference>
        </references>
      </pivotArea>
    </format>
    <format dxfId="224">
      <pivotArea dataOnly="0" labelOnly="1" outline="0" fieldPosition="0">
        <references count="2">
          <reference field="0" count="1" selected="0">
            <x v="49"/>
          </reference>
          <reference field="2" count="1">
            <x v="3"/>
          </reference>
        </references>
      </pivotArea>
    </format>
    <format dxfId="225">
      <pivotArea dataOnly="0" labelOnly="1" outline="0" fieldPosition="0">
        <references count="2">
          <reference field="0" count="1" selected="0">
            <x v="50"/>
          </reference>
          <reference field="2" count="1">
            <x v="3"/>
          </reference>
        </references>
      </pivotArea>
    </format>
    <format dxfId="226">
      <pivotArea dataOnly="0" labelOnly="1" outline="0" fieldPosition="0">
        <references count="2">
          <reference field="0" count="1" selected="0">
            <x v="51"/>
          </reference>
          <reference field="2" count="1">
            <x v="3"/>
          </reference>
        </references>
      </pivotArea>
    </format>
    <format dxfId="227">
      <pivotArea dataOnly="0" labelOnly="1" outline="0" fieldPosition="0">
        <references count="2">
          <reference field="0" count="1" selected="0">
            <x v="52"/>
          </reference>
          <reference field="2" count="1">
            <x v="5"/>
          </reference>
        </references>
      </pivotArea>
    </format>
    <format dxfId="228">
      <pivotArea dataOnly="0" labelOnly="1" outline="0" fieldPosition="0">
        <references count="2">
          <reference field="0" count="1" selected="0">
            <x v="53"/>
          </reference>
          <reference field="2" count="1">
            <x v="5"/>
          </reference>
        </references>
      </pivotArea>
    </format>
    <format dxfId="229">
      <pivotArea dataOnly="0" labelOnly="1" outline="0" fieldPosition="0">
        <references count="2">
          <reference field="0" count="1" selected="0">
            <x v="54"/>
          </reference>
          <reference field="2" count="1">
            <x v="3"/>
          </reference>
        </references>
      </pivotArea>
    </format>
    <format dxfId="230">
      <pivotArea dataOnly="0" labelOnly="1" outline="0" fieldPosition="0">
        <references count="2">
          <reference field="0" count="1" selected="0">
            <x v="55"/>
          </reference>
          <reference field="2" count="1">
            <x v="3"/>
          </reference>
        </references>
      </pivotArea>
    </format>
    <format dxfId="231">
      <pivotArea dataOnly="0" labelOnly="1" outline="0" fieldPosition="0">
        <references count="2">
          <reference field="0" count="1" selected="0">
            <x v="56"/>
          </reference>
          <reference field="2" count="1">
            <x v="3"/>
          </reference>
        </references>
      </pivotArea>
    </format>
    <format dxfId="232">
      <pivotArea dataOnly="0" labelOnly="1" outline="0" fieldPosition="0">
        <references count="2">
          <reference field="0" count="1" selected="0">
            <x v="57"/>
          </reference>
          <reference field="2" count="1">
            <x v="3"/>
          </reference>
        </references>
      </pivotArea>
    </format>
    <format dxfId="233">
      <pivotArea dataOnly="0" labelOnly="1" outline="0" fieldPosition="0">
        <references count="2">
          <reference field="0" count="1" selected="0">
            <x v="58"/>
          </reference>
          <reference field="2" count="1">
            <x v="3"/>
          </reference>
        </references>
      </pivotArea>
    </format>
    <format dxfId="234">
      <pivotArea dataOnly="0" labelOnly="1" outline="0" fieldPosition="0">
        <references count="2">
          <reference field="0" count="1" selected="0">
            <x v="59"/>
          </reference>
          <reference field="2" count="1">
            <x v="5"/>
          </reference>
        </references>
      </pivotArea>
    </format>
    <format dxfId="235">
      <pivotArea dataOnly="0" labelOnly="1" outline="0" fieldPosition="0">
        <references count="2">
          <reference field="0" count="1" selected="0">
            <x v="60"/>
          </reference>
          <reference field="2" count="1">
            <x v="5"/>
          </reference>
        </references>
      </pivotArea>
    </format>
    <format dxfId="236">
      <pivotArea dataOnly="0" labelOnly="1" outline="0" fieldPosition="0">
        <references count="2">
          <reference field="0" count="1" selected="0">
            <x v="61"/>
          </reference>
          <reference field="2" count="1">
            <x v="3"/>
          </reference>
        </references>
      </pivotArea>
    </format>
    <format dxfId="237">
      <pivotArea dataOnly="0" labelOnly="1" outline="0" fieldPosition="0">
        <references count="2">
          <reference field="0" count="1" selected="0">
            <x v="62"/>
          </reference>
          <reference field="2" count="1">
            <x v="3"/>
          </reference>
        </references>
      </pivotArea>
    </format>
    <format dxfId="238">
      <pivotArea dataOnly="0" labelOnly="1" outline="0" fieldPosition="0">
        <references count="2">
          <reference field="0" count="1" selected="0">
            <x v="63"/>
          </reference>
          <reference field="2" count="1">
            <x v="3"/>
          </reference>
        </references>
      </pivotArea>
    </format>
    <format dxfId="239">
      <pivotArea dataOnly="0" labelOnly="1" outline="0" fieldPosition="0">
        <references count="2">
          <reference field="0" count="1" selected="0">
            <x v="64"/>
          </reference>
          <reference field="2" count="1">
            <x v="3"/>
          </reference>
        </references>
      </pivotArea>
    </format>
    <format dxfId="240">
      <pivotArea dataOnly="0" labelOnly="1" outline="0" fieldPosition="0">
        <references count="2">
          <reference field="0" count="1" selected="0">
            <x v="65"/>
          </reference>
          <reference field="2" count="1">
            <x v="3"/>
          </reference>
        </references>
      </pivotArea>
    </format>
    <format dxfId="241">
      <pivotArea dataOnly="0" labelOnly="1" outline="0" fieldPosition="0">
        <references count="2">
          <reference field="0" count="1" selected="0">
            <x v="66"/>
          </reference>
          <reference field="2" count="1">
            <x v="3"/>
          </reference>
        </references>
      </pivotArea>
    </format>
    <format dxfId="242">
      <pivotArea dataOnly="0" labelOnly="1" outline="0" fieldPosition="0">
        <references count="2">
          <reference field="0" count="1" selected="0">
            <x v="67"/>
          </reference>
          <reference field="2" count="1">
            <x v="3"/>
          </reference>
        </references>
      </pivotArea>
    </format>
    <format dxfId="243">
      <pivotArea dataOnly="0" labelOnly="1" outline="0" fieldPosition="0">
        <references count="2">
          <reference field="0" count="1" selected="0">
            <x v="68"/>
          </reference>
          <reference field="2" count="1">
            <x v="5"/>
          </reference>
        </references>
      </pivotArea>
    </format>
    <format dxfId="244">
      <pivotArea dataOnly="0" labelOnly="1" outline="0" fieldPosition="0">
        <references count="2">
          <reference field="0" count="1" selected="0">
            <x v="69"/>
          </reference>
          <reference field="2" count="1">
            <x v="3"/>
          </reference>
        </references>
      </pivotArea>
    </format>
    <format dxfId="245">
      <pivotArea dataOnly="0" labelOnly="1" outline="0" fieldPosition="0">
        <references count="2">
          <reference field="0" count="1" selected="0">
            <x v="70"/>
          </reference>
          <reference field="2" count="1">
            <x v="3"/>
          </reference>
        </references>
      </pivotArea>
    </format>
    <format dxfId="246">
      <pivotArea dataOnly="0" labelOnly="1" outline="0" fieldPosition="0">
        <references count="2">
          <reference field="0" count="1" selected="0">
            <x v="71"/>
          </reference>
          <reference field="2" count="1">
            <x v="3"/>
          </reference>
        </references>
      </pivotArea>
    </format>
    <format dxfId="247">
      <pivotArea dataOnly="0" labelOnly="1" outline="0" fieldPosition="0">
        <references count="2">
          <reference field="0" count="1" selected="0">
            <x v="72"/>
          </reference>
          <reference field="2" count="1">
            <x v="3"/>
          </reference>
        </references>
      </pivotArea>
    </format>
    <format dxfId="248">
      <pivotArea dataOnly="0" labelOnly="1" outline="0" fieldPosition="0">
        <references count="2">
          <reference field="0" count="1" selected="0">
            <x v="73"/>
          </reference>
          <reference field="2" count="1">
            <x v="3"/>
          </reference>
        </references>
      </pivotArea>
    </format>
    <format dxfId="249">
      <pivotArea dataOnly="0" labelOnly="1" outline="0" fieldPosition="0">
        <references count="2">
          <reference field="0" count="1" selected="0">
            <x v="74"/>
          </reference>
          <reference field="2" count="1">
            <x v="3"/>
          </reference>
        </references>
      </pivotArea>
    </format>
    <format dxfId="250">
      <pivotArea dataOnly="0" labelOnly="1" outline="0" fieldPosition="0">
        <references count="2">
          <reference field="0" count="1" selected="0">
            <x v="75"/>
          </reference>
          <reference field="2" count="1">
            <x v="3"/>
          </reference>
        </references>
      </pivotArea>
    </format>
    <format dxfId="251">
      <pivotArea dataOnly="0" labelOnly="1" outline="0" fieldPosition="0">
        <references count="2">
          <reference field="0" count="1" selected="0">
            <x v="76"/>
          </reference>
          <reference field="2" count="1">
            <x v="3"/>
          </reference>
        </references>
      </pivotArea>
    </format>
    <format dxfId="252">
      <pivotArea dataOnly="0" labelOnly="1" outline="0" fieldPosition="0">
        <references count="2">
          <reference field="0" count="1" selected="0">
            <x v="77"/>
          </reference>
          <reference field="2" count="1">
            <x v="3"/>
          </reference>
        </references>
      </pivotArea>
    </format>
    <format dxfId="253">
      <pivotArea dataOnly="0" labelOnly="1" outline="0" fieldPosition="0">
        <references count="2">
          <reference field="0" count="1" selected="0">
            <x v="78"/>
          </reference>
          <reference field="2" count="1">
            <x v="3"/>
          </reference>
        </references>
      </pivotArea>
    </format>
    <format dxfId="254">
      <pivotArea dataOnly="0" labelOnly="1" outline="0" fieldPosition="0">
        <references count="2">
          <reference field="0" count="1" selected="0">
            <x v="79"/>
          </reference>
          <reference field="2" count="1">
            <x v="3"/>
          </reference>
        </references>
      </pivotArea>
    </format>
    <format dxfId="255">
      <pivotArea dataOnly="0" labelOnly="1" outline="0" fieldPosition="0">
        <references count="2">
          <reference field="0" count="1" selected="0">
            <x v="80"/>
          </reference>
          <reference field="2" count="1">
            <x v="7"/>
          </reference>
        </references>
      </pivotArea>
    </format>
    <format dxfId="256">
      <pivotArea dataOnly="0" labelOnly="1" outline="0" fieldPosition="0">
        <references count="2">
          <reference field="0" count="1" selected="0">
            <x v="81"/>
          </reference>
          <reference field="2" count="1">
            <x v="3"/>
          </reference>
        </references>
      </pivotArea>
    </format>
    <format dxfId="257">
      <pivotArea dataOnly="0" labelOnly="1" outline="0" fieldPosition="0">
        <references count="2">
          <reference field="0" count="1" selected="0">
            <x v="82"/>
          </reference>
          <reference field="2" count="1">
            <x v="3"/>
          </reference>
        </references>
      </pivotArea>
    </format>
    <format dxfId="258">
      <pivotArea dataOnly="0" labelOnly="1" outline="0" fieldPosition="0">
        <references count="2">
          <reference field="0" count="1" selected="0">
            <x v="83"/>
          </reference>
          <reference field="2" count="1">
            <x v="3"/>
          </reference>
        </references>
      </pivotArea>
    </format>
    <format dxfId="259">
      <pivotArea dataOnly="0" labelOnly="1" outline="0" fieldPosition="0">
        <references count="2">
          <reference field="0" count="1" selected="0">
            <x v="84"/>
          </reference>
          <reference field="2" count="1">
            <x v="3"/>
          </reference>
        </references>
      </pivotArea>
    </format>
    <format dxfId="260">
      <pivotArea dataOnly="0" labelOnly="1" outline="0" fieldPosition="0">
        <references count="2">
          <reference field="0" count="1" selected="0">
            <x v="85"/>
          </reference>
          <reference field="2" count="1">
            <x v="3"/>
          </reference>
        </references>
      </pivotArea>
    </format>
    <format dxfId="261">
      <pivotArea dataOnly="0" labelOnly="1" outline="0" fieldPosition="0">
        <references count="2">
          <reference field="0" count="1" selected="0">
            <x v="86"/>
          </reference>
          <reference field="2" count="1">
            <x v="3"/>
          </reference>
        </references>
      </pivotArea>
    </format>
    <format dxfId="262">
      <pivotArea dataOnly="0" labelOnly="1" outline="0" fieldPosition="0">
        <references count="2">
          <reference field="0" count="1" selected="0">
            <x v="87"/>
          </reference>
          <reference field="2" count="1">
            <x v="5"/>
          </reference>
        </references>
      </pivotArea>
    </format>
    <format dxfId="263">
      <pivotArea dataOnly="0" labelOnly="1" outline="0" fieldPosition="0">
        <references count="2">
          <reference field="0" count="1" selected="0">
            <x v="88"/>
          </reference>
          <reference field="2" count="1">
            <x v="3"/>
          </reference>
        </references>
      </pivotArea>
    </format>
    <format dxfId="264">
      <pivotArea dataOnly="0" labelOnly="1" outline="0" fieldPosition="0">
        <references count="2">
          <reference field="0" count="1" selected="0">
            <x v="89"/>
          </reference>
          <reference field="2" count="1">
            <x v="3"/>
          </reference>
        </references>
      </pivotArea>
    </format>
    <format dxfId="265">
      <pivotArea dataOnly="0" labelOnly="1" outline="0" fieldPosition="0">
        <references count="2">
          <reference field="0" count="1" selected="0">
            <x v="90"/>
          </reference>
          <reference field="2" count="1">
            <x v="5"/>
          </reference>
        </references>
      </pivotArea>
    </format>
    <format dxfId="266">
      <pivotArea dataOnly="0" labelOnly="1" outline="0" fieldPosition="0">
        <references count="2">
          <reference field="0" count="1" selected="0">
            <x v="91"/>
          </reference>
          <reference field="2" count="1">
            <x v="5"/>
          </reference>
        </references>
      </pivotArea>
    </format>
    <format dxfId="267">
      <pivotArea dataOnly="0" labelOnly="1" outline="0" fieldPosition="0">
        <references count="2">
          <reference field="0" count="1" selected="0">
            <x v="92"/>
          </reference>
          <reference field="2" count="1">
            <x v="6"/>
          </reference>
        </references>
      </pivotArea>
    </format>
    <format dxfId="268">
      <pivotArea dataOnly="0" labelOnly="1" outline="0" fieldPosition="0">
        <references count="2">
          <reference field="0" count="1" selected="0">
            <x v="93"/>
          </reference>
          <reference field="2" count="1">
            <x v="0"/>
          </reference>
        </references>
      </pivotArea>
    </format>
    <format dxfId="269">
      <pivotArea dataOnly="0" labelOnly="1" outline="0" fieldPosition="0">
        <references count="2">
          <reference field="0" count="1" selected="0">
            <x v="94"/>
          </reference>
          <reference field="2" count="1">
            <x v="5"/>
          </reference>
        </references>
      </pivotArea>
    </format>
    <format dxfId="270">
      <pivotArea dataOnly="0" labelOnly="1" outline="0" fieldPosition="0">
        <references count="2">
          <reference field="0" count="1" selected="0">
            <x v="95"/>
          </reference>
          <reference field="2" count="1">
            <x v="3"/>
          </reference>
        </references>
      </pivotArea>
    </format>
    <format dxfId="271">
      <pivotArea dataOnly="0" labelOnly="1" outline="0" fieldPosition="0">
        <references count="2">
          <reference field="0" count="1" selected="0">
            <x v="96"/>
          </reference>
          <reference field="2" count="1">
            <x v="2"/>
          </reference>
        </references>
      </pivotArea>
    </format>
    <format dxfId="272">
      <pivotArea dataOnly="0" labelOnly="1" outline="0" fieldPosition="0">
        <references count="2">
          <reference field="0" count="1" selected="0">
            <x v="97"/>
          </reference>
          <reference field="2" count="1">
            <x v="3"/>
          </reference>
        </references>
      </pivotArea>
    </format>
    <format dxfId="273">
      <pivotArea dataOnly="0" labelOnly="1" outline="0" fieldPosition="0">
        <references count="2">
          <reference field="0" count="1" selected="0">
            <x v="98"/>
          </reference>
          <reference field="2" count="1">
            <x v="3"/>
          </reference>
        </references>
      </pivotArea>
    </format>
    <format dxfId="274">
      <pivotArea dataOnly="0" labelOnly="1" outline="0" fieldPosition="0">
        <references count="2">
          <reference field="0" count="1" selected="0">
            <x v="99"/>
          </reference>
          <reference field="2" count="1">
            <x v="5"/>
          </reference>
        </references>
      </pivotArea>
    </format>
    <format dxfId="275">
      <pivotArea dataOnly="0" labelOnly="1" outline="0" fieldPosition="0">
        <references count="2">
          <reference field="0" count="1" selected="0">
            <x v="100"/>
          </reference>
          <reference field="2" count="1">
            <x v="3"/>
          </reference>
        </references>
      </pivotArea>
    </format>
    <format dxfId="276">
      <pivotArea dataOnly="0" labelOnly="1" outline="0" fieldPosition="0">
        <references count="2">
          <reference field="0" count="1" selected="0">
            <x v="101"/>
          </reference>
          <reference field="2" count="1">
            <x v="5"/>
          </reference>
        </references>
      </pivotArea>
    </format>
    <format dxfId="277">
      <pivotArea dataOnly="0" labelOnly="1" outline="0" fieldPosition="0">
        <references count="2">
          <reference field="0" count="1" selected="0">
            <x v="102"/>
          </reference>
          <reference field="2" count="1">
            <x v="3"/>
          </reference>
        </references>
      </pivotArea>
    </format>
    <format dxfId="278">
      <pivotArea dataOnly="0" labelOnly="1" outline="0" fieldPosition="0">
        <references count="2">
          <reference field="0" count="1" selected="0">
            <x v="103"/>
          </reference>
          <reference field="2" count="1">
            <x v="7"/>
          </reference>
        </references>
      </pivotArea>
    </format>
    <format dxfId="279">
      <pivotArea dataOnly="0" labelOnly="1" outline="0" fieldPosition="0">
        <references count="2">
          <reference field="0" count="1" selected="0">
            <x v="104"/>
          </reference>
          <reference field="2" count="1">
            <x v="5"/>
          </reference>
        </references>
      </pivotArea>
    </format>
    <format dxfId="280">
      <pivotArea dataOnly="0" labelOnly="1" outline="0" fieldPosition="0">
        <references count="2">
          <reference field="0" count="1" selected="0">
            <x v="105"/>
          </reference>
          <reference field="2" count="1">
            <x v="5"/>
          </reference>
        </references>
      </pivotArea>
    </format>
    <format dxfId="281">
      <pivotArea dataOnly="0" labelOnly="1" outline="0" fieldPosition="0">
        <references count="2">
          <reference field="0" count="1" selected="0">
            <x v="106"/>
          </reference>
          <reference field="2" count="1">
            <x v="5"/>
          </reference>
        </references>
      </pivotArea>
    </format>
    <format dxfId="282">
      <pivotArea dataOnly="0" labelOnly="1" outline="0" fieldPosition="0">
        <references count="2">
          <reference field="0" count="1" selected="0">
            <x v="107"/>
          </reference>
          <reference field="2" count="1">
            <x v="7"/>
          </reference>
        </references>
      </pivotArea>
    </format>
    <format dxfId="283">
      <pivotArea dataOnly="0" labelOnly="1" outline="0" fieldPosition="0">
        <references count="2">
          <reference field="0" count="1" selected="0">
            <x v="108"/>
          </reference>
          <reference field="2" count="1">
            <x v="3"/>
          </reference>
        </references>
      </pivotArea>
    </format>
    <format dxfId="284">
      <pivotArea dataOnly="0" labelOnly="1" outline="0" fieldPosition="0">
        <references count="2">
          <reference field="0" count="1" selected="0">
            <x v="109"/>
          </reference>
          <reference field="2" count="1">
            <x v="3"/>
          </reference>
        </references>
      </pivotArea>
    </format>
    <format dxfId="285">
      <pivotArea dataOnly="0" labelOnly="1" outline="0" fieldPosition="0">
        <references count="2">
          <reference field="0" count="1" selected="0">
            <x v="110"/>
          </reference>
          <reference field="2" count="1">
            <x v="5"/>
          </reference>
        </references>
      </pivotArea>
    </format>
    <format dxfId="286">
      <pivotArea dataOnly="0" labelOnly="1" outline="0" fieldPosition="0">
        <references count="2">
          <reference field="0" count="1" selected="0">
            <x v="111"/>
          </reference>
          <reference field="2" count="1">
            <x v="6"/>
          </reference>
        </references>
      </pivotArea>
    </format>
    <format dxfId="287">
      <pivotArea dataOnly="0" labelOnly="1" outline="0" fieldPosition="0">
        <references count="2">
          <reference field="0" count="1" selected="0">
            <x v="112"/>
          </reference>
          <reference field="2" count="1">
            <x v="3"/>
          </reference>
        </references>
      </pivotArea>
    </format>
    <format dxfId="288">
      <pivotArea dataOnly="0" labelOnly="1" outline="0" fieldPosition="0">
        <references count="2">
          <reference field="0" count="1" selected="0">
            <x v="113"/>
          </reference>
          <reference field="2" count="1">
            <x v="3"/>
          </reference>
        </references>
      </pivotArea>
    </format>
    <format dxfId="289">
      <pivotArea dataOnly="0" labelOnly="1" outline="0" fieldPosition="0">
        <references count="2">
          <reference field="0" count="1" selected="0">
            <x v="114"/>
          </reference>
          <reference field="2" count="1">
            <x v="3"/>
          </reference>
        </references>
      </pivotArea>
    </format>
    <format dxfId="290">
      <pivotArea dataOnly="0" labelOnly="1" outline="0" fieldPosition="0">
        <references count="2">
          <reference field="0" count="1" selected="0">
            <x v="115"/>
          </reference>
          <reference field="2" count="1">
            <x v="3"/>
          </reference>
        </references>
      </pivotArea>
    </format>
    <format dxfId="291">
      <pivotArea dataOnly="0" labelOnly="1" outline="0" fieldPosition="0">
        <references count="2">
          <reference field="0" count="1" selected="0">
            <x v="116"/>
          </reference>
          <reference field="2" count="1">
            <x v="3"/>
          </reference>
        </references>
      </pivotArea>
    </format>
    <format dxfId="292">
      <pivotArea dataOnly="0" labelOnly="1" outline="0" fieldPosition="0">
        <references count="2">
          <reference field="0" count="1" selected="0">
            <x v="117"/>
          </reference>
          <reference field="2" count="1">
            <x v="3"/>
          </reference>
        </references>
      </pivotArea>
    </format>
    <format dxfId="293">
      <pivotArea dataOnly="0" labelOnly="1" outline="0" fieldPosition="0">
        <references count="2">
          <reference field="0" count="1" selected="0">
            <x v="118"/>
          </reference>
          <reference field="2" count="1">
            <x v="3"/>
          </reference>
        </references>
      </pivotArea>
    </format>
    <format dxfId="294">
      <pivotArea dataOnly="0" labelOnly="1" outline="0" fieldPosition="0">
        <references count="2">
          <reference field="0" count="1" selected="0">
            <x v="119"/>
          </reference>
          <reference field="2" count="1">
            <x v="3"/>
          </reference>
        </references>
      </pivotArea>
    </format>
    <format dxfId="295">
      <pivotArea dataOnly="0" labelOnly="1" outline="0" fieldPosition="0">
        <references count="2">
          <reference field="0" count="1" selected="0">
            <x v="120"/>
          </reference>
          <reference field="2" count="1">
            <x v="5"/>
          </reference>
        </references>
      </pivotArea>
    </format>
    <format dxfId="296">
      <pivotArea dataOnly="0" labelOnly="1" outline="0" fieldPosition="0">
        <references count="2">
          <reference field="0" count="1" selected="0">
            <x v="121"/>
          </reference>
          <reference field="2" count="1">
            <x v="5"/>
          </reference>
        </references>
      </pivotArea>
    </format>
    <format dxfId="297">
      <pivotArea dataOnly="0" labelOnly="1" outline="0" fieldPosition="0">
        <references count="2">
          <reference field="0" count="1" selected="0">
            <x v="122"/>
          </reference>
          <reference field="2" count="1">
            <x v="5"/>
          </reference>
        </references>
      </pivotArea>
    </format>
    <format dxfId="298">
      <pivotArea dataOnly="0" labelOnly="1" outline="0" fieldPosition="0">
        <references count="2">
          <reference field="0" count="1" selected="0">
            <x v="123"/>
          </reference>
          <reference field="2" count="1">
            <x v="3"/>
          </reference>
        </references>
      </pivotArea>
    </format>
    <format dxfId="299">
      <pivotArea dataOnly="0" labelOnly="1" outline="0" fieldPosition="0">
        <references count="2">
          <reference field="0" count="1" selected="0">
            <x v="124"/>
          </reference>
          <reference field="2" count="1">
            <x v="3"/>
          </reference>
        </references>
      </pivotArea>
    </format>
    <format dxfId="300">
      <pivotArea dataOnly="0" labelOnly="1" outline="0" fieldPosition="0">
        <references count="2">
          <reference field="0" count="1" selected="0">
            <x v="125"/>
          </reference>
          <reference field="2" count="1">
            <x v="3"/>
          </reference>
        </references>
      </pivotArea>
    </format>
    <format dxfId="301">
      <pivotArea dataOnly="0" labelOnly="1" outline="0" fieldPosition="0">
        <references count="2">
          <reference field="0" count="1" selected="0">
            <x v="126"/>
          </reference>
          <reference field="2" count="1">
            <x v="3"/>
          </reference>
        </references>
      </pivotArea>
    </format>
    <format dxfId="302">
      <pivotArea dataOnly="0" labelOnly="1" outline="0" fieldPosition="0">
        <references count="2">
          <reference field="0" count="1" selected="0">
            <x v="127"/>
          </reference>
          <reference field="2" count="1">
            <x v="3"/>
          </reference>
        </references>
      </pivotArea>
    </format>
    <format dxfId="303">
      <pivotArea dataOnly="0" labelOnly="1" outline="0" fieldPosition="0">
        <references count="2">
          <reference field="0" count="1" selected="0">
            <x v="128"/>
          </reference>
          <reference field="2" count="1">
            <x v="3"/>
          </reference>
        </references>
      </pivotArea>
    </format>
    <format dxfId="304">
      <pivotArea dataOnly="0" labelOnly="1" outline="0" fieldPosition="0">
        <references count="2">
          <reference field="0" count="1" selected="0">
            <x v="129"/>
          </reference>
          <reference field="2" count="1">
            <x v="3"/>
          </reference>
        </references>
      </pivotArea>
    </format>
    <format dxfId="305">
      <pivotArea dataOnly="0" labelOnly="1" outline="0" fieldPosition="0">
        <references count="2">
          <reference field="0" count="1" selected="0">
            <x v="130"/>
          </reference>
          <reference field="2" count="1">
            <x v="3"/>
          </reference>
        </references>
      </pivotArea>
    </format>
    <format dxfId="306">
      <pivotArea dataOnly="0" labelOnly="1" outline="0" fieldPosition="0">
        <references count="2">
          <reference field="0" count="1" selected="0">
            <x v="131"/>
          </reference>
          <reference field="2" count="1">
            <x v="3"/>
          </reference>
        </references>
      </pivotArea>
    </format>
    <format dxfId="307">
      <pivotArea dataOnly="0" labelOnly="1" outline="0" fieldPosition="0">
        <references count="2">
          <reference field="0" count="1" selected="0">
            <x v="132"/>
          </reference>
          <reference field="2" count="1">
            <x v="3"/>
          </reference>
        </references>
      </pivotArea>
    </format>
    <format dxfId="308">
      <pivotArea dataOnly="0" labelOnly="1" outline="0" fieldPosition="0">
        <references count="2">
          <reference field="0" count="1" selected="0">
            <x v="133"/>
          </reference>
          <reference field="2" count="1">
            <x v="5"/>
          </reference>
        </references>
      </pivotArea>
    </format>
    <format dxfId="309">
      <pivotArea dataOnly="0" labelOnly="1" outline="0" fieldPosition="0">
        <references count="2">
          <reference field="0" count="1" selected="0">
            <x v="134"/>
          </reference>
          <reference field="2" count="1">
            <x v="3"/>
          </reference>
        </references>
      </pivotArea>
    </format>
    <format dxfId="310">
      <pivotArea dataOnly="0" labelOnly="1" outline="0" fieldPosition="0">
        <references count="2">
          <reference field="0" count="1" selected="0">
            <x v="135"/>
          </reference>
          <reference field="2" count="1">
            <x v="3"/>
          </reference>
        </references>
      </pivotArea>
    </format>
    <format dxfId="311">
      <pivotArea dataOnly="0" labelOnly="1" outline="0" fieldPosition="0">
        <references count="2">
          <reference field="0" count="1" selected="0">
            <x v="136"/>
          </reference>
          <reference field="2" count="1">
            <x v="5"/>
          </reference>
        </references>
      </pivotArea>
    </format>
    <format dxfId="312">
      <pivotArea dataOnly="0" labelOnly="1" outline="0" fieldPosition="0">
        <references count="2">
          <reference field="0" count="1" selected="0">
            <x v="137"/>
          </reference>
          <reference field="2" count="1">
            <x v="5"/>
          </reference>
        </references>
      </pivotArea>
    </format>
    <format dxfId="313">
      <pivotArea dataOnly="0" labelOnly="1" outline="0" fieldPosition="0">
        <references count="2">
          <reference field="0" count="1" selected="0">
            <x v="138"/>
          </reference>
          <reference field="2" count="1">
            <x v="3"/>
          </reference>
        </references>
      </pivotArea>
    </format>
    <format dxfId="314">
      <pivotArea dataOnly="0" labelOnly="1" outline="0" fieldPosition="0">
        <references count="2">
          <reference field="0" count="1" selected="0">
            <x v="139"/>
          </reference>
          <reference field="2" count="1">
            <x v="3"/>
          </reference>
        </references>
      </pivotArea>
    </format>
    <format dxfId="315">
      <pivotArea dataOnly="0" labelOnly="1" outline="0" fieldPosition="0">
        <references count="2">
          <reference field="0" count="1" selected="0">
            <x v="140"/>
          </reference>
          <reference field="2" count="1">
            <x v="5"/>
          </reference>
        </references>
      </pivotArea>
    </format>
    <format dxfId="316">
      <pivotArea dataOnly="0" labelOnly="1" outline="0" fieldPosition="0">
        <references count="2">
          <reference field="0" count="1" selected="0">
            <x v="141"/>
          </reference>
          <reference field="2" count="1">
            <x v="3"/>
          </reference>
        </references>
      </pivotArea>
    </format>
    <format dxfId="317">
      <pivotArea dataOnly="0" labelOnly="1" outline="0" fieldPosition="0">
        <references count="2">
          <reference field="0" count="1" selected="0">
            <x v="142"/>
          </reference>
          <reference field="2" count="1">
            <x v="3"/>
          </reference>
        </references>
      </pivotArea>
    </format>
    <format dxfId="318">
      <pivotArea dataOnly="0" labelOnly="1" outline="0" fieldPosition="0">
        <references count="2">
          <reference field="0" count="1" selected="0">
            <x v="143"/>
          </reference>
          <reference field="2" count="1">
            <x v="3"/>
          </reference>
        </references>
      </pivotArea>
    </format>
    <format dxfId="319">
      <pivotArea dataOnly="0" labelOnly="1" outline="0" fieldPosition="0">
        <references count="2">
          <reference field="0" count="1" selected="0">
            <x v="144"/>
          </reference>
          <reference field="2" count="1">
            <x v="3"/>
          </reference>
        </references>
      </pivotArea>
    </format>
    <format dxfId="320">
      <pivotArea dataOnly="0" labelOnly="1" outline="0" fieldPosition="0">
        <references count="2">
          <reference field="0" count="1" selected="0">
            <x v="145"/>
          </reference>
          <reference field="2" count="1">
            <x v="5"/>
          </reference>
        </references>
      </pivotArea>
    </format>
    <format dxfId="321">
      <pivotArea dataOnly="0" labelOnly="1" outline="0" fieldPosition="0">
        <references count="2">
          <reference field="0" count="1" selected="0">
            <x v="146"/>
          </reference>
          <reference field="2" count="1">
            <x v="5"/>
          </reference>
        </references>
      </pivotArea>
    </format>
    <format dxfId="322">
      <pivotArea dataOnly="0" labelOnly="1" outline="0" fieldPosition="0">
        <references count="2">
          <reference field="0" count="1" selected="0">
            <x v="147"/>
          </reference>
          <reference field="2" count="1">
            <x v="3"/>
          </reference>
        </references>
      </pivotArea>
    </format>
    <format dxfId="323">
      <pivotArea dataOnly="0" labelOnly="1" outline="0" fieldPosition="0">
        <references count="2">
          <reference field="0" count="1" selected="0">
            <x v="148"/>
          </reference>
          <reference field="2" count="1">
            <x v="5"/>
          </reference>
        </references>
      </pivotArea>
    </format>
    <format dxfId="324">
      <pivotArea dataOnly="0" labelOnly="1" outline="0" fieldPosition="0">
        <references count="2">
          <reference field="0" count="1" selected="0">
            <x v="149"/>
          </reference>
          <reference field="2" count="1">
            <x v="3"/>
          </reference>
        </references>
      </pivotArea>
    </format>
    <format dxfId="325">
      <pivotArea dataOnly="0" labelOnly="1" outline="0" fieldPosition="0">
        <references count="2">
          <reference field="0" count="1" selected="0">
            <x v="150"/>
          </reference>
          <reference field="2" count="1">
            <x v="5"/>
          </reference>
        </references>
      </pivotArea>
    </format>
    <format dxfId="326">
      <pivotArea dataOnly="0" labelOnly="1" outline="0" fieldPosition="0">
        <references count="2">
          <reference field="0" count="1" selected="0">
            <x v="151"/>
          </reference>
          <reference field="2" count="1">
            <x v="5"/>
          </reference>
        </references>
      </pivotArea>
    </format>
    <format dxfId="327">
      <pivotArea dataOnly="0" labelOnly="1" outline="0" fieldPosition="0">
        <references count="2">
          <reference field="0" count="1" selected="0">
            <x v="152"/>
          </reference>
          <reference field="2" count="1">
            <x v="5"/>
          </reference>
        </references>
      </pivotArea>
    </format>
    <format dxfId="328">
      <pivotArea dataOnly="0" labelOnly="1" outline="0" fieldPosition="0">
        <references count="2">
          <reference field="0" count="1" selected="0">
            <x v="153"/>
          </reference>
          <reference field="2" count="1">
            <x v="5"/>
          </reference>
        </references>
      </pivotArea>
    </format>
    <format dxfId="329">
      <pivotArea dataOnly="0" labelOnly="1" outline="0" fieldPosition="0">
        <references count="2">
          <reference field="0" count="1" selected="0">
            <x v="154"/>
          </reference>
          <reference field="2" count="1">
            <x v="5"/>
          </reference>
        </references>
      </pivotArea>
    </format>
    <format dxfId="330">
      <pivotArea dataOnly="0" labelOnly="1" outline="0" fieldPosition="0">
        <references count="2">
          <reference field="0" count="1" selected="0">
            <x v="155"/>
          </reference>
          <reference field="2" count="1">
            <x v="3"/>
          </reference>
        </references>
      </pivotArea>
    </format>
    <format dxfId="331">
      <pivotArea dataOnly="0" labelOnly="1" outline="0" fieldPosition="0">
        <references count="2">
          <reference field="0" count="1" selected="0">
            <x v="156"/>
          </reference>
          <reference field="2" count="1">
            <x v="3"/>
          </reference>
        </references>
      </pivotArea>
    </format>
    <format dxfId="332">
      <pivotArea dataOnly="0" labelOnly="1" outline="0" fieldPosition="0">
        <references count="2">
          <reference field="0" count="1" selected="0">
            <x v="157"/>
          </reference>
          <reference field="2" count="1">
            <x v="5"/>
          </reference>
        </references>
      </pivotArea>
    </format>
    <format dxfId="333">
      <pivotArea dataOnly="0" labelOnly="1" outline="0" fieldPosition="0">
        <references count="2">
          <reference field="0" count="1" selected="0">
            <x v="158"/>
          </reference>
          <reference field="2" count="1">
            <x v="5"/>
          </reference>
        </references>
      </pivotArea>
    </format>
    <format dxfId="334">
      <pivotArea dataOnly="0" labelOnly="1" outline="0" fieldPosition="0">
        <references count="2">
          <reference field="0" count="1" selected="0">
            <x v="159"/>
          </reference>
          <reference field="2" count="1">
            <x v="5"/>
          </reference>
        </references>
      </pivotArea>
    </format>
    <format dxfId="335">
      <pivotArea dataOnly="0" labelOnly="1" outline="0" fieldPosition="0">
        <references count="2">
          <reference field="0" count="1" selected="0">
            <x v="160"/>
          </reference>
          <reference field="2" count="1">
            <x v="5"/>
          </reference>
        </references>
      </pivotArea>
    </format>
    <format dxfId="336">
      <pivotArea dataOnly="0" labelOnly="1" outline="0" fieldPosition="0">
        <references count="2">
          <reference field="0" count="1" selected="0">
            <x v="161"/>
          </reference>
          <reference field="2" count="1">
            <x v="3"/>
          </reference>
        </references>
      </pivotArea>
    </format>
    <format dxfId="337">
      <pivotArea dataOnly="0" labelOnly="1" outline="0" fieldPosition="0">
        <references count="2">
          <reference field="0" count="1" selected="0">
            <x v="162"/>
          </reference>
          <reference field="2" count="1">
            <x v="3"/>
          </reference>
        </references>
      </pivotArea>
    </format>
    <format dxfId="338">
      <pivotArea dataOnly="0" labelOnly="1" outline="0" fieldPosition="0">
        <references count="2">
          <reference field="0" count="1" selected="0">
            <x v="163"/>
          </reference>
          <reference field="2" count="1">
            <x v="3"/>
          </reference>
        </references>
      </pivotArea>
    </format>
    <format dxfId="339">
      <pivotArea dataOnly="0" labelOnly="1" outline="0" fieldPosition="0">
        <references count="2">
          <reference field="0" count="1" selected="0">
            <x v="164"/>
          </reference>
          <reference field="2" count="1">
            <x v="3"/>
          </reference>
        </references>
      </pivotArea>
    </format>
    <format dxfId="340">
      <pivotArea dataOnly="0" labelOnly="1" outline="0" fieldPosition="0">
        <references count="2">
          <reference field="0" count="1" selected="0">
            <x v="165"/>
          </reference>
          <reference field="2" count="1">
            <x v="3"/>
          </reference>
        </references>
      </pivotArea>
    </format>
    <format dxfId="341">
      <pivotArea dataOnly="0" labelOnly="1" outline="0" fieldPosition="0">
        <references count="2">
          <reference field="0" count="1" selected="0">
            <x v="166"/>
          </reference>
          <reference field="2" count="1">
            <x v="5"/>
          </reference>
        </references>
      </pivotArea>
    </format>
    <format dxfId="342">
      <pivotArea dataOnly="0" labelOnly="1" outline="0" fieldPosition="0">
        <references count="2">
          <reference field="0" count="1" selected="0">
            <x v="167"/>
          </reference>
          <reference field="2" count="1">
            <x v="3"/>
          </reference>
        </references>
      </pivotArea>
    </format>
    <format dxfId="343">
      <pivotArea dataOnly="0" labelOnly="1" outline="0" fieldPosition="0">
        <references count="2">
          <reference field="0" count="1" selected="0">
            <x v="168"/>
          </reference>
          <reference field="2" count="1">
            <x v="5"/>
          </reference>
        </references>
      </pivotArea>
    </format>
    <format dxfId="344">
      <pivotArea dataOnly="0" labelOnly="1" outline="0" fieldPosition="0">
        <references count="2">
          <reference field="0" count="1" selected="0">
            <x v="169"/>
          </reference>
          <reference field="2" count="1">
            <x v="3"/>
          </reference>
        </references>
      </pivotArea>
    </format>
    <format dxfId="345">
      <pivotArea dataOnly="0" labelOnly="1" outline="0" fieldPosition="0">
        <references count="2">
          <reference field="0" count="1" selected="0">
            <x v="170"/>
          </reference>
          <reference field="2" count="1">
            <x v="3"/>
          </reference>
        </references>
      </pivotArea>
    </format>
    <format dxfId="346">
      <pivotArea dataOnly="0" labelOnly="1" outline="0" fieldPosition="0">
        <references count="2">
          <reference field="0" count="1" selected="0">
            <x v="171"/>
          </reference>
          <reference field="2" count="1">
            <x v="3"/>
          </reference>
        </references>
      </pivotArea>
    </format>
    <format dxfId="347">
      <pivotArea dataOnly="0" labelOnly="1" outline="0" fieldPosition="0">
        <references count="2">
          <reference field="0" count="1" selected="0">
            <x v="172"/>
          </reference>
          <reference field="2" count="1">
            <x v="3"/>
          </reference>
        </references>
      </pivotArea>
    </format>
    <format dxfId="348">
      <pivotArea dataOnly="0" labelOnly="1" outline="0" fieldPosition="0">
        <references count="2">
          <reference field="0" count="1" selected="0">
            <x v="173"/>
          </reference>
          <reference field="2" count="1">
            <x v="3"/>
          </reference>
        </references>
      </pivotArea>
    </format>
    <format dxfId="349">
      <pivotArea dataOnly="0" labelOnly="1" outline="0" fieldPosition="0">
        <references count="2">
          <reference field="0" count="1" selected="0">
            <x v="174"/>
          </reference>
          <reference field="2" count="1">
            <x v="3"/>
          </reference>
        </references>
      </pivotArea>
    </format>
    <format dxfId="350">
      <pivotArea dataOnly="0" labelOnly="1" outline="0" fieldPosition="0">
        <references count="2">
          <reference field="0" count="1" selected="0">
            <x v="175"/>
          </reference>
          <reference field="2" count="1">
            <x v="3"/>
          </reference>
        </references>
      </pivotArea>
    </format>
    <format dxfId="351">
      <pivotArea dataOnly="0" labelOnly="1" outline="0" fieldPosition="0">
        <references count="2">
          <reference field="0" count="1" selected="0">
            <x v="176"/>
          </reference>
          <reference field="2" count="1">
            <x v="3"/>
          </reference>
        </references>
      </pivotArea>
    </format>
    <format dxfId="352">
      <pivotArea dataOnly="0" labelOnly="1" outline="0" fieldPosition="0">
        <references count="2">
          <reference field="0" count="1" selected="0">
            <x v="177"/>
          </reference>
          <reference field="2" count="1">
            <x v="3"/>
          </reference>
        </references>
      </pivotArea>
    </format>
    <format dxfId="353">
      <pivotArea dataOnly="0" labelOnly="1" outline="0" fieldPosition="0">
        <references count="2">
          <reference field="0" count="1" selected="0">
            <x v="178"/>
          </reference>
          <reference field="2" count="1">
            <x v="3"/>
          </reference>
        </references>
      </pivotArea>
    </format>
    <format dxfId="354">
      <pivotArea dataOnly="0" labelOnly="1" outline="0" fieldPosition="0">
        <references count="2">
          <reference field="0" count="1" selected="0">
            <x v="179"/>
          </reference>
          <reference field="2" count="1">
            <x v="3"/>
          </reference>
        </references>
      </pivotArea>
    </format>
    <format dxfId="355">
      <pivotArea dataOnly="0" labelOnly="1" outline="0" fieldPosition="0">
        <references count="2">
          <reference field="0" count="1" selected="0">
            <x v="180"/>
          </reference>
          <reference field="2" count="1">
            <x v="3"/>
          </reference>
        </references>
      </pivotArea>
    </format>
    <format dxfId="356">
      <pivotArea dataOnly="0" labelOnly="1" outline="0" fieldPosition="0">
        <references count="2">
          <reference field="0" count="1" selected="0">
            <x v="181"/>
          </reference>
          <reference field="2" count="1">
            <x v="3"/>
          </reference>
        </references>
      </pivotArea>
    </format>
    <format dxfId="357">
      <pivotArea dataOnly="0" labelOnly="1" outline="0" fieldPosition="0">
        <references count="2">
          <reference field="0" count="1" selected="0">
            <x v="182"/>
          </reference>
          <reference field="2" count="1">
            <x v="3"/>
          </reference>
        </references>
      </pivotArea>
    </format>
    <format dxfId="358">
      <pivotArea dataOnly="0" labelOnly="1" outline="0" fieldPosition="0">
        <references count="2">
          <reference field="0" count="1" selected="0">
            <x v="183"/>
          </reference>
          <reference field="2" count="1">
            <x v="3"/>
          </reference>
        </references>
      </pivotArea>
    </format>
    <format dxfId="359">
      <pivotArea dataOnly="0" labelOnly="1" outline="0" fieldPosition="0">
        <references count="2">
          <reference field="0" count="1" selected="0">
            <x v="184"/>
          </reference>
          <reference field="2" count="1">
            <x v="5"/>
          </reference>
        </references>
      </pivotArea>
    </format>
    <format dxfId="360">
      <pivotArea dataOnly="0" labelOnly="1" outline="0" fieldPosition="0">
        <references count="2">
          <reference field="0" count="1" selected="0">
            <x v="185"/>
          </reference>
          <reference field="2" count="1">
            <x v="5"/>
          </reference>
        </references>
      </pivotArea>
    </format>
    <format dxfId="361">
      <pivotArea dataOnly="0" labelOnly="1" outline="0" fieldPosition="0">
        <references count="2">
          <reference field="0" count="1" selected="0">
            <x v="186"/>
          </reference>
          <reference field="2" count="1">
            <x v="3"/>
          </reference>
        </references>
      </pivotArea>
    </format>
    <format dxfId="362">
      <pivotArea dataOnly="0" labelOnly="1" outline="0" fieldPosition="0">
        <references count="2">
          <reference field="0" count="1" selected="0">
            <x v="187"/>
          </reference>
          <reference field="2" count="1">
            <x v="3"/>
          </reference>
        </references>
      </pivotArea>
    </format>
    <format dxfId="363">
      <pivotArea dataOnly="0" labelOnly="1" outline="0" fieldPosition="0">
        <references count="2">
          <reference field="0" count="1" selected="0">
            <x v="188"/>
          </reference>
          <reference field="2" count="1">
            <x v="5"/>
          </reference>
        </references>
      </pivotArea>
    </format>
    <format dxfId="364">
      <pivotArea dataOnly="0" labelOnly="1" outline="0" fieldPosition="0">
        <references count="2">
          <reference field="0" count="1" selected="0">
            <x v="189"/>
          </reference>
          <reference field="2" count="1">
            <x v="3"/>
          </reference>
        </references>
      </pivotArea>
    </format>
    <format dxfId="365">
      <pivotArea dataOnly="0" labelOnly="1" outline="0" fieldPosition="0">
        <references count="2">
          <reference field="0" count="1" selected="0">
            <x v="190"/>
          </reference>
          <reference field="2" count="1">
            <x v="3"/>
          </reference>
        </references>
      </pivotArea>
    </format>
    <format dxfId="366">
      <pivotArea dataOnly="0" labelOnly="1" outline="0" fieldPosition="0">
        <references count="2">
          <reference field="0" count="1" selected="0">
            <x v="191"/>
          </reference>
          <reference field="2" count="1">
            <x v="3"/>
          </reference>
        </references>
      </pivotArea>
    </format>
    <format dxfId="367">
      <pivotArea dataOnly="0" labelOnly="1" outline="0" fieldPosition="0">
        <references count="2">
          <reference field="0" count="1" selected="0">
            <x v="192"/>
          </reference>
          <reference field="2" count="1">
            <x v="3"/>
          </reference>
        </references>
      </pivotArea>
    </format>
    <format dxfId="368">
      <pivotArea dataOnly="0" labelOnly="1" outline="0" fieldPosition="0">
        <references count="2">
          <reference field="0" count="1" selected="0">
            <x v="193"/>
          </reference>
          <reference field="2" count="1">
            <x v="3"/>
          </reference>
        </references>
      </pivotArea>
    </format>
    <format dxfId="369">
      <pivotArea dataOnly="0" labelOnly="1" outline="0" fieldPosition="0">
        <references count="2">
          <reference field="0" count="1" selected="0">
            <x v="194"/>
          </reference>
          <reference field="2" count="1">
            <x v="3"/>
          </reference>
        </references>
      </pivotArea>
    </format>
    <format dxfId="370">
      <pivotArea dataOnly="0" labelOnly="1" outline="0" fieldPosition="0">
        <references count="2">
          <reference field="0" count="1" selected="0">
            <x v="195"/>
          </reference>
          <reference field="2" count="1">
            <x v="3"/>
          </reference>
        </references>
      </pivotArea>
    </format>
    <format dxfId="371">
      <pivotArea dataOnly="0" labelOnly="1" outline="0" fieldPosition="0">
        <references count="2">
          <reference field="0" count="1" selected="0">
            <x v="196"/>
          </reference>
          <reference field="2" count="1">
            <x v="3"/>
          </reference>
        </references>
      </pivotArea>
    </format>
    <format dxfId="372">
      <pivotArea dataOnly="0" labelOnly="1" outline="0" fieldPosition="0">
        <references count="2">
          <reference field="0" count="1" selected="0">
            <x v="197"/>
          </reference>
          <reference field="2" count="1">
            <x v="5"/>
          </reference>
        </references>
      </pivotArea>
    </format>
    <format dxfId="373">
      <pivotArea dataOnly="0" labelOnly="1" outline="0" fieldPosition="0">
        <references count="2">
          <reference field="0" count="1" selected="0">
            <x v="198"/>
          </reference>
          <reference field="2" count="1">
            <x v="3"/>
          </reference>
        </references>
      </pivotArea>
    </format>
    <format dxfId="374">
      <pivotArea dataOnly="0" labelOnly="1" outline="0" fieldPosition="0">
        <references count="2">
          <reference field="0" count="1" selected="0">
            <x v="199"/>
          </reference>
          <reference field="2" count="1">
            <x v="3"/>
          </reference>
        </references>
      </pivotArea>
    </format>
    <format dxfId="375">
      <pivotArea dataOnly="0" labelOnly="1" outline="0" fieldPosition="0">
        <references count="2">
          <reference field="0" count="1" selected="0">
            <x v="200"/>
          </reference>
          <reference field="2" count="1">
            <x v="3"/>
          </reference>
        </references>
      </pivotArea>
    </format>
    <format dxfId="376">
      <pivotArea dataOnly="0" labelOnly="1" outline="0" fieldPosition="0">
        <references count="2">
          <reference field="0" count="1" selected="0">
            <x v="201"/>
          </reference>
          <reference field="2" count="1">
            <x v="3"/>
          </reference>
        </references>
      </pivotArea>
    </format>
    <format dxfId="377">
      <pivotArea dataOnly="0" labelOnly="1" outline="0" fieldPosition="0">
        <references count="2">
          <reference field="0" count="1" selected="0">
            <x v="202"/>
          </reference>
          <reference field="2" count="1">
            <x v="3"/>
          </reference>
        </references>
      </pivotArea>
    </format>
    <format dxfId="378">
      <pivotArea dataOnly="0" labelOnly="1" outline="0" fieldPosition="0">
        <references count="2">
          <reference field="0" count="1" selected="0">
            <x v="203"/>
          </reference>
          <reference field="2" count="1">
            <x v="5"/>
          </reference>
        </references>
      </pivotArea>
    </format>
    <format dxfId="379">
      <pivotArea dataOnly="0" labelOnly="1" outline="0" fieldPosition="0">
        <references count="2">
          <reference field="0" count="1" selected="0">
            <x v="204"/>
          </reference>
          <reference field="2" count="1">
            <x v="3"/>
          </reference>
        </references>
      </pivotArea>
    </format>
    <format dxfId="380">
      <pivotArea dataOnly="0" labelOnly="1" outline="0" fieldPosition="0">
        <references count="2">
          <reference field="0" count="1" selected="0">
            <x v="205"/>
          </reference>
          <reference field="2" count="1">
            <x v="3"/>
          </reference>
        </references>
      </pivotArea>
    </format>
    <format dxfId="381">
      <pivotArea dataOnly="0" labelOnly="1" outline="0" fieldPosition="0">
        <references count="2">
          <reference field="0" count="1" selected="0">
            <x v="206"/>
          </reference>
          <reference field="2" count="1">
            <x v="5"/>
          </reference>
        </references>
      </pivotArea>
    </format>
    <format dxfId="382">
      <pivotArea dataOnly="0" labelOnly="1" outline="0" fieldPosition="0">
        <references count="2">
          <reference field="0" count="1" selected="0">
            <x v="207"/>
          </reference>
          <reference field="2" count="1">
            <x v="3"/>
          </reference>
        </references>
      </pivotArea>
    </format>
    <format dxfId="383">
      <pivotArea dataOnly="0" labelOnly="1" outline="0" fieldPosition="0">
        <references count="2">
          <reference field="0" count="1" selected="0">
            <x v="208"/>
          </reference>
          <reference field="2" count="1">
            <x v="3"/>
          </reference>
        </references>
      </pivotArea>
    </format>
    <format dxfId="384">
      <pivotArea dataOnly="0" labelOnly="1" outline="0" fieldPosition="0">
        <references count="2">
          <reference field="0" count="1" selected="0">
            <x v="209"/>
          </reference>
          <reference field="2" count="1">
            <x v="5"/>
          </reference>
        </references>
      </pivotArea>
    </format>
    <format dxfId="385">
      <pivotArea dataOnly="0" labelOnly="1" outline="0" fieldPosition="0">
        <references count="2">
          <reference field="0" count="1" selected="0">
            <x v="210"/>
          </reference>
          <reference field="2" count="1">
            <x v="5"/>
          </reference>
        </references>
      </pivotArea>
    </format>
    <format dxfId="386">
      <pivotArea dataOnly="0" labelOnly="1" outline="0" fieldPosition="0">
        <references count="2">
          <reference field="0" count="1" selected="0">
            <x v="211"/>
          </reference>
          <reference field="2" count="1">
            <x v="3"/>
          </reference>
        </references>
      </pivotArea>
    </format>
    <format dxfId="387">
      <pivotArea dataOnly="0" labelOnly="1" outline="0" fieldPosition="0">
        <references count="2">
          <reference field="0" count="1" selected="0">
            <x v="212"/>
          </reference>
          <reference field="2" count="1">
            <x v="3"/>
          </reference>
        </references>
      </pivotArea>
    </format>
    <format dxfId="388">
      <pivotArea dataOnly="0" labelOnly="1" outline="0" fieldPosition="0">
        <references count="2">
          <reference field="0" count="1" selected="0">
            <x v="213"/>
          </reference>
          <reference field="2" count="1">
            <x v="3"/>
          </reference>
        </references>
      </pivotArea>
    </format>
    <format dxfId="389">
      <pivotArea dataOnly="0" labelOnly="1" outline="0" fieldPosition="0">
        <references count="2">
          <reference field="0" count="1" selected="0">
            <x v="214"/>
          </reference>
          <reference field="2" count="1">
            <x v="3"/>
          </reference>
        </references>
      </pivotArea>
    </format>
    <format dxfId="390">
      <pivotArea dataOnly="0" labelOnly="1" outline="0" fieldPosition="0">
        <references count="2">
          <reference field="0" count="1" selected="0">
            <x v="215"/>
          </reference>
          <reference field="2" count="1">
            <x v="3"/>
          </reference>
        </references>
      </pivotArea>
    </format>
    <format dxfId="391">
      <pivotArea dataOnly="0" labelOnly="1" outline="0" fieldPosition="0">
        <references count="2">
          <reference field="0" count="1" selected="0">
            <x v="216"/>
          </reference>
          <reference field="2" count="1">
            <x v="3"/>
          </reference>
        </references>
      </pivotArea>
    </format>
    <format dxfId="392">
      <pivotArea dataOnly="0" labelOnly="1" outline="0" fieldPosition="0">
        <references count="2">
          <reference field="0" count="1" selected="0">
            <x v="217"/>
          </reference>
          <reference field="2" count="1">
            <x v="5"/>
          </reference>
        </references>
      </pivotArea>
    </format>
    <format dxfId="393">
      <pivotArea dataOnly="0" labelOnly="1" outline="0" fieldPosition="0">
        <references count="2">
          <reference field="0" count="1" selected="0">
            <x v="218"/>
          </reference>
          <reference field="2" count="1">
            <x v="5"/>
          </reference>
        </references>
      </pivotArea>
    </format>
    <format dxfId="394">
      <pivotArea dataOnly="0" labelOnly="1" outline="0" fieldPosition="0">
        <references count="2">
          <reference field="0" count="1" selected="0">
            <x v="219"/>
          </reference>
          <reference field="2" count="1">
            <x v="5"/>
          </reference>
        </references>
      </pivotArea>
    </format>
    <format dxfId="395">
      <pivotArea dataOnly="0" labelOnly="1" outline="0" fieldPosition="0">
        <references count="2">
          <reference field="0" count="1" selected="0">
            <x v="220"/>
          </reference>
          <reference field="2" count="1">
            <x v="3"/>
          </reference>
        </references>
      </pivotArea>
    </format>
    <format dxfId="396">
      <pivotArea dataOnly="0" labelOnly="1" outline="0" fieldPosition="0">
        <references count="2">
          <reference field="0" count="1" selected="0">
            <x v="221"/>
          </reference>
          <reference field="2"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284367E-EE7B-4D54-83F6-0F3A0DA63BA7}" name="PivotTable11" cacheId="47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2">
  <location ref="AJ1:AK17" firstHeaderRow="1" firstDataRow="1" firstDataCol="1"/>
  <pivotFields count="41">
    <pivotField dataField="1"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axis="axisRow" showAll="0" sortType="ascending">
      <items count="31">
        <item x="13"/>
        <item x="26"/>
        <item x="20"/>
        <item x="16"/>
        <item x="4"/>
        <item x="3"/>
        <item x="25"/>
        <item x="18"/>
        <item x="1"/>
        <item x="7"/>
        <item x="12"/>
        <item x="22"/>
        <item x="5"/>
        <item x="11"/>
        <item x="19"/>
        <item x="6"/>
        <item x="23"/>
        <item x="24"/>
        <item x="8"/>
        <item x="15"/>
        <item x="10"/>
        <item x="17"/>
        <item x="9"/>
        <item x="0"/>
        <item x="21"/>
        <item x="2"/>
        <item x="14"/>
        <item x="27"/>
        <item x="28"/>
        <item x="2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15"/>
  </rowFields>
  <rowItems count="16">
    <i>
      <x v="3"/>
    </i>
    <i>
      <x v="14"/>
    </i>
    <i>
      <x v="25"/>
    </i>
    <i>
      <x v="6"/>
    </i>
    <i>
      <x v="8"/>
    </i>
    <i>
      <x v="17"/>
    </i>
    <i>
      <x v="23"/>
    </i>
    <i>
      <x v="19"/>
    </i>
    <i>
      <x v="12"/>
    </i>
    <i>
      <x v="22"/>
    </i>
    <i>
      <x v="5"/>
    </i>
    <i>
      <x v="15"/>
    </i>
    <i>
      <x v="18"/>
    </i>
    <i>
      <x v="10"/>
    </i>
    <i>
      <x v="13"/>
    </i>
    <i>
      <x v="4"/>
    </i>
  </rowItems>
  <colItems count="1">
    <i/>
  </colItems>
  <dataFields count="1">
    <dataField name="Count of WO#" fld="0" subtotal="count" baseField="0" baseItem="0"/>
  </dataFields>
  <chartFormats count="37">
    <chartFormat chart="3" format="3"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15" count="1" selected="0">
            <x v="10"/>
          </reference>
        </references>
      </pivotArea>
    </chartFormat>
    <chartFormat chart="3" format="5">
      <pivotArea type="data" outline="0" fieldPosition="0">
        <references count="2">
          <reference field="4294967294" count="1" selected="0">
            <x v="0"/>
          </reference>
          <reference field="15" count="1" selected="0">
            <x v="24"/>
          </reference>
        </references>
      </pivotArea>
    </chartFormat>
    <chartFormat chart="3" format="6">
      <pivotArea type="data" outline="0" fieldPosition="0">
        <references count="2">
          <reference field="4294967294" count="1" selected="0">
            <x v="0"/>
          </reference>
          <reference field="15" count="1" selected="0">
            <x v="15"/>
          </reference>
        </references>
      </pivotArea>
    </chartFormat>
    <chartFormat chart="3" format="7">
      <pivotArea type="data" outline="0" fieldPosition="0">
        <references count="2">
          <reference field="4294967294" count="1" selected="0">
            <x v="0"/>
          </reference>
          <reference field="15" count="1" selected="0">
            <x v="23"/>
          </reference>
        </references>
      </pivotArea>
    </chartFormat>
    <chartFormat chart="3" format="8">
      <pivotArea type="data" outline="0" fieldPosition="0">
        <references count="2">
          <reference field="4294967294" count="1" selected="0">
            <x v="0"/>
          </reference>
          <reference field="15" count="1" selected="0">
            <x v="25"/>
          </reference>
        </references>
      </pivotArea>
    </chartFormat>
    <chartFormat chart="3" format="9">
      <pivotArea type="data" outline="0" fieldPosition="0">
        <references count="2">
          <reference field="4294967294" count="1" selected="0">
            <x v="0"/>
          </reference>
          <reference field="15" count="1" selected="0">
            <x v="12"/>
          </reference>
        </references>
      </pivotArea>
    </chartFormat>
    <chartFormat chart="3" format="10">
      <pivotArea type="data" outline="0" fieldPosition="0">
        <references count="2">
          <reference field="4294967294" count="1" selected="0">
            <x v="0"/>
          </reference>
          <reference field="15" count="1" selected="0">
            <x v="4"/>
          </reference>
        </references>
      </pivotArea>
    </chartFormat>
    <chartFormat chart="3" format="11">
      <pivotArea type="data" outline="0" fieldPosition="0">
        <references count="2">
          <reference field="4294967294" count="1" selected="0">
            <x v="0"/>
          </reference>
          <reference field="15" count="1" selected="0">
            <x v="13"/>
          </reference>
        </references>
      </pivotArea>
    </chartFormat>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15" count="1" selected="0">
            <x v="15"/>
          </reference>
        </references>
      </pivotArea>
    </chartFormat>
    <chartFormat chart="19" format="41">
      <pivotArea type="data" outline="0" fieldPosition="0">
        <references count="2">
          <reference field="4294967294" count="1" selected="0">
            <x v="0"/>
          </reference>
          <reference field="15" count="1" selected="0">
            <x v="23"/>
          </reference>
        </references>
      </pivotArea>
    </chartFormat>
    <chartFormat chart="19" format="42">
      <pivotArea type="data" outline="0" fieldPosition="0">
        <references count="2">
          <reference field="4294967294" count="1" selected="0">
            <x v="0"/>
          </reference>
          <reference field="15" count="1" selected="0">
            <x v="24"/>
          </reference>
        </references>
      </pivotArea>
    </chartFormat>
    <chartFormat chart="19" format="43">
      <pivotArea type="data" outline="0" fieldPosition="0">
        <references count="2">
          <reference field="4294967294" count="1" selected="0">
            <x v="0"/>
          </reference>
          <reference field="15" count="1" selected="0">
            <x v="12"/>
          </reference>
        </references>
      </pivotArea>
    </chartFormat>
    <chartFormat chart="19" format="44">
      <pivotArea type="data" outline="0" fieldPosition="0">
        <references count="2">
          <reference field="4294967294" count="1" selected="0">
            <x v="0"/>
          </reference>
          <reference field="15" count="1" selected="0">
            <x v="25"/>
          </reference>
        </references>
      </pivotArea>
    </chartFormat>
    <chartFormat chart="19" format="45">
      <pivotArea type="data" outline="0" fieldPosition="0">
        <references count="2">
          <reference field="4294967294" count="1" selected="0">
            <x v="0"/>
          </reference>
          <reference field="15" count="1" selected="0">
            <x v="13"/>
          </reference>
        </references>
      </pivotArea>
    </chartFormat>
    <chartFormat chart="19" format="46">
      <pivotArea type="data" outline="0" fieldPosition="0">
        <references count="2">
          <reference field="4294967294" count="1" selected="0">
            <x v="0"/>
          </reference>
          <reference field="15" count="1" selected="0">
            <x v="4"/>
          </reference>
        </references>
      </pivotArea>
    </chartFormat>
    <chartFormat chart="19" format="47">
      <pivotArea type="data" outline="0" fieldPosition="0">
        <references count="2">
          <reference field="4294967294" count="1" selected="0">
            <x v="0"/>
          </reference>
          <reference field="15" count="1" selected="0">
            <x v="10"/>
          </reference>
        </references>
      </pivotArea>
    </chartFormat>
    <chartFormat chart="30" format="30" series="1">
      <pivotArea type="data" outline="0" fieldPosition="0">
        <references count="1">
          <reference field="4294967294" count="1" selected="0">
            <x v="0"/>
          </reference>
        </references>
      </pivotArea>
    </chartFormat>
    <chartFormat chart="30" format="31">
      <pivotArea type="data" outline="0" fieldPosition="0">
        <references count="2">
          <reference field="4294967294" count="1" selected="0">
            <x v="0"/>
          </reference>
          <reference field="15" count="1" selected="0">
            <x v="15"/>
          </reference>
        </references>
      </pivotArea>
    </chartFormat>
    <chartFormat chart="30" format="32">
      <pivotArea type="data" outline="0" fieldPosition="0">
        <references count="2">
          <reference field="4294967294" count="1" selected="0">
            <x v="0"/>
          </reference>
          <reference field="15" count="1" selected="0">
            <x v="23"/>
          </reference>
        </references>
      </pivotArea>
    </chartFormat>
    <chartFormat chart="30" format="33">
      <pivotArea type="data" outline="0" fieldPosition="0">
        <references count="2">
          <reference field="4294967294" count="1" selected="0">
            <x v="0"/>
          </reference>
          <reference field="15" count="1" selected="0">
            <x v="24"/>
          </reference>
        </references>
      </pivotArea>
    </chartFormat>
    <chartFormat chart="30" format="34">
      <pivotArea type="data" outline="0" fieldPosition="0">
        <references count="2">
          <reference field="4294967294" count="1" selected="0">
            <x v="0"/>
          </reference>
          <reference field="15" count="1" selected="0">
            <x v="12"/>
          </reference>
        </references>
      </pivotArea>
    </chartFormat>
    <chartFormat chart="30" format="35">
      <pivotArea type="data" outline="0" fieldPosition="0">
        <references count="2">
          <reference field="4294967294" count="1" selected="0">
            <x v="0"/>
          </reference>
          <reference field="15" count="1" selected="0">
            <x v="25"/>
          </reference>
        </references>
      </pivotArea>
    </chartFormat>
    <chartFormat chart="30" format="36">
      <pivotArea type="data" outline="0" fieldPosition="0">
        <references count="2">
          <reference field="4294967294" count="1" selected="0">
            <x v="0"/>
          </reference>
          <reference field="15" count="1" selected="0">
            <x v="13"/>
          </reference>
        </references>
      </pivotArea>
    </chartFormat>
    <chartFormat chart="30" format="37">
      <pivotArea type="data" outline="0" fieldPosition="0">
        <references count="2">
          <reference field="4294967294" count="1" selected="0">
            <x v="0"/>
          </reference>
          <reference field="15" count="1" selected="0">
            <x v="4"/>
          </reference>
        </references>
      </pivotArea>
    </chartFormat>
    <chartFormat chart="30" format="38">
      <pivotArea type="data" outline="0" fieldPosition="0">
        <references count="2">
          <reference field="4294967294" count="1" selected="0">
            <x v="0"/>
          </reference>
          <reference field="15" count="1" selected="0">
            <x v="10"/>
          </reference>
        </references>
      </pivotArea>
    </chartFormat>
    <chartFormat chart="31" format="39" series="1">
      <pivotArea type="data" outline="0" fieldPosition="0">
        <references count="1">
          <reference field="4294967294" count="1" selected="0">
            <x v="0"/>
          </reference>
        </references>
      </pivotArea>
    </chartFormat>
    <chartFormat chart="31" format="40">
      <pivotArea type="data" outline="0" fieldPosition="0">
        <references count="2">
          <reference field="4294967294" count="1" selected="0">
            <x v="0"/>
          </reference>
          <reference field="15" count="1" selected="0">
            <x v="15"/>
          </reference>
        </references>
      </pivotArea>
    </chartFormat>
    <chartFormat chart="31" format="41">
      <pivotArea type="data" outline="0" fieldPosition="0">
        <references count="2">
          <reference field="4294967294" count="1" selected="0">
            <x v="0"/>
          </reference>
          <reference field="15" count="1" selected="0">
            <x v="23"/>
          </reference>
        </references>
      </pivotArea>
    </chartFormat>
    <chartFormat chart="31" format="42">
      <pivotArea type="data" outline="0" fieldPosition="0">
        <references count="2">
          <reference field="4294967294" count="1" selected="0">
            <x v="0"/>
          </reference>
          <reference field="15" count="1" selected="0">
            <x v="24"/>
          </reference>
        </references>
      </pivotArea>
    </chartFormat>
    <chartFormat chart="31" format="43">
      <pivotArea type="data" outline="0" fieldPosition="0">
        <references count="2">
          <reference field="4294967294" count="1" selected="0">
            <x v="0"/>
          </reference>
          <reference field="15" count="1" selected="0">
            <x v="12"/>
          </reference>
        </references>
      </pivotArea>
    </chartFormat>
    <chartFormat chart="31" format="44">
      <pivotArea type="data" outline="0" fieldPosition="0">
        <references count="2">
          <reference field="4294967294" count="1" selected="0">
            <x v="0"/>
          </reference>
          <reference field="15" count="1" selected="0">
            <x v="25"/>
          </reference>
        </references>
      </pivotArea>
    </chartFormat>
    <chartFormat chart="31" format="45">
      <pivotArea type="data" outline="0" fieldPosition="0">
        <references count="2">
          <reference field="4294967294" count="1" selected="0">
            <x v="0"/>
          </reference>
          <reference field="15" count="1" selected="0">
            <x v="13"/>
          </reference>
        </references>
      </pivotArea>
    </chartFormat>
    <chartFormat chart="31" format="46">
      <pivotArea type="data" outline="0" fieldPosition="0">
        <references count="2">
          <reference field="4294967294" count="1" selected="0">
            <x v="0"/>
          </reference>
          <reference field="15" count="1" selected="0">
            <x v="4"/>
          </reference>
        </references>
      </pivotArea>
    </chartFormat>
    <chartFormat chart="31" format="47">
      <pivotArea type="data" outline="0" fieldPosition="0">
        <references count="2">
          <reference field="4294967294" count="1" selected="0">
            <x v="0"/>
          </reference>
          <reference field="1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AA76476-80CA-49C2-B52E-D07DD06D1636}" name="PivotTable24"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5:A26" firstHeaderRow="1" firstDataRow="1" firstDataCol="0"/>
  <pivotFields count="41">
    <pivotField showAll="0"/>
    <pivotField showAll="0"/>
    <pivotField showAll="0">
      <items count="9">
        <item x="5"/>
        <item m="1" x="7"/>
        <item x="3"/>
        <item x="1"/>
        <item x="6"/>
        <item x="0"/>
        <item x="4"/>
        <item x="2"/>
        <item t="default"/>
      </items>
    </pivotField>
    <pivotField numFmtId="14" showAll="0"/>
    <pivotField showAll="0" sortType="ascending">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dataField="1"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Average Occurrence (O)" fld="32" subtotal="average" baseField="0" baseItem="0"/>
  </dataFields>
  <formats count="3">
    <format dxfId="171">
      <pivotArea type="all" dataOnly="0" outline="0" fieldPosition="0"/>
    </format>
    <format dxfId="172">
      <pivotArea outline="0" collapsedLevelsAreSubtotals="1" fieldPosition="0"/>
    </format>
    <format dxfId="17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B00F2C9-9803-4AC5-AF86-D49AE1A40F89}" name="PivotTable13"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T4:AU7" firstHeaderRow="1" firstDataRow="1" firstDataCol="1"/>
  <pivotFields count="41">
    <pivotField dataField="1"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axis="axisRow" showAll="0" sortType="descending">
      <items count="8">
        <item sd="0" m="1" x="6"/>
        <item sd="0" x="0"/>
        <item sd="0" m="1" x="5"/>
        <item sd="0" x="1"/>
        <item sd="0" m="1" x="2"/>
        <item m="1" x="4"/>
        <item m="1" x="3"/>
        <item t="default" sd="0"/>
      </items>
      <autoSortScope>
        <pivotArea dataOnly="0" outline="0" fieldPosition="0">
          <references count="1">
            <reference field="4294967294" count="1" selected="0">
              <x v="0"/>
            </reference>
          </references>
        </pivotArea>
      </autoSortScope>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34"/>
  </rowFields>
  <rowItems count="3">
    <i>
      <x v="3"/>
    </i>
    <i>
      <x v="1"/>
    </i>
    <i t="grand">
      <x/>
    </i>
  </rowItems>
  <colItems count="1">
    <i/>
  </colItems>
  <dataFields count="1">
    <dataField name="Count of WO#" fld="0" subtotal="count" baseField="0" baseItem="0"/>
  </dataFields>
  <chartFormats count="11">
    <chartFormat chart="6" format="4" series="1">
      <pivotArea type="data" outline="0" fieldPosition="0">
        <references count="1">
          <reference field="4294967294" count="1" selected="0">
            <x v="0"/>
          </reference>
        </references>
      </pivotArea>
    </chartFormat>
    <chartFormat chart="12" format="8"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34" count="1" selected="0">
            <x v="2"/>
          </reference>
        </references>
      </pivotArea>
    </chartFormat>
    <chartFormat chart="18" format="8">
      <pivotArea type="data" outline="0" fieldPosition="0">
        <references count="2">
          <reference field="4294967294" count="1" selected="0">
            <x v="0"/>
          </reference>
          <reference field="34" count="1" selected="0">
            <x v="4"/>
          </reference>
        </references>
      </pivotArea>
    </chartFormat>
    <chartFormat chart="18" format="9">
      <pivotArea type="data" outline="0" fieldPosition="0">
        <references count="2">
          <reference field="4294967294" count="1" selected="0">
            <x v="0"/>
          </reference>
          <reference field="34" count="1" selected="0">
            <x v="1"/>
          </reference>
        </references>
      </pivotArea>
    </chartFormat>
    <chartFormat chart="18" format="10">
      <pivotArea type="data" outline="0" fieldPosition="0">
        <references count="2">
          <reference field="4294967294" count="1" selected="0">
            <x v="0"/>
          </reference>
          <reference field="34" count="1" selected="0">
            <x v="3"/>
          </reference>
        </references>
      </pivotArea>
    </chartFormat>
    <chartFormat chart="21"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6568A6A-2BEF-444F-B9E8-AA176ABE982E}" name="PivotTable1"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A6" firstHeaderRow="1" firstDataRow="1" firstDataCol="0"/>
  <pivotFields count="41">
    <pivotField showAll="0"/>
    <pivotField showAll="0"/>
    <pivotField showAll="0">
      <items count="9">
        <item x="5"/>
        <item m="1" x="7"/>
        <item x="3"/>
        <item x="1"/>
        <item x="6"/>
        <item x="0"/>
        <item x="4"/>
        <item x="2"/>
        <item t="default"/>
      </items>
    </pivotField>
    <pivotField numFmtId="14" showAll="0"/>
    <pivotField showAll="0" sortType="ascending">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dataField="1"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Total Downtime "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007BD84-041A-4A4D-AAA9-D73266963515}" name="PivotTable28" cacheId="47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5">
  <location ref="CY17:CZ20" firstHeaderRow="1" firstDataRow="1" firstDataCol="1"/>
  <pivotFields count="41">
    <pivotField compact="0" outline="0" showAll="0"/>
    <pivotField compact="0" outline="0" showAll="0"/>
    <pivotField axis="axisRow" compact="0" outline="0" showAll="0">
      <items count="9">
        <item m="1" x="7"/>
        <item x="4"/>
        <item x="5"/>
        <item x="6"/>
        <item x="3"/>
        <item x="2"/>
        <item x="1"/>
        <item x="0"/>
        <item t="default"/>
      </items>
    </pivotField>
    <pivotField compact="0" numFmtId="14" outline="0" showAll="0"/>
    <pivotField compact="0" outline="0" showAll="0">
      <items count="3">
        <item x="0"/>
        <item x="1"/>
        <item t="default"/>
      </items>
    </pivotField>
    <pivotField compact="0" outline="0" showAll="0"/>
    <pivotField compact="0" outline="0" showAll="0"/>
    <pivotField compact="0" outline="0" showAll="0"/>
    <pivotField compact="0" numFmtId="22" outline="0"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compact="0" numFmtId="22" outline="0" showAll="0"/>
    <pivotField compact="0" outline="0" showAll="0"/>
    <pivotField compact="0" numFmtId="165" outline="0" showAll="0">
      <items count="13">
        <item x="0"/>
        <item x="1"/>
        <item x="6"/>
        <item x="2"/>
        <item x="3"/>
        <item x="4"/>
        <item x="5"/>
        <item x="7"/>
        <item x="8"/>
        <item x="9"/>
        <item x="10"/>
        <item x="11"/>
        <item t="default"/>
      </items>
    </pivotField>
    <pivotField compact="0" outline="0"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ncludeNewItemsInFilter="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m="1" x="4"/>
        <item x="2"/>
        <item x="3"/>
        <item x="0"/>
        <item x="1"/>
        <item t="default"/>
      </items>
    </pivotField>
    <pivotField compact="0" outline="0" showAll="0"/>
    <pivotField compact="0" outline="0" showAll="0"/>
    <pivotField compact="0" outline="0" showAll="0"/>
    <pivotField compact="0" outline="0" showAll="0"/>
    <pivotField dataField="1" compact="0" outline="0" showAll="0"/>
    <pivotField compact="0" outline="0" showAll="0">
      <items count="8">
        <item m="1" x="6"/>
        <item m="1" x="3"/>
        <item x="0"/>
        <item m="1" x="5"/>
        <item x="1"/>
        <item m="1" x="2"/>
        <item m="1" x="4"/>
        <item t="default"/>
      </items>
    </pivotField>
    <pivotField compact="0" outline="0" showAll="0"/>
    <pivotField compact="0" outline="0" showAll="0">
      <items count="15">
        <item h="1" x="0"/>
        <item h="1" x="1"/>
        <item h="1" x="2"/>
        <item h="1" x="3"/>
        <item h="1" x="4"/>
        <item h="1" x="5"/>
        <item h="1" x="6"/>
        <item h="1" x="7"/>
        <item h="1" x="8"/>
        <item h="1" x="9"/>
        <item x="10"/>
        <item h="1" x="11"/>
        <item h="1" x="12"/>
        <item h="1" x="13"/>
        <item t="default"/>
      </items>
    </pivotField>
    <pivotField compact="0" outline="0" showAll="0">
      <items count="5">
        <item x="2"/>
        <item h="1" x="1"/>
        <item h="1" x="0"/>
        <item h="1" x="3"/>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2"/>
  </rowFields>
  <rowItems count="3">
    <i>
      <x v="6"/>
    </i>
    <i>
      <x v="7"/>
    </i>
    <i t="grand">
      <x/>
    </i>
  </rowItems>
  <colItems count="1">
    <i/>
  </colItems>
  <dataFields count="1">
    <dataField name="Average of New RPN" fld="33" subtotal="average" baseField="2" baseItem="0"/>
  </dataFields>
  <formats count="1">
    <format dxfId="170">
      <pivotArea outline="0" collapsedLevelsAreSubtotals="1" fieldPosition="0"/>
    </format>
  </formats>
  <chartFormats count="4">
    <chartFormat chart="29" format="2" series="1">
      <pivotArea type="data" outline="0" fieldPosition="0">
        <references count="1">
          <reference field="4294967294" count="1" selected="0">
            <x v="0"/>
          </reference>
        </references>
      </pivotArea>
    </chartFormat>
    <chartFormat chart="40" format="6" series="1">
      <pivotArea type="data" outline="0" fieldPosition="0">
        <references count="1">
          <reference field="4294967294" count="1" selected="0">
            <x v="0"/>
          </reference>
        </references>
      </pivotArea>
    </chartFormat>
    <chartFormat chart="45" format="4" series="1">
      <pivotArea type="data" outline="0" fieldPosition="0">
        <references count="1">
          <reference field="4294967294" count="1" selected="0">
            <x v="0"/>
          </reference>
        </references>
      </pivotArea>
    </chartFormat>
    <chartFormat chart="5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CAE2C74-373C-42DA-BA52-40F9722B109C}" name="PivotTable22"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A13" firstHeaderRow="1" firstDataRow="1" firstDataCol="0"/>
  <pivotFields count="41">
    <pivotField showAll="0"/>
    <pivotField showAll="0"/>
    <pivotField showAll="0">
      <items count="9">
        <item x="5"/>
        <item m="1" x="7"/>
        <item x="3"/>
        <item x="1"/>
        <item x="6"/>
        <item x="0"/>
        <item x="4"/>
        <item x="2"/>
        <item t="default"/>
      </items>
    </pivotField>
    <pivotField numFmtId="14" showAll="0"/>
    <pivotField showAll="0" sortType="ascending">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dataField="1"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Average Severity (S)" fld="30" subtotal="average" baseField="0" baseItem="0" numFmtId="2"/>
  </dataFields>
  <formats count="3">
    <format dxfId="167">
      <pivotArea type="all" dataOnly="0" outline="0" fieldPosition="0"/>
    </format>
    <format dxfId="168">
      <pivotArea outline="0" collapsedLevelsAreSubtotals="1" fieldPosition="0"/>
    </format>
    <format dxfId="16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43415B9-CA60-436F-9C27-0C47F5134DFA}" name="PivotTable7" cacheId="47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0">
  <location ref="ED15:EE31" firstHeaderRow="1" firstDataRow="1" firstDataCol="1"/>
  <pivotFields count="41">
    <pivotField compact="0" outline="0" showAll="0"/>
    <pivotField compact="0" outline="0" showAll="0"/>
    <pivotField compact="0" outline="0" showAll="0">
      <items count="9">
        <item x="5"/>
        <item m="1" x="7"/>
        <item x="3"/>
        <item x="1"/>
        <item x="6"/>
        <item x="0"/>
        <item x="4"/>
        <item x="2"/>
        <item t="default"/>
      </items>
    </pivotField>
    <pivotField compact="0" numFmtId="14" outline="0" showAll="0"/>
    <pivotField compact="0" outline="0" showAll="0">
      <items count="3">
        <item x="0"/>
        <item x="1"/>
        <item t="default"/>
      </items>
    </pivotField>
    <pivotField compact="0" outline="0" showAll="0"/>
    <pivotField compact="0" outline="0" showAll="0"/>
    <pivotField compact="0" outline="0" showAll="0"/>
    <pivotField compact="0" numFmtId="22" outline="0"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compact="0" numFmtId="22" outline="0" showAll="0"/>
    <pivotField compact="0" outline="0" showAll="0"/>
    <pivotField compact="0" numFmtId="165" outline="0" showAll="0">
      <items count="13">
        <item x="0"/>
        <item x="1"/>
        <item x="6"/>
        <item x="2"/>
        <item x="3"/>
        <item x="4"/>
        <item x="5"/>
        <item x="7"/>
        <item x="8"/>
        <item x="9"/>
        <item x="10"/>
        <item x="11"/>
        <item t="default"/>
      </items>
    </pivotField>
    <pivotField compact="0" outline="0"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compact="0" outline="0" showAll="0"/>
    <pivotField axis="axisRow" dataField="1" compact="0" outline="0" showAll="0">
      <items count="31">
        <item x="13"/>
        <item x="26"/>
        <item x="20"/>
        <item x="25"/>
        <item x="16"/>
        <item x="18"/>
        <item x="1"/>
        <item x="7"/>
        <item x="22"/>
        <item x="19"/>
        <item x="23"/>
        <item x="4"/>
        <item x="3"/>
        <item x="12"/>
        <item x="11"/>
        <item x="2"/>
        <item x="24"/>
        <item x="5"/>
        <item x="8"/>
        <item x="15"/>
        <item x="10"/>
        <item x="17"/>
        <item x="9"/>
        <item x="27"/>
        <item x="0"/>
        <item x="21"/>
        <item x="14"/>
        <item x="6"/>
        <item x="28"/>
        <item x="29"/>
        <item t="default"/>
      </items>
    </pivotField>
    <pivotField compact="0" outline="0" showAll="0"/>
    <pivotField compact="0" outline="0" showAll="0"/>
    <pivotField compact="0" outline="0" showAll="0"/>
    <pivotField compact="0" outline="0" showAll="0"/>
    <pivotField compact="0" outline="0" showAll="0"/>
    <pivotField compact="0" outline="0" showAll="0" includeNewItemsInFilter="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m="1" x="4"/>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items count="8">
        <item m="1" x="6"/>
        <item m="1" x="3"/>
        <item x="0"/>
        <item m="1" x="5"/>
        <item x="1"/>
        <item m="1" x="2"/>
        <item m="1" x="4"/>
        <item t="default"/>
      </items>
    </pivotField>
    <pivotField compact="0" outline="0" showAll="0"/>
    <pivotField compact="0" outline="0" showAll="0">
      <items count="15">
        <item h="1" x="0"/>
        <item h="1" x="1"/>
        <item h="1" x="2"/>
        <item h="1" x="3"/>
        <item h="1" x="4"/>
        <item h="1" x="5"/>
        <item h="1" x="6"/>
        <item h="1" x="7"/>
        <item h="1" x="8"/>
        <item h="1" x="9"/>
        <item x="10"/>
        <item h="1" x="11"/>
        <item h="1" x="12"/>
        <item h="1" x="13"/>
        <item t="default"/>
      </items>
    </pivotField>
    <pivotField compact="0" outline="0" showAll="0">
      <items count="5">
        <item x="2"/>
        <item h="1" x="1"/>
        <item h="1" x="0"/>
        <item h="1" x="3"/>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14"/>
  </rowFields>
  <rowItems count="16">
    <i>
      <x v="3"/>
    </i>
    <i>
      <x v="4"/>
    </i>
    <i>
      <x v="6"/>
    </i>
    <i>
      <x v="9"/>
    </i>
    <i>
      <x v="11"/>
    </i>
    <i>
      <x v="12"/>
    </i>
    <i>
      <x v="13"/>
    </i>
    <i>
      <x v="14"/>
    </i>
    <i>
      <x v="15"/>
    </i>
    <i>
      <x v="16"/>
    </i>
    <i>
      <x v="17"/>
    </i>
    <i>
      <x v="18"/>
    </i>
    <i>
      <x v="19"/>
    </i>
    <i>
      <x v="22"/>
    </i>
    <i>
      <x v="24"/>
    </i>
    <i>
      <x v="27"/>
    </i>
  </rowItems>
  <colItems count="1">
    <i/>
  </colItems>
  <dataFields count="1">
    <dataField name="Count of Keyword" fld="14" subtotal="count" baseField="0" baseItem="0" numFmtId="1"/>
  </dataFields>
  <formats count="1">
    <format dxfId="1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E034301-4C76-48F2-8E1A-C549B517202B}" name="PivotTable19" cacheId="47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76">
  <location ref="EU12:EV14" firstHeaderRow="1" firstDataRow="1" firstDataCol="1"/>
  <pivotFields count="41">
    <pivotField compact="0" outline="0" showAll="0"/>
    <pivotField compact="0" outline="0" showAll="0"/>
    <pivotField axis="axisRow" compact="0" outline="0" showAll="0">
      <items count="9">
        <item x="4"/>
        <item x="5"/>
        <item x="6"/>
        <item x="3"/>
        <item x="2"/>
        <item x="1"/>
        <item x="0"/>
        <item m="1" x="7"/>
        <item t="default"/>
      </items>
    </pivotField>
    <pivotField compact="0" numFmtId="14" outline="0" showAll="0"/>
    <pivotField compact="0" outline="0" showAll="0">
      <items count="3">
        <item x="0"/>
        <item x="1"/>
        <item t="default"/>
      </items>
    </pivotField>
    <pivotField compact="0" outline="0" showAll="0"/>
    <pivotField compact="0" outline="0" showAll="0"/>
    <pivotField compact="0" outline="0" showAll="0"/>
    <pivotField compact="0" numFmtId="22" outline="0"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compact="0" numFmtId="22" outline="0" showAll="0"/>
    <pivotField compact="0" outline="0" showAll="0"/>
    <pivotField compact="0" numFmtId="165" outline="0" showAll="0">
      <items count="13">
        <item x="0"/>
        <item x="1"/>
        <item x="6"/>
        <item x="2"/>
        <item x="3"/>
        <item x="4"/>
        <item x="5"/>
        <item x="7"/>
        <item x="8"/>
        <item x="9"/>
        <item x="10"/>
        <item x="11"/>
        <item t="default"/>
      </items>
    </pivotField>
    <pivotField compact="0" outline="0"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ncludeNewItemsInFilter="1"/>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items count="6">
        <item m="1" x="4"/>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items count="8">
        <item m="1" x="6"/>
        <item m="1" x="3"/>
        <item x="0"/>
        <item m="1" x="5"/>
        <item x="1"/>
        <item m="1" x="2"/>
        <item m="1" x="4"/>
        <item t="default"/>
      </items>
    </pivotField>
    <pivotField compact="0" outline="0" showAll="0"/>
    <pivotField compact="0" outline="0" showAll="0">
      <items count="15">
        <item h="1" x="0"/>
        <item h="1" x="1"/>
        <item h="1" x="2"/>
        <item h="1" x="3"/>
        <item h="1" x="4"/>
        <item h="1" x="5"/>
        <item h="1" x="6"/>
        <item h="1" x="7"/>
        <item h="1" x="8"/>
        <item h="1" x="9"/>
        <item x="10"/>
        <item h="1" x="11"/>
        <item h="1" x="12"/>
        <item h="1" x="13"/>
        <item t="default"/>
      </items>
    </pivotField>
    <pivotField compact="0" outline="0" showAll="0">
      <items count="5">
        <item x="2"/>
        <item h="1" x="1"/>
        <item h="1" x="0"/>
        <item h="1" x="3"/>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2"/>
  </rowFields>
  <rowItems count="2">
    <i>
      <x v="5"/>
    </i>
    <i>
      <x v="6"/>
    </i>
  </rowItems>
  <colItems count="1">
    <i/>
  </colItems>
  <dataFields count="1">
    <dataField name="Avg. RPN" fld="23" subtotal="average" baseField="2" baseItem="0"/>
  </dataFields>
  <formats count="1">
    <format dxfId="165">
      <pivotArea outline="0" collapsedLevelsAreSubtotals="1" fieldPosition="0"/>
    </format>
  </formats>
  <chartFormats count="1">
    <chartFormat chart="6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59541B0-96D4-46FA-A5C0-CFE413DC32AF}" name="PivotTable15" cacheId="47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72">
  <location ref="EN12:EQ14" firstHeaderRow="0" firstDataRow="1" firstDataCol="1"/>
  <pivotFields count="41">
    <pivotField compact="0" outline="0" showAll="0"/>
    <pivotField compact="0" outline="0" showAll="0"/>
    <pivotField axis="axisRow" compact="0" outline="0" showAll="0">
      <items count="9">
        <item x="4"/>
        <item x="5"/>
        <item x="6"/>
        <item x="3"/>
        <item x="2"/>
        <item x="1"/>
        <item x="0"/>
        <item m="1" x="7"/>
        <item t="default"/>
      </items>
    </pivotField>
    <pivotField compact="0" numFmtId="14" outline="0" showAll="0"/>
    <pivotField compact="0" outline="0" showAll="0">
      <items count="3">
        <item x="0"/>
        <item x="1"/>
        <item t="default"/>
      </items>
    </pivotField>
    <pivotField compact="0" outline="0" showAll="0"/>
    <pivotField compact="0" outline="0" showAll="0"/>
    <pivotField compact="0" outline="0" showAll="0"/>
    <pivotField compact="0" numFmtId="22" outline="0"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compact="0" numFmtId="22" outline="0" showAll="0"/>
    <pivotField compact="0" outline="0" showAll="0"/>
    <pivotField compact="0" numFmtId="165" outline="0" showAll="0">
      <items count="13">
        <item x="0"/>
        <item x="1"/>
        <item x="6"/>
        <item x="2"/>
        <item x="3"/>
        <item x="4"/>
        <item x="5"/>
        <item x="7"/>
        <item x="8"/>
        <item x="9"/>
        <item x="10"/>
        <item x="11"/>
        <item t="default"/>
      </items>
    </pivotField>
    <pivotField compact="0" outline="0"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includeNewItemsInFilter="1"/>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items count="6">
        <item m="1" x="4"/>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items count="8">
        <item m="1" x="6"/>
        <item m="1" x="3"/>
        <item x="0"/>
        <item m="1" x="5"/>
        <item x="1"/>
        <item m="1" x="2"/>
        <item m="1" x="4"/>
        <item t="default"/>
      </items>
    </pivotField>
    <pivotField compact="0" outline="0" showAll="0"/>
    <pivotField compact="0" outline="0" showAll="0">
      <items count="15">
        <item h="1" x="0"/>
        <item h="1" x="1"/>
        <item h="1" x="2"/>
        <item h="1" x="3"/>
        <item h="1" x="4"/>
        <item h="1" x="5"/>
        <item h="1" x="6"/>
        <item h="1" x="7"/>
        <item h="1" x="8"/>
        <item h="1" x="9"/>
        <item x="10"/>
        <item h="1" x="11"/>
        <item h="1" x="12"/>
        <item h="1" x="13"/>
        <item t="default"/>
      </items>
    </pivotField>
    <pivotField compact="0" outline="0" showAll="0">
      <items count="5">
        <item x="2"/>
        <item h="1" x="1"/>
        <item h="1" x="0"/>
        <item h="1" x="3"/>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2"/>
  </rowFields>
  <rowItems count="2">
    <i>
      <x v="5"/>
    </i>
    <i>
      <x v="6"/>
    </i>
  </rowItems>
  <colFields count="1">
    <field x="-2"/>
  </colFields>
  <colItems count="3">
    <i>
      <x/>
    </i>
    <i i="1">
      <x v="1"/>
    </i>
    <i i="2">
      <x v="2"/>
    </i>
  </colItems>
  <dataFields count="3">
    <dataField name="Avg. Severity (S)" fld="20" subtotal="average" baseField="2" baseItem="0"/>
    <dataField name="Avg. Detectability (D)" fld="21" subtotal="average" baseField="2" baseItem="0"/>
    <dataField name="Avg. Occurrence (O)" fld="22" subtotal="average" baseField="2" baseItem="0"/>
  </dataFields>
  <formats count="1">
    <format dxfId="164">
      <pivotArea outline="0" collapsedLevelsAreSubtotals="1" fieldPosition="0"/>
    </format>
  </formats>
  <chartFormats count="3">
    <chartFormat chart="63" format="6" series="1">
      <pivotArea type="data" outline="0" fieldPosition="0">
        <references count="1">
          <reference field="4294967294" count="1" selected="0">
            <x v="0"/>
          </reference>
        </references>
      </pivotArea>
    </chartFormat>
    <chartFormat chart="63" format="7" series="1">
      <pivotArea type="data" outline="0" fieldPosition="0">
        <references count="1">
          <reference field="4294967294" count="1" selected="0">
            <x v="1"/>
          </reference>
        </references>
      </pivotArea>
    </chartFormat>
    <chartFormat chart="6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B4A192F9-A8FF-48DB-839A-EE7CA475F78D}" name="PivotTable23"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8:A19" firstHeaderRow="1" firstDataRow="1" firstDataCol="0"/>
  <pivotFields count="41">
    <pivotField showAll="0"/>
    <pivotField showAll="0"/>
    <pivotField showAll="0">
      <items count="9">
        <item x="5"/>
        <item m="1" x="7"/>
        <item x="3"/>
        <item x="1"/>
        <item x="6"/>
        <item x="0"/>
        <item x="4"/>
        <item x="2"/>
        <item t="default"/>
      </items>
    </pivotField>
    <pivotField numFmtId="14" showAll="0"/>
    <pivotField showAll="0" sortType="ascending">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dataField="1"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Average Detectability (D)" fld="31" subtotal="average" baseField="0" baseItem="0"/>
  </dataFields>
  <formats count="3">
    <format dxfId="161">
      <pivotArea type="all" dataOnly="0" outline="0" fieldPosition="0"/>
    </format>
    <format dxfId="162">
      <pivotArea outline="0" collapsedLevelsAreSubtotals="1" fieldPosition="0"/>
    </format>
    <format dxfId="16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7EF69F9E-3421-4F66-9D4A-38BD49C8462B}" name="PivotTable6"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3:B46" firstHeaderRow="1" firstDataRow="1" firstDataCol="1"/>
  <pivotFields count="41">
    <pivotField showAll="0"/>
    <pivotField showAll="0"/>
    <pivotField showAll="0">
      <items count="9">
        <item x="5"/>
        <item m="1" x="7"/>
        <item x="3"/>
        <item x="1"/>
        <item x="6"/>
        <item x="0"/>
        <item x="4"/>
        <item x="2"/>
        <item t="default"/>
      </items>
    </pivotField>
    <pivotField numFmtId="14" showAll="0"/>
    <pivotField axis="axisRow"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dataField="1"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4"/>
  </rowFields>
  <rowItems count="3">
    <i>
      <x/>
    </i>
    <i>
      <x v="1"/>
    </i>
    <i t="grand">
      <x/>
    </i>
  </rowItems>
  <colItems count="1">
    <i/>
  </colItems>
  <dataFields count="1">
    <dataField name="Sum of Downtime (hr.)"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A77FE5D-B927-4F5C-9F23-41793CDCA5CD}" name="PivotTable16" cacheId="47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location ref="BW6:BX13" firstHeaderRow="1" firstDataRow="1" firstDataCol="1"/>
  <pivotFields count="41">
    <pivotField dataField="1" showAll="0" defaultSubtotal="0"/>
    <pivotField showAll="0" defaultSubtotal="0"/>
    <pivotField showAll="0" defaultSubtotal="0">
      <items count="8">
        <item x="5"/>
        <item m="1" x="7"/>
        <item x="3"/>
        <item x="1"/>
        <item x="6"/>
        <item x="0"/>
        <item x="4"/>
        <item x="2"/>
      </items>
    </pivotField>
    <pivotField numFmtId="14" showAll="0" defaultSubtotal="0"/>
    <pivotField showAll="0" defaultSubtotal="0">
      <items count="2">
        <item x="0"/>
        <item x="1"/>
      </items>
    </pivotField>
    <pivotField subtotalTop="0" showAll="0" defaultSubtotal="0"/>
    <pivotField subtotalTop="0" showAll="0" defaultSubtotal="0"/>
    <pivotField showAll="0" defaultSubtotal="0"/>
    <pivotField numFmtId="22" showAll="0" defaultSubtotal="0">
      <items count="821">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s>
    </pivotField>
    <pivotField numFmtId="22" showAll="0" defaultSubtotal="0"/>
    <pivotField axis="axisRow" showAll="0" defaultSubtota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numFmtId="165" showAll="0" defaultSubtotal="0">
      <items count="12">
        <item x="0"/>
        <item x="1"/>
        <item x="6"/>
        <item x="2"/>
        <item x="3"/>
        <item x="4"/>
        <item x="5"/>
        <item x="7"/>
        <item x="8"/>
        <item x="9"/>
        <item x="10"/>
        <item x="11"/>
      </items>
    </pivotField>
    <pivotField showAll="0" defaultSubtotal="0">
      <items count="45">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ncludeNewItemsInFilter="1"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5">
        <item m="1" x="4"/>
        <item x="2"/>
        <item x="3"/>
        <item x="0"/>
        <item x="1"/>
      </items>
    </pivotField>
    <pivotField showAll="0" defaultSubtotal="0"/>
    <pivotField showAll="0" defaultSubtotal="0"/>
    <pivotField showAll="0" defaultSubtotal="0"/>
    <pivotField showAll="0" defaultSubtotal="0"/>
    <pivotField showAll="0" defaultSubtotal="0"/>
    <pivotField showAll="0" defaultSubtotal="0">
      <items count="7">
        <item m="1" x="6"/>
        <item m="1" x="3"/>
        <item x="0"/>
        <item m="1" x="5"/>
        <item x="1"/>
        <item m="1" x="2"/>
        <item m="1" x="4"/>
      </items>
    </pivotField>
    <pivotField showAll="0" defaultSubtota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ubtotalTop="0" showAll="0" defaultSubtotal="0">
      <items count="14">
        <item x="0"/>
        <item x="1"/>
        <item x="2"/>
        <item x="3"/>
        <item x="4"/>
        <item x="5"/>
        <item x="6"/>
        <item x="7"/>
        <item x="8"/>
        <item x="9"/>
        <item x="10"/>
        <item x="11"/>
        <item x="12"/>
        <item x="13"/>
      </items>
    </pivotField>
    <pivotField subtotalTop="0" showAll="0" defaultSubtotal="0">
      <items count="6">
        <item x="1"/>
        <item x="2"/>
        <item x="3"/>
        <item x="4"/>
        <item x="0"/>
        <item x="5"/>
      </items>
    </pivotField>
    <pivotField subtotalTop="0" showAll="0" defaultSubtotal="0">
      <items count="4">
        <item x="1"/>
        <item x="2"/>
        <item x="0"/>
        <item x="3"/>
      </items>
    </pivotField>
  </pivotFields>
  <rowFields count="1">
    <field x="10"/>
  </rowFields>
  <rowItems count="7">
    <i>
      <x v="1"/>
    </i>
    <i>
      <x v="2"/>
    </i>
    <i>
      <x v="3"/>
    </i>
    <i>
      <x v="4"/>
    </i>
    <i>
      <x v="5"/>
    </i>
    <i>
      <x v="6"/>
    </i>
    <i>
      <x v="9"/>
    </i>
  </rowItems>
  <colItems count="1">
    <i/>
  </colItems>
  <dataFields count="1">
    <dataField name="Count of WO#" fld="0" subtotal="count" baseField="8" baseItem="1"/>
  </dataFields>
  <chartFormats count="5">
    <chartFormat chart="10"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30" format="8" series="1">
      <pivotArea type="data" outline="0" fieldPosition="0">
        <references count="1">
          <reference field="4294967294" count="1" selected="0">
            <x v="0"/>
          </reference>
        </references>
      </pivotArea>
    </chartFormat>
    <chartFormat chart="32" format="4" series="1">
      <pivotArea type="data" outline="0" fieldPosition="0">
        <references count="1">
          <reference field="4294967294" count="1" selected="0">
            <x v="0"/>
          </reference>
        </references>
      </pivotArea>
    </chartFormat>
    <chartFormat chart="3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DEBCBAA7-7BD1-44A1-9B0A-CE8B90E3872A}" name="PivotTable8"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3">
  <location ref="T4:V10" firstHeaderRow="0" firstDataRow="1" firstDataCol="1"/>
  <pivotFields count="41">
    <pivotField dataField="1"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dataField="1" showAll="0"/>
    <pivotField numFmtId="165" showAll="0">
      <items count="13">
        <item x="0"/>
        <item x="1"/>
        <item x="6"/>
        <item x="2"/>
        <item x="3"/>
        <item x="4"/>
        <item x="5"/>
        <item x="7"/>
        <item x="8"/>
        <item x="9"/>
        <item x="10"/>
        <item x="11"/>
        <item t="default"/>
      </items>
    </pivotField>
    <pivotField axis="axisRow" showAll="0">
      <items count="46">
        <item x="20"/>
        <item x="25"/>
        <item x="7"/>
        <item x="8"/>
        <item x="9"/>
        <item x="10"/>
        <item x="11"/>
        <item x="12"/>
        <item x="13"/>
        <item x="14"/>
        <item x="15"/>
        <item x="16"/>
        <item x="17"/>
        <item x="18"/>
        <item x="19"/>
        <item x="0"/>
        <item x="4"/>
        <item x="21"/>
        <item x="1"/>
        <item x="5"/>
        <item x="2"/>
        <item x="6"/>
        <item x="3"/>
        <item x="22"/>
        <item x="23"/>
        <item x="24"/>
        <item x="26"/>
        <item x="30"/>
        <item x="27"/>
        <item x="28"/>
        <item x="29"/>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nonAutoSortDefault="1" defaultSubtotal="0">
      <items count="4">
        <item h="1" x="1"/>
        <item x="2"/>
        <item h="1" x="0"/>
        <item h="1" x="3"/>
      </items>
    </pivotField>
    <pivotField axis="axisRow"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axis="axisRow" showAll="0">
      <items count="5">
        <item x="1"/>
        <item x="2"/>
        <item x="0"/>
        <item x="3"/>
        <item t="default"/>
      </items>
    </pivotField>
  </pivotFields>
  <rowFields count="3">
    <field x="40"/>
    <field x="38"/>
    <field x="12"/>
  </rowFields>
  <rowItems count="6">
    <i>
      <x v="1"/>
    </i>
    <i r="1">
      <x v="10"/>
    </i>
    <i r="2">
      <x v="42"/>
    </i>
    <i r="2">
      <x v="43"/>
    </i>
    <i r="2">
      <x v="44"/>
    </i>
    <i t="grand">
      <x/>
    </i>
  </rowItems>
  <colFields count="1">
    <field x="-2"/>
  </colFields>
  <colItems count="2">
    <i>
      <x/>
    </i>
    <i i="1">
      <x v="1"/>
    </i>
  </colItems>
  <dataFields count="2">
    <dataField name=" Downtime (hr.)" fld="10" baseField="0" baseItem="0"/>
    <dataField name="Total WO" fld="0" subtotal="count" baseField="35" baseItem="0"/>
  </dataFields>
  <chartFormats count="6">
    <chartFormat chart="3" format="2"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 chart="46" format="10" series="1">
      <pivotArea type="data" outline="0" fieldPosition="0">
        <references count="1">
          <reference field="4294967294" count="1" selected="0">
            <x v="1"/>
          </reference>
        </references>
      </pivotArea>
    </chartFormat>
    <chartFormat chart="46" format="11"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1"/>
          </reference>
        </references>
      </pivotArea>
    </chartFormat>
    <chartFormat chart="50"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793D7715-2E45-40EF-BDC3-D9DD4E9F738A}" name="PivotTable17"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2:B35" firstHeaderRow="1" firstDataRow="1" firstDataCol="1"/>
  <pivotFields count="41">
    <pivotField dataField="1" showAll="0"/>
    <pivotField showAll="0"/>
    <pivotField showAll="0">
      <items count="9">
        <item x="5"/>
        <item m="1" x="7"/>
        <item x="3"/>
        <item x="1"/>
        <item x="6"/>
        <item x="0"/>
        <item x="4"/>
        <item x="2"/>
        <item t="default"/>
      </items>
    </pivotField>
    <pivotField numFmtId="14" showAll="0"/>
    <pivotField axis="axisRow" showAll="0" sortType="ascending">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4"/>
  </rowFields>
  <rowItems count="3">
    <i>
      <x/>
    </i>
    <i>
      <x v="1"/>
    </i>
    <i t="grand">
      <x/>
    </i>
  </rowItems>
  <colItems count="1">
    <i/>
  </colItems>
  <dataFields count="1">
    <dataField name="Count of W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1F3AB627-7202-4872-9C7F-76D7190EA004}" name="PivotTable25"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0">
  <location ref="BD7:BG11" firstHeaderRow="1" firstDataRow="2" firstDataCol="1"/>
  <pivotFields count="41">
    <pivotField dataField="1" showAll="0"/>
    <pivotField showAll="0"/>
    <pivotField axis="axisRow" showAll="0" sortType="ascending">
      <items count="9">
        <item x="5"/>
        <item m="1" x="7"/>
        <item x="3"/>
        <item x="1"/>
        <item x="0"/>
        <item x="4"/>
        <item x="2"/>
        <item x="6"/>
        <item t="default"/>
      </items>
      <autoSortScope>
        <pivotArea dataOnly="0" outline="0" fieldPosition="0">
          <references count="1">
            <reference field="4294967294" count="1" selected="0">
              <x v="0"/>
            </reference>
          </references>
        </pivotArea>
      </autoSortScope>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axis="axisCol" showAll="0" sortType="descending">
      <items count="8">
        <item m="1" x="6"/>
        <item x="0"/>
        <item m="1" x="5"/>
        <item x="1"/>
        <item m="1" x="2"/>
        <item m="1" x="4"/>
        <item m="1" x="3"/>
        <item t="default"/>
      </items>
      <autoSortScope>
        <pivotArea dataOnly="0" outline="0" fieldPosition="0">
          <references count="1">
            <reference field="4294967294" count="1" selected="0">
              <x v="0"/>
            </reference>
          </references>
        </pivotArea>
      </autoSortScope>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
  </rowFields>
  <rowItems count="3">
    <i>
      <x v="4"/>
    </i>
    <i>
      <x v="3"/>
    </i>
    <i t="grand">
      <x/>
    </i>
  </rowItems>
  <colFields count="1">
    <field x="34"/>
  </colFields>
  <colItems count="3">
    <i>
      <x v="3"/>
    </i>
    <i>
      <x v="1"/>
    </i>
    <i t="grand">
      <x/>
    </i>
  </colItems>
  <dataFields count="1">
    <dataField name="Count of WO#" fld="0" subtotal="count" baseField="0" baseItem="0"/>
  </dataFields>
  <chartFormats count="49">
    <chartFormat chart="6" format="4" series="1">
      <pivotArea type="data" outline="0" fieldPosition="0">
        <references count="1">
          <reference field="4294967294" count="1" selected="0">
            <x v="0"/>
          </reference>
        </references>
      </pivotArea>
    </chartFormat>
    <chartFormat chart="8" format="5" series="1">
      <pivotArea type="data" outline="0" fieldPosition="0">
        <references count="2">
          <reference field="4294967294" count="1" selected="0">
            <x v="0"/>
          </reference>
          <reference field="34" count="1" selected="0">
            <x v="3"/>
          </reference>
        </references>
      </pivotArea>
    </chartFormat>
    <chartFormat chart="8" format="6" series="1">
      <pivotArea type="data" outline="0" fieldPosition="0">
        <references count="2">
          <reference field="4294967294" count="1" selected="0">
            <x v="0"/>
          </reference>
          <reference field="34" count="1" selected="0">
            <x v="1"/>
          </reference>
        </references>
      </pivotArea>
    </chartFormat>
    <chartFormat chart="8" format="7">
      <pivotArea type="data" outline="0" fieldPosition="0">
        <references count="3">
          <reference field="4294967294" count="1" selected="0">
            <x v="0"/>
          </reference>
          <reference field="2" count="1" selected="0">
            <x v="3"/>
          </reference>
          <reference field="34" count="1" selected="0">
            <x v="1"/>
          </reference>
        </references>
      </pivotArea>
    </chartFormat>
    <chartFormat chart="8" format="8" series="1">
      <pivotArea type="data" outline="0" fieldPosition="0">
        <references count="2">
          <reference field="4294967294" count="1" selected="0">
            <x v="0"/>
          </reference>
          <reference field="34" count="1" selected="0">
            <x v="4"/>
          </reference>
        </references>
      </pivotArea>
    </chartFormat>
    <chartFormat chart="8" format="9" series="1">
      <pivotArea type="data" outline="0" fieldPosition="0">
        <references count="2">
          <reference field="4294967294" count="1" selected="0">
            <x v="0"/>
          </reference>
          <reference field="34" count="1" selected="0">
            <x v="2"/>
          </reference>
        </references>
      </pivotArea>
    </chartFormat>
    <chartFormat chart="9" format="10" series="1">
      <pivotArea type="data" outline="0" fieldPosition="0">
        <references count="2">
          <reference field="4294967294" count="1" selected="0">
            <x v="0"/>
          </reference>
          <reference field="34" count="1" selected="0">
            <x v="3"/>
          </reference>
        </references>
      </pivotArea>
    </chartFormat>
    <chartFormat chart="9" format="11" series="1">
      <pivotArea type="data" outline="0" fieldPosition="0">
        <references count="2">
          <reference field="4294967294" count="1" selected="0">
            <x v="0"/>
          </reference>
          <reference field="34" count="1" selected="0">
            <x v="1"/>
          </reference>
        </references>
      </pivotArea>
    </chartFormat>
    <chartFormat chart="9" format="12">
      <pivotArea type="data" outline="0" fieldPosition="0">
        <references count="3">
          <reference field="4294967294" count="1" selected="0">
            <x v="0"/>
          </reference>
          <reference field="2" count="1" selected="0">
            <x v="3"/>
          </reference>
          <reference field="34" count="1" selected="0">
            <x v="1"/>
          </reference>
        </references>
      </pivotArea>
    </chartFormat>
    <chartFormat chart="9" format="13" series="1">
      <pivotArea type="data" outline="0" fieldPosition="0">
        <references count="2">
          <reference field="4294967294" count="1" selected="0">
            <x v="0"/>
          </reference>
          <reference field="34" count="1" selected="0">
            <x v="4"/>
          </reference>
        </references>
      </pivotArea>
    </chartFormat>
    <chartFormat chart="9" format="14" series="1">
      <pivotArea type="data" outline="0" fieldPosition="0">
        <references count="2">
          <reference field="4294967294" count="1" selected="0">
            <x v="0"/>
          </reference>
          <reference field="34" count="1" selected="0">
            <x v="2"/>
          </reference>
        </references>
      </pivotArea>
    </chartFormat>
    <chartFormat chart="14" format="16" series="1">
      <pivotArea type="data" outline="0" fieldPosition="0">
        <references count="2">
          <reference field="4294967294" count="1" selected="0">
            <x v="0"/>
          </reference>
          <reference field="34" count="1" selected="0">
            <x v="3"/>
          </reference>
        </references>
      </pivotArea>
    </chartFormat>
    <chartFormat chart="14" format="17" series="1">
      <pivotArea type="data" outline="0" fieldPosition="0">
        <references count="2">
          <reference field="4294967294" count="1" selected="0">
            <x v="0"/>
          </reference>
          <reference field="34" count="1" selected="0">
            <x v="1"/>
          </reference>
        </references>
      </pivotArea>
    </chartFormat>
    <chartFormat chart="14" format="18">
      <pivotArea type="data" outline="0" fieldPosition="0">
        <references count="3">
          <reference field="4294967294" count="1" selected="0">
            <x v="0"/>
          </reference>
          <reference field="2" count="1" selected="0">
            <x v="3"/>
          </reference>
          <reference field="34" count="1" selected="0">
            <x v="1"/>
          </reference>
        </references>
      </pivotArea>
    </chartFormat>
    <chartFormat chart="14" format="19" series="1">
      <pivotArea type="data" outline="0" fieldPosition="0">
        <references count="2">
          <reference field="4294967294" count="1" selected="0">
            <x v="0"/>
          </reference>
          <reference field="34" count="1" selected="0">
            <x v="4"/>
          </reference>
        </references>
      </pivotArea>
    </chartFormat>
    <chartFormat chart="14" format="20" series="1">
      <pivotArea type="data" outline="0" fieldPosition="0">
        <references count="2">
          <reference field="4294967294" count="1" selected="0">
            <x v="0"/>
          </reference>
          <reference field="34" count="1" selected="0">
            <x v="2"/>
          </reference>
        </references>
      </pivotArea>
    </chartFormat>
    <chartFormat chart="15" format="21" series="1">
      <pivotArea type="data" outline="0" fieldPosition="0">
        <references count="2">
          <reference field="4294967294" count="1" selected="0">
            <x v="0"/>
          </reference>
          <reference field="34" count="1" selected="0">
            <x v="3"/>
          </reference>
        </references>
      </pivotArea>
    </chartFormat>
    <chartFormat chart="15" format="22" series="1">
      <pivotArea type="data" outline="0" fieldPosition="0">
        <references count="2">
          <reference field="4294967294" count="1" selected="0">
            <x v="0"/>
          </reference>
          <reference field="34" count="1" selected="0">
            <x v="1"/>
          </reference>
        </references>
      </pivotArea>
    </chartFormat>
    <chartFormat chart="15" format="23">
      <pivotArea type="data" outline="0" fieldPosition="0">
        <references count="3">
          <reference field="4294967294" count="1" selected="0">
            <x v="0"/>
          </reference>
          <reference field="2" count="1" selected="0">
            <x v="3"/>
          </reference>
          <reference field="34" count="1" selected="0">
            <x v="1"/>
          </reference>
        </references>
      </pivotArea>
    </chartFormat>
    <chartFormat chart="15" format="24" series="1">
      <pivotArea type="data" outline="0" fieldPosition="0">
        <references count="2">
          <reference field="4294967294" count="1" selected="0">
            <x v="0"/>
          </reference>
          <reference field="34" count="1" selected="0">
            <x v="4"/>
          </reference>
        </references>
      </pivotArea>
    </chartFormat>
    <chartFormat chart="15" format="25" series="1">
      <pivotArea type="data" outline="0" fieldPosition="0">
        <references count="2">
          <reference field="4294967294" count="1" selected="0">
            <x v="0"/>
          </reference>
          <reference field="34" count="1" selected="0">
            <x v="2"/>
          </reference>
        </references>
      </pivotArea>
    </chartFormat>
    <chartFormat chart="16" format="21" series="1">
      <pivotArea type="data" outline="0" fieldPosition="0">
        <references count="2">
          <reference field="4294967294" count="1" selected="0">
            <x v="0"/>
          </reference>
          <reference field="34" count="1" selected="0">
            <x v="3"/>
          </reference>
        </references>
      </pivotArea>
    </chartFormat>
    <chartFormat chart="16" format="22" series="1">
      <pivotArea type="data" outline="0" fieldPosition="0">
        <references count="2">
          <reference field="4294967294" count="1" selected="0">
            <x v="0"/>
          </reference>
          <reference field="34" count="1" selected="0">
            <x v="1"/>
          </reference>
        </references>
      </pivotArea>
    </chartFormat>
    <chartFormat chart="16" format="23">
      <pivotArea type="data" outline="0" fieldPosition="0">
        <references count="3">
          <reference field="4294967294" count="1" selected="0">
            <x v="0"/>
          </reference>
          <reference field="2" count="1" selected="0">
            <x v="3"/>
          </reference>
          <reference field="34" count="1" selected="0">
            <x v="1"/>
          </reference>
        </references>
      </pivotArea>
    </chartFormat>
    <chartFormat chart="16" format="24" series="1">
      <pivotArea type="data" outline="0" fieldPosition="0">
        <references count="2">
          <reference field="4294967294" count="1" selected="0">
            <x v="0"/>
          </reference>
          <reference field="34" count="1" selected="0">
            <x v="4"/>
          </reference>
        </references>
      </pivotArea>
    </chartFormat>
    <chartFormat chart="16" format="25" series="1">
      <pivotArea type="data" outline="0" fieldPosition="0">
        <references count="2">
          <reference field="4294967294" count="1" selected="0">
            <x v="0"/>
          </reference>
          <reference field="34" count="1" selected="0">
            <x v="2"/>
          </reference>
        </references>
      </pivotArea>
    </chartFormat>
    <chartFormat chart="22" format="41" series="1">
      <pivotArea type="data" outline="0" fieldPosition="0">
        <references count="2">
          <reference field="4294967294" count="1" selected="0">
            <x v="0"/>
          </reference>
          <reference field="34" count="1" selected="0">
            <x v="3"/>
          </reference>
        </references>
      </pivotArea>
    </chartFormat>
    <chartFormat chart="22" format="42" series="1">
      <pivotArea type="data" outline="0" fieldPosition="0">
        <references count="2">
          <reference field="4294967294" count="1" selected="0">
            <x v="0"/>
          </reference>
          <reference field="34" count="1" selected="0">
            <x v="1"/>
          </reference>
        </references>
      </pivotArea>
    </chartFormat>
    <chartFormat chart="22" format="43">
      <pivotArea type="data" outline="0" fieldPosition="0">
        <references count="3">
          <reference field="4294967294" count="1" selected="0">
            <x v="0"/>
          </reference>
          <reference field="2" count="1" selected="0">
            <x v="3"/>
          </reference>
          <reference field="34" count="1" selected="0">
            <x v="1"/>
          </reference>
        </references>
      </pivotArea>
    </chartFormat>
    <chartFormat chart="22" format="44" series="1">
      <pivotArea type="data" outline="0" fieldPosition="0">
        <references count="2">
          <reference field="4294967294" count="1" selected="0">
            <x v="0"/>
          </reference>
          <reference field="34" count="1" selected="0">
            <x v="4"/>
          </reference>
        </references>
      </pivotArea>
    </chartFormat>
    <chartFormat chart="22" format="45" series="1">
      <pivotArea type="data" outline="0" fieldPosition="0">
        <references count="2">
          <reference field="4294967294" count="1" selected="0">
            <x v="0"/>
          </reference>
          <reference field="34" count="1" selected="0">
            <x v="2"/>
          </reference>
        </references>
      </pivotArea>
    </chartFormat>
    <chartFormat chart="24" format="31" series="1">
      <pivotArea type="data" outline="0" fieldPosition="0">
        <references count="2">
          <reference field="4294967294" count="1" selected="0">
            <x v="0"/>
          </reference>
          <reference field="34" count="1" selected="0">
            <x v="3"/>
          </reference>
        </references>
      </pivotArea>
    </chartFormat>
    <chartFormat chart="24" format="32" series="1">
      <pivotArea type="data" outline="0" fieldPosition="0">
        <references count="2">
          <reference field="4294967294" count="1" selected="0">
            <x v="0"/>
          </reference>
          <reference field="34" count="1" selected="0">
            <x v="1"/>
          </reference>
        </references>
      </pivotArea>
    </chartFormat>
    <chartFormat chart="24" format="33">
      <pivotArea type="data" outline="0" fieldPosition="0">
        <references count="3">
          <reference field="4294967294" count="1" selected="0">
            <x v="0"/>
          </reference>
          <reference field="2" count="1" selected="0">
            <x v="3"/>
          </reference>
          <reference field="34" count="1" selected="0">
            <x v="1"/>
          </reference>
        </references>
      </pivotArea>
    </chartFormat>
    <chartFormat chart="24" format="34" series="1">
      <pivotArea type="data" outline="0" fieldPosition="0">
        <references count="2">
          <reference field="4294967294" count="1" selected="0">
            <x v="0"/>
          </reference>
          <reference field="34" count="1" selected="0">
            <x v="4"/>
          </reference>
        </references>
      </pivotArea>
    </chartFormat>
    <chartFormat chart="24" format="35" series="1">
      <pivotArea type="data" outline="0" fieldPosition="0">
        <references count="2">
          <reference field="4294967294" count="1" selected="0">
            <x v="0"/>
          </reference>
          <reference field="34" count="1" selected="0">
            <x v="2"/>
          </reference>
        </references>
      </pivotArea>
    </chartFormat>
    <chartFormat chart="27" format="41" series="1">
      <pivotArea type="data" outline="0" fieldPosition="0">
        <references count="2">
          <reference field="4294967294" count="1" selected="0">
            <x v="0"/>
          </reference>
          <reference field="34" count="1" selected="0">
            <x v="3"/>
          </reference>
        </references>
      </pivotArea>
    </chartFormat>
    <chartFormat chart="27" format="42" series="1">
      <pivotArea type="data" outline="0" fieldPosition="0">
        <references count="2">
          <reference field="4294967294" count="1" selected="0">
            <x v="0"/>
          </reference>
          <reference field="34" count="1" selected="0">
            <x v="1"/>
          </reference>
        </references>
      </pivotArea>
    </chartFormat>
    <chartFormat chart="27" format="43">
      <pivotArea type="data" outline="0" fieldPosition="0">
        <references count="3">
          <reference field="4294967294" count="1" selected="0">
            <x v="0"/>
          </reference>
          <reference field="2" count="1" selected="0">
            <x v="3"/>
          </reference>
          <reference field="34" count="1" selected="0">
            <x v="1"/>
          </reference>
        </references>
      </pivotArea>
    </chartFormat>
    <chartFormat chart="27" format="44" series="1">
      <pivotArea type="data" outline="0" fieldPosition="0">
        <references count="2">
          <reference field="4294967294" count="1" selected="0">
            <x v="0"/>
          </reference>
          <reference field="34" count="1" selected="0">
            <x v="4"/>
          </reference>
        </references>
      </pivotArea>
    </chartFormat>
    <chartFormat chart="27" format="45" series="1">
      <pivotArea type="data" outline="0" fieldPosition="0">
        <references count="2">
          <reference field="4294967294" count="1" selected="0">
            <x v="0"/>
          </reference>
          <reference field="34" count="1" selected="0">
            <x v="2"/>
          </reference>
        </references>
      </pivotArea>
    </chartFormat>
    <chartFormat chart="22" format="46" series="1">
      <pivotArea type="data" outline="0" fieldPosition="0">
        <references count="2">
          <reference field="4294967294" count="1" selected="0">
            <x v="0"/>
          </reference>
          <reference field="34" count="1" selected="0">
            <x v="5"/>
          </reference>
        </references>
      </pivotArea>
    </chartFormat>
    <chartFormat chart="16" format="26" series="1">
      <pivotArea type="data" outline="0" fieldPosition="0">
        <references count="2">
          <reference field="4294967294" count="1" selected="0">
            <x v="0"/>
          </reference>
          <reference field="34" count="1" selected="0">
            <x v="5"/>
          </reference>
        </references>
      </pivotArea>
    </chartFormat>
    <chartFormat chart="24" format="36" series="1">
      <pivotArea type="data" outline="0" fieldPosition="0">
        <references count="2">
          <reference field="4294967294" count="1" selected="0">
            <x v="0"/>
          </reference>
          <reference field="34" count="1" selected="0">
            <x v="5"/>
          </reference>
        </references>
      </pivotArea>
    </chartFormat>
    <chartFormat chart="27" format="46" series="1">
      <pivotArea type="data" outline="0" fieldPosition="0">
        <references count="2">
          <reference field="4294967294" count="1" selected="0">
            <x v="0"/>
          </reference>
          <reference field="34" count="1" selected="0">
            <x v="5"/>
          </reference>
        </references>
      </pivotArea>
    </chartFormat>
    <chartFormat chart="24" format="37" series="1">
      <pivotArea type="data" outline="0" fieldPosition="0">
        <references count="2">
          <reference field="4294967294" count="1" selected="0">
            <x v="0"/>
          </reference>
          <reference field="34" count="1" selected="0">
            <x v="6"/>
          </reference>
        </references>
      </pivotArea>
    </chartFormat>
    <chartFormat chart="27" format="47" series="1">
      <pivotArea type="data" outline="0" fieldPosition="0">
        <references count="2">
          <reference field="4294967294" count="1" selected="0">
            <x v="0"/>
          </reference>
          <reference field="34" count="1" selected="0">
            <x v="6"/>
          </reference>
        </references>
      </pivotArea>
    </chartFormat>
    <chartFormat chart="16" format="27" series="1">
      <pivotArea type="data" outline="0" fieldPosition="0">
        <references count="2">
          <reference field="4294967294" count="1" selected="0">
            <x v="0"/>
          </reference>
          <reference field="34" count="1" selected="0">
            <x v="6"/>
          </reference>
        </references>
      </pivotArea>
    </chartFormat>
    <chartFormat chart="22" format="47" series="1">
      <pivotArea type="data" outline="0" fieldPosition="0">
        <references count="2">
          <reference field="4294967294" count="1" selected="0">
            <x v="0"/>
          </reference>
          <reference field="3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144F1DD-535A-41B2-A88D-3C9A2AA84011}" name="PivotTable3" cacheId="472"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fieldListSortAscending="1">
  <location ref="BL4:BM12" firstHeaderRow="1" firstDataRow="1" firstDataCol="1"/>
  <pivotFields count="41">
    <pivotField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dataField="1" showAll="0" includeNewItemsInFilter="1" defaultSubtotal="0"/>
    <pivotField dataField="1" showAll="0"/>
    <pivotField dataField="1" showAll="0"/>
    <pivotField dataField="1" showAll="0"/>
    <pivotField showAll="0"/>
    <pivotField showAll="0"/>
    <pivotField showAll="0"/>
    <pivotField showAll="0"/>
    <pivotField showAll="0">
      <items count="6">
        <item m="1" x="4"/>
        <item x="2"/>
        <item x="3"/>
        <item x="0"/>
        <item x="1"/>
        <item t="default"/>
      </items>
    </pivotField>
    <pivotField showAll="0"/>
    <pivotField dataField="1" showAll="0"/>
    <pivotField dataField="1" showAll="0"/>
    <pivotField dataField="1" showAll="0"/>
    <pivotField dataField="1"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
  </rowFields>
  <rowItems count="8">
    <i>
      <x/>
    </i>
    <i i="1">
      <x v="1"/>
    </i>
    <i i="2">
      <x v="2"/>
    </i>
    <i i="3">
      <x v="3"/>
    </i>
    <i i="4">
      <x v="4"/>
    </i>
    <i i="5">
      <x v="5"/>
    </i>
    <i i="6">
      <x v="6"/>
    </i>
    <i i="7">
      <x v="7"/>
    </i>
  </rowItems>
  <colItems count="1">
    <i/>
  </colItems>
  <dataFields count="8">
    <dataField name="Detectability (D) Before" fld="21" subtotal="average" baseField="0" baseItem="0"/>
    <dataField name="Detectability (D) After" fld="31" subtotal="average" baseField="0" baseItem="0"/>
    <dataField name="Occurrence (O) Before" fld="22" subtotal="average" baseField="0" baseItem="0"/>
    <dataField name="Occurrence (O) After" fld="32" subtotal="average" baseField="0" baseItem="0"/>
    <dataField name="Severity (S) Before" fld="20" subtotal="average" baseField="0" baseItem="0"/>
    <dataField name="Severity (S) After" fld="30" subtotal="average" baseField="0" baseItem="0"/>
    <dataField name="RPN Before" fld="23" subtotal="average" baseField="0" baseItem="0"/>
    <dataField name="RPN After" fld="33" subtotal="average" baseField="0" baseItem="0"/>
  </dataFields>
  <chartFormats count="18">
    <chartFormat chart="18" format="72" series="1">
      <pivotArea type="data" outline="0" fieldPosition="0">
        <references count="1">
          <reference field="4294967294" count="1" selected="0">
            <x v="0"/>
          </reference>
        </references>
      </pivotArea>
    </chartFormat>
    <chartFormat chart="18" format="73">
      <pivotArea type="data" outline="0" fieldPosition="0">
        <references count="1">
          <reference field="4294967294" count="1" selected="0">
            <x v="0"/>
          </reference>
        </references>
      </pivotArea>
    </chartFormat>
    <chartFormat chart="18" format="74">
      <pivotArea type="data" outline="0" fieldPosition="0">
        <references count="1">
          <reference field="4294967294" count="1" selected="0">
            <x v="1"/>
          </reference>
        </references>
      </pivotArea>
    </chartFormat>
    <chartFormat chart="18" format="75">
      <pivotArea type="data" outline="0" fieldPosition="0">
        <references count="1">
          <reference field="4294967294" count="1" selected="0">
            <x v="2"/>
          </reference>
        </references>
      </pivotArea>
    </chartFormat>
    <chartFormat chart="18" format="76">
      <pivotArea type="data" outline="0" fieldPosition="0">
        <references count="1">
          <reference field="4294967294" count="1" selected="0">
            <x v="3"/>
          </reference>
        </references>
      </pivotArea>
    </chartFormat>
    <chartFormat chart="18" format="77">
      <pivotArea type="data" outline="0" fieldPosition="0">
        <references count="1">
          <reference field="4294967294" count="1" selected="0">
            <x v="4"/>
          </reference>
        </references>
      </pivotArea>
    </chartFormat>
    <chartFormat chart="18" format="78">
      <pivotArea type="data" outline="0" fieldPosition="0">
        <references count="1">
          <reference field="4294967294" count="1" selected="0">
            <x v="5"/>
          </reference>
        </references>
      </pivotArea>
    </chartFormat>
    <chartFormat chart="18" format="79">
      <pivotArea type="data" outline="0" fieldPosition="0">
        <references count="1">
          <reference field="4294967294" count="1" selected="0">
            <x v="6"/>
          </reference>
        </references>
      </pivotArea>
    </chartFormat>
    <chartFormat chart="18" format="80">
      <pivotArea type="data" outline="0" fieldPosition="0">
        <references count="1">
          <reference field="4294967294" count="1" selected="0">
            <x v="7"/>
          </reference>
        </references>
      </pivotArea>
    </chartFormat>
    <chartFormat chart="36" format="108" series="1">
      <pivotArea type="data" outline="0" fieldPosition="0">
        <references count="1">
          <reference field="4294967294" count="1" selected="0">
            <x v="0"/>
          </reference>
        </references>
      </pivotArea>
    </chartFormat>
    <chartFormat chart="36" format="109">
      <pivotArea type="data" outline="0" fieldPosition="0">
        <references count="1">
          <reference field="4294967294" count="1" selected="0">
            <x v="0"/>
          </reference>
        </references>
      </pivotArea>
    </chartFormat>
    <chartFormat chart="36" format="110">
      <pivotArea type="data" outline="0" fieldPosition="0">
        <references count="1">
          <reference field="4294967294" count="1" selected="0">
            <x v="1"/>
          </reference>
        </references>
      </pivotArea>
    </chartFormat>
    <chartFormat chart="36" format="111">
      <pivotArea type="data" outline="0" fieldPosition="0">
        <references count="1">
          <reference field="4294967294" count="1" selected="0">
            <x v="2"/>
          </reference>
        </references>
      </pivotArea>
    </chartFormat>
    <chartFormat chart="36" format="112">
      <pivotArea type="data" outline="0" fieldPosition="0">
        <references count="1">
          <reference field="4294967294" count="1" selected="0">
            <x v="3"/>
          </reference>
        </references>
      </pivotArea>
    </chartFormat>
    <chartFormat chart="36" format="113">
      <pivotArea type="data" outline="0" fieldPosition="0">
        <references count="1">
          <reference field="4294967294" count="1" selected="0">
            <x v="4"/>
          </reference>
        </references>
      </pivotArea>
    </chartFormat>
    <chartFormat chart="36" format="114">
      <pivotArea type="data" outline="0" fieldPosition="0">
        <references count="1">
          <reference field="4294967294" count="1" selected="0">
            <x v="5"/>
          </reference>
        </references>
      </pivotArea>
    </chartFormat>
    <chartFormat chart="36" format="115">
      <pivotArea type="data" outline="0" fieldPosition="0">
        <references count="1">
          <reference field="4294967294" count="1" selected="0">
            <x v="6"/>
          </reference>
        </references>
      </pivotArea>
    </chartFormat>
    <chartFormat chart="36" format="116">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4409D4E7-28DB-43D3-AA72-3698755C7DC5}" name="PivotTable26" cacheId="47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8">
  <location ref="CH10:CL14" firstHeaderRow="1" firstDataRow="2" firstDataCol="1"/>
  <pivotFields count="41">
    <pivotField dataField="1" compact="0" outline="0" showAll="0"/>
    <pivotField compact="0" outline="0" showAll="0"/>
    <pivotField axis="axisRow" compact="0" outline="0" showAll="0">
      <items count="9">
        <item x="5"/>
        <item m="1" x="7"/>
        <item x="3"/>
        <item x="1"/>
        <item x="0"/>
        <item x="4"/>
        <item x="2"/>
        <item x="6"/>
        <item t="default"/>
      </items>
    </pivotField>
    <pivotField compact="0" numFmtId="14" outline="0" showAll="0"/>
    <pivotField compact="0" outline="0" showAll="0">
      <items count="3">
        <item x="0"/>
        <item x="1"/>
        <item t="default"/>
      </items>
    </pivotField>
    <pivotField compact="0" outline="0" showAll="0"/>
    <pivotField compact="0" outline="0" showAll="0"/>
    <pivotField compact="0" outline="0" showAll="0"/>
    <pivotField compact="0" numFmtId="22" outline="0"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compact="0" numFmtId="22" outline="0" showAll="0"/>
    <pivotField compact="0" outline="0" showAll="0"/>
    <pivotField compact="0" numFmtId="165" outline="0" showAll="0">
      <items count="13">
        <item x="0"/>
        <item x="1"/>
        <item x="6"/>
        <item x="2"/>
        <item x="3"/>
        <item x="4"/>
        <item x="5"/>
        <item x="7"/>
        <item x="8"/>
        <item x="9"/>
        <item x="10"/>
        <item x="11"/>
        <item t="default"/>
      </items>
    </pivotField>
    <pivotField compact="0" outline="0"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ncludeNewItemsInFilter="1"/>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
        <item x="0"/>
        <item x="1"/>
        <item x="3"/>
        <item m="1" x="4"/>
        <item x="2"/>
        <item t="default"/>
      </items>
    </pivotField>
    <pivotField compact="0" outline="0" showAll="0"/>
    <pivotField compact="0" outline="0" showAll="0"/>
    <pivotField compact="0" outline="0" showAll="0"/>
    <pivotField compact="0" outline="0" showAll="0"/>
    <pivotField compact="0" outline="0" showAll="0"/>
    <pivotField compact="0" outline="0" showAll="0" sortType="descending">
      <items count="8">
        <item m="1" x="6"/>
        <item m="1" x="3"/>
        <item x="0"/>
        <item m="1" x="5"/>
        <item x="1"/>
        <item m="1" x="2"/>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15">
        <item h="1" x="0"/>
        <item h="1" x="1"/>
        <item h="1" x="2"/>
        <item h="1" x="3"/>
        <item h="1" x="4"/>
        <item h="1" x="5"/>
        <item h="1" x="6"/>
        <item h="1" x="7"/>
        <item h="1" x="8"/>
        <item h="1" x="9"/>
        <item x="10"/>
        <item h="1" x="11"/>
        <item h="1" x="12"/>
        <item h="1" x="13"/>
        <item t="default"/>
      </items>
    </pivotField>
    <pivotField compact="0" outline="0" showAll="0">
      <items count="5">
        <item x="2"/>
        <item h="1" x="1"/>
        <item h="1" x="0"/>
        <item h="1" x="3"/>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2"/>
  </rowFields>
  <rowItems count="3">
    <i>
      <x v="3"/>
    </i>
    <i>
      <x v="4"/>
    </i>
    <i t="grand">
      <x/>
    </i>
  </rowItems>
  <colFields count="1">
    <field x="28"/>
  </colFields>
  <colItems count="4">
    <i>
      <x/>
    </i>
    <i>
      <x v="1"/>
    </i>
    <i>
      <x v="2"/>
    </i>
    <i t="grand">
      <x/>
    </i>
  </colItems>
  <dataFields count="1">
    <dataField name="Count of WO#" fld="0" subtotal="count" baseField="0" baseItem="0"/>
  </dataFields>
  <chartFormats count="35">
    <chartFormat chart="6" format="4" series="1">
      <pivotArea type="data" outline="0" fieldPosition="0">
        <references count="1">
          <reference field="4294967294" count="1" selected="0">
            <x v="0"/>
          </reference>
        </references>
      </pivotArea>
    </chartFormat>
    <chartFormat chart="17" format="0" series="1">
      <pivotArea type="data" outline="0" fieldPosition="0">
        <references count="2">
          <reference field="4294967294" count="1" selected="0">
            <x v="0"/>
          </reference>
          <reference field="28" count="1" selected="0">
            <x v="0"/>
          </reference>
        </references>
      </pivotArea>
    </chartFormat>
    <chartFormat chart="17" format="1" series="1">
      <pivotArea type="data" outline="0" fieldPosition="0">
        <references count="2">
          <reference field="4294967294" count="1" selected="0">
            <x v="0"/>
          </reference>
          <reference field="28" count="1" selected="0">
            <x v="1"/>
          </reference>
        </references>
      </pivotArea>
    </chartFormat>
    <chartFormat chart="18" format="2" series="1">
      <pivotArea type="data" outline="0" fieldPosition="0">
        <references count="2">
          <reference field="4294967294" count="1" selected="0">
            <x v="0"/>
          </reference>
          <reference field="28" count="1" selected="0">
            <x v="0"/>
          </reference>
        </references>
      </pivotArea>
    </chartFormat>
    <chartFormat chart="18" format="3" series="1">
      <pivotArea type="data" outline="0" fieldPosition="0">
        <references count="2">
          <reference field="4294967294" count="1" selected="0">
            <x v="0"/>
          </reference>
          <reference field="28" count="1" selected="0">
            <x v="1"/>
          </reference>
        </references>
      </pivotArea>
    </chartFormat>
    <chartFormat chart="19" format="4" series="1">
      <pivotArea type="data" outline="0" fieldPosition="0">
        <references count="2">
          <reference field="4294967294" count="1" selected="0">
            <x v="0"/>
          </reference>
          <reference field="28" count="1" selected="0">
            <x v="0"/>
          </reference>
        </references>
      </pivotArea>
    </chartFormat>
    <chartFormat chart="19" format="5" series="1">
      <pivotArea type="data" outline="0" fieldPosition="0">
        <references count="2">
          <reference field="4294967294" count="1" selected="0">
            <x v="0"/>
          </reference>
          <reference field="28" count="1" selected="0">
            <x v="1"/>
          </reference>
        </references>
      </pivotArea>
    </chartFormat>
    <chartFormat chart="20" format="4" series="1">
      <pivotArea type="data" outline="0" fieldPosition="0">
        <references count="2">
          <reference field="4294967294" count="1" selected="0">
            <x v="0"/>
          </reference>
          <reference field="28" count="1" selected="0">
            <x v="0"/>
          </reference>
        </references>
      </pivotArea>
    </chartFormat>
    <chartFormat chart="20" format="5" series="1">
      <pivotArea type="data" outline="0" fieldPosition="0">
        <references count="2">
          <reference field="4294967294" count="1" selected="0">
            <x v="0"/>
          </reference>
          <reference field="28" count="1" selected="0">
            <x v="1"/>
          </reference>
        </references>
      </pivotArea>
    </chartFormat>
    <chartFormat chart="32" format="20" series="1">
      <pivotArea type="data" outline="0" fieldPosition="0">
        <references count="2">
          <reference field="4294967294" count="1" selected="0">
            <x v="0"/>
          </reference>
          <reference field="28" count="1" selected="0">
            <x v="0"/>
          </reference>
        </references>
      </pivotArea>
    </chartFormat>
    <chartFormat chart="32" format="21" series="1">
      <pivotArea type="data" outline="0" fieldPosition="0">
        <references count="2">
          <reference field="4294967294" count="1" selected="0">
            <x v="0"/>
          </reference>
          <reference field="28" count="1" selected="0">
            <x v="1"/>
          </reference>
        </references>
      </pivotArea>
    </chartFormat>
    <chartFormat chart="34" format="8" series="1">
      <pivotArea type="data" outline="0" fieldPosition="0">
        <references count="2">
          <reference field="4294967294" count="1" selected="0">
            <x v="0"/>
          </reference>
          <reference field="28" count="1" selected="0">
            <x v="0"/>
          </reference>
        </references>
      </pivotArea>
    </chartFormat>
    <chartFormat chart="34" format="9" series="1">
      <pivotArea type="data" outline="0" fieldPosition="0">
        <references count="2">
          <reference field="4294967294" count="1" selected="0">
            <x v="0"/>
          </reference>
          <reference field="28" count="1" selected="0">
            <x v="1"/>
          </reference>
        </references>
      </pivotArea>
    </chartFormat>
    <chartFormat chart="35" format="0" series="1">
      <pivotArea type="data" outline="0" fieldPosition="0">
        <references count="2">
          <reference field="4294967294" count="1" selected="0">
            <x v="0"/>
          </reference>
          <reference field="28" count="1" selected="0">
            <x v="0"/>
          </reference>
        </references>
      </pivotArea>
    </chartFormat>
    <chartFormat chart="35" format="1" series="1">
      <pivotArea type="data" outline="0" fieldPosition="0">
        <references count="2">
          <reference field="4294967294" count="1" selected="0">
            <x v="0"/>
          </reference>
          <reference field="28" count="1" selected="0">
            <x v="1"/>
          </reference>
        </references>
      </pivotArea>
    </chartFormat>
    <chartFormat chart="35" format="2">
      <pivotArea type="data" outline="0" fieldPosition="0">
        <references count="3">
          <reference field="4294967294" count="1" selected="0">
            <x v="0"/>
          </reference>
          <reference field="2" count="1" selected="0">
            <x v="2"/>
          </reference>
          <reference field="28" count="1" selected="0">
            <x v="0"/>
          </reference>
        </references>
      </pivotArea>
    </chartFormat>
    <chartFormat chart="35" format="3">
      <pivotArea type="data" outline="0" fieldPosition="0">
        <references count="3">
          <reference field="4294967294" count="1" selected="0">
            <x v="0"/>
          </reference>
          <reference field="2" count="1" selected="0">
            <x v="0"/>
          </reference>
          <reference field="28" count="1" selected="0">
            <x v="0"/>
          </reference>
        </references>
      </pivotArea>
    </chartFormat>
    <chartFormat chart="35" format="4">
      <pivotArea type="data" outline="0" fieldPosition="0">
        <references count="3">
          <reference field="4294967294" count="1" selected="0">
            <x v="0"/>
          </reference>
          <reference field="2" count="1" selected="0">
            <x v="5"/>
          </reference>
          <reference field="28" count="1" selected="0">
            <x v="0"/>
          </reference>
        </references>
      </pivotArea>
    </chartFormat>
    <chartFormat chart="35" format="5">
      <pivotArea type="data" outline="0" fieldPosition="0">
        <references count="3">
          <reference field="4294967294" count="1" selected="0">
            <x v="0"/>
          </reference>
          <reference field="2" count="1" selected="0">
            <x v="6"/>
          </reference>
          <reference field="28" count="1" selected="0">
            <x v="0"/>
          </reference>
        </references>
      </pivotArea>
    </chartFormat>
    <chartFormat chart="38" format="12" series="1">
      <pivotArea type="data" outline="0" fieldPosition="0">
        <references count="2">
          <reference field="4294967294" count="1" selected="0">
            <x v="0"/>
          </reference>
          <reference field="28" count="1" selected="0">
            <x v="0"/>
          </reference>
        </references>
      </pivotArea>
    </chartFormat>
    <chartFormat chart="38" format="13">
      <pivotArea type="data" outline="0" fieldPosition="0">
        <references count="3">
          <reference field="4294967294" count="1" selected="0">
            <x v="0"/>
          </reference>
          <reference field="2" count="1" selected="0">
            <x v="0"/>
          </reference>
          <reference field="28" count="1" selected="0">
            <x v="0"/>
          </reference>
        </references>
      </pivotArea>
    </chartFormat>
    <chartFormat chart="38" format="14">
      <pivotArea type="data" outline="0" fieldPosition="0">
        <references count="3">
          <reference field="4294967294" count="1" selected="0">
            <x v="0"/>
          </reference>
          <reference field="2" count="1" selected="0">
            <x v="2"/>
          </reference>
          <reference field="28" count="1" selected="0">
            <x v="0"/>
          </reference>
        </references>
      </pivotArea>
    </chartFormat>
    <chartFormat chart="38" format="15">
      <pivotArea type="data" outline="0" fieldPosition="0">
        <references count="3">
          <reference field="4294967294" count="1" selected="0">
            <x v="0"/>
          </reference>
          <reference field="2" count="1" selected="0">
            <x v="5"/>
          </reference>
          <reference field="28" count="1" selected="0">
            <x v="0"/>
          </reference>
        </references>
      </pivotArea>
    </chartFormat>
    <chartFormat chart="38" format="16">
      <pivotArea type="data" outline="0" fieldPosition="0">
        <references count="3">
          <reference field="4294967294" count="1" selected="0">
            <x v="0"/>
          </reference>
          <reference field="2" count="1" selected="0">
            <x v="6"/>
          </reference>
          <reference field="28" count="1" selected="0">
            <x v="0"/>
          </reference>
        </references>
      </pivotArea>
    </chartFormat>
    <chartFormat chart="38" format="17" series="1">
      <pivotArea type="data" outline="0" fieldPosition="0">
        <references count="2">
          <reference field="4294967294" count="1" selected="0">
            <x v="0"/>
          </reference>
          <reference field="28" count="1" selected="0">
            <x v="1"/>
          </reference>
        </references>
      </pivotArea>
    </chartFormat>
    <chartFormat chart="38" format="18">
      <pivotArea type="data" outline="0" fieldPosition="0">
        <references count="3">
          <reference field="4294967294" count="1" selected="0">
            <x v="0"/>
          </reference>
          <reference field="2" count="1" selected="0">
            <x v="3"/>
          </reference>
          <reference field="28" count="1" selected="0">
            <x v="0"/>
          </reference>
        </references>
      </pivotArea>
    </chartFormat>
    <chartFormat chart="38" format="19">
      <pivotArea type="data" outline="0" fieldPosition="0">
        <references count="3">
          <reference field="4294967294" count="1" selected="0">
            <x v="0"/>
          </reference>
          <reference field="2" count="1" selected="0">
            <x v="4"/>
          </reference>
          <reference field="28" count="1" selected="0">
            <x v="0"/>
          </reference>
        </references>
      </pivotArea>
    </chartFormat>
    <chartFormat chart="43" format="12" series="1">
      <pivotArea type="data" outline="0" fieldPosition="0">
        <references count="2">
          <reference field="4294967294" count="1" selected="0">
            <x v="0"/>
          </reference>
          <reference field="28" count="1" selected="0">
            <x v="0"/>
          </reference>
        </references>
      </pivotArea>
    </chartFormat>
    <chartFormat chart="43" format="13" series="1">
      <pivotArea type="data" outline="0" fieldPosition="0">
        <references count="2">
          <reference field="4294967294" count="1" selected="0">
            <x v="0"/>
          </reference>
          <reference field="28" count="1" selected="0">
            <x v="1"/>
          </reference>
        </references>
      </pivotArea>
    </chartFormat>
    <chartFormat chart="32" format="22" series="1">
      <pivotArea type="data" outline="0" fieldPosition="0">
        <references count="2">
          <reference field="4294967294" count="1" selected="0">
            <x v="0"/>
          </reference>
          <reference field="28" count="1" selected="0">
            <x v="2"/>
          </reference>
        </references>
      </pivotArea>
    </chartFormat>
    <chartFormat chart="34" format="10" series="1">
      <pivotArea type="data" outline="0" fieldPosition="0">
        <references count="2">
          <reference field="4294967294" count="1" selected="0">
            <x v="0"/>
          </reference>
          <reference field="28" count="1" selected="0">
            <x v="2"/>
          </reference>
        </references>
      </pivotArea>
    </chartFormat>
    <chartFormat chart="43" format="14" series="1">
      <pivotArea type="data" outline="0" fieldPosition="0">
        <references count="2">
          <reference field="4294967294" count="1" selected="0">
            <x v="0"/>
          </reference>
          <reference field="28" count="1" selected="0">
            <x v="2"/>
          </reference>
        </references>
      </pivotArea>
    </chartFormat>
    <chartFormat chart="43" format="15" series="1">
      <pivotArea type="data" outline="0" fieldPosition="0">
        <references count="2">
          <reference field="4294967294" count="1" selected="0">
            <x v="0"/>
          </reference>
          <reference field="28" count="1" selected="0">
            <x v="3"/>
          </reference>
        </references>
      </pivotArea>
    </chartFormat>
    <chartFormat chart="34" format="11" series="1">
      <pivotArea type="data" outline="0" fieldPosition="0">
        <references count="2">
          <reference field="4294967294" count="1" selected="0">
            <x v="0"/>
          </reference>
          <reference field="28" count="1" selected="0">
            <x v="3"/>
          </reference>
        </references>
      </pivotArea>
    </chartFormat>
    <chartFormat chart="32" format="23" series="1">
      <pivotArea type="data" outline="0" fieldPosition="0">
        <references count="2">
          <reference field="4294967294" count="1" selected="0">
            <x v="0"/>
          </reference>
          <reference field="2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463A919A-9A39-4E36-9306-60EAF7D4B488}" name="PivotTable21"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DD12:DF29" firstHeaderRow="0" firstDataRow="1" firstDataCol="1" rowPageCount="1" colPageCount="1"/>
  <pivotFields count="41">
    <pivotField showAll="0"/>
    <pivotField showAll="0"/>
    <pivotField axis="axisPage" multipleItemSelectionAllowed="1" showAll="0">
      <items count="9">
        <item x="5"/>
        <item m="1" x="7"/>
        <item x="3"/>
        <item x="1"/>
        <item x="0"/>
        <item x="4"/>
        <item x="2"/>
        <item x="6"/>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dataField="1"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axis="axisRow" showAll="0">
      <items count="31">
        <item x="13"/>
        <item x="26"/>
        <item x="20"/>
        <item x="16"/>
        <item x="4"/>
        <item x="3"/>
        <item x="25"/>
        <item x="18"/>
        <item x="1"/>
        <item x="7"/>
        <item x="12"/>
        <item x="22"/>
        <item x="5"/>
        <item x="11"/>
        <item x="19"/>
        <item x="6"/>
        <item x="23"/>
        <item x="24"/>
        <item x="8"/>
        <item x="15"/>
        <item x="10"/>
        <item x="17"/>
        <item x="9"/>
        <item x="0"/>
        <item x="21"/>
        <item x="2"/>
        <item x="14"/>
        <item x="27"/>
        <item x="28"/>
        <item x="29"/>
        <item t="default"/>
      </items>
    </pivotField>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dataField="1"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15"/>
  </rowFields>
  <rowItems count="17">
    <i>
      <x v="3"/>
    </i>
    <i>
      <x v="4"/>
    </i>
    <i>
      <x v="5"/>
    </i>
    <i>
      <x v="6"/>
    </i>
    <i>
      <x v="8"/>
    </i>
    <i>
      <x v="10"/>
    </i>
    <i>
      <x v="12"/>
    </i>
    <i>
      <x v="13"/>
    </i>
    <i>
      <x v="14"/>
    </i>
    <i>
      <x v="15"/>
    </i>
    <i>
      <x v="17"/>
    </i>
    <i>
      <x v="18"/>
    </i>
    <i>
      <x v="19"/>
    </i>
    <i>
      <x v="22"/>
    </i>
    <i>
      <x v="23"/>
    </i>
    <i>
      <x v="25"/>
    </i>
    <i t="grand">
      <x/>
    </i>
  </rowItems>
  <colFields count="1">
    <field x="-2"/>
  </colFields>
  <colItems count="2">
    <i>
      <x/>
    </i>
    <i i="1">
      <x v="1"/>
    </i>
  </colItems>
  <pageFields count="1">
    <pageField fld="2" hier="-1"/>
  </pageFields>
  <dataFields count="2">
    <dataField name="Average of New RPN" fld="33" subtotal="average" baseField="13" baseItem="1"/>
    <dataField name="Average of Downtime (hr.)" fld="10" subtotal="average" baseField="13"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F238E307-6BAF-4166-8B98-8C5C5A1CBF81}" name="PivotTable14"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4">
  <location ref="AX4:BA8" firstHeaderRow="1" firstDataRow="2" firstDataCol="1"/>
  <pivotFields count="41">
    <pivotField dataField="1" showAll="0"/>
    <pivotField showAll="0"/>
    <pivotField axis="axisRow" showAll="0" sortType="ascending">
      <items count="9">
        <item sd="0" x="5"/>
        <item sd="0" m="1" x="7"/>
        <item sd="0" x="3"/>
        <item sd="0" x="1"/>
        <item sd="0" x="0"/>
        <item sd="0" x="4"/>
        <item sd="0" x="2"/>
        <item x="6"/>
        <item t="default" sd="0"/>
      </items>
      <autoSortScope>
        <pivotArea dataOnly="0" outline="0" fieldPosition="0">
          <references count="1">
            <reference field="4294967294" count="1" selected="0">
              <x v="0"/>
            </reference>
          </references>
        </pivotArea>
      </autoSortScope>
    </pivotField>
    <pivotField numFmtId="14" showAll="0"/>
    <pivotField axis="axisCol"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8"/>
        <item x="96"/>
        <item x="315"/>
        <item x="314"/>
        <item x="97"/>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2"/>
        <item x="333"/>
        <item x="334"/>
        <item x="335"/>
        <item x="121"/>
        <item x="336"/>
        <item x="122"/>
        <item x="123"/>
        <item x="124"/>
        <item x="125"/>
        <item x="126"/>
        <item x="337"/>
        <item x="127"/>
        <item x="338"/>
        <item x="128"/>
        <item x="339"/>
        <item x="129"/>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includeNewItemsInFilter="1"/>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
  </rowFields>
  <rowItems count="3">
    <i>
      <x v="4"/>
    </i>
    <i>
      <x v="3"/>
    </i>
    <i t="grand">
      <x/>
    </i>
  </rowItems>
  <colFields count="1">
    <field x="4"/>
  </colFields>
  <colItems count="3">
    <i>
      <x/>
    </i>
    <i>
      <x v="1"/>
    </i>
    <i t="grand">
      <x/>
    </i>
  </colItems>
  <dataFields count="1">
    <dataField name="Count of WO#" fld="0" subtotal="count" baseField="0" baseItem="0"/>
  </dataFields>
  <chartFormats count="9">
    <chartFormat chart="3" format="2"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4" count="1" selected="0">
            <x v="1"/>
          </reference>
        </references>
      </pivotArea>
    </chartFormat>
    <chartFormat chart="3" format="9" series="1">
      <pivotArea type="data" outline="0" fieldPosition="0">
        <references count="2">
          <reference field="4294967294" count="1" selected="0">
            <x v="0"/>
          </reference>
          <reference field="4" count="1" selected="0">
            <x v="0"/>
          </reference>
        </references>
      </pivotArea>
    </chartFormat>
    <chartFormat chart="20" format="16" series="1">
      <pivotArea type="data" outline="0" fieldPosition="0">
        <references count="2">
          <reference field="4294967294" count="1" selected="0">
            <x v="0"/>
          </reference>
          <reference field="4" count="1" selected="0">
            <x v="0"/>
          </reference>
        </references>
      </pivotArea>
    </chartFormat>
    <chartFormat chart="20" format="17" series="1">
      <pivotArea type="data" outline="0" fieldPosition="0">
        <references count="2">
          <reference field="4294967294" count="1" selected="0">
            <x v="0"/>
          </reference>
          <reference field="4" count="1" selected="0">
            <x v="1"/>
          </reference>
        </references>
      </pivotArea>
    </chartFormat>
    <chartFormat chart="29" format="16" series="1">
      <pivotArea type="data" outline="0" fieldPosition="0">
        <references count="2">
          <reference field="4294967294" count="1" selected="0">
            <x v="0"/>
          </reference>
          <reference field="4" count="1" selected="0">
            <x v="0"/>
          </reference>
        </references>
      </pivotArea>
    </chartFormat>
    <chartFormat chart="29" format="17" series="1">
      <pivotArea type="data" outline="0" fieldPosition="0">
        <references count="2">
          <reference field="4294967294" count="1" selected="0">
            <x v="0"/>
          </reference>
          <reference field="4" count="1" selected="0">
            <x v="1"/>
          </reference>
        </references>
      </pivotArea>
    </chartFormat>
    <chartFormat chart="22" format="14" series="1">
      <pivotArea type="data" outline="0" fieldPosition="0">
        <references count="2">
          <reference field="4294967294" count="1" selected="0">
            <x v="0"/>
          </reference>
          <reference field="4" count="1" selected="0">
            <x v="0"/>
          </reference>
        </references>
      </pivotArea>
    </chartFormat>
    <chartFormat chart="22" format="1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62EAB616-50E6-4544-ACBC-EDA9756FBFBE}" name="PivotTable1" cacheId="4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P9:Q23" firstHeaderRow="1" firstDataRow="1" firstDataCol="1"/>
  <pivotFields count="14">
    <pivotField showAll="0">
      <items count="7">
        <item x="0"/>
        <item x="1"/>
        <item x="2"/>
        <item x="3"/>
        <item x="4"/>
        <item x="5"/>
        <item t="default"/>
      </items>
    </pivotField>
    <pivotField showAll="0"/>
    <pivotField showAll="0"/>
    <pivotField showAll="0"/>
    <pivotField showAll="0"/>
    <pivotField numFmtId="14" showAll="0">
      <items count="17">
        <item x="2"/>
        <item x="7"/>
        <item x="1"/>
        <item x="12"/>
        <item x="15"/>
        <item x="11"/>
        <item x="0"/>
        <item x="3"/>
        <item x="10"/>
        <item x="5"/>
        <item x="6"/>
        <item x="14"/>
        <item x="13"/>
        <item x="9"/>
        <item x="4"/>
        <item x="8"/>
        <item t="default"/>
      </items>
    </pivotField>
    <pivotField showAll="0"/>
    <pivotField showAll="0"/>
    <pivotField showAll="0"/>
    <pivotField dataField="1" showAll="0"/>
    <pivotField showAll="0"/>
    <pivotField axis="axisRow" showAll="0">
      <items count="11">
        <item x="2"/>
        <item x="6"/>
        <item x="1"/>
        <item x="0"/>
        <item x="9"/>
        <item x="4"/>
        <item x="5"/>
        <item x="8"/>
        <item x="3"/>
        <item x="7"/>
        <item t="default"/>
      </items>
    </pivotField>
    <pivotField showAll="0">
      <items count="36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41"/>
        <item sd="0" x="42"/>
        <item sd="0" x="43"/>
        <item sd="0" x="44"/>
        <item sd="0" x="45"/>
        <item sd="0" x="46"/>
        <item sd="0" x="47"/>
        <item sd="0" x="48"/>
        <item sd="0" x="49"/>
        <item sd="0" x="50"/>
        <item sd="0" x="51"/>
        <item sd="0" x="52"/>
        <item sd="0" x="53"/>
        <item sd="0" x="54"/>
        <item sd="0" x="55"/>
        <item sd="0" x="56"/>
        <item sd="0" x="57"/>
        <item sd="0" x="58"/>
        <item sd="0" x="59"/>
        <item sd="0" x="60"/>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axis="axisRow" showAll="0">
      <items count="15">
        <item x="0"/>
        <item x="1"/>
        <item x="2"/>
        <item x="3"/>
        <item x="4"/>
        <item x="5"/>
        <item x="6"/>
        <item x="7"/>
        <item x="8"/>
        <item x="9"/>
        <item x="10"/>
        <item x="11"/>
        <item x="12"/>
        <item x="13"/>
        <item t="default"/>
      </items>
    </pivotField>
  </pivotFields>
  <rowFields count="2">
    <field x="13"/>
    <field x="11"/>
  </rowFields>
  <rowItems count="14">
    <i>
      <x v="1"/>
    </i>
    <i r="1">
      <x/>
    </i>
    <i r="1">
      <x v="1"/>
    </i>
    <i r="1">
      <x v="2"/>
    </i>
    <i r="1">
      <x v="3"/>
    </i>
    <i>
      <x v="2"/>
    </i>
    <i r="1">
      <x v="4"/>
    </i>
    <i r="1">
      <x v="5"/>
    </i>
    <i r="1">
      <x v="6"/>
    </i>
    <i>
      <x v="3"/>
    </i>
    <i r="1">
      <x v="7"/>
    </i>
    <i r="1">
      <x v="8"/>
    </i>
    <i r="1">
      <x v="9"/>
    </i>
    <i t="grand">
      <x/>
    </i>
  </rowItems>
  <colItems count="1">
    <i/>
  </colItems>
  <dataFields count="1">
    <dataField name="Sum of Difference" fld="9" baseField="0" baseItem="0"/>
  </dataFields>
  <formats count="4">
    <format dxfId="157">
      <pivotArea outline="0" collapsedLevelsAreSubtotals="1" fieldPosition="0"/>
    </format>
    <format dxfId="158">
      <pivotArea dataOnly="0" labelOnly="1" fieldPosition="0">
        <references count="1">
          <reference field="13" count="3">
            <x v="1"/>
            <x v="2"/>
            <x v="3"/>
          </reference>
        </references>
      </pivotArea>
    </format>
    <format dxfId="159">
      <pivotArea dataOnly="0" labelOnly="1" grandRow="1" outline="0" fieldPosition="0"/>
    </format>
    <format dxfId="160">
      <pivotArea grandRow="1" grandCol="1" outline="0" collapsedLevelsAreSubtotals="1" fieldPosition="0"/>
    </format>
  </formats>
  <chartFormats count="3">
    <chartFormat chart="18" format="12"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0"/>
          </reference>
        </references>
      </pivotArea>
    </chartFormat>
    <chartFormat chart="32"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3941629-4347-4A5B-A65D-5F6D6B5B7D5F}" name="PivotTable33"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H8:I11" firstHeaderRow="1" firstDataRow="1" firstDataCol="1"/>
  <pivotFields count="41">
    <pivotField dataField="1"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axis="axisRow" numFmtId="22" showAll="0">
      <items count="822">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9"/>
        <item x="100"/>
        <item x="316"/>
        <item x="102"/>
        <item x="101"/>
        <item x="104"/>
        <item x="103"/>
        <item x="105"/>
        <item x="317"/>
        <item x="106"/>
        <item x="318"/>
        <item x="107"/>
        <item x="320"/>
        <item x="321"/>
        <item x="319"/>
        <item x="114"/>
        <item x="323"/>
        <item x="325"/>
        <item x="324"/>
        <item x="326"/>
        <item x="115"/>
        <item x="327"/>
        <item x="328"/>
        <item x="117"/>
        <item x="0"/>
        <item x="1"/>
        <item x="2"/>
        <item x="3"/>
        <item x="4"/>
        <item x="5"/>
        <item x="6"/>
        <item x="7"/>
        <item x="8"/>
        <item x="9"/>
        <item x="10"/>
        <item x="11"/>
        <item x="12"/>
        <item x="13"/>
        <item x="14"/>
        <item x="15"/>
        <item x="16"/>
        <item x="17"/>
        <item x="18"/>
        <item x="19"/>
        <item x="20"/>
        <item x="36"/>
        <item x="21"/>
        <item x="22"/>
        <item x="23"/>
        <item x="24"/>
        <item x="25"/>
        <item x="26"/>
        <item x="27"/>
        <item x="28"/>
        <item x="29"/>
        <item x="30"/>
        <item x="31"/>
        <item x="32"/>
        <item x="33"/>
        <item x="34"/>
        <item x="35"/>
        <item x="37"/>
        <item x="38"/>
        <item x="39"/>
        <item x="40"/>
        <item x="41"/>
        <item x="42"/>
        <item x="43"/>
        <item x="44"/>
        <item x="45"/>
        <item x="46"/>
        <item x="47"/>
        <item x="48"/>
        <item x="108"/>
        <item x="109"/>
        <item x="110"/>
        <item x="111"/>
        <item x="112"/>
        <item x="322"/>
        <item x="113"/>
        <item x="116"/>
        <item x="119"/>
        <item x="329"/>
        <item x="330"/>
        <item x="120"/>
        <item x="331"/>
        <item x="334"/>
        <item x="335"/>
        <item x="121"/>
        <item x="336"/>
        <item x="122"/>
        <item x="123"/>
        <item x="124"/>
        <item x="125"/>
        <item x="126"/>
        <item x="337"/>
        <item x="127"/>
        <item x="128"/>
        <item x="338"/>
        <item x="339"/>
        <item x="129"/>
        <item x="96"/>
        <item x="314"/>
        <item x="315"/>
        <item x="97"/>
        <item x="98"/>
        <item x="332"/>
        <item x="333"/>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3"/>
        <item x="0"/>
        <item x="2"/>
        <item x="1"/>
        <item x="4"/>
        <item t="default"/>
      </items>
    </pivotField>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axis="axisRow" showAll="0" defaultSubtotal="0">
      <items count="14">
        <item h="1" sd="0" x="0"/>
        <item h="1" sd="0" x="1"/>
        <item h="1" sd="0" x="2"/>
        <item h="1" sd="0" x="3"/>
        <item h="1" sd="0" x="4"/>
        <item h="1" sd="0" x="5"/>
        <item h="1" sd="0" x="6"/>
        <item h="1" sd="0" x="7"/>
        <item h="1" sd="0" x="8"/>
        <item h="1" sd="0" x="9"/>
        <item sd="0" x="10"/>
        <item h="1" sd="0" x="11"/>
        <item h="1" sd="0" x="12"/>
        <item h="1" sd="0" x="13"/>
      </items>
    </pivotField>
    <pivotField axis="axisRow"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3">
    <field x="37"/>
    <field x="36"/>
    <field x="8"/>
  </rowFields>
  <rowItems count="3">
    <i>
      <x/>
    </i>
    <i r="1">
      <x v="10"/>
    </i>
    <i t="grand">
      <x/>
    </i>
  </rowItems>
  <colItems count="1">
    <i/>
  </colItems>
  <dataFields count="1">
    <dataField name="Count of WO#" fld="0" subtotal="count" baseField="35" baseItem="1"/>
  </dataFields>
  <chartFormats count="1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3">
          <reference field="4294967294" count="1" selected="0">
            <x v="0"/>
          </reference>
          <reference field="36" count="1" selected="0">
            <x v="1"/>
          </reference>
          <reference field="37" count="1" selected="0">
            <x v="0"/>
          </reference>
        </references>
      </pivotArea>
    </chartFormat>
    <chartFormat chart="3" format="4">
      <pivotArea type="data" outline="0" fieldPosition="0">
        <references count="3">
          <reference field="4294967294" count="1" selected="0">
            <x v="0"/>
          </reference>
          <reference field="36" count="1" selected="0">
            <x v="2"/>
          </reference>
          <reference field="37" count="1" selected="0">
            <x v="0"/>
          </reference>
        </references>
      </pivotArea>
    </chartFormat>
    <chartFormat chart="3" format="5">
      <pivotArea type="data" outline="0" fieldPosition="0">
        <references count="3">
          <reference field="4294967294" count="1" selected="0">
            <x v="0"/>
          </reference>
          <reference field="36" count="1" selected="0">
            <x v="3"/>
          </reference>
          <reference field="37" count="1" selected="0">
            <x v="0"/>
          </reference>
        </references>
      </pivotArea>
    </chartFormat>
    <chartFormat chart="3" format="6">
      <pivotArea type="data" outline="0" fieldPosition="0">
        <references count="3">
          <reference field="4294967294" count="1" selected="0">
            <x v="0"/>
          </reference>
          <reference field="36" count="1" selected="0">
            <x v="4"/>
          </reference>
          <reference field="37" count="1" selected="0">
            <x v="0"/>
          </reference>
        </references>
      </pivotArea>
    </chartFormat>
    <chartFormat chart="3" format="9">
      <pivotArea type="data" outline="0" fieldPosition="0">
        <references count="3">
          <reference field="4294967294" count="1" selected="0">
            <x v="0"/>
          </reference>
          <reference field="36" count="1" selected="0">
            <x v="5"/>
          </reference>
          <reference field="37" count="1" selected="0">
            <x v="0"/>
          </reference>
        </references>
      </pivotArea>
    </chartFormat>
    <chartFormat chart="3" format="10">
      <pivotArea type="data" outline="0" fieldPosition="0">
        <references count="3">
          <reference field="4294967294" count="1" selected="0">
            <x v="0"/>
          </reference>
          <reference field="36" count="1" selected="0">
            <x v="11"/>
          </reference>
          <reference field="37" count="1" selected="0">
            <x v="1"/>
          </reference>
        </references>
      </pivotArea>
    </chartFormat>
    <chartFormat chart="3" format="11">
      <pivotArea type="data" outline="0" fieldPosition="0">
        <references count="3">
          <reference field="4294967294" count="1" selected="0">
            <x v="0"/>
          </reference>
          <reference field="36" count="1" selected="0">
            <x v="12"/>
          </reference>
          <reference field="37" count="1" selected="0">
            <x v="1"/>
          </reference>
        </references>
      </pivotArea>
    </chartFormat>
    <chartFormat chart="3" format="12">
      <pivotArea type="data" outline="0" fieldPosition="0">
        <references count="3">
          <reference field="4294967294" count="1" selected="0">
            <x v="0"/>
          </reference>
          <reference field="36" count="1" selected="0">
            <x v="6"/>
          </reference>
          <reference field="37" count="1" selected="0">
            <x v="0"/>
          </reference>
        </references>
      </pivotArea>
    </chartFormat>
    <chartFormat chart="3" format="13">
      <pivotArea type="data" outline="0" fieldPosition="0">
        <references count="1">
          <reference field="4294967294" count="1" selected="0">
            <x v="0"/>
          </reference>
        </references>
      </pivotArea>
    </chartFormat>
    <chartFormat chart="3" format="14">
      <pivotArea type="data" outline="0" fieldPosition="0">
        <references count="3">
          <reference field="4294967294" count="1" selected="0">
            <x v="0"/>
          </reference>
          <reference field="36" count="1" selected="0">
            <x v="7"/>
          </reference>
          <reference field="37" count="1" selected="0">
            <x v="0"/>
          </reference>
        </references>
      </pivotArea>
    </chartFormat>
    <chartFormat chart="3" format="15">
      <pivotArea type="data" outline="0" fieldPosition="0">
        <references count="3">
          <reference field="4294967294" count="1" selected="0">
            <x v="0"/>
          </reference>
          <reference field="36" count="1" selected="0">
            <x v="8"/>
          </reference>
          <reference field="37" count="1" selected="0">
            <x v="0"/>
          </reference>
        </references>
      </pivotArea>
    </chartFormat>
    <chartFormat chart="3" format="16">
      <pivotArea type="data" outline="0" fieldPosition="0">
        <references count="3">
          <reference field="4294967294" count="1" selected="0">
            <x v="0"/>
          </reference>
          <reference field="36" count="1" selected="0">
            <x v="9"/>
          </reference>
          <reference field="37" count="1" selected="0">
            <x v="0"/>
          </reference>
        </references>
      </pivotArea>
    </chartFormat>
    <chartFormat chart="3" format="17">
      <pivotArea type="data" outline="0" fieldPosition="0">
        <references count="3">
          <reference field="4294967294" count="1" selected="0">
            <x v="0"/>
          </reference>
          <reference field="36" count="1" selected="0">
            <x v="10"/>
          </reference>
          <reference field="3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57AAFEDF-29EB-4382-BF8E-BEDFA59EA623}" name="PivotTable4"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11:V33" firstHeaderRow="0" firstDataRow="1" firstDataCol="1"/>
  <pivotFields count="41">
    <pivotField showAll="0"/>
    <pivotField axis="axisRow" showAll="0">
      <items count="58">
        <item x="38"/>
        <item m="1" x="56"/>
        <item x="31"/>
        <item x="17"/>
        <item x="3"/>
        <item x="1"/>
        <item x="32"/>
        <item x="25"/>
        <item x="20"/>
        <item x="26"/>
        <item x="22"/>
        <item x="35"/>
        <item x="29"/>
        <item x="15"/>
        <item x="6"/>
        <item x="28"/>
        <item x="14"/>
        <item x="19"/>
        <item x="27"/>
        <item x="18"/>
        <item x="12"/>
        <item x="7"/>
        <item x="24"/>
        <item x="36"/>
        <item x="21"/>
        <item x="23"/>
        <item x="9"/>
        <item x="30"/>
        <item x="16"/>
        <item x="5"/>
        <item x="2"/>
        <item x="0"/>
        <item x="8"/>
        <item x="13"/>
        <item x="11"/>
        <item x="10"/>
        <item x="37"/>
        <item x="4"/>
        <item x="39"/>
        <item x="40"/>
        <item x="33"/>
        <item x="42"/>
        <item x="34"/>
        <item x="41"/>
        <item x="43"/>
        <item x="44"/>
        <item x="45"/>
        <item x="46"/>
        <item x="47"/>
        <item x="48"/>
        <item x="49"/>
        <item x="50"/>
        <item x="51"/>
        <item x="52"/>
        <item x="53"/>
        <item x="54"/>
        <item x="55"/>
        <item t="default"/>
      </items>
    </pivotField>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0"/>
        <item x="1"/>
        <item x="4"/>
        <item x="5"/>
        <item x="7"/>
        <item x="6"/>
        <item x="2"/>
        <item x="3"/>
        <item x="8"/>
        <item x="9"/>
        <item x="13"/>
        <item x="14"/>
        <item x="10"/>
        <item x="15"/>
        <item x="11"/>
        <item x="12"/>
        <item x="16"/>
        <item x="17"/>
        <item x="18"/>
        <item x="19"/>
        <item x="20"/>
        <item x="21"/>
        <item x="22"/>
        <item x="23"/>
        <item x="25"/>
        <item x="24"/>
        <item x="26"/>
        <item x="27"/>
        <item x="28"/>
        <item x="29"/>
        <item x="30"/>
        <item x="31"/>
        <item x="32"/>
        <item x="33"/>
        <item x="35"/>
        <item x="34"/>
        <item x="36"/>
        <item x="37"/>
        <item x="38"/>
        <item x="39"/>
        <item x="40"/>
        <item x="41"/>
        <item x="42"/>
        <item x="43"/>
        <item x="44"/>
        <item x="45"/>
        <item x="46"/>
        <item x="47"/>
        <item x="48"/>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9"/>
        <item x="100"/>
        <item x="316"/>
        <item x="102"/>
        <item x="101"/>
        <item x="104"/>
        <item x="103"/>
        <item x="105"/>
        <item x="317"/>
        <item x="106"/>
        <item x="318"/>
        <item x="107"/>
        <item x="108"/>
        <item x="109"/>
        <item x="110"/>
        <item x="111"/>
        <item x="320"/>
        <item x="321"/>
        <item x="319"/>
        <item x="322"/>
        <item x="113"/>
        <item x="112"/>
        <item x="114"/>
        <item x="323"/>
        <item x="325"/>
        <item x="324"/>
        <item x="326"/>
        <item x="115"/>
        <item x="327"/>
        <item x="116"/>
        <item x="328"/>
        <item x="330"/>
        <item x="117"/>
        <item x="119"/>
        <item x="329"/>
        <item x="331"/>
        <item x="120"/>
        <item x="334"/>
        <item x="335"/>
        <item x="121"/>
        <item x="336"/>
        <item x="122"/>
        <item x="123"/>
        <item x="124"/>
        <item x="125"/>
        <item x="126"/>
        <item x="337"/>
        <item x="127"/>
        <item x="338"/>
        <item x="128"/>
        <item x="339"/>
        <item x="129"/>
        <item x="96"/>
        <item x="314"/>
        <item x="315"/>
        <item x="97"/>
        <item x="98"/>
        <item x="332"/>
        <item x="333"/>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m="1" x="4"/>
        <item x="2"/>
        <item x="3"/>
        <item x="0"/>
        <item x="1"/>
        <item t="default"/>
      </items>
    </pivotField>
    <pivotField showAll="0"/>
    <pivotField showAll="0"/>
    <pivotField showAll="0"/>
    <pivotField showAll="0"/>
    <pivotField showAll="0"/>
    <pivotField showAll="0"/>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1"/>
  </rowFields>
  <rowItems count="22">
    <i>
      <x v="3"/>
    </i>
    <i>
      <x v="4"/>
    </i>
    <i>
      <x v="5"/>
    </i>
    <i>
      <x v="6"/>
    </i>
    <i>
      <x v="8"/>
    </i>
    <i>
      <x v="12"/>
    </i>
    <i>
      <x v="13"/>
    </i>
    <i>
      <x v="20"/>
    </i>
    <i>
      <x v="22"/>
    </i>
    <i>
      <x v="23"/>
    </i>
    <i>
      <x v="24"/>
    </i>
    <i>
      <x v="25"/>
    </i>
    <i>
      <x v="26"/>
    </i>
    <i>
      <x v="27"/>
    </i>
    <i>
      <x v="29"/>
    </i>
    <i>
      <x v="31"/>
    </i>
    <i>
      <x v="32"/>
    </i>
    <i>
      <x v="33"/>
    </i>
    <i>
      <x v="34"/>
    </i>
    <i>
      <x v="35"/>
    </i>
    <i>
      <x v="56"/>
    </i>
    <i t="grand">
      <x/>
    </i>
  </rowItems>
  <colFields count="1">
    <field x="-2"/>
  </colFields>
  <colItems count="2">
    <i>
      <x/>
    </i>
    <i i="1">
      <x v="1"/>
    </i>
  </colItems>
  <dataFields count="2">
    <dataField name="Sum of Downtime (min.)" fld="13" baseField="0" baseItem="0"/>
    <dataField name="Count of Downtime (min.)2" fld="13"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468395FA-369C-4529-8FB5-BD7512F1605C}" name="PivotTable32"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8:B11" firstHeaderRow="1" firstDataRow="1" firstDataCol="1"/>
  <pivotFields count="41">
    <pivotField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9"/>
        <item x="100"/>
        <item x="316"/>
        <item x="102"/>
        <item x="101"/>
        <item x="104"/>
        <item x="103"/>
        <item x="105"/>
        <item x="317"/>
        <item x="106"/>
        <item x="318"/>
        <item x="107"/>
        <item x="320"/>
        <item x="321"/>
        <item x="319"/>
        <item x="114"/>
        <item x="323"/>
        <item x="325"/>
        <item x="324"/>
        <item x="326"/>
        <item x="115"/>
        <item x="327"/>
        <item x="328"/>
        <item x="117"/>
        <item x="0"/>
        <item x="1"/>
        <item x="2"/>
        <item x="3"/>
        <item x="4"/>
        <item x="5"/>
        <item x="6"/>
        <item x="7"/>
        <item x="8"/>
        <item x="9"/>
        <item x="10"/>
        <item x="11"/>
        <item x="12"/>
        <item x="13"/>
        <item x="14"/>
        <item x="15"/>
        <item x="16"/>
        <item x="17"/>
        <item x="18"/>
        <item x="19"/>
        <item x="20"/>
        <item x="36"/>
        <item x="21"/>
        <item x="22"/>
        <item x="23"/>
        <item x="24"/>
        <item x="25"/>
        <item x="26"/>
        <item x="27"/>
        <item x="28"/>
        <item x="29"/>
        <item x="30"/>
        <item x="31"/>
        <item x="32"/>
        <item x="33"/>
        <item x="34"/>
        <item x="35"/>
        <item x="37"/>
        <item x="38"/>
        <item x="39"/>
        <item x="40"/>
        <item x="41"/>
        <item x="42"/>
        <item x="43"/>
        <item x="44"/>
        <item x="45"/>
        <item x="46"/>
        <item x="47"/>
        <item x="48"/>
        <item x="108"/>
        <item x="109"/>
        <item x="110"/>
        <item x="111"/>
        <item x="112"/>
        <item x="322"/>
        <item x="113"/>
        <item x="116"/>
        <item x="119"/>
        <item x="329"/>
        <item x="330"/>
        <item x="120"/>
        <item x="331"/>
        <item x="334"/>
        <item x="335"/>
        <item x="121"/>
        <item x="336"/>
        <item x="122"/>
        <item x="123"/>
        <item x="124"/>
        <item x="125"/>
        <item x="126"/>
        <item x="337"/>
        <item x="127"/>
        <item x="128"/>
        <item x="338"/>
        <item x="339"/>
        <item x="129"/>
        <item x="96"/>
        <item x="314"/>
        <item x="315"/>
        <item x="97"/>
        <item x="98"/>
        <item x="332"/>
        <item x="333"/>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dataField="1"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3"/>
        <item x="0"/>
        <item x="2"/>
        <item x="1"/>
        <item x="4"/>
        <item t="default"/>
      </items>
    </pivotField>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axis="axisRow" showAll="0">
      <items count="15">
        <item h="1" x="0"/>
        <item h="1" x="1"/>
        <item h="1" x="2"/>
        <item h="1" x="3"/>
        <item h="1" x="4"/>
        <item h="1" x="5"/>
        <item h="1" x="6"/>
        <item h="1" x="7"/>
        <item h="1" x="8"/>
        <item h="1" x="9"/>
        <item x="10"/>
        <item h="1" x="11"/>
        <item h="1" x="12"/>
        <item h="1" x="13"/>
        <item t="default"/>
      </items>
    </pivotField>
    <pivotField axis="axisRow" showAll="0" sortType="ascending">
      <items count="5">
        <item h="1" x="0"/>
        <item h="1" x="3"/>
        <item h="1" x="1"/>
        <item x="2"/>
        <item t="default"/>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2">
    <field x="37"/>
    <field x="36"/>
  </rowFields>
  <rowItems count="3">
    <i>
      <x v="3"/>
    </i>
    <i r="1">
      <x v="10"/>
    </i>
    <i t="grand">
      <x/>
    </i>
  </rowItems>
  <colItems count="1">
    <i/>
  </colItems>
  <dataFields count="1">
    <dataField name="Sum of Downtime (hr.)" fld="10"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45194FD7-901C-4E0C-9C33-0FABE38DA8F3}" name="PivotTable1" cacheId="468" applyNumberFormats="0" applyBorderFormats="0" applyFontFormats="0" applyPatternFormats="0" applyAlignmentFormats="0" applyWidthHeightFormats="1" dataCaption="Values" tag="d663c7aa-243a-4338-b0bb-cd98bfd48cf3" updatedVersion="8" minRefreshableVersion="3" subtotalHiddenItems="1" itemPrintTitles="1" createdVersion="8" indent="0" outline="1" outlineData="1" multipleFieldFilters="0" chartFormat="1">
  <location ref="N8:O16" firstHeaderRow="1" firstDataRow="1" firstDataCol="1"/>
  <pivotFields count="4">
    <pivotField axis="axisRow" allDrilled="1" subtotalTop="0" showAll="0" dataSourceSort="1" defaultSubtotal="0">
      <items count="7">
        <item c="1" x="0"/>
        <item c="1" x="1"/>
        <item c="1" x="2"/>
        <item c="1" x="3"/>
        <item c="1" x="4"/>
        <item c="1" x="5"/>
        <item c="1" x="6"/>
      </items>
    </pivotField>
    <pivotField axis="axisRow" subtotalTop="0" showAll="0" dataSourceSort="1"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WO Type" fld="2"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que_Data].[WO Type].&amp;[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MEA Pre-Final v1.xlsx!Unique_Data">
        <x15:activeTabTopLevelEntity name="[Uniqu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5C23045E-170D-4D85-86E3-F7AFFF39317C}" name="PivotTable41" cacheId="469" applyNumberFormats="0" applyBorderFormats="0" applyFontFormats="0" applyPatternFormats="0" applyAlignmentFormats="0" applyWidthHeightFormats="1" dataCaption="Values" tag="0b58510c-1e39-4e51-9d6c-a2735b9bfd5a" updatedVersion="8" minRefreshableVersion="3" useAutoFormatting="1" subtotalHiddenItems="1" itemPrintTitles="1" createdVersion="8" indent="0" outline="1" outlineData="1" multipleFieldFilters="0" chartFormat="7">
  <location ref="N25:O28" firstHeaderRow="1"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s>
  <rowFields count="1">
    <field x="0"/>
  </rowFields>
  <rowItems count="3">
    <i>
      <x/>
    </i>
    <i>
      <x v="1"/>
    </i>
    <i t="grand">
      <x/>
    </i>
  </rowItems>
  <colItems count="1">
    <i/>
  </colItems>
  <dataFields count="1">
    <dataField name="Count of WO#" fld="1" subtotal="count"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0" count="1" selected="0">
            <x v="0"/>
          </reference>
        </references>
      </pivotArea>
    </chartFormat>
    <chartFormat chart="3" format="14">
      <pivotArea type="data" outline="0" fieldPosition="0">
        <references count="2">
          <reference field="4294967294" count="1" selected="0">
            <x v="0"/>
          </reference>
          <reference field="0" count="1" selected="0">
            <x v="1"/>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que_Data].[WO Type].&amp;[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Count of WO#"/>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MEA Pre-Final v1.xlsx!Unique_Data">
        <x15:activeTabTopLevelEntity name="[Uniqu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72D85563-60B3-4B6E-9834-1E7C1264C524}" name="PivotTable34"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25:B36" firstHeaderRow="1" firstDataRow="1" firstDataCol="1"/>
  <pivotFields count="41">
    <pivotField showAll="0"/>
    <pivotField axis="axisRow" showAll="0" measureFilter="1" sortType="descending">
      <items count="58">
        <item x="38"/>
        <item x="31"/>
        <item x="3"/>
        <item x="1"/>
        <item x="32"/>
        <item x="25"/>
        <item x="20"/>
        <item x="26"/>
        <item x="22"/>
        <item x="35"/>
        <item x="29"/>
        <item x="15"/>
        <item x="6"/>
        <item x="28"/>
        <item x="19"/>
        <item x="27"/>
        <item x="18"/>
        <item x="12"/>
        <item x="24"/>
        <item x="36"/>
        <item x="21"/>
        <item x="23"/>
        <item x="9"/>
        <item x="30"/>
        <item x="5"/>
        <item x="2"/>
        <item x="0"/>
        <item x="8"/>
        <item x="13"/>
        <item x="11"/>
        <item x="10"/>
        <item x="37"/>
        <item x="39"/>
        <item x="40"/>
        <item x="4"/>
        <item x="7"/>
        <item x="16"/>
        <item x="14"/>
        <item x="17"/>
        <item m="1" x="56"/>
        <item x="33"/>
        <item x="42"/>
        <item x="34"/>
        <item x="41"/>
        <item x="43"/>
        <item x="44"/>
        <item x="45"/>
        <item x="46"/>
        <item x="47"/>
        <item x="48"/>
        <item x="49"/>
        <item x="50"/>
        <item x="51"/>
        <item x="52"/>
        <item x="53"/>
        <item x="54"/>
        <item x="55"/>
        <item t="default"/>
      </items>
      <autoSortScope>
        <pivotArea dataOnly="0" outline="0" fieldPosition="0">
          <references count="1">
            <reference field="4294967294" count="1" selected="0">
              <x v="0"/>
            </reference>
          </references>
        </pivotArea>
      </autoSortScope>
    </pivotField>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9"/>
        <item x="100"/>
        <item x="316"/>
        <item x="102"/>
        <item x="101"/>
        <item x="104"/>
        <item x="103"/>
        <item x="105"/>
        <item x="317"/>
        <item x="106"/>
        <item x="318"/>
        <item x="107"/>
        <item x="320"/>
        <item x="321"/>
        <item x="319"/>
        <item x="114"/>
        <item x="323"/>
        <item x="325"/>
        <item x="324"/>
        <item x="326"/>
        <item x="115"/>
        <item x="327"/>
        <item x="328"/>
        <item x="117"/>
        <item x="0"/>
        <item x="1"/>
        <item x="2"/>
        <item x="3"/>
        <item x="4"/>
        <item x="5"/>
        <item x="6"/>
        <item x="7"/>
        <item x="8"/>
        <item x="9"/>
        <item x="10"/>
        <item x="11"/>
        <item x="12"/>
        <item x="13"/>
        <item x="14"/>
        <item x="15"/>
        <item x="16"/>
        <item x="17"/>
        <item x="18"/>
        <item x="19"/>
        <item x="20"/>
        <item x="36"/>
        <item x="21"/>
        <item x="22"/>
        <item x="23"/>
        <item x="24"/>
        <item x="25"/>
        <item x="26"/>
        <item x="27"/>
        <item x="28"/>
        <item x="29"/>
        <item x="30"/>
        <item x="31"/>
        <item x="32"/>
        <item x="33"/>
        <item x="34"/>
        <item x="35"/>
        <item x="37"/>
        <item x="38"/>
        <item x="39"/>
        <item x="40"/>
        <item x="41"/>
        <item x="42"/>
        <item x="43"/>
        <item x="44"/>
        <item x="45"/>
        <item x="46"/>
        <item x="47"/>
        <item x="48"/>
        <item x="108"/>
        <item x="109"/>
        <item x="110"/>
        <item x="111"/>
        <item x="112"/>
        <item x="322"/>
        <item x="113"/>
        <item x="116"/>
        <item x="119"/>
        <item x="329"/>
        <item x="330"/>
        <item x="120"/>
        <item x="331"/>
        <item x="334"/>
        <item x="335"/>
        <item x="121"/>
        <item x="336"/>
        <item x="122"/>
        <item x="123"/>
        <item x="124"/>
        <item x="125"/>
        <item x="126"/>
        <item x="337"/>
        <item x="127"/>
        <item x="128"/>
        <item x="338"/>
        <item x="339"/>
        <item x="129"/>
        <item x="96"/>
        <item x="314"/>
        <item x="315"/>
        <item x="97"/>
        <item x="98"/>
        <item x="332"/>
        <item x="333"/>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dataField="1"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3"/>
        <item x="0"/>
        <item x="2"/>
        <item x="1"/>
        <item x="4"/>
        <item t="default"/>
      </items>
    </pivotField>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1"/>
  </rowFields>
  <rowItems count="11">
    <i>
      <x v="29"/>
    </i>
    <i>
      <x v="18"/>
    </i>
    <i>
      <x v="17"/>
    </i>
    <i>
      <x v="26"/>
    </i>
    <i>
      <x v="24"/>
    </i>
    <i>
      <x v="21"/>
    </i>
    <i>
      <x v="4"/>
    </i>
    <i>
      <x v="19"/>
    </i>
    <i>
      <x v="28"/>
    </i>
    <i>
      <x v="10"/>
    </i>
    <i t="grand">
      <x/>
    </i>
  </rowItems>
  <colItems count="1">
    <i/>
  </colItems>
  <dataFields count="1">
    <dataField name="Sum of Downtime (hr.)" fld="10" baseField="0" baseItem="0"/>
  </dataFields>
  <chartFormats count="37">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22"/>
          </reference>
        </references>
      </pivotArea>
    </chartFormat>
    <chartFormat chart="3" format="4">
      <pivotArea type="data" outline="0" fieldPosition="0">
        <references count="2">
          <reference field="4294967294" count="1" selected="0">
            <x v="0"/>
          </reference>
          <reference field="1" count="1" selected="0">
            <x v="27"/>
          </reference>
        </references>
      </pivotArea>
    </chartFormat>
    <chartFormat chart="3" format="5">
      <pivotArea type="data" outline="0" fieldPosition="0">
        <references count="2">
          <reference field="4294967294" count="1" selected="0">
            <x v="0"/>
          </reference>
          <reference field="1" count="1" selected="0">
            <x v="13"/>
          </reference>
        </references>
      </pivotArea>
    </chartFormat>
    <chartFormat chart="3" format="6">
      <pivotArea type="data" outline="0" fieldPosition="0">
        <references count="2">
          <reference field="4294967294" count="1" selected="0">
            <x v="0"/>
          </reference>
          <reference field="1" count="1" selected="0">
            <x v="8"/>
          </reference>
        </references>
      </pivotArea>
    </chartFormat>
    <chartFormat chart="3" format="7">
      <pivotArea type="data" outline="0" fieldPosition="0">
        <references count="2">
          <reference field="4294967294" count="1" selected="0">
            <x v="0"/>
          </reference>
          <reference field="1" count="1" selected="0">
            <x v="21"/>
          </reference>
        </references>
      </pivotArea>
    </chartFormat>
    <chartFormat chart="3" format="8">
      <pivotArea type="data" outline="0" fieldPosition="0">
        <references count="2">
          <reference field="4294967294" count="1" selected="0">
            <x v="0"/>
          </reference>
          <reference field="1" count="1" selected="0">
            <x v="18"/>
          </reference>
        </references>
      </pivotArea>
    </chartFormat>
    <chartFormat chart="3" format="9">
      <pivotArea type="data" outline="0" fieldPosition="0">
        <references count="2">
          <reference field="4294967294" count="1" selected="0">
            <x v="0"/>
          </reference>
          <reference field="1" count="1" selected="0">
            <x v="25"/>
          </reference>
        </references>
      </pivotArea>
    </chartFormat>
    <chartFormat chart="3" format="10">
      <pivotArea type="data" outline="0" fieldPosition="0">
        <references count="2">
          <reference field="4294967294" count="1" selected="0">
            <x v="0"/>
          </reference>
          <reference field="1" count="1" selected="0">
            <x v="28"/>
          </reference>
        </references>
      </pivotArea>
    </chartFormat>
    <chartFormat chart="3" format="11">
      <pivotArea type="data" outline="0" fieldPosition="0">
        <references count="2">
          <reference field="4294967294" count="1" selected="0">
            <x v="0"/>
          </reference>
          <reference field="1" count="1" selected="0">
            <x v="16"/>
          </reference>
        </references>
      </pivotArea>
    </chartFormat>
    <chartFormat chart="3" format="12">
      <pivotArea type="data" outline="0" fieldPosition="0">
        <references count="2">
          <reference field="4294967294" count="1" selected="0">
            <x v="0"/>
          </reference>
          <reference field="1" count="1" selected="0">
            <x v="12"/>
          </reference>
        </references>
      </pivotArea>
    </chartFormat>
    <chartFormat chart="3" format="13">
      <pivotArea type="data" outline="0" fieldPosition="0">
        <references count="2">
          <reference field="4294967294" count="1" selected="0">
            <x v="0"/>
          </reference>
          <reference field="1" count="1" selected="0">
            <x v="3"/>
          </reference>
        </references>
      </pivotArea>
    </chartFormat>
    <chartFormat chart="3" format="14">
      <pivotArea type="data" outline="0" fieldPosition="0">
        <references count="2">
          <reference field="4294967294" count="1" selected="0">
            <x v="0"/>
          </reference>
          <reference field="1" count="1" selected="0">
            <x v="26"/>
          </reference>
        </references>
      </pivotArea>
    </chartFormat>
    <chartFormat chart="3" format="15">
      <pivotArea type="data" outline="0" fieldPosition="0">
        <references count="2">
          <reference field="4294967294" count="1" selected="0">
            <x v="0"/>
          </reference>
          <reference field="1" count="1" selected="0">
            <x v="38"/>
          </reference>
        </references>
      </pivotArea>
    </chartFormat>
    <chartFormat chart="3" format="16">
      <pivotArea type="data" outline="0" fieldPosition="0">
        <references count="2">
          <reference field="4294967294" count="1" selected="0">
            <x v="0"/>
          </reference>
          <reference field="1" count="1" selected="0">
            <x v="2"/>
          </reference>
        </references>
      </pivotArea>
    </chartFormat>
    <chartFormat chart="3" format="18">
      <pivotArea type="data" outline="0" fieldPosition="0">
        <references count="2">
          <reference field="4294967294" count="1" selected="0">
            <x v="0"/>
          </reference>
          <reference field="1" count="1" selected="0">
            <x v="19"/>
          </reference>
        </references>
      </pivotArea>
    </chartFormat>
    <chartFormat chart="3" format="19">
      <pivotArea type="data" outline="0" fieldPosition="0">
        <references count="2">
          <reference field="4294967294" count="1" selected="0">
            <x v="0"/>
          </reference>
          <reference field="1" count="1" selected="0">
            <x v="17"/>
          </reference>
        </references>
      </pivotArea>
    </chartFormat>
    <chartFormat chart="3" format="20">
      <pivotArea type="data" outline="0" fieldPosition="0">
        <references count="2">
          <reference field="4294967294" count="1" selected="0">
            <x v="0"/>
          </reference>
          <reference field="1" count="1" selected="0">
            <x v="23"/>
          </reference>
        </references>
      </pivotArea>
    </chartFormat>
    <chartFormat chart="3" format="21">
      <pivotArea type="data" outline="0" fieldPosition="0">
        <references count="2">
          <reference field="4294967294" count="1" selected="0">
            <x v="0"/>
          </reference>
          <reference field="1" count="1" selected="0">
            <x v="31"/>
          </reference>
        </references>
      </pivotArea>
    </chartFormat>
    <chartFormat chart="3" format="22">
      <pivotArea type="data" outline="0" fieldPosition="0">
        <references count="2">
          <reference field="4294967294" count="1" selected="0">
            <x v="0"/>
          </reference>
          <reference field="1" count="1" selected="0">
            <x v="5"/>
          </reference>
        </references>
      </pivotArea>
    </chartFormat>
    <chartFormat chart="3" format="23">
      <pivotArea type="data" outline="0" fieldPosition="0">
        <references count="2">
          <reference field="4294967294" count="1" selected="0">
            <x v="0"/>
          </reference>
          <reference field="1" count="1" selected="0">
            <x v="14"/>
          </reference>
        </references>
      </pivotArea>
    </chartFormat>
    <chartFormat chart="3" format="24">
      <pivotArea type="data" outline="0" fieldPosition="0">
        <references count="2">
          <reference field="4294967294" count="1" selected="0">
            <x v="0"/>
          </reference>
          <reference field="1" count="1" selected="0">
            <x v="29"/>
          </reference>
        </references>
      </pivotArea>
    </chartFormat>
    <chartFormat chart="3" format="25">
      <pivotArea type="data" outline="0" fieldPosition="0">
        <references count="2">
          <reference field="4294967294" count="1" selected="0">
            <x v="0"/>
          </reference>
          <reference field="1" count="1" selected="0">
            <x v="24"/>
          </reference>
        </references>
      </pivotArea>
    </chartFormat>
    <chartFormat chart="3" format="26">
      <pivotArea type="data" outline="0" fieldPosition="0">
        <references count="2">
          <reference field="4294967294" count="1" selected="0">
            <x v="0"/>
          </reference>
          <reference field="1" count="1" selected="0">
            <x v="30"/>
          </reference>
        </references>
      </pivotArea>
    </chartFormat>
    <chartFormat chart="3" format="27">
      <pivotArea type="data" outline="0" fieldPosition="0">
        <references count="2">
          <reference field="4294967294" count="1" selected="0">
            <x v="0"/>
          </reference>
          <reference field="1" count="1" selected="0">
            <x v="1"/>
          </reference>
        </references>
      </pivotArea>
    </chartFormat>
    <chartFormat chart="3" format="28">
      <pivotArea type="data" outline="0" fieldPosition="0">
        <references count="2">
          <reference field="4294967294" count="1" selected="0">
            <x v="0"/>
          </reference>
          <reference field="1" count="1" selected="0">
            <x v="15"/>
          </reference>
        </references>
      </pivotArea>
    </chartFormat>
    <chartFormat chart="3" format="29">
      <pivotArea type="data" outline="0" fieldPosition="0">
        <references count="2">
          <reference field="4294967294" count="1" selected="0">
            <x v="0"/>
          </reference>
          <reference field="1" count="1" selected="0">
            <x v="9"/>
          </reference>
        </references>
      </pivotArea>
    </chartFormat>
    <chartFormat chart="3" format="30">
      <pivotArea type="data" outline="0" fieldPosition="0">
        <references count="2">
          <reference field="4294967294" count="1" selected="0">
            <x v="0"/>
          </reference>
          <reference field="1" count="1" selected="0">
            <x v="4"/>
          </reference>
        </references>
      </pivotArea>
    </chartFormat>
    <chartFormat chart="3" format="31">
      <pivotArea type="data" outline="0" fieldPosition="0">
        <references count="2">
          <reference field="4294967294" count="1" selected="0">
            <x v="0"/>
          </reference>
          <reference field="1" count="1" selected="0">
            <x v="7"/>
          </reference>
        </references>
      </pivotArea>
    </chartFormat>
    <chartFormat chart="3" format="32">
      <pivotArea type="data" outline="0" fieldPosition="0">
        <references count="2">
          <reference field="4294967294" count="1" selected="0">
            <x v="0"/>
          </reference>
          <reference field="1" count="1" selected="0">
            <x v="44"/>
          </reference>
        </references>
      </pivotArea>
    </chartFormat>
    <chartFormat chart="3" format="33">
      <pivotArea type="data" outline="0" fieldPosition="0">
        <references count="2">
          <reference field="4294967294" count="1" selected="0">
            <x v="0"/>
          </reference>
          <reference field="1" count="1" selected="0">
            <x v="41"/>
          </reference>
        </references>
      </pivotArea>
    </chartFormat>
    <chartFormat chart="3" format="35">
      <pivotArea type="data" outline="0" fieldPosition="0">
        <references count="2">
          <reference field="4294967294" count="1" selected="0">
            <x v="0"/>
          </reference>
          <reference field="1" count="1" selected="0">
            <x v="10"/>
          </reference>
        </references>
      </pivotArea>
    </chartFormat>
    <chartFormat chart="3" format="36">
      <pivotArea type="data" outline="0" fieldPosition="0">
        <references count="1">
          <reference field="4294967294" count="1" selected="0">
            <x v="0"/>
          </reference>
        </references>
      </pivotArea>
    </chartFormat>
    <chartFormat chart="3" format="37">
      <pivotArea type="data" outline="0" fieldPosition="0">
        <references count="2">
          <reference field="4294967294" count="1" selected="0">
            <x v="0"/>
          </reference>
          <reference field="1" count="1" selected="0">
            <x v="46"/>
          </reference>
        </references>
      </pivotArea>
    </chartFormat>
    <chartFormat chart="3" format="38">
      <pivotArea type="data" outline="0" fieldPosition="0">
        <references count="2">
          <reference field="4294967294" count="1" selected="0">
            <x v="0"/>
          </reference>
          <reference field="1" count="1" selected="0">
            <x v="20"/>
          </reference>
        </references>
      </pivotArea>
    </chartFormat>
    <chartFormat chart="3" format="39">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9BA0E9AF-614D-428B-8174-5B4E8C538FE8}" name="PivotTable35"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H25:I36" firstHeaderRow="1" firstDataRow="1" firstDataCol="1"/>
  <pivotFields count="41">
    <pivotField showAll="0"/>
    <pivotField showAll="0"/>
    <pivotField showAll="0">
      <items count="9">
        <item x="5"/>
        <item m="1" x="7"/>
        <item x="3"/>
        <item x="1"/>
        <item x="6"/>
        <item x="0"/>
        <item x="4"/>
        <item x="2"/>
        <item t="default"/>
      </items>
    </pivotField>
    <pivotField numFmtId="14" showAll="0"/>
    <pivotField showAll="0">
      <items count="3">
        <item x="0"/>
        <item x="1"/>
        <item t="default"/>
      </items>
    </pivotField>
    <pivotField showAll="0"/>
    <pivotField showAll="0"/>
    <pivotField showAll="0"/>
    <pivotField numFmtId="22" showAll="0">
      <items count="822">
        <item x="138"/>
        <item x="141"/>
        <item x="188"/>
        <item x="186"/>
        <item x="224"/>
        <item x="225"/>
        <item x="49"/>
        <item x="228"/>
        <item x="231"/>
        <item x="229"/>
        <item x="230"/>
        <item x="232"/>
        <item x="227"/>
        <item x="233"/>
        <item x="234"/>
        <item x="226"/>
        <item x="235"/>
        <item x="236"/>
        <item x="237"/>
        <item x="238"/>
        <item x="240"/>
        <item x="239"/>
        <item x="50"/>
        <item x="51"/>
        <item x="52"/>
        <item x="242"/>
        <item x="54"/>
        <item x="55"/>
        <item x="250"/>
        <item x="243"/>
        <item x="244"/>
        <item x="56"/>
        <item x="57"/>
        <item x="58"/>
        <item x="59"/>
        <item x="245"/>
        <item x="60"/>
        <item x="246"/>
        <item x="247"/>
        <item x="248"/>
        <item x="249"/>
        <item x="61"/>
        <item x="251"/>
        <item x="252"/>
        <item x="254"/>
        <item x="253"/>
        <item x="255"/>
        <item x="256"/>
        <item x="62"/>
        <item x="63"/>
        <item x="257"/>
        <item x="260"/>
        <item x="258"/>
        <item x="259"/>
        <item x="66"/>
        <item x="67"/>
        <item x="261"/>
        <item x="64"/>
        <item x="65"/>
        <item x="68"/>
        <item x="262"/>
        <item x="69"/>
        <item x="263"/>
        <item x="265"/>
        <item x="70"/>
        <item x="266"/>
        <item x="264"/>
        <item x="268"/>
        <item x="71"/>
        <item x="269"/>
        <item x="267"/>
        <item x="270"/>
        <item x="72"/>
        <item x="272"/>
        <item x="271"/>
        <item x="273"/>
        <item x="73"/>
        <item x="74"/>
        <item x="274"/>
        <item x="275"/>
        <item x="276"/>
        <item x="277"/>
        <item x="279"/>
        <item x="278"/>
        <item x="75"/>
        <item x="76"/>
        <item x="281"/>
        <item x="77"/>
        <item x="282"/>
        <item x="78"/>
        <item x="283"/>
        <item x="284"/>
        <item x="285"/>
        <item x="80"/>
        <item x="81"/>
        <item x="288"/>
        <item x="286"/>
        <item x="289"/>
        <item x="290"/>
        <item x="291"/>
        <item x="82"/>
        <item x="292"/>
        <item x="293"/>
        <item x="83"/>
        <item x="294"/>
        <item x="84"/>
        <item x="296"/>
        <item x="298"/>
        <item x="295"/>
        <item x="297"/>
        <item x="299"/>
        <item x="300"/>
        <item x="86"/>
        <item x="87"/>
        <item x="301"/>
        <item x="302"/>
        <item x="303"/>
        <item x="304"/>
        <item x="85"/>
        <item x="305"/>
        <item x="306"/>
        <item x="307"/>
        <item x="308"/>
        <item x="88"/>
        <item x="309"/>
        <item x="89"/>
        <item x="90"/>
        <item x="91"/>
        <item x="310"/>
        <item x="92"/>
        <item x="311"/>
        <item x="93"/>
        <item x="94"/>
        <item x="312"/>
        <item x="95"/>
        <item x="313"/>
        <item x="99"/>
        <item x="100"/>
        <item x="316"/>
        <item x="102"/>
        <item x="101"/>
        <item x="104"/>
        <item x="103"/>
        <item x="105"/>
        <item x="317"/>
        <item x="106"/>
        <item x="318"/>
        <item x="107"/>
        <item x="320"/>
        <item x="321"/>
        <item x="319"/>
        <item x="114"/>
        <item x="323"/>
        <item x="325"/>
        <item x="324"/>
        <item x="326"/>
        <item x="115"/>
        <item x="327"/>
        <item x="328"/>
        <item x="117"/>
        <item x="0"/>
        <item x="1"/>
        <item x="2"/>
        <item x="3"/>
        <item x="4"/>
        <item x="5"/>
        <item x="6"/>
        <item x="7"/>
        <item x="8"/>
        <item x="9"/>
        <item x="10"/>
        <item x="11"/>
        <item x="12"/>
        <item x="13"/>
        <item x="14"/>
        <item x="15"/>
        <item x="16"/>
        <item x="17"/>
        <item x="18"/>
        <item x="19"/>
        <item x="20"/>
        <item x="36"/>
        <item x="21"/>
        <item x="22"/>
        <item x="23"/>
        <item x="24"/>
        <item x="25"/>
        <item x="26"/>
        <item x="27"/>
        <item x="28"/>
        <item x="29"/>
        <item x="30"/>
        <item x="31"/>
        <item x="32"/>
        <item x="33"/>
        <item x="34"/>
        <item x="35"/>
        <item x="37"/>
        <item x="38"/>
        <item x="39"/>
        <item x="40"/>
        <item x="41"/>
        <item x="42"/>
        <item x="43"/>
        <item x="44"/>
        <item x="45"/>
        <item x="46"/>
        <item x="47"/>
        <item x="48"/>
        <item x="108"/>
        <item x="109"/>
        <item x="110"/>
        <item x="111"/>
        <item x="112"/>
        <item x="322"/>
        <item x="113"/>
        <item x="116"/>
        <item x="119"/>
        <item x="329"/>
        <item x="330"/>
        <item x="120"/>
        <item x="331"/>
        <item x="334"/>
        <item x="335"/>
        <item x="121"/>
        <item x="336"/>
        <item x="122"/>
        <item x="123"/>
        <item x="124"/>
        <item x="125"/>
        <item x="126"/>
        <item x="337"/>
        <item x="127"/>
        <item x="128"/>
        <item x="338"/>
        <item x="339"/>
        <item x="129"/>
        <item x="96"/>
        <item x="314"/>
        <item x="315"/>
        <item x="97"/>
        <item x="98"/>
        <item x="332"/>
        <item x="333"/>
        <item x="340"/>
        <item x="341"/>
        <item x="342"/>
        <item x="343"/>
        <item x="344"/>
        <item x="345"/>
        <item x="130"/>
        <item x="131"/>
        <item x="346"/>
        <item x="347"/>
        <item x="132"/>
        <item x="133"/>
        <item x="134"/>
        <item x="348"/>
        <item x="136"/>
        <item x="137"/>
        <item x="139"/>
        <item x="140"/>
        <item x="142"/>
        <item x="143"/>
        <item x="144"/>
        <item x="145"/>
        <item x="355"/>
        <item x="356"/>
        <item x="357"/>
        <item x="358"/>
        <item x="359"/>
        <item x="360"/>
        <item x="361"/>
        <item x="362"/>
        <item x="146"/>
        <item x="363"/>
        <item x="364"/>
        <item x="365"/>
        <item x="366"/>
        <item x="367"/>
        <item x="147"/>
        <item x="148"/>
        <item x="368"/>
        <item x="369"/>
        <item x="370"/>
        <item x="371"/>
        <item x="372"/>
        <item x="149"/>
        <item x="150"/>
        <item x="373"/>
        <item x="374"/>
        <item x="151"/>
        <item x="152"/>
        <item x="375"/>
        <item x="376"/>
        <item x="377"/>
        <item x="378"/>
        <item x="153"/>
        <item x="154"/>
        <item x="379"/>
        <item x="155"/>
        <item x="156"/>
        <item x="380"/>
        <item x="381"/>
        <item x="349"/>
        <item x="350"/>
        <item x="351"/>
        <item x="135"/>
        <item x="352"/>
        <item x="353"/>
        <item x="354"/>
        <item x="382"/>
        <item x="157"/>
        <item x="383"/>
        <item x="158"/>
        <item x="159"/>
        <item x="384"/>
        <item x="161"/>
        <item x="162"/>
        <item x="385"/>
        <item x="386"/>
        <item x="387"/>
        <item x="163"/>
        <item x="165"/>
        <item x="388"/>
        <item x="389"/>
        <item x="166"/>
        <item x="167"/>
        <item x="168"/>
        <item x="169"/>
        <item x="390"/>
        <item x="391"/>
        <item x="170"/>
        <item x="392"/>
        <item x="171"/>
        <item x="172"/>
        <item x="173"/>
        <item x="174"/>
        <item x="175"/>
        <item x="393"/>
        <item x="176"/>
        <item x="177"/>
        <item x="178"/>
        <item x="394"/>
        <item x="179"/>
        <item x="180"/>
        <item x="395"/>
        <item x="396"/>
        <item x="183"/>
        <item x="181"/>
        <item x="397"/>
        <item x="182"/>
        <item x="398"/>
        <item x="184"/>
        <item x="399"/>
        <item x="185"/>
        <item x="400"/>
        <item x="401"/>
        <item x="402"/>
        <item x="187"/>
        <item x="189"/>
        <item x="403"/>
        <item x="404"/>
        <item x="405"/>
        <item x="406"/>
        <item x="407"/>
        <item x="408"/>
        <item x="190"/>
        <item x="191"/>
        <item x="409"/>
        <item x="192"/>
        <item x="193"/>
        <item x="410"/>
        <item x="194"/>
        <item x="195"/>
        <item x="411"/>
        <item x="196"/>
        <item x="412"/>
        <item x="413"/>
        <item x="414"/>
        <item x="216"/>
        <item x="415"/>
        <item x="197"/>
        <item x="198"/>
        <item x="199"/>
        <item x="200"/>
        <item x="201"/>
        <item x="202"/>
        <item x="203"/>
        <item x="416"/>
        <item x="204"/>
        <item x="205"/>
        <item x="206"/>
        <item x="207"/>
        <item x="417"/>
        <item x="418"/>
        <item x="419"/>
        <item x="208"/>
        <item x="209"/>
        <item x="210"/>
        <item x="211"/>
        <item x="212"/>
        <item x="420"/>
        <item x="213"/>
        <item x="214"/>
        <item x="215"/>
        <item x="217"/>
        <item x="218"/>
        <item x="421"/>
        <item x="220"/>
        <item x="422"/>
        <item x="221"/>
        <item x="222"/>
        <item x="223"/>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88"/>
        <item x="580"/>
        <item x="581"/>
        <item x="582"/>
        <item x="583"/>
        <item x="584"/>
        <item x="585"/>
        <item x="586"/>
        <item x="587"/>
        <item x="571"/>
        <item x="572"/>
        <item x="573"/>
        <item x="574"/>
        <item x="575"/>
        <item x="576"/>
        <item x="577"/>
        <item x="578"/>
        <item x="579"/>
        <item x="561"/>
        <item x="562"/>
        <item x="563"/>
        <item x="564"/>
        <item x="565"/>
        <item x="566"/>
        <item x="567"/>
        <item x="568"/>
        <item x="569"/>
        <item x="570"/>
        <item x="544"/>
        <item x="545"/>
        <item x="546"/>
        <item x="547"/>
        <item x="542"/>
        <item x="548"/>
        <item x="549"/>
        <item x="550"/>
        <item x="551"/>
        <item x="552"/>
        <item x="553"/>
        <item x="554"/>
        <item x="555"/>
        <item x="556"/>
        <item x="557"/>
        <item x="558"/>
        <item x="559"/>
        <item x="560"/>
        <item x="543"/>
        <item x="591"/>
        <item x="592"/>
        <item x="593"/>
        <item x="594"/>
        <item x="595"/>
        <item x="589"/>
        <item x="590"/>
        <item x="79"/>
        <item x="287"/>
        <item x="280"/>
        <item x="53"/>
        <item x="241"/>
        <item x="596"/>
        <item x="597"/>
        <item x="598"/>
        <item x="599"/>
        <item x="600"/>
        <item x="601"/>
        <item x="602"/>
        <item x="118"/>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5"/>
        <item x="676"/>
        <item x="677"/>
        <item x="678"/>
        <item x="679"/>
        <item x="680"/>
        <item x="681"/>
        <item x="682"/>
        <item x="683"/>
        <item x="684"/>
        <item x="685"/>
        <item x="670"/>
        <item x="671"/>
        <item x="672"/>
        <item x="673"/>
        <item x="674"/>
        <item x="686"/>
        <item x="687"/>
        <item x="688"/>
        <item x="689"/>
        <item x="690"/>
        <item x="691"/>
        <item x="692"/>
        <item x="693"/>
        <item x="694"/>
        <item x="695"/>
        <item x="696"/>
        <item x="697"/>
        <item x="698"/>
        <item x="700"/>
        <item x="701"/>
        <item x="702"/>
        <item x="703"/>
        <item x="704"/>
        <item x="705"/>
        <item x="706"/>
        <item x="707"/>
        <item x="708"/>
        <item x="709"/>
        <item x="710"/>
        <item x="711"/>
        <item x="712"/>
        <item x="713"/>
        <item x="714"/>
        <item x="160"/>
        <item x="164"/>
        <item x="699"/>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219"/>
        <item x="799"/>
        <item x="800"/>
        <item x="801"/>
        <item x="802"/>
        <item x="803"/>
        <item x="804"/>
        <item x="805"/>
        <item x="806"/>
        <item x="807"/>
        <item x="808"/>
        <item x="809"/>
        <item x="810"/>
        <item x="811"/>
        <item x="812"/>
        <item x="813"/>
        <item x="814"/>
        <item x="815"/>
        <item x="816"/>
        <item x="817"/>
        <item x="818"/>
        <item x="819"/>
        <item x="820"/>
        <item t="default"/>
      </items>
    </pivotField>
    <pivotField numFmtId="22" showAll="0"/>
    <pivotField dataField="1" showAll="0"/>
    <pivotField numFmtId="165" showAll="0">
      <items count="13">
        <item x="0"/>
        <item x="1"/>
        <item x="6"/>
        <item x="2"/>
        <item x="3"/>
        <item x="4"/>
        <item x="5"/>
        <item x="7"/>
        <item x="8"/>
        <item x="9"/>
        <item x="10"/>
        <item x="11"/>
        <item t="default"/>
      </items>
    </pivotField>
    <pivotField showAll="0">
      <items count="46">
        <item x="20"/>
        <item x="25"/>
        <item x="7"/>
        <item x="8"/>
        <item x="9"/>
        <item x="10"/>
        <item x="11"/>
        <item x="12"/>
        <item x="13"/>
        <item x="14"/>
        <item x="15"/>
        <item x="16"/>
        <item x="17"/>
        <item x="18"/>
        <item x="19"/>
        <item x="21"/>
        <item x="22"/>
        <item x="23"/>
        <item x="24"/>
        <item x="26"/>
        <item x="30"/>
        <item x="27"/>
        <item x="28"/>
        <item x="29"/>
        <item x="31"/>
        <item x="32"/>
        <item x="33"/>
        <item x="34"/>
        <item x="35"/>
        <item x="36"/>
        <item x="37"/>
        <item x="38"/>
        <item x="39"/>
        <item x="40"/>
        <item x="41"/>
        <item x="42"/>
        <item x="43"/>
        <item x="44"/>
        <item x="0"/>
        <item x="1"/>
        <item x="2"/>
        <item x="3"/>
        <item x="4"/>
        <item x="5"/>
        <item x="6"/>
        <item t="default"/>
      </items>
    </pivotField>
    <pivotField showAll="0"/>
    <pivotField showAll="0"/>
    <pivotField axis="axisRow" showAll="0" measureFilter="1" sortType="descending">
      <items count="31">
        <item x="26"/>
        <item x="20"/>
        <item x="16"/>
        <item x="4"/>
        <item x="3"/>
        <item x="25"/>
        <item x="18"/>
        <item x="1"/>
        <item x="7"/>
        <item x="12"/>
        <item x="22"/>
        <item x="5"/>
        <item x="11"/>
        <item x="19"/>
        <item x="6"/>
        <item x="23"/>
        <item x="24"/>
        <item x="8"/>
        <item x="15"/>
        <item x="17"/>
        <item x="9"/>
        <item x="0"/>
        <item x="21"/>
        <item x="2"/>
        <item x="14"/>
        <item x="10"/>
        <item x="13"/>
        <item x="27"/>
        <item x="28"/>
        <item x="2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items count="6">
        <item x="3"/>
        <item x="0"/>
        <item x="2"/>
        <item x="1"/>
        <item x="4"/>
        <item t="default"/>
      </items>
    </pivotField>
    <pivotField showAll="0"/>
    <pivotField showAll="0"/>
    <pivotField showAll="0">
      <items count="6">
        <item m="1" x="4"/>
        <item x="2"/>
        <item x="3"/>
        <item x="0"/>
        <item x="1"/>
        <item t="default"/>
      </items>
    </pivotField>
    <pivotField showAll="0"/>
    <pivotField showAll="0"/>
    <pivotField showAll="0"/>
    <pivotField showAll="0"/>
    <pivotField showAll="0"/>
    <pivotField showAll="0">
      <items count="8">
        <item m="1" x="6"/>
        <item m="1" x="3"/>
        <item x="0"/>
        <item m="1" x="5"/>
        <item x="1"/>
        <item m="1" x="2"/>
        <item m="1" x="4"/>
        <item t="default"/>
      </items>
    </pivotField>
    <pivotField showAll="0"/>
    <pivotField showAll="0" defaultSubtotal="0">
      <items count="14">
        <item h="1" x="0"/>
        <item h="1" x="1"/>
        <item h="1" x="2"/>
        <item h="1" x="3"/>
        <item h="1" x="4"/>
        <item h="1" x="5"/>
        <item h="1" x="6"/>
        <item h="1" x="7"/>
        <item h="1" x="8"/>
        <item h="1" x="9"/>
        <item x="10"/>
        <item h="1" x="11"/>
        <item h="1" x="12"/>
        <item h="1" x="13"/>
      </items>
    </pivotField>
    <pivotField showAll="0" defaultSubtotal="0">
      <items count="4">
        <item x="2"/>
        <item h="1" x="1"/>
        <item h="1" x="0"/>
        <item h="1" x="3"/>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15"/>
  </rowFields>
  <rowItems count="11">
    <i>
      <x v="12"/>
    </i>
    <i>
      <x v="3"/>
    </i>
    <i>
      <x v="17"/>
    </i>
    <i>
      <x v="9"/>
    </i>
    <i>
      <x v="14"/>
    </i>
    <i>
      <x v="20"/>
    </i>
    <i>
      <x v="13"/>
    </i>
    <i>
      <x v="4"/>
    </i>
    <i>
      <x v="5"/>
    </i>
    <i>
      <x v="16"/>
    </i>
    <i t="grand">
      <x/>
    </i>
  </rowItems>
  <colItems count="1">
    <i/>
  </colItems>
  <dataFields count="1">
    <dataField name="Sum of Downtime (hr.)" fld="10" baseField="0" baseItem="0"/>
  </dataFields>
  <chartFormats count="29">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5" count="1" selected="0">
            <x v="9"/>
          </reference>
        </references>
      </pivotArea>
    </chartFormat>
    <chartFormat chart="3" format="4">
      <pivotArea type="data" outline="0" fieldPosition="0">
        <references count="2">
          <reference field="4294967294" count="1" selected="0">
            <x v="0"/>
          </reference>
          <reference field="15" count="1" selected="0">
            <x v="3"/>
          </reference>
        </references>
      </pivotArea>
    </chartFormat>
    <chartFormat chart="3" format="5">
      <pivotArea type="data" outline="0" fieldPosition="0">
        <references count="2">
          <reference field="4294967294" count="1" selected="0">
            <x v="0"/>
          </reference>
          <reference field="15" count="1" selected="0">
            <x v="12"/>
          </reference>
        </references>
      </pivotArea>
    </chartFormat>
    <chartFormat chart="3" format="6">
      <pivotArea type="data" outline="0" fieldPosition="0">
        <references count="2">
          <reference field="4294967294" count="1" selected="0">
            <x v="0"/>
          </reference>
          <reference field="15" count="1" selected="0">
            <x v="23"/>
          </reference>
        </references>
      </pivotArea>
    </chartFormat>
    <chartFormat chart="3" format="7">
      <pivotArea type="data" outline="0" fieldPosition="0">
        <references count="2">
          <reference field="4294967294" count="1" selected="0">
            <x v="0"/>
          </reference>
          <reference field="15" count="1" selected="0">
            <x v="11"/>
          </reference>
        </references>
      </pivotArea>
    </chartFormat>
    <chartFormat chart="3" format="8">
      <pivotArea type="data" outline="0" fieldPosition="0">
        <references count="2">
          <reference field="4294967294" count="1" selected="0">
            <x v="0"/>
          </reference>
          <reference field="15" count="1" selected="0">
            <x v="21"/>
          </reference>
        </references>
      </pivotArea>
    </chartFormat>
    <chartFormat chart="3" format="9">
      <pivotArea type="data" outline="0" fieldPosition="0">
        <references count="2">
          <reference field="4294967294" count="1" selected="0">
            <x v="0"/>
          </reference>
          <reference field="15" count="1" selected="0">
            <x v="14"/>
          </reference>
        </references>
      </pivotArea>
    </chartFormat>
    <chartFormat chart="3" format="10">
      <pivotArea type="data" outline="0" fieldPosition="0">
        <references count="2">
          <reference field="4294967294" count="1" selected="0">
            <x v="0"/>
          </reference>
          <reference field="15" count="1" selected="0">
            <x v="22"/>
          </reference>
        </references>
      </pivotArea>
    </chartFormat>
    <chartFormat chart="3" format="11">
      <pivotArea type="data" outline="0" fieldPosition="0">
        <references count="2">
          <reference field="4294967294" count="1" selected="0">
            <x v="0"/>
          </reference>
          <reference field="15" count="1" selected="0">
            <x v="4"/>
          </reference>
        </references>
      </pivotArea>
    </chartFormat>
    <chartFormat chart="3" format="12">
      <pivotArea type="data" outline="0" fieldPosition="0">
        <references count="2">
          <reference field="4294967294" count="1" selected="0">
            <x v="0"/>
          </reference>
          <reference field="15" count="1" selected="0">
            <x v="19"/>
          </reference>
        </references>
      </pivotArea>
    </chartFormat>
    <chartFormat chart="3" format="13">
      <pivotArea type="data" outline="0" fieldPosition="0">
        <references count="2">
          <reference field="4294967294" count="1" selected="0">
            <x v="0"/>
          </reference>
          <reference field="15" count="1" selected="0">
            <x v="24"/>
          </reference>
        </references>
      </pivotArea>
    </chartFormat>
    <chartFormat chart="3" format="16">
      <pivotArea type="data" outline="0" fieldPosition="0">
        <references count="2">
          <reference field="4294967294" count="1" selected="0">
            <x v="0"/>
          </reference>
          <reference field="15" count="1" selected="0">
            <x v="5"/>
          </reference>
        </references>
      </pivotArea>
    </chartFormat>
    <chartFormat chart="3" format="17">
      <pivotArea type="data" outline="0" fieldPosition="0">
        <references count="2">
          <reference field="4294967294" count="1" selected="0">
            <x v="0"/>
          </reference>
          <reference field="15" count="1" selected="0">
            <x v="18"/>
          </reference>
        </references>
      </pivotArea>
    </chartFormat>
    <chartFormat chart="3" format="18">
      <pivotArea type="data" outline="0" fieldPosition="0">
        <references count="2">
          <reference field="4294967294" count="1" selected="0">
            <x v="0"/>
          </reference>
          <reference field="15" count="1" selected="0">
            <x v="17"/>
          </reference>
        </references>
      </pivotArea>
    </chartFormat>
    <chartFormat chart="3" format="19">
      <pivotArea type="data" outline="0" fieldPosition="0">
        <references count="2">
          <reference field="4294967294" count="1" selected="0">
            <x v="0"/>
          </reference>
          <reference field="15" count="1" selected="0">
            <x v="15"/>
          </reference>
        </references>
      </pivotArea>
    </chartFormat>
    <chartFormat chart="3" format="20">
      <pivotArea type="data" outline="0" fieldPosition="0">
        <references count="2">
          <reference field="4294967294" count="1" selected="0">
            <x v="0"/>
          </reference>
          <reference field="15" count="1" selected="0">
            <x v="13"/>
          </reference>
        </references>
      </pivotArea>
    </chartFormat>
    <chartFormat chart="3" format="21">
      <pivotArea type="data" outline="0" fieldPosition="0">
        <references count="2">
          <reference field="4294967294" count="1" selected="0">
            <x v="0"/>
          </reference>
          <reference field="15" count="1" selected="0">
            <x v="20"/>
          </reference>
        </references>
      </pivotArea>
    </chartFormat>
    <chartFormat chart="3" format="22">
      <pivotArea type="data" outline="0" fieldPosition="0">
        <references count="2">
          <reference field="4294967294" count="1" selected="0">
            <x v="0"/>
          </reference>
          <reference field="15" count="1" selected="0">
            <x v="6"/>
          </reference>
        </references>
      </pivotArea>
    </chartFormat>
    <chartFormat chart="3" format="23">
      <pivotArea type="data" outline="0" fieldPosition="0">
        <references count="2">
          <reference field="4294967294" count="1" selected="0">
            <x v="0"/>
          </reference>
          <reference field="15" count="1" selected="0">
            <x v="8"/>
          </reference>
        </references>
      </pivotArea>
    </chartFormat>
    <chartFormat chart="3" format="24">
      <pivotArea type="data" outline="0" fieldPosition="0">
        <references count="2">
          <reference field="4294967294" count="1" selected="0">
            <x v="0"/>
          </reference>
          <reference field="15" count="1" selected="0">
            <x v="0"/>
          </reference>
        </references>
      </pivotArea>
    </chartFormat>
    <chartFormat chart="3" format="25">
      <pivotArea type="data" outline="0" fieldPosition="0">
        <references count="2">
          <reference field="4294967294" count="1" selected="0">
            <x v="0"/>
          </reference>
          <reference field="15" count="1" selected="0">
            <x v="1"/>
          </reference>
        </references>
      </pivotArea>
    </chartFormat>
    <chartFormat chart="3" format="26">
      <pivotArea type="data" outline="0" fieldPosition="0">
        <references count="1">
          <reference field="4294967294" count="1" selected="0">
            <x v="0"/>
          </reference>
        </references>
      </pivotArea>
    </chartFormat>
    <chartFormat chart="3" format="27">
      <pivotArea type="data" outline="0" fieldPosition="0">
        <references count="2">
          <reference field="4294967294" count="1" selected="0">
            <x v="0"/>
          </reference>
          <reference field="15" count="1" selected="0">
            <x v="10"/>
          </reference>
        </references>
      </pivotArea>
    </chartFormat>
    <chartFormat chart="3" format="28">
      <pivotArea type="data" outline="0" fieldPosition="0">
        <references count="2">
          <reference field="4294967294" count="1" selected="0">
            <x v="0"/>
          </reference>
          <reference field="15" count="1" selected="0">
            <x v="2"/>
          </reference>
        </references>
      </pivotArea>
    </chartFormat>
    <chartFormat chart="3" format="29">
      <pivotArea type="data" outline="0" fieldPosition="0">
        <references count="2">
          <reference field="4294967294" count="1" selected="0">
            <x v="0"/>
          </reference>
          <reference field="15" count="1" selected="0">
            <x v="7"/>
          </reference>
        </references>
      </pivotArea>
    </chartFormat>
    <chartFormat chart="3" format="30">
      <pivotArea type="data" outline="0" fieldPosition="0">
        <references count="2">
          <reference field="4294967294" count="1" selected="0">
            <x v="0"/>
          </reference>
          <reference field="15" count="1" selected="0">
            <x v="28"/>
          </reference>
        </references>
      </pivotArea>
    </chartFormat>
    <chartFormat chart="3" format="31">
      <pivotArea type="data" outline="0" fieldPosition="0">
        <references count="2">
          <reference field="4294967294" count="1" selected="0">
            <x v="0"/>
          </reference>
          <reference field="15" count="1" selected="0">
            <x v="16"/>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7575D1C4-E00F-4E22-BD8A-E5C875C21F6A}" name="PivotTable2" cacheId="470" applyNumberFormats="0" applyBorderFormats="0" applyFontFormats="0" applyPatternFormats="0" applyAlignmentFormats="0" applyWidthHeightFormats="1" dataCaption="Values" tag="92ca7a32-9fd1-4393-98c4-0d059c747993" updatedVersion="8" minRefreshableVersion="3" useAutoFormatting="1" subtotalHiddenItems="1" itemPrintTitles="1" createdVersion="8" indent="0" outline="1" outlineData="1" multipleFieldFilters="0" chartFormat="12">
  <location ref="N43:O51" firstHeaderRow="1" firstDataRow="1" firstDataCol="1"/>
  <pivotFields count="4">
    <pivotField axis="axisRow" allDrilled="1" subtotalTop="0" showAll="0" dataSourceSort="1" defaultSubtotal="0">
      <items count="7">
        <item c="1" x="0"/>
        <item c="1" x="1"/>
        <item c="1" x="2"/>
        <item c="1" x="3"/>
        <item c="1" x="4"/>
        <item c="1" x="5"/>
        <item c="1" x="6"/>
      </items>
    </pivotField>
    <pivotField axis="axisRow" subtotalTop="0" showAll="0" dataSourceSort="1"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WO Type" fld="2" subtotal="count" baseField="0" baseItem="0"/>
  </dataFields>
  <chartFormats count="16">
    <chartFormat chart="0" format="0" series="1">
      <pivotArea type="data" outline="0" fieldPosition="0">
        <references count="1">
          <reference field="4294967294" count="1" selected="0">
            <x v="0"/>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2">
          <reference field="4294967294" count="1" selected="0">
            <x v="0"/>
          </reference>
          <reference field="0" count="1" selected="0">
            <x v="2"/>
          </reference>
        </references>
      </pivotArea>
    </chartFormat>
    <chartFormat chart="8" format="12">
      <pivotArea type="data" outline="0" fieldPosition="0">
        <references count="2">
          <reference field="4294967294" count="1" selected="0">
            <x v="0"/>
          </reference>
          <reference field="0" count="1" selected="0">
            <x v="4"/>
          </reference>
        </references>
      </pivotArea>
    </chartFormat>
    <chartFormat chart="8" format="13">
      <pivotArea type="data" outline="0" fieldPosition="0">
        <references count="2">
          <reference field="4294967294" count="1" selected="0">
            <x v="0"/>
          </reference>
          <reference field="0" count="1" selected="0">
            <x v="5"/>
          </reference>
        </references>
      </pivotArea>
    </chartFormat>
    <chartFormat chart="8" format="14">
      <pivotArea type="data" outline="0" fieldPosition="0">
        <references count="2">
          <reference field="4294967294" count="1" selected="0">
            <x v="0"/>
          </reference>
          <reference field="0" count="1" selected="0">
            <x v="6"/>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4"/>
          </reference>
        </references>
      </pivotArea>
    </chartFormat>
    <chartFormat chart="0" format="5">
      <pivotArea type="data" outline="0" fieldPosition="0">
        <references count="2">
          <reference field="4294967294" count="1" selected="0">
            <x v="0"/>
          </reference>
          <reference field="0" count="1" selected="0">
            <x v="5"/>
          </reference>
        </references>
      </pivotArea>
    </chartFormat>
    <chartFormat chart="0" format="6">
      <pivotArea type="data" outline="0" fieldPosition="0">
        <references count="2">
          <reference field="4294967294" count="1" selected="0">
            <x v="0"/>
          </reference>
          <reference field="0" count="1" selected="0">
            <x v="6"/>
          </reference>
        </references>
      </pivotArea>
    </chartFormat>
    <chartFormat chart="8" format="15">
      <pivotArea type="data" outline="0" fieldPosition="0">
        <references count="2">
          <reference field="4294967294" count="1" selected="0">
            <x v="0"/>
          </reference>
          <reference field="0" count="1" selected="0">
            <x v="3"/>
          </reference>
        </references>
      </pivotArea>
    </chartFormat>
    <chartFormat chart="0" format="7">
      <pivotArea type="data" outline="0" fieldPosition="0">
        <references count="2">
          <reference field="4294967294" count="1" selected="0">
            <x v="0"/>
          </reference>
          <reference field="0" count="1" selected="0">
            <x v="3"/>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que_Data].[WO Type].&amp;[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MEA Pre-Final v1.xlsx!Unique_Data">
        <x15:activeTabTopLevelEntity name="[Unique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517B616B-C77A-49AB-A05D-869F5BDCDF94}" autoFormatId="16" applyNumberFormats="0" applyBorderFormats="0" applyFontFormats="0" applyPatternFormats="0" applyAlignmentFormats="0" applyWidthHeightFormats="0">
  <queryTableRefresh nextId="14">
    <queryTableFields count="11">
      <queryTableField id="1" name="WO#" tableColumnId="1"/>
      <queryTableField id="2" name="Equipment ID" tableColumnId="2"/>
      <queryTableField id="3" name="Equipment Class" tableColumnId="3"/>
      <queryTableField id="4" name="Created On" tableColumnId="4"/>
      <queryTableField id="5" name="WO Type" tableColumnId="5"/>
      <queryTableField id="10" name="Column1" tableColumnId="10"/>
      <queryTableField id="11" name="Column2" tableColumnId="11"/>
      <queryTableField id="6" name="Description" tableColumnId="6"/>
      <queryTableField id="7" name="Actual Start" tableColumnId="7"/>
      <queryTableField id="8" name="Actual End" tableColumnId="8"/>
      <queryTableField id="9" name="Downtim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2C6AD80A-96E0-435F-9FF5-5DF6B415E60D}" autoFormatId="16" applyNumberFormats="0" applyBorderFormats="0" applyFontFormats="0" applyPatternFormats="0" applyAlignmentFormats="0" applyWidthHeightFormats="0">
  <queryTableRefresh nextId="590" unboundColumnsRight="24">
    <queryTableFields count="36">
      <queryTableField id="1" name="WO#" tableColumnId="1"/>
      <queryTableField id="2" name="Equipment ID" tableColumnId="2"/>
      <queryTableField id="3" name="Equipment Class" tableColumnId="3"/>
      <queryTableField id="4" name="Created On" tableColumnId="4"/>
      <queryTableField id="5" name="WO Type" tableColumnId="5"/>
      <queryTableField id="40" name="Column1" tableColumnId="34"/>
      <queryTableField id="41" name="Column2" tableColumnId="36"/>
      <queryTableField id="6" name="Description" tableColumnId="6"/>
      <queryTableField id="7" name="Actual Start" tableColumnId="7"/>
      <queryTableField id="8" name="Actual End" tableColumnId="8"/>
      <queryTableField id="10" name="Downtime (hr.)" tableColumnId="10"/>
      <queryTableField id="39" name="Month" tableColumnId="35"/>
      <queryTableField id="37" dataBound="0" tableColumnId="33"/>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5" dataBound="0" tableColumnId="25"/>
      <queryTableField id="23" dataBound="0" tableColumnId="23"/>
      <queryTableField id="24" dataBound="0" tableColumnId="24"/>
      <queryTableField id="31" dataBound="0" tableColumnId="9"/>
      <queryTableField id="26" dataBound="0" tableColumnId="26"/>
      <queryTableField id="36" dataBound="0" tableColumnId="32"/>
      <queryTableField id="34" dataBound="0" tableColumnId="30"/>
      <queryTableField id="33" dataBound="0" tableColumnId="29"/>
      <queryTableField id="35" dataBound="0" tableColumnId="31"/>
      <queryTableField id="30" dataBound="0" tableColumnId="28"/>
      <queryTableField id="27" dataBound="0" tableColumnId="2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4072630-F3D5-4B6A-B726-66F53499A560}" autoFormatId="16" applyNumberFormats="0" applyBorderFormats="0" applyFontFormats="0" applyPatternFormats="0" applyAlignmentFormats="0" applyWidthHeightFormats="0">
  <queryTableRefresh nextId="37">
    <queryTableFields count="36">
      <queryTableField id="1" name="Unique_Data[WO#]" tableColumnId="1"/>
      <queryTableField id="2" name="Unique_Data[Equipment ID]" tableColumnId="2"/>
      <queryTableField id="3" name="Unique_Data[Equipment Class]" tableColumnId="3"/>
      <queryTableField id="4" name="Unique_Data[Created On]" tableColumnId="4"/>
      <queryTableField id="5" name="Unique_Data[WO Type]" tableColumnId="5"/>
      <queryTableField id="6" name="Unique_Data[Column1]" tableColumnId="6"/>
      <queryTableField id="7" name="Unique_Data[Column2]" tableColumnId="7"/>
      <queryTableField id="8" name="Unique_Data[Description]" tableColumnId="8"/>
      <queryTableField id="9" name="Unique_Data[Actual Start]" tableColumnId="9"/>
      <queryTableField id="10" name="Unique_Data[Actual End]" tableColumnId="10"/>
      <queryTableField id="11" name="Unique_Data[Downtime (hr.)]" tableColumnId="11"/>
      <queryTableField id="12" name="Unique_Data[Month]" tableColumnId="12"/>
      <queryTableField id="13" name="Unique_Data[Week#]" tableColumnId="13"/>
      <queryTableField id="14" name="Unique_Data[Downtime (min.)]" tableColumnId="14"/>
      <queryTableField id="15" name="Unique_Data[Keyword]" tableColumnId="15"/>
      <queryTableField id="16" name="Unique_Data[Failure Mode]" tableColumnId="16"/>
      <queryTableField id="17" name="Unique_Data[Failure Effect]" tableColumnId="17"/>
      <queryTableField id="18" name="Unique_Data[Base Severity (Equip.)]" tableColumnId="18"/>
      <queryTableField id="19" name="Unique_Data[Keyword Severity]" tableColumnId="19"/>
      <queryTableField id="20" name="Unique_Data[Downtime Severity]" tableColumnId="20"/>
      <queryTableField id="21" name="Unique_Data[Severity (S)]" tableColumnId="21"/>
      <queryTableField id="22" name="Unique_Data[Detectability (D)]" tableColumnId="22"/>
      <queryTableField id="23" name="Unique_Data[Occurrence (O)]" tableColumnId="23"/>
      <queryTableField id="24" name="Unique_Data[RPN]" tableColumnId="24"/>
      <queryTableField id="25" name="Unique_Data[Recommended Action]" tableColumnId="25"/>
      <queryTableField id="26" name="Unique_Data[Action Owner]" tableColumnId="26"/>
      <queryTableField id="27" name="Unique_Data[Potential failure]" tableColumnId="27"/>
      <queryTableField id="28" name="Unique_Data[Updated Action]" tableColumnId="28"/>
      <queryTableField id="29" name="Unique_Data[Action Priority]" tableColumnId="29"/>
      <queryTableField id="30" name="Unique_Data[Due date]" tableColumnId="30"/>
      <queryTableField id="31" name="Unique_Data[New Severity (S)]" tableColumnId="31"/>
      <queryTableField id="32" name="Unique_Data[New Detectability (D)]" tableColumnId="32"/>
      <queryTableField id="33" name="Unique_Data[New Occurrence (O)]" tableColumnId="33"/>
      <queryTableField id="34" name="Unique_Data[New RPN]" tableColumnId="34"/>
      <queryTableField id="35" name="Unique_Data[Status]" tableColumnId="35"/>
      <queryTableField id="36" name="Unique_Data[Remark]" tableColumnId="36"/>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8C261CB-31A3-4428-82ED-91415E2A9439}" sourceName="Month">
  <pivotTables>
    <pivotTable tabId="17" name="PivotTable32"/>
    <pivotTable tabId="17" name="PivotTable33"/>
    <pivotTable tabId="17" name="PivotTable34"/>
    <pivotTable tabId="17" name="PivotTable35"/>
  </pivotTables>
  <data>
    <tabular pivotCacheId="1163245854">
      <items count="12">
        <i x="11" s="1"/>
        <i x="0" s="1" nd="1"/>
        <i x="1" s="1" nd="1"/>
        <i x="6" s="1" nd="1"/>
        <i x="2" s="1" nd="1"/>
        <i x="3" s="1" nd="1"/>
        <i x="4" s="1" nd="1"/>
        <i x="5" s="1" nd="1"/>
        <i x="7" s="1" nd="1"/>
        <i x="8" s="1" nd="1"/>
        <i x="9" s="1" nd="1"/>
        <i x="1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on_Owner" xr10:uid="{C0536BEB-5502-49D2-AC61-DF7860BFFD42}" sourceName="Action Owner">
  <pivotTables>
    <pivotTable tabId="17" name="PivotTable32"/>
    <pivotTable tabId="17" name="PivotTable33"/>
    <pivotTable tabId="17" name="PivotTable34"/>
    <pivotTable tabId="17" name="PivotTable35"/>
  </pivotTables>
  <data>
    <tabular pivotCacheId="1163245854">
      <items count="5">
        <i x="4" s="1"/>
        <i x="3" s="1" nd="1"/>
        <i x="0" s="1" nd="1"/>
        <i x="2" s="1" nd="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erarchy1" xr10:uid="{7EA5A819-8EC9-4BF5-803D-CA7AE294C266}" sourceName="[Unique_Data].[Hierarchy1]">
  <pivotTables>
    <pivotTable tabId="17" name="PivotTable2"/>
    <pivotTable tabId="17" name="PivotTable1"/>
    <pivotTable tabId="17" name="PivotTable41"/>
  </pivotTables>
  <data>
    <olap pivotCacheId="1726420924">
      <levels count="3">
        <level uniqueName="[Unique_Data].[Hierarchy1].[(All)]" sourceCaption="(All)" count="0"/>
        <level uniqueName="[Unique_Data].[Hierarchy1].[Equipment Class]" sourceCaption="Equipment Class" count="7">
          <ranges>
            <range startItem="0">
              <i n="[Unique_Data].[Hierarchy1].[Equipment Class].&amp;[EH]" c="EH"/>
              <i n="[Unique_Data].[Hierarchy1].[Equipment Class].&amp;[RS]" c="RS"/>
              <i n="[Unique_Data].[Hierarchy1].[Equipment Class].&amp;[RTG]" c="RTG"/>
              <i n="[Unique_Data].[Hierarchy1].[Equipment Class].&amp;[SP]" c="SP"/>
              <i n="[Unique_Data].[Hierarchy1].[Equipment Class].&amp;[STS]" c="STS"/>
              <i n="[Unique_Data].[Hierarchy1].[Equipment Class].&amp;[TR]" c="TR"/>
              <i n="[Unique_Data].[Hierarchy1].[Equipment Class].&amp;[TT]" c="TT"/>
            </range>
          </ranges>
        </level>
        <level uniqueName="[Unique_Data].[Hierarchy1].[Equipment ID]" sourceCaption="Equipment ID" count="56">
          <ranges>
            <range startItem="0">
              <i n="[Unique_Data].[Hierarchy1].[Equipment ID].&amp;[EH02]" c="EH02">
                <p n="[Unique_Data].[Hierarchy1].[Equipment Class].&amp;[EH]"/>
              </i>
              <i n="[Unique_Data].[Hierarchy1].[Equipment ID].&amp;[RS01]" c="RS01">
                <p n="[Unique_Data].[Hierarchy1].[Equipment Class].&amp;[RS]"/>
              </i>
              <i n="[Unique_Data].[Hierarchy1].[Equipment ID].&amp;[RS02]" c="RS02">
                <p n="[Unique_Data].[Hierarchy1].[Equipment Class].&amp;[RS]"/>
              </i>
              <i n="[Unique_Data].[Hierarchy1].[Equipment ID].&amp;[RS03]" c="RS03">
                <p n="[Unique_Data].[Hierarchy1].[Equipment Class].&amp;[RS]"/>
              </i>
              <i n="[Unique_Data].[Hierarchy1].[Equipment ID].&amp;[RTG01]" c="RTG01">
                <p n="[Unique_Data].[Hierarchy1].[Equipment Class].&amp;[RTG]"/>
              </i>
              <i n="[Unique_Data].[Hierarchy1].[Equipment ID].&amp;[RTG02]" c="RTG02">
                <p n="[Unique_Data].[Hierarchy1].[Equipment Class].&amp;[RTG]"/>
              </i>
              <i n="[Unique_Data].[Hierarchy1].[Equipment ID].&amp;[RTG04]" c="RTG04">
                <p n="[Unique_Data].[Hierarchy1].[Equipment Class].&amp;[RTG]"/>
              </i>
              <i n="[Unique_Data].[Hierarchy1].[Equipment ID].&amp;[RTG05]" c="RTG05">
                <p n="[Unique_Data].[Hierarchy1].[Equipment Class].&amp;[RTG]"/>
              </i>
              <i n="[Unique_Data].[Hierarchy1].[Equipment ID].&amp;[RTG06]" c="RTG06">
                <p n="[Unique_Data].[Hierarchy1].[Equipment Class].&amp;[RTG]"/>
              </i>
              <i n="[Unique_Data].[Hierarchy1].[Equipment ID].&amp;[RTG07]" c="RTG07">
                <p n="[Unique_Data].[Hierarchy1].[Equipment Class].&amp;[RTG]"/>
              </i>
              <i n="[Unique_Data].[Hierarchy1].[Equipment ID].&amp;[RTG08]" c="RTG08">
                <p n="[Unique_Data].[Hierarchy1].[Equipment Class].&amp;[RTG]"/>
              </i>
              <i n="[Unique_Data].[Hierarchy1].[Equipment ID].&amp;[RTG09]" c="RTG09">
                <p n="[Unique_Data].[Hierarchy1].[Equipment Class].&amp;[RTG]"/>
              </i>
              <i n="[Unique_Data].[Hierarchy1].[Equipment ID].&amp;[RTG11]" c="RTG11">
                <p n="[Unique_Data].[Hierarchy1].[Equipment Class].&amp;[RTG]"/>
              </i>
              <i n="[Unique_Data].[Hierarchy1].[Equipment ID].&amp;[RTG12]" c="RTG12">
                <p n="[Unique_Data].[Hierarchy1].[Equipment Class].&amp;[RTG]"/>
              </i>
              <i n="[Unique_Data].[Hierarchy1].[Equipment ID].&amp;[RTG13]" c="RTG13">
                <p n="[Unique_Data].[Hierarchy1].[Equipment Class].&amp;[RTG]"/>
              </i>
              <i n="[Unique_Data].[Hierarchy1].[Equipment ID].&amp;[RTG15]" c="RTG15">
                <p n="[Unique_Data].[Hierarchy1].[Equipment Class].&amp;[RTG]"/>
              </i>
              <i n="[Unique_Data].[Hierarchy1].[Equipment ID].&amp;[RTG16]" c="RTG16">
                <p n="[Unique_Data].[Hierarchy1].[Equipment Class].&amp;[RTG]"/>
              </i>
              <i n="[Unique_Data].[Hierarchy1].[Equipment ID].&amp;[RTG18]" c="RTG18">
                <p n="[Unique_Data].[Hierarchy1].[Equipment Class].&amp;[RTG]"/>
              </i>
              <i n="[Unique_Data].[Hierarchy1].[Equipment ID].&amp;[RTG19]" c="RTG19">
                <p n="[Unique_Data].[Hierarchy1].[Equipment Class].&amp;[RTG]"/>
              </i>
              <i n="[Unique_Data].[Hierarchy1].[Equipment ID].&amp;[RTG20]" c="RTG20">
                <p n="[Unique_Data].[Hierarchy1].[Equipment Class].&amp;[RTG]"/>
              </i>
              <i n="[Unique_Data].[Hierarchy1].[Equipment ID].&amp;[RTG21]" c="RTG21">
                <p n="[Unique_Data].[Hierarchy1].[Equipment Class].&amp;[RTG]"/>
              </i>
              <i n="[Unique_Data].[Hierarchy1].[Equipment ID].&amp;[RTG22]" c="RTG22">
                <p n="[Unique_Data].[Hierarchy1].[Equipment Class].&amp;[RTG]"/>
              </i>
              <i n="[Unique_Data].[Hierarchy1].[Equipment ID].&amp;[RTG23]" c="RTG23">
                <p n="[Unique_Data].[Hierarchy1].[Equipment Class].&amp;[RTG]"/>
              </i>
              <i n="[Unique_Data].[Hierarchy1].[Equipment ID].&amp;[RTG24]" c="RTG24">
                <p n="[Unique_Data].[Hierarchy1].[Equipment Class].&amp;[RTG]"/>
              </i>
              <i n="[Unique_Data].[Hierarchy1].[Equipment ID].&amp;[RTG25]" c="RTG25">
                <p n="[Unique_Data].[Hierarchy1].[Equipment Class].&amp;[RTG]"/>
              </i>
              <i n="[Unique_Data].[Hierarchy1].[Equipment ID].&amp;[RTG26]" c="RTG26">
                <p n="[Unique_Data].[Hierarchy1].[Equipment Class].&amp;[RTG]"/>
              </i>
              <i n="[Unique_Data].[Hierarchy1].[Equipment ID].&amp;[RTG27]" c="RTG27">
                <p n="[Unique_Data].[Hierarchy1].[Equipment Class].&amp;[RTG]"/>
              </i>
              <i n="[Unique_Data].[Hierarchy1].[Equipment ID].&amp;[RTG28]" c="RTG28">
                <p n="[Unique_Data].[Hierarchy1].[Equipment Class].&amp;[RTG]"/>
              </i>
              <i n="[Unique_Data].[Hierarchy1].[Equipment ID].&amp;[RTG30]" c="RTG30">
                <p n="[Unique_Data].[Hierarchy1].[Equipment Class].&amp;[RTG]"/>
              </i>
              <i n="[Unique_Data].[Hierarchy1].[Equipment ID].&amp;[RTG34]" c="RTG34">
                <p n="[Unique_Data].[Hierarchy1].[Equipment Class].&amp;[RTG]"/>
              </i>
              <i n="[Unique_Data].[Hierarchy1].[Equipment ID].&amp;[RTG37]" c="RTG37">
                <p n="[Unique_Data].[Hierarchy1].[Equipment Class].&amp;[RTG]"/>
              </i>
              <i n="[Unique_Data].[Hierarchy1].[Equipment ID].&amp;[SP]" c="SP">
                <p n="[Unique_Data].[Hierarchy1].[Equipment Class].&amp;[SP]"/>
              </i>
              <i n="[Unique_Data].[Hierarchy1].[Equipment ID].&amp;[STS01]" c="STS01">
                <p n="[Unique_Data].[Hierarchy1].[Equipment Class].&amp;[STS]"/>
              </i>
              <i n="[Unique_Data].[Hierarchy1].[Equipment ID].&amp;[STS02]" c="STS02">
                <p n="[Unique_Data].[Hierarchy1].[Equipment Class].&amp;[STS]"/>
              </i>
              <i n="[Unique_Data].[Hierarchy1].[Equipment ID].&amp;[STS03]" c="STS03">
                <p n="[Unique_Data].[Hierarchy1].[Equipment Class].&amp;[STS]"/>
              </i>
              <i n="[Unique_Data].[Hierarchy1].[Equipment ID].&amp;[STS04]" c="STS04">
                <p n="[Unique_Data].[Hierarchy1].[Equipment Class].&amp;[STS]"/>
              </i>
              <i n="[Unique_Data].[Hierarchy1].[Equipment ID].&amp;[STS05]" c="STS05">
                <p n="[Unique_Data].[Hierarchy1].[Equipment Class].&amp;[STS]"/>
              </i>
              <i n="[Unique_Data].[Hierarchy1].[Equipment ID].&amp;[STS06]" c="STS06">
                <p n="[Unique_Data].[Hierarchy1].[Equipment Class].&amp;[STS]"/>
              </i>
              <i n="[Unique_Data].[Hierarchy1].[Equipment ID].&amp;[STS07]" c="STS07">
                <p n="[Unique_Data].[Hierarchy1].[Equipment Class].&amp;[STS]"/>
              </i>
              <i n="[Unique_Data].[Hierarchy1].[Equipment ID].&amp;[TR004]" c="TR004">
                <p n="[Unique_Data].[Hierarchy1].[Equipment Class].&amp;[TR]"/>
              </i>
              <i n="[Unique_Data].[Hierarchy1].[Equipment ID].&amp;[TT011]" c="TT011">
                <p n="[Unique_Data].[Hierarchy1].[Equipment Class].&amp;[TT]"/>
              </i>
              <i n="[Unique_Data].[Hierarchy1].[Equipment ID].&amp;[TT012]" c="TT012">
                <p n="[Unique_Data].[Hierarchy1].[Equipment Class].&amp;[TT]"/>
              </i>
              <i n="[Unique_Data].[Hierarchy1].[Equipment ID].&amp;[TT013]" c="TT013">
                <p n="[Unique_Data].[Hierarchy1].[Equipment Class].&amp;[TT]"/>
              </i>
              <i n="[Unique_Data].[Hierarchy1].[Equipment ID].&amp;[TT014]" c="TT014">
                <p n="[Unique_Data].[Hierarchy1].[Equipment Class].&amp;[TT]"/>
              </i>
              <i n="[Unique_Data].[Hierarchy1].[Equipment ID].&amp;[TT019]" c="TT019">
                <p n="[Unique_Data].[Hierarchy1].[Equipment Class].&amp;[TT]"/>
              </i>
              <i n="[Unique_Data].[Hierarchy1].[Equipment ID].&amp;[TT024]" c="TT024">
                <p n="[Unique_Data].[Hierarchy1].[Equipment Class].&amp;[TT]"/>
              </i>
              <i n="[Unique_Data].[Hierarchy1].[Equipment ID].&amp;[TT030]" c="TT030">
                <p n="[Unique_Data].[Hierarchy1].[Equipment Class].&amp;[TT]"/>
              </i>
              <i n="[Unique_Data].[Hierarchy1].[Equipment ID].&amp;[TT046]" c="TT046">
                <p n="[Unique_Data].[Hierarchy1].[Equipment Class].&amp;[TT]"/>
              </i>
              <i n="[Unique_Data].[Hierarchy1].[Equipment ID].&amp;[TT055]" c="TT055">
                <p n="[Unique_Data].[Hierarchy1].[Equipment Class].&amp;[TT]"/>
              </i>
              <i n="[Unique_Data].[Hierarchy1].[Equipment ID].&amp;[TT057]" c="TT057">
                <p n="[Unique_Data].[Hierarchy1].[Equipment Class].&amp;[TT]"/>
              </i>
              <i n="[Unique_Data].[Hierarchy1].[Equipment ID].&amp;[TT064]" c="TT064">
                <p n="[Unique_Data].[Hierarchy1].[Equipment Class].&amp;[TT]"/>
              </i>
              <i n="[Unique_Data].[Hierarchy1].[Equipment ID].&amp;[TT097]" c="TT097">
                <p n="[Unique_Data].[Hierarchy1].[Equipment Class].&amp;[TT]"/>
              </i>
              <i n="[Unique_Data].[Hierarchy1].[Equipment ID].&amp;[RTG17]" c="RTG17" nd="1">
                <p n="[Unique_Data].[Hierarchy1].[Equipment Class].&amp;[RTG]"/>
              </i>
              <i n="[Unique_Data].[Hierarchy1].[Equipment ID].&amp;[STS]" c="STS" nd="1">
                <p n="[Unique_Data].[Hierarchy1].[Equipment Class].&amp;[STS]"/>
              </i>
              <i n="[Unique_Data].[Hierarchy1].[Equipment ID].&amp;[TT033]" c="TT033" nd="1">
                <p n="[Unique_Data].[Hierarchy1].[Equipment Class].&amp;[TT]"/>
              </i>
              <i n="[Unique_Data].[Hierarchy1].[Equipment ID].&amp;[TT068]" c="TT068" nd="1">
                <p n="[Unique_Data].[Hierarchy1].[Equipment Class].&amp;[TT]"/>
              </i>
            </range>
          </ranges>
        </level>
      </levels>
      <selections count="1">
        <selection n="[Unique_Data].[Hierarchy1].[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_Type1" xr10:uid="{2F5C17C2-BD3F-454A-A6E4-93D8FCA98386}" sourceName="[Unique_Data].[WO Type]">
  <pivotTables>
    <pivotTable tabId="17" name="PivotTable2"/>
    <pivotTable tabId="17" name="PivotTable1"/>
    <pivotTable tabId="17" name="PivotTable41"/>
  </pivotTables>
  <data>
    <olap pivotCacheId="1726420924">
      <levels count="2">
        <level uniqueName="[Unique_Data].[WO Type].[(All)]" sourceCaption="(All)" count="0"/>
        <level uniqueName="[Unique_Data].[WO Type].[WO Type]" sourceCaption="WO Type" count="2">
          <ranges>
            <range startItem="0">
              <i n="[Unique_Data].[WO Type].&amp;[ER]" c="ER"/>
              <i n="[Unique_Data].[WO Type].&amp;[OP]" c="OP"/>
            </range>
          </ranges>
        </level>
      </levels>
      <selections count="1">
        <selection n="[Unique_Data].[WO Type].&amp;[ER]"/>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Class1" xr10:uid="{EA860E15-0427-4275-B0D8-3D14921AD112}" sourceName="Equipment Class">
  <pivotTables>
    <pivotTable tabId="20" name="PivotTable1"/>
    <pivotTable tabId="20" name="PivotTable10"/>
    <pivotTable tabId="20" name="PivotTable11"/>
    <pivotTable tabId="20" name="PivotTable12"/>
    <pivotTable tabId="20" name="PivotTable13"/>
    <pivotTable tabId="20" name="PivotTable14"/>
    <pivotTable tabId="20" name="PivotTable5"/>
    <pivotTable tabId="20" name="PivotTable8"/>
    <pivotTable tabId="20" name="PivotTable9"/>
    <pivotTable tabId="20" name="PivotTable17"/>
    <pivotTable tabId="20" name="PivotTable18"/>
    <pivotTable tabId="20" name="PivotTable3"/>
    <pivotTable tabId="20" name="PivotTable6"/>
    <pivotTable tabId="20" name="PivotTable16"/>
    <pivotTable tabId="20" name="PivotTable20"/>
    <pivotTable tabId="20" name="PivotTable21"/>
    <pivotTable tabId="20" name="PivotTable22"/>
    <pivotTable tabId="20" name="PivotTable23"/>
    <pivotTable tabId="20" name="PivotTable24"/>
    <pivotTable tabId="20" name="PivotTable25"/>
    <pivotTable tabId="20" name="PivotTable26"/>
    <pivotTable tabId="20" name="PivotTable27"/>
    <pivotTable tabId="20" name="PivotTable28"/>
    <pivotTable tabId="20" name="PivotTable2"/>
    <pivotTable tabId="20" name="PivotTable4"/>
    <pivotTable tabId="17" name="PivotTable35"/>
    <pivotTable tabId="17" name="PivotTable34"/>
    <pivotTable tabId="17" name="PivotTable33"/>
    <pivotTable tabId="17" name="PivotTable32"/>
    <pivotTable tabId="17" name="PivotTable4"/>
    <pivotTable tabId="20" name="PivotTable7"/>
    <pivotTable tabId="20" name="PivotTable15"/>
    <pivotTable tabId="20" name="PivotTable19"/>
  </pivotTables>
  <data>
    <tabular pivotCacheId="1163245854">
      <items count="8">
        <i x="1" s="1"/>
        <i x="0" s="1"/>
        <i x="5" s="1" nd="1"/>
        <i x="7" s="1" nd="1"/>
        <i x="3" s="1" nd="1"/>
        <i x="6" s="1" nd="1"/>
        <i x="4" s="1" nd="1"/>
        <i x="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EE685EFC-7567-444A-B457-F114A4D80EC4}" sourceName="Status">
  <pivotTables>
    <pivotTable tabId="20" name="PivotTable1"/>
    <pivotTable tabId="20" name="PivotTable10"/>
    <pivotTable tabId="20" name="PivotTable11"/>
    <pivotTable tabId="20" name="PivotTable12"/>
    <pivotTable tabId="20" name="PivotTable13"/>
    <pivotTable tabId="20" name="PivotTable14"/>
    <pivotTable tabId="20" name="PivotTable5"/>
    <pivotTable tabId="20" name="PivotTable8"/>
    <pivotTable tabId="20" name="PivotTable9"/>
    <pivotTable tabId="20" name="PivotTable17"/>
    <pivotTable tabId="20" name="PivotTable18"/>
    <pivotTable tabId="20" name="PivotTable3"/>
    <pivotTable tabId="20" name="PivotTable6"/>
    <pivotTable tabId="20" name="PivotTable16"/>
    <pivotTable tabId="20" name="PivotTable20"/>
    <pivotTable tabId="20" name="PivotTable21"/>
    <pivotTable tabId="20" name="PivotTable22"/>
    <pivotTable tabId="20" name="PivotTable23"/>
    <pivotTable tabId="20" name="PivotTable24"/>
    <pivotTable tabId="20" name="PivotTable25"/>
    <pivotTable tabId="20" name="PivotTable26"/>
    <pivotTable tabId="20" name="PivotTable27"/>
    <pivotTable tabId="20" name="PivotTable28"/>
    <pivotTable tabId="20" name="PivotTable2"/>
    <pivotTable tabId="20" name="PivotTable4"/>
    <pivotTable tabId="20" name="PivotTable7"/>
    <pivotTable tabId="20" name="PivotTable15"/>
    <pivotTable tabId="20" name="PivotTable19"/>
    <pivotTable tabId="17" name="PivotTable35"/>
    <pivotTable tabId="17" name="PivotTable34"/>
    <pivotTable tabId="17" name="PivotTable33"/>
    <pivotTable tabId="17" name="PivotTable32"/>
  </pivotTables>
  <data>
    <tabular pivotCacheId="1163245854">
      <items count="7">
        <i x="0" s="1"/>
        <i x="1" s="1"/>
        <i x="6" s="1" nd="1"/>
        <i x="3" s="1" nd="1"/>
        <i x="5" s="1" nd="1"/>
        <i x="2" s="1" nd="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on_Priority" xr10:uid="{75F36201-1A7C-4C2C-9E29-174797B0A509}" sourceName="Action Priority">
  <pivotTables>
    <pivotTable tabId="20" name="PivotTable1"/>
    <pivotTable tabId="20" name="PivotTable10"/>
    <pivotTable tabId="20" name="PivotTable11"/>
    <pivotTable tabId="20" name="PivotTable12"/>
    <pivotTable tabId="20" name="PivotTable13"/>
    <pivotTable tabId="20" name="PivotTable14"/>
    <pivotTable tabId="20" name="PivotTable5"/>
    <pivotTable tabId="20" name="PivotTable8"/>
    <pivotTable tabId="20" name="PivotTable9"/>
    <pivotTable tabId="20" name="PivotTable17"/>
    <pivotTable tabId="20" name="PivotTable18"/>
    <pivotTable tabId="20" name="PivotTable3"/>
    <pivotTable tabId="20" name="PivotTable6"/>
    <pivotTable tabId="20" name="PivotTable16"/>
    <pivotTable tabId="20" name="PivotTable20"/>
    <pivotTable tabId="20" name="PivotTable21"/>
    <pivotTable tabId="20" name="PivotTable22"/>
    <pivotTable tabId="20" name="PivotTable23"/>
    <pivotTable tabId="20" name="PivotTable24"/>
    <pivotTable tabId="20" name="PivotTable25"/>
    <pivotTable tabId="20" name="PivotTable26"/>
    <pivotTable tabId="20" name="PivotTable27"/>
    <pivotTable tabId="20" name="PivotTable28"/>
    <pivotTable tabId="20" name="PivotTable2"/>
    <pivotTable tabId="20" name="PivotTable4"/>
    <pivotTable tabId="20" name="PivotTable7"/>
    <pivotTable tabId="17" name="PivotTable32"/>
    <pivotTable tabId="17" name="PivotTable33"/>
    <pivotTable tabId="17" name="PivotTable34"/>
    <pivotTable tabId="17" name="PivotTable35"/>
    <pivotTable tabId="17" name="PivotTable4"/>
    <pivotTable tabId="20" name="PivotTable15"/>
    <pivotTable tabId="20" name="PivotTable19"/>
  </pivotTables>
  <data>
    <tabular pivotCacheId="1163245854">
      <items count="5">
        <i x="3" s="1"/>
        <i x="0" s="1"/>
        <i x="1" s="1"/>
        <i x="4" s="1" nd="1"/>
        <i x="2"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_Type" xr10:uid="{AB6E134F-A75B-43EF-BB5D-4D67B09225C2}" sourceName="WO Type">
  <pivotTables>
    <pivotTable tabId="20" name="PivotTable4"/>
    <pivotTable tabId="17" name="PivotTable32"/>
    <pivotTable tabId="17" name="PivotTable33"/>
    <pivotTable tabId="17" name="PivotTable34"/>
    <pivotTable tabId="17" name="PivotTable35"/>
    <pivotTable tabId="17" name="PivotTable4"/>
    <pivotTable tabId="20" name="PivotTable1"/>
    <pivotTable tabId="20" name="PivotTable10"/>
    <pivotTable tabId="20" name="PivotTable11"/>
    <pivotTable tabId="20" name="PivotTable12"/>
    <pivotTable tabId="20" name="PivotTable13"/>
    <pivotTable tabId="20" name="PivotTable14"/>
    <pivotTable tabId="20" name="PivotTable16"/>
    <pivotTable tabId="20" name="PivotTable17"/>
    <pivotTable tabId="20" name="PivotTable18"/>
    <pivotTable tabId="20" name="PivotTable2"/>
    <pivotTable tabId="20" name="PivotTable20"/>
    <pivotTable tabId="20" name="PivotTable21"/>
    <pivotTable tabId="20" name="PivotTable22"/>
    <pivotTable tabId="20" name="PivotTable23"/>
    <pivotTable tabId="20" name="PivotTable24"/>
    <pivotTable tabId="20" name="PivotTable25"/>
    <pivotTable tabId="20" name="PivotTable26"/>
    <pivotTable tabId="20" name="PivotTable27"/>
    <pivotTable tabId="20" name="PivotTable28"/>
    <pivotTable tabId="20" name="PivotTable3"/>
    <pivotTable tabId="20" name="PivotTable5"/>
    <pivotTable tabId="20" name="PivotTable6"/>
    <pivotTable tabId="20" name="PivotTable8"/>
    <pivotTable tabId="20" name="PivotTable9"/>
    <pivotTable tabId="20" name="PivotTable7"/>
    <pivotTable tabId="20" name="PivotTable15"/>
    <pivotTable tabId="20" name="PivotTable19"/>
  </pivotTables>
  <data>
    <tabular pivotCacheId="1163245854">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Actual_Start" xr10:uid="{B1DE3CA0-B129-4340-B6A8-4A2F6E90D28A}" sourceName="Months (Actual Start)">
  <pivotTables>
    <pivotTable tabId="20" name="PivotTable13"/>
    <pivotTable tabId="20" name="PivotTable1"/>
    <pivotTable tabId="20" name="PivotTable10"/>
    <pivotTable tabId="20" name="PivotTable11"/>
    <pivotTable tabId="20" name="PivotTable12"/>
    <pivotTable tabId="20" name="PivotTable14"/>
    <pivotTable tabId="20" name="PivotTable16"/>
    <pivotTable tabId="20" name="PivotTable17"/>
    <pivotTable tabId="20" name="PivotTable18"/>
    <pivotTable tabId="20" name="PivotTable20"/>
    <pivotTable tabId="20" name="PivotTable21"/>
    <pivotTable tabId="20" name="PivotTable22"/>
    <pivotTable tabId="20" name="PivotTable23"/>
    <pivotTable tabId="20" name="PivotTable24"/>
    <pivotTable tabId="20" name="PivotTable3"/>
    <pivotTable tabId="20" name="PivotTable5"/>
    <pivotTable tabId="20" name="PivotTable6"/>
    <pivotTable tabId="20" name="PivotTable8"/>
    <pivotTable tabId="20" name="PivotTable9"/>
    <pivotTable tabId="17" name="PivotTable32"/>
    <pivotTable tabId="17" name="PivotTable33"/>
    <pivotTable tabId="17" name="PivotTable34"/>
    <pivotTable tabId="17" name="PivotTable35"/>
    <pivotTable tabId="17" name="PivotTable4"/>
    <pivotTable tabId="20" name="PivotTable25"/>
    <pivotTable tabId="20" name="PivotTable26"/>
    <pivotTable tabId="20" name="PivotTable27"/>
    <pivotTable tabId="20" name="PivotTable28"/>
    <pivotTable tabId="20" name="PivotTable2"/>
    <pivotTable tabId="20" name="PivotTable4"/>
    <pivotTable tabId="20" name="PivotTable7"/>
    <pivotTable tabId="20" name="PivotTable15"/>
    <pivotTable tabId="20" name="PivotTable19"/>
  </pivotTables>
  <data>
    <tabular pivotCacheId="1163245854">
      <items count="14">
        <i x="1"/>
        <i x="2"/>
        <i x="3"/>
        <i x="4"/>
        <i x="5"/>
        <i x="6"/>
        <i x="7"/>
        <i x="8"/>
        <i x="9"/>
        <i x="10" s="1"/>
        <i x="11" nd="1"/>
        <i x="12" nd="1"/>
        <i x="0" nd="1"/>
        <i x="13"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Class" xr10:uid="{9C83BA26-FD76-4436-9FB8-DF189B6E2624}" sourceName="Equipment Class">
  <pivotTables>
    <pivotTable tabId="25" name="PivotTable1"/>
  </pivotTables>
  <data>
    <tabular pivotCacheId="286967966">
      <items count="6">
        <i x="0" s="1"/>
        <i x="1" s="1"/>
        <i x="2" s="1"/>
        <i x="3" s="1"/>
        <i x="4" s="1"/>
        <i x="5"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Actual_Start" xr10:uid="{7ACBDAE7-17AA-4D76-A759-F4B7E8D75810}" sourceName="Years (Actual Start)">
  <pivotTables>
    <pivotTable tabId="20" name="PivotTable8"/>
    <pivotTable tabId="17" name="PivotTable32"/>
    <pivotTable tabId="17" name="PivotTable33"/>
    <pivotTable tabId="17" name="PivotTable34"/>
    <pivotTable tabId="17" name="PivotTable35"/>
    <pivotTable tabId="17" name="PivotTable4"/>
    <pivotTable tabId="20" name="PivotTable1"/>
    <pivotTable tabId="20" name="PivotTable10"/>
    <pivotTable tabId="20" name="PivotTable11"/>
    <pivotTable tabId="20" name="PivotTable12"/>
    <pivotTable tabId="20" name="PivotTable13"/>
    <pivotTable tabId="20" name="PivotTable14"/>
    <pivotTable tabId="20" name="PivotTable16"/>
    <pivotTable tabId="20" name="PivotTable17"/>
    <pivotTable tabId="20" name="PivotTable18"/>
    <pivotTable tabId="20" name="PivotTable2"/>
    <pivotTable tabId="20" name="PivotTable20"/>
    <pivotTable tabId="20" name="PivotTable21"/>
    <pivotTable tabId="20" name="PivotTable22"/>
    <pivotTable tabId="20" name="PivotTable23"/>
    <pivotTable tabId="20" name="PivotTable24"/>
    <pivotTable tabId="20" name="PivotTable25"/>
    <pivotTable tabId="20" name="PivotTable26"/>
    <pivotTable tabId="20" name="PivotTable27"/>
    <pivotTable tabId="20" name="PivotTable28"/>
    <pivotTable tabId="20" name="PivotTable3"/>
    <pivotTable tabId="20" name="PivotTable4"/>
    <pivotTable tabId="20" name="PivotTable5"/>
    <pivotTable tabId="20" name="PivotTable6"/>
    <pivotTable tabId="20" name="PivotTable7"/>
    <pivotTable tabId="20" name="PivotTable9"/>
    <pivotTable tabId="20" name="PivotTable15"/>
    <pivotTable tabId="20" name="PivotTable19"/>
  </pivotTables>
  <data>
    <tabular pivotCacheId="1163245854">
      <items count="4">
        <i x="2" s="1"/>
        <i x="0" nd="1"/>
        <i x="3" nd="1"/>
        <i x="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7C377E2B-77D9-432A-9348-2894CA6E06E0}" sourceName="Week#">
  <pivotTables>
    <pivotTable tabId="20" name="PivotTable8"/>
    <pivotTable tabId="17" name="PivotTable32"/>
    <pivotTable tabId="17" name="PivotTable33"/>
    <pivotTable tabId="17" name="PivotTable34"/>
    <pivotTable tabId="17" name="PivotTable35"/>
    <pivotTable tabId="17" name="PivotTable4"/>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2"/>
    <pivotTable tabId="20" name="PivotTable23"/>
    <pivotTable tabId="20" name="PivotTable24"/>
    <pivotTable tabId="20" name="PivotTable25"/>
    <pivotTable tabId="20" name="PivotTable26"/>
    <pivotTable tabId="20" name="PivotTable27"/>
    <pivotTable tabId="20" name="PivotTable28"/>
    <pivotTable tabId="20" name="PivotTable3"/>
    <pivotTable tabId="20" name="PivotTable4"/>
    <pivotTable tabId="20" name="PivotTable5"/>
    <pivotTable tabId="20" name="PivotTable6"/>
    <pivotTable tabId="20" name="PivotTable7"/>
    <pivotTable tabId="20" name="PivotTable9"/>
  </pivotTables>
  <data>
    <tabular pivotCacheId="1163245854">
      <items count="45">
        <i x="42" s="1"/>
        <i x="43" s="1"/>
        <i x="44" s="1"/>
        <i x="20" s="1" nd="1"/>
        <i x="25" s="1" nd="1"/>
        <i x="7" s="1" nd="1"/>
        <i x="8" s="1" nd="1"/>
        <i x="9" s="1" nd="1"/>
        <i x="10" s="1" nd="1"/>
        <i x="11" s="1" nd="1"/>
        <i x="12" s="1" nd="1"/>
        <i x="13" s="1" nd="1"/>
        <i x="14" s="1" nd="1"/>
        <i x="15" s="1" nd="1"/>
        <i x="16" s="1" nd="1"/>
        <i x="17" s="1" nd="1"/>
        <i x="18" s="1" nd="1"/>
        <i x="19" s="1" nd="1"/>
        <i x="21" s="1" nd="1"/>
        <i x="22" s="1" nd="1"/>
        <i x="23" s="1" nd="1"/>
        <i x="24" s="1" nd="1"/>
        <i x="26" s="1" nd="1"/>
        <i x="30" s="1" nd="1"/>
        <i x="27" s="1" nd="1"/>
        <i x="28" s="1" nd="1"/>
        <i x="29" s="1" nd="1"/>
        <i x="31" s="1" nd="1"/>
        <i x="32" s="1" nd="1"/>
        <i x="33" s="1" nd="1"/>
        <i x="34" s="1" nd="1"/>
        <i x="35" s="1" nd="1"/>
        <i x="36" s="1" nd="1"/>
        <i x="37" s="1" nd="1"/>
        <i x="38" s="1" nd="1"/>
        <i x="39" s="1" nd="1"/>
        <i x="40" s="1" nd="1"/>
        <i x="41" s="1" nd="1"/>
        <i x="0" s="1" nd="1"/>
        <i x="1" s="1" nd="1"/>
        <i x="2" s="1" nd="1"/>
        <i x="3" s="1" nd="1"/>
        <i x="4" s="1" nd="1"/>
        <i x="5"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quipment Class 7" xr10:uid="{325206BB-2AE0-4B13-A92D-2E48C4A3F74D}" cache="Slicer_Equipment_Class1" caption="Eq. Class" style="SlicerStyleDark1" rowHeight="225425"/>
  <slicer name="Status 4" xr10:uid="{DE020DA7-9D10-4665-8F18-7FA416511F44}" cache="Slicer_Status1" caption="Status" style="SlicerStyleDark1" rowHeight="225425"/>
  <slicer name="Action Priority 2" xr10:uid="{F439A7FB-8BC9-4582-B2CD-E2F7387BF4D4}" cache="Slicer_Action_Priority" caption="Priority" style="SlicerStyleDark1" rowHeight="225425"/>
  <slicer name="WO Type 6" xr10:uid="{39771197-94D6-43D4-90CF-06EBEC0A5F77}" cache="Slicer_WO_Type" caption="WO Type" style="SlicerStyleDark1" rowHeight="209550"/>
  <slicer name="Months 2" xr10:uid="{4A72C872-C7DA-4DE4-A016-D2336AE700C1}" cache="Slicer_Months__Actual_Start" caption="Months" style="SlicerStyleDark1" rowHeight="225425"/>
  <slicer name="Years (Actual Start) 1" xr10:uid="{6DC5CB06-31EA-4950-9384-AD143399BB9C}" cache="Slicer_Years__Actual_Start" caption="Years" style="SlicerStyleDark1" rowHeight="22013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quipment Class 4" xr10:uid="{1E2F6EB4-0523-44B8-80D0-4F8CF6143F2F}" cache="Slicer_Equipment_Class1" caption="Eq. Class" style="SlicerStyleDark1" rowHeight="225425"/>
  <slicer name="Status 3" xr10:uid="{0E981E9C-3EF5-4E4D-910A-4AD7459A78FC}" cache="Slicer_Status1" caption="Status" style="SlicerStyleDark1" rowHeight="225425"/>
  <slicer name="Action Priority 1" xr10:uid="{023055A0-B568-4080-BD31-DAE00E47D521}" cache="Slicer_Action_Priority" caption="Priority" style="SlicerStyleDark1" rowHeight="225425"/>
  <slicer name="WO Type 4" xr10:uid="{22D00904-4E85-48FF-91C5-59E059AAD8F8}" cache="Slicer_WO_Type" caption="WO Type" style="SlicerStyleDark1" rowHeight="209550"/>
  <slicer name="Months 1" xr10:uid="{AFB967BA-74FD-48DF-ADF1-D14E7CBD3AF7}" cache="Slicer_Months__Actual_Start" caption="Months" style="SlicerStyleDark1" rowHeight="225425"/>
  <slicer name="Years (Actual Start)" xr10:uid="{201C0AAA-CA6C-4BF4-AD5E-5B9B7AA50025}" cache="Slicer_Years__Actual_Start" caption="Years" style="SlicerStyleDark1" rowHeight="220133"/>
  <slicer name="Week#" xr10:uid="{67D01D83-899E-4DFA-B181-8166A7531160}" cache="Slicer_Week" caption="Week#" style="SlicerStyleDark1"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397E34C0-7BE9-480E-A48E-6E937F35BB8C}" cache="Slicer_Month" caption="Month" rowHeight="220133"/>
  <slicer name="Equipment ID 1" xr10:uid="{9669CA1B-1334-4DD6-89A2-5034389DD6B5}" cache="Slicer_Hierarchy1" caption="Equipment ID" level="2" rowHeight="220133"/>
  <slicer name="WO Type 3" xr10:uid="{264005C1-94F9-497F-B87B-CAD3A3893FD8}" cache="Slicer_WO_Type1" caption="WO Type" level="1" rowHeight="220133"/>
  <slicer name="Equipment Class 1" xr10:uid="{1C8A1554-B2A9-40C7-8DF3-8839CD5C56D1}" cache="Slicer_Equipment_Class1" caption="Equipment Class" rowHeight="220133"/>
  <slicer name="Status 1" xr10:uid="{8E0EC999-1F30-4AAA-A4BC-368372E65B11}" cache="Slicer_Status1" caption="Status" rowHeight="220133"/>
  <slicer name="WO Type" xr10:uid="{CACAF5AD-E255-4EB1-B2E5-0D3D3BCFD1AE}" cache="Slicer_WO_Type" caption="WO Type" rowHeight="22013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quipment Class 6" xr10:uid="{AD2BA13E-2D58-4314-99BB-1904A5C1BA20}" cache="Slicer_Equipment_Class1" caption="Eq. Class" style="SlicerStyleDark1" rowHeight="225425"/>
  <slicer name="Status 2" xr10:uid="{99ACAA7D-1F31-449F-B7DA-8B0AC6141C8C}" cache="Slicer_Status1" caption="Status" style="SlicerStyleDark1" rowHeight="225425"/>
  <slicer name="Action Priority" xr10:uid="{2A8CA0A5-48CB-4DE6-853D-727BD6B2FBC0}" cache="Slicer_Action_Priority" caption="Priority" style="SlicerStyleDark1" rowHeight="225425"/>
  <slicer name="WO Type 5" xr10:uid="{0116A58E-D1BF-49DC-BC20-B9311F636970}" cache="Slicer_WO_Type" caption="WO Type" style="SlicerStyleDark1" rowHeight="209550"/>
  <slicer name="Months" xr10:uid="{F4A6BFB8-2E99-4F7F-9412-E0AFAC402238}" cache="Slicer_Months__Actual_Start" caption="Months" style="SlicerStyleDark1" rowHeight="225425"/>
  <slicer name="Equipment Class 5" xr10:uid="{24512715-6925-49E0-8C69-4E7CEC7BBBC8}" cache="Slicer_Equipment_Class" caption="Equipment Class" style="SlicerStyleDark1" rowHeight="22542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quipment Class 3" xr10:uid="{4B34779D-A532-4D80-9E9E-A8B3AD92B251}" cache="Slicer_Equipment_Class1" caption="Eq. Class" style="SlicerStyleDark1" rowHeight="225425"/>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E477DBB-B6CD-40BC-A2CB-CB8A7F068A25}" cache="Slicer_Month" caption="Month" rowHeight="220133"/>
  <slicer name="Action Owner" xr10:uid="{6F96A9EF-838F-4DE5-B5C5-9BB897686FFC}" cache="Slicer_Action_Owner" caption="Action Owner" rowHeight="220133"/>
  <slicer name="Equipment Class 2" xr10:uid="{656D00E6-BA34-4B49-B743-1A053275A0EA}" cache="Slicer_Hierarchy1" caption="Equipment Class" level="1" rowHeight="220133"/>
  <slicer name="Equipment ID" xr10:uid="{F050B6A8-4948-4314-B78C-D19C1B56D6B2}" cache="Slicer_Hierarchy1" caption="Equipment ID" startItem="3" level="2" rowHeight="220133"/>
  <slicer name="WO Type 2" xr10:uid="{C34396D2-DEFA-4C2D-AB4A-0646ED030F80}" cache="Slicer_WO_Type1" caption="WO Type" level="1" rowHeight="220133"/>
  <slicer name="Equipment Class" xr10:uid="{86771067-DCA5-4221-919B-781435E99E0F}" cache="Slicer_Equipment_Class1" caption="Equipment Class" rowHeight="220133"/>
  <slicer name="Status" xr10:uid="{144F6ED3-87A1-42B4-9167-43ADA5DD5E92}" cache="Slicer_Status1" caption="Status" rowHeight="220133"/>
  <slicer name="WO Type 1" xr10:uid="{3CB44B30-5410-4344-9385-D9B73866936F}" cache="Slicer_WO_Type" caption="WO Type" rowHeight="22013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B09276-35C5-45C5-9314-2DE7FF8241EF}" name="DB_Outcome" displayName="DB_Outcome" ref="A1:K840" tableType="queryTable" totalsRowShown="0">
  <autoFilter ref="A1:K840" xr:uid="{56B09276-35C5-45C5-9314-2DE7FF8241EF}"/>
  <tableColumns count="11">
    <tableColumn id="1" xr3:uid="{8AED5848-AB28-41DD-879F-EE73E77EA7A7}" uniqueName="1" name="WO#" queryTableFieldId="1" dataDxfId="156"/>
    <tableColumn id="2" xr3:uid="{92FC805F-E95E-4086-836D-7BFB43FCDFC6}" uniqueName="2" name="Equipment ID" queryTableFieldId="2" dataDxfId="155"/>
    <tableColumn id="3" xr3:uid="{85792671-5789-44A4-84E4-0758FDB66EF6}" uniqueName="3" name="Equipment Class" queryTableFieldId="3" dataDxfId="154"/>
    <tableColumn id="4" xr3:uid="{4252AC52-EB95-4C63-B9B9-1B7756F4994F}" uniqueName="4" name="Created On" queryTableFieldId="4" dataDxfId="153"/>
    <tableColumn id="5" xr3:uid="{D7C3ED36-E48F-4E7A-89E7-745051DCC2D2}" uniqueName="5" name="WO Type" queryTableFieldId="5" dataDxfId="152"/>
    <tableColumn id="10" xr3:uid="{96BD2CCA-A6E4-40AA-8304-396731CC57B5}" uniqueName="10" name="Column1" queryTableFieldId="10"/>
    <tableColumn id="11" xr3:uid="{FB152D9A-218A-4D2F-B09D-CA95FCBF1FD2}" uniqueName="11" name="Column2" queryTableFieldId="11"/>
    <tableColumn id="6" xr3:uid="{E3824631-20EA-42C5-8459-210A3A791450}" uniqueName="6" name="Description" queryTableFieldId="6" dataDxfId="151"/>
    <tableColumn id="7" xr3:uid="{644034E9-22AB-4D7C-A522-81354E032365}" uniqueName="7" name="Actual Start" queryTableFieldId="7" dataDxfId="150"/>
    <tableColumn id="8" xr3:uid="{CB4C18B4-F2F6-4330-B11E-F6F0FEF2A242}" uniqueName="8" name="Actual End" queryTableFieldId="8" dataDxfId="149"/>
    <tableColumn id="9" xr3:uid="{1CA5F57E-D2B7-4BC8-95C4-739E2D88AF7A}" uniqueName="9" name="Downtime" queryTableFieldId="9" dataDxfId="148"/>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52E839-9EC0-4790-B8F2-B9D14A59F1AF}" name="Table1" displayName="Table1" ref="A1:W3774" totalsRowShown="0">
  <autoFilter ref="A1:W3774" xr:uid="{2552E839-9EC0-4790-B8F2-B9D14A59F1AF}"/>
  <sortState xmlns:xlrd2="http://schemas.microsoft.com/office/spreadsheetml/2017/richdata2" ref="A2:W2862">
    <sortCondition descending="1" ref="N1:N2862"/>
  </sortState>
  <tableColumns count="23">
    <tableColumn id="1" xr3:uid="{AD95CE5B-3A7A-4D36-9E0B-F8F9F446A34D}" name="Order"/>
    <tableColumn id="2" xr3:uid="{07E3A3FC-F1E8-473C-8AC3-FF5C6CE7E77A}" name="Created On" dataDxfId="147"/>
    <tableColumn id="3" xr3:uid="{882749C5-1699-4CDF-AFCA-3748BC645AC1}" name="Type"/>
    <tableColumn id="4" xr3:uid="{2BEC4804-5F82-461F-A5FB-40D76CEEFD94}" name="Mn.wk.ctr"/>
    <tableColumn id="5" xr3:uid="{016ED5CD-43EA-4542-A2C2-59B545DBEE9A}" name="Text"/>
    <tableColumn id="6" xr3:uid="{2DB58A99-5CA5-4705-ACF5-CF5C44413A25}" name="Func. Loc."/>
    <tableColumn id="7" xr3:uid="{17BBD904-F987-4A0D-A8B6-F2B3110852E7}" name="Description"/>
    <tableColumn id="8" xr3:uid="{256D50E3-4DBB-473D-9204-ED82B098CD30}" name="Equipment"/>
    <tableColumn id="9" xr3:uid="{D839613D-B438-414F-93E5-9841C809F3AE}" name="Description2"/>
    <tableColumn id="10" xr3:uid="{D4DE4378-1C40-4AE7-A413-C544E983EBA2}" name="System status"/>
    <tableColumn id="11" xr3:uid="{B855A97B-3DFC-4EBE-BD31-5DAFD75F4BBB}" name="Act. start"/>
    <tableColumn id="12" xr3:uid="{AE38FCC0-A60D-49F8-AB56-4BEAB028D276}" name="ActStart"/>
    <tableColumn id="13" xr3:uid="{8171BBFF-F646-43B8-B771-24E5A18219C3}" name="Actual end" dataDxfId="146"/>
    <tableColumn id="14" xr3:uid="{AF7E967B-20C3-48AE-A888-985A4DFE414B}" name="Act.Finish"/>
    <tableColumn id="15" xr3:uid="{3D57FEC0-AC88-4BF5-81F1-2F538943D0BB}" name="Entered By"/>
    <tableColumn id="16" xr3:uid="{C88EAE5A-7863-4E93-A9C7-F3D50AF7F8F6}" name="Changed By"/>
    <tableColumn id="17" xr3:uid="{49D9A4D6-5A5C-46CF-BC6E-9932D1AAC523}" name="Final Due Date" dataDxfId="145"/>
    <tableColumn id="18" xr3:uid="{BE1546A0-7414-446A-A14C-0E05675A4830}" name="Notifctn"/>
    <tableColumn id="19" xr3:uid="{B6102B3D-0D45-4B50-A440-1C8A8BEF2EE4}" name="Maintenance cycle text"/>
    <tableColumn id="20" xr3:uid="{055C7736-0EEA-48FA-93A2-A7AD65BD2EFE}" name="ST"/>
    <tableColumn id="21" xr3:uid="{DEAB6849-7F11-47DD-B0C0-9ECA4E80FB76}" name="Plan Date"/>
    <tableColumn id="22" xr3:uid="{BDEFB8F7-D6ED-443D-9D50-9025170055EA}" name="Column1"/>
    <tableColumn id="23" xr3:uid="{C0EE5436-DA1A-4010-A2E4-FC63B94857CD}" name="Column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C9A731-8B24-49C6-A774-EF913F9D2BAB}" name="Table14" displayName="Table14" ref="A1:T2849" totalsRowShown="0" dataDxfId="144" dataCellStyle="Normal 2">
  <autoFilter ref="A1:T2849" xr:uid="{84C9A731-8B24-49C6-A774-EF913F9D2BAB}"/>
  <tableColumns count="20">
    <tableColumn id="1" xr3:uid="{AC5A5BFA-F453-4FCD-A67D-3B1D110C3AFC}" name="Order" dataDxfId="143" dataCellStyle="Normal 2"/>
    <tableColumn id="2" xr3:uid="{A29FE915-46B7-4ED7-B050-9166D99288CF}" name="Malf.Start" dataDxfId="142" dataCellStyle="Normal 2"/>
    <tableColumn id="3" xr3:uid="{5762538F-6FDF-4B0B-971F-B3677D2B3247}" name="MalfStrt" dataDxfId="141" dataCellStyle="Normal 2"/>
    <tableColumn id="4" xr3:uid="{875266A2-B558-46C1-BE1D-0DD2196ED249}" name="MalfEnd" dataDxfId="140" dataCellStyle="Normal 2"/>
    <tableColumn id="5" xr3:uid="{57209D1F-292B-4052-ACCD-49F1F88C5AEF}" name="Malf.end" dataDxfId="139" dataCellStyle="Normal 2"/>
    <tableColumn id="6" xr3:uid="{33B05490-0B55-4A90-B17E-9931B01577F5}" name="Downtime" dataDxfId="138" dataCellStyle="Normal 2"/>
    <tableColumn id="7" xr3:uid="{366D960F-9A9A-4E94-8F31-B3E47280E830}" name="Un" dataDxfId="137" dataCellStyle="Normal 2"/>
    <tableColumn id="8" xr3:uid="{1A5A8762-499D-4E61-8C58-2E76AF75CD95}" name="Equipment" dataDxfId="136" dataCellStyle="Normal 2"/>
    <tableColumn id="9" xr3:uid="{D0B9B29E-5ACB-40B9-B4C0-01079F7ACDD8}" name="FunctLocDescrip." dataDxfId="135" dataCellStyle="Normal 2"/>
    <tableColumn id="10" xr3:uid="{E75C9F39-D0AA-4FC4-B3E3-247DA8126C49}" name="Description" dataDxfId="134" dataCellStyle="Normal 2"/>
    <tableColumn id="12" xr3:uid="{608A6BA6-44F0-47AD-9C6E-1C2388337525}" name="Mn.wk.ctr" dataDxfId="133" dataCellStyle="Normal 2"/>
    <tableColumn id="13" xr3:uid="{1019A53E-026C-4EA9-933D-53F2B46C3E30}" name="B" dataDxfId="132" dataCellStyle="Normal 2"/>
    <tableColumn id="14" xr3:uid="{D1CE109B-88C4-4A98-9F53-4059BB232BFE}" name="Created" dataDxfId="131" dataCellStyle="Normal 2"/>
    <tableColumn id="15" xr3:uid="{CC5D73CE-8796-4B12-B47D-587EFBD0F8BA}" name="By" dataDxfId="130" dataCellStyle="Normal 2"/>
    <tableColumn id="16" xr3:uid="{41C15C1B-CE9C-4D94-B752-B7ABA07825CB}" name="Func. Loc." dataDxfId="129" dataCellStyle="Normal 2"/>
    <tableColumn id="17" xr3:uid="{549AD503-F14E-46C7-A20B-A9838A860DA7}" name="Text" dataDxfId="128" dataCellStyle="Normal 2"/>
    <tableColumn id="18" xr3:uid="{9E4E56A8-C760-4CB3-B5EE-BEE3F592E327}" name="Created On" dataDxfId="127" dataCellStyle="Normal 2"/>
    <tableColumn id="19" xr3:uid="{9F30D577-C3C1-49AA-AD47-C150249FFB14}" name="Notifctn" dataDxfId="126" dataCellStyle="Normal 2"/>
    <tableColumn id="20" xr3:uid="{9AB4A109-23DE-447D-B146-816C5F28DE3B}" name="Changed On" dataDxfId="125" dataCellStyle="Normal 2"/>
    <tableColumn id="11" xr3:uid="{B365B942-C9A7-497D-A79E-E45F95D2D064}" name="Column1" dataDxfId="124" dataCellStyle="Normal 2"/>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96C36D8-B5C8-41BE-B948-23B7DFD6236B}" name="Table2" displayName="Table2" ref="F1:G41" totalsRowShown="0" headerRowDxfId="123" dataDxfId="122" headerRowBorderDxfId="120" tableBorderDxfId="121" totalsRowBorderDxfId="119" headerRowCellStyle="Normal 2">
  <autoFilter ref="F1:G41" xr:uid="{C96C36D8-B5C8-41BE-B948-23B7DFD6236B}"/>
  <tableColumns count="2">
    <tableColumn id="1" xr3:uid="{80BE03F0-300C-4DA5-AC60-D9AD71103314}" name="Keyword" dataDxfId="118" dataCellStyle="Normal 2"/>
    <tableColumn id="2" xr3:uid="{4BD8358A-9CB3-4468-A0CD-4B02DB06185F}" name="Severity" dataDxfId="117" dataCellStyle="Normal 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AE3B498-7786-4749-81BC-71B983E851D1}" name="Table5" displayName="Table5" ref="I1:J41" totalsRowShown="0" headerRowDxfId="116" dataDxfId="115" headerRowBorderDxfId="113" tableBorderDxfId="114" totalsRowBorderDxfId="112" headerRowCellStyle="Normal 2">
  <autoFilter ref="I1:J41" xr:uid="{3AE3B498-7786-4749-81BC-71B983E851D1}"/>
  <tableColumns count="2">
    <tableColumn id="1" xr3:uid="{D447A952-33E1-404F-A3AD-F2CF54540F01}" name="Keyword" dataDxfId="111" dataCellStyle="Normal 2"/>
    <tableColumn id="2" xr3:uid="{E3FF64BC-22B9-4933-94E4-48C46CADB709}" name="Detectability" dataDxfId="110" dataCellStyle="Normal 2"/>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643CF7A-5117-4B30-BD94-FA27FF2AC844}" name="Table6" displayName="Table6" ref="L1:M7" totalsRowShown="0" headerRowDxfId="109" dataDxfId="108" headerRowBorderDxfId="106" tableBorderDxfId="107" totalsRowBorderDxfId="105" headerRowCellStyle="Normal 2">
  <autoFilter ref="L1:M7" xr:uid="{3643CF7A-5117-4B30-BD94-FA27FF2AC844}"/>
  <tableColumns count="2">
    <tableColumn id="1" xr3:uid="{9873F9F9-86DE-42B7-A061-EE4728AA8B49}" name="Minutes" dataDxfId="104" dataCellStyle="Normal 2"/>
    <tableColumn id="2" xr3:uid="{9D65FC90-766B-4DA6-84F5-1C8B63F81B66}" name="Severity" dataDxfId="103" dataCellStyle="Normal 2"/>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ABB69E-87ED-4E4F-BC8F-6BA330CD3E52}" name="Table9" displayName="Table9" ref="O1:P41" totalsRowShown="0" headerRowDxfId="102" dataDxfId="101" headerRowBorderDxfId="99" tableBorderDxfId="100" totalsRowBorderDxfId="98" headerRowCellStyle="Normal 2">
  <autoFilter ref="O1:P41" xr:uid="{A5ABB69E-87ED-4E4F-BC8F-6BA330CD3E52}"/>
  <tableColumns count="2">
    <tableColumn id="1" xr3:uid="{5A953363-F43C-4395-99FB-B3987DB82735}" name="Keyword" dataDxfId="97" dataCellStyle="Normal 2"/>
    <tableColumn id="2" xr3:uid="{3FCD839A-F27C-4221-A01A-8F14C10C4D34}" name="Occurrence" dataDxfId="96" dataCellStyle="Normal 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B30A92-B204-4084-9D6F-7A8FD9C553BC}" name="Table10" displayName="Table10" ref="R1:S41" totalsRowShown="0" headerRowDxfId="95" dataDxfId="94" headerRowBorderDxfId="92" tableBorderDxfId="93" totalsRowBorderDxfId="91" headerRowCellStyle="Normal 2">
  <autoFilter ref="R1:S41" xr:uid="{54B30A92-B204-4084-9D6F-7A8FD9C553BC}"/>
  <tableColumns count="2">
    <tableColumn id="1" xr3:uid="{D6303848-0780-4931-96A8-6804102BDC52}" name="Keyword" dataDxfId="90" dataCellStyle="Normal 2"/>
    <tableColumn id="2" xr3:uid="{C4EDA1C0-8123-4475-AA88-2EC1DA9CD4F7}" name="Recommended Action" dataDxfId="89" dataCellStyle="Normal 2"/>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AD4649-47DB-4AF6-9AE3-299CE48E21CB}" name="Table11" displayName="Table11" ref="U1:V41" totalsRowShown="0" headerRowDxfId="88" dataDxfId="87" headerRowBorderDxfId="85" tableBorderDxfId="86" totalsRowBorderDxfId="84" headerRowCellStyle="Normal 2">
  <autoFilter ref="U1:V41" xr:uid="{45AD4649-47DB-4AF6-9AE3-299CE48E21CB}"/>
  <tableColumns count="2">
    <tableColumn id="1" xr3:uid="{D37D9848-8F4F-4DBF-9592-CB975E11A680}" name="Keyword" dataDxfId="83" dataCellStyle="Normal 2"/>
    <tableColumn id="2" xr3:uid="{59881452-7B1F-4874-AE40-5C4CFF5D4599}" name="Failure Mode" dataDxfId="82" dataCellStyle="Normal 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62849F7-F013-48B9-BF1B-8F5C04175D5C}" name="Table12" displayName="Table12" ref="X1:Y41" totalsRowShown="0" headerRowDxfId="81" dataDxfId="80" headerRowBorderDxfId="78" tableBorderDxfId="79" totalsRowBorderDxfId="77" headerRowCellStyle="Normal 2">
  <autoFilter ref="X1:Y41" xr:uid="{762849F7-F013-48B9-BF1B-8F5C04175D5C}"/>
  <tableColumns count="2">
    <tableColumn id="1" xr3:uid="{2E66E917-3DF0-4048-A947-C4B30D580FFA}" name="Failure Mode" dataDxfId="76" dataCellStyle="Normal 2"/>
    <tableColumn id="2" xr3:uid="{02DF14FF-9BA5-4FBB-8DCE-5008B8580DE4}" name="Failure Effect" dataDxfId="75" dataCellStyle="Normal 2"/>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B269BDC-F4DB-4995-AD8B-7F0628CD15E4}" name="Table13" displayName="Table13" ref="B1:D8" totalsRowShown="0" headerRowDxfId="74" dataDxfId="73" headerRowBorderDxfId="71" tableBorderDxfId="72" totalsRowBorderDxfId="70" headerRowCellStyle="Normal 2">
  <autoFilter ref="B1:D8" xr:uid="{7B269BDC-F4DB-4995-AD8B-7F0628CD15E4}"/>
  <tableColumns count="3">
    <tableColumn id="1" xr3:uid="{E4C0D13E-78E7-436E-8119-57E6C989DC65}" name="Equipment Class" dataDxfId="69" dataCellStyle="Normal 2"/>
    <tableColumn id="2" xr3:uid="{810B662C-D515-40EB-90C3-201B86F05019}" name="Base Severity" dataDxfId="68" dataCellStyle="Normal 2"/>
    <tableColumn id="3" xr3:uid="{BDCEDD78-7F20-42B9-A4C1-775005873A4D}" name="Default Detectability" dataDxfId="67" dataCellStyle="Normal 2"/>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1020FE-526A-435F-AE8B-52DBF59517D5}" name="Table4" displayName="Table4" ref="AA1:AC41" totalsRowShown="0" headerRowDxfId="66" headerRowBorderDxfId="64" tableBorderDxfId="65" totalsRowBorderDxfId="63" headerRowCellStyle="Normal 2">
  <autoFilter ref="AA1:AC41" xr:uid="{8A1020FE-526A-435F-AE8B-52DBF59517D5}"/>
  <tableColumns count="3">
    <tableColumn id="1" xr3:uid="{B6A74749-1CF5-4039-AB0A-8D2FB638508F}" name="Keyword" dataDxfId="62" dataCellStyle="Normal 2"/>
    <tableColumn id="2" xr3:uid="{400C4F04-5C22-4368-927B-B51540DF91B9}" name="O Reduction" dataDxfId="61" dataCellStyle="Normal 2"/>
    <tableColumn id="3" xr3:uid="{DDF4EBEA-9F6B-4A16-A8F8-C4CD20702871}" name="D Reduction" dataDxfId="60" dataCellStyle="Normal 2"/>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8D763F0-346D-473C-9341-CDF36A103299}" name="Table23" displayName="Table23" ref="A3:AJ43" totalsRowShown="0">
  <autoFilter ref="A3:AJ43" xr:uid="{C8D763F0-346D-473C-9341-CDF36A103299}">
    <filterColumn colId="2">
      <filters>
        <filter val="RTG"/>
      </filters>
    </filterColumn>
  </autoFilter>
  <tableColumns count="36">
    <tableColumn id="1" xr3:uid="{31B6FDC5-B54E-4BD8-AFA3-168BC59A417E}" name="WO#"/>
    <tableColumn id="2" xr3:uid="{D6ED451B-C682-47EE-B379-BB6B94CFD886}" name="Equipment ID"/>
    <tableColumn id="3" xr3:uid="{A09AEF1D-43BB-4A9E-86D9-C4E60EA92046}" name="Equipment Class"/>
    <tableColumn id="4" xr3:uid="{7CAB43AF-DB5E-4E17-98FA-1EC0FCCE7764}" name="Created On" dataDxfId="59"/>
    <tableColumn id="5" xr3:uid="{81897768-07DF-4E88-8617-49B4B16A1293}" name="WO Type"/>
    <tableColumn id="6" xr3:uid="{E0055BB7-536E-49E5-8537-8B055C0D7970}" name="Column1"/>
    <tableColumn id="7" xr3:uid="{DF88FDC6-5C89-44F0-A4BD-FD4E0D7E5497}" name="Column2"/>
    <tableColumn id="8" xr3:uid="{8617503B-BC50-4565-925B-531D0CFD991D}" name="Description"/>
    <tableColumn id="9" xr3:uid="{E48F7DF5-6D8B-47B5-892F-3DE10278D97B}" name="Actual Start" dataDxfId="58"/>
    <tableColumn id="10" xr3:uid="{F61C4F74-4E8D-44D7-B27C-4B7D056B56D9}" name="Actual End" dataDxfId="57"/>
    <tableColumn id="11" xr3:uid="{7C163B03-6EB0-4971-A427-10089EA99301}" name="Downtime (hr.)"/>
    <tableColumn id="12" xr3:uid="{05A300A8-B10C-4A6F-8431-59911B075A3A}" name="Month" dataDxfId="56"/>
    <tableColumn id="13" xr3:uid="{1B9EEF68-D15D-41A2-A650-7111D1C79AE4}" name="Week#"/>
    <tableColumn id="14" xr3:uid="{8BFDDC78-209E-4F10-AFC0-873DE46DD286}" name="Downtime (min.)"/>
    <tableColumn id="15" xr3:uid="{C887746F-4A43-4F0E-8922-4311F31CBE2E}" name="Keyword"/>
    <tableColumn id="16" xr3:uid="{7D7CA725-E62C-4C8E-901F-A6DDBFD129C3}" name="Failure Mode"/>
    <tableColumn id="17" xr3:uid="{27744131-DAF6-4859-897D-3066F6E30CE5}" name="Failure Effect"/>
    <tableColumn id="18" xr3:uid="{EC4996DB-D42C-4069-9368-4A4CC26E26A6}" name="Base Severity (Equip.)"/>
    <tableColumn id="19" xr3:uid="{1DA1077B-9207-42BB-B0B1-254D23A06D90}" name="Keyword Severity"/>
    <tableColumn id="20" xr3:uid="{A8D29B13-74EF-40AD-8750-8DF9A6E6E218}" name="Downtime Severity"/>
    <tableColumn id="21" xr3:uid="{27B1B0E7-DE99-4365-BE96-AA8E92D8BFE1}" name="Severity (S)"/>
    <tableColumn id="22" xr3:uid="{E2F13A79-C28B-46F7-8C00-6C3168E14584}" name="Detectability (D)"/>
    <tableColumn id="23" xr3:uid="{B239B38A-3728-4923-9683-3A4DD9ADE4B9}" name="Occurrence (O)"/>
    <tableColumn id="24" xr3:uid="{D5993378-323F-432B-B1F2-30A713014A88}" name="RPN"/>
    <tableColumn id="25" xr3:uid="{8FD1C27D-0E45-4B4A-A075-DBBAAC76BF4F}" name="Recommended Action"/>
    <tableColumn id="26" xr3:uid="{4D1AE7FD-FAE1-4355-9DE0-CC68D671C75F}" name="Action Owner"/>
    <tableColumn id="27" xr3:uid="{947386CF-05BE-49EC-9964-C655D090BFE1}" name="Potential failure "/>
    <tableColumn id="28" xr3:uid="{481E495D-5A07-4973-BCCB-410C54B8A1DF}" name="Updated Action"/>
    <tableColumn id="29" xr3:uid="{E7A5C663-8543-4EB8-A053-4F9965BDB9DA}" name="Action Priority"/>
    <tableColumn id="30" xr3:uid="{B979BEDC-C2CC-42B8-97F3-BDD40751F9F5}" name="Due date"/>
    <tableColumn id="31" xr3:uid="{F4C6E1A0-0B1A-4110-9629-51A81EFC09FB}" name="New Severity (S)"/>
    <tableColumn id="32" xr3:uid="{13F33D4B-2E0E-44D8-8ED6-45156A2B1C38}" name="New Detectability (D)"/>
    <tableColumn id="33" xr3:uid="{0E981121-CE39-4E26-85E2-6924E5309693}" name="New Occurrence (O)"/>
    <tableColumn id="34" xr3:uid="{5EFEAB51-DCBE-4685-97F4-FFBAC081B783}" name="New RPN"/>
    <tableColumn id="35" xr3:uid="{4343216A-FC73-41D7-9BCF-8CD056D845C6}" name="Status"/>
    <tableColumn id="36" xr3:uid="{16BE6147-7DAA-4B99-AA1A-557E440238B9}" name="Remark"/>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A9C1067-1B3D-40B8-95F0-992B23C14DB5}" name="Table15" displayName="Table15" ref="EG15:EI25" totalsRowShown="0">
  <autoFilter ref="EG15:EI25" xr:uid="{4A9C1067-1B3D-40B8-95F0-992B23C14DB5}"/>
  <sortState xmlns:xlrd2="http://schemas.microsoft.com/office/spreadsheetml/2017/richdata2" ref="EG16:EI25">
    <sortCondition descending="1" ref="EH15:EH25"/>
  </sortState>
  <tableColumns count="3">
    <tableColumn id="1" xr3:uid="{1F7CF62F-13D7-4F60-AA08-B5509F32C522}" name="Column1"/>
    <tableColumn id="2" xr3:uid="{95090585-2AB2-4E65-8596-751194B69446}" name="Column2"/>
    <tableColumn id="3" xr3:uid="{3F0D165E-52D7-4F4B-A56A-7AEC7BB6F10A}" name="Column3" dataDxfId="50" dataCellStyle="Percent">
      <calculatedColumnFormula>SUM(EH1:EH16)/$EI$11</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C4B9233-2B68-4CD8-937D-4FC738341A94}" name="Meters" displayName="Meters" ref="A1:L1795" totalsRowShown="0">
  <autoFilter ref="A1:L1795" xr:uid="{DC4B9233-2B68-4CD8-937D-4FC738341A94}"/>
  <sortState xmlns:xlrd2="http://schemas.microsoft.com/office/spreadsheetml/2017/richdata2" ref="A2:L1795">
    <sortCondition ref="A1:A1795"/>
  </sortState>
  <tableColumns count="12">
    <tableColumn id="1" xr3:uid="{C0B567FB-3E5B-4309-96D5-E6EABB796C34}" name="Equipment Class" dataDxfId="49"/>
    <tableColumn id="2" xr3:uid="{23130F90-FFB2-43B1-AA39-C5C5FC9EA31B}" name="Equipment Name" dataDxfId="48"/>
    <tableColumn id="3" xr3:uid="{D271F1E8-11DF-43FE-8353-24BDD670DD2F}" name="MeasDocument"/>
    <tableColumn id="4" xr3:uid="{D8B21BDD-037B-47F7-A4FD-52EA695ABF60}" name="Measuring point"/>
    <tableColumn id="5" xr3:uid="{12E613BA-7B4B-4058-93DF-DBC4F8342FCD}" name="Equipment" dataDxfId="47"/>
    <tableColumn id="6" xr3:uid="{D14764E2-2353-400E-8E9E-352ECF8174D7}" name="Date" dataDxfId="46"/>
    <tableColumn id="7" xr3:uid="{770177E0-9DCE-42EC-8733-F8B256C4FA20}" name="Description" dataDxfId="45"/>
    <tableColumn id="8" xr3:uid="{24414733-9382-4169-BE27-9274E9663CDC}" name="Counter reading"/>
    <tableColumn id="9" xr3:uid="{B8FBD7D2-98D3-431B-B2B9-1BF508F0D37B}" name="Meas/TotCtrRdg"/>
    <tableColumn id="10" xr3:uid="{A9E3CF58-C46F-4650-865B-760663A206A9}" name="Difference"/>
    <tableColumn id="11" xr3:uid="{B4430012-189B-4393-B1EE-25D8AA0290C5}" name="CharactUnit" dataDxfId="44"/>
    <tableColumn id="12" xr3:uid="{B8CFEF52-7192-4DB4-AE04-FCCBF5C86DA5}" name="Week Number"/>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234A6BC-E767-411F-9C6E-69679C48937B}" name="Unique_Data" displayName="Unique_Data" ref="A1:AJ840" tableType="queryTable" totalsRowShown="0" headerRowDxfId="39" dataDxfId="38">
  <autoFilter ref="A1:AJ840" xr:uid="{2234A6BC-E767-411F-9C6E-69679C48937B}"/>
  <tableColumns count="36">
    <tableColumn id="1" xr3:uid="{C0A72B76-38F0-412F-90CB-6EB6833E9FE3}" uniqueName="1" name="WO#" queryTableFieldId="1" dataDxfId="37"/>
    <tableColumn id="2" xr3:uid="{49B92604-1BD6-4FE1-850F-2623E0205008}" uniqueName="2" name="Equipment ID" queryTableFieldId="2" dataDxfId="36"/>
    <tableColumn id="3" xr3:uid="{BFD16963-81FE-49E9-8802-C0A456B6C5B7}" uniqueName="3" name="Equipment Class" queryTableFieldId="3" dataDxfId="35"/>
    <tableColumn id="4" xr3:uid="{540FBDDD-303D-472C-91FB-33C557FE5B07}" uniqueName="4" name="Created On" queryTableFieldId="4" dataDxfId="34"/>
    <tableColumn id="5" xr3:uid="{4244C33B-B9B4-497E-B89B-9AB2ECC1CD5B}" uniqueName="5" name="WO Type" queryTableFieldId="5" dataDxfId="33"/>
    <tableColumn id="34" xr3:uid="{64301BA4-39EE-45FF-BBE4-7AC173F5CBDE}" uniqueName="34" name="Column1" queryTableFieldId="40"/>
    <tableColumn id="36" xr3:uid="{55F5F8DF-42BE-48C3-A7DF-6F79C86FA66F}" uniqueName="36" name="Column2" queryTableFieldId="41"/>
    <tableColumn id="6" xr3:uid="{1C6D00F7-342C-48F7-BEBE-AE62828E8F7B}" uniqueName="6" name="Description" queryTableFieldId="6" dataDxfId="32"/>
    <tableColumn id="7" xr3:uid="{B7199168-A801-42D0-9DE8-FF982820E8C4}" uniqueName="7" name="Actual Start" queryTableFieldId="7" dataDxfId="31"/>
    <tableColumn id="8" xr3:uid="{4CEF9724-4B1D-4C29-862C-3B9A6C13279E}" uniqueName="8" name="Actual End" queryTableFieldId="8" dataDxfId="30"/>
    <tableColumn id="10" xr3:uid="{A8A8C005-4750-41EB-8D5E-9CCF26796F23}" uniqueName="10" name="Downtime (hr.)" queryTableFieldId="10" dataDxfId="29"/>
    <tableColumn id="35" xr3:uid="{22463B65-473C-4148-8D58-2E5A908D56EA}" uniqueName="35" name="Month" queryTableFieldId="39" dataDxfId="28"/>
    <tableColumn id="33" xr3:uid="{1C3AE6EC-4CCD-4012-9A45-78914FA583C4}" uniqueName="33" name="Week#" queryTableFieldId="37" dataDxfId="27">
      <calculatedColumnFormula>_xlfn.ISOWEEKNUM(Unique_Data[[#This Row],[Created On]])</calculatedColumnFormula>
    </tableColumn>
    <tableColumn id="11" xr3:uid="{8866A2A5-6345-4562-9471-755D61780A13}" uniqueName="11" name="Downtime (min.)" queryTableFieldId="11" dataDxfId="26">
      <calculatedColumnFormula>60*Unique_Data[[#This Row],[Downtime (hr.)]]</calculatedColumnFormula>
    </tableColumn>
    <tableColumn id="12" xr3:uid="{F4DF4DC9-E68A-4C82-9E1A-3DE6038032A4}" uniqueName="12" name="Keyword" queryTableFieldId="12" dataDxfId="25">
      <calculatedColumnFormula array="1">_xlfn.LET(
    _xlpm.text, LOWER(H2),
    _xlpm.keywords, Table2[Keyword],
    _xlpm.score,
        _xlfn.BYROW(_xlpm.keywords,
            _xlfn.LAMBDA(_xlpm.k,
                SUM(--ISNUMBER(SEARCH(_xlfn.TEXTSPLIT(LOWER(_xlpm.k)," "), _xlpm.text)))
            )
        ),
    _xlpm.bestMatch, _xlfn.XMATCH(MAX(_xlpm.score), _xlpm.score),
    IF(MAX(_xlpm.score)=0, "Other", INDEX(_xlpm.keywords, _xlpm.bestMatch))
)</calculatedColumnFormula>
    </tableColumn>
    <tableColumn id="13" xr3:uid="{9BCD4978-3B00-4A0E-9052-30A48D4DD040}" uniqueName="13" name="Failure Mode" queryTableFieldId="13" dataDxfId="24">
      <calculatedColumnFormula>IFERROR(INDEX(Table11[Failure Mode],MATCH(O2,Table11[Keyword],0)),"General Failure Mode")</calculatedColumnFormula>
    </tableColumn>
    <tableColumn id="14" xr3:uid="{6D599464-F74A-4B1F-A6E2-40C507688620}" uniqueName="14" name="Failure Effect" queryTableFieldId="14" dataDxfId="23">
      <calculatedColumnFormula>IFERROR(INDEX(Table12[Failure Effect],MATCH(P2,Table12[Failure Mode],0)),"Operational performance degradation and need for maintenance review.")</calculatedColumnFormula>
    </tableColumn>
    <tableColumn id="15" xr3:uid="{2AEB0049-D279-4E3A-807C-05F813929FAD}" uniqueName="15" name="Base Severity (Equip.)" queryTableFieldId="15" dataDxfId="22">
      <calculatedColumnFormula>IFERROR(INDEX(Table13[Base Severity],MATCH(C2,Table13[Equipment Class],0)),6)</calculatedColumnFormula>
    </tableColumn>
    <tableColumn id="16" xr3:uid="{BE3764E4-5856-440D-B3A8-4447E9E80DC5}" uniqueName="16" name="Keyword Severity" queryTableFieldId="16" dataDxfId="21">
      <calculatedColumnFormula>IFERROR(INDEX(Table2[Severity],MATCH(O2,Table2[Keyword],0)),0)</calculatedColumnFormula>
    </tableColumn>
    <tableColumn id="17" xr3:uid="{CCAC06CC-7B0B-4E55-A82B-1C527000EF67}" uniqueName="17" name="Downtime Severity" queryTableFieldId="17" dataDxfId="20">
      <calculatedColumnFormula>IFERROR(LOOKUP(N2,Table6[Minutes],Table6[Severity]),0)</calculatedColumnFormula>
    </tableColumn>
    <tableColumn id="18" xr3:uid="{44C534EB-4BBE-46E5-9C35-B460305E6539}" uniqueName="18" name="Severity (S)" queryTableFieldId="18" dataDxfId="19">
      <calculatedColumnFormula>MAX(ROUNDUP(AVERAGE(R2,T2),0),Unique_Data[[#This Row],[Keyword Severity]])</calculatedColumnFormula>
    </tableColumn>
    <tableColumn id="19" xr3:uid="{0C797B24-68F9-4652-85BD-CAD43C21F8C5}" uniqueName="19" name="Detectability (D)" queryTableFieldId="19" dataDxfId="18">
      <calculatedColumnFormula>IFERROR(INDEX(Table5[Detectability],MATCH(O2,Table5[Keyword],0)),IFERROR(INDEX(Table13[Default Detectability],MATCH(C2,Table13[Equipment Class],0)),6))</calculatedColumnFormula>
    </tableColumn>
    <tableColumn id="20" xr3:uid="{0832A17D-0F5B-4C84-A085-B9BB76D54E91}" uniqueName="20" name="Occurrence (O)" queryTableFieldId="20" dataDxfId="17">
      <calculatedColumnFormula>COUNTIFS($B:$B,B2,$P:$P,P2)</calculatedColumnFormula>
    </tableColumn>
    <tableColumn id="21" xr3:uid="{37CB33CF-33D7-47B4-93BD-9EC5412AC881}" uniqueName="21" name="RPN" queryTableFieldId="21" dataDxfId="16" dataCellStyle="Normal 2">
      <calculatedColumnFormula>U2*V2*W2</calculatedColumnFormula>
    </tableColumn>
    <tableColumn id="22" xr3:uid="{33213BE5-A981-4C4D-BFB9-23F51D13DF18}" uniqueName="22" name="Recommended Action" queryTableFieldId="22" dataDxfId="15">
      <calculatedColumnFormula>IFERROR(INDEX(Table10[Recommended Action],MATCH(O2,Table10[Keyword],0)),"Review failure &amp; perform RCA")</calculatedColumnFormula>
    </tableColumn>
    <tableColumn id="25" xr3:uid="{848E9BEC-D51D-4D7E-96D5-DE6524B117C4}" uniqueName="25" name="Action Owner" queryTableFieldId="25" dataDxfId="14"/>
    <tableColumn id="23" xr3:uid="{02C0E83F-6616-4955-A18A-1FD02C9DAE6B}" uniqueName="23" name="Potential failure " queryTableFieldId="23" dataDxfId="13"/>
    <tableColumn id="24" xr3:uid="{2CCD44C5-0ABE-4881-A2B2-E808979D4583}" uniqueName="24" name="Updated Action" queryTableFieldId="24" dataDxfId="12"/>
    <tableColumn id="9" xr3:uid="{5018CAAD-DDE8-418A-B19F-4D1094458798}" uniqueName="9" name="Action Priority" queryTableFieldId="31" dataDxfId="11">
      <calculatedColumnFormula>_xlfn.IFS(X2&gt;=300,"Critical",X2&gt;=200,"High", X2&gt;=100,"Medium", TRUE,"Low")</calculatedColumnFormula>
    </tableColumn>
    <tableColumn id="26" xr3:uid="{8131723E-3CC7-41E8-9B9B-377CCEFD3F59}" uniqueName="26" name="Due date" queryTableFieldId="26" dataDxfId="10" dataCellStyle="Normal 2"/>
    <tableColumn id="32" xr3:uid="{754B5E64-F2EC-4313-B2C8-52EBD12E571A}" uniqueName="32" name="New Severity (S)" queryTableFieldId="36" dataDxfId="9" dataCellStyle="Normal 2">
      <calculatedColumnFormula>Unique_Data[[#This Row],[Severity (S)]]</calculatedColumnFormula>
    </tableColumn>
    <tableColumn id="30" xr3:uid="{758D7308-60B5-43F8-9226-713E19088876}" uniqueName="30" name="New Detectability (D)" queryTableFieldId="34" dataDxfId="8" dataCellStyle="Normal 2">
      <calculatedColumnFormula array="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calculatedColumnFormula>
    </tableColumn>
    <tableColumn id="29" xr3:uid="{6999E525-1B8E-45EF-A409-EE938E6BD1C9}" uniqueName="29" name="New Occurrence (O)" queryTableFieldId="33" dataDxfId="7" dataCellStyle="Normal 2">
      <calculatedColumnFormula array="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calculatedColumnFormula>
    </tableColumn>
    <tableColumn id="31" xr3:uid="{3225DEAF-7B7A-4869-B973-32E44F06DE0D}" uniqueName="31" name="New RPN" queryTableFieldId="35" dataDxfId="6" dataCellStyle="Normal 2">
      <calculatedColumnFormula>AE2*AF2*AG2</calculatedColumnFormula>
    </tableColumn>
    <tableColumn id="28" xr3:uid="{2AB527B1-865B-418A-805F-0B05947C9286}" uniqueName="28" name="Status" queryTableFieldId="30" dataDxfId="5">
      <calculatedColumnFormula array="1">_xlfn.IFS(ISBLANK(Unique_Data[[#This Row],[Updated Action]]),"Open",NOT(ISBLANK(Unique_Data[[#This Row],[Updated Action]])),"Finished",AND(NOT(ISBLANK(Unique_Data[[#This Row],[Updated Action]])),Unique_Data[[#This Row],[Due date]]&gt;=TODAY()),"In Progress",Unique_Data[[#This Row],[Due date]]&lt;TODAY(),"Overdue")</calculatedColumnFormula>
    </tableColumn>
    <tableColumn id="27" xr3:uid="{8977383D-E297-4BF5-AD21-4FFC658256E8}" uniqueName="27" name="Remark" queryTableFieldId="27" dataDxfId="4"/>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A46C9CB-082C-4003-9BAF-A69F68832EFB}" name="Table_ExternalData_1" displayName="Table_ExternalData_1" ref="A3:AJ99" tableType="queryTable" totalsRowShown="0">
  <autoFilter ref="A3:AJ99" xr:uid="{3A46C9CB-082C-4003-9BAF-A69F68832EFB}"/>
  <tableColumns count="36">
    <tableColumn id="1" xr3:uid="{FCB593DF-3CCE-4183-B8BB-28096C112B5E}" uniqueName="1" name="Unique_Data[WO#]" queryTableFieldId="1"/>
    <tableColumn id="2" xr3:uid="{083A8AAE-2F5D-40D9-ACBF-5594060A28AB}" uniqueName="2" name="Unique_Data[Equipment ID]" queryTableFieldId="2"/>
    <tableColumn id="3" xr3:uid="{DF1B866B-149B-4E76-A46F-C691F2E0B71B}" uniqueName="3" name="Unique_Data[Equipment Class]" queryTableFieldId="3"/>
    <tableColumn id="4" xr3:uid="{998FDC7F-80F0-4EC1-B741-68CED0B2B2F1}" uniqueName="4" name="Unique_Data[Created On]" queryTableFieldId="4" dataDxfId="3"/>
    <tableColumn id="5" xr3:uid="{EA7A0531-24AE-4E37-AECE-20681CB92C32}" uniqueName="5" name="Unique_Data[WO Type]" queryTableFieldId="5"/>
    <tableColumn id="6" xr3:uid="{9597E8F9-02C5-45F7-9B4C-B9873265CF60}" uniqueName="6" name="Unique_Data[Column1]" queryTableFieldId="6"/>
    <tableColumn id="7" xr3:uid="{B67D6DB9-5496-428E-8408-92A92B31EBD2}" uniqueName="7" name="Unique_Data[Column2]" queryTableFieldId="7"/>
    <tableColumn id="8" xr3:uid="{F29320CD-3BB7-4C45-BE9F-49DE6CF93517}" uniqueName="8" name="Unique_Data[Description]" queryTableFieldId="8"/>
    <tableColumn id="9" xr3:uid="{CE8A8C67-5E85-49A4-ABF5-AF408AE01E51}" uniqueName="9" name="Unique_Data[Actual Start]" queryTableFieldId="9" dataDxfId="2"/>
    <tableColumn id="10" xr3:uid="{5A1E8ED8-CFFD-49CC-83E3-7C4106739447}" uniqueName="10" name="Unique_Data[Actual End]" queryTableFieldId="10" dataDxfId="1"/>
    <tableColumn id="11" xr3:uid="{A81E90BF-324E-403D-AC5C-72A617483891}" uniqueName="11" name="Unique_Data[Downtime (hr.)]" queryTableFieldId="11"/>
    <tableColumn id="12" xr3:uid="{8B5A6DDF-3A48-4247-AFDE-63E66A15B7CD}" uniqueName="12" name="Unique_Data[Month]" queryTableFieldId="12" dataDxfId="0"/>
    <tableColumn id="13" xr3:uid="{4FDAEA63-2715-424B-BC03-FA6E97EF8DE0}" uniqueName="13" name="Unique_Data[Week#]" queryTableFieldId="13"/>
    <tableColumn id="14" xr3:uid="{95EA89E8-4B02-4D53-957D-0E9962C6F863}" uniqueName="14" name="Unique_Data[Downtime (min.)]" queryTableFieldId="14"/>
    <tableColumn id="15" xr3:uid="{95C2EA4C-1A6A-4CDB-8629-C8C91CC0253C}" uniqueName="15" name="Unique_Data[Keyword]" queryTableFieldId="15"/>
    <tableColumn id="16" xr3:uid="{6327B828-0ABA-409C-A684-2F107B0EC7E6}" uniqueName="16" name="Unique_Data[Failure Mode]" queryTableFieldId="16"/>
    <tableColumn id="17" xr3:uid="{6E3CAE2D-9261-4A24-AD51-36BBD005966B}" uniqueName="17" name="Unique_Data[Failure Effect]" queryTableFieldId="17"/>
    <tableColumn id="18" xr3:uid="{CC6BC723-4CD9-405C-BFF6-57B59F89CDE8}" uniqueName="18" name="Unique_Data[Base Severity (Equip.)]" queryTableFieldId="18"/>
    <tableColumn id="19" xr3:uid="{B3724B67-78C5-4CFC-9A67-F7C85F05F201}" uniqueName="19" name="Unique_Data[Keyword Severity]" queryTableFieldId="19"/>
    <tableColumn id="20" xr3:uid="{4E8A47FC-35E0-46E8-8546-BE1605078074}" uniqueName="20" name="Unique_Data[Downtime Severity]" queryTableFieldId="20"/>
    <tableColumn id="21" xr3:uid="{7D38D7C2-CCC5-4847-ABED-62A23C881199}" uniqueName="21" name="Unique_Data[Severity (S)]" queryTableFieldId="21"/>
    <tableColumn id="22" xr3:uid="{178FD8DB-9072-4778-9CF2-9FC976C8DD12}" uniqueName="22" name="Unique_Data[Detectability (D)]" queryTableFieldId="22"/>
    <tableColumn id="23" xr3:uid="{00156173-7847-4954-A5C7-5EF999087806}" uniqueName="23" name="Unique_Data[Occurrence (O)]" queryTableFieldId="23"/>
    <tableColumn id="24" xr3:uid="{DC2BB81E-E4A0-4846-8E65-7696694B7E89}" uniqueName="24" name="Unique_Data[RPN]" queryTableFieldId="24"/>
    <tableColumn id="25" xr3:uid="{F9F8BE1C-0C2E-417D-BE97-22ADEC6AD16A}" uniqueName="25" name="Unique_Data[Recommended Action]" queryTableFieldId="25"/>
    <tableColumn id="26" xr3:uid="{1B7363F4-242D-4167-B6F5-001CA39AB8F3}" uniqueName="26" name="Unique_Data[Action Owner]" queryTableFieldId="26"/>
    <tableColumn id="27" xr3:uid="{866456C4-A468-43BD-B7CA-A0B06892EA03}" uniqueName="27" name="Unique_Data[Potential failure]" queryTableFieldId="27"/>
    <tableColumn id="28" xr3:uid="{0D703239-242E-4C79-B7F9-11666CDDECFB}" uniqueName="28" name="Unique_Data[Updated Action]" queryTableFieldId="28"/>
    <tableColumn id="29" xr3:uid="{589FCA7A-BD38-45AB-B92F-229285F255B4}" uniqueName="29" name="Unique_Data[Action Priority]" queryTableFieldId="29"/>
    <tableColumn id="30" xr3:uid="{69828F37-E722-4FC6-9DC9-CFE206914E33}" uniqueName="30" name="Unique_Data[Due date]" queryTableFieldId="30"/>
    <tableColumn id="31" xr3:uid="{779D8339-56CD-46F7-A7E2-A67E349750C8}" uniqueName="31" name="Unique_Data[New Severity (S)]" queryTableFieldId="31"/>
    <tableColumn id="32" xr3:uid="{0618F4F5-1370-490F-9F08-B0F87D55ABF7}" uniqueName="32" name="Unique_Data[New Detectability (D)]" queryTableFieldId="32"/>
    <tableColumn id="33" xr3:uid="{33C58F20-8CB3-4600-A90A-39660EFF0397}" uniqueName="33" name="Unique_Data[New Occurrence (O)]" queryTableFieldId="33"/>
    <tableColumn id="34" xr3:uid="{0EA1A89F-3CE3-40B3-8539-AEB55F902455}" uniqueName="34" name="Unique_Data[New RPN]" queryTableFieldId="34"/>
    <tableColumn id="35" xr3:uid="{61E1DE0C-8EA1-48AA-93E5-25001FF6BC7B}" uniqueName="35" name="Unique_Data[Status]" queryTableFieldId="35"/>
    <tableColumn id="36" xr3:uid="{2C784C00-ADB4-4B50-A5C5-DE3ADA1691EA}" uniqueName="36" name="Unique_Data[Remark]" queryTableFieldId="3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N2" dT="2026-04-21T12:28:37.94" personId="{E9F90610-C5AB-45AB-8E30-2F55EA9BC3DE}" id="{7DC499CD-99AF-47B0-B38A-0D9212FA14BF}">
    <text>Failure mood related to Severity score =&gt; 8</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1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B0119F5-1E2B-40B0-B0AC-591F6A15FE42}">
  <we:reference id="WA200009404" version="1.0.0.8" store="Omex" storeType="OMEX"/>
  <we:alternateReferences>
    <we:reference id="WA200009404" version="1.0.0.8" store="WA200009404" storeType="OMEX"/>
  </we:alternateReferences>
  <we:properties>
    <we:property name="claude.fileId" value="&quot;9b46f262-51cc-4c6e-ae20-55272568487b&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table" Target="../tables/table4.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ivotTable" Target="../pivotTables/pivotTable14.xml"/><Relationship Id="rId18" Type="http://schemas.openxmlformats.org/officeDocument/2006/relationships/pivotTable" Target="../pivotTables/pivotTable19.xml"/><Relationship Id="rId26" Type="http://schemas.openxmlformats.org/officeDocument/2006/relationships/pivotTable" Target="../pivotTables/pivotTable27.xml"/><Relationship Id="rId3" Type="http://schemas.openxmlformats.org/officeDocument/2006/relationships/pivotTable" Target="../pivotTables/pivotTable4.xml"/><Relationship Id="rId21" Type="http://schemas.openxmlformats.org/officeDocument/2006/relationships/pivotTable" Target="../pivotTables/pivotTable22.xml"/><Relationship Id="rId7" Type="http://schemas.openxmlformats.org/officeDocument/2006/relationships/pivotTable" Target="../pivotTables/pivotTable8.xml"/><Relationship Id="rId12" Type="http://schemas.openxmlformats.org/officeDocument/2006/relationships/pivotTable" Target="../pivotTables/pivotTable13.xml"/><Relationship Id="rId17" Type="http://schemas.openxmlformats.org/officeDocument/2006/relationships/pivotTable" Target="../pivotTables/pivotTable18.xml"/><Relationship Id="rId25" Type="http://schemas.openxmlformats.org/officeDocument/2006/relationships/pivotTable" Target="../pivotTables/pivotTable26.xml"/><Relationship Id="rId2" Type="http://schemas.openxmlformats.org/officeDocument/2006/relationships/pivotTable" Target="../pivotTables/pivotTable3.xml"/><Relationship Id="rId16" Type="http://schemas.openxmlformats.org/officeDocument/2006/relationships/pivotTable" Target="../pivotTables/pivotTable17.xml"/><Relationship Id="rId20" Type="http://schemas.openxmlformats.org/officeDocument/2006/relationships/pivotTable" Target="../pivotTables/pivotTable21.xml"/><Relationship Id="rId29" Type="http://schemas.openxmlformats.org/officeDocument/2006/relationships/drawing" Target="../drawings/drawing5.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24" Type="http://schemas.openxmlformats.org/officeDocument/2006/relationships/pivotTable" Target="../pivotTables/pivotTable25.xml"/><Relationship Id="rId5" Type="http://schemas.openxmlformats.org/officeDocument/2006/relationships/pivotTable" Target="../pivotTables/pivotTable6.xml"/><Relationship Id="rId15" Type="http://schemas.openxmlformats.org/officeDocument/2006/relationships/pivotTable" Target="../pivotTables/pivotTable16.xml"/><Relationship Id="rId23" Type="http://schemas.openxmlformats.org/officeDocument/2006/relationships/pivotTable" Target="../pivotTables/pivotTable24.xml"/><Relationship Id="rId28" Type="http://schemas.openxmlformats.org/officeDocument/2006/relationships/pivotTable" Target="../pivotTables/pivotTable29.xml"/><Relationship Id="rId10" Type="http://schemas.openxmlformats.org/officeDocument/2006/relationships/pivotTable" Target="../pivotTables/pivotTable11.xml"/><Relationship Id="rId19" Type="http://schemas.openxmlformats.org/officeDocument/2006/relationships/pivotTable" Target="../pivotTables/pivotTable20.xml"/><Relationship Id="rId31" Type="http://schemas.microsoft.com/office/2007/relationships/slicer" Target="../slicers/slicer5.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pivotTable" Target="../pivotTables/pivotTable15.xml"/><Relationship Id="rId22" Type="http://schemas.openxmlformats.org/officeDocument/2006/relationships/pivotTable" Target="../pivotTables/pivotTable23.xml"/><Relationship Id="rId27" Type="http://schemas.openxmlformats.org/officeDocument/2006/relationships/pivotTable" Target="../pivotTables/pivotTable28.xml"/><Relationship Id="rId30"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ivotTable" Target="../pivotTables/pivotTable3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38.xml"/><Relationship Id="rId3" Type="http://schemas.openxmlformats.org/officeDocument/2006/relationships/pivotTable" Target="../pivotTables/pivotTable33.xml"/><Relationship Id="rId7" Type="http://schemas.openxmlformats.org/officeDocument/2006/relationships/pivotTable" Target="../pivotTables/pivotTable37.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pivotTable" Target="../pivotTables/pivotTable36.xml"/><Relationship Id="rId5" Type="http://schemas.openxmlformats.org/officeDocument/2006/relationships/pivotTable" Target="../pivotTables/pivotTable35.xml"/><Relationship Id="rId10" Type="http://schemas.microsoft.com/office/2007/relationships/slicer" Target="../slicers/slicer6.xml"/><Relationship Id="rId4" Type="http://schemas.openxmlformats.org/officeDocument/2006/relationships/pivotTable" Target="../pivotTables/pivotTable34.xml"/><Relationship Id="rId9"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26827-994E-4C75-8BF4-D89C156DCEC8}">
  <sheetPr codeName="Sheet1"/>
  <dimension ref="A1:K840"/>
  <sheetViews>
    <sheetView workbookViewId="0">
      <selection activeCell="D22" sqref="D22"/>
    </sheetView>
  </sheetViews>
  <sheetFormatPr defaultRowHeight="12.6"/>
  <cols>
    <col min="1" max="1" width="10.85546875" style="11" bestFit="1" customWidth="1"/>
    <col min="2" max="2" width="16.85546875" style="11" bestFit="1" customWidth="1"/>
    <col min="3" max="3" width="19.85546875" style="11" bestFit="1" customWidth="1"/>
    <col min="4" max="4" width="15.140625" style="11" bestFit="1" customWidth="1"/>
    <col min="5" max="5" width="13.42578125" style="11" bestFit="1" customWidth="1"/>
    <col min="6" max="6" width="10.5703125" bestFit="1" customWidth="1"/>
    <col min="7" max="7" width="10.5703125" style="11" bestFit="1" customWidth="1"/>
    <col min="8" max="8" width="46.85546875" style="11" bestFit="1" customWidth="1"/>
    <col min="9" max="9" width="15.42578125" style="11" bestFit="1" customWidth="1"/>
    <col min="10" max="10" width="15.140625" style="11" bestFit="1" customWidth="1"/>
    <col min="11" max="11" width="13.85546875" style="11" bestFit="1" customWidth="1"/>
  </cols>
  <sheetData>
    <row r="1" spans="1:11">
      <c r="A1" s="11" t="s">
        <v>0</v>
      </c>
      <c r="B1" s="11" t="s">
        <v>1</v>
      </c>
      <c r="C1" s="11" t="s">
        <v>2</v>
      </c>
      <c r="D1" s="11" t="s">
        <v>3</v>
      </c>
      <c r="E1" s="11" t="s">
        <v>4</v>
      </c>
      <c r="F1" t="s">
        <v>5</v>
      </c>
      <c r="G1" t="s">
        <v>6</v>
      </c>
      <c r="H1" t="s">
        <v>7</v>
      </c>
      <c r="I1" s="11" t="s">
        <v>8</v>
      </c>
      <c r="J1" s="11" t="s">
        <v>9</v>
      </c>
      <c r="K1" s="11" t="s">
        <v>10</v>
      </c>
    </row>
    <row r="2" spans="1:11">
      <c r="A2" s="11">
        <v>1300000000</v>
      </c>
      <c r="B2" s="11" t="s">
        <v>11</v>
      </c>
      <c r="C2" s="11" t="s">
        <v>12</v>
      </c>
      <c r="D2" s="12">
        <v>45964</v>
      </c>
      <c r="E2" s="11" t="s">
        <v>13</v>
      </c>
      <c r="G2"/>
      <c r="H2" t="s">
        <v>14</v>
      </c>
      <c r="I2" s="68">
        <v>45962.421527777777</v>
      </c>
      <c r="J2" s="68">
        <v>45962.428472222222</v>
      </c>
      <c r="K2" s="11">
        <v>0.17</v>
      </c>
    </row>
    <row r="3" spans="1:11">
      <c r="A3" s="11">
        <v>1300000001</v>
      </c>
      <c r="B3" s="11" t="s">
        <v>15</v>
      </c>
      <c r="C3" s="11" t="s">
        <v>16</v>
      </c>
      <c r="D3" s="12">
        <v>45964</v>
      </c>
      <c r="E3" s="11" t="s">
        <v>13</v>
      </c>
      <c r="G3"/>
      <c r="H3" t="s">
        <v>17</v>
      </c>
      <c r="I3" s="68">
        <v>45962.48333333333</v>
      </c>
      <c r="J3" s="68">
        <v>45962.491666666669</v>
      </c>
      <c r="K3" s="11">
        <v>0.2</v>
      </c>
    </row>
    <row r="4" spans="1:11">
      <c r="A4" s="11">
        <v>1300000002</v>
      </c>
      <c r="B4" s="11" t="s">
        <v>18</v>
      </c>
      <c r="C4" s="11" t="s">
        <v>12</v>
      </c>
      <c r="D4" s="12">
        <v>45965</v>
      </c>
      <c r="E4" s="11" t="s">
        <v>13</v>
      </c>
      <c r="G4"/>
      <c r="H4" t="s">
        <v>19</v>
      </c>
      <c r="I4" s="68">
        <v>45965.375</v>
      </c>
      <c r="J4" s="68">
        <v>45965.381944444445</v>
      </c>
      <c r="K4" s="11">
        <v>0.17</v>
      </c>
    </row>
    <row r="5" spans="1:11">
      <c r="A5" s="11">
        <v>1300000003</v>
      </c>
      <c r="B5" s="11" t="s">
        <v>20</v>
      </c>
      <c r="C5" s="11" t="s">
        <v>16</v>
      </c>
      <c r="D5" s="12">
        <v>45965</v>
      </c>
      <c r="E5" s="11" t="s">
        <v>13</v>
      </c>
      <c r="G5"/>
      <c r="H5" t="s">
        <v>21</v>
      </c>
      <c r="I5" s="68">
        <v>45965.375</v>
      </c>
      <c r="J5" s="68">
        <v>45965.385416666664</v>
      </c>
      <c r="K5" s="11">
        <v>0.25</v>
      </c>
    </row>
    <row r="6" spans="1:11">
      <c r="A6" s="11">
        <v>1300000004</v>
      </c>
      <c r="B6" s="11" t="s">
        <v>11</v>
      </c>
      <c r="C6" s="11" t="s">
        <v>12</v>
      </c>
      <c r="D6" s="12">
        <v>45965</v>
      </c>
      <c r="E6" s="11" t="s">
        <v>13</v>
      </c>
      <c r="G6"/>
      <c r="H6" t="s">
        <v>22</v>
      </c>
      <c r="I6" s="68">
        <v>45965.521192129629</v>
      </c>
      <c r="J6" s="68">
        <v>45965.528263888889</v>
      </c>
      <c r="K6" s="11">
        <v>0.17</v>
      </c>
    </row>
    <row r="7" spans="1:11">
      <c r="A7" s="11">
        <v>1300000005</v>
      </c>
      <c r="B7" s="11" t="s">
        <v>11</v>
      </c>
      <c r="C7" s="11" t="s">
        <v>12</v>
      </c>
      <c r="D7" s="12">
        <v>45965</v>
      </c>
      <c r="E7" s="11" t="s">
        <v>13</v>
      </c>
      <c r="G7"/>
      <c r="H7" t="s">
        <v>23</v>
      </c>
      <c r="I7" s="68">
        <v>45965.056944444441</v>
      </c>
      <c r="J7" s="68">
        <v>45965.069444444445</v>
      </c>
      <c r="K7" s="11">
        <v>0.3</v>
      </c>
    </row>
    <row r="8" spans="1:11">
      <c r="A8" s="11">
        <v>1300000006</v>
      </c>
      <c r="B8" s="11" t="s">
        <v>24</v>
      </c>
      <c r="C8" s="11" t="s">
        <v>25</v>
      </c>
      <c r="D8" s="12">
        <v>45965</v>
      </c>
      <c r="E8" s="11" t="s">
        <v>13</v>
      </c>
      <c r="G8"/>
      <c r="H8" t="s">
        <v>26</v>
      </c>
      <c r="I8" s="68">
        <v>45965.250416666669</v>
      </c>
      <c r="J8" s="68">
        <v>45965.260636574072</v>
      </c>
      <c r="K8" s="11">
        <v>0.25</v>
      </c>
    </row>
    <row r="9" spans="1:11">
      <c r="A9" s="11">
        <v>1300000007</v>
      </c>
      <c r="B9" s="11" t="s">
        <v>27</v>
      </c>
      <c r="C9" s="11" t="s">
        <v>12</v>
      </c>
      <c r="D9" s="12">
        <v>45965</v>
      </c>
      <c r="E9" s="11" t="s">
        <v>13</v>
      </c>
      <c r="G9"/>
      <c r="H9" t="s">
        <v>28</v>
      </c>
      <c r="I9" s="68">
        <v>45965.315555555557</v>
      </c>
      <c r="J9" s="68">
        <v>45965.320613425924</v>
      </c>
      <c r="K9" s="11">
        <v>0.12</v>
      </c>
    </row>
    <row r="10" spans="1:11">
      <c r="A10" s="11">
        <v>1300000008</v>
      </c>
      <c r="B10" s="11" t="s">
        <v>27</v>
      </c>
      <c r="C10" s="11" t="s">
        <v>12</v>
      </c>
      <c r="D10" s="12">
        <v>45965</v>
      </c>
      <c r="E10" s="11" t="s">
        <v>13</v>
      </c>
      <c r="G10"/>
      <c r="H10" t="s">
        <v>29</v>
      </c>
      <c r="I10" s="68">
        <v>45965.315416666665</v>
      </c>
      <c r="J10" s="68">
        <v>45965.321412037039</v>
      </c>
      <c r="K10" s="11">
        <v>0.14000000000000001</v>
      </c>
    </row>
    <row r="11" spans="1:11">
      <c r="A11" s="11">
        <v>1300000009</v>
      </c>
      <c r="B11" s="11" t="s">
        <v>11</v>
      </c>
      <c r="C11" s="11" t="s">
        <v>12</v>
      </c>
      <c r="D11" s="12">
        <v>45966</v>
      </c>
      <c r="E11" s="11" t="s">
        <v>13</v>
      </c>
      <c r="G11"/>
      <c r="H11" t="s">
        <v>30</v>
      </c>
      <c r="I11" s="68">
        <v>45966.387499999997</v>
      </c>
      <c r="J11" s="68">
        <v>45966.40625</v>
      </c>
      <c r="K11" s="11">
        <v>0.45</v>
      </c>
    </row>
    <row r="12" spans="1:11">
      <c r="A12" s="11">
        <v>1300000010</v>
      </c>
      <c r="B12" s="11" t="s">
        <v>27</v>
      </c>
      <c r="C12" s="11" t="s">
        <v>12</v>
      </c>
      <c r="D12" s="12">
        <v>45967</v>
      </c>
      <c r="E12" s="11" t="s">
        <v>13</v>
      </c>
      <c r="G12"/>
      <c r="H12" t="s">
        <v>31</v>
      </c>
      <c r="I12" s="68">
        <v>45967.083877314813</v>
      </c>
      <c r="J12" s="68">
        <v>45967.090497685182</v>
      </c>
      <c r="K12" s="11">
        <v>0.16</v>
      </c>
    </row>
    <row r="13" spans="1:11">
      <c r="A13" s="11">
        <v>1300000011</v>
      </c>
      <c r="B13" s="11" t="s">
        <v>20</v>
      </c>
      <c r="C13" s="11" t="s">
        <v>16</v>
      </c>
      <c r="D13" s="12">
        <v>45967</v>
      </c>
      <c r="E13" s="11" t="s">
        <v>13</v>
      </c>
      <c r="G13"/>
      <c r="H13" t="s">
        <v>32</v>
      </c>
      <c r="I13" s="68">
        <v>45967.257222222222</v>
      </c>
      <c r="J13" s="68">
        <v>45967.271134259259</v>
      </c>
      <c r="K13" s="11">
        <v>0.33</v>
      </c>
    </row>
    <row r="14" spans="1:11">
      <c r="A14" s="11">
        <v>1300000012</v>
      </c>
      <c r="B14" s="11" t="s">
        <v>15</v>
      </c>
      <c r="C14" s="11" t="s">
        <v>16</v>
      </c>
      <c r="D14" s="12">
        <v>45967</v>
      </c>
      <c r="E14" s="11" t="s">
        <v>13</v>
      </c>
      <c r="G14"/>
      <c r="H14" t="s">
        <v>33</v>
      </c>
      <c r="I14" s="68">
        <v>45967.458333333336</v>
      </c>
      <c r="J14" s="68">
        <v>45967.5</v>
      </c>
      <c r="K14" s="11">
        <v>1</v>
      </c>
    </row>
    <row r="15" spans="1:11">
      <c r="A15" s="11">
        <v>1300000013</v>
      </c>
      <c r="B15" s="11" t="s">
        <v>20</v>
      </c>
      <c r="C15" s="11" t="s">
        <v>16</v>
      </c>
      <c r="D15" s="12">
        <v>45967</v>
      </c>
      <c r="E15" s="11" t="s">
        <v>13</v>
      </c>
      <c r="G15"/>
      <c r="H15" t="s">
        <v>34</v>
      </c>
      <c r="I15" s="68">
        <v>45967.482638888891</v>
      </c>
      <c r="J15" s="68">
        <v>45967.503472222219</v>
      </c>
      <c r="K15" s="11">
        <v>0.5</v>
      </c>
    </row>
    <row r="16" spans="1:11">
      <c r="A16" s="11">
        <v>1300000014</v>
      </c>
      <c r="B16" s="11" t="s">
        <v>18</v>
      </c>
      <c r="C16" s="11" t="s">
        <v>12</v>
      </c>
      <c r="D16" s="12">
        <v>45967</v>
      </c>
      <c r="E16" s="11" t="s">
        <v>13</v>
      </c>
      <c r="G16"/>
      <c r="H16" t="s">
        <v>35</v>
      </c>
      <c r="I16" s="68">
        <v>45967.458333333336</v>
      </c>
      <c r="J16" s="68">
        <v>45967.46875</v>
      </c>
      <c r="K16" s="11">
        <v>0.25</v>
      </c>
    </row>
    <row r="17" spans="1:11">
      <c r="A17" s="11">
        <v>1300000015</v>
      </c>
      <c r="B17" s="11" t="s">
        <v>11</v>
      </c>
      <c r="C17" s="11" t="s">
        <v>12</v>
      </c>
      <c r="D17" s="12">
        <v>45967</v>
      </c>
      <c r="E17" s="11" t="s">
        <v>13</v>
      </c>
      <c r="G17"/>
      <c r="H17" t="s">
        <v>36</v>
      </c>
      <c r="I17" s="68">
        <v>45967.09375</v>
      </c>
      <c r="J17" s="68">
        <v>45967.104166666664</v>
      </c>
      <c r="K17" s="11">
        <v>0.25</v>
      </c>
    </row>
    <row r="18" spans="1:11">
      <c r="A18" s="11">
        <v>1300000016</v>
      </c>
      <c r="B18" s="11" t="s">
        <v>27</v>
      </c>
      <c r="C18" s="11" t="s">
        <v>12</v>
      </c>
      <c r="D18" s="12">
        <v>45968</v>
      </c>
      <c r="E18" s="11" t="s">
        <v>13</v>
      </c>
      <c r="G18"/>
      <c r="H18" t="s">
        <v>37</v>
      </c>
      <c r="I18" s="68">
        <v>45967.250509259262</v>
      </c>
      <c r="J18" s="68">
        <v>45967.260405092595</v>
      </c>
      <c r="K18" s="11">
        <v>0.24</v>
      </c>
    </row>
    <row r="19" spans="1:11">
      <c r="A19" s="11">
        <v>1300000017</v>
      </c>
      <c r="B19" s="11" t="s">
        <v>27</v>
      </c>
      <c r="C19" s="11" t="s">
        <v>12</v>
      </c>
      <c r="D19" s="12">
        <v>45968</v>
      </c>
      <c r="E19" s="11" t="s">
        <v>13</v>
      </c>
      <c r="G19"/>
      <c r="H19" t="s">
        <v>38</v>
      </c>
      <c r="I19" s="68">
        <v>45967.28329861111</v>
      </c>
      <c r="J19" s="68">
        <v>45967.301666666666</v>
      </c>
      <c r="K19" s="11">
        <v>0.44</v>
      </c>
    </row>
    <row r="20" spans="1:11">
      <c r="A20" s="11">
        <v>1300000018</v>
      </c>
      <c r="B20" s="11" t="s">
        <v>20</v>
      </c>
      <c r="C20" s="11" t="s">
        <v>16</v>
      </c>
      <c r="D20" s="12">
        <v>45970</v>
      </c>
      <c r="E20" s="11" t="s">
        <v>13</v>
      </c>
      <c r="G20"/>
      <c r="H20" t="s">
        <v>39</v>
      </c>
      <c r="I20" s="68">
        <v>45970.381944444445</v>
      </c>
      <c r="J20" s="68">
        <v>45970.388888888891</v>
      </c>
      <c r="K20" s="11">
        <v>0.17</v>
      </c>
    </row>
    <row r="21" spans="1:11">
      <c r="A21" s="11">
        <v>1300000019</v>
      </c>
      <c r="B21" s="11" t="s">
        <v>40</v>
      </c>
      <c r="C21" s="11" t="s">
        <v>16</v>
      </c>
      <c r="D21" s="12">
        <v>45971</v>
      </c>
      <c r="E21" s="11" t="s">
        <v>13</v>
      </c>
      <c r="G21"/>
      <c r="H21" t="s">
        <v>41</v>
      </c>
      <c r="I21" s="68">
        <v>45971.396377314813</v>
      </c>
      <c r="J21" s="68">
        <v>45971.402777777781</v>
      </c>
      <c r="K21" s="11">
        <v>0.15</v>
      </c>
    </row>
    <row r="22" spans="1:11">
      <c r="A22" s="11">
        <v>1300000020</v>
      </c>
      <c r="B22" s="11" t="s">
        <v>42</v>
      </c>
      <c r="C22" s="11" t="s">
        <v>16</v>
      </c>
      <c r="D22" s="12">
        <v>45975</v>
      </c>
      <c r="E22" s="11" t="s">
        <v>13</v>
      </c>
      <c r="G22"/>
      <c r="H22" t="s">
        <v>43</v>
      </c>
      <c r="I22" s="68">
        <v>45974.521145833336</v>
      </c>
      <c r="J22" s="68">
        <v>45974.54215277778</v>
      </c>
      <c r="K22" s="11">
        <v>0.5</v>
      </c>
    </row>
    <row r="23" spans="1:11">
      <c r="A23" s="11">
        <v>1300000021</v>
      </c>
      <c r="B23" s="11" t="s">
        <v>11</v>
      </c>
      <c r="C23" s="11" t="s">
        <v>12</v>
      </c>
      <c r="D23" s="12">
        <v>45977</v>
      </c>
      <c r="E23" s="11" t="s">
        <v>13</v>
      </c>
      <c r="G23"/>
      <c r="H23" t="s">
        <v>44</v>
      </c>
      <c r="I23" s="68">
        <v>45977.425358796296</v>
      </c>
      <c r="J23" s="68">
        <v>45977.430821759262</v>
      </c>
      <c r="K23" s="11">
        <v>0.13</v>
      </c>
    </row>
    <row r="24" spans="1:11">
      <c r="A24" s="11">
        <v>1300000022</v>
      </c>
      <c r="B24" s="11" t="s">
        <v>11</v>
      </c>
      <c r="C24" s="11" t="s">
        <v>12</v>
      </c>
      <c r="D24" s="12">
        <v>45977</v>
      </c>
      <c r="E24" s="11" t="s">
        <v>13</v>
      </c>
      <c r="G24"/>
      <c r="H24" t="s">
        <v>45</v>
      </c>
      <c r="I24" s="68">
        <v>45977.489756944444</v>
      </c>
      <c r="J24" s="68">
        <v>45977.496886574074</v>
      </c>
      <c r="K24" s="11">
        <v>0.17</v>
      </c>
    </row>
    <row r="25" spans="1:11">
      <c r="A25" s="11">
        <v>1300000023</v>
      </c>
      <c r="B25" s="11" t="s">
        <v>11</v>
      </c>
      <c r="C25" s="11" t="s">
        <v>12</v>
      </c>
      <c r="D25" s="12">
        <v>45979</v>
      </c>
      <c r="E25" s="11" t="s">
        <v>13</v>
      </c>
      <c r="G25"/>
      <c r="H25" t="s">
        <v>46</v>
      </c>
      <c r="I25" s="68">
        <v>45979.436400462961</v>
      </c>
      <c r="J25" s="68">
        <v>45979.44326388889</v>
      </c>
      <c r="K25" s="11">
        <v>0.16</v>
      </c>
    </row>
    <row r="26" spans="1:11">
      <c r="A26" s="11">
        <v>1300000024</v>
      </c>
      <c r="B26" s="11" t="s">
        <v>47</v>
      </c>
      <c r="C26" s="11" t="s">
        <v>12</v>
      </c>
      <c r="D26" s="12">
        <v>45980</v>
      </c>
      <c r="E26" s="11" t="s">
        <v>13</v>
      </c>
      <c r="G26"/>
      <c r="H26" t="s">
        <v>48</v>
      </c>
      <c r="I26" s="68">
        <v>45980.46597222222</v>
      </c>
      <c r="J26" s="68">
        <v>45980.475694444445</v>
      </c>
      <c r="K26" s="11">
        <v>0.23</v>
      </c>
    </row>
    <row r="27" spans="1:11">
      <c r="A27" s="11">
        <v>1300000025</v>
      </c>
      <c r="B27" s="11" t="s">
        <v>40</v>
      </c>
      <c r="C27" s="11" t="s">
        <v>16</v>
      </c>
      <c r="D27" s="12">
        <v>45981</v>
      </c>
      <c r="E27" s="11" t="s">
        <v>13</v>
      </c>
      <c r="G27"/>
      <c r="H27" t="s">
        <v>49</v>
      </c>
      <c r="I27" s="68">
        <v>45981.524305555555</v>
      </c>
      <c r="J27" s="68">
        <v>45981.531423611108</v>
      </c>
      <c r="K27" s="11">
        <v>0.17</v>
      </c>
    </row>
    <row r="28" spans="1:11">
      <c r="A28" s="11">
        <v>1300000026</v>
      </c>
      <c r="B28" s="11" t="s">
        <v>40</v>
      </c>
      <c r="C28" s="11" t="s">
        <v>16</v>
      </c>
      <c r="D28" s="12">
        <v>45983</v>
      </c>
      <c r="E28" s="11" t="s">
        <v>13</v>
      </c>
      <c r="G28"/>
      <c r="H28" t="s">
        <v>50</v>
      </c>
      <c r="I28" s="68">
        <v>45983.208784722221</v>
      </c>
      <c r="J28" s="68">
        <v>45983.222418981481</v>
      </c>
      <c r="K28" s="11">
        <v>0.33</v>
      </c>
    </row>
    <row r="29" spans="1:11">
      <c r="A29" s="11">
        <v>1300000027</v>
      </c>
      <c r="B29" s="11" t="s">
        <v>51</v>
      </c>
      <c r="C29" s="11" t="s">
        <v>16</v>
      </c>
      <c r="D29" s="12">
        <v>45983</v>
      </c>
      <c r="E29" s="11" t="s">
        <v>13</v>
      </c>
      <c r="G29"/>
      <c r="H29" t="s">
        <v>52</v>
      </c>
      <c r="I29" s="68">
        <v>45983.166666666664</v>
      </c>
      <c r="J29" s="68">
        <v>45983.181041666663</v>
      </c>
      <c r="K29" s="11">
        <v>0.34</v>
      </c>
    </row>
    <row r="30" spans="1:11">
      <c r="A30" s="11">
        <v>1300000028</v>
      </c>
      <c r="B30" s="11" t="s">
        <v>11</v>
      </c>
      <c r="C30" s="11" t="s">
        <v>12</v>
      </c>
      <c r="D30" s="12">
        <v>45983</v>
      </c>
      <c r="E30" s="11" t="s">
        <v>13</v>
      </c>
      <c r="G30"/>
      <c r="H30" t="s">
        <v>53</v>
      </c>
      <c r="I30" s="68">
        <v>45983.250393518516</v>
      </c>
      <c r="J30" s="68">
        <v>45983.25708333333</v>
      </c>
      <c r="K30" s="11">
        <v>0.16</v>
      </c>
    </row>
    <row r="31" spans="1:11">
      <c r="A31" s="11">
        <v>1300000029</v>
      </c>
      <c r="B31" s="11" t="s">
        <v>54</v>
      </c>
      <c r="C31" s="11" t="s">
        <v>12</v>
      </c>
      <c r="D31" s="12">
        <v>45985</v>
      </c>
      <c r="E31" s="11" t="s">
        <v>13</v>
      </c>
      <c r="G31"/>
      <c r="H31" t="s">
        <v>55</v>
      </c>
      <c r="I31" s="68">
        <v>45985.651516203703</v>
      </c>
      <c r="J31" s="68">
        <v>45985.657638888886</v>
      </c>
      <c r="K31" s="11">
        <v>0.15</v>
      </c>
    </row>
    <row r="32" spans="1:11">
      <c r="A32" s="11">
        <v>1300000030</v>
      </c>
      <c r="B32" s="11" t="s">
        <v>56</v>
      </c>
      <c r="C32" s="11" t="s">
        <v>12</v>
      </c>
      <c r="D32" s="12">
        <v>45986</v>
      </c>
      <c r="E32" s="11" t="s">
        <v>13</v>
      </c>
      <c r="G32"/>
      <c r="H32" t="s">
        <v>57</v>
      </c>
      <c r="I32" s="68">
        <v>45986.553206018521</v>
      </c>
      <c r="J32" s="68">
        <v>45986.55667824074</v>
      </c>
      <c r="K32" s="11">
        <v>0.08</v>
      </c>
    </row>
    <row r="33" spans="1:11">
      <c r="A33" s="11">
        <v>1300000040</v>
      </c>
      <c r="B33" s="11" t="s">
        <v>58</v>
      </c>
      <c r="C33" s="11" t="s">
        <v>16</v>
      </c>
      <c r="D33" s="12">
        <v>45988</v>
      </c>
      <c r="E33" s="11" t="s">
        <v>13</v>
      </c>
      <c r="G33"/>
      <c r="H33" t="s">
        <v>59</v>
      </c>
      <c r="I33" s="68">
        <v>45988.384722222225</v>
      </c>
      <c r="J33" s="68">
        <v>45988.395833333336</v>
      </c>
      <c r="K33" s="11">
        <v>0.27</v>
      </c>
    </row>
    <row r="34" spans="1:11">
      <c r="A34" s="11">
        <v>1300000041</v>
      </c>
      <c r="B34" s="11" t="s">
        <v>15</v>
      </c>
      <c r="C34" s="11" t="s">
        <v>16</v>
      </c>
      <c r="D34" s="12">
        <v>45988</v>
      </c>
      <c r="E34" s="11" t="s">
        <v>13</v>
      </c>
      <c r="G34"/>
      <c r="H34" t="s">
        <v>60</v>
      </c>
      <c r="I34" s="68">
        <v>45988.385300925926</v>
      </c>
      <c r="J34" s="68">
        <v>45988.392361111109</v>
      </c>
      <c r="K34" s="11">
        <v>0.17</v>
      </c>
    </row>
    <row r="35" spans="1:11">
      <c r="A35" s="11">
        <v>1300000042</v>
      </c>
      <c r="B35" s="11" t="s">
        <v>61</v>
      </c>
      <c r="C35" s="11" t="s">
        <v>12</v>
      </c>
      <c r="D35" s="12">
        <v>45988</v>
      </c>
      <c r="E35" s="11" t="s">
        <v>13</v>
      </c>
      <c r="G35"/>
      <c r="H35" t="s">
        <v>62</v>
      </c>
      <c r="I35" s="68">
        <v>45988.482638888891</v>
      </c>
      <c r="J35" s="68">
        <v>45988.493055555555</v>
      </c>
      <c r="K35" s="11">
        <v>0.25</v>
      </c>
    </row>
    <row r="36" spans="1:11">
      <c r="A36" s="11">
        <v>1300000043</v>
      </c>
      <c r="B36" s="11" t="s">
        <v>47</v>
      </c>
      <c r="C36" s="11" t="s">
        <v>12</v>
      </c>
      <c r="D36" s="12">
        <v>46000</v>
      </c>
      <c r="E36" s="11" t="s">
        <v>13</v>
      </c>
      <c r="G36"/>
      <c r="H36" t="s">
        <v>63</v>
      </c>
      <c r="I36" s="68">
        <v>45993.041666666664</v>
      </c>
      <c r="J36" s="68">
        <v>45993.048611111109</v>
      </c>
      <c r="K36" s="11">
        <v>0.17</v>
      </c>
    </row>
    <row r="37" spans="1:11">
      <c r="A37" s="11">
        <v>1300000044</v>
      </c>
      <c r="B37" s="11" t="s">
        <v>64</v>
      </c>
      <c r="C37" s="11" t="s">
        <v>16</v>
      </c>
      <c r="D37" s="12">
        <v>46000</v>
      </c>
      <c r="E37" s="11" t="s">
        <v>13</v>
      </c>
      <c r="G37"/>
      <c r="H37" t="s">
        <v>65</v>
      </c>
      <c r="I37" s="68">
        <v>45993.1875</v>
      </c>
      <c r="J37" s="68">
        <v>45993.208333333336</v>
      </c>
      <c r="K37" s="11">
        <v>0.5</v>
      </c>
    </row>
    <row r="38" spans="1:11">
      <c r="A38" s="11">
        <v>1300000045</v>
      </c>
      <c r="B38" s="11" t="s">
        <v>66</v>
      </c>
      <c r="C38" s="11" t="s">
        <v>16</v>
      </c>
      <c r="D38" s="12">
        <v>46000</v>
      </c>
      <c r="E38" s="11" t="s">
        <v>13</v>
      </c>
      <c r="G38"/>
      <c r="H38" t="s">
        <v>67</v>
      </c>
      <c r="I38" s="68">
        <v>45997.541666666664</v>
      </c>
      <c r="J38" s="68">
        <v>45997.555555555555</v>
      </c>
      <c r="K38" s="11">
        <v>0.33</v>
      </c>
    </row>
    <row r="39" spans="1:11">
      <c r="A39" s="11">
        <v>1300000046</v>
      </c>
      <c r="B39" s="11" t="s">
        <v>20</v>
      </c>
      <c r="C39" s="11" t="s">
        <v>16</v>
      </c>
      <c r="D39" s="12">
        <v>46000</v>
      </c>
      <c r="E39" s="11" t="s">
        <v>13</v>
      </c>
      <c r="G39"/>
      <c r="H39" t="s">
        <v>68</v>
      </c>
      <c r="I39" s="68">
        <v>45994.833333333336</v>
      </c>
      <c r="J39" s="68">
        <v>45994.847222222219</v>
      </c>
      <c r="K39" s="11">
        <v>0.33</v>
      </c>
    </row>
    <row r="40" spans="1:11">
      <c r="A40" s="11">
        <v>1200000000</v>
      </c>
      <c r="B40" s="11" t="s">
        <v>12</v>
      </c>
      <c r="C40" s="11" t="s">
        <v>12</v>
      </c>
      <c r="D40" s="12">
        <v>46000</v>
      </c>
      <c r="E40" s="11" t="s">
        <v>69</v>
      </c>
      <c r="G40"/>
      <c r="H40" t="s">
        <v>70</v>
      </c>
      <c r="I40" s="68">
        <v>45999.651388888888</v>
      </c>
      <c r="J40" s="68">
        <v>45999.661805555559</v>
      </c>
      <c r="K40" s="11">
        <v>0.25</v>
      </c>
    </row>
    <row r="41" spans="1:11">
      <c r="A41" s="11">
        <v>1300000047</v>
      </c>
      <c r="B41" s="11" t="s">
        <v>71</v>
      </c>
      <c r="C41" s="11" t="s">
        <v>16</v>
      </c>
      <c r="D41" s="12">
        <v>46001</v>
      </c>
      <c r="E41" s="11" t="s">
        <v>13</v>
      </c>
      <c r="G41"/>
      <c r="H41" t="s">
        <v>72</v>
      </c>
      <c r="I41" s="68">
        <v>46001.435555555552</v>
      </c>
      <c r="J41" s="68">
        <v>46001.561805555553</v>
      </c>
      <c r="K41" s="11">
        <v>3.03</v>
      </c>
    </row>
    <row r="42" spans="1:11">
      <c r="A42" s="11">
        <v>1300000048</v>
      </c>
      <c r="B42" s="11" t="s">
        <v>51</v>
      </c>
      <c r="C42" s="11" t="s">
        <v>16</v>
      </c>
      <c r="D42" s="12">
        <v>46005</v>
      </c>
      <c r="E42" s="11" t="s">
        <v>13</v>
      </c>
      <c r="G42"/>
      <c r="H42" t="s">
        <v>73</v>
      </c>
      <c r="I42" s="68">
        <v>46001.506944444445</v>
      </c>
      <c r="J42" s="68">
        <v>46001.513888888891</v>
      </c>
      <c r="K42" s="11">
        <v>0.17</v>
      </c>
    </row>
    <row r="43" spans="1:11">
      <c r="A43" s="11">
        <v>1300000049</v>
      </c>
      <c r="B43" s="11" t="s">
        <v>40</v>
      </c>
      <c r="C43" s="11" t="s">
        <v>16</v>
      </c>
      <c r="D43" s="12">
        <v>46005</v>
      </c>
      <c r="E43" s="11" t="s">
        <v>13</v>
      </c>
      <c r="G43"/>
      <c r="H43" t="s">
        <v>74</v>
      </c>
      <c r="I43" s="68">
        <v>46001.542199074072</v>
      </c>
      <c r="J43" s="68">
        <v>46001.549143518518</v>
      </c>
      <c r="K43" s="11">
        <v>0.17</v>
      </c>
    </row>
    <row r="44" spans="1:11">
      <c r="A44" s="11">
        <v>1300000050</v>
      </c>
      <c r="B44" s="11" t="s">
        <v>15</v>
      </c>
      <c r="C44" s="11" t="s">
        <v>16</v>
      </c>
      <c r="D44" s="12">
        <v>46005</v>
      </c>
      <c r="E44" s="11" t="s">
        <v>13</v>
      </c>
      <c r="G44"/>
      <c r="H44" t="s">
        <v>75</v>
      </c>
      <c r="I44" s="68">
        <v>46001.597233796296</v>
      </c>
      <c r="J44" s="68">
        <v>46001.611817129633</v>
      </c>
      <c r="K44" s="11">
        <v>0.35</v>
      </c>
    </row>
    <row r="45" spans="1:11">
      <c r="A45" s="11">
        <v>1300000051</v>
      </c>
      <c r="B45" s="11" t="s">
        <v>61</v>
      </c>
      <c r="C45" s="11" t="s">
        <v>12</v>
      </c>
      <c r="D45" s="12">
        <v>46006</v>
      </c>
      <c r="E45" s="11" t="s">
        <v>13</v>
      </c>
      <c r="G45"/>
      <c r="H45" t="s">
        <v>76</v>
      </c>
      <c r="I45" s="68">
        <v>46004.458333333336</v>
      </c>
      <c r="J45" s="68">
        <v>46004.46875</v>
      </c>
      <c r="K45" s="11">
        <v>0.25</v>
      </c>
    </row>
    <row r="46" spans="1:11">
      <c r="A46" s="11">
        <v>1300000052</v>
      </c>
      <c r="B46" s="11" t="s">
        <v>77</v>
      </c>
      <c r="C46" s="11" t="s">
        <v>16</v>
      </c>
      <c r="D46" s="12">
        <v>46007</v>
      </c>
      <c r="E46" s="11" t="s">
        <v>13</v>
      </c>
      <c r="G46"/>
      <c r="H46" t="s">
        <v>78</v>
      </c>
      <c r="I46" s="68">
        <v>46007.593900462962</v>
      </c>
      <c r="J46" s="68">
        <v>46007.60083333333</v>
      </c>
      <c r="K46" s="11">
        <v>0.17</v>
      </c>
    </row>
    <row r="47" spans="1:11">
      <c r="A47" s="11">
        <v>1300000053</v>
      </c>
      <c r="B47" s="11" t="s">
        <v>79</v>
      </c>
      <c r="C47" s="11" t="s">
        <v>16</v>
      </c>
      <c r="D47" s="12">
        <v>46012</v>
      </c>
      <c r="E47" s="11" t="s">
        <v>13</v>
      </c>
      <c r="G47"/>
      <c r="H47" t="s">
        <v>80</v>
      </c>
      <c r="I47" s="68">
        <v>46010.416666666664</v>
      </c>
      <c r="J47" s="68">
        <v>46010.430555555555</v>
      </c>
      <c r="K47" s="11">
        <v>0.33</v>
      </c>
    </row>
    <row r="48" spans="1:11">
      <c r="A48" s="11">
        <v>1300000054</v>
      </c>
      <c r="B48" s="11" t="s">
        <v>66</v>
      </c>
      <c r="C48" s="11" t="s">
        <v>16</v>
      </c>
      <c r="D48" s="12">
        <v>46012</v>
      </c>
      <c r="E48" s="11" t="s">
        <v>13</v>
      </c>
      <c r="G48"/>
      <c r="H48" t="s">
        <v>81</v>
      </c>
      <c r="I48" s="68">
        <v>46010.430555555555</v>
      </c>
      <c r="J48" s="68">
        <v>46010.440972222219</v>
      </c>
      <c r="K48" s="11">
        <v>0.25</v>
      </c>
    </row>
    <row r="49" spans="1:11">
      <c r="A49" s="11">
        <v>1300000055</v>
      </c>
      <c r="B49" s="11" t="s">
        <v>66</v>
      </c>
      <c r="C49" s="11" t="s">
        <v>16</v>
      </c>
      <c r="D49" s="12">
        <v>46013</v>
      </c>
      <c r="E49" s="11" t="s">
        <v>13</v>
      </c>
      <c r="G49"/>
      <c r="H49" t="s">
        <v>82</v>
      </c>
      <c r="I49" s="68">
        <v>46013.680555555555</v>
      </c>
      <c r="J49" s="68">
        <v>46013.694444444445</v>
      </c>
      <c r="K49" s="11">
        <v>0.33</v>
      </c>
    </row>
    <row r="50" spans="1:11">
      <c r="A50" s="11">
        <v>1300000056</v>
      </c>
      <c r="B50" s="11" t="s">
        <v>15</v>
      </c>
      <c r="C50" s="11" t="s">
        <v>16</v>
      </c>
      <c r="D50" s="12">
        <v>46016</v>
      </c>
      <c r="E50" s="11" t="s">
        <v>13</v>
      </c>
      <c r="G50"/>
      <c r="H50" t="s">
        <v>82</v>
      </c>
      <c r="I50" s="68">
        <v>46016.138888888891</v>
      </c>
      <c r="J50" s="68">
        <v>46016.152777777781</v>
      </c>
      <c r="K50" s="11">
        <v>0.33</v>
      </c>
    </row>
    <row r="51" spans="1:11">
      <c r="A51" s="11">
        <v>1300000057</v>
      </c>
      <c r="B51" s="11" t="s">
        <v>61</v>
      </c>
      <c r="C51" s="11" t="s">
        <v>12</v>
      </c>
      <c r="D51" s="12">
        <v>46018</v>
      </c>
      <c r="E51" s="11" t="s">
        <v>13</v>
      </c>
      <c r="G51"/>
      <c r="H51" t="s">
        <v>83</v>
      </c>
      <c r="I51" s="68">
        <v>46018.044861111113</v>
      </c>
      <c r="J51" s="68">
        <v>46018.055277777778</v>
      </c>
      <c r="K51" s="11">
        <v>0.25</v>
      </c>
    </row>
    <row r="52" spans="1:11">
      <c r="A52" s="11">
        <v>1300000058</v>
      </c>
      <c r="B52" s="11" t="s">
        <v>61</v>
      </c>
      <c r="C52" s="11" t="s">
        <v>12</v>
      </c>
      <c r="D52" s="12">
        <v>46019</v>
      </c>
      <c r="E52" s="11" t="s">
        <v>13</v>
      </c>
      <c r="G52"/>
      <c r="H52" t="s">
        <v>84</v>
      </c>
      <c r="I52" s="68">
        <v>46018.875555555554</v>
      </c>
      <c r="J52" s="68">
        <v>46018.8825</v>
      </c>
      <c r="K52" s="11">
        <v>0.17</v>
      </c>
    </row>
    <row r="53" spans="1:11">
      <c r="A53" s="11">
        <v>1200000001</v>
      </c>
      <c r="B53" s="11" t="s">
        <v>85</v>
      </c>
      <c r="C53" s="11" t="s">
        <v>16</v>
      </c>
      <c r="D53" s="12">
        <v>46066</v>
      </c>
      <c r="E53" s="11" t="s">
        <v>69</v>
      </c>
      <c r="G53"/>
      <c r="H53" t="s">
        <v>86</v>
      </c>
      <c r="I53" s="68">
        <v>46066.246527777781</v>
      </c>
      <c r="J53" s="68">
        <v>46066.25</v>
      </c>
      <c r="K53" s="11">
        <v>0.08</v>
      </c>
    </row>
    <row r="54" spans="1:11">
      <c r="A54" s="11">
        <v>1200000002</v>
      </c>
      <c r="B54" s="11" t="s">
        <v>87</v>
      </c>
      <c r="C54" s="11" t="s">
        <v>16</v>
      </c>
      <c r="D54" s="12">
        <v>46069</v>
      </c>
      <c r="E54" s="11" t="s">
        <v>69</v>
      </c>
      <c r="G54"/>
      <c r="H54" t="s">
        <v>88</v>
      </c>
      <c r="I54" s="68">
        <v>46069.722974537035</v>
      </c>
      <c r="J54" s="68">
        <v>46069.72991898148</v>
      </c>
      <c r="K54" s="11">
        <v>0.17</v>
      </c>
    </row>
    <row r="55" spans="1:11">
      <c r="A55" s="11">
        <v>1200000003</v>
      </c>
      <c r="B55" s="11" t="s">
        <v>66</v>
      </c>
      <c r="C55" s="11" t="s">
        <v>16</v>
      </c>
      <c r="D55" s="12">
        <v>46072</v>
      </c>
      <c r="E55" s="11" t="s">
        <v>69</v>
      </c>
      <c r="G55"/>
      <c r="H55" t="s">
        <v>89</v>
      </c>
      <c r="I55" s="68">
        <v>46072.548611111109</v>
      </c>
      <c r="J55" s="68">
        <v>46072.555555555555</v>
      </c>
      <c r="K55" s="11">
        <v>0.17</v>
      </c>
    </row>
    <row r="56" spans="1:11">
      <c r="A56" s="11">
        <v>1200000004</v>
      </c>
      <c r="B56" s="11" t="s">
        <v>90</v>
      </c>
      <c r="C56" s="11" t="s">
        <v>16</v>
      </c>
      <c r="D56" s="12">
        <v>46073</v>
      </c>
      <c r="E56" s="11" t="s">
        <v>69</v>
      </c>
      <c r="G56"/>
      <c r="H56" t="s">
        <v>91</v>
      </c>
      <c r="I56" s="68">
        <v>46073.0625</v>
      </c>
      <c r="J56" s="68">
        <v>46073.083333333336</v>
      </c>
      <c r="K56" s="11">
        <v>0.5</v>
      </c>
    </row>
    <row r="57" spans="1:11">
      <c r="A57" s="11">
        <v>1200000005</v>
      </c>
      <c r="B57" s="11" t="s">
        <v>27</v>
      </c>
      <c r="C57" s="11" t="s">
        <v>12</v>
      </c>
      <c r="D57" s="12">
        <v>46073</v>
      </c>
      <c r="E57" s="11" t="s">
        <v>69</v>
      </c>
      <c r="G57"/>
      <c r="H57" t="s">
        <v>92</v>
      </c>
      <c r="I57" s="68">
        <v>46073.368055555555</v>
      </c>
      <c r="J57" s="68">
        <v>46073.378472222219</v>
      </c>
      <c r="K57" s="11">
        <v>0.25</v>
      </c>
    </row>
    <row r="58" spans="1:11">
      <c r="A58" s="11">
        <v>1200000006</v>
      </c>
      <c r="B58" s="11" t="s">
        <v>93</v>
      </c>
      <c r="C58" s="11" t="s">
        <v>16</v>
      </c>
      <c r="D58" s="12">
        <v>46073</v>
      </c>
      <c r="E58" s="11" t="s">
        <v>69</v>
      </c>
      <c r="G58"/>
      <c r="H58" t="s">
        <v>94</v>
      </c>
      <c r="I58" s="68">
        <v>46073.479166666664</v>
      </c>
      <c r="J58" s="68">
        <v>46073.493055555555</v>
      </c>
      <c r="K58" s="11">
        <v>0.33</v>
      </c>
    </row>
    <row r="59" spans="1:11">
      <c r="A59" s="11">
        <v>1200000007</v>
      </c>
      <c r="B59" s="11" t="s">
        <v>95</v>
      </c>
      <c r="C59" s="11" t="s">
        <v>16</v>
      </c>
      <c r="D59" s="12">
        <v>46073</v>
      </c>
      <c r="E59" s="11" t="s">
        <v>69</v>
      </c>
      <c r="G59"/>
      <c r="H59" t="s">
        <v>96</v>
      </c>
      <c r="I59" s="68">
        <v>46073.548611111109</v>
      </c>
      <c r="J59" s="68">
        <v>46073.5625</v>
      </c>
      <c r="K59" s="11">
        <v>0.33</v>
      </c>
    </row>
    <row r="60" spans="1:11">
      <c r="A60" s="11">
        <v>1200000008</v>
      </c>
      <c r="B60" s="11" t="s">
        <v>97</v>
      </c>
      <c r="C60" s="11" t="s">
        <v>16</v>
      </c>
      <c r="D60" s="12">
        <v>46074</v>
      </c>
      <c r="E60" s="11" t="s">
        <v>69</v>
      </c>
      <c r="G60"/>
      <c r="H60" t="s">
        <v>98</v>
      </c>
      <c r="I60" s="68">
        <v>46074.034722222219</v>
      </c>
      <c r="J60" s="68">
        <v>46074.041666666664</v>
      </c>
      <c r="K60" s="11">
        <v>0.17</v>
      </c>
    </row>
    <row r="61" spans="1:11">
      <c r="A61" s="11">
        <v>1200000009</v>
      </c>
      <c r="B61" s="11" t="s">
        <v>99</v>
      </c>
      <c r="C61" s="11" t="s">
        <v>16</v>
      </c>
      <c r="D61" s="12">
        <v>46074</v>
      </c>
      <c r="E61" s="11" t="s">
        <v>69</v>
      </c>
      <c r="G61"/>
      <c r="H61" t="s">
        <v>100</v>
      </c>
      <c r="I61" s="68">
        <v>46074.052083333336</v>
      </c>
      <c r="J61" s="68">
        <v>46074.0625</v>
      </c>
      <c r="K61" s="11">
        <v>0.25</v>
      </c>
    </row>
    <row r="62" spans="1:11">
      <c r="A62" s="11">
        <v>1200000010</v>
      </c>
      <c r="B62" s="11" t="s">
        <v>40</v>
      </c>
      <c r="C62" s="11" t="s">
        <v>16</v>
      </c>
      <c r="D62" s="12">
        <v>46074</v>
      </c>
      <c r="E62" s="11" t="s">
        <v>69</v>
      </c>
      <c r="G62"/>
      <c r="H62" t="s">
        <v>98</v>
      </c>
      <c r="I62" s="68">
        <v>46074.083333333336</v>
      </c>
      <c r="J62" s="68">
        <v>46074.090277777781</v>
      </c>
      <c r="K62" s="11">
        <v>0.17</v>
      </c>
    </row>
    <row r="63" spans="1:11">
      <c r="A63" s="11">
        <v>1200000011</v>
      </c>
      <c r="B63" s="11" t="s">
        <v>56</v>
      </c>
      <c r="C63" s="11" t="s">
        <v>12</v>
      </c>
      <c r="D63" s="12">
        <v>46074</v>
      </c>
      <c r="E63" s="11" t="s">
        <v>69</v>
      </c>
      <c r="G63"/>
      <c r="H63" t="s">
        <v>101</v>
      </c>
      <c r="I63" s="68">
        <v>46074.599305555559</v>
      </c>
      <c r="J63" s="68">
        <v>46074.602777777778</v>
      </c>
      <c r="K63" s="11">
        <v>0.08</v>
      </c>
    </row>
    <row r="64" spans="1:11">
      <c r="A64" s="11">
        <v>1200000012</v>
      </c>
      <c r="B64" s="11" t="s">
        <v>79</v>
      </c>
      <c r="C64" s="11" t="s">
        <v>16</v>
      </c>
      <c r="D64" s="12">
        <v>46074</v>
      </c>
      <c r="E64" s="11" t="s">
        <v>69</v>
      </c>
      <c r="G64"/>
      <c r="H64" t="s">
        <v>102</v>
      </c>
      <c r="I64" s="68">
        <v>46074.711805555555</v>
      </c>
      <c r="J64" s="68">
        <v>46074.722222222219</v>
      </c>
      <c r="K64" s="11">
        <v>0.25</v>
      </c>
    </row>
    <row r="65" spans="1:11">
      <c r="A65" s="11">
        <v>1200000013</v>
      </c>
      <c r="B65" s="11" t="s">
        <v>90</v>
      </c>
      <c r="C65" s="11" t="s">
        <v>16</v>
      </c>
      <c r="D65" s="12">
        <v>46079</v>
      </c>
      <c r="E65" s="11" t="s">
        <v>69</v>
      </c>
      <c r="G65"/>
      <c r="H65" t="s">
        <v>103</v>
      </c>
      <c r="I65" s="68">
        <v>46079.697916666664</v>
      </c>
      <c r="J65" s="68">
        <v>46079.71875</v>
      </c>
      <c r="K65" s="11">
        <v>0.5</v>
      </c>
    </row>
    <row r="66" spans="1:11">
      <c r="A66" s="11">
        <v>1200000014</v>
      </c>
      <c r="B66" s="11" t="s">
        <v>47</v>
      </c>
      <c r="C66" s="11" t="s">
        <v>12</v>
      </c>
      <c r="D66" s="12">
        <v>46081</v>
      </c>
      <c r="E66" s="11" t="s">
        <v>69</v>
      </c>
      <c r="G66"/>
      <c r="H66" t="s">
        <v>104</v>
      </c>
      <c r="I66" s="68">
        <v>46081.795138888891</v>
      </c>
      <c r="J66" s="68">
        <v>46081.802083333336</v>
      </c>
      <c r="K66" s="11">
        <v>0.17</v>
      </c>
    </row>
    <row r="67" spans="1:11">
      <c r="A67" s="11">
        <v>1200000015</v>
      </c>
      <c r="B67" s="11" t="s">
        <v>51</v>
      </c>
      <c r="C67" s="11" t="s">
        <v>16</v>
      </c>
      <c r="D67" s="12">
        <v>46081</v>
      </c>
      <c r="E67" s="11" t="s">
        <v>69</v>
      </c>
      <c r="G67"/>
      <c r="H67" t="s">
        <v>105</v>
      </c>
      <c r="I67" s="68">
        <v>46081.805555555555</v>
      </c>
      <c r="J67" s="68">
        <v>46081.840277777781</v>
      </c>
      <c r="K67" s="11">
        <v>0.83</v>
      </c>
    </row>
    <row r="68" spans="1:11">
      <c r="A68" s="11">
        <v>1200000016</v>
      </c>
      <c r="B68" s="11" t="s">
        <v>106</v>
      </c>
      <c r="C68" s="11" t="s">
        <v>16</v>
      </c>
      <c r="D68" s="12">
        <v>46083</v>
      </c>
      <c r="E68" s="11" t="s">
        <v>69</v>
      </c>
      <c r="G68"/>
      <c r="H68" t="s">
        <v>107</v>
      </c>
      <c r="I68" s="68">
        <v>46083.524305555555</v>
      </c>
      <c r="J68" s="68">
        <v>46083.534722222219</v>
      </c>
      <c r="K68" s="11">
        <v>0.25</v>
      </c>
    </row>
    <row r="69" spans="1:11">
      <c r="A69" s="11">
        <v>1200000017</v>
      </c>
      <c r="B69" s="11" t="s">
        <v>18</v>
      </c>
      <c r="C69" s="11" t="s">
        <v>12</v>
      </c>
      <c r="D69" s="12">
        <v>46084</v>
      </c>
      <c r="E69" s="11" t="s">
        <v>69</v>
      </c>
      <c r="G69"/>
      <c r="H69" t="s">
        <v>108</v>
      </c>
      <c r="I69" s="68">
        <v>46083.895833333336</v>
      </c>
      <c r="J69" s="68">
        <v>46083.90625</v>
      </c>
      <c r="K69" s="11">
        <v>0.25</v>
      </c>
    </row>
    <row r="70" spans="1:11">
      <c r="A70" s="11">
        <v>1200000018</v>
      </c>
      <c r="B70" s="11" t="s">
        <v>27</v>
      </c>
      <c r="C70" s="11" t="s">
        <v>12</v>
      </c>
      <c r="D70" s="12">
        <v>46084</v>
      </c>
      <c r="E70" s="11" t="s">
        <v>69</v>
      </c>
      <c r="G70"/>
      <c r="H70" t="s">
        <v>109</v>
      </c>
      <c r="I70" s="68">
        <v>46083.03125</v>
      </c>
      <c r="J70" s="68">
        <v>46083.038194444445</v>
      </c>
      <c r="K70" s="11">
        <v>0.17</v>
      </c>
    </row>
    <row r="71" spans="1:11">
      <c r="A71" s="11">
        <v>1200000019</v>
      </c>
      <c r="B71" s="11" t="s">
        <v>58</v>
      </c>
      <c r="C71" s="11" t="s">
        <v>16</v>
      </c>
      <c r="D71" s="12">
        <v>46084</v>
      </c>
      <c r="E71" s="11" t="s">
        <v>69</v>
      </c>
      <c r="G71"/>
      <c r="H71" t="s">
        <v>110</v>
      </c>
      <c r="I71" s="68">
        <v>46083.052083333336</v>
      </c>
      <c r="J71" s="68">
        <v>46083.0625</v>
      </c>
      <c r="K71" s="11">
        <v>0.25</v>
      </c>
    </row>
    <row r="72" spans="1:11">
      <c r="A72" s="11">
        <v>1200000020</v>
      </c>
      <c r="B72" s="11" t="s">
        <v>95</v>
      </c>
      <c r="C72" s="11" t="s">
        <v>16</v>
      </c>
      <c r="D72" s="12">
        <v>46084</v>
      </c>
      <c r="E72" s="11" t="s">
        <v>69</v>
      </c>
      <c r="G72"/>
      <c r="H72" t="s">
        <v>110</v>
      </c>
      <c r="I72" s="68">
        <v>46083.96875</v>
      </c>
      <c r="J72" s="68">
        <v>46083.979166666664</v>
      </c>
      <c r="K72" s="11">
        <v>0.25</v>
      </c>
    </row>
    <row r="73" spans="1:11">
      <c r="A73" s="11">
        <v>1200000021</v>
      </c>
      <c r="B73" s="11" t="s">
        <v>66</v>
      </c>
      <c r="C73" s="11" t="s">
        <v>16</v>
      </c>
      <c r="D73" s="12">
        <v>46085</v>
      </c>
      <c r="E73" s="11" t="s">
        <v>69</v>
      </c>
      <c r="G73"/>
      <c r="H73" t="s">
        <v>111</v>
      </c>
      <c r="I73" s="68">
        <v>46084.451388888891</v>
      </c>
      <c r="J73" s="68">
        <v>46084.461805555555</v>
      </c>
      <c r="K73" s="11">
        <v>0.25</v>
      </c>
    </row>
    <row r="74" spans="1:11">
      <c r="A74" s="11">
        <v>1200000022</v>
      </c>
      <c r="B74" s="11" t="s">
        <v>93</v>
      </c>
      <c r="C74" s="11" t="s">
        <v>16</v>
      </c>
      <c r="D74" s="12">
        <v>46086</v>
      </c>
      <c r="E74" s="11" t="s">
        <v>69</v>
      </c>
      <c r="G74"/>
      <c r="H74" t="s">
        <v>112</v>
      </c>
      <c r="I74" s="68">
        <v>46085.451388888891</v>
      </c>
      <c r="J74" s="68">
        <v>46085.46875</v>
      </c>
      <c r="K74" s="11">
        <v>0.42</v>
      </c>
    </row>
    <row r="75" spans="1:11">
      <c r="A75" s="11">
        <v>1200000023</v>
      </c>
      <c r="B75" s="11" t="s">
        <v>11</v>
      </c>
      <c r="C75" s="11" t="s">
        <v>12</v>
      </c>
      <c r="D75" s="12">
        <v>46087</v>
      </c>
      <c r="E75" s="11" t="s">
        <v>69</v>
      </c>
      <c r="G75"/>
      <c r="H75" t="s">
        <v>113</v>
      </c>
      <c r="I75" s="68">
        <v>46087.065972222219</v>
      </c>
      <c r="J75" s="68">
        <v>46087.079861111109</v>
      </c>
      <c r="K75" s="11">
        <v>0.33</v>
      </c>
    </row>
    <row r="76" spans="1:11">
      <c r="A76" s="11">
        <v>1200000024</v>
      </c>
      <c r="B76" s="11" t="s">
        <v>114</v>
      </c>
      <c r="C76" s="11" t="s">
        <v>16</v>
      </c>
      <c r="D76" s="12">
        <v>46088</v>
      </c>
      <c r="E76" s="11" t="s">
        <v>69</v>
      </c>
      <c r="G76"/>
      <c r="H76" t="s">
        <v>115</v>
      </c>
      <c r="I76" s="68">
        <v>46088.069444444445</v>
      </c>
      <c r="J76" s="68">
        <v>46088.078472222223</v>
      </c>
      <c r="K76" s="11">
        <v>0.22</v>
      </c>
    </row>
    <row r="77" spans="1:11">
      <c r="A77" s="11">
        <v>1200000025</v>
      </c>
      <c r="B77" s="11" t="s">
        <v>77</v>
      </c>
      <c r="C77" s="11" t="s">
        <v>16</v>
      </c>
      <c r="D77" s="12">
        <v>46088</v>
      </c>
      <c r="E77" s="11" t="s">
        <v>69</v>
      </c>
      <c r="G77"/>
      <c r="H77" t="s">
        <v>115</v>
      </c>
      <c r="I77" s="68">
        <v>46088.069444444445</v>
      </c>
      <c r="J77" s="68">
        <v>46088.07708333333</v>
      </c>
      <c r="K77" s="11">
        <v>0.18</v>
      </c>
    </row>
    <row r="78" spans="1:11">
      <c r="A78" s="11">
        <v>1200000026</v>
      </c>
      <c r="B78" s="11" t="s">
        <v>40</v>
      </c>
      <c r="C78" s="11" t="s">
        <v>16</v>
      </c>
      <c r="D78" s="12">
        <v>46090</v>
      </c>
      <c r="E78" s="11" t="s">
        <v>69</v>
      </c>
      <c r="G78"/>
      <c r="H78" t="s">
        <v>116</v>
      </c>
      <c r="I78" s="68">
        <v>46090.663194444445</v>
      </c>
      <c r="J78" s="68">
        <v>46090.670173611114</v>
      </c>
      <c r="K78" s="11">
        <v>0.17</v>
      </c>
    </row>
    <row r="79" spans="1:11">
      <c r="A79" s="11">
        <v>1200000027</v>
      </c>
      <c r="B79" s="11" t="s">
        <v>56</v>
      </c>
      <c r="C79" s="11" t="s">
        <v>12</v>
      </c>
      <c r="D79" s="12">
        <v>46090</v>
      </c>
      <c r="E79" s="11" t="s">
        <v>69</v>
      </c>
      <c r="G79"/>
      <c r="H79" t="s">
        <v>117</v>
      </c>
      <c r="I79" s="68">
        <v>46090.706944444442</v>
      </c>
      <c r="J79" s="68">
        <v>46090.715277777781</v>
      </c>
      <c r="K79" s="11">
        <v>0.2</v>
      </c>
    </row>
    <row r="80" spans="1:11">
      <c r="A80" s="11">
        <v>1200000028</v>
      </c>
      <c r="B80" s="11" t="s">
        <v>15</v>
      </c>
      <c r="C80" s="11" t="s">
        <v>16</v>
      </c>
      <c r="D80" s="12">
        <v>46091</v>
      </c>
      <c r="E80" s="11" t="s">
        <v>69</v>
      </c>
      <c r="G80"/>
      <c r="H80" t="s">
        <v>118</v>
      </c>
      <c r="I80" s="68">
        <v>46091.184027777781</v>
      </c>
      <c r="J80" s="68">
        <v>46091.190972222219</v>
      </c>
      <c r="K80" s="11">
        <v>0.17</v>
      </c>
    </row>
    <row r="81" spans="1:11">
      <c r="A81" s="11">
        <v>1200000029</v>
      </c>
      <c r="B81" s="11" t="s">
        <v>90</v>
      </c>
      <c r="C81" s="11" t="s">
        <v>16</v>
      </c>
      <c r="D81" s="12">
        <v>46091</v>
      </c>
      <c r="E81" s="11" t="s">
        <v>69</v>
      </c>
      <c r="G81"/>
      <c r="H81" t="s">
        <v>119</v>
      </c>
      <c r="I81" s="68">
        <v>46091.197916666664</v>
      </c>
      <c r="J81" s="68">
        <v>46091.208333333336</v>
      </c>
      <c r="K81" s="11">
        <v>0.25</v>
      </c>
    </row>
    <row r="82" spans="1:11">
      <c r="A82" s="11">
        <v>1200000030</v>
      </c>
      <c r="B82" s="11" t="s">
        <v>20</v>
      </c>
      <c r="C82" s="11" t="s">
        <v>16</v>
      </c>
      <c r="D82" s="12">
        <v>46093</v>
      </c>
      <c r="E82" s="11" t="s">
        <v>69</v>
      </c>
      <c r="G82"/>
      <c r="H82" t="s">
        <v>120</v>
      </c>
      <c r="I82" s="68">
        <v>46093.060416666667</v>
      </c>
      <c r="J82" s="68">
        <v>46093.063888888886</v>
      </c>
      <c r="K82" s="11">
        <v>0.08</v>
      </c>
    </row>
    <row r="83" spans="1:11">
      <c r="A83" s="11">
        <v>1200000031</v>
      </c>
      <c r="B83" s="11" t="s">
        <v>114</v>
      </c>
      <c r="C83" s="11" t="s">
        <v>16</v>
      </c>
      <c r="D83" s="12">
        <v>46094</v>
      </c>
      <c r="E83" s="11" t="s">
        <v>69</v>
      </c>
      <c r="G83"/>
      <c r="H83" t="s">
        <v>121</v>
      </c>
      <c r="I83" s="68">
        <v>46094.125</v>
      </c>
      <c r="J83" s="68">
        <v>46094.145833333336</v>
      </c>
      <c r="K83" s="11">
        <v>0.5</v>
      </c>
    </row>
    <row r="84" spans="1:11">
      <c r="A84" s="11">
        <v>1200000032</v>
      </c>
      <c r="B84" s="11" t="s">
        <v>51</v>
      </c>
      <c r="C84" s="11" t="s">
        <v>16</v>
      </c>
      <c r="D84" s="12">
        <v>46097</v>
      </c>
      <c r="E84" s="11" t="s">
        <v>69</v>
      </c>
      <c r="G84"/>
      <c r="H84" t="s">
        <v>122</v>
      </c>
      <c r="I84" s="68">
        <v>46097.150694444441</v>
      </c>
      <c r="J84" s="68">
        <v>46097.159722222219</v>
      </c>
      <c r="K84" s="11">
        <v>0.22</v>
      </c>
    </row>
    <row r="85" spans="1:11">
      <c r="A85" s="11">
        <v>1200000033</v>
      </c>
      <c r="B85" s="11" t="s">
        <v>61</v>
      </c>
      <c r="C85" s="11" t="s">
        <v>12</v>
      </c>
      <c r="D85" s="12">
        <v>46097</v>
      </c>
      <c r="E85" s="11" t="s">
        <v>69</v>
      </c>
      <c r="G85"/>
      <c r="H85" t="s">
        <v>123</v>
      </c>
      <c r="I85" s="68">
        <v>46097.34375</v>
      </c>
      <c r="J85" s="68">
        <v>46097.350694444445</v>
      </c>
      <c r="K85" s="11">
        <v>0.17</v>
      </c>
    </row>
    <row r="86" spans="1:11">
      <c r="A86" s="11">
        <v>1200000034</v>
      </c>
      <c r="B86" s="11" t="s">
        <v>114</v>
      </c>
      <c r="C86" s="11" t="s">
        <v>16</v>
      </c>
      <c r="D86" s="12">
        <v>46097</v>
      </c>
      <c r="E86" s="11" t="s">
        <v>69</v>
      </c>
      <c r="G86"/>
      <c r="H86" t="s">
        <v>108</v>
      </c>
      <c r="I86" s="68">
        <v>46097.375</v>
      </c>
      <c r="J86" s="68">
        <v>46097.388888888891</v>
      </c>
      <c r="K86" s="11">
        <v>0.33</v>
      </c>
    </row>
    <row r="87" spans="1:11">
      <c r="A87" s="11">
        <v>1200000035</v>
      </c>
      <c r="B87" s="11" t="s">
        <v>90</v>
      </c>
      <c r="C87" s="11" t="s">
        <v>16</v>
      </c>
      <c r="D87" s="12">
        <v>46097</v>
      </c>
      <c r="E87" s="11" t="s">
        <v>69</v>
      </c>
      <c r="G87"/>
      <c r="H87" t="s">
        <v>122</v>
      </c>
      <c r="I87" s="68">
        <v>46097.913888888892</v>
      </c>
      <c r="J87" s="68">
        <v>46097.918749999997</v>
      </c>
      <c r="K87" s="11">
        <v>0.12</v>
      </c>
    </row>
    <row r="88" spans="1:11">
      <c r="A88" s="11">
        <v>1200000036</v>
      </c>
      <c r="B88" s="11" t="s">
        <v>124</v>
      </c>
      <c r="C88" s="11" t="s">
        <v>16</v>
      </c>
      <c r="D88" s="12">
        <v>46101</v>
      </c>
      <c r="E88" s="11" t="s">
        <v>69</v>
      </c>
      <c r="G88"/>
      <c r="H88" t="s">
        <v>121</v>
      </c>
      <c r="I88" s="68">
        <v>46100.979166666664</v>
      </c>
      <c r="J88" s="68">
        <v>46100.989583333336</v>
      </c>
      <c r="K88" s="11">
        <v>0.25</v>
      </c>
    </row>
    <row r="89" spans="1:11">
      <c r="A89" s="11">
        <v>1200000037</v>
      </c>
      <c r="B89" s="11" t="s">
        <v>18</v>
      </c>
      <c r="C89" s="11" t="s">
        <v>12</v>
      </c>
      <c r="D89" s="12">
        <v>46102</v>
      </c>
      <c r="E89" s="11" t="s">
        <v>69</v>
      </c>
      <c r="G89"/>
      <c r="H89" t="s">
        <v>125</v>
      </c>
      <c r="I89" s="68">
        <v>46101.458333333336</v>
      </c>
      <c r="J89" s="68">
        <v>46101.475694444445</v>
      </c>
      <c r="K89" s="11">
        <v>0.42</v>
      </c>
    </row>
    <row r="90" spans="1:11">
      <c r="A90" s="11">
        <v>1200000038</v>
      </c>
      <c r="B90" s="11" t="s">
        <v>61</v>
      </c>
      <c r="C90" s="11" t="s">
        <v>12</v>
      </c>
      <c r="D90" s="12">
        <v>46103</v>
      </c>
      <c r="E90" s="11" t="s">
        <v>69</v>
      </c>
      <c r="G90"/>
      <c r="H90" t="s">
        <v>126</v>
      </c>
      <c r="I90" s="68">
        <v>46103.274305555555</v>
      </c>
      <c r="J90" s="68">
        <v>46103.280555555553</v>
      </c>
      <c r="K90" s="11">
        <v>0.15</v>
      </c>
    </row>
    <row r="91" spans="1:11">
      <c r="A91" s="11">
        <v>1200000039</v>
      </c>
      <c r="B91" s="11" t="s">
        <v>95</v>
      </c>
      <c r="C91" s="11" t="s">
        <v>16</v>
      </c>
      <c r="D91" s="12">
        <v>46103</v>
      </c>
      <c r="E91" s="11" t="s">
        <v>69</v>
      </c>
      <c r="G91"/>
      <c r="H91" t="s">
        <v>127</v>
      </c>
      <c r="I91" s="68">
        <v>46103.041666666664</v>
      </c>
      <c r="J91" s="68">
        <v>46103.044444444444</v>
      </c>
      <c r="K91" s="11">
        <v>7.0000000000000007E-2</v>
      </c>
    </row>
    <row r="92" spans="1:11">
      <c r="A92" s="11">
        <v>1200000040</v>
      </c>
      <c r="B92" s="11" t="s">
        <v>114</v>
      </c>
      <c r="C92" s="11" t="s">
        <v>16</v>
      </c>
      <c r="D92" s="12">
        <v>46103</v>
      </c>
      <c r="E92" s="11" t="s">
        <v>69</v>
      </c>
      <c r="G92"/>
      <c r="H92" t="s">
        <v>126</v>
      </c>
      <c r="I92" s="68">
        <v>46103.047222222223</v>
      </c>
      <c r="J92" s="68">
        <v>46103.054861111108</v>
      </c>
      <c r="K92" s="11">
        <v>0.18</v>
      </c>
    </row>
    <row r="93" spans="1:11">
      <c r="A93" s="11">
        <v>1200000041</v>
      </c>
      <c r="B93" s="11" t="s">
        <v>95</v>
      </c>
      <c r="C93" s="11" t="s">
        <v>16</v>
      </c>
      <c r="D93" s="12">
        <v>46107</v>
      </c>
      <c r="E93" s="11" t="s">
        <v>69</v>
      </c>
      <c r="G93"/>
      <c r="H93" t="s">
        <v>128</v>
      </c>
      <c r="I93" s="68">
        <v>46106.916666666664</v>
      </c>
      <c r="J93" s="68">
        <v>46106.9375</v>
      </c>
      <c r="K93" s="11">
        <v>0.5</v>
      </c>
    </row>
    <row r="94" spans="1:11">
      <c r="A94" s="11">
        <v>1200000043</v>
      </c>
      <c r="B94" s="11" t="s">
        <v>40</v>
      </c>
      <c r="C94" s="11" t="s">
        <v>16</v>
      </c>
      <c r="D94" s="12">
        <v>46107</v>
      </c>
      <c r="E94" s="11" t="s">
        <v>69</v>
      </c>
      <c r="G94"/>
      <c r="H94" t="s">
        <v>129</v>
      </c>
      <c r="I94" s="68">
        <v>46107.010416666664</v>
      </c>
      <c r="J94" s="68">
        <v>46107.020833333336</v>
      </c>
      <c r="K94" s="11">
        <v>0.25</v>
      </c>
    </row>
    <row r="95" spans="1:11">
      <c r="A95" s="11">
        <v>1200000044</v>
      </c>
      <c r="B95" s="11" t="s">
        <v>51</v>
      </c>
      <c r="C95" s="11" t="s">
        <v>16</v>
      </c>
      <c r="D95" s="12">
        <v>46107</v>
      </c>
      <c r="E95" s="11" t="s">
        <v>69</v>
      </c>
      <c r="G95"/>
      <c r="H95" t="s">
        <v>118</v>
      </c>
      <c r="I95" s="68">
        <v>46107.239583333336</v>
      </c>
      <c r="J95" s="68">
        <v>46107.256944444445</v>
      </c>
      <c r="K95" s="11">
        <v>0.42</v>
      </c>
    </row>
    <row r="96" spans="1:11">
      <c r="A96" s="11">
        <v>1200000045</v>
      </c>
      <c r="B96" s="11" t="s">
        <v>51</v>
      </c>
      <c r="C96" s="11" t="s">
        <v>16</v>
      </c>
      <c r="D96" s="12">
        <v>46107</v>
      </c>
      <c r="E96" s="11" t="s">
        <v>69</v>
      </c>
      <c r="G96"/>
      <c r="H96" t="s">
        <v>130</v>
      </c>
      <c r="I96" s="68">
        <v>46107.490972222222</v>
      </c>
      <c r="J96" s="68">
        <v>46107.502083333333</v>
      </c>
      <c r="K96" s="11">
        <v>0.27</v>
      </c>
    </row>
    <row r="97" spans="1:11">
      <c r="A97" s="11">
        <v>1200000046</v>
      </c>
      <c r="B97" s="11" t="s">
        <v>106</v>
      </c>
      <c r="C97" s="11" t="s">
        <v>16</v>
      </c>
      <c r="D97" s="12">
        <v>46107</v>
      </c>
      <c r="E97" s="11" t="s">
        <v>69</v>
      </c>
      <c r="G97"/>
      <c r="H97" t="s">
        <v>130</v>
      </c>
      <c r="I97" s="68">
        <v>46107.704861111109</v>
      </c>
      <c r="J97" s="68">
        <v>46107.711805555555</v>
      </c>
      <c r="K97" s="11">
        <v>0.17</v>
      </c>
    </row>
    <row r="98" spans="1:11">
      <c r="A98" s="11">
        <v>1200000047</v>
      </c>
      <c r="B98" s="11" t="s">
        <v>18</v>
      </c>
      <c r="C98" s="11" t="s">
        <v>12</v>
      </c>
      <c r="D98" s="12">
        <v>46108</v>
      </c>
      <c r="E98" s="11" t="s">
        <v>69</v>
      </c>
      <c r="G98"/>
      <c r="H98" t="s">
        <v>119</v>
      </c>
      <c r="I98" s="68">
        <v>46107.972222222219</v>
      </c>
      <c r="J98" s="68">
        <v>46107.979166666664</v>
      </c>
      <c r="K98" s="11">
        <v>0.17</v>
      </c>
    </row>
    <row r="99" spans="1:11">
      <c r="A99" s="11">
        <v>1200000048</v>
      </c>
      <c r="B99" s="11" t="s">
        <v>61</v>
      </c>
      <c r="C99" s="11" t="s">
        <v>12</v>
      </c>
      <c r="D99" s="12">
        <v>46108</v>
      </c>
      <c r="E99" s="11" t="s">
        <v>69</v>
      </c>
      <c r="G99"/>
      <c r="H99" t="s">
        <v>131</v>
      </c>
      <c r="I99" s="68">
        <v>46107.972222222219</v>
      </c>
      <c r="J99" s="68">
        <v>46107.979166666664</v>
      </c>
      <c r="K99" s="11">
        <v>0.17</v>
      </c>
    </row>
    <row r="100" spans="1:11">
      <c r="A100" s="11">
        <v>1200000049</v>
      </c>
      <c r="B100" s="11" t="s">
        <v>132</v>
      </c>
      <c r="C100" s="11" t="s">
        <v>16</v>
      </c>
      <c r="D100" s="12">
        <v>46108</v>
      </c>
      <c r="E100" s="11" t="s">
        <v>69</v>
      </c>
      <c r="G100"/>
      <c r="H100" t="s">
        <v>123</v>
      </c>
      <c r="I100" s="68">
        <v>46108.013888888891</v>
      </c>
      <c r="J100" s="68">
        <v>46108.034722222219</v>
      </c>
      <c r="K100" s="11">
        <v>0.5</v>
      </c>
    </row>
    <row r="101" spans="1:11">
      <c r="A101" s="11">
        <v>1200000050</v>
      </c>
      <c r="B101" s="11" t="s">
        <v>133</v>
      </c>
      <c r="C101" s="11" t="s">
        <v>134</v>
      </c>
      <c r="D101" s="12">
        <v>46108</v>
      </c>
      <c r="E101" s="11" t="s">
        <v>69</v>
      </c>
      <c r="G101"/>
      <c r="H101" t="s">
        <v>135</v>
      </c>
      <c r="I101" s="68">
        <v>46108.166666666664</v>
      </c>
      <c r="J101" s="68">
        <v>46108.208333333336</v>
      </c>
      <c r="K101" s="11">
        <v>1</v>
      </c>
    </row>
    <row r="102" spans="1:11">
      <c r="A102" s="11">
        <v>1200000051</v>
      </c>
      <c r="B102" s="11" t="s">
        <v>93</v>
      </c>
      <c r="C102" s="11" t="s">
        <v>16</v>
      </c>
      <c r="D102" s="12">
        <v>46109</v>
      </c>
      <c r="E102" s="11" t="s">
        <v>69</v>
      </c>
      <c r="G102"/>
      <c r="H102" t="s">
        <v>136</v>
      </c>
      <c r="I102" s="68">
        <v>46109.41715277778</v>
      </c>
      <c r="J102" s="68">
        <v>46109.427083333336</v>
      </c>
      <c r="K102" s="11">
        <v>0.24</v>
      </c>
    </row>
    <row r="103" spans="1:11">
      <c r="A103" s="11">
        <v>1200000052</v>
      </c>
      <c r="B103" s="11" t="s">
        <v>114</v>
      </c>
      <c r="C103" s="11" t="s">
        <v>16</v>
      </c>
      <c r="D103" s="12">
        <v>46109</v>
      </c>
      <c r="E103" s="11" t="s">
        <v>69</v>
      </c>
      <c r="G103"/>
      <c r="H103" t="s">
        <v>136</v>
      </c>
      <c r="I103" s="68">
        <v>46109.500231481485</v>
      </c>
      <c r="J103" s="68">
        <v>46109.510648148149</v>
      </c>
      <c r="K103" s="11">
        <v>0.25</v>
      </c>
    </row>
    <row r="104" spans="1:11">
      <c r="A104" s="11">
        <v>1200000053</v>
      </c>
      <c r="B104" s="11" t="s">
        <v>95</v>
      </c>
      <c r="C104" s="11" t="s">
        <v>16</v>
      </c>
      <c r="D104" s="12">
        <v>46109</v>
      </c>
      <c r="E104" s="11" t="s">
        <v>69</v>
      </c>
      <c r="G104"/>
      <c r="H104" t="s">
        <v>137</v>
      </c>
      <c r="I104" s="68">
        <v>46109.054849537039</v>
      </c>
      <c r="J104" s="68">
        <v>46109.061793981484</v>
      </c>
      <c r="K104" s="11">
        <v>0.17</v>
      </c>
    </row>
    <row r="105" spans="1:11">
      <c r="A105" s="11">
        <v>1200000054</v>
      </c>
      <c r="B105" s="11" t="s">
        <v>132</v>
      </c>
      <c r="C105" s="11" t="s">
        <v>16</v>
      </c>
      <c r="D105" s="12">
        <v>46110</v>
      </c>
      <c r="E105" s="11" t="s">
        <v>69</v>
      </c>
      <c r="G105"/>
      <c r="H105" t="s">
        <v>138</v>
      </c>
      <c r="I105" s="68">
        <v>46110.708333333336</v>
      </c>
      <c r="J105" s="68">
        <v>46110.722222222219</v>
      </c>
      <c r="K105" s="11">
        <v>0.33</v>
      </c>
    </row>
    <row r="106" spans="1:11">
      <c r="A106" s="11">
        <v>1200000055</v>
      </c>
      <c r="B106" s="11" t="s">
        <v>87</v>
      </c>
      <c r="C106" s="11" t="s">
        <v>16</v>
      </c>
      <c r="D106" s="12">
        <v>46112</v>
      </c>
      <c r="E106" s="11" t="s">
        <v>69</v>
      </c>
      <c r="G106"/>
      <c r="H106" t="s">
        <v>139</v>
      </c>
      <c r="I106" s="68">
        <v>46112.40625</v>
      </c>
      <c r="J106" s="68">
        <v>46112.416666666664</v>
      </c>
      <c r="K106" s="11">
        <v>0.25</v>
      </c>
    </row>
    <row r="107" spans="1:11">
      <c r="A107" s="11">
        <v>1200000056</v>
      </c>
      <c r="B107" s="11" t="s">
        <v>27</v>
      </c>
      <c r="C107" s="11" t="s">
        <v>12</v>
      </c>
      <c r="D107" s="12">
        <v>46115</v>
      </c>
      <c r="E107" s="11" t="s">
        <v>69</v>
      </c>
      <c r="G107"/>
      <c r="H107" t="s">
        <v>140</v>
      </c>
      <c r="I107" s="68">
        <v>46115.0625</v>
      </c>
      <c r="J107" s="68">
        <v>46115.069444444445</v>
      </c>
      <c r="K107" s="11">
        <v>0.17</v>
      </c>
    </row>
    <row r="108" spans="1:11">
      <c r="A108" s="11">
        <v>1200000057</v>
      </c>
      <c r="B108" s="11" t="s">
        <v>47</v>
      </c>
      <c r="C108" s="11" t="s">
        <v>12</v>
      </c>
      <c r="D108" s="12">
        <v>46115</v>
      </c>
      <c r="E108" s="11" t="s">
        <v>69</v>
      </c>
      <c r="G108"/>
      <c r="H108" t="s">
        <v>118</v>
      </c>
      <c r="I108" s="68">
        <v>46115.052083333336</v>
      </c>
      <c r="J108" s="68">
        <v>46115.059027777781</v>
      </c>
      <c r="K108" s="11">
        <v>0.17</v>
      </c>
    </row>
    <row r="109" spans="1:11">
      <c r="A109" s="11">
        <v>1200000058</v>
      </c>
      <c r="B109" s="11" t="s">
        <v>20</v>
      </c>
      <c r="C109" s="11" t="s">
        <v>16</v>
      </c>
      <c r="D109" s="12">
        <v>46115</v>
      </c>
      <c r="E109" s="11" t="s">
        <v>69</v>
      </c>
      <c r="G109"/>
      <c r="H109" t="s">
        <v>141</v>
      </c>
      <c r="I109" s="68">
        <v>46115.076388888891</v>
      </c>
      <c r="J109" s="68">
        <v>46115.083333333336</v>
      </c>
      <c r="K109" s="11">
        <v>0.17</v>
      </c>
    </row>
    <row r="110" spans="1:11">
      <c r="A110" s="11">
        <v>1200000059</v>
      </c>
      <c r="B110" s="11" t="s">
        <v>99</v>
      </c>
      <c r="C110" s="11" t="s">
        <v>16</v>
      </c>
      <c r="D110" s="12">
        <v>46115</v>
      </c>
      <c r="E110" s="11" t="s">
        <v>69</v>
      </c>
      <c r="G110"/>
      <c r="H110" t="s">
        <v>142</v>
      </c>
      <c r="I110" s="68">
        <v>46115.072916666664</v>
      </c>
      <c r="J110" s="68">
        <v>46115.083333333336</v>
      </c>
      <c r="K110" s="11">
        <v>0.25</v>
      </c>
    </row>
    <row r="111" spans="1:11">
      <c r="A111" s="11">
        <v>1200000060</v>
      </c>
      <c r="B111" s="11" t="s">
        <v>132</v>
      </c>
      <c r="C111" s="11" t="s">
        <v>16</v>
      </c>
      <c r="D111" s="12">
        <v>46115</v>
      </c>
      <c r="E111" s="11" t="s">
        <v>69</v>
      </c>
      <c r="G111"/>
      <c r="H111" t="s">
        <v>141</v>
      </c>
      <c r="I111" s="68">
        <v>46115.1875</v>
      </c>
      <c r="J111" s="68">
        <v>46115.197916666664</v>
      </c>
      <c r="K111" s="11">
        <v>0.25</v>
      </c>
    </row>
    <row r="112" spans="1:11">
      <c r="A112" s="11">
        <v>1200000061</v>
      </c>
      <c r="B112" s="11" t="s">
        <v>51</v>
      </c>
      <c r="C112" s="11" t="s">
        <v>16</v>
      </c>
      <c r="D112" s="12">
        <v>46116</v>
      </c>
      <c r="E112" s="11" t="s">
        <v>69</v>
      </c>
      <c r="G112"/>
      <c r="H112" t="s">
        <v>129</v>
      </c>
      <c r="I112" s="68">
        <v>46115.833333333336</v>
      </c>
      <c r="J112" s="68">
        <v>46115.84375</v>
      </c>
      <c r="K112" s="11">
        <v>0.25</v>
      </c>
    </row>
    <row r="113" spans="1:11">
      <c r="A113" s="11">
        <v>1200000062</v>
      </c>
      <c r="B113" s="11" t="s">
        <v>106</v>
      </c>
      <c r="C113" s="11" t="s">
        <v>16</v>
      </c>
      <c r="D113" s="12">
        <v>46117</v>
      </c>
      <c r="E113" s="11" t="s">
        <v>69</v>
      </c>
      <c r="G113"/>
      <c r="H113" t="s">
        <v>138</v>
      </c>
      <c r="I113" s="68">
        <v>46117.072916666664</v>
      </c>
      <c r="J113" s="68">
        <v>46117.079861111109</v>
      </c>
      <c r="K113" s="11">
        <v>0.17</v>
      </c>
    </row>
    <row r="114" spans="1:11">
      <c r="A114" s="11">
        <v>1200000063</v>
      </c>
      <c r="B114" s="11" t="s">
        <v>61</v>
      </c>
      <c r="C114" s="11" t="s">
        <v>12</v>
      </c>
      <c r="D114" s="12">
        <v>46118</v>
      </c>
      <c r="E114" s="11" t="s">
        <v>69</v>
      </c>
      <c r="G114"/>
      <c r="H114" t="s">
        <v>143</v>
      </c>
      <c r="I114" s="68">
        <v>46118.680555555555</v>
      </c>
      <c r="J114" s="68">
        <v>46118.6875</v>
      </c>
      <c r="K114" s="11">
        <v>0.17</v>
      </c>
    </row>
    <row r="115" spans="1:11">
      <c r="A115" s="11">
        <v>1200000064</v>
      </c>
      <c r="B115" s="11" t="s">
        <v>47</v>
      </c>
      <c r="C115" s="11" t="s">
        <v>12</v>
      </c>
      <c r="D115" s="12">
        <v>46119</v>
      </c>
      <c r="E115" s="11" t="s">
        <v>69</v>
      </c>
      <c r="G115"/>
      <c r="H115" t="s">
        <v>144</v>
      </c>
      <c r="I115" s="68">
        <v>46118.864583333336</v>
      </c>
      <c r="J115" s="68">
        <v>46118.875</v>
      </c>
      <c r="K115" s="11">
        <v>0.25</v>
      </c>
    </row>
    <row r="116" spans="1:11">
      <c r="A116" s="11">
        <v>1200000065</v>
      </c>
      <c r="B116" s="11" t="s">
        <v>145</v>
      </c>
      <c r="C116" s="11" t="s">
        <v>16</v>
      </c>
      <c r="D116" s="12">
        <v>46119</v>
      </c>
      <c r="E116" s="11" t="s">
        <v>69</v>
      </c>
      <c r="G116"/>
      <c r="H116" t="s">
        <v>146</v>
      </c>
      <c r="I116" s="68">
        <v>46118.875</v>
      </c>
      <c r="J116" s="68">
        <v>46118.883333333331</v>
      </c>
      <c r="K116" s="11">
        <v>0.2</v>
      </c>
    </row>
    <row r="117" spans="1:11">
      <c r="A117" s="11">
        <v>1200000066</v>
      </c>
      <c r="B117" s="11" t="s">
        <v>132</v>
      </c>
      <c r="C117" s="11" t="s">
        <v>16</v>
      </c>
      <c r="D117" s="12">
        <v>46119</v>
      </c>
      <c r="E117" s="11" t="s">
        <v>69</v>
      </c>
      <c r="G117"/>
      <c r="H117" t="s">
        <v>119</v>
      </c>
      <c r="I117" s="68">
        <v>46119.036805555559</v>
      </c>
      <c r="J117" s="68">
        <v>46119.043749999997</v>
      </c>
      <c r="K117" s="11">
        <v>0.17</v>
      </c>
    </row>
    <row r="118" spans="1:11">
      <c r="A118" s="11">
        <v>1200000067</v>
      </c>
      <c r="B118" s="11" t="s">
        <v>51</v>
      </c>
      <c r="C118" s="11" t="s">
        <v>16</v>
      </c>
      <c r="D118" s="12">
        <v>46120</v>
      </c>
      <c r="E118" s="11" t="s">
        <v>69</v>
      </c>
      <c r="G118"/>
      <c r="H118" t="s">
        <v>119</v>
      </c>
      <c r="I118" s="68">
        <v>46120.177430555559</v>
      </c>
      <c r="J118" s="68">
        <v>46120.206597222219</v>
      </c>
      <c r="K118" s="11">
        <v>0.7</v>
      </c>
    </row>
    <row r="119" spans="1:11">
      <c r="A119" s="11">
        <v>1200000068</v>
      </c>
      <c r="B119" s="11" t="s">
        <v>124</v>
      </c>
      <c r="C119" s="11" t="s">
        <v>16</v>
      </c>
      <c r="D119" s="12">
        <v>46120</v>
      </c>
      <c r="E119" s="11" t="s">
        <v>69</v>
      </c>
      <c r="G119"/>
      <c r="H119" t="s">
        <v>119</v>
      </c>
      <c r="I119" s="68">
        <v>46120.173842592594</v>
      </c>
      <c r="J119" s="68">
        <v>46120.180787037039</v>
      </c>
      <c r="K119" s="11">
        <v>0.17</v>
      </c>
    </row>
    <row r="120" spans="1:11">
      <c r="A120" s="11">
        <v>1200000069</v>
      </c>
      <c r="B120" s="11" t="s">
        <v>90</v>
      </c>
      <c r="C120" s="11" t="s">
        <v>16</v>
      </c>
      <c r="D120" s="12">
        <v>46122</v>
      </c>
      <c r="E120" s="11" t="s">
        <v>69</v>
      </c>
      <c r="G120"/>
      <c r="H120" t="s">
        <v>147</v>
      </c>
      <c r="I120" s="68">
        <v>46121.97934027778</v>
      </c>
      <c r="J120" s="68">
        <v>46121.989976851852</v>
      </c>
      <c r="K120" s="11">
        <v>0.26</v>
      </c>
    </row>
    <row r="121" spans="1:11">
      <c r="A121" s="11">
        <v>1200000070</v>
      </c>
      <c r="B121" s="11" t="s">
        <v>51</v>
      </c>
      <c r="C121" s="11" t="s">
        <v>16</v>
      </c>
      <c r="D121" s="12">
        <v>46122</v>
      </c>
      <c r="E121" s="11" t="s">
        <v>69</v>
      </c>
      <c r="G121"/>
      <c r="H121" t="s">
        <v>127</v>
      </c>
      <c r="I121" s="68">
        <v>46122.59375</v>
      </c>
      <c r="J121" s="68">
        <v>46122.614583333336</v>
      </c>
      <c r="K121" s="11">
        <v>0.5</v>
      </c>
    </row>
    <row r="122" spans="1:11">
      <c r="A122" s="11">
        <v>1200000072</v>
      </c>
      <c r="B122" s="11" t="s">
        <v>66</v>
      </c>
      <c r="C122" s="11" t="s">
        <v>16</v>
      </c>
      <c r="D122" s="12">
        <v>46123</v>
      </c>
      <c r="E122" s="11" t="s">
        <v>69</v>
      </c>
      <c r="G122"/>
      <c r="H122" t="s">
        <v>119</v>
      </c>
      <c r="I122" s="68">
        <v>46122.916666666664</v>
      </c>
      <c r="J122" s="68">
        <v>46122.927083333336</v>
      </c>
      <c r="K122" s="11">
        <v>0.25</v>
      </c>
    </row>
    <row r="123" spans="1:11">
      <c r="A123" s="11">
        <v>1200000073</v>
      </c>
      <c r="B123" s="11" t="s">
        <v>11</v>
      </c>
      <c r="C123" s="11" t="s">
        <v>12</v>
      </c>
      <c r="D123" s="12">
        <v>46123</v>
      </c>
      <c r="E123" s="11" t="s">
        <v>69</v>
      </c>
      <c r="G123"/>
      <c r="H123" t="s">
        <v>148</v>
      </c>
      <c r="I123" s="68">
        <v>46123.427083333336</v>
      </c>
      <c r="J123" s="68">
        <v>46123.447916666664</v>
      </c>
      <c r="K123" s="11">
        <v>0.5</v>
      </c>
    </row>
    <row r="124" spans="1:11">
      <c r="A124" s="11">
        <v>1200000075</v>
      </c>
      <c r="B124" s="11" t="s">
        <v>90</v>
      </c>
      <c r="C124" s="11" t="s">
        <v>16</v>
      </c>
      <c r="D124" s="12">
        <v>46123</v>
      </c>
      <c r="E124" s="11" t="s">
        <v>69</v>
      </c>
      <c r="G124"/>
      <c r="H124" t="s">
        <v>121</v>
      </c>
      <c r="I124" s="68">
        <v>46123.524305555555</v>
      </c>
      <c r="J124" s="68">
        <v>46123.534722222219</v>
      </c>
      <c r="K124" s="11">
        <v>0.25</v>
      </c>
    </row>
    <row r="125" spans="1:11">
      <c r="A125" s="11">
        <v>1200000076</v>
      </c>
      <c r="B125" s="11" t="s">
        <v>66</v>
      </c>
      <c r="C125" s="11" t="s">
        <v>16</v>
      </c>
      <c r="D125" s="12">
        <v>46123</v>
      </c>
      <c r="E125" s="11" t="s">
        <v>69</v>
      </c>
      <c r="G125"/>
      <c r="H125" t="s">
        <v>149</v>
      </c>
      <c r="I125" s="68">
        <v>46123.618055555555</v>
      </c>
      <c r="J125" s="68">
        <v>46123.625</v>
      </c>
      <c r="K125" s="11">
        <v>0.17</v>
      </c>
    </row>
    <row r="126" spans="1:11">
      <c r="A126" s="11">
        <v>1200000077</v>
      </c>
      <c r="B126" s="11" t="s">
        <v>15</v>
      </c>
      <c r="C126" s="11" t="s">
        <v>16</v>
      </c>
      <c r="D126" s="12">
        <v>46123</v>
      </c>
      <c r="E126" s="11" t="s">
        <v>69</v>
      </c>
      <c r="G126"/>
      <c r="H126" t="s">
        <v>119</v>
      </c>
      <c r="I126" s="68">
        <v>46123.826388888891</v>
      </c>
      <c r="J126" s="68">
        <v>46123.840277777781</v>
      </c>
      <c r="K126" s="11">
        <v>0.33</v>
      </c>
    </row>
    <row r="127" spans="1:11">
      <c r="A127" s="11">
        <v>1200000078</v>
      </c>
      <c r="B127" s="11" t="s">
        <v>15</v>
      </c>
      <c r="C127" s="11" t="s">
        <v>16</v>
      </c>
      <c r="D127" s="12">
        <v>46128</v>
      </c>
      <c r="E127" s="11" t="s">
        <v>69</v>
      </c>
      <c r="G127"/>
      <c r="H127" t="s">
        <v>142</v>
      </c>
      <c r="I127" s="68">
        <v>46128.690972222219</v>
      </c>
      <c r="J127" s="68">
        <v>46128.701388888891</v>
      </c>
      <c r="K127" s="11">
        <v>0.25</v>
      </c>
    </row>
    <row r="128" spans="1:11">
      <c r="A128" s="11">
        <v>1200000079</v>
      </c>
      <c r="B128" s="11" t="s">
        <v>106</v>
      </c>
      <c r="C128" s="11" t="s">
        <v>16</v>
      </c>
      <c r="D128" s="12">
        <v>46129</v>
      </c>
      <c r="E128" s="11" t="s">
        <v>69</v>
      </c>
      <c r="G128"/>
      <c r="H128" t="s">
        <v>150</v>
      </c>
      <c r="I128" s="68">
        <v>46129.131944444445</v>
      </c>
      <c r="J128" s="68">
        <v>46129.138888888891</v>
      </c>
      <c r="K128" s="11">
        <v>0.17</v>
      </c>
    </row>
    <row r="129" spans="1:11">
      <c r="A129" s="11">
        <v>1200000080</v>
      </c>
      <c r="B129" s="11" t="s">
        <v>58</v>
      </c>
      <c r="C129" s="11" t="s">
        <v>16</v>
      </c>
      <c r="D129" s="12">
        <v>46129</v>
      </c>
      <c r="E129" s="11" t="s">
        <v>69</v>
      </c>
      <c r="G129"/>
      <c r="H129" t="s">
        <v>140</v>
      </c>
      <c r="I129" s="68">
        <v>46129.3125</v>
      </c>
      <c r="J129" s="68">
        <v>46129.333333333336</v>
      </c>
      <c r="K129" s="11">
        <v>0.5</v>
      </c>
    </row>
    <row r="130" spans="1:11">
      <c r="A130" s="11">
        <v>1200000081</v>
      </c>
      <c r="B130" s="11" t="s">
        <v>79</v>
      </c>
      <c r="C130" s="11" t="s">
        <v>16</v>
      </c>
      <c r="D130" s="12">
        <v>46130</v>
      </c>
      <c r="E130" s="11" t="s">
        <v>69</v>
      </c>
      <c r="G130"/>
      <c r="H130" t="s">
        <v>151</v>
      </c>
      <c r="I130" s="68">
        <v>46129.9375</v>
      </c>
      <c r="J130" s="68">
        <v>46129.951388888891</v>
      </c>
      <c r="K130" s="11">
        <v>0.33</v>
      </c>
    </row>
    <row r="131" spans="1:11">
      <c r="A131" s="11">
        <v>1200000082</v>
      </c>
      <c r="B131" s="11" t="s">
        <v>79</v>
      </c>
      <c r="C131" s="11" t="s">
        <v>16</v>
      </c>
      <c r="D131" s="12">
        <v>46130</v>
      </c>
      <c r="E131" s="11" t="s">
        <v>69</v>
      </c>
      <c r="G131"/>
      <c r="H131" t="s">
        <v>150</v>
      </c>
      <c r="I131" s="68">
        <v>46129.979224537034</v>
      </c>
      <c r="J131" s="68">
        <v>46129.986111111109</v>
      </c>
      <c r="K131" s="11">
        <v>0.17</v>
      </c>
    </row>
    <row r="132" spans="1:11">
      <c r="A132" s="11">
        <v>1200000083</v>
      </c>
      <c r="B132" s="11" t="s">
        <v>15</v>
      </c>
      <c r="C132" s="11" t="s">
        <v>16</v>
      </c>
      <c r="D132" s="12">
        <v>46130</v>
      </c>
      <c r="E132" s="11" t="s">
        <v>69</v>
      </c>
      <c r="G132"/>
      <c r="H132" t="s">
        <v>152</v>
      </c>
      <c r="I132" s="68">
        <v>46130</v>
      </c>
      <c r="J132" s="68">
        <v>46130.006944444445</v>
      </c>
      <c r="K132" s="11">
        <v>0.17</v>
      </c>
    </row>
    <row r="133" spans="1:11">
      <c r="A133" s="11">
        <v>1200000084</v>
      </c>
      <c r="B133" s="11" t="s">
        <v>95</v>
      </c>
      <c r="C133" s="11" t="s">
        <v>16</v>
      </c>
      <c r="D133" s="12">
        <v>46130</v>
      </c>
      <c r="E133" s="11" t="s">
        <v>69</v>
      </c>
      <c r="G133"/>
      <c r="H133" t="s">
        <v>153</v>
      </c>
      <c r="I133" s="68">
        <v>46130.315972222219</v>
      </c>
      <c r="J133" s="68">
        <v>46130.329861111109</v>
      </c>
      <c r="K133" s="11">
        <v>0.33</v>
      </c>
    </row>
    <row r="134" spans="1:11">
      <c r="A134" s="11">
        <v>1200000085</v>
      </c>
      <c r="B134" s="11" t="s">
        <v>79</v>
      </c>
      <c r="C134" s="11" t="s">
        <v>16</v>
      </c>
      <c r="D134" s="12">
        <v>46130</v>
      </c>
      <c r="E134" s="11" t="s">
        <v>69</v>
      </c>
      <c r="G134"/>
      <c r="H134" t="s">
        <v>153</v>
      </c>
      <c r="I134" s="68">
        <v>46130.336805555555</v>
      </c>
      <c r="J134" s="68">
        <v>46130.345833333333</v>
      </c>
      <c r="K134" s="11">
        <v>0.22</v>
      </c>
    </row>
    <row r="135" spans="1:11">
      <c r="A135" s="11">
        <v>1200000086</v>
      </c>
      <c r="B135" s="11" t="s">
        <v>90</v>
      </c>
      <c r="C135" s="11" t="s">
        <v>16</v>
      </c>
      <c r="D135" s="12">
        <v>46130</v>
      </c>
      <c r="E135" s="11" t="s">
        <v>69</v>
      </c>
      <c r="G135"/>
      <c r="H135" t="s">
        <v>154</v>
      </c>
      <c r="I135" s="68">
        <v>46130.489583333336</v>
      </c>
      <c r="J135" s="68">
        <v>46130.493750000001</v>
      </c>
      <c r="K135" s="11">
        <v>0.1</v>
      </c>
    </row>
    <row r="136" spans="1:11">
      <c r="A136" s="11">
        <v>1200000100</v>
      </c>
      <c r="B136" s="11" t="s">
        <v>155</v>
      </c>
      <c r="C136" s="11" t="s">
        <v>25</v>
      </c>
      <c r="D136" s="12">
        <v>46137</v>
      </c>
      <c r="E136" s="11" t="s">
        <v>69</v>
      </c>
      <c r="G136"/>
      <c r="H136" t="s">
        <v>156</v>
      </c>
      <c r="I136" s="68">
        <v>46137.434027777781</v>
      </c>
      <c r="J136" s="68">
        <v>46137.440972222219</v>
      </c>
      <c r="K136" s="11">
        <v>0.17</v>
      </c>
    </row>
    <row r="137" spans="1:11">
      <c r="A137" s="11">
        <v>1200000101</v>
      </c>
      <c r="B137" s="11" t="s">
        <v>66</v>
      </c>
      <c r="C137" s="11" t="s">
        <v>16</v>
      </c>
      <c r="D137" s="12">
        <v>46137</v>
      </c>
      <c r="E137" s="11" t="s">
        <v>69</v>
      </c>
      <c r="G137"/>
      <c r="H137" t="s">
        <v>157</v>
      </c>
      <c r="I137" s="68">
        <v>46137.458333333336</v>
      </c>
      <c r="J137" s="68">
        <v>46137.46875</v>
      </c>
      <c r="K137" s="11">
        <v>0.25</v>
      </c>
    </row>
    <row r="138" spans="1:11">
      <c r="A138" s="11">
        <v>1200000102</v>
      </c>
      <c r="B138" s="11" t="s">
        <v>20</v>
      </c>
      <c r="C138" s="11" t="s">
        <v>16</v>
      </c>
      <c r="D138" s="12">
        <v>46138</v>
      </c>
      <c r="E138" s="11" t="s">
        <v>69</v>
      </c>
      <c r="G138"/>
      <c r="H138" t="s">
        <v>158</v>
      </c>
      <c r="I138" s="68">
        <v>46138.156944444447</v>
      </c>
      <c r="J138" s="68">
        <v>46138.175000000003</v>
      </c>
      <c r="K138" s="11">
        <v>0.43</v>
      </c>
    </row>
    <row r="139" spans="1:11">
      <c r="A139" s="11">
        <v>1200000103</v>
      </c>
      <c r="B139" s="11" t="s">
        <v>97</v>
      </c>
      <c r="C139" s="11" t="s">
        <v>16</v>
      </c>
      <c r="D139" s="12">
        <v>46138</v>
      </c>
      <c r="E139" s="11" t="s">
        <v>69</v>
      </c>
      <c r="G139"/>
      <c r="H139" t="s">
        <v>159</v>
      </c>
      <c r="I139" s="68">
        <v>46138.176527777781</v>
      </c>
      <c r="J139" s="68">
        <v>46138.183333333334</v>
      </c>
      <c r="K139" s="11">
        <v>0.16</v>
      </c>
    </row>
    <row r="140" spans="1:11">
      <c r="A140" s="11">
        <v>1200000104</v>
      </c>
      <c r="B140" s="11" t="s">
        <v>124</v>
      </c>
      <c r="C140" s="11" t="s">
        <v>16</v>
      </c>
      <c r="D140" s="12">
        <v>46138</v>
      </c>
      <c r="E140" s="11" t="s">
        <v>69</v>
      </c>
      <c r="G140"/>
      <c r="H140" t="s">
        <v>160</v>
      </c>
      <c r="I140" s="68">
        <v>46138.239976851852</v>
      </c>
      <c r="J140" s="68">
        <v>46138.246527777781</v>
      </c>
      <c r="K140" s="11">
        <v>0.16</v>
      </c>
    </row>
    <row r="141" spans="1:11">
      <c r="A141" s="11">
        <v>1200000105</v>
      </c>
      <c r="B141" s="11" t="s">
        <v>106</v>
      </c>
      <c r="C141" s="11" t="s">
        <v>16</v>
      </c>
      <c r="D141" s="12">
        <v>46142</v>
      </c>
      <c r="E141" s="11" t="s">
        <v>69</v>
      </c>
      <c r="G141"/>
      <c r="H141" t="s">
        <v>161</v>
      </c>
      <c r="I141" s="68">
        <v>46142.361111111109</v>
      </c>
      <c r="J141" s="68">
        <v>46142.368055555555</v>
      </c>
      <c r="K141" s="11">
        <v>0.17</v>
      </c>
    </row>
    <row r="142" spans="1:11">
      <c r="A142" s="11">
        <v>1200000106</v>
      </c>
      <c r="B142" s="11" t="s">
        <v>11</v>
      </c>
      <c r="C142" s="11" t="s">
        <v>12</v>
      </c>
      <c r="D142" s="12">
        <v>46144</v>
      </c>
      <c r="E142" s="11" t="s">
        <v>69</v>
      </c>
      <c r="G142"/>
      <c r="H142" t="s">
        <v>162</v>
      </c>
      <c r="I142" s="68">
        <v>46144.694444444445</v>
      </c>
      <c r="J142" s="68">
        <v>46144.701388888891</v>
      </c>
      <c r="K142" s="11">
        <v>0.17</v>
      </c>
    </row>
    <row r="143" spans="1:11">
      <c r="A143" s="11">
        <v>1200000107</v>
      </c>
      <c r="B143" s="11" t="s">
        <v>11</v>
      </c>
      <c r="C143" s="11" t="s">
        <v>12</v>
      </c>
      <c r="D143" s="12">
        <v>46144</v>
      </c>
      <c r="E143" s="11" t="s">
        <v>69</v>
      </c>
      <c r="G143"/>
      <c r="H143" t="s">
        <v>163</v>
      </c>
      <c r="I143" s="68">
        <v>46144.694444444445</v>
      </c>
      <c r="J143" s="68">
        <v>46144.701388888891</v>
      </c>
      <c r="K143" s="11">
        <v>0.17</v>
      </c>
    </row>
    <row r="144" spans="1:11">
      <c r="A144" s="11">
        <v>1200000108</v>
      </c>
      <c r="B144" s="11" t="s">
        <v>77</v>
      </c>
      <c r="C144" s="11" t="s">
        <v>16</v>
      </c>
      <c r="D144" s="12">
        <v>46147</v>
      </c>
      <c r="E144" s="11" t="s">
        <v>69</v>
      </c>
      <c r="G144"/>
      <c r="H144" t="s">
        <v>164</v>
      </c>
      <c r="I144" s="68">
        <v>46147.489583333336</v>
      </c>
      <c r="J144" s="68">
        <v>46147.494444444441</v>
      </c>
      <c r="K144" s="11">
        <v>0.12</v>
      </c>
    </row>
    <row r="145" spans="1:11">
      <c r="A145" s="11">
        <v>1300000059</v>
      </c>
      <c r="B145" s="11" t="s">
        <v>51</v>
      </c>
      <c r="C145" s="11" t="s">
        <v>16</v>
      </c>
      <c r="D145" s="12">
        <v>46032</v>
      </c>
      <c r="E145" s="11" t="s">
        <v>13</v>
      </c>
      <c r="G145"/>
      <c r="H145" t="s">
        <v>165</v>
      </c>
      <c r="I145" s="68">
        <v>46032.125</v>
      </c>
      <c r="J145" s="68">
        <v>46032.138888888891</v>
      </c>
      <c r="K145" s="11">
        <v>0.33</v>
      </c>
    </row>
    <row r="146" spans="1:11">
      <c r="A146" s="11">
        <v>1200000109</v>
      </c>
      <c r="B146" s="11" t="s">
        <v>40</v>
      </c>
      <c r="C146" s="11" t="s">
        <v>16</v>
      </c>
      <c r="D146" s="12">
        <v>46148</v>
      </c>
      <c r="E146" s="11" t="s">
        <v>69</v>
      </c>
      <c r="G146"/>
      <c r="H146" t="s">
        <v>166</v>
      </c>
      <c r="I146" s="68">
        <v>46148.020833333336</v>
      </c>
      <c r="J146" s="68">
        <v>46148.027777777781</v>
      </c>
      <c r="K146" s="11">
        <v>0.17</v>
      </c>
    </row>
    <row r="147" spans="1:11">
      <c r="A147" s="11">
        <v>1200000111</v>
      </c>
      <c r="B147" s="11" t="s">
        <v>99</v>
      </c>
      <c r="C147" s="11" t="s">
        <v>16</v>
      </c>
      <c r="D147" s="12">
        <v>46148</v>
      </c>
      <c r="E147" s="11" t="s">
        <v>69</v>
      </c>
      <c r="G147"/>
      <c r="H147" t="s">
        <v>166</v>
      </c>
      <c r="I147" s="68">
        <v>46148.097222222219</v>
      </c>
      <c r="J147" s="68">
        <v>46148.104166666664</v>
      </c>
      <c r="K147" s="11">
        <v>0.17</v>
      </c>
    </row>
    <row r="148" spans="1:11">
      <c r="A148" s="11">
        <v>1300000061</v>
      </c>
      <c r="B148" s="11" t="s">
        <v>51</v>
      </c>
      <c r="C148" s="11" t="s">
        <v>16</v>
      </c>
      <c r="D148" s="12">
        <v>46033</v>
      </c>
      <c r="E148" s="11" t="s">
        <v>13</v>
      </c>
      <c r="G148"/>
      <c r="H148" t="s">
        <v>167</v>
      </c>
      <c r="I148" s="68">
        <v>46033.388888888891</v>
      </c>
      <c r="J148" s="68">
        <v>46033.395833333336</v>
      </c>
      <c r="K148" s="11">
        <v>0.17</v>
      </c>
    </row>
    <row r="149" spans="1:11">
      <c r="A149" s="11">
        <v>1200000112</v>
      </c>
      <c r="B149" s="11" t="s">
        <v>106</v>
      </c>
      <c r="C149" s="11" t="s">
        <v>16</v>
      </c>
      <c r="D149" s="12">
        <v>46148</v>
      </c>
      <c r="E149" s="11" t="s">
        <v>69</v>
      </c>
      <c r="G149"/>
      <c r="H149" t="s">
        <v>166</v>
      </c>
      <c r="I149" s="68">
        <v>46148.131944444445</v>
      </c>
      <c r="J149" s="68">
        <v>46148.138888888891</v>
      </c>
      <c r="K149" s="11">
        <v>0.17</v>
      </c>
    </row>
    <row r="150" spans="1:11">
      <c r="A150" s="11">
        <v>1200000113</v>
      </c>
      <c r="B150" s="11" t="s">
        <v>18</v>
      </c>
      <c r="C150" s="11" t="s">
        <v>12</v>
      </c>
      <c r="D150" s="12">
        <v>46150</v>
      </c>
      <c r="E150" s="11" t="s">
        <v>69</v>
      </c>
      <c r="G150"/>
      <c r="H150" t="s">
        <v>168</v>
      </c>
      <c r="I150" s="68">
        <v>46150.694444444445</v>
      </c>
      <c r="J150" s="68">
        <v>46150.697222222225</v>
      </c>
      <c r="K150" s="11">
        <v>7.0000000000000007E-2</v>
      </c>
    </row>
    <row r="151" spans="1:11">
      <c r="A151" s="11">
        <v>1200000114</v>
      </c>
      <c r="B151" s="11" t="s">
        <v>15</v>
      </c>
      <c r="C151" s="11" t="s">
        <v>16</v>
      </c>
      <c r="D151" s="12">
        <v>46150</v>
      </c>
      <c r="E151" s="11" t="s">
        <v>69</v>
      </c>
      <c r="G151"/>
      <c r="H151" t="s">
        <v>169</v>
      </c>
      <c r="I151" s="68">
        <v>46150.680555555555</v>
      </c>
      <c r="J151" s="68">
        <v>46150.692361111112</v>
      </c>
      <c r="K151" s="11">
        <v>0.28000000000000003</v>
      </c>
    </row>
    <row r="152" spans="1:11">
      <c r="A152" s="11">
        <v>1200000115</v>
      </c>
      <c r="B152" s="11" t="s">
        <v>93</v>
      </c>
      <c r="C152" s="11" t="s">
        <v>16</v>
      </c>
      <c r="D152" s="12">
        <v>46150</v>
      </c>
      <c r="E152" s="11" t="s">
        <v>69</v>
      </c>
      <c r="G152"/>
      <c r="H152" t="s">
        <v>170</v>
      </c>
      <c r="I152" s="68">
        <v>46150.693055555559</v>
      </c>
      <c r="J152" s="68">
        <v>46150.698611111111</v>
      </c>
      <c r="K152" s="11">
        <v>0.13</v>
      </c>
    </row>
    <row r="153" spans="1:11">
      <c r="A153" s="11">
        <v>1200000116</v>
      </c>
      <c r="B153" s="11" t="s">
        <v>95</v>
      </c>
      <c r="C153" s="11" t="s">
        <v>16</v>
      </c>
      <c r="D153" s="12">
        <v>46150</v>
      </c>
      <c r="E153" s="11" t="s">
        <v>69</v>
      </c>
      <c r="G153"/>
      <c r="H153" t="s">
        <v>171</v>
      </c>
      <c r="I153" s="68">
        <v>46150.702777777777</v>
      </c>
      <c r="J153" s="68">
        <v>46150.712500000001</v>
      </c>
      <c r="K153" s="11">
        <v>0.23</v>
      </c>
    </row>
    <row r="154" spans="1:11">
      <c r="A154" s="11">
        <v>1200000117</v>
      </c>
      <c r="B154" s="11" t="s">
        <v>114</v>
      </c>
      <c r="C154" s="11" t="s">
        <v>16</v>
      </c>
      <c r="D154" s="12">
        <v>46151</v>
      </c>
      <c r="E154" s="11" t="s">
        <v>69</v>
      </c>
      <c r="G154"/>
      <c r="H154" t="s">
        <v>172</v>
      </c>
      <c r="I154" s="68">
        <v>46151.61614583333</v>
      </c>
      <c r="J154" s="68">
        <v>46151.620138888888</v>
      </c>
      <c r="K154" s="11">
        <v>0.1</v>
      </c>
    </row>
    <row r="155" spans="1:11">
      <c r="A155" s="11">
        <v>1200000118</v>
      </c>
      <c r="B155" s="11" t="s">
        <v>87</v>
      </c>
      <c r="C155" s="11" t="s">
        <v>16</v>
      </c>
      <c r="D155" s="12">
        <v>46151</v>
      </c>
      <c r="E155" s="11" t="s">
        <v>69</v>
      </c>
      <c r="G155"/>
      <c r="H155" t="s">
        <v>172</v>
      </c>
      <c r="I155" s="68">
        <v>46151.572916666664</v>
      </c>
      <c r="J155" s="68">
        <v>46151.581250000003</v>
      </c>
      <c r="K155" s="11">
        <v>0.2</v>
      </c>
    </row>
    <row r="156" spans="1:11">
      <c r="A156" s="11">
        <v>1200000119</v>
      </c>
      <c r="B156" s="11" t="s">
        <v>40</v>
      </c>
      <c r="C156" s="11" t="s">
        <v>16</v>
      </c>
      <c r="D156" s="12">
        <v>46151</v>
      </c>
      <c r="E156" s="11" t="s">
        <v>69</v>
      </c>
      <c r="G156"/>
      <c r="H156" t="s">
        <v>172</v>
      </c>
      <c r="I156" s="68">
        <v>46151.572916666664</v>
      </c>
      <c r="J156" s="68">
        <v>46151.583333333336</v>
      </c>
      <c r="K156" s="11">
        <v>0.25</v>
      </c>
    </row>
    <row r="157" spans="1:11">
      <c r="A157" s="11">
        <v>1200000120</v>
      </c>
      <c r="B157" s="11" t="s">
        <v>40</v>
      </c>
      <c r="C157" s="11" t="s">
        <v>16</v>
      </c>
      <c r="D157" s="12">
        <v>46152</v>
      </c>
      <c r="E157" s="11" t="s">
        <v>69</v>
      </c>
      <c r="G157"/>
      <c r="H157" t="s">
        <v>119</v>
      </c>
      <c r="I157" s="68">
        <v>46152.697916666664</v>
      </c>
      <c r="J157" s="68">
        <v>46152.708333333336</v>
      </c>
      <c r="K157" s="11">
        <v>0.25</v>
      </c>
    </row>
    <row r="158" spans="1:11">
      <c r="A158" s="11">
        <v>1200000121</v>
      </c>
      <c r="B158" s="11" t="s">
        <v>95</v>
      </c>
      <c r="C158" s="11" t="s">
        <v>16</v>
      </c>
      <c r="D158" s="12">
        <v>46153</v>
      </c>
      <c r="E158" s="11" t="s">
        <v>69</v>
      </c>
      <c r="G158"/>
      <c r="H158" t="s">
        <v>173</v>
      </c>
      <c r="I158" s="68">
        <v>46152.926388888889</v>
      </c>
      <c r="J158" s="68">
        <v>46152.931250000001</v>
      </c>
      <c r="K158" s="11">
        <v>0.12</v>
      </c>
    </row>
    <row r="159" spans="1:11">
      <c r="A159" s="11">
        <v>1200000122</v>
      </c>
      <c r="B159" s="11" t="s">
        <v>66</v>
      </c>
      <c r="C159" s="11" t="s">
        <v>16</v>
      </c>
      <c r="D159" s="12">
        <v>46155</v>
      </c>
      <c r="E159" s="11" t="s">
        <v>69</v>
      </c>
      <c r="G159"/>
      <c r="H159" t="s">
        <v>130</v>
      </c>
      <c r="I159" s="68">
        <v>46155.71875</v>
      </c>
      <c r="J159" s="68">
        <v>46155.722222222219</v>
      </c>
      <c r="K159" s="11">
        <v>0.08</v>
      </c>
    </row>
    <row r="160" spans="1:11">
      <c r="A160" s="11">
        <v>1200000123</v>
      </c>
      <c r="B160" s="11" t="s">
        <v>95</v>
      </c>
      <c r="C160" s="11" t="s">
        <v>16</v>
      </c>
      <c r="D160" s="12">
        <v>46156</v>
      </c>
      <c r="E160" s="11" t="s">
        <v>69</v>
      </c>
      <c r="G160"/>
      <c r="H160" t="s">
        <v>119</v>
      </c>
      <c r="I160" s="68">
        <v>46155.729166666664</v>
      </c>
      <c r="J160" s="68">
        <v>46155.739583333336</v>
      </c>
      <c r="K160" s="11">
        <v>0.25</v>
      </c>
    </row>
    <row r="161" spans="1:11">
      <c r="A161" s="11">
        <v>1200000124</v>
      </c>
      <c r="B161" s="11" t="s">
        <v>40</v>
      </c>
      <c r="C161" s="11" t="s">
        <v>16</v>
      </c>
      <c r="D161" s="12">
        <v>46158</v>
      </c>
      <c r="E161" s="11" t="s">
        <v>69</v>
      </c>
      <c r="G161"/>
      <c r="H161" t="s">
        <v>174</v>
      </c>
      <c r="I161" s="68">
        <v>46158.138888888891</v>
      </c>
      <c r="J161" s="68">
        <v>46158.150694444441</v>
      </c>
      <c r="K161" s="11">
        <v>0.28000000000000003</v>
      </c>
    </row>
    <row r="162" spans="1:11">
      <c r="A162" s="11">
        <v>1200000125</v>
      </c>
      <c r="B162" s="11" t="s">
        <v>97</v>
      </c>
      <c r="C162" s="11" t="s">
        <v>16</v>
      </c>
      <c r="D162" s="12">
        <v>46158</v>
      </c>
      <c r="E162" s="11" t="s">
        <v>69</v>
      </c>
      <c r="G162"/>
      <c r="H162" t="s">
        <v>174</v>
      </c>
      <c r="I162" s="68">
        <v>46158.163194444445</v>
      </c>
      <c r="J162" s="68">
        <v>46158.174305555556</v>
      </c>
      <c r="K162" s="11">
        <v>0.27</v>
      </c>
    </row>
    <row r="163" spans="1:11">
      <c r="A163" s="11">
        <v>1200000126</v>
      </c>
      <c r="B163" s="11" t="s">
        <v>106</v>
      </c>
      <c r="C163" s="11" t="s">
        <v>16</v>
      </c>
      <c r="D163" s="12">
        <v>46158</v>
      </c>
      <c r="E163" s="11" t="s">
        <v>69</v>
      </c>
      <c r="G163"/>
      <c r="H163" t="s">
        <v>175</v>
      </c>
      <c r="I163" s="68">
        <v>46158.486111111109</v>
      </c>
      <c r="J163" s="68">
        <v>46158.489583333336</v>
      </c>
      <c r="K163" s="11">
        <v>0.08</v>
      </c>
    </row>
    <row r="164" spans="1:11">
      <c r="A164" s="11">
        <v>1200000127</v>
      </c>
      <c r="B164" s="11" t="s">
        <v>176</v>
      </c>
      <c r="C164" s="11" t="s">
        <v>25</v>
      </c>
      <c r="D164" s="12">
        <v>46158</v>
      </c>
      <c r="E164" s="11" t="s">
        <v>69</v>
      </c>
      <c r="G164"/>
      <c r="H164" t="s">
        <v>177</v>
      </c>
      <c r="I164" s="68">
        <v>46158.576388888891</v>
      </c>
      <c r="J164" s="68">
        <v>46158.583333333336</v>
      </c>
      <c r="K164" s="11">
        <v>0.17</v>
      </c>
    </row>
    <row r="165" spans="1:11">
      <c r="A165" s="11">
        <v>1200000128</v>
      </c>
      <c r="B165" s="11" t="s">
        <v>178</v>
      </c>
      <c r="C165" s="11" t="s">
        <v>16</v>
      </c>
      <c r="D165" s="12">
        <v>46160</v>
      </c>
      <c r="E165" s="11" t="s">
        <v>69</v>
      </c>
      <c r="G165"/>
      <c r="H165" t="s">
        <v>179</v>
      </c>
      <c r="I165" s="68">
        <v>46159.910138888888</v>
      </c>
      <c r="J165" s="68">
        <v>46159.917280092595</v>
      </c>
      <c r="K165" s="11">
        <v>0.17</v>
      </c>
    </row>
    <row r="166" spans="1:11">
      <c r="A166" s="11">
        <v>1200000129</v>
      </c>
      <c r="B166" s="11" t="s">
        <v>66</v>
      </c>
      <c r="C166" s="11" t="s">
        <v>16</v>
      </c>
      <c r="D166" s="12">
        <v>46160</v>
      </c>
      <c r="E166" s="11" t="s">
        <v>69</v>
      </c>
      <c r="G166"/>
      <c r="H166" t="s">
        <v>180</v>
      </c>
      <c r="I166" s="68">
        <v>46160.057986111111</v>
      </c>
      <c r="J166" s="68">
        <v>46160.064780092594</v>
      </c>
      <c r="K166" s="11">
        <v>0.16</v>
      </c>
    </row>
    <row r="167" spans="1:11">
      <c r="A167" s="11">
        <v>1200000131</v>
      </c>
      <c r="B167" s="11" t="s">
        <v>114</v>
      </c>
      <c r="C167" s="11" t="s">
        <v>16</v>
      </c>
      <c r="D167" s="12">
        <v>46160</v>
      </c>
      <c r="E167" s="11" t="s">
        <v>69</v>
      </c>
      <c r="G167"/>
      <c r="H167" t="s">
        <v>180</v>
      </c>
      <c r="I167" s="68">
        <v>46160.250509259262</v>
      </c>
      <c r="J167" s="68">
        <v>46160.260601851849</v>
      </c>
      <c r="K167" s="11">
        <v>0.24</v>
      </c>
    </row>
    <row r="168" spans="1:11">
      <c r="A168" s="11">
        <v>1200000132</v>
      </c>
      <c r="B168" s="11" t="s">
        <v>97</v>
      </c>
      <c r="C168" s="11" t="s">
        <v>16</v>
      </c>
      <c r="D168" s="12">
        <v>46160</v>
      </c>
      <c r="E168" s="11" t="s">
        <v>69</v>
      </c>
      <c r="G168"/>
      <c r="H168" t="s">
        <v>119</v>
      </c>
      <c r="I168" s="68">
        <v>46160.326388888891</v>
      </c>
      <c r="J168" s="68">
        <v>46160.336805555555</v>
      </c>
      <c r="K168" s="11">
        <v>0.25</v>
      </c>
    </row>
    <row r="169" spans="1:11">
      <c r="A169" s="11">
        <v>1200000133</v>
      </c>
      <c r="B169" s="11" t="s">
        <v>106</v>
      </c>
      <c r="C169" s="11" t="s">
        <v>16</v>
      </c>
      <c r="D169" s="12">
        <v>46160</v>
      </c>
      <c r="E169" s="11" t="s">
        <v>69</v>
      </c>
      <c r="G169"/>
      <c r="H169" t="s">
        <v>181</v>
      </c>
      <c r="I169" s="68">
        <v>46160.347222222219</v>
      </c>
      <c r="J169" s="68">
        <v>46160.354166666664</v>
      </c>
      <c r="K169" s="11">
        <v>0.17</v>
      </c>
    </row>
    <row r="170" spans="1:11">
      <c r="A170" s="11">
        <v>1200000135</v>
      </c>
      <c r="B170" s="11" t="s">
        <v>58</v>
      </c>
      <c r="C170" s="11" t="s">
        <v>16</v>
      </c>
      <c r="D170" s="12">
        <v>46160</v>
      </c>
      <c r="E170" s="11" t="s">
        <v>69</v>
      </c>
      <c r="G170"/>
      <c r="H170" t="s">
        <v>119</v>
      </c>
      <c r="I170" s="68">
        <v>46160.447916666664</v>
      </c>
      <c r="J170" s="68">
        <v>46160.454861111109</v>
      </c>
      <c r="K170" s="11">
        <v>0.17</v>
      </c>
    </row>
    <row r="171" spans="1:11">
      <c r="A171" s="11">
        <v>1200000136</v>
      </c>
      <c r="B171" s="11" t="s">
        <v>178</v>
      </c>
      <c r="C171" s="11" t="s">
        <v>16</v>
      </c>
      <c r="D171" s="12">
        <v>46161</v>
      </c>
      <c r="E171" s="11" t="s">
        <v>69</v>
      </c>
      <c r="G171"/>
      <c r="H171" t="s">
        <v>119</v>
      </c>
      <c r="I171" s="68">
        <v>46161.6875</v>
      </c>
      <c r="J171" s="68">
        <v>46161.694444444445</v>
      </c>
      <c r="K171" s="11">
        <v>0.17</v>
      </c>
    </row>
    <row r="172" spans="1:11">
      <c r="A172" s="11">
        <v>1200000137</v>
      </c>
      <c r="B172" s="11" t="s">
        <v>106</v>
      </c>
      <c r="C172" s="11" t="s">
        <v>16</v>
      </c>
      <c r="D172" s="12">
        <v>46161</v>
      </c>
      <c r="E172" s="11" t="s">
        <v>69</v>
      </c>
      <c r="G172"/>
      <c r="H172" t="s">
        <v>180</v>
      </c>
      <c r="I172" s="68">
        <v>46156.542013888888</v>
      </c>
      <c r="J172" s="68">
        <v>46156.548958333333</v>
      </c>
      <c r="K172" s="11">
        <v>0.17</v>
      </c>
    </row>
    <row r="173" spans="1:11">
      <c r="A173" s="11">
        <v>1200000139</v>
      </c>
      <c r="B173" s="11" t="s">
        <v>132</v>
      </c>
      <c r="C173" s="11" t="s">
        <v>16</v>
      </c>
      <c r="D173" s="12">
        <v>46162</v>
      </c>
      <c r="E173" s="11" t="s">
        <v>69</v>
      </c>
      <c r="G173"/>
      <c r="H173" t="s">
        <v>126</v>
      </c>
      <c r="I173" s="68">
        <v>46161.95416666667</v>
      </c>
      <c r="J173" s="68">
        <v>46161.972222222219</v>
      </c>
      <c r="K173" s="11">
        <v>0.43</v>
      </c>
    </row>
    <row r="174" spans="1:11">
      <c r="A174" s="11">
        <v>1200000140</v>
      </c>
      <c r="B174" s="11" t="s">
        <v>106</v>
      </c>
      <c r="C174" s="11" t="s">
        <v>16</v>
      </c>
      <c r="D174" s="12">
        <v>46163</v>
      </c>
      <c r="E174" s="11" t="s">
        <v>69</v>
      </c>
      <c r="G174"/>
      <c r="H174" t="s">
        <v>182</v>
      </c>
      <c r="I174" s="68">
        <v>46163.677083333336</v>
      </c>
      <c r="J174" s="68">
        <v>46163.679166666669</v>
      </c>
      <c r="K174" s="11">
        <v>0.05</v>
      </c>
    </row>
    <row r="175" spans="1:11">
      <c r="A175" s="11">
        <v>1200000141</v>
      </c>
      <c r="B175" s="11" t="s">
        <v>77</v>
      </c>
      <c r="C175" s="11" t="s">
        <v>16</v>
      </c>
      <c r="D175" s="12">
        <v>46163</v>
      </c>
      <c r="E175" s="11" t="s">
        <v>69</v>
      </c>
      <c r="G175"/>
      <c r="H175" t="s">
        <v>182</v>
      </c>
      <c r="I175" s="68">
        <v>46163.739583333336</v>
      </c>
      <c r="J175" s="68">
        <v>46163.741666666669</v>
      </c>
      <c r="K175" s="11">
        <v>0.05</v>
      </c>
    </row>
    <row r="176" spans="1:11">
      <c r="A176" s="11">
        <v>1200000142</v>
      </c>
      <c r="B176" s="11" t="s">
        <v>124</v>
      </c>
      <c r="C176" s="11" t="s">
        <v>16</v>
      </c>
      <c r="D176" s="12">
        <v>46164</v>
      </c>
      <c r="E176" s="11" t="s">
        <v>69</v>
      </c>
      <c r="G176"/>
      <c r="H176" t="s">
        <v>180</v>
      </c>
      <c r="I176" s="68">
        <v>46164.718981481485</v>
      </c>
      <c r="J176" s="68">
        <v>46164.725694444445</v>
      </c>
      <c r="K176" s="11">
        <v>0.16</v>
      </c>
    </row>
    <row r="177" spans="1:11">
      <c r="A177" s="11">
        <v>1200000143</v>
      </c>
      <c r="B177" s="11" t="s">
        <v>90</v>
      </c>
      <c r="C177" s="11" t="s">
        <v>16</v>
      </c>
      <c r="D177" s="12">
        <v>46165</v>
      </c>
      <c r="E177" s="11" t="s">
        <v>69</v>
      </c>
      <c r="G177"/>
      <c r="H177" t="s">
        <v>180</v>
      </c>
      <c r="I177" s="68">
        <v>46165.694907407407</v>
      </c>
      <c r="J177" s="68">
        <v>46165.701724537037</v>
      </c>
      <c r="K177" s="11">
        <v>0.16</v>
      </c>
    </row>
    <row r="178" spans="1:11">
      <c r="A178" s="11">
        <v>1200000144</v>
      </c>
      <c r="B178" s="11" t="s">
        <v>27</v>
      </c>
      <c r="C178" s="11" t="s">
        <v>12</v>
      </c>
      <c r="D178" s="12">
        <v>46166</v>
      </c>
      <c r="E178" s="11" t="s">
        <v>69</v>
      </c>
      <c r="G178"/>
      <c r="H178" t="s">
        <v>183</v>
      </c>
      <c r="I178" s="68">
        <v>46165.805555555555</v>
      </c>
      <c r="J178" s="68">
        <v>46165.809027777781</v>
      </c>
      <c r="K178" s="11">
        <v>0.08</v>
      </c>
    </row>
    <row r="179" spans="1:11">
      <c r="A179" s="11">
        <v>1200000145</v>
      </c>
      <c r="B179" s="11" t="s">
        <v>51</v>
      </c>
      <c r="C179" s="11" t="s">
        <v>16</v>
      </c>
      <c r="D179" s="12">
        <v>46166</v>
      </c>
      <c r="E179" s="11" t="s">
        <v>69</v>
      </c>
      <c r="G179"/>
      <c r="H179" t="s">
        <v>184</v>
      </c>
      <c r="I179" s="68">
        <v>46165.923611111109</v>
      </c>
      <c r="J179" s="68">
        <v>46165.930555555555</v>
      </c>
      <c r="K179" s="11">
        <v>0.17</v>
      </c>
    </row>
    <row r="180" spans="1:11">
      <c r="A180" s="11">
        <v>1200000146</v>
      </c>
      <c r="B180" s="11" t="s">
        <v>15</v>
      </c>
      <c r="C180" s="11" t="s">
        <v>16</v>
      </c>
      <c r="D180" s="12">
        <v>46166</v>
      </c>
      <c r="E180" s="11" t="s">
        <v>69</v>
      </c>
      <c r="G180"/>
      <c r="H180" t="s">
        <v>185</v>
      </c>
      <c r="I180" s="68">
        <v>46165.440972222219</v>
      </c>
      <c r="J180" s="68">
        <v>46165.458333333336</v>
      </c>
      <c r="K180" s="11">
        <v>0.42</v>
      </c>
    </row>
    <row r="181" spans="1:11">
      <c r="A181" s="11">
        <v>1200000147</v>
      </c>
      <c r="B181" s="11" t="s">
        <v>77</v>
      </c>
      <c r="C181" s="11" t="s">
        <v>16</v>
      </c>
      <c r="D181" s="12">
        <v>46166</v>
      </c>
      <c r="E181" s="11" t="s">
        <v>69</v>
      </c>
      <c r="G181"/>
      <c r="H181" t="s">
        <v>184</v>
      </c>
      <c r="I181" s="68">
        <v>46166.09375</v>
      </c>
      <c r="J181" s="68">
        <v>46166.10833333333</v>
      </c>
      <c r="K181" s="11">
        <v>0.35</v>
      </c>
    </row>
    <row r="182" spans="1:11">
      <c r="A182" s="11">
        <v>1200000148</v>
      </c>
      <c r="B182" s="11" t="s">
        <v>97</v>
      </c>
      <c r="C182" s="11" t="s">
        <v>16</v>
      </c>
      <c r="D182" s="12">
        <v>46166</v>
      </c>
      <c r="E182" s="11" t="s">
        <v>69</v>
      </c>
      <c r="G182"/>
      <c r="H182" t="s">
        <v>186</v>
      </c>
      <c r="I182" s="68">
        <v>46166.288194444445</v>
      </c>
      <c r="J182" s="68">
        <v>46166.302083333336</v>
      </c>
      <c r="K182" s="11">
        <v>0.33</v>
      </c>
    </row>
    <row r="183" spans="1:11">
      <c r="A183" s="11">
        <v>1200000149</v>
      </c>
      <c r="B183" s="11" t="s">
        <v>114</v>
      </c>
      <c r="C183" s="11" t="s">
        <v>16</v>
      </c>
      <c r="D183" s="12">
        <v>46166</v>
      </c>
      <c r="E183" s="11" t="s">
        <v>69</v>
      </c>
      <c r="G183"/>
      <c r="H183" t="s">
        <v>175</v>
      </c>
      <c r="I183" s="68">
        <v>46166.390277777777</v>
      </c>
      <c r="J183" s="68">
        <v>46166.395833333336</v>
      </c>
      <c r="K183" s="11">
        <v>0.13</v>
      </c>
    </row>
    <row r="184" spans="1:11">
      <c r="A184" s="11">
        <v>1200000150</v>
      </c>
      <c r="B184" s="11" t="s">
        <v>77</v>
      </c>
      <c r="C184" s="11" t="s">
        <v>16</v>
      </c>
      <c r="D184" s="12">
        <v>46166</v>
      </c>
      <c r="E184" s="11" t="s">
        <v>69</v>
      </c>
      <c r="G184"/>
      <c r="H184" t="s">
        <v>186</v>
      </c>
      <c r="I184" s="68">
        <v>46166.5</v>
      </c>
      <c r="J184" s="68">
        <v>46166.512499999997</v>
      </c>
      <c r="K184" s="11">
        <v>0.3</v>
      </c>
    </row>
    <row r="185" spans="1:11">
      <c r="A185" s="11">
        <v>1200000151</v>
      </c>
      <c r="B185" s="11" t="s">
        <v>51</v>
      </c>
      <c r="C185" s="11" t="s">
        <v>16</v>
      </c>
      <c r="D185" s="12">
        <v>46166</v>
      </c>
      <c r="E185" s="11" t="s">
        <v>69</v>
      </c>
      <c r="G185"/>
      <c r="H185" t="s">
        <v>175</v>
      </c>
      <c r="I185" s="68">
        <v>46166.047222222223</v>
      </c>
      <c r="J185" s="68">
        <v>46166.051388888889</v>
      </c>
      <c r="K185" s="11">
        <v>0.1</v>
      </c>
    </row>
    <row r="186" spans="1:11">
      <c r="A186" s="11">
        <v>1200000152</v>
      </c>
      <c r="B186" s="11" t="s">
        <v>95</v>
      </c>
      <c r="C186" s="11" t="s">
        <v>16</v>
      </c>
      <c r="D186" s="12">
        <v>46167</v>
      </c>
      <c r="E186" s="11" t="s">
        <v>69</v>
      </c>
      <c r="G186"/>
      <c r="H186" t="s">
        <v>187</v>
      </c>
      <c r="I186" s="68">
        <v>46167.560416666667</v>
      </c>
      <c r="J186" s="68">
        <v>46167.567361111112</v>
      </c>
      <c r="K186" s="11">
        <v>0.17</v>
      </c>
    </row>
    <row r="187" spans="1:11">
      <c r="A187" s="11">
        <v>1200000153</v>
      </c>
      <c r="B187" s="11" t="s">
        <v>95</v>
      </c>
      <c r="C187" s="11" t="s">
        <v>16</v>
      </c>
      <c r="D187" s="12">
        <v>46170</v>
      </c>
      <c r="E187" s="11" t="s">
        <v>69</v>
      </c>
      <c r="G187"/>
      <c r="H187" t="s">
        <v>120</v>
      </c>
      <c r="I187" s="68">
        <v>46170.418749999997</v>
      </c>
      <c r="J187" s="68">
        <v>46170.422222222223</v>
      </c>
      <c r="K187" s="11">
        <v>0.08</v>
      </c>
    </row>
    <row r="188" spans="1:11">
      <c r="A188" s="11">
        <v>1200000154</v>
      </c>
      <c r="B188" s="11" t="s">
        <v>66</v>
      </c>
      <c r="C188" s="11" t="s">
        <v>16</v>
      </c>
      <c r="D188" s="12">
        <v>46170</v>
      </c>
      <c r="E188" s="11" t="s">
        <v>69</v>
      </c>
      <c r="G188"/>
      <c r="H188" t="s">
        <v>154</v>
      </c>
      <c r="I188" s="68">
        <v>46170.509027777778</v>
      </c>
      <c r="J188" s="68">
        <v>46170.519444444442</v>
      </c>
      <c r="K188" s="11">
        <v>0.25</v>
      </c>
    </row>
    <row r="189" spans="1:11">
      <c r="A189" s="11">
        <v>1200000155</v>
      </c>
      <c r="B189" s="11" t="s">
        <v>11</v>
      </c>
      <c r="C189" s="11" t="s">
        <v>12</v>
      </c>
      <c r="D189" s="12">
        <v>46173</v>
      </c>
      <c r="E189" s="11" t="s">
        <v>69</v>
      </c>
      <c r="G189"/>
      <c r="H189" t="s">
        <v>188</v>
      </c>
      <c r="I189" s="68">
        <v>46172.916666666664</v>
      </c>
      <c r="J189" s="68">
        <v>46172.923611111109</v>
      </c>
      <c r="K189" s="11">
        <v>0.17</v>
      </c>
    </row>
    <row r="190" spans="1:11">
      <c r="A190" s="11">
        <v>1200000156</v>
      </c>
      <c r="B190" s="11" t="s">
        <v>27</v>
      </c>
      <c r="C190" s="11" t="s">
        <v>12</v>
      </c>
      <c r="D190" s="12">
        <v>46173</v>
      </c>
      <c r="E190" s="11" t="s">
        <v>69</v>
      </c>
      <c r="G190"/>
      <c r="H190" t="s">
        <v>188</v>
      </c>
      <c r="I190" s="68">
        <v>46173.041666666664</v>
      </c>
      <c r="J190" s="68">
        <v>46173.061111111114</v>
      </c>
      <c r="K190" s="11">
        <v>0.47</v>
      </c>
    </row>
    <row r="191" spans="1:11">
      <c r="A191" s="11">
        <v>1200000157</v>
      </c>
      <c r="B191" s="11" t="s">
        <v>114</v>
      </c>
      <c r="C191" s="11" t="s">
        <v>16</v>
      </c>
      <c r="D191" s="12">
        <v>46173</v>
      </c>
      <c r="E191" s="11" t="s">
        <v>69</v>
      </c>
      <c r="G191"/>
      <c r="H191" t="s">
        <v>154</v>
      </c>
      <c r="I191" s="68">
        <v>46172.791666666664</v>
      </c>
      <c r="J191" s="68">
        <v>46172.802083333336</v>
      </c>
      <c r="K191" s="11">
        <v>0.25</v>
      </c>
    </row>
    <row r="192" spans="1:11">
      <c r="A192" s="11">
        <v>1200000158</v>
      </c>
      <c r="B192" s="11" t="s">
        <v>97</v>
      </c>
      <c r="C192" s="11" t="s">
        <v>16</v>
      </c>
      <c r="D192" s="12">
        <v>46173</v>
      </c>
      <c r="E192" s="11" t="s">
        <v>69</v>
      </c>
      <c r="G192"/>
      <c r="H192" t="s">
        <v>189</v>
      </c>
      <c r="I192" s="68">
        <v>46173.578506944446</v>
      </c>
      <c r="J192" s="68">
        <v>46173.582569444443</v>
      </c>
      <c r="K192" s="11">
        <v>0.1</v>
      </c>
    </row>
    <row r="193" spans="1:11">
      <c r="A193" s="11">
        <v>1200000159</v>
      </c>
      <c r="B193" s="11" t="s">
        <v>61</v>
      </c>
      <c r="C193" s="11" t="s">
        <v>12</v>
      </c>
      <c r="D193" s="12">
        <v>46177</v>
      </c>
      <c r="E193" s="11" t="s">
        <v>69</v>
      </c>
      <c r="G193"/>
      <c r="H193" t="s">
        <v>190</v>
      </c>
      <c r="I193" s="68">
        <v>46177.673611111109</v>
      </c>
      <c r="J193" s="68">
        <v>46177.680555555555</v>
      </c>
      <c r="K193" s="11">
        <v>0.17</v>
      </c>
    </row>
    <row r="194" spans="1:11">
      <c r="A194" s="11">
        <v>1300000063</v>
      </c>
      <c r="B194" s="11" t="s">
        <v>47</v>
      </c>
      <c r="C194" s="11" t="s">
        <v>12</v>
      </c>
      <c r="D194" s="12">
        <v>46040</v>
      </c>
      <c r="E194" s="11" t="s">
        <v>13</v>
      </c>
      <c r="G194"/>
      <c r="H194" t="s">
        <v>120</v>
      </c>
      <c r="I194" s="68">
        <v>46040.472222222219</v>
      </c>
      <c r="J194" s="68">
        <v>46040.482638888891</v>
      </c>
      <c r="K194" s="11">
        <v>0.25</v>
      </c>
    </row>
    <row r="195" spans="1:11">
      <c r="A195" s="11">
        <v>1200000160</v>
      </c>
      <c r="B195" s="11" t="s">
        <v>124</v>
      </c>
      <c r="C195" s="11" t="s">
        <v>16</v>
      </c>
      <c r="D195" s="12">
        <v>46179</v>
      </c>
      <c r="E195" s="11" t="s">
        <v>69</v>
      </c>
      <c r="G195"/>
      <c r="H195" t="s">
        <v>191</v>
      </c>
      <c r="I195" s="68">
        <v>46179.104166666664</v>
      </c>
      <c r="J195" s="68">
        <v>46179.125</v>
      </c>
      <c r="K195" s="11">
        <v>0.5</v>
      </c>
    </row>
    <row r="196" spans="1:11">
      <c r="A196" s="11">
        <v>1300000064</v>
      </c>
      <c r="B196" s="11" t="s">
        <v>79</v>
      </c>
      <c r="C196" s="11" t="s">
        <v>16</v>
      </c>
      <c r="D196" s="12">
        <v>46040</v>
      </c>
      <c r="E196" s="11" t="s">
        <v>13</v>
      </c>
      <c r="G196"/>
      <c r="H196" t="s">
        <v>192</v>
      </c>
      <c r="I196" s="68">
        <v>46040.0625</v>
      </c>
      <c r="J196" s="68">
        <v>46040.069444444445</v>
      </c>
      <c r="K196" s="11">
        <v>0.17</v>
      </c>
    </row>
    <row r="197" spans="1:11">
      <c r="A197" s="11">
        <v>1200000161</v>
      </c>
      <c r="B197" s="11" t="s">
        <v>114</v>
      </c>
      <c r="C197" s="11" t="s">
        <v>16</v>
      </c>
      <c r="D197" s="12">
        <v>46179</v>
      </c>
      <c r="E197" s="11" t="s">
        <v>69</v>
      </c>
      <c r="G197"/>
      <c r="H197" t="s">
        <v>191</v>
      </c>
      <c r="I197" s="68">
        <v>46179.125</v>
      </c>
      <c r="J197" s="68">
        <v>46179.145833333336</v>
      </c>
      <c r="K197" s="11">
        <v>0.5</v>
      </c>
    </row>
    <row r="198" spans="1:11">
      <c r="A198" s="11">
        <v>1200000162</v>
      </c>
      <c r="B198" s="11" t="s">
        <v>114</v>
      </c>
      <c r="C198" s="11" t="s">
        <v>16</v>
      </c>
      <c r="D198" s="12">
        <v>46179</v>
      </c>
      <c r="E198" s="11" t="s">
        <v>69</v>
      </c>
      <c r="G198"/>
      <c r="H198" t="s">
        <v>193</v>
      </c>
      <c r="I198" s="68">
        <v>46179.3125</v>
      </c>
      <c r="J198" s="68">
        <v>46179.319444444445</v>
      </c>
      <c r="K198" s="11">
        <v>0.17</v>
      </c>
    </row>
    <row r="199" spans="1:11">
      <c r="A199" s="11">
        <v>1200000163</v>
      </c>
      <c r="B199" s="11" t="s">
        <v>40</v>
      </c>
      <c r="C199" s="11" t="s">
        <v>16</v>
      </c>
      <c r="D199" s="12">
        <v>46179</v>
      </c>
      <c r="E199" s="11" t="s">
        <v>69</v>
      </c>
      <c r="G199"/>
      <c r="H199" t="s">
        <v>194</v>
      </c>
      <c r="I199" s="68">
        <v>46179.399305555555</v>
      </c>
      <c r="J199" s="68">
        <v>46179.40625</v>
      </c>
      <c r="K199" s="11">
        <v>0.17</v>
      </c>
    </row>
    <row r="200" spans="1:11">
      <c r="A200" s="11">
        <v>1200000164</v>
      </c>
      <c r="B200" s="11" t="s">
        <v>195</v>
      </c>
      <c r="C200" s="11" t="s">
        <v>16</v>
      </c>
      <c r="D200" s="12">
        <v>46179</v>
      </c>
      <c r="E200" s="11" t="s">
        <v>69</v>
      </c>
      <c r="G200"/>
      <c r="H200" t="s">
        <v>196</v>
      </c>
      <c r="I200" s="68">
        <v>46179.614583333336</v>
      </c>
      <c r="J200" s="68">
        <v>46179.619444444441</v>
      </c>
      <c r="K200" s="11">
        <v>0.12</v>
      </c>
    </row>
    <row r="201" spans="1:11">
      <c r="A201" s="11">
        <v>1200000165</v>
      </c>
      <c r="B201" s="11" t="s">
        <v>124</v>
      </c>
      <c r="C201" s="11" t="s">
        <v>16</v>
      </c>
      <c r="D201" s="12">
        <v>46179</v>
      </c>
      <c r="E201" s="11" t="s">
        <v>69</v>
      </c>
      <c r="G201"/>
      <c r="H201" t="s">
        <v>197</v>
      </c>
      <c r="I201" s="68">
        <v>46179.520833333336</v>
      </c>
      <c r="J201" s="68">
        <v>46179.53125</v>
      </c>
      <c r="K201" s="11">
        <v>0.25</v>
      </c>
    </row>
    <row r="202" spans="1:11">
      <c r="A202" s="11">
        <v>1200000166</v>
      </c>
      <c r="B202" s="11" t="s">
        <v>15</v>
      </c>
      <c r="C202" s="11" t="s">
        <v>16</v>
      </c>
      <c r="D202" s="12">
        <v>46186</v>
      </c>
      <c r="E202" s="11" t="s">
        <v>69</v>
      </c>
      <c r="G202"/>
      <c r="H202" t="s">
        <v>198</v>
      </c>
      <c r="I202" s="68">
        <v>46185.979317129626</v>
      </c>
      <c r="J202" s="68">
        <v>46185.986631944441</v>
      </c>
      <c r="K202" s="11">
        <v>0.18</v>
      </c>
    </row>
    <row r="203" spans="1:11">
      <c r="A203" s="11">
        <v>1200000167</v>
      </c>
      <c r="B203" s="11" t="s">
        <v>97</v>
      </c>
      <c r="C203" s="11" t="s">
        <v>16</v>
      </c>
      <c r="D203" s="12">
        <v>46186</v>
      </c>
      <c r="E203" s="11" t="s">
        <v>69</v>
      </c>
      <c r="G203"/>
      <c r="H203" t="s">
        <v>199</v>
      </c>
      <c r="I203" s="68">
        <v>46186.318055555559</v>
      </c>
      <c r="J203" s="68">
        <v>46186.34652777778</v>
      </c>
      <c r="K203" s="11">
        <v>0.68</v>
      </c>
    </row>
    <row r="204" spans="1:11">
      <c r="A204" s="11">
        <v>1200000168</v>
      </c>
      <c r="B204" s="11" t="s">
        <v>178</v>
      </c>
      <c r="C204" s="11" t="s">
        <v>16</v>
      </c>
      <c r="D204" s="12">
        <v>46187</v>
      </c>
      <c r="E204" s="11" t="s">
        <v>69</v>
      </c>
      <c r="G204"/>
      <c r="H204" t="s">
        <v>200</v>
      </c>
      <c r="I204" s="68">
        <v>46186.385416666664</v>
      </c>
      <c r="J204" s="68">
        <v>46186.392361111109</v>
      </c>
      <c r="K204" s="11">
        <v>0.17</v>
      </c>
    </row>
    <row r="205" spans="1:11">
      <c r="A205" s="11">
        <v>1200000170</v>
      </c>
      <c r="B205" s="11" t="s">
        <v>114</v>
      </c>
      <c r="C205" s="11" t="s">
        <v>16</v>
      </c>
      <c r="D205" s="12">
        <v>46195</v>
      </c>
      <c r="E205" s="11" t="s">
        <v>69</v>
      </c>
      <c r="G205"/>
      <c r="H205" t="s">
        <v>130</v>
      </c>
      <c r="I205" s="68">
        <v>46195.869895833333</v>
      </c>
      <c r="J205" s="68">
        <v>46195.878518518519</v>
      </c>
      <c r="K205" s="11">
        <v>0.21</v>
      </c>
    </row>
    <row r="206" spans="1:11">
      <c r="A206" s="11">
        <v>1200000172</v>
      </c>
      <c r="B206" s="11" t="s">
        <v>58</v>
      </c>
      <c r="C206" s="11" t="s">
        <v>16</v>
      </c>
      <c r="D206" s="12">
        <v>46195</v>
      </c>
      <c r="E206" s="11" t="s">
        <v>69</v>
      </c>
      <c r="G206"/>
      <c r="H206" t="s">
        <v>201</v>
      </c>
      <c r="I206" s="68">
        <v>46195.927314814813</v>
      </c>
      <c r="J206" s="68">
        <v>46195.934479166666</v>
      </c>
      <c r="K206" s="11">
        <v>0.17</v>
      </c>
    </row>
    <row r="207" spans="1:11">
      <c r="A207" s="11">
        <v>1200000173</v>
      </c>
      <c r="B207" s="11" t="s">
        <v>132</v>
      </c>
      <c r="C207" s="11" t="s">
        <v>16</v>
      </c>
      <c r="D207" s="12">
        <v>46196</v>
      </c>
      <c r="E207" s="11" t="s">
        <v>69</v>
      </c>
      <c r="G207"/>
      <c r="H207" t="s">
        <v>202</v>
      </c>
      <c r="I207" s="68">
        <v>46196.220891203702</v>
      </c>
      <c r="J207" s="68">
        <v>46196.227835648147</v>
      </c>
      <c r="K207" s="11">
        <v>0.17</v>
      </c>
    </row>
    <row r="208" spans="1:11">
      <c r="A208" s="11">
        <v>1200000174</v>
      </c>
      <c r="B208" s="11" t="s">
        <v>93</v>
      </c>
      <c r="C208" s="11" t="s">
        <v>16</v>
      </c>
      <c r="D208" s="12">
        <v>46196</v>
      </c>
      <c r="E208" s="11" t="s">
        <v>69</v>
      </c>
      <c r="G208"/>
      <c r="H208" t="s">
        <v>130</v>
      </c>
      <c r="I208" s="68">
        <v>46196.250300925924</v>
      </c>
      <c r="J208" s="68">
        <v>46196.257569444446</v>
      </c>
      <c r="K208" s="11">
        <v>0.17</v>
      </c>
    </row>
    <row r="209" spans="1:11">
      <c r="A209" s="11">
        <v>1200000175</v>
      </c>
      <c r="B209" s="11" t="s">
        <v>15</v>
      </c>
      <c r="C209" s="11" t="s">
        <v>16</v>
      </c>
      <c r="D209" s="12">
        <v>46196</v>
      </c>
      <c r="E209" s="11" t="s">
        <v>69</v>
      </c>
      <c r="G209"/>
      <c r="H209" t="s">
        <v>203</v>
      </c>
      <c r="I209" s="68">
        <v>46196.337106481478</v>
      </c>
      <c r="J209" s="68">
        <v>46196.347418981481</v>
      </c>
      <c r="K209" s="11">
        <v>0.25</v>
      </c>
    </row>
    <row r="210" spans="1:11">
      <c r="A210" s="11">
        <v>1200000176</v>
      </c>
      <c r="B210" s="11" t="s">
        <v>99</v>
      </c>
      <c r="C210" s="11" t="s">
        <v>16</v>
      </c>
      <c r="D210" s="12">
        <v>46196</v>
      </c>
      <c r="E210" s="11" t="s">
        <v>69</v>
      </c>
      <c r="G210"/>
      <c r="H210" t="s">
        <v>204</v>
      </c>
      <c r="I210" s="68">
        <v>46196.33865740741</v>
      </c>
      <c r="J210" s="68">
        <v>46196.361388888887</v>
      </c>
      <c r="K210" s="11">
        <v>0.55000000000000004</v>
      </c>
    </row>
    <row r="211" spans="1:11">
      <c r="A211" s="11">
        <v>1200000177</v>
      </c>
      <c r="B211" s="11" t="s">
        <v>47</v>
      </c>
      <c r="C211" s="11" t="s">
        <v>12</v>
      </c>
      <c r="D211" s="12">
        <v>46196</v>
      </c>
      <c r="E211" s="11" t="s">
        <v>69</v>
      </c>
      <c r="G211"/>
      <c r="H211" t="s">
        <v>205</v>
      </c>
      <c r="I211" s="68">
        <v>46196.453831018516</v>
      </c>
      <c r="J211" s="68">
        <v>46196.459594907406</v>
      </c>
      <c r="K211" s="11">
        <v>0.14000000000000001</v>
      </c>
    </row>
    <row r="212" spans="1:11">
      <c r="A212" s="11">
        <v>1200000178</v>
      </c>
      <c r="B212" s="11" t="s">
        <v>132</v>
      </c>
      <c r="C212" s="11" t="s">
        <v>16</v>
      </c>
      <c r="D212" s="12">
        <v>46197</v>
      </c>
      <c r="E212" s="11" t="s">
        <v>69</v>
      </c>
      <c r="G212"/>
      <c r="H212" t="s">
        <v>206</v>
      </c>
      <c r="I212" s="68">
        <v>46197.518171296295</v>
      </c>
      <c r="J212" s="68">
        <v>46197.521412037036</v>
      </c>
      <c r="K212" s="11">
        <v>0.08</v>
      </c>
    </row>
    <row r="213" spans="1:11">
      <c r="A213" s="11">
        <v>1200000179</v>
      </c>
      <c r="B213" s="11" t="s">
        <v>40</v>
      </c>
      <c r="C213" s="11" t="s">
        <v>16</v>
      </c>
      <c r="D213" s="12">
        <v>46197</v>
      </c>
      <c r="E213" s="11" t="s">
        <v>69</v>
      </c>
      <c r="G213"/>
      <c r="H213" t="s">
        <v>207</v>
      </c>
      <c r="I213" s="68">
        <v>46197.565370370372</v>
      </c>
      <c r="J213" s="68">
        <v>46197.576956018522</v>
      </c>
      <c r="K213" s="11">
        <v>0.28000000000000003</v>
      </c>
    </row>
    <row r="214" spans="1:11">
      <c r="A214" s="11">
        <v>1200000180</v>
      </c>
      <c r="B214" s="11" t="s">
        <v>40</v>
      </c>
      <c r="C214" s="11" t="s">
        <v>16</v>
      </c>
      <c r="D214" s="12">
        <v>46197</v>
      </c>
      <c r="E214" s="11" t="s">
        <v>69</v>
      </c>
      <c r="G214"/>
      <c r="H214" t="s">
        <v>208</v>
      </c>
      <c r="I214" s="68">
        <v>46197.665081018517</v>
      </c>
      <c r="J214" s="68">
        <v>46197.677210648151</v>
      </c>
      <c r="K214" s="11">
        <v>0.28999999999999998</v>
      </c>
    </row>
    <row r="215" spans="1:11">
      <c r="A215" s="11">
        <v>1200000181</v>
      </c>
      <c r="B215" s="11" t="s">
        <v>51</v>
      </c>
      <c r="C215" s="11" t="s">
        <v>16</v>
      </c>
      <c r="D215" s="12">
        <v>46199</v>
      </c>
      <c r="E215" s="11" t="s">
        <v>69</v>
      </c>
      <c r="G215"/>
      <c r="H215" t="s">
        <v>209</v>
      </c>
      <c r="I215" s="68">
        <v>46199.008159722223</v>
      </c>
      <c r="J215" s="68">
        <v>46199.017118055555</v>
      </c>
      <c r="K215" s="11">
        <v>0.22</v>
      </c>
    </row>
    <row r="216" spans="1:11">
      <c r="A216" s="11">
        <v>1200000182</v>
      </c>
      <c r="B216" s="11" t="s">
        <v>15</v>
      </c>
      <c r="C216" s="11" t="s">
        <v>16</v>
      </c>
      <c r="D216" s="12">
        <v>46200</v>
      </c>
      <c r="E216" s="11" t="s">
        <v>69</v>
      </c>
      <c r="G216"/>
      <c r="H216" t="s">
        <v>186</v>
      </c>
      <c r="I216" s="68">
        <v>46200.923611111109</v>
      </c>
      <c r="J216" s="68">
        <v>46200.950694444444</v>
      </c>
      <c r="K216" s="11">
        <v>0.65</v>
      </c>
    </row>
    <row r="217" spans="1:11">
      <c r="A217" s="11">
        <v>1200000184</v>
      </c>
      <c r="B217" s="11" t="s">
        <v>195</v>
      </c>
      <c r="C217" s="11" t="s">
        <v>16</v>
      </c>
      <c r="D217" s="12">
        <v>46201</v>
      </c>
      <c r="E217" s="11" t="s">
        <v>69</v>
      </c>
      <c r="G217"/>
      <c r="H217" t="s">
        <v>186</v>
      </c>
      <c r="I217" s="68">
        <v>46201.10833333333</v>
      </c>
      <c r="J217" s="68">
        <v>46201.117361111108</v>
      </c>
      <c r="K217" s="11">
        <v>0.22</v>
      </c>
    </row>
    <row r="218" spans="1:11">
      <c r="A218" s="11">
        <v>1200000185</v>
      </c>
      <c r="B218" s="11" t="s">
        <v>195</v>
      </c>
      <c r="C218" s="11" t="s">
        <v>16</v>
      </c>
      <c r="D218" s="12">
        <v>46201</v>
      </c>
      <c r="E218" s="11" t="s">
        <v>69</v>
      </c>
      <c r="G218"/>
      <c r="H218" t="s">
        <v>210</v>
      </c>
      <c r="I218" s="68">
        <v>46201.302777777775</v>
      </c>
      <c r="J218" s="68">
        <v>46201.315972222219</v>
      </c>
      <c r="K218" s="11">
        <v>0.32</v>
      </c>
    </row>
    <row r="219" spans="1:11">
      <c r="A219" s="11">
        <v>1200000186</v>
      </c>
      <c r="B219" s="11" t="s">
        <v>18</v>
      </c>
      <c r="C219" s="11" t="s">
        <v>12</v>
      </c>
      <c r="D219" s="12">
        <v>46201</v>
      </c>
      <c r="E219" s="11" t="s">
        <v>69</v>
      </c>
      <c r="G219"/>
      <c r="H219" t="s">
        <v>211</v>
      </c>
      <c r="I219" s="68">
        <v>46201.3125</v>
      </c>
      <c r="J219" s="68">
        <v>46201.317361111112</v>
      </c>
      <c r="K219" s="11">
        <v>0.12</v>
      </c>
    </row>
    <row r="220" spans="1:11">
      <c r="A220" s="11">
        <v>1200000187</v>
      </c>
      <c r="B220" s="11" t="s">
        <v>90</v>
      </c>
      <c r="C220" s="11" t="s">
        <v>16</v>
      </c>
      <c r="D220" s="12">
        <v>46201</v>
      </c>
      <c r="E220" s="11" t="s">
        <v>69</v>
      </c>
      <c r="G220"/>
      <c r="H220" t="s">
        <v>210</v>
      </c>
      <c r="I220" s="68">
        <v>46201.354166666664</v>
      </c>
      <c r="J220" s="68">
        <v>46201.361111111109</v>
      </c>
      <c r="K220" s="11">
        <v>0.17</v>
      </c>
    </row>
    <row r="221" spans="1:11">
      <c r="A221" s="11">
        <v>1200000188</v>
      </c>
      <c r="B221" s="11" t="s">
        <v>15</v>
      </c>
      <c r="C221" s="11" t="s">
        <v>16</v>
      </c>
      <c r="D221" s="12">
        <v>46201</v>
      </c>
      <c r="E221" s="11" t="s">
        <v>69</v>
      </c>
      <c r="G221"/>
      <c r="H221" t="s">
        <v>108</v>
      </c>
      <c r="I221" s="68">
        <v>46201.624305555553</v>
      </c>
      <c r="J221" s="68">
        <v>46201.631249999999</v>
      </c>
      <c r="K221" s="11">
        <v>0.17</v>
      </c>
    </row>
    <row r="222" spans="1:11">
      <c r="A222" s="11">
        <v>1200000189</v>
      </c>
      <c r="B222" s="11" t="s">
        <v>195</v>
      </c>
      <c r="C222" s="11" t="s">
        <v>16</v>
      </c>
      <c r="D222" s="12">
        <v>46203</v>
      </c>
      <c r="E222" s="11" t="s">
        <v>69</v>
      </c>
      <c r="G222"/>
      <c r="H222" t="s">
        <v>212</v>
      </c>
      <c r="I222" s="68">
        <v>46189.437511574077</v>
      </c>
      <c r="J222" s="68">
        <v>46189.444664351853</v>
      </c>
      <c r="K222" s="11">
        <v>0.17</v>
      </c>
    </row>
    <row r="223" spans="1:11">
      <c r="A223" s="11">
        <v>1200000190</v>
      </c>
      <c r="B223" s="11" t="s">
        <v>15</v>
      </c>
      <c r="C223" s="11" t="s">
        <v>16</v>
      </c>
      <c r="D223" s="12">
        <v>46203</v>
      </c>
      <c r="E223" s="11" t="s">
        <v>69</v>
      </c>
      <c r="G223"/>
      <c r="H223" t="s">
        <v>213</v>
      </c>
      <c r="I223" s="68">
        <v>46189.46875</v>
      </c>
      <c r="J223" s="68">
        <v>46189.475694444445</v>
      </c>
      <c r="K223" s="11">
        <v>0.17</v>
      </c>
    </row>
    <row r="224" spans="1:11">
      <c r="A224" s="11">
        <v>1200000191</v>
      </c>
      <c r="B224" s="11" t="s">
        <v>58</v>
      </c>
      <c r="C224" s="11" t="s">
        <v>16</v>
      </c>
      <c r="D224" s="12">
        <v>46203</v>
      </c>
      <c r="E224" s="11" t="s">
        <v>69</v>
      </c>
      <c r="G224"/>
      <c r="H224" t="s">
        <v>214</v>
      </c>
      <c r="I224" s="68">
        <v>46195.757453703707</v>
      </c>
      <c r="J224" s="68">
        <v>46195.77134259259</v>
      </c>
      <c r="K224" s="11">
        <v>0.33</v>
      </c>
    </row>
    <row r="225" spans="1:11">
      <c r="A225" s="11">
        <v>1200000192</v>
      </c>
      <c r="B225" s="11" t="s">
        <v>90</v>
      </c>
      <c r="C225" s="11" t="s">
        <v>16</v>
      </c>
      <c r="D225" s="12">
        <v>46207</v>
      </c>
      <c r="E225" s="11" t="s">
        <v>69</v>
      </c>
      <c r="G225"/>
      <c r="H225" t="s">
        <v>215</v>
      </c>
      <c r="I225" s="68">
        <v>46207.156886574077</v>
      </c>
      <c r="J225" s="68">
        <v>46207.160173611112</v>
      </c>
      <c r="K225" s="11">
        <v>0.08</v>
      </c>
    </row>
    <row r="226" spans="1:11">
      <c r="A226" s="11">
        <v>1200000193</v>
      </c>
      <c r="B226" s="11" t="s">
        <v>11</v>
      </c>
      <c r="C226" s="11" t="s">
        <v>12</v>
      </c>
      <c r="D226" s="12">
        <v>46207</v>
      </c>
      <c r="E226" s="11" t="s">
        <v>69</v>
      </c>
      <c r="G226"/>
      <c r="H226" t="s">
        <v>216</v>
      </c>
      <c r="I226" s="68">
        <v>46207.378472222219</v>
      </c>
      <c r="J226" s="68">
        <v>46207.386111111111</v>
      </c>
      <c r="K226" s="11">
        <v>0.18</v>
      </c>
    </row>
    <row r="227" spans="1:11">
      <c r="A227" s="11">
        <v>1200000194</v>
      </c>
      <c r="B227" s="11" t="s">
        <v>99</v>
      </c>
      <c r="C227" s="11" t="s">
        <v>16</v>
      </c>
      <c r="D227" s="12">
        <v>46207</v>
      </c>
      <c r="E227" s="11" t="s">
        <v>69</v>
      </c>
      <c r="G227"/>
      <c r="H227" t="s">
        <v>186</v>
      </c>
      <c r="I227" s="68">
        <v>46207.679166666669</v>
      </c>
      <c r="J227" s="68">
        <v>46207.682638888888</v>
      </c>
      <c r="K227" s="11">
        <v>0.08</v>
      </c>
    </row>
    <row r="228" spans="1:11">
      <c r="A228" s="11">
        <v>1200000195</v>
      </c>
      <c r="B228" s="11" t="s">
        <v>56</v>
      </c>
      <c r="C228" s="11" t="s">
        <v>12</v>
      </c>
      <c r="D228" s="12">
        <v>46207</v>
      </c>
      <c r="E228" s="11" t="s">
        <v>69</v>
      </c>
      <c r="G228"/>
      <c r="H228" t="s">
        <v>217</v>
      </c>
      <c r="I228" s="68">
        <v>46207.770740740743</v>
      </c>
      <c r="J228" s="68">
        <v>46207.775000000001</v>
      </c>
      <c r="K228" s="11">
        <v>0.1</v>
      </c>
    </row>
    <row r="229" spans="1:11">
      <c r="A229" s="11">
        <v>1200000196</v>
      </c>
      <c r="B229" s="11" t="s">
        <v>114</v>
      </c>
      <c r="C229" s="11" t="s">
        <v>16</v>
      </c>
      <c r="D229" s="12">
        <v>46208</v>
      </c>
      <c r="E229" s="11" t="s">
        <v>69</v>
      </c>
      <c r="G229"/>
      <c r="H229" t="s">
        <v>215</v>
      </c>
      <c r="I229" s="68">
        <v>46207.884594907409</v>
      </c>
      <c r="J229" s="68">
        <v>46207.891331018516</v>
      </c>
      <c r="K229" s="11">
        <v>0.16</v>
      </c>
    </row>
    <row r="230" spans="1:11">
      <c r="A230" s="11">
        <v>1200000197</v>
      </c>
      <c r="B230" s="11" t="s">
        <v>99</v>
      </c>
      <c r="C230" s="11" t="s">
        <v>16</v>
      </c>
      <c r="D230" s="12">
        <v>46208</v>
      </c>
      <c r="E230" s="11" t="s">
        <v>69</v>
      </c>
      <c r="G230"/>
      <c r="H230" t="s">
        <v>210</v>
      </c>
      <c r="I230" s="68">
        <v>46201.769444444442</v>
      </c>
      <c r="J230" s="68">
        <v>46201.77847222222</v>
      </c>
      <c r="K230" s="11">
        <v>0.22</v>
      </c>
    </row>
    <row r="231" spans="1:11">
      <c r="A231" s="11">
        <v>1200000198</v>
      </c>
      <c r="B231" s="11" t="s">
        <v>40</v>
      </c>
      <c r="C231" s="11" t="s">
        <v>16</v>
      </c>
      <c r="D231" s="12">
        <v>46209</v>
      </c>
      <c r="E231" s="11" t="s">
        <v>69</v>
      </c>
      <c r="G231"/>
      <c r="H231" t="s">
        <v>218</v>
      </c>
      <c r="I231" s="68">
        <v>46209.449305555558</v>
      </c>
      <c r="J231" s="68">
        <v>46209.45416666667</v>
      </c>
      <c r="K231" s="11">
        <v>0.12</v>
      </c>
    </row>
    <row r="232" spans="1:11">
      <c r="A232" s="11">
        <v>1300000065</v>
      </c>
      <c r="B232" s="11" t="s">
        <v>20</v>
      </c>
      <c r="C232" s="11" t="s">
        <v>16</v>
      </c>
      <c r="D232" s="12">
        <v>46066</v>
      </c>
      <c r="E232" s="11" t="s">
        <v>13</v>
      </c>
      <c r="G232"/>
      <c r="H232" t="s">
        <v>219</v>
      </c>
      <c r="I232" s="68">
        <v>46066.166666666664</v>
      </c>
      <c r="J232" s="68">
        <v>46066.173611111109</v>
      </c>
      <c r="K232" s="11">
        <v>0.17</v>
      </c>
    </row>
    <row r="233" spans="1:11">
      <c r="A233" s="11">
        <v>1300000066</v>
      </c>
      <c r="B233" s="11" t="s">
        <v>61</v>
      </c>
      <c r="C233" s="11" t="s">
        <v>12</v>
      </c>
      <c r="D233" s="12">
        <v>46066</v>
      </c>
      <c r="E233" s="11" t="s">
        <v>13</v>
      </c>
      <c r="G233"/>
      <c r="H233" t="s">
        <v>220</v>
      </c>
      <c r="I233" s="68">
        <v>46066.199305555558</v>
      </c>
      <c r="J233" s="68">
        <v>46066.211805555555</v>
      </c>
      <c r="K233" s="11">
        <v>0.3</v>
      </c>
    </row>
    <row r="234" spans="1:11">
      <c r="A234" s="11">
        <v>1300000067</v>
      </c>
      <c r="B234" s="11" t="s">
        <v>47</v>
      </c>
      <c r="C234" s="11" t="s">
        <v>12</v>
      </c>
      <c r="D234" s="12">
        <v>46067</v>
      </c>
      <c r="E234" s="11" t="s">
        <v>13</v>
      </c>
      <c r="G234"/>
      <c r="H234" t="s">
        <v>221</v>
      </c>
      <c r="I234" s="68">
        <v>46067.563113425924</v>
      </c>
      <c r="J234" s="68">
        <v>46067.572962962964</v>
      </c>
      <c r="K234" s="11">
        <v>0.24</v>
      </c>
    </row>
    <row r="235" spans="1:11">
      <c r="A235" s="11">
        <v>1300000068</v>
      </c>
      <c r="B235" s="11" t="s">
        <v>222</v>
      </c>
      <c r="C235" s="11" t="s">
        <v>223</v>
      </c>
      <c r="D235" s="12">
        <v>46067</v>
      </c>
      <c r="E235" s="11" t="s">
        <v>13</v>
      </c>
      <c r="G235"/>
      <c r="H235" t="s">
        <v>224</v>
      </c>
      <c r="I235" s="68">
        <v>46066.988865740743</v>
      </c>
      <c r="J235" s="68">
        <v>46066.997199074074</v>
      </c>
      <c r="K235" s="11">
        <v>0.2</v>
      </c>
    </row>
    <row r="236" spans="1:11">
      <c r="A236" s="11">
        <v>1300000069</v>
      </c>
      <c r="B236" s="11" t="s">
        <v>225</v>
      </c>
      <c r="C236" s="11" t="s">
        <v>226</v>
      </c>
      <c r="D236" s="12">
        <v>46067</v>
      </c>
      <c r="E236" s="11" t="s">
        <v>13</v>
      </c>
      <c r="G236"/>
      <c r="H236" t="s">
        <v>227</v>
      </c>
      <c r="I236" s="68">
        <v>46066.409722222219</v>
      </c>
      <c r="J236" s="68">
        <v>46066.416666666664</v>
      </c>
      <c r="K236" s="11">
        <v>0.17</v>
      </c>
    </row>
    <row r="237" spans="1:11">
      <c r="A237" s="11">
        <v>1300000070</v>
      </c>
      <c r="B237" s="11" t="s">
        <v>47</v>
      </c>
      <c r="C237" s="11" t="s">
        <v>12</v>
      </c>
      <c r="D237" s="12">
        <v>46068</v>
      </c>
      <c r="E237" s="11" t="s">
        <v>13</v>
      </c>
      <c r="G237"/>
      <c r="H237" t="s">
        <v>228</v>
      </c>
      <c r="I237" s="68">
        <v>46066.430555555555</v>
      </c>
      <c r="J237" s="68">
        <v>46066.4375</v>
      </c>
      <c r="K237" s="11">
        <v>0.17</v>
      </c>
    </row>
    <row r="238" spans="1:11">
      <c r="A238" s="11">
        <v>1300000071</v>
      </c>
      <c r="B238" s="11" t="s">
        <v>132</v>
      </c>
      <c r="C238" s="11" t="s">
        <v>16</v>
      </c>
      <c r="D238" s="12">
        <v>46068</v>
      </c>
      <c r="E238" s="11" t="s">
        <v>13</v>
      </c>
      <c r="G238"/>
      <c r="H238" t="s">
        <v>229</v>
      </c>
      <c r="I238" s="68">
        <v>46066.447916666664</v>
      </c>
      <c r="J238" s="68">
        <v>46066.458333333336</v>
      </c>
      <c r="K238" s="11">
        <v>0.25</v>
      </c>
    </row>
    <row r="239" spans="1:11">
      <c r="A239" s="11">
        <v>1300000072</v>
      </c>
      <c r="B239" s="11" t="s">
        <v>133</v>
      </c>
      <c r="C239" s="11" t="s">
        <v>134</v>
      </c>
      <c r="D239" s="12">
        <v>46068</v>
      </c>
      <c r="E239" s="11" t="s">
        <v>13</v>
      </c>
      <c r="G239"/>
      <c r="H239" t="s">
        <v>230</v>
      </c>
      <c r="I239" s="68">
        <v>46066.427083333336</v>
      </c>
      <c r="J239" s="68">
        <v>46066.4375</v>
      </c>
      <c r="K239" s="11">
        <v>0.25</v>
      </c>
    </row>
    <row r="240" spans="1:11">
      <c r="A240" s="11">
        <v>1300000073</v>
      </c>
      <c r="B240" s="11" t="s">
        <v>51</v>
      </c>
      <c r="C240" s="11" t="s">
        <v>16</v>
      </c>
      <c r="D240" s="12">
        <v>46068</v>
      </c>
      <c r="E240" s="11" t="s">
        <v>13</v>
      </c>
      <c r="G240"/>
      <c r="H240" t="s">
        <v>231</v>
      </c>
      <c r="I240" s="68">
        <v>46066.5625</v>
      </c>
      <c r="J240" s="68">
        <v>46066.583333333336</v>
      </c>
      <c r="K240" s="11">
        <v>0.5</v>
      </c>
    </row>
    <row r="241" spans="1:11">
      <c r="A241" s="11">
        <v>1300000074</v>
      </c>
      <c r="B241" s="11" t="s">
        <v>93</v>
      </c>
      <c r="C241" s="11" t="s">
        <v>16</v>
      </c>
      <c r="D241" s="12">
        <v>46068</v>
      </c>
      <c r="E241" s="11" t="s">
        <v>13</v>
      </c>
      <c r="G241"/>
      <c r="H241" t="s">
        <v>232</v>
      </c>
      <c r="I241" s="68">
        <v>46067.166666666664</v>
      </c>
      <c r="J241" s="68">
        <v>46067.177083333336</v>
      </c>
      <c r="K241" s="11">
        <v>0.25</v>
      </c>
    </row>
    <row r="242" spans="1:11">
      <c r="A242" s="11">
        <v>1300000075</v>
      </c>
      <c r="B242" s="11" t="s">
        <v>47</v>
      </c>
      <c r="C242" s="11" t="s">
        <v>12</v>
      </c>
      <c r="D242" s="12">
        <v>46068</v>
      </c>
      <c r="E242" s="11" t="s">
        <v>13</v>
      </c>
      <c r="G242"/>
      <c r="H242" t="s">
        <v>233</v>
      </c>
      <c r="I242" s="68">
        <v>46067.541666666664</v>
      </c>
      <c r="J242" s="68">
        <v>46067.5625</v>
      </c>
      <c r="K242" s="11">
        <v>0.5</v>
      </c>
    </row>
    <row r="243" spans="1:11">
      <c r="A243" s="11">
        <v>1300000076</v>
      </c>
      <c r="B243" s="11" t="s">
        <v>106</v>
      </c>
      <c r="C243" s="11" t="s">
        <v>16</v>
      </c>
      <c r="D243" s="12">
        <v>46068</v>
      </c>
      <c r="E243" s="11" t="s">
        <v>13</v>
      </c>
      <c r="G243"/>
      <c r="H243" t="s">
        <v>234</v>
      </c>
      <c r="I243" s="68">
        <v>46067.59375</v>
      </c>
      <c r="J243" s="68">
        <v>46067.604166666664</v>
      </c>
      <c r="K243" s="11">
        <v>0.25</v>
      </c>
    </row>
    <row r="244" spans="1:11">
      <c r="A244" s="11">
        <v>1300000077</v>
      </c>
      <c r="B244" s="11" t="s">
        <v>47</v>
      </c>
      <c r="C244" s="11" t="s">
        <v>12</v>
      </c>
      <c r="D244" s="12">
        <v>46068</v>
      </c>
      <c r="E244" s="11" t="s">
        <v>13</v>
      </c>
      <c r="G244"/>
      <c r="H244" t="s">
        <v>235</v>
      </c>
      <c r="I244" s="68">
        <v>46067.6875</v>
      </c>
      <c r="J244" s="68">
        <v>46067.708333333336</v>
      </c>
      <c r="K244" s="11">
        <v>0.5</v>
      </c>
    </row>
    <row r="245" spans="1:11">
      <c r="A245" s="11">
        <v>1300000078</v>
      </c>
      <c r="B245" s="11" t="s">
        <v>40</v>
      </c>
      <c r="C245" s="11" t="s">
        <v>16</v>
      </c>
      <c r="D245" s="12">
        <v>46068</v>
      </c>
      <c r="E245" s="11" t="s">
        <v>13</v>
      </c>
      <c r="G245"/>
      <c r="H245" t="s">
        <v>236</v>
      </c>
      <c r="I245" s="68">
        <v>46067.75</v>
      </c>
      <c r="J245" s="68">
        <v>46067.770833333336</v>
      </c>
      <c r="K245" s="11">
        <v>0.5</v>
      </c>
    </row>
    <row r="246" spans="1:11">
      <c r="A246" s="11">
        <v>1300000079</v>
      </c>
      <c r="B246" s="11" t="s">
        <v>237</v>
      </c>
      <c r="C246" s="11" t="s">
        <v>25</v>
      </c>
      <c r="D246" s="12">
        <v>46068</v>
      </c>
      <c r="E246" s="11" t="s">
        <v>13</v>
      </c>
      <c r="G246"/>
      <c r="H246" t="s">
        <v>238</v>
      </c>
      <c r="I246" s="68">
        <v>46067.760416666664</v>
      </c>
      <c r="J246" s="68">
        <v>46067.770833333336</v>
      </c>
      <c r="K246" s="11">
        <v>0.25</v>
      </c>
    </row>
    <row r="247" spans="1:11">
      <c r="A247" s="11">
        <v>1300000080</v>
      </c>
      <c r="B247" s="11" t="s">
        <v>18</v>
      </c>
      <c r="C247" s="11" t="s">
        <v>12</v>
      </c>
      <c r="D247" s="12">
        <v>46068</v>
      </c>
      <c r="E247" s="11" t="s">
        <v>13</v>
      </c>
      <c r="G247"/>
      <c r="H247" t="s">
        <v>239</v>
      </c>
      <c r="I247" s="68">
        <v>46067.826388888891</v>
      </c>
      <c r="J247" s="68">
        <v>46067.847222222219</v>
      </c>
      <c r="K247" s="11">
        <v>0.5</v>
      </c>
    </row>
    <row r="248" spans="1:11">
      <c r="A248" s="11">
        <v>1300000081</v>
      </c>
      <c r="B248" s="11" t="s">
        <v>61</v>
      </c>
      <c r="C248" s="11" t="s">
        <v>12</v>
      </c>
      <c r="D248" s="12">
        <v>46068</v>
      </c>
      <c r="E248" s="11" t="s">
        <v>13</v>
      </c>
      <c r="G248"/>
      <c r="H248" t="s">
        <v>240</v>
      </c>
      <c r="I248" s="68">
        <v>46067.802083333336</v>
      </c>
      <c r="J248" s="68">
        <v>46067.8125</v>
      </c>
      <c r="K248" s="11">
        <v>0.25</v>
      </c>
    </row>
    <row r="249" spans="1:11">
      <c r="A249" s="11">
        <v>1300000082</v>
      </c>
      <c r="B249" s="11" t="s">
        <v>11</v>
      </c>
      <c r="C249" s="11" t="s">
        <v>12</v>
      </c>
      <c r="D249" s="12">
        <v>46073</v>
      </c>
      <c r="E249" s="11" t="s">
        <v>13</v>
      </c>
      <c r="G249"/>
      <c r="H249" t="s">
        <v>241</v>
      </c>
      <c r="I249" s="68">
        <v>46073.017361111109</v>
      </c>
      <c r="J249" s="68">
        <v>46073.027777777781</v>
      </c>
      <c r="K249" s="11">
        <v>0.25</v>
      </c>
    </row>
    <row r="250" spans="1:11">
      <c r="A250" s="11">
        <v>1300000083</v>
      </c>
      <c r="B250" s="11" t="s">
        <v>242</v>
      </c>
      <c r="C250" s="11" t="s">
        <v>25</v>
      </c>
      <c r="D250" s="12">
        <v>46073</v>
      </c>
      <c r="E250" s="11" t="s">
        <v>13</v>
      </c>
      <c r="G250"/>
      <c r="H250" t="s">
        <v>243</v>
      </c>
      <c r="I250" s="68">
        <v>46073.28125</v>
      </c>
      <c r="J250" s="68">
        <v>46073.291666666664</v>
      </c>
      <c r="K250" s="11">
        <v>0.25</v>
      </c>
    </row>
    <row r="251" spans="1:11">
      <c r="A251" s="11">
        <v>1300000084</v>
      </c>
      <c r="B251" s="11" t="s">
        <v>95</v>
      </c>
      <c r="C251" s="11" t="s">
        <v>16</v>
      </c>
      <c r="D251" s="12">
        <v>46073</v>
      </c>
      <c r="E251" s="11" t="s">
        <v>13</v>
      </c>
      <c r="G251"/>
      <c r="H251" t="s">
        <v>244</v>
      </c>
      <c r="I251" s="68">
        <v>46073.578101851854</v>
      </c>
      <c r="J251" s="68">
        <v>46073.587129629632</v>
      </c>
      <c r="K251" s="11">
        <v>0.22</v>
      </c>
    </row>
    <row r="252" spans="1:11">
      <c r="A252" s="11">
        <v>1300000085</v>
      </c>
      <c r="B252" s="11" t="s">
        <v>93</v>
      </c>
      <c r="C252" s="11" t="s">
        <v>16</v>
      </c>
      <c r="D252" s="12">
        <v>46073</v>
      </c>
      <c r="E252" s="11" t="s">
        <v>13</v>
      </c>
      <c r="G252"/>
      <c r="H252" t="s">
        <v>245</v>
      </c>
      <c r="I252" s="68">
        <v>46073.9375</v>
      </c>
      <c r="J252" s="68">
        <v>46073.944444444445</v>
      </c>
      <c r="K252" s="11">
        <v>0.17</v>
      </c>
    </row>
    <row r="253" spans="1:11">
      <c r="A253" s="11">
        <v>1300000087</v>
      </c>
      <c r="B253" s="11" t="s">
        <v>47</v>
      </c>
      <c r="C253" s="11" t="s">
        <v>12</v>
      </c>
      <c r="D253" s="12">
        <v>46074</v>
      </c>
      <c r="E253" s="11" t="s">
        <v>13</v>
      </c>
      <c r="G253"/>
      <c r="H253" t="s">
        <v>241</v>
      </c>
      <c r="I253" s="68">
        <v>46074.034722222219</v>
      </c>
      <c r="J253" s="68">
        <v>46074.052083333336</v>
      </c>
      <c r="K253" s="11">
        <v>0.42</v>
      </c>
    </row>
    <row r="254" spans="1:11">
      <c r="A254" s="11">
        <v>1300000088</v>
      </c>
      <c r="B254" s="11" t="s">
        <v>222</v>
      </c>
      <c r="C254" s="11" t="s">
        <v>223</v>
      </c>
      <c r="D254" s="12">
        <v>46074</v>
      </c>
      <c r="E254" s="11" t="s">
        <v>13</v>
      </c>
      <c r="G254"/>
      <c r="H254" t="s">
        <v>246</v>
      </c>
      <c r="I254" s="68">
        <v>46074.680555555555</v>
      </c>
      <c r="J254" s="68">
        <v>46074.690972222219</v>
      </c>
      <c r="K254" s="11">
        <v>0.25</v>
      </c>
    </row>
    <row r="255" spans="1:11">
      <c r="A255" s="11">
        <v>1300000089</v>
      </c>
      <c r="B255" s="11" t="s">
        <v>93</v>
      </c>
      <c r="C255" s="11" t="s">
        <v>16</v>
      </c>
      <c r="D255" s="12">
        <v>46075</v>
      </c>
      <c r="E255" s="11" t="s">
        <v>13</v>
      </c>
      <c r="G255"/>
      <c r="H255" t="s">
        <v>247</v>
      </c>
      <c r="I255" s="68">
        <v>46075.655810185184</v>
      </c>
      <c r="J255" s="68">
        <v>46075.662754629629</v>
      </c>
      <c r="K255" s="11">
        <v>0.17</v>
      </c>
    </row>
    <row r="256" spans="1:11">
      <c r="A256" s="11">
        <v>1300000090</v>
      </c>
      <c r="B256" s="11" t="s">
        <v>90</v>
      </c>
      <c r="C256" s="11" t="s">
        <v>16</v>
      </c>
      <c r="D256" s="12">
        <v>46079</v>
      </c>
      <c r="E256" s="11" t="s">
        <v>13</v>
      </c>
      <c r="G256"/>
      <c r="H256" t="s">
        <v>248</v>
      </c>
      <c r="I256" s="68">
        <v>46079.043587962966</v>
      </c>
      <c r="J256" s="68">
        <v>46079.051226851851</v>
      </c>
      <c r="K256" s="11">
        <v>0.18</v>
      </c>
    </row>
    <row r="257" spans="1:11">
      <c r="A257" s="11">
        <v>1300000091</v>
      </c>
      <c r="B257" s="11" t="s">
        <v>58</v>
      </c>
      <c r="C257" s="11" t="s">
        <v>16</v>
      </c>
      <c r="D257" s="12">
        <v>46079</v>
      </c>
      <c r="E257" s="11" t="s">
        <v>13</v>
      </c>
      <c r="G257"/>
      <c r="H257" t="s">
        <v>217</v>
      </c>
      <c r="I257" s="68">
        <v>46079.15902777778</v>
      </c>
      <c r="J257" s="68">
        <v>46079.161111111112</v>
      </c>
      <c r="K257" s="11">
        <v>0.05</v>
      </c>
    </row>
    <row r="258" spans="1:11">
      <c r="A258" s="11">
        <v>1300000092</v>
      </c>
      <c r="B258" s="11" t="s">
        <v>93</v>
      </c>
      <c r="C258" s="11" t="s">
        <v>16</v>
      </c>
      <c r="D258" s="12">
        <v>46079</v>
      </c>
      <c r="E258" s="11" t="s">
        <v>13</v>
      </c>
      <c r="G258"/>
      <c r="H258" t="s">
        <v>249</v>
      </c>
      <c r="I258" s="68">
        <v>46079.198611111111</v>
      </c>
      <c r="J258" s="68">
        <v>46079.203472222223</v>
      </c>
      <c r="K258" s="11">
        <v>0.12</v>
      </c>
    </row>
    <row r="259" spans="1:11">
      <c r="A259" s="11">
        <v>1300000093</v>
      </c>
      <c r="B259" s="11" t="s">
        <v>95</v>
      </c>
      <c r="C259" s="11" t="s">
        <v>16</v>
      </c>
      <c r="D259" s="12">
        <v>46079</v>
      </c>
      <c r="E259" s="11" t="s">
        <v>13</v>
      </c>
      <c r="G259"/>
      <c r="H259" t="s">
        <v>250</v>
      </c>
      <c r="I259" s="68">
        <v>46073.54886574074</v>
      </c>
      <c r="J259" s="68">
        <v>46073.562754629631</v>
      </c>
      <c r="K259" s="11">
        <v>0.33</v>
      </c>
    </row>
    <row r="260" spans="1:11">
      <c r="A260" s="11">
        <v>1300000094</v>
      </c>
      <c r="B260" s="11" t="s">
        <v>114</v>
      </c>
      <c r="C260" s="11" t="s">
        <v>16</v>
      </c>
      <c r="D260" s="12">
        <v>46080</v>
      </c>
      <c r="E260" s="11" t="s">
        <v>13</v>
      </c>
      <c r="G260"/>
      <c r="H260" t="s">
        <v>157</v>
      </c>
      <c r="I260" s="68">
        <v>46080.072916666664</v>
      </c>
      <c r="J260" s="68">
        <v>46080.085416666669</v>
      </c>
      <c r="K260" s="11">
        <v>0.3</v>
      </c>
    </row>
    <row r="261" spans="1:11">
      <c r="A261" s="11">
        <v>1300000095</v>
      </c>
      <c r="B261" s="11" t="s">
        <v>93</v>
      </c>
      <c r="C261" s="11" t="s">
        <v>16</v>
      </c>
      <c r="D261" s="12">
        <v>46080</v>
      </c>
      <c r="E261" s="11" t="s">
        <v>13</v>
      </c>
      <c r="G261"/>
      <c r="H261" t="s">
        <v>157</v>
      </c>
      <c r="I261" s="68">
        <v>46080.086805555555</v>
      </c>
      <c r="J261" s="68">
        <v>46080.095833333333</v>
      </c>
      <c r="K261" s="11">
        <v>0.22</v>
      </c>
    </row>
    <row r="262" spans="1:11">
      <c r="A262" s="11">
        <v>1300000096</v>
      </c>
      <c r="B262" s="11" t="s">
        <v>51</v>
      </c>
      <c r="C262" s="11" t="s">
        <v>16</v>
      </c>
      <c r="D262" s="12">
        <v>46080</v>
      </c>
      <c r="E262" s="11" t="s">
        <v>13</v>
      </c>
      <c r="G262"/>
      <c r="H262" t="s">
        <v>157</v>
      </c>
      <c r="I262" s="68">
        <v>46080.156944444447</v>
      </c>
      <c r="J262" s="68">
        <v>46080.186111111114</v>
      </c>
      <c r="K262" s="11">
        <v>0.7</v>
      </c>
    </row>
    <row r="263" spans="1:11">
      <c r="A263" s="11">
        <v>1300000097</v>
      </c>
      <c r="B263" s="11" t="s">
        <v>11</v>
      </c>
      <c r="C263" s="11" t="s">
        <v>12</v>
      </c>
      <c r="D263" s="12">
        <v>46080</v>
      </c>
      <c r="E263" s="11" t="s">
        <v>13</v>
      </c>
      <c r="G263"/>
      <c r="H263" t="s">
        <v>251</v>
      </c>
      <c r="I263" s="68">
        <v>46080.111111111109</v>
      </c>
      <c r="J263" s="68">
        <v>46080.118055555555</v>
      </c>
      <c r="K263" s="11">
        <v>0.17</v>
      </c>
    </row>
    <row r="264" spans="1:11">
      <c r="A264" s="11">
        <v>1300000098</v>
      </c>
      <c r="B264" s="11" t="s">
        <v>47</v>
      </c>
      <c r="C264" s="11" t="s">
        <v>12</v>
      </c>
      <c r="D264" s="12">
        <v>46080</v>
      </c>
      <c r="E264" s="11" t="s">
        <v>13</v>
      </c>
      <c r="G264"/>
      <c r="H264" t="s">
        <v>252</v>
      </c>
      <c r="I264" s="68">
        <v>46080.211111111108</v>
      </c>
      <c r="J264" s="68">
        <v>46080.223611111112</v>
      </c>
      <c r="K264" s="11">
        <v>0.3</v>
      </c>
    </row>
    <row r="265" spans="1:11">
      <c r="A265" s="11">
        <v>1300000099</v>
      </c>
      <c r="B265" s="11" t="s">
        <v>47</v>
      </c>
      <c r="C265" s="11" t="s">
        <v>12</v>
      </c>
      <c r="D265" s="12">
        <v>46081</v>
      </c>
      <c r="E265" s="11" t="s">
        <v>13</v>
      </c>
      <c r="G265"/>
      <c r="H265" t="s">
        <v>253</v>
      </c>
      <c r="I265" s="68">
        <v>46081.722222222219</v>
      </c>
      <c r="J265" s="68">
        <v>46081.731249999997</v>
      </c>
      <c r="K265" s="11">
        <v>0.22</v>
      </c>
    </row>
    <row r="266" spans="1:11">
      <c r="A266" s="11">
        <v>1300000100</v>
      </c>
      <c r="B266" s="11" t="s">
        <v>20</v>
      </c>
      <c r="C266" s="11" t="s">
        <v>16</v>
      </c>
      <c r="D266" s="12">
        <v>46082</v>
      </c>
      <c r="E266" s="11" t="s">
        <v>13</v>
      </c>
      <c r="G266"/>
      <c r="H266" t="s">
        <v>254</v>
      </c>
      <c r="I266" s="68">
        <v>46082.051388888889</v>
      </c>
      <c r="J266" s="68">
        <v>46082.060416666667</v>
      </c>
      <c r="K266" s="11">
        <v>0.22</v>
      </c>
    </row>
    <row r="267" spans="1:11">
      <c r="A267" s="11">
        <v>1300000101</v>
      </c>
      <c r="B267" s="11" t="s">
        <v>66</v>
      </c>
      <c r="C267" s="11" t="s">
        <v>16</v>
      </c>
      <c r="D267" s="12">
        <v>46083</v>
      </c>
      <c r="E267" s="11" t="s">
        <v>13</v>
      </c>
      <c r="G267"/>
      <c r="H267" t="s">
        <v>255</v>
      </c>
      <c r="I267" s="68">
        <v>46082.670138888891</v>
      </c>
      <c r="J267" s="68">
        <v>46082.677083333336</v>
      </c>
      <c r="K267" s="11">
        <v>0.17</v>
      </c>
    </row>
    <row r="268" spans="1:11">
      <c r="A268" s="11">
        <v>1300000102</v>
      </c>
      <c r="B268" s="11" t="s">
        <v>106</v>
      </c>
      <c r="C268" s="11" t="s">
        <v>16</v>
      </c>
      <c r="D268" s="12">
        <v>46083</v>
      </c>
      <c r="E268" s="11" t="s">
        <v>13</v>
      </c>
      <c r="G268"/>
      <c r="H268" t="s">
        <v>256</v>
      </c>
      <c r="I268" s="68">
        <v>46082.694444444445</v>
      </c>
      <c r="J268" s="68">
        <v>46082.701388888891</v>
      </c>
      <c r="K268" s="11">
        <v>0.17</v>
      </c>
    </row>
    <row r="269" spans="1:11">
      <c r="A269" s="11">
        <v>1300000103</v>
      </c>
      <c r="B269" s="11" t="s">
        <v>58</v>
      </c>
      <c r="C269" s="11" t="s">
        <v>16</v>
      </c>
      <c r="D269" s="12">
        <v>46083</v>
      </c>
      <c r="E269" s="11" t="s">
        <v>13</v>
      </c>
      <c r="G269"/>
      <c r="H269" t="s">
        <v>257</v>
      </c>
      <c r="I269" s="68">
        <v>46082.527777777781</v>
      </c>
      <c r="J269" s="68">
        <v>46082.534722222219</v>
      </c>
      <c r="K269" s="11">
        <v>0.17</v>
      </c>
    </row>
    <row r="270" spans="1:11">
      <c r="A270" s="11">
        <v>1300000104</v>
      </c>
      <c r="B270" s="11" t="s">
        <v>114</v>
      </c>
      <c r="C270" s="11" t="s">
        <v>16</v>
      </c>
      <c r="D270" s="12">
        <v>46083</v>
      </c>
      <c r="E270" s="11" t="s">
        <v>13</v>
      </c>
      <c r="G270"/>
      <c r="H270" t="s">
        <v>258</v>
      </c>
      <c r="I270" s="68">
        <v>46083.399305555555</v>
      </c>
      <c r="J270" s="68">
        <v>46083.40625</v>
      </c>
      <c r="K270" s="11">
        <v>0.17</v>
      </c>
    </row>
    <row r="271" spans="1:11">
      <c r="A271" s="11">
        <v>1300000106</v>
      </c>
      <c r="B271" s="11" t="s">
        <v>90</v>
      </c>
      <c r="C271" s="11" t="s">
        <v>16</v>
      </c>
      <c r="D271" s="12">
        <v>46084</v>
      </c>
      <c r="E271" s="11" t="s">
        <v>13</v>
      </c>
      <c r="G271"/>
      <c r="H271" t="s">
        <v>110</v>
      </c>
      <c r="I271" s="68">
        <v>46084.048611111109</v>
      </c>
      <c r="J271" s="68">
        <v>46084.072916666664</v>
      </c>
      <c r="K271" s="11">
        <v>0.57999999999999996</v>
      </c>
    </row>
    <row r="272" spans="1:11">
      <c r="A272" s="11">
        <v>1300000107</v>
      </c>
      <c r="B272" s="11" t="s">
        <v>195</v>
      </c>
      <c r="C272" s="11" t="s">
        <v>16</v>
      </c>
      <c r="D272" s="12">
        <v>46084</v>
      </c>
      <c r="E272" s="11" t="s">
        <v>13</v>
      </c>
      <c r="G272"/>
      <c r="H272" t="s">
        <v>259</v>
      </c>
      <c r="I272" s="68">
        <v>46084.649305555555</v>
      </c>
      <c r="J272" s="68">
        <v>46084.658333333333</v>
      </c>
      <c r="K272" s="11">
        <v>0.22</v>
      </c>
    </row>
    <row r="273" spans="1:11">
      <c r="A273" s="11">
        <v>1300000108</v>
      </c>
      <c r="B273" s="11" t="s">
        <v>99</v>
      </c>
      <c r="C273" s="11" t="s">
        <v>16</v>
      </c>
      <c r="D273" s="12">
        <v>46085</v>
      </c>
      <c r="E273" s="11" t="s">
        <v>13</v>
      </c>
      <c r="G273"/>
      <c r="H273" t="s">
        <v>157</v>
      </c>
      <c r="I273" s="68">
        <v>46085.552083333336</v>
      </c>
      <c r="J273" s="68">
        <v>46085.563888888886</v>
      </c>
      <c r="K273" s="11">
        <v>0.28000000000000003</v>
      </c>
    </row>
    <row r="274" spans="1:11">
      <c r="A274" s="11">
        <v>1300000109</v>
      </c>
      <c r="B274" s="11" t="s">
        <v>178</v>
      </c>
      <c r="C274" s="11" t="s">
        <v>16</v>
      </c>
      <c r="D274" s="12">
        <v>46086</v>
      </c>
      <c r="E274" s="11" t="s">
        <v>13</v>
      </c>
      <c r="G274"/>
      <c r="H274" t="s">
        <v>260</v>
      </c>
      <c r="I274" s="68">
        <v>46085.340277777781</v>
      </c>
      <c r="J274" s="68">
        <v>46085.357638888891</v>
      </c>
      <c r="K274" s="11">
        <v>0.42</v>
      </c>
    </row>
    <row r="275" spans="1:11">
      <c r="A275" s="11">
        <v>1300000110</v>
      </c>
      <c r="B275" s="11" t="s">
        <v>87</v>
      </c>
      <c r="C275" s="11" t="s">
        <v>16</v>
      </c>
      <c r="D275" s="12">
        <v>46086</v>
      </c>
      <c r="E275" s="11" t="s">
        <v>13</v>
      </c>
      <c r="G275"/>
      <c r="H275" t="s">
        <v>261</v>
      </c>
      <c r="I275" s="68">
        <v>46085.53125</v>
      </c>
      <c r="J275" s="68">
        <v>46085.538194444445</v>
      </c>
      <c r="K275" s="11">
        <v>0.17</v>
      </c>
    </row>
    <row r="276" spans="1:11">
      <c r="A276" s="11">
        <v>1300000111</v>
      </c>
      <c r="B276" s="11" t="s">
        <v>47</v>
      </c>
      <c r="C276" s="11" t="s">
        <v>12</v>
      </c>
      <c r="D276" s="12">
        <v>46087</v>
      </c>
      <c r="E276" s="11" t="s">
        <v>13</v>
      </c>
      <c r="G276"/>
      <c r="H276" t="s">
        <v>262</v>
      </c>
      <c r="I276" s="68">
        <v>46087.083333333336</v>
      </c>
      <c r="J276" s="68">
        <v>46087.090277777781</v>
      </c>
      <c r="K276" s="11">
        <v>0.17</v>
      </c>
    </row>
    <row r="277" spans="1:11">
      <c r="A277" s="11">
        <v>1300000112</v>
      </c>
      <c r="B277" s="11" t="s">
        <v>58</v>
      </c>
      <c r="C277" s="11" t="s">
        <v>16</v>
      </c>
      <c r="D277" s="12">
        <v>46087</v>
      </c>
      <c r="E277" s="11" t="s">
        <v>13</v>
      </c>
      <c r="G277"/>
      <c r="H277" t="s">
        <v>263</v>
      </c>
      <c r="I277" s="68">
        <v>46086.526388888888</v>
      </c>
      <c r="J277" s="68">
        <v>46086.534722222219</v>
      </c>
      <c r="K277" s="11">
        <v>0.2</v>
      </c>
    </row>
    <row r="278" spans="1:11">
      <c r="A278" s="11">
        <v>1300000113</v>
      </c>
      <c r="B278" s="11" t="s">
        <v>178</v>
      </c>
      <c r="C278" s="11" t="s">
        <v>16</v>
      </c>
      <c r="D278" s="12">
        <v>46087</v>
      </c>
      <c r="E278" s="11" t="s">
        <v>13</v>
      </c>
      <c r="G278"/>
      <c r="H278" t="s">
        <v>157</v>
      </c>
      <c r="I278" s="68">
        <v>46087.070833333331</v>
      </c>
      <c r="J278" s="68">
        <v>46087.079861111109</v>
      </c>
      <c r="K278" s="11">
        <v>0.22</v>
      </c>
    </row>
    <row r="279" spans="1:11">
      <c r="A279" s="11">
        <v>1300000114</v>
      </c>
      <c r="B279" s="11" t="s">
        <v>27</v>
      </c>
      <c r="C279" s="11" t="s">
        <v>12</v>
      </c>
      <c r="D279" s="12">
        <v>46088</v>
      </c>
      <c r="E279" s="11" t="s">
        <v>13</v>
      </c>
      <c r="G279"/>
      <c r="H279" t="s">
        <v>264</v>
      </c>
      <c r="I279" s="68">
        <v>46088.041666666664</v>
      </c>
      <c r="J279" s="68">
        <v>46088.048611111109</v>
      </c>
      <c r="K279" s="11">
        <v>0.17</v>
      </c>
    </row>
    <row r="280" spans="1:11">
      <c r="A280" s="11">
        <v>1300000115</v>
      </c>
      <c r="B280" s="11" t="s">
        <v>18</v>
      </c>
      <c r="C280" s="11" t="s">
        <v>12</v>
      </c>
      <c r="D280" s="12">
        <v>46088</v>
      </c>
      <c r="E280" s="11" t="s">
        <v>13</v>
      </c>
      <c r="G280"/>
      <c r="H280" t="s">
        <v>265</v>
      </c>
      <c r="I280" s="68">
        <v>46088.092361111114</v>
      </c>
      <c r="J280" s="68">
        <v>46088.100694444445</v>
      </c>
      <c r="K280" s="11">
        <v>0.2</v>
      </c>
    </row>
    <row r="281" spans="1:11">
      <c r="A281" s="11">
        <v>1300000116</v>
      </c>
      <c r="B281" s="11" t="s">
        <v>90</v>
      </c>
      <c r="C281" s="11" t="s">
        <v>16</v>
      </c>
      <c r="D281" s="12">
        <v>46088</v>
      </c>
      <c r="E281" s="11" t="s">
        <v>13</v>
      </c>
      <c r="G281"/>
      <c r="H281" t="s">
        <v>115</v>
      </c>
      <c r="I281" s="68">
        <v>46088.079861111109</v>
      </c>
      <c r="J281" s="68">
        <v>46088.086805555555</v>
      </c>
      <c r="K281" s="11">
        <v>0.17</v>
      </c>
    </row>
    <row r="282" spans="1:11">
      <c r="A282" s="11">
        <v>1300000117</v>
      </c>
      <c r="B282" s="11" t="s">
        <v>58</v>
      </c>
      <c r="C282" s="11" t="s">
        <v>16</v>
      </c>
      <c r="D282" s="12">
        <v>46090</v>
      </c>
      <c r="E282" s="11" t="s">
        <v>13</v>
      </c>
      <c r="G282"/>
      <c r="H282" t="s">
        <v>266</v>
      </c>
      <c r="I282" s="68">
        <v>46090.048611111109</v>
      </c>
      <c r="J282" s="68">
        <v>46090.0625</v>
      </c>
      <c r="K282" s="11">
        <v>0.33</v>
      </c>
    </row>
    <row r="283" spans="1:11">
      <c r="A283" s="11">
        <v>1300000118</v>
      </c>
      <c r="B283" s="11" t="s">
        <v>11</v>
      </c>
      <c r="C283" s="11" t="s">
        <v>12</v>
      </c>
      <c r="D283" s="12">
        <v>46090</v>
      </c>
      <c r="E283" s="11" t="s">
        <v>13</v>
      </c>
      <c r="G283"/>
      <c r="H283" t="s">
        <v>267</v>
      </c>
      <c r="I283" s="68">
        <v>46090.736111111109</v>
      </c>
      <c r="J283" s="68">
        <v>46090.741099537037</v>
      </c>
      <c r="K283" s="11">
        <v>0.12</v>
      </c>
    </row>
    <row r="284" spans="1:11">
      <c r="A284" s="11">
        <v>1300000119</v>
      </c>
      <c r="B284" s="11" t="s">
        <v>90</v>
      </c>
      <c r="C284" s="11" t="s">
        <v>16</v>
      </c>
      <c r="D284" s="12">
        <v>46090</v>
      </c>
      <c r="E284" s="11" t="s">
        <v>13</v>
      </c>
      <c r="G284"/>
      <c r="H284" t="s">
        <v>117</v>
      </c>
      <c r="I284" s="68">
        <v>46090.789212962962</v>
      </c>
      <c r="J284" s="68">
        <v>46090.797152777777</v>
      </c>
      <c r="K284" s="11">
        <v>0.19</v>
      </c>
    </row>
    <row r="285" spans="1:11">
      <c r="A285" s="11">
        <v>1300000120</v>
      </c>
      <c r="B285" s="11" t="s">
        <v>114</v>
      </c>
      <c r="C285" s="11" t="s">
        <v>16</v>
      </c>
      <c r="D285" s="12">
        <v>46090</v>
      </c>
      <c r="E285" s="11" t="s">
        <v>13</v>
      </c>
      <c r="G285"/>
      <c r="H285" t="s">
        <v>268</v>
      </c>
      <c r="I285" s="68">
        <v>46090.947916666664</v>
      </c>
      <c r="J285" s="68">
        <v>46090.954861111109</v>
      </c>
      <c r="K285" s="11">
        <v>0.17</v>
      </c>
    </row>
    <row r="286" spans="1:11">
      <c r="A286" s="11">
        <v>1300000121</v>
      </c>
      <c r="B286" s="11" t="s">
        <v>15</v>
      </c>
      <c r="C286" s="11" t="s">
        <v>16</v>
      </c>
      <c r="D286" s="12">
        <v>46090</v>
      </c>
      <c r="E286" s="11" t="s">
        <v>13</v>
      </c>
      <c r="G286"/>
      <c r="H286" t="s">
        <v>269</v>
      </c>
      <c r="I286" s="68">
        <v>46090.965277777781</v>
      </c>
      <c r="J286" s="68">
        <v>46090.972222222219</v>
      </c>
      <c r="K286" s="11">
        <v>0.17</v>
      </c>
    </row>
    <row r="287" spans="1:11">
      <c r="A287" s="11">
        <v>1300000122</v>
      </c>
      <c r="B287" s="11" t="s">
        <v>77</v>
      </c>
      <c r="C287" s="11" t="s">
        <v>16</v>
      </c>
      <c r="D287" s="12">
        <v>46091</v>
      </c>
      <c r="E287" s="11" t="s">
        <v>13</v>
      </c>
      <c r="G287"/>
      <c r="H287" t="s">
        <v>119</v>
      </c>
      <c r="I287" s="68">
        <v>46091.020833333336</v>
      </c>
      <c r="J287" s="68">
        <v>46091.065972222219</v>
      </c>
      <c r="K287" s="11">
        <v>1.08</v>
      </c>
    </row>
    <row r="288" spans="1:11">
      <c r="A288" s="11">
        <v>1300000123</v>
      </c>
      <c r="B288" s="11" t="s">
        <v>11</v>
      </c>
      <c r="C288" s="11" t="s">
        <v>12</v>
      </c>
      <c r="D288" s="12">
        <v>46091</v>
      </c>
      <c r="E288" s="11" t="s">
        <v>13</v>
      </c>
      <c r="G288"/>
      <c r="H288" t="s">
        <v>270</v>
      </c>
      <c r="I288" s="68">
        <v>46091.003472222219</v>
      </c>
      <c r="J288" s="68">
        <v>46091.010416666664</v>
      </c>
      <c r="K288" s="11">
        <v>0.17</v>
      </c>
    </row>
    <row r="289" spans="1:11">
      <c r="A289" s="11">
        <v>1300000124</v>
      </c>
      <c r="B289" s="11" t="s">
        <v>61</v>
      </c>
      <c r="C289" s="11" t="s">
        <v>12</v>
      </c>
      <c r="D289" s="12">
        <v>46091</v>
      </c>
      <c r="E289" s="11" t="s">
        <v>13</v>
      </c>
      <c r="G289"/>
      <c r="H289" t="s">
        <v>119</v>
      </c>
      <c r="I289" s="68">
        <v>46091.177083333336</v>
      </c>
      <c r="J289" s="68">
        <v>46091.184027777781</v>
      </c>
      <c r="K289" s="11">
        <v>0.17</v>
      </c>
    </row>
    <row r="290" spans="1:11">
      <c r="A290" s="11">
        <v>1300000125</v>
      </c>
      <c r="B290" s="11" t="s">
        <v>114</v>
      </c>
      <c r="C290" s="11" t="s">
        <v>16</v>
      </c>
      <c r="D290" s="12">
        <v>46091</v>
      </c>
      <c r="E290" s="11" t="s">
        <v>13</v>
      </c>
      <c r="G290"/>
      <c r="H290" t="s">
        <v>271</v>
      </c>
      <c r="I290" s="68">
        <v>46091.830555555556</v>
      </c>
      <c r="J290" s="68">
        <v>46091.837500000001</v>
      </c>
      <c r="K290" s="11">
        <v>0.17</v>
      </c>
    </row>
    <row r="291" spans="1:11">
      <c r="A291" s="11">
        <v>1300000126</v>
      </c>
      <c r="B291" s="11" t="s">
        <v>18</v>
      </c>
      <c r="C291" s="11" t="s">
        <v>12</v>
      </c>
      <c r="D291" s="12">
        <v>46094</v>
      </c>
      <c r="E291" s="11" t="s">
        <v>13</v>
      </c>
      <c r="G291"/>
      <c r="H291" t="s">
        <v>272</v>
      </c>
      <c r="I291" s="68">
        <v>46094.116666666669</v>
      </c>
      <c r="J291" s="68">
        <v>46094.122916666667</v>
      </c>
      <c r="K291" s="11">
        <v>0.15</v>
      </c>
    </row>
    <row r="292" spans="1:11">
      <c r="A292" s="11">
        <v>1300000128</v>
      </c>
      <c r="B292" s="11" t="s">
        <v>47</v>
      </c>
      <c r="C292" s="11" t="s">
        <v>12</v>
      </c>
      <c r="D292" s="12">
        <v>46097</v>
      </c>
      <c r="E292" s="11" t="s">
        <v>13</v>
      </c>
      <c r="G292"/>
      <c r="H292" t="s">
        <v>273</v>
      </c>
      <c r="I292" s="68">
        <v>46097.03125</v>
      </c>
      <c r="J292" s="68">
        <v>46097.038194444445</v>
      </c>
      <c r="K292" s="11">
        <v>0.17</v>
      </c>
    </row>
    <row r="293" spans="1:11">
      <c r="A293" s="11">
        <v>1300000129</v>
      </c>
      <c r="B293" s="11" t="s">
        <v>56</v>
      </c>
      <c r="C293" s="11" t="s">
        <v>12</v>
      </c>
      <c r="D293" s="12">
        <v>46097</v>
      </c>
      <c r="E293" s="11" t="s">
        <v>13</v>
      </c>
      <c r="G293"/>
      <c r="H293" t="s">
        <v>273</v>
      </c>
      <c r="I293" s="68">
        <v>46097.052083333336</v>
      </c>
      <c r="J293" s="68">
        <v>46097.059027777781</v>
      </c>
      <c r="K293" s="11">
        <v>0.17</v>
      </c>
    </row>
    <row r="294" spans="1:11">
      <c r="A294" s="11">
        <v>1300000130</v>
      </c>
      <c r="B294" s="11" t="s">
        <v>54</v>
      </c>
      <c r="C294" s="11" t="s">
        <v>12</v>
      </c>
      <c r="D294" s="12">
        <v>46097</v>
      </c>
      <c r="E294" s="11" t="s">
        <v>13</v>
      </c>
      <c r="G294"/>
      <c r="H294" t="s">
        <v>274</v>
      </c>
      <c r="I294" s="68">
        <v>46097.052083333336</v>
      </c>
      <c r="J294" s="68">
        <v>46097.0625</v>
      </c>
      <c r="K294" s="11">
        <v>0.25</v>
      </c>
    </row>
    <row r="295" spans="1:11">
      <c r="A295" s="11">
        <v>1300000131</v>
      </c>
      <c r="B295" s="11" t="s">
        <v>56</v>
      </c>
      <c r="C295" s="11" t="s">
        <v>12</v>
      </c>
      <c r="D295" s="12">
        <v>46097</v>
      </c>
      <c r="E295" s="11" t="s">
        <v>13</v>
      </c>
      <c r="G295"/>
      <c r="H295" t="s">
        <v>275</v>
      </c>
      <c r="I295" s="68">
        <v>46097.203472222223</v>
      </c>
      <c r="J295" s="68">
        <v>46097.209027777775</v>
      </c>
      <c r="K295" s="11">
        <v>0.13</v>
      </c>
    </row>
    <row r="296" spans="1:11">
      <c r="A296" s="11">
        <v>1300000133</v>
      </c>
      <c r="B296" s="11" t="s">
        <v>47</v>
      </c>
      <c r="C296" s="11" t="s">
        <v>12</v>
      </c>
      <c r="D296" s="12">
        <v>46097</v>
      </c>
      <c r="E296" s="11" t="s">
        <v>13</v>
      </c>
      <c r="G296"/>
      <c r="H296" t="s">
        <v>276</v>
      </c>
      <c r="I296" s="68">
        <v>46097.541666666664</v>
      </c>
      <c r="J296" s="68">
        <v>46097.5625</v>
      </c>
      <c r="K296" s="11">
        <v>0.5</v>
      </c>
    </row>
    <row r="297" spans="1:11">
      <c r="A297" s="11">
        <v>1300000134</v>
      </c>
      <c r="B297" s="11" t="s">
        <v>99</v>
      </c>
      <c r="C297" s="11" t="s">
        <v>16</v>
      </c>
      <c r="D297" s="12">
        <v>46097</v>
      </c>
      <c r="E297" s="11" t="s">
        <v>13</v>
      </c>
      <c r="G297"/>
      <c r="H297" t="s">
        <v>119</v>
      </c>
      <c r="I297" s="68">
        <v>46097.475694444445</v>
      </c>
      <c r="J297" s="68">
        <v>46097.482638888891</v>
      </c>
      <c r="K297" s="11">
        <v>0.17</v>
      </c>
    </row>
    <row r="298" spans="1:11">
      <c r="A298" s="11">
        <v>1300000135</v>
      </c>
      <c r="B298" s="11" t="s">
        <v>93</v>
      </c>
      <c r="C298" s="11" t="s">
        <v>16</v>
      </c>
      <c r="D298" s="12">
        <v>46097</v>
      </c>
      <c r="E298" s="11" t="s">
        <v>13</v>
      </c>
      <c r="G298"/>
      <c r="H298" t="s">
        <v>119</v>
      </c>
      <c r="I298" s="68">
        <v>46097.451388888891</v>
      </c>
      <c r="J298" s="68">
        <v>46097.465277777781</v>
      </c>
      <c r="K298" s="11">
        <v>0.33</v>
      </c>
    </row>
    <row r="299" spans="1:11">
      <c r="A299" s="11">
        <v>1300000137</v>
      </c>
      <c r="B299" s="11" t="s">
        <v>56</v>
      </c>
      <c r="C299" s="11" t="s">
        <v>12</v>
      </c>
      <c r="D299" s="12">
        <v>46097</v>
      </c>
      <c r="E299" s="11" t="s">
        <v>13</v>
      </c>
      <c r="G299"/>
      <c r="H299" t="s">
        <v>277</v>
      </c>
      <c r="I299" s="68">
        <v>46097.711805555555</v>
      </c>
      <c r="J299" s="68">
        <v>46097.722222222219</v>
      </c>
      <c r="K299" s="11">
        <v>0.25</v>
      </c>
    </row>
    <row r="300" spans="1:11">
      <c r="A300" s="11">
        <v>1300000138</v>
      </c>
      <c r="B300" s="11" t="s">
        <v>61</v>
      </c>
      <c r="C300" s="11" t="s">
        <v>12</v>
      </c>
      <c r="D300" s="12">
        <v>46097</v>
      </c>
      <c r="E300" s="11" t="s">
        <v>13</v>
      </c>
      <c r="G300"/>
      <c r="H300" t="s">
        <v>278</v>
      </c>
      <c r="I300" s="68">
        <v>46097.875694444447</v>
      </c>
      <c r="J300" s="68">
        <v>46097.888888888891</v>
      </c>
      <c r="K300" s="11">
        <v>0.32</v>
      </c>
    </row>
    <row r="301" spans="1:11">
      <c r="A301" s="11">
        <v>1300000139</v>
      </c>
      <c r="B301" s="11" t="s">
        <v>47</v>
      </c>
      <c r="C301" s="11" t="s">
        <v>12</v>
      </c>
      <c r="D301" s="12">
        <v>46097</v>
      </c>
      <c r="E301" s="11" t="s">
        <v>13</v>
      </c>
      <c r="G301"/>
      <c r="H301" t="s">
        <v>279</v>
      </c>
      <c r="I301" s="68">
        <v>46097.888888888891</v>
      </c>
      <c r="J301" s="68">
        <v>46097.895833333336</v>
      </c>
      <c r="K301" s="11">
        <v>0.17</v>
      </c>
    </row>
    <row r="302" spans="1:11">
      <c r="A302" s="11">
        <v>1300000140</v>
      </c>
      <c r="B302" s="11" t="s">
        <v>61</v>
      </c>
      <c r="C302" s="11" t="s">
        <v>12</v>
      </c>
      <c r="D302" s="12">
        <v>46098</v>
      </c>
      <c r="E302" s="11" t="s">
        <v>13</v>
      </c>
      <c r="G302"/>
      <c r="H302" t="s">
        <v>122</v>
      </c>
      <c r="I302" s="68">
        <v>46098.03125</v>
      </c>
      <c r="J302" s="68">
        <v>46098.040277777778</v>
      </c>
      <c r="K302" s="11">
        <v>0.22</v>
      </c>
    </row>
    <row r="303" spans="1:11">
      <c r="A303" s="11">
        <v>1300000141</v>
      </c>
      <c r="B303" s="11" t="s">
        <v>90</v>
      </c>
      <c r="C303" s="11" t="s">
        <v>16</v>
      </c>
      <c r="D303" s="12">
        <v>46098</v>
      </c>
      <c r="E303" s="11" t="s">
        <v>13</v>
      </c>
      <c r="G303"/>
      <c r="H303" t="s">
        <v>138</v>
      </c>
      <c r="I303" s="68">
        <v>46098.044444444444</v>
      </c>
      <c r="J303" s="68">
        <v>46098.047222222223</v>
      </c>
      <c r="K303" s="11">
        <v>7.0000000000000007E-2</v>
      </c>
    </row>
    <row r="304" spans="1:11">
      <c r="A304" s="11">
        <v>1300000143</v>
      </c>
      <c r="B304" s="11" t="s">
        <v>99</v>
      </c>
      <c r="C304" s="11" t="s">
        <v>16</v>
      </c>
      <c r="D304" s="12">
        <v>46101</v>
      </c>
      <c r="E304" s="11" t="s">
        <v>13</v>
      </c>
      <c r="G304"/>
      <c r="H304" t="s">
        <v>122</v>
      </c>
      <c r="I304" s="68">
        <v>46101.035416666666</v>
      </c>
      <c r="J304" s="68">
        <v>46101.042361111111</v>
      </c>
      <c r="K304" s="11">
        <v>0.17</v>
      </c>
    </row>
    <row r="305" spans="1:11">
      <c r="A305" s="11">
        <v>1300000144</v>
      </c>
      <c r="B305" s="11" t="s">
        <v>51</v>
      </c>
      <c r="C305" s="11" t="s">
        <v>16</v>
      </c>
      <c r="D305" s="12">
        <v>46101</v>
      </c>
      <c r="E305" s="11" t="s">
        <v>13</v>
      </c>
      <c r="G305"/>
      <c r="H305" t="s">
        <v>186</v>
      </c>
      <c r="I305" s="68">
        <v>46101.753472222219</v>
      </c>
      <c r="J305" s="68">
        <v>46101.757638888892</v>
      </c>
      <c r="K305" s="11">
        <v>0.1</v>
      </c>
    </row>
    <row r="306" spans="1:11">
      <c r="A306" s="11">
        <v>1300000145</v>
      </c>
      <c r="B306" s="11" t="s">
        <v>93</v>
      </c>
      <c r="C306" s="11" t="s">
        <v>16</v>
      </c>
      <c r="D306" s="12">
        <v>46101</v>
      </c>
      <c r="E306" s="11" t="s">
        <v>13</v>
      </c>
      <c r="G306"/>
      <c r="H306" t="s">
        <v>280</v>
      </c>
      <c r="I306" s="68">
        <v>46101.554861111108</v>
      </c>
      <c r="J306" s="68">
        <v>46101.559027777781</v>
      </c>
      <c r="K306" s="11">
        <v>0.1</v>
      </c>
    </row>
    <row r="307" spans="1:11">
      <c r="A307" s="11">
        <v>1300000146</v>
      </c>
      <c r="B307" s="11" t="s">
        <v>61</v>
      </c>
      <c r="C307" s="11" t="s">
        <v>12</v>
      </c>
      <c r="D307" s="12">
        <v>46101</v>
      </c>
      <c r="E307" s="11" t="s">
        <v>13</v>
      </c>
      <c r="G307"/>
      <c r="H307" t="s">
        <v>281</v>
      </c>
      <c r="I307" s="68">
        <v>46101.788946759261</v>
      </c>
      <c r="J307" s="68">
        <v>46101.791724537034</v>
      </c>
      <c r="K307" s="11">
        <v>7.0000000000000007E-2</v>
      </c>
    </row>
    <row r="308" spans="1:11">
      <c r="A308" s="11">
        <v>1300000147</v>
      </c>
      <c r="B308" s="11" t="s">
        <v>20</v>
      </c>
      <c r="C308" s="11" t="s">
        <v>16</v>
      </c>
      <c r="D308" s="12">
        <v>46101</v>
      </c>
      <c r="E308" s="11" t="s">
        <v>13</v>
      </c>
      <c r="G308"/>
      <c r="H308" t="s">
        <v>282</v>
      </c>
      <c r="I308" s="68">
        <v>46101.708333333336</v>
      </c>
      <c r="J308" s="68">
        <v>46101.715277777781</v>
      </c>
      <c r="K308" s="11">
        <v>0.17</v>
      </c>
    </row>
    <row r="309" spans="1:11">
      <c r="A309" s="11">
        <v>1300000148</v>
      </c>
      <c r="B309" s="11" t="s">
        <v>61</v>
      </c>
      <c r="C309" s="11" t="s">
        <v>12</v>
      </c>
      <c r="D309" s="12">
        <v>46102</v>
      </c>
      <c r="E309" s="11" t="s">
        <v>13</v>
      </c>
      <c r="G309"/>
      <c r="H309" t="s">
        <v>283</v>
      </c>
      <c r="I309" s="68">
        <v>46102.013888888891</v>
      </c>
      <c r="J309" s="68">
        <v>46102.017361111109</v>
      </c>
      <c r="K309" s="11">
        <v>0.08</v>
      </c>
    </row>
    <row r="310" spans="1:11">
      <c r="A310" s="11">
        <v>1300000150</v>
      </c>
      <c r="B310" s="11" t="s">
        <v>106</v>
      </c>
      <c r="C310" s="11" t="s">
        <v>16</v>
      </c>
      <c r="D310" s="12">
        <v>46102</v>
      </c>
      <c r="E310" s="11" t="s">
        <v>13</v>
      </c>
      <c r="G310"/>
      <c r="H310" t="s">
        <v>284</v>
      </c>
      <c r="I310" s="68">
        <v>46102.977777777778</v>
      </c>
      <c r="J310" s="68">
        <v>46102.986111111109</v>
      </c>
      <c r="K310" s="11">
        <v>0.2</v>
      </c>
    </row>
    <row r="311" spans="1:11">
      <c r="A311" s="11">
        <v>1300000151</v>
      </c>
      <c r="B311" s="11" t="s">
        <v>77</v>
      </c>
      <c r="C311" s="11" t="s">
        <v>16</v>
      </c>
      <c r="D311" s="12">
        <v>46103</v>
      </c>
      <c r="E311" s="11" t="s">
        <v>13</v>
      </c>
      <c r="G311"/>
      <c r="H311" t="s">
        <v>285</v>
      </c>
      <c r="I311" s="68">
        <v>46103.091666666667</v>
      </c>
      <c r="J311" s="68">
        <v>46103.1</v>
      </c>
      <c r="K311" s="11">
        <v>0.2</v>
      </c>
    </row>
    <row r="312" spans="1:11">
      <c r="A312" s="11">
        <v>1300000152</v>
      </c>
      <c r="B312" s="11" t="s">
        <v>106</v>
      </c>
      <c r="C312" s="11" t="s">
        <v>16</v>
      </c>
      <c r="D312" s="12">
        <v>46103</v>
      </c>
      <c r="E312" s="11" t="s">
        <v>13</v>
      </c>
      <c r="G312"/>
      <c r="H312" t="s">
        <v>285</v>
      </c>
      <c r="I312" s="68">
        <v>46103.125</v>
      </c>
      <c r="J312" s="68">
        <v>46103.131944444445</v>
      </c>
      <c r="K312" s="11">
        <v>0.17</v>
      </c>
    </row>
    <row r="313" spans="1:11">
      <c r="A313" s="11">
        <v>1300000153</v>
      </c>
      <c r="B313" s="11" t="s">
        <v>132</v>
      </c>
      <c r="C313" s="11" t="s">
        <v>16</v>
      </c>
      <c r="D313" s="12">
        <v>46103</v>
      </c>
      <c r="E313" s="11" t="s">
        <v>13</v>
      </c>
      <c r="G313"/>
      <c r="H313" t="s">
        <v>285</v>
      </c>
      <c r="I313" s="68">
        <v>46103.145833333336</v>
      </c>
      <c r="J313" s="68">
        <v>46103.152777777781</v>
      </c>
      <c r="K313" s="11">
        <v>0.17</v>
      </c>
    </row>
    <row r="314" spans="1:11">
      <c r="A314" s="11">
        <v>1300000154</v>
      </c>
      <c r="B314" s="11" t="s">
        <v>51</v>
      </c>
      <c r="C314" s="11" t="s">
        <v>16</v>
      </c>
      <c r="D314" s="12">
        <v>46103</v>
      </c>
      <c r="E314" s="11" t="s">
        <v>13</v>
      </c>
      <c r="G314"/>
      <c r="H314" t="s">
        <v>120</v>
      </c>
      <c r="I314" s="68">
        <v>46103.196527777778</v>
      </c>
      <c r="J314" s="68">
        <v>46103.205555555556</v>
      </c>
      <c r="K314" s="11">
        <v>0.22</v>
      </c>
    </row>
    <row r="315" spans="1:11">
      <c r="A315" s="11">
        <v>1300000155</v>
      </c>
      <c r="B315" s="11" t="s">
        <v>79</v>
      </c>
      <c r="C315" s="11" t="s">
        <v>16</v>
      </c>
      <c r="D315" s="12">
        <v>46103</v>
      </c>
      <c r="E315" s="11" t="s">
        <v>13</v>
      </c>
      <c r="G315"/>
      <c r="H315" t="s">
        <v>157</v>
      </c>
      <c r="I315" s="68">
        <v>46103.277777777781</v>
      </c>
      <c r="J315" s="68">
        <v>46103.286111111112</v>
      </c>
      <c r="K315" s="11">
        <v>0.2</v>
      </c>
    </row>
    <row r="316" spans="1:11">
      <c r="A316" s="11">
        <v>1300000156</v>
      </c>
      <c r="B316" s="11" t="s">
        <v>77</v>
      </c>
      <c r="C316" s="11" t="s">
        <v>16</v>
      </c>
      <c r="D316" s="12">
        <v>46103</v>
      </c>
      <c r="E316" s="11" t="s">
        <v>13</v>
      </c>
      <c r="G316"/>
      <c r="H316" t="s">
        <v>286</v>
      </c>
      <c r="I316" s="68">
        <v>46103.454861111109</v>
      </c>
      <c r="J316" s="68">
        <v>46103.461805555555</v>
      </c>
      <c r="K316" s="11">
        <v>0.17</v>
      </c>
    </row>
    <row r="317" spans="1:11">
      <c r="A317" s="11">
        <v>1300000157</v>
      </c>
      <c r="B317" s="11" t="s">
        <v>15</v>
      </c>
      <c r="C317" s="11" t="s">
        <v>16</v>
      </c>
      <c r="D317" s="12">
        <v>46106</v>
      </c>
      <c r="E317" s="11" t="s">
        <v>13</v>
      </c>
      <c r="G317"/>
      <c r="H317" t="s">
        <v>275</v>
      </c>
      <c r="I317" s="68">
        <v>46106.449305555558</v>
      </c>
      <c r="J317" s="68">
        <v>46106.459722222222</v>
      </c>
      <c r="K317" s="11">
        <v>0.25</v>
      </c>
    </row>
    <row r="318" spans="1:11">
      <c r="A318" s="11">
        <v>1300000158</v>
      </c>
      <c r="B318" s="11" t="s">
        <v>114</v>
      </c>
      <c r="C318" s="11" t="s">
        <v>16</v>
      </c>
      <c r="D318" s="12">
        <v>46107</v>
      </c>
      <c r="E318" s="11" t="s">
        <v>13</v>
      </c>
      <c r="G318"/>
      <c r="H318" t="s">
        <v>188</v>
      </c>
      <c r="I318" s="68">
        <v>46106.84375</v>
      </c>
      <c r="J318" s="68">
        <v>46106.875</v>
      </c>
      <c r="K318" s="11">
        <v>0.75</v>
      </c>
    </row>
    <row r="319" spans="1:11">
      <c r="A319" s="11">
        <v>1300000159</v>
      </c>
      <c r="B319" s="11" t="s">
        <v>87</v>
      </c>
      <c r="C319" s="11" t="s">
        <v>16</v>
      </c>
      <c r="D319" s="12">
        <v>46107</v>
      </c>
      <c r="E319" s="11" t="s">
        <v>13</v>
      </c>
      <c r="G319"/>
      <c r="H319" t="s">
        <v>287</v>
      </c>
      <c r="I319" s="68">
        <v>46106.927083333336</v>
      </c>
      <c r="J319" s="68">
        <v>46106.9375</v>
      </c>
      <c r="K319" s="11">
        <v>0.25</v>
      </c>
    </row>
    <row r="320" spans="1:11">
      <c r="A320" s="11">
        <v>1300000160</v>
      </c>
      <c r="B320" s="11" t="s">
        <v>195</v>
      </c>
      <c r="C320" s="11" t="s">
        <v>16</v>
      </c>
      <c r="D320" s="12">
        <v>46107</v>
      </c>
      <c r="E320" s="11" t="s">
        <v>13</v>
      </c>
      <c r="G320"/>
      <c r="H320" t="s">
        <v>130</v>
      </c>
      <c r="I320" s="68">
        <v>46107.604166666664</v>
      </c>
      <c r="J320" s="68">
        <v>46107.614583333336</v>
      </c>
      <c r="K320" s="11">
        <v>0.25</v>
      </c>
    </row>
    <row r="321" spans="1:11">
      <c r="A321" s="11">
        <v>1300000161</v>
      </c>
      <c r="B321" s="11" t="s">
        <v>40</v>
      </c>
      <c r="C321" s="11" t="s">
        <v>16</v>
      </c>
      <c r="D321" s="12">
        <v>46108</v>
      </c>
      <c r="E321" s="11" t="s">
        <v>13</v>
      </c>
      <c r="G321"/>
      <c r="H321" t="s">
        <v>108</v>
      </c>
      <c r="I321" s="68">
        <v>46107.958333333336</v>
      </c>
      <c r="J321" s="68">
        <v>46107.979166666664</v>
      </c>
      <c r="K321" s="11">
        <v>0.5</v>
      </c>
    </row>
    <row r="322" spans="1:11">
      <c r="A322" s="11">
        <v>1300000162</v>
      </c>
      <c r="B322" s="11" t="s">
        <v>114</v>
      </c>
      <c r="C322" s="11" t="s">
        <v>16</v>
      </c>
      <c r="D322" s="12">
        <v>46108</v>
      </c>
      <c r="E322" s="11" t="s">
        <v>13</v>
      </c>
      <c r="G322"/>
      <c r="H322" t="s">
        <v>287</v>
      </c>
      <c r="I322" s="68">
        <v>46108.145833333336</v>
      </c>
      <c r="J322" s="68">
        <v>46108.15625</v>
      </c>
      <c r="K322" s="11">
        <v>0.25</v>
      </c>
    </row>
    <row r="323" spans="1:11">
      <c r="A323" s="11">
        <v>1300000163</v>
      </c>
      <c r="B323" s="11" t="s">
        <v>58</v>
      </c>
      <c r="C323" s="11" t="s">
        <v>16</v>
      </c>
      <c r="D323" s="12">
        <v>46108</v>
      </c>
      <c r="E323" s="11" t="s">
        <v>13</v>
      </c>
      <c r="G323"/>
      <c r="H323" t="s">
        <v>287</v>
      </c>
      <c r="I323" s="68">
        <v>46108.1875</v>
      </c>
      <c r="J323" s="68">
        <v>46108.197916666664</v>
      </c>
      <c r="K323" s="11">
        <v>0.25</v>
      </c>
    </row>
    <row r="324" spans="1:11">
      <c r="A324" s="11">
        <v>1300000164</v>
      </c>
      <c r="B324" s="11" t="s">
        <v>18</v>
      </c>
      <c r="C324" s="11" t="s">
        <v>12</v>
      </c>
      <c r="D324" s="12">
        <v>46109</v>
      </c>
      <c r="E324" s="11" t="s">
        <v>13</v>
      </c>
      <c r="G324"/>
      <c r="H324" t="s">
        <v>288</v>
      </c>
      <c r="I324" s="68">
        <v>46109.479768518519</v>
      </c>
      <c r="J324" s="68">
        <v>46109.490185185183</v>
      </c>
      <c r="K324" s="11">
        <v>0.25</v>
      </c>
    </row>
    <row r="325" spans="1:11">
      <c r="A325" s="11">
        <v>1300000165</v>
      </c>
      <c r="B325" s="11" t="s">
        <v>61</v>
      </c>
      <c r="C325" s="11" t="s">
        <v>12</v>
      </c>
      <c r="D325" s="12">
        <v>46109</v>
      </c>
      <c r="E325" s="11" t="s">
        <v>13</v>
      </c>
      <c r="G325"/>
      <c r="H325" t="s">
        <v>146</v>
      </c>
      <c r="I325" s="68">
        <v>46109.465277777781</v>
      </c>
      <c r="J325" s="68">
        <v>46109.475694444445</v>
      </c>
      <c r="K325" s="11">
        <v>0.25</v>
      </c>
    </row>
    <row r="326" spans="1:11">
      <c r="A326" s="11">
        <v>1300000166</v>
      </c>
      <c r="B326" s="11" t="s">
        <v>124</v>
      </c>
      <c r="C326" s="11" t="s">
        <v>16</v>
      </c>
      <c r="D326" s="12">
        <v>46112</v>
      </c>
      <c r="E326" s="11" t="s">
        <v>13</v>
      </c>
      <c r="G326"/>
      <c r="H326" t="s">
        <v>289</v>
      </c>
      <c r="I326" s="68">
        <v>46112.40625</v>
      </c>
      <c r="J326" s="68">
        <v>46112.416666666664</v>
      </c>
      <c r="K326" s="11">
        <v>0.25</v>
      </c>
    </row>
    <row r="327" spans="1:11">
      <c r="A327" s="11">
        <v>1300000167</v>
      </c>
      <c r="B327" s="11" t="s">
        <v>145</v>
      </c>
      <c r="C327" s="11" t="s">
        <v>16</v>
      </c>
      <c r="D327" s="12">
        <v>46112</v>
      </c>
      <c r="E327" s="11" t="s">
        <v>13</v>
      </c>
      <c r="G327"/>
      <c r="H327" t="s">
        <v>290</v>
      </c>
      <c r="I327" s="68">
        <v>46112.690972222219</v>
      </c>
      <c r="J327" s="68">
        <v>46112.697916666664</v>
      </c>
      <c r="K327" s="11">
        <v>0.17</v>
      </c>
    </row>
    <row r="328" spans="1:11">
      <c r="A328" s="11">
        <v>1300000168</v>
      </c>
      <c r="B328" s="11" t="s">
        <v>18</v>
      </c>
      <c r="C328" s="11" t="s">
        <v>12</v>
      </c>
      <c r="D328" s="12">
        <v>46115</v>
      </c>
      <c r="E328" s="11" t="s">
        <v>13</v>
      </c>
      <c r="G328"/>
      <c r="H328" t="s">
        <v>140</v>
      </c>
      <c r="I328" s="68">
        <v>46115.25</v>
      </c>
      <c r="J328" s="68">
        <v>46115.260416666664</v>
      </c>
      <c r="K328" s="11">
        <v>0.25</v>
      </c>
    </row>
    <row r="329" spans="1:11">
      <c r="A329" s="11">
        <v>1300000169</v>
      </c>
      <c r="B329" s="11" t="s">
        <v>90</v>
      </c>
      <c r="C329" s="11" t="s">
        <v>16</v>
      </c>
      <c r="D329" s="12">
        <v>46116</v>
      </c>
      <c r="E329" s="11" t="s">
        <v>13</v>
      </c>
      <c r="G329"/>
      <c r="H329" t="s">
        <v>157</v>
      </c>
      <c r="I329" s="68">
        <v>46116.711805555555</v>
      </c>
      <c r="J329" s="68">
        <v>46116.722222222219</v>
      </c>
      <c r="K329" s="11">
        <v>0.25</v>
      </c>
    </row>
    <row r="330" spans="1:11">
      <c r="A330" s="11">
        <v>1300000170</v>
      </c>
      <c r="B330" s="11" t="s">
        <v>95</v>
      </c>
      <c r="C330" s="11" t="s">
        <v>16</v>
      </c>
      <c r="D330" s="12">
        <v>46119</v>
      </c>
      <c r="E330" s="11" t="s">
        <v>13</v>
      </c>
      <c r="G330"/>
      <c r="H330" t="s">
        <v>291</v>
      </c>
      <c r="I330" s="68">
        <v>46119.323495370372</v>
      </c>
      <c r="J330" s="68">
        <v>46119.330439814818</v>
      </c>
      <c r="K330" s="11">
        <v>0.17</v>
      </c>
    </row>
    <row r="331" spans="1:11">
      <c r="A331" s="11">
        <v>1300000171</v>
      </c>
      <c r="B331" s="11" t="s">
        <v>195</v>
      </c>
      <c r="C331" s="11" t="s">
        <v>16</v>
      </c>
      <c r="D331" s="12">
        <v>46119</v>
      </c>
      <c r="E331" s="11" t="s">
        <v>13</v>
      </c>
      <c r="G331"/>
      <c r="H331" t="s">
        <v>292</v>
      </c>
      <c r="I331" s="68">
        <v>46119.312731481485</v>
      </c>
      <c r="J331" s="68">
        <v>46119.319444444445</v>
      </c>
      <c r="K331" s="11">
        <v>0.16</v>
      </c>
    </row>
    <row r="332" spans="1:11">
      <c r="A332" s="11">
        <v>1300000172</v>
      </c>
      <c r="B332" s="11" t="s">
        <v>114</v>
      </c>
      <c r="C332" s="11" t="s">
        <v>16</v>
      </c>
      <c r="D332" s="12">
        <v>46119</v>
      </c>
      <c r="E332" s="11" t="s">
        <v>13</v>
      </c>
      <c r="G332"/>
      <c r="H332" t="s">
        <v>292</v>
      </c>
      <c r="I332" s="68">
        <v>46119.319456018522</v>
      </c>
      <c r="J332" s="68">
        <v>46119.326388888891</v>
      </c>
      <c r="K332" s="11">
        <v>0.17</v>
      </c>
    </row>
    <row r="333" spans="1:11">
      <c r="A333" s="11">
        <v>1300000173</v>
      </c>
      <c r="B333" s="11" t="s">
        <v>97</v>
      </c>
      <c r="C333" s="11" t="s">
        <v>16</v>
      </c>
      <c r="D333" s="12">
        <v>46120</v>
      </c>
      <c r="E333" s="11" t="s">
        <v>13</v>
      </c>
      <c r="G333"/>
      <c r="H333" t="s">
        <v>293</v>
      </c>
      <c r="I333" s="68">
        <v>46120.17046296296</v>
      </c>
      <c r="J333" s="68">
        <v>46120.177407407406</v>
      </c>
      <c r="K333" s="11">
        <v>0.17</v>
      </c>
    </row>
    <row r="334" spans="1:11">
      <c r="A334" s="11">
        <v>1300000174</v>
      </c>
      <c r="B334" s="11" t="s">
        <v>178</v>
      </c>
      <c r="C334" s="11" t="s">
        <v>16</v>
      </c>
      <c r="D334" s="12">
        <v>46122</v>
      </c>
      <c r="E334" s="11" t="s">
        <v>13</v>
      </c>
      <c r="G334"/>
      <c r="H334" t="s">
        <v>150</v>
      </c>
      <c r="I334" s="68">
        <v>46121.989884259259</v>
      </c>
      <c r="J334" s="68">
        <v>46122</v>
      </c>
      <c r="K334" s="11">
        <v>0.24</v>
      </c>
    </row>
    <row r="335" spans="1:11">
      <c r="A335" s="11">
        <v>1300000175</v>
      </c>
      <c r="B335" s="11" t="s">
        <v>87</v>
      </c>
      <c r="C335" s="11" t="s">
        <v>16</v>
      </c>
      <c r="D335" s="12">
        <v>46122</v>
      </c>
      <c r="E335" s="11" t="s">
        <v>13</v>
      </c>
      <c r="G335"/>
      <c r="H335" t="s">
        <v>294</v>
      </c>
      <c r="I335" s="68">
        <v>46122.379861111112</v>
      </c>
      <c r="J335" s="68">
        <v>46122.384722222225</v>
      </c>
      <c r="K335" s="11">
        <v>0.12</v>
      </c>
    </row>
    <row r="336" spans="1:11">
      <c r="A336" s="11">
        <v>1300000176</v>
      </c>
      <c r="B336" s="11" t="s">
        <v>95</v>
      </c>
      <c r="C336" s="11" t="s">
        <v>16</v>
      </c>
      <c r="D336" s="12">
        <v>46122</v>
      </c>
      <c r="E336" s="11" t="s">
        <v>13</v>
      </c>
      <c r="G336"/>
      <c r="H336" t="s">
        <v>295</v>
      </c>
      <c r="I336" s="68">
        <v>46122.344444444447</v>
      </c>
      <c r="J336" s="68">
        <v>46122.350694444445</v>
      </c>
      <c r="K336" s="11">
        <v>0.15</v>
      </c>
    </row>
    <row r="337" spans="1:11">
      <c r="A337" s="11">
        <v>1300000177</v>
      </c>
      <c r="B337" s="11" t="s">
        <v>47</v>
      </c>
      <c r="C337" s="11" t="s">
        <v>12</v>
      </c>
      <c r="D337" s="12">
        <v>46122</v>
      </c>
      <c r="E337" s="11" t="s">
        <v>13</v>
      </c>
      <c r="G337"/>
      <c r="H337" t="s">
        <v>119</v>
      </c>
      <c r="I337" s="68">
        <v>46122.472222222219</v>
      </c>
      <c r="J337" s="68">
        <v>46122.477083333331</v>
      </c>
      <c r="K337" s="11">
        <v>0.12</v>
      </c>
    </row>
    <row r="338" spans="1:11">
      <c r="A338" s="11">
        <v>1300000178</v>
      </c>
      <c r="B338" s="11" t="s">
        <v>20</v>
      </c>
      <c r="C338" s="11" t="s">
        <v>16</v>
      </c>
      <c r="D338" s="12">
        <v>46122</v>
      </c>
      <c r="E338" s="11" t="s">
        <v>13</v>
      </c>
      <c r="G338"/>
      <c r="H338" t="s">
        <v>296</v>
      </c>
      <c r="I338" s="68">
        <v>46122.868055555555</v>
      </c>
      <c r="J338" s="68">
        <v>46122.881944444445</v>
      </c>
      <c r="K338" s="11">
        <v>0.33</v>
      </c>
    </row>
    <row r="339" spans="1:11">
      <c r="A339" s="11">
        <v>1300000180</v>
      </c>
      <c r="B339" s="11" t="s">
        <v>15</v>
      </c>
      <c r="C339" s="11" t="s">
        <v>16</v>
      </c>
      <c r="D339" s="12">
        <v>46123</v>
      </c>
      <c r="E339" s="11" t="s">
        <v>13</v>
      </c>
      <c r="G339"/>
      <c r="H339" t="s">
        <v>297</v>
      </c>
      <c r="I339" s="68">
        <v>46123.34375</v>
      </c>
      <c r="J339" s="68">
        <v>46123.347222222219</v>
      </c>
      <c r="K339" s="11">
        <v>0.08</v>
      </c>
    </row>
    <row r="340" spans="1:11">
      <c r="A340" s="11">
        <v>1300000181</v>
      </c>
      <c r="B340" s="11" t="s">
        <v>90</v>
      </c>
      <c r="C340" s="11" t="s">
        <v>16</v>
      </c>
      <c r="D340" s="12">
        <v>46123</v>
      </c>
      <c r="E340" s="11" t="s">
        <v>13</v>
      </c>
      <c r="G340"/>
      <c r="H340" t="s">
        <v>268</v>
      </c>
      <c r="I340" s="68">
        <v>46123.659722222219</v>
      </c>
      <c r="J340" s="68">
        <v>46123.673611111109</v>
      </c>
      <c r="K340" s="11">
        <v>0.33</v>
      </c>
    </row>
    <row r="341" spans="1:11">
      <c r="A341" s="11">
        <v>1300000182</v>
      </c>
      <c r="B341" s="11" t="s">
        <v>15</v>
      </c>
      <c r="C341" s="11" t="s">
        <v>16</v>
      </c>
      <c r="D341" s="12">
        <v>46123</v>
      </c>
      <c r="E341" s="11" t="s">
        <v>13</v>
      </c>
      <c r="G341"/>
      <c r="H341" t="s">
        <v>298</v>
      </c>
      <c r="I341" s="68">
        <v>46123.354166666664</v>
      </c>
      <c r="J341" s="68">
        <v>46123.362500000003</v>
      </c>
      <c r="K341" s="11">
        <v>0.2</v>
      </c>
    </row>
    <row r="342" spans="1:11">
      <c r="A342" s="11">
        <v>1300000183</v>
      </c>
      <c r="B342" s="11" t="s">
        <v>56</v>
      </c>
      <c r="C342" s="11" t="s">
        <v>12</v>
      </c>
      <c r="D342" s="12">
        <v>46123</v>
      </c>
      <c r="E342" s="11" t="s">
        <v>13</v>
      </c>
      <c r="G342"/>
      <c r="H342" t="s">
        <v>119</v>
      </c>
      <c r="I342" s="68">
        <v>46123.8125</v>
      </c>
      <c r="J342" s="68">
        <v>46123.822916666664</v>
      </c>
      <c r="K342" s="11">
        <v>0.25</v>
      </c>
    </row>
    <row r="343" spans="1:11">
      <c r="A343" s="11">
        <v>1300000184</v>
      </c>
      <c r="B343" s="11" t="s">
        <v>20</v>
      </c>
      <c r="C343" s="11" t="s">
        <v>16</v>
      </c>
      <c r="D343" s="12">
        <v>46128</v>
      </c>
      <c r="E343" s="11" t="s">
        <v>13</v>
      </c>
      <c r="G343"/>
      <c r="H343" t="s">
        <v>299</v>
      </c>
      <c r="I343" s="68">
        <v>46128.145833333336</v>
      </c>
      <c r="J343" s="68">
        <v>46128.152777777781</v>
      </c>
      <c r="K343" s="11">
        <v>0.17</v>
      </c>
    </row>
    <row r="344" spans="1:11">
      <c r="A344" s="11">
        <v>1300000186</v>
      </c>
      <c r="B344" s="11" t="s">
        <v>64</v>
      </c>
      <c r="C344" s="11" t="s">
        <v>16</v>
      </c>
      <c r="D344" s="12">
        <v>46128</v>
      </c>
      <c r="E344" s="11" t="s">
        <v>13</v>
      </c>
      <c r="G344"/>
      <c r="H344" t="s">
        <v>300</v>
      </c>
      <c r="I344" s="68">
        <v>46128.197384259256</v>
      </c>
      <c r="J344" s="68">
        <v>46128.204328703701</v>
      </c>
      <c r="K344" s="11">
        <v>0.17</v>
      </c>
    </row>
    <row r="345" spans="1:11">
      <c r="A345" s="11">
        <v>1300000187</v>
      </c>
      <c r="B345" s="11" t="s">
        <v>47</v>
      </c>
      <c r="C345" s="11" t="s">
        <v>12</v>
      </c>
      <c r="D345" s="12">
        <v>46128</v>
      </c>
      <c r="E345" s="11" t="s">
        <v>13</v>
      </c>
      <c r="G345"/>
      <c r="H345" t="s">
        <v>123</v>
      </c>
      <c r="I345" s="68">
        <v>46128.333333333336</v>
      </c>
      <c r="J345" s="68">
        <v>46128.34375</v>
      </c>
      <c r="K345" s="11">
        <v>0.25</v>
      </c>
    </row>
    <row r="346" spans="1:11">
      <c r="A346" s="11">
        <v>1300000188</v>
      </c>
      <c r="B346" s="11" t="s">
        <v>99</v>
      </c>
      <c r="C346" s="11" t="s">
        <v>16</v>
      </c>
      <c r="D346" s="12">
        <v>46128</v>
      </c>
      <c r="E346" s="11" t="s">
        <v>13</v>
      </c>
      <c r="G346"/>
      <c r="H346" t="s">
        <v>301</v>
      </c>
      <c r="I346" s="68">
        <v>46128.354166666664</v>
      </c>
      <c r="J346" s="68">
        <v>46128.364583333336</v>
      </c>
      <c r="K346" s="11">
        <v>0.25</v>
      </c>
    </row>
    <row r="347" spans="1:11">
      <c r="A347" s="11">
        <v>1300000189</v>
      </c>
      <c r="B347" s="11" t="s">
        <v>195</v>
      </c>
      <c r="C347" s="11" t="s">
        <v>16</v>
      </c>
      <c r="D347" s="12">
        <v>46128</v>
      </c>
      <c r="E347" s="11" t="s">
        <v>13</v>
      </c>
      <c r="G347"/>
      <c r="H347" t="s">
        <v>123</v>
      </c>
      <c r="I347" s="68">
        <v>46128.715277777781</v>
      </c>
      <c r="J347" s="68">
        <v>46128.725694444445</v>
      </c>
      <c r="K347" s="11">
        <v>0.25</v>
      </c>
    </row>
    <row r="348" spans="1:11">
      <c r="A348" s="11">
        <v>1300000190</v>
      </c>
      <c r="B348" s="11" t="s">
        <v>56</v>
      </c>
      <c r="C348" s="11" t="s">
        <v>12</v>
      </c>
      <c r="D348" s="12">
        <v>46130</v>
      </c>
      <c r="E348" s="11" t="s">
        <v>13</v>
      </c>
      <c r="G348"/>
      <c r="H348" t="s">
        <v>302</v>
      </c>
      <c r="I348" s="68">
        <v>46130.236111111109</v>
      </c>
      <c r="J348" s="68">
        <v>46130.239583333336</v>
      </c>
      <c r="K348" s="11">
        <v>0.08</v>
      </c>
    </row>
    <row r="349" spans="1:11">
      <c r="A349" s="11">
        <v>1300000191</v>
      </c>
      <c r="B349" s="11" t="s">
        <v>56</v>
      </c>
      <c r="C349" s="11" t="s">
        <v>12</v>
      </c>
      <c r="D349" s="12">
        <v>46130</v>
      </c>
      <c r="E349" s="11" t="s">
        <v>13</v>
      </c>
      <c r="G349"/>
      <c r="H349" t="s">
        <v>303</v>
      </c>
      <c r="I349" s="68">
        <v>46130.333333333336</v>
      </c>
      <c r="J349" s="68">
        <v>46130.338194444441</v>
      </c>
      <c r="K349" s="11">
        <v>0.12</v>
      </c>
    </row>
    <row r="350" spans="1:11">
      <c r="A350" s="11">
        <v>1300000193</v>
      </c>
      <c r="B350" s="11" t="s">
        <v>64</v>
      </c>
      <c r="C350" s="11" t="s">
        <v>16</v>
      </c>
      <c r="D350" s="12">
        <v>46130</v>
      </c>
      <c r="E350" s="11" t="s">
        <v>13</v>
      </c>
      <c r="G350"/>
      <c r="H350" t="s">
        <v>304</v>
      </c>
      <c r="I350" s="68">
        <v>46130.402777777781</v>
      </c>
      <c r="J350" s="68">
        <v>46130.409722222219</v>
      </c>
      <c r="K350" s="11">
        <v>0.17</v>
      </c>
    </row>
    <row r="351" spans="1:11">
      <c r="A351" s="11">
        <v>1300000194</v>
      </c>
      <c r="B351" s="11" t="s">
        <v>40</v>
      </c>
      <c r="C351" s="11" t="s">
        <v>16</v>
      </c>
      <c r="D351" s="12">
        <v>46133</v>
      </c>
      <c r="E351" s="11" t="s">
        <v>13</v>
      </c>
      <c r="G351"/>
      <c r="H351" t="s">
        <v>305</v>
      </c>
      <c r="I351" s="68">
        <v>46133.680555555555</v>
      </c>
      <c r="J351" s="68">
        <v>46133.694444444445</v>
      </c>
      <c r="K351" s="11">
        <v>0.33</v>
      </c>
    </row>
    <row r="352" spans="1:11">
      <c r="A352" s="11">
        <v>1300000200</v>
      </c>
      <c r="B352" s="11" t="s">
        <v>40</v>
      </c>
      <c r="C352" s="11" t="s">
        <v>16</v>
      </c>
      <c r="D352" s="12">
        <v>46136</v>
      </c>
      <c r="E352" s="11" t="s">
        <v>13</v>
      </c>
      <c r="G352"/>
      <c r="H352" t="s">
        <v>120</v>
      </c>
      <c r="I352" s="68">
        <v>46135.076388888891</v>
      </c>
      <c r="J352" s="68">
        <v>46135.081944444442</v>
      </c>
      <c r="K352" s="11">
        <v>0.13</v>
      </c>
    </row>
    <row r="353" spans="1:11">
      <c r="A353" s="11">
        <v>1300000201</v>
      </c>
      <c r="B353" s="11" t="s">
        <v>195</v>
      </c>
      <c r="C353" s="11" t="s">
        <v>16</v>
      </c>
      <c r="D353" s="12">
        <v>46136</v>
      </c>
      <c r="E353" s="11" t="s">
        <v>13</v>
      </c>
      <c r="G353"/>
      <c r="H353" t="s">
        <v>120</v>
      </c>
      <c r="I353" s="68">
        <v>46135.090277777781</v>
      </c>
      <c r="J353" s="68">
        <v>46135.125</v>
      </c>
      <c r="K353" s="11">
        <v>0.83</v>
      </c>
    </row>
    <row r="354" spans="1:11">
      <c r="A354" s="11">
        <v>1300000202</v>
      </c>
      <c r="B354" s="11" t="s">
        <v>58</v>
      </c>
      <c r="C354" s="11" t="s">
        <v>16</v>
      </c>
      <c r="D354" s="12">
        <v>46136</v>
      </c>
      <c r="E354" s="11" t="s">
        <v>13</v>
      </c>
      <c r="G354"/>
      <c r="H354" t="s">
        <v>157</v>
      </c>
      <c r="I354" s="68">
        <v>46135.181250000001</v>
      </c>
      <c r="J354" s="68">
        <v>46135.18472222222</v>
      </c>
      <c r="K354" s="11">
        <v>0.08</v>
      </c>
    </row>
    <row r="355" spans="1:11">
      <c r="A355" s="11">
        <v>1300000203</v>
      </c>
      <c r="B355" s="11" t="s">
        <v>40</v>
      </c>
      <c r="C355" s="11" t="s">
        <v>16</v>
      </c>
      <c r="D355" s="12">
        <v>46136</v>
      </c>
      <c r="E355" s="11" t="s">
        <v>13</v>
      </c>
      <c r="G355"/>
      <c r="H355" t="s">
        <v>141</v>
      </c>
      <c r="I355" s="68">
        <v>46136.315972222219</v>
      </c>
      <c r="J355" s="68">
        <v>46136.326388888891</v>
      </c>
      <c r="K355" s="11">
        <v>0.25</v>
      </c>
    </row>
    <row r="356" spans="1:11">
      <c r="A356" s="11">
        <v>1300000204</v>
      </c>
      <c r="B356" s="11" t="s">
        <v>18</v>
      </c>
      <c r="C356" s="11" t="s">
        <v>12</v>
      </c>
      <c r="D356" s="12">
        <v>46136</v>
      </c>
      <c r="E356" s="11" t="s">
        <v>13</v>
      </c>
      <c r="G356"/>
      <c r="H356" t="s">
        <v>306</v>
      </c>
      <c r="I356" s="68">
        <v>46136.326388888891</v>
      </c>
      <c r="J356" s="68">
        <v>46136.34375</v>
      </c>
      <c r="K356" s="11">
        <v>0.42</v>
      </c>
    </row>
    <row r="357" spans="1:11">
      <c r="A357" s="11">
        <v>1300000205</v>
      </c>
      <c r="B357" s="11" t="s">
        <v>11</v>
      </c>
      <c r="C357" s="11" t="s">
        <v>12</v>
      </c>
      <c r="D357" s="12">
        <v>46136</v>
      </c>
      <c r="E357" s="11" t="s">
        <v>13</v>
      </c>
      <c r="G357"/>
      <c r="H357" t="s">
        <v>306</v>
      </c>
      <c r="I357" s="68">
        <v>46136.326388888891</v>
      </c>
      <c r="J357" s="68">
        <v>46136.34375</v>
      </c>
      <c r="K357" s="11">
        <v>0.42</v>
      </c>
    </row>
    <row r="358" spans="1:11">
      <c r="A358" s="11">
        <v>1300000206</v>
      </c>
      <c r="B358" s="11" t="s">
        <v>61</v>
      </c>
      <c r="C358" s="11" t="s">
        <v>12</v>
      </c>
      <c r="D358" s="12">
        <v>46137</v>
      </c>
      <c r="E358" s="11" t="s">
        <v>13</v>
      </c>
      <c r="G358"/>
      <c r="H358" t="s">
        <v>307</v>
      </c>
      <c r="I358" s="68">
        <v>46137.503472222219</v>
      </c>
      <c r="J358" s="68">
        <v>46137.506944444445</v>
      </c>
      <c r="K358" s="11">
        <v>0.08</v>
      </c>
    </row>
    <row r="359" spans="1:11">
      <c r="A359" s="11">
        <v>1300000207</v>
      </c>
      <c r="B359" s="11" t="s">
        <v>195</v>
      </c>
      <c r="C359" s="11" t="s">
        <v>16</v>
      </c>
      <c r="D359" s="12">
        <v>46137</v>
      </c>
      <c r="E359" s="11" t="s">
        <v>13</v>
      </c>
      <c r="G359"/>
      <c r="H359" t="s">
        <v>308</v>
      </c>
      <c r="I359" s="68">
        <v>46137.517361111109</v>
      </c>
      <c r="J359" s="68">
        <v>46137.555555555555</v>
      </c>
      <c r="K359" s="11">
        <v>0.92</v>
      </c>
    </row>
    <row r="360" spans="1:11">
      <c r="A360" s="11">
        <v>1300000209</v>
      </c>
      <c r="B360" s="11" t="s">
        <v>15</v>
      </c>
      <c r="C360" s="11" t="s">
        <v>16</v>
      </c>
      <c r="D360" s="12">
        <v>46140</v>
      </c>
      <c r="E360" s="11" t="s">
        <v>13</v>
      </c>
      <c r="G360"/>
      <c r="H360" t="s">
        <v>309</v>
      </c>
      <c r="I360" s="68">
        <v>46140.675000000003</v>
      </c>
      <c r="J360" s="68">
        <v>46140.6875</v>
      </c>
      <c r="K360" s="11">
        <v>0.3</v>
      </c>
    </row>
    <row r="361" spans="1:11">
      <c r="A361" s="11">
        <v>1300000210</v>
      </c>
      <c r="B361" s="11" t="s">
        <v>58</v>
      </c>
      <c r="C361" s="11" t="s">
        <v>16</v>
      </c>
      <c r="D361" s="12">
        <v>46141</v>
      </c>
      <c r="E361" s="11" t="s">
        <v>13</v>
      </c>
      <c r="G361"/>
      <c r="H361" t="s">
        <v>310</v>
      </c>
      <c r="I361" s="68">
        <v>46141.550694444442</v>
      </c>
      <c r="J361" s="68">
        <v>46141.556944444441</v>
      </c>
      <c r="K361" s="11">
        <v>0.15</v>
      </c>
    </row>
    <row r="362" spans="1:11">
      <c r="A362" s="11">
        <v>1300000211</v>
      </c>
      <c r="B362" s="11" t="s">
        <v>58</v>
      </c>
      <c r="C362" s="11" t="s">
        <v>16</v>
      </c>
      <c r="D362" s="12">
        <v>46141</v>
      </c>
      <c r="E362" s="11" t="s">
        <v>13</v>
      </c>
      <c r="G362"/>
      <c r="H362" t="s">
        <v>311</v>
      </c>
      <c r="I362" s="68">
        <v>46141.658333333333</v>
      </c>
      <c r="J362" s="68">
        <v>46141.666666666664</v>
      </c>
      <c r="K362" s="11">
        <v>0.2</v>
      </c>
    </row>
    <row r="363" spans="1:11">
      <c r="A363" s="11">
        <v>1300000212</v>
      </c>
      <c r="B363" s="11" t="s">
        <v>145</v>
      </c>
      <c r="C363" s="11" t="s">
        <v>16</v>
      </c>
      <c r="D363" s="12">
        <v>46142</v>
      </c>
      <c r="E363" s="11" t="s">
        <v>13</v>
      </c>
      <c r="G363"/>
      <c r="H363" t="s">
        <v>312</v>
      </c>
      <c r="I363" s="68">
        <v>46141.875</v>
      </c>
      <c r="J363" s="68">
        <v>46141.888888888891</v>
      </c>
      <c r="K363" s="11">
        <v>0.33</v>
      </c>
    </row>
    <row r="364" spans="1:11">
      <c r="A364" s="11">
        <v>1300000213</v>
      </c>
      <c r="B364" s="11" t="s">
        <v>18</v>
      </c>
      <c r="C364" s="11" t="s">
        <v>12</v>
      </c>
      <c r="D364" s="12">
        <v>46142</v>
      </c>
      <c r="E364" s="11" t="s">
        <v>13</v>
      </c>
      <c r="G364"/>
      <c r="H364" t="s">
        <v>313</v>
      </c>
      <c r="I364" s="68">
        <v>46142.322916666664</v>
      </c>
      <c r="J364" s="68">
        <v>46142.332638888889</v>
      </c>
      <c r="K364" s="11">
        <v>0.23</v>
      </c>
    </row>
    <row r="365" spans="1:11">
      <c r="A365" s="11">
        <v>1300000214</v>
      </c>
      <c r="B365" s="11" t="s">
        <v>47</v>
      </c>
      <c r="C365" s="11" t="s">
        <v>12</v>
      </c>
      <c r="D365" s="12">
        <v>46142</v>
      </c>
      <c r="E365" s="11" t="s">
        <v>13</v>
      </c>
      <c r="G365"/>
      <c r="H365" t="s">
        <v>314</v>
      </c>
      <c r="I365" s="68">
        <v>46142.458333333336</v>
      </c>
      <c r="J365" s="68">
        <v>46142.461805555555</v>
      </c>
      <c r="K365" s="11">
        <v>0.08</v>
      </c>
    </row>
    <row r="366" spans="1:11">
      <c r="A366" s="11">
        <v>1300000215</v>
      </c>
      <c r="B366" s="11" t="s">
        <v>95</v>
      </c>
      <c r="C366" s="11" t="s">
        <v>16</v>
      </c>
      <c r="D366" s="12">
        <v>46142</v>
      </c>
      <c r="E366" s="11" t="s">
        <v>13</v>
      </c>
      <c r="G366"/>
      <c r="H366" t="s">
        <v>315</v>
      </c>
      <c r="I366" s="68">
        <v>46142.361111111109</v>
      </c>
      <c r="J366" s="68">
        <v>46142.368055555555</v>
      </c>
      <c r="K366" s="11">
        <v>0.17</v>
      </c>
    </row>
    <row r="367" spans="1:11">
      <c r="A367" s="11">
        <v>1300000216</v>
      </c>
      <c r="B367" s="11" t="s">
        <v>132</v>
      </c>
      <c r="C367" s="11" t="s">
        <v>16</v>
      </c>
      <c r="D367" s="12">
        <v>46142</v>
      </c>
      <c r="E367" s="11" t="s">
        <v>13</v>
      </c>
      <c r="G367"/>
      <c r="H367" t="s">
        <v>316</v>
      </c>
      <c r="I367" s="68">
        <v>46142.572916666664</v>
      </c>
      <c r="J367" s="68">
        <v>46142.579861111109</v>
      </c>
      <c r="K367" s="11">
        <v>0.17</v>
      </c>
    </row>
    <row r="368" spans="1:11">
      <c r="A368" s="11">
        <v>1300000217</v>
      </c>
      <c r="B368" s="11" t="s">
        <v>106</v>
      </c>
      <c r="C368" s="11" t="s">
        <v>16</v>
      </c>
      <c r="D368" s="12">
        <v>46142</v>
      </c>
      <c r="E368" s="11" t="s">
        <v>13</v>
      </c>
      <c r="G368"/>
      <c r="H368" t="s">
        <v>316</v>
      </c>
      <c r="I368" s="68">
        <v>46142.361111111109</v>
      </c>
      <c r="J368" s="68">
        <v>46142.368055555555</v>
      </c>
      <c r="K368" s="11">
        <v>0.17</v>
      </c>
    </row>
    <row r="369" spans="1:11">
      <c r="A369" s="11">
        <v>1300000218</v>
      </c>
      <c r="B369" s="11" t="s">
        <v>95</v>
      </c>
      <c r="C369" s="11" t="s">
        <v>16</v>
      </c>
      <c r="D369" s="12">
        <v>46143</v>
      </c>
      <c r="E369" s="11" t="s">
        <v>13</v>
      </c>
      <c r="G369"/>
      <c r="H369" t="s">
        <v>316</v>
      </c>
      <c r="I369" s="68">
        <v>46143.208333333336</v>
      </c>
      <c r="J369" s="68">
        <v>46143.21875</v>
      </c>
      <c r="K369" s="11">
        <v>0.25</v>
      </c>
    </row>
    <row r="370" spans="1:11">
      <c r="A370" s="11">
        <v>1300000219</v>
      </c>
      <c r="B370" s="11" t="s">
        <v>58</v>
      </c>
      <c r="C370" s="11" t="s">
        <v>16</v>
      </c>
      <c r="D370" s="12">
        <v>46143</v>
      </c>
      <c r="E370" s="11" t="s">
        <v>13</v>
      </c>
      <c r="G370"/>
      <c r="H370" t="s">
        <v>317</v>
      </c>
      <c r="I370" s="68">
        <v>46143.690972222219</v>
      </c>
      <c r="J370" s="68">
        <v>46143.697916666664</v>
      </c>
      <c r="K370" s="11">
        <v>0.17</v>
      </c>
    </row>
    <row r="371" spans="1:11">
      <c r="A371" s="11">
        <v>1300000220</v>
      </c>
      <c r="B371" s="11" t="s">
        <v>145</v>
      </c>
      <c r="C371" s="11" t="s">
        <v>16</v>
      </c>
      <c r="D371" s="12">
        <v>46144</v>
      </c>
      <c r="E371" s="11" t="s">
        <v>13</v>
      </c>
      <c r="G371"/>
      <c r="H371" t="s">
        <v>318</v>
      </c>
      <c r="I371" s="68">
        <v>46144.061111111114</v>
      </c>
      <c r="J371" s="68">
        <v>46144.072916666664</v>
      </c>
      <c r="K371" s="11">
        <v>0.28000000000000003</v>
      </c>
    </row>
    <row r="372" spans="1:11">
      <c r="A372" s="11">
        <v>1300000221</v>
      </c>
      <c r="B372" s="11" t="s">
        <v>58</v>
      </c>
      <c r="C372" s="11" t="s">
        <v>16</v>
      </c>
      <c r="D372" s="12">
        <v>46144</v>
      </c>
      <c r="E372" s="11" t="s">
        <v>13</v>
      </c>
      <c r="G372"/>
      <c r="H372" t="s">
        <v>319</v>
      </c>
      <c r="I372" s="68">
        <v>46144.701388888891</v>
      </c>
      <c r="J372" s="68">
        <v>46144.715277777781</v>
      </c>
      <c r="K372" s="11">
        <v>0.33</v>
      </c>
    </row>
    <row r="373" spans="1:11">
      <c r="A373" s="11">
        <v>1300000222</v>
      </c>
      <c r="B373" s="11" t="s">
        <v>40</v>
      </c>
      <c r="C373" s="11" t="s">
        <v>16</v>
      </c>
      <c r="D373" s="12">
        <v>46144</v>
      </c>
      <c r="E373" s="11" t="s">
        <v>13</v>
      </c>
      <c r="G373"/>
      <c r="H373" t="s">
        <v>317</v>
      </c>
      <c r="I373" s="68">
        <v>46144.958333333336</v>
      </c>
      <c r="J373" s="68">
        <v>46144.96875</v>
      </c>
      <c r="K373" s="11">
        <v>0.25</v>
      </c>
    </row>
    <row r="374" spans="1:11">
      <c r="A374" s="11">
        <v>1300000223</v>
      </c>
      <c r="B374" s="11" t="s">
        <v>15</v>
      </c>
      <c r="C374" s="11" t="s">
        <v>16</v>
      </c>
      <c r="D374" s="12">
        <v>46146</v>
      </c>
      <c r="E374" s="11" t="s">
        <v>13</v>
      </c>
      <c r="G374"/>
      <c r="H374" t="s">
        <v>320</v>
      </c>
      <c r="I374" s="68">
        <v>46146.104166666664</v>
      </c>
      <c r="J374" s="68">
        <v>46146.115972222222</v>
      </c>
      <c r="K374" s="11">
        <v>0.28000000000000003</v>
      </c>
    </row>
    <row r="375" spans="1:11">
      <c r="A375" s="11">
        <v>1300000224</v>
      </c>
      <c r="B375" s="11" t="s">
        <v>195</v>
      </c>
      <c r="C375" s="11" t="s">
        <v>16</v>
      </c>
      <c r="D375" s="12">
        <v>46149</v>
      </c>
      <c r="E375" s="11" t="s">
        <v>13</v>
      </c>
      <c r="G375"/>
      <c r="H375" t="s">
        <v>321</v>
      </c>
      <c r="I375" s="68">
        <v>46149.642361111109</v>
      </c>
      <c r="J375" s="68">
        <v>46149.649305555555</v>
      </c>
      <c r="K375" s="11">
        <v>0.17</v>
      </c>
    </row>
    <row r="376" spans="1:11">
      <c r="A376" s="11">
        <v>1300000225</v>
      </c>
      <c r="B376" s="11" t="s">
        <v>18</v>
      </c>
      <c r="C376" s="11" t="s">
        <v>12</v>
      </c>
      <c r="D376" s="12">
        <v>46150</v>
      </c>
      <c r="E376" s="11" t="s">
        <v>13</v>
      </c>
      <c r="G376"/>
      <c r="H376" t="s">
        <v>322</v>
      </c>
      <c r="I376" s="68">
        <v>46150.681944444441</v>
      </c>
      <c r="J376" s="68">
        <v>46150.685416666667</v>
      </c>
      <c r="K376" s="11">
        <v>0.08</v>
      </c>
    </row>
    <row r="377" spans="1:11">
      <c r="A377" s="11">
        <v>1300000227</v>
      </c>
      <c r="B377" s="11" t="s">
        <v>15</v>
      </c>
      <c r="C377" s="11" t="s">
        <v>16</v>
      </c>
      <c r="D377" s="12">
        <v>46151</v>
      </c>
      <c r="E377" s="11" t="s">
        <v>13</v>
      </c>
      <c r="G377"/>
      <c r="H377" t="s">
        <v>323</v>
      </c>
      <c r="I377" s="68">
        <v>46150.826388888891</v>
      </c>
      <c r="J377" s="68">
        <v>46150.833333333336</v>
      </c>
      <c r="K377" s="11">
        <v>0.17</v>
      </c>
    </row>
    <row r="378" spans="1:11">
      <c r="A378" s="11">
        <v>1300000228</v>
      </c>
      <c r="B378" s="11" t="s">
        <v>18</v>
      </c>
      <c r="C378" s="11" t="s">
        <v>12</v>
      </c>
      <c r="D378" s="12">
        <v>46151</v>
      </c>
      <c r="E378" s="11" t="s">
        <v>13</v>
      </c>
      <c r="G378"/>
      <c r="H378" t="s">
        <v>324</v>
      </c>
      <c r="I378" s="68">
        <v>46151.000219907408</v>
      </c>
      <c r="J378" s="68">
        <v>46151.006944444445</v>
      </c>
      <c r="K378" s="11">
        <v>0.16</v>
      </c>
    </row>
    <row r="379" spans="1:11">
      <c r="A379" s="11">
        <v>1300000229</v>
      </c>
      <c r="B379" s="11" t="s">
        <v>124</v>
      </c>
      <c r="C379" s="11" t="s">
        <v>16</v>
      </c>
      <c r="D379" s="12">
        <v>46151</v>
      </c>
      <c r="E379" s="11" t="s">
        <v>13</v>
      </c>
      <c r="G379"/>
      <c r="H379" t="s">
        <v>325</v>
      </c>
      <c r="I379" s="68">
        <v>46151.155555555553</v>
      </c>
      <c r="J379" s="68">
        <v>46151.166666666664</v>
      </c>
      <c r="K379" s="11">
        <v>0.27</v>
      </c>
    </row>
    <row r="380" spans="1:11">
      <c r="A380" s="11">
        <v>1300000230</v>
      </c>
      <c r="B380" s="11" t="s">
        <v>15</v>
      </c>
      <c r="C380" s="11" t="s">
        <v>16</v>
      </c>
      <c r="D380" s="12">
        <v>46151</v>
      </c>
      <c r="E380" s="11" t="s">
        <v>13</v>
      </c>
      <c r="G380"/>
      <c r="H380" t="s">
        <v>326</v>
      </c>
      <c r="I380" s="68">
        <v>46151.347222222219</v>
      </c>
      <c r="J380" s="68">
        <v>46151.361111111109</v>
      </c>
      <c r="K380" s="11">
        <v>0.33</v>
      </c>
    </row>
    <row r="381" spans="1:11">
      <c r="A381" s="11">
        <v>1300000231</v>
      </c>
      <c r="B381" s="11" t="s">
        <v>61</v>
      </c>
      <c r="C381" s="11" t="s">
        <v>12</v>
      </c>
      <c r="D381" s="12">
        <v>46151</v>
      </c>
      <c r="E381" s="11" t="s">
        <v>13</v>
      </c>
      <c r="G381"/>
      <c r="H381" t="s">
        <v>327</v>
      </c>
      <c r="I381" s="68">
        <v>46151.399305555555</v>
      </c>
      <c r="J381" s="68">
        <v>46151.409722222219</v>
      </c>
      <c r="K381" s="11">
        <v>0.25</v>
      </c>
    </row>
    <row r="382" spans="1:11">
      <c r="A382" s="11">
        <v>1300000232</v>
      </c>
      <c r="B382" s="11" t="s">
        <v>132</v>
      </c>
      <c r="C382" s="11" t="s">
        <v>16</v>
      </c>
      <c r="D382" s="12">
        <v>46151</v>
      </c>
      <c r="E382" s="11" t="s">
        <v>13</v>
      </c>
      <c r="G382"/>
      <c r="H382" t="s">
        <v>177</v>
      </c>
      <c r="I382" s="68">
        <v>46151.739583333336</v>
      </c>
      <c r="J382" s="68">
        <v>46151.75</v>
      </c>
      <c r="K382" s="11">
        <v>0.25</v>
      </c>
    </row>
    <row r="383" spans="1:11">
      <c r="A383" s="11">
        <v>1300000233</v>
      </c>
      <c r="B383" s="11" t="s">
        <v>106</v>
      </c>
      <c r="C383" s="11" t="s">
        <v>16</v>
      </c>
      <c r="D383" s="12">
        <v>46152</v>
      </c>
      <c r="E383" s="11" t="s">
        <v>13</v>
      </c>
      <c r="G383"/>
      <c r="H383" t="s">
        <v>328</v>
      </c>
      <c r="I383" s="68">
        <v>46151.996782407405</v>
      </c>
      <c r="J383" s="68">
        <v>46152.003483796296</v>
      </c>
      <c r="K383" s="11">
        <v>0.16</v>
      </c>
    </row>
    <row r="384" spans="1:11">
      <c r="A384" s="11">
        <v>1300000234</v>
      </c>
      <c r="B384" s="11" t="s">
        <v>106</v>
      </c>
      <c r="C384" s="11" t="s">
        <v>16</v>
      </c>
      <c r="D384" s="12">
        <v>46152</v>
      </c>
      <c r="E384" s="11" t="s">
        <v>13</v>
      </c>
      <c r="G384"/>
      <c r="H384" t="s">
        <v>323</v>
      </c>
      <c r="I384" s="68">
        <v>46152.159872685188</v>
      </c>
      <c r="J384" s="68">
        <v>46152.168217592596</v>
      </c>
      <c r="K384" s="11">
        <v>0.2</v>
      </c>
    </row>
    <row r="385" spans="1:11">
      <c r="A385" s="11">
        <v>1300000235</v>
      </c>
      <c r="B385" s="11" t="s">
        <v>18</v>
      </c>
      <c r="C385" s="11" t="s">
        <v>12</v>
      </c>
      <c r="D385" s="12">
        <v>46152</v>
      </c>
      <c r="E385" s="11" t="s">
        <v>13</v>
      </c>
      <c r="G385"/>
      <c r="H385" t="s">
        <v>329</v>
      </c>
      <c r="I385" s="68">
        <v>46152.054120370369</v>
      </c>
      <c r="J385" s="68">
        <v>46152.061701388891</v>
      </c>
      <c r="K385" s="11">
        <v>0.18</v>
      </c>
    </row>
    <row r="386" spans="1:11">
      <c r="A386" s="11">
        <v>1300000236</v>
      </c>
      <c r="B386" s="11" t="s">
        <v>15</v>
      </c>
      <c r="C386" s="11" t="s">
        <v>16</v>
      </c>
      <c r="D386" s="12">
        <v>46152</v>
      </c>
      <c r="E386" s="11" t="s">
        <v>13</v>
      </c>
      <c r="G386"/>
      <c r="H386" t="s">
        <v>330</v>
      </c>
      <c r="I386" s="68">
        <v>46152.27480324074</v>
      </c>
      <c r="J386" s="68">
        <v>46152.288657407407</v>
      </c>
      <c r="K386" s="11">
        <v>0.33</v>
      </c>
    </row>
    <row r="387" spans="1:11">
      <c r="A387" s="11">
        <v>1300000239</v>
      </c>
      <c r="B387" s="11" t="s">
        <v>40</v>
      </c>
      <c r="C387" s="11" t="s">
        <v>16</v>
      </c>
      <c r="D387" s="12">
        <v>46154</v>
      </c>
      <c r="E387" s="11" t="s">
        <v>13</v>
      </c>
      <c r="G387"/>
      <c r="H387" t="s">
        <v>331</v>
      </c>
      <c r="I387" s="68">
        <v>46154.568749999999</v>
      </c>
      <c r="J387" s="68">
        <v>46154.576388888891</v>
      </c>
      <c r="K387" s="11">
        <v>0.18</v>
      </c>
    </row>
    <row r="388" spans="1:11">
      <c r="A388" s="11">
        <v>1300000240</v>
      </c>
      <c r="B388" s="11" t="s">
        <v>51</v>
      </c>
      <c r="C388" s="11" t="s">
        <v>16</v>
      </c>
      <c r="D388" s="12">
        <v>46154</v>
      </c>
      <c r="E388" s="11" t="s">
        <v>13</v>
      </c>
      <c r="G388"/>
      <c r="H388" t="s">
        <v>174</v>
      </c>
      <c r="I388" s="68">
        <v>46154.486805555556</v>
      </c>
      <c r="J388" s="68">
        <v>46154.494444444441</v>
      </c>
      <c r="K388" s="11">
        <v>0.18</v>
      </c>
    </row>
    <row r="389" spans="1:11">
      <c r="A389" s="11">
        <v>1300000244</v>
      </c>
      <c r="B389" s="11" t="s">
        <v>79</v>
      </c>
      <c r="C389" s="11" t="s">
        <v>16</v>
      </c>
      <c r="D389" s="12">
        <v>46156</v>
      </c>
      <c r="E389" s="11" t="s">
        <v>13</v>
      </c>
      <c r="G389"/>
      <c r="H389" t="s">
        <v>180</v>
      </c>
      <c r="I389" s="68">
        <v>46156.576921296299</v>
      </c>
      <c r="J389" s="68">
        <v>46156.580254629633</v>
      </c>
      <c r="K389" s="11">
        <v>0.08</v>
      </c>
    </row>
    <row r="390" spans="1:11">
      <c r="A390" s="11">
        <v>1300000245</v>
      </c>
      <c r="B390" s="11" t="s">
        <v>178</v>
      </c>
      <c r="C390" s="11" t="s">
        <v>16</v>
      </c>
      <c r="D390" s="12">
        <v>46156</v>
      </c>
      <c r="E390" s="11" t="s">
        <v>13</v>
      </c>
      <c r="G390"/>
      <c r="H390" t="s">
        <v>332</v>
      </c>
      <c r="I390" s="68">
        <v>46156.577847222223</v>
      </c>
      <c r="J390" s="68">
        <v>46156.592361111114</v>
      </c>
      <c r="K390" s="11">
        <v>0.35</v>
      </c>
    </row>
    <row r="391" spans="1:11">
      <c r="A391" s="11">
        <v>1300000246</v>
      </c>
      <c r="B391" s="11" t="s">
        <v>132</v>
      </c>
      <c r="C391" s="11" t="s">
        <v>16</v>
      </c>
      <c r="D391" s="12">
        <v>46157</v>
      </c>
      <c r="E391" s="11" t="s">
        <v>13</v>
      </c>
      <c r="G391"/>
      <c r="H391" t="s">
        <v>333</v>
      </c>
      <c r="I391" s="68">
        <v>46157.399513888886</v>
      </c>
      <c r="J391" s="68">
        <v>46157.409861111111</v>
      </c>
      <c r="K391" s="11">
        <v>0.25</v>
      </c>
    </row>
    <row r="392" spans="1:11">
      <c r="A392" s="11">
        <v>1300000247</v>
      </c>
      <c r="B392" s="11" t="s">
        <v>40</v>
      </c>
      <c r="C392" s="11" t="s">
        <v>16</v>
      </c>
      <c r="D392" s="12">
        <v>46158</v>
      </c>
      <c r="E392" s="11" t="s">
        <v>13</v>
      </c>
      <c r="G392"/>
      <c r="H392" t="s">
        <v>334</v>
      </c>
      <c r="I392" s="68">
        <v>46158.105555555558</v>
      </c>
      <c r="J392" s="68">
        <v>46158.10833333333</v>
      </c>
      <c r="K392" s="11">
        <v>7.0000000000000007E-2</v>
      </c>
    </row>
    <row r="393" spans="1:11">
      <c r="A393" s="11">
        <v>1300000248</v>
      </c>
      <c r="B393" s="11" t="s">
        <v>93</v>
      </c>
      <c r="C393" s="11" t="s">
        <v>16</v>
      </c>
      <c r="D393" s="12">
        <v>46158</v>
      </c>
      <c r="E393" s="11" t="s">
        <v>13</v>
      </c>
      <c r="G393"/>
      <c r="H393" t="s">
        <v>186</v>
      </c>
      <c r="I393" s="68">
        <v>46158.354166666664</v>
      </c>
      <c r="J393" s="68">
        <v>46158.361111111109</v>
      </c>
      <c r="K393" s="11">
        <v>0.17</v>
      </c>
    </row>
    <row r="394" spans="1:11">
      <c r="A394" s="11">
        <v>1300000249</v>
      </c>
      <c r="B394" s="11" t="s">
        <v>61</v>
      </c>
      <c r="C394" s="11" t="s">
        <v>12</v>
      </c>
      <c r="D394" s="12">
        <v>46158</v>
      </c>
      <c r="E394" s="11" t="s">
        <v>13</v>
      </c>
      <c r="G394"/>
      <c r="H394" t="s">
        <v>172</v>
      </c>
      <c r="I394" s="68">
        <v>46158.680555555555</v>
      </c>
      <c r="J394" s="68">
        <v>46158.684027777781</v>
      </c>
      <c r="K394" s="11">
        <v>0.08</v>
      </c>
    </row>
    <row r="395" spans="1:11">
      <c r="A395" s="11">
        <v>1300000250</v>
      </c>
      <c r="B395" s="11" t="s">
        <v>97</v>
      </c>
      <c r="C395" s="11" t="s">
        <v>16</v>
      </c>
      <c r="D395" s="12">
        <v>46158</v>
      </c>
      <c r="E395" s="11" t="s">
        <v>13</v>
      </c>
      <c r="G395"/>
      <c r="H395" t="s">
        <v>326</v>
      </c>
      <c r="I395" s="68">
        <v>46158.479166666664</v>
      </c>
      <c r="J395" s="68">
        <v>46158.493055555555</v>
      </c>
      <c r="K395" s="11">
        <v>0.33</v>
      </c>
    </row>
    <row r="396" spans="1:11">
      <c r="A396" s="11">
        <v>1300000251</v>
      </c>
      <c r="B396" s="11" t="s">
        <v>20</v>
      </c>
      <c r="C396" s="11" t="s">
        <v>16</v>
      </c>
      <c r="D396" s="12">
        <v>46160</v>
      </c>
      <c r="E396" s="11" t="s">
        <v>13</v>
      </c>
      <c r="G396"/>
      <c r="H396" t="s">
        <v>330</v>
      </c>
      <c r="I396" s="68">
        <v>46159.828125</v>
      </c>
      <c r="J396" s="68">
        <v>46159.830289351848</v>
      </c>
      <c r="K396" s="11">
        <v>0.05</v>
      </c>
    </row>
    <row r="397" spans="1:11">
      <c r="A397" s="11">
        <v>1300000252</v>
      </c>
      <c r="B397" s="11" t="s">
        <v>61</v>
      </c>
      <c r="C397" s="11" t="s">
        <v>12</v>
      </c>
      <c r="D397" s="12">
        <v>46160</v>
      </c>
      <c r="E397" s="11" t="s">
        <v>13</v>
      </c>
      <c r="G397"/>
      <c r="H397" t="s">
        <v>335</v>
      </c>
      <c r="I397" s="68">
        <v>46160.041886574072</v>
      </c>
      <c r="J397" s="68">
        <v>46160.059340277781</v>
      </c>
      <c r="K397" s="11">
        <v>0.42</v>
      </c>
    </row>
    <row r="398" spans="1:11">
      <c r="A398" s="11">
        <v>1300000253</v>
      </c>
      <c r="B398" s="11" t="s">
        <v>11</v>
      </c>
      <c r="C398" s="11" t="s">
        <v>12</v>
      </c>
      <c r="D398" s="12">
        <v>46160</v>
      </c>
      <c r="E398" s="11" t="s">
        <v>13</v>
      </c>
      <c r="G398"/>
      <c r="H398" t="s">
        <v>119</v>
      </c>
      <c r="I398" s="68">
        <v>46160.319444444445</v>
      </c>
      <c r="J398" s="68">
        <v>46160.326388888891</v>
      </c>
      <c r="K398" s="11">
        <v>0.17</v>
      </c>
    </row>
    <row r="399" spans="1:11">
      <c r="A399" s="11">
        <v>1300000254</v>
      </c>
      <c r="B399" s="11" t="s">
        <v>20</v>
      </c>
      <c r="C399" s="11" t="s">
        <v>16</v>
      </c>
      <c r="D399" s="12">
        <v>46160</v>
      </c>
      <c r="E399" s="11" t="s">
        <v>13</v>
      </c>
      <c r="G399"/>
      <c r="H399" t="s">
        <v>336</v>
      </c>
      <c r="I399" s="68">
        <v>46160.965277777781</v>
      </c>
      <c r="J399" s="68">
        <v>46160.979166666664</v>
      </c>
      <c r="K399" s="11">
        <v>0.33</v>
      </c>
    </row>
    <row r="400" spans="1:11">
      <c r="A400" s="11">
        <v>1300000255</v>
      </c>
      <c r="B400" s="11" t="s">
        <v>99</v>
      </c>
      <c r="C400" s="11" t="s">
        <v>16</v>
      </c>
      <c r="D400" s="12">
        <v>46161</v>
      </c>
      <c r="E400" s="11" t="s">
        <v>13</v>
      </c>
      <c r="G400"/>
      <c r="H400" t="s">
        <v>123</v>
      </c>
      <c r="I400" s="68">
        <v>46161.461805555555</v>
      </c>
      <c r="J400" s="68">
        <v>46161.472222222219</v>
      </c>
      <c r="K400" s="11">
        <v>0.25</v>
      </c>
    </row>
    <row r="401" spans="1:11">
      <c r="A401" s="11">
        <v>1300000256</v>
      </c>
      <c r="B401" s="11" t="s">
        <v>114</v>
      </c>
      <c r="C401" s="11" t="s">
        <v>16</v>
      </c>
      <c r="D401" s="12">
        <v>46161</v>
      </c>
      <c r="E401" s="11" t="s">
        <v>13</v>
      </c>
      <c r="G401"/>
      <c r="H401" t="s">
        <v>337</v>
      </c>
      <c r="I401" s="68">
        <v>46161.520833333336</v>
      </c>
      <c r="J401" s="68">
        <v>46161.527777777781</v>
      </c>
      <c r="K401" s="11">
        <v>0.17</v>
      </c>
    </row>
    <row r="402" spans="1:11">
      <c r="A402" s="11">
        <v>1300000258</v>
      </c>
      <c r="B402" s="11" t="s">
        <v>40</v>
      </c>
      <c r="C402" s="11" t="s">
        <v>16</v>
      </c>
      <c r="D402" s="12">
        <v>46162</v>
      </c>
      <c r="E402" s="11" t="s">
        <v>13</v>
      </c>
      <c r="G402"/>
      <c r="H402" t="s">
        <v>338</v>
      </c>
      <c r="I402" s="68">
        <v>46162.701388888891</v>
      </c>
      <c r="J402" s="68">
        <v>46162.708333333336</v>
      </c>
      <c r="K402" s="11">
        <v>0.17</v>
      </c>
    </row>
    <row r="403" spans="1:11">
      <c r="A403" s="11">
        <v>1300000259</v>
      </c>
      <c r="B403" s="11" t="s">
        <v>15</v>
      </c>
      <c r="C403" s="11" t="s">
        <v>16</v>
      </c>
      <c r="D403" s="12">
        <v>46163</v>
      </c>
      <c r="E403" s="11" t="s">
        <v>13</v>
      </c>
      <c r="G403"/>
      <c r="H403" t="s">
        <v>339</v>
      </c>
      <c r="I403" s="68">
        <v>46162.208344907405</v>
      </c>
      <c r="J403" s="68">
        <v>46162.215277777781</v>
      </c>
      <c r="K403" s="11">
        <v>0.17</v>
      </c>
    </row>
    <row r="404" spans="1:11">
      <c r="A404" s="11">
        <v>1300000260</v>
      </c>
      <c r="B404" s="11" t="s">
        <v>27</v>
      </c>
      <c r="C404" s="11" t="s">
        <v>12</v>
      </c>
      <c r="D404" s="12">
        <v>46165</v>
      </c>
      <c r="E404" s="11" t="s">
        <v>13</v>
      </c>
      <c r="G404"/>
      <c r="H404" t="s">
        <v>340</v>
      </c>
      <c r="I404" s="68">
        <v>46165.688090277778</v>
      </c>
      <c r="J404" s="68">
        <v>46165.698287037034</v>
      </c>
      <c r="K404" s="11">
        <v>0.24</v>
      </c>
    </row>
    <row r="405" spans="1:11">
      <c r="A405" s="11">
        <v>1300000261</v>
      </c>
      <c r="B405" s="11" t="s">
        <v>27</v>
      </c>
      <c r="C405" s="11" t="s">
        <v>12</v>
      </c>
      <c r="D405" s="12">
        <v>46165</v>
      </c>
      <c r="E405" s="11" t="s">
        <v>13</v>
      </c>
      <c r="G405"/>
      <c r="H405" t="s">
        <v>341</v>
      </c>
      <c r="I405" s="68">
        <v>46165.757627314815</v>
      </c>
      <c r="J405" s="68">
        <v>46165.771307870367</v>
      </c>
      <c r="K405" s="11">
        <v>0.33</v>
      </c>
    </row>
    <row r="406" spans="1:11">
      <c r="A406" s="11">
        <v>1300000262</v>
      </c>
      <c r="B406" s="11" t="s">
        <v>18</v>
      </c>
      <c r="C406" s="11" t="s">
        <v>12</v>
      </c>
      <c r="D406" s="12">
        <v>46166</v>
      </c>
      <c r="E406" s="11" t="s">
        <v>13</v>
      </c>
      <c r="G406"/>
      <c r="H406" t="s">
        <v>342</v>
      </c>
      <c r="I406" s="68">
        <v>46166.131944444445</v>
      </c>
      <c r="J406" s="68">
        <v>46166.136111111111</v>
      </c>
      <c r="K406" s="11">
        <v>0.1</v>
      </c>
    </row>
    <row r="407" spans="1:11">
      <c r="A407" s="11">
        <v>1300000263</v>
      </c>
      <c r="B407" s="11" t="s">
        <v>11</v>
      </c>
      <c r="C407" s="11" t="s">
        <v>12</v>
      </c>
      <c r="D407" s="12">
        <v>46166</v>
      </c>
      <c r="E407" s="11" t="s">
        <v>13</v>
      </c>
      <c r="G407"/>
      <c r="H407" t="s">
        <v>175</v>
      </c>
      <c r="I407" s="68">
        <v>46166.430555555555</v>
      </c>
      <c r="J407" s="68">
        <v>46166.434027777781</v>
      </c>
      <c r="K407" s="11">
        <v>0.08</v>
      </c>
    </row>
    <row r="408" spans="1:11">
      <c r="A408" s="11">
        <v>1300000264</v>
      </c>
      <c r="B408" s="11" t="s">
        <v>40</v>
      </c>
      <c r="C408" s="11" t="s">
        <v>16</v>
      </c>
      <c r="D408" s="12">
        <v>46167</v>
      </c>
      <c r="E408" s="11" t="s">
        <v>13</v>
      </c>
      <c r="G408"/>
      <c r="H408" t="s">
        <v>343</v>
      </c>
      <c r="I408" s="68">
        <v>46167.673611111109</v>
      </c>
      <c r="J408" s="68">
        <v>46167.694444444445</v>
      </c>
      <c r="K408" s="11">
        <v>0.5</v>
      </c>
    </row>
    <row r="409" spans="1:11">
      <c r="A409" s="11">
        <v>1300000265</v>
      </c>
      <c r="B409" s="11" t="s">
        <v>344</v>
      </c>
      <c r="C409" s="11" t="s">
        <v>16</v>
      </c>
      <c r="D409" s="12">
        <v>46170</v>
      </c>
      <c r="E409" s="11" t="s">
        <v>13</v>
      </c>
      <c r="G409"/>
      <c r="H409" t="s">
        <v>345</v>
      </c>
      <c r="I409" s="68">
        <v>46168.63517361111</v>
      </c>
      <c r="J409" s="68">
        <v>46168.641504629632</v>
      </c>
      <c r="K409" s="11">
        <v>0.15</v>
      </c>
    </row>
    <row r="410" spans="1:11">
      <c r="A410" s="11">
        <v>1300000266</v>
      </c>
      <c r="B410" s="11" t="s">
        <v>11</v>
      </c>
      <c r="C410" s="11" t="s">
        <v>12</v>
      </c>
      <c r="D410" s="12">
        <v>46172</v>
      </c>
      <c r="E410" s="11" t="s">
        <v>13</v>
      </c>
      <c r="G410"/>
      <c r="H410" t="s">
        <v>346</v>
      </c>
      <c r="I410" s="68">
        <v>46172.565057870372</v>
      </c>
      <c r="J410" s="68">
        <v>46172.570370370369</v>
      </c>
      <c r="K410" s="11">
        <v>0.13</v>
      </c>
    </row>
    <row r="411" spans="1:11">
      <c r="A411" s="11">
        <v>1300000267</v>
      </c>
      <c r="B411" s="11" t="s">
        <v>18</v>
      </c>
      <c r="C411" s="11" t="s">
        <v>12</v>
      </c>
      <c r="D411" s="12">
        <v>46173</v>
      </c>
      <c r="E411" s="11" t="s">
        <v>13</v>
      </c>
      <c r="G411"/>
      <c r="H411" t="s">
        <v>347</v>
      </c>
      <c r="I411" s="68">
        <v>46172.791666666664</v>
      </c>
      <c r="J411" s="68">
        <v>46172.800694444442</v>
      </c>
      <c r="K411" s="11">
        <v>0.22</v>
      </c>
    </row>
    <row r="412" spans="1:11">
      <c r="A412" s="11">
        <v>1300000268</v>
      </c>
      <c r="B412" s="11" t="s">
        <v>56</v>
      </c>
      <c r="C412" s="11" t="s">
        <v>12</v>
      </c>
      <c r="D412" s="12">
        <v>46173</v>
      </c>
      <c r="E412" s="11" t="s">
        <v>13</v>
      </c>
      <c r="G412"/>
      <c r="H412" t="s">
        <v>348</v>
      </c>
      <c r="I412" s="68">
        <v>46172.920138888891</v>
      </c>
      <c r="J412" s="68">
        <v>46172.927083333336</v>
      </c>
      <c r="K412" s="11">
        <v>0.17</v>
      </c>
    </row>
    <row r="413" spans="1:11">
      <c r="A413" s="11">
        <v>1300000269</v>
      </c>
      <c r="B413" s="11" t="s">
        <v>114</v>
      </c>
      <c r="C413" s="11" t="s">
        <v>16</v>
      </c>
      <c r="D413" s="12">
        <v>46173</v>
      </c>
      <c r="E413" s="11" t="s">
        <v>13</v>
      </c>
      <c r="G413"/>
      <c r="H413" t="s">
        <v>349</v>
      </c>
      <c r="I413" s="68">
        <v>46172.881944444445</v>
      </c>
      <c r="J413" s="68">
        <v>46172.888888888891</v>
      </c>
      <c r="K413" s="11">
        <v>0.17</v>
      </c>
    </row>
    <row r="414" spans="1:11">
      <c r="A414" s="11">
        <v>1300000270</v>
      </c>
      <c r="B414" s="11" t="s">
        <v>350</v>
      </c>
      <c r="C414" s="11" t="s">
        <v>16</v>
      </c>
      <c r="D414" s="12">
        <v>46174</v>
      </c>
      <c r="E414" s="11" t="s">
        <v>13</v>
      </c>
      <c r="G414"/>
      <c r="H414" t="s">
        <v>351</v>
      </c>
      <c r="I414" s="68">
        <v>46140.686249999999</v>
      </c>
      <c r="J414" s="68">
        <v>46140.708333333336</v>
      </c>
      <c r="K414" s="11">
        <v>0.53</v>
      </c>
    </row>
    <row r="415" spans="1:11">
      <c r="A415" s="11">
        <v>1300000271</v>
      </c>
      <c r="B415" s="11" t="s">
        <v>40</v>
      </c>
      <c r="C415" s="11" t="s">
        <v>16</v>
      </c>
      <c r="D415" s="12">
        <v>46177</v>
      </c>
      <c r="E415" s="11" t="s">
        <v>13</v>
      </c>
      <c r="G415"/>
      <c r="H415" t="s">
        <v>352</v>
      </c>
      <c r="I415" s="68">
        <v>46177.673611111109</v>
      </c>
      <c r="J415" s="68">
        <v>46177.684027777781</v>
      </c>
      <c r="K415" s="11">
        <v>0.25</v>
      </c>
    </row>
    <row r="416" spans="1:11">
      <c r="A416" s="11">
        <v>1300000272</v>
      </c>
      <c r="B416" s="11" t="s">
        <v>99</v>
      </c>
      <c r="C416" s="11" t="s">
        <v>16</v>
      </c>
      <c r="D416" s="12">
        <v>46178</v>
      </c>
      <c r="E416" s="11" t="s">
        <v>13</v>
      </c>
      <c r="G416"/>
      <c r="H416" t="s">
        <v>172</v>
      </c>
      <c r="I416" s="68">
        <v>46177.892361111109</v>
      </c>
      <c r="J416" s="68">
        <v>46177.899305555555</v>
      </c>
      <c r="K416" s="11">
        <v>0.17</v>
      </c>
    </row>
    <row r="417" spans="1:11">
      <c r="A417" s="11">
        <v>1300000273</v>
      </c>
      <c r="B417" s="11" t="s">
        <v>54</v>
      </c>
      <c r="C417" s="11" t="s">
        <v>12</v>
      </c>
      <c r="D417" s="12">
        <v>46179</v>
      </c>
      <c r="E417" s="11" t="s">
        <v>13</v>
      </c>
      <c r="G417"/>
      <c r="H417" t="s">
        <v>353</v>
      </c>
      <c r="I417" s="68">
        <v>46179.111111111109</v>
      </c>
      <c r="J417" s="68">
        <v>46179.121527777781</v>
      </c>
      <c r="K417" s="11">
        <v>0.25</v>
      </c>
    </row>
    <row r="418" spans="1:11">
      <c r="A418" s="11">
        <v>1300000274</v>
      </c>
      <c r="B418" s="11" t="s">
        <v>97</v>
      </c>
      <c r="C418" s="11" t="s">
        <v>16</v>
      </c>
      <c r="D418" s="12">
        <v>46179</v>
      </c>
      <c r="E418" s="11" t="s">
        <v>13</v>
      </c>
      <c r="G418"/>
      <c r="H418" t="s">
        <v>354</v>
      </c>
      <c r="I418" s="68">
        <v>46179.055555555555</v>
      </c>
      <c r="J418" s="68">
        <v>46179.0625</v>
      </c>
      <c r="K418" s="11">
        <v>0.17</v>
      </c>
    </row>
    <row r="419" spans="1:11">
      <c r="A419" s="11">
        <v>1300000275</v>
      </c>
      <c r="B419" s="11" t="s">
        <v>54</v>
      </c>
      <c r="C419" s="11" t="s">
        <v>12</v>
      </c>
      <c r="D419" s="12">
        <v>46179</v>
      </c>
      <c r="E419" s="11" t="s">
        <v>13</v>
      </c>
      <c r="G419"/>
      <c r="H419" t="s">
        <v>355</v>
      </c>
      <c r="I419" s="68">
        <v>46179.111111111109</v>
      </c>
      <c r="J419" s="68">
        <v>46179.121527777781</v>
      </c>
      <c r="K419" s="11">
        <v>0.25</v>
      </c>
    </row>
    <row r="420" spans="1:11">
      <c r="A420" s="11">
        <v>1300000277</v>
      </c>
      <c r="B420" s="11" t="s">
        <v>132</v>
      </c>
      <c r="C420" s="11" t="s">
        <v>16</v>
      </c>
      <c r="D420" s="12">
        <v>46179</v>
      </c>
      <c r="E420" s="11" t="s">
        <v>13</v>
      </c>
      <c r="G420"/>
      <c r="H420" t="s">
        <v>356</v>
      </c>
      <c r="I420" s="68">
        <v>46178.180173611108</v>
      </c>
      <c r="J420" s="68">
        <v>46178.187638888892</v>
      </c>
      <c r="K420" s="11">
        <v>0.18</v>
      </c>
    </row>
    <row r="421" spans="1:11">
      <c r="A421" s="11">
        <v>1300000278</v>
      </c>
      <c r="B421" s="11" t="s">
        <v>40</v>
      </c>
      <c r="C421" s="11" t="s">
        <v>16</v>
      </c>
      <c r="D421" s="12">
        <v>46179</v>
      </c>
      <c r="E421" s="11" t="s">
        <v>13</v>
      </c>
      <c r="G421"/>
      <c r="H421" t="s">
        <v>357</v>
      </c>
      <c r="I421" s="68">
        <v>46178.271319444444</v>
      </c>
      <c r="J421" s="68">
        <v>46178.278321759259</v>
      </c>
      <c r="K421" s="11">
        <v>0.17</v>
      </c>
    </row>
    <row r="422" spans="1:11">
      <c r="A422" s="11">
        <v>1300000279</v>
      </c>
      <c r="B422" s="11" t="s">
        <v>27</v>
      </c>
      <c r="C422" s="11" t="s">
        <v>12</v>
      </c>
      <c r="D422" s="12">
        <v>46179</v>
      </c>
      <c r="E422" s="11" t="s">
        <v>13</v>
      </c>
      <c r="G422"/>
      <c r="H422" t="s">
        <v>358</v>
      </c>
      <c r="I422" s="68">
        <v>46178.260567129626</v>
      </c>
      <c r="J422" s="68">
        <v>46178.266423611109</v>
      </c>
      <c r="K422" s="11">
        <v>0.14000000000000001</v>
      </c>
    </row>
    <row r="423" spans="1:11">
      <c r="A423" s="11">
        <v>1300000280</v>
      </c>
      <c r="B423" s="11" t="s">
        <v>18</v>
      </c>
      <c r="C423" s="11" t="s">
        <v>12</v>
      </c>
      <c r="D423" s="12">
        <v>46179</v>
      </c>
      <c r="E423" s="11" t="s">
        <v>13</v>
      </c>
      <c r="G423"/>
      <c r="H423" t="s">
        <v>358</v>
      </c>
      <c r="I423" s="68">
        <v>46178.194988425923</v>
      </c>
      <c r="J423" s="68">
        <v>46178.201863425929</v>
      </c>
      <c r="K423" s="11">
        <v>0.16</v>
      </c>
    </row>
    <row r="424" spans="1:11">
      <c r="A424" s="11">
        <v>1300000281</v>
      </c>
      <c r="B424" s="11" t="s">
        <v>27</v>
      </c>
      <c r="C424" s="11" t="s">
        <v>12</v>
      </c>
      <c r="D424" s="12">
        <v>46179</v>
      </c>
      <c r="E424" s="11" t="s">
        <v>13</v>
      </c>
      <c r="G424"/>
      <c r="H424" t="s">
        <v>359</v>
      </c>
      <c r="I424" s="68">
        <v>46178.257534722223</v>
      </c>
      <c r="J424" s="68">
        <v>46178.260439814818</v>
      </c>
      <c r="K424" s="11">
        <v>7.0000000000000007E-2</v>
      </c>
    </row>
    <row r="425" spans="1:11">
      <c r="A425" s="11">
        <v>1300000282</v>
      </c>
      <c r="B425" s="11" t="s">
        <v>132</v>
      </c>
      <c r="C425" s="11" t="s">
        <v>16</v>
      </c>
      <c r="D425" s="12">
        <v>46179</v>
      </c>
      <c r="E425" s="11" t="s">
        <v>13</v>
      </c>
      <c r="G425"/>
      <c r="H425" t="s">
        <v>360</v>
      </c>
      <c r="I425" s="68">
        <v>46179.302083333336</v>
      </c>
      <c r="J425" s="68">
        <v>46179.307638888888</v>
      </c>
      <c r="K425" s="11">
        <v>0.13</v>
      </c>
    </row>
    <row r="426" spans="1:11">
      <c r="A426" s="11">
        <v>1300000283</v>
      </c>
      <c r="B426" s="11" t="s">
        <v>61</v>
      </c>
      <c r="C426" s="11" t="s">
        <v>12</v>
      </c>
      <c r="D426" s="12">
        <v>46179</v>
      </c>
      <c r="E426" s="11" t="s">
        <v>13</v>
      </c>
      <c r="G426"/>
      <c r="H426" t="s">
        <v>361</v>
      </c>
      <c r="I426" s="68">
        <v>46179.430555555555</v>
      </c>
      <c r="J426" s="68">
        <v>46179.436111111114</v>
      </c>
      <c r="K426" s="11">
        <v>0.13</v>
      </c>
    </row>
    <row r="427" spans="1:11">
      <c r="A427" s="11">
        <v>1300000285</v>
      </c>
      <c r="B427" s="11" t="s">
        <v>362</v>
      </c>
      <c r="C427" s="11" t="s">
        <v>25</v>
      </c>
      <c r="D427" s="12">
        <v>46182</v>
      </c>
      <c r="E427" s="11" t="s">
        <v>13</v>
      </c>
      <c r="G427"/>
      <c r="H427" t="s">
        <v>363</v>
      </c>
      <c r="I427" s="68">
        <v>46181.708333333336</v>
      </c>
      <c r="J427" s="68">
        <v>46181.729166666664</v>
      </c>
      <c r="K427" s="11">
        <v>0.5</v>
      </c>
    </row>
    <row r="428" spans="1:11">
      <c r="A428" s="11">
        <v>1300000287</v>
      </c>
      <c r="B428" s="11" t="s">
        <v>364</v>
      </c>
      <c r="C428" s="11" t="s">
        <v>25</v>
      </c>
      <c r="D428" s="12">
        <v>46186</v>
      </c>
      <c r="E428" s="11" t="s">
        <v>13</v>
      </c>
      <c r="G428"/>
      <c r="H428" t="s">
        <v>365</v>
      </c>
      <c r="I428" s="68">
        <v>46186.430555555555</v>
      </c>
      <c r="J428" s="68">
        <v>46186.435416666667</v>
      </c>
      <c r="K428" s="11">
        <v>0.12</v>
      </c>
    </row>
    <row r="429" spans="1:11">
      <c r="A429" s="11">
        <v>1300000288</v>
      </c>
      <c r="B429" s="11" t="s">
        <v>132</v>
      </c>
      <c r="C429" s="11" t="s">
        <v>16</v>
      </c>
      <c r="D429" s="12">
        <v>46188</v>
      </c>
      <c r="E429" s="11" t="s">
        <v>13</v>
      </c>
      <c r="G429"/>
      <c r="H429" t="s">
        <v>366</v>
      </c>
      <c r="I429" s="68">
        <v>46188.166666666664</v>
      </c>
      <c r="J429" s="68">
        <v>46188.180555555555</v>
      </c>
      <c r="K429" s="11">
        <v>0.33</v>
      </c>
    </row>
    <row r="430" spans="1:11">
      <c r="A430" s="11">
        <v>1300000289</v>
      </c>
      <c r="B430" s="11" t="s">
        <v>79</v>
      </c>
      <c r="C430" s="11" t="s">
        <v>16</v>
      </c>
      <c r="D430" s="12">
        <v>46190</v>
      </c>
      <c r="E430" s="11" t="s">
        <v>13</v>
      </c>
      <c r="G430"/>
      <c r="H430" t="s">
        <v>367</v>
      </c>
      <c r="I430" s="68">
        <v>46189.392361111109</v>
      </c>
      <c r="J430" s="68">
        <v>46189.399305555555</v>
      </c>
      <c r="K430" s="11">
        <v>0.17</v>
      </c>
    </row>
    <row r="431" spans="1:11">
      <c r="A431" s="11">
        <v>1300000290</v>
      </c>
      <c r="B431" s="11" t="s">
        <v>90</v>
      </c>
      <c r="C431" s="11" t="s">
        <v>16</v>
      </c>
      <c r="D431" s="12">
        <v>46192</v>
      </c>
      <c r="E431" s="11" t="s">
        <v>13</v>
      </c>
      <c r="G431"/>
      <c r="H431" t="s">
        <v>368</v>
      </c>
      <c r="I431" s="68">
        <v>46191.913553240738</v>
      </c>
      <c r="J431" s="68">
        <v>46191.916967592595</v>
      </c>
      <c r="K431" s="11">
        <v>0.08</v>
      </c>
    </row>
    <row r="432" spans="1:11">
      <c r="A432" s="11">
        <v>1300000292</v>
      </c>
      <c r="B432" s="11" t="s">
        <v>369</v>
      </c>
      <c r="C432" s="11" t="s">
        <v>25</v>
      </c>
      <c r="D432" s="12">
        <v>46195</v>
      </c>
      <c r="E432" s="11" t="s">
        <v>13</v>
      </c>
      <c r="G432"/>
      <c r="H432" t="s">
        <v>370</v>
      </c>
      <c r="I432" s="68">
        <v>46195.736134259256</v>
      </c>
      <c r="J432" s="68">
        <v>46195.747094907405</v>
      </c>
      <c r="K432" s="11">
        <v>0.26</v>
      </c>
    </row>
    <row r="433" spans="1:11">
      <c r="A433" s="11">
        <v>1300000293</v>
      </c>
      <c r="B433" s="11" t="s">
        <v>51</v>
      </c>
      <c r="C433" s="11" t="s">
        <v>16</v>
      </c>
      <c r="D433" s="12">
        <v>46196</v>
      </c>
      <c r="E433" s="11" t="s">
        <v>13</v>
      </c>
      <c r="G433"/>
      <c r="H433" t="s">
        <v>371</v>
      </c>
      <c r="I433" s="68">
        <v>46196.509247685186</v>
      </c>
      <c r="J433" s="68">
        <v>46196.517453703702</v>
      </c>
      <c r="K433" s="11">
        <v>0.2</v>
      </c>
    </row>
    <row r="434" spans="1:11">
      <c r="A434" s="11">
        <v>1300000294</v>
      </c>
      <c r="B434" s="11" t="s">
        <v>18</v>
      </c>
      <c r="C434" s="11" t="s">
        <v>12</v>
      </c>
      <c r="D434" s="12">
        <v>46200</v>
      </c>
      <c r="E434" s="11" t="s">
        <v>13</v>
      </c>
      <c r="G434"/>
      <c r="H434" t="s">
        <v>372</v>
      </c>
      <c r="I434" s="68">
        <v>46200.111921296295</v>
      </c>
      <c r="J434" s="68">
        <v>46200.118611111109</v>
      </c>
      <c r="K434" s="11">
        <v>0.16</v>
      </c>
    </row>
    <row r="435" spans="1:11">
      <c r="A435" s="11">
        <v>1300000295</v>
      </c>
      <c r="B435" s="11" t="s">
        <v>114</v>
      </c>
      <c r="C435" s="11" t="s">
        <v>16</v>
      </c>
      <c r="D435" s="12">
        <v>46200</v>
      </c>
      <c r="E435" s="11" t="s">
        <v>13</v>
      </c>
      <c r="G435"/>
      <c r="H435" t="s">
        <v>373</v>
      </c>
      <c r="I435" s="68">
        <v>46200.717361111114</v>
      </c>
      <c r="J435" s="68">
        <v>46200.727083333331</v>
      </c>
      <c r="K435" s="11">
        <v>0.23</v>
      </c>
    </row>
    <row r="436" spans="1:11">
      <c r="A436" s="11">
        <v>1300000296</v>
      </c>
      <c r="B436" s="11" t="s">
        <v>79</v>
      </c>
      <c r="C436" s="11" t="s">
        <v>16</v>
      </c>
      <c r="D436" s="12">
        <v>46200</v>
      </c>
      <c r="E436" s="11" t="s">
        <v>13</v>
      </c>
      <c r="G436"/>
      <c r="H436" t="s">
        <v>374</v>
      </c>
      <c r="I436" s="68">
        <v>46200.751388888886</v>
      </c>
      <c r="J436" s="68">
        <v>46200.754861111112</v>
      </c>
      <c r="K436" s="11">
        <v>0.08</v>
      </c>
    </row>
    <row r="437" spans="1:11">
      <c r="A437" s="11">
        <v>1300000297</v>
      </c>
      <c r="B437" s="11" t="s">
        <v>11</v>
      </c>
      <c r="C437" s="11" t="s">
        <v>12</v>
      </c>
      <c r="D437" s="12">
        <v>46201</v>
      </c>
      <c r="E437" s="11" t="s">
        <v>13</v>
      </c>
      <c r="G437"/>
      <c r="H437" t="s">
        <v>118</v>
      </c>
      <c r="I437" s="68">
        <v>46201.493055555555</v>
      </c>
      <c r="J437" s="68">
        <v>46201.503472222219</v>
      </c>
      <c r="K437" s="11">
        <v>0.25</v>
      </c>
    </row>
    <row r="438" spans="1:11">
      <c r="A438" s="11">
        <v>1300000298</v>
      </c>
      <c r="B438" s="11" t="s">
        <v>114</v>
      </c>
      <c r="C438" s="11" t="s">
        <v>16</v>
      </c>
      <c r="D438" s="12">
        <v>46207</v>
      </c>
      <c r="E438" s="11" t="s">
        <v>13</v>
      </c>
      <c r="G438"/>
      <c r="H438" t="s">
        <v>326</v>
      </c>
      <c r="I438" s="68">
        <v>46207.531944444447</v>
      </c>
      <c r="J438" s="68">
        <v>46207.538888888892</v>
      </c>
      <c r="K438" s="11">
        <v>0.17</v>
      </c>
    </row>
    <row r="439" spans="1:11">
      <c r="A439" s="11">
        <v>1300000300</v>
      </c>
      <c r="B439" s="11" t="s">
        <v>375</v>
      </c>
      <c r="C439" s="11" t="s">
        <v>134</v>
      </c>
      <c r="D439" s="12">
        <v>46208</v>
      </c>
      <c r="E439" s="11" t="s">
        <v>13</v>
      </c>
      <c r="G439"/>
      <c r="H439" t="s">
        <v>376</v>
      </c>
      <c r="I439" s="68">
        <v>46207.892731481479</v>
      </c>
      <c r="J439" s="68">
        <v>46207.896423611113</v>
      </c>
      <c r="K439" s="11">
        <v>0.09</v>
      </c>
    </row>
    <row r="440" spans="1:11">
      <c r="A440" s="11">
        <v>1200000199</v>
      </c>
      <c r="B440" s="11" t="s">
        <v>87</v>
      </c>
      <c r="C440" s="11" t="s">
        <v>16</v>
      </c>
      <c r="D440" s="12">
        <v>46211</v>
      </c>
      <c r="E440" s="11" t="s">
        <v>69</v>
      </c>
      <c r="G440"/>
      <c r="H440" t="s">
        <v>119</v>
      </c>
      <c r="I440" s="68">
        <v>46211.069444444445</v>
      </c>
      <c r="J440" s="68">
        <v>46211.103472222225</v>
      </c>
      <c r="K440" s="11">
        <v>0.82</v>
      </c>
    </row>
    <row r="441" spans="1:11">
      <c r="A441" s="11">
        <v>1300000301</v>
      </c>
      <c r="B441" s="11" t="s">
        <v>40</v>
      </c>
      <c r="C441" s="11" t="s">
        <v>16</v>
      </c>
      <c r="D441" s="12">
        <v>46211</v>
      </c>
      <c r="E441" s="11" t="s">
        <v>13</v>
      </c>
      <c r="G441"/>
      <c r="H441" t="s">
        <v>377</v>
      </c>
      <c r="I441" s="68">
        <v>46211.330555555556</v>
      </c>
      <c r="J441" s="68">
        <v>46211.34097222222</v>
      </c>
      <c r="K441" s="11">
        <v>0.25</v>
      </c>
    </row>
    <row r="442" spans="1:11">
      <c r="A442" s="11">
        <v>1200000200</v>
      </c>
      <c r="B442" s="11" t="s">
        <v>132</v>
      </c>
      <c r="C442" s="11" t="s">
        <v>16</v>
      </c>
      <c r="D442" s="12">
        <v>46212</v>
      </c>
      <c r="E442" s="11" t="s">
        <v>69</v>
      </c>
      <c r="G442"/>
      <c r="H442" t="s">
        <v>301</v>
      </c>
      <c r="I442" s="68">
        <v>46212.019444444442</v>
      </c>
      <c r="J442" s="68">
        <v>46212.026388888888</v>
      </c>
      <c r="K442" s="11">
        <v>0.17</v>
      </c>
    </row>
    <row r="443" spans="1:11">
      <c r="A443" s="11">
        <v>1200000201</v>
      </c>
      <c r="B443" s="11" t="s">
        <v>79</v>
      </c>
      <c r="C443" s="11" t="s">
        <v>16</v>
      </c>
      <c r="D443" s="12">
        <v>46212</v>
      </c>
      <c r="E443" s="11" t="s">
        <v>69</v>
      </c>
      <c r="G443"/>
      <c r="H443" t="s">
        <v>119</v>
      </c>
      <c r="I443" s="68">
        <v>46212.104166666664</v>
      </c>
      <c r="J443" s="68">
        <v>46212.111111111109</v>
      </c>
      <c r="K443" s="11">
        <v>0.17</v>
      </c>
    </row>
    <row r="444" spans="1:11">
      <c r="A444" s="11">
        <v>1300000302</v>
      </c>
      <c r="B444" s="11" t="s">
        <v>90</v>
      </c>
      <c r="C444" s="11" t="s">
        <v>16</v>
      </c>
      <c r="D444" s="12">
        <v>46212</v>
      </c>
      <c r="E444" s="11" t="s">
        <v>13</v>
      </c>
      <c r="G444"/>
      <c r="H444" t="s">
        <v>378</v>
      </c>
      <c r="I444" s="68">
        <v>46212.666805555556</v>
      </c>
      <c r="J444" s="68">
        <v>46212.677673611113</v>
      </c>
      <c r="K444" s="11">
        <v>0.26</v>
      </c>
    </row>
    <row r="445" spans="1:11">
      <c r="A445" s="11">
        <v>1200000202</v>
      </c>
      <c r="B445" s="11" t="s">
        <v>99</v>
      </c>
      <c r="C445" s="11" t="s">
        <v>16</v>
      </c>
      <c r="D445" s="12">
        <v>46213</v>
      </c>
      <c r="E445" s="11" t="s">
        <v>69</v>
      </c>
      <c r="G445"/>
      <c r="H445" t="s">
        <v>379</v>
      </c>
      <c r="I445" s="68">
        <v>46212.839583333334</v>
      </c>
      <c r="J445" s="68">
        <v>46212.847222222219</v>
      </c>
      <c r="K445" s="11">
        <v>0.18</v>
      </c>
    </row>
    <row r="446" spans="1:11">
      <c r="A446" s="11">
        <v>1300000303</v>
      </c>
      <c r="B446" s="11" t="s">
        <v>42</v>
      </c>
      <c r="C446" s="11" t="s">
        <v>16</v>
      </c>
      <c r="D446" s="12">
        <v>46213</v>
      </c>
      <c r="E446" s="11" t="s">
        <v>13</v>
      </c>
      <c r="G446"/>
      <c r="H446" t="s">
        <v>270</v>
      </c>
      <c r="I446" s="68">
        <v>46213.687800925924</v>
      </c>
      <c r="J446" s="68">
        <v>46213.691620370373</v>
      </c>
      <c r="K446" s="11">
        <v>0.09</v>
      </c>
    </row>
    <row r="447" spans="1:11">
      <c r="A447" s="11">
        <v>1300000304</v>
      </c>
      <c r="B447" s="11" t="s">
        <v>40</v>
      </c>
      <c r="C447" s="11" t="s">
        <v>16</v>
      </c>
      <c r="D447" s="12">
        <v>46213</v>
      </c>
      <c r="E447" s="11" t="s">
        <v>13</v>
      </c>
      <c r="G447"/>
      <c r="H447" t="s">
        <v>380</v>
      </c>
      <c r="I447" s="68">
        <v>46213.728437500002</v>
      </c>
      <c r="J447" s="68">
        <v>46213.738749999997</v>
      </c>
      <c r="K447" s="11">
        <v>0.25</v>
      </c>
    </row>
    <row r="448" spans="1:11">
      <c r="A448" s="11">
        <v>1200000203</v>
      </c>
      <c r="B448" s="11" t="s">
        <v>40</v>
      </c>
      <c r="C448" s="11" t="s">
        <v>16</v>
      </c>
      <c r="D448" s="12">
        <v>46213</v>
      </c>
      <c r="E448" s="11" t="s">
        <v>69</v>
      </c>
      <c r="G448"/>
      <c r="H448" t="s">
        <v>381</v>
      </c>
      <c r="I448" s="68">
        <v>46213.749039351853</v>
      </c>
      <c r="J448" s="68">
        <v>46213.751886574071</v>
      </c>
      <c r="K448" s="11">
        <v>7.0000000000000007E-2</v>
      </c>
    </row>
    <row r="449" spans="1:11">
      <c r="A449" s="11">
        <v>1200000204</v>
      </c>
      <c r="B449" s="11" t="s">
        <v>132</v>
      </c>
      <c r="C449" s="11" t="s">
        <v>16</v>
      </c>
      <c r="D449" s="12">
        <v>46215</v>
      </c>
      <c r="E449" s="11" t="s">
        <v>69</v>
      </c>
      <c r="G449"/>
      <c r="H449" t="s">
        <v>166</v>
      </c>
      <c r="I449" s="68">
        <v>46215.047627314816</v>
      </c>
      <c r="J449" s="68">
        <v>46215.050763888888</v>
      </c>
      <c r="K449" s="11">
        <v>0.08</v>
      </c>
    </row>
    <row r="450" spans="1:11">
      <c r="A450" s="11">
        <v>1200000205</v>
      </c>
      <c r="B450" s="11" t="s">
        <v>20</v>
      </c>
      <c r="C450" s="11" t="s">
        <v>16</v>
      </c>
      <c r="D450" s="12">
        <v>46215</v>
      </c>
      <c r="E450" s="11" t="s">
        <v>69</v>
      </c>
      <c r="G450"/>
      <c r="H450" t="s">
        <v>166</v>
      </c>
      <c r="I450" s="68">
        <v>46215.071157407408</v>
      </c>
      <c r="J450" s="68">
        <v>46215.076342592591</v>
      </c>
      <c r="K450" s="11">
        <v>0.12</v>
      </c>
    </row>
    <row r="451" spans="1:11">
      <c r="A451" s="11">
        <v>1200000207</v>
      </c>
      <c r="B451" s="11" t="s">
        <v>90</v>
      </c>
      <c r="C451" s="11" t="s">
        <v>16</v>
      </c>
      <c r="D451" s="12">
        <v>46215</v>
      </c>
      <c r="E451" s="11" t="s">
        <v>69</v>
      </c>
      <c r="G451"/>
      <c r="H451" t="s">
        <v>166</v>
      </c>
      <c r="I451" s="68">
        <v>46215.070613425924</v>
      </c>
      <c r="J451" s="68">
        <v>46215.083449074074</v>
      </c>
      <c r="K451" s="11">
        <v>0.31</v>
      </c>
    </row>
    <row r="452" spans="1:11">
      <c r="A452" s="11">
        <v>1200000209</v>
      </c>
      <c r="B452" s="11" t="s">
        <v>95</v>
      </c>
      <c r="C452" s="11" t="s">
        <v>16</v>
      </c>
      <c r="D452" s="12">
        <v>46215</v>
      </c>
      <c r="E452" s="11" t="s">
        <v>69</v>
      </c>
      <c r="G452"/>
      <c r="H452" t="s">
        <v>217</v>
      </c>
      <c r="I452" s="68">
        <v>46215.336805555555</v>
      </c>
      <c r="J452" s="68">
        <v>46215.340277777781</v>
      </c>
      <c r="K452" s="11">
        <v>0.08</v>
      </c>
    </row>
    <row r="453" spans="1:11">
      <c r="A453" s="11">
        <v>1300000305</v>
      </c>
      <c r="B453" s="11" t="s">
        <v>27</v>
      </c>
      <c r="C453" s="11" t="s">
        <v>12</v>
      </c>
      <c r="D453" s="12">
        <v>46215</v>
      </c>
      <c r="E453" s="11" t="s">
        <v>13</v>
      </c>
      <c r="G453"/>
      <c r="H453" t="s">
        <v>302</v>
      </c>
      <c r="I453" s="68">
        <v>46215.398611111108</v>
      </c>
      <c r="J453" s="68">
        <v>46215.406944444447</v>
      </c>
      <c r="K453" s="11">
        <v>0.2</v>
      </c>
    </row>
    <row r="454" spans="1:11">
      <c r="A454" s="11">
        <v>1200000210</v>
      </c>
      <c r="B454" s="11" t="s">
        <v>106</v>
      </c>
      <c r="C454" s="11" t="s">
        <v>16</v>
      </c>
      <c r="D454" s="12">
        <v>46215</v>
      </c>
      <c r="E454" s="11" t="s">
        <v>69</v>
      </c>
      <c r="G454"/>
      <c r="H454" t="s">
        <v>382</v>
      </c>
      <c r="I454" s="68">
        <v>46215.449305555558</v>
      </c>
      <c r="J454" s="68">
        <v>46215.45208333333</v>
      </c>
      <c r="K454" s="11">
        <v>7.0000000000000007E-2</v>
      </c>
    </row>
    <row r="455" spans="1:11">
      <c r="A455" s="11">
        <v>1200000211</v>
      </c>
      <c r="B455" s="11" t="s">
        <v>99</v>
      </c>
      <c r="C455" s="11" t="s">
        <v>16</v>
      </c>
      <c r="D455" s="12">
        <v>46215</v>
      </c>
      <c r="E455" s="11" t="s">
        <v>69</v>
      </c>
      <c r="G455"/>
      <c r="H455" t="s">
        <v>383</v>
      </c>
      <c r="I455" s="68">
        <v>46215.490972222222</v>
      </c>
      <c r="J455" s="68">
        <v>46215.49722222222</v>
      </c>
      <c r="K455" s="11">
        <v>0.15</v>
      </c>
    </row>
    <row r="456" spans="1:11">
      <c r="A456" s="11">
        <v>1200000212</v>
      </c>
      <c r="B456" s="11" t="s">
        <v>51</v>
      </c>
      <c r="C456" s="11" t="s">
        <v>16</v>
      </c>
      <c r="D456" s="12">
        <v>46216</v>
      </c>
      <c r="E456" s="11" t="s">
        <v>69</v>
      </c>
      <c r="G456"/>
      <c r="H456" t="s">
        <v>210</v>
      </c>
      <c r="I456" s="68">
        <v>46216.65347222222</v>
      </c>
      <c r="J456" s="68">
        <v>46216.661111111112</v>
      </c>
      <c r="K456" s="11">
        <v>0.18</v>
      </c>
    </row>
    <row r="457" spans="1:11">
      <c r="A457" s="11">
        <v>1200000213</v>
      </c>
      <c r="B457" s="11" t="s">
        <v>40</v>
      </c>
      <c r="C457" s="11" t="s">
        <v>16</v>
      </c>
      <c r="D457" s="12">
        <v>46216</v>
      </c>
      <c r="E457" s="11" t="s">
        <v>69</v>
      </c>
      <c r="G457"/>
      <c r="H457" t="s">
        <v>210</v>
      </c>
      <c r="I457" s="68">
        <v>46216.709722222222</v>
      </c>
      <c r="J457" s="68">
        <v>46216.71597222222</v>
      </c>
      <c r="K457" s="11">
        <v>0.15</v>
      </c>
    </row>
    <row r="458" spans="1:11">
      <c r="A458" s="11">
        <v>1300000307</v>
      </c>
      <c r="B458" s="11" t="s">
        <v>344</v>
      </c>
      <c r="C458" s="11" t="s">
        <v>16</v>
      </c>
      <c r="D458" s="12">
        <v>46216</v>
      </c>
      <c r="E458" s="11" t="s">
        <v>13</v>
      </c>
      <c r="G458"/>
      <c r="H458" t="s">
        <v>217</v>
      </c>
      <c r="I458" s="68">
        <v>46216.804502314815</v>
      </c>
      <c r="J458" s="68">
        <v>46216.808333333334</v>
      </c>
      <c r="K458" s="11">
        <v>0.09</v>
      </c>
    </row>
    <row r="459" spans="1:11">
      <c r="A459" s="11">
        <v>1300000308</v>
      </c>
      <c r="B459" s="11" t="s">
        <v>90</v>
      </c>
      <c r="C459" s="11" t="s">
        <v>16</v>
      </c>
      <c r="D459" s="12">
        <v>46216</v>
      </c>
      <c r="E459" s="11" t="s">
        <v>13</v>
      </c>
      <c r="G459"/>
      <c r="H459" t="s">
        <v>384</v>
      </c>
      <c r="I459" s="68">
        <v>46216.850694444445</v>
      </c>
      <c r="J459" s="68">
        <v>46216.862500000003</v>
      </c>
      <c r="K459" s="11">
        <v>0.28000000000000003</v>
      </c>
    </row>
    <row r="460" spans="1:11">
      <c r="A460" s="11">
        <v>1200000214</v>
      </c>
      <c r="B460" s="11" t="s">
        <v>106</v>
      </c>
      <c r="C460" s="11" t="s">
        <v>16</v>
      </c>
      <c r="D460" s="12">
        <v>46217</v>
      </c>
      <c r="E460" s="11" t="s">
        <v>69</v>
      </c>
      <c r="G460"/>
      <c r="H460" t="s">
        <v>217</v>
      </c>
      <c r="I460" s="68">
        <v>46217.949305555558</v>
      </c>
      <c r="J460" s="68">
        <v>46217.95416666667</v>
      </c>
      <c r="K460" s="11">
        <v>0.12</v>
      </c>
    </row>
    <row r="461" spans="1:11">
      <c r="A461" s="11">
        <v>1200000215</v>
      </c>
      <c r="B461" s="11" t="s">
        <v>66</v>
      </c>
      <c r="C461" s="11" t="s">
        <v>16</v>
      </c>
      <c r="D461" s="12">
        <v>46217</v>
      </c>
      <c r="E461" s="11" t="s">
        <v>69</v>
      </c>
      <c r="G461"/>
      <c r="H461" t="s">
        <v>186</v>
      </c>
      <c r="I461" s="68">
        <v>46217.152083333334</v>
      </c>
      <c r="J461" s="68">
        <v>46217.166666666664</v>
      </c>
      <c r="K461" s="11">
        <v>0.35</v>
      </c>
    </row>
    <row r="462" spans="1:11">
      <c r="A462" s="11">
        <v>1300000309</v>
      </c>
      <c r="B462" s="11" t="s">
        <v>27</v>
      </c>
      <c r="C462" s="11" t="s">
        <v>12</v>
      </c>
      <c r="D462" s="12">
        <v>46217</v>
      </c>
      <c r="E462" s="11" t="s">
        <v>13</v>
      </c>
      <c r="G462"/>
      <c r="H462" t="s">
        <v>385</v>
      </c>
      <c r="I462" s="68">
        <v>46216.768055555556</v>
      </c>
      <c r="J462" s="68">
        <v>46216.770138888889</v>
      </c>
      <c r="K462" s="11">
        <v>0.05</v>
      </c>
    </row>
    <row r="463" spans="1:11">
      <c r="A463" s="11">
        <v>1300000310</v>
      </c>
      <c r="B463" s="11" t="s">
        <v>90</v>
      </c>
      <c r="C463" s="11" t="s">
        <v>16</v>
      </c>
      <c r="D463" s="12">
        <v>46217</v>
      </c>
      <c r="E463" s="11" t="s">
        <v>13</v>
      </c>
      <c r="G463"/>
      <c r="H463" t="s">
        <v>386</v>
      </c>
      <c r="I463" s="68">
        <v>46216.777777777781</v>
      </c>
      <c r="J463" s="68">
        <v>46216.787499999999</v>
      </c>
      <c r="K463" s="11">
        <v>0.23</v>
      </c>
    </row>
    <row r="464" spans="1:11">
      <c r="A464" s="11">
        <v>1200000216</v>
      </c>
      <c r="B464" s="11" t="s">
        <v>40</v>
      </c>
      <c r="C464" s="11" t="s">
        <v>16</v>
      </c>
      <c r="D464" s="12">
        <v>46217</v>
      </c>
      <c r="E464" s="11" t="s">
        <v>69</v>
      </c>
      <c r="G464"/>
      <c r="H464" t="s">
        <v>140</v>
      </c>
      <c r="I464" s="68">
        <v>46217.285416666666</v>
      </c>
      <c r="J464" s="68">
        <v>46217.310416666667</v>
      </c>
      <c r="K464" s="11">
        <v>0.6</v>
      </c>
    </row>
    <row r="465" spans="1:11">
      <c r="A465" s="11">
        <v>1200000217</v>
      </c>
      <c r="B465" s="11" t="s">
        <v>66</v>
      </c>
      <c r="C465" s="11" t="s">
        <v>16</v>
      </c>
      <c r="D465" s="12">
        <v>46217</v>
      </c>
      <c r="E465" s="11" t="s">
        <v>69</v>
      </c>
      <c r="G465"/>
      <c r="H465" t="s">
        <v>210</v>
      </c>
      <c r="I465" s="68">
        <v>46217.760416666664</v>
      </c>
      <c r="J465" s="68">
        <v>46217.765972222223</v>
      </c>
      <c r="K465" s="11">
        <v>0.13</v>
      </c>
    </row>
    <row r="466" spans="1:11">
      <c r="A466" s="11">
        <v>1200000218</v>
      </c>
      <c r="B466" s="11" t="s">
        <v>66</v>
      </c>
      <c r="C466" s="11" t="s">
        <v>16</v>
      </c>
      <c r="D466" s="12">
        <v>46218</v>
      </c>
      <c r="E466" s="11" t="s">
        <v>69</v>
      </c>
      <c r="G466"/>
      <c r="H466" t="s">
        <v>387</v>
      </c>
      <c r="I466" s="68">
        <v>46217.913194444445</v>
      </c>
      <c r="J466" s="68">
        <v>46217.925000000003</v>
      </c>
      <c r="K466" s="11">
        <v>0.28000000000000003</v>
      </c>
    </row>
    <row r="467" spans="1:11">
      <c r="A467" s="11">
        <v>1200000220</v>
      </c>
      <c r="B467" s="11" t="s">
        <v>15</v>
      </c>
      <c r="C467" s="11" t="s">
        <v>16</v>
      </c>
      <c r="D467" s="12">
        <v>46218</v>
      </c>
      <c r="E467" s="11" t="s">
        <v>69</v>
      </c>
      <c r="G467"/>
      <c r="H467" t="s">
        <v>388</v>
      </c>
      <c r="I467" s="68">
        <v>46218.508333333331</v>
      </c>
      <c r="J467" s="68">
        <v>46218.521527777775</v>
      </c>
      <c r="K467" s="11">
        <v>0.32</v>
      </c>
    </row>
    <row r="468" spans="1:11">
      <c r="A468" s="11">
        <v>1200000221</v>
      </c>
      <c r="B468" s="11" t="s">
        <v>66</v>
      </c>
      <c r="C468" s="11" t="s">
        <v>16</v>
      </c>
      <c r="D468" s="12">
        <v>46218</v>
      </c>
      <c r="E468" s="11" t="s">
        <v>69</v>
      </c>
      <c r="G468"/>
      <c r="H468" t="s">
        <v>389</v>
      </c>
      <c r="I468" s="68">
        <v>46218.563194444447</v>
      </c>
      <c r="J468" s="68">
        <v>46218.564583333333</v>
      </c>
      <c r="K468" s="11">
        <v>0.03</v>
      </c>
    </row>
    <row r="469" spans="1:11">
      <c r="A469" s="11">
        <v>1200000222</v>
      </c>
      <c r="B469" s="11" t="s">
        <v>40</v>
      </c>
      <c r="C469" s="11" t="s">
        <v>16</v>
      </c>
      <c r="D469" s="12">
        <v>46218</v>
      </c>
      <c r="E469" s="11" t="s">
        <v>69</v>
      </c>
      <c r="G469"/>
      <c r="H469" t="s">
        <v>390</v>
      </c>
      <c r="I469" s="68">
        <v>46218.555555555555</v>
      </c>
      <c r="J469" s="68">
        <v>46218.564583333333</v>
      </c>
      <c r="K469" s="11">
        <v>0.22</v>
      </c>
    </row>
    <row r="470" spans="1:11">
      <c r="A470" s="11">
        <v>1300000312</v>
      </c>
      <c r="B470" s="11" t="s">
        <v>71</v>
      </c>
      <c r="C470" s="11" t="s">
        <v>16</v>
      </c>
      <c r="D470" s="12">
        <v>46218</v>
      </c>
      <c r="E470" s="11" t="s">
        <v>13</v>
      </c>
      <c r="G470"/>
      <c r="H470" t="s">
        <v>391</v>
      </c>
      <c r="I470" s="68">
        <v>46218.602083333331</v>
      </c>
      <c r="J470" s="68">
        <v>46218.60833333333</v>
      </c>
      <c r="K470" s="11">
        <v>0.15</v>
      </c>
    </row>
    <row r="471" spans="1:11">
      <c r="A471" s="11">
        <v>1300000313</v>
      </c>
      <c r="B471" s="11" t="s">
        <v>71</v>
      </c>
      <c r="C471" s="11" t="s">
        <v>16</v>
      </c>
      <c r="D471" s="12">
        <v>46218</v>
      </c>
      <c r="E471" s="11" t="s">
        <v>13</v>
      </c>
      <c r="G471"/>
      <c r="H471" t="s">
        <v>392</v>
      </c>
      <c r="I471" s="68">
        <v>46218.754166666666</v>
      </c>
      <c r="J471" s="68">
        <v>46218.756249999999</v>
      </c>
      <c r="K471" s="11">
        <v>0.05</v>
      </c>
    </row>
    <row r="472" spans="1:11">
      <c r="A472" s="11">
        <v>1300000314</v>
      </c>
      <c r="B472" s="11" t="s">
        <v>87</v>
      </c>
      <c r="C472" s="11" t="s">
        <v>16</v>
      </c>
      <c r="D472" s="12">
        <v>46218</v>
      </c>
      <c r="E472" s="11" t="s">
        <v>13</v>
      </c>
      <c r="G472"/>
      <c r="H472" t="s">
        <v>393</v>
      </c>
      <c r="I472" s="68">
        <v>46218.744444444441</v>
      </c>
      <c r="J472" s="68">
        <v>46218.754861111112</v>
      </c>
      <c r="K472" s="11">
        <v>0.25</v>
      </c>
    </row>
    <row r="473" spans="1:11">
      <c r="A473" s="11">
        <v>1200000224</v>
      </c>
      <c r="B473" s="11" t="s">
        <v>114</v>
      </c>
      <c r="C473" s="11" t="s">
        <v>16</v>
      </c>
      <c r="D473" s="12">
        <v>46219</v>
      </c>
      <c r="E473" s="11" t="s">
        <v>69</v>
      </c>
      <c r="G473"/>
      <c r="H473" t="s">
        <v>119</v>
      </c>
      <c r="I473" s="68">
        <v>46218.795138888891</v>
      </c>
      <c r="J473" s="68">
        <v>46218.8</v>
      </c>
      <c r="K473" s="11">
        <v>0.12</v>
      </c>
    </row>
    <row r="474" spans="1:11">
      <c r="A474" s="11">
        <v>1200000226</v>
      </c>
      <c r="B474" s="11" t="s">
        <v>27</v>
      </c>
      <c r="C474" s="11" t="s">
        <v>12</v>
      </c>
      <c r="D474" s="12">
        <v>46219</v>
      </c>
      <c r="E474" s="11" t="s">
        <v>69</v>
      </c>
      <c r="G474"/>
      <c r="H474" t="s">
        <v>394</v>
      </c>
      <c r="I474" s="68">
        <v>46218.966666666667</v>
      </c>
      <c r="J474" s="68">
        <v>46218.974999999999</v>
      </c>
      <c r="K474" s="11">
        <v>0.2</v>
      </c>
    </row>
    <row r="475" spans="1:11">
      <c r="A475" s="11">
        <v>1300000315</v>
      </c>
      <c r="B475" s="11" t="s">
        <v>51</v>
      </c>
      <c r="C475" s="11" t="s">
        <v>16</v>
      </c>
      <c r="D475" s="12">
        <v>46219</v>
      </c>
      <c r="E475" s="11" t="s">
        <v>13</v>
      </c>
      <c r="G475"/>
      <c r="H475" t="s">
        <v>395</v>
      </c>
      <c r="I475" s="68">
        <v>46218.973611111112</v>
      </c>
      <c r="J475" s="68">
        <v>46218.977777777778</v>
      </c>
      <c r="K475" s="11">
        <v>0.1</v>
      </c>
    </row>
    <row r="476" spans="1:11">
      <c r="A476" s="11">
        <v>1200000227</v>
      </c>
      <c r="B476" s="11" t="s">
        <v>95</v>
      </c>
      <c r="C476" s="11" t="s">
        <v>16</v>
      </c>
      <c r="D476" s="12">
        <v>46219</v>
      </c>
      <c r="E476" s="11" t="s">
        <v>69</v>
      </c>
      <c r="G476"/>
      <c r="H476" t="s">
        <v>396</v>
      </c>
      <c r="I476" s="68">
        <v>46218.992361111108</v>
      </c>
      <c r="J476" s="68">
        <v>46218.995833333334</v>
      </c>
      <c r="K476" s="11">
        <v>0.08</v>
      </c>
    </row>
    <row r="477" spans="1:11">
      <c r="A477" s="11">
        <v>1300000316</v>
      </c>
      <c r="B477" s="11" t="s">
        <v>27</v>
      </c>
      <c r="C477" s="11" t="s">
        <v>12</v>
      </c>
      <c r="D477" s="12">
        <v>46219</v>
      </c>
      <c r="E477" s="11" t="s">
        <v>13</v>
      </c>
      <c r="G477"/>
      <c r="H477" t="s">
        <v>397</v>
      </c>
      <c r="I477" s="68">
        <v>46219.375</v>
      </c>
      <c r="J477" s="68">
        <v>46219.381944444445</v>
      </c>
      <c r="K477" s="11">
        <v>0.17</v>
      </c>
    </row>
    <row r="478" spans="1:11">
      <c r="A478" s="11">
        <v>1300000317</v>
      </c>
      <c r="B478" s="11" t="s">
        <v>27</v>
      </c>
      <c r="C478" s="11" t="s">
        <v>12</v>
      </c>
      <c r="D478" s="12">
        <v>46219</v>
      </c>
      <c r="E478" s="11" t="s">
        <v>13</v>
      </c>
      <c r="G478"/>
      <c r="H478" t="s">
        <v>398</v>
      </c>
      <c r="I478" s="68">
        <v>46219.696527777778</v>
      </c>
      <c r="J478" s="68">
        <v>46219.700694444444</v>
      </c>
      <c r="K478" s="11">
        <v>0.1</v>
      </c>
    </row>
    <row r="479" spans="1:11">
      <c r="A479" s="11">
        <v>1200000231</v>
      </c>
      <c r="B479" s="11" t="s">
        <v>132</v>
      </c>
      <c r="C479" s="11" t="s">
        <v>16</v>
      </c>
      <c r="D479" s="12">
        <v>46219</v>
      </c>
      <c r="E479" s="11" t="s">
        <v>69</v>
      </c>
      <c r="G479"/>
      <c r="H479" t="s">
        <v>399</v>
      </c>
      <c r="I479" s="68">
        <v>46219.794444444444</v>
      </c>
      <c r="J479" s="68">
        <v>46219.8</v>
      </c>
      <c r="K479" s="11">
        <v>0.13</v>
      </c>
    </row>
    <row r="480" spans="1:11">
      <c r="A480" s="11">
        <v>1200000232</v>
      </c>
      <c r="B480" s="11" t="s">
        <v>132</v>
      </c>
      <c r="C480" s="11" t="s">
        <v>16</v>
      </c>
      <c r="D480" s="12">
        <v>46219</v>
      </c>
      <c r="E480" s="11" t="s">
        <v>69</v>
      </c>
      <c r="G480"/>
      <c r="H480" t="s">
        <v>149</v>
      </c>
      <c r="I480" s="68">
        <v>46219.922222222223</v>
      </c>
      <c r="J480" s="68">
        <v>46219.924305555556</v>
      </c>
      <c r="K480" s="11">
        <v>0.05</v>
      </c>
    </row>
    <row r="481" spans="1:11">
      <c r="A481" s="11">
        <v>1200000234</v>
      </c>
      <c r="B481" s="11" t="s">
        <v>195</v>
      </c>
      <c r="C481" s="11" t="s">
        <v>16</v>
      </c>
      <c r="D481" s="12">
        <v>46220</v>
      </c>
      <c r="E481" s="11" t="s">
        <v>69</v>
      </c>
      <c r="G481"/>
      <c r="H481" t="s">
        <v>119</v>
      </c>
      <c r="I481" s="68">
        <v>46220.020138888889</v>
      </c>
      <c r="J481" s="68">
        <v>46220.022222222222</v>
      </c>
      <c r="K481" s="11">
        <v>0.05</v>
      </c>
    </row>
    <row r="482" spans="1:11">
      <c r="A482" s="11">
        <v>1300000318</v>
      </c>
      <c r="B482" s="11" t="s">
        <v>400</v>
      </c>
      <c r="C482" s="11" t="s">
        <v>25</v>
      </c>
      <c r="D482" s="12">
        <v>46220</v>
      </c>
      <c r="E482" s="11" t="s">
        <v>13</v>
      </c>
      <c r="G482"/>
      <c r="H482" t="s">
        <v>401</v>
      </c>
      <c r="I482" s="68">
        <v>46220.710173611114</v>
      </c>
      <c r="J482" s="68">
        <v>46220.71533564815</v>
      </c>
      <c r="K482" s="11">
        <v>0.12</v>
      </c>
    </row>
    <row r="483" spans="1:11">
      <c r="A483" s="11">
        <v>1200000235</v>
      </c>
      <c r="B483" s="11" t="s">
        <v>93</v>
      </c>
      <c r="C483" s="11" t="s">
        <v>16</v>
      </c>
      <c r="D483" s="12">
        <v>46220</v>
      </c>
      <c r="E483" s="11" t="s">
        <v>69</v>
      </c>
      <c r="G483"/>
      <c r="H483" t="s">
        <v>402</v>
      </c>
      <c r="I483" s="68">
        <v>46220.778761574074</v>
      </c>
      <c r="J483" s="68">
        <v>46220.795543981483</v>
      </c>
      <c r="K483" s="11">
        <v>0.4</v>
      </c>
    </row>
    <row r="484" spans="1:11">
      <c r="A484" s="11">
        <v>1300000319</v>
      </c>
      <c r="B484" s="11" t="s">
        <v>66</v>
      </c>
      <c r="C484" s="11" t="s">
        <v>16</v>
      </c>
      <c r="D484" s="12">
        <v>46221</v>
      </c>
      <c r="E484" s="11" t="s">
        <v>13</v>
      </c>
      <c r="G484"/>
      <c r="H484" t="s">
        <v>403</v>
      </c>
      <c r="I484" s="68">
        <v>46220.981944444444</v>
      </c>
      <c r="J484" s="68">
        <v>46220.990972222222</v>
      </c>
      <c r="K484" s="11">
        <v>0.22</v>
      </c>
    </row>
    <row r="485" spans="1:11">
      <c r="A485" s="11">
        <v>1300000320</v>
      </c>
      <c r="B485" s="11" t="s">
        <v>404</v>
      </c>
      <c r="C485" s="11" t="s">
        <v>25</v>
      </c>
      <c r="D485" s="12">
        <v>46221</v>
      </c>
      <c r="E485" s="11" t="s">
        <v>13</v>
      </c>
      <c r="G485"/>
      <c r="H485" t="s">
        <v>405</v>
      </c>
      <c r="I485" s="68">
        <v>46221.010416666664</v>
      </c>
      <c r="J485" s="68">
        <v>46221.020833333336</v>
      </c>
      <c r="K485" s="11">
        <v>0.25</v>
      </c>
    </row>
    <row r="486" spans="1:11">
      <c r="A486" s="11">
        <v>1200000236</v>
      </c>
      <c r="B486" s="11" t="s">
        <v>97</v>
      </c>
      <c r="C486" s="11" t="s">
        <v>16</v>
      </c>
      <c r="D486" s="12">
        <v>46221</v>
      </c>
      <c r="E486" s="11" t="s">
        <v>69</v>
      </c>
      <c r="G486"/>
      <c r="H486" t="s">
        <v>389</v>
      </c>
      <c r="I486" s="68">
        <v>46221.031944444447</v>
      </c>
      <c r="J486" s="68">
        <v>46221.041666666664</v>
      </c>
      <c r="K486" s="11">
        <v>0.23</v>
      </c>
    </row>
    <row r="487" spans="1:11">
      <c r="A487" s="11">
        <v>1300000321</v>
      </c>
      <c r="B487" s="11" t="s">
        <v>27</v>
      </c>
      <c r="C487" s="11" t="s">
        <v>12</v>
      </c>
      <c r="D487" s="12">
        <v>46221</v>
      </c>
      <c r="E487" s="11" t="s">
        <v>13</v>
      </c>
      <c r="G487"/>
      <c r="H487" t="s">
        <v>406</v>
      </c>
      <c r="I487" s="68">
        <v>46221.036111111112</v>
      </c>
      <c r="J487" s="68">
        <v>46221.048611111109</v>
      </c>
      <c r="K487" s="11">
        <v>0.3</v>
      </c>
    </row>
    <row r="488" spans="1:11">
      <c r="A488" s="11">
        <v>1300000322</v>
      </c>
      <c r="B488" s="11" t="s">
        <v>97</v>
      </c>
      <c r="C488" s="11" t="s">
        <v>16</v>
      </c>
      <c r="D488" s="12">
        <v>46221</v>
      </c>
      <c r="E488" s="11" t="s">
        <v>13</v>
      </c>
      <c r="G488"/>
      <c r="H488" t="s">
        <v>166</v>
      </c>
      <c r="I488" s="68">
        <v>46221.164583333331</v>
      </c>
      <c r="J488" s="68">
        <v>46221.168055555558</v>
      </c>
      <c r="K488" s="11">
        <v>0.08</v>
      </c>
    </row>
    <row r="489" spans="1:11">
      <c r="A489" s="11">
        <v>1300000323</v>
      </c>
      <c r="B489" s="11" t="s">
        <v>97</v>
      </c>
      <c r="C489" s="11" t="s">
        <v>16</v>
      </c>
      <c r="D489" s="12">
        <v>46221</v>
      </c>
      <c r="E489" s="11" t="s">
        <v>13</v>
      </c>
      <c r="G489"/>
      <c r="H489" t="s">
        <v>407</v>
      </c>
      <c r="I489" s="68">
        <v>46221.154861111114</v>
      </c>
      <c r="J489" s="68">
        <v>46221.167361111111</v>
      </c>
      <c r="K489" s="11">
        <v>0.3</v>
      </c>
    </row>
    <row r="490" spans="1:11">
      <c r="A490" s="11">
        <v>1200000237</v>
      </c>
      <c r="B490" s="11" t="s">
        <v>11</v>
      </c>
      <c r="C490" s="11" t="s">
        <v>12</v>
      </c>
      <c r="D490" s="12">
        <v>46221</v>
      </c>
      <c r="E490" s="11" t="s">
        <v>69</v>
      </c>
      <c r="G490"/>
      <c r="H490" t="s">
        <v>408</v>
      </c>
      <c r="I490" s="68">
        <v>46221.173611111109</v>
      </c>
      <c r="J490" s="68">
        <v>46221.182638888888</v>
      </c>
      <c r="K490" s="11">
        <v>0.22</v>
      </c>
    </row>
    <row r="491" spans="1:11">
      <c r="A491" s="11">
        <v>1300000325</v>
      </c>
      <c r="B491" s="11" t="s">
        <v>20</v>
      </c>
      <c r="C491" s="11" t="s">
        <v>16</v>
      </c>
      <c r="D491" s="12">
        <v>46221</v>
      </c>
      <c r="E491" s="11" t="s">
        <v>13</v>
      </c>
      <c r="G491"/>
      <c r="H491" t="s">
        <v>409</v>
      </c>
      <c r="I491" s="68">
        <v>46221.603587962964</v>
      </c>
      <c r="J491" s="68">
        <v>46221.607430555552</v>
      </c>
      <c r="K491" s="11">
        <v>0.09</v>
      </c>
    </row>
    <row r="492" spans="1:11">
      <c r="A492" s="11">
        <v>1300000326</v>
      </c>
      <c r="B492" s="11" t="s">
        <v>410</v>
      </c>
      <c r="C492" s="11" t="s">
        <v>25</v>
      </c>
      <c r="D492" s="12">
        <v>46221</v>
      </c>
      <c r="E492" s="11" t="s">
        <v>13</v>
      </c>
      <c r="G492"/>
      <c r="H492" t="s">
        <v>411</v>
      </c>
      <c r="I492" s="68">
        <v>46221.668217592596</v>
      </c>
      <c r="J492" s="68">
        <v>46221.698472222219</v>
      </c>
      <c r="K492" s="11">
        <v>0.73</v>
      </c>
    </row>
    <row r="493" spans="1:11">
      <c r="A493" s="11">
        <v>1300000327</v>
      </c>
      <c r="B493" s="11" t="s">
        <v>71</v>
      </c>
      <c r="C493" s="11" t="s">
        <v>16</v>
      </c>
      <c r="D493" s="12">
        <v>46222</v>
      </c>
      <c r="E493" s="11" t="s">
        <v>13</v>
      </c>
      <c r="G493"/>
      <c r="H493" t="s">
        <v>412</v>
      </c>
      <c r="I493" s="68">
        <v>46222.146527777775</v>
      </c>
      <c r="J493" s="68">
        <v>46222.160416666666</v>
      </c>
      <c r="K493" s="11">
        <v>0.33</v>
      </c>
    </row>
    <row r="494" spans="1:11">
      <c r="A494" s="11">
        <v>1200000238</v>
      </c>
      <c r="B494" s="11" t="s">
        <v>97</v>
      </c>
      <c r="C494" s="11" t="s">
        <v>16</v>
      </c>
      <c r="D494" s="12">
        <v>46222</v>
      </c>
      <c r="E494" s="11" t="s">
        <v>69</v>
      </c>
      <c r="G494"/>
      <c r="H494" t="s">
        <v>413</v>
      </c>
      <c r="I494" s="68">
        <v>46222.244444444441</v>
      </c>
      <c r="J494" s="68">
        <v>46222.249305555553</v>
      </c>
      <c r="K494" s="11">
        <v>0.12</v>
      </c>
    </row>
    <row r="495" spans="1:11">
      <c r="A495" s="11">
        <v>1200000239</v>
      </c>
      <c r="B495" s="11" t="s">
        <v>66</v>
      </c>
      <c r="C495" s="11" t="s">
        <v>16</v>
      </c>
      <c r="D495" s="12">
        <v>46222</v>
      </c>
      <c r="E495" s="11" t="s">
        <v>69</v>
      </c>
      <c r="G495"/>
      <c r="H495" t="s">
        <v>414</v>
      </c>
      <c r="I495" s="68">
        <v>46222.254861111112</v>
      </c>
      <c r="J495" s="68">
        <v>46222.268750000003</v>
      </c>
      <c r="K495" s="11">
        <v>0.33</v>
      </c>
    </row>
    <row r="496" spans="1:11">
      <c r="A496" s="11">
        <v>1200000240</v>
      </c>
      <c r="B496" s="11" t="s">
        <v>15</v>
      </c>
      <c r="C496" s="11" t="s">
        <v>16</v>
      </c>
      <c r="D496" s="12">
        <v>46222</v>
      </c>
      <c r="E496" s="11" t="s">
        <v>69</v>
      </c>
      <c r="G496"/>
      <c r="H496" t="s">
        <v>414</v>
      </c>
      <c r="I496" s="68">
        <v>46222.263194444444</v>
      </c>
      <c r="J496" s="68">
        <v>46222.268055555556</v>
      </c>
      <c r="K496" s="11">
        <v>0.12</v>
      </c>
    </row>
    <row r="497" spans="1:11">
      <c r="A497" s="11">
        <v>1300000329</v>
      </c>
      <c r="B497" s="11" t="s">
        <v>66</v>
      </c>
      <c r="C497" s="11" t="s">
        <v>16</v>
      </c>
      <c r="D497" s="12">
        <v>46223</v>
      </c>
      <c r="E497" s="11" t="s">
        <v>13</v>
      </c>
      <c r="G497"/>
      <c r="H497" t="s">
        <v>415</v>
      </c>
      <c r="I497" s="68">
        <v>46223.040868055556</v>
      </c>
      <c r="J497" s="68">
        <v>46223.052268518521</v>
      </c>
      <c r="K497" s="11">
        <v>0.27</v>
      </c>
    </row>
    <row r="498" spans="1:11">
      <c r="A498" s="11">
        <v>1300000330</v>
      </c>
      <c r="B498" s="11" t="s">
        <v>90</v>
      </c>
      <c r="C498" s="11" t="s">
        <v>16</v>
      </c>
      <c r="D498" s="12">
        <v>46224</v>
      </c>
      <c r="E498" s="11" t="s">
        <v>13</v>
      </c>
      <c r="G498"/>
      <c r="H498" t="s">
        <v>395</v>
      </c>
      <c r="I498" s="68">
        <v>46224.37777777778</v>
      </c>
      <c r="J498" s="68">
        <v>46224.38958333333</v>
      </c>
      <c r="K498" s="11">
        <v>0.28000000000000003</v>
      </c>
    </row>
    <row r="499" spans="1:11">
      <c r="A499" s="11">
        <v>1300000331</v>
      </c>
      <c r="B499" s="11" t="s">
        <v>66</v>
      </c>
      <c r="C499" s="11" t="s">
        <v>16</v>
      </c>
      <c r="D499" s="12">
        <v>46224</v>
      </c>
      <c r="E499" s="11" t="s">
        <v>13</v>
      </c>
      <c r="G499"/>
      <c r="H499" t="s">
        <v>416</v>
      </c>
      <c r="I499" s="68">
        <v>46224.706944444442</v>
      </c>
      <c r="J499" s="68">
        <v>46224.711111111108</v>
      </c>
      <c r="K499" s="11">
        <v>0.1</v>
      </c>
    </row>
    <row r="500" spans="1:11">
      <c r="A500" s="11">
        <v>1200000247</v>
      </c>
      <c r="B500" s="11" t="s">
        <v>93</v>
      </c>
      <c r="C500" s="11" t="s">
        <v>16</v>
      </c>
      <c r="D500" s="12">
        <v>46225</v>
      </c>
      <c r="E500" s="11" t="s">
        <v>69</v>
      </c>
      <c r="G500"/>
      <c r="H500" t="s">
        <v>417</v>
      </c>
      <c r="I500" s="68">
        <v>46224.493750000001</v>
      </c>
      <c r="J500" s="68">
        <v>46224.49722222222</v>
      </c>
      <c r="K500" s="11">
        <v>0.08</v>
      </c>
    </row>
    <row r="501" spans="1:11">
      <c r="A501" s="11">
        <v>1300000332</v>
      </c>
      <c r="B501" s="11" t="s">
        <v>61</v>
      </c>
      <c r="C501" s="11" t="s">
        <v>12</v>
      </c>
      <c r="D501" s="12">
        <v>46225</v>
      </c>
      <c r="E501" s="11" t="s">
        <v>13</v>
      </c>
      <c r="G501"/>
      <c r="H501" t="s">
        <v>418</v>
      </c>
      <c r="I501" s="68">
        <v>46225.213888888888</v>
      </c>
      <c r="J501" s="68">
        <v>46225.216666666667</v>
      </c>
      <c r="K501" s="11">
        <v>7.0000000000000007E-2</v>
      </c>
    </row>
    <row r="502" spans="1:11">
      <c r="A502" s="11">
        <v>1300000336</v>
      </c>
      <c r="B502" s="11" t="s">
        <v>56</v>
      </c>
      <c r="C502" s="11" t="s">
        <v>12</v>
      </c>
      <c r="D502" s="12">
        <v>46226</v>
      </c>
      <c r="E502" s="11" t="s">
        <v>13</v>
      </c>
      <c r="G502"/>
      <c r="H502" t="s">
        <v>419</v>
      </c>
      <c r="I502" s="68">
        <v>46226.434027777781</v>
      </c>
      <c r="J502" s="68">
        <v>46226.435416666667</v>
      </c>
      <c r="K502" s="11">
        <v>0.03</v>
      </c>
    </row>
    <row r="503" spans="1:11">
      <c r="A503" s="11">
        <v>1300000338</v>
      </c>
      <c r="B503" s="11" t="s">
        <v>40</v>
      </c>
      <c r="C503" s="11" t="s">
        <v>16</v>
      </c>
      <c r="D503" s="12">
        <v>46226</v>
      </c>
      <c r="E503" s="11" t="s">
        <v>13</v>
      </c>
      <c r="G503"/>
      <c r="H503" t="s">
        <v>420</v>
      </c>
      <c r="I503" s="68">
        <v>46226.597256944442</v>
      </c>
      <c r="J503" s="68">
        <v>46226.606249999997</v>
      </c>
      <c r="K503" s="11">
        <v>0.22</v>
      </c>
    </row>
    <row r="504" spans="1:11">
      <c r="A504" s="11">
        <v>1300000339</v>
      </c>
      <c r="B504" s="11" t="s">
        <v>90</v>
      </c>
      <c r="C504" s="11" t="s">
        <v>16</v>
      </c>
      <c r="D504" s="12">
        <v>46226</v>
      </c>
      <c r="E504" s="11" t="s">
        <v>13</v>
      </c>
      <c r="G504"/>
      <c r="H504" t="s">
        <v>421</v>
      </c>
      <c r="I504" s="68">
        <v>46226.689803240741</v>
      </c>
      <c r="J504" s="68">
        <v>46226.695833333331</v>
      </c>
      <c r="K504" s="11">
        <v>0.14000000000000001</v>
      </c>
    </row>
    <row r="505" spans="1:11">
      <c r="A505" s="11">
        <v>1300000340</v>
      </c>
      <c r="B505" s="11" t="s">
        <v>90</v>
      </c>
      <c r="C505" s="11" t="s">
        <v>16</v>
      </c>
      <c r="D505" s="12">
        <v>46226</v>
      </c>
      <c r="E505" s="11" t="s">
        <v>13</v>
      </c>
      <c r="G505"/>
      <c r="H505" t="s">
        <v>422</v>
      </c>
      <c r="I505" s="68">
        <v>46226.750694444447</v>
      </c>
      <c r="J505" s="68">
        <v>46226.757638888892</v>
      </c>
      <c r="K505" s="11">
        <v>0.17</v>
      </c>
    </row>
    <row r="506" spans="1:11">
      <c r="A506" s="11">
        <v>1300000341</v>
      </c>
      <c r="B506" s="11" t="s">
        <v>11</v>
      </c>
      <c r="C506" s="11" t="s">
        <v>12</v>
      </c>
      <c r="D506" s="12">
        <v>46227</v>
      </c>
      <c r="E506" s="11" t="s">
        <v>13</v>
      </c>
      <c r="G506"/>
      <c r="H506" t="s">
        <v>123</v>
      </c>
      <c r="I506" s="68">
        <v>46227.054861111108</v>
      </c>
      <c r="J506" s="68">
        <v>46227.061805555553</v>
      </c>
      <c r="K506" s="11">
        <v>0.17</v>
      </c>
    </row>
    <row r="507" spans="1:11">
      <c r="A507" s="11">
        <v>1300000342</v>
      </c>
      <c r="B507" s="11" t="s">
        <v>106</v>
      </c>
      <c r="C507" s="11" t="s">
        <v>16</v>
      </c>
      <c r="D507" s="12">
        <v>46227</v>
      </c>
      <c r="E507" s="11" t="s">
        <v>13</v>
      </c>
      <c r="G507"/>
      <c r="H507" t="s">
        <v>423</v>
      </c>
      <c r="I507" s="68">
        <v>46227.09652777778</v>
      </c>
      <c r="J507" s="68">
        <v>46227.103472222225</v>
      </c>
      <c r="K507" s="11">
        <v>0.17</v>
      </c>
    </row>
    <row r="508" spans="1:11">
      <c r="A508" s="11">
        <v>1300000343</v>
      </c>
      <c r="B508" s="11" t="s">
        <v>344</v>
      </c>
      <c r="C508" s="11" t="s">
        <v>16</v>
      </c>
      <c r="D508" s="12">
        <v>46227</v>
      </c>
      <c r="E508" s="11" t="s">
        <v>13</v>
      </c>
      <c r="G508"/>
      <c r="H508" t="s">
        <v>424</v>
      </c>
      <c r="I508" s="68">
        <v>46227.320833333331</v>
      </c>
      <c r="J508" s="68">
        <v>46227.321527777778</v>
      </c>
      <c r="K508" s="11">
        <v>0.02</v>
      </c>
    </row>
    <row r="509" spans="1:11">
      <c r="A509" s="11">
        <v>1200000254</v>
      </c>
      <c r="B509" s="11" t="s">
        <v>97</v>
      </c>
      <c r="C509" s="11" t="s">
        <v>16</v>
      </c>
      <c r="D509" s="12">
        <v>46227</v>
      </c>
      <c r="E509" s="11" t="s">
        <v>69</v>
      </c>
      <c r="G509"/>
      <c r="H509" t="s">
        <v>184</v>
      </c>
      <c r="I509" s="68">
        <v>46227.417361111111</v>
      </c>
      <c r="J509" s="68">
        <v>46227.426388888889</v>
      </c>
      <c r="K509" s="11">
        <v>0.22</v>
      </c>
    </row>
    <row r="510" spans="1:11">
      <c r="A510" s="11">
        <v>1300000344</v>
      </c>
      <c r="B510" s="11" t="s">
        <v>99</v>
      </c>
      <c r="C510" s="11" t="s">
        <v>16</v>
      </c>
      <c r="D510" s="12">
        <v>46227</v>
      </c>
      <c r="E510" s="11" t="s">
        <v>13</v>
      </c>
      <c r="G510"/>
      <c r="H510" t="s">
        <v>425</v>
      </c>
      <c r="I510" s="68">
        <v>46227.404166666667</v>
      </c>
      <c r="J510" s="68">
        <v>46227.413194444445</v>
      </c>
      <c r="K510" s="11">
        <v>0.22</v>
      </c>
    </row>
    <row r="511" spans="1:11">
      <c r="A511" s="11">
        <v>1200000257</v>
      </c>
      <c r="B511" s="11" t="s">
        <v>97</v>
      </c>
      <c r="C511" s="11" t="s">
        <v>16</v>
      </c>
      <c r="D511" s="12">
        <v>46227</v>
      </c>
      <c r="E511" s="11" t="s">
        <v>69</v>
      </c>
      <c r="G511"/>
      <c r="H511" t="s">
        <v>426</v>
      </c>
      <c r="I511" s="68">
        <v>46227.736805555556</v>
      </c>
      <c r="J511" s="68">
        <v>46227.743055555555</v>
      </c>
      <c r="K511" s="11">
        <v>0.15</v>
      </c>
    </row>
    <row r="512" spans="1:11">
      <c r="A512" s="11">
        <v>1300000345</v>
      </c>
      <c r="B512" s="11" t="s">
        <v>54</v>
      </c>
      <c r="C512" s="11" t="s">
        <v>12</v>
      </c>
      <c r="D512" s="12">
        <v>46228</v>
      </c>
      <c r="E512" s="11" t="s">
        <v>13</v>
      </c>
      <c r="G512"/>
      <c r="H512" t="s">
        <v>119</v>
      </c>
      <c r="I512" s="68">
        <v>46228.132638888892</v>
      </c>
      <c r="J512" s="68">
        <v>46228.134722222225</v>
      </c>
      <c r="K512" s="11">
        <v>0.05</v>
      </c>
    </row>
    <row r="513" spans="1:11">
      <c r="A513" s="11">
        <v>1300000346</v>
      </c>
      <c r="B513" s="11" t="s">
        <v>77</v>
      </c>
      <c r="C513" s="11" t="s">
        <v>16</v>
      </c>
      <c r="D513" s="12">
        <v>46228</v>
      </c>
      <c r="E513" s="11" t="s">
        <v>13</v>
      </c>
      <c r="G513"/>
      <c r="H513" t="s">
        <v>427</v>
      </c>
      <c r="I513" s="68">
        <v>46228.179861111108</v>
      </c>
      <c r="J513" s="68">
        <v>46228.191666666666</v>
      </c>
      <c r="K513" s="11">
        <v>0.28000000000000003</v>
      </c>
    </row>
    <row r="514" spans="1:11">
      <c r="A514" s="11">
        <v>1300000347</v>
      </c>
      <c r="B514" s="11" t="s">
        <v>77</v>
      </c>
      <c r="C514" s="11" t="s">
        <v>16</v>
      </c>
      <c r="D514" s="12">
        <v>46228</v>
      </c>
      <c r="E514" s="11" t="s">
        <v>13</v>
      </c>
      <c r="G514"/>
      <c r="H514" t="s">
        <v>268</v>
      </c>
      <c r="I514" s="68">
        <v>46228.258333333331</v>
      </c>
      <c r="J514" s="68">
        <v>46228.268750000003</v>
      </c>
      <c r="K514" s="11">
        <v>0.25</v>
      </c>
    </row>
    <row r="515" spans="1:11">
      <c r="A515" s="11">
        <v>1200000260</v>
      </c>
      <c r="B515" s="11" t="s">
        <v>195</v>
      </c>
      <c r="C515" s="11" t="s">
        <v>16</v>
      </c>
      <c r="D515" s="12">
        <v>46228</v>
      </c>
      <c r="E515" s="11" t="s">
        <v>69</v>
      </c>
      <c r="G515"/>
      <c r="H515" t="s">
        <v>428</v>
      </c>
      <c r="I515" s="68">
        <v>46228.413391203707</v>
      </c>
      <c r="J515" s="68">
        <v>46228.421805555554</v>
      </c>
      <c r="K515" s="11">
        <v>0.2</v>
      </c>
    </row>
    <row r="516" spans="1:11">
      <c r="A516" s="11">
        <v>1200000261</v>
      </c>
      <c r="B516" s="11" t="s">
        <v>66</v>
      </c>
      <c r="C516" s="11" t="s">
        <v>16</v>
      </c>
      <c r="D516" s="12">
        <v>46228</v>
      </c>
      <c r="E516" s="11" t="s">
        <v>69</v>
      </c>
      <c r="G516"/>
      <c r="H516" t="s">
        <v>429</v>
      </c>
      <c r="I516" s="68">
        <v>46228.514687499999</v>
      </c>
      <c r="J516" s="68">
        <v>46228.523495370369</v>
      </c>
      <c r="K516" s="11">
        <v>0.21</v>
      </c>
    </row>
    <row r="517" spans="1:11">
      <c r="A517" s="11">
        <v>1200000262</v>
      </c>
      <c r="B517" s="11" t="s">
        <v>114</v>
      </c>
      <c r="C517" s="11" t="s">
        <v>16</v>
      </c>
      <c r="D517" s="12">
        <v>46228</v>
      </c>
      <c r="E517" s="11" t="s">
        <v>69</v>
      </c>
      <c r="G517"/>
      <c r="H517" t="s">
        <v>428</v>
      </c>
      <c r="I517" s="68">
        <v>46228.523125</v>
      </c>
      <c r="J517" s="68">
        <v>46228.530810185184</v>
      </c>
      <c r="K517" s="11">
        <v>0.18</v>
      </c>
    </row>
    <row r="518" spans="1:11">
      <c r="A518" s="11">
        <v>1300000348</v>
      </c>
      <c r="B518" s="11" t="s">
        <v>99</v>
      </c>
      <c r="C518" s="11" t="s">
        <v>16</v>
      </c>
      <c r="D518" s="12">
        <v>46228</v>
      </c>
      <c r="E518" s="11" t="s">
        <v>13</v>
      </c>
      <c r="G518"/>
      <c r="H518" t="s">
        <v>430</v>
      </c>
      <c r="I518" s="68">
        <v>46228.613136574073</v>
      </c>
      <c r="J518" s="68">
        <v>46228.615914351853</v>
      </c>
      <c r="K518" s="11">
        <v>7.0000000000000007E-2</v>
      </c>
    </row>
    <row r="519" spans="1:11">
      <c r="A519" s="11">
        <v>1200000263</v>
      </c>
      <c r="B519" s="11" t="s">
        <v>99</v>
      </c>
      <c r="C519" s="11" t="s">
        <v>16</v>
      </c>
      <c r="D519" s="12">
        <v>46229</v>
      </c>
      <c r="E519" s="11" t="s">
        <v>69</v>
      </c>
      <c r="G519"/>
      <c r="H519" t="s">
        <v>431</v>
      </c>
      <c r="I519" s="68">
        <v>46229.669930555552</v>
      </c>
      <c r="J519" s="68">
        <v>46229.674525462964</v>
      </c>
      <c r="K519" s="11">
        <v>0.11</v>
      </c>
    </row>
    <row r="520" spans="1:11">
      <c r="A520" s="11">
        <v>1300000349</v>
      </c>
      <c r="B520" s="11" t="s">
        <v>27</v>
      </c>
      <c r="C520" s="11" t="s">
        <v>12</v>
      </c>
      <c r="D520" s="12">
        <v>46229</v>
      </c>
      <c r="E520" s="11" t="s">
        <v>13</v>
      </c>
      <c r="G520"/>
      <c r="H520" t="s">
        <v>432</v>
      </c>
      <c r="I520" s="68">
        <v>46229.736631944441</v>
      </c>
      <c r="J520" s="68">
        <v>46229.753541666665</v>
      </c>
      <c r="K520" s="11">
        <v>0.41</v>
      </c>
    </row>
    <row r="521" spans="1:11">
      <c r="A521" s="11">
        <v>1300000350</v>
      </c>
      <c r="B521" s="11" t="s">
        <v>93</v>
      </c>
      <c r="C521" s="11" t="s">
        <v>16</v>
      </c>
      <c r="D521" s="12">
        <v>46229</v>
      </c>
      <c r="E521" s="11" t="s">
        <v>13</v>
      </c>
      <c r="G521"/>
      <c r="H521" t="s">
        <v>433</v>
      </c>
      <c r="I521" s="68">
        <v>46229.869444444441</v>
      </c>
      <c r="J521" s="68">
        <v>46229.876388888886</v>
      </c>
      <c r="K521" s="11">
        <v>0.17</v>
      </c>
    </row>
    <row r="522" spans="1:11">
      <c r="A522" s="11">
        <v>1200000264</v>
      </c>
      <c r="B522" s="11" t="s">
        <v>99</v>
      </c>
      <c r="C522" s="11" t="s">
        <v>16</v>
      </c>
      <c r="D522" s="12">
        <v>46230</v>
      </c>
      <c r="E522" s="11" t="s">
        <v>69</v>
      </c>
      <c r="G522"/>
      <c r="H522" t="s">
        <v>389</v>
      </c>
      <c r="I522" s="68">
        <v>46230.024305555555</v>
      </c>
      <c r="J522" s="68">
        <v>46230.026388888888</v>
      </c>
      <c r="K522" s="11">
        <v>0.05</v>
      </c>
    </row>
    <row r="523" spans="1:11">
      <c r="A523" s="11">
        <v>1200000265</v>
      </c>
      <c r="B523" s="11" t="s">
        <v>97</v>
      </c>
      <c r="C523" s="11" t="s">
        <v>16</v>
      </c>
      <c r="D523" s="12">
        <v>46230</v>
      </c>
      <c r="E523" s="11" t="s">
        <v>69</v>
      </c>
      <c r="G523"/>
      <c r="H523" t="s">
        <v>414</v>
      </c>
      <c r="I523" s="68">
        <v>46230.114583333336</v>
      </c>
      <c r="J523" s="68">
        <v>46230.12777777778</v>
      </c>
      <c r="K523" s="11">
        <v>0.32</v>
      </c>
    </row>
    <row r="524" spans="1:11">
      <c r="A524" s="11">
        <v>1300000351</v>
      </c>
      <c r="B524" s="11" t="s">
        <v>132</v>
      </c>
      <c r="C524" s="11" t="s">
        <v>16</v>
      </c>
      <c r="D524" s="12">
        <v>46230</v>
      </c>
      <c r="E524" s="11" t="s">
        <v>13</v>
      </c>
      <c r="G524"/>
      <c r="H524" t="s">
        <v>433</v>
      </c>
      <c r="I524" s="68">
        <v>46230.211111111108</v>
      </c>
      <c r="J524" s="68">
        <v>46230.213888888888</v>
      </c>
      <c r="K524" s="11">
        <v>7.0000000000000007E-2</v>
      </c>
    </row>
    <row r="525" spans="1:11">
      <c r="A525" s="11">
        <v>1300000352</v>
      </c>
      <c r="B525" s="11" t="s">
        <v>95</v>
      </c>
      <c r="C525" s="11" t="s">
        <v>16</v>
      </c>
      <c r="D525" s="12">
        <v>46230</v>
      </c>
      <c r="E525" s="11" t="s">
        <v>13</v>
      </c>
      <c r="G525"/>
      <c r="H525" t="s">
        <v>186</v>
      </c>
      <c r="I525" s="68">
        <v>46230.421527777777</v>
      </c>
      <c r="J525" s="68">
        <v>46230.433333333334</v>
      </c>
      <c r="K525" s="11">
        <v>0.28000000000000003</v>
      </c>
    </row>
    <row r="526" spans="1:11">
      <c r="A526" s="11">
        <v>1300000353</v>
      </c>
      <c r="B526" s="11" t="s">
        <v>79</v>
      </c>
      <c r="C526" s="11" t="s">
        <v>16</v>
      </c>
      <c r="D526" s="12">
        <v>46230</v>
      </c>
      <c r="E526" s="11" t="s">
        <v>13</v>
      </c>
      <c r="G526"/>
      <c r="H526" t="s">
        <v>186</v>
      </c>
      <c r="I526" s="68">
        <v>46230.475694444445</v>
      </c>
      <c r="J526" s="68">
        <v>46230.481944444444</v>
      </c>
      <c r="K526" s="11">
        <v>0.15</v>
      </c>
    </row>
    <row r="527" spans="1:11">
      <c r="A527" s="11">
        <v>1200000266</v>
      </c>
      <c r="B527" s="11" t="s">
        <v>87</v>
      </c>
      <c r="C527" s="11" t="s">
        <v>16</v>
      </c>
      <c r="D527" s="12">
        <v>46230</v>
      </c>
      <c r="E527" s="11" t="s">
        <v>69</v>
      </c>
      <c r="G527"/>
      <c r="H527" t="s">
        <v>217</v>
      </c>
      <c r="I527" s="68">
        <v>46230.453472222223</v>
      </c>
      <c r="J527" s="68">
        <v>46230.463194444441</v>
      </c>
      <c r="K527" s="11">
        <v>0.23</v>
      </c>
    </row>
    <row r="528" spans="1:11">
      <c r="A528" s="11">
        <v>1200000267</v>
      </c>
      <c r="B528" s="11" t="s">
        <v>40</v>
      </c>
      <c r="C528" s="11" t="s">
        <v>16</v>
      </c>
      <c r="D528" s="12">
        <v>46230</v>
      </c>
      <c r="E528" s="11" t="s">
        <v>69</v>
      </c>
      <c r="G528"/>
      <c r="H528" t="s">
        <v>434</v>
      </c>
      <c r="I528" s="68">
        <v>46230.544444444444</v>
      </c>
      <c r="J528" s="68">
        <v>46230.547222222223</v>
      </c>
      <c r="K528" s="11">
        <v>7.0000000000000007E-2</v>
      </c>
    </row>
    <row r="529" spans="1:11">
      <c r="A529" s="11">
        <v>1300000354</v>
      </c>
      <c r="B529" s="11" t="s">
        <v>106</v>
      </c>
      <c r="C529" s="11" t="s">
        <v>16</v>
      </c>
      <c r="D529" s="12">
        <v>46230</v>
      </c>
      <c r="E529" s="11" t="s">
        <v>13</v>
      </c>
      <c r="G529"/>
      <c r="H529" t="s">
        <v>435</v>
      </c>
      <c r="I529" s="68">
        <v>46230.461805555555</v>
      </c>
      <c r="J529" s="68">
        <v>46230.469444444447</v>
      </c>
      <c r="K529" s="11">
        <v>0.18</v>
      </c>
    </row>
    <row r="530" spans="1:11">
      <c r="A530" s="11">
        <v>1200000268</v>
      </c>
      <c r="B530" s="11" t="s">
        <v>87</v>
      </c>
      <c r="C530" s="11" t="s">
        <v>16</v>
      </c>
      <c r="D530" s="12">
        <v>46231</v>
      </c>
      <c r="E530" s="11" t="s">
        <v>69</v>
      </c>
      <c r="G530"/>
      <c r="H530" t="s">
        <v>436</v>
      </c>
      <c r="I530" s="68">
        <v>46231.008113425924</v>
      </c>
      <c r="J530" s="68">
        <v>46231.019212962965</v>
      </c>
      <c r="K530" s="11">
        <v>0.27</v>
      </c>
    </row>
    <row r="531" spans="1:11">
      <c r="A531" s="11">
        <v>1300000355</v>
      </c>
      <c r="B531" s="11" t="s">
        <v>178</v>
      </c>
      <c r="C531" s="11" t="s">
        <v>16</v>
      </c>
      <c r="D531" s="12">
        <v>46231</v>
      </c>
      <c r="E531" s="11" t="s">
        <v>13</v>
      </c>
      <c r="G531"/>
      <c r="H531" t="s">
        <v>437</v>
      </c>
      <c r="I531" s="68">
        <v>46230.993506944447</v>
      </c>
      <c r="J531" s="68">
        <v>46231.002638888887</v>
      </c>
      <c r="K531" s="11">
        <v>0.22</v>
      </c>
    </row>
    <row r="532" spans="1:11">
      <c r="A532" s="11">
        <v>1200000269</v>
      </c>
      <c r="B532" s="11" t="s">
        <v>79</v>
      </c>
      <c r="C532" s="11" t="s">
        <v>16</v>
      </c>
      <c r="D532" s="12">
        <v>46231</v>
      </c>
      <c r="E532" s="11" t="s">
        <v>69</v>
      </c>
      <c r="G532"/>
      <c r="H532" t="s">
        <v>438</v>
      </c>
      <c r="I532" s="68">
        <v>46231.151435185187</v>
      </c>
      <c r="J532" s="68">
        <v>46231.157569444447</v>
      </c>
      <c r="K532" s="11">
        <v>0.15</v>
      </c>
    </row>
    <row r="533" spans="1:11">
      <c r="A533" s="11">
        <v>1200000270</v>
      </c>
      <c r="B533" s="11" t="s">
        <v>90</v>
      </c>
      <c r="C533" s="11" t="s">
        <v>16</v>
      </c>
      <c r="D533" s="12">
        <v>46231</v>
      </c>
      <c r="E533" s="11" t="s">
        <v>69</v>
      </c>
      <c r="G533"/>
      <c r="H533" t="s">
        <v>439</v>
      </c>
      <c r="I533" s="68">
        <v>46231.172627314816</v>
      </c>
      <c r="J533" s="68">
        <v>46231.187048611115</v>
      </c>
      <c r="K533" s="11">
        <v>0.35</v>
      </c>
    </row>
    <row r="534" spans="1:11">
      <c r="A534" s="11">
        <v>1300000356</v>
      </c>
      <c r="B534" s="11" t="s">
        <v>18</v>
      </c>
      <c r="C534" s="11" t="s">
        <v>12</v>
      </c>
      <c r="D534" s="12">
        <v>46231</v>
      </c>
      <c r="E534" s="11" t="s">
        <v>13</v>
      </c>
      <c r="G534"/>
      <c r="H534" t="s">
        <v>440</v>
      </c>
      <c r="I534" s="68">
        <v>46231.476388888892</v>
      </c>
      <c r="J534" s="68">
        <v>46231.481944444444</v>
      </c>
      <c r="K534" s="11">
        <v>0.13</v>
      </c>
    </row>
    <row r="535" spans="1:11">
      <c r="A535" s="11">
        <v>1300000357</v>
      </c>
      <c r="B535" s="11" t="s">
        <v>54</v>
      </c>
      <c r="C535" s="11" t="s">
        <v>12</v>
      </c>
      <c r="D535" s="12">
        <v>46231</v>
      </c>
      <c r="E535" s="11" t="s">
        <v>13</v>
      </c>
      <c r="G535"/>
      <c r="H535" t="s">
        <v>441</v>
      </c>
      <c r="I535" s="68">
        <v>46231.473611111112</v>
      </c>
      <c r="J535" s="68">
        <v>46231.482638888891</v>
      </c>
      <c r="K535" s="11">
        <v>0.22</v>
      </c>
    </row>
    <row r="536" spans="1:11">
      <c r="A536" s="11">
        <v>1200000272</v>
      </c>
      <c r="B536" s="11" t="s">
        <v>132</v>
      </c>
      <c r="C536" s="11" t="s">
        <v>16</v>
      </c>
      <c r="D536" s="12">
        <v>46231</v>
      </c>
      <c r="E536" s="11" t="s">
        <v>69</v>
      </c>
      <c r="G536"/>
      <c r="H536" t="s">
        <v>186</v>
      </c>
      <c r="I536" s="68">
        <v>46231.722916666666</v>
      </c>
      <c r="J536" s="68">
        <v>46231.727083333331</v>
      </c>
      <c r="K536" s="11">
        <v>0.1</v>
      </c>
    </row>
    <row r="537" spans="1:11">
      <c r="A537" s="11">
        <v>1300000359</v>
      </c>
      <c r="B537" s="11" t="s">
        <v>54</v>
      </c>
      <c r="C537" s="11" t="s">
        <v>12</v>
      </c>
      <c r="D537" s="12">
        <v>46232</v>
      </c>
      <c r="E537" s="11" t="s">
        <v>13</v>
      </c>
      <c r="G537"/>
      <c r="H537" t="s">
        <v>442</v>
      </c>
      <c r="I537" s="68">
        <v>46231.989212962966</v>
      </c>
      <c r="J537" s="68">
        <v>46232.003657407404</v>
      </c>
      <c r="K537" s="11">
        <v>0.35</v>
      </c>
    </row>
    <row r="538" spans="1:11">
      <c r="A538" s="11">
        <v>1200000273</v>
      </c>
      <c r="B538" s="11" t="s">
        <v>40</v>
      </c>
      <c r="C538" s="11" t="s">
        <v>16</v>
      </c>
      <c r="D538" s="12">
        <v>46232</v>
      </c>
      <c r="E538" s="11" t="s">
        <v>69</v>
      </c>
      <c r="G538"/>
      <c r="H538" t="s">
        <v>443</v>
      </c>
      <c r="I538" s="68">
        <v>46231.943472222221</v>
      </c>
      <c r="J538" s="68">
        <v>46231.948819444442</v>
      </c>
      <c r="K538" s="11">
        <v>0.13</v>
      </c>
    </row>
    <row r="539" spans="1:11">
      <c r="A539" s="11">
        <v>1200000274</v>
      </c>
      <c r="B539" s="11" t="s">
        <v>66</v>
      </c>
      <c r="C539" s="11" t="s">
        <v>16</v>
      </c>
      <c r="D539" s="12">
        <v>46232</v>
      </c>
      <c r="E539" s="11" t="s">
        <v>69</v>
      </c>
      <c r="G539"/>
      <c r="H539" t="s">
        <v>443</v>
      </c>
      <c r="I539" s="68">
        <v>46232.038599537038</v>
      </c>
      <c r="J539" s="68">
        <v>46232.042233796295</v>
      </c>
      <c r="K539" s="11">
        <v>0.09</v>
      </c>
    </row>
    <row r="540" spans="1:11">
      <c r="A540" s="11">
        <v>1300000360</v>
      </c>
      <c r="B540" s="11" t="s">
        <v>66</v>
      </c>
      <c r="C540" s="11" t="s">
        <v>16</v>
      </c>
      <c r="D540" s="12">
        <v>46232</v>
      </c>
      <c r="E540" s="11" t="s">
        <v>13</v>
      </c>
      <c r="G540"/>
      <c r="H540" t="s">
        <v>444</v>
      </c>
      <c r="I540" s="68">
        <v>46232.089826388888</v>
      </c>
      <c r="J540" s="68">
        <v>46232.096782407411</v>
      </c>
      <c r="K540" s="11">
        <v>0.17</v>
      </c>
    </row>
    <row r="541" spans="1:11">
      <c r="A541" s="11">
        <v>1300000361</v>
      </c>
      <c r="B541" s="11" t="s">
        <v>79</v>
      </c>
      <c r="C541" s="11" t="s">
        <v>16</v>
      </c>
      <c r="D541" s="12">
        <v>46232</v>
      </c>
      <c r="E541" s="11" t="s">
        <v>13</v>
      </c>
      <c r="G541"/>
      <c r="H541" t="s">
        <v>445</v>
      </c>
      <c r="I541" s="68">
        <v>46232.495138888888</v>
      </c>
      <c r="J541" s="68">
        <v>46232.50277777778</v>
      </c>
      <c r="K541" s="11">
        <v>0.18</v>
      </c>
    </row>
    <row r="542" spans="1:11">
      <c r="A542" s="11">
        <v>1200000277</v>
      </c>
      <c r="B542" s="11" t="s">
        <v>51</v>
      </c>
      <c r="C542" s="11" t="s">
        <v>16</v>
      </c>
      <c r="D542" s="12">
        <v>46232</v>
      </c>
      <c r="E542" s="11" t="s">
        <v>69</v>
      </c>
      <c r="G542"/>
      <c r="H542" t="s">
        <v>446</v>
      </c>
      <c r="I542" s="68">
        <v>46232.763888888891</v>
      </c>
      <c r="J542" s="68">
        <v>46232.772222222222</v>
      </c>
      <c r="K542" s="11">
        <v>0.2</v>
      </c>
    </row>
    <row r="543" spans="1:11">
      <c r="A543" s="11">
        <v>1200000278</v>
      </c>
      <c r="B543" s="11" t="s">
        <v>51</v>
      </c>
      <c r="C543" s="11" t="s">
        <v>16</v>
      </c>
      <c r="D543" s="12">
        <v>46233</v>
      </c>
      <c r="E543" s="11" t="s">
        <v>69</v>
      </c>
      <c r="G543"/>
      <c r="H543" t="s">
        <v>447</v>
      </c>
      <c r="I543" s="68">
        <v>46232.476388888892</v>
      </c>
      <c r="J543" s="68">
        <v>46232.480555555558</v>
      </c>
      <c r="K543" s="11">
        <v>0.1</v>
      </c>
    </row>
    <row r="544" spans="1:11">
      <c r="A544" s="11">
        <v>1200000279</v>
      </c>
      <c r="B544" s="11" t="s">
        <v>61</v>
      </c>
      <c r="C544" s="11" t="s">
        <v>12</v>
      </c>
      <c r="D544" s="12">
        <v>46233</v>
      </c>
      <c r="E544" s="11" t="s">
        <v>69</v>
      </c>
      <c r="G544"/>
      <c r="H544" t="s">
        <v>217</v>
      </c>
      <c r="I544" s="68">
        <v>46233.04791666667</v>
      </c>
      <c r="J544" s="68">
        <v>46233.052083333336</v>
      </c>
      <c r="K544" s="11">
        <v>0.1</v>
      </c>
    </row>
    <row r="545" spans="1:11">
      <c r="A545" s="11">
        <v>1200000280</v>
      </c>
      <c r="B545" s="11" t="s">
        <v>79</v>
      </c>
      <c r="C545" s="11" t="s">
        <v>16</v>
      </c>
      <c r="D545" s="12">
        <v>46233</v>
      </c>
      <c r="E545" s="11" t="s">
        <v>69</v>
      </c>
      <c r="G545"/>
      <c r="H545" t="s">
        <v>448</v>
      </c>
      <c r="I545" s="68">
        <v>46233.383333333331</v>
      </c>
      <c r="J545" s="68">
        <v>46233.390277777777</v>
      </c>
      <c r="K545" s="11">
        <v>0.17</v>
      </c>
    </row>
    <row r="546" spans="1:11">
      <c r="A546" s="11">
        <v>1200000281</v>
      </c>
      <c r="B546" s="11" t="s">
        <v>97</v>
      </c>
      <c r="C546" s="11" t="s">
        <v>16</v>
      </c>
      <c r="D546" s="12">
        <v>46233</v>
      </c>
      <c r="E546" s="11" t="s">
        <v>69</v>
      </c>
      <c r="G546"/>
      <c r="H546" t="s">
        <v>448</v>
      </c>
      <c r="I546" s="68">
        <v>46233.398611111108</v>
      </c>
      <c r="J546" s="68">
        <v>46233.40347222222</v>
      </c>
      <c r="K546" s="11">
        <v>0.12</v>
      </c>
    </row>
    <row r="547" spans="1:11">
      <c r="A547" s="11">
        <v>1200000282</v>
      </c>
      <c r="B547" s="11" t="s">
        <v>40</v>
      </c>
      <c r="C547" s="11" t="s">
        <v>16</v>
      </c>
      <c r="D547" s="12">
        <v>46233</v>
      </c>
      <c r="E547" s="11" t="s">
        <v>69</v>
      </c>
      <c r="G547"/>
      <c r="H547" t="s">
        <v>449</v>
      </c>
      <c r="I547" s="68">
        <v>46233.657638888886</v>
      </c>
      <c r="J547" s="68">
        <v>46233.670138888891</v>
      </c>
      <c r="K547" s="11">
        <v>0.3</v>
      </c>
    </row>
    <row r="548" spans="1:11">
      <c r="A548" s="11">
        <v>1200000283</v>
      </c>
      <c r="B548" s="11" t="s">
        <v>61</v>
      </c>
      <c r="C548" s="11" t="s">
        <v>12</v>
      </c>
      <c r="D548" s="12">
        <v>46233</v>
      </c>
      <c r="E548" s="11" t="s">
        <v>69</v>
      </c>
      <c r="G548"/>
      <c r="H548" t="s">
        <v>450</v>
      </c>
      <c r="I548" s="68">
        <v>46233.784722222219</v>
      </c>
      <c r="J548" s="68">
        <v>46233.791666666664</v>
      </c>
      <c r="K548" s="11">
        <v>0.17</v>
      </c>
    </row>
    <row r="549" spans="1:11">
      <c r="A549" s="11">
        <v>1200000284</v>
      </c>
      <c r="B549" s="11" t="s">
        <v>47</v>
      </c>
      <c r="C549" s="11" t="s">
        <v>12</v>
      </c>
      <c r="D549" s="12">
        <v>46233</v>
      </c>
      <c r="E549" s="11" t="s">
        <v>69</v>
      </c>
      <c r="G549"/>
      <c r="H549" t="s">
        <v>451</v>
      </c>
      <c r="I549" s="68">
        <v>46233.785416666666</v>
      </c>
      <c r="J549" s="68">
        <v>46233.792361111111</v>
      </c>
      <c r="K549" s="11">
        <v>0.17</v>
      </c>
    </row>
    <row r="550" spans="1:11">
      <c r="A550" s="11">
        <v>1200000285</v>
      </c>
      <c r="B550" s="11" t="s">
        <v>106</v>
      </c>
      <c r="C550" s="11" t="s">
        <v>16</v>
      </c>
      <c r="D550" s="12">
        <v>46234</v>
      </c>
      <c r="E550" s="11" t="s">
        <v>69</v>
      </c>
      <c r="G550"/>
      <c r="H550" t="s">
        <v>452</v>
      </c>
      <c r="I550" s="68">
        <v>46233.435416666667</v>
      </c>
      <c r="J550" s="68">
        <v>46233.4375</v>
      </c>
      <c r="K550" s="11">
        <v>0.05</v>
      </c>
    </row>
    <row r="551" spans="1:11">
      <c r="A551" s="11">
        <v>1300000363</v>
      </c>
      <c r="B551" s="11" t="s">
        <v>71</v>
      </c>
      <c r="C551" s="11" t="s">
        <v>16</v>
      </c>
      <c r="D551" s="12">
        <v>46234</v>
      </c>
      <c r="E551" s="11" t="s">
        <v>13</v>
      </c>
      <c r="G551"/>
      <c r="H551" t="s">
        <v>453</v>
      </c>
      <c r="I551" s="68">
        <v>46234.147222222222</v>
      </c>
      <c r="J551" s="68">
        <v>46234.157638888886</v>
      </c>
      <c r="K551" s="11">
        <v>0.25</v>
      </c>
    </row>
    <row r="552" spans="1:11">
      <c r="A552" s="11">
        <v>1300000364</v>
      </c>
      <c r="B552" s="11" t="s">
        <v>133</v>
      </c>
      <c r="C552" s="11" t="s">
        <v>134</v>
      </c>
      <c r="D552" s="12">
        <v>46234</v>
      </c>
      <c r="E552" s="11" t="s">
        <v>13</v>
      </c>
      <c r="G552"/>
      <c r="H552" t="s">
        <v>454</v>
      </c>
      <c r="I552" s="68">
        <v>46234.293055555558</v>
      </c>
      <c r="J552" s="68">
        <v>46234.298611111109</v>
      </c>
      <c r="K552" s="11">
        <v>0.13</v>
      </c>
    </row>
    <row r="553" spans="1:11">
      <c r="A553" s="11">
        <v>1300000365</v>
      </c>
      <c r="B553" s="11" t="s">
        <v>61</v>
      </c>
      <c r="C553" s="11" t="s">
        <v>12</v>
      </c>
      <c r="D553" s="12">
        <v>46234</v>
      </c>
      <c r="E553" s="11" t="s">
        <v>13</v>
      </c>
      <c r="G553"/>
      <c r="H553" t="s">
        <v>455</v>
      </c>
      <c r="I553" s="68">
        <v>46234.580555555556</v>
      </c>
      <c r="J553" s="68">
        <v>46234.584722222222</v>
      </c>
      <c r="K553" s="11">
        <v>0.1</v>
      </c>
    </row>
    <row r="554" spans="1:11">
      <c r="A554" s="11">
        <v>1200000287</v>
      </c>
      <c r="B554" s="11" t="s">
        <v>97</v>
      </c>
      <c r="C554" s="11" t="s">
        <v>16</v>
      </c>
      <c r="D554" s="12">
        <v>46235</v>
      </c>
      <c r="E554" s="11" t="s">
        <v>69</v>
      </c>
      <c r="G554"/>
      <c r="H554" t="s">
        <v>456</v>
      </c>
      <c r="I554" s="68">
        <v>46233.831944444442</v>
      </c>
      <c r="J554" s="68">
        <v>46233.861805555556</v>
      </c>
      <c r="K554" s="11">
        <v>0.72</v>
      </c>
    </row>
    <row r="555" spans="1:11">
      <c r="A555" s="11">
        <v>1300000366</v>
      </c>
      <c r="B555" s="11" t="s">
        <v>27</v>
      </c>
      <c r="C555" s="11" t="s">
        <v>12</v>
      </c>
      <c r="D555" s="12">
        <v>46235</v>
      </c>
      <c r="E555" s="11" t="s">
        <v>13</v>
      </c>
      <c r="G555"/>
      <c r="H555" t="s">
        <v>457</v>
      </c>
      <c r="I555" s="68">
        <v>46233.974305555559</v>
      </c>
      <c r="J555" s="68">
        <v>46233.976388888892</v>
      </c>
      <c r="K555" s="11">
        <v>0.05</v>
      </c>
    </row>
    <row r="556" spans="1:11">
      <c r="A556" s="11">
        <v>1300000367</v>
      </c>
      <c r="B556" s="11" t="s">
        <v>18</v>
      </c>
      <c r="C556" s="11" t="s">
        <v>12</v>
      </c>
      <c r="D556" s="12">
        <v>46235</v>
      </c>
      <c r="E556" s="11" t="s">
        <v>13</v>
      </c>
      <c r="G556"/>
      <c r="H556" t="s">
        <v>458</v>
      </c>
      <c r="I556" s="68">
        <v>46235.003472222219</v>
      </c>
      <c r="J556" s="68">
        <v>46235.012499999997</v>
      </c>
      <c r="K556" s="11">
        <v>0.22</v>
      </c>
    </row>
    <row r="557" spans="1:11">
      <c r="A557" s="11">
        <v>1200000288</v>
      </c>
      <c r="B557" s="11" t="s">
        <v>15</v>
      </c>
      <c r="C557" s="11" t="s">
        <v>16</v>
      </c>
      <c r="D557" s="12">
        <v>46235</v>
      </c>
      <c r="E557" s="11" t="s">
        <v>69</v>
      </c>
      <c r="G557"/>
      <c r="H557" t="s">
        <v>459</v>
      </c>
      <c r="I557" s="68">
        <v>46235.111805555556</v>
      </c>
      <c r="J557" s="68">
        <v>46235.119444444441</v>
      </c>
      <c r="K557" s="11">
        <v>0.18</v>
      </c>
    </row>
    <row r="558" spans="1:11">
      <c r="A558" s="11">
        <v>1200000289</v>
      </c>
      <c r="B558" s="11" t="s">
        <v>66</v>
      </c>
      <c r="C558" s="11" t="s">
        <v>16</v>
      </c>
      <c r="D558" s="12">
        <v>46235</v>
      </c>
      <c r="E558" s="11" t="s">
        <v>69</v>
      </c>
      <c r="G558"/>
      <c r="H558" t="s">
        <v>118</v>
      </c>
      <c r="I558" s="68">
        <v>46235.246527777781</v>
      </c>
      <c r="J558" s="68">
        <v>46235.256944444445</v>
      </c>
      <c r="K558" s="11">
        <v>0.25</v>
      </c>
    </row>
    <row r="559" spans="1:11">
      <c r="A559" s="11">
        <v>1300000368</v>
      </c>
      <c r="B559" s="11" t="s">
        <v>56</v>
      </c>
      <c r="C559" s="11" t="s">
        <v>12</v>
      </c>
      <c r="D559" s="12">
        <v>46235</v>
      </c>
      <c r="E559" s="11" t="s">
        <v>13</v>
      </c>
      <c r="G559"/>
      <c r="H559" t="s">
        <v>460</v>
      </c>
      <c r="I559" s="68">
        <v>46235.3125</v>
      </c>
      <c r="J559" s="68">
        <v>46235.316666666666</v>
      </c>
      <c r="K559" s="11">
        <v>0.1</v>
      </c>
    </row>
    <row r="560" spans="1:11">
      <c r="A560" s="11">
        <v>1300000369</v>
      </c>
      <c r="B560" s="11" t="s">
        <v>54</v>
      </c>
      <c r="C560" s="11" t="s">
        <v>12</v>
      </c>
      <c r="D560" s="12">
        <v>46235</v>
      </c>
      <c r="E560" s="11" t="s">
        <v>13</v>
      </c>
      <c r="G560"/>
      <c r="H560" t="s">
        <v>461</v>
      </c>
      <c r="I560" s="68">
        <v>46235.347222222219</v>
      </c>
      <c r="J560" s="68">
        <v>46235.351388888892</v>
      </c>
      <c r="K560" s="11">
        <v>0.1</v>
      </c>
    </row>
    <row r="561" spans="1:11">
      <c r="A561" s="11">
        <v>1300000371</v>
      </c>
      <c r="B561" s="11" t="s">
        <v>56</v>
      </c>
      <c r="C561" s="11" t="s">
        <v>12</v>
      </c>
      <c r="D561" s="12">
        <v>46236</v>
      </c>
      <c r="E561" s="11" t="s">
        <v>13</v>
      </c>
      <c r="G561"/>
      <c r="H561" t="s">
        <v>406</v>
      </c>
      <c r="I561" s="68">
        <v>46235.427083333336</v>
      </c>
      <c r="J561" s="68">
        <v>46235.429861111108</v>
      </c>
      <c r="K561" s="11">
        <v>7.0000000000000007E-2</v>
      </c>
    </row>
    <row r="562" spans="1:11">
      <c r="A562" s="11">
        <v>1300000372</v>
      </c>
      <c r="B562" s="11" t="s">
        <v>93</v>
      </c>
      <c r="C562" s="11" t="s">
        <v>16</v>
      </c>
      <c r="D562" s="12">
        <v>46236</v>
      </c>
      <c r="E562" s="11" t="s">
        <v>13</v>
      </c>
      <c r="G562"/>
      <c r="H562" t="s">
        <v>425</v>
      </c>
      <c r="I562" s="68">
        <v>46235.398611111108</v>
      </c>
      <c r="J562" s="68">
        <v>46235.404861111114</v>
      </c>
      <c r="K562" s="11">
        <v>0.15</v>
      </c>
    </row>
    <row r="563" spans="1:11">
      <c r="A563" s="11">
        <v>1200000290</v>
      </c>
      <c r="B563" s="11" t="s">
        <v>40</v>
      </c>
      <c r="C563" s="11" t="s">
        <v>16</v>
      </c>
      <c r="D563" s="12">
        <v>46236</v>
      </c>
      <c r="E563" s="11" t="s">
        <v>69</v>
      </c>
      <c r="G563"/>
      <c r="H563" t="s">
        <v>184</v>
      </c>
      <c r="I563" s="68">
        <v>46235.431944444441</v>
      </c>
      <c r="J563" s="68">
        <v>46235.438194444447</v>
      </c>
      <c r="K563" s="11">
        <v>0.15</v>
      </c>
    </row>
    <row r="564" spans="1:11">
      <c r="A564" s="11">
        <v>1200000292</v>
      </c>
      <c r="B564" s="11" t="s">
        <v>99</v>
      </c>
      <c r="C564" s="11" t="s">
        <v>16</v>
      </c>
      <c r="D564" s="12">
        <v>46236</v>
      </c>
      <c r="E564" s="11" t="s">
        <v>69</v>
      </c>
      <c r="G564"/>
      <c r="H564" t="s">
        <v>184</v>
      </c>
      <c r="I564" s="68">
        <v>46235.572222222225</v>
      </c>
      <c r="J564" s="68">
        <v>46235.586805555555</v>
      </c>
      <c r="K564" s="11">
        <v>0.35</v>
      </c>
    </row>
    <row r="565" spans="1:11">
      <c r="A565" s="11">
        <v>1200000294</v>
      </c>
      <c r="B565" s="11" t="s">
        <v>133</v>
      </c>
      <c r="C565" s="11" t="s">
        <v>134</v>
      </c>
      <c r="D565" s="12">
        <v>46236</v>
      </c>
      <c r="E565" s="11" t="s">
        <v>69</v>
      </c>
      <c r="G565"/>
      <c r="H565" t="s">
        <v>460</v>
      </c>
      <c r="I565" s="68">
        <v>46235.3125</v>
      </c>
      <c r="J565" s="68">
        <v>46235.326388888891</v>
      </c>
      <c r="K565" s="11">
        <v>0.33</v>
      </c>
    </row>
    <row r="566" spans="1:11">
      <c r="A566" s="11">
        <v>1200000295</v>
      </c>
      <c r="B566" s="11" t="s">
        <v>40</v>
      </c>
      <c r="C566" s="11" t="s">
        <v>16</v>
      </c>
      <c r="D566" s="12">
        <v>46236</v>
      </c>
      <c r="E566" s="11" t="s">
        <v>69</v>
      </c>
      <c r="G566"/>
      <c r="H566" t="s">
        <v>88</v>
      </c>
      <c r="I566" s="68">
        <v>46235.98333333333</v>
      </c>
      <c r="J566" s="68">
        <v>46235.996527777781</v>
      </c>
      <c r="K566" s="11">
        <v>0.32</v>
      </c>
    </row>
    <row r="567" spans="1:11">
      <c r="A567" s="11">
        <v>1200000296</v>
      </c>
      <c r="B567" s="11" t="s">
        <v>195</v>
      </c>
      <c r="C567" s="11" t="s">
        <v>16</v>
      </c>
      <c r="D567" s="12">
        <v>46236</v>
      </c>
      <c r="E567" s="11" t="s">
        <v>69</v>
      </c>
      <c r="G567"/>
      <c r="H567" t="s">
        <v>456</v>
      </c>
      <c r="I567" s="68">
        <v>46235.87777777778</v>
      </c>
      <c r="J567" s="68">
        <v>46235.890972222223</v>
      </c>
      <c r="K567" s="11">
        <v>0.32</v>
      </c>
    </row>
    <row r="568" spans="1:11">
      <c r="A568" s="11">
        <v>1300000373</v>
      </c>
      <c r="B568" s="11" t="s">
        <v>27</v>
      </c>
      <c r="C568" s="11" t="s">
        <v>12</v>
      </c>
      <c r="D568" s="12">
        <v>46236</v>
      </c>
      <c r="E568" s="11" t="s">
        <v>13</v>
      </c>
      <c r="G568"/>
      <c r="H568" t="s">
        <v>462</v>
      </c>
      <c r="I568" s="68">
        <v>46235.995138888888</v>
      </c>
      <c r="J568" s="68">
        <v>46236.022916666669</v>
      </c>
      <c r="K568" s="11">
        <v>0.67</v>
      </c>
    </row>
    <row r="569" spans="1:11">
      <c r="A569" s="11">
        <v>1200000297</v>
      </c>
      <c r="B569" s="11" t="s">
        <v>77</v>
      </c>
      <c r="C569" s="11" t="s">
        <v>16</v>
      </c>
      <c r="D569" s="12">
        <v>46236</v>
      </c>
      <c r="E569" s="11" t="s">
        <v>69</v>
      </c>
      <c r="G569"/>
      <c r="H569" t="s">
        <v>446</v>
      </c>
      <c r="I569" s="68">
        <v>46236.070833333331</v>
      </c>
      <c r="J569" s="68">
        <v>46236.078472222223</v>
      </c>
      <c r="K569" s="11">
        <v>0.18</v>
      </c>
    </row>
    <row r="570" spans="1:11">
      <c r="A570" s="11">
        <v>1200000298</v>
      </c>
      <c r="B570" s="11" t="s">
        <v>95</v>
      </c>
      <c r="C570" s="11" t="s">
        <v>16</v>
      </c>
      <c r="D570" s="12">
        <v>46236</v>
      </c>
      <c r="E570" s="11" t="s">
        <v>69</v>
      </c>
      <c r="G570"/>
      <c r="H570" t="s">
        <v>448</v>
      </c>
      <c r="I570" s="68">
        <v>46236.084722222222</v>
      </c>
      <c r="J570" s="68">
        <v>46236.09652777778</v>
      </c>
      <c r="K570" s="11">
        <v>0.28000000000000003</v>
      </c>
    </row>
    <row r="571" spans="1:11">
      <c r="A571" s="11">
        <v>1300000374</v>
      </c>
      <c r="B571" s="11" t="s">
        <v>54</v>
      </c>
      <c r="C571" s="11" t="s">
        <v>12</v>
      </c>
      <c r="D571" s="12">
        <v>46236</v>
      </c>
      <c r="E571" s="11" t="s">
        <v>13</v>
      </c>
      <c r="G571"/>
      <c r="H571" t="s">
        <v>118</v>
      </c>
      <c r="I571" s="68">
        <v>46236.15902777778</v>
      </c>
      <c r="J571" s="68">
        <v>46236.161805555559</v>
      </c>
      <c r="K571" s="11">
        <v>7.0000000000000007E-2</v>
      </c>
    </row>
    <row r="572" spans="1:11">
      <c r="A572" s="11">
        <v>1200000300</v>
      </c>
      <c r="B572" s="11" t="s">
        <v>90</v>
      </c>
      <c r="C572" s="11" t="s">
        <v>16</v>
      </c>
      <c r="D572" s="12">
        <v>46236</v>
      </c>
      <c r="E572" s="11" t="s">
        <v>69</v>
      </c>
      <c r="G572"/>
      <c r="H572" t="s">
        <v>463</v>
      </c>
      <c r="I572" s="68">
        <v>46236.539189814815</v>
      </c>
      <c r="J572" s="68">
        <v>46236.54173611111</v>
      </c>
      <c r="K572" s="11">
        <v>0.06</v>
      </c>
    </row>
    <row r="573" spans="1:11">
      <c r="A573" s="11">
        <v>1200000301</v>
      </c>
      <c r="B573" s="11" t="s">
        <v>93</v>
      </c>
      <c r="C573" s="11" t="s">
        <v>16</v>
      </c>
      <c r="D573" s="12">
        <v>46236</v>
      </c>
      <c r="E573" s="11" t="s">
        <v>69</v>
      </c>
      <c r="G573"/>
      <c r="H573" t="s">
        <v>464</v>
      </c>
      <c r="I573" s="68">
        <v>46236.628946759258</v>
      </c>
      <c r="J573" s="68">
        <v>46236.652372685188</v>
      </c>
      <c r="K573" s="11">
        <v>0.56000000000000005</v>
      </c>
    </row>
    <row r="574" spans="1:11">
      <c r="A574" s="11">
        <v>1300000375</v>
      </c>
      <c r="B574" s="11" t="s">
        <v>27</v>
      </c>
      <c r="C574" s="11" t="s">
        <v>12</v>
      </c>
      <c r="D574" s="12">
        <v>46236</v>
      </c>
      <c r="E574" s="11" t="s">
        <v>13</v>
      </c>
      <c r="G574"/>
      <c r="H574" t="s">
        <v>465</v>
      </c>
      <c r="I574" s="68">
        <v>46236.649270833332</v>
      </c>
      <c r="J574" s="68">
        <v>46236.653263888889</v>
      </c>
      <c r="K574" s="11">
        <v>0.1</v>
      </c>
    </row>
    <row r="575" spans="1:11">
      <c r="A575" s="11">
        <v>1200000302</v>
      </c>
      <c r="B575" s="11" t="s">
        <v>87</v>
      </c>
      <c r="C575" s="11" t="s">
        <v>16</v>
      </c>
      <c r="D575" s="12">
        <v>46236</v>
      </c>
      <c r="E575" s="11" t="s">
        <v>69</v>
      </c>
      <c r="G575"/>
      <c r="H575" t="s">
        <v>466</v>
      </c>
      <c r="I575" s="68">
        <v>46236.649525462963</v>
      </c>
      <c r="J575" s="68">
        <v>46236.657465277778</v>
      </c>
      <c r="K575" s="11">
        <v>0.19</v>
      </c>
    </row>
    <row r="576" spans="1:11">
      <c r="A576" s="11">
        <v>1300000376</v>
      </c>
      <c r="B576" s="11" t="s">
        <v>54</v>
      </c>
      <c r="C576" s="11" t="s">
        <v>12</v>
      </c>
      <c r="D576" s="12">
        <v>46236</v>
      </c>
      <c r="E576" s="11" t="s">
        <v>13</v>
      </c>
      <c r="G576"/>
      <c r="H576" t="s">
        <v>467</v>
      </c>
      <c r="I576" s="68">
        <v>46236.670115740744</v>
      </c>
      <c r="J576" s="68">
        <v>46236.695104166669</v>
      </c>
      <c r="K576" s="11">
        <v>0.6</v>
      </c>
    </row>
    <row r="577" spans="1:11">
      <c r="A577" s="11">
        <v>1300000377</v>
      </c>
      <c r="B577" s="11" t="s">
        <v>18</v>
      </c>
      <c r="C577" s="11" t="s">
        <v>12</v>
      </c>
      <c r="D577" s="12">
        <v>46236</v>
      </c>
      <c r="E577" s="11" t="s">
        <v>13</v>
      </c>
      <c r="G577"/>
      <c r="H577" t="s">
        <v>468</v>
      </c>
      <c r="I577" s="68">
        <v>46236.698969907404</v>
      </c>
      <c r="J577" s="68">
        <v>46236.705543981479</v>
      </c>
      <c r="K577" s="11">
        <v>0.16</v>
      </c>
    </row>
    <row r="578" spans="1:11">
      <c r="A578" s="11">
        <v>1200000303</v>
      </c>
      <c r="B578" s="11" t="s">
        <v>93</v>
      </c>
      <c r="C578" s="11" t="s">
        <v>16</v>
      </c>
      <c r="D578" s="12">
        <v>46236</v>
      </c>
      <c r="E578" s="11" t="s">
        <v>69</v>
      </c>
      <c r="G578"/>
      <c r="H578" t="s">
        <v>469</v>
      </c>
      <c r="I578" s="68">
        <v>46236.696956018517</v>
      </c>
      <c r="J578" s="68">
        <v>46236.714745370373</v>
      </c>
      <c r="K578" s="11">
        <v>0.43</v>
      </c>
    </row>
    <row r="579" spans="1:11">
      <c r="A579" s="11">
        <v>1200000304</v>
      </c>
      <c r="B579" s="11" t="s">
        <v>87</v>
      </c>
      <c r="C579" s="11" t="s">
        <v>16</v>
      </c>
      <c r="D579" s="12">
        <v>46237</v>
      </c>
      <c r="E579" s="11" t="s">
        <v>69</v>
      </c>
      <c r="G579"/>
      <c r="H579" t="s">
        <v>166</v>
      </c>
      <c r="I579" s="68">
        <v>46236.914583333331</v>
      </c>
      <c r="J579" s="68">
        <v>46236.92291666667</v>
      </c>
      <c r="K579" s="11">
        <v>0.2</v>
      </c>
    </row>
    <row r="580" spans="1:11">
      <c r="A580" s="11">
        <v>1200000305</v>
      </c>
      <c r="B580" s="11" t="s">
        <v>71</v>
      </c>
      <c r="C580" s="11" t="s">
        <v>16</v>
      </c>
      <c r="D580" s="12">
        <v>46237</v>
      </c>
      <c r="E580" s="11" t="s">
        <v>69</v>
      </c>
      <c r="G580"/>
      <c r="H580" t="s">
        <v>184</v>
      </c>
      <c r="I580" s="68">
        <v>46236.875</v>
      </c>
      <c r="J580" s="68">
        <v>46236.886111111111</v>
      </c>
      <c r="K580" s="11">
        <v>0.27</v>
      </c>
    </row>
    <row r="581" spans="1:11">
      <c r="A581" s="11">
        <v>1300000378</v>
      </c>
      <c r="B581" s="11" t="s">
        <v>87</v>
      </c>
      <c r="C581" s="11" t="s">
        <v>16</v>
      </c>
      <c r="D581" s="12">
        <v>46237</v>
      </c>
      <c r="E581" s="11" t="s">
        <v>13</v>
      </c>
      <c r="G581"/>
      <c r="H581" t="s">
        <v>470</v>
      </c>
      <c r="I581" s="68">
        <v>46237.568599537037</v>
      </c>
      <c r="J581" s="68">
        <v>46237.575196759259</v>
      </c>
      <c r="K581" s="11">
        <v>0.16</v>
      </c>
    </row>
    <row r="582" spans="1:11">
      <c r="A582" s="11">
        <v>1200000307</v>
      </c>
      <c r="B582" s="11" t="s">
        <v>93</v>
      </c>
      <c r="C582" s="11" t="s">
        <v>16</v>
      </c>
      <c r="D582" s="12">
        <v>46237</v>
      </c>
      <c r="E582" s="11" t="s">
        <v>69</v>
      </c>
      <c r="G582"/>
      <c r="H582" t="s">
        <v>471</v>
      </c>
      <c r="I582" s="68">
        <v>46237.671053240738</v>
      </c>
      <c r="J582" s="68">
        <v>46237.681817129633</v>
      </c>
      <c r="K582" s="11">
        <v>0.26</v>
      </c>
    </row>
    <row r="583" spans="1:11">
      <c r="A583" s="11">
        <v>1300000379</v>
      </c>
      <c r="B583" s="11" t="s">
        <v>472</v>
      </c>
      <c r="C583" s="11" t="s">
        <v>25</v>
      </c>
      <c r="D583" s="12">
        <v>46237</v>
      </c>
      <c r="E583" s="11" t="s">
        <v>13</v>
      </c>
      <c r="G583"/>
      <c r="H583" t="s">
        <v>411</v>
      </c>
      <c r="I583" s="68">
        <v>46237.691111111111</v>
      </c>
      <c r="J583" s="68">
        <v>46237.695659722223</v>
      </c>
      <c r="K583" s="11">
        <v>0.11</v>
      </c>
    </row>
    <row r="584" spans="1:11">
      <c r="A584" s="11">
        <v>1300000380</v>
      </c>
      <c r="B584" s="11" t="s">
        <v>114</v>
      </c>
      <c r="C584" s="11" t="s">
        <v>16</v>
      </c>
      <c r="D584" s="12">
        <v>46237</v>
      </c>
      <c r="E584" s="11" t="s">
        <v>13</v>
      </c>
      <c r="G584"/>
      <c r="H584" t="s">
        <v>473</v>
      </c>
      <c r="I584" s="68">
        <v>46237.694097222222</v>
      </c>
      <c r="J584" s="68">
        <v>46237.70039351852</v>
      </c>
      <c r="K584" s="11">
        <v>0.15</v>
      </c>
    </row>
    <row r="585" spans="1:11">
      <c r="A585" s="11">
        <v>1300000381</v>
      </c>
      <c r="B585" s="11" t="s">
        <v>474</v>
      </c>
      <c r="C585" s="11" t="s">
        <v>25</v>
      </c>
      <c r="D585" s="12">
        <v>46237</v>
      </c>
      <c r="E585" s="11" t="s">
        <v>13</v>
      </c>
      <c r="G585"/>
      <c r="H585" t="s">
        <v>475</v>
      </c>
      <c r="I585" s="68">
        <v>46237.690740740742</v>
      </c>
      <c r="J585" s="68">
        <v>46237.706620370373</v>
      </c>
      <c r="K585" s="11">
        <v>0.38</v>
      </c>
    </row>
    <row r="586" spans="1:11">
      <c r="A586" s="11">
        <v>1200000308</v>
      </c>
      <c r="B586" s="11" t="s">
        <v>66</v>
      </c>
      <c r="C586" s="11" t="s">
        <v>16</v>
      </c>
      <c r="D586" s="12">
        <v>46237</v>
      </c>
      <c r="E586" s="11" t="s">
        <v>69</v>
      </c>
      <c r="G586"/>
      <c r="H586" t="s">
        <v>476</v>
      </c>
      <c r="I586" s="68">
        <v>46237.714907407404</v>
      </c>
      <c r="J586" s="68">
        <v>46237.72084490741</v>
      </c>
      <c r="K586" s="11">
        <v>0.14000000000000001</v>
      </c>
    </row>
    <row r="587" spans="1:11">
      <c r="A587" s="11">
        <v>1200000309</v>
      </c>
      <c r="B587" s="11" t="s">
        <v>93</v>
      </c>
      <c r="C587" s="11" t="s">
        <v>16</v>
      </c>
      <c r="D587" s="12">
        <v>46237</v>
      </c>
      <c r="E587" s="11" t="s">
        <v>69</v>
      </c>
      <c r="G587"/>
      <c r="H587" t="s">
        <v>476</v>
      </c>
      <c r="I587" s="68">
        <v>46237.73060185185</v>
      </c>
      <c r="J587" s="68">
        <v>46237.738749999997</v>
      </c>
      <c r="K587" s="11">
        <v>0.2</v>
      </c>
    </row>
    <row r="588" spans="1:11">
      <c r="A588" s="11">
        <v>1200000310</v>
      </c>
      <c r="B588" s="11" t="s">
        <v>58</v>
      </c>
      <c r="C588" s="11" t="s">
        <v>16</v>
      </c>
      <c r="D588" s="12">
        <v>46237</v>
      </c>
      <c r="E588" s="11" t="s">
        <v>69</v>
      </c>
      <c r="G588"/>
      <c r="H588" t="s">
        <v>477</v>
      </c>
      <c r="I588" s="68">
        <v>46237.74291666667</v>
      </c>
      <c r="J588" s="68">
        <v>46237.747511574074</v>
      </c>
      <c r="K588" s="11">
        <v>0.11</v>
      </c>
    </row>
    <row r="589" spans="1:11">
      <c r="A589" s="11">
        <v>1300000382</v>
      </c>
      <c r="B589" s="11" t="s">
        <v>47</v>
      </c>
      <c r="C589" s="11" t="s">
        <v>12</v>
      </c>
      <c r="D589" s="12">
        <v>46238</v>
      </c>
      <c r="E589" s="11" t="s">
        <v>13</v>
      </c>
      <c r="G589"/>
      <c r="H589" t="s">
        <v>478</v>
      </c>
      <c r="I589" s="68">
        <v>46237.79791666667</v>
      </c>
      <c r="J589" s="68">
        <v>46237.802083333336</v>
      </c>
      <c r="K589" s="11">
        <v>0.1</v>
      </c>
    </row>
    <row r="590" spans="1:11">
      <c r="A590" s="11">
        <v>1200000311</v>
      </c>
      <c r="B590" s="11" t="s">
        <v>95</v>
      </c>
      <c r="C590" s="11" t="s">
        <v>16</v>
      </c>
      <c r="D590" s="12">
        <v>46238</v>
      </c>
      <c r="E590" s="11" t="s">
        <v>69</v>
      </c>
      <c r="G590"/>
      <c r="H590" t="s">
        <v>479</v>
      </c>
      <c r="I590" s="68">
        <v>46238.090277777781</v>
      </c>
      <c r="J590" s="68">
        <v>46238.095833333333</v>
      </c>
      <c r="K590" s="11">
        <v>0.13</v>
      </c>
    </row>
    <row r="591" spans="1:11">
      <c r="A591" s="11">
        <v>1200000312</v>
      </c>
      <c r="B591" s="11" t="s">
        <v>66</v>
      </c>
      <c r="C591" s="11" t="s">
        <v>16</v>
      </c>
      <c r="D591" s="12">
        <v>46238</v>
      </c>
      <c r="E591" s="11" t="s">
        <v>69</v>
      </c>
      <c r="G591"/>
      <c r="H591" t="s">
        <v>184</v>
      </c>
      <c r="I591" s="68">
        <v>46238.115277777775</v>
      </c>
      <c r="J591" s="68">
        <v>46238.125</v>
      </c>
      <c r="K591" s="11">
        <v>0.23</v>
      </c>
    </row>
    <row r="592" spans="1:11">
      <c r="A592" s="11">
        <v>1300000383</v>
      </c>
      <c r="B592" s="11" t="s">
        <v>93</v>
      </c>
      <c r="C592" s="11" t="s">
        <v>16</v>
      </c>
      <c r="D592" s="12">
        <v>46238</v>
      </c>
      <c r="E592" s="11" t="s">
        <v>13</v>
      </c>
      <c r="G592"/>
      <c r="H592" t="s">
        <v>391</v>
      </c>
      <c r="I592" s="68">
        <v>46238.125</v>
      </c>
      <c r="J592" s="68">
        <v>46238.131944444445</v>
      </c>
      <c r="K592" s="11">
        <v>0.17</v>
      </c>
    </row>
    <row r="593" spans="1:11">
      <c r="A593" s="11">
        <v>1300000384</v>
      </c>
      <c r="B593" s="11" t="s">
        <v>51</v>
      </c>
      <c r="C593" s="11" t="s">
        <v>16</v>
      </c>
      <c r="D593" s="12">
        <v>46238</v>
      </c>
      <c r="E593" s="11" t="s">
        <v>13</v>
      </c>
      <c r="G593"/>
      <c r="H593" t="s">
        <v>480</v>
      </c>
      <c r="I593" s="68">
        <v>46238.136805555558</v>
      </c>
      <c r="J593" s="68">
        <v>46238.138888888891</v>
      </c>
      <c r="K593" s="11">
        <v>0.05</v>
      </c>
    </row>
    <row r="594" spans="1:11">
      <c r="A594" s="11">
        <v>1300000385</v>
      </c>
      <c r="B594" s="11" t="s">
        <v>132</v>
      </c>
      <c r="C594" s="11" t="s">
        <v>16</v>
      </c>
      <c r="D594" s="12">
        <v>46238</v>
      </c>
      <c r="E594" s="11" t="s">
        <v>13</v>
      </c>
      <c r="G594"/>
      <c r="H594" t="s">
        <v>481</v>
      </c>
      <c r="I594" s="68">
        <v>46238.267361111109</v>
      </c>
      <c r="J594" s="68">
        <v>46238.272916666669</v>
      </c>
      <c r="K594" s="11">
        <v>0.13</v>
      </c>
    </row>
    <row r="595" spans="1:11">
      <c r="A595" s="11">
        <v>1200000314</v>
      </c>
      <c r="B595" s="11" t="s">
        <v>51</v>
      </c>
      <c r="C595" s="11" t="s">
        <v>16</v>
      </c>
      <c r="D595" s="12">
        <v>46238</v>
      </c>
      <c r="E595" s="11" t="s">
        <v>69</v>
      </c>
      <c r="G595"/>
      <c r="H595" t="s">
        <v>482</v>
      </c>
      <c r="I595" s="68">
        <v>46238.35796296296</v>
      </c>
      <c r="J595" s="68">
        <v>46238.360625000001</v>
      </c>
      <c r="K595" s="11">
        <v>0.06</v>
      </c>
    </row>
    <row r="596" spans="1:11">
      <c r="A596" s="11">
        <v>1200000315</v>
      </c>
      <c r="B596" s="11" t="s">
        <v>178</v>
      </c>
      <c r="C596" s="11" t="s">
        <v>16</v>
      </c>
      <c r="D596" s="12">
        <v>46238</v>
      </c>
      <c r="E596" s="11" t="s">
        <v>69</v>
      </c>
      <c r="G596"/>
      <c r="H596" t="s">
        <v>483</v>
      </c>
      <c r="I596" s="68">
        <v>46238.341481481482</v>
      </c>
      <c r="J596" s="68">
        <v>46238.357916666668</v>
      </c>
      <c r="K596" s="11">
        <v>0.39</v>
      </c>
    </row>
    <row r="597" spans="1:11">
      <c r="A597" s="11">
        <v>1300000386</v>
      </c>
      <c r="B597" s="11" t="s">
        <v>77</v>
      </c>
      <c r="C597" s="11" t="s">
        <v>16</v>
      </c>
      <c r="D597" s="12">
        <v>46238</v>
      </c>
      <c r="E597" s="11" t="s">
        <v>13</v>
      </c>
      <c r="G597"/>
      <c r="H597" t="s">
        <v>484</v>
      </c>
      <c r="I597" s="68">
        <v>46238.414803240739</v>
      </c>
      <c r="J597" s="68">
        <v>46238.418819444443</v>
      </c>
      <c r="K597" s="11">
        <v>0.1</v>
      </c>
    </row>
    <row r="598" spans="1:11">
      <c r="A598" s="11">
        <v>1300000387</v>
      </c>
      <c r="B598" s="11" t="s">
        <v>40</v>
      </c>
      <c r="C598" s="11" t="s">
        <v>16</v>
      </c>
      <c r="D598" s="12">
        <v>46239</v>
      </c>
      <c r="E598" s="11" t="s">
        <v>13</v>
      </c>
      <c r="G598"/>
      <c r="H598" t="s">
        <v>485</v>
      </c>
      <c r="I598" s="68">
        <v>46239.082638888889</v>
      </c>
      <c r="J598" s="68">
        <v>46239.088194444441</v>
      </c>
      <c r="K598" s="11">
        <v>0.13</v>
      </c>
    </row>
    <row r="599" spans="1:11">
      <c r="A599" s="11">
        <v>1300000388</v>
      </c>
      <c r="B599" s="11" t="s">
        <v>77</v>
      </c>
      <c r="C599" s="11" t="s">
        <v>16</v>
      </c>
      <c r="D599" s="12">
        <v>46239</v>
      </c>
      <c r="E599" s="11" t="s">
        <v>13</v>
      </c>
      <c r="G599"/>
      <c r="H599" t="s">
        <v>486</v>
      </c>
      <c r="I599" s="68">
        <v>46239.10833333333</v>
      </c>
      <c r="J599" s="68">
        <v>46239.115277777775</v>
      </c>
      <c r="K599" s="11">
        <v>0.17</v>
      </c>
    </row>
    <row r="600" spans="1:11">
      <c r="A600" s="11">
        <v>1300000389</v>
      </c>
      <c r="B600" s="11" t="s">
        <v>124</v>
      </c>
      <c r="C600" s="11" t="s">
        <v>16</v>
      </c>
      <c r="D600" s="12">
        <v>46239</v>
      </c>
      <c r="E600" s="11" t="s">
        <v>13</v>
      </c>
      <c r="G600"/>
      <c r="H600" t="s">
        <v>487</v>
      </c>
      <c r="I600" s="68">
        <v>46239.221643518518</v>
      </c>
      <c r="J600" s="68">
        <v>46239.231249999997</v>
      </c>
      <c r="K600" s="11">
        <v>0.23</v>
      </c>
    </row>
    <row r="601" spans="1:11">
      <c r="A601" s="11">
        <v>1200000316</v>
      </c>
      <c r="B601" s="11" t="s">
        <v>97</v>
      </c>
      <c r="C601" s="11" t="s">
        <v>16</v>
      </c>
      <c r="D601" s="12">
        <v>46239</v>
      </c>
      <c r="E601" s="11" t="s">
        <v>69</v>
      </c>
      <c r="G601"/>
      <c r="H601" t="s">
        <v>383</v>
      </c>
      <c r="I601" s="68">
        <v>46239.269363425927</v>
      </c>
      <c r="J601" s="68">
        <v>46239.273611111108</v>
      </c>
      <c r="K601" s="11">
        <v>0.1</v>
      </c>
    </row>
    <row r="602" spans="1:11">
      <c r="A602" s="11">
        <v>1200000317</v>
      </c>
      <c r="B602" s="11" t="s">
        <v>93</v>
      </c>
      <c r="C602" s="11" t="s">
        <v>16</v>
      </c>
      <c r="D602" s="12">
        <v>46239</v>
      </c>
      <c r="E602" s="11" t="s">
        <v>69</v>
      </c>
      <c r="G602"/>
      <c r="H602" t="s">
        <v>488</v>
      </c>
      <c r="I602" s="68">
        <v>46239.323368055557</v>
      </c>
      <c r="J602" s="68">
        <v>46239.32508101852</v>
      </c>
      <c r="K602" s="11">
        <v>0.04</v>
      </c>
    </row>
    <row r="603" spans="1:11">
      <c r="A603" s="11">
        <v>1200000318</v>
      </c>
      <c r="B603" s="11" t="s">
        <v>93</v>
      </c>
      <c r="C603" s="11" t="s">
        <v>16</v>
      </c>
      <c r="D603" s="12">
        <v>46239</v>
      </c>
      <c r="E603" s="11" t="s">
        <v>69</v>
      </c>
      <c r="G603"/>
      <c r="H603" t="s">
        <v>483</v>
      </c>
      <c r="I603" s="68">
        <v>46239.472905092596</v>
      </c>
      <c r="J603" s="68">
        <v>46239.481493055559</v>
      </c>
      <c r="K603" s="11">
        <v>0.21</v>
      </c>
    </row>
    <row r="604" spans="1:11">
      <c r="A604" s="11">
        <v>1200000319</v>
      </c>
      <c r="B604" s="11" t="s">
        <v>27</v>
      </c>
      <c r="C604" s="11" t="s">
        <v>12</v>
      </c>
      <c r="D604" s="12">
        <v>46239</v>
      </c>
      <c r="E604" s="11" t="s">
        <v>69</v>
      </c>
      <c r="G604"/>
      <c r="H604" t="s">
        <v>489</v>
      </c>
      <c r="I604" s="68">
        <v>46239.591944444444</v>
      </c>
      <c r="J604" s="68">
        <v>46239.597777777781</v>
      </c>
      <c r="K604" s="11">
        <v>0.14000000000000001</v>
      </c>
    </row>
    <row r="605" spans="1:11">
      <c r="A605" s="11">
        <v>1200000321</v>
      </c>
      <c r="B605" s="11" t="s">
        <v>99</v>
      </c>
      <c r="C605" s="11" t="s">
        <v>16</v>
      </c>
      <c r="D605" s="12">
        <v>46239</v>
      </c>
      <c r="E605" s="11" t="s">
        <v>69</v>
      </c>
      <c r="G605"/>
      <c r="H605" t="s">
        <v>490</v>
      </c>
      <c r="I605" s="68">
        <v>46239.853472222225</v>
      </c>
      <c r="J605" s="68">
        <v>46239.857638888891</v>
      </c>
      <c r="K605" s="11">
        <v>0.1</v>
      </c>
    </row>
    <row r="606" spans="1:11">
      <c r="A606" s="11">
        <v>1200000322</v>
      </c>
      <c r="B606" s="11" t="s">
        <v>18</v>
      </c>
      <c r="C606" s="11" t="s">
        <v>12</v>
      </c>
      <c r="D606" s="12">
        <v>46240</v>
      </c>
      <c r="E606" s="11" t="s">
        <v>69</v>
      </c>
      <c r="G606"/>
      <c r="H606" t="s">
        <v>118</v>
      </c>
      <c r="I606" s="68">
        <v>46240.021527777775</v>
      </c>
      <c r="J606" s="68">
        <v>46240.024305555555</v>
      </c>
      <c r="K606" s="11">
        <v>7.0000000000000007E-2</v>
      </c>
    </row>
    <row r="607" spans="1:11">
      <c r="A607" s="11">
        <v>1300000390</v>
      </c>
      <c r="B607" s="11" t="s">
        <v>20</v>
      </c>
      <c r="C607" s="11" t="s">
        <v>16</v>
      </c>
      <c r="D607" s="12">
        <v>46240</v>
      </c>
      <c r="E607" s="11" t="s">
        <v>13</v>
      </c>
      <c r="G607"/>
      <c r="H607" t="s">
        <v>491</v>
      </c>
      <c r="I607" s="68">
        <v>46240.324652777781</v>
      </c>
      <c r="J607" s="68">
        <v>46240.360266203701</v>
      </c>
      <c r="K607" s="11">
        <v>0.85</v>
      </c>
    </row>
    <row r="608" spans="1:11">
      <c r="A608" s="11">
        <v>1200000323</v>
      </c>
      <c r="B608" s="11" t="s">
        <v>124</v>
      </c>
      <c r="C608" s="11" t="s">
        <v>16</v>
      </c>
      <c r="D608" s="12">
        <v>46240</v>
      </c>
      <c r="E608" s="11" t="s">
        <v>69</v>
      </c>
      <c r="G608"/>
      <c r="H608" t="s">
        <v>186</v>
      </c>
      <c r="I608" s="68">
        <v>46240.714780092596</v>
      </c>
      <c r="J608" s="68">
        <v>46240.720046296294</v>
      </c>
      <c r="K608" s="11">
        <v>0.13</v>
      </c>
    </row>
    <row r="609" spans="1:11">
      <c r="A609" s="11">
        <v>1200000325</v>
      </c>
      <c r="B609" s="11" t="s">
        <v>178</v>
      </c>
      <c r="C609" s="11" t="s">
        <v>16</v>
      </c>
      <c r="D609" s="12">
        <v>46241</v>
      </c>
      <c r="E609" s="11" t="s">
        <v>69</v>
      </c>
      <c r="G609"/>
      <c r="H609" t="s">
        <v>492</v>
      </c>
      <c r="I609" s="68">
        <v>46240.986111111109</v>
      </c>
      <c r="J609" s="68">
        <v>46240.989583333336</v>
      </c>
      <c r="K609" s="11">
        <v>0.08</v>
      </c>
    </row>
    <row r="610" spans="1:11">
      <c r="A610" s="11">
        <v>1200000326</v>
      </c>
      <c r="B610" s="11" t="s">
        <v>18</v>
      </c>
      <c r="C610" s="11" t="s">
        <v>12</v>
      </c>
      <c r="D610" s="12">
        <v>46241</v>
      </c>
      <c r="E610" s="11" t="s">
        <v>69</v>
      </c>
      <c r="G610"/>
      <c r="H610" t="s">
        <v>493</v>
      </c>
      <c r="I610" s="68">
        <v>46241.208333333336</v>
      </c>
      <c r="J610" s="68">
        <v>46241.211805555555</v>
      </c>
      <c r="K610" s="11">
        <v>0.08</v>
      </c>
    </row>
    <row r="611" spans="1:11">
      <c r="A611" s="11">
        <v>1200000327</v>
      </c>
      <c r="B611" s="11" t="s">
        <v>90</v>
      </c>
      <c r="C611" s="11" t="s">
        <v>16</v>
      </c>
      <c r="D611" s="12">
        <v>46241</v>
      </c>
      <c r="E611" s="11" t="s">
        <v>69</v>
      </c>
      <c r="G611"/>
      <c r="H611" t="s">
        <v>494</v>
      </c>
      <c r="I611" s="68">
        <v>46241.225694444445</v>
      </c>
      <c r="J611" s="68">
        <v>46241.232638888891</v>
      </c>
      <c r="K611" s="11">
        <v>0.17</v>
      </c>
    </row>
    <row r="612" spans="1:11">
      <c r="A612" s="11">
        <v>1300000393</v>
      </c>
      <c r="B612" s="11" t="s">
        <v>93</v>
      </c>
      <c r="C612" s="11" t="s">
        <v>16</v>
      </c>
      <c r="D612" s="12">
        <v>46241</v>
      </c>
      <c r="E612" s="11" t="s">
        <v>13</v>
      </c>
      <c r="G612"/>
      <c r="H612" t="s">
        <v>337</v>
      </c>
      <c r="I612" s="68">
        <v>46241.402083333334</v>
      </c>
      <c r="J612" s="68">
        <v>46241.407638888886</v>
      </c>
      <c r="K612" s="11">
        <v>0.13</v>
      </c>
    </row>
    <row r="613" spans="1:11">
      <c r="A613" s="11">
        <v>1200000330</v>
      </c>
      <c r="B613" s="11" t="s">
        <v>20</v>
      </c>
      <c r="C613" s="11" t="s">
        <v>16</v>
      </c>
      <c r="D613" s="12">
        <v>46241</v>
      </c>
      <c r="E613" s="11" t="s">
        <v>69</v>
      </c>
      <c r="G613"/>
      <c r="H613" t="s">
        <v>452</v>
      </c>
      <c r="I613" s="68">
        <v>46241.814583333333</v>
      </c>
      <c r="J613" s="68">
        <v>46241.815972222219</v>
      </c>
      <c r="K613" s="11">
        <v>0.03</v>
      </c>
    </row>
    <row r="614" spans="1:11">
      <c r="A614" s="11">
        <v>1300000394</v>
      </c>
      <c r="B614" s="11" t="s">
        <v>71</v>
      </c>
      <c r="C614" s="11" t="s">
        <v>16</v>
      </c>
      <c r="D614" s="12">
        <v>46242</v>
      </c>
      <c r="E614" s="11" t="s">
        <v>13</v>
      </c>
      <c r="G614"/>
      <c r="H614" t="s">
        <v>276</v>
      </c>
      <c r="I614" s="68">
        <v>46242.60833333333</v>
      </c>
      <c r="J614" s="68">
        <v>46242.616666666669</v>
      </c>
      <c r="K614" s="11">
        <v>0.2</v>
      </c>
    </row>
    <row r="615" spans="1:11">
      <c r="A615" s="11">
        <v>1300000395</v>
      </c>
      <c r="B615" s="11" t="s">
        <v>71</v>
      </c>
      <c r="C615" s="11" t="s">
        <v>16</v>
      </c>
      <c r="D615" s="12">
        <v>46242</v>
      </c>
      <c r="E615" s="11" t="s">
        <v>13</v>
      </c>
      <c r="G615"/>
      <c r="H615" t="s">
        <v>495</v>
      </c>
      <c r="I615" s="68">
        <v>46242.642361111109</v>
      </c>
      <c r="J615" s="68">
        <v>46242.647916666669</v>
      </c>
      <c r="K615" s="11">
        <v>0.13</v>
      </c>
    </row>
    <row r="616" spans="1:11">
      <c r="A616" s="11">
        <v>1300000396</v>
      </c>
      <c r="B616" s="11" t="s">
        <v>195</v>
      </c>
      <c r="C616" s="11" t="s">
        <v>16</v>
      </c>
      <c r="D616" s="12">
        <v>46242</v>
      </c>
      <c r="E616" s="11" t="s">
        <v>13</v>
      </c>
      <c r="G616"/>
      <c r="H616" t="s">
        <v>496</v>
      </c>
      <c r="I616" s="68">
        <v>46242.648611111108</v>
      </c>
      <c r="J616" s="68">
        <v>46242.657638888886</v>
      </c>
      <c r="K616" s="11">
        <v>0.22</v>
      </c>
    </row>
    <row r="617" spans="1:11">
      <c r="A617" s="11">
        <v>1200000332</v>
      </c>
      <c r="B617" s="11" t="s">
        <v>79</v>
      </c>
      <c r="C617" s="11" t="s">
        <v>16</v>
      </c>
      <c r="D617" s="12">
        <v>46242</v>
      </c>
      <c r="E617" s="11" t="s">
        <v>69</v>
      </c>
      <c r="G617"/>
      <c r="H617" t="s">
        <v>497</v>
      </c>
      <c r="I617" s="68">
        <v>46242.720833333333</v>
      </c>
      <c r="J617" s="68">
        <v>46242.727083333331</v>
      </c>
      <c r="K617" s="11">
        <v>0.15</v>
      </c>
    </row>
    <row r="618" spans="1:11">
      <c r="A618" s="11">
        <v>1200000333</v>
      </c>
      <c r="B618" s="11" t="s">
        <v>106</v>
      </c>
      <c r="C618" s="11" t="s">
        <v>16</v>
      </c>
      <c r="D618" s="12">
        <v>46243</v>
      </c>
      <c r="E618" s="11" t="s">
        <v>69</v>
      </c>
      <c r="G618"/>
      <c r="H618" t="s">
        <v>462</v>
      </c>
      <c r="I618" s="68">
        <v>46242.894444444442</v>
      </c>
      <c r="J618" s="68">
        <v>46242.899305555555</v>
      </c>
      <c r="K618" s="11">
        <v>0.12</v>
      </c>
    </row>
    <row r="619" spans="1:11">
      <c r="A619" s="11">
        <v>1300000398</v>
      </c>
      <c r="B619" s="11" t="s">
        <v>79</v>
      </c>
      <c r="C619" s="11" t="s">
        <v>16</v>
      </c>
      <c r="D619" s="12">
        <v>46243</v>
      </c>
      <c r="E619" s="11" t="s">
        <v>13</v>
      </c>
      <c r="G619"/>
      <c r="H619" t="s">
        <v>337</v>
      </c>
      <c r="I619" s="68">
        <v>46242.993055555555</v>
      </c>
      <c r="J619" s="68">
        <v>46243.018750000003</v>
      </c>
      <c r="K619" s="11">
        <v>0.62</v>
      </c>
    </row>
    <row r="620" spans="1:11">
      <c r="A620" s="11">
        <v>1300000399</v>
      </c>
      <c r="B620" s="11" t="s">
        <v>61</v>
      </c>
      <c r="C620" s="11" t="s">
        <v>12</v>
      </c>
      <c r="D620" s="12">
        <v>46243</v>
      </c>
      <c r="E620" s="11" t="s">
        <v>13</v>
      </c>
      <c r="G620"/>
      <c r="H620" t="s">
        <v>129</v>
      </c>
      <c r="I620" s="68">
        <v>46243.138194444444</v>
      </c>
      <c r="J620" s="68">
        <v>46243.142361111109</v>
      </c>
      <c r="K620" s="11">
        <v>0.1</v>
      </c>
    </row>
    <row r="621" spans="1:11">
      <c r="A621" s="11">
        <v>1200000334</v>
      </c>
      <c r="B621" s="11" t="s">
        <v>93</v>
      </c>
      <c r="C621" s="11" t="s">
        <v>16</v>
      </c>
      <c r="D621" s="12">
        <v>46243</v>
      </c>
      <c r="E621" s="11" t="s">
        <v>69</v>
      </c>
      <c r="G621"/>
      <c r="H621" t="s">
        <v>498</v>
      </c>
      <c r="I621" s="68">
        <v>46243.39166666667</v>
      </c>
      <c r="J621" s="68">
        <v>46243.396527777775</v>
      </c>
      <c r="K621" s="11">
        <v>0.12</v>
      </c>
    </row>
    <row r="622" spans="1:11">
      <c r="A622" s="11">
        <v>1200000335</v>
      </c>
      <c r="B622" s="11" t="s">
        <v>114</v>
      </c>
      <c r="C622" s="11" t="s">
        <v>16</v>
      </c>
      <c r="D622" s="12">
        <v>46243</v>
      </c>
      <c r="E622" s="11" t="s">
        <v>69</v>
      </c>
      <c r="G622"/>
      <c r="H622" t="s">
        <v>499</v>
      </c>
      <c r="I622" s="68">
        <v>46243.703472222223</v>
      </c>
      <c r="J622" s="68">
        <v>46243.705555555556</v>
      </c>
      <c r="K622" s="11">
        <v>0.05</v>
      </c>
    </row>
    <row r="623" spans="1:11">
      <c r="A623" s="11">
        <v>1200000336</v>
      </c>
      <c r="B623" s="11" t="s">
        <v>132</v>
      </c>
      <c r="C623" s="11" t="s">
        <v>16</v>
      </c>
      <c r="D623" s="12">
        <v>46243</v>
      </c>
      <c r="E623" s="11" t="s">
        <v>69</v>
      </c>
      <c r="G623"/>
      <c r="H623" t="s">
        <v>499</v>
      </c>
      <c r="I623" s="68">
        <v>46243.701388888891</v>
      </c>
      <c r="J623" s="68">
        <v>46243.705555555556</v>
      </c>
      <c r="K623" s="11">
        <v>0.1</v>
      </c>
    </row>
    <row r="624" spans="1:11">
      <c r="A624" s="11">
        <v>1200000337</v>
      </c>
      <c r="B624" s="11" t="s">
        <v>93</v>
      </c>
      <c r="C624" s="11" t="s">
        <v>16</v>
      </c>
      <c r="D624" s="12">
        <v>46244</v>
      </c>
      <c r="E624" s="11" t="s">
        <v>69</v>
      </c>
      <c r="G624"/>
      <c r="H624" t="s">
        <v>446</v>
      </c>
      <c r="I624" s="68">
        <v>46244.12777777778</v>
      </c>
      <c r="J624" s="68">
        <v>46244.133333333331</v>
      </c>
      <c r="K624" s="11">
        <v>0.13</v>
      </c>
    </row>
    <row r="625" spans="1:11">
      <c r="A625" s="11">
        <v>1300000401</v>
      </c>
      <c r="B625" s="11" t="s">
        <v>71</v>
      </c>
      <c r="C625" s="11" t="s">
        <v>16</v>
      </c>
      <c r="D625" s="12">
        <v>46244</v>
      </c>
      <c r="E625" s="11" t="s">
        <v>13</v>
      </c>
      <c r="G625"/>
      <c r="H625" t="s">
        <v>500</v>
      </c>
      <c r="I625" s="68">
        <v>46244.344733796293</v>
      </c>
      <c r="J625" s="68">
        <v>46244.368715277778</v>
      </c>
      <c r="K625" s="11">
        <v>0.57999999999999996</v>
      </c>
    </row>
    <row r="626" spans="1:11">
      <c r="A626" s="11">
        <v>1200000338</v>
      </c>
      <c r="B626" s="11" t="s">
        <v>99</v>
      </c>
      <c r="C626" s="11" t="s">
        <v>16</v>
      </c>
      <c r="D626" s="12">
        <v>46244</v>
      </c>
      <c r="E626" s="11" t="s">
        <v>69</v>
      </c>
      <c r="G626"/>
      <c r="H626" t="s">
        <v>501</v>
      </c>
      <c r="I626" s="68">
        <v>46244.469895833332</v>
      </c>
      <c r="J626" s="68">
        <v>46244.475810185184</v>
      </c>
      <c r="K626" s="11">
        <v>0.14000000000000001</v>
      </c>
    </row>
    <row r="627" spans="1:11">
      <c r="A627" s="11">
        <v>1200000339</v>
      </c>
      <c r="B627" s="11" t="s">
        <v>106</v>
      </c>
      <c r="C627" s="11" t="s">
        <v>16</v>
      </c>
      <c r="D627" s="12">
        <v>46244</v>
      </c>
      <c r="E627" s="11" t="s">
        <v>69</v>
      </c>
      <c r="G627"/>
      <c r="H627" t="s">
        <v>463</v>
      </c>
      <c r="I627" s="68">
        <v>46244.51703703704</v>
      </c>
      <c r="J627" s="68">
        <v>46244.521493055552</v>
      </c>
      <c r="K627" s="11">
        <v>0.11</v>
      </c>
    </row>
    <row r="628" spans="1:11">
      <c r="A628" s="11">
        <v>1200000340</v>
      </c>
      <c r="B628" s="11" t="s">
        <v>90</v>
      </c>
      <c r="C628" s="11" t="s">
        <v>16</v>
      </c>
      <c r="D628" s="12">
        <v>46244</v>
      </c>
      <c r="E628" s="11" t="s">
        <v>69</v>
      </c>
      <c r="G628"/>
      <c r="H628" t="s">
        <v>186</v>
      </c>
      <c r="I628" s="68">
        <v>46244.572129629632</v>
      </c>
      <c r="J628" s="68">
        <v>46244.583599537036</v>
      </c>
      <c r="K628" s="11">
        <v>0.28000000000000003</v>
      </c>
    </row>
    <row r="629" spans="1:11">
      <c r="A629" s="11">
        <v>1200000341</v>
      </c>
      <c r="B629" s="11" t="s">
        <v>61</v>
      </c>
      <c r="C629" s="11" t="s">
        <v>12</v>
      </c>
      <c r="D629" s="12">
        <v>46244</v>
      </c>
      <c r="E629" s="11" t="s">
        <v>69</v>
      </c>
      <c r="G629"/>
      <c r="H629" t="s">
        <v>502</v>
      </c>
      <c r="I629" s="68">
        <v>46244.675879629627</v>
      </c>
      <c r="J629" s="68">
        <v>46244.681851851848</v>
      </c>
      <c r="K629" s="11">
        <v>0.14000000000000001</v>
      </c>
    </row>
    <row r="630" spans="1:11">
      <c r="A630" s="11">
        <v>1300000402</v>
      </c>
      <c r="B630" s="11" t="s">
        <v>56</v>
      </c>
      <c r="C630" s="11" t="s">
        <v>12</v>
      </c>
      <c r="D630" s="12">
        <v>46244</v>
      </c>
      <c r="E630" s="11" t="s">
        <v>13</v>
      </c>
      <c r="G630"/>
      <c r="H630" t="s">
        <v>503</v>
      </c>
      <c r="I630" s="68">
        <v>46244.718993055554</v>
      </c>
      <c r="J630" s="68">
        <v>46244.737523148149</v>
      </c>
      <c r="K630" s="11">
        <v>0.44</v>
      </c>
    </row>
    <row r="631" spans="1:11">
      <c r="A631" s="11">
        <v>1300000403</v>
      </c>
      <c r="B631" s="11" t="s">
        <v>58</v>
      </c>
      <c r="C631" s="11" t="s">
        <v>16</v>
      </c>
      <c r="D631" s="12">
        <v>46245</v>
      </c>
      <c r="E631" s="11" t="s">
        <v>13</v>
      </c>
      <c r="G631"/>
      <c r="H631" t="s">
        <v>433</v>
      </c>
      <c r="I631" s="68">
        <v>46244.995138888888</v>
      </c>
      <c r="J631" s="68">
        <v>46245.002083333333</v>
      </c>
      <c r="K631" s="11">
        <v>0.17</v>
      </c>
    </row>
    <row r="632" spans="1:11">
      <c r="A632" s="11">
        <v>1300000404</v>
      </c>
      <c r="B632" s="11" t="s">
        <v>178</v>
      </c>
      <c r="C632" s="11" t="s">
        <v>16</v>
      </c>
      <c r="D632" s="12">
        <v>46245</v>
      </c>
      <c r="E632" s="11" t="s">
        <v>13</v>
      </c>
      <c r="G632"/>
      <c r="H632" t="s">
        <v>504</v>
      </c>
      <c r="I632" s="68">
        <v>46245.598958333336</v>
      </c>
      <c r="J632" s="68">
        <v>46245.615891203706</v>
      </c>
      <c r="K632" s="11">
        <v>0.41</v>
      </c>
    </row>
    <row r="633" spans="1:11">
      <c r="A633" s="11">
        <v>1300000405</v>
      </c>
      <c r="B633" s="11" t="s">
        <v>106</v>
      </c>
      <c r="C633" s="11" t="s">
        <v>16</v>
      </c>
      <c r="D633" s="12">
        <v>46245</v>
      </c>
      <c r="E633" s="11" t="s">
        <v>13</v>
      </c>
      <c r="G633"/>
      <c r="H633" t="s">
        <v>505</v>
      </c>
      <c r="I633" s="68">
        <v>46245.607719907406</v>
      </c>
      <c r="J633" s="68">
        <v>46245.622824074075</v>
      </c>
      <c r="K633" s="11">
        <v>0.36</v>
      </c>
    </row>
    <row r="634" spans="1:11">
      <c r="A634" s="11">
        <v>1200000342</v>
      </c>
      <c r="B634" s="11" t="s">
        <v>40</v>
      </c>
      <c r="C634" s="11" t="s">
        <v>16</v>
      </c>
      <c r="D634" s="12">
        <v>46245</v>
      </c>
      <c r="E634" s="11" t="s">
        <v>69</v>
      </c>
      <c r="G634"/>
      <c r="H634" t="s">
        <v>506</v>
      </c>
      <c r="I634" s="68">
        <v>46245.69153935185</v>
      </c>
      <c r="J634" s="68">
        <v>46245.694768518515</v>
      </c>
      <c r="K634" s="11">
        <v>0.08</v>
      </c>
    </row>
    <row r="635" spans="1:11">
      <c r="A635" s="11">
        <v>1300000406</v>
      </c>
      <c r="B635" s="11" t="s">
        <v>71</v>
      </c>
      <c r="C635" s="11" t="s">
        <v>16</v>
      </c>
      <c r="D635" s="12">
        <v>46245</v>
      </c>
      <c r="E635" s="11" t="s">
        <v>13</v>
      </c>
      <c r="G635"/>
      <c r="H635" t="s">
        <v>507</v>
      </c>
      <c r="I635" s="68">
        <v>46245.68650462963</v>
      </c>
      <c r="J635" s="68">
        <v>46245.697256944448</v>
      </c>
      <c r="K635" s="11">
        <v>0.26</v>
      </c>
    </row>
    <row r="636" spans="1:11">
      <c r="A636" s="11">
        <v>1300000407</v>
      </c>
      <c r="B636" s="11" t="s">
        <v>77</v>
      </c>
      <c r="C636" s="11" t="s">
        <v>16</v>
      </c>
      <c r="D636" s="12">
        <v>46245</v>
      </c>
      <c r="E636" s="11" t="s">
        <v>13</v>
      </c>
      <c r="G636"/>
      <c r="H636" t="s">
        <v>508</v>
      </c>
      <c r="I636" s="68">
        <v>46245.755555555559</v>
      </c>
      <c r="J636" s="68">
        <v>46245.768379629626</v>
      </c>
      <c r="K636" s="11">
        <v>0.31</v>
      </c>
    </row>
    <row r="637" spans="1:11">
      <c r="A637" s="11">
        <v>1300000408</v>
      </c>
      <c r="B637" s="11" t="s">
        <v>11</v>
      </c>
      <c r="C637" s="11" t="s">
        <v>12</v>
      </c>
      <c r="D637" s="12">
        <v>46245</v>
      </c>
      <c r="E637" s="11" t="s">
        <v>13</v>
      </c>
      <c r="G637"/>
      <c r="H637" t="s">
        <v>509</v>
      </c>
      <c r="I637" s="68">
        <v>46245.84652777778</v>
      </c>
      <c r="J637" s="68">
        <v>46245.856249999997</v>
      </c>
      <c r="K637" s="11">
        <v>0.23</v>
      </c>
    </row>
    <row r="638" spans="1:11">
      <c r="A638" s="11">
        <v>1300000409</v>
      </c>
      <c r="B638" s="11" t="s">
        <v>510</v>
      </c>
      <c r="C638" s="11" t="s">
        <v>25</v>
      </c>
      <c r="D638" s="12">
        <v>46246</v>
      </c>
      <c r="E638" s="11" t="s">
        <v>13</v>
      </c>
      <c r="G638"/>
      <c r="H638" t="s">
        <v>511</v>
      </c>
      <c r="I638" s="68">
        <v>46246.170138888891</v>
      </c>
      <c r="J638" s="68">
        <v>46246.179166666669</v>
      </c>
      <c r="K638" s="11">
        <v>0.22</v>
      </c>
    </row>
    <row r="639" spans="1:11">
      <c r="A639" s="11">
        <v>1300000410</v>
      </c>
      <c r="B639" s="11" t="s">
        <v>99</v>
      </c>
      <c r="C639" s="11" t="s">
        <v>16</v>
      </c>
      <c r="D639" s="12">
        <v>46246</v>
      </c>
      <c r="E639" s="11" t="s">
        <v>13</v>
      </c>
      <c r="G639"/>
      <c r="H639" t="s">
        <v>435</v>
      </c>
      <c r="I639" s="68">
        <v>46246.225694444445</v>
      </c>
      <c r="J639" s="68">
        <v>46246.227083333331</v>
      </c>
      <c r="K639" s="11">
        <v>0.03</v>
      </c>
    </row>
    <row r="640" spans="1:11">
      <c r="A640" s="11">
        <v>1300000411</v>
      </c>
      <c r="B640" s="11" t="s">
        <v>512</v>
      </c>
      <c r="C640" s="11" t="s">
        <v>512</v>
      </c>
      <c r="D640" s="12">
        <v>46246</v>
      </c>
      <c r="E640" s="11" t="s">
        <v>13</v>
      </c>
      <c r="G640"/>
      <c r="H640" t="s">
        <v>513</v>
      </c>
      <c r="I640" s="68">
        <v>46246.243750000001</v>
      </c>
      <c r="J640" s="68">
        <v>46246.245138888888</v>
      </c>
      <c r="K640" s="11">
        <v>0.03</v>
      </c>
    </row>
    <row r="641" spans="1:11">
      <c r="A641" s="11">
        <v>1300000413</v>
      </c>
      <c r="B641" s="11" t="s">
        <v>87</v>
      </c>
      <c r="C641" s="11" t="s">
        <v>16</v>
      </c>
      <c r="D641" s="12">
        <v>46246</v>
      </c>
      <c r="E641" s="11" t="s">
        <v>13</v>
      </c>
      <c r="G641"/>
      <c r="H641" t="s">
        <v>514</v>
      </c>
      <c r="I641" s="68">
        <v>46246.552777777775</v>
      </c>
      <c r="J641" s="68">
        <v>46246.557638888888</v>
      </c>
      <c r="K641" s="11">
        <v>0.12</v>
      </c>
    </row>
    <row r="642" spans="1:11">
      <c r="A642" s="11">
        <v>1200000344</v>
      </c>
      <c r="B642" s="11" t="s">
        <v>99</v>
      </c>
      <c r="C642" s="11" t="s">
        <v>16</v>
      </c>
      <c r="D642" s="12">
        <v>46247</v>
      </c>
      <c r="E642" s="11" t="s">
        <v>69</v>
      </c>
      <c r="G642"/>
      <c r="H642" t="s">
        <v>515</v>
      </c>
      <c r="I642" s="68">
        <v>46246.977407407408</v>
      </c>
      <c r="J642" s="68">
        <v>46246.987071759257</v>
      </c>
      <c r="K642" s="11">
        <v>0.23</v>
      </c>
    </row>
    <row r="643" spans="1:11">
      <c r="A643" s="11">
        <v>1200000345</v>
      </c>
      <c r="B643" s="11" t="s">
        <v>66</v>
      </c>
      <c r="C643" s="11" t="s">
        <v>16</v>
      </c>
      <c r="D643" s="12">
        <v>46247</v>
      </c>
      <c r="E643" s="11" t="s">
        <v>69</v>
      </c>
      <c r="G643"/>
      <c r="H643" t="s">
        <v>516</v>
      </c>
      <c r="I643" s="68">
        <v>46247.040439814817</v>
      </c>
      <c r="J643" s="68">
        <v>46247.045856481483</v>
      </c>
      <c r="K643" s="11">
        <v>0.13</v>
      </c>
    </row>
    <row r="644" spans="1:11">
      <c r="A644" s="11">
        <v>1200000346</v>
      </c>
      <c r="B644" s="11" t="s">
        <v>66</v>
      </c>
      <c r="C644" s="11" t="s">
        <v>16</v>
      </c>
      <c r="D644" s="12">
        <v>46247</v>
      </c>
      <c r="E644" s="11" t="s">
        <v>69</v>
      </c>
      <c r="G644"/>
      <c r="H644" t="s">
        <v>517</v>
      </c>
      <c r="I644" s="68">
        <v>46247.05201388889</v>
      </c>
      <c r="J644" s="68">
        <v>46247.055960648147</v>
      </c>
      <c r="K644" s="11">
        <v>0.09</v>
      </c>
    </row>
    <row r="645" spans="1:11">
      <c r="A645" s="11">
        <v>1200000347</v>
      </c>
      <c r="B645" s="11" t="s">
        <v>99</v>
      </c>
      <c r="C645" s="11" t="s">
        <v>16</v>
      </c>
      <c r="D645" s="12">
        <v>46247</v>
      </c>
      <c r="E645" s="11" t="s">
        <v>69</v>
      </c>
      <c r="G645"/>
      <c r="H645" t="s">
        <v>518</v>
      </c>
      <c r="I645" s="68">
        <v>46247.14570601852</v>
      </c>
      <c r="J645" s="68">
        <v>46247.151550925926</v>
      </c>
      <c r="K645" s="11">
        <v>0.14000000000000001</v>
      </c>
    </row>
    <row r="646" spans="1:11">
      <c r="A646" s="11">
        <v>1200000348</v>
      </c>
      <c r="B646" s="11" t="s">
        <v>20</v>
      </c>
      <c r="C646" s="11" t="s">
        <v>16</v>
      </c>
      <c r="D646" s="12">
        <v>46247</v>
      </c>
      <c r="E646" s="11" t="s">
        <v>69</v>
      </c>
      <c r="G646"/>
      <c r="H646" t="s">
        <v>186</v>
      </c>
      <c r="I646" s="68">
        <v>46247.32708333333</v>
      </c>
      <c r="J646" s="68">
        <v>46247.330555555556</v>
      </c>
      <c r="K646" s="11">
        <v>0.08</v>
      </c>
    </row>
    <row r="647" spans="1:11">
      <c r="A647" s="11">
        <v>1200000349</v>
      </c>
      <c r="B647" s="11" t="s">
        <v>61</v>
      </c>
      <c r="C647" s="11" t="s">
        <v>12</v>
      </c>
      <c r="D647" s="12">
        <v>46247</v>
      </c>
      <c r="E647" s="11" t="s">
        <v>69</v>
      </c>
      <c r="G647"/>
      <c r="H647" t="s">
        <v>519</v>
      </c>
      <c r="I647" s="68">
        <v>46247.450694444444</v>
      </c>
      <c r="J647" s="68">
        <v>46247.458333333336</v>
      </c>
      <c r="K647" s="11">
        <v>0.18</v>
      </c>
    </row>
    <row r="648" spans="1:11">
      <c r="A648" s="11">
        <v>1300000414</v>
      </c>
      <c r="B648" s="11" t="s">
        <v>93</v>
      </c>
      <c r="C648" s="11" t="s">
        <v>16</v>
      </c>
      <c r="D648" s="12">
        <v>46248</v>
      </c>
      <c r="E648" s="11" t="s">
        <v>13</v>
      </c>
      <c r="G648"/>
      <c r="H648" t="s">
        <v>520</v>
      </c>
      <c r="I648" s="68">
        <v>46248.026435185187</v>
      </c>
      <c r="J648" s="68">
        <v>46248.034409722219</v>
      </c>
      <c r="K648" s="11">
        <v>0.19</v>
      </c>
    </row>
    <row r="649" spans="1:11">
      <c r="A649" s="11">
        <v>1300000415</v>
      </c>
      <c r="B649" s="11" t="s">
        <v>27</v>
      </c>
      <c r="C649" s="11" t="s">
        <v>12</v>
      </c>
      <c r="D649" s="12">
        <v>46249</v>
      </c>
      <c r="E649" s="11" t="s">
        <v>13</v>
      </c>
      <c r="G649"/>
      <c r="H649" t="s">
        <v>521</v>
      </c>
      <c r="I649" s="68">
        <v>46248.409722222219</v>
      </c>
      <c r="J649" s="68">
        <v>46248.436111111114</v>
      </c>
      <c r="K649" s="11">
        <v>0.63</v>
      </c>
    </row>
    <row r="650" spans="1:11">
      <c r="A650" s="11">
        <v>1300000416</v>
      </c>
      <c r="B650" s="11" t="s">
        <v>178</v>
      </c>
      <c r="C650" s="11" t="s">
        <v>16</v>
      </c>
      <c r="D650" s="12">
        <v>46249</v>
      </c>
      <c r="E650" s="11" t="s">
        <v>13</v>
      </c>
      <c r="G650"/>
      <c r="H650" t="s">
        <v>514</v>
      </c>
      <c r="I650" s="68">
        <v>46249.15625</v>
      </c>
      <c r="J650" s="68">
        <v>46249.163888888892</v>
      </c>
      <c r="K650" s="11">
        <v>0.18</v>
      </c>
    </row>
    <row r="651" spans="1:11">
      <c r="A651" s="11">
        <v>1300000418</v>
      </c>
      <c r="B651" s="11" t="s">
        <v>15</v>
      </c>
      <c r="C651" s="11" t="s">
        <v>16</v>
      </c>
      <c r="D651" s="12">
        <v>46250</v>
      </c>
      <c r="E651" s="11" t="s">
        <v>13</v>
      </c>
      <c r="G651"/>
      <c r="H651" t="s">
        <v>514</v>
      </c>
      <c r="I651" s="68">
        <v>46249.798611111109</v>
      </c>
      <c r="J651" s="68">
        <v>46249.800694444442</v>
      </c>
      <c r="K651" s="11">
        <v>0.05</v>
      </c>
    </row>
    <row r="652" spans="1:11">
      <c r="A652" s="11">
        <v>1300000419</v>
      </c>
      <c r="B652" s="11" t="s">
        <v>71</v>
      </c>
      <c r="C652" s="11" t="s">
        <v>16</v>
      </c>
      <c r="D652" s="12">
        <v>46250</v>
      </c>
      <c r="E652" s="11" t="s">
        <v>13</v>
      </c>
      <c r="G652"/>
      <c r="H652" t="s">
        <v>217</v>
      </c>
      <c r="I652" s="68">
        <v>46249.916666666664</v>
      </c>
      <c r="J652" s="68">
        <v>46249.920138888891</v>
      </c>
      <c r="K652" s="11">
        <v>0.08</v>
      </c>
    </row>
    <row r="653" spans="1:11">
      <c r="A653" s="11">
        <v>1200000351</v>
      </c>
      <c r="B653" s="11" t="s">
        <v>61</v>
      </c>
      <c r="C653" s="11" t="s">
        <v>12</v>
      </c>
      <c r="D653" s="12">
        <v>46250</v>
      </c>
      <c r="E653" s="11" t="s">
        <v>69</v>
      </c>
      <c r="G653"/>
      <c r="H653" t="s">
        <v>522</v>
      </c>
      <c r="I653" s="68">
        <v>46250.193749999999</v>
      </c>
      <c r="J653" s="68">
        <v>46250.234027777777</v>
      </c>
      <c r="K653" s="11">
        <v>0.97</v>
      </c>
    </row>
    <row r="654" spans="1:11">
      <c r="A654" s="11">
        <v>1300000420</v>
      </c>
      <c r="B654" s="11" t="s">
        <v>15</v>
      </c>
      <c r="C654" s="11" t="s">
        <v>16</v>
      </c>
      <c r="D654" s="12">
        <v>46250</v>
      </c>
      <c r="E654" s="11" t="s">
        <v>13</v>
      </c>
      <c r="G654"/>
      <c r="H654" t="s">
        <v>523</v>
      </c>
      <c r="I654" s="68">
        <v>46250.368055555555</v>
      </c>
      <c r="J654" s="68">
        <v>46250.373611111114</v>
      </c>
      <c r="K654" s="11">
        <v>0.13</v>
      </c>
    </row>
    <row r="655" spans="1:11">
      <c r="A655" s="11">
        <v>1200000353</v>
      </c>
      <c r="B655" s="11" t="s">
        <v>95</v>
      </c>
      <c r="C655" s="11" t="s">
        <v>16</v>
      </c>
      <c r="D655" s="12">
        <v>46250</v>
      </c>
      <c r="E655" s="11" t="s">
        <v>69</v>
      </c>
      <c r="G655"/>
      <c r="H655" t="s">
        <v>184</v>
      </c>
      <c r="I655" s="68">
        <v>46250.509027777778</v>
      </c>
      <c r="J655" s="68">
        <v>46250.513194444444</v>
      </c>
      <c r="K655" s="11">
        <v>0.1</v>
      </c>
    </row>
    <row r="656" spans="1:11">
      <c r="A656" s="11">
        <v>1200000354</v>
      </c>
      <c r="B656" s="11" t="s">
        <v>66</v>
      </c>
      <c r="C656" s="11" t="s">
        <v>16</v>
      </c>
      <c r="D656" s="12">
        <v>46250</v>
      </c>
      <c r="E656" s="11" t="s">
        <v>69</v>
      </c>
      <c r="G656"/>
      <c r="H656" t="s">
        <v>524</v>
      </c>
      <c r="I656" s="68">
        <v>46250.645833333336</v>
      </c>
      <c r="J656" s="68">
        <v>46250.652777777781</v>
      </c>
      <c r="K656" s="11">
        <v>0.17</v>
      </c>
    </row>
    <row r="657" spans="1:11">
      <c r="A657" s="11">
        <v>1200000355</v>
      </c>
      <c r="B657" s="11" t="s">
        <v>99</v>
      </c>
      <c r="C657" s="11" t="s">
        <v>16</v>
      </c>
      <c r="D657" s="12">
        <v>46250</v>
      </c>
      <c r="E657" s="11" t="s">
        <v>69</v>
      </c>
      <c r="G657"/>
      <c r="H657" t="s">
        <v>525</v>
      </c>
      <c r="I657" s="68">
        <v>46250.681944444441</v>
      </c>
      <c r="J657" s="68">
        <v>46250.7</v>
      </c>
      <c r="K657" s="11">
        <v>0.43</v>
      </c>
    </row>
    <row r="658" spans="1:11">
      <c r="A658" s="11">
        <v>1300000423</v>
      </c>
      <c r="B658" s="11" t="s">
        <v>77</v>
      </c>
      <c r="C658" s="11" t="s">
        <v>16</v>
      </c>
      <c r="D658" s="12">
        <v>46251</v>
      </c>
      <c r="E658" s="11" t="s">
        <v>13</v>
      </c>
      <c r="G658"/>
      <c r="H658" t="s">
        <v>526</v>
      </c>
      <c r="I658" s="68">
        <v>46251.009027777778</v>
      </c>
      <c r="J658" s="68">
        <v>46251.017361111109</v>
      </c>
      <c r="K658" s="11">
        <v>0.2</v>
      </c>
    </row>
    <row r="659" spans="1:11">
      <c r="A659" s="11">
        <v>1300000424</v>
      </c>
      <c r="B659" s="11" t="s">
        <v>527</v>
      </c>
      <c r="C659" s="11" t="s">
        <v>134</v>
      </c>
      <c r="D659" s="12">
        <v>46251</v>
      </c>
      <c r="E659" s="11" t="s">
        <v>13</v>
      </c>
      <c r="G659"/>
      <c r="H659" t="s">
        <v>528</v>
      </c>
      <c r="I659" s="68">
        <v>46251.659953703704</v>
      </c>
      <c r="J659" s="68">
        <v>46251.688287037039</v>
      </c>
      <c r="K659" s="11">
        <v>0.68</v>
      </c>
    </row>
    <row r="660" spans="1:11">
      <c r="A660" s="11">
        <v>1200000356</v>
      </c>
      <c r="B660" s="11" t="s">
        <v>95</v>
      </c>
      <c r="C660" s="11" t="s">
        <v>16</v>
      </c>
      <c r="D660" s="12">
        <v>46252</v>
      </c>
      <c r="E660" s="11" t="s">
        <v>69</v>
      </c>
      <c r="G660"/>
      <c r="H660" t="s">
        <v>529</v>
      </c>
      <c r="I660" s="68">
        <v>46252.025694444441</v>
      </c>
      <c r="J660" s="68">
        <v>46252.030555555553</v>
      </c>
      <c r="K660" s="11">
        <v>0.12</v>
      </c>
    </row>
    <row r="661" spans="1:11">
      <c r="A661" s="11">
        <v>1300000425</v>
      </c>
      <c r="B661" s="11" t="s">
        <v>56</v>
      </c>
      <c r="C661" s="11" t="s">
        <v>12</v>
      </c>
      <c r="D661" s="12">
        <v>46252</v>
      </c>
      <c r="E661" s="11" t="s">
        <v>13</v>
      </c>
      <c r="G661"/>
      <c r="H661" t="s">
        <v>530</v>
      </c>
      <c r="I661" s="68">
        <v>46252.65996527778</v>
      </c>
      <c r="J661" s="68">
        <v>46252.663854166669</v>
      </c>
      <c r="K661" s="11">
        <v>0.09</v>
      </c>
    </row>
    <row r="662" spans="1:11">
      <c r="A662" s="11">
        <v>1200000357</v>
      </c>
      <c r="B662" s="11" t="s">
        <v>95</v>
      </c>
      <c r="C662" s="11" t="s">
        <v>16</v>
      </c>
      <c r="D662" s="12">
        <v>46252</v>
      </c>
      <c r="E662" s="11" t="s">
        <v>69</v>
      </c>
      <c r="G662"/>
      <c r="H662" t="s">
        <v>531</v>
      </c>
      <c r="I662" s="68">
        <v>46252.759629629632</v>
      </c>
      <c r="J662" s="68">
        <v>46252.760613425926</v>
      </c>
      <c r="K662" s="11">
        <v>0.02</v>
      </c>
    </row>
    <row r="663" spans="1:11">
      <c r="A663" s="11">
        <v>1200000358</v>
      </c>
      <c r="B663" s="11" t="s">
        <v>51</v>
      </c>
      <c r="C663" s="11" t="s">
        <v>16</v>
      </c>
      <c r="D663" s="12">
        <v>46252</v>
      </c>
      <c r="E663" s="11" t="s">
        <v>69</v>
      </c>
      <c r="G663"/>
      <c r="H663" t="s">
        <v>531</v>
      </c>
      <c r="I663" s="68">
        <v>46252.759756944448</v>
      </c>
      <c r="J663" s="68">
        <v>46252.762256944443</v>
      </c>
      <c r="K663" s="11">
        <v>0.06</v>
      </c>
    </row>
    <row r="664" spans="1:11">
      <c r="A664" s="11">
        <v>1200000359</v>
      </c>
      <c r="B664" s="11" t="s">
        <v>97</v>
      </c>
      <c r="C664" s="11" t="s">
        <v>16</v>
      </c>
      <c r="D664" s="12">
        <v>46252</v>
      </c>
      <c r="E664" s="11" t="s">
        <v>69</v>
      </c>
      <c r="G664"/>
      <c r="H664" t="s">
        <v>532</v>
      </c>
      <c r="I664" s="68">
        <v>46252.747210648151</v>
      </c>
      <c r="J664" s="68">
        <v>46252.753055555557</v>
      </c>
      <c r="K664" s="11">
        <v>0.14000000000000001</v>
      </c>
    </row>
    <row r="665" spans="1:11">
      <c r="A665" s="11">
        <v>1300000427</v>
      </c>
      <c r="B665" s="11" t="s">
        <v>54</v>
      </c>
      <c r="C665" s="11" t="s">
        <v>12</v>
      </c>
      <c r="D665" s="12">
        <v>46253</v>
      </c>
      <c r="E665" s="11" t="s">
        <v>13</v>
      </c>
      <c r="G665"/>
      <c r="H665" t="s">
        <v>533</v>
      </c>
      <c r="I665" s="68">
        <v>46253.134722222225</v>
      </c>
      <c r="J665" s="68">
        <v>46253.144444444442</v>
      </c>
      <c r="K665" s="11">
        <v>0.23</v>
      </c>
    </row>
    <row r="666" spans="1:11">
      <c r="A666" s="11">
        <v>1300000428</v>
      </c>
      <c r="B666" s="11" t="s">
        <v>87</v>
      </c>
      <c r="C666" s="11" t="s">
        <v>16</v>
      </c>
      <c r="D666" s="12">
        <v>46253</v>
      </c>
      <c r="E666" s="11" t="s">
        <v>13</v>
      </c>
      <c r="G666"/>
      <c r="H666" t="s">
        <v>534</v>
      </c>
      <c r="I666" s="68">
        <v>46253.714953703704</v>
      </c>
      <c r="J666" s="68">
        <v>46253.717349537037</v>
      </c>
      <c r="K666" s="11">
        <v>0.06</v>
      </c>
    </row>
    <row r="667" spans="1:11">
      <c r="A667" s="11">
        <v>1200000360</v>
      </c>
      <c r="B667" s="11" t="s">
        <v>95</v>
      </c>
      <c r="C667" s="11" t="s">
        <v>16</v>
      </c>
      <c r="D667" s="12">
        <v>46253</v>
      </c>
      <c r="E667" s="11" t="s">
        <v>69</v>
      </c>
      <c r="G667"/>
      <c r="H667" t="s">
        <v>535</v>
      </c>
      <c r="I667" s="68">
        <v>46253.770173611112</v>
      </c>
      <c r="J667" s="68">
        <v>46253.771990740737</v>
      </c>
      <c r="K667" s="11">
        <v>0.04</v>
      </c>
    </row>
    <row r="668" spans="1:11">
      <c r="A668" s="11">
        <v>1200000361</v>
      </c>
      <c r="B668" s="11" t="s">
        <v>195</v>
      </c>
      <c r="C668" s="11" t="s">
        <v>16</v>
      </c>
      <c r="D668" s="12">
        <v>46254</v>
      </c>
      <c r="E668" s="11" t="s">
        <v>69</v>
      </c>
      <c r="G668"/>
      <c r="H668" t="s">
        <v>525</v>
      </c>
      <c r="I668" s="68">
        <v>46254.005555555559</v>
      </c>
      <c r="J668" s="68">
        <v>46254.011805555558</v>
      </c>
      <c r="K668" s="11">
        <v>0.15</v>
      </c>
    </row>
    <row r="669" spans="1:11">
      <c r="A669" s="11">
        <v>1300000429</v>
      </c>
      <c r="B669" s="11" t="s">
        <v>93</v>
      </c>
      <c r="C669" s="11" t="s">
        <v>16</v>
      </c>
      <c r="D669" s="12">
        <v>46254</v>
      </c>
      <c r="E669" s="11" t="s">
        <v>13</v>
      </c>
      <c r="G669"/>
      <c r="H669" t="s">
        <v>514</v>
      </c>
      <c r="I669" s="68">
        <v>46254.405555555553</v>
      </c>
      <c r="J669" s="68">
        <v>46254.413194444445</v>
      </c>
      <c r="K669" s="11">
        <v>0.18</v>
      </c>
    </row>
    <row r="670" spans="1:11">
      <c r="A670" s="11">
        <v>1200000364</v>
      </c>
      <c r="B670" s="11" t="s">
        <v>93</v>
      </c>
      <c r="C670" s="11" t="s">
        <v>16</v>
      </c>
      <c r="D670" s="12">
        <v>46254</v>
      </c>
      <c r="E670" s="11" t="s">
        <v>69</v>
      </c>
      <c r="G670"/>
      <c r="H670" t="s">
        <v>536</v>
      </c>
      <c r="I670" s="68">
        <v>46254.575694444444</v>
      </c>
      <c r="J670" s="68">
        <v>46254.578472222223</v>
      </c>
      <c r="K670" s="11">
        <v>7.0000000000000007E-2</v>
      </c>
    </row>
    <row r="671" spans="1:11">
      <c r="A671" s="11">
        <v>1300000430</v>
      </c>
      <c r="B671" s="11" t="s">
        <v>79</v>
      </c>
      <c r="C671" s="11" t="s">
        <v>16</v>
      </c>
      <c r="D671" s="12">
        <v>46254</v>
      </c>
      <c r="E671" s="11" t="s">
        <v>13</v>
      </c>
      <c r="G671"/>
      <c r="H671" t="s">
        <v>514</v>
      </c>
      <c r="I671" s="68">
        <v>46254.649305555555</v>
      </c>
      <c r="J671" s="68">
        <v>46254.655555555553</v>
      </c>
      <c r="K671" s="11">
        <v>0.15</v>
      </c>
    </row>
    <row r="672" spans="1:11">
      <c r="A672" s="11">
        <v>1200000365</v>
      </c>
      <c r="B672" s="11" t="s">
        <v>47</v>
      </c>
      <c r="C672" s="11" t="s">
        <v>12</v>
      </c>
      <c r="D672" s="12">
        <v>46255</v>
      </c>
      <c r="E672" s="11" t="s">
        <v>69</v>
      </c>
      <c r="G672"/>
      <c r="H672" t="s">
        <v>537</v>
      </c>
      <c r="I672" s="68">
        <v>46254.858865740738</v>
      </c>
      <c r="J672" s="68">
        <v>46254.861354166664</v>
      </c>
      <c r="K672" s="11">
        <v>0.06</v>
      </c>
    </row>
    <row r="673" spans="1:11">
      <c r="A673" s="11">
        <v>1300000431</v>
      </c>
      <c r="B673" s="11" t="s">
        <v>71</v>
      </c>
      <c r="C673" s="11" t="s">
        <v>16</v>
      </c>
      <c r="D673" s="12">
        <v>46255</v>
      </c>
      <c r="E673" s="11" t="s">
        <v>13</v>
      </c>
      <c r="G673"/>
      <c r="H673" t="s">
        <v>538</v>
      </c>
      <c r="I673" s="68">
        <v>46254.937442129631</v>
      </c>
      <c r="J673" s="68">
        <v>46254.945081018515</v>
      </c>
      <c r="K673" s="11">
        <v>0.18</v>
      </c>
    </row>
    <row r="674" spans="1:11">
      <c r="A674" s="11">
        <v>1200000366</v>
      </c>
      <c r="B674" s="11" t="s">
        <v>58</v>
      </c>
      <c r="C674" s="11" t="s">
        <v>16</v>
      </c>
      <c r="D674" s="12">
        <v>46255</v>
      </c>
      <c r="E674" s="11" t="s">
        <v>69</v>
      </c>
      <c r="G674"/>
      <c r="H674" t="s">
        <v>539</v>
      </c>
      <c r="I674" s="68">
        <v>46255.178726851853</v>
      </c>
      <c r="J674" s="68">
        <v>46255.183437500003</v>
      </c>
      <c r="K674" s="11">
        <v>0.11</v>
      </c>
    </row>
    <row r="675" spans="1:11">
      <c r="A675" s="11">
        <v>1200000368</v>
      </c>
      <c r="B675" s="11" t="s">
        <v>11</v>
      </c>
      <c r="C675" s="11" t="s">
        <v>12</v>
      </c>
      <c r="D675" s="12">
        <v>46255</v>
      </c>
      <c r="E675" s="11" t="s">
        <v>69</v>
      </c>
      <c r="G675"/>
      <c r="H675" t="s">
        <v>519</v>
      </c>
      <c r="I675" s="68">
        <v>46255.603472222225</v>
      </c>
      <c r="J675" s="68">
        <v>46255.604861111111</v>
      </c>
      <c r="K675" s="11">
        <v>0.03</v>
      </c>
    </row>
    <row r="676" spans="1:11">
      <c r="A676" s="11">
        <v>1300000432</v>
      </c>
      <c r="B676" s="11" t="s">
        <v>11</v>
      </c>
      <c r="C676" s="11" t="s">
        <v>12</v>
      </c>
      <c r="D676" s="12">
        <v>46255</v>
      </c>
      <c r="E676" s="11" t="s">
        <v>13</v>
      </c>
      <c r="G676"/>
      <c r="H676" t="s">
        <v>540</v>
      </c>
      <c r="I676" s="68">
        <v>46255.647222222222</v>
      </c>
      <c r="J676" s="68">
        <v>46255.654166666667</v>
      </c>
      <c r="K676" s="11">
        <v>0.17</v>
      </c>
    </row>
    <row r="677" spans="1:11">
      <c r="A677" s="11">
        <v>1200000370</v>
      </c>
      <c r="B677" s="11" t="s">
        <v>132</v>
      </c>
      <c r="C677" s="11" t="s">
        <v>16</v>
      </c>
      <c r="D677" s="12">
        <v>46256</v>
      </c>
      <c r="E677" s="11" t="s">
        <v>69</v>
      </c>
      <c r="G677"/>
      <c r="H677" t="s">
        <v>541</v>
      </c>
      <c r="I677" s="68">
        <v>46255.84851851852</v>
      </c>
      <c r="J677" s="68">
        <v>46255.853263888886</v>
      </c>
      <c r="K677" s="11">
        <v>0.11</v>
      </c>
    </row>
    <row r="678" spans="1:11">
      <c r="A678" s="11">
        <v>1200000371</v>
      </c>
      <c r="B678" s="11" t="s">
        <v>132</v>
      </c>
      <c r="C678" s="11" t="s">
        <v>16</v>
      </c>
      <c r="D678" s="12">
        <v>46256</v>
      </c>
      <c r="E678" s="11" t="s">
        <v>69</v>
      </c>
      <c r="G678"/>
      <c r="H678" t="s">
        <v>542</v>
      </c>
      <c r="I678" s="68">
        <v>46256.079560185186</v>
      </c>
      <c r="J678" s="68">
        <v>46256.086875000001</v>
      </c>
      <c r="K678" s="11">
        <v>0.18</v>
      </c>
    </row>
    <row r="679" spans="1:11">
      <c r="A679" s="11">
        <v>1300000433</v>
      </c>
      <c r="B679" s="11" t="s">
        <v>77</v>
      </c>
      <c r="C679" s="11" t="s">
        <v>16</v>
      </c>
      <c r="D679" s="12">
        <v>46256</v>
      </c>
      <c r="E679" s="11" t="s">
        <v>13</v>
      </c>
      <c r="G679"/>
      <c r="H679" t="s">
        <v>543</v>
      </c>
      <c r="I679" s="68">
        <v>46256.616666666669</v>
      </c>
      <c r="J679" s="68">
        <v>46256.638194444444</v>
      </c>
      <c r="K679" s="11">
        <v>0.52</v>
      </c>
    </row>
    <row r="680" spans="1:11">
      <c r="A680" s="11">
        <v>1300000434</v>
      </c>
      <c r="B680" s="11" t="s">
        <v>77</v>
      </c>
      <c r="C680" s="11" t="s">
        <v>16</v>
      </c>
      <c r="D680" s="12">
        <v>46258</v>
      </c>
      <c r="E680" s="11" t="s">
        <v>13</v>
      </c>
      <c r="G680"/>
      <c r="H680" t="s">
        <v>544</v>
      </c>
      <c r="I680" s="68">
        <v>46258.787499999999</v>
      </c>
      <c r="J680" s="68">
        <v>46258.8</v>
      </c>
      <c r="K680" s="11">
        <v>0.3</v>
      </c>
    </row>
    <row r="681" spans="1:11">
      <c r="A681" s="11">
        <v>1300000435</v>
      </c>
      <c r="B681" s="11" t="s">
        <v>58</v>
      </c>
      <c r="C681" s="11" t="s">
        <v>16</v>
      </c>
      <c r="D681" s="12">
        <v>46259</v>
      </c>
      <c r="E681" s="11" t="s">
        <v>13</v>
      </c>
      <c r="G681"/>
      <c r="H681" t="s">
        <v>268</v>
      </c>
      <c r="I681" s="68">
        <v>46258.905555555553</v>
      </c>
      <c r="J681" s="68">
        <v>46258.913888888892</v>
      </c>
      <c r="K681" s="11">
        <v>0.2</v>
      </c>
    </row>
    <row r="682" spans="1:11">
      <c r="A682" s="11">
        <v>1300000437</v>
      </c>
      <c r="B682" s="11" t="s">
        <v>87</v>
      </c>
      <c r="C682" s="11" t="s">
        <v>16</v>
      </c>
      <c r="D682" s="12">
        <v>46259</v>
      </c>
      <c r="E682" s="11" t="s">
        <v>13</v>
      </c>
      <c r="G682"/>
      <c r="H682" t="s">
        <v>545</v>
      </c>
      <c r="I682" s="68">
        <v>46259.645138888889</v>
      </c>
      <c r="J682" s="68">
        <v>46259.645833333336</v>
      </c>
      <c r="K682" s="11">
        <v>0.02</v>
      </c>
    </row>
    <row r="683" spans="1:11">
      <c r="A683" s="11">
        <v>1200000373</v>
      </c>
      <c r="B683" s="11" t="s">
        <v>20</v>
      </c>
      <c r="C683" s="11" t="s">
        <v>16</v>
      </c>
      <c r="D683" s="12">
        <v>46259</v>
      </c>
      <c r="E683" s="11" t="s">
        <v>69</v>
      </c>
      <c r="G683"/>
      <c r="H683" t="s">
        <v>525</v>
      </c>
      <c r="I683" s="68">
        <v>46259.668055555558</v>
      </c>
      <c r="J683" s="68">
        <v>46259.676388888889</v>
      </c>
      <c r="K683" s="11">
        <v>0.2</v>
      </c>
    </row>
    <row r="684" spans="1:11">
      <c r="A684" s="11">
        <v>1200000374</v>
      </c>
      <c r="B684" s="11" t="s">
        <v>51</v>
      </c>
      <c r="C684" s="11" t="s">
        <v>16</v>
      </c>
      <c r="D684" s="12">
        <v>46259</v>
      </c>
      <c r="E684" s="11" t="s">
        <v>69</v>
      </c>
      <c r="G684"/>
      <c r="H684" t="s">
        <v>525</v>
      </c>
      <c r="I684" s="68">
        <v>46259.737500000003</v>
      </c>
      <c r="J684" s="68">
        <v>46259.742361111108</v>
      </c>
      <c r="K684" s="11">
        <v>0.12</v>
      </c>
    </row>
    <row r="685" spans="1:11">
      <c r="A685" s="11">
        <v>1300000438</v>
      </c>
      <c r="B685" s="11" t="s">
        <v>87</v>
      </c>
      <c r="C685" s="11" t="s">
        <v>16</v>
      </c>
      <c r="D685" s="12">
        <v>46259</v>
      </c>
      <c r="E685" s="11" t="s">
        <v>13</v>
      </c>
      <c r="G685"/>
      <c r="H685" t="s">
        <v>433</v>
      </c>
      <c r="I685" s="68">
        <v>46259.765277777777</v>
      </c>
      <c r="J685" s="68">
        <v>46259.768055555556</v>
      </c>
      <c r="K685" s="11">
        <v>7.0000000000000007E-2</v>
      </c>
    </row>
    <row r="686" spans="1:11">
      <c r="A686" s="11">
        <v>1300000439</v>
      </c>
      <c r="B686" s="11" t="s">
        <v>20</v>
      </c>
      <c r="C686" s="11" t="s">
        <v>16</v>
      </c>
      <c r="D686" s="12">
        <v>46259</v>
      </c>
      <c r="E686" s="11" t="s">
        <v>13</v>
      </c>
      <c r="G686"/>
      <c r="H686" t="s">
        <v>546</v>
      </c>
      <c r="I686" s="68">
        <v>46259.775694444441</v>
      </c>
      <c r="J686" s="68">
        <v>46259.779166666667</v>
      </c>
      <c r="K686" s="11">
        <v>0.08</v>
      </c>
    </row>
    <row r="687" spans="1:11">
      <c r="A687" s="11">
        <v>1300000440</v>
      </c>
      <c r="B687" s="11" t="s">
        <v>195</v>
      </c>
      <c r="C687" s="11" t="s">
        <v>16</v>
      </c>
      <c r="D687" s="12">
        <v>46260</v>
      </c>
      <c r="E687" s="11" t="s">
        <v>13</v>
      </c>
      <c r="G687"/>
      <c r="H687" t="s">
        <v>268</v>
      </c>
      <c r="I687" s="68">
        <v>46259.970138888886</v>
      </c>
      <c r="J687" s="68">
        <v>46259.977083333331</v>
      </c>
      <c r="K687" s="11">
        <v>0.17</v>
      </c>
    </row>
    <row r="688" spans="1:11">
      <c r="A688" s="11">
        <v>1200000375</v>
      </c>
      <c r="B688" s="11" t="s">
        <v>51</v>
      </c>
      <c r="C688" s="11" t="s">
        <v>16</v>
      </c>
      <c r="D688" s="12">
        <v>46260</v>
      </c>
      <c r="E688" s="11" t="s">
        <v>69</v>
      </c>
      <c r="G688"/>
      <c r="H688" t="s">
        <v>476</v>
      </c>
      <c r="I688" s="68">
        <v>46260.375</v>
      </c>
      <c r="J688" s="68">
        <v>46260.395833333336</v>
      </c>
      <c r="K688" s="11">
        <v>0.5</v>
      </c>
    </row>
    <row r="689" spans="1:11">
      <c r="A689" s="11">
        <v>1300000441</v>
      </c>
      <c r="B689" s="11" t="s">
        <v>58</v>
      </c>
      <c r="C689" s="11" t="s">
        <v>16</v>
      </c>
      <c r="D689" s="12">
        <v>46260</v>
      </c>
      <c r="E689" s="11" t="s">
        <v>13</v>
      </c>
      <c r="G689"/>
      <c r="H689" t="s">
        <v>547</v>
      </c>
      <c r="I689" s="68">
        <v>46260.63554398148</v>
      </c>
      <c r="J689" s="68">
        <v>46260.66679398148</v>
      </c>
      <c r="K689" s="11">
        <v>0.75</v>
      </c>
    </row>
    <row r="690" spans="1:11">
      <c r="A690" s="11">
        <v>1300000442</v>
      </c>
      <c r="B690" s="11" t="s">
        <v>87</v>
      </c>
      <c r="C690" s="11" t="s">
        <v>16</v>
      </c>
      <c r="D690" s="12">
        <v>46260</v>
      </c>
      <c r="E690" s="11" t="s">
        <v>13</v>
      </c>
      <c r="G690"/>
      <c r="H690" t="s">
        <v>548</v>
      </c>
      <c r="I690" s="68">
        <v>46260.660150462965</v>
      </c>
      <c r="J690" s="68">
        <v>46260.677511574075</v>
      </c>
      <c r="K690" s="11">
        <v>0.42</v>
      </c>
    </row>
    <row r="691" spans="1:11">
      <c r="A691" s="11">
        <v>1300000443</v>
      </c>
      <c r="B691" s="11" t="s">
        <v>87</v>
      </c>
      <c r="C691" s="11" t="s">
        <v>16</v>
      </c>
      <c r="D691" s="12">
        <v>46260</v>
      </c>
      <c r="E691" s="11" t="s">
        <v>13</v>
      </c>
      <c r="G691"/>
      <c r="H691" t="s">
        <v>549</v>
      </c>
      <c r="I691" s="68">
        <v>46260.659722222219</v>
      </c>
      <c r="J691" s="68">
        <v>46260.6875</v>
      </c>
      <c r="K691" s="11">
        <v>0.67</v>
      </c>
    </row>
    <row r="692" spans="1:11">
      <c r="A692" s="11">
        <v>1300000444</v>
      </c>
      <c r="B692" s="11" t="s">
        <v>27</v>
      </c>
      <c r="C692" s="11" t="s">
        <v>12</v>
      </c>
      <c r="D692" s="12">
        <v>46260</v>
      </c>
      <c r="E692" s="11" t="s">
        <v>13</v>
      </c>
      <c r="G692"/>
      <c r="H692" t="s">
        <v>550</v>
      </c>
      <c r="I692" s="68">
        <v>46260.711111111108</v>
      </c>
      <c r="J692" s="68">
        <v>46260.739583333336</v>
      </c>
      <c r="K692" s="11">
        <v>0.68</v>
      </c>
    </row>
    <row r="693" spans="1:11">
      <c r="A693" s="11">
        <v>1300000445</v>
      </c>
      <c r="B693" s="11" t="s">
        <v>11</v>
      </c>
      <c r="C693" s="11" t="s">
        <v>12</v>
      </c>
      <c r="D693" s="12">
        <v>46261</v>
      </c>
      <c r="E693" s="11" t="s">
        <v>13</v>
      </c>
      <c r="G693"/>
      <c r="H693" t="s">
        <v>551</v>
      </c>
      <c r="I693" s="68">
        <v>46261.015972222223</v>
      </c>
      <c r="J693" s="68">
        <v>46261.027777777781</v>
      </c>
      <c r="K693" s="11">
        <v>0.28000000000000003</v>
      </c>
    </row>
    <row r="694" spans="1:11">
      <c r="A694" s="11">
        <v>1300000446</v>
      </c>
      <c r="B694" s="11" t="s">
        <v>56</v>
      </c>
      <c r="C694" s="11" t="s">
        <v>12</v>
      </c>
      <c r="D694" s="12">
        <v>46261</v>
      </c>
      <c r="E694" s="11" t="s">
        <v>13</v>
      </c>
      <c r="G694"/>
      <c r="H694" t="s">
        <v>455</v>
      </c>
      <c r="I694" s="68">
        <v>46260.97152777778</v>
      </c>
      <c r="J694" s="68">
        <v>46260.974305555559</v>
      </c>
      <c r="K694" s="11">
        <v>7.0000000000000007E-2</v>
      </c>
    </row>
    <row r="695" spans="1:11">
      <c r="A695" s="11">
        <v>1200000378</v>
      </c>
      <c r="B695" s="11" t="s">
        <v>124</v>
      </c>
      <c r="C695" s="11" t="s">
        <v>16</v>
      </c>
      <c r="D695" s="12">
        <v>46261</v>
      </c>
      <c r="E695" s="11" t="s">
        <v>69</v>
      </c>
      <c r="G695"/>
      <c r="H695" t="s">
        <v>552</v>
      </c>
      <c r="I695" s="68">
        <v>46261.04791666667</v>
      </c>
      <c r="J695" s="68">
        <v>46261.048611111109</v>
      </c>
      <c r="K695" s="11">
        <v>0.02</v>
      </c>
    </row>
    <row r="696" spans="1:11">
      <c r="A696" s="11">
        <v>1200000379</v>
      </c>
      <c r="B696" s="11" t="s">
        <v>71</v>
      </c>
      <c r="C696" s="11" t="s">
        <v>16</v>
      </c>
      <c r="D696" s="12">
        <v>46261</v>
      </c>
      <c r="E696" s="11" t="s">
        <v>69</v>
      </c>
      <c r="G696"/>
      <c r="H696" t="s">
        <v>525</v>
      </c>
      <c r="I696" s="68">
        <v>46261.006249999999</v>
      </c>
      <c r="J696" s="68">
        <v>46261.015277777777</v>
      </c>
      <c r="K696" s="11">
        <v>0.22</v>
      </c>
    </row>
    <row r="697" spans="1:11">
      <c r="A697" s="11">
        <v>1300000447</v>
      </c>
      <c r="B697" s="11" t="s">
        <v>93</v>
      </c>
      <c r="C697" s="11" t="s">
        <v>16</v>
      </c>
      <c r="D697" s="12">
        <v>46261</v>
      </c>
      <c r="E697" s="11" t="s">
        <v>13</v>
      </c>
      <c r="G697"/>
      <c r="H697" t="s">
        <v>553</v>
      </c>
      <c r="I697" s="68">
        <v>46260.852083333331</v>
      </c>
      <c r="J697" s="68">
        <v>46260.865972222222</v>
      </c>
      <c r="K697" s="11">
        <v>0.33</v>
      </c>
    </row>
    <row r="698" spans="1:11">
      <c r="A698" s="11">
        <v>1200000380</v>
      </c>
      <c r="B698" s="11" t="s">
        <v>95</v>
      </c>
      <c r="C698" s="11" t="s">
        <v>16</v>
      </c>
      <c r="D698" s="12">
        <v>46261</v>
      </c>
      <c r="E698" s="11" t="s">
        <v>69</v>
      </c>
      <c r="G698"/>
      <c r="H698" t="s">
        <v>525</v>
      </c>
      <c r="I698" s="68">
        <v>46261.135416666664</v>
      </c>
      <c r="J698" s="68">
        <v>46261.148611111108</v>
      </c>
      <c r="K698" s="11">
        <v>0.32</v>
      </c>
    </row>
    <row r="699" spans="1:11">
      <c r="A699" s="11">
        <v>1200000381</v>
      </c>
      <c r="B699" s="11" t="s">
        <v>79</v>
      </c>
      <c r="C699" s="11" t="s">
        <v>16</v>
      </c>
      <c r="D699" s="12">
        <v>46261</v>
      </c>
      <c r="E699" s="11" t="s">
        <v>69</v>
      </c>
      <c r="G699"/>
      <c r="H699" t="s">
        <v>554</v>
      </c>
      <c r="I699" s="68">
        <v>46261.210416666669</v>
      </c>
      <c r="J699" s="68">
        <v>46261.22152777778</v>
      </c>
      <c r="K699" s="11">
        <v>0.27</v>
      </c>
    </row>
    <row r="700" spans="1:11">
      <c r="A700" s="11">
        <v>1200000382</v>
      </c>
      <c r="B700" s="11" t="s">
        <v>71</v>
      </c>
      <c r="C700" s="11" t="s">
        <v>16</v>
      </c>
      <c r="D700" s="12">
        <v>46261</v>
      </c>
      <c r="E700" s="11" t="s">
        <v>69</v>
      </c>
      <c r="G700"/>
      <c r="H700" t="s">
        <v>555</v>
      </c>
      <c r="I700" s="68">
        <v>46261.720532407409</v>
      </c>
      <c r="J700" s="68">
        <v>46261.727037037039</v>
      </c>
      <c r="K700" s="11">
        <v>0.16</v>
      </c>
    </row>
    <row r="701" spans="1:11">
      <c r="A701" s="11">
        <v>1300000448</v>
      </c>
      <c r="B701" s="11" t="s">
        <v>42</v>
      </c>
      <c r="C701" s="11" t="s">
        <v>16</v>
      </c>
      <c r="D701" s="12">
        <v>46262</v>
      </c>
      <c r="E701" s="11" t="s">
        <v>13</v>
      </c>
      <c r="G701"/>
      <c r="H701" t="s">
        <v>556</v>
      </c>
      <c r="I701" s="68">
        <v>46262.254861111112</v>
      </c>
      <c r="J701" s="68">
        <v>46262.265277777777</v>
      </c>
      <c r="K701" s="11">
        <v>0.25</v>
      </c>
    </row>
    <row r="702" spans="1:11">
      <c r="A702" s="11">
        <v>1200000384</v>
      </c>
      <c r="B702" s="11" t="s">
        <v>79</v>
      </c>
      <c r="C702" s="11" t="s">
        <v>16</v>
      </c>
      <c r="D702" s="12">
        <v>46262</v>
      </c>
      <c r="E702" s="11" t="s">
        <v>69</v>
      </c>
      <c r="G702"/>
      <c r="H702" t="s">
        <v>557</v>
      </c>
      <c r="I702" s="68">
        <v>46262.285416666666</v>
      </c>
      <c r="J702" s="68">
        <v>46262.288888888892</v>
      </c>
      <c r="K702" s="11">
        <v>0.08</v>
      </c>
    </row>
    <row r="703" spans="1:11">
      <c r="A703" s="11">
        <v>1300000449</v>
      </c>
      <c r="B703" s="11" t="s">
        <v>87</v>
      </c>
      <c r="C703" s="11" t="s">
        <v>16</v>
      </c>
      <c r="D703" s="12">
        <v>46263</v>
      </c>
      <c r="E703" s="11" t="s">
        <v>13</v>
      </c>
      <c r="G703"/>
      <c r="H703" t="s">
        <v>427</v>
      </c>
      <c r="I703" s="68">
        <v>46263.523611111108</v>
      </c>
      <c r="J703" s="68">
        <v>46263.529861111114</v>
      </c>
      <c r="K703" s="11">
        <v>0.15</v>
      </c>
    </row>
    <row r="704" spans="1:11">
      <c r="A704" s="11">
        <v>1200000385</v>
      </c>
      <c r="B704" s="11" t="s">
        <v>79</v>
      </c>
      <c r="C704" s="11" t="s">
        <v>16</v>
      </c>
      <c r="D704" s="12">
        <v>46264</v>
      </c>
      <c r="E704" s="11" t="s">
        <v>69</v>
      </c>
      <c r="G704"/>
      <c r="H704" t="s">
        <v>558</v>
      </c>
      <c r="I704" s="68">
        <v>46263.951342592591</v>
      </c>
      <c r="J704" s="68">
        <v>46263.957256944443</v>
      </c>
      <c r="K704" s="11">
        <v>0.14000000000000001</v>
      </c>
    </row>
    <row r="705" spans="1:11">
      <c r="A705" s="11">
        <v>1300000451</v>
      </c>
      <c r="B705" s="11" t="s">
        <v>97</v>
      </c>
      <c r="C705" s="11" t="s">
        <v>16</v>
      </c>
      <c r="D705" s="12">
        <v>46264</v>
      </c>
      <c r="E705" s="11" t="s">
        <v>13</v>
      </c>
      <c r="G705"/>
      <c r="H705" t="s">
        <v>559</v>
      </c>
      <c r="I705" s="68">
        <v>46263.999189814815</v>
      </c>
      <c r="J705" s="68">
        <v>46264.018530092595</v>
      </c>
      <c r="K705" s="11">
        <v>0.46</v>
      </c>
    </row>
    <row r="706" spans="1:11">
      <c r="A706" s="11">
        <v>1200000386</v>
      </c>
      <c r="B706" s="11" t="s">
        <v>133</v>
      </c>
      <c r="C706" s="11" t="s">
        <v>134</v>
      </c>
      <c r="D706" s="12">
        <v>46264</v>
      </c>
      <c r="E706" s="11" t="s">
        <v>69</v>
      </c>
      <c r="G706"/>
      <c r="H706" t="s">
        <v>560</v>
      </c>
      <c r="I706" s="68">
        <v>46263.986284722225</v>
      </c>
      <c r="J706" s="68">
        <v>46264.004189814812</v>
      </c>
      <c r="K706" s="11">
        <v>0.43</v>
      </c>
    </row>
    <row r="707" spans="1:11">
      <c r="A707" s="11">
        <v>1200000387</v>
      </c>
      <c r="B707" s="11" t="s">
        <v>18</v>
      </c>
      <c r="C707" s="11" t="s">
        <v>12</v>
      </c>
      <c r="D707" s="12">
        <v>46264</v>
      </c>
      <c r="E707" s="11" t="s">
        <v>69</v>
      </c>
      <c r="G707"/>
      <c r="H707" t="s">
        <v>537</v>
      </c>
      <c r="I707" s="68">
        <v>46264.1016087963</v>
      </c>
      <c r="J707" s="68">
        <v>46264.108900462961</v>
      </c>
      <c r="K707" s="11">
        <v>0.18</v>
      </c>
    </row>
    <row r="708" spans="1:11">
      <c r="A708" s="11">
        <v>1300000452</v>
      </c>
      <c r="B708" s="11" t="s">
        <v>56</v>
      </c>
      <c r="C708" s="11" t="s">
        <v>12</v>
      </c>
      <c r="D708" s="12">
        <v>46264</v>
      </c>
      <c r="E708" s="11" t="s">
        <v>13</v>
      </c>
      <c r="G708"/>
      <c r="H708" t="s">
        <v>561</v>
      </c>
      <c r="I708" s="68">
        <v>46264.066643518519</v>
      </c>
      <c r="J708" s="68">
        <v>46264.070462962962</v>
      </c>
      <c r="K708" s="11">
        <v>0.09</v>
      </c>
    </row>
    <row r="709" spans="1:11">
      <c r="A709" s="11">
        <v>1300000453</v>
      </c>
      <c r="B709" s="11" t="s">
        <v>56</v>
      </c>
      <c r="C709" s="11" t="s">
        <v>12</v>
      </c>
      <c r="D709" s="12">
        <v>46264</v>
      </c>
      <c r="E709" s="11" t="s">
        <v>13</v>
      </c>
      <c r="G709"/>
      <c r="H709" t="s">
        <v>562</v>
      </c>
      <c r="I709" s="68">
        <v>46264.133796296293</v>
      </c>
      <c r="J709" s="68">
        <v>46264.155231481483</v>
      </c>
      <c r="K709" s="11">
        <v>0.51</v>
      </c>
    </row>
    <row r="710" spans="1:11">
      <c r="A710" s="11">
        <v>1300000454</v>
      </c>
      <c r="B710" s="11" t="s">
        <v>97</v>
      </c>
      <c r="C710" s="11" t="s">
        <v>16</v>
      </c>
      <c r="D710" s="12">
        <v>46264</v>
      </c>
      <c r="E710" s="11" t="s">
        <v>13</v>
      </c>
      <c r="G710"/>
      <c r="H710" t="s">
        <v>563</v>
      </c>
      <c r="I710" s="68">
        <v>46264.197881944441</v>
      </c>
      <c r="J710" s="68">
        <v>46264.215092592596</v>
      </c>
      <c r="K710" s="11">
        <v>0.41</v>
      </c>
    </row>
    <row r="711" spans="1:11">
      <c r="A711" s="11">
        <v>1200000388</v>
      </c>
      <c r="B711" s="11" t="s">
        <v>40</v>
      </c>
      <c r="C711" s="11" t="s">
        <v>16</v>
      </c>
      <c r="D711" s="12">
        <v>46264</v>
      </c>
      <c r="E711" s="11" t="s">
        <v>69</v>
      </c>
      <c r="G711"/>
      <c r="H711" t="s">
        <v>463</v>
      </c>
      <c r="I711" s="68">
        <v>46264.14576388889</v>
      </c>
      <c r="J711" s="68">
        <v>46264.153009259258</v>
      </c>
      <c r="K711" s="11">
        <v>0.17</v>
      </c>
    </row>
    <row r="712" spans="1:11">
      <c r="A712" s="11">
        <v>1300000455</v>
      </c>
      <c r="B712" s="11" t="s">
        <v>90</v>
      </c>
      <c r="C712" s="11" t="s">
        <v>16</v>
      </c>
      <c r="D712" s="12">
        <v>46266</v>
      </c>
      <c r="E712" s="11" t="s">
        <v>13</v>
      </c>
      <c r="G712"/>
      <c r="H712" t="s">
        <v>514</v>
      </c>
      <c r="I712" s="68">
        <v>46265.434027777781</v>
      </c>
      <c r="J712" s="68">
        <v>46265.442361111112</v>
      </c>
      <c r="K712" s="11">
        <v>0.2</v>
      </c>
    </row>
    <row r="713" spans="1:11">
      <c r="A713" s="11">
        <v>1300000456</v>
      </c>
      <c r="B713" s="11" t="s">
        <v>11</v>
      </c>
      <c r="C713" s="11" t="s">
        <v>12</v>
      </c>
      <c r="D713" s="12">
        <v>46266</v>
      </c>
      <c r="E713" s="11" t="s">
        <v>13</v>
      </c>
      <c r="G713"/>
      <c r="H713" t="s">
        <v>435</v>
      </c>
      <c r="I713" s="68">
        <v>46266.019444444442</v>
      </c>
      <c r="J713" s="68">
        <v>46266.025694444441</v>
      </c>
      <c r="K713" s="11">
        <v>0.15</v>
      </c>
    </row>
    <row r="714" spans="1:11">
      <c r="A714" s="11">
        <v>1300000457</v>
      </c>
      <c r="B714" s="11" t="s">
        <v>15</v>
      </c>
      <c r="C714" s="11" t="s">
        <v>16</v>
      </c>
      <c r="D714" s="12">
        <v>46266</v>
      </c>
      <c r="E714" s="11" t="s">
        <v>13</v>
      </c>
      <c r="G714"/>
      <c r="H714" t="s">
        <v>217</v>
      </c>
      <c r="I714" s="68">
        <v>46266.051388888889</v>
      </c>
      <c r="J714" s="68">
        <v>46266.066666666666</v>
      </c>
      <c r="K714" s="11">
        <v>0.37</v>
      </c>
    </row>
    <row r="715" spans="1:11">
      <c r="A715" s="11">
        <v>1300000458</v>
      </c>
      <c r="B715" s="11" t="s">
        <v>51</v>
      </c>
      <c r="C715" s="11" t="s">
        <v>16</v>
      </c>
      <c r="D715" s="12">
        <v>46266</v>
      </c>
      <c r="E715" s="11" t="s">
        <v>13</v>
      </c>
      <c r="G715"/>
      <c r="H715" t="s">
        <v>564</v>
      </c>
      <c r="I715" s="68">
        <v>46266.495833333334</v>
      </c>
      <c r="J715" s="68">
        <v>46266.497916666667</v>
      </c>
      <c r="K715" s="11">
        <v>0.05</v>
      </c>
    </row>
    <row r="716" spans="1:11">
      <c r="A716" s="11">
        <v>1300000459</v>
      </c>
      <c r="B716" s="11" t="s">
        <v>114</v>
      </c>
      <c r="C716" s="11" t="s">
        <v>16</v>
      </c>
      <c r="D716" s="12">
        <v>46266</v>
      </c>
      <c r="E716" s="11" t="s">
        <v>13</v>
      </c>
      <c r="G716"/>
      <c r="H716" t="s">
        <v>564</v>
      </c>
      <c r="I716" s="68">
        <v>46266.568749999999</v>
      </c>
      <c r="J716" s="68">
        <v>46266.572916666664</v>
      </c>
      <c r="K716" s="11">
        <v>0.1</v>
      </c>
    </row>
    <row r="717" spans="1:11">
      <c r="A717" s="11">
        <v>1300000460</v>
      </c>
      <c r="B717" s="11" t="s">
        <v>66</v>
      </c>
      <c r="C717" s="11" t="s">
        <v>16</v>
      </c>
      <c r="D717" s="12">
        <v>46267</v>
      </c>
      <c r="E717" s="11" t="s">
        <v>13</v>
      </c>
      <c r="G717"/>
      <c r="H717" t="s">
        <v>424</v>
      </c>
      <c r="I717" s="68">
        <v>46267.618356481478</v>
      </c>
      <c r="J717" s="68">
        <v>46267.625</v>
      </c>
      <c r="K717" s="11">
        <v>0.16</v>
      </c>
    </row>
    <row r="718" spans="1:11">
      <c r="A718" s="11">
        <v>1300000461</v>
      </c>
      <c r="B718" s="11" t="s">
        <v>11</v>
      </c>
      <c r="C718" s="11" t="s">
        <v>12</v>
      </c>
      <c r="D718" s="12">
        <v>46267</v>
      </c>
      <c r="E718" s="11" t="s">
        <v>13</v>
      </c>
      <c r="G718"/>
      <c r="H718" t="s">
        <v>478</v>
      </c>
      <c r="I718" s="68">
        <v>46267.604861111111</v>
      </c>
      <c r="J718" s="68">
        <v>46267.607638888891</v>
      </c>
      <c r="K718" s="11">
        <v>7.0000000000000007E-2</v>
      </c>
    </row>
    <row r="719" spans="1:11">
      <c r="A719" s="11">
        <v>1300000462</v>
      </c>
      <c r="B719" s="11" t="s">
        <v>90</v>
      </c>
      <c r="C719" s="11" t="s">
        <v>16</v>
      </c>
      <c r="D719" s="12">
        <v>46267</v>
      </c>
      <c r="E719" s="11" t="s">
        <v>13</v>
      </c>
      <c r="G719"/>
      <c r="H719" t="s">
        <v>565</v>
      </c>
      <c r="I719" s="68">
        <v>46267.65347222222</v>
      </c>
      <c r="J719" s="68">
        <v>46267.661111111112</v>
      </c>
      <c r="K719" s="11">
        <v>0.18</v>
      </c>
    </row>
    <row r="720" spans="1:11">
      <c r="A720" s="11">
        <v>1300000463</v>
      </c>
      <c r="B720" s="11" t="s">
        <v>58</v>
      </c>
      <c r="C720" s="11" t="s">
        <v>16</v>
      </c>
      <c r="D720" s="12">
        <v>46267</v>
      </c>
      <c r="E720" s="11" t="s">
        <v>13</v>
      </c>
      <c r="G720"/>
      <c r="H720" t="s">
        <v>566</v>
      </c>
      <c r="I720" s="68">
        <v>46267.789583333331</v>
      </c>
      <c r="J720" s="68">
        <v>46267.804166666669</v>
      </c>
      <c r="K720" s="11">
        <v>0.35</v>
      </c>
    </row>
    <row r="721" spans="1:11">
      <c r="A721" s="11">
        <v>1300000464</v>
      </c>
      <c r="B721" s="11" t="s">
        <v>15</v>
      </c>
      <c r="C721" s="11" t="s">
        <v>16</v>
      </c>
      <c r="D721" s="12">
        <v>46268</v>
      </c>
      <c r="E721" s="11" t="s">
        <v>13</v>
      </c>
      <c r="G721"/>
      <c r="H721" t="s">
        <v>129</v>
      </c>
      <c r="I721" s="68">
        <v>46268.043055555558</v>
      </c>
      <c r="J721" s="68">
        <v>46268.04583333333</v>
      </c>
      <c r="K721" s="11">
        <v>7.0000000000000007E-2</v>
      </c>
    </row>
    <row r="722" spans="1:11">
      <c r="A722" s="11">
        <v>1300000465</v>
      </c>
      <c r="B722" s="11" t="s">
        <v>15</v>
      </c>
      <c r="C722" s="11" t="s">
        <v>16</v>
      </c>
      <c r="D722" s="12">
        <v>46268</v>
      </c>
      <c r="E722" s="11" t="s">
        <v>13</v>
      </c>
      <c r="G722"/>
      <c r="H722" t="s">
        <v>567</v>
      </c>
      <c r="I722" s="68">
        <v>46268.054861111108</v>
      </c>
      <c r="J722" s="68">
        <v>46268.065972222219</v>
      </c>
      <c r="K722" s="11">
        <v>0.27</v>
      </c>
    </row>
    <row r="723" spans="1:11">
      <c r="A723" s="11">
        <v>1300000467</v>
      </c>
      <c r="B723" s="11" t="s">
        <v>58</v>
      </c>
      <c r="C723" s="11" t="s">
        <v>16</v>
      </c>
      <c r="D723" s="12">
        <v>46268</v>
      </c>
      <c r="E723" s="11" t="s">
        <v>13</v>
      </c>
      <c r="G723"/>
      <c r="H723" t="s">
        <v>568</v>
      </c>
      <c r="I723" s="68">
        <v>46268.647835648146</v>
      </c>
      <c r="J723" s="68">
        <v>46268.651643518519</v>
      </c>
      <c r="K723" s="11">
        <v>0.09</v>
      </c>
    </row>
    <row r="724" spans="1:11">
      <c r="A724" s="11">
        <v>1300000468</v>
      </c>
      <c r="B724" s="11" t="s">
        <v>15</v>
      </c>
      <c r="C724" s="11" t="s">
        <v>16</v>
      </c>
      <c r="D724" s="12">
        <v>46268</v>
      </c>
      <c r="E724" s="11" t="s">
        <v>13</v>
      </c>
      <c r="G724"/>
      <c r="H724" t="s">
        <v>484</v>
      </c>
      <c r="I724" s="68">
        <v>46268.725405092591</v>
      </c>
      <c r="J724" s="68">
        <v>46268.726412037038</v>
      </c>
      <c r="K724" s="11">
        <v>0.02</v>
      </c>
    </row>
    <row r="725" spans="1:11">
      <c r="A725" s="11">
        <v>1300000469</v>
      </c>
      <c r="B725" s="11" t="s">
        <v>106</v>
      </c>
      <c r="C725" s="11" t="s">
        <v>16</v>
      </c>
      <c r="D725" s="12">
        <v>46269</v>
      </c>
      <c r="E725" s="11" t="s">
        <v>13</v>
      </c>
      <c r="G725"/>
      <c r="H725" t="s">
        <v>525</v>
      </c>
      <c r="I725" s="68">
        <v>46268.880555555559</v>
      </c>
      <c r="J725" s="68">
        <v>46268.895833333336</v>
      </c>
      <c r="K725" s="11">
        <v>0.37</v>
      </c>
    </row>
    <row r="726" spans="1:11">
      <c r="A726" s="11">
        <v>1300000470</v>
      </c>
      <c r="B726" s="11" t="s">
        <v>114</v>
      </c>
      <c r="C726" s="11" t="s">
        <v>16</v>
      </c>
      <c r="D726" s="12">
        <v>46269</v>
      </c>
      <c r="E726" s="11" t="s">
        <v>13</v>
      </c>
      <c r="G726"/>
      <c r="H726" t="s">
        <v>569</v>
      </c>
      <c r="I726" s="68">
        <v>46269.126388888886</v>
      </c>
      <c r="J726" s="68">
        <v>46269.132638888892</v>
      </c>
      <c r="K726" s="11">
        <v>0.15</v>
      </c>
    </row>
    <row r="727" spans="1:11">
      <c r="A727" s="11">
        <v>1300000471</v>
      </c>
      <c r="B727" s="11" t="s">
        <v>40</v>
      </c>
      <c r="C727" s="11" t="s">
        <v>16</v>
      </c>
      <c r="D727" s="12">
        <v>46269</v>
      </c>
      <c r="E727" s="11" t="s">
        <v>13</v>
      </c>
      <c r="G727"/>
      <c r="H727" t="s">
        <v>570</v>
      </c>
      <c r="I727" s="68">
        <v>46269.385798611111</v>
      </c>
      <c r="J727" s="68">
        <v>46269.399664351855</v>
      </c>
      <c r="K727" s="11">
        <v>0.33</v>
      </c>
    </row>
    <row r="728" spans="1:11">
      <c r="A728" s="11">
        <v>1300000472</v>
      </c>
      <c r="B728" s="11" t="s">
        <v>527</v>
      </c>
      <c r="C728" s="11" t="s">
        <v>134</v>
      </c>
      <c r="D728" s="12">
        <v>46269</v>
      </c>
      <c r="E728" s="11" t="s">
        <v>13</v>
      </c>
      <c r="G728"/>
      <c r="H728" t="s">
        <v>571</v>
      </c>
      <c r="I728" s="68">
        <v>46269.69121527778</v>
      </c>
      <c r="J728" s="68">
        <v>46269.706273148149</v>
      </c>
      <c r="K728" s="11">
        <v>0.36</v>
      </c>
    </row>
    <row r="729" spans="1:11">
      <c r="A729" s="11">
        <v>1200000390</v>
      </c>
      <c r="B729" s="11" t="s">
        <v>54</v>
      </c>
      <c r="C729" s="11" t="s">
        <v>12</v>
      </c>
      <c r="D729" s="12">
        <v>46269</v>
      </c>
      <c r="E729" s="11" t="s">
        <v>69</v>
      </c>
      <c r="G729"/>
      <c r="H729" t="s">
        <v>572</v>
      </c>
      <c r="I729" s="68">
        <v>46269.746030092596</v>
      </c>
      <c r="J729" s="68">
        <v>46269.750740740739</v>
      </c>
      <c r="K729" s="11">
        <v>0.11</v>
      </c>
    </row>
    <row r="730" spans="1:11">
      <c r="A730" s="11">
        <v>1300000473</v>
      </c>
      <c r="B730" s="11" t="s">
        <v>15</v>
      </c>
      <c r="C730" s="11" t="s">
        <v>16</v>
      </c>
      <c r="D730" s="12">
        <v>46271</v>
      </c>
      <c r="E730" s="11" t="s">
        <v>13</v>
      </c>
      <c r="G730"/>
      <c r="H730" t="s">
        <v>573</v>
      </c>
      <c r="I730" s="68">
        <v>46270.98333333333</v>
      </c>
      <c r="J730" s="68">
        <v>46270.987314814818</v>
      </c>
      <c r="K730" s="11">
        <v>0.1</v>
      </c>
    </row>
    <row r="731" spans="1:11">
      <c r="A731" s="11">
        <v>1200000391</v>
      </c>
      <c r="B731" s="11" t="s">
        <v>114</v>
      </c>
      <c r="C731" s="11" t="s">
        <v>16</v>
      </c>
      <c r="D731" s="12">
        <v>46272</v>
      </c>
      <c r="E731" s="11" t="s">
        <v>69</v>
      </c>
      <c r="G731"/>
      <c r="H731" t="s">
        <v>463</v>
      </c>
      <c r="I731" s="68">
        <v>46271.834560185183</v>
      </c>
      <c r="J731" s="68">
        <v>46271.842060185183</v>
      </c>
      <c r="K731" s="11">
        <v>0.18</v>
      </c>
    </row>
    <row r="732" spans="1:11">
      <c r="A732" s="11">
        <v>1200000392</v>
      </c>
      <c r="B732" s="11" t="s">
        <v>97</v>
      </c>
      <c r="C732" s="11" t="s">
        <v>16</v>
      </c>
      <c r="D732" s="12">
        <v>46272</v>
      </c>
      <c r="E732" s="11" t="s">
        <v>69</v>
      </c>
      <c r="G732"/>
      <c r="H732" t="s">
        <v>558</v>
      </c>
      <c r="I732" s="68">
        <v>46272.013888888891</v>
      </c>
      <c r="J732" s="68">
        <v>46272.017129629632</v>
      </c>
      <c r="K732" s="11">
        <v>0.08</v>
      </c>
    </row>
    <row r="733" spans="1:11">
      <c r="A733" s="11">
        <v>1200000393</v>
      </c>
      <c r="B733" s="11" t="s">
        <v>178</v>
      </c>
      <c r="C733" s="11" t="s">
        <v>16</v>
      </c>
      <c r="D733" s="12">
        <v>46273</v>
      </c>
      <c r="E733" s="11" t="s">
        <v>69</v>
      </c>
      <c r="G733"/>
      <c r="H733" t="s">
        <v>574</v>
      </c>
      <c r="I733" s="68">
        <v>46272.881944444445</v>
      </c>
      <c r="J733" s="68">
        <v>46272.893750000003</v>
      </c>
      <c r="K733" s="11">
        <v>0.28000000000000003</v>
      </c>
    </row>
    <row r="734" spans="1:11">
      <c r="A734" s="11">
        <v>1300000474</v>
      </c>
      <c r="B734" s="11" t="s">
        <v>90</v>
      </c>
      <c r="C734" s="11" t="s">
        <v>16</v>
      </c>
      <c r="D734" s="12">
        <v>46274</v>
      </c>
      <c r="E734" s="11" t="s">
        <v>13</v>
      </c>
      <c r="G734"/>
      <c r="H734" t="s">
        <v>525</v>
      </c>
      <c r="I734" s="68">
        <v>46274.602777777778</v>
      </c>
      <c r="J734" s="68">
        <v>46274.611805555556</v>
      </c>
      <c r="K734" s="11">
        <v>0.22</v>
      </c>
    </row>
    <row r="735" spans="1:11">
      <c r="A735" s="11">
        <v>1300000475</v>
      </c>
      <c r="B735" s="11" t="s">
        <v>27</v>
      </c>
      <c r="C735" s="11" t="s">
        <v>12</v>
      </c>
      <c r="D735" s="12">
        <v>46274</v>
      </c>
      <c r="E735" s="11" t="s">
        <v>13</v>
      </c>
      <c r="G735"/>
      <c r="H735" t="s">
        <v>575</v>
      </c>
      <c r="I735" s="68">
        <v>46274.709722222222</v>
      </c>
      <c r="J735" s="68">
        <v>46274.724305555559</v>
      </c>
      <c r="K735" s="11">
        <v>0.35</v>
      </c>
    </row>
    <row r="736" spans="1:11">
      <c r="A736" s="11">
        <v>1300000478</v>
      </c>
      <c r="B736" s="11" t="s">
        <v>66</v>
      </c>
      <c r="C736" s="11" t="s">
        <v>16</v>
      </c>
      <c r="D736" s="12">
        <v>46275</v>
      </c>
      <c r="E736" s="11" t="s">
        <v>13</v>
      </c>
      <c r="G736"/>
      <c r="H736" t="s">
        <v>433</v>
      </c>
      <c r="I736" s="68">
        <v>46275.534722222219</v>
      </c>
      <c r="J736" s="68">
        <v>46275.545138888891</v>
      </c>
      <c r="K736" s="11">
        <v>0.25</v>
      </c>
    </row>
    <row r="737" spans="1:11">
      <c r="A737" s="11">
        <v>1300000479</v>
      </c>
      <c r="B737" s="11" t="s">
        <v>56</v>
      </c>
      <c r="C737" s="11" t="s">
        <v>12</v>
      </c>
      <c r="D737" s="12">
        <v>46276</v>
      </c>
      <c r="E737" s="11" t="s">
        <v>13</v>
      </c>
      <c r="G737"/>
      <c r="H737" t="s">
        <v>576</v>
      </c>
      <c r="I737" s="68">
        <v>46276.038194444445</v>
      </c>
      <c r="J737" s="68">
        <v>46276.038888888892</v>
      </c>
      <c r="K737" s="11">
        <v>0.02</v>
      </c>
    </row>
    <row r="738" spans="1:11">
      <c r="A738" s="11">
        <v>1200000397</v>
      </c>
      <c r="B738" s="11" t="s">
        <v>71</v>
      </c>
      <c r="C738" s="11" t="s">
        <v>16</v>
      </c>
      <c r="D738" s="12">
        <v>46276</v>
      </c>
      <c r="E738" s="11" t="s">
        <v>69</v>
      </c>
      <c r="G738"/>
      <c r="H738" t="s">
        <v>463</v>
      </c>
      <c r="I738" s="68">
        <v>46276.340405092589</v>
      </c>
      <c r="J738" s="68">
        <v>46276.350439814814</v>
      </c>
      <c r="K738" s="11">
        <v>0.24</v>
      </c>
    </row>
    <row r="739" spans="1:11">
      <c r="A739" s="11">
        <v>1200000398</v>
      </c>
      <c r="B739" s="11" t="s">
        <v>66</v>
      </c>
      <c r="C739" s="11" t="s">
        <v>16</v>
      </c>
      <c r="D739" s="12">
        <v>46276</v>
      </c>
      <c r="E739" s="11" t="s">
        <v>69</v>
      </c>
      <c r="G739"/>
      <c r="H739" t="s">
        <v>463</v>
      </c>
      <c r="I739" s="68">
        <v>46276.392743055556</v>
      </c>
      <c r="J739" s="68">
        <v>46276.400011574071</v>
      </c>
      <c r="K739" s="11">
        <v>0.17</v>
      </c>
    </row>
    <row r="740" spans="1:11">
      <c r="A740" s="11">
        <v>1300000480</v>
      </c>
      <c r="B740" s="11" t="s">
        <v>66</v>
      </c>
      <c r="C740" s="11" t="s">
        <v>16</v>
      </c>
      <c r="D740" s="12">
        <v>46276</v>
      </c>
      <c r="E740" s="11" t="s">
        <v>13</v>
      </c>
      <c r="G740"/>
      <c r="H740" t="s">
        <v>570</v>
      </c>
      <c r="I740" s="68">
        <v>46276.409629629627</v>
      </c>
      <c r="J740" s="68">
        <v>46276.415509259263</v>
      </c>
      <c r="K740" s="11">
        <v>0.14000000000000001</v>
      </c>
    </row>
    <row r="741" spans="1:11">
      <c r="A741" s="11">
        <v>1300000481</v>
      </c>
      <c r="B741" s="11" t="s">
        <v>106</v>
      </c>
      <c r="C741" s="11" t="s">
        <v>16</v>
      </c>
      <c r="D741" s="12">
        <v>46276</v>
      </c>
      <c r="E741" s="11" t="s">
        <v>13</v>
      </c>
      <c r="G741"/>
      <c r="H741" t="s">
        <v>577</v>
      </c>
      <c r="I741" s="68">
        <v>46276.420567129629</v>
      </c>
      <c r="J741" s="68">
        <v>46276.424328703702</v>
      </c>
      <c r="K741" s="11">
        <v>0.09</v>
      </c>
    </row>
    <row r="742" spans="1:11">
      <c r="A742" s="11">
        <v>1300000482</v>
      </c>
      <c r="B742" s="11" t="s">
        <v>47</v>
      </c>
      <c r="C742" s="11" t="s">
        <v>12</v>
      </c>
      <c r="D742" s="12">
        <v>46276</v>
      </c>
      <c r="E742" s="11" t="s">
        <v>13</v>
      </c>
      <c r="G742"/>
      <c r="H742" t="s">
        <v>578</v>
      </c>
      <c r="I742" s="68">
        <v>46276.587476851855</v>
      </c>
      <c r="J742" s="68">
        <v>46276.593344907407</v>
      </c>
      <c r="K742" s="11">
        <v>0.14000000000000001</v>
      </c>
    </row>
    <row r="743" spans="1:11">
      <c r="A743" s="11">
        <v>1300000483</v>
      </c>
      <c r="B743" s="11" t="s">
        <v>66</v>
      </c>
      <c r="C743" s="11" t="s">
        <v>16</v>
      </c>
      <c r="D743" s="12">
        <v>46276</v>
      </c>
      <c r="E743" s="11" t="s">
        <v>13</v>
      </c>
      <c r="G743"/>
      <c r="H743" t="s">
        <v>579</v>
      </c>
      <c r="I743" s="68">
        <v>46276.677349537036</v>
      </c>
      <c r="J743" s="68">
        <v>46276.686782407407</v>
      </c>
      <c r="K743" s="11">
        <v>0.23</v>
      </c>
    </row>
    <row r="744" spans="1:11">
      <c r="A744" s="11">
        <v>1200000399</v>
      </c>
      <c r="B744" s="11" t="s">
        <v>87</v>
      </c>
      <c r="C744" s="11" t="s">
        <v>16</v>
      </c>
      <c r="D744" s="12">
        <v>46276</v>
      </c>
      <c r="E744" s="11" t="s">
        <v>69</v>
      </c>
      <c r="G744"/>
      <c r="H744" t="s">
        <v>580</v>
      </c>
      <c r="I744" s="68">
        <v>46276.795208333337</v>
      </c>
      <c r="J744" s="68">
        <v>46276.798680555556</v>
      </c>
      <c r="K744" s="11">
        <v>0.08</v>
      </c>
    </row>
    <row r="745" spans="1:11">
      <c r="A745" s="11">
        <v>1200000400</v>
      </c>
      <c r="B745" s="11" t="s">
        <v>51</v>
      </c>
      <c r="C745" s="11" t="s">
        <v>16</v>
      </c>
      <c r="D745" s="12">
        <v>46277</v>
      </c>
      <c r="E745" s="11" t="s">
        <v>69</v>
      </c>
      <c r="G745"/>
      <c r="H745" t="s">
        <v>581</v>
      </c>
      <c r="I745" s="68">
        <v>46277.114583333336</v>
      </c>
      <c r="J745" s="68">
        <v>46277.118055555555</v>
      </c>
      <c r="K745" s="11">
        <v>0.08</v>
      </c>
    </row>
    <row r="746" spans="1:11">
      <c r="A746" s="11">
        <v>1200000401</v>
      </c>
      <c r="B746" s="11" t="s">
        <v>99</v>
      </c>
      <c r="C746" s="11" t="s">
        <v>16</v>
      </c>
      <c r="D746" s="12">
        <v>46277</v>
      </c>
      <c r="E746" s="11" t="s">
        <v>69</v>
      </c>
      <c r="G746"/>
      <c r="H746" t="s">
        <v>582</v>
      </c>
      <c r="I746" s="68">
        <v>46277.133333333331</v>
      </c>
      <c r="J746" s="68">
        <v>46277.151388888888</v>
      </c>
      <c r="K746" s="11">
        <v>0.43</v>
      </c>
    </row>
    <row r="747" spans="1:11">
      <c r="A747" s="11">
        <v>1200000402</v>
      </c>
      <c r="B747" s="11" t="s">
        <v>93</v>
      </c>
      <c r="C747" s="11" t="s">
        <v>16</v>
      </c>
      <c r="D747" s="12">
        <v>46277</v>
      </c>
      <c r="E747" s="11" t="s">
        <v>69</v>
      </c>
      <c r="G747"/>
      <c r="H747" t="s">
        <v>581</v>
      </c>
      <c r="I747" s="68">
        <v>46277.20416666667</v>
      </c>
      <c r="J747" s="68">
        <v>46277.206250000003</v>
      </c>
      <c r="K747" s="11">
        <v>0.05</v>
      </c>
    </row>
    <row r="748" spans="1:11">
      <c r="A748" s="11">
        <v>1300000485</v>
      </c>
      <c r="B748" s="11" t="s">
        <v>11</v>
      </c>
      <c r="C748" s="11" t="s">
        <v>12</v>
      </c>
      <c r="D748" s="12">
        <v>46277</v>
      </c>
      <c r="E748" s="11" t="s">
        <v>13</v>
      </c>
      <c r="G748"/>
      <c r="H748" t="s">
        <v>583</v>
      </c>
      <c r="I748" s="68">
        <v>46277.229166666664</v>
      </c>
      <c r="J748" s="68">
        <v>46277.236111111109</v>
      </c>
      <c r="K748" s="11">
        <v>0.17</v>
      </c>
    </row>
    <row r="749" spans="1:11">
      <c r="A749" s="11">
        <v>1200000403</v>
      </c>
      <c r="B749" s="11" t="s">
        <v>90</v>
      </c>
      <c r="C749" s="11" t="s">
        <v>16</v>
      </c>
      <c r="D749" s="12">
        <v>46277</v>
      </c>
      <c r="E749" s="11" t="s">
        <v>69</v>
      </c>
      <c r="G749"/>
      <c r="H749" t="s">
        <v>584</v>
      </c>
      <c r="I749" s="68">
        <v>46277.277083333334</v>
      </c>
      <c r="J749" s="68">
        <v>46277.281944444447</v>
      </c>
      <c r="K749" s="11">
        <v>0.12</v>
      </c>
    </row>
    <row r="750" spans="1:11">
      <c r="A750" s="11">
        <v>1200000404</v>
      </c>
      <c r="B750" s="11" t="s">
        <v>54</v>
      </c>
      <c r="C750" s="11" t="s">
        <v>12</v>
      </c>
      <c r="D750" s="12">
        <v>46277</v>
      </c>
      <c r="E750" s="11" t="s">
        <v>69</v>
      </c>
      <c r="G750"/>
      <c r="H750" t="s">
        <v>585</v>
      </c>
      <c r="I750" s="68">
        <v>46277.601377314815</v>
      </c>
      <c r="J750" s="68">
        <v>46277.630879629629</v>
      </c>
      <c r="K750" s="11">
        <v>0.71</v>
      </c>
    </row>
    <row r="751" spans="1:11">
      <c r="A751" s="11">
        <v>1200000405</v>
      </c>
      <c r="B751" s="11" t="s">
        <v>178</v>
      </c>
      <c r="C751" s="11" t="s">
        <v>16</v>
      </c>
      <c r="D751" s="12">
        <v>46277</v>
      </c>
      <c r="E751" s="11" t="s">
        <v>69</v>
      </c>
      <c r="G751"/>
      <c r="H751" t="s">
        <v>586</v>
      </c>
      <c r="I751" s="68">
        <v>46277.579016203701</v>
      </c>
      <c r="J751" s="68">
        <v>46277.581435185188</v>
      </c>
      <c r="K751" s="11">
        <v>0.06</v>
      </c>
    </row>
    <row r="752" spans="1:11">
      <c r="A752" s="11">
        <v>1300000486</v>
      </c>
      <c r="B752" s="11" t="s">
        <v>87</v>
      </c>
      <c r="C752" s="11" t="s">
        <v>16</v>
      </c>
      <c r="D752" s="12">
        <v>46278</v>
      </c>
      <c r="E752" s="11" t="s">
        <v>13</v>
      </c>
      <c r="G752"/>
      <c r="H752" t="s">
        <v>496</v>
      </c>
      <c r="I752" s="68">
        <v>46277.894444444442</v>
      </c>
      <c r="J752" s="68">
        <v>46277.897916666669</v>
      </c>
      <c r="K752" s="11">
        <v>0.08</v>
      </c>
    </row>
    <row r="753" spans="1:11">
      <c r="A753" s="11">
        <v>1300000487</v>
      </c>
      <c r="B753" s="11" t="s">
        <v>27</v>
      </c>
      <c r="C753" s="11" t="s">
        <v>12</v>
      </c>
      <c r="D753" s="12">
        <v>46278</v>
      </c>
      <c r="E753" s="11" t="s">
        <v>13</v>
      </c>
      <c r="G753"/>
      <c r="H753" t="s">
        <v>587</v>
      </c>
      <c r="I753" s="68">
        <v>46278.174189814818</v>
      </c>
      <c r="J753" s="68">
        <v>46278.175694444442</v>
      </c>
      <c r="K753" s="11">
        <v>0.04</v>
      </c>
    </row>
    <row r="754" spans="1:11">
      <c r="A754" s="11">
        <v>1200000406</v>
      </c>
      <c r="B754" s="11" t="s">
        <v>58</v>
      </c>
      <c r="C754" s="11" t="s">
        <v>16</v>
      </c>
      <c r="D754" s="12">
        <v>46278</v>
      </c>
      <c r="E754" s="11" t="s">
        <v>69</v>
      </c>
      <c r="G754"/>
      <c r="H754" t="s">
        <v>536</v>
      </c>
      <c r="I754" s="68">
        <v>46278.191666666666</v>
      </c>
      <c r="J754" s="68">
        <v>46278.194444444445</v>
      </c>
      <c r="K754" s="11">
        <v>7.0000000000000007E-2</v>
      </c>
    </row>
    <row r="755" spans="1:11">
      <c r="A755" s="11">
        <v>1300000488</v>
      </c>
      <c r="B755" s="11" t="s">
        <v>66</v>
      </c>
      <c r="C755" s="11" t="s">
        <v>16</v>
      </c>
      <c r="D755" s="12">
        <v>46278</v>
      </c>
      <c r="E755" s="11" t="s">
        <v>13</v>
      </c>
      <c r="G755"/>
      <c r="H755" t="s">
        <v>268</v>
      </c>
      <c r="I755" s="68">
        <v>46278.525694444441</v>
      </c>
      <c r="J755" s="68">
        <v>46278.53402777778</v>
      </c>
      <c r="K755" s="11">
        <v>0.2</v>
      </c>
    </row>
    <row r="756" spans="1:11">
      <c r="A756" s="11">
        <v>1300000489</v>
      </c>
      <c r="B756" s="11" t="s">
        <v>71</v>
      </c>
      <c r="C756" s="11" t="s">
        <v>16</v>
      </c>
      <c r="D756" s="12">
        <v>46278</v>
      </c>
      <c r="E756" s="11" t="s">
        <v>13</v>
      </c>
      <c r="G756"/>
      <c r="H756" t="s">
        <v>377</v>
      </c>
      <c r="I756" s="68">
        <v>46278.525694444441</v>
      </c>
      <c r="J756" s="68">
        <v>46278.534722222219</v>
      </c>
      <c r="K756" s="11">
        <v>0.22</v>
      </c>
    </row>
    <row r="757" spans="1:11">
      <c r="A757" s="11">
        <v>1300000490</v>
      </c>
      <c r="B757" s="11" t="s">
        <v>71</v>
      </c>
      <c r="C757" s="11" t="s">
        <v>16</v>
      </c>
      <c r="D757" s="12">
        <v>46279</v>
      </c>
      <c r="E757" s="11" t="s">
        <v>13</v>
      </c>
      <c r="G757"/>
      <c r="H757" t="s">
        <v>514</v>
      </c>
      <c r="I757" s="68">
        <v>46279.662499999999</v>
      </c>
      <c r="J757" s="68">
        <v>46279.664583333331</v>
      </c>
      <c r="K757" s="11">
        <v>0.05</v>
      </c>
    </row>
    <row r="758" spans="1:11">
      <c r="A758" s="11">
        <v>1200000408</v>
      </c>
      <c r="B758" s="11" t="s">
        <v>71</v>
      </c>
      <c r="C758" s="11" t="s">
        <v>16</v>
      </c>
      <c r="D758" s="12">
        <v>46279</v>
      </c>
      <c r="E758" s="11" t="s">
        <v>69</v>
      </c>
      <c r="G758"/>
      <c r="H758" t="s">
        <v>186</v>
      </c>
      <c r="I758" s="68">
        <v>46279.67083333333</v>
      </c>
      <c r="J758" s="68">
        <v>46279.679861111108</v>
      </c>
      <c r="K758" s="11">
        <v>0.22</v>
      </c>
    </row>
    <row r="759" spans="1:11">
      <c r="A759" s="11">
        <v>1300000492</v>
      </c>
      <c r="B759" s="11" t="s">
        <v>54</v>
      </c>
      <c r="C759" s="11" t="s">
        <v>12</v>
      </c>
      <c r="D759" s="12">
        <v>46281</v>
      </c>
      <c r="E759" s="11" t="s">
        <v>13</v>
      </c>
      <c r="G759"/>
      <c r="H759" t="s">
        <v>217</v>
      </c>
      <c r="I759" s="68">
        <v>46280.969444444447</v>
      </c>
      <c r="J759" s="68">
        <v>46280.974999999999</v>
      </c>
      <c r="K759" s="11">
        <v>0.13</v>
      </c>
    </row>
    <row r="760" spans="1:11">
      <c r="A760" s="11">
        <v>1200000409</v>
      </c>
      <c r="B760" s="11" t="s">
        <v>11</v>
      </c>
      <c r="C760" s="11" t="s">
        <v>12</v>
      </c>
      <c r="D760" s="12">
        <v>46281</v>
      </c>
      <c r="E760" s="11" t="s">
        <v>69</v>
      </c>
      <c r="G760"/>
      <c r="H760" t="s">
        <v>217</v>
      </c>
      <c r="I760" s="68">
        <v>46281.081250000003</v>
      </c>
      <c r="J760" s="68">
        <v>46281.083333333336</v>
      </c>
      <c r="K760" s="11">
        <v>0.05</v>
      </c>
    </row>
    <row r="761" spans="1:11">
      <c r="A761" s="11">
        <v>1300000493</v>
      </c>
      <c r="B761" s="11" t="s">
        <v>124</v>
      </c>
      <c r="C761" s="11" t="s">
        <v>16</v>
      </c>
      <c r="D761" s="12">
        <v>46281</v>
      </c>
      <c r="E761" s="11" t="s">
        <v>13</v>
      </c>
      <c r="G761"/>
      <c r="H761" t="s">
        <v>588</v>
      </c>
      <c r="I761" s="68">
        <v>46281.663888888892</v>
      </c>
      <c r="J761" s="68">
        <v>46281.693055555559</v>
      </c>
      <c r="K761" s="11">
        <v>0.7</v>
      </c>
    </row>
    <row r="762" spans="1:11">
      <c r="A762" s="11">
        <v>1200000410</v>
      </c>
      <c r="B762" s="11" t="s">
        <v>56</v>
      </c>
      <c r="C762" s="11" t="s">
        <v>12</v>
      </c>
      <c r="D762" s="12">
        <v>46282</v>
      </c>
      <c r="E762" s="11" t="s">
        <v>69</v>
      </c>
      <c r="G762"/>
      <c r="H762" t="s">
        <v>186</v>
      </c>
      <c r="I762" s="68">
        <v>46281.945833333331</v>
      </c>
      <c r="J762" s="68">
        <v>46281.948611111111</v>
      </c>
      <c r="K762" s="11">
        <v>7.0000000000000007E-2</v>
      </c>
    </row>
    <row r="763" spans="1:11">
      <c r="A763" s="11">
        <v>1300000494</v>
      </c>
      <c r="B763" s="11" t="s">
        <v>11</v>
      </c>
      <c r="C763" s="11" t="s">
        <v>12</v>
      </c>
      <c r="D763" s="12">
        <v>46282</v>
      </c>
      <c r="E763" s="11" t="s">
        <v>13</v>
      </c>
      <c r="G763"/>
      <c r="H763" t="s">
        <v>273</v>
      </c>
      <c r="I763" s="68">
        <v>46281.938194444447</v>
      </c>
      <c r="J763" s="68">
        <v>46281.949305555558</v>
      </c>
      <c r="K763" s="11">
        <v>0.27</v>
      </c>
    </row>
    <row r="764" spans="1:11">
      <c r="A764" s="11">
        <v>1300000495</v>
      </c>
      <c r="B764" s="11" t="s">
        <v>47</v>
      </c>
      <c r="C764" s="11" t="s">
        <v>12</v>
      </c>
      <c r="D764" s="12">
        <v>46283</v>
      </c>
      <c r="E764" s="11" t="s">
        <v>13</v>
      </c>
      <c r="G764"/>
      <c r="H764" t="s">
        <v>589</v>
      </c>
      <c r="I764" s="68">
        <v>46283.01458333333</v>
      </c>
      <c r="J764" s="68">
        <v>46283.024305555555</v>
      </c>
      <c r="K764" s="11">
        <v>0.23</v>
      </c>
    </row>
    <row r="765" spans="1:11">
      <c r="A765" s="11">
        <v>1300000496</v>
      </c>
      <c r="B765" s="11" t="s">
        <v>58</v>
      </c>
      <c r="C765" s="11" t="s">
        <v>16</v>
      </c>
      <c r="D765" s="12">
        <v>46283</v>
      </c>
      <c r="E765" s="11" t="s">
        <v>13</v>
      </c>
      <c r="G765"/>
      <c r="H765" t="s">
        <v>590</v>
      </c>
      <c r="I765" s="68">
        <v>46283.586111111108</v>
      </c>
      <c r="J765" s="68">
        <v>46283.587500000001</v>
      </c>
      <c r="K765" s="11">
        <v>0.03</v>
      </c>
    </row>
    <row r="766" spans="1:11">
      <c r="A766" s="11">
        <v>1300000498</v>
      </c>
      <c r="B766" s="11" t="s">
        <v>106</v>
      </c>
      <c r="C766" s="11" t="s">
        <v>16</v>
      </c>
      <c r="D766" s="12">
        <v>46283</v>
      </c>
      <c r="E766" s="11" t="s">
        <v>13</v>
      </c>
      <c r="G766"/>
      <c r="H766" t="s">
        <v>591</v>
      </c>
      <c r="I766" s="68">
        <v>46283.631944444445</v>
      </c>
      <c r="J766" s="68">
        <v>46283.638888888891</v>
      </c>
      <c r="K766" s="11">
        <v>0.17</v>
      </c>
    </row>
    <row r="767" spans="1:11">
      <c r="A767" s="11">
        <v>1300000499</v>
      </c>
      <c r="B767" s="11" t="s">
        <v>114</v>
      </c>
      <c r="C767" s="11" t="s">
        <v>16</v>
      </c>
      <c r="D767" s="12">
        <v>46284</v>
      </c>
      <c r="E767" s="11" t="s">
        <v>13</v>
      </c>
      <c r="G767"/>
      <c r="H767" t="s">
        <v>566</v>
      </c>
      <c r="I767" s="68">
        <v>46283.836805555555</v>
      </c>
      <c r="J767" s="68">
        <v>46283.870138888888</v>
      </c>
      <c r="K767" s="11">
        <v>0.8</v>
      </c>
    </row>
    <row r="768" spans="1:11">
      <c r="A768" s="11">
        <v>1300000500</v>
      </c>
      <c r="B768" s="11" t="s">
        <v>27</v>
      </c>
      <c r="C768" s="11" t="s">
        <v>12</v>
      </c>
      <c r="D768" s="12">
        <v>46284</v>
      </c>
      <c r="E768" s="11" t="s">
        <v>13</v>
      </c>
      <c r="G768"/>
      <c r="H768" t="s">
        <v>592</v>
      </c>
      <c r="I768" s="68">
        <v>46284.015277777777</v>
      </c>
      <c r="J768" s="68">
        <v>46284.023611111108</v>
      </c>
      <c r="K768" s="11">
        <v>0.2</v>
      </c>
    </row>
    <row r="769" spans="1:11">
      <c r="A769" s="11">
        <v>1200000411</v>
      </c>
      <c r="B769" s="11" t="s">
        <v>77</v>
      </c>
      <c r="C769" s="11" t="s">
        <v>16</v>
      </c>
      <c r="D769" s="12">
        <v>46284</v>
      </c>
      <c r="E769" s="11" t="s">
        <v>69</v>
      </c>
      <c r="G769"/>
      <c r="H769" t="s">
        <v>593</v>
      </c>
      <c r="I769" s="68">
        <v>46284.339780092596</v>
      </c>
      <c r="J769" s="68">
        <v>46284.344224537039</v>
      </c>
      <c r="K769" s="11">
        <v>0.11</v>
      </c>
    </row>
    <row r="770" spans="1:11">
      <c r="A770" s="11">
        <v>1200000412</v>
      </c>
      <c r="B770" s="11" t="s">
        <v>132</v>
      </c>
      <c r="C770" s="11" t="s">
        <v>16</v>
      </c>
      <c r="D770" s="12">
        <v>46284</v>
      </c>
      <c r="E770" s="11" t="s">
        <v>69</v>
      </c>
      <c r="G770"/>
      <c r="H770" t="s">
        <v>594</v>
      </c>
      <c r="I770" s="68">
        <v>46284.392974537041</v>
      </c>
      <c r="J770" s="68">
        <v>46284.39466435185</v>
      </c>
      <c r="K770" s="11">
        <v>0.04</v>
      </c>
    </row>
    <row r="771" spans="1:11">
      <c r="A771" s="11">
        <v>1300000501</v>
      </c>
      <c r="B771" s="11" t="s">
        <v>27</v>
      </c>
      <c r="C771" s="11" t="s">
        <v>12</v>
      </c>
      <c r="D771" s="12">
        <v>46285</v>
      </c>
      <c r="E771" s="11" t="s">
        <v>13</v>
      </c>
      <c r="G771"/>
      <c r="H771" t="s">
        <v>595</v>
      </c>
      <c r="I771" s="68">
        <v>46285.252083333333</v>
      </c>
      <c r="J771" s="68">
        <v>46285.269444444442</v>
      </c>
      <c r="K771" s="11">
        <v>0.42</v>
      </c>
    </row>
    <row r="772" spans="1:11">
      <c r="A772" s="11">
        <v>1300000502</v>
      </c>
      <c r="B772" s="11" t="s">
        <v>79</v>
      </c>
      <c r="C772" s="11" t="s">
        <v>16</v>
      </c>
      <c r="D772" s="12">
        <v>46285</v>
      </c>
      <c r="E772" s="11" t="s">
        <v>13</v>
      </c>
      <c r="G772"/>
      <c r="H772" t="s">
        <v>596</v>
      </c>
      <c r="I772" s="68">
        <v>46285.351527777777</v>
      </c>
      <c r="J772" s="68">
        <v>46285.358368055553</v>
      </c>
      <c r="K772" s="11">
        <v>0.16</v>
      </c>
    </row>
    <row r="773" spans="1:11">
      <c r="A773" s="11">
        <v>1300000503</v>
      </c>
      <c r="B773" s="11" t="s">
        <v>71</v>
      </c>
      <c r="C773" s="11" t="s">
        <v>16</v>
      </c>
      <c r="D773" s="12">
        <v>46285</v>
      </c>
      <c r="E773" s="11" t="s">
        <v>13</v>
      </c>
      <c r="G773"/>
      <c r="H773" t="s">
        <v>597</v>
      </c>
      <c r="I773" s="68">
        <v>46285.732800925929</v>
      </c>
      <c r="J773" s="68">
        <v>46285.738819444443</v>
      </c>
      <c r="K773" s="11">
        <v>0.14000000000000001</v>
      </c>
    </row>
    <row r="774" spans="1:11">
      <c r="A774" s="11">
        <v>1300000504</v>
      </c>
      <c r="B774" s="11" t="s">
        <v>106</v>
      </c>
      <c r="C774" s="11" t="s">
        <v>16</v>
      </c>
      <c r="D774" s="12">
        <v>46286</v>
      </c>
      <c r="E774" s="11" t="s">
        <v>13</v>
      </c>
      <c r="G774"/>
      <c r="H774" t="s">
        <v>598</v>
      </c>
      <c r="I774" s="68">
        <v>46286.42083333333</v>
      </c>
      <c r="J774" s="68">
        <v>46286.428472222222</v>
      </c>
      <c r="K774" s="11">
        <v>0.18</v>
      </c>
    </row>
    <row r="775" spans="1:11">
      <c r="A775" s="11">
        <v>1200000413</v>
      </c>
      <c r="B775" s="11" t="s">
        <v>132</v>
      </c>
      <c r="C775" s="11" t="s">
        <v>16</v>
      </c>
      <c r="D775" s="12">
        <v>46286</v>
      </c>
      <c r="E775" s="11" t="s">
        <v>69</v>
      </c>
      <c r="G775"/>
      <c r="H775" t="s">
        <v>494</v>
      </c>
      <c r="I775" s="68">
        <v>46286.520833333336</v>
      </c>
      <c r="J775" s="68">
        <v>46286.529861111114</v>
      </c>
      <c r="K775" s="11">
        <v>0.22</v>
      </c>
    </row>
    <row r="776" spans="1:11">
      <c r="A776" s="11">
        <v>1300000505</v>
      </c>
      <c r="B776" s="11" t="s">
        <v>114</v>
      </c>
      <c r="C776" s="11" t="s">
        <v>16</v>
      </c>
      <c r="D776" s="12">
        <v>46287</v>
      </c>
      <c r="E776" s="11" t="s">
        <v>13</v>
      </c>
      <c r="G776"/>
      <c r="H776" t="s">
        <v>599</v>
      </c>
      <c r="I776" s="68">
        <v>46286.972800925927</v>
      </c>
      <c r="J776" s="68">
        <v>46286.975995370369</v>
      </c>
      <c r="K776" s="11">
        <v>0.08</v>
      </c>
    </row>
    <row r="777" spans="1:11">
      <c r="A777" s="11">
        <v>1300000507</v>
      </c>
      <c r="B777" s="11" t="s">
        <v>79</v>
      </c>
      <c r="C777" s="11" t="s">
        <v>16</v>
      </c>
      <c r="D777" s="12">
        <v>46288</v>
      </c>
      <c r="E777" s="11" t="s">
        <v>13</v>
      </c>
      <c r="G777"/>
      <c r="H777" t="s">
        <v>600</v>
      </c>
      <c r="I777" s="68">
        <v>46288.009027777778</v>
      </c>
      <c r="J777" s="68">
        <v>46288.015648148146</v>
      </c>
      <c r="K777" s="11">
        <v>0.16</v>
      </c>
    </row>
    <row r="778" spans="1:11">
      <c r="A778" s="11">
        <v>1300000508</v>
      </c>
      <c r="B778" s="11" t="s">
        <v>58</v>
      </c>
      <c r="C778" s="11" t="s">
        <v>16</v>
      </c>
      <c r="D778" s="12">
        <v>46288</v>
      </c>
      <c r="E778" s="11" t="s">
        <v>13</v>
      </c>
      <c r="G778"/>
      <c r="H778" t="s">
        <v>601</v>
      </c>
      <c r="I778" s="68">
        <v>46288.007453703707</v>
      </c>
      <c r="J778" s="68">
        <v>46288.027291666665</v>
      </c>
      <c r="K778" s="11">
        <v>0.48</v>
      </c>
    </row>
    <row r="779" spans="1:11">
      <c r="A779" s="11">
        <v>1200000414</v>
      </c>
      <c r="B779" s="11" t="s">
        <v>51</v>
      </c>
      <c r="C779" s="11" t="s">
        <v>16</v>
      </c>
      <c r="D779" s="12">
        <v>46288</v>
      </c>
      <c r="E779" s="11" t="s">
        <v>69</v>
      </c>
      <c r="G779"/>
      <c r="H779" t="s">
        <v>445</v>
      </c>
      <c r="I779" s="68">
        <v>46288.636805555558</v>
      </c>
      <c r="J779" s="68">
        <v>46288.640277777777</v>
      </c>
      <c r="K779" s="11">
        <v>0.08</v>
      </c>
    </row>
    <row r="780" spans="1:11">
      <c r="A780" s="11">
        <v>1200000415</v>
      </c>
      <c r="B780" s="11" t="s">
        <v>71</v>
      </c>
      <c r="C780" s="11" t="s">
        <v>16</v>
      </c>
      <c r="D780" s="12">
        <v>46288</v>
      </c>
      <c r="E780" s="11" t="s">
        <v>69</v>
      </c>
      <c r="G780"/>
      <c r="H780" t="s">
        <v>602</v>
      </c>
      <c r="I780" s="68">
        <v>46288.643055555556</v>
      </c>
      <c r="J780" s="68">
        <v>46288.654166666667</v>
      </c>
      <c r="K780" s="11">
        <v>0.27</v>
      </c>
    </row>
    <row r="781" spans="1:11">
      <c r="A781" s="11">
        <v>1300000509</v>
      </c>
      <c r="B781" s="11" t="s">
        <v>56</v>
      </c>
      <c r="C781" s="11" t="s">
        <v>12</v>
      </c>
      <c r="D781" s="12">
        <v>46288</v>
      </c>
      <c r="E781" s="11" t="s">
        <v>13</v>
      </c>
      <c r="G781"/>
      <c r="H781" t="s">
        <v>603</v>
      </c>
      <c r="I781" s="68">
        <v>46288.643750000003</v>
      </c>
      <c r="J781" s="68">
        <v>46288.664583333331</v>
      </c>
      <c r="K781" s="11">
        <v>0.5</v>
      </c>
    </row>
    <row r="782" spans="1:11">
      <c r="A782" s="11">
        <v>1200000416</v>
      </c>
      <c r="B782" s="11" t="s">
        <v>95</v>
      </c>
      <c r="C782" s="11" t="s">
        <v>16</v>
      </c>
      <c r="D782" s="12">
        <v>46288</v>
      </c>
      <c r="E782" s="11" t="s">
        <v>69</v>
      </c>
      <c r="G782"/>
      <c r="H782" t="s">
        <v>602</v>
      </c>
      <c r="I782" s="68">
        <v>46288.643750000003</v>
      </c>
      <c r="J782" s="68">
        <v>46288.650694444441</v>
      </c>
      <c r="K782" s="11">
        <v>0.17</v>
      </c>
    </row>
    <row r="783" spans="1:11">
      <c r="A783" s="11">
        <v>1300000520</v>
      </c>
      <c r="B783" s="11" t="s">
        <v>93</v>
      </c>
      <c r="C783" s="11" t="s">
        <v>16</v>
      </c>
      <c r="D783" s="12">
        <v>46290</v>
      </c>
      <c r="E783" s="11" t="s">
        <v>13</v>
      </c>
      <c r="G783"/>
      <c r="H783" t="s">
        <v>377</v>
      </c>
      <c r="I783" s="68">
        <v>46290.567361111112</v>
      </c>
      <c r="J783" s="68">
        <v>46290.577777777777</v>
      </c>
      <c r="K783" s="11">
        <v>0.25</v>
      </c>
    </row>
    <row r="784" spans="1:11">
      <c r="A784" s="11">
        <v>1300000521</v>
      </c>
      <c r="B784" s="11" t="s">
        <v>79</v>
      </c>
      <c r="C784" s="11" t="s">
        <v>16</v>
      </c>
      <c r="D784" s="12">
        <v>46290</v>
      </c>
      <c r="E784" s="11" t="s">
        <v>13</v>
      </c>
      <c r="G784"/>
      <c r="H784" t="s">
        <v>604</v>
      </c>
      <c r="I784" s="68">
        <v>46290.706250000003</v>
      </c>
      <c r="J784" s="68">
        <v>46290.714583333334</v>
      </c>
      <c r="K784" s="11">
        <v>0.2</v>
      </c>
    </row>
    <row r="785" spans="1:11">
      <c r="A785" s="11">
        <v>1200000440</v>
      </c>
      <c r="B785" s="11" t="s">
        <v>97</v>
      </c>
      <c r="C785" s="11" t="s">
        <v>16</v>
      </c>
      <c r="D785" s="12">
        <v>46291</v>
      </c>
      <c r="E785" s="11" t="s">
        <v>69</v>
      </c>
      <c r="G785"/>
      <c r="H785" t="s">
        <v>605</v>
      </c>
      <c r="I785" s="68">
        <v>46290.818749999999</v>
      </c>
      <c r="J785" s="68">
        <v>46290.820138888892</v>
      </c>
      <c r="K785" s="11">
        <v>0.03</v>
      </c>
    </row>
    <row r="786" spans="1:11">
      <c r="A786" s="11">
        <v>1300000522</v>
      </c>
      <c r="B786" s="11" t="s">
        <v>132</v>
      </c>
      <c r="C786" s="11" t="s">
        <v>16</v>
      </c>
      <c r="D786" s="12">
        <v>46291</v>
      </c>
      <c r="E786" s="11" t="s">
        <v>13</v>
      </c>
      <c r="G786"/>
      <c r="H786" t="s">
        <v>606</v>
      </c>
      <c r="I786" s="68">
        <v>46291.115277777775</v>
      </c>
      <c r="J786" s="68">
        <v>46291.122916666667</v>
      </c>
      <c r="K786" s="11">
        <v>0.18</v>
      </c>
    </row>
    <row r="787" spans="1:11">
      <c r="A787" s="11">
        <v>1300000523</v>
      </c>
      <c r="B787" s="11" t="s">
        <v>87</v>
      </c>
      <c r="C787" s="11" t="s">
        <v>16</v>
      </c>
      <c r="D787" s="12">
        <v>46291</v>
      </c>
      <c r="E787" s="11" t="s">
        <v>13</v>
      </c>
      <c r="G787"/>
      <c r="H787" t="s">
        <v>566</v>
      </c>
      <c r="I787" s="68">
        <v>46291.261805555558</v>
      </c>
      <c r="J787" s="68">
        <v>46291.273611111108</v>
      </c>
      <c r="K787" s="11">
        <v>0.28000000000000003</v>
      </c>
    </row>
    <row r="788" spans="1:11">
      <c r="A788" s="11">
        <v>1300000524</v>
      </c>
      <c r="B788" s="11" t="s">
        <v>61</v>
      </c>
      <c r="C788" s="11" t="s">
        <v>12</v>
      </c>
      <c r="D788" s="12">
        <v>46291</v>
      </c>
      <c r="E788" s="11" t="s">
        <v>13</v>
      </c>
      <c r="G788"/>
      <c r="H788" t="s">
        <v>607</v>
      </c>
      <c r="I788" s="68">
        <v>46291.289583333331</v>
      </c>
      <c r="J788" s="68">
        <v>46291.3</v>
      </c>
      <c r="K788" s="11">
        <v>0.25</v>
      </c>
    </row>
    <row r="789" spans="1:11">
      <c r="A789" s="11">
        <v>1300000525</v>
      </c>
      <c r="B789" s="11" t="s">
        <v>93</v>
      </c>
      <c r="C789" s="11" t="s">
        <v>16</v>
      </c>
      <c r="D789" s="12">
        <v>46291</v>
      </c>
      <c r="E789" s="11" t="s">
        <v>13</v>
      </c>
      <c r="G789"/>
      <c r="H789" t="s">
        <v>608</v>
      </c>
      <c r="I789" s="68">
        <v>46291.316666666666</v>
      </c>
      <c r="J789" s="68">
        <v>46291.324305555558</v>
      </c>
      <c r="K789" s="11">
        <v>0.18</v>
      </c>
    </row>
    <row r="790" spans="1:11">
      <c r="A790" s="11">
        <v>1200000441</v>
      </c>
      <c r="B790" s="11" t="s">
        <v>15</v>
      </c>
      <c r="C790" s="11" t="s">
        <v>16</v>
      </c>
      <c r="D790" s="12">
        <v>46291</v>
      </c>
      <c r="E790" s="11" t="s">
        <v>69</v>
      </c>
      <c r="G790"/>
      <c r="H790" t="s">
        <v>154</v>
      </c>
      <c r="I790" s="68">
        <v>46291.549305555556</v>
      </c>
      <c r="J790" s="68">
        <v>46291.552083333336</v>
      </c>
      <c r="K790" s="11">
        <v>7.0000000000000007E-2</v>
      </c>
    </row>
    <row r="791" spans="1:11">
      <c r="A791" s="11">
        <v>1200000442</v>
      </c>
      <c r="B791" s="11" t="s">
        <v>58</v>
      </c>
      <c r="C791" s="11" t="s">
        <v>16</v>
      </c>
      <c r="D791" s="12">
        <v>46291</v>
      </c>
      <c r="E791" s="11" t="s">
        <v>69</v>
      </c>
      <c r="G791"/>
      <c r="H791" t="s">
        <v>525</v>
      </c>
      <c r="I791" s="68">
        <v>46291.567361111112</v>
      </c>
      <c r="J791" s="68">
        <v>46291.585416666669</v>
      </c>
      <c r="K791" s="11">
        <v>0.43</v>
      </c>
    </row>
    <row r="792" spans="1:11">
      <c r="A792" s="11">
        <v>1200000443</v>
      </c>
      <c r="B792" s="11" t="s">
        <v>40</v>
      </c>
      <c r="C792" s="11" t="s">
        <v>16</v>
      </c>
      <c r="D792" s="12">
        <v>46291</v>
      </c>
      <c r="E792" s="11" t="s">
        <v>69</v>
      </c>
      <c r="G792"/>
      <c r="H792" t="s">
        <v>525</v>
      </c>
      <c r="I792" s="68">
        <v>46291.665277777778</v>
      </c>
      <c r="J792" s="68">
        <v>46291.675000000003</v>
      </c>
      <c r="K792" s="11">
        <v>0.23</v>
      </c>
    </row>
    <row r="793" spans="1:11">
      <c r="A793" s="11">
        <v>1200000444</v>
      </c>
      <c r="B793" s="11" t="s">
        <v>145</v>
      </c>
      <c r="C793" s="11" t="s">
        <v>16</v>
      </c>
      <c r="D793" s="12">
        <v>46292</v>
      </c>
      <c r="E793" s="11" t="s">
        <v>69</v>
      </c>
      <c r="G793"/>
      <c r="H793" t="s">
        <v>580</v>
      </c>
      <c r="I793" s="68">
        <v>46292.663888888892</v>
      </c>
      <c r="J793" s="68">
        <v>46292.71597222222</v>
      </c>
      <c r="K793" s="11">
        <v>1.25</v>
      </c>
    </row>
    <row r="794" spans="1:11">
      <c r="A794" s="11">
        <v>1300000526</v>
      </c>
      <c r="B794" s="11" t="s">
        <v>79</v>
      </c>
      <c r="C794" s="11" t="s">
        <v>16</v>
      </c>
      <c r="D794" s="12">
        <v>46292</v>
      </c>
      <c r="E794" s="11" t="s">
        <v>13</v>
      </c>
      <c r="G794"/>
      <c r="H794" t="s">
        <v>609</v>
      </c>
      <c r="I794" s="68">
        <v>46292.643055555556</v>
      </c>
      <c r="J794" s="68">
        <v>46292.65</v>
      </c>
      <c r="K794" s="11">
        <v>0.17</v>
      </c>
    </row>
    <row r="795" spans="1:11">
      <c r="A795" s="11">
        <v>1200000460</v>
      </c>
      <c r="B795" s="11" t="s">
        <v>15</v>
      </c>
      <c r="C795" s="11" t="s">
        <v>16</v>
      </c>
      <c r="D795" s="12">
        <v>46293</v>
      </c>
      <c r="E795" s="11" t="s">
        <v>69</v>
      </c>
      <c r="G795"/>
      <c r="H795" t="s">
        <v>580</v>
      </c>
      <c r="I795" s="68">
        <v>46293.42083333333</v>
      </c>
      <c r="J795" s="68">
        <v>46293.423611111109</v>
      </c>
      <c r="K795" s="11">
        <v>7.0000000000000007E-2</v>
      </c>
    </row>
    <row r="796" spans="1:11">
      <c r="A796" s="11">
        <v>1300000540</v>
      </c>
      <c r="B796" s="11" t="s">
        <v>93</v>
      </c>
      <c r="C796" s="11" t="s">
        <v>16</v>
      </c>
      <c r="D796" s="12">
        <v>46295</v>
      </c>
      <c r="E796" s="11" t="s">
        <v>13</v>
      </c>
      <c r="G796"/>
      <c r="H796" t="s">
        <v>610</v>
      </c>
      <c r="I796" s="68">
        <v>46294.972916666666</v>
      </c>
      <c r="J796" s="68">
        <v>46294.979861111111</v>
      </c>
      <c r="K796" s="11">
        <v>0.17</v>
      </c>
    </row>
    <row r="797" spans="1:11">
      <c r="A797" s="11">
        <v>1300000541</v>
      </c>
      <c r="B797" s="11" t="s">
        <v>79</v>
      </c>
      <c r="C797" s="11" t="s">
        <v>16</v>
      </c>
      <c r="D797" s="12">
        <v>46295</v>
      </c>
      <c r="E797" s="11" t="s">
        <v>13</v>
      </c>
      <c r="G797"/>
      <c r="H797" t="s">
        <v>611</v>
      </c>
      <c r="I797" s="68">
        <v>46294.988194444442</v>
      </c>
      <c r="J797" s="68">
        <v>46294.996527777781</v>
      </c>
      <c r="K797" s="11">
        <v>0.2</v>
      </c>
    </row>
    <row r="798" spans="1:11">
      <c r="A798" s="11">
        <v>1300000542</v>
      </c>
      <c r="B798" s="11" t="s">
        <v>61</v>
      </c>
      <c r="C798" s="11" t="s">
        <v>12</v>
      </c>
      <c r="D798" s="12">
        <v>46295</v>
      </c>
      <c r="E798" s="11" t="s">
        <v>13</v>
      </c>
      <c r="G798"/>
      <c r="H798" t="s">
        <v>612</v>
      </c>
      <c r="I798" s="68">
        <v>46294.96875</v>
      </c>
      <c r="J798" s="68">
        <v>46294.989583333336</v>
      </c>
      <c r="K798" s="11">
        <v>0.5</v>
      </c>
    </row>
    <row r="799" spans="1:11">
      <c r="A799" s="11">
        <v>1200000461</v>
      </c>
      <c r="B799" s="11" t="s">
        <v>93</v>
      </c>
      <c r="C799" s="11" t="s">
        <v>16</v>
      </c>
      <c r="D799" s="12">
        <v>46296</v>
      </c>
      <c r="E799" s="11" t="s">
        <v>69</v>
      </c>
      <c r="G799"/>
      <c r="H799" t="s">
        <v>613</v>
      </c>
      <c r="I799" s="68">
        <v>46295.939583333333</v>
      </c>
      <c r="J799" s="68">
        <v>46295.941666666666</v>
      </c>
      <c r="K799" s="11">
        <v>0.05</v>
      </c>
    </row>
    <row r="800" spans="1:11">
      <c r="A800" s="11">
        <v>1200000462</v>
      </c>
      <c r="B800" s="11" t="s">
        <v>58</v>
      </c>
      <c r="C800" s="11" t="s">
        <v>16</v>
      </c>
      <c r="D800" s="12">
        <v>46296</v>
      </c>
      <c r="E800" s="11" t="s">
        <v>69</v>
      </c>
      <c r="G800"/>
      <c r="H800" t="s">
        <v>613</v>
      </c>
      <c r="I800" s="68">
        <v>46296.214490740742</v>
      </c>
      <c r="J800" s="68">
        <v>46296.224444444444</v>
      </c>
      <c r="K800" s="11">
        <v>0.24</v>
      </c>
    </row>
    <row r="801" spans="1:11">
      <c r="A801" s="11">
        <v>1200000463</v>
      </c>
      <c r="B801" s="11" t="s">
        <v>20</v>
      </c>
      <c r="C801" s="11" t="s">
        <v>16</v>
      </c>
      <c r="D801" s="12">
        <v>46296</v>
      </c>
      <c r="E801" s="11" t="s">
        <v>69</v>
      </c>
      <c r="G801"/>
      <c r="H801" t="s">
        <v>614</v>
      </c>
      <c r="I801" s="68">
        <v>46296.225370370368</v>
      </c>
      <c r="J801" s="68">
        <v>46296.229594907411</v>
      </c>
      <c r="K801" s="11">
        <v>0.1</v>
      </c>
    </row>
    <row r="802" spans="1:11">
      <c r="A802" s="11">
        <v>1300000543</v>
      </c>
      <c r="B802" s="11" t="s">
        <v>95</v>
      </c>
      <c r="C802" s="11" t="s">
        <v>16</v>
      </c>
      <c r="D802" s="12">
        <v>46296</v>
      </c>
      <c r="E802" s="11" t="s">
        <v>13</v>
      </c>
      <c r="G802"/>
      <c r="H802" t="s">
        <v>566</v>
      </c>
      <c r="I802" s="68">
        <v>46296.617361111108</v>
      </c>
      <c r="J802" s="68">
        <v>46296.633333333331</v>
      </c>
      <c r="K802" s="11">
        <v>0.38</v>
      </c>
    </row>
    <row r="803" spans="1:11">
      <c r="A803" s="11">
        <v>1300000545</v>
      </c>
      <c r="B803" s="11" t="s">
        <v>95</v>
      </c>
      <c r="C803" s="11" t="s">
        <v>16</v>
      </c>
      <c r="D803" s="12">
        <v>46296</v>
      </c>
      <c r="E803" s="11" t="s">
        <v>13</v>
      </c>
      <c r="G803"/>
      <c r="H803" t="s">
        <v>615</v>
      </c>
      <c r="I803" s="68">
        <v>46296.706944444442</v>
      </c>
      <c r="J803" s="68">
        <v>46296.741666666669</v>
      </c>
      <c r="K803" s="11">
        <v>0.83</v>
      </c>
    </row>
    <row r="804" spans="1:11">
      <c r="A804" s="11">
        <v>1300000546</v>
      </c>
      <c r="B804" s="11" t="s">
        <v>54</v>
      </c>
      <c r="C804" s="11" t="s">
        <v>12</v>
      </c>
      <c r="D804" s="12">
        <v>46296</v>
      </c>
      <c r="E804" s="11" t="s">
        <v>13</v>
      </c>
      <c r="G804"/>
      <c r="H804" t="s">
        <v>262</v>
      </c>
      <c r="I804" s="68">
        <v>46296.751388888886</v>
      </c>
      <c r="J804" s="68">
        <v>46296.758333333331</v>
      </c>
      <c r="K804" s="11">
        <v>0.17</v>
      </c>
    </row>
    <row r="805" spans="1:11">
      <c r="A805" s="11">
        <v>1300000547</v>
      </c>
      <c r="B805" s="11" t="s">
        <v>132</v>
      </c>
      <c r="C805" s="11" t="s">
        <v>16</v>
      </c>
      <c r="D805" s="12">
        <v>46297</v>
      </c>
      <c r="E805" s="11" t="s">
        <v>13</v>
      </c>
      <c r="G805"/>
      <c r="H805" t="s">
        <v>566</v>
      </c>
      <c r="I805" s="68">
        <v>46297.398611111108</v>
      </c>
      <c r="J805" s="68">
        <v>46297.402083333334</v>
      </c>
      <c r="K805" s="11">
        <v>0.08</v>
      </c>
    </row>
    <row r="806" spans="1:11">
      <c r="A806" s="11">
        <v>1300000548</v>
      </c>
      <c r="B806" s="11" t="s">
        <v>15</v>
      </c>
      <c r="C806" s="11" t="s">
        <v>16</v>
      </c>
      <c r="D806" s="12">
        <v>46297</v>
      </c>
      <c r="E806" s="11" t="s">
        <v>13</v>
      </c>
      <c r="G806"/>
      <c r="H806" t="s">
        <v>616</v>
      </c>
      <c r="I806" s="68">
        <v>46297.436111111114</v>
      </c>
      <c r="J806" s="68">
        <v>46297.44027777778</v>
      </c>
      <c r="K806" s="11">
        <v>0.1</v>
      </c>
    </row>
    <row r="807" spans="1:11">
      <c r="A807" s="11">
        <v>1300000549</v>
      </c>
      <c r="B807" s="11" t="s">
        <v>58</v>
      </c>
      <c r="C807" s="11" t="s">
        <v>16</v>
      </c>
      <c r="D807" s="12">
        <v>46297</v>
      </c>
      <c r="E807" s="11" t="s">
        <v>13</v>
      </c>
      <c r="G807"/>
      <c r="H807" t="s">
        <v>118</v>
      </c>
      <c r="I807" s="68">
        <v>46297.55972222222</v>
      </c>
      <c r="J807" s="68">
        <v>46297.565972222219</v>
      </c>
      <c r="K807" s="11">
        <v>0.15</v>
      </c>
    </row>
    <row r="808" spans="1:11">
      <c r="A808" s="11">
        <v>1300000550</v>
      </c>
      <c r="B808" s="11" t="s">
        <v>66</v>
      </c>
      <c r="C808" s="11" t="s">
        <v>16</v>
      </c>
      <c r="D808" s="12">
        <v>46298</v>
      </c>
      <c r="E808" s="11" t="s">
        <v>13</v>
      </c>
      <c r="G808"/>
      <c r="H808" t="s">
        <v>617</v>
      </c>
      <c r="I808" s="68">
        <v>46297.996527777781</v>
      </c>
      <c r="J808" s="68">
        <v>46298.002083333333</v>
      </c>
      <c r="K808" s="11">
        <v>0.13</v>
      </c>
    </row>
    <row r="809" spans="1:11">
      <c r="A809" s="11">
        <v>1300000551</v>
      </c>
      <c r="B809" s="11" t="s">
        <v>27</v>
      </c>
      <c r="C809" s="11" t="s">
        <v>12</v>
      </c>
      <c r="D809" s="12">
        <v>46298</v>
      </c>
      <c r="E809" s="11" t="s">
        <v>13</v>
      </c>
      <c r="G809"/>
      <c r="H809" t="s">
        <v>119</v>
      </c>
      <c r="I809" s="68">
        <v>46298.452777777777</v>
      </c>
      <c r="J809" s="68">
        <v>46298.453472222223</v>
      </c>
      <c r="K809" s="11">
        <v>0.02</v>
      </c>
    </row>
    <row r="810" spans="1:11">
      <c r="A810" s="11">
        <v>1300000552</v>
      </c>
      <c r="B810" s="11" t="s">
        <v>47</v>
      </c>
      <c r="C810" s="11" t="s">
        <v>12</v>
      </c>
      <c r="D810" s="12">
        <v>46298</v>
      </c>
      <c r="E810" s="11" t="s">
        <v>13</v>
      </c>
      <c r="G810"/>
      <c r="H810" t="s">
        <v>618</v>
      </c>
      <c r="I810" s="68">
        <v>46298.535416666666</v>
      </c>
      <c r="J810" s="68">
        <v>46298.539583333331</v>
      </c>
      <c r="K810" s="11">
        <v>0.1</v>
      </c>
    </row>
    <row r="811" spans="1:11">
      <c r="A811" s="11">
        <v>1300000553</v>
      </c>
      <c r="B811" s="11" t="s">
        <v>56</v>
      </c>
      <c r="C811" s="11" t="s">
        <v>12</v>
      </c>
      <c r="D811" s="12">
        <v>46298</v>
      </c>
      <c r="E811" s="11" t="s">
        <v>13</v>
      </c>
      <c r="G811"/>
      <c r="H811" t="s">
        <v>619</v>
      </c>
      <c r="I811" s="68">
        <v>46298.22152777778</v>
      </c>
      <c r="J811" s="68">
        <v>46298.227083333331</v>
      </c>
      <c r="K811" s="11">
        <v>0.13</v>
      </c>
    </row>
    <row r="812" spans="1:11">
      <c r="A812" s="11">
        <v>1300000554</v>
      </c>
      <c r="B812" s="11" t="s">
        <v>61</v>
      </c>
      <c r="C812" s="11" t="s">
        <v>12</v>
      </c>
      <c r="D812" s="12">
        <v>46298</v>
      </c>
      <c r="E812" s="11" t="s">
        <v>13</v>
      </c>
      <c r="G812"/>
      <c r="H812" t="s">
        <v>620</v>
      </c>
      <c r="I812" s="68">
        <v>46298.692361111112</v>
      </c>
      <c r="J812" s="68">
        <v>46298.711111111108</v>
      </c>
      <c r="K812" s="11">
        <v>0.45</v>
      </c>
    </row>
    <row r="813" spans="1:11">
      <c r="A813" s="11">
        <v>1300000555</v>
      </c>
      <c r="B813" s="11" t="s">
        <v>11</v>
      </c>
      <c r="C813" s="11" t="s">
        <v>12</v>
      </c>
      <c r="D813" s="12">
        <v>46298</v>
      </c>
      <c r="E813" s="11" t="s">
        <v>13</v>
      </c>
      <c r="G813"/>
      <c r="H813" t="s">
        <v>621</v>
      </c>
      <c r="I813" s="68">
        <v>46298.737500000003</v>
      </c>
      <c r="J813" s="68">
        <v>46298.749305555553</v>
      </c>
      <c r="K813" s="11">
        <v>0.28000000000000003</v>
      </c>
    </row>
    <row r="814" spans="1:11">
      <c r="A814" s="11">
        <v>1300000556</v>
      </c>
      <c r="B814" s="11" t="s">
        <v>11</v>
      </c>
      <c r="C814" s="11" t="s">
        <v>12</v>
      </c>
      <c r="D814" s="12">
        <v>46298</v>
      </c>
      <c r="E814" s="11" t="s">
        <v>13</v>
      </c>
      <c r="G814"/>
      <c r="H814" t="s">
        <v>622</v>
      </c>
      <c r="I814" s="68">
        <v>46298.754166666666</v>
      </c>
      <c r="J814" s="68">
        <v>46298.773611111108</v>
      </c>
      <c r="K814" s="11">
        <v>0.47</v>
      </c>
    </row>
    <row r="815" spans="1:11">
      <c r="A815" s="11">
        <v>1300000558</v>
      </c>
      <c r="B815" s="11" t="s">
        <v>51</v>
      </c>
      <c r="C815" s="11" t="s">
        <v>16</v>
      </c>
      <c r="D815" s="12">
        <v>46299</v>
      </c>
      <c r="E815" s="11" t="s">
        <v>13</v>
      </c>
      <c r="G815"/>
      <c r="H815" t="s">
        <v>623</v>
      </c>
      <c r="I815" s="68">
        <v>46299.387499999997</v>
      </c>
      <c r="J815" s="68">
        <v>46299.395833333336</v>
      </c>
      <c r="K815" s="11">
        <v>0.2</v>
      </c>
    </row>
    <row r="816" spans="1:11">
      <c r="A816" s="11">
        <v>1300000559</v>
      </c>
      <c r="B816" s="11" t="s">
        <v>15</v>
      </c>
      <c r="C816" s="11" t="s">
        <v>16</v>
      </c>
      <c r="D816" s="12">
        <v>46300</v>
      </c>
      <c r="E816" s="11" t="s">
        <v>13</v>
      </c>
      <c r="G816"/>
      <c r="H816" t="s">
        <v>624</v>
      </c>
      <c r="I816" s="68">
        <v>46299.977083333331</v>
      </c>
      <c r="J816" s="68">
        <v>46299.979166666664</v>
      </c>
      <c r="K816" s="11">
        <v>0.05</v>
      </c>
    </row>
    <row r="817" spans="1:11">
      <c r="A817" s="11">
        <v>1300000560</v>
      </c>
      <c r="B817" s="11" t="s">
        <v>124</v>
      </c>
      <c r="C817" s="11" t="s">
        <v>16</v>
      </c>
      <c r="D817" s="12">
        <v>46300</v>
      </c>
      <c r="E817" s="11" t="s">
        <v>13</v>
      </c>
      <c r="G817"/>
      <c r="H817" t="s">
        <v>496</v>
      </c>
      <c r="I817" s="68">
        <v>46300.917361111111</v>
      </c>
      <c r="J817" s="68">
        <v>46300.921527777777</v>
      </c>
      <c r="K817" s="11">
        <v>0.1</v>
      </c>
    </row>
    <row r="818" spans="1:11">
      <c r="A818" s="11">
        <v>1300000561</v>
      </c>
      <c r="B818" s="11" t="s">
        <v>58</v>
      </c>
      <c r="C818" s="11" t="s">
        <v>16</v>
      </c>
      <c r="D818" s="12">
        <v>46302</v>
      </c>
      <c r="E818" s="11" t="s">
        <v>13</v>
      </c>
      <c r="G818"/>
      <c r="H818" t="s">
        <v>496</v>
      </c>
      <c r="I818" s="68">
        <v>46301.918993055559</v>
      </c>
      <c r="J818" s="68">
        <v>46301.925787037035</v>
      </c>
      <c r="K818" s="11">
        <v>0.16</v>
      </c>
    </row>
    <row r="819" spans="1:11">
      <c r="A819" s="11">
        <v>1200000464</v>
      </c>
      <c r="B819" s="11" t="s">
        <v>93</v>
      </c>
      <c r="C819" s="11" t="s">
        <v>16</v>
      </c>
      <c r="D819" s="12">
        <v>46302</v>
      </c>
      <c r="E819" s="11" t="s">
        <v>69</v>
      </c>
      <c r="G819"/>
      <c r="H819" t="s">
        <v>382</v>
      </c>
      <c r="I819" s="68">
        <v>46302.952777777777</v>
      </c>
      <c r="J819" s="68">
        <v>46302.973611111112</v>
      </c>
      <c r="K819" s="11">
        <v>0.5</v>
      </c>
    </row>
    <row r="820" spans="1:11">
      <c r="A820" s="11">
        <v>1200000465</v>
      </c>
      <c r="B820" s="11" t="s">
        <v>145</v>
      </c>
      <c r="C820" s="11" t="s">
        <v>16</v>
      </c>
      <c r="D820" s="12">
        <v>46303</v>
      </c>
      <c r="E820" s="11" t="s">
        <v>69</v>
      </c>
      <c r="G820"/>
      <c r="H820" t="s">
        <v>625</v>
      </c>
      <c r="I820" s="68">
        <v>46303.286111111112</v>
      </c>
      <c r="J820" s="68">
        <v>46303.306944444441</v>
      </c>
      <c r="K820" s="11">
        <v>0.5</v>
      </c>
    </row>
    <row r="821" spans="1:11">
      <c r="A821" s="11">
        <v>1200000466</v>
      </c>
      <c r="B821" s="11" t="s">
        <v>56</v>
      </c>
      <c r="C821" s="11" t="s">
        <v>12</v>
      </c>
      <c r="D821" s="12">
        <v>46303</v>
      </c>
      <c r="E821" s="11" t="s">
        <v>69</v>
      </c>
      <c r="G821"/>
      <c r="H821" t="s">
        <v>626</v>
      </c>
      <c r="I821" s="68">
        <v>46303.944525462961</v>
      </c>
      <c r="J821" s="68">
        <v>46303.965358796297</v>
      </c>
      <c r="K821" s="11">
        <v>0.5</v>
      </c>
    </row>
    <row r="822" spans="1:11">
      <c r="A822" s="11">
        <v>1300000562</v>
      </c>
      <c r="B822" s="11" t="s">
        <v>27</v>
      </c>
      <c r="C822" s="11" t="s">
        <v>12</v>
      </c>
      <c r="D822" s="12">
        <v>46304</v>
      </c>
      <c r="E822" s="11" t="s">
        <v>13</v>
      </c>
      <c r="G822"/>
      <c r="H822" t="s">
        <v>627</v>
      </c>
      <c r="I822" s="68">
        <v>46304.675000000003</v>
      </c>
      <c r="J822" s="68">
        <v>46304.695138888892</v>
      </c>
      <c r="K822" s="11">
        <v>0.48</v>
      </c>
    </row>
    <row r="823" spans="1:11">
      <c r="A823" s="11">
        <v>1300000563</v>
      </c>
      <c r="B823" s="11" t="s">
        <v>58</v>
      </c>
      <c r="C823" s="11" t="s">
        <v>16</v>
      </c>
      <c r="D823" s="12">
        <v>46304</v>
      </c>
      <c r="E823" s="11" t="s">
        <v>13</v>
      </c>
      <c r="G823"/>
      <c r="H823" t="s">
        <v>628</v>
      </c>
      <c r="I823" s="68">
        <v>46304.698611111111</v>
      </c>
      <c r="J823" s="68">
        <v>46304.722916666666</v>
      </c>
      <c r="K823" s="11">
        <v>0.57999999999999996</v>
      </c>
    </row>
    <row r="824" spans="1:11">
      <c r="A824" s="11">
        <v>1300000564</v>
      </c>
      <c r="B824" s="11" t="s">
        <v>56</v>
      </c>
      <c r="C824" s="11" t="s">
        <v>12</v>
      </c>
      <c r="D824" s="12">
        <v>46305</v>
      </c>
      <c r="E824" s="11" t="s">
        <v>13</v>
      </c>
      <c r="G824"/>
      <c r="H824" t="s">
        <v>129</v>
      </c>
      <c r="I824" s="68">
        <v>46305.327777777777</v>
      </c>
      <c r="J824" s="68">
        <v>46305.345138888886</v>
      </c>
      <c r="K824" s="11">
        <v>0.42</v>
      </c>
    </row>
    <row r="825" spans="1:11">
      <c r="A825" s="11">
        <v>1300000567</v>
      </c>
      <c r="B825" s="11" t="s">
        <v>124</v>
      </c>
      <c r="C825" s="11" t="s">
        <v>16</v>
      </c>
      <c r="D825" s="12">
        <v>46306</v>
      </c>
      <c r="E825" s="11" t="s">
        <v>13</v>
      </c>
      <c r="G825"/>
      <c r="H825" t="s">
        <v>629</v>
      </c>
      <c r="I825" s="68">
        <v>46306.275185185186</v>
      </c>
      <c r="J825" s="68">
        <v>46306.286805555559</v>
      </c>
      <c r="K825" s="11">
        <v>0.28000000000000003</v>
      </c>
    </row>
    <row r="826" spans="1:11">
      <c r="A826" s="11">
        <v>1300000568</v>
      </c>
      <c r="B826" s="11" t="s">
        <v>56</v>
      </c>
      <c r="C826" s="11" t="s">
        <v>12</v>
      </c>
      <c r="D826" s="12">
        <v>46306</v>
      </c>
      <c r="E826" s="11" t="s">
        <v>13</v>
      </c>
      <c r="G826"/>
      <c r="H826" t="s">
        <v>630</v>
      </c>
      <c r="I826" s="68">
        <v>46306.282476851855</v>
      </c>
      <c r="J826" s="68">
        <v>46306.287499999999</v>
      </c>
      <c r="K826" s="11">
        <v>0.12</v>
      </c>
    </row>
    <row r="827" spans="1:11">
      <c r="A827" s="11">
        <v>1300000569</v>
      </c>
      <c r="B827" s="11" t="s">
        <v>87</v>
      </c>
      <c r="C827" s="11" t="s">
        <v>16</v>
      </c>
      <c r="D827" s="12">
        <v>46306</v>
      </c>
      <c r="E827" s="11" t="s">
        <v>13</v>
      </c>
      <c r="G827"/>
      <c r="H827" t="s">
        <v>631</v>
      </c>
      <c r="I827" s="68">
        <v>46306.31349537037</v>
      </c>
      <c r="J827" s="68">
        <v>46306.325601851851</v>
      </c>
      <c r="K827" s="11">
        <v>0.28999999999999998</v>
      </c>
    </row>
    <row r="828" spans="1:11">
      <c r="A828" s="11">
        <v>1300000570</v>
      </c>
      <c r="B828" s="11" t="s">
        <v>195</v>
      </c>
      <c r="C828" s="11" t="s">
        <v>16</v>
      </c>
      <c r="D828" s="12">
        <v>46306</v>
      </c>
      <c r="E828" s="11" t="s">
        <v>13</v>
      </c>
      <c r="G828"/>
      <c r="H828" t="s">
        <v>632</v>
      </c>
      <c r="I828" s="68">
        <v>46306.608263888891</v>
      </c>
      <c r="J828" s="68">
        <v>46306.628252314818</v>
      </c>
      <c r="K828" s="11">
        <v>0.48</v>
      </c>
    </row>
    <row r="829" spans="1:11">
      <c r="A829" s="11">
        <v>1300000571</v>
      </c>
      <c r="B829" s="11" t="s">
        <v>15</v>
      </c>
      <c r="C829" s="11" t="s">
        <v>16</v>
      </c>
      <c r="D829" s="12">
        <v>46306</v>
      </c>
      <c r="E829" s="11" t="s">
        <v>13</v>
      </c>
      <c r="G829"/>
      <c r="H829" t="s">
        <v>633</v>
      </c>
      <c r="I829" s="68">
        <v>46306.634791666664</v>
      </c>
      <c r="J829" s="68">
        <v>46306.637013888889</v>
      </c>
      <c r="K829" s="11">
        <v>0.05</v>
      </c>
    </row>
    <row r="830" spans="1:11">
      <c r="A830" s="11">
        <v>1300000572</v>
      </c>
      <c r="B830" s="11" t="s">
        <v>132</v>
      </c>
      <c r="C830" s="11" t="s">
        <v>16</v>
      </c>
      <c r="D830" s="12">
        <v>46306</v>
      </c>
      <c r="E830" s="11" t="s">
        <v>13</v>
      </c>
      <c r="G830"/>
      <c r="H830" t="s">
        <v>632</v>
      </c>
      <c r="I830" s="68">
        <v>46306.651261574072</v>
      </c>
      <c r="J830" s="68">
        <v>46306.655555555553</v>
      </c>
      <c r="K830" s="11">
        <v>0.1</v>
      </c>
    </row>
    <row r="831" spans="1:11">
      <c r="A831" s="11">
        <v>1300000573</v>
      </c>
      <c r="B831" s="11" t="s">
        <v>71</v>
      </c>
      <c r="C831" s="11" t="s">
        <v>16</v>
      </c>
      <c r="D831" s="12">
        <v>46306</v>
      </c>
      <c r="E831" s="11" t="s">
        <v>13</v>
      </c>
      <c r="G831"/>
      <c r="H831" t="s">
        <v>382</v>
      </c>
      <c r="I831" s="68">
        <v>46306.6643287037</v>
      </c>
      <c r="J831" s="68">
        <v>46306.666666666664</v>
      </c>
      <c r="K831" s="11">
        <v>0.06</v>
      </c>
    </row>
    <row r="832" spans="1:11">
      <c r="A832" s="11">
        <v>1300000574</v>
      </c>
      <c r="B832" s="11" t="s">
        <v>20</v>
      </c>
      <c r="C832" s="11" t="s">
        <v>16</v>
      </c>
      <c r="D832" s="12">
        <v>46306</v>
      </c>
      <c r="E832" s="11" t="s">
        <v>13</v>
      </c>
      <c r="G832"/>
      <c r="H832" t="s">
        <v>634</v>
      </c>
      <c r="I832" s="68">
        <v>46306.666550925926</v>
      </c>
      <c r="J832" s="68">
        <v>46306.673078703701</v>
      </c>
      <c r="K832" s="11">
        <v>0.16</v>
      </c>
    </row>
    <row r="833" spans="1:11">
      <c r="A833" s="11">
        <v>1200000467</v>
      </c>
      <c r="B833" s="11" t="s">
        <v>56</v>
      </c>
      <c r="C833" s="11" t="s">
        <v>12</v>
      </c>
      <c r="D833" s="12">
        <v>46307</v>
      </c>
      <c r="E833" s="11" t="s">
        <v>69</v>
      </c>
      <c r="G833"/>
      <c r="H833" t="s">
        <v>635</v>
      </c>
      <c r="I833" s="68">
        <v>46306.838194444441</v>
      </c>
      <c r="J833" s="68">
        <v>46306.842361111114</v>
      </c>
      <c r="K833" s="11">
        <v>0.1</v>
      </c>
    </row>
    <row r="834" spans="1:11">
      <c r="A834" s="11">
        <v>1200000468</v>
      </c>
      <c r="B834" s="11" t="s">
        <v>71</v>
      </c>
      <c r="C834" s="11" t="s">
        <v>16</v>
      </c>
      <c r="D834" s="12">
        <v>46307</v>
      </c>
      <c r="E834" s="11" t="s">
        <v>69</v>
      </c>
      <c r="G834"/>
      <c r="H834" t="s">
        <v>118</v>
      </c>
      <c r="I834" s="68">
        <v>46307.239583333336</v>
      </c>
      <c r="J834" s="68">
        <v>46307.251388888886</v>
      </c>
      <c r="K834" s="11">
        <v>0.28000000000000003</v>
      </c>
    </row>
    <row r="835" spans="1:11">
      <c r="A835" s="11">
        <v>1300000575</v>
      </c>
      <c r="B835" s="11" t="s">
        <v>132</v>
      </c>
      <c r="C835" s="11" t="s">
        <v>16</v>
      </c>
      <c r="D835" s="12">
        <v>46307</v>
      </c>
      <c r="E835" s="11" t="s">
        <v>13</v>
      </c>
      <c r="G835"/>
      <c r="H835" t="s">
        <v>636</v>
      </c>
      <c r="I835" s="68">
        <v>46307.386643518519</v>
      </c>
      <c r="J835" s="68">
        <v>46307.390532407408</v>
      </c>
      <c r="K835" s="11">
        <v>0.09</v>
      </c>
    </row>
    <row r="836" spans="1:11">
      <c r="A836" s="11">
        <v>1300000576</v>
      </c>
      <c r="B836" s="11" t="s">
        <v>11</v>
      </c>
      <c r="C836" s="11" t="s">
        <v>12</v>
      </c>
      <c r="D836" s="12">
        <v>46307</v>
      </c>
      <c r="E836" s="11" t="s">
        <v>13</v>
      </c>
      <c r="G836"/>
      <c r="H836" t="s">
        <v>637</v>
      </c>
      <c r="I836" s="68">
        <v>46307.514722222222</v>
      </c>
      <c r="J836" s="68">
        <v>46307.520069444443</v>
      </c>
      <c r="K836" s="11">
        <v>0.13</v>
      </c>
    </row>
    <row r="837" spans="1:11">
      <c r="A837" s="11">
        <v>1300000577</v>
      </c>
      <c r="B837" s="11" t="s">
        <v>85</v>
      </c>
      <c r="C837" s="11" t="s">
        <v>16</v>
      </c>
      <c r="D837" s="12">
        <v>46307</v>
      </c>
      <c r="E837" s="11" t="s">
        <v>13</v>
      </c>
      <c r="G837"/>
      <c r="H837" t="s">
        <v>638</v>
      </c>
      <c r="I837" s="68">
        <v>46307.257164351853</v>
      </c>
      <c r="J837" s="68">
        <v>46307.260439814818</v>
      </c>
      <c r="K837" s="11">
        <v>0.08</v>
      </c>
    </row>
    <row r="838" spans="1:11">
      <c r="A838" s="11">
        <v>1300000579</v>
      </c>
      <c r="B838" s="11" t="s">
        <v>20</v>
      </c>
      <c r="C838" s="11" t="s">
        <v>16</v>
      </c>
      <c r="D838" s="12">
        <v>46308</v>
      </c>
      <c r="E838" s="11" t="s">
        <v>13</v>
      </c>
      <c r="G838"/>
      <c r="H838" t="s">
        <v>639</v>
      </c>
      <c r="I838" s="68">
        <v>46308.375625000001</v>
      </c>
      <c r="J838" s="68">
        <v>46308.378819444442</v>
      </c>
      <c r="K838" s="11">
        <v>0.08</v>
      </c>
    </row>
    <row r="839" spans="1:11">
      <c r="A839" s="11">
        <v>1300000580</v>
      </c>
      <c r="B839" s="11" t="s">
        <v>15</v>
      </c>
      <c r="C839" s="11" t="s">
        <v>16</v>
      </c>
      <c r="D839" s="12">
        <v>46308</v>
      </c>
      <c r="E839" s="11" t="s">
        <v>13</v>
      </c>
      <c r="G839"/>
      <c r="H839" t="s">
        <v>597</v>
      </c>
      <c r="I839" s="68">
        <v>46308.382534722223</v>
      </c>
      <c r="J839" s="68">
        <v>46308.389027777775</v>
      </c>
      <c r="K839" s="11">
        <v>0.16</v>
      </c>
    </row>
    <row r="840" spans="1:11">
      <c r="A840" s="11">
        <v>1200000469</v>
      </c>
      <c r="B840" s="11" t="s">
        <v>640</v>
      </c>
      <c r="C840" s="11" t="s">
        <v>16</v>
      </c>
      <c r="D840" s="12">
        <v>46308</v>
      </c>
      <c r="E840" s="11" t="s">
        <v>69</v>
      </c>
      <c r="G840"/>
      <c r="H840" t="s">
        <v>641</v>
      </c>
      <c r="I840" s="68">
        <v>46308.513518518521</v>
      </c>
      <c r="J840" s="68">
        <v>46308.519456018519</v>
      </c>
      <c r="K840" s="11">
        <v>0.14000000000000001</v>
      </c>
    </row>
  </sheetData>
  <phoneticPr fontId="15"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3774"/>
  <sheetViews>
    <sheetView workbookViewId="0">
      <selection activeCell="A2" sqref="A2:T3774"/>
    </sheetView>
  </sheetViews>
  <sheetFormatPr defaultRowHeight="12.6"/>
  <cols>
    <col min="1" max="1" width="11" bestFit="1" customWidth="1"/>
    <col min="2" max="2" width="13.42578125" customWidth="1"/>
    <col min="3" max="3" width="7.5703125" customWidth="1"/>
    <col min="4" max="4" width="11.7109375" customWidth="1"/>
    <col min="5" max="5" width="10.42578125" bestFit="1" customWidth="1"/>
    <col min="6" max="6" width="14.42578125" bestFit="1" customWidth="1"/>
    <col min="7" max="7" width="43.42578125" bestFit="1" customWidth="1"/>
    <col min="8" max="8" width="12.7109375" customWidth="1"/>
    <col min="9" max="10" width="44.7109375" bestFit="1" customWidth="1"/>
    <col min="11" max="11" width="44.5703125" bestFit="1" customWidth="1"/>
    <col min="12" max="12" width="11" customWidth="1"/>
    <col min="13" max="13" width="10.42578125" style="8" customWidth="1"/>
    <col min="14" max="14" width="12.7109375" customWidth="1"/>
    <col min="15" max="15" width="12" customWidth="1"/>
    <col min="16" max="16" width="13" customWidth="1"/>
    <col min="17" max="17" width="14.28515625" style="8" customWidth="1"/>
    <col min="18" max="18" width="16.5703125" customWidth="1"/>
    <col min="19" max="19" width="10" customWidth="1"/>
    <col min="20" max="20" width="27" bestFit="1" customWidth="1"/>
    <col min="21" max="21" width="5.5703125" customWidth="1"/>
  </cols>
  <sheetData>
    <row r="1" spans="1:23">
      <c r="A1" t="s">
        <v>642</v>
      </c>
      <c r="B1" t="s">
        <v>3</v>
      </c>
      <c r="C1" t="s">
        <v>643</v>
      </c>
      <c r="D1" t="s">
        <v>644</v>
      </c>
      <c r="E1" t="s">
        <v>645</v>
      </c>
      <c r="F1" t="s">
        <v>646</v>
      </c>
      <c r="G1" t="s">
        <v>7</v>
      </c>
      <c r="H1" t="s">
        <v>647</v>
      </c>
      <c r="I1" t="s">
        <v>648</v>
      </c>
      <c r="J1" t="s">
        <v>649</v>
      </c>
      <c r="K1" t="s">
        <v>650</v>
      </c>
      <c r="L1" t="s">
        <v>651</v>
      </c>
      <c r="M1" s="8" t="s">
        <v>652</v>
      </c>
      <c r="N1" t="s">
        <v>653</v>
      </c>
      <c r="O1" t="s">
        <v>654</v>
      </c>
      <c r="P1" t="s">
        <v>655</v>
      </c>
      <c r="Q1" s="8" t="s">
        <v>656</v>
      </c>
      <c r="R1" t="s">
        <v>657</v>
      </c>
      <c r="S1" t="s">
        <v>658</v>
      </c>
      <c r="T1" t="s">
        <v>659</v>
      </c>
      <c r="U1" t="s">
        <v>660</v>
      </c>
      <c r="V1" t="s">
        <v>5</v>
      </c>
      <c r="W1" t="s">
        <v>6</v>
      </c>
    </row>
    <row r="2" spans="1:23">
      <c r="A2" t="s">
        <v>661</v>
      </c>
      <c r="B2" s="8" t="s">
        <v>662</v>
      </c>
      <c r="C2" t="s">
        <v>663</v>
      </c>
      <c r="D2" t="s">
        <v>664</v>
      </c>
      <c r="E2" t="s">
        <v>665</v>
      </c>
      <c r="F2" t="s">
        <v>666</v>
      </c>
      <c r="G2" t="s">
        <v>667</v>
      </c>
      <c r="H2" t="s">
        <v>667</v>
      </c>
      <c r="I2" t="s">
        <v>668</v>
      </c>
      <c r="J2" t="s">
        <v>669</v>
      </c>
      <c r="K2" t="s">
        <v>670</v>
      </c>
      <c r="L2" t="s">
        <v>671</v>
      </c>
      <c r="M2" s="8" t="s">
        <v>662</v>
      </c>
      <c r="N2" t="s">
        <v>672</v>
      </c>
      <c r="O2" t="s">
        <v>673</v>
      </c>
      <c r="P2" t="s">
        <v>673</v>
      </c>
      <c r="Q2" s="8" t="s">
        <v>674</v>
      </c>
      <c r="R2" t="s">
        <v>675</v>
      </c>
      <c r="S2" t="s">
        <v>675</v>
      </c>
      <c r="T2" t="s">
        <v>675</v>
      </c>
    </row>
    <row r="3" spans="1:23">
      <c r="A3" t="s">
        <v>676</v>
      </c>
      <c r="B3" s="8" t="s">
        <v>677</v>
      </c>
      <c r="C3" t="s">
        <v>663</v>
      </c>
      <c r="D3" t="s">
        <v>664</v>
      </c>
      <c r="E3" t="s">
        <v>665</v>
      </c>
      <c r="F3" t="s">
        <v>678</v>
      </c>
      <c r="G3" t="s">
        <v>679</v>
      </c>
      <c r="H3" t="s">
        <v>675</v>
      </c>
      <c r="I3" t="s">
        <v>680</v>
      </c>
      <c r="J3" t="s">
        <v>681</v>
      </c>
      <c r="K3" t="s">
        <v>675</v>
      </c>
      <c r="L3" t="s">
        <v>682</v>
      </c>
      <c r="M3" s="8" t="s">
        <v>675</v>
      </c>
      <c r="N3" t="s">
        <v>682</v>
      </c>
      <c r="O3" t="s">
        <v>683</v>
      </c>
      <c r="P3" t="s">
        <v>684</v>
      </c>
      <c r="Q3" s="8" t="s">
        <v>685</v>
      </c>
      <c r="R3" t="s">
        <v>675</v>
      </c>
      <c r="S3" t="s">
        <v>675</v>
      </c>
      <c r="T3" t="s">
        <v>675</v>
      </c>
    </row>
    <row r="4" spans="1:23">
      <c r="A4" t="s">
        <v>686</v>
      </c>
      <c r="B4" s="8" t="s">
        <v>677</v>
      </c>
      <c r="C4" t="s">
        <v>663</v>
      </c>
      <c r="D4" t="s">
        <v>664</v>
      </c>
      <c r="E4" t="s">
        <v>665</v>
      </c>
      <c r="F4" t="s">
        <v>687</v>
      </c>
      <c r="G4" t="s">
        <v>688</v>
      </c>
      <c r="H4" t="s">
        <v>675</v>
      </c>
      <c r="I4" t="s">
        <v>680</v>
      </c>
      <c r="J4" t="s">
        <v>681</v>
      </c>
      <c r="K4" t="s">
        <v>675</v>
      </c>
      <c r="L4" t="s">
        <v>682</v>
      </c>
      <c r="M4" s="8" t="s">
        <v>675</v>
      </c>
      <c r="N4" t="s">
        <v>682</v>
      </c>
      <c r="O4" t="s">
        <v>683</v>
      </c>
      <c r="P4" t="s">
        <v>684</v>
      </c>
      <c r="Q4" s="8" t="s">
        <v>689</v>
      </c>
      <c r="R4" t="s">
        <v>675</v>
      </c>
      <c r="S4" t="s">
        <v>675</v>
      </c>
      <c r="T4" t="s">
        <v>675</v>
      </c>
    </row>
    <row r="5" spans="1:23">
      <c r="A5" t="s">
        <v>690</v>
      </c>
      <c r="B5" s="8" t="s">
        <v>677</v>
      </c>
      <c r="C5" t="s">
        <v>663</v>
      </c>
      <c r="D5" t="s">
        <v>664</v>
      </c>
      <c r="E5" t="s">
        <v>665</v>
      </c>
      <c r="F5" t="s">
        <v>691</v>
      </c>
      <c r="G5" t="s">
        <v>692</v>
      </c>
      <c r="H5" t="s">
        <v>675</v>
      </c>
      <c r="I5" t="s">
        <v>680</v>
      </c>
      <c r="J5" t="s">
        <v>681</v>
      </c>
      <c r="K5" t="s">
        <v>675</v>
      </c>
      <c r="L5" t="s">
        <v>682</v>
      </c>
      <c r="M5" s="8" t="s">
        <v>675</v>
      </c>
      <c r="N5" t="s">
        <v>682</v>
      </c>
      <c r="O5" t="s">
        <v>683</v>
      </c>
      <c r="P5" t="s">
        <v>684</v>
      </c>
      <c r="Q5" s="8" t="s">
        <v>693</v>
      </c>
      <c r="R5" t="s">
        <v>675</v>
      </c>
      <c r="S5" t="s">
        <v>675</v>
      </c>
      <c r="T5" t="s">
        <v>675</v>
      </c>
    </row>
    <row r="6" spans="1:23">
      <c r="A6" t="s">
        <v>694</v>
      </c>
      <c r="B6" s="8" t="s">
        <v>677</v>
      </c>
      <c r="C6" t="s">
        <v>663</v>
      </c>
      <c r="D6" t="s">
        <v>664</v>
      </c>
      <c r="E6" t="s">
        <v>665</v>
      </c>
      <c r="F6" t="s">
        <v>695</v>
      </c>
      <c r="G6" t="s">
        <v>696</v>
      </c>
      <c r="H6" t="s">
        <v>696</v>
      </c>
      <c r="I6" t="s">
        <v>697</v>
      </c>
      <c r="J6" t="s">
        <v>698</v>
      </c>
      <c r="K6" t="s">
        <v>677</v>
      </c>
      <c r="L6" t="s">
        <v>671</v>
      </c>
      <c r="M6" s="8" t="s">
        <v>699</v>
      </c>
      <c r="N6" t="s">
        <v>700</v>
      </c>
      <c r="O6" t="s">
        <v>701</v>
      </c>
      <c r="P6" t="s">
        <v>684</v>
      </c>
      <c r="Q6" s="8" t="s">
        <v>702</v>
      </c>
      <c r="R6" t="s">
        <v>675</v>
      </c>
      <c r="S6" t="s">
        <v>675</v>
      </c>
      <c r="T6" t="s">
        <v>675</v>
      </c>
    </row>
    <row r="7" spans="1:23">
      <c r="A7" t="s">
        <v>703</v>
      </c>
      <c r="B7" s="8" t="s">
        <v>677</v>
      </c>
      <c r="C7" t="s">
        <v>663</v>
      </c>
      <c r="D7" t="s">
        <v>664</v>
      </c>
      <c r="E7" t="s">
        <v>704</v>
      </c>
      <c r="F7" t="s">
        <v>705</v>
      </c>
      <c r="G7" t="s">
        <v>706</v>
      </c>
      <c r="H7" t="s">
        <v>675</v>
      </c>
      <c r="I7" t="s">
        <v>707</v>
      </c>
      <c r="J7" t="s">
        <v>708</v>
      </c>
      <c r="K7" t="s">
        <v>709</v>
      </c>
      <c r="L7" t="s">
        <v>671</v>
      </c>
      <c r="M7" s="8" t="s">
        <v>709</v>
      </c>
      <c r="N7" t="s">
        <v>710</v>
      </c>
      <c r="O7" t="s">
        <v>711</v>
      </c>
      <c r="P7" t="s">
        <v>712</v>
      </c>
      <c r="Q7" s="8" t="s">
        <v>713</v>
      </c>
      <c r="R7" t="s">
        <v>675</v>
      </c>
      <c r="S7" t="s">
        <v>675</v>
      </c>
      <c r="T7" t="s">
        <v>675</v>
      </c>
    </row>
    <row r="8" spans="1:23">
      <c r="A8" t="s">
        <v>714</v>
      </c>
      <c r="B8" s="8" t="s">
        <v>677</v>
      </c>
      <c r="C8" t="s">
        <v>663</v>
      </c>
      <c r="D8" t="s">
        <v>663</v>
      </c>
      <c r="E8" t="s">
        <v>704</v>
      </c>
      <c r="F8" t="s">
        <v>715</v>
      </c>
      <c r="G8" t="s">
        <v>716</v>
      </c>
      <c r="H8" t="s">
        <v>675</v>
      </c>
      <c r="I8" t="s">
        <v>707</v>
      </c>
      <c r="J8" t="s">
        <v>698</v>
      </c>
      <c r="K8" t="s">
        <v>709</v>
      </c>
      <c r="L8" t="s">
        <v>682</v>
      </c>
      <c r="M8" s="8" t="s">
        <v>717</v>
      </c>
      <c r="N8" t="s">
        <v>718</v>
      </c>
      <c r="O8" t="s">
        <v>711</v>
      </c>
      <c r="P8" t="s">
        <v>684</v>
      </c>
      <c r="Q8" s="8" t="s">
        <v>719</v>
      </c>
      <c r="R8" t="s">
        <v>675</v>
      </c>
      <c r="S8" t="s">
        <v>675</v>
      </c>
      <c r="T8" t="s">
        <v>675</v>
      </c>
    </row>
    <row r="9" spans="1:23">
      <c r="A9" t="s">
        <v>720</v>
      </c>
      <c r="B9" s="8" t="s">
        <v>677</v>
      </c>
      <c r="C9" t="s">
        <v>663</v>
      </c>
      <c r="D9" t="s">
        <v>663</v>
      </c>
      <c r="E9" t="s">
        <v>704</v>
      </c>
      <c r="F9" t="s">
        <v>721</v>
      </c>
      <c r="G9" t="s">
        <v>722</v>
      </c>
      <c r="H9" t="s">
        <v>675</v>
      </c>
      <c r="I9" t="s">
        <v>707</v>
      </c>
      <c r="J9" t="s">
        <v>681</v>
      </c>
      <c r="K9" t="s">
        <v>675</v>
      </c>
      <c r="L9" t="s">
        <v>682</v>
      </c>
      <c r="M9" s="8" t="s">
        <v>675</v>
      </c>
      <c r="N9" t="s">
        <v>682</v>
      </c>
      <c r="O9" t="s">
        <v>711</v>
      </c>
      <c r="P9" t="s">
        <v>684</v>
      </c>
      <c r="Q9" s="8" t="s">
        <v>723</v>
      </c>
      <c r="R9" t="s">
        <v>675</v>
      </c>
      <c r="S9" t="s">
        <v>675</v>
      </c>
      <c r="T9" t="s">
        <v>675</v>
      </c>
    </row>
    <row r="10" spans="1:23">
      <c r="A10" t="s">
        <v>724</v>
      </c>
      <c r="B10" s="8" t="s">
        <v>677</v>
      </c>
      <c r="C10" t="s">
        <v>663</v>
      </c>
      <c r="D10" t="s">
        <v>663</v>
      </c>
      <c r="E10" t="s">
        <v>704</v>
      </c>
      <c r="F10" t="s">
        <v>725</v>
      </c>
      <c r="G10" t="s">
        <v>726</v>
      </c>
      <c r="H10" t="s">
        <v>675</v>
      </c>
      <c r="I10" t="s">
        <v>707</v>
      </c>
      <c r="J10" t="s">
        <v>681</v>
      </c>
      <c r="K10" t="s">
        <v>675</v>
      </c>
      <c r="L10" t="s">
        <v>682</v>
      </c>
      <c r="M10" s="8" t="s">
        <v>675</v>
      </c>
      <c r="N10" t="s">
        <v>682</v>
      </c>
      <c r="O10" t="s">
        <v>711</v>
      </c>
      <c r="P10" t="s">
        <v>684</v>
      </c>
      <c r="Q10" s="8" t="s">
        <v>727</v>
      </c>
      <c r="R10" t="s">
        <v>675</v>
      </c>
      <c r="S10" t="s">
        <v>675</v>
      </c>
      <c r="T10" t="s">
        <v>675</v>
      </c>
    </row>
    <row r="11" spans="1:23">
      <c r="A11" t="s">
        <v>728</v>
      </c>
      <c r="B11" s="8" t="s">
        <v>677</v>
      </c>
      <c r="C11" t="s">
        <v>663</v>
      </c>
      <c r="D11" t="s">
        <v>663</v>
      </c>
      <c r="E11" t="s">
        <v>704</v>
      </c>
      <c r="F11" t="s">
        <v>729</v>
      </c>
      <c r="G11" t="s">
        <v>730</v>
      </c>
      <c r="H11" t="s">
        <v>675</v>
      </c>
      <c r="I11" t="s">
        <v>707</v>
      </c>
      <c r="J11" t="s">
        <v>681</v>
      </c>
      <c r="K11" t="s">
        <v>675</v>
      </c>
      <c r="L11" t="s">
        <v>682</v>
      </c>
      <c r="M11" s="8" t="s">
        <v>675</v>
      </c>
      <c r="N11" t="s">
        <v>682</v>
      </c>
      <c r="O11" t="s">
        <v>711</v>
      </c>
      <c r="P11" t="s">
        <v>684</v>
      </c>
      <c r="Q11" s="8" t="s">
        <v>731</v>
      </c>
      <c r="R11" t="s">
        <v>675</v>
      </c>
      <c r="S11" t="s">
        <v>675</v>
      </c>
      <c r="T11" t="s">
        <v>675</v>
      </c>
    </row>
    <row r="12" spans="1:23">
      <c r="A12" t="s">
        <v>732</v>
      </c>
      <c r="B12" s="8" t="s">
        <v>677</v>
      </c>
      <c r="C12" t="s">
        <v>663</v>
      </c>
      <c r="D12" t="s">
        <v>663</v>
      </c>
      <c r="E12" t="s">
        <v>704</v>
      </c>
      <c r="F12" t="s">
        <v>733</v>
      </c>
      <c r="G12" t="s">
        <v>734</v>
      </c>
      <c r="H12" t="s">
        <v>734</v>
      </c>
      <c r="I12" t="s">
        <v>735</v>
      </c>
      <c r="J12" t="s">
        <v>698</v>
      </c>
      <c r="K12" t="s">
        <v>709</v>
      </c>
      <c r="L12" t="s">
        <v>682</v>
      </c>
      <c r="M12" s="8" t="s">
        <v>699</v>
      </c>
      <c r="N12" t="s">
        <v>736</v>
      </c>
      <c r="O12" t="s">
        <v>701</v>
      </c>
      <c r="P12" t="s">
        <v>684</v>
      </c>
      <c r="Q12" s="8" t="s">
        <v>737</v>
      </c>
      <c r="R12" t="s">
        <v>675</v>
      </c>
      <c r="S12" t="s">
        <v>675</v>
      </c>
      <c r="T12" t="s">
        <v>675</v>
      </c>
    </row>
    <row r="13" spans="1:23">
      <c r="A13" t="s">
        <v>738</v>
      </c>
      <c r="B13" s="8" t="s">
        <v>677</v>
      </c>
      <c r="C13" t="s">
        <v>663</v>
      </c>
      <c r="D13" t="s">
        <v>663</v>
      </c>
      <c r="E13" t="s">
        <v>665</v>
      </c>
      <c r="F13" t="s">
        <v>666</v>
      </c>
      <c r="G13" t="s">
        <v>667</v>
      </c>
      <c r="H13" t="s">
        <v>667</v>
      </c>
      <c r="I13" t="s">
        <v>739</v>
      </c>
      <c r="J13" t="s">
        <v>698</v>
      </c>
      <c r="K13" t="s">
        <v>677</v>
      </c>
      <c r="L13" t="s">
        <v>682</v>
      </c>
      <c r="M13" s="8" t="s">
        <v>699</v>
      </c>
      <c r="N13" t="s">
        <v>740</v>
      </c>
      <c r="O13" t="s">
        <v>701</v>
      </c>
      <c r="P13" t="s">
        <v>684</v>
      </c>
      <c r="Q13" s="8" t="s">
        <v>741</v>
      </c>
      <c r="R13" t="s">
        <v>675</v>
      </c>
      <c r="S13" t="s">
        <v>675</v>
      </c>
      <c r="T13" t="s">
        <v>675</v>
      </c>
    </row>
    <row r="14" spans="1:23">
      <c r="A14" t="s">
        <v>742</v>
      </c>
      <c r="B14" s="8" t="s">
        <v>677</v>
      </c>
      <c r="C14" t="s">
        <v>663</v>
      </c>
      <c r="D14" t="s">
        <v>663</v>
      </c>
      <c r="E14" t="s">
        <v>665</v>
      </c>
      <c r="F14" t="s">
        <v>743</v>
      </c>
      <c r="G14" t="s">
        <v>410</v>
      </c>
      <c r="H14" t="s">
        <v>410</v>
      </c>
      <c r="I14" t="s">
        <v>744</v>
      </c>
      <c r="J14" t="s">
        <v>698</v>
      </c>
      <c r="K14" t="s">
        <v>677</v>
      </c>
      <c r="L14" t="s">
        <v>682</v>
      </c>
      <c r="M14" s="8" t="s">
        <v>699</v>
      </c>
      <c r="N14" t="s">
        <v>745</v>
      </c>
      <c r="O14" t="s">
        <v>701</v>
      </c>
      <c r="P14" t="s">
        <v>684</v>
      </c>
      <c r="Q14" s="8" t="s">
        <v>746</v>
      </c>
      <c r="R14" t="s">
        <v>675</v>
      </c>
      <c r="S14" t="s">
        <v>675</v>
      </c>
      <c r="T14" t="s">
        <v>675</v>
      </c>
    </row>
    <row r="15" spans="1:23">
      <c r="A15" t="s">
        <v>747</v>
      </c>
      <c r="B15" s="8" t="s">
        <v>677</v>
      </c>
      <c r="C15" t="s">
        <v>663</v>
      </c>
      <c r="D15" t="s">
        <v>663</v>
      </c>
      <c r="E15" t="s">
        <v>665</v>
      </c>
      <c r="F15" t="s">
        <v>748</v>
      </c>
      <c r="G15" t="s">
        <v>749</v>
      </c>
      <c r="H15" t="s">
        <v>675</v>
      </c>
      <c r="I15" t="s">
        <v>750</v>
      </c>
      <c r="J15" t="s">
        <v>698</v>
      </c>
      <c r="K15" t="s">
        <v>677</v>
      </c>
      <c r="L15" t="s">
        <v>682</v>
      </c>
      <c r="M15" s="8" t="s">
        <v>699</v>
      </c>
      <c r="N15" t="s">
        <v>751</v>
      </c>
      <c r="O15" t="s">
        <v>701</v>
      </c>
      <c r="P15" t="s">
        <v>684</v>
      </c>
      <c r="Q15" s="8" t="s">
        <v>752</v>
      </c>
      <c r="R15" t="s">
        <v>675</v>
      </c>
      <c r="S15" t="s">
        <v>675</v>
      </c>
      <c r="T15" t="s">
        <v>675</v>
      </c>
    </row>
    <row r="16" spans="1:23">
      <c r="A16" t="s">
        <v>753</v>
      </c>
      <c r="B16" s="8" t="s">
        <v>677</v>
      </c>
      <c r="C16" t="s">
        <v>663</v>
      </c>
      <c r="D16" t="s">
        <v>664</v>
      </c>
      <c r="E16" t="s">
        <v>754</v>
      </c>
      <c r="F16" t="s">
        <v>755</v>
      </c>
      <c r="G16" t="s">
        <v>756</v>
      </c>
      <c r="H16" t="s">
        <v>675</v>
      </c>
      <c r="I16" t="s">
        <v>757</v>
      </c>
      <c r="J16" t="s">
        <v>669</v>
      </c>
      <c r="K16" t="s">
        <v>677</v>
      </c>
      <c r="L16" t="s">
        <v>671</v>
      </c>
      <c r="M16" s="8" t="s">
        <v>699</v>
      </c>
      <c r="N16" t="s">
        <v>758</v>
      </c>
      <c r="O16" t="s">
        <v>759</v>
      </c>
      <c r="P16" t="s">
        <v>760</v>
      </c>
      <c r="Q16" s="8" t="s">
        <v>761</v>
      </c>
      <c r="R16" t="s">
        <v>675</v>
      </c>
      <c r="S16" t="s">
        <v>675</v>
      </c>
      <c r="T16" t="s">
        <v>675</v>
      </c>
    </row>
    <row r="17" spans="1:20">
      <c r="A17" t="s">
        <v>762</v>
      </c>
      <c r="B17" s="8" t="s">
        <v>699</v>
      </c>
      <c r="C17" t="s">
        <v>663</v>
      </c>
      <c r="D17" t="s">
        <v>664</v>
      </c>
      <c r="E17" t="s">
        <v>763</v>
      </c>
      <c r="F17" t="s">
        <v>764</v>
      </c>
      <c r="G17" t="s">
        <v>765</v>
      </c>
      <c r="H17" t="s">
        <v>675</v>
      </c>
      <c r="I17" t="s">
        <v>766</v>
      </c>
      <c r="J17" t="s">
        <v>767</v>
      </c>
      <c r="K17" t="s">
        <v>699</v>
      </c>
      <c r="L17" t="s">
        <v>671</v>
      </c>
      <c r="M17" s="8" t="s">
        <v>699</v>
      </c>
      <c r="N17" t="s">
        <v>768</v>
      </c>
      <c r="O17" t="s">
        <v>769</v>
      </c>
      <c r="P17" t="s">
        <v>770</v>
      </c>
      <c r="Q17" s="8" t="s">
        <v>771</v>
      </c>
      <c r="R17" t="s">
        <v>675</v>
      </c>
      <c r="S17" t="s">
        <v>675</v>
      </c>
      <c r="T17" t="s">
        <v>675</v>
      </c>
    </row>
    <row r="18" spans="1:20">
      <c r="A18" t="s">
        <v>772</v>
      </c>
      <c r="B18" s="8" t="s">
        <v>773</v>
      </c>
      <c r="C18" t="s">
        <v>663</v>
      </c>
      <c r="D18" t="s">
        <v>664</v>
      </c>
      <c r="E18" t="s">
        <v>704</v>
      </c>
      <c r="F18" t="s">
        <v>774</v>
      </c>
      <c r="G18" t="s">
        <v>775</v>
      </c>
      <c r="H18" t="s">
        <v>675</v>
      </c>
      <c r="I18" t="s">
        <v>776</v>
      </c>
      <c r="J18" t="s">
        <v>669</v>
      </c>
      <c r="K18" t="s">
        <v>773</v>
      </c>
      <c r="L18" t="s">
        <v>671</v>
      </c>
      <c r="M18" s="8" t="s">
        <v>777</v>
      </c>
      <c r="N18" t="s">
        <v>778</v>
      </c>
      <c r="O18" t="s">
        <v>779</v>
      </c>
      <c r="P18" t="s">
        <v>684</v>
      </c>
      <c r="Q18" s="8" t="s">
        <v>780</v>
      </c>
      <c r="R18" t="s">
        <v>675</v>
      </c>
      <c r="S18" t="s">
        <v>675</v>
      </c>
      <c r="T18" t="s">
        <v>675</v>
      </c>
    </row>
    <row r="19" spans="1:20">
      <c r="A19" t="s">
        <v>781</v>
      </c>
      <c r="B19" s="8" t="s">
        <v>773</v>
      </c>
      <c r="C19" t="s">
        <v>663</v>
      </c>
      <c r="D19" t="s">
        <v>663</v>
      </c>
      <c r="E19" t="s">
        <v>704</v>
      </c>
      <c r="F19" t="s">
        <v>782</v>
      </c>
      <c r="G19" t="s">
        <v>12</v>
      </c>
      <c r="H19" t="s">
        <v>675</v>
      </c>
      <c r="I19" t="s">
        <v>783</v>
      </c>
      <c r="J19" t="s">
        <v>669</v>
      </c>
      <c r="K19" t="s">
        <v>773</v>
      </c>
      <c r="L19" t="s">
        <v>682</v>
      </c>
      <c r="M19" s="8" t="s">
        <v>777</v>
      </c>
      <c r="N19" t="s">
        <v>784</v>
      </c>
      <c r="O19" t="s">
        <v>779</v>
      </c>
      <c r="P19" t="s">
        <v>684</v>
      </c>
      <c r="Q19" s="8" t="s">
        <v>785</v>
      </c>
      <c r="R19" t="s">
        <v>675</v>
      </c>
      <c r="S19" t="s">
        <v>675</v>
      </c>
      <c r="T19" t="s">
        <v>675</v>
      </c>
    </row>
    <row r="20" spans="1:20">
      <c r="A20" t="s">
        <v>786</v>
      </c>
      <c r="B20" s="8" t="s">
        <v>717</v>
      </c>
      <c r="C20" t="s">
        <v>663</v>
      </c>
      <c r="D20" t="s">
        <v>663</v>
      </c>
      <c r="E20" t="s">
        <v>665</v>
      </c>
      <c r="F20" t="s">
        <v>787</v>
      </c>
      <c r="G20" t="s">
        <v>788</v>
      </c>
      <c r="H20" t="s">
        <v>788</v>
      </c>
      <c r="I20" t="s">
        <v>789</v>
      </c>
      <c r="J20" t="s">
        <v>681</v>
      </c>
      <c r="K20" t="s">
        <v>675</v>
      </c>
      <c r="L20" t="s">
        <v>682</v>
      </c>
      <c r="M20" s="8" t="s">
        <v>675</v>
      </c>
      <c r="N20" t="s">
        <v>682</v>
      </c>
      <c r="O20" t="s">
        <v>701</v>
      </c>
      <c r="P20" t="s">
        <v>684</v>
      </c>
      <c r="Q20" s="8" t="s">
        <v>790</v>
      </c>
      <c r="R20" t="s">
        <v>675</v>
      </c>
      <c r="S20" t="s">
        <v>675</v>
      </c>
      <c r="T20" t="s">
        <v>675</v>
      </c>
    </row>
    <row r="21" spans="1:20">
      <c r="A21" t="s">
        <v>791</v>
      </c>
      <c r="B21" s="8" t="s">
        <v>792</v>
      </c>
      <c r="C21" t="s">
        <v>663</v>
      </c>
      <c r="D21" t="s">
        <v>663</v>
      </c>
      <c r="E21" t="s">
        <v>665</v>
      </c>
      <c r="F21" t="s">
        <v>793</v>
      </c>
      <c r="G21" t="s">
        <v>794</v>
      </c>
      <c r="H21" t="s">
        <v>794</v>
      </c>
      <c r="I21" t="s">
        <v>795</v>
      </c>
      <c r="J21" t="s">
        <v>698</v>
      </c>
      <c r="K21" t="s">
        <v>792</v>
      </c>
      <c r="L21" t="s">
        <v>682</v>
      </c>
      <c r="M21" s="8" t="s">
        <v>777</v>
      </c>
      <c r="N21" t="s">
        <v>796</v>
      </c>
      <c r="O21" t="s">
        <v>701</v>
      </c>
      <c r="P21" t="s">
        <v>684</v>
      </c>
      <c r="Q21" s="8" t="s">
        <v>797</v>
      </c>
      <c r="R21" t="s">
        <v>675</v>
      </c>
      <c r="S21" t="s">
        <v>675</v>
      </c>
      <c r="T21" t="s">
        <v>675</v>
      </c>
    </row>
    <row r="22" spans="1:20">
      <c r="A22" t="s">
        <v>798</v>
      </c>
      <c r="B22" s="8" t="s">
        <v>799</v>
      </c>
      <c r="C22" t="s">
        <v>663</v>
      </c>
      <c r="D22" t="s">
        <v>663</v>
      </c>
      <c r="E22" t="s">
        <v>763</v>
      </c>
      <c r="F22" t="s">
        <v>800</v>
      </c>
      <c r="G22" t="s">
        <v>61</v>
      </c>
      <c r="H22" t="s">
        <v>675</v>
      </c>
      <c r="I22" t="s">
        <v>801</v>
      </c>
      <c r="J22" t="s">
        <v>802</v>
      </c>
      <c r="K22" t="s">
        <v>803</v>
      </c>
      <c r="L22" t="s">
        <v>682</v>
      </c>
      <c r="M22" s="8" t="s">
        <v>804</v>
      </c>
      <c r="N22" t="s">
        <v>805</v>
      </c>
      <c r="O22" t="s">
        <v>683</v>
      </c>
      <c r="P22" t="s">
        <v>770</v>
      </c>
      <c r="Q22" s="8" t="s">
        <v>806</v>
      </c>
      <c r="R22" t="s">
        <v>675</v>
      </c>
      <c r="S22" t="s">
        <v>675</v>
      </c>
      <c r="T22" t="s">
        <v>675</v>
      </c>
    </row>
    <row r="23" spans="1:20">
      <c r="A23" t="s">
        <v>807</v>
      </c>
      <c r="B23" s="8" t="s">
        <v>804</v>
      </c>
      <c r="C23" t="s">
        <v>663</v>
      </c>
      <c r="D23" t="s">
        <v>664</v>
      </c>
      <c r="E23" t="s">
        <v>665</v>
      </c>
      <c r="F23" t="s">
        <v>808</v>
      </c>
      <c r="G23" t="s">
        <v>809</v>
      </c>
      <c r="H23" t="s">
        <v>675</v>
      </c>
      <c r="I23" t="s">
        <v>810</v>
      </c>
      <c r="J23" t="s">
        <v>669</v>
      </c>
      <c r="K23" t="s">
        <v>804</v>
      </c>
      <c r="L23" t="s">
        <v>671</v>
      </c>
      <c r="M23" s="8" t="s">
        <v>811</v>
      </c>
      <c r="N23" t="s">
        <v>812</v>
      </c>
      <c r="O23" t="s">
        <v>701</v>
      </c>
      <c r="P23" t="s">
        <v>684</v>
      </c>
      <c r="Q23" s="8" t="s">
        <v>813</v>
      </c>
      <c r="R23" t="s">
        <v>675</v>
      </c>
      <c r="S23" t="s">
        <v>675</v>
      </c>
      <c r="T23" t="s">
        <v>675</v>
      </c>
    </row>
    <row r="24" spans="1:20">
      <c r="A24" t="s">
        <v>814</v>
      </c>
      <c r="B24" s="8" t="s">
        <v>804</v>
      </c>
      <c r="C24" t="s">
        <v>663</v>
      </c>
      <c r="D24" t="s">
        <v>664</v>
      </c>
      <c r="E24" t="s">
        <v>665</v>
      </c>
      <c r="F24" t="s">
        <v>815</v>
      </c>
      <c r="G24" t="s">
        <v>11</v>
      </c>
      <c r="H24" t="s">
        <v>675</v>
      </c>
      <c r="I24" t="s">
        <v>816</v>
      </c>
      <c r="J24" t="s">
        <v>669</v>
      </c>
      <c r="K24" t="s">
        <v>804</v>
      </c>
      <c r="L24" t="s">
        <v>671</v>
      </c>
      <c r="M24" s="8" t="s">
        <v>811</v>
      </c>
      <c r="N24" t="s">
        <v>817</v>
      </c>
      <c r="O24" t="s">
        <v>701</v>
      </c>
      <c r="P24" t="s">
        <v>684</v>
      </c>
      <c r="Q24" s="8" t="s">
        <v>818</v>
      </c>
      <c r="R24" t="s">
        <v>675</v>
      </c>
      <c r="S24" t="s">
        <v>675</v>
      </c>
      <c r="T24" t="s">
        <v>675</v>
      </c>
    </row>
    <row r="25" spans="1:20">
      <c r="A25" t="s">
        <v>819</v>
      </c>
      <c r="B25" s="8" t="s">
        <v>804</v>
      </c>
      <c r="C25" t="s">
        <v>663</v>
      </c>
      <c r="D25" t="s">
        <v>663</v>
      </c>
      <c r="E25" t="s">
        <v>665</v>
      </c>
      <c r="F25" t="s">
        <v>820</v>
      </c>
      <c r="G25" t="s">
        <v>821</v>
      </c>
      <c r="H25" t="s">
        <v>821</v>
      </c>
      <c r="I25" t="s">
        <v>822</v>
      </c>
      <c r="J25" t="s">
        <v>698</v>
      </c>
      <c r="K25" t="s">
        <v>804</v>
      </c>
      <c r="L25" t="s">
        <v>682</v>
      </c>
      <c r="M25" s="8" t="s">
        <v>823</v>
      </c>
      <c r="N25" t="s">
        <v>824</v>
      </c>
      <c r="O25" t="s">
        <v>825</v>
      </c>
      <c r="P25" t="s">
        <v>684</v>
      </c>
      <c r="Q25" s="8" t="s">
        <v>826</v>
      </c>
      <c r="R25" t="s">
        <v>675</v>
      </c>
      <c r="S25" t="s">
        <v>675</v>
      </c>
      <c r="T25" t="s">
        <v>675</v>
      </c>
    </row>
    <row r="26" spans="1:20">
      <c r="A26" t="s">
        <v>827</v>
      </c>
      <c r="B26" s="8" t="s">
        <v>828</v>
      </c>
      <c r="C26" t="s">
        <v>663</v>
      </c>
      <c r="D26" t="s">
        <v>663</v>
      </c>
      <c r="E26" t="s">
        <v>675</v>
      </c>
      <c r="F26" t="s">
        <v>829</v>
      </c>
      <c r="G26" t="s">
        <v>24</v>
      </c>
      <c r="H26" t="s">
        <v>24</v>
      </c>
      <c r="I26" t="s">
        <v>830</v>
      </c>
      <c r="J26" t="s">
        <v>698</v>
      </c>
      <c r="K26" t="s">
        <v>828</v>
      </c>
      <c r="L26" t="s">
        <v>682</v>
      </c>
      <c r="M26" s="8" t="s">
        <v>811</v>
      </c>
      <c r="N26" t="s">
        <v>831</v>
      </c>
      <c r="O26" t="s">
        <v>701</v>
      </c>
      <c r="P26" t="s">
        <v>684</v>
      </c>
      <c r="Q26" s="8" t="s">
        <v>832</v>
      </c>
      <c r="R26" t="s">
        <v>675</v>
      </c>
      <c r="S26" t="s">
        <v>675</v>
      </c>
      <c r="T26" t="s">
        <v>675</v>
      </c>
    </row>
    <row r="27" spans="1:20">
      <c r="A27" t="s">
        <v>833</v>
      </c>
      <c r="B27" s="8" t="s">
        <v>828</v>
      </c>
      <c r="C27" t="s">
        <v>663</v>
      </c>
      <c r="D27" t="s">
        <v>663</v>
      </c>
      <c r="E27" t="s">
        <v>704</v>
      </c>
      <c r="F27" t="s">
        <v>834</v>
      </c>
      <c r="G27" t="s">
        <v>835</v>
      </c>
      <c r="H27" t="s">
        <v>835</v>
      </c>
      <c r="I27" t="s">
        <v>836</v>
      </c>
      <c r="J27" t="s">
        <v>698</v>
      </c>
      <c r="K27" t="s">
        <v>837</v>
      </c>
      <c r="L27" t="s">
        <v>682</v>
      </c>
      <c r="M27" s="8" t="s">
        <v>823</v>
      </c>
      <c r="N27" t="s">
        <v>838</v>
      </c>
      <c r="O27" t="s">
        <v>711</v>
      </c>
      <c r="P27" t="s">
        <v>684</v>
      </c>
      <c r="Q27" s="8" t="s">
        <v>839</v>
      </c>
      <c r="R27" t="s">
        <v>675</v>
      </c>
      <c r="S27" t="s">
        <v>675</v>
      </c>
      <c r="T27" t="s">
        <v>675</v>
      </c>
    </row>
    <row r="28" spans="1:20">
      <c r="A28" t="s">
        <v>840</v>
      </c>
      <c r="B28" s="8" t="s">
        <v>837</v>
      </c>
      <c r="C28" t="s">
        <v>663</v>
      </c>
      <c r="D28" t="s">
        <v>664</v>
      </c>
      <c r="E28" t="s">
        <v>704</v>
      </c>
      <c r="F28" t="s">
        <v>787</v>
      </c>
      <c r="G28" t="s">
        <v>788</v>
      </c>
      <c r="H28" t="s">
        <v>788</v>
      </c>
      <c r="I28" t="s">
        <v>841</v>
      </c>
      <c r="J28" t="s">
        <v>669</v>
      </c>
      <c r="K28" t="s">
        <v>837</v>
      </c>
      <c r="L28" t="s">
        <v>671</v>
      </c>
      <c r="M28" s="8" t="s">
        <v>777</v>
      </c>
      <c r="N28" t="s">
        <v>842</v>
      </c>
      <c r="O28" t="s">
        <v>779</v>
      </c>
      <c r="P28" t="s">
        <v>684</v>
      </c>
      <c r="Q28" s="8" t="s">
        <v>843</v>
      </c>
      <c r="R28" t="s">
        <v>675</v>
      </c>
      <c r="S28" t="s">
        <v>675</v>
      </c>
      <c r="T28" t="s">
        <v>675</v>
      </c>
    </row>
    <row r="29" spans="1:20">
      <c r="A29" t="s">
        <v>844</v>
      </c>
      <c r="B29" s="8" t="s">
        <v>811</v>
      </c>
      <c r="C29" t="s">
        <v>663</v>
      </c>
      <c r="D29" t="s">
        <v>663</v>
      </c>
      <c r="E29" t="s">
        <v>704</v>
      </c>
      <c r="F29" t="s">
        <v>845</v>
      </c>
      <c r="G29" t="s">
        <v>472</v>
      </c>
      <c r="H29" t="s">
        <v>472</v>
      </c>
      <c r="I29" t="s">
        <v>846</v>
      </c>
      <c r="J29" t="s">
        <v>669</v>
      </c>
      <c r="K29" t="s">
        <v>811</v>
      </c>
      <c r="L29" t="s">
        <v>682</v>
      </c>
      <c r="M29" s="8" t="s">
        <v>777</v>
      </c>
      <c r="N29" t="s">
        <v>847</v>
      </c>
      <c r="O29" t="s">
        <v>779</v>
      </c>
      <c r="P29" t="s">
        <v>684</v>
      </c>
      <c r="Q29" s="8" t="s">
        <v>848</v>
      </c>
      <c r="R29" t="s">
        <v>675</v>
      </c>
      <c r="S29" t="s">
        <v>675</v>
      </c>
      <c r="T29" t="s">
        <v>675</v>
      </c>
    </row>
    <row r="30" spans="1:20">
      <c r="A30" t="s">
        <v>849</v>
      </c>
      <c r="B30" s="8" t="s">
        <v>850</v>
      </c>
      <c r="C30" t="s">
        <v>663</v>
      </c>
      <c r="D30" t="s">
        <v>663</v>
      </c>
      <c r="E30" t="s">
        <v>675</v>
      </c>
      <c r="F30" t="s">
        <v>851</v>
      </c>
      <c r="G30" t="s">
        <v>852</v>
      </c>
      <c r="H30" t="s">
        <v>675</v>
      </c>
      <c r="I30" t="s">
        <v>853</v>
      </c>
      <c r="J30" t="s">
        <v>669</v>
      </c>
      <c r="K30" t="s">
        <v>850</v>
      </c>
      <c r="L30" t="s">
        <v>682</v>
      </c>
      <c r="M30" s="8" t="s">
        <v>823</v>
      </c>
      <c r="N30" t="s">
        <v>854</v>
      </c>
      <c r="O30" t="s">
        <v>701</v>
      </c>
      <c r="P30" t="s">
        <v>760</v>
      </c>
      <c r="Q30" s="8" t="s">
        <v>855</v>
      </c>
      <c r="R30" t="s">
        <v>675</v>
      </c>
      <c r="S30" t="s">
        <v>675</v>
      </c>
      <c r="T30" t="s">
        <v>675</v>
      </c>
    </row>
    <row r="31" spans="1:20">
      <c r="A31" t="s">
        <v>856</v>
      </c>
      <c r="B31" s="8" t="s">
        <v>857</v>
      </c>
      <c r="C31" t="s">
        <v>663</v>
      </c>
      <c r="D31" t="s">
        <v>663</v>
      </c>
      <c r="E31" t="s">
        <v>665</v>
      </c>
      <c r="F31" t="s">
        <v>858</v>
      </c>
      <c r="G31" t="s">
        <v>859</v>
      </c>
      <c r="H31" t="s">
        <v>675</v>
      </c>
      <c r="I31" t="s">
        <v>860</v>
      </c>
      <c r="J31" t="s">
        <v>861</v>
      </c>
      <c r="K31" t="s">
        <v>675</v>
      </c>
      <c r="L31" t="s">
        <v>682</v>
      </c>
      <c r="M31" s="8" t="s">
        <v>675</v>
      </c>
      <c r="N31" t="s">
        <v>682</v>
      </c>
      <c r="O31" t="s">
        <v>701</v>
      </c>
      <c r="P31" t="s">
        <v>684</v>
      </c>
      <c r="Q31" s="8" t="s">
        <v>862</v>
      </c>
      <c r="R31" t="s">
        <v>675</v>
      </c>
      <c r="S31" t="s">
        <v>675</v>
      </c>
      <c r="T31" t="s">
        <v>675</v>
      </c>
    </row>
    <row r="32" spans="1:20">
      <c r="A32" t="s">
        <v>863</v>
      </c>
      <c r="B32" s="8" t="s">
        <v>857</v>
      </c>
      <c r="C32" t="s">
        <v>663</v>
      </c>
      <c r="D32" t="s">
        <v>663</v>
      </c>
      <c r="E32" t="s">
        <v>675</v>
      </c>
      <c r="F32" t="s">
        <v>864</v>
      </c>
      <c r="G32" t="s">
        <v>865</v>
      </c>
      <c r="H32" t="s">
        <v>675</v>
      </c>
      <c r="I32" t="s">
        <v>866</v>
      </c>
      <c r="J32" t="s">
        <v>861</v>
      </c>
      <c r="K32" t="s">
        <v>675</v>
      </c>
      <c r="L32" t="s">
        <v>682</v>
      </c>
      <c r="M32" s="8" t="s">
        <v>675</v>
      </c>
      <c r="N32" t="s">
        <v>682</v>
      </c>
      <c r="O32" t="s">
        <v>701</v>
      </c>
      <c r="P32" t="s">
        <v>701</v>
      </c>
      <c r="Q32" s="8" t="s">
        <v>867</v>
      </c>
      <c r="R32" t="s">
        <v>675</v>
      </c>
      <c r="S32" t="s">
        <v>675</v>
      </c>
      <c r="T32" t="s">
        <v>675</v>
      </c>
    </row>
    <row r="33" spans="1:20">
      <c r="A33" t="s">
        <v>868</v>
      </c>
      <c r="B33" s="8" t="s">
        <v>857</v>
      </c>
      <c r="C33" t="s">
        <v>663</v>
      </c>
      <c r="D33" t="s">
        <v>663</v>
      </c>
      <c r="E33" t="s">
        <v>675</v>
      </c>
      <c r="F33" t="s">
        <v>869</v>
      </c>
      <c r="G33" t="s">
        <v>870</v>
      </c>
      <c r="H33" t="s">
        <v>675</v>
      </c>
      <c r="I33" t="s">
        <v>871</v>
      </c>
      <c r="J33" t="s">
        <v>698</v>
      </c>
      <c r="K33" t="s">
        <v>857</v>
      </c>
      <c r="L33" t="s">
        <v>682</v>
      </c>
      <c r="M33" s="8" t="s">
        <v>823</v>
      </c>
      <c r="N33" t="s">
        <v>872</v>
      </c>
      <c r="O33" t="s">
        <v>701</v>
      </c>
      <c r="P33" t="s">
        <v>684</v>
      </c>
      <c r="Q33" s="8" t="s">
        <v>873</v>
      </c>
      <c r="R33" t="s">
        <v>675</v>
      </c>
      <c r="S33" t="s">
        <v>675</v>
      </c>
      <c r="T33" t="s">
        <v>675</v>
      </c>
    </row>
    <row r="34" spans="1:20">
      <c r="A34" t="s">
        <v>874</v>
      </c>
      <c r="B34" s="8" t="s">
        <v>875</v>
      </c>
      <c r="C34" t="s">
        <v>663</v>
      </c>
      <c r="D34" t="s">
        <v>663</v>
      </c>
      <c r="E34" t="s">
        <v>665</v>
      </c>
      <c r="F34" t="s">
        <v>876</v>
      </c>
      <c r="G34" t="s">
        <v>877</v>
      </c>
      <c r="H34" t="s">
        <v>675</v>
      </c>
      <c r="I34" t="s">
        <v>878</v>
      </c>
      <c r="J34" t="s">
        <v>879</v>
      </c>
      <c r="K34" t="s">
        <v>875</v>
      </c>
      <c r="L34" t="s">
        <v>682</v>
      </c>
      <c r="M34" s="8" t="s">
        <v>823</v>
      </c>
      <c r="N34" t="s">
        <v>880</v>
      </c>
      <c r="O34" t="s">
        <v>825</v>
      </c>
      <c r="P34" t="s">
        <v>760</v>
      </c>
      <c r="Q34" s="8" t="s">
        <v>881</v>
      </c>
      <c r="R34" t="s">
        <v>675</v>
      </c>
      <c r="S34" t="s">
        <v>675</v>
      </c>
      <c r="T34" t="s">
        <v>675</v>
      </c>
    </row>
    <row r="35" spans="1:20">
      <c r="A35" t="s">
        <v>882</v>
      </c>
      <c r="B35" s="8" t="s">
        <v>883</v>
      </c>
      <c r="C35" t="s">
        <v>663</v>
      </c>
      <c r="D35" t="s">
        <v>663</v>
      </c>
      <c r="E35" t="s">
        <v>675</v>
      </c>
      <c r="F35" t="s">
        <v>884</v>
      </c>
      <c r="G35" t="s">
        <v>885</v>
      </c>
      <c r="H35" t="s">
        <v>886</v>
      </c>
      <c r="I35" t="s">
        <v>887</v>
      </c>
      <c r="J35" t="s">
        <v>698</v>
      </c>
      <c r="K35" t="s">
        <v>883</v>
      </c>
      <c r="L35" t="s">
        <v>682</v>
      </c>
      <c r="M35" s="8" t="s">
        <v>823</v>
      </c>
      <c r="N35" t="s">
        <v>888</v>
      </c>
      <c r="O35" t="s">
        <v>711</v>
      </c>
      <c r="P35" t="s">
        <v>684</v>
      </c>
      <c r="Q35" s="8" t="s">
        <v>889</v>
      </c>
      <c r="R35" t="s">
        <v>675</v>
      </c>
      <c r="S35" t="s">
        <v>675</v>
      </c>
      <c r="T35" t="s">
        <v>675</v>
      </c>
    </row>
    <row r="36" spans="1:20">
      <c r="A36" t="s">
        <v>890</v>
      </c>
      <c r="B36" s="8" t="s">
        <v>891</v>
      </c>
      <c r="C36" t="s">
        <v>663</v>
      </c>
      <c r="D36" t="s">
        <v>663</v>
      </c>
      <c r="E36" t="s">
        <v>704</v>
      </c>
      <c r="F36" t="s">
        <v>892</v>
      </c>
      <c r="G36" t="s">
        <v>893</v>
      </c>
      <c r="H36" t="s">
        <v>893</v>
      </c>
      <c r="I36" t="s">
        <v>894</v>
      </c>
      <c r="J36" t="s">
        <v>698</v>
      </c>
      <c r="K36" t="s">
        <v>895</v>
      </c>
      <c r="L36" t="s">
        <v>682</v>
      </c>
      <c r="M36" s="8" t="s">
        <v>823</v>
      </c>
      <c r="N36" t="s">
        <v>896</v>
      </c>
      <c r="O36" t="s">
        <v>711</v>
      </c>
      <c r="P36" t="s">
        <v>684</v>
      </c>
      <c r="Q36" s="8" t="s">
        <v>897</v>
      </c>
      <c r="R36" t="s">
        <v>675</v>
      </c>
      <c r="S36" t="s">
        <v>675</v>
      </c>
      <c r="T36" t="s">
        <v>675</v>
      </c>
    </row>
    <row r="37" spans="1:20">
      <c r="A37" t="s">
        <v>898</v>
      </c>
      <c r="B37" s="8" t="s">
        <v>899</v>
      </c>
      <c r="C37" t="s">
        <v>663</v>
      </c>
      <c r="D37" t="s">
        <v>663</v>
      </c>
      <c r="E37" t="s">
        <v>665</v>
      </c>
      <c r="F37" t="s">
        <v>815</v>
      </c>
      <c r="G37" t="s">
        <v>11</v>
      </c>
      <c r="H37" t="s">
        <v>675</v>
      </c>
      <c r="I37" t="s">
        <v>900</v>
      </c>
      <c r="J37" t="s">
        <v>698</v>
      </c>
      <c r="K37" t="s">
        <v>899</v>
      </c>
      <c r="L37" t="s">
        <v>682</v>
      </c>
      <c r="M37" s="8" t="s">
        <v>823</v>
      </c>
      <c r="N37" t="s">
        <v>901</v>
      </c>
      <c r="O37" t="s">
        <v>902</v>
      </c>
      <c r="P37" t="s">
        <v>684</v>
      </c>
      <c r="Q37" s="8" t="s">
        <v>903</v>
      </c>
      <c r="R37" t="s">
        <v>675</v>
      </c>
      <c r="S37" t="s">
        <v>675</v>
      </c>
      <c r="T37" t="s">
        <v>675</v>
      </c>
    </row>
    <row r="38" spans="1:20">
      <c r="A38" t="s">
        <v>904</v>
      </c>
      <c r="B38" s="8" t="s">
        <v>905</v>
      </c>
      <c r="C38" t="s">
        <v>663</v>
      </c>
      <c r="D38" t="s">
        <v>664</v>
      </c>
      <c r="E38" t="s">
        <v>665</v>
      </c>
      <c r="F38" t="s">
        <v>906</v>
      </c>
      <c r="G38" t="s">
        <v>907</v>
      </c>
      <c r="H38" t="s">
        <v>907</v>
      </c>
      <c r="I38" t="s">
        <v>908</v>
      </c>
      <c r="J38" t="s">
        <v>698</v>
      </c>
      <c r="K38" t="s">
        <v>905</v>
      </c>
      <c r="L38" t="s">
        <v>671</v>
      </c>
      <c r="M38" s="8" t="s">
        <v>823</v>
      </c>
      <c r="N38" t="s">
        <v>909</v>
      </c>
      <c r="O38" t="s">
        <v>902</v>
      </c>
      <c r="P38" t="s">
        <v>684</v>
      </c>
      <c r="Q38" s="8" t="s">
        <v>910</v>
      </c>
      <c r="R38" t="s">
        <v>675</v>
      </c>
      <c r="S38" t="s">
        <v>675</v>
      </c>
      <c r="T38" t="s">
        <v>675</v>
      </c>
    </row>
    <row r="39" spans="1:20">
      <c r="A39" t="s">
        <v>911</v>
      </c>
      <c r="B39" s="8" t="s">
        <v>912</v>
      </c>
      <c r="C39" t="s">
        <v>663</v>
      </c>
      <c r="D39" t="s">
        <v>664</v>
      </c>
      <c r="E39" t="s">
        <v>704</v>
      </c>
      <c r="F39" t="s">
        <v>913</v>
      </c>
      <c r="G39" t="s">
        <v>914</v>
      </c>
      <c r="H39" t="s">
        <v>915</v>
      </c>
      <c r="I39" t="s">
        <v>916</v>
      </c>
      <c r="J39" t="s">
        <v>698</v>
      </c>
      <c r="K39" t="s">
        <v>917</v>
      </c>
      <c r="L39" t="s">
        <v>671</v>
      </c>
      <c r="M39" s="8" t="s">
        <v>823</v>
      </c>
      <c r="N39" t="s">
        <v>918</v>
      </c>
      <c r="O39" t="s">
        <v>769</v>
      </c>
      <c r="P39" t="s">
        <v>684</v>
      </c>
      <c r="Q39" s="8" t="s">
        <v>919</v>
      </c>
      <c r="R39" t="s">
        <v>675</v>
      </c>
      <c r="S39" t="s">
        <v>675</v>
      </c>
      <c r="T39" t="s">
        <v>675</v>
      </c>
    </row>
    <row r="40" spans="1:20">
      <c r="A40" t="s">
        <v>920</v>
      </c>
      <c r="B40" s="8" t="s">
        <v>921</v>
      </c>
      <c r="C40" t="s">
        <v>663</v>
      </c>
      <c r="D40" t="s">
        <v>922</v>
      </c>
      <c r="E40" t="s">
        <v>704</v>
      </c>
      <c r="F40" t="s">
        <v>923</v>
      </c>
      <c r="G40" t="s">
        <v>924</v>
      </c>
      <c r="H40" t="s">
        <v>675</v>
      </c>
      <c r="I40" t="s">
        <v>925</v>
      </c>
      <c r="J40" t="s">
        <v>698</v>
      </c>
      <c r="K40" t="s">
        <v>926</v>
      </c>
      <c r="L40" t="s">
        <v>682</v>
      </c>
      <c r="M40" s="8" t="s">
        <v>823</v>
      </c>
      <c r="N40" t="s">
        <v>927</v>
      </c>
      <c r="O40" t="s">
        <v>683</v>
      </c>
      <c r="P40" t="s">
        <v>684</v>
      </c>
      <c r="Q40" s="8" t="s">
        <v>928</v>
      </c>
      <c r="R40" t="s">
        <v>675</v>
      </c>
      <c r="S40" t="s">
        <v>675</v>
      </c>
      <c r="T40" t="s">
        <v>675</v>
      </c>
    </row>
    <row r="41" spans="1:20">
      <c r="A41" t="s">
        <v>929</v>
      </c>
      <c r="B41" s="8" t="s">
        <v>926</v>
      </c>
      <c r="C41" t="s">
        <v>663</v>
      </c>
      <c r="D41" t="s">
        <v>663</v>
      </c>
      <c r="E41" t="s">
        <v>665</v>
      </c>
      <c r="F41" t="s">
        <v>930</v>
      </c>
      <c r="G41" t="s">
        <v>931</v>
      </c>
      <c r="H41" t="s">
        <v>675</v>
      </c>
      <c r="I41" t="s">
        <v>932</v>
      </c>
      <c r="J41" t="s">
        <v>669</v>
      </c>
      <c r="K41" t="s">
        <v>926</v>
      </c>
      <c r="L41" t="s">
        <v>682</v>
      </c>
      <c r="M41" s="8" t="s">
        <v>823</v>
      </c>
      <c r="N41" t="s">
        <v>933</v>
      </c>
      <c r="O41" t="s">
        <v>825</v>
      </c>
      <c r="P41" t="s">
        <v>760</v>
      </c>
      <c r="Q41" s="8" t="s">
        <v>934</v>
      </c>
      <c r="R41" t="s">
        <v>675</v>
      </c>
      <c r="S41" t="s">
        <v>675</v>
      </c>
      <c r="T41" t="s">
        <v>675</v>
      </c>
    </row>
    <row r="42" spans="1:20">
      <c r="A42" t="s">
        <v>935</v>
      </c>
      <c r="B42" s="8" t="s">
        <v>936</v>
      </c>
      <c r="C42" t="s">
        <v>663</v>
      </c>
      <c r="D42" t="s">
        <v>663</v>
      </c>
      <c r="E42" t="s">
        <v>704</v>
      </c>
      <c r="F42" t="s">
        <v>743</v>
      </c>
      <c r="G42" t="s">
        <v>410</v>
      </c>
      <c r="H42" t="s">
        <v>410</v>
      </c>
      <c r="I42" t="s">
        <v>937</v>
      </c>
      <c r="J42" t="s">
        <v>681</v>
      </c>
      <c r="K42" t="s">
        <v>675</v>
      </c>
      <c r="L42" t="s">
        <v>682</v>
      </c>
      <c r="M42" s="8" t="s">
        <v>675</v>
      </c>
      <c r="N42" t="s">
        <v>682</v>
      </c>
      <c r="O42" t="s">
        <v>711</v>
      </c>
      <c r="P42" t="s">
        <v>760</v>
      </c>
      <c r="Q42" s="8" t="s">
        <v>938</v>
      </c>
      <c r="R42" t="s">
        <v>675</v>
      </c>
      <c r="S42" t="s">
        <v>675</v>
      </c>
      <c r="T42" t="s">
        <v>675</v>
      </c>
    </row>
    <row r="43" spans="1:20">
      <c r="A43" t="s">
        <v>939</v>
      </c>
      <c r="B43" s="8" t="s">
        <v>940</v>
      </c>
      <c r="C43" t="s">
        <v>663</v>
      </c>
      <c r="D43" t="s">
        <v>663</v>
      </c>
      <c r="E43" t="s">
        <v>704</v>
      </c>
      <c r="F43" t="s">
        <v>941</v>
      </c>
      <c r="G43" t="s">
        <v>942</v>
      </c>
      <c r="H43" t="s">
        <v>675</v>
      </c>
      <c r="I43" t="s">
        <v>943</v>
      </c>
      <c r="J43" t="s">
        <v>681</v>
      </c>
      <c r="K43" t="s">
        <v>675</v>
      </c>
      <c r="L43" t="s">
        <v>682</v>
      </c>
      <c r="M43" s="8" t="s">
        <v>675</v>
      </c>
      <c r="N43" t="s">
        <v>682</v>
      </c>
      <c r="O43" t="s">
        <v>711</v>
      </c>
      <c r="P43" t="s">
        <v>684</v>
      </c>
      <c r="Q43" s="8" t="s">
        <v>944</v>
      </c>
      <c r="R43" t="s">
        <v>675</v>
      </c>
      <c r="S43" t="s">
        <v>675</v>
      </c>
      <c r="T43" t="s">
        <v>675</v>
      </c>
    </row>
    <row r="44" spans="1:20">
      <c r="A44" t="s">
        <v>945</v>
      </c>
      <c r="B44" s="8" t="s">
        <v>940</v>
      </c>
      <c r="C44" t="s">
        <v>663</v>
      </c>
      <c r="D44" t="s">
        <v>664</v>
      </c>
      <c r="E44" t="s">
        <v>665</v>
      </c>
      <c r="F44" t="s">
        <v>946</v>
      </c>
      <c r="G44" t="s">
        <v>947</v>
      </c>
      <c r="H44" t="s">
        <v>947</v>
      </c>
      <c r="I44" t="s">
        <v>948</v>
      </c>
      <c r="J44" t="s">
        <v>698</v>
      </c>
      <c r="K44" t="s">
        <v>940</v>
      </c>
      <c r="L44" t="s">
        <v>671</v>
      </c>
      <c r="M44" s="8" t="s">
        <v>949</v>
      </c>
      <c r="N44" t="s">
        <v>950</v>
      </c>
      <c r="O44" t="s">
        <v>701</v>
      </c>
      <c r="P44" t="s">
        <v>684</v>
      </c>
      <c r="Q44" s="8" t="s">
        <v>951</v>
      </c>
      <c r="R44" t="s">
        <v>675</v>
      </c>
      <c r="S44" t="s">
        <v>675</v>
      </c>
      <c r="T44" t="s">
        <v>675</v>
      </c>
    </row>
    <row r="45" spans="1:20">
      <c r="A45" t="s">
        <v>952</v>
      </c>
      <c r="B45" s="8" t="s">
        <v>953</v>
      </c>
      <c r="C45" t="s">
        <v>663</v>
      </c>
      <c r="D45" t="s">
        <v>663</v>
      </c>
      <c r="E45" t="s">
        <v>704</v>
      </c>
      <c r="F45" t="s">
        <v>906</v>
      </c>
      <c r="G45" t="s">
        <v>907</v>
      </c>
      <c r="H45" t="s">
        <v>907</v>
      </c>
      <c r="I45" t="s">
        <v>954</v>
      </c>
      <c r="J45" t="s">
        <v>698</v>
      </c>
      <c r="K45" t="s">
        <v>955</v>
      </c>
      <c r="L45" t="s">
        <v>682</v>
      </c>
      <c r="M45" s="8" t="s">
        <v>949</v>
      </c>
      <c r="N45" t="s">
        <v>956</v>
      </c>
      <c r="O45" t="s">
        <v>711</v>
      </c>
      <c r="P45" t="s">
        <v>684</v>
      </c>
      <c r="Q45" s="8" t="s">
        <v>957</v>
      </c>
      <c r="R45" t="s">
        <v>675</v>
      </c>
      <c r="S45" t="s">
        <v>675</v>
      </c>
      <c r="T45" t="s">
        <v>675</v>
      </c>
    </row>
    <row r="46" spans="1:20">
      <c r="A46" t="s">
        <v>958</v>
      </c>
      <c r="B46" s="8" t="s">
        <v>959</v>
      </c>
      <c r="C46" t="s">
        <v>663</v>
      </c>
      <c r="D46" t="s">
        <v>664</v>
      </c>
      <c r="E46" t="s">
        <v>665</v>
      </c>
      <c r="F46" t="s">
        <v>829</v>
      </c>
      <c r="G46" t="s">
        <v>24</v>
      </c>
      <c r="H46" t="s">
        <v>24</v>
      </c>
      <c r="I46" t="s">
        <v>960</v>
      </c>
      <c r="J46" t="s">
        <v>698</v>
      </c>
      <c r="K46" t="s">
        <v>959</v>
      </c>
      <c r="L46" t="s">
        <v>671</v>
      </c>
      <c r="M46" s="8" t="s">
        <v>949</v>
      </c>
      <c r="N46" t="s">
        <v>961</v>
      </c>
      <c r="O46" t="s">
        <v>769</v>
      </c>
      <c r="P46" t="s">
        <v>684</v>
      </c>
      <c r="Q46" s="8" t="s">
        <v>962</v>
      </c>
      <c r="R46" t="s">
        <v>675</v>
      </c>
      <c r="S46" t="s">
        <v>675</v>
      </c>
      <c r="T46" t="s">
        <v>675</v>
      </c>
    </row>
    <row r="47" spans="1:20">
      <c r="A47" t="s">
        <v>963</v>
      </c>
      <c r="B47" s="8" t="s">
        <v>964</v>
      </c>
      <c r="C47" t="s">
        <v>663</v>
      </c>
      <c r="D47" t="s">
        <v>663</v>
      </c>
      <c r="E47" t="s">
        <v>665</v>
      </c>
      <c r="F47" t="s">
        <v>965</v>
      </c>
      <c r="G47" t="s">
        <v>225</v>
      </c>
      <c r="H47" t="s">
        <v>225</v>
      </c>
      <c r="I47" t="s">
        <v>966</v>
      </c>
      <c r="J47" t="s">
        <v>669</v>
      </c>
      <c r="K47" t="s">
        <v>964</v>
      </c>
      <c r="L47" t="s">
        <v>682</v>
      </c>
      <c r="M47" s="8" t="s">
        <v>949</v>
      </c>
      <c r="N47" t="s">
        <v>967</v>
      </c>
      <c r="O47" t="s">
        <v>701</v>
      </c>
      <c r="P47" t="s">
        <v>684</v>
      </c>
      <c r="Q47" s="8" t="s">
        <v>968</v>
      </c>
      <c r="R47" t="s">
        <v>675</v>
      </c>
      <c r="S47" t="s">
        <v>675</v>
      </c>
      <c r="T47" t="s">
        <v>675</v>
      </c>
    </row>
    <row r="48" spans="1:20">
      <c r="A48" t="s">
        <v>969</v>
      </c>
      <c r="B48" s="8" t="s">
        <v>970</v>
      </c>
      <c r="C48" t="s">
        <v>663</v>
      </c>
      <c r="D48" t="s">
        <v>664</v>
      </c>
      <c r="E48" t="s">
        <v>704</v>
      </c>
      <c r="F48" t="s">
        <v>971</v>
      </c>
      <c r="G48" t="s">
        <v>375</v>
      </c>
      <c r="H48" t="s">
        <v>675</v>
      </c>
      <c r="I48" t="s">
        <v>972</v>
      </c>
      <c r="J48" t="s">
        <v>973</v>
      </c>
      <c r="K48" t="s">
        <v>974</v>
      </c>
      <c r="L48" t="s">
        <v>671</v>
      </c>
      <c r="M48" s="8" t="s">
        <v>949</v>
      </c>
      <c r="N48" t="s">
        <v>975</v>
      </c>
      <c r="O48" t="s">
        <v>902</v>
      </c>
      <c r="P48" t="s">
        <v>684</v>
      </c>
      <c r="Q48" s="8" t="s">
        <v>976</v>
      </c>
      <c r="R48" t="s">
        <v>675</v>
      </c>
      <c r="S48" t="s">
        <v>675</v>
      </c>
      <c r="T48" t="s">
        <v>675</v>
      </c>
    </row>
    <row r="49" spans="1:20">
      <c r="A49" t="s">
        <v>977</v>
      </c>
      <c r="B49" s="8" t="s">
        <v>978</v>
      </c>
      <c r="C49" t="s">
        <v>663</v>
      </c>
      <c r="D49" t="s">
        <v>664</v>
      </c>
      <c r="E49" t="s">
        <v>665</v>
      </c>
      <c r="F49" t="s">
        <v>979</v>
      </c>
      <c r="G49" t="s">
        <v>980</v>
      </c>
      <c r="H49" t="s">
        <v>675</v>
      </c>
      <c r="I49" t="s">
        <v>981</v>
      </c>
      <c r="J49" t="s">
        <v>669</v>
      </c>
      <c r="K49" t="s">
        <v>978</v>
      </c>
      <c r="L49" t="s">
        <v>671</v>
      </c>
      <c r="M49" s="8" t="s">
        <v>949</v>
      </c>
      <c r="N49" t="s">
        <v>982</v>
      </c>
      <c r="O49" t="s">
        <v>701</v>
      </c>
      <c r="P49" t="s">
        <v>684</v>
      </c>
      <c r="Q49" s="8" t="s">
        <v>983</v>
      </c>
      <c r="R49" t="s">
        <v>675</v>
      </c>
      <c r="S49" t="s">
        <v>675</v>
      </c>
      <c r="T49" t="s">
        <v>675</v>
      </c>
    </row>
    <row r="50" spans="1:20">
      <c r="A50" t="s">
        <v>984</v>
      </c>
      <c r="B50" s="8" t="s">
        <v>978</v>
      </c>
      <c r="C50" t="s">
        <v>663</v>
      </c>
      <c r="D50" t="s">
        <v>664</v>
      </c>
      <c r="E50" t="s">
        <v>665</v>
      </c>
      <c r="F50" t="s">
        <v>985</v>
      </c>
      <c r="G50" t="s">
        <v>986</v>
      </c>
      <c r="H50" t="s">
        <v>675</v>
      </c>
      <c r="I50" t="s">
        <v>981</v>
      </c>
      <c r="J50" t="s">
        <v>669</v>
      </c>
      <c r="K50" t="s">
        <v>978</v>
      </c>
      <c r="L50" t="s">
        <v>671</v>
      </c>
      <c r="M50" s="8" t="s">
        <v>949</v>
      </c>
      <c r="N50" t="s">
        <v>987</v>
      </c>
      <c r="O50" t="s">
        <v>701</v>
      </c>
      <c r="P50" t="s">
        <v>684</v>
      </c>
      <c r="Q50" s="8" t="s">
        <v>988</v>
      </c>
      <c r="R50" t="s">
        <v>675</v>
      </c>
      <c r="S50" t="s">
        <v>675</v>
      </c>
      <c r="T50" t="s">
        <v>675</v>
      </c>
    </row>
    <row r="51" spans="1:20">
      <c r="A51" t="s">
        <v>989</v>
      </c>
      <c r="B51" s="8" t="s">
        <v>990</v>
      </c>
      <c r="C51" t="s">
        <v>663</v>
      </c>
      <c r="D51" t="s">
        <v>663</v>
      </c>
      <c r="E51" t="s">
        <v>763</v>
      </c>
      <c r="F51" t="s">
        <v>884</v>
      </c>
      <c r="G51" t="s">
        <v>885</v>
      </c>
      <c r="H51" t="s">
        <v>222</v>
      </c>
      <c r="I51" t="s">
        <v>991</v>
      </c>
      <c r="J51" t="s">
        <v>698</v>
      </c>
      <c r="K51" t="s">
        <v>990</v>
      </c>
      <c r="L51" t="s">
        <v>682</v>
      </c>
      <c r="M51" s="8" t="s">
        <v>949</v>
      </c>
      <c r="N51" t="s">
        <v>992</v>
      </c>
      <c r="O51" t="s">
        <v>825</v>
      </c>
      <c r="P51" t="s">
        <v>760</v>
      </c>
      <c r="Q51" s="8" t="s">
        <v>993</v>
      </c>
      <c r="R51" t="s">
        <v>675</v>
      </c>
      <c r="S51" t="s">
        <v>675</v>
      </c>
      <c r="T51" t="s">
        <v>675</v>
      </c>
    </row>
    <row r="52" spans="1:20">
      <c r="A52" t="s">
        <v>994</v>
      </c>
      <c r="B52" s="8" t="s">
        <v>995</v>
      </c>
      <c r="C52" t="s">
        <v>663</v>
      </c>
      <c r="D52" t="s">
        <v>663</v>
      </c>
      <c r="E52" t="s">
        <v>665</v>
      </c>
      <c r="F52" t="s">
        <v>996</v>
      </c>
      <c r="G52" t="s">
        <v>997</v>
      </c>
      <c r="H52" t="s">
        <v>997</v>
      </c>
      <c r="I52" t="s">
        <v>998</v>
      </c>
      <c r="J52" t="s">
        <v>681</v>
      </c>
      <c r="K52" t="s">
        <v>675</v>
      </c>
      <c r="L52" t="s">
        <v>682</v>
      </c>
      <c r="M52" s="8" t="s">
        <v>675</v>
      </c>
      <c r="N52" t="s">
        <v>682</v>
      </c>
      <c r="O52" t="s">
        <v>902</v>
      </c>
      <c r="P52" t="s">
        <v>760</v>
      </c>
      <c r="Q52" s="8" t="s">
        <v>999</v>
      </c>
      <c r="R52" t="s">
        <v>675</v>
      </c>
      <c r="S52" t="s">
        <v>675</v>
      </c>
      <c r="T52" t="s">
        <v>675</v>
      </c>
    </row>
    <row r="53" spans="1:20">
      <c r="A53" t="s">
        <v>1000</v>
      </c>
      <c r="B53" s="8" t="s">
        <v>1001</v>
      </c>
      <c r="C53" t="s">
        <v>663</v>
      </c>
      <c r="D53" t="s">
        <v>664</v>
      </c>
      <c r="E53" t="s">
        <v>704</v>
      </c>
      <c r="F53" t="s">
        <v>1002</v>
      </c>
      <c r="G53" t="s">
        <v>178</v>
      </c>
      <c r="H53" t="s">
        <v>675</v>
      </c>
      <c r="I53" t="s">
        <v>1003</v>
      </c>
      <c r="J53" t="s">
        <v>681</v>
      </c>
      <c r="K53" t="s">
        <v>675</v>
      </c>
      <c r="L53" t="s">
        <v>682</v>
      </c>
      <c r="M53" s="8" t="s">
        <v>675</v>
      </c>
      <c r="N53" t="s">
        <v>682</v>
      </c>
      <c r="O53" t="s">
        <v>701</v>
      </c>
      <c r="P53" t="s">
        <v>760</v>
      </c>
      <c r="Q53" s="8" t="s">
        <v>1004</v>
      </c>
      <c r="R53" t="s">
        <v>675</v>
      </c>
      <c r="S53" t="s">
        <v>675</v>
      </c>
      <c r="T53" t="s">
        <v>675</v>
      </c>
    </row>
    <row r="54" spans="1:20">
      <c r="A54" t="s">
        <v>1005</v>
      </c>
      <c r="B54" s="8" t="s">
        <v>1006</v>
      </c>
      <c r="C54" t="s">
        <v>663</v>
      </c>
      <c r="D54" t="s">
        <v>922</v>
      </c>
      <c r="E54" t="s">
        <v>665</v>
      </c>
      <c r="F54" t="s">
        <v>1007</v>
      </c>
      <c r="G54" t="s">
        <v>527</v>
      </c>
      <c r="H54" t="s">
        <v>675</v>
      </c>
      <c r="I54" t="s">
        <v>1008</v>
      </c>
      <c r="J54" t="s">
        <v>681</v>
      </c>
      <c r="K54" t="s">
        <v>675</v>
      </c>
      <c r="L54" t="s">
        <v>682</v>
      </c>
      <c r="M54" s="8" t="s">
        <v>675</v>
      </c>
      <c r="N54" t="s">
        <v>682</v>
      </c>
      <c r="O54" t="s">
        <v>902</v>
      </c>
      <c r="P54" t="s">
        <v>760</v>
      </c>
      <c r="Q54" s="8" t="s">
        <v>1009</v>
      </c>
      <c r="R54" t="s">
        <v>675</v>
      </c>
      <c r="S54" t="s">
        <v>675</v>
      </c>
      <c r="T54" t="s">
        <v>675</v>
      </c>
    </row>
    <row r="55" spans="1:20">
      <c r="A55" t="s">
        <v>1010</v>
      </c>
      <c r="B55" s="8" t="s">
        <v>1006</v>
      </c>
      <c r="C55" t="s">
        <v>663</v>
      </c>
      <c r="D55" t="s">
        <v>663</v>
      </c>
      <c r="E55" t="s">
        <v>704</v>
      </c>
      <c r="F55" t="s">
        <v>884</v>
      </c>
      <c r="G55" t="s">
        <v>885</v>
      </c>
      <c r="H55" t="s">
        <v>1011</v>
      </c>
      <c r="I55" t="s">
        <v>1012</v>
      </c>
      <c r="J55" t="s">
        <v>698</v>
      </c>
      <c r="K55" t="s">
        <v>1013</v>
      </c>
      <c r="L55" t="s">
        <v>682</v>
      </c>
      <c r="M55" s="8" t="s">
        <v>1014</v>
      </c>
      <c r="N55" t="s">
        <v>1015</v>
      </c>
      <c r="O55" t="s">
        <v>711</v>
      </c>
      <c r="P55" t="s">
        <v>760</v>
      </c>
      <c r="Q55" s="8" t="s">
        <v>1016</v>
      </c>
      <c r="R55" t="s">
        <v>675</v>
      </c>
      <c r="S55" t="s">
        <v>675</v>
      </c>
      <c r="T55" t="s">
        <v>675</v>
      </c>
    </row>
    <row r="56" spans="1:20">
      <c r="A56" t="s">
        <v>1017</v>
      </c>
      <c r="B56" s="8" t="s">
        <v>1013</v>
      </c>
      <c r="C56" t="s">
        <v>663</v>
      </c>
      <c r="D56" t="s">
        <v>663</v>
      </c>
      <c r="E56" t="s">
        <v>704</v>
      </c>
      <c r="F56" t="s">
        <v>1007</v>
      </c>
      <c r="G56" t="s">
        <v>527</v>
      </c>
      <c r="H56" t="s">
        <v>527</v>
      </c>
      <c r="I56" t="s">
        <v>1018</v>
      </c>
      <c r="J56" t="s">
        <v>681</v>
      </c>
      <c r="K56" t="s">
        <v>675</v>
      </c>
      <c r="L56" t="s">
        <v>682</v>
      </c>
      <c r="M56" s="8" t="s">
        <v>675</v>
      </c>
      <c r="N56" t="s">
        <v>682</v>
      </c>
      <c r="O56" t="s">
        <v>1019</v>
      </c>
      <c r="P56" t="s">
        <v>760</v>
      </c>
      <c r="Q56" s="8" t="s">
        <v>1020</v>
      </c>
      <c r="R56" t="s">
        <v>675</v>
      </c>
      <c r="S56" t="s">
        <v>675</v>
      </c>
      <c r="T56" t="s">
        <v>675</v>
      </c>
    </row>
    <row r="57" spans="1:20">
      <c r="A57" t="s">
        <v>1021</v>
      </c>
      <c r="B57" s="8" t="s">
        <v>1022</v>
      </c>
      <c r="C57" t="s">
        <v>663</v>
      </c>
      <c r="D57" t="s">
        <v>663</v>
      </c>
      <c r="E57" t="s">
        <v>704</v>
      </c>
      <c r="F57" t="s">
        <v>1023</v>
      </c>
      <c r="G57" t="s">
        <v>1024</v>
      </c>
      <c r="H57" t="s">
        <v>675</v>
      </c>
      <c r="I57" t="s">
        <v>1025</v>
      </c>
      <c r="J57" t="s">
        <v>681</v>
      </c>
      <c r="K57" t="s">
        <v>675</v>
      </c>
      <c r="L57" t="s">
        <v>682</v>
      </c>
      <c r="M57" s="8" t="s">
        <v>675</v>
      </c>
      <c r="N57" t="s">
        <v>682</v>
      </c>
      <c r="O57" t="s">
        <v>1026</v>
      </c>
      <c r="P57" t="s">
        <v>760</v>
      </c>
      <c r="Q57" s="8" t="s">
        <v>1027</v>
      </c>
      <c r="R57" t="s">
        <v>675</v>
      </c>
      <c r="S57" t="s">
        <v>675</v>
      </c>
      <c r="T57" t="s">
        <v>675</v>
      </c>
    </row>
    <row r="58" spans="1:20">
      <c r="A58" t="s">
        <v>1028</v>
      </c>
      <c r="B58" s="8" t="s">
        <v>1029</v>
      </c>
      <c r="C58" t="s">
        <v>663</v>
      </c>
      <c r="D58" t="s">
        <v>663</v>
      </c>
      <c r="E58" t="s">
        <v>704</v>
      </c>
      <c r="F58" t="s">
        <v>1030</v>
      </c>
      <c r="G58" t="s">
        <v>27</v>
      </c>
      <c r="H58" t="s">
        <v>675</v>
      </c>
      <c r="I58" t="s">
        <v>1031</v>
      </c>
      <c r="J58" t="s">
        <v>681</v>
      </c>
      <c r="K58" t="s">
        <v>675</v>
      </c>
      <c r="L58" t="s">
        <v>682</v>
      </c>
      <c r="M58" s="8" t="s">
        <v>675</v>
      </c>
      <c r="N58" t="s">
        <v>682</v>
      </c>
      <c r="O58" t="s">
        <v>1026</v>
      </c>
      <c r="P58" t="s">
        <v>760</v>
      </c>
      <c r="Q58" s="8" t="s">
        <v>1032</v>
      </c>
      <c r="R58" t="s">
        <v>675</v>
      </c>
      <c r="S58" t="s">
        <v>675</v>
      </c>
      <c r="T58" t="s">
        <v>675</v>
      </c>
    </row>
    <row r="59" spans="1:20">
      <c r="A59" t="s">
        <v>1033</v>
      </c>
      <c r="B59" s="8" t="s">
        <v>1034</v>
      </c>
      <c r="C59" t="s">
        <v>663</v>
      </c>
      <c r="D59" t="s">
        <v>663</v>
      </c>
      <c r="E59" t="s">
        <v>763</v>
      </c>
      <c r="F59" t="s">
        <v>1035</v>
      </c>
      <c r="G59" t="s">
        <v>1036</v>
      </c>
      <c r="H59" t="s">
        <v>1036</v>
      </c>
      <c r="I59" t="s">
        <v>1037</v>
      </c>
      <c r="J59" t="s">
        <v>698</v>
      </c>
      <c r="K59" t="s">
        <v>1038</v>
      </c>
      <c r="L59" t="s">
        <v>682</v>
      </c>
      <c r="M59" s="8" t="s">
        <v>1038</v>
      </c>
      <c r="N59" t="s">
        <v>682</v>
      </c>
      <c r="O59" t="s">
        <v>825</v>
      </c>
      <c r="P59" t="s">
        <v>760</v>
      </c>
      <c r="Q59" s="8" t="s">
        <v>1039</v>
      </c>
      <c r="R59" t="s">
        <v>675</v>
      </c>
      <c r="S59" t="s">
        <v>675</v>
      </c>
      <c r="T59" t="s">
        <v>675</v>
      </c>
    </row>
    <row r="60" spans="1:20">
      <c r="A60" t="s">
        <v>1040</v>
      </c>
      <c r="B60" s="8" t="s">
        <v>1034</v>
      </c>
      <c r="C60" t="s">
        <v>663</v>
      </c>
      <c r="D60" t="s">
        <v>663</v>
      </c>
      <c r="E60" t="s">
        <v>763</v>
      </c>
      <c r="F60" t="s">
        <v>1041</v>
      </c>
      <c r="G60" t="s">
        <v>1042</v>
      </c>
      <c r="H60" t="s">
        <v>1042</v>
      </c>
      <c r="I60" t="s">
        <v>1043</v>
      </c>
      <c r="J60" t="s">
        <v>698</v>
      </c>
      <c r="K60" t="s">
        <v>1034</v>
      </c>
      <c r="L60" t="s">
        <v>682</v>
      </c>
      <c r="M60" s="8" t="s">
        <v>1044</v>
      </c>
      <c r="N60" t="s">
        <v>1045</v>
      </c>
      <c r="O60" t="s">
        <v>825</v>
      </c>
      <c r="P60" t="s">
        <v>760</v>
      </c>
      <c r="Q60" s="8" t="s">
        <v>1046</v>
      </c>
      <c r="R60" t="s">
        <v>675</v>
      </c>
      <c r="S60" t="s">
        <v>675</v>
      </c>
      <c r="T60" t="s">
        <v>675</v>
      </c>
    </row>
    <row r="61" spans="1:20">
      <c r="A61" t="s">
        <v>1047</v>
      </c>
      <c r="B61" s="8" t="s">
        <v>1048</v>
      </c>
      <c r="C61" t="s">
        <v>663</v>
      </c>
      <c r="D61" t="s">
        <v>663</v>
      </c>
      <c r="E61" t="s">
        <v>665</v>
      </c>
      <c r="F61" t="s">
        <v>1049</v>
      </c>
      <c r="G61" t="s">
        <v>1050</v>
      </c>
      <c r="H61" t="s">
        <v>675</v>
      </c>
      <c r="I61" t="s">
        <v>1051</v>
      </c>
      <c r="J61" t="s">
        <v>698</v>
      </c>
      <c r="K61" t="s">
        <v>1048</v>
      </c>
      <c r="L61" t="s">
        <v>682</v>
      </c>
      <c r="M61" s="8" t="s">
        <v>1052</v>
      </c>
      <c r="N61" t="s">
        <v>1053</v>
      </c>
      <c r="O61" t="s">
        <v>701</v>
      </c>
      <c r="P61" t="s">
        <v>684</v>
      </c>
      <c r="Q61" s="8" t="s">
        <v>1054</v>
      </c>
      <c r="R61" t="s">
        <v>675</v>
      </c>
      <c r="S61" t="s">
        <v>675</v>
      </c>
      <c r="T61" t="s">
        <v>675</v>
      </c>
    </row>
    <row r="62" spans="1:20">
      <c r="A62" t="s">
        <v>1055</v>
      </c>
      <c r="B62" s="8" t="s">
        <v>1048</v>
      </c>
      <c r="C62" t="s">
        <v>663</v>
      </c>
      <c r="D62" t="s">
        <v>663</v>
      </c>
      <c r="E62" t="s">
        <v>704</v>
      </c>
      <c r="F62" t="s">
        <v>1056</v>
      </c>
      <c r="G62" t="s">
        <v>1057</v>
      </c>
      <c r="H62" t="s">
        <v>1057</v>
      </c>
      <c r="I62" t="s">
        <v>1058</v>
      </c>
      <c r="J62" t="s">
        <v>698</v>
      </c>
      <c r="K62" t="s">
        <v>1059</v>
      </c>
      <c r="L62" t="s">
        <v>682</v>
      </c>
      <c r="M62" s="8" t="s">
        <v>1044</v>
      </c>
      <c r="N62" t="s">
        <v>1060</v>
      </c>
      <c r="O62" t="s">
        <v>711</v>
      </c>
      <c r="P62" t="s">
        <v>760</v>
      </c>
      <c r="Q62" s="8" t="s">
        <v>1061</v>
      </c>
      <c r="R62" t="s">
        <v>675</v>
      </c>
      <c r="S62" t="s">
        <v>675</v>
      </c>
      <c r="T62" t="s">
        <v>675</v>
      </c>
    </row>
    <row r="63" spans="1:20">
      <c r="A63" t="s">
        <v>1062</v>
      </c>
      <c r="B63" s="8" t="s">
        <v>1059</v>
      </c>
      <c r="C63" t="s">
        <v>663</v>
      </c>
      <c r="D63" t="s">
        <v>663</v>
      </c>
      <c r="E63" t="s">
        <v>665</v>
      </c>
      <c r="F63" t="s">
        <v>1063</v>
      </c>
      <c r="G63" t="s">
        <v>1064</v>
      </c>
      <c r="H63" t="s">
        <v>675</v>
      </c>
      <c r="I63" t="s">
        <v>1065</v>
      </c>
      <c r="J63" t="s">
        <v>681</v>
      </c>
      <c r="K63" t="s">
        <v>675</v>
      </c>
      <c r="L63" t="s">
        <v>682</v>
      </c>
      <c r="M63" s="8" t="s">
        <v>675</v>
      </c>
      <c r="N63" t="s">
        <v>682</v>
      </c>
      <c r="O63" t="s">
        <v>683</v>
      </c>
      <c r="P63" t="s">
        <v>760</v>
      </c>
      <c r="Q63" s="8" t="s">
        <v>1066</v>
      </c>
      <c r="R63" t="s">
        <v>675</v>
      </c>
      <c r="S63" t="s">
        <v>675</v>
      </c>
      <c r="T63" t="s">
        <v>675</v>
      </c>
    </row>
    <row r="64" spans="1:20">
      <c r="A64" t="s">
        <v>1067</v>
      </c>
      <c r="B64" s="8" t="s">
        <v>1059</v>
      </c>
      <c r="C64" t="s">
        <v>663</v>
      </c>
      <c r="D64" t="s">
        <v>663</v>
      </c>
      <c r="E64" t="s">
        <v>763</v>
      </c>
      <c r="F64" t="s">
        <v>829</v>
      </c>
      <c r="G64" t="s">
        <v>24</v>
      </c>
      <c r="H64" t="s">
        <v>24</v>
      </c>
      <c r="I64" t="s">
        <v>1068</v>
      </c>
      <c r="J64" t="s">
        <v>1069</v>
      </c>
      <c r="K64" t="s">
        <v>675</v>
      </c>
      <c r="L64" t="s">
        <v>682</v>
      </c>
      <c r="M64" s="8" t="s">
        <v>675</v>
      </c>
      <c r="N64" t="s">
        <v>682</v>
      </c>
      <c r="O64" t="s">
        <v>825</v>
      </c>
      <c r="P64" t="s">
        <v>760</v>
      </c>
      <c r="Q64" s="8" t="s">
        <v>1070</v>
      </c>
      <c r="R64" t="s">
        <v>675</v>
      </c>
      <c r="S64" t="s">
        <v>675</v>
      </c>
      <c r="T64" t="s">
        <v>675</v>
      </c>
    </row>
    <row r="65" spans="1:20">
      <c r="A65" t="s">
        <v>1071</v>
      </c>
      <c r="B65" s="8" t="s">
        <v>1059</v>
      </c>
      <c r="C65" t="s">
        <v>663</v>
      </c>
      <c r="D65" t="s">
        <v>663</v>
      </c>
      <c r="E65" t="s">
        <v>763</v>
      </c>
      <c r="F65" t="s">
        <v>829</v>
      </c>
      <c r="G65" t="s">
        <v>24</v>
      </c>
      <c r="H65" t="s">
        <v>24</v>
      </c>
      <c r="I65" t="s">
        <v>1068</v>
      </c>
      <c r="J65" t="s">
        <v>681</v>
      </c>
      <c r="K65" t="s">
        <v>675</v>
      </c>
      <c r="L65" t="s">
        <v>682</v>
      </c>
      <c r="M65" s="8" t="s">
        <v>675</v>
      </c>
      <c r="N65" t="s">
        <v>682</v>
      </c>
      <c r="O65" t="s">
        <v>825</v>
      </c>
      <c r="P65" t="s">
        <v>760</v>
      </c>
      <c r="Q65" s="8" t="s">
        <v>1072</v>
      </c>
      <c r="R65" t="s">
        <v>675</v>
      </c>
      <c r="S65" t="s">
        <v>675</v>
      </c>
      <c r="T65" t="s">
        <v>675</v>
      </c>
    </row>
    <row r="66" spans="1:20">
      <c r="A66" t="s">
        <v>1073</v>
      </c>
      <c r="B66" s="8" t="s">
        <v>1074</v>
      </c>
      <c r="C66" t="s">
        <v>663</v>
      </c>
      <c r="D66" t="s">
        <v>663</v>
      </c>
      <c r="E66" t="s">
        <v>665</v>
      </c>
      <c r="F66" t="s">
        <v>1075</v>
      </c>
      <c r="G66" t="s">
        <v>1076</v>
      </c>
      <c r="H66" t="s">
        <v>675</v>
      </c>
      <c r="I66" t="s">
        <v>1077</v>
      </c>
      <c r="J66" t="s">
        <v>681</v>
      </c>
      <c r="K66" t="s">
        <v>675</v>
      </c>
      <c r="L66" t="s">
        <v>682</v>
      </c>
      <c r="M66" s="8" t="s">
        <v>675</v>
      </c>
      <c r="N66" t="s">
        <v>682</v>
      </c>
      <c r="O66" t="s">
        <v>683</v>
      </c>
      <c r="P66" t="s">
        <v>760</v>
      </c>
      <c r="Q66" s="8" t="s">
        <v>1078</v>
      </c>
      <c r="R66" t="s">
        <v>675</v>
      </c>
      <c r="S66" t="s">
        <v>675</v>
      </c>
      <c r="T66" t="s">
        <v>675</v>
      </c>
    </row>
    <row r="67" spans="1:20">
      <c r="A67" t="s">
        <v>1079</v>
      </c>
      <c r="B67" s="8" t="s">
        <v>1080</v>
      </c>
      <c r="C67" t="s">
        <v>663</v>
      </c>
      <c r="D67" t="s">
        <v>663</v>
      </c>
      <c r="E67" t="s">
        <v>665</v>
      </c>
      <c r="F67" t="s">
        <v>1081</v>
      </c>
      <c r="G67" t="s">
        <v>1082</v>
      </c>
      <c r="H67" t="s">
        <v>675</v>
      </c>
      <c r="I67" t="s">
        <v>1083</v>
      </c>
      <c r="J67" t="s">
        <v>681</v>
      </c>
      <c r="K67" t="s">
        <v>675</v>
      </c>
      <c r="L67" t="s">
        <v>682</v>
      </c>
      <c r="M67" s="8" t="s">
        <v>675</v>
      </c>
      <c r="N67" t="s">
        <v>682</v>
      </c>
      <c r="O67" t="s">
        <v>683</v>
      </c>
      <c r="P67" t="s">
        <v>760</v>
      </c>
      <c r="Q67" s="8" t="s">
        <v>1084</v>
      </c>
      <c r="R67" t="s">
        <v>675</v>
      </c>
      <c r="S67" t="s">
        <v>675</v>
      </c>
      <c r="T67" t="s">
        <v>675</v>
      </c>
    </row>
    <row r="68" spans="1:20">
      <c r="A68" t="s">
        <v>1085</v>
      </c>
      <c r="B68" s="8" t="s">
        <v>1080</v>
      </c>
      <c r="C68" t="s">
        <v>663</v>
      </c>
      <c r="D68" t="s">
        <v>663</v>
      </c>
      <c r="E68" t="s">
        <v>704</v>
      </c>
      <c r="F68" t="s">
        <v>1086</v>
      </c>
      <c r="G68" t="s">
        <v>56</v>
      </c>
      <c r="H68" t="s">
        <v>675</v>
      </c>
      <c r="I68" t="s">
        <v>1087</v>
      </c>
      <c r="J68" t="s">
        <v>1088</v>
      </c>
      <c r="K68" t="s">
        <v>675</v>
      </c>
      <c r="L68" t="s">
        <v>682</v>
      </c>
      <c r="M68" s="8" t="s">
        <v>675</v>
      </c>
      <c r="N68" t="s">
        <v>682</v>
      </c>
      <c r="O68" t="s">
        <v>1019</v>
      </c>
      <c r="P68" t="s">
        <v>760</v>
      </c>
      <c r="Q68" s="8" t="s">
        <v>1089</v>
      </c>
      <c r="R68" t="s">
        <v>675</v>
      </c>
      <c r="S68" t="s">
        <v>675</v>
      </c>
      <c r="T68" t="s">
        <v>675</v>
      </c>
    </row>
    <row r="69" spans="1:20">
      <c r="A69" t="s">
        <v>1090</v>
      </c>
      <c r="B69" s="8" t="s">
        <v>1080</v>
      </c>
      <c r="C69" t="s">
        <v>663</v>
      </c>
      <c r="D69" t="s">
        <v>663</v>
      </c>
      <c r="E69" t="s">
        <v>704</v>
      </c>
      <c r="F69" t="s">
        <v>1086</v>
      </c>
      <c r="G69" t="s">
        <v>56</v>
      </c>
      <c r="H69" t="s">
        <v>675</v>
      </c>
      <c r="I69" t="s">
        <v>1091</v>
      </c>
      <c r="J69" t="s">
        <v>698</v>
      </c>
      <c r="K69" t="s">
        <v>1092</v>
      </c>
      <c r="L69" t="s">
        <v>682</v>
      </c>
      <c r="M69" s="8" t="s">
        <v>1044</v>
      </c>
      <c r="N69" t="s">
        <v>1093</v>
      </c>
      <c r="O69" t="s">
        <v>1019</v>
      </c>
      <c r="P69" t="s">
        <v>760</v>
      </c>
      <c r="Q69" s="8" t="s">
        <v>1094</v>
      </c>
      <c r="R69" t="s">
        <v>675</v>
      </c>
      <c r="S69" t="s">
        <v>675</v>
      </c>
      <c r="T69" t="s">
        <v>675</v>
      </c>
    </row>
    <row r="70" spans="1:20">
      <c r="A70" t="s">
        <v>1095</v>
      </c>
      <c r="B70" s="8" t="s">
        <v>1096</v>
      </c>
      <c r="C70" t="s">
        <v>663</v>
      </c>
      <c r="D70" t="s">
        <v>663</v>
      </c>
      <c r="E70" t="s">
        <v>704</v>
      </c>
      <c r="F70" t="s">
        <v>1097</v>
      </c>
      <c r="G70" t="s">
        <v>510</v>
      </c>
      <c r="H70" t="s">
        <v>510</v>
      </c>
      <c r="I70" t="s">
        <v>1098</v>
      </c>
      <c r="J70" t="s">
        <v>698</v>
      </c>
      <c r="K70" t="s">
        <v>1099</v>
      </c>
      <c r="L70" t="s">
        <v>682</v>
      </c>
      <c r="M70" s="8" t="s">
        <v>1044</v>
      </c>
      <c r="N70" t="s">
        <v>1100</v>
      </c>
      <c r="O70" t="s">
        <v>711</v>
      </c>
      <c r="P70" t="s">
        <v>760</v>
      </c>
      <c r="Q70" s="8" t="s">
        <v>1101</v>
      </c>
      <c r="R70" t="s">
        <v>675</v>
      </c>
      <c r="S70" t="s">
        <v>675</v>
      </c>
      <c r="T70" t="s">
        <v>675</v>
      </c>
    </row>
    <row r="71" spans="1:20">
      <c r="A71" t="s">
        <v>1102</v>
      </c>
      <c r="B71" s="8" t="s">
        <v>1099</v>
      </c>
      <c r="C71" t="s">
        <v>663</v>
      </c>
      <c r="D71" t="s">
        <v>663</v>
      </c>
      <c r="E71" t="s">
        <v>665</v>
      </c>
      <c r="F71" t="s">
        <v>1103</v>
      </c>
      <c r="G71" t="s">
        <v>1104</v>
      </c>
      <c r="H71" t="s">
        <v>675</v>
      </c>
      <c r="I71" t="s">
        <v>1105</v>
      </c>
      <c r="J71" t="s">
        <v>669</v>
      </c>
      <c r="K71" t="s">
        <v>1099</v>
      </c>
      <c r="L71" t="s">
        <v>682</v>
      </c>
      <c r="M71" s="8" t="s">
        <v>1052</v>
      </c>
      <c r="N71" t="s">
        <v>1106</v>
      </c>
      <c r="O71" t="s">
        <v>779</v>
      </c>
      <c r="P71" t="s">
        <v>684</v>
      </c>
      <c r="Q71" s="8" t="s">
        <v>1107</v>
      </c>
      <c r="R71" t="s">
        <v>675</v>
      </c>
      <c r="S71" t="s">
        <v>675</v>
      </c>
      <c r="T71" t="s">
        <v>675</v>
      </c>
    </row>
    <row r="72" spans="1:20">
      <c r="A72" t="s">
        <v>1108</v>
      </c>
      <c r="B72" s="8" t="s">
        <v>1099</v>
      </c>
      <c r="C72" t="s">
        <v>663</v>
      </c>
      <c r="D72" t="s">
        <v>663</v>
      </c>
      <c r="E72" t="s">
        <v>704</v>
      </c>
      <c r="F72" t="s">
        <v>884</v>
      </c>
      <c r="G72" t="s">
        <v>885</v>
      </c>
      <c r="H72" t="s">
        <v>1109</v>
      </c>
      <c r="I72" t="s">
        <v>1110</v>
      </c>
      <c r="J72" t="s">
        <v>1111</v>
      </c>
      <c r="K72" t="s">
        <v>675</v>
      </c>
      <c r="L72" t="s">
        <v>682</v>
      </c>
      <c r="M72" s="8" t="s">
        <v>675</v>
      </c>
      <c r="N72" t="s">
        <v>682</v>
      </c>
      <c r="O72" t="s">
        <v>779</v>
      </c>
      <c r="P72" t="s">
        <v>760</v>
      </c>
      <c r="Q72" s="8" t="s">
        <v>1112</v>
      </c>
      <c r="R72" t="s">
        <v>675</v>
      </c>
      <c r="S72" t="s">
        <v>675</v>
      </c>
      <c r="T72" t="s">
        <v>675</v>
      </c>
    </row>
    <row r="73" spans="1:20">
      <c r="A73" t="s">
        <v>1113</v>
      </c>
      <c r="B73" s="8" t="s">
        <v>1114</v>
      </c>
      <c r="C73" t="s">
        <v>663</v>
      </c>
      <c r="D73" t="s">
        <v>664</v>
      </c>
      <c r="E73" t="s">
        <v>665</v>
      </c>
      <c r="F73" t="s">
        <v>1115</v>
      </c>
      <c r="G73" t="s">
        <v>1116</v>
      </c>
      <c r="H73" t="s">
        <v>675</v>
      </c>
      <c r="I73" t="s">
        <v>1117</v>
      </c>
      <c r="J73" t="s">
        <v>698</v>
      </c>
      <c r="K73" t="s">
        <v>1114</v>
      </c>
      <c r="L73" t="s">
        <v>671</v>
      </c>
      <c r="M73" s="8" t="s">
        <v>1052</v>
      </c>
      <c r="N73" t="s">
        <v>1118</v>
      </c>
      <c r="O73" t="s">
        <v>769</v>
      </c>
      <c r="P73" t="s">
        <v>684</v>
      </c>
      <c r="Q73" s="8" t="s">
        <v>1119</v>
      </c>
      <c r="R73" t="s">
        <v>675</v>
      </c>
      <c r="S73" t="s">
        <v>675</v>
      </c>
      <c r="T73" t="s">
        <v>675</v>
      </c>
    </row>
    <row r="74" spans="1:20">
      <c r="A74" t="s">
        <v>1120</v>
      </c>
      <c r="B74" s="8" t="s">
        <v>1121</v>
      </c>
      <c r="C74" t="s">
        <v>663</v>
      </c>
      <c r="D74" t="s">
        <v>663</v>
      </c>
      <c r="E74" t="s">
        <v>665</v>
      </c>
      <c r="F74" t="s">
        <v>1122</v>
      </c>
      <c r="G74" t="s">
        <v>133</v>
      </c>
      <c r="H74" t="s">
        <v>133</v>
      </c>
      <c r="I74" t="s">
        <v>1123</v>
      </c>
      <c r="J74" t="s">
        <v>669</v>
      </c>
      <c r="K74" t="s">
        <v>1121</v>
      </c>
      <c r="L74" t="s">
        <v>682</v>
      </c>
      <c r="M74" s="8" t="s">
        <v>1052</v>
      </c>
      <c r="N74" t="s">
        <v>1124</v>
      </c>
      <c r="O74" t="s">
        <v>683</v>
      </c>
      <c r="P74" t="s">
        <v>684</v>
      </c>
      <c r="Q74" s="8" t="s">
        <v>1125</v>
      </c>
      <c r="R74" t="s">
        <v>675</v>
      </c>
      <c r="S74" t="s">
        <v>675</v>
      </c>
      <c r="T74" t="s">
        <v>675</v>
      </c>
    </row>
    <row r="75" spans="1:20">
      <c r="A75" t="s">
        <v>1126</v>
      </c>
      <c r="B75" s="8" t="s">
        <v>1127</v>
      </c>
      <c r="C75" t="s">
        <v>663</v>
      </c>
      <c r="D75" t="s">
        <v>664</v>
      </c>
      <c r="E75" t="s">
        <v>665</v>
      </c>
      <c r="F75" t="s">
        <v>1128</v>
      </c>
      <c r="G75" t="s">
        <v>1129</v>
      </c>
      <c r="H75" t="s">
        <v>675</v>
      </c>
      <c r="I75" t="s">
        <v>1130</v>
      </c>
      <c r="J75" t="s">
        <v>669</v>
      </c>
      <c r="K75" t="s">
        <v>1127</v>
      </c>
      <c r="L75" t="s">
        <v>671</v>
      </c>
      <c r="M75" s="8" t="s">
        <v>1052</v>
      </c>
      <c r="N75" t="s">
        <v>1131</v>
      </c>
      <c r="O75" t="s">
        <v>769</v>
      </c>
      <c r="P75" t="s">
        <v>684</v>
      </c>
      <c r="Q75" s="8" t="s">
        <v>1132</v>
      </c>
      <c r="R75" t="s">
        <v>675</v>
      </c>
      <c r="S75" t="s">
        <v>675</v>
      </c>
      <c r="T75" t="s">
        <v>675</v>
      </c>
    </row>
    <row r="76" spans="1:20">
      <c r="A76" t="s">
        <v>1133</v>
      </c>
      <c r="B76" s="8" t="s">
        <v>1127</v>
      </c>
      <c r="C76" t="s">
        <v>663</v>
      </c>
      <c r="D76" t="s">
        <v>664</v>
      </c>
      <c r="E76" t="s">
        <v>665</v>
      </c>
      <c r="F76" t="s">
        <v>1134</v>
      </c>
      <c r="G76" t="s">
        <v>1135</v>
      </c>
      <c r="H76" t="s">
        <v>675</v>
      </c>
      <c r="I76" t="s">
        <v>1130</v>
      </c>
      <c r="J76" t="s">
        <v>669</v>
      </c>
      <c r="K76" t="s">
        <v>1127</v>
      </c>
      <c r="L76" t="s">
        <v>671</v>
      </c>
      <c r="M76" s="8" t="s">
        <v>1052</v>
      </c>
      <c r="N76" t="s">
        <v>1136</v>
      </c>
      <c r="O76" t="s">
        <v>769</v>
      </c>
      <c r="P76" t="s">
        <v>684</v>
      </c>
      <c r="Q76" s="8" t="s">
        <v>1137</v>
      </c>
      <c r="R76" t="s">
        <v>675</v>
      </c>
      <c r="S76" t="s">
        <v>675</v>
      </c>
      <c r="T76" t="s">
        <v>675</v>
      </c>
    </row>
    <row r="77" spans="1:20">
      <c r="A77" t="s">
        <v>1138</v>
      </c>
      <c r="B77" s="8" t="s">
        <v>1127</v>
      </c>
      <c r="C77" t="s">
        <v>663</v>
      </c>
      <c r="D77" t="s">
        <v>663</v>
      </c>
      <c r="E77" t="s">
        <v>704</v>
      </c>
      <c r="F77" t="s">
        <v>1139</v>
      </c>
      <c r="G77" t="s">
        <v>1140</v>
      </c>
      <c r="H77" t="s">
        <v>675</v>
      </c>
      <c r="I77" t="s">
        <v>1141</v>
      </c>
      <c r="J77" t="s">
        <v>698</v>
      </c>
      <c r="K77" t="s">
        <v>1142</v>
      </c>
      <c r="L77" t="s">
        <v>682</v>
      </c>
      <c r="M77" s="8" t="s">
        <v>1044</v>
      </c>
      <c r="N77" t="s">
        <v>1143</v>
      </c>
      <c r="O77" t="s">
        <v>711</v>
      </c>
      <c r="P77" t="s">
        <v>760</v>
      </c>
      <c r="Q77" s="8" t="s">
        <v>1144</v>
      </c>
      <c r="R77" t="s">
        <v>675</v>
      </c>
      <c r="S77" t="s">
        <v>675</v>
      </c>
      <c r="T77" t="s">
        <v>675</v>
      </c>
    </row>
    <row r="78" spans="1:20">
      <c r="A78" t="s">
        <v>1145</v>
      </c>
      <c r="B78" s="8" t="s">
        <v>1142</v>
      </c>
      <c r="C78" t="s">
        <v>663</v>
      </c>
      <c r="D78" t="s">
        <v>664</v>
      </c>
      <c r="E78" t="s">
        <v>665</v>
      </c>
      <c r="F78" t="s">
        <v>1146</v>
      </c>
      <c r="G78" t="s">
        <v>1147</v>
      </c>
      <c r="H78" t="s">
        <v>675</v>
      </c>
      <c r="I78" t="s">
        <v>1148</v>
      </c>
      <c r="J78" t="s">
        <v>669</v>
      </c>
      <c r="K78" t="s">
        <v>1142</v>
      </c>
      <c r="L78" t="s">
        <v>671</v>
      </c>
      <c r="M78" s="8" t="s">
        <v>1052</v>
      </c>
      <c r="N78" t="s">
        <v>1149</v>
      </c>
      <c r="O78" t="s">
        <v>759</v>
      </c>
      <c r="P78" t="s">
        <v>684</v>
      </c>
      <c r="Q78" s="8" t="s">
        <v>1150</v>
      </c>
      <c r="R78" t="s">
        <v>675</v>
      </c>
      <c r="S78" t="s">
        <v>675</v>
      </c>
      <c r="T78" t="s">
        <v>675</v>
      </c>
    </row>
    <row r="79" spans="1:20">
      <c r="A79" t="s">
        <v>1151</v>
      </c>
      <c r="B79" s="8" t="s">
        <v>1142</v>
      </c>
      <c r="C79" t="s">
        <v>663</v>
      </c>
      <c r="D79" t="s">
        <v>663</v>
      </c>
      <c r="E79" t="s">
        <v>665</v>
      </c>
      <c r="F79" t="s">
        <v>965</v>
      </c>
      <c r="G79" t="s">
        <v>225</v>
      </c>
      <c r="H79" t="s">
        <v>225</v>
      </c>
      <c r="I79" t="s">
        <v>1152</v>
      </c>
      <c r="J79" t="s">
        <v>698</v>
      </c>
      <c r="K79" t="s">
        <v>1142</v>
      </c>
      <c r="L79" t="s">
        <v>682</v>
      </c>
      <c r="M79" s="8" t="s">
        <v>1052</v>
      </c>
      <c r="N79" t="s">
        <v>1153</v>
      </c>
      <c r="O79" t="s">
        <v>683</v>
      </c>
      <c r="P79" t="s">
        <v>684</v>
      </c>
      <c r="Q79" s="8" t="s">
        <v>1154</v>
      </c>
      <c r="R79" t="s">
        <v>675</v>
      </c>
      <c r="S79" t="s">
        <v>675</v>
      </c>
      <c r="T79" t="s">
        <v>675</v>
      </c>
    </row>
    <row r="80" spans="1:20">
      <c r="A80" t="s">
        <v>1155</v>
      </c>
      <c r="B80" s="8" t="s">
        <v>1142</v>
      </c>
      <c r="C80" t="s">
        <v>663</v>
      </c>
      <c r="D80" t="s">
        <v>663</v>
      </c>
      <c r="E80" t="s">
        <v>665</v>
      </c>
      <c r="F80" t="s">
        <v>946</v>
      </c>
      <c r="G80" t="s">
        <v>947</v>
      </c>
      <c r="H80" t="s">
        <v>947</v>
      </c>
      <c r="I80" t="s">
        <v>1156</v>
      </c>
      <c r="J80" t="s">
        <v>669</v>
      </c>
      <c r="K80" t="s">
        <v>1142</v>
      </c>
      <c r="L80" t="s">
        <v>682</v>
      </c>
      <c r="M80" s="8" t="s">
        <v>1052</v>
      </c>
      <c r="N80" t="s">
        <v>1157</v>
      </c>
      <c r="O80" t="s">
        <v>683</v>
      </c>
      <c r="P80" t="s">
        <v>684</v>
      </c>
      <c r="Q80" s="8" t="s">
        <v>1158</v>
      </c>
      <c r="R80" t="s">
        <v>675</v>
      </c>
      <c r="S80" t="s">
        <v>675</v>
      </c>
      <c r="T80" t="s">
        <v>675</v>
      </c>
    </row>
    <row r="81" spans="1:20">
      <c r="A81" t="s">
        <v>1159</v>
      </c>
      <c r="B81" s="8" t="s">
        <v>1160</v>
      </c>
      <c r="C81" t="s">
        <v>663</v>
      </c>
      <c r="D81" t="s">
        <v>663</v>
      </c>
      <c r="E81" t="s">
        <v>665</v>
      </c>
      <c r="F81" t="s">
        <v>1146</v>
      </c>
      <c r="G81" t="s">
        <v>1147</v>
      </c>
      <c r="H81" t="s">
        <v>675</v>
      </c>
      <c r="I81" t="s">
        <v>1161</v>
      </c>
      <c r="J81" t="s">
        <v>669</v>
      </c>
      <c r="K81" t="s">
        <v>1160</v>
      </c>
      <c r="L81" t="s">
        <v>682</v>
      </c>
      <c r="M81" s="8" t="s">
        <v>1052</v>
      </c>
      <c r="N81" t="s">
        <v>1162</v>
      </c>
      <c r="O81" t="s">
        <v>759</v>
      </c>
      <c r="P81" t="s">
        <v>684</v>
      </c>
      <c r="Q81" s="8" t="s">
        <v>1163</v>
      </c>
      <c r="R81" t="s">
        <v>675</v>
      </c>
      <c r="S81" t="s">
        <v>675</v>
      </c>
      <c r="T81" t="s">
        <v>675</v>
      </c>
    </row>
    <row r="82" spans="1:20">
      <c r="A82" t="s">
        <v>1164</v>
      </c>
      <c r="B82" s="8" t="s">
        <v>1160</v>
      </c>
      <c r="C82" t="s">
        <v>663</v>
      </c>
      <c r="D82" t="s">
        <v>663</v>
      </c>
      <c r="E82" t="s">
        <v>665</v>
      </c>
      <c r="F82" t="s">
        <v>1165</v>
      </c>
      <c r="G82" t="s">
        <v>1166</v>
      </c>
      <c r="H82" t="s">
        <v>675</v>
      </c>
      <c r="I82" t="s">
        <v>1167</v>
      </c>
      <c r="J82" t="s">
        <v>698</v>
      </c>
      <c r="K82" t="s">
        <v>1160</v>
      </c>
      <c r="L82" t="s">
        <v>682</v>
      </c>
      <c r="M82" s="8" t="s">
        <v>1052</v>
      </c>
      <c r="N82" t="s">
        <v>1168</v>
      </c>
      <c r="O82" t="s">
        <v>701</v>
      </c>
      <c r="P82" t="s">
        <v>684</v>
      </c>
      <c r="Q82" s="8" t="s">
        <v>1169</v>
      </c>
      <c r="R82" t="s">
        <v>675</v>
      </c>
      <c r="S82" t="s">
        <v>675</v>
      </c>
      <c r="T82" t="s">
        <v>675</v>
      </c>
    </row>
    <row r="83" spans="1:20">
      <c r="A83" t="s">
        <v>1170</v>
      </c>
      <c r="B83" s="8" t="s">
        <v>1160</v>
      </c>
      <c r="C83" t="s">
        <v>663</v>
      </c>
      <c r="D83" t="s">
        <v>663</v>
      </c>
      <c r="E83" t="s">
        <v>665</v>
      </c>
      <c r="F83" t="s">
        <v>782</v>
      </c>
      <c r="G83" t="s">
        <v>12</v>
      </c>
      <c r="H83" t="s">
        <v>675</v>
      </c>
      <c r="I83" t="s">
        <v>1171</v>
      </c>
      <c r="J83" t="s">
        <v>669</v>
      </c>
      <c r="K83" t="s">
        <v>1160</v>
      </c>
      <c r="L83" t="s">
        <v>682</v>
      </c>
      <c r="M83" s="8" t="s">
        <v>1052</v>
      </c>
      <c r="N83" t="s">
        <v>1172</v>
      </c>
      <c r="O83" t="s">
        <v>779</v>
      </c>
      <c r="P83" t="s">
        <v>684</v>
      </c>
      <c r="Q83" s="8" t="s">
        <v>1173</v>
      </c>
      <c r="R83" t="s">
        <v>675</v>
      </c>
      <c r="S83" t="s">
        <v>675</v>
      </c>
      <c r="T83" t="s">
        <v>675</v>
      </c>
    </row>
    <row r="84" spans="1:20">
      <c r="A84" t="s">
        <v>1174</v>
      </c>
      <c r="B84" s="8" t="s">
        <v>1160</v>
      </c>
      <c r="C84" t="s">
        <v>663</v>
      </c>
      <c r="D84" t="s">
        <v>663</v>
      </c>
      <c r="E84" t="s">
        <v>704</v>
      </c>
      <c r="F84" t="s">
        <v>1175</v>
      </c>
      <c r="G84" t="s">
        <v>1176</v>
      </c>
      <c r="H84" t="s">
        <v>1177</v>
      </c>
      <c r="I84" t="s">
        <v>1178</v>
      </c>
      <c r="J84" t="s">
        <v>698</v>
      </c>
      <c r="K84" t="s">
        <v>1179</v>
      </c>
      <c r="L84" t="s">
        <v>682</v>
      </c>
      <c r="M84" s="8" t="s">
        <v>1044</v>
      </c>
      <c r="N84" t="s">
        <v>1180</v>
      </c>
      <c r="O84" t="s">
        <v>711</v>
      </c>
      <c r="P84" t="s">
        <v>760</v>
      </c>
      <c r="Q84" s="8" t="s">
        <v>1181</v>
      </c>
      <c r="R84" t="s">
        <v>675</v>
      </c>
      <c r="S84" t="s">
        <v>675</v>
      </c>
      <c r="T84" t="s">
        <v>675</v>
      </c>
    </row>
    <row r="85" spans="1:20">
      <c r="A85" t="s">
        <v>1182</v>
      </c>
      <c r="B85" s="8" t="s">
        <v>1183</v>
      </c>
      <c r="C85" t="s">
        <v>663</v>
      </c>
      <c r="D85" t="s">
        <v>663</v>
      </c>
      <c r="E85" t="s">
        <v>665</v>
      </c>
      <c r="F85" t="s">
        <v>1184</v>
      </c>
      <c r="G85" t="s">
        <v>1185</v>
      </c>
      <c r="H85" t="s">
        <v>675</v>
      </c>
      <c r="I85" t="s">
        <v>1186</v>
      </c>
      <c r="J85" t="s">
        <v>1187</v>
      </c>
      <c r="K85" t="s">
        <v>1183</v>
      </c>
      <c r="L85" t="s">
        <v>682</v>
      </c>
      <c r="M85" s="8" t="s">
        <v>1044</v>
      </c>
      <c r="N85" t="s">
        <v>1188</v>
      </c>
      <c r="O85" t="s">
        <v>683</v>
      </c>
      <c r="P85" t="s">
        <v>760</v>
      </c>
      <c r="Q85" s="8" t="s">
        <v>1189</v>
      </c>
      <c r="R85" t="s">
        <v>675</v>
      </c>
      <c r="S85" t="s">
        <v>675</v>
      </c>
      <c r="T85" t="s">
        <v>675</v>
      </c>
    </row>
    <row r="86" spans="1:20">
      <c r="A86" t="s">
        <v>1190</v>
      </c>
      <c r="B86" s="8" t="s">
        <v>1191</v>
      </c>
      <c r="C86" t="s">
        <v>663</v>
      </c>
      <c r="D86" t="s">
        <v>664</v>
      </c>
      <c r="E86" t="s">
        <v>665</v>
      </c>
      <c r="F86" t="s">
        <v>1192</v>
      </c>
      <c r="G86" t="s">
        <v>1193</v>
      </c>
      <c r="H86" t="s">
        <v>675</v>
      </c>
      <c r="I86" t="s">
        <v>1194</v>
      </c>
      <c r="J86" t="s">
        <v>669</v>
      </c>
      <c r="K86" t="s">
        <v>1191</v>
      </c>
      <c r="L86" t="s">
        <v>671</v>
      </c>
      <c r="M86" s="8" t="s">
        <v>1052</v>
      </c>
      <c r="N86" t="s">
        <v>1195</v>
      </c>
      <c r="O86" t="s">
        <v>701</v>
      </c>
      <c r="P86" t="s">
        <v>684</v>
      </c>
      <c r="Q86" s="8" t="s">
        <v>1196</v>
      </c>
      <c r="R86" t="s">
        <v>675</v>
      </c>
      <c r="S86" t="s">
        <v>675</v>
      </c>
      <c r="T86" t="s">
        <v>675</v>
      </c>
    </row>
    <row r="87" spans="1:20">
      <c r="A87" t="s">
        <v>1197</v>
      </c>
      <c r="B87" s="8" t="s">
        <v>1198</v>
      </c>
      <c r="C87" t="s">
        <v>663</v>
      </c>
      <c r="D87" t="s">
        <v>664</v>
      </c>
      <c r="E87" t="s">
        <v>665</v>
      </c>
      <c r="F87" t="s">
        <v>1199</v>
      </c>
      <c r="G87" t="s">
        <v>16</v>
      </c>
      <c r="H87" t="s">
        <v>675</v>
      </c>
      <c r="I87" t="s">
        <v>1200</v>
      </c>
      <c r="J87" t="s">
        <v>669</v>
      </c>
      <c r="K87" t="s">
        <v>1198</v>
      </c>
      <c r="L87" t="s">
        <v>671</v>
      </c>
      <c r="M87" s="8" t="s">
        <v>1052</v>
      </c>
      <c r="N87" t="s">
        <v>1201</v>
      </c>
      <c r="O87" t="s">
        <v>769</v>
      </c>
      <c r="P87" t="s">
        <v>684</v>
      </c>
      <c r="Q87" s="8" t="s">
        <v>1202</v>
      </c>
      <c r="R87" t="s">
        <v>675</v>
      </c>
      <c r="S87" t="s">
        <v>675</v>
      </c>
      <c r="T87" t="s">
        <v>675</v>
      </c>
    </row>
    <row r="88" spans="1:20">
      <c r="A88" t="s">
        <v>1203</v>
      </c>
      <c r="B88" s="8" t="s">
        <v>1198</v>
      </c>
      <c r="C88" t="s">
        <v>663</v>
      </c>
      <c r="D88" t="s">
        <v>663</v>
      </c>
      <c r="E88" t="s">
        <v>665</v>
      </c>
      <c r="F88" t="s">
        <v>1056</v>
      </c>
      <c r="G88" t="s">
        <v>1057</v>
      </c>
      <c r="H88" t="s">
        <v>1057</v>
      </c>
      <c r="I88" t="s">
        <v>1204</v>
      </c>
      <c r="J88" t="s">
        <v>681</v>
      </c>
      <c r="K88" t="s">
        <v>675</v>
      </c>
      <c r="L88" t="s">
        <v>682</v>
      </c>
      <c r="M88" s="8" t="s">
        <v>675</v>
      </c>
      <c r="N88" t="s">
        <v>682</v>
      </c>
      <c r="O88" t="s">
        <v>683</v>
      </c>
      <c r="P88" t="s">
        <v>760</v>
      </c>
      <c r="Q88" s="8" t="s">
        <v>1205</v>
      </c>
      <c r="R88" t="s">
        <v>675</v>
      </c>
      <c r="S88" t="s">
        <v>675</v>
      </c>
      <c r="T88" t="s">
        <v>675</v>
      </c>
    </row>
    <row r="89" spans="1:20">
      <c r="A89" t="s">
        <v>1206</v>
      </c>
      <c r="B89" s="8" t="s">
        <v>1207</v>
      </c>
      <c r="C89" t="s">
        <v>663</v>
      </c>
      <c r="D89" t="s">
        <v>663</v>
      </c>
      <c r="E89" t="s">
        <v>665</v>
      </c>
      <c r="F89" t="s">
        <v>1208</v>
      </c>
      <c r="G89" t="s">
        <v>1209</v>
      </c>
      <c r="H89" t="s">
        <v>1209</v>
      </c>
      <c r="I89" t="s">
        <v>1210</v>
      </c>
      <c r="J89" t="s">
        <v>698</v>
      </c>
      <c r="K89" t="s">
        <v>1207</v>
      </c>
      <c r="L89" t="s">
        <v>682</v>
      </c>
      <c r="M89" s="8" t="s">
        <v>1044</v>
      </c>
      <c r="N89" t="s">
        <v>1211</v>
      </c>
      <c r="O89" t="s">
        <v>683</v>
      </c>
      <c r="P89" t="s">
        <v>760</v>
      </c>
      <c r="Q89" s="8" t="s">
        <v>1212</v>
      </c>
      <c r="R89" t="s">
        <v>675</v>
      </c>
      <c r="S89" t="s">
        <v>675</v>
      </c>
      <c r="T89" t="s">
        <v>675</v>
      </c>
    </row>
    <row r="90" spans="1:20">
      <c r="A90" t="s">
        <v>1213</v>
      </c>
      <c r="B90" s="8" t="s">
        <v>1214</v>
      </c>
      <c r="C90" t="s">
        <v>663</v>
      </c>
      <c r="D90" t="s">
        <v>664</v>
      </c>
      <c r="E90" t="s">
        <v>665</v>
      </c>
      <c r="F90" t="s">
        <v>1215</v>
      </c>
      <c r="G90" t="s">
        <v>1216</v>
      </c>
      <c r="H90" t="s">
        <v>675</v>
      </c>
      <c r="I90" t="s">
        <v>1217</v>
      </c>
      <c r="J90" t="s">
        <v>669</v>
      </c>
      <c r="K90" t="s">
        <v>1214</v>
      </c>
      <c r="L90" t="s">
        <v>671</v>
      </c>
      <c r="M90" s="8" t="s">
        <v>1052</v>
      </c>
      <c r="N90" t="s">
        <v>1218</v>
      </c>
      <c r="O90" t="s">
        <v>779</v>
      </c>
      <c r="P90" t="s">
        <v>684</v>
      </c>
      <c r="Q90" s="8" t="s">
        <v>1219</v>
      </c>
      <c r="R90" t="s">
        <v>675</v>
      </c>
      <c r="S90" t="s">
        <v>675</v>
      </c>
      <c r="T90" t="s">
        <v>675</v>
      </c>
    </row>
    <row r="91" spans="1:20">
      <c r="A91" t="s">
        <v>1220</v>
      </c>
      <c r="B91" s="8" t="s">
        <v>1214</v>
      </c>
      <c r="C91" t="s">
        <v>663</v>
      </c>
      <c r="D91" t="s">
        <v>663</v>
      </c>
      <c r="E91" t="s">
        <v>665</v>
      </c>
      <c r="F91" t="s">
        <v>1221</v>
      </c>
      <c r="G91" t="s">
        <v>1222</v>
      </c>
      <c r="H91" t="s">
        <v>675</v>
      </c>
      <c r="I91" t="s">
        <v>1223</v>
      </c>
      <c r="J91" t="s">
        <v>669</v>
      </c>
      <c r="K91" t="s">
        <v>1214</v>
      </c>
      <c r="L91" t="s">
        <v>682</v>
      </c>
      <c r="M91" s="8" t="s">
        <v>1052</v>
      </c>
      <c r="N91" t="s">
        <v>1224</v>
      </c>
      <c r="O91" t="s">
        <v>779</v>
      </c>
      <c r="P91" t="s">
        <v>684</v>
      </c>
      <c r="Q91" s="8" t="s">
        <v>1225</v>
      </c>
      <c r="R91" t="s">
        <v>675</v>
      </c>
      <c r="S91" t="s">
        <v>675</v>
      </c>
      <c r="T91" t="s">
        <v>675</v>
      </c>
    </row>
    <row r="92" spans="1:20">
      <c r="A92" t="s">
        <v>1226</v>
      </c>
      <c r="B92" s="8" t="s">
        <v>1227</v>
      </c>
      <c r="C92" t="s">
        <v>663</v>
      </c>
      <c r="D92" t="s">
        <v>664</v>
      </c>
      <c r="E92" t="s">
        <v>665</v>
      </c>
      <c r="F92" t="s">
        <v>1199</v>
      </c>
      <c r="G92" t="s">
        <v>16</v>
      </c>
      <c r="H92" t="s">
        <v>675</v>
      </c>
      <c r="I92" t="s">
        <v>1228</v>
      </c>
      <c r="J92" t="s">
        <v>669</v>
      </c>
      <c r="K92" t="s">
        <v>1227</v>
      </c>
      <c r="L92" t="s">
        <v>671</v>
      </c>
      <c r="M92" s="8" t="s">
        <v>1052</v>
      </c>
      <c r="N92" t="s">
        <v>1229</v>
      </c>
      <c r="O92" t="s">
        <v>769</v>
      </c>
      <c r="P92" t="s">
        <v>684</v>
      </c>
      <c r="Q92" s="8" t="s">
        <v>1230</v>
      </c>
      <c r="R92" t="s">
        <v>675</v>
      </c>
      <c r="S92" t="s">
        <v>675</v>
      </c>
      <c r="T92" t="s">
        <v>675</v>
      </c>
    </row>
    <row r="93" spans="1:20">
      <c r="A93" t="s">
        <v>1231</v>
      </c>
      <c r="B93" s="8" t="s">
        <v>1227</v>
      </c>
      <c r="C93" t="s">
        <v>663</v>
      </c>
      <c r="D93" t="s">
        <v>664</v>
      </c>
      <c r="E93" t="s">
        <v>704</v>
      </c>
      <c r="F93" t="s">
        <v>1232</v>
      </c>
      <c r="G93" t="s">
        <v>1233</v>
      </c>
      <c r="H93" t="s">
        <v>675</v>
      </c>
      <c r="I93" t="s">
        <v>1234</v>
      </c>
      <c r="J93" t="s">
        <v>669</v>
      </c>
      <c r="K93" t="s">
        <v>1235</v>
      </c>
      <c r="L93" t="s">
        <v>671</v>
      </c>
      <c r="M93" s="8" t="s">
        <v>1052</v>
      </c>
      <c r="N93" t="s">
        <v>1236</v>
      </c>
      <c r="O93" t="s">
        <v>902</v>
      </c>
      <c r="P93" t="s">
        <v>684</v>
      </c>
      <c r="Q93" s="8" t="s">
        <v>1237</v>
      </c>
      <c r="R93" t="s">
        <v>675</v>
      </c>
      <c r="S93" t="s">
        <v>675</v>
      </c>
      <c r="T93" t="s">
        <v>675</v>
      </c>
    </row>
    <row r="94" spans="1:20">
      <c r="A94" t="s">
        <v>1238</v>
      </c>
      <c r="B94" s="8" t="s">
        <v>1235</v>
      </c>
      <c r="C94" t="s">
        <v>663</v>
      </c>
      <c r="D94" t="s">
        <v>663</v>
      </c>
      <c r="E94" t="s">
        <v>665</v>
      </c>
      <c r="F94" t="s">
        <v>729</v>
      </c>
      <c r="G94" t="s">
        <v>730</v>
      </c>
      <c r="H94" t="s">
        <v>675</v>
      </c>
      <c r="I94" t="s">
        <v>1239</v>
      </c>
      <c r="J94" t="s">
        <v>698</v>
      </c>
      <c r="K94" t="s">
        <v>1235</v>
      </c>
      <c r="L94" t="s">
        <v>682</v>
      </c>
      <c r="M94" s="8" t="s">
        <v>1052</v>
      </c>
      <c r="N94" t="s">
        <v>1240</v>
      </c>
      <c r="O94" t="s">
        <v>825</v>
      </c>
      <c r="P94" t="s">
        <v>684</v>
      </c>
      <c r="Q94" s="8" t="s">
        <v>1241</v>
      </c>
      <c r="R94" t="s">
        <v>675</v>
      </c>
      <c r="S94" t="s">
        <v>675</v>
      </c>
      <c r="T94" t="s">
        <v>675</v>
      </c>
    </row>
    <row r="95" spans="1:20">
      <c r="A95" t="s">
        <v>1242</v>
      </c>
      <c r="B95" s="8" t="s">
        <v>1235</v>
      </c>
      <c r="C95" t="s">
        <v>663</v>
      </c>
      <c r="D95" t="s">
        <v>663</v>
      </c>
      <c r="E95" t="s">
        <v>665</v>
      </c>
      <c r="F95" t="s">
        <v>1243</v>
      </c>
      <c r="G95" t="s">
        <v>1244</v>
      </c>
      <c r="H95" t="s">
        <v>675</v>
      </c>
      <c r="I95" t="s">
        <v>1245</v>
      </c>
      <c r="J95" t="s">
        <v>698</v>
      </c>
      <c r="K95" t="s">
        <v>1235</v>
      </c>
      <c r="L95" t="s">
        <v>682</v>
      </c>
      <c r="M95" s="8" t="s">
        <v>1052</v>
      </c>
      <c r="N95" t="s">
        <v>1246</v>
      </c>
      <c r="O95" t="s">
        <v>825</v>
      </c>
      <c r="P95" t="s">
        <v>684</v>
      </c>
      <c r="Q95" s="8" t="s">
        <v>1247</v>
      </c>
      <c r="R95" t="s">
        <v>675</v>
      </c>
      <c r="S95" t="s">
        <v>675</v>
      </c>
      <c r="T95" t="s">
        <v>675</v>
      </c>
    </row>
    <row r="96" spans="1:20">
      <c r="A96" t="s">
        <v>1248</v>
      </c>
      <c r="B96" s="8" t="s">
        <v>1249</v>
      </c>
      <c r="C96" t="s">
        <v>663</v>
      </c>
      <c r="D96" t="s">
        <v>664</v>
      </c>
      <c r="E96" t="s">
        <v>665</v>
      </c>
      <c r="F96" t="s">
        <v>1250</v>
      </c>
      <c r="G96" t="s">
        <v>1251</v>
      </c>
      <c r="H96" t="s">
        <v>675</v>
      </c>
      <c r="I96" t="s">
        <v>1252</v>
      </c>
      <c r="J96" t="s">
        <v>669</v>
      </c>
      <c r="K96" t="s">
        <v>1249</v>
      </c>
      <c r="L96" t="s">
        <v>671</v>
      </c>
      <c r="M96" s="8" t="s">
        <v>1052</v>
      </c>
      <c r="N96" t="s">
        <v>1253</v>
      </c>
      <c r="O96" t="s">
        <v>701</v>
      </c>
      <c r="P96" t="s">
        <v>684</v>
      </c>
      <c r="Q96" s="8" t="s">
        <v>1254</v>
      </c>
      <c r="R96" t="s">
        <v>675</v>
      </c>
      <c r="S96" t="s">
        <v>675</v>
      </c>
      <c r="T96" t="s">
        <v>675</v>
      </c>
    </row>
    <row r="97" spans="1:20">
      <c r="A97" t="s">
        <v>1255</v>
      </c>
      <c r="B97" s="8" t="s">
        <v>1256</v>
      </c>
      <c r="C97" t="s">
        <v>663</v>
      </c>
      <c r="D97" t="s">
        <v>664</v>
      </c>
      <c r="E97" t="s">
        <v>704</v>
      </c>
      <c r="F97" t="s">
        <v>1257</v>
      </c>
      <c r="G97" t="s">
        <v>1258</v>
      </c>
      <c r="H97" t="s">
        <v>675</v>
      </c>
      <c r="I97" t="s">
        <v>1259</v>
      </c>
      <c r="J97" t="s">
        <v>669</v>
      </c>
      <c r="K97" t="s">
        <v>1256</v>
      </c>
      <c r="L97" t="s">
        <v>671</v>
      </c>
      <c r="M97" s="8" t="s">
        <v>1052</v>
      </c>
      <c r="N97" t="s">
        <v>1260</v>
      </c>
      <c r="O97" t="s">
        <v>779</v>
      </c>
      <c r="P97" t="s">
        <v>684</v>
      </c>
      <c r="Q97" s="8" t="s">
        <v>1261</v>
      </c>
      <c r="R97" t="s">
        <v>675</v>
      </c>
      <c r="S97" t="s">
        <v>675</v>
      </c>
      <c r="T97" t="s">
        <v>675</v>
      </c>
    </row>
    <row r="98" spans="1:20">
      <c r="A98" t="s">
        <v>1262</v>
      </c>
      <c r="B98" s="8" t="s">
        <v>1256</v>
      </c>
      <c r="C98" t="s">
        <v>663</v>
      </c>
      <c r="D98" t="s">
        <v>664</v>
      </c>
      <c r="E98" t="s">
        <v>704</v>
      </c>
      <c r="F98" t="s">
        <v>1023</v>
      </c>
      <c r="G98" t="s">
        <v>1024</v>
      </c>
      <c r="H98" t="s">
        <v>675</v>
      </c>
      <c r="I98" t="s">
        <v>1263</v>
      </c>
      <c r="J98" t="s">
        <v>669</v>
      </c>
      <c r="K98" t="s">
        <v>1256</v>
      </c>
      <c r="L98" t="s">
        <v>671</v>
      </c>
      <c r="M98" s="8" t="s">
        <v>1052</v>
      </c>
      <c r="N98" t="s">
        <v>1264</v>
      </c>
      <c r="O98" t="s">
        <v>779</v>
      </c>
      <c r="P98" t="s">
        <v>684</v>
      </c>
      <c r="Q98" s="8" t="s">
        <v>1265</v>
      </c>
      <c r="R98" t="s">
        <v>675</v>
      </c>
      <c r="S98" t="s">
        <v>675</v>
      </c>
      <c r="T98" t="s">
        <v>675</v>
      </c>
    </row>
    <row r="99" spans="1:20">
      <c r="A99" t="s">
        <v>1266</v>
      </c>
      <c r="B99" s="8" t="s">
        <v>1256</v>
      </c>
      <c r="C99" t="s">
        <v>663</v>
      </c>
      <c r="D99" t="s">
        <v>664</v>
      </c>
      <c r="E99" t="s">
        <v>704</v>
      </c>
      <c r="F99" t="s">
        <v>1267</v>
      </c>
      <c r="G99" t="s">
        <v>1268</v>
      </c>
      <c r="H99" t="s">
        <v>675</v>
      </c>
      <c r="I99" t="s">
        <v>1269</v>
      </c>
      <c r="J99" t="s">
        <v>669</v>
      </c>
      <c r="K99" t="s">
        <v>1256</v>
      </c>
      <c r="L99" t="s">
        <v>671</v>
      </c>
      <c r="M99" s="8" t="s">
        <v>1052</v>
      </c>
      <c r="N99" t="s">
        <v>1270</v>
      </c>
      <c r="O99" t="s">
        <v>779</v>
      </c>
      <c r="P99" t="s">
        <v>684</v>
      </c>
      <c r="Q99" s="8" t="s">
        <v>1271</v>
      </c>
      <c r="R99" t="s">
        <v>675</v>
      </c>
      <c r="S99" t="s">
        <v>675</v>
      </c>
      <c r="T99" t="s">
        <v>675</v>
      </c>
    </row>
    <row r="100" spans="1:20">
      <c r="A100" t="s">
        <v>1272</v>
      </c>
      <c r="B100" s="8" t="s">
        <v>1273</v>
      </c>
      <c r="C100" t="s">
        <v>663</v>
      </c>
      <c r="D100" t="s">
        <v>664</v>
      </c>
      <c r="E100" t="s">
        <v>763</v>
      </c>
      <c r="F100" t="s">
        <v>1274</v>
      </c>
      <c r="G100" t="s">
        <v>1275</v>
      </c>
      <c r="H100" t="s">
        <v>675</v>
      </c>
      <c r="I100" t="s">
        <v>1276</v>
      </c>
      <c r="J100" t="s">
        <v>669</v>
      </c>
      <c r="K100" t="s">
        <v>1273</v>
      </c>
      <c r="L100" t="s">
        <v>671</v>
      </c>
      <c r="M100" s="8" t="s">
        <v>1052</v>
      </c>
      <c r="N100" t="s">
        <v>1277</v>
      </c>
      <c r="O100" t="s">
        <v>769</v>
      </c>
      <c r="P100" t="s">
        <v>684</v>
      </c>
      <c r="Q100" s="8" t="s">
        <v>1278</v>
      </c>
      <c r="R100" t="s">
        <v>675</v>
      </c>
      <c r="S100" t="s">
        <v>675</v>
      </c>
      <c r="T100" t="s">
        <v>675</v>
      </c>
    </row>
    <row r="101" spans="1:20">
      <c r="A101" t="s">
        <v>1279</v>
      </c>
      <c r="B101" s="8" t="s">
        <v>1280</v>
      </c>
      <c r="C101" t="s">
        <v>663</v>
      </c>
      <c r="D101" t="s">
        <v>664</v>
      </c>
      <c r="E101" t="s">
        <v>665</v>
      </c>
      <c r="F101" t="s">
        <v>815</v>
      </c>
      <c r="G101" t="s">
        <v>11</v>
      </c>
      <c r="H101" t="s">
        <v>675</v>
      </c>
      <c r="I101" t="s">
        <v>1281</v>
      </c>
      <c r="J101" t="s">
        <v>698</v>
      </c>
      <c r="K101" t="s">
        <v>1280</v>
      </c>
      <c r="L101" t="s">
        <v>671</v>
      </c>
      <c r="M101" s="8" t="s">
        <v>1044</v>
      </c>
      <c r="N101" t="s">
        <v>1282</v>
      </c>
      <c r="O101" t="s">
        <v>1283</v>
      </c>
      <c r="P101" t="s">
        <v>760</v>
      </c>
      <c r="Q101" s="8" t="s">
        <v>1284</v>
      </c>
      <c r="R101" t="s">
        <v>675</v>
      </c>
      <c r="S101" t="s">
        <v>675</v>
      </c>
      <c r="T101" t="s">
        <v>675</v>
      </c>
    </row>
    <row r="102" spans="1:20">
      <c r="A102" t="s">
        <v>1285</v>
      </c>
      <c r="B102" s="8" t="s">
        <v>1280</v>
      </c>
      <c r="C102" t="s">
        <v>663</v>
      </c>
      <c r="D102" t="s">
        <v>664</v>
      </c>
      <c r="E102" t="s">
        <v>665</v>
      </c>
      <c r="F102" t="s">
        <v>1286</v>
      </c>
      <c r="G102" t="s">
        <v>47</v>
      </c>
      <c r="H102" t="s">
        <v>675</v>
      </c>
      <c r="I102" t="s">
        <v>1281</v>
      </c>
      <c r="J102" t="s">
        <v>669</v>
      </c>
      <c r="K102" t="s">
        <v>1014</v>
      </c>
      <c r="L102" t="s">
        <v>671</v>
      </c>
      <c r="M102" s="8" t="s">
        <v>1044</v>
      </c>
      <c r="N102" t="s">
        <v>1287</v>
      </c>
      <c r="O102" t="s">
        <v>1283</v>
      </c>
      <c r="P102" t="s">
        <v>760</v>
      </c>
      <c r="Q102" s="8" t="s">
        <v>1288</v>
      </c>
      <c r="R102" t="s">
        <v>675</v>
      </c>
      <c r="S102" t="s">
        <v>675</v>
      </c>
      <c r="T102" t="s">
        <v>675</v>
      </c>
    </row>
    <row r="103" spans="1:20">
      <c r="A103" t="s">
        <v>1289</v>
      </c>
      <c r="B103" s="8" t="s">
        <v>1014</v>
      </c>
      <c r="C103" t="s">
        <v>663</v>
      </c>
      <c r="D103" t="s">
        <v>663</v>
      </c>
      <c r="E103" t="s">
        <v>665</v>
      </c>
      <c r="F103" t="s">
        <v>1056</v>
      </c>
      <c r="G103" t="s">
        <v>1057</v>
      </c>
      <c r="H103" t="s">
        <v>1057</v>
      </c>
      <c r="I103" t="s">
        <v>1290</v>
      </c>
      <c r="J103" t="s">
        <v>698</v>
      </c>
      <c r="K103" t="s">
        <v>1014</v>
      </c>
      <c r="L103" t="s">
        <v>682</v>
      </c>
      <c r="M103" s="8" t="s">
        <v>1044</v>
      </c>
      <c r="N103" t="s">
        <v>1291</v>
      </c>
      <c r="O103" t="s">
        <v>683</v>
      </c>
      <c r="P103" t="s">
        <v>760</v>
      </c>
      <c r="Q103" s="8" t="s">
        <v>1292</v>
      </c>
      <c r="R103" t="s">
        <v>675</v>
      </c>
      <c r="S103" t="s">
        <v>675</v>
      </c>
      <c r="T103" t="s">
        <v>675</v>
      </c>
    </row>
    <row r="104" spans="1:20">
      <c r="A104" t="s">
        <v>1293</v>
      </c>
      <c r="B104" s="8" t="s">
        <v>1014</v>
      </c>
      <c r="C104" t="s">
        <v>663</v>
      </c>
      <c r="D104" t="s">
        <v>664</v>
      </c>
      <c r="E104" t="s">
        <v>665</v>
      </c>
      <c r="F104" t="s">
        <v>1184</v>
      </c>
      <c r="G104" t="s">
        <v>1185</v>
      </c>
      <c r="H104" t="s">
        <v>675</v>
      </c>
      <c r="I104" t="s">
        <v>1294</v>
      </c>
      <c r="J104" t="s">
        <v>698</v>
      </c>
      <c r="K104" t="s">
        <v>1014</v>
      </c>
      <c r="L104" t="s">
        <v>671</v>
      </c>
      <c r="M104" s="8" t="s">
        <v>1044</v>
      </c>
      <c r="N104" t="s">
        <v>1295</v>
      </c>
      <c r="O104" t="s">
        <v>683</v>
      </c>
      <c r="P104" t="s">
        <v>760</v>
      </c>
      <c r="Q104" s="8" t="s">
        <v>1296</v>
      </c>
      <c r="R104" t="s">
        <v>675</v>
      </c>
      <c r="S104" t="s">
        <v>675</v>
      </c>
      <c r="T104" t="s">
        <v>675</v>
      </c>
    </row>
    <row r="105" spans="1:20">
      <c r="A105" t="s">
        <v>1297</v>
      </c>
      <c r="B105" s="8" t="s">
        <v>1014</v>
      </c>
      <c r="C105" t="s">
        <v>663</v>
      </c>
      <c r="D105" t="s">
        <v>663</v>
      </c>
      <c r="E105" t="s">
        <v>665</v>
      </c>
      <c r="F105" t="s">
        <v>829</v>
      </c>
      <c r="G105" t="s">
        <v>24</v>
      </c>
      <c r="H105" t="s">
        <v>24</v>
      </c>
      <c r="I105" t="s">
        <v>1298</v>
      </c>
      <c r="J105" t="s">
        <v>669</v>
      </c>
      <c r="K105" t="s">
        <v>1014</v>
      </c>
      <c r="L105" t="s">
        <v>682</v>
      </c>
      <c r="M105" s="8" t="s">
        <v>1044</v>
      </c>
      <c r="N105" t="s">
        <v>1299</v>
      </c>
      <c r="O105" t="s">
        <v>825</v>
      </c>
      <c r="P105" t="s">
        <v>760</v>
      </c>
      <c r="Q105" s="8" t="s">
        <v>1300</v>
      </c>
      <c r="R105" t="s">
        <v>675</v>
      </c>
      <c r="S105" t="s">
        <v>675</v>
      </c>
      <c r="T105" t="s">
        <v>675</v>
      </c>
    </row>
    <row r="106" spans="1:20">
      <c r="A106" t="s">
        <v>1301</v>
      </c>
      <c r="B106" s="8" t="s">
        <v>1014</v>
      </c>
      <c r="C106" t="s">
        <v>663</v>
      </c>
      <c r="D106" t="s">
        <v>663</v>
      </c>
      <c r="E106" t="s">
        <v>665</v>
      </c>
      <c r="F106" t="s">
        <v>1302</v>
      </c>
      <c r="G106" t="s">
        <v>1303</v>
      </c>
      <c r="H106" t="s">
        <v>675</v>
      </c>
      <c r="I106" t="s">
        <v>1304</v>
      </c>
      <c r="J106" t="s">
        <v>669</v>
      </c>
      <c r="K106" t="s">
        <v>1014</v>
      </c>
      <c r="L106" t="s">
        <v>682</v>
      </c>
      <c r="M106" s="8" t="s">
        <v>1044</v>
      </c>
      <c r="N106" t="s">
        <v>1305</v>
      </c>
      <c r="O106" t="s">
        <v>825</v>
      </c>
      <c r="P106" t="s">
        <v>760</v>
      </c>
      <c r="Q106" s="8" t="s">
        <v>1306</v>
      </c>
      <c r="R106" t="s">
        <v>675</v>
      </c>
      <c r="S106" t="s">
        <v>675</v>
      </c>
      <c r="T106" t="s">
        <v>675</v>
      </c>
    </row>
    <row r="107" spans="1:20">
      <c r="A107" t="s">
        <v>1307</v>
      </c>
      <c r="B107" s="8" t="s">
        <v>1308</v>
      </c>
      <c r="C107" t="s">
        <v>663</v>
      </c>
      <c r="D107" t="s">
        <v>664</v>
      </c>
      <c r="E107" t="s">
        <v>665</v>
      </c>
      <c r="F107" t="s">
        <v>1309</v>
      </c>
      <c r="G107" t="s">
        <v>66</v>
      </c>
      <c r="H107" t="s">
        <v>675</v>
      </c>
      <c r="I107" t="s">
        <v>1310</v>
      </c>
      <c r="J107" t="s">
        <v>698</v>
      </c>
      <c r="K107" t="s">
        <v>1308</v>
      </c>
      <c r="L107" t="s">
        <v>671</v>
      </c>
      <c r="M107" s="8" t="s">
        <v>1044</v>
      </c>
      <c r="N107" t="s">
        <v>1311</v>
      </c>
      <c r="O107" t="s">
        <v>769</v>
      </c>
      <c r="P107" t="s">
        <v>760</v>
      </c>
      <c r="Q107" s="8" t="s">
        <v>1312</v>
      </c>
      <c r="R107" t="s">
        <v>675</v>
      </c>
      <c r="S107" t="s">
        <v>675</v>
      </c>
      <c r="T107" t="s">
        <v>675</v>
      </c>
    </row>
    <row r="108" spans="1:20">
      <c r="A108" t="s">
        <v>1313</v>
      </c>
      <c r="B108" s="8" t="s">
        <v>1314</v>
      </c>
      <c r="C108" t="s">
        <v>663</v>
      </c>
      <c r="D108" t="s">
        <v>663</v>
      </c>
      <c r="E108" t="s">
        <v>665</v>
      </c>
      <c r="F108" t="s">
        <v>946</v>
      </c>
      <c r="G108" t="s">
        <v>947</v>
      </c>
      <c r="H108" t="s">
        <v>947</v>
      </c>
      <c r="I108" t="s">
        <v>1315</v>
      </c>
      <c r="J108" t="s">
        <v>698</v>
      </c>
      <c r="K108" t="s">
        <v>1314</v>
      </c>
      <c r="L108" t="s">
        <v>682</v>
      </c>
      <c r="M108" s="8" t="s">
        <v>1044</v>
      </c>
      <c r="N108" t="s">
        <v>1316</v>
      </c>
      <c r="O108" t="s">
        <v>683</v>
      </c>
      <c r="P108" t="s">
        <v>760</v>
      </c>
      <c r="Q108" s="8" t="s">
        <v>1317</v>
      </c>
      <c r="R108" t="s">
        <v>675</v>
      </c>
      <c r="S108" t="s">
        <v>675</v>
      </c>
      <c r="T108" t="s">
        <v>675</v>
      </c>
    </row>
    <row r="109" spans="1:20">
      <c r="A109" t="s">
        <v>1318</v>
      </c>
      <c r="B109" s="8" t="s">
        <v>1314</v>
      </c>
      <c r="C109" t="s">
        <v>663</v>
      </c>
      <c r="D109" t="s">
        <v>663</v>
      </c>
      <c r="E109" t="s">
        <v>665</v>
      </c>
      <c r="F109" t="s">
        <v>1319</v>
      </c>
      <c r="G109" t="s">
        <v>1320</v>
      </c>
      <c r="H109" t="s">
        <v>1320</v>
      </c>
      <c r="I109" t="s">
        <v>1315</v>
      </c>
      <c r="J109" t="s">
        <v>698</v>
      </c>
      <c r="K109" t="s">
        <v>1314</v>
      </c>
      <c r="L109" t="s">
        <v>682</v>
      </c>
      <c r="M109" s="8" t="s">
        <v>1044</v>
      </c>
      <c r="N109" t="s">
        <v>1321</v>
      </c>
      <c r="O109" t="s">
        <v>683</v>
      </c>
      <c r="P109" t="s">
        <v>760</v>
      </c>
      <c r="Q109" s="8" t="s">
        <v>1322</v>
      </c>
      <c r="R109" t="s">
        <v>675</v>
      </c>
      <c r="S109" t="s">
        <v>675</v>
      </c>
      <c r="T109" t="s">
        <v>675</v>
      </c>
    </row>
    <row r="110" spans="1:20">
      <c r="A110" t="s">
        <v>1323</v>
      </c>
      <c r="B110" s="8" t="s">
        <v>1314</v>
      </c>
      <c r="C110" t="s">
        <v>663</v>
      </c>
      <c r="D110" t="s">
        <v>663</v>
      </c>
      <c r="E110" t="s">
        <v>665</v>
      </c>
      <c r="F110" t="s">
        <v>965</v>
      </c>
      <c r="G110" t="s">
        <v>225</v>
      </c>
      <c r="H110" t="s">
        <v>225</v>
      </c>
      <c r="I110" t="s">
        <v>1315</v>
      </c>
      <c r="J110" t="s">
        <v>681</v>
      </c>
      <c r="K110" t="s">
        <v>675</v>
      </c>
      <c r="L110" t="s">
        <v>682</v>
      </c>
      <c r="M110" s="8" t="s">
        <v>675</v>
      </c>
      <c r="N110" t="s">
        <v>682</v>
      </c>
      <c r="O110" t="s">
        <v>683</v>
      </c>
      <c r="P110" t="s">
        <v>760</v>
      </c>
      <c r="Q110" s="8" t="s">
        <v>1324</v>
      </c>
      <c r="R110" t="s">
        <v>675</v>
      </c>
      <c r="S110" t="s">
        <v>675</v>
      </c>
      <c r="T110" t="s">
        <v>675</v>
      </c>
    </row>
    <row r="111" spans="1:20">
      <c r="A111" t="s">
        <v>1325</v>
      </c>
      <c r="B111" s="8" t="s">
        <v>1326</v>
      </c>
      <c r="C111" t="s">
        <v>663</v>
      </c>
      <c r="D111" t="s">
        <v>663</v>
      </c>
      <c r="E111" t="s">
        <v>665</v>
      </c>
      <c r="F111" t="s">
        <v>1327</v>
      </c>
      <c r="G111" t="s">
        <v>1328</v>
      </c>
      <c r="H111" t="s">
        <v>1328</v>
      </c>
      <c r="I111" t="s">
        <v>1315</v>
      </c>
      <c r="J111" t="s">
        <v>698</v>
      </c>
      <c r="K111" t="s">
        <v>1326</v>
      </c>
      <c r="L111" t="s">
        <v>682</v>
      </c>
      <c r="M111" s="8" t="s">
        <v>1044</v>
      </c>
      <c r="N111" t="s">
        <v>1329</v>
      </c>
      <c r="O111" t="s">
        <v>683</v>
      </c>
      <c r="P111" t="s">
        <v>760</v>
      </c>
      <c r="Q111" s="8" t="s">
        <v>1330</v>
      </c>
      <c r="R111" t="s">
        <v>675</v>
      </c>
      <c r="S111" t="s">
        <v>675</v>
      </c>
      <c r="T111" t="s">
        <v>675</v>
      </c>
    </row>
    <row r="112" spans="1:20">
      <c r="A112" t="s">
        <v>1331</v>
      </c>
      <c r="B112" s="8" t="s">
        <v>1326</v>
      </c>
      <c r="C112" t="s">
        <v>663</v>
      </c>
      <c r="D112" t="s">
        <v>663</v>
      </c>
      <c r="E112" t="s">
        <v>665</v>
      </c>
      <c r="F112" t="s">
        <v>1007</v>
      </c>
      <c r="G112" t="s">
        <v>527</v>
      </c>
      <c r="H112" t="s">
        <v>527</v>
      </c>
      <c r="I112" t="s">
        <v>1315</v>
      </c>
      <c r="J112" t="s">
        <v>1332</v>
      </c>
      <c r="K112" t="s">
        <v>1326</v>
      </c>
      <c r="L112" t="s">
        <v>682</v>
      </c>
      <c r="M112" s="8" t="s">
        <v>1044</v>
      </c>
      <c r="N112" t="s">
        <v>1333</v>
      </c>
      <c r="O112" t="s">
        <v>683</v>
      </c>
      <c r="P112" t="s">
        <v>760</v>
      </c>
      <c r="Q112" s="8" t="s">
        <v>1334</v>
      </c>
      <c r="R112" t="s">
        <v>675</v>
      </c>
      <c r="S112" t="s">
        <v>675</v>
      </c>
      <c r="T112" t="s">
        <v>675</v>
      </c>
    </row>
    <row r="113" spans="1:20">
      <c r="A113" t="s">
        <v>1335</v>
      </c>
      <c r="B113" s="8" t="s">
        <v>1326</v>
      </c>
      <c r="C113" t="s">
        <v>663</v>
      </c>
      <c r="D113" t="s">
        <v>664</v>
      </c>
      <c r="E113" t="s">
        <v>665</v>
      </c>
      <c r="F113" t="s">
        <v>1336</v>
      </c>
      <c r="G113" t="s">
        <v>1337</v>
      </c>
      <c r="H113" t="s">
        <v>675</v>
      </c>
      <c r="I113" t="s">
        <v>1338</v>
      </c>
      <c r="J113" t="s">
        <v>669</v>
      </c>
      <c r="K113" t="s">
        <v>1326</v>
      </c>
      <c r="L113" t="s">
        <v>671</v>
      </c>
      <c r="M113" s="8" t="s">
        <v>1044</v>
      </c>
      <c r="N113" t="s">
        <v>1339</v>
      </c>
      <c r="O113" t="s">
        <v>769</v>
      </c>
      <c r="P113" t="s">
        <v>760</v>
      </c>
      <c r="Q113" s="8" t="s">
        <v>1340</v>
      </c>
      <c r="R113" t="s">
        <v>675</v>
      </c>
      <c r="S113" t="s">
        <v>675</v>
      </c>
      <c r="T113" t="s">
        <v>675</v>
      </c>
    </row>
    <row r="114" spans="1:20">
      <c r="A114" t="s">
        <v>1341</v>
      </c>
      <c r="B114" s="8" t="s">
        <v>1342</v>
      </c>
      <c r="C114" t="s">
        <v>663</v>
      </c>
      <c r="D114" t="s">
        <v>663</v>
      </c>
      <c r="E114" t="s">
        <v>665</v>
      </c>
      <c r="F114" t="s">
        <v>1343</v>
      </c>
      <c r="G114" t="s">
        <v>1344</v>
      </c>
      <c r="H114" t="s">
        <v>1344</v>
      </c>
      <c r="I114" t="s">
        <v>1345</v>
      </c>
      <c r="J114" t="s">
        <v>698</v>
      </c>
      <c r="K114" t="s">
        <v>1342</v>
      </c>
      <c r="L114" t="s">
        <v>682</v>
      </c>
      <c r="M114" s="8" t="s">
        <v>1044</v>
      </c>
      <c r="N114" t="s">
        <v>1346</v>
      </c>
      <c r="O114" t="s">
        <v>825</v>
      </c>
      <c r="P114" t="s">
        <v>760</v>
      </c>
      <c r="Q114" s="8" t="s">
        <v>1347</v>
      </c>
      <c r="R114" t="s">
        <v>675</v>
      </c>
      <c r="S114" t="s">
        <v>675</v>
      </c>
      <c r="T114" t="s">
        <v>675</v>
      </c>
    </row>
    <row r="115" spans="1:20">
      <c r="A115" t="s">
        <v>1348</v>
      </c>
      <c r="B115" s="8" t="s">
        <v>1342</v>
      </c>
      <c r="C115" t="s">
        <v>663</v>
      </c>
      <c r="D115" t="s">
        <v>663</v>
      </c>
      <c r="E115" t="s">
        <v>704</v>
      </c>
      <c r="F115" t="s">
        <v>946</v>
      </c>
      <c r="G115" t="s">
        <v>947</v>
      </c>
      <c r="H115" t="s">
        <v>947</v>
      </c>
      <c r="I115" t="s">
        <v>1349</v>
      </c>
      <c r="J115" t="s">
        <v>1187</v>
      </c>
      <c r="K115" t="s">
        <v>1350</v>
      </c>
      <c r="L115" t="s">
        <v>682</v>
      </c>
      <c r="M115" s="8" t="s">
        <v>1044</v>
      </c>
      <c r="N115" t="s">
        <v>1351</v>
      </c>
      <c r="O115" t="s">
        <v>711</v>
      </c>
      <c r="P115" t="s">
        <v>760</v>
      </c>
      <c r="Q115" s="8" t="s">
        <v>1352</v>
      </c>
      <c r="R115" t="s">
        <v>675</v>
      </c>
      <c r="S115" t="s">
        <v>675</v>
      </c>
      <c r="T115" t="s">
        <v>675</v>
      </c>
    </row>
    <row r="116" spans="1:20">
      <c r="A116" t="s">
        <v>1353</v>
      </c>
      <c r="B116" s="8" t="s">
        <v>1350</v>
      </c>
      <c r="C116" t="s">
        <v>663</v>
      </c>
      <c r="D116" t="s">
        <v>663</v>
      </c>
      <c r="E116" t="s">
        <v>704</v>
      </c>
      <c r="F116" t="s">
        <v>1215</v>
      </c>
      <c r="G116" t="s">
        <v>1216</v>
      </c>
      <c r="H116" t="s">
        <v>675</v>
      </c>
      <c r="I116" t="s">
        <v>1354</v>
      </c>
      <c r="J116" t="s">
        <v>681</v>
      </c>
      <c r="K116" t="s">
        <v>675</v>
      </c>
      <c r="L116" t="s">
        <v>682</v>
      </c>
      <c r="M116" s="8" t="s">
        <v>675</v>
      </c>
      <c r="N116" t="s">
        <v>682</v>
      </c>
      <c r="O116" t="s">
        <v>711</v>
      </c>
      <c r="P116" t="s">
        <v>1355</v>
      </c>
      <c r="Q116" s="8" t="s">
        <v>1356</v>
      </c>
      <c r="R116" t="s">
        <v>675</v>
      </c>
      <c r="S116" t="s">
        <v>675</v>
      </c>
      <c r="T116" t="s">
        <v>675</v>
      </c>
    </row>
    <row r="117" spans="1:20">
      <c r="A117" t="s">
        <v>1357</v>
      </c>
      <c r="B117" s="8" t="s">
        <v>1358</v>
      </c>
      <c r="C117" t="s">
        <v>663</v>
      </c>
      <c r="D117" t="s">
        <v>664</v>
      </c>
      <c r="E117" t="s">
        <v>665</v>
      </c>
      <c r="F117" t="s">
        <v>748</v>
      </c>
      <c r="G117" t="s">
        <v>749</v>
      </c>
      <c r="H117" t="s">
        <v>675</v>
      </c>
      <c r="I117" t="s">
        <v>1359</v>
      </c>
      <c r="J117" t="s">
        <v>1360</v>
      </c>
      <c r="K117" t="s">
        <v>675</v>
      </c>
      <c r="L117" t="s">
        <v>682</v>
      </c>
      <c r="M117" s="8" t="s">
        <v>675</v>
      </c>
      <c r="N117" t="s">
        <v>682</v>
      </c>
      <c r="O117" t="s">
        <v>1283</v>
      </c>
      <c r="P117" t="s">
        <v>1355</v>
      </c>
      <c r="Q117" s="8" t="s">
        <v>1361</v>
      </c>
      <c r="R117" t="s">
        <v>675</v>
      </c>
      <c r="S117" t="s">
        <v>675</v>
      </c>
      <c r="T117" t="s">
        <v>675</v>
      </c>
    </row>
    <row r="118" spans="1:20">
      <c r="A118" t="s">
        <v>1362</v>
      </c>
      <c r="B118" s="8" t="s">
        <v>1363</v>
      </c>
      <c r="C118" t="s">
        <v>663</v>
      </c>
      <c r="D118" t="s">
        <v>663</v>
      </c>
      <c r="E118" t="s">
        <v>665</v>
      </c>
      <c r="F118" t="s">
        <v>1364</v>
      </c>
      <c r="G118" t="s">
        <v>1365</v>
      </c>
      <c r="H118" t="s">
        <v>675</v>
      </c>
      <c r="I118" t="s">
        <v>1366</v>
      </c>
      <c r="J118" t="s">
        <v>681</v>
      </c>
      <c r="K118" t="s">
        <v>675</v>
      </c>
      <c r="L118" t="s">
        <v>682</v>
      </c>
      <c r="M118" s="8" t="s">
        <v>675</v>
      </c>
      <c r="N118" t="s">
        <v>682</v>
      </c>
      <c r="O118" t="s">
        <v>701</v>
      </c>
      <c r="P118" t="s">
        <v>1355</v>
      </c>
      <c r="Q118" s="8" t="s">
        <v>1367</v>
      </c>
      <c r="R118" t="s">
        <v>675</v>
      </c>
      <c r="S118" t="s">
        <v>675</v>
      </c>
      <c r="T118" t="s">
        <v>675</v>
      </c>
    </row>
    <row r="119" spans="1:20">
      <c r="A119" t="s">
        <v>1368</v>
      </c>
      <c r="B119" s="8" t="s">
        <v>1363</v>
      </c>
      <c r="C119" t="s">
        <v>663</v>
      </c>
      <c r="D119" t="s">
        <v>663</v>
      </c>
      <c r="E119" t="s">
        <v>704</v>
      </c>
      <c r="F119" t="s">
        <v>1369</v>
      </c>
      <c r="G119" t="s">
        <v>1370</v>
      </c>
      <c r="H119" t="s">
        <v>1370</v>
      </c>
      <c r="I119" t="s">
        <v>1371</v>
      </c>
      <c r="J119" t="s">
        <v>681</v>
      </c>
      <c r="K119" t="s">
        <v>675</v>
      </c>
      <c r="L119" t="s">
        <v>682</v>
      </c>
      <c r="M119" s="8" t="s">
        <v>675</v>
      </c>
      <c r="N119" t="s">
        <v>682</v>
      </c>
      <c r="O119" t="s">
        <v>825</v>
      </c>
      <c r="P119" t="s">
        <v>1355</v>
      </c>
      <c r="Q119" s="8" t="s">
        <v>1372</v>
      </c>
      <c r="R119" t="s">
        <v>675</v>
      </c>
      <c r="S119" t="s">
        <v>675</v>
      </c>
      <c r="T119" t="s">
        <v>675</v>
      </c>
    </row>
    <row r="120" spans="1:20">
      <c r="A120" t="s">
        <v>1373</v>
      </c>
      <c r="B120" s="8" t="s">
        <v>1363</v>
      </c>
      <c r="C120" t="s">
        <v>663</v>
      </c>
      <c r="D120" t="s">
        <v>663</v>
      </c>
      <c r="E120" t="s">
        <v>704</v>
      </c>
      <c r="F120" t="s">
        <v>1374</v>
      </c>
      <c r="G120" t="s">
        <v>1375</v>
      </c>
      <c r="H120" t="s">
        <v>1375</v>
      </c>
      <c r="I120" t="s">
        <v>1376</v>
      </c>
      <c r="J120" t="s">
        <v>1377</v>
      </c>
      <c r="K120" t="s">
        <v>675</v>
      </c>
      <c r="L120" t="s">
        <v>682</v>
      </c>
      <c r="M120" s="8" t="s">
        <v>675</v>
      </c>
      <c r="N120" t="s">
        <v>682</v>
      </c>
      <c r="O120" t="s">
        <v>825</v>
      </c>
      <c r="P120" t="s">
        <v>760</v>
      </c>
      <c r="Q120" s="8" t="s">
        <v>1378</v>
      </c>
      <c r="R120" t="s">
        <v>675</v>
      </c>
      <c r="S120" t="s">
        <v>675</v>
      </c>
      <c r="T120" t="s">
        <v>675</v>
      </c>
    </row>
    <row r="121" spans="1:20">
      <c r="A121" t="s">
        <v>1379</v>
      </c>
      <c r="B121" s="8" t="s">
        <v>1380</v>
      </c>
      <c r="C121" t="s">
        <v>663</v>
      </c>
      <c r="D121" t="s">
        <v>663</v>
      </c>
      <c r="E121" t="s">
        <v>665</v>
      </c>
      <c r="F121" t="s">
        <v>1381</v>
      </c>
      <c r="G121" t="s">
        <v>1382</v>
      </c>
      <c r="H121" t="s">
        <v>1382</v>
      </c>
      <c r="I121" t="s">
        <v>1383</v>
      </c>
      <c r="J121" t="s">
        <v>681</v>
      </c>
      <c r="K121" t="s">
        <v>675</v>
      </c>
      <c r="L121" t="s">
        <v>682</v>
      </c>
      <c r="M121" s="8" t="s">
        <v>675</v>
      </c>
      <c r="N121" t="s">
        <v>682</v>
      </c>
      <c r="O121" t="s">
        <v>683</v>
      </c>
      <c r="P121" t="s">
        <v>760</v>
      </c>
      <c r="Q121" s="8" t="s">
        <v>1384</v>
      </c>
      <c r="R121" t="s">
        <v>675</v>
      </c>
      <c r="S121" t="s">
        <v>675</v>
      </c>
      <c r="T121" t="s">
        <v>675</v>
      </c>
    </row>
    <row r="122" spans="1:20">
      <c r="A122" t="s">
        <v>1385</v>
      </c>
      <c r="B122" s="8" t="s">
        <v>1386</v>
      </c>
      <c r="C122" t="s">
        <v>663</v>
      </c>
      <c r="D122" t="s">
        <v>664</v>
      </c>
      <c r="E122" t="s">
        <v>763</v>
      </c>
      <c r="F122" t="s">
        <v>1387</v>
      </c>
      <c r="G122" t="s">
        <v>106</v>
      </c>
      <c r="H122" t="s">
        <v>675</v>
      </c>
      <c r="I122" t="s">
        <v>1388</v>
      </c>
      <c r="J122" t="s">
        <v>1377</v>
      </c>
      <c r="K122" t="s">
        <v>675</v>
      </c>
      <c r="L122" t="s">
        <v>682</v>
      </c>
      <c r="M122" s="8" t="s">
        <v>675</v>
      </c>
      <c r="N122" t="s">
        <v>682</v>
      </c>
      <c r="O122" t="s">
        <v>769</v>
      </c>
      <c r="P122" t="s">
        <v>760</v>
      </c>
      <c r="Q122" s="8" t="s">
        <v>1389</v>
      </c>
      <c r="R122" t="s">
        <v>675</v>
      </c>
      <c r="S122" t="s">
        <v>675</v>
      </c>
      <c r="T122" t="s">
        <v>675</v>
      </c>
    </row>
    <row r="123" spans="1:20">
      <c r="A123" t="s">
        <v>1390</v>
      </c>
      <c r="B123" s="8" t="s">
        <v>1386</v>
      </c>
      <c r="C123" t="s">
        <v>663</v>
      </c>
      <c r="D123" t="s">
        <v>663</v>
      </c>
      <c r="E123" t="s">
        <v>704</v>
      </c>
      <c r="F123" t="s">
        <v>1391</v>
      </c>
      <c r="G123" t="s">
        <v>1392</v>
      </c>
      <c r="H123" t="s">
        <v>675</v>
      </c>
      <c r="I123" t="s">
        <v>1393</v>
      </c>
      <c r="J123" t="s">
        <v>681</v>
      </c>
      <c r="K123" t="s">
        <v>675</v>
      </c>
      <c r="L123" t="s">
        <v>682</v>
      </c>
      <c r="M123" s="8" t="s">
        <v>675</v>
      </c>
      <c r="N123" t="s">
        <v>682</v>
      </c>
      <c r="O123" t="s">
        <v>711</v>
      </c>
      <c r="P123" t="s">
        <v>760</v>
      </c>
      <c r="Q123" s="8" t="s">
        <v>1394</v>
      </c>
      <c r="R123" t="s">
        <v>675</v>
      </c>
      <c r="S123" t="s">
        <v>675</v>
      </c>
      <c r="T123" t="s">
        <v>675</v>
      </c>
    </row>
    <row r="124" spans="1:20">
      <c r="A124" t="s">
        <v>1395</v>
      </c>
      <c r="B124" s="8" t="s">
        <v>1396</v>
      </c>
      <c r="C124" t="s">
        <v>663</v>
      </c>
      <c r="D124" t="s">
        <v>663</v>
      </c>
      <c r="E124" t="s">
        <v>704</v>
      </c>
      <c r="F124" t="s">
        <v>1397</v>
      </c>
      <c r="G124" t="s">
        <v>1398</v>
      </c>
      <c r="H124" t="s">
        <v>675</v>
      </c>
      <c r="I124" t="s">
        <v>1399</v>
      </c>
      <c r="J124" t="s">
        <v>1377</v>
      </c>
      <c r="K124" t="s">
        <v>675</v>
      </c>
      <c r="L124" t="s">
        <v>682</v>
      </c>
      <c r="M124" s="8" t="s">
        <v>675</v>
      </c>
      <c r="N124" t="s">
        <v>682</v>
      </c>
      <c r="O124" t="s">
        <v>779</v>
      </c>
      <c r="P124" t="s">
        <v>760</v>
      </c>
      <c r="Q124" s="8" t="s">
        <v>1400</v>
      </c>
      <c r="R124" t="s">
        <v>675</v>
      </c>
      <c r="S124" t="s">
        <v>675</v>
      </c>
      <c r="T124" t="s">
        <v>675</v>
      </c>
    </row>
    <row r="125" spans="1:20">
      <c r="A125" t="s">
        <v>1401</v>
      </c>
      <c r="B125" s="8" t="s">
        <v>1396</v>
      </c>
      <c r="C125" t="s">
        <v>663</v>
      </c>
      <c r="D125" t="s">
        <v>663</v>
      </c>
      <c r="E125" t="s">
        <v>704</v>
      </c>
      <c r="F125" t="s">
        <v>1402</v>
      </c>
      <c r="G125" t="s">
        <v>1403</v>
      </c>
      <c r="H125" t="s">
        <v>675</v>
      </c>
      <c r="I125" t="s">
        <v>1404</v>
      </c>
      <c r="J125" t="s">
        <v>681</v>
      </c>
      <c r="K125" t="s">
        <v>675</v>
      </c>
      <c r="L125" t="s">
        <v>682</v>
      </c>
      <c r="M125" s="8" t="s">
        <v>675</v>
      </c>
      <c r="N125" t="s">
        <v>682</v>
      </c>
      <c r="O125" t="s">
        <v>711</v>
      </c>
      <c r="P125" t="s">
        <v>701</v>
      </c>
      <c r="Q125" s="8" t="s">
        <v>1405</v>
      </c>
      <c r="R125" t="s">
        <v>675</v>
      </c>
      <c r="S125" t="s">
        <v>675</v>
      </c>
      <c r="T125" t="s">
        <v>675</v>
      </c>
    </row>
    <row r="126" spans="1:20">
      <c r="A126" t="s">
        <v>1406</v>
      </c>
      <c r="B126" s="8" t="s">
        <v>1407</v>
      </c>
      <c r="C126" t="s">
        <v>663</v>
      </c>
      <c r="D126" t="s">
        <v>664</v>
      </c>
      <c r="E126" t="s">
        <v>704</v>
      </c>
      <c r="F126" t="s">
        <v>941</v>
      </c>
      <c r="G126" t="s">
        <v>942</v>
      </c>
      <c r="H126" t="s">
        <v>675</v>
      </c>
      <c r="I126" t="s">
        <v>1408</v>
      </c>
      <c r="J126" t="s">
        <v>1377</v>
      </c>
      <c r="K126" t="s">
        <v>675</v>
      </c>
      <c r="L126" t="s">
        <v>682</v>
      </c>
      <c r="M126" s="8" t="s">
        <v>675</v>
      </c>
      <c r="N126" t="s">
        <v>682</v>
      </c>
      <c r="O126" t="s">
        <v>1283</v>
      </c>
      <c r="P126" t="s">
        <v>760</v>
      </c>
      <c r="Q126" s="8" t="s">
        <v>1409</v>
      </c>
      <c r="R126" t="s">
        <v>675</v>
      </c>
      <c r="S126" t="s">
        <v>675</v>
      </c>
      <c r="T126" t="s">
        <v>675</v>
      </c>
    </row>
    <row r="127" spans="1:20">
      <c r="A127" t="s">
        <v>1410</v>
      </c>
      <c r="B127" s="8" t="s">
        <v>1411</v>
      </c>
      <c r="C127" t="s">
        <v>663</v>
      </c>
      <c r="D127" t="s">
        <v>663</v>
      </c>
      <c r="E127" t="s">
        <v>665</v>
      </c>
      <c r="F127" t="s">
        <v>1412</v>
      </c>
      <c r="G127" t="s">
        <v>1413</v>
      </c>
      <c r="H127" t="s">
        <v>675</v>
      </c>
      <c r="I127" t="s">
        <v>1414</v>
      </c>
      <c r="J127" t="s">
        <v>1415</v>
      </c>
      <c r="K127" t="s">
        <v>675</v>
      </c>
      <c r="L127" t="s">
        <v>682</v>
      </c>
      <c r="M127" s="8" t="s">
        <v>675</v>
      </c>
      <c r="N127" t="s">
        <v>682</v>
      </c>
      <c r="O127" t="s">
        <v>825</v>
      </c>
      <c r="P127" t="s">
        <v>701</v>
      </c>
      <c r="Q127" s="8" t="s">
        <v>1416</v>
      </c>
      <c r="R127" t="s">
        <v>675</v>
      </c>
      <c r="S127" t="s">
        <v>675</v>
      </c>
      <c r="T127" t="s">
        <v>675</v>
      </c>
    </row>
    <row r="128" spans="1:20">
      <c r="A128" t="s">
        <v>1417</v>
      </c>
      <c r="B128" s="8" t="s">
        <v>1411</v>
      </c>
      <c r="C128" t="s">
        <v>663</v>
      </c>
      <c r="D128" t="s">
        <v>663</v>
      </c>
      <c r="E128" t="s">
        <v>665</v>
      </c>
      <c r="F128" t="s">
        <v>1030</v>
      </c>
      <c r="G128" t="s">
        <v>27</v>
      </c>
      <c r="H128" t="s">
        <v>675</v>
      </c>
      <c r="I128" t="s">
        <v>1418</v>
      </c>
      <c r="J128" t="s">
        <v>1419</v>
      </c>
      <c r="K128" t="s">
        <v>675</v>
      </c>
      <c r="L128" t="s">
        <v>682</v>
      </c>
      <c r="M128" s="8" t="s">
        <v>675</v>
      </c>
      <c r="N128" t="s">
        <v>682</v>
      </c>
      <c r="O128" t="s">
        <v>684</v>
      </c>
      <c r="P128" t="s">
        <v>760</v>
      </c>
      <c r="Q128" s="8" t="s">
        <v>1420</v>
      </c>
      <c r="R128" t="s">
        <v>675</v>
      </c>
      <c r="S128" t="s">
        <v>675</v>
      </c>
      <c r="T128" t="s">
        <v>675</v>
      </c>
    </row>
    <row r="129" spans="1:20">
      <c r="A129" t="s">
        <v>1421</v>
      </c>
      <c r="B129" s="8" t="s">
        <v>1411</v>
      </c>
      <c r="C129" t="s">
        <v>663</v>
      </c>
      <c r="D129" t="s">
        <v>663</v>
      </c>
      <c r="E129" t="s">
        <v>675</v>
      </c>
      <c r="F129" t="s">
        <v>815</v>
      </c>
      <c r="G129" t="s">
        <v>11</v>
      </c>
      <c r="H129" t="s">
        <v>675</v>
      </c>
      <c r="I129" t="s">
        <v>1418</v>
      </c>
      <c r="J129" t="s">
        <v>698</v>
      </c>
      <c r="K129" t="s">
        <v>1411</v>
      </c>
      <c r="L129" t="s">
        <v>682</v>
      </c>
      <c r="M129" s="8" t="s">
        <v>1422</v>
      </c>
      <c r="N129" t="s">
        <v>1423</v>
      </c>
      <c r="O129" t="s">
        <v>684</v>
      </c>
      <c r="P129" t="s">
        <v>760</v>
      </c>
      <c r="Q129" s="8" t="s">
        <v>1424</v>
      </c>
      <c r="R129" t="s">
        <v>675</v>
      </c>
      <c r="S129" t="s">
        <v>675</v>
      </c>
      <c r="T129" t="s">
        <v>675</v>
      </c>
    </row>
    <row r="130" spans="1:20">
      <c r="A130" t="s">
        <v>1425</v>
      </c>
      <c r="B130" s="8" t="s">
        <v>1426</v>
      </c>
      <c r="C130" t="s">
        <v>663</v>
      </c>
      <c r="D130" t="s">
        <v>663</v>
      </c>
      <c r="E130" t="s">
        <v>665</v>
      </c>
      <c r="F130" t="s">
        <v>1427</v>
      </c>
      <c r="G130" t="s">
        <v>1428</v>
      </c>
      <c r="H130" t="s">
        <v>675</v>
      </c>
      <c r="I130" t="s">
        <v>1429</v>
      </c>
      <c r="J130" t="s">
        <v>698</v>
      </c>
      <c r="K130" t="s">
        <v>1426</v>
      </c>
      <c r="L130" t="s">
        <v>682</v>
      </c>
      <c r="M130" s="8" t="s">
        <v>1422</v>
      </c>
      <c r="N130" t="s">
        <v>1430</v>
      </c>
      <c r="O130" t="s">
        <v>825</v>
      </c>
      <c r="P130" t="s">
        <v>760</v>
      </c>
      <c r="Q130" s="8" t="s">
        <v>1431</v>
      </c>
      <c r="R130" t="s">
        <v>675</v>
      </c>
      <c r="S130" t="s">
        <v>675</v>
      </c>
      <c r="T130" t="s">
        <v>675</v>
      </c>
    </row>
    <row r="131" spans="1:20">
      <c r="A131" t="s">
        <v>1432</v>
      </c>
      <c r="B131" s="8" t="s">
        <v>1426</v>
      </c>
      <c r="C131" t="s">
        <v>663</v>
      </c>
      <c r="D131" t="s">
        <v>663</v>
      </c>
      <c r="E131" t="s">
        <v>704</v>
      </c>
      <c r="F131" t="s">
        <v>1433</v>
      </c>
      <c r="G131" t="s">
        <v>1434</v>
      </c>
      <c r="H131" t="s">
        <v>675</v>
      </c>
      <c r="I131" t="s">
        <v>1435</v>
      </c>
      <c r="J131" t="s">
        <v>698</v>
      </c>
      <c r="K131" t="s">
        <v>1436</v>
      </c>
      <c r="L131" t="s">
        <v>682</v>
      </c>
      <c r="M131" s="8" t="s">
        <v>1422</v>
      </c>
      <c r="N131" t="s">
        <v>1437</v>
      </c>
      <c r="O131" t="s">
        <v>711</v>
      </c>
      <c r="P131" t="s">
        <v>760</v>
      </c>
      <c r="Q131" s="8" t="s">
        <v>1438</v>
      </c>
      <c r="R131" t="s">
        <v>675</v>
      </c>
      <c r="S131" t="s">
        <v>675</v>
      </c>
      <c r="T131" t="s">
        <v>675</v>
      </c>
    </row>
    <row r="132" spans="1:20">
      <c r="A132" t="s">
        <v>1439</v>
      </c>
      <c r="B132" s="8" t="s">
        <v>1426</v>
      </c>
      <c r="C132" t="s">
        <v>663</v>
      </c>
      <c r="D132" t="s">
        <v>664</v>
      </c>
      <c r="E132" t="s">
        <v>665</v>
      </c>
      <c r="F132" t="s">
        <v>1440</v>
      </c>
      <c r="G132" t="s">
        <v>1441</v>
      </c>
      <c r="H132" t="s">
        <v>675</v>
      </c>
      <c r="I132" t="s">
        <v>1442</v>
      </c>
      <c r="J132" t="s">
        <v>669</v>
      </c>
      <c r="K132" t="s">
        <v>1426</v>
      </c>
      <c r="L132" t="s">
        <v>671</v>
      </c>
      <c r="M132" s="8" t="s">
        <v>1422</v>
      </c>
      <c r="N132" t="s">
        <v>1443</v>
      </c>
      <c r="O132" t="s">
        <v>769</v>
      </c>
      <c r="P132" t="s">
        <v>760</v>
      </c>
      <c r="Q132" s="8" t="s">
        <v>1444</v>
      </c>
      <c r="R132" t="s">
        <v>675</v>
      </c>
      <c r="S132" t="s">
        <v>675</v>
      </c>
      <c r="T132" t="s">
        <v>675</v>
      </c>
    </row>
    <row r="133" spans="1:20">
      <c r="A133" t="s">
        <v>1445</v>
      </c>
      <c r="B133" s="8" t="s">
        <v>1436</v>
      </c>
      <c r="C133" t="s">
        <v>663</v>
      </c>
      <c r="D133" t="s">
        <v>664</v>
      </c>
      <c r="E133" t="s">
        <v>763</v>
      </c>
      <c r="F133" t="s">
        <v>1086</v>
      </c>
      <c r="G133" t="s">
        <v>56</v>
      </c>
      <c r="H133" t="s">
        <v>675</v>
      </c>
      <c r="I133" t="s">
        <v>1446</v>
      </c>
      <c r="J133" t="s">
        <v>1447</v>
      </c>
      <c r="K133" t="s">
        <v>1038</v>
      </c>
      <c r="L133" t="s">
        <v>671</v>
      </c>
      <c r="M133" s="8" t="s">
        <v>1422</v>
      </c>
      <c r="N133" t="s">
        <v>1448</v>
      </c>
      <c r="O133" t="s">
        <v>769</v>
      </c>
      <c r="P133" t="s">
        <v>760</v>
      </c>
      <c r="Q133" s="8" t="s">
        <v>1449</v>
      </c>
      <c r="R133" t="s">
        <v>675</v>
      </c>
      <c r="S133" t="s">
        <v>675</v>
      </c>
      <c r="T133" t="s">
        <v>675</v>
      </c>
    </row>
    <row r="134" spans="1:20">
      <c r="A134" t="s">
        <v>1450</v>
      </c>
      <c r="B134" s="8" t="s">
        <v>1436</v>
      </c>
      <c r="C134" t="s">
        <v>663</v>
      </c>
      <c r="D134" t="s">
        <v>663</v>
      </c>
      <c r="E134" t="s">
        <v>763</v>
      </c>
      <c r="F134" t="s">
        <v>1451</v>
      </c>
      <c r="G134" t="s">
        <v>1452</v>
      </c>
      <c r="H134" t="s">
        <v>675</v>
      </c>
      <c r="I134" t="s">
        <v>1453</v>
      </c>
      <c r="J134" t="s">
        <v>669</v>
      </c>
      <c r="K134" t="s">
        <v>1454</v>
      </c>
      <c r="L134" t="s">
        <v>682</v>
      </c>
      <c r="M134" s="8" t="s">
        <v>1455</v>
      </c>
      <c r="N134" t="s">
        <v>1456</v>
      </c>
      <c r="O134" t="s">
        <v>825</v>
      </c>
      <c r="P134" t="s">
        <v>760</v>
      </c>
      <c r="Q134" s="8" t="s">
        <v>1457</v>
      </c>
      <c r="R134" t="s">
        <v>675</v>
      </c>
      <c r="S134" t="s">
        <v>675</v>
      </c>
      <c r="T134" t="s">
        <v>675</v>
      </c>
    </row>
    <row r="135" spans="1:20">
      <c r="A135" t="s">
        <v>1458</v>
      </c>
      <c r="B135" s="8" t="s">
        <v>1459</v>
      </c>
      <c r="C135" t="s">
        <v>663</v>
      </c>
      <c r="D135" t="s">
        <v>664</v>
      </c>
      <c r="E135" t="s">
        <v>665</v>
      </c>
      <c r="F135" t="s">
        <v>782</v>
      </c>
      <c r="G135" t="s">
        <v>12</v>
      </c>
      <c r="H135" t="s">
        <v>675</v>
      </c>
      <c r="I135" t="s">
        <v>1460</v>
      </c>
      <c r="J135" t="s">
        <v>669</v>
      </c>
      <c r="K135" t="s">
        <v>1038</v>
      </c>
      <c r="L135" t="s">
        <v>671</v>
      </c>
      <c r="M135" s="8" t="s">
        <v>1422</v>
      </c>
      <c r="N135" t="s">
        <v>1461</v>
      </c>
      <c r="O135" t="s">
        <v>701</v>
      </c>
      <c r="P135" t="s">
        <v>760</v>
      </c>
      <c r="Q135" s="8" t="s">
        <v>1462</v>
      </c>
      <c r="R135" t="s">
        <v>675</v>
      </c>
      <c r="S135" t="s">
        <v>675</v>
      </c>
      <c r="T135" t="s">
        <v>675</v>
      </c>
    </row>
    <row r="136" spans="1:20">
      <c r="A136" t="s">
        <v>1463</v>
      </c>
      <c r="B136" s="8" t="s">
        <v>1464</v>
      </c>
      <c r="C136" t="s">
        <v>663</v>
      </c>
      <c r="D136" t="s">
        <v>664</v>
      </c>
      <c r="E136" t="s">
        <v>704</v>
      </c>
      <c r="F136" t="s">
        <v>1115</v>
      </c>
      <c r="G136" t="s">
        <v>1116</v>
      </c>
      <c r="H136" t="s">
        <v>675</v>
      </c>
      <c r="I136" t="s">
        <v>1465</v>
      </c>
      <c r="J136" t="s">
        <v>973</v>
      </c>
      <c r="K136" t="s">
        <v>1466</v>
      </c>
      <c r="L136" t="s">
        <v>671</v>
      </c>
      <c r="M136" s="8" t="s">
        <v>1422</v>
      </c>
      <c r="N136" t="s">
        <v>1461</v>
      </c>
      <c r="O136" t="s">
        <v>1283</v>
      </c>
      <c r="P136" t="s">
        <v>760</v>
      </c>
      <c r="Q136" s="8" t="s">
        <v>1467</v>
      </c>
      <c r="R136" t="s">
        <v>675</v>
      </c>
      <c r="S136" t="s">
        <v>675</v>
      </c>
      <c r="T136" t="s">
        <v>675</v>
      </c>
    </row>
    <row r="137" spans="1:20">
      <c r="A137" t="s">
        <v>1468</v>
      </c>
      <c r="B137" s="8" t="s">
        <v>1464</v>
      </c>
      <c r="C137" t="s">
        <v>663</v>
      </c>
      <c r="D137" t="s">
        <v>664</v>
      </c>
      <c r="E137" t="s">
        <v>704</v>
      </c>
      <c r="F137" t="s">
        <v>1115</v>
      </c>
      <c r="G137" t="s">
        <v>1116</v>
      </c>
      <c r="H137" t="s">
        <v>675</v>
      </c>
      <c r="I137" t="s">
        <v>1465</v>
      </c>
      <c r="J137" t="s">
        <v>698</v>
      </c>
      <c r="K137" t="s">
        <v>1466</v>
      </c>
      <c r="L137" t="s">
        <v>671</v>
      </c>
      <c r="M137" s="8" t="s">
        <v>1422</v>
      </c>
      <c r="N137" t="s">
        <v>1469</v>
      </c>
      <c r="O137" t="s">
        <v>1283</v>
      </c>
      <c r="P137" t="s">
        <v>760</v>
      </c>
      <c r="Q137" s="8" t="s">
        <v>1470</v>
      </c>
      <c r="R137" t="s">
        <v>675</v>
      </c>
      <c r="S137" t="s">
        <v>675</v>
      </c>
      <c r="T137" t="s">
        <v>675</v>
      </c>
    </row>
    <row r="138" spans="1:20">
      <c r="A138" t="s">
        <v>1471</v>
      </c>
      <c r="B138" s="8" t="s">
        <v>1466</v>
      </c>
      <c r="C138" t="s">
        <v>663</v>
      </c>
      <c r="D138" t="s">
        <v>664</v>
      </c>
      <c r="E138" t="s">
        <v>665</v>
      </c>
      <c r="F138" t="s">
        <v>1472</v>
      </c>
      <c r="G138" t="s">
        <v>1473</v>
      </c>
      <c r="H138" t="s">
        <v>675</v>
      </c>
      <c r="I138" t="s">
        <v>1474</v>
      </c>
      <c r="J138" t="s">
        <v>669</v>
      </c>
      <c r="K138" t="s">
        <v>1044</v>
      </c>
      <c r="L138" t="s">
        <v>671</v>
      </c>
      <c r="M138" s="8" t="s">
        <v>1422</v>
      </c>
      <c r="N138" t="s">
        <v>1475</v>
      </c>
      <c r="O138" t="s">
        <v>769</v>
      </c>
      <c r="P138" t="s">
        <v>760</v>
      </c>
      <c r="Q138" s="8" t="s">
        <v>1476</v>
      </c>
      <c r="R138" t="s">
        <v>675</v>
      </c>
      <c r="S138" t="s">
        <v>675</v>
      </c>
      <c r="T138" t="s">
        <v>675</v>
      </c>
    </row>
    <row r="139" spans="1:20">
      <c r="A139" t="s">
        <v>1477</v>
      </c>
      <c r="B139" s="8" t="s">
        <v>1044</v>
      </c>
      <c r="C139" t="s">
        <v>663</v>
      </c>
      <c r="D139" t="s">
        <v>663</v>
      </c>
      <c r="E139" t="s">
        <v>665</v>
      </c>
      <c r="F139" t="s">
        <v>1478</v>
      </c>
      <c r="G139" t="s">
        <v>1479</v>
      </c>
      <c r="H139" t="s">
        <v>675</v>
      </c>
      <c r="I139" t="s">
        <v>1480</v>
      </c>
      <c r="J139" t="s">
        <v>698</v>
      </c>
      <c r="K139" t="s">
        <v>1044</v>
      </c>
      <c r="L139" t="s">
        <v>682</v>
      </c>
      <c r="M139" s="8" t="s">
        <v>1422</v>
      </c>
      <c r="N139" t="s">
        <v>1475</v>
      </c>
      <c r="O139" t="s">
        <v>701</v>
      </c>
      <c r="P139" t="s">
        <v>760</v>
      </c>
      <c r="Q139" s="8" t="s">
        <v>1481</v>
      </c>
      <c r="R139" t="s">
        <v>675</v>
      </c>
      <c r="S139" t="s">
        <v>675</v>
      </c>
      <c r="T139" t="s">
        <v>675</v>
      </c>
    </row>
    <row r="140" spans="1:20">
      <c r="A140" t="s">
        <v>1482</v>
      </c>
      <c r="B140" s="8" t="s">
        <v>1044</v>
      </c>
      <c r="C140" t="s">
        <v>663</v>
      </c>
      <c r="D140" t="s">
        <v>664</v>
      </c>
      <c r="E140" t="s">
        <v>665</v>
      </c>
      <c r="F140" t="s">
        <v>1030</v>
      </c>
      <c r="G140" t="s">
        <v>27</v>
      </c>
      <c r="H140" t="s">
        <v>675</v>
      </c>
      <c r="I140" t="s">
        <v>1483</v>
      </c>
      <c r="J140" t="s">
        <v>669</v>
      </c>
      <c r="K140" t="s">
        <v>1044</v>
      </c>
      <c r="L140" t="s">
        <v>671</v>
      </c>
      <c r="M140" s="8" t="s">
        <v>1422</v>
      </c>
      <c r="N140" t="s">
        <v>1475</v>
      </c>
      <c r="O140" t="s">
        <v>701</v>
      </c>
      <c r="P140" t="s">
        <v>760</v>
      </c>
      <c r="Q140" s="8" t="s">
        <v>1484</v>
      </c>
      <c r="R140" t="s">
        <v>675</v>
      </c>
      <c r="S140" t="s">
        <v>675</v>
      </c>
      <c r="T140" t="s">
        <v>675</v>
      </c>
    </row>
    <row r="141" spans="1:20">
      <c r="A141" t="s">
        <v>1485</v>
      </c>
      <c r="B141" s="8" t="s">
        <v>1044</v>
      </c>
      <c r="C141" t="s">
        <v>663</v>
      </c>
      <c r="D141" t="s">
        <v>663</v>
      </c>
      <c r="E141" t="s">
        <v>665</v>
      </c>
      <c r="F141" t="s">
        <v>1486</v>
      </c>
      <c r="G141" t="s">
        <v>1487</v>
      </c>
      <c r="H141" t="s">
        <v>675</v>
      </c>
      <c r="I141" t="s">
        <v>1488</v>
      </c>
      <c r="J141" t="s">
        <v>669</v>
      </c>
      <c r="K141" t="s">
        <v>1044</v>
      </c>
      <c r="L141" t="s">
        <v>682</v>
      </c>
      <c r="M141" s="8" t="s">
        <v>1422</v>
      </c>
      <c r="N141" t="s">
        <v>1475</v>
      </c>
      <c r="O141" t="s">
        <v>701</v>
      </c>
      <c r="P141" t="s">
        <v>760</v>
      </c>
      <c r="Q141" s="8" t="s">
        <v>1489</v>
      </c>
      <c r="R141" t="s">
        <v>675</v>
      </c>
      <c r="S141" t="s">
        <v>675</v>
      </c>
      <c r="T141" t="s">
        <v>675</v>
      </c>
    </row>
    <row r="142" spans="1:20">
      <c r="A142" t="s">
        <v>1490</v>
      </c>
      <c r="B142" s="8" t="s">
        <v>1044</v>
      </c>
      <c r="C142" t="s">
        <v>663</v>
      </c>
      <c r="D142" t="s">
        <v>664</v>
      </c>
      <c r="E142" t="s">
        <v>665</v>
      </c>
      <c r="F142" t="s">
        <v>1491</v>
      </c>
      <c r="G142" t="s">
        <v>114</v>
      </c>
      <c r="H142" t="s">
        <v>675</v>
      </c>
      <c r="I142" t="s">
        <v>1492</v>
      </c>
      <c r="J142" t="s">
        <v>669</v>
      </c>
      <c r="K142" t="s">
        <v>1044</v>
      </c>
      <c r="L142" t="s">
        <v>671</v>
      </c>
      <c r="M142" s="8" t="s">
        <v>1422</v>
      </c>
      <c r="N142" t="s">
        <v>1475</v>
      </c>
      <c r="O142" t="s">
        <v>701</v>
      </c>
      <c r="P142" t="s">
        <v>760</v>
      </c>
      <c r="Q142" s="8" t="s">
        <v>1493</v>
      </c>
      <c r="R142" t="s">
        <v>675</v>
      </c>
      <c r="S142" t="s">
        <v>675</v>
      </c>
      <c r="T142" t="s">
        <v>675</v>
      </c>
    </row>
    <row r="143" spans="1:20">
      <c r="A143" t="s">
        <v>1494</v>
      </c>
      <c r="B143" s="8" t="s">
        <v>1044</v>
      </c>
      <c r="C143" t="s">
        <v>663</v>
      </c>
      <c r="D143" t="s">
        <v>664</v>
      </c>
      <c r="E143" t="s">
        <v>665</v>
      </c>
      <c r="F143" t="s">
        <v>1495</v>
      </c>
      <c r="G143" t="s">
        <v>1496</v>
      </c>
      <c r="H143" t="s">
        <v>675</v>
      </c>
      <c r="I143" t="s">
        <v>1497</v>
      </c>
      <c r="J143" t="s">
        <v>669</v>
      </c>
      <c r="K143" t="s">
        <v>1044</v>
      </c>
      <c r="L143" t="s">
        <v>671</v>
      </c>
      <c r="M143" s="8" t="s">
        <v>1422</v>
      </c>
      <c r="N143" t="s">
        <v>1475</v>
      </c>
      <c r="O143" t="s">
        <v>701</v>
      </c>
      <c r="P143" t="s">
        <v>760</v>
      </c>
      <c r="Q143" s="8" t="s">
        <v>1498</v>
      </c>
      <c r="R143" t="s">
        <v>675</v>
      </c>
      <c r="S143" t="s">
        <v>675</v>
      </c>
      <c r="T143" t="s">
        <v>675</v>
      </c>
    </row>
    <row r="144" spans="1:20">
      <c r="A144" t="s">
        <v>1499</v>
      </c>
      <c r="B144" s="8" t="s">
        <v>1500</v>
      </c>
      <c r="C144" t="s">
        <v>663</v>
      </c>
      <c r="D144" t="s">
        <v>664</v>
      </c>
      <c r="E144" t="s">
        <v>704</v>
      </c>
      <c r="F144" t="s">
        <v>1501</v>
      </c>
      <c r="G144" t="s">
        <v>51</v>
      </c>
      <c r="H144" t="s">
        <v>675</v>
      </c>
      <c r="I144" t="s">
        <v>1502</v>
      </c>
      <c r="J144" t="s">
        <v>669</v>
      </c>
      <c r="K144" t="s">
        <v>1503</v>
      </c>
      <c r="L144" t="s">
        <v>671</v>
      </c>
      <c r="M144" s="8" t="s">
        <v>1422</v>
      </c>
      <c r="N144" t="s">
        <v>1475</v>
      </c>
      <c r="O144" t="s">
        <v>1504</v>
      </c>
      <c r="P144" t="s">
        <v>760</v>
      </c>
      <c r="Q144" s="8" t="s">
        <v>1505</v>
      </c>
      <c r="R144" t="s">
        <v>675</v>
      </c>
      <c r="S144" t="s">
        <v>675</v>
      </c>
      <c r="T144" t="s">
        <v>675</v>
      </c>
    </row>
    <row r="145" spans="1:20">
      <c r="A145" t="s">
        <v>1506</v>
      </c>
      <c r="B145" s="8" t="s">
        <v>1507</v>
      </c>
      <c r="C145" t="s">
        <v>663</v>
      </c>
      <c r="D145" t="s">
        <v>663</v>
      </c>
      <c r="E145" t="s">
        <v>704</v>
      </c>
      <c r="F145" t="s">
        <v>1199</v>
      </c>
      <c r="G145" t="s">
        <v>16</v>
      </c>
      <c r="H145" t="s">
        <v>675</v>
      </c>
      <c r="I145" t="s">
        <v>1508</v>
      </c>
      <c r="J145" t="s">
        <v>698</v>
      </c>
      <c r="K145" t="s">
        <v>1509</v>
      </c>
      <c r="L145" t="s">
        <v>682</v>
      </c>
      <c r="M145" s="8" t="s">
        <v>1422</v>
      </c>
      <c r="N145" t="s">
        <v>1475</v>
      </c>
      <c r="O145" t="s">
        <v>711</v>
      </c>
      <c r="P145" t="s">
        <v>760</v>
      </c>
      <c r="Q145" s="8" t="s">
        <v>1510</v>
      </c>
      <c r="R145" t="s">
        <v>675</v>
      </c>
      <c r="S145" t="s">
        <v>675</v>
      </c>
      <c r="T145" t="s">
        <v>675</v>
      </c>
    </row>
    <row r="146" spans="1:20">
      <c r="A146" t="s">
        <v>1511</v>
      </c>
      <c r="B146" s="8" t="s">
        <v>1507</v>
      </c>
      <c r="C146" t="s">
        <v>663</v>
      </c>
      <c r="D146" t="s">
        <v>663</v>
      </c>
      <c r="E146" t="s">
        <v>665</v>
      </c>
      <c r="F146" t="s">
        <v>800</v>
      </c>
      <c r="G146" t="s">
        <v>61</v>
      </c>
      <c r="H146" t="s">
        <v>675</v>
      </c>
      <c r="I146" t="s">
        <v>1512</v>
      </c>
      <c r="J146" t="s">
        <v>669</v>
      </c>
      <c r="K146" t="s">
        <v>1507</v>
      </c>
      <c r="L146" t="s">
        <v>682</v>
      </c>
      <c r="M146" s="8" t="s">
        <v>1422</v>
      </c>
      <c r="N146" t="s">
        <v>1475</v>
      </c>
      <c r="O146" t="s">
        <v>1513</v>
      </c>
      <c r="P146" t="s">
        <v>760</v>
      </c>
      <c r="Q146" s="8" t="s">
        <v>1514</v>
      </c>
      <c r="R146" t="s">
        <v>675</v>
      </c>
      <c r="S146" t="s">
        <v>675</v>
      </c>
      <c r="T146" t="s">
        <v>675</v>
      </c>
    </row>
    <row r="147" spans="1:20">
      <c r="A147" t="s">
        <v>1515</v>
      </c>
      <c r="B147" s="8" t="s">
        <v>1507</v>
      </c>
      <c r="C147" t="s">
        <v>663</v>
      </c>
      <c r="D147" t="s">
        <v>663</v>
      </c>
      <c r="E147" t="s">
        <v>665</v>
      </c>
      <c r="F147" t="s">
        <v>1516</v>
      </c>
      <c r="G147" t="s">
        <v>1517</v>
      </c>
      <c r="H147" t="s">
        <v>1517</v>
      </c>
      <c r="I147" t="s">
        <v>1518</v>
      </c>
      <c r="J147" t="s">
        <v>698</v>
      </c>
      <c r="K147" t="s">
        <v>1507</v>
      </c>
      <c r="L147" t="s">
        <v>682</v>
      </c>
      <c r="M147" s="8" t="s">
        <v>1422</v>
      </c>
      <c r="N147" t="s">
        <v>1475</v>
      </c>
      <c r="O147" t="s">
        <v>683</v>
      </c>
      <c r="P147" t="s">
        <v>760</v>
      </c>
      <c r="Q147" s="8" t="s">
        <v>1519</v>
      </c>
      <c r="R147" t="s">
        <v>675</v>
      </c>
      <c r="S147" t="s">
        <v>675</v>
      </c>
      <c r="T147" t="s">
        <v>675</v>
      </c>
    </row>
    <row r="148" spans="1:20">
      <c r="A148" t="s">
        <v>1520</v>
      </c>
      <c r="B148" s="8" t="s">
        <v>1507</v>
      </c>
      <c r="C148" t="s">
        <v>663</v>
      </c>
      <c r="D148" t="s">
        <v>663</v>
      </c>
      <c r="E148" t="s">
        <v>665</v>
      </c>
      <c r="F148" t="s">
        <v>1521</v>
      </c>
      <c r="G148" t="s">
        <v>1522</v>
      </c>
      <c r="H148" t="s">
        <v>1522</v>
      </c>
      <c r="I148" t="s">
        <v>1523</v>
      </c>
      <c r="J148" t="s">
        <v>698</v>
      </c>
      <c r="K148" t="s">
        <v>1507</v>
      </c>
      <c r="L148" t="s">
        <v>682</v>
      </c>
      <c r="M148" s="8" t="s">
        <v>1422</v>
      </c>
      <c r="N148" t="s">
        <v>1475</v>
      </c>
      <c r="O148" t="s">
        <v>683</v>
      </c>
      <c r="P148" t="s">
        <v>760</v>
      </c>
      <c r="Q148" s="8" t="s">
        <v>1524</v>
      </c>
      <c r="R148" t="s">
        <v>675</v>
      </c>
      <c r="S148" t="s">
        <v>675</v>
      </c>
      <c r="T148" t="s">
        <v>675</v>
      </c>
    </row>
    <row r="149" spans="1:20">
      <c r="A149" t="s">
        <v>1525</v>
      </c>
      <c r="B149" s="8" t="s">
        <v>1526</v>
      </c>
      <c r="C149" t="s">
        <v>663</v>
      </c>
      <c r="D149" t="s">
        <v>663</v>
      </c>
      <c r="E149" t="s">
        <v>704</v>
      </c>
      <c r="F149" t="s">
        <v>1002</v>
      </c>
      <c r="G149" t="s">
        <v>178</v>
      </c>
      <c r="H149" t="s">
        <v>675</v>
      </c>
      <c r="I149" t="s">
        <v>1527</v>
      </c>
      <c r="J149" t="s">
        <v>698</v>
      </c>
      <c r="K149" t="s">
        <v>1528</v>
      </c>
      <c r="L149" t="s">
        <v>682</v>
      </c>
      <c r="M149" s="8" t="s">
        <v>1422</v>
      </c>
      <c r="N149" t="s">
        <v>1475</v>
      </c>
      <c r="O149" t="s">
        <v>825</v>
      </c>
      <c r="P149" t="s">
        <v>701</v>
      </c>
      <c r="Q149" s="8" t="s">
        <v>1529</v>
      </c>
      <c r="R149" t="s">
        <v>675</v>
      </c>
      <c r="S149" t="s">
        <v>675</v>
      </c>
      <c r="T149" t="s">
        <v>675</v>
      </c>
    </row>
    <row r="150" spans="1:20">
      <c r="A150" t="s">
        <v>1530</v>
      </c>
      <c r="B150" s="8" t="s">
        <v>1531</v>
      </c>
      <c r="C150" t="s">
        <v>663</v>
      </c>
      <c r="D150" t="s">
        <v>663</v>
      </c>
      <c r="E150" t="s">
        <v>665</v>
      </c>
      <c r="F150" t="s">
        <v>1532</v>
      </c>
      <c r="G150" t="s">
        <v>97</v>
      </c>
      <c r="H150" t="s">
        <v>675</v>
      </c>
      <c r="I150" t="s">
        <v>1533</v>
      </c>
      <c r="J150" t="s">
        <v>669</v>
      </c>
      <c r="K150" t="s">
        <v>1531</v>
      </c>
      <c r="L150" t="s">
        <v>682</v>
      </c>
      <c r="M150" s="8" t="s">
        <v>1422</v>
      </c>
      <c r="N150" t="s">
        <v>1475</v>
      </c>
      <c r="O150" t="s">
        <v>701</v>
      </c>
      <c r="P150" t="s">
        <v>760</v>
      </c>
      <c r="Q150" s="8" t="s">
        <v>1534</v>
      </c>
      <c r="R150" t="s">
        <v>675</v>
      </c>
      <c r="S150" t="s">
        <v>675</v>
      </c>
      <c r="T150" t="s">
        <v>675</v>
      </c>
    </row>
    <row r="151" spans="1:20">
      <c r="A151" t="s">
        <v>1535</v>
      </c>
      <c r="B151" s="8" t="s">
        <v>1531</v>
      </c>
      <c r="C151" t="s">
        <v>663</v>
      </c>
      <c r="D151" t="s">
        <v>663</v>
      </c>
      <c r="E151" t="s">
        <v>665</v>
      </c>
      <c r="F151" t="s">
        <v>1536</v>
      </c>
      <c r="G151" t="s">
        <v>1537</v>
      </c>
      <c r="H151" t="s">
        <v>675</v>
      </c>
      <c r="I151" t="s">
        <v>1533</v>
      </c>
      <c r="J151" t="s">
        <v>669</v>
      </c>
      <c r="K151" t="s">
        <v>1531</v>
      </c>
      <c r="L151" t="s">
        <v>682</v>
      </c>
      <c r="M151" s="8" t="s">
        <v>1422</v>
      </c>
      <c r="N151" t="s">
        <v>1475</v>
      </c>
      <c r="O151" t="s">
        <v>701</v>
      </c>
      <c r="P151" t="s">
        <v>760</v>
      </c>
      <c r="Q151" s="8" t="s">
        <v>1538</v>
      </c>
      <c r="R151" t="s">
        <v>675</v>
      </c>
      <c r="S151" t="s">
        <v>675</v>
      </c>
      <c r="T151" t="s">
        <v>675</v>
      </c>
    </row>
    <row r="152" spans="1:20">
      <c r="A152" t="s">
        <v>1539</v>
      </c>
      <c r="B152" s="8" t="s">
        <v>1531</v>
      </c>
      <c r="C152" t="s">
        <v>663</v>
      </c>
      <c r="D152" t="s">
        <v>664</v>
      </c>
      <c r="E152" t="s">
        <v>665</v>
      </c>
      <c r="F152" t="s">
        <v>1540</v>
      </c>
      <c r="G152" t="s">
        <v>1541</v>
      </c>
      <c r="H152" t="s">
        <v>675</v>
      </c>
      <c r="I152" t="s">
        <v>1542</v>
      </c>
      <c r="J152" t="s">
        <v>669</v>
      </c>
      <c r="K152" t="s">
        <v>1543</v>
      </c>
      <c r="L152" t="s">
        <v>671</v>
      </c>
      <c r="M152" s="8" t="s">
        <v>1422</v>
      </c>
      <c r="N152" t="s">
        <v>1475</v>
      </c>
      <c r="O152" t="s">
        <v>1504</v>
      </c>
      <c r="P152" t="s">
        <v>760</v>
      </c>
      <c r="Q152" s="8" t="s">
        <v>1544</v>
      </c>
      <c r="R152" t="s">
        <v>675</v>
      </c>
      <c r="S152" t="s">
        <v>675</v>
      </c>
      <c r="T152" t="s">
        <v>675</v>
      </c>
    </row>
    <row r="153" spans="1:20">
      <c r="A153" t="s">
        <v>1545</v>
      </c>
      <c r="B153" s="8" t="s">
        <v>1531</v>
      </c>
      <c r="C153" t="s">
        <v>663</v>
      </c>
      <c r="D153" t="s">
        <v>664</v>
      </c>
      <c r="E153" t="s">
        <v>665</v>
      </c>
      <c r="F153" t="s">
        <v>800</v>
      </c>
      <c r="G153" t="s">
        <v>61</v>
      </c>
      <c r="H153" t="s">
        <v>675</v>
      </c>
      <c r="I153" t="s">
        <v>1546</v>
      </c>
      <c r="J153" t="s">
        <v>669</v>
      </c>
      <c r="K153" t="s">
        <v>1531</v>
      </c>
      <c r="L153" t="s">
        <v>671</v>
      </c>
      <c r="M153" s="8" t="s">
        <v>1422</v>
      </c>
      <c r="N153" t="s">
        <v>1475</v>
      </c>
      <c r="O153" t="s">
        <v>1504</v>
      </c>
      <c r="P153" t="s">
        <v>760</v>
      </c>
      <c r="Q153" s="8" t="s">
        <v>1547</v>
      </c>
      <c r="R153" t="s">
        <v>675</v>
      </c>
      <c r="S153" t="s">
        <v>675</v>
      </c>
      <c r="T153" t="s">
        <v>675</v>
      </c>
    </row>
    <row r="154" spans="1:20">
      <c r="A154" t="s">
        <v>1548</v>
      </c>
      <c r="B154" s="8" t="s">
        <v>1531</v>
      </c>
      <c r="C154" t="s">
        <v>663</v>
      </c>
      <c r="D154" t="s">
        <v>663</v>
      </c>
      <c r="E154" t="s">
        <v>704</v>
      </c>
      <c r="F154" t="s">
        <v>1549</v>
      </c>
      <c r="G154" t="s">
        <v>1550</v>
      </c>
      <c r="H154" t="s">
        <v>675</v>
      </c>
      <c r="I154" t="s">
        <v>1551</v>
      </c>
      <c r="J154" t="s">
        <v>698</v>
      </c>
      <c r="K154" t="s">
        <v>1543</v>
      </c>
      <c r="L154" t="s">
        <v>682</v>
      </c>
      <c r="M154" s="8" t="s">
        <v>1422</v>
      </c>
      <c r="N154" t="s">
        <v>1475</v>
      </c>
      <c r="O154" t="s">
        <v>711</v>
      </c>
      <c r="P154" t="s">
        <v>760</v>
      </c>
      <c r="Q154" s="8" t="s">
        <v>1552</v>
      </c>
      <c r="R154" t="s">
        <v>675</v>
      </c>
      <c r="S154" t="s">
        <v>675</v>
      </c>
      <c r="T154" t="s">
        <v>675</v>
      </c>
    </row>
    <row r="155" spans="1:20">
      <c r="A155" t="s">
        <v>1553</v>
      </c>
      <c r="B155" s="8" t="s">
        <v>1543</v>
      </c>
      <c r="C155" t="s">
        <v>663</v>
      </c>
      <c r="D155" t="s">
        <v>664</v>
      </c>
      <c r="E155" t="s">
        <v>665</v>
      </c>
      <c r="F155" t="s">
        <v>1184</v>
      </c>
      <c r="G155" t="s">
        <v>1185</v>
      </c>
      <c r="H155" t="s">
        <v>1554</v>
      </c>
      <c r="I155" t="s">
        <v>1555</v>
      </c>
      <c r="J155" t="s">
        <v>669</v>
      </c>
      <c r="K155" t="s">
        <v>1556</v>
      </c>
      <c r="L155" t="s">
        <v>671</v>
      </c>
      <c r="M155" s="8" t="s">
        <v>1422</v>
      </c>
      <c r="N155" t="s">
        <v>1475</v>
      </c>
      <c r="O155" t="s">
        <v>769</v>
      </c>
      <c r="P155" t="s">
        <v>760</v>
      </c>
      <c r="Q155" s="8" t="s">
        <v>1557</v>
      </c>
      <c r="R155" t="s">
        <v>675</v>
      </c>
      <c r="S155" t="s">
        <v>675</v>
      </c>
      <c r="T155" t="s">
        <v>675</v>
      </c>
    </row>
    <row r="156" spans="1:20">
      <c r="A156" t="s">
        <v>1558</v>
      </c>
      <c r="B156" s="8" t="s">
        <v>1556</v>
      </c>
      <c r="C156" t="s">
        <v>663</v>
      </c>
      <c r="D156" t="s">
        <v>663</v>
      </c>
      <c r="E156" t="s">
        <v>665</v>
      </c>
      <c r="F156" t="s">
        <v>1559</v>
      </c>
      <c r="G156" t="s">
        <v>1560</v>
      </c>
      <c r="H156" t="s">
        <v>1560</v>
      </c>
      <c r="I156" t="s">
        <v>1561</v>
      </c>
      <c r="J156" t="s">
        <v>698</v>
      </c>
      <c r="K156" t="s">
        <v>1556</v>
      </c>
      <c r="L156" t="s">
        <v>682</v>
      </c>
      <c r="M156" s="8" t="s">
        <v>1422</v>
      </c>
      <c r="N156" t="s">
        <v>1475</v>
      </c>
      <c r="O156" t="s">
        <v>683</v>
      </c>
      <c r="P156" t="s">
        <v>760</v>
      </c>
      <c r="Q156" s="8" t="s">
        <v>1562</v>
      </c>
      <c r="R156" t="s">
        <v>675</v>
      </c>
      <c r="S156" t="s">
        <v>675</v>
      </c>
      <c r="T156" t="s">
        <v>675</v>
      </c>
    </row>
    <row r="157" spans="1:20">
      <c r="A157" t="s">
        <v>1563</v>
      </c>
      <c r="B157" s="8" t="s">
        <v>1564</v>
      </c>
      <c r="C157" t="s">
        <v>663</v>
      </c>
      <c r="D157" t="s">
        <v>664</v>
      </c>
      <c r="E157" t="s">
        <v>665</v>
      </c>
      <c r="F157" t="s">
        <v>1565</v>
      </c>
      <c r="G157" t="s">
        <v>1566</v>
      </c>
      <c r="H157" t="s">
        <v>675</v>
      </c>
      <c r="I157" t="s">
        <v>1567</v>
      </c>
      <c r="J157" t="s">
        <v>669</v>
      </c>
      <c r="K157" t="s">
        <v>1564</v>
      </c>
      <c r="L157" t="s">
        <v>671</v>
      </c>
      <c r="M157" s="8" t="s">
        <v>1422</v>
      </c>
      <c r="N157" t="s">
        <v>1475</v>
      </c>
      <c r="O157" t="s">
        <v>1504</v>
      </c>
      <c r="P157" t="s">
        <v>760</v>
      </c>
      <c r="Q157" s="8" t="s">
        <v>1568</v>
      </c>
      <c r="R157" t="s">
        <v>675</v>
      </c>
      <c r="S157" t="s">
        <v>675</v>
      </c>
      <c r="T157" t="s">
        <v>675</v>
      </c>
    </row>
    <row r="158" spans="1:20">
      <c r="A158" t="s">
        <v>1569</v>
      </c>
      <c r="B158" s="8" t="s">
        <v>1570</v>
      </c>
      <c r="C158" t="s">
        <v>663</v>
      </c>
      <c r="D158" t="s">
        <v>663</v>
      </c>
      <c r="E158" t="s">
        <v>704</v>
      </c>
      <c r="F158" t="s">
        <v>748</v>
      </c>
      <c r="G158" t="s">
        <v>749</v>
      </c>
      <c r="H158" t="s">
        <v>675</v>
      </c>
      <c r="I158" t="s">
        <v>1571</v>
      </c>
      <c r="J158" t="s">
        <v>669</v>
      </c>
      <c r="K158" t="s">
        <v>1572</v>
      </c>
      <c r="L158" t="s">
        <v>682</v>
      </c>
      <c r="M158" s="8" t="s">
        <v>1422</v>
      </c>
      <c r="N158" t="s">
        <v>1475</v>
      </c>
      <c r="O158" t="s">
        <v>711</v>
      </c>
      <c r="P158" t="s">
        <v>760</v>
      </c>
      <c r="Q158" s="8" t="s">
        <v>1573</v>
      </c>
      <c r="R158" t="s">
        <v>675</v>
      </c>
      <c r="S158" t="s">
        <v>675</v>
      </c>
      <c r="T158" t="s">
        <v>675</v>
      </c>
    </row>
    <row r="159" spans="1:20">
      <c r="A159" t="s">
        <v>1574</v>
      </c>
      <c r="B159" s="8" t="s">
        <v>1570</v>
      </c>
      <c r="C159" t="s">
        <v>663</v>
      </c>
      <c r="D159" t="s">
        <v>663</v>
      </c>
      <c r="E159" t="s">
        <v>704</v>
      </c>
      <c r="F159" t="s">
        <v>1063</v>
      </c>
      <c r="G159" t="s">
        <v>1064</v>
      </c>
      <c r="H159" t="s">
        <v>675</v>
      </c>
      <c r="I159" t="s">
        <v>1575</v>
      </c>
      <c r="J159" t="s">
        <v>698</v>
      </c>
      <c r="K159" t="s">
        <v>1572</v>
      </c>
      <c r="L159" t="s">
        <v>682</v>
      </c>
      <c r="M159" s="8" t="s">
        <v>1422</v>
      </c>
      <c r="N159" t="s">
        <v>1576</v>
      </c>
      <c r="O159" t="s">
        <v>683</v>
      </c>
      <c r="P159" t="s">
        <v>760</v>
      </c>
      <c r="Q159" s="8" t="s">
        <v>1577</v>
      </c>
      <c r="R159" t="s">
        <v>675</v>
      </c>
      <c r="S159" t="s">
        <v>675</v>
      </c>
      <c r="T159" t="s">
        <v>675</v>
      </c>
    </row>
    <row r="160" spans="1:20">
      <c r="A160" t="s">
        <v>1578</v>
      </c>
      <c r="B160" s="8" t="s">
        <v>1570</v>
      </c>
      <c r="C160" t="s">
        <v>663</v>
      </c>
      <c r="D160" t="s">
        <v>663</v>
      </c>
      <c r="E160" t="s">
        <v>704</v>
      </c>
      <c r="F160" t="s">
        <v>1175</v>
      </c>
      <c r="G160" t="s">
        <v>1176</v>
      </c>
      <c r="H160" t="s">
        <v>1177</v>
      </c>
      <c r="I160" t="s">
        <v>1579</v>
      </c>
      <c r="J160" t="s">
        <v>698</v>
      </c>
      <c r="K160" t="s">
        <v>1572</v>
      </c>
      <c r="L160" t="s">
        <v>682</v>
      </c>
      <c r="M160" s="8" t="s">
        <v>1422</v>
      </c>
      <c r="N160" t="s">
        <v>1576</v>
      </c>
      <c r="O160" t="s">
        <v>683</v>
      </c>
      <c r="P160" t="s">
        <v>760</v>
      </c>
      <c r="Q160" s="8" t="s">
        <v>1580</v>
      </c>
      <c r="R160" t="s">
        <v>675</v>
      </c>
      <c r="S160" t="s">
        <v>675</v>
      </c>
      <c r="T160" t="s">
        <v>675</v>
      </c>
    </row>
    <row r="161" spans="1:20">
      <c r="A161" t="s">
        <v>1581</v>
      </c>
      <c r="B161" s="8" t="s">
        <v>1570</v>
      </c>
      <c r="C161" t="s">
        <v>663</v>
      </c>
      <c r="D161" t="s">
        <v>664</v>
      </c>
      <c r="E161" t="s">
        <v>665</v>
      </c>
      <c r="F161" t="s">
        <v>1582</v>
      </c>
      <c r="G161" t="s">
        <v>1583</v>
      </c>
      <c r="H161" t="s">
        <v>675</v>
      </c>
      <c r="I161" t="s">
        <v>1584</v>
      </c>
      <c r="J161" t="s">
        <v>669</v>
      </c>
      <c r="K161" t="s">
        <v>1570</v>
      </c>
      <c r="L161" t="s">
        <v>671</v>
      </c>
      <c r="M161" s="8" t="s">
        <v>1422</v>
      </c>
      <c r="N161" t="s">
        <v>1576</v>
      </c>
      <c r="O161" t="s">
        <v>1585</v>
      </c>
      <c r="P161" t="s">
        <v>760</v>
      </c>
      <c r="Q161" s="8" t="s">
        <v>1586</v>
      </c>
      <c r="R161" t="s">
        <v>675</v>
      </c>
      <c r="S161" t="s">
        <v>675</v>
      </c>
      <c r="T161" t="s">
        <v>675</v>
      </c>
    </row>
    <row r="162" spans="1:20">
      <c r="A162" t="s">
        <v>1587</v>
      </c>
      <c r="B162" s="8" t="s">
        <v>1572</v>
      </c>
      <c r="C162" t="s">
        <v>663</v>
      </c>
      <c r="D162" t="s">
        <v>663</v>
      </c>
      <c r="E162" t="s">
        <v>704</v>
      </c>
      <c r="F162" t="s">
        <v>1588</v>
      </c>
      <c r="G162" t="s">
        <v>1589</v>
      </c>
      <c r="H162" t="s">
        <v>675</v>
      </c>
      <c r="I162" t="s">
        <v>1590</v>
      </c>
      <c r="J162" t="s">
        <v>698</v>
      </c>
      <c r="K162" t="s">
        <v>1591</v>
      </c>
      <c r="L162" t="s">
        <v>682</v>
      </c>
      <c r="M162" s="8" t="s">
        <v>1422</v>
      </c>
      <c r="N162" t="s">
        <v>1576</v>
      </c>
      <c r="O162" t="s">
        <v>711</v>
      </c>
      <c r="P162" t="s">
        <v>760</v>
      </c>
      <c r="Q162" s="8" t="s">
        <v>1592</v>
      </c>
      <c r="R162" t="s">
        <v>675</v>
      </c>
      <c r="S162" t="s">
        <v>675</v>
      </c>
      <c r="T162" t="s">
        <v>675</v>
      </c>
    </row>
    <row r="163" spans="1:20">
      <c r="A163" t="s">
        <v>1593</v>
      </c>
      <c r="B163" s="8" t="s">
        <v>1594</v>
      </c>
      <c r="C163" t="s">
        <v>663</v>
      </c>
      <c r="D163" t="s">
        <v>664</v>
      </c>
      <c r="E163" t="s">
        <v>665</v>
      </c>
      <c r="F163" t="s">
        <v>1595</v>
      </c>
      <c r="G163" t="s">
        <v>1596</v>
      </c>
      <c r="H163" t="s">
        <v>675</v>
      </c>
      <c r="I163" t="s">
        <v>1597</v>
      </c>
      <c r="J163" t="s">
        <v>1447</v>
      </c>
      <c r="K163" t="s">
        <v>1594</v>
      </c>
      <c r="L163" t="s">
        <v>671</v>
      </c>
      <c r="M163" s="8" t="s">
        <v>1422</v>
      </c>
      <c r="N163" t="s">
        <v>1576</v>
      </c>
      <c r="O163" t="s">
        <v>1504</v>
      </c>
      <c r="P163" t="s">
        <v>701</v>
      </c>
      <c r="Q163" s="8" t="s">
        <v>1598</v>
      </c>
      <c r="R163" t="s">
        <v>675</v>
      </c>
      <c r="S163" t="s">
        <v>675</v>
      </c>
      <c r="T163" t="s">
        <v>675</v>
      </c>
    </row>
    <row r="164" spans="1:20">
      <c r="A164" t="s">
        <v>1599</v>
      </c>
      <c r="B164" s="8" t="s">
        <v>1594</v>
      </c>
      <c r="C164" t="s">
        <v>663</v>
      </c>
      <c r="D164" t="s">
        <v>664</v>
      </c>
      <c r="E164" t="s">
        <v>665</v>
      </c>
      <c r="F164" t="s">
        <v>782</v>
      </c>
      <c r="G164" t="s">
        <v>12</v>
      </c>
      <c r="H164" t="s">
        <v>675</v>
      </c>
      <c r="I164" t="s">
        <v>1600</v>
      </c>
      <c r="J164" t="s">
        <v>1447</v>
      </c>
      <c r="K164" t="s">
        <v>1594</v>
      </c>
      <c r="L164" t="s">
        <v>671</v>
      </c>
      <c r="M164" s="8" t="s">
        <v>1422</v>
      </c>
      <c r="N164" t="s">
        <v>1576</v>
      </c>
      <c r="O164" t="s">
        <v>1504</v>
      </c>
      <c r="P164" t="s">
        <v>760</v>
      </c>
      <c r="Q164" s="8" t="s">
        <v>1601</v>
      </c>
      <c r="R164" t="s">
        <v>675</v>
      </c>
      <c r="S164" t="s">
        <v>675</v>
      </c>
      <c r="T164" t="s">
        <v>675</v>
      </c>
    </row>
    <row r="165" spans="1:20">
      <c r="A165" t="s">
        <v>1602</v>
      </c>
      <c r="B165" s="8" t="s">
        <v>1594</v>
      </c>
      <c r="C165" t="s">
        <v>663</v>
      </c>
      <c r="D165" t="s">
        <v>664</v>
      </c>
      <c r="E165" t="s">
        <v>665</v>
      </c>
      <c r="F165" t="s">
        <v>1309</v>
      </c>
      <c r="G165" t="s">
        <v>66</v>
      </c>
      <c r="H165" t="s">
        <v>675</v>
      </c>
      <c r="I165" t="s">
        <v>1603</v>
      </c>
      <c r="J165" t="s">
        <v>1447</v>
      </c>
      <c r="K165" t="s">
        <v>1594</v>
      </c>
      <c r="L165" t="s">
        <v>671</v>
      </c>
      <c r="M165" s="8" t="s">
        <v>1604</v>
      </c>
      <c r="N165" t="s">
        <v>1605</v>
      </c>
      <c r="O165" t="s">
        <v>1504</v>
      </c>
      <c r="P165" t="s">
        <v>760</v>
      </c>
      <c r="Q165" s="8" t="s">
        <v>1606</v>
      </c>
      <c r="R165" t="s">
        <v>675</v>
      </c>
      <c r="S165" t="s">
        <v>675</v>
      </c>
      <c r="T165" t="s">
        <v>675</v>
      </c>
    </row>
    <row r="166" spans="1:20">
      <c r="A166" t="s">
        <v>1607</v>
      </c>
      <c r="B166" s="8" t="s">
        <v>1608</v>
      </c>
      <c r="C166" t="s">
        <v>663</v>
      </c>
      <c r="D166" t="s">
        <v>663</v>
      </c>
      <c r="E166" t="s">
        <v>704</v>
      </c>
      <c r="F166" t="s">
        <v>1175</v>
      </c>
      <c r="G166" t="s">
        <v>1176</v>
      </c>
      <c r="H166" t="s">
        <v>1177</v>
      </c>
      <c r="I166" t="s">
        <v>1609</v>
      </c>
      <c r="J166" t="s">
        <v>698</v>
      </c>
      <c r="K166" t="s">
        <v>1604</v>
      </c>
      <c r="L166" t="s">
        <v>682</v>
      </c>
      <c r="M166" s="8" t="s">
        <v>1455</v>
      </c>
      <c r="N166" t="s">
        <v>1610</v>
      </c>
      <c r="O166" t="s">
        <v>711</v>
      </c>
      <c r="P166" t="s">
        <v>760</v>
      </c>
      <c r="Q166" s="8" t="s">
        <v>1611</v>
      </c>
      <c r="R166" t="s">
        <v>675</v>
      </c>
      <c r="S166" t="s">
        <v>675</v>
      </c>
      <c r="T166" t="s">
        <v>675</v>
      </c>
    </row>
    <row r="167" spans="1:20">
      <c r="A167" t="s">
        <v>1612</v>
      </c>
      <c r="B167" s="8" t="s">
        <v>1604</v>
      </c>
      <c r="C167" t="s">
        <v>663</v>
      </c>
      <c r="D167" t="s">
        <v>664</v>
      </c>
      <c r="E167" t="s">
        <v>665</v>
      </c>
      <c r="F167" t="s">
        <v>1613</v>
      </c>
      <c r="G167" t="s">
        <v>1614</v>
      </c>
      <c r="H167" t="s">
        <v>675</v>
      </c>
      <c r="I167" t="s">
        <v>1615</v>
      </c>
      <c r="J167" t="s">
        <v>669</v>
      </c>
      <c r="K167" t="s">
        <v>1604</v>
      </c>
      <c r="L167" t="s">
        <v>671</v>
      </c>
      <c r="M167" s="8" t="s">
        <v>1604</v>
      </c>
      <c r="N167" t="s">
        <v>1605</v>
      </c>
      <c r="O167" t="s">
        <v>760</v>
      </c>
      <c r="P167" t="s">
        <v>760</v>
      </c>
      <c r="Q167" s="8" t="s">
        <v>1616</v>
      </c>
      <c r="R167" t="s">
        <v>675</v>
      </c>
      <c r="S167" t="s">
        <v>675</v>
      </c>
      <c r="T167" t="s">
        <v>675</v>
      </c>
    </row>
    <row r="168" spans="1:20">
      <c r="A168" t="s">
        <v>1617</v>
      </c>
      <c r="B168" s="8" t="s">
        <v>1454</v>
      </c>
      <c r="C168" t="s">
        <v>663</v>
      </c>
      <c r="D168" t="s">
        <v>664</v>
      </c>
      <c r="E168" t="s">
        <v>665</v>
      </c>
      <c r="F168" t="s">
        <v>1618</v>
      </c>
      <c r="G168" t="s">
        <v>1619</v>
      </c>
      <c r="H168" t="s">
        <v>675</v>
      </c>
      <c r="I168" t="s">
        <v>1620</v>
      </c>
      <c r="J168" t="s">
        <v>669</v>
      </c>
      <c r="K168" t="s">
        <v>1454</v>
      </c>
      <c r="L168" t="s">
        <v>671</v>
      </c>
      <c r="M168" s="8" t="s">
        <v>1455</v>
      </c>
      <c r="N168" t="s">
        <v>1610</v>
      </c>
      <c r="O168" t="s">
        <v>769</v>
      </c>
      <c r="P168" t="s">
        <v>760</v>
      </c>
      <c r="Q168" s="8" t="s">
        <v>1621</v>
      </c>
      <c r="R168" t="s">
        <v>675</v>
      </c>
      <c r="S168" t="s">
        <v>675</v>
      </c>
      <c r="T168" t="s">
        <v>675</v>
      </c>
    </row>
    <row r="169" spans="1:20">
      <c r="A169" t="s">
        <v>1622</v>
      </c>
      <c r="B169" s="8" t="s">
        <v>1454</v>
      </c>
      <c r="C169" t="s">
        <v>663</v>
      </c>
      <c r="D169" t="s">
        <v>664</v>
      </c>
      <c r="E169" t="s">
        <v>665</v>
      </c>
      <c r="F169" t="s">
        <v>774</v>
      </c>
      <c r="G169" t="s">
        <v>775</v>
      </c>
      <c r="H169" t="s">
        <v>675</v>
      </c>
      <c r="I169" t="s">
        <v>435</v>
      </c>
      <c r="J169" t="s">
        <v>669</v>
      </c>
      <c r="K169" t="s">
        <v>1623</v>
      </c>
      <c r="L169" t="s">
        <v>671</v>
      </c>
      <c r="M169" s="8" t="s">
        <v>1624</v>
      </c>
      <c r="N169" t="s">
        <v>1625</v>
      </c>
      <c r="O169" t="s">
        <v>769</v>
      </c>
      <c r="P169" t="s">
        <v>701</v>
      </c>
      <c r="Q169" s="8" t="s">
        <v>1626</v>
      </c>
      <c r="R169" t="s">
        <v>675</v>
      </c>
      <c r="S169" t="s">
        <v>675</v>
      </c>
      <c r="T169" t="s">
        <v>675</v>
      </c>
    </row>
    <row r="170" spans="1:20">
      <c r="A170" t="s">
        <v>1627</v>
      </c>
      <c r="B170" s="8" t="s">
        <v>1628</v>
      </c>
      <c r="C170" t="s">
        <v>663</v>
      </c>
      <c r="D170" t="s">
        <v>663</v>
      </c>
      <c r="E170" t="s">
        <v>665</v>
      </c>
      <c r="F170" t="s">
        <v>1629</v>
      </c>
      <c r="G170" t="s">
        <v>1630</v>
      </c>
      <c r="H170" t="s">
        <v>675</v>
      </c>
      <c r="I170" t="s">
        <v>1631</v>
      </c>
      <c r="J170" t="s">
        <v>879</v>
      </c>
      <c r="K170" t="s">
        <v>1628</v>
      </c>
      <c r="L170" t="s">
        <v>682</v>
      </c>
      <c r="M170" s="8" t="s">
        <v>1624</v>
      </c>
      <c r="N170" t="s">
        <v>1625</v>
      </c>
      <c r="O170" t="s">
        <v>825</v>
      </c>
      <c r="P170" t="s">
        <v>701</v>
      </c>
      <c r="Q170" s="8" t="s">
        <v>1632</v>
      </c>
      <c r="R170" t="s">
        <v>675</v>
      </c>
      <c r="S170" t="s">
        <v>675</v>
      </c>
      <c r="T170" t="s">
        <v>675</v>
      </c>
    </row>
    <row r="171" spans="1:20">
      <c r="A171" t="s">
        <v>1633</v>
      </c>
      <c r="B171" s="8" t="s">
        <v>1628</v>
      </c>
      <c r="C171" t="s">
        <v>663</v>
      </c>
      <c r="D171" t="s">
        <v>664</v>
      </c>
      <c r="E171" t="s">
        <v>665</v>
      </c>
      <c r="F171" t="s">
        <v>1634</v>
      </c>
      <c r="G171" t="s">
        <v>1635</v>
      </c>
      <c r="H171" t="s">
        <v>675</v>
      </c>
      <c r="I171" t="s">
        <v>1636</v>
      </c>
      <c r="J171" t="s">
        <v>1447</v>
      </c>
      <c r="K171" t="s">
        <v>1628</v>
      </c>
      <c r="L171" t="s">
        <v>671</v>
      </c>
      <c r="M171" s="8" t="s">
        <v>1455</v>
      </c>
      <c r="N171" t="s">
        <v>1637</v>
      </c>
      <c r="O171" t="s">
        <v>1504</v>
      </c>
      <c r="P171" t="s">
        <v>760</v>
      </c>
      <c r="Q171" s="8" t="s">
        <v>1638</v>
      </c>
      <c r="R171" t="s">
        <v>675</v>
      </c>
      <c r="S171" t="s">
        <v>675</v>
      </c>
      <c r="T171" t="s">
        <v>675</v>
      </c>
    </row>
    <row r="172" spans="1:20">
      <c r="A172" t="s">
        <v>1639</v>
      </c>
      <c r="B172" s="8" t="s">
        <v>1640</v>
      </c>
      <c r="C172" t="s">
        <v>663</v>
      </c>
      <c r="D172" t="s">
        <v>663</v>
      </c>
      <c r="E172" t="s">
        <v>665</v>
      </c>
      <c r="F172" t="s">
        <v>1641</v>
      </c>
      <c r="G172" t="s">
        <v>1642</v>
      </c>
      <c r="H172" t="s">
        <v>675</v>
      </c>
      <c r="I172" t="s">
        <v>1643</v>
      </c>
      <c r="J172" t="s">
        <v>669</v>
      </c>
      <c r="K172" t="s">
        <v>1640</v>
      </c>
      <c r="L172" t="s">
        <v>682</v>
      </c>
      <c r="M172" s="8" t="s">
        <v>1455</v>
      </c>
      <c r="N172" t="s">
        <v>1637</v>
      </c>
      <c r="O172" t="s">
        <v>825</v>
      </c>
      <c r="P172" t="s">
        <v>1644</v>
      </c>
      <c r="Q172" s="8" t="s">
        <v>1645</v>
      </c>
      <c r="R172" t="s">
        <v>675</v>
      </c>
      <c r="S172" t="s">
        <v>675</v>
      </c>
      <c r="T172" t="s">
        <v>675</v>
      </c>
    </row>
    <row r="173" spans="1:20">
      <c r="A173" t="s">
        <v>1646</v>
      </c>
      <c r="B173" s="8" t="s">
        <v>1647</v>
      </c>
      <c r="C173" t="s">
        <v>663</v>
      </c>
      <c r="D173" t="s">
        <v>922</v>
      </c>
      <c r="E173" t="s">
        <v>665</v>
      </c>
      <c r="F173" t="s">
        <v>1495</v>
      </c>
      <c r="G173" t="s">
        <v>1496</v>
      </c>
      <c r="H173" t="s">
        <v>675</v>
      </c>
      <c r="I173" t="s">
        <v>1648</v>
      </c>
      <c r="J173" t="s">
        <v>698</v>
      </c>
      <c r="K173" t="s">
        <v>1647</v>
      </c>
      <c r="L173" t="s">
        <v>682</v>
      </c>
      <c r="M173" s="8" t="s">
        <v>1455</v>
      </c>
      <c r="N173" t="s">
        <v>1637</v>
      </c>
      <c r="O173" t="s">
        <v>760</v>
      </c>
      <c r="P173" t="s">
        <v>760</v>
      </c>
      <c r="Q173" s="8" t="s">
        <v>1649</v>
      </c>
      <c r="R173" t="s">
        <v>675</v>
      </c>
      <c r="S173" t="s">
        <v>675</v>
      </c>
      <c r="T173" t="s">
        <v>675</v>
      </c>
    </row>
    <row r="174" spans="1:20">
      <c r="A174" t="s">
        <v>1650</v>
      </c>
      <c r="B174" s="8" t="s">
        <v>1651</v>
      </c>
      <c r="C174" t="s">
        <v>663</v>
      </c>
      <c r="D174" t="s">
        <v>663</v>
      </c>
      <c r="E174" t="s">
        <v>704</v>
      </c>
      <c r="F174" t="s">
        <v>1175</v>
      </c>
      <c r="G174" t="s">
        <v>1176</v>
      </c>
      <c r="H174" t="s">
        <v>1177</v>
      </c>
      <c r="I174" t="s">
        <v>1652</v>
      </c>
      <c r="J174" t="s">
        <v>698</v>
      </c>
      <c r="K174" t="s">
        <v>1653</v>
      </c>
      <c r="L174" t="s">
        <v>682</v>
      </c>
      <c r="M174" s="8" t="s">
        <v>1455</v>
      </c>
      <c r="N174" t="s">
        <v>1637</v>
      </c>
      <c r="O174" t="s">
        <v>711</v>
      </c>
      <c r="P174" t="s">
        <v>760</v>
      </c>
      <c r="Q174" s="8" t="s">
        <v>1654</v>
      </c>
      <c r="R174" t="s">
        <v>675</v>
      </c>
      <c r="S174" t="s">
        <v>675</v>
      </c>
      <c r="T174" t="s">
        <v>675</v>
      </c>
    </row>
    <row r="175" spans="1:20">
      <c r="A175" t="s">
        <v>1655</v>
      </c>
      <c r="B175" s="8" t="s">
        <v>1653</v>
      </c>
      <c r="C175" t="s">
        <v>663</v>
      </c>
      <c r="D175" t="s">
        <v>664</v>
      </c>
      <c r="E175" t="s">
        <v>665</v>
      </c>
      <c r="F175" t="s">
        <v>1302</v>
      </c>
      <c r="G175" t="s">
        <v>1303</v>
      </c>
      <c r="H175" t="s">
        <v>675</v>
      </c>
      <c r="I175" t="s">
        <v>603</v>
      </c>
      <c r="J175" t="s">
        <v>669</v>
      </c>
      <c r="K175" t="s">
        <v>1653</v>
      </c>
      <c r="L175" t="s">
        <v>671</v>
      </c>
      <c r="M175" s="8" t="s">
        <v>1455</v>
      </c>
      <c r="N175" t="s">
        <v>1637</v>
      </c>
      <c r="O175" t="s">
        <v>769</v>
      </c>
      <c r="P175" t="s">
        <v>760</v>
      </c>
      <c r="Q175" s="8" t="s">
        <v>1656</v>
      </c>
      <c r="R175" t="s">
        <v>675</v>
      </c>
      <c r="S175" t="s">
        <v>675</v>
      </c>
      <c r="T175" t="s">
        <v>675</v>
      </c>
    </row>
    <row r="176" spans="1:20">
      <c r="A176" t="s">
        <v>1657</v>
      </c>
      <c r="B176" s="8" t="s">
        <v>1658</v>
      </c>
      <c r="C176" t="s">
        <v>663</v>
      </c>
      <c r="D176" t="s">
        <v>663</v>
      </c>
      <c r="E176" t="s">
        <v>665</v>
      </c>
      <c r="F176" t="s">
        <v>1030</v>
      </c>
      <c r="G176" t="s">
        <v>27</v>
      </c>
      <c r="H176" t="s">
        <v>675</v>
      </c>
      <c r="I176" t="s">
        <v>1659</v>
      </c>
      <c r="J176" t="s">
        <v>669</v>
      </c>
      <c r="K176" t="s">
        <v>1503</v>
      </c>
      <c r="L176" t="s">
        <v>682</v>
      </c>
      <c r="M176" s="8" t="s">
        <v>1455</v>
      </c>
      <c r="N176" t="s">
        <v>1660</v>
      </c>
      <c r="O176" t="s">
        <v>683</v>
      </c>
      <c r="P176" t="s">
        <v>760</v>
      </c>
      <c r="Q176" s="8" t="s">
        <v>1661</v>
      </c>
      <c r="R176" t="s">
        <v>675</v>
      </c>
      <c r="S176" t="s">
        <v>675</v>
      </c>
      <c r="T176" t="s">
        <v>675</v>
      </c>
    </row>
    <row r="177" spans="1:20">
      <c r="A177" t="s">
        <v>1662</v>
      </c>
      <c r="B177" s="8" t="s">
        <v>1663</v>
      </c>
      <c r="C177" t="s">
        <v>663</v>
      </c>
      <c r="D177" t="s">
        <v>663</v>
      </c>
      <c r="E177" t="s">
        <v>704</v>
      </c>
      <c r="F177" t="s">
        <v>782</v>
      </c>
      <c r="G177" t="s">
        <v>12</v>
      </c>
      <c r="H177" t="s">
        <v>675</v>
      </c>
      <c r="I177" t="s">
        <v>1664</v>
      </c>
      <c r="J177" t="s">
        <v>669</v>
      </c>
      <c r="K177" t="s">
        <v>1455</v>
      </c>
      <c r="L177" t="s">
        <v>682</v>
      </c>
      <c r="M177" s="8" t="s">
        <v>1455</v>
      </c>
      <c r="N177" t="s">
        <v>1637</v>
      </c>
      <c r="O177" t="s">
        <v>825</v>
      </c>
      <c r="P177" t="s">
        <v>760</v>
      </c>
      <c r="Q177" s="8" t="s">
        <v>1665</v>
      </c>
      <c r="R177" t="s">
        <v>675</v>
      </c>
      <c r="S177" t="s">
        <v>675</v>
      </c>
      <c r="T177" t="s">
        <v>675</v>
      </c>
    </row>
    <row r="178" spans="1:20">
      <c r="A178" t="s">
        <v>1666</v>
      </c>
      <c r="B178" s="8" t="s">
        <v>1663</v>
      </c>
      <c r="C178" t="s">
        <v>663</v>
      </c>
      <c r="D178" t="s">
        <v>664</v>
      </c>
      <c r="E178" t="s">
        <v>665</v>
      </c>
      <c r="F178" t="s">
        <v>1667</v>
      </c>
      <c r="G178" t="s">
        <v>1668</v>
      </c>
      <c r="H178" t="s">
        <v>675</v>
      </c>
      <c r="I178" t="s">
        <v>1669</v>
      </c>
      <c r="J178" t="s">
        <v>669</v>
      </c>
      <c r="K178" t="s">
        <v>1663</v>
      </c>
      <c r="L178" t="s">
        <v>671</v>
      </c>
      <c r="M178" s="8" t="s">
        <v>1455</v>
      </c>
      <c r="N178" t="s">
        <v>1637</v>
      </c>
      <c r="O178" t="s">
        <v>1504</v>
      </c>
      <c r="P178" t="s">
        <v>760</v>
      </c>
      <c r="Q178" s="8" t="s">
        <v>1670</v>
      </c>
      <c r="R178" t="s">
        <v>675</v>
      </c>
      <c r="S178" t="s">
        <v>675</v>
      </c>
      <c r="T178" t="s">
        <v>675</v>
      </c>
    </row>
    <row r="179" spans="1:20">
      <c r="A179" t="s">
        <v>1671</v>
      </c>
      <c r="B179" s="8" t="s">
        <v>1455</v>
      </c>
      <c r="C179" t="s">
        <v>663</v>
      </c>
      <c r="D179" t="s">
        <v>664</v>
      </c>
      <c r="E179" t="s">
        <v>704</v>
      </c>
      <c r="F179" t="s">
        <v>1672</v>
      </c>
      <c r="G179" t="s">
        <v>1673</v>
      </c>
      <c r="H179" t="s">
        <v>675</v>
      </c>
      <c r="I179" t="s">
        <v>1674</v>
      </c>
      <c r="J179" t="s">
        <v>669</v>
      </c>
      <c r="K179" t="s">
        <v>1675</v>
      </c>
      <c r="L179" t="s">
        <v>671</v>
      </c>
      <c r="M179" s="8" t="s">
        <v>1624</v>
      </c>
      <c r="N179" t="s">
        <v>1625</v>
      </c>
      <c r="O179" t="s">
        <v>1676</v>
      </c>
      <c r="P179" t="s">
        <v>701</v>
      </c>
      <c r="Q179" s="8" t="s">
        <v>1677</v>
      </c>
      <c r="R179" t="s">
        <v>675</v>
      </c>
      <c r="S179" t="s">
        <v>675</v>
      </c>
      <c r="T179" t="s">
        <v>675</v>
      </c>
    </row>
    <row r="180" spans="1:20">
      <c r="A180" t="s">
        <v>1678</v>
      </c>
      <c r="B180" s="8" t="s">
        <v>1455</v>
      </c>
      <c r="C180" t="s">
        <v>663</v>
      </c>
      <c r="D180" t="s">
        <v>663</v>
      </c>
      <c r="E180" t="s">
        <v>665</v>
      </c>
      <c r="F180" t="s">
        <v>1679</v>
      </c>
      <c r="G180" t="s">
        <v>1680</v>
      </c>
      <c r="H180" t="s">
        <v>1680</v>
      </c>
      <c r="I180" t="s">
        <v>1681</v>
      </c>
      <c r="J180" t="s">
        <v>698</v>
      </c>
      <c r="K180" t="s">
        <v>1455</v>
      </c>
      <c r="L180" t="s">
        <v>682</v>
      </c>
      <c r="M180" s="8" t="s">
        <v>1682</v>
      </c>
      <c r="N180" t="s">
        <v>1683</v>
      </c>
      <c r="O180" t="s">
        <v>701</v>
      </c>
      <c r="P180" t="s">
        <v>701</v>
      </c>
      <c r="Q180" s="8" t="s">
        <v>1684</v>
      </c>
      <c r="R180" t="s">
        <v>675</v>
      </c>
      <c r="S180" t="s">
        <v>675</v>
      </c>
      <c r="T180" t="s">
        <v>675</v>
      </c>
    </row>
    <row r="181" spans="1:20">
      <c r="A181" t="s">
        <v>1685</v>
      </c>
      <c r="B181" s="8" t="s">
        <v>1455</v>
      </c>
      <c r="C181" t="s">
        <v>663</v>
      </c>
      <c r="D181" t="s">
        <v>663</v>
      </c>
      <c r="E181" t="s">
        <v>704</v>
      </c>
      <c r="F181" t="s">
        <v>1175</v>
      </c>
      <c r="G181" t="s">
        <v>1176</v>
      </c>
      <c r="H181" t="s">
        <v>1177</v>
      </c>
      <c r="I181" t="s">
        <v>1652</v>
      </c>
      <c r="J181" t="s">
        <v>698</v>
      </c>
      <c r="K181" t="s">
        <v>1675</v>
      </c>
      <c r="L181" t="s">
        <v>682</v>
      </c>
      <c r="M181" s="8" t="s">
        <v>1624</v>
      </c>
      <c r="N181" t="s">
        <v>1686</v>
      </c>
      <c r="O181" t="s">
        <v>711</v>
      </c>
      <c r="P181" t="s">
        <v>701</v>
      </c>
      <c r="Q181" s="8" t="s">
        <v>1687</v>
      </c>
      <c r="R181" t="s">
        <v>675</v>
      </c>
      <c r="S181" t="s">
        <v>675</v>
      </c>
      <c r="T181" t="s">
        <v>675</v>
      </c>
    </row>
    <row r="182" spans="1:20">
      <c r="A182" t="s">
        <v>1688</v>
      </c>
      <c r="B182" s="8" t="s">
        <v>1675</v>
      </c>
      <c r="C182" t="s">
        <v>663</v>
      </c>
      <c r="D182" t="s">
        <v>664</v>
      </c>
      <c r="E182" t="s">
        <v>665</v>
      </c>
      <c r="F182" t="s">
        <v>1007</v>
      </c>
      <c r="G182" t="s">
        <v>527</v>
      </c>
      <c r="H182" t="s">
        <v>675</v>
      </c>
      <c r="I182" t="s">
        <v>1689</v>
      </c>
      <c r="J182" t="s">
        <v>669</v>
      </c>
      <c r="K182" t="s">
        <v>1675</v>
      </c>
      <c r="L182" t="s">
        <v>671</v>
      </c>
      <c r="M182" s="8" t="s">
        <v>1624</v>
      </c>
      <c r="N182" t="s">
        <v>1686</v>
      </c>
      <c r="O182" t="s">
        <v>1504</v>
      </c>
      <c r="P182" t="s">
        <v>701</v>
      </c>
      <c r="Q182" s="8" t="s">
        <v>1690</v>
      </c>
      <c r="R182" t="s">
        <v>675</v>
      </c>
      <c r="S182" t="s">
        <v>675</v>
      </c>
      <c r="T182" t="s">
        <v>675</v>
      </c>
    </row>
    <row r="183" spans="1:20">
      <c r="A183" t="s">
        <v>1691</v>
      </c>
      <c r="B183" s="8" t="s">
        <v>1675</v>
      </c>
      <c r="C183" t="s">
        <v>663</v>
      </c>
      <c r="D183" t="s">
        <v>664</v>
      </c>
      <c r="E183" t="s">
        <v>704</v>
      </c>
      <c r="F183" t="s">
        <v>755</v>
      </c>
      <c r="G183" t="s">
        <v>756</v>
      </c>
      <c r="H183" t="s">
        <v>675</v>
      </c>
      <c r="I183" t="s">
        <v>1692</v>
      </c>
      <c r="J183" t="s">
        <v>669</v>
      </c>
      <c r="K183" t="s">
        <v>1693</v>
      </c>
      <c r="L183" t="s">
        <v>671</v>
      </c>
      <c r="M183" s="8" t="s">
        <v>1624</v>
      </c>
      <c r="N183" t="s">
        <v>1686</v>
      </c>
      <c r="O183" t="s">
        <v>902</v>
      </c>
      <c r="P183" t="s">
        <v>701</v>
      </c>
      <c r="Q183" s="8" t="s">
        <v>1694</v>
      </c>
      <c r="R183" t="s">
        <v>675</v>
      </c>
      <c r="S183" t="s">
        <v>675</v>
      </c>
      <c r="T183" t="s">
        <v>675</v>
      </c>
    </row>
    <row r="184" spans="1:20">
      <c r="A184" t="s">
        <v>1695</v>
      </c>
      <c r="B184" s="8" t="s">
        <v>1675</v>
      </c>
      <c r="C184" t="s">
        <v>663</v>
      </c>
      <c r="D184" t="s">
        <v>664</v>
      </c>
      <c r="E184" t="s">
        <v>704</v>
      </c>
      <c r="F184" t="s">
        <v>1696</v>
      </c>
      <c r="G184" t="s">
        <v>1697</v>
      </c>
      <c r="H184" t="s">
        <v>675</v>
      </c>
      <c r="I184" t="s">
        <v>1698</v>
      </c>
      <c r="J184" t="s">
        <v>669</v>
      </c>
      <c r="K184" t="s">
        <v>1693</v>
      </c>
      <c r="L184" t="s">
        <v>671</v>
      </c>
      <c r="M184" s="8" t="s">
        <v>1624</v>
      </c>
      <c r="N184" t="s">
        <v>1686</v>
      </c>
      <c r="O184" t="s">
        <v>902</v>
      </c>
      <c r="P184" t="s">
        <v>701</v>
      </c>
      <c r="Q184" s="8" t="s">
        <v>1699</v>
      </c>
      <c r="R184" t="s">
        <v>675</v>
      </c>
      <c r="S184" t="s">
        <v>675</v>
      </c>
      <c r="T184" t="s">
        <v>675</v>
      </c>
    </row>
    <row r="185" spans="1:20">
      <c r="A185" t="s">
        <v>1700</v>
      </c>
      <c r="B185" s="8" t="s">
        <v>1675</v>
      </c>
      <c r="C185" t="s">
        <v>663</v>
      </c>
      <c r="D185" t="s">
        <v>663</v>
      </c>
      <c r="E185" t="s">
        <v>665</v>
      </c>
      <c r="F185" t="s">
        <v>1701</v>
      </c>
      <c r="G185" t="s">
        <v>1702</v>
      </c>
      <c r="H185" t="s">
        <v>675</v>
      </c>
      <c r="I185" t="s">
        <v>1703</v>
      </c>
      <c r="J185" t="s">
        <v>669</v>
      </c>
      <c r="K185" t="s">
        <v>1675</v>
      </c>
      <c r="L185" t="s">
        <v>682</v>
      </c>
      <c r="M185" s="8" t="s">
        <v>1624</v>
      </c>
      <c r="N185" t="s">
        <v>1686</v>
      </c>
      <c r="O185" t="s">
        <v>701</v>
      </c>
      <c r="P185" t="s">
        <v>701</v>
      </c>
      <c r="Q185" s="8" t="s">
        <v>1704</v>
      </c>
      <c r="R185" t="s">
        <v>675</v>
      </c>
      <c r="S185" t="s">
        <v>675</v>
      </c>
      <c r="T185" t="s">
        <v>675</v>
      </c>
    </row>
    <row r="186" spans="1:20">
      <c r="A186" t="s">
        <v>1705</v>
      </c>
      <c r="B186" s="8" t="s">
        <v>1675</v>
      </c>
      <c r="C186" t="s">
        <v>663</v>
      </c>
      <c r="D186" t="s">
        <v>663</v>
      </c>
      <c r="E186" t="s">
        <v>665</v>
      </c>
      <c r="F186" t="s">
        <v>1134</v>
      </c>
      <c r="G186" t="s">
        <v>1135</v>
      </c>
      <c r="H186" t="s">
        <v>675</v>
      </c>
      <c r="I186" t="s">
        <v>1703</v>
      </c>
      <c r="J186" t="s">
        <v>669</v>
      </c>
      <c r="K186" t="s">
        <v>1675</v>
      </c>
      <c r="L186" t="s">
        <v>682</v>
      </c>
      <c r="M186" s="8" t="s">
        <v>1624</v>
      </c>
      <c r="N186" t="s">
        <v>1686</v>
      </c>
      <c r="O186" t="s">
        <v>701</v>
      </c>
      <c r="P186" t="s">
        <v>701</v>
      </c>
      <c r="Q186" s="8" t="s">
        <v>1706</v>
      </c>
      <c r="R186" t="s">
        <v>675</v>
      </c>
      <c r="S186" t="s">
        <v>675</v>
      </c>
      <c r="T186" t="s">
        <v>675</v>
      </c>
    </row>
    <row r="187" spans="1:20">
      <c r="A187" t="s">
        <v>1707</v>
      </c>
      <c r="B187" s="8" t="s">
        <v>1693</v>
      </c>
      <c r="C187" t="s">
        <v>663</v>
      </c>
      <c r="D187" t="s">
        <v>664</v>
      </c>
      <c r="E187" t="s">
        <v>665</v>
      </c>
      <c r="F187" t="s">
        <v>1708</v>
      </c>
      <c r="G187" t="s">
        <v>1709</v>
      </c>
      <c r="H187" t="s">
        <v>675</v>
      </c>
      <c r="I187" t="s">
        <v>1710</v>
      </c>
      <c r="J187" t="s">
        <v>669</v>
      </c>
      <c r="K187" t="s">
        <v>1693</v>
      </c>
      <c r="L187" t="s">
        <v>671</v>
      </c>
      <c r="M187" s="8" t="s">
        <v>1624</v>
      </c>
      <c r="N187" t="s">
        <v>1686</v>
      </c>
      <c r="O187" t="s">
        <v>1504</v>
      </c>
      <c r="P187" t="s">
        <v>701</v>
      </c>
      <c r="Q187" s="8" t="s">
        <v>1711</v>
      </c>
      <c r="R187" t="s">
        <v>675</v>
      </c>
      <c r="S187" t="s">
        <v>675</v>
      </c>
      <c r="T187" t="s">
        <v>675</v>
      </c>
    </row>
    <row r="188" spans="1:20">
      <c r="A188" t="s">
        <v>1712</v>
      </c>
      <c r="B188" s="8" t="s">
        <v>1713</v>
      </c>
      <c r="C188" t="s">
        <v>663</v>
      </c>
      <c r="D188" t="s">
        <v>664</v>
      </c>
      <c r="E188" t="s">
        <v>704</v>
      </c>
      <c r="F188" t="s">
        <v>884</v>
      </c>
      <c r="G188" t="s">
        <v>885</v>
      </c>
      <c r="H188" t="s">
        <v>1714</v>
      </c>
      <c r="I188" t="s">
        <v>1715</v>
      </c>
      <c r="J188" t="s">
        <v>698</v>
      </c>
      <c r="K188" t="s">
        <v>1716</v>
      </c>
      <c r="L188" t="s">
        <v>671</v>
      </c>
      <c r="M188" s="8" t="s">
        <v>1624</v>
      </c>
      <c r="N188" t="s">
        <v>1686</v>
      </c>
      <c r="O188" t="s">
        <v>769</v>
      </c>
      <c r="P188" t="s">
        <v>701</v>
      </c>
      <c r="Q188" s="8" t="s">
        <v>1717</v>
      </c>
      <c r="R188" t="s">
        <v>675</v>
      </c>
      <c r="S188" t="s">
        <v>675</v>
      </c>
      <c r="T188" t="s">
        <v>675</v>
      </c>
    </row>
    <row r="189" spans="1:20">
      <c r="A189" t="s">
        <v>1718</v>
      </c>
      <c r="B189" s="8" t="s">
        <v>1713</v>
      </c>
      <c r="C189" t="s">
        <v>663</v>
      </c>
      <c r="D189" t="s">
        <v>664</v>
      </c>
      <c r="E189" t="s">
        <v>704</v>
      </c>
      <c r="F189" t="s">
        <v>884</v>
      </c>
      <c r="G189" t="s">
        <v>885</v>
      </c>
      <c r="H189" t="s">
        <v>1719</v>
      </c>
      <c r="I189" t="s">
        <v>1715</v>
      </c>
      <c r="J189" t="s">
        <v>698</v>
      </c>
      <c r="K189" t="s">
        <v>1716</v>
      </c>
      <c r="L189" t="s">
        <v>671</v>
      </c>
      <c r="M189" s="8" t="s">
        <v>1624</v>
      </c>
      <c r="N189" t="s">
        <v>1686</v>
      </c>
      <c r="O189" t="s">
        <v>769</v>
      </c>
      <c r="P189" t="s">
        <v>701</v>
      </c>
      <c r="Q189" s="8" t="s">
        <v>1720</v>
      </c>
      <c r="R189" t="s">
        <v>675</v>
      </c>
      <c r="S189" t="s">
        <v>675</v>
      </c>
      <c r="T189" t="s">
        <v>675</v>
      </c>
    </row>
    <row r="190" spans="1:20">
      <c r="A190" t="s">
        <v>1721</v>
      </c>
      <c r="B190" s="8" t="s">
        <v>1722</v>
      </c>
      <c r="C190" t="s">
        <v>663</v>
      </c>
      <c r="D190" t="s">
        <v>922</v>
      </c>
      <c r="E190" t="s">
        <v>704</v>
      </c>
      <c r="F190" t="s">
        <v>1723</v>
      </c>
      <c r="G190" t="s">
        <v>1724</v>
      </c>
      <c r="H190" t="s">
        <v>675</v>
      </c>
      <c r="I190" t="s">
        <v>1725</v>
      </c>
      <c r="J190" t="s">
        <v>669</v>
      </c>
      <c r="K190" t="s">
        <v>1726</v>
      </c>
      <c r="L190" t="s">
        <v>682</v>
      </c>
      <c r="M190" s="8" t="s">
        <v>1624</v>
      </c>
      <c r="N190" t="s">
        <v>1686</v>
      </c>
      <c r="O190" t="s">
        <v>825</v>
      </c>
      <c r="P190" t="s">
        <v>701</v>
      </c>
      <c r="Q190" s="8" t="s">
        <v>1727</v>
      </c>
      <c r="R190" t="s">
        <v>675</v>
      </c>
      <c r="S190" t="s">
        <v>675</v>
      </c>
      <c r="T190" t="s">
        <v>675</v>
      </c>
    </row>
    <row r="191" spans="1:20">
      <c r="A191" t="s">
        <v>1728</v>
      </c>
      <c r="B191" s="8" t="s">
        <v>1726</v>
      </c>
      <c r="C191" t="s">
        <v>663</v>
      </c>
      <c r="D191" t="s">
        <v>664</v>
      </c>
      <c r="E191" t="s">
        <v>704</v>
      </c>
      <c r="F191" t="s">
        <v>1729</v>
      </c>
      <c r="G191" t="s">
        <v>1730</v>
      </c>
      <c r="H191" t="s">
        <v>675</v>
      </c>
      <c r="I191" t="s">
        <v>326</v>
      </c>
      <c r="J191" t="s">
        <v>669</v>
      </c>
      <c r="K191" t="s">
        <v>1624</v>
      </c>
      <c r="L191" t="s">
        <v>1686</v>
      </c>
      <c r="M191" s="8" t="s">
        <v>1624</v>
      </c>
      <c r="N191" t="s">
        <v>1686</v>
      </c>
      <c r="O191" t="s">
        <v>1676</v>
      </c>
      <c r="P191" t="s">
        <v>701</v>
      </c>
      <c r="Q191" s="8" t="s">
        <v>1731</v>
      </c>
      <c r="R191" t="s">
        <v>675</v>
      </c>
      <c r="S191" t="s">
        <v>675</v>
      </c>
      <c r="T191" t="s">
        <v>675</v>
      </c>
    </row>
    <row r="192" spans="1:20">
      <c r="A192" t="s">
        <v>1732</v>
      </c>
      <c r="B192" s="8" t="s">
        <v>1624</v>
      </c>
      <c r="C192" t="s">
        <v>663</v>
      </c>
      <c r="D192" t="s">
        <v>664</v>
      </c>
      <c r="E192" t="s">
        <v>665</v>
      </c>
      <c r="F192" t="s">
        <v>755</v>
      </c>
      <c r="G192" t="s">
        <v>756</v>
      </c>
      <c r="H192" t="s">
        <v>675</v>
      </c>
      <c r="I192" t="s">
        <v>80</v>
      </c>
      <c r="J192" t="s">
        <v>1377</v>
      </c>
      <c r="K192" t="s">
        <v>675</v>
      </c>
      <c r="L192" t="s">
        <v>682</v>
      </c>
      <c r="M192" s="8" t="s">
        <v>675</v>
      </c>
      <c r="N192" t="s">
        <v>682</v>
      </c>
      <c r="O192" t="s">
        <v>701</v>
      </c>
      <c r="P192" t="s">
        <v>701</v>
      </c>
      <c r="Q192" s="8" t="s">
        <v>1733</v>
      </c>
      <c r="R192" t="s">
        <v>675</v>
      </c>
      <c r="S192" t="s">
        <v>675</v>
      </c>
      <c r="T192" t="s">
        <v>675</v>
      </c>
    </row>
    <row r="193" spans="1:20">
      <c r="A193" t="s">
        <v>1734</v>
      </c>
      <c r="B193" s="8" t="s">
        <v>1624</v>
      </c>
      <c r="C193" t="s">
        <v>663</v>
      </c>
      <c r="D193" t="s">
        <v>664</v>
      </c>
      <c r="E193" t="s">
        <v>665</v>
      </c>
      <c r="F193" t="s">
        <v>1735</v>
      </c>
      <c r="G193" t="s">
        <v>1736</v>
      </c>
      <c r="H193" t="s">
        <v>675</v>
      </c>
      <c r="I193" t="s">
        <v>1737</v>
      </c>
      <c r="J193" t="s">
        <v>1738</v>
      </c>
      <c r="K193" t="s">
        <v>675</v>
      </c>
      <c r="L193" t="s">
        <v>682</v>
      </c>
      <c r="M193" s="8" t="s">
        <v>675</v>
      </c>
      <c r="N193" t="s">
        <v>682</v>
      </c>
      <c r="O193" t="s">
        <v>1283</v>
      </c>
      <c r="P193" t="s">
        <v>701</v>
      </c>
      <c r="Q193" s="8" t="s">
        <v>1739</v>
      </c>
      <c r="R193" t="s">
        <v>675</v>
      </c>
      <c r="S193" t="s">
        <v>675</v>
      </c>
      <c r="T193" t="s">
        <v>675</v>
      </c>
    </row>
    <row r="194" spans="1:20">
      <c r="A194" t="s">
        <v>1740</v>
      </c>
      <c r="B194" s="8" t="s">
        <v>1741</v>
      </c>
      <c r="C194" t="s">
        <v>663</v>
      </c>
      <c r="D194" t="s">
        <v>664</v>
      </c>
      <c r="E194" t="s">
        <v>704</v>
      </c>
      <c r="F194" t="s">
        <v>1742</v>
      </c>
      <c r="G194" t="s">
        <v>364</v>
      </c>
      <c r="H194" t="s">
        <v>364</v>
      </c>
      <c r="I194" t="s">
        <v>1743</v>
      </c>
      <c r="J194" t="s">
        <v>1377</v>
      </c>
      <c r="K194" t="s">
        <v>675</v>
      </c>
      <c r="L194" t="s">
        <v>682</v>
      </c>
      <c r="M194" s="8" t="s">
        <v>675</v>
      </c>
      <c r="N194" t="s">
        <v>682</v>
      </c>
      <c r="O194" t="s">
        <v>1283</v>
      </c>
      <c r="P194" t="s">
        <v>701</v>
      </c>
      <c r="Q194" s="8" t="s">
        <v>1744</v>
      </c>
      <c r="R194" t="s">
        <v>675</v>
      </c>
      <c r="S194" t="s">
        <v>675</v>
      </c>
      <c r="T194" t="s">
        <v>675</v>
      </c>
    </row>
    <row r="195" spans="1:20">
      <c r="A195" t="s">
        <v>1745</v>
      </c>
      <c r="B195" s="8" t="s">
        <v>1741</v>
      </c>
      <c r="C195" t="s">
        <v>663</v>
      </c>
      <c r="D195" t="s">
        <v>664</v>
      </c>
      <c r="E195" t="s">
        <v>665</v>
      </c>
      <c r="F195" t="s">
        <v>1286</v>
      </c>
      <c r="G195" t="s">
        <v>47</v>
      </c>
      <c r="H195" t="s">
        <v>675</v>
      </c>
      <c r="I195" t="s">
        <v>1746</v>
      </c>
      <c r="J195" t="s">
        <v>1377</v>
      </c>
      <c r="K195" t="s">
        <v>675</v>
      </c>
      <c r="L195" t="s">
        <v>682</v>
      </c>
      <c r="M195" s="8" t="s">
        <v>675</v>
      </c>
      <c r="N195" t="s">
        <v>682</v>
      </c>
      <c r="O195" t="s">
        <v>1283</v>
      </c>
      <c r="P195" t="s">
        <v>701</v>
      </c>
      <c r="Q195" s="8" t="s">
        <v>1747</v>
      </c>
      <c r="R195" t="s">
        <v>675</v>
      </c>
      <c r="S195" t="s">
        <v>675</v>
      </c>
      <c r="T195" t="s">
        <v>675</v>
      </c>
    </row>
    <row r="196" spans="1:20">
      <c r="A196" t="s">
        <v>1748</v>
      </c>
      <c r="B196" s="8" t="s">
        <v>1741</v>
      </c>
      <c r="C196" t="s">
        <v>663</v>
      </c>
      <c r="D196" t="s">
        <v>663</v>
      </c>
      <c r="E196" t="s">
        <v>704</v>
      </c>
      <c r="F196" t="s">
        <v>1749</v>
      </c>
      <c r="G196" t="s">
        <v>1750</v>
      </c>
      <c r="H196" t="s">
        <v>675</v>
      </c>
      <c r="I196" t="s">
        <v>1751</v>
      </c>
      <c r="J196" t="s">
        <v>681</v>
      </c>
      <c r="K196" t="s">
        <v>675</v>
      </c>
      <c r="L196" t="s">
        <v>682</v>
      </c>
      <c r="M196" s="8" t="s">
        <v>675</v>
      </c>
      <c r="N196" t="s">
        <v>682</v>
      </c>
      <c r="O196" t="s">
        <v>711</v>
      </c>
      <c r="P196" t="s">
        <v>701</v>
      </c>
      <c r="Q196" s="8" t="s">
        <v>1752</v>
      </c>
      <c r="R196" t="s">
        <v>675</v>
      </c>
      <c r="S196" t="s">
        <v>675</v>
      </c>
      <c r="T196" t="s">
        <v>675</v>
      </c>
    </row>
    <row r="197" spans="1:20">
      <c r="A197" t="s">
        <v>1753</v>
      </c>
      <c r="B197" s="8" t="s">
        <v>1754</v>
      </c>
      <c r="C197" t="s">
        <v>663</v>
      </c>
      <c r="D197" t="s">
        <v>663</v>
      </c>
      <c r="E197" t="s">
        <v>665</v>
      </c>
      <c r="F197" t="s">
        <v>1755</v>
      </c>
      <c r="G197" t="s">
        <v>1756</v>
      </c>
      <c r="H197" t="s">
        <v>675</v>
      </c>
      <c r="I197" t="s">
        <v>1757</v>
      </c>
      <c r="J197" t="s">
        <v>681</v>
      </c>
      <c r="K197" t="s">
        <v>675</v>
      </c>
      <c r="L197" t="s">
        <v>682</v>
      </c>
      <c r="M197" s="8" t="s">
        <v>675</v>
      </c>
      <c r="N197" t="s">
        <v>682</v>
      </c>
      <c r="O197" t="s">
        <v>683</v>
      </c>
      <c r="P197" t="s">
        <v>701</v>
      </c>
      <c r="Q197" s="8" t="s">
        <v>1758</v>
      </c>
      <c r="R197" t="s">
        <v>675</v>
      </c>
      <c r="S197" t="s">
        <v>675</v>
      </c>
      <c r="T197" t="s">
        <v>675</v>
      </c>
    </row>
    <row r="198" spans="1:20">
      <c r="A198" t="s">
        <v>1759</v>
      </c>
      <c r="B198" s="8" t="s">
        <v>1760</v>
      </c>
      <c r="C198" t="s">
        <v>663</v>
      </c>
      <c r="D198" t="s">
        <v>663</v>
      </c>
      <c r="E198" t="s">
        <v>665</v>
      </c>
      <c r="F198" t="s">
        <v>1761</v>
      </c>
      <c r="G198" t="s">
        <v>1762</v>
      </c>
      <c r="H198" t="s">
        <v>675</v>
      </c>
      <c r="I198" t="s">
        <v>1763</v>
      </c>
      <c r="J198" t="s">
        <v>681</v>
      </c>
      <c r="K198" t="s">
        <v>675</v>
      </c>
      <c r="L198" t="s">
        <v>682</v>
      </c>
      <c r="M198" s="8" t="s">
        <v>675</v>
      </c>
      <c r="N198" t="s">
        <v>682</v>
      </c>
      <c r="O198" t="s">
        <v>701</v>
      </c>
      <c r="P198" t="s">
        <v>701</v>
      </c>
      <c r="Q198" s="8" t="s">
        <v>1764</v>
      </c>
      <c r="R198" t="s">
        <v>675</v>
      </c>
      <c r="S198" t="s">
        <v>675</v>
      </c>
      <c r="T198" t="s">
        <v>675</v>
      </c>
    </row>
    <row r="199" spans="1:20">
      <c r="A199" t="s">
        <v>1765</v>
      </c>
      <c r="B199" s="8" t="s">
        <v>1760</v>
      </c>
      <c r="C199" t="s">
        <v>663</v>
      </c>
      <c r="D199" t="s">
        <v>663</v>
      </c>
      <c r="E199" t="s">
        <v>704</v>
      </c>
      <c r="F199" t="s">
        <v>1766</v>
      </c>
      <c r="G199" t="s">
        <v>1767</v>
      </c>
      <c r="H199" t="s">
        <v>675</v>
      </c>
      <c r="I199" t="s">
        <v>1768</v>
      </c>
      <c r="J199" t="s">
        <v>681</v>
      </c>
      <c r="K199" t="s">
        <v>675</v>
      </c>
      <c r="L199" t="s">
        <v>682</v>
      </c>
      <c r="M199" s="8" t="s">
        <v>675</v>
      </c>
      <c r="N199" t="s">
        <v>682</v>
      </c>
      <c r="O199" t="s">
        <v>711</v>
      </c>
      <c r="P199" t="s">
        <v>701</v>
      </c>
      <c r="Q199" s="8" t="s">
        <v>1769</v>
      </c>
      <c r="R199" t="s">
        <v>675</v>
      </c>
      <c r="S199" t="s">
        <v>675</v>
      </c>
      <c r="T199" t="s">
        <v>675</v>
      </c>
    </row>
    <row r="200" spans="1:20">
      <c r="A200" t="s">
        <v>1770</v>
      </c>
      <c r="B200" s="8" t="s">
        <v>1771</v>
      </c>
      <c r="C200" t="s">
        <v>663</v>
      </c>
      <c r="D200" t="s">
        <v>664</v>
      </c>
      <c r="E200" t="s">
        <v>665</v>
      </c>
      <c r="F200" t="s">
        <v>1440</v>
      </c>
      <c r="G200" t="s">
        <v>1441</v>
      </c>
      <c r="H200" t="s">
        <v>675</v>
      </c>
      <c r="I200" t="s">
        <v>119</v>
      </c>
      <c r="J200" t="s">
        <v>1377</v>
      </c>
      <c r="K200" t="s">
        <v>675</v>
      </c>
      <c r="L200" t="s">
        <v>682</v>
      </c>
      <c r="M200" s="8" t="s">
        <v>675</v>
      </c>
      <c r="N200" t="s">
        <v>682</v>
      </c>
      <c r="O200" t="s">
        <v>1283</v>
      </c>
      <c r="P200" t="s">
        <v>701</v>
      </c>
      <c r="Q200" s="8" t="s">
        <v>1772</v>
      </c>
      <c r="R200" t="s">
        <v>675</v>
      </c>
      <c r="S200" t="s">
        <v>675</v>
      </c>
      <c r="T200" t="s">
        <v>675</v>
      </c>
    </row>
    <row r="201" spans="1:20">
      <c r="A201" t="s">
        <v>1773</v>
      </c>
      <c r="B201" s="8" t="s">
        <v>1774</v>
      </c>
      <c r="C201" t="s">
        <v>663</v>
      </c>
      <c r="D201" t="s">
        <v>664</v>
      </c>
      <c r="E201" t="s">
        <v>665</v>
      </c>
      <c r="F201" t="s">
        <v>1775</v>
      </c>
      <c r="G201" t="s">
        <v>1776</v>
      </c>
      <c r="H201" t="s">
        <v>675</v>
      </c>
      <c r="I201" t="s">
        <v>1777</v>
      </c>
      <c r="J201" t="s">
        <v>1377</v>
      </c>
      <c r="K201" t="s">
        <v>675</v>
      </c>
      <c r="L201" t="s">
        <v>682</v>
      </c>
      <c r="M201" s="8" t="s">
        <v>675</v>
      </c>
      <c r="N201" t="s">
        <v>682</v>
      </c>
      <c r="O201" t="s">
        <v>902</v>
      </c>
      <c r="P201" t="s">
        <v>701</v>
      </c>
      <c r="Q201" s="8" t="s">
        <v>1778</v>
      </c>
      <c r="R201" t="s">
        <v>675</v>
      </c>
      <c r="S201" t="s">
        <v>675</v>
      </c>
      <c r="T201" t="s">
        <v>675</v>
      </c>
    </row>
    <row r="202" spans="1:20">
      <c r="A202" t="s">
        <v>1779</v>
      </c>
      <c r="B202" s="8" t="s">
        <v>1774</v>
      </c>
      <c r="C202" t="s">
        <v>663</v>
      </c>
      <c r="D202" t="s">
        <v>922</v>
      </c>
      <c r="E202" t="s">
        <v>704</v>
      </c>
      <c r="F202" t="s">
        <v>1780</v>
      </c>
      <c r="G202" t="s">
        <v>1781</v>
      </c>
      <c r="H202" t="s">
        <v>675</v>
      </c>
      <c r="I202" t="s">
        <v>1782</v>
      </c>
      <c r="J202" t="s">
        <v>681</v>
      </c>
      <c r="K202" t="s">
        <v>675</v>
      </c>
      <c r="L202" t="s">
        <v>682</v>
      </c>
      <c r="M202" s="8" t="s">
        <v>675</v>
      </c>
      <c r="N202" t="s">
        <v>682</v>
      </c>
      <c r="O202" t="s">
        <v>825</v>
      </c>
      <c r="P202" t="s">
        <v>701</v>
      </c>
      <c r="Q202" s="8" t="s">
        <v>1783</v>
      </c>
      <c r="R202" t="s">
        <v>675</v>
      </c>
      <c r="S202" t="s">
        <v>675</v>
      </c>
      <c r="T202" t="s">
        <v>675</v>
      </c>
    </row>
    <row r="203" spans="1:20">
      <c r="A203" t="s">
        <v>1784</v>
      </c>
      <c r="B203" s="8" t="s">
        <v>1785</v>
      </c>
      <c r="C203" t="s">
        <v>663</v>
      </c>
      <c r="D203" t="s">
        <v>664</v>
      </c>
      <c r="E203" t="s">
        <v>704</v>
      </c>
      <c r="F203" t="s">
        <v>1742</v>
      </c>
      <c r="G203" t="s">
        <v>364</v>
      </c>
      <c r="H203" t="s">
        <v>364</v>
      </c>
      <c r="I203" t="s">
        <v>1786</v>
      </c>
      <c r="J203" t="s">
        <v>1787</v>
      </c>
      <c r="K203" t="s">
        <v>675</v>
      </c>
      <c r="L203" t="s">
        <v>682</v>
      </c>
      <c r="M203" s="8" t="s">
        <v>675</v>
      </c>
      <c r="N203" t="s">
        <v>682</v>
      </c>
      <c r="O203" t="s">
        <v>769</v>
      </c>
      <c r="P203" t="s">
        <v>711</v>
      </c>
      <c r="Q203" s="8" t="s">
        <v>1788</v>
      </c>
      <c r="R203" t="s">
        <v>675</v>
      </c>
      <c r="S203" t="s">
        <v>675</v>
      </c>
      <c r="T203" t="s">
        <v>675</v>
      </c>
    </row>
    <row r="204" spans="1:20">
      <c r="A204" t="s">
        <v>1789</v>
      </c>
      <c r="B204" s="8" t="s">
        <v>1785</v>
      </c>
      <c r="C204" t="s">
        <v>663</v>
      </c>
      <c r="D204" t="s">
        <v>664</v>
      </c>
      <c r="E204" t="s">
        <v>763</v>
      </c>
      <c r="F204" t="s">
        <v>1790</v>
      </c>
      <c r="G204" t="s">
        <v>1791</v>
      </c>
      <c r="H204" t="s">
        <v>675</v>
      </c>
      <c r="I204" t="s">
        <v>433</v>
      </c>
      <c r="J204" t="s">
        <v>1377</v>
      </c>
      <c r="K204" t="s">
        <v>675</v>
      </c>
      <c r="L204" t="s">
        <v>682</v>
      </c>
      <c r="M204" s="8" t="s">
        <v>675</v>
      </c>
      <c r="N204" t="s">
        <v>682</v>
      </c>
      <c r="O204" t="s">
        <v>769</v>
      </c>
      <c r="P204" t="s">
        <v>701</v>
      </c>
      <c r="Q204" s="8" t="s">
        <v>1792</v>
      </c>
      <c r="R204" t="s">
        <v>675</v>
      </c>
      <c r="S204" t="s">
        <v>675</v>
      </c>
      <c r="T204" t="s">
        <v>675</v>
      </c>
    </row>
    <row r="205" spans="1:20">
      <c r="A205" t="s">
        <v>1793</v>
      </c>
      <c r="B205" s="8" t="s">
        <v>1785</v>
      </c>
      <c r="C205" t="s">
        <v>663</v>
      </c>
      <c r="D205" t="s">
        <v>664</v>
      </c>
      <c r="E205" t="s">
        <v>763</v>
      </c>
      <c r="F205" t="s">
        <v>1794</v>
      </c>
      <c r="G205" t="s">
        <v>1795</v>
      </c>
      <c r="H205" t="s">
        <v>675</v>
      </c>
      <c r="I205" t="s">
        <v>119</v>
      </c>
      <c r="J205" t="s">
        <v>1796</v>
      </c>
      <c r="K205" t="s">
        <v>675</v>
      </c>
      <c r="L205" t="s">
        <v>682</v>
      </c>
      <c r="M205" s="8" t="s">
        <v>675</v>
      </c>
      <c r="N205" t="s">
        <v>682</v>
      </c>
      <c r="O205" t="s">
        <v>769</v>
      </c>
      <c r="P205" t="s">
        <v>760</v>
      </c>
      <c r="Q205" s="8" t="s">
        <v>1797</v>
      </c>
      <c r="R205" t="s">
        <v>675</v>
      </c>
      <c r="S205" t="s">
        <v>675</v>
      </c>
      <c r="T205" t="s">
        <v>675</v>
      </c>
    </row>
    <row r="206" spans="1:20">
      <c r="A206" t="s">
        <v>1798</v>
      </c>
      <c r="B206" s="8" t="s">
        <v>1785</v>
      </c>
      <c r="C206" t="s">
        <v>663</v>
      </c>
      <c r="D206" t="s">
        <v>664</v>
      </c>
      <c r="E206" t="s">
        <v>763</v>
      </c>
      <c r="F206" t="s">
        <v>1799</v>
      </c>
      <c r="G206" t="s">
        <v>1800</v>
      </c>
      <c r="H206" t="s">
        <v>675</v>
      </c>
      <c r="I206" t="s">
        <v>426</v>
      </c>
      <c r="J206" t="s">
        <v>1796</v>
      </c>
      <c r="K206" t="s">
        <v>675</v>
      </c>
      <c r="L206" t="s">
        <v>682</v>
      </c>
      <c r="M206" s="8" t="s">
        <v>675</v>
      </c>
      <c r="N206" t="s">
        <v>682</v>
      </c>
      <c r="O206" t="s">
        <v>769</v>
      </c>
      <c r="P206" t="s">
        <v>760</v>
      </c>
      <c r="Q206" s="8" t="s">
        <v>1801</v>
      </c>
      <c r="R206" t="s">
        <v>675</v>
      </c>
      <c r="S206" t="s">
        <v>675</v>
      </c>
      <c r="T206" t="s">
        <v>675</v>
      </c>
    </row>
    <row r="207" spans="1:20">
      <c r="A207" t="s">
        <v>1802</v>
      </c>
      <c r="B207" s="8" t="s">
        <v>1803</v>
      </c>
      <c r="C207" t="s">
        <v>663</v>
      </c>
      <c r="D207" t="s">
        <v>663</v>
      </c>
      <c r="E207" t="s">
        <v>665</v>
      </c>
      <c r="F207" t="s">
        <v>1804</v>
      </c>
      <c r="G207" t="s">
        <v>1805</v>
      </c>
      <c r="H207" t="s">
        <v>675</v>
      </c>
      <c r="I207" t="s">
        <v>1806</v>
      </c>
      <c r="J207" t="s">
        <v>1332</v>
      </c>
      <c r="K207" t="s">
        <v>1803</v>
      </c>
      <c r="L207" t="s">
        <v>682</v>
      </c>
      <c r="M207" s="8" t="s">
        <v>1807</v>
      </c>
      <c r="N207" t="s">
        <v>1808</v>
      </c>
      <c r="O207" t="s">
        <v>683</v>
      </c>
      <c r="P207" t="s">
        <v>701</v>
      </c>
      <c r="Q207" s="8" t="s">
        <v>1809</v>
      </c>
      <c r="R207" t="s">
        <v>675</v>
      </c>
      <c r="S207" t="s">
        <v>675</v>
      </c>
      <c r="T207" t="s">
        <v>675</v>
      </c>
    </row>
    <row r="208" spans="1:20">
      <c r="A208" t="s">
        <v>1810</v>
      </c>
      <c r="B208" s="8" t="s">
        <v>1811</v>
      </c>
      <c r="C208" t="s">
        <v>663</v>
      </c>
      <c r="D208" t="s">
        <v>664</v>
      </c>
      <c r="E208" t="s">
        <v>665</v>
      </c>
      <c r="F208" t="s">
        <v>1679</v>
      </c>
      <c r="G208" t="s">
        <v>1680</v>
      </c>
      <c r="H208" t="s">
        <v>1680</v>
      </c>
      <c r="I208" t="s">
        <v>1812</v>
      </c>
      <c r="J208" t="s">
        <v>698</v>
      </c>
      <c r="K208" t="s">
        <v>1811</v>
      </c>
      <c r="L208" t="s">
        <v>671</v>
      </c>
      <c r="M208" s="8" t="s">
        <v>1807</v>
      </c>
      <c r="N208" t="s">
        <v>1808</v>
      </c>
      <c r="O208" t="s">
        <v>701</v>
      </c>
      <c r="P208" t="s">
        <v>701</v>
      </c>
      <c r="Q208" s="8" t="s">
        <v>1813</v>
      </c>
      <c r="R208" t="s">
        <v>675</v>
      </c>
      <c r="S208" t="s">
        <v>675</v>
      </c>
      <c r="T208" t="s">
        <v>675</v>
      </c>
    </row>
    <row r="209" spans="1:20">
      <c r="A209" t="s">
        <v>1814</v>
      </c>
      <c r="B209" s="8" t="s">
        <v>1682</v>
      </c>
      <c r="C209" t="s">
        <v>663</v>
      </c>
      <c r="D209" t="s">
        <v>663</v>
      </c>
      <c r="E209" t="s">
        <v>665</v>
      </c>
      <c r="F209" t="s">
        <v>1815</v>
      </c>
      <c r="G209" t="s">
        <v>1816</v>
      </c>
      <c r="H209" t="s">
        <v>675</v>
      </c>
      <c r="I209" t="s">
        <v>1817</v>
      </c>
      <c r="J209" t="s">
        <v>698</v>
      </c>
      <c r="K209" t="s">
        <v>1682</v>
      </c>
      <c r="L209" t="s">
        <v>682</v>
      </c>
      <c r="M209" s="8" t="s">
        <v>1807</v>
      </c>
      <c r="N209" t="s">
        <v>1808</v>
      </c>
      <c r="O209" t="s">
        <v>701</v>
      </c>
      <c r="P209" t="s">
        <v>701</v>
      </c>
      <c r="Q209" s="8" t="s">
        <v>1818</v>
      </c>
      <c r="R209" t="s">
        <v>675</v>
      </c>
      <c r="S209" t="s">
        <v>675</v>
      </c>
      <c r="T209" t="s">
        <v>675</v>
      </c>
    </row>
    <row r="210" spans="1:20">
      <c r="A210" t="s">
        <v>1819</v>
      </c>
      <c r="B210" s="8" t="s">
        <v>1820</v>
      </c>
      <c r="C210" t="s">
        <v>663</v>
      </c>
      <c r="D210" t="s">
        <v>663</v>
      </c>
      <c r="E210" t="s">
        <v>704</v>
      </c>
      <c r="F210" t="s">
        <v>1821</v>
      </c>
      <c r="G210" t="s">
        <v>1822</v>
      </c>
      <c r="H210" t="s">
        <v>675</v>
      </c>
      <c r="I210" t="s">
        <v>1823</v>
      </c>
      <c r="J210" t="s">
        <v>669</v>
      </c>
      <c r="K210" t="s">
        <v>1824</v>
      </c>
      <c r="L210" t="s">
        <v>682</v>
      </c>
      <c r="M210" s="8" t="s">
        <v>1807</v>
      </c>
      <c r="N210" t="s">
        <v>1808</v>
      </c>
      <c r="O210" t="s">
        <v>759</v>
      </c>
      <c r="P210" t="s">
        <v>701</v>
      </c>
      <c r="Q210" s="8" t="s">
        <v>1825</v>
      </c>
      <c r="R210" t="s">
        <v>675</v>
      </c>
      <c r="S210" t="s">
        <v>675</v>
      </c>
      <c r="T210" t="s">
        <v>675</v>
      </c>
    </row>
    <row r="211" spans="1:20">
      <c r="A211" t="s">
        <v>1826</v>
      </c>
      <c r="B211" s="8" t="s">
        <v>1820</v>
      </c>
      <c r="C211" t="s">
        <v>663</v>
      </c>
      <c r="D211" t="s">
        <v>663</v>
      </c>
      <c r="E211" t="s">
        <v>754</v>
      </c>
      <c r="F211" t="s">
        <v>1827</v>
      </c>
      <c r="G211" t="s">
        <v>1828</v>
      </c>
      <c r="H211" t="s">
        <v>675</v>
      </c>
      <c r="I211" t="s">
        <v>1829</v>
      </c>
      <c r="J211" t="s">
        <v>698</v>
      </c>
      <c r="K211" t="s">
        <v>1830</v>
      </c>
      <c r="L211" t="s">
        <v>682</v>
      </c>
      <c r="M211" s="8" t="s">
        <v>1807</v>
      </c>
      <c r="N211" t="s">
        <v>1808</v>
      </c>
      <c r="O211" t="s">
        <v>759</v>
      </c>
      <c r="P211" t="s">
        <v>701</v>
      </c>
      <c r="Q211" s="8" t="s">
        <v>1831</v>
      </c>
      <c r="R211" t="s">
        <v>675</v>
      </c>
      <c r="S211" t="s">
        <v>675</v>
      </c>
      <c r="T211" t="s">
        <v>675</v>
      </c>
    </row>
    <row r="212" spans="1:20">
      <c r="A212" t="s">
        <v>1832</v>
      </c>
      <c r="B212" s="8" t="s">
        <v>1820</v>
      </c>
      <c r="C212" t="s">
        <v>663</v>
      </c>
      <c r="D212" t="s">
        <v>663</v>
      </c>
      <c r="E212" t="s">
        <v>665</v>
      </c>
      <c r="F212" t="s">
        <v>1833</v>
      </c>
      <c r="G212" t="s">
        <v>1834</v>
      </c>
      <c r="H212" t="s">
        <v>675</v>
      </c>
      <c r="I212" t="s">
        <v>212</v>
      </c>
      <c r="J212" t="s">
        <v>1835</v>
      </c>
      <c r="K212" t="s">
        <v>1820</v>
      </c>
      <c r="L212" t="s">
        <v>682</v>
      </c>
      <c r="M212" s="8" t="s">
        <v>1807</v>
      </c>
      <c r="N212" t="s">
        <v>1808</v>
      </c>
      <c r="O212" t="s">
        <v>759</v>
      </c>
      <c r="P212" t="s">
        <v>760</v>
      </c>
      <c r="Q212" s="8" t="s">
        <v>1836</v>
      </c>
      <c r="R212" t="s">
        <v>675</v>
      </c>
      <c r="S212" t="s">
        <v>675</v>
      </c>
      <c r="T212" t="s">
        <v>675</v>
      </c>
    </row>
    <row r="213" spans="1:20">
      <c r="A213" t="s">
        <v>1837</v>
      </c>
      <c r="B213" s="8" t="s">
        <v>1820</v>
      </c>
      <c r="C213" t="s">
        <v>663</v>
      </c>
      <c r="D213" t="s">
        <v>663</v>
      </c>
      <c r="E213" t="s">
        <v>704</v>
      </c>
      <c r="F213" t="s">
        <v>1838</v>
      </c>
      <c r="G213" t="s">
        <v>1839</v>
      </c>
      <c r="H213" t="s">
        <v>675</v>
      </c>
      <c r="I213" t="s">
        <v>213</v>
      </c>
      <c r="J213" t="s">
        <v>1835</v>
      </c>
      <c r="K213" t="s">
        <v>1824</v>
      </c>
      <c r="L213" t="s">
        <v>682</v>
      </c>
      <c r="M213" s="8" t="s">
        <v>1807</v>
      </c>
      <c r="N213" t="s">
        <v>1808</v>
      </c>
      <c r="O213" t="s">
        <v>759</v>
      </c>
      <c r="P213" t="s">
        <v>760</v>
      </c>
      <c r="Q213" s="8" t="s">
        <v>1840</v>
      </c>
      <c r="R213" t="s">
        <v>675</v>
      </c>
      <c r="S213" t="s">
        <v>675</v>
      </c>
      <c r="T213" t="s">
        <v>675</v>
      </c>
    </row>
    <row r="214" spans="1:20">
      <c r="A214" t="s">
        <v>1841</v>
      </c>
      <c r="B214" s="8" t="s">
        <v>1830</v>
      </c>
      <c r="C214" t="s">
        <v>663</v>
      </c>
      <c r="D214" t="s">
        <v>663</v>
      </c>
      <c r="E214" t="s">
        <v>665</v>
      </c>
      <c r="F214" t="s">
        <v>1679</v>
      </c>
      <c r="G214" t="s">
        <v>1680</v>
      </c>
      <c r="H214" t="s">
        <v>1680</v>
      </c>
      <c r="I214" t="s">
        <v>1842</v>
      </c>
      <c r="J214" t="s">
        <v>698</v>
      </c>
      <c r="K214" t="s">
        <v>1830</v>
      </c>
      <c r="L214" t="s">
        <v>682</v>
      </c>
      <c r="M214" s="8" t="s">
        <v>1807</v>
      </c>
      <c r="N214" t="s">
        <v>1808</v>
      </c>
      <c r="O214" t="s">
        <v>825</v>
      </c>
      <c r="P214" t="s">
        <v>701</v>
      </c>
      <c r="Q214" s="8" t="s">
        <v>1843</v>
      </c>
      <c r="R214" t="s">
        <v>675</v>
      </c>
      <c r="S214" t="s">
        <v>675</v>
      </c>
      <c r="T214" t="s">
        <v>675</v>
      </c>
    </row>
    <row r="215" spans="1:20">
      <c r="A215" t="s">
        <v>1844</v>
      </c>
      <c r="B215" s="8" t="s">
        <v>1830</v>
      </c>
      <c r="C215" t="s">
        <v>663</v>
      </c>
      <c r="D215" t="s">
        <v>664</v>
      </c>
      <c r="E215" t="s">
        <v>704</v>
      </c>
      <c r="F215" t="s">
        <v>1516</v>
      </c>
      <c r="G215" t="s">
        <v>1517</v>
      </c>
      <c r="H215" t="s">
        <v>1517</v>
      </c>
      <c r="I215" t="s">
        <v>1845</v>
      </c>
      <c r="J215" t="s">
        <v>669</v>
      </c>
      <c r="K215" t="s">
        <v>1846</v>
      </c>
      <c r="L215" t="s">
        <v>671</v>
      </c>
      <c r="M215" s="8" t="s">
        <v>1807</v>
      </c>
      <c r="N215" t="s">
        <v>1808</v>
      </c>
      <c r="O215" t="s">
        <v>1585</v>
      </c>
      <c r="P215" t="s">
        <v>701</v>
      </c>
      <c r="Q215" s="8" t="s">
        <v>1847</v>
      </c>
      <c r="R215" t="s">
        <v>675</v>
      </c>
      <c r="S215" t="s">
        <v>675</v>
      </c>
      <c r="T215" t="s">
        <v>675</v>
      </c>
    </row>
    <row r="216" spans="1:20">
      <c r="A216" t="s">
        <v>1848</v>
      </c>
      <c r="B216" s="8" t="s">
        <v>1849</v>
      </c>
      <c r="C216" t="s">
        <v>663</v>
      </c>
      <c r="D216" t="s">
        <v>664</v>
      </c>
      <c r="E216" t="s">
        <v>665</v>
      </c>
      <c r="F216" t="s">
        <v>1501</v>
      </c>
      <c r="G216" t="s">
        <v>51</v>
      </c>
      <c r="H216" t="s">
        <v>675</v>
      </c>
      <c r="I216" t="s">
        <v>1850</v>
      </c>
      <c r="J216" t="s">
        <v>669</v>
      </c>
      <c r="K216" t="s">
        <v>1849</v>
      </c>
      <c r="L216" t="s">
        <v>671</v>
      </c>
      <c r="M216" s="8" t="s">
        <v>1807</v>
      </c>
      <c r="N216" t="s">
        <v>1808</v>
      </c>
      <c r="O216" t="s">
        <v>1283</v>
      </c>
      <c r="P216" t="s">
        <v>701</v>
      </c>
      <c r="Q216" s="8" t="s">
        <v>1851</v>
      </c>
      <c r="R216" t="s">
        <v>675</v>
      </c>
      <c r="S216" t="s">
        <v>675</v>
      </c>
      <c r="T216" t="s">
        <v>675</v>
      </c>
    </row>
    <row r="217" spans="1:20">
      <c r="A217" t="s">
        <v>1852</v>
      </c>
      <c r="B217" s="8" t="s">
        <v>1849</v>
      </c>
      <c r="C217" t="s">
        <v>663</v>
      </c>
      <c r="D217" t="s">
        <v>664</v>
      </c>
      <c r="E217" t="s">
        <v>665</v>
      </c>
      <c r="F217" t="s">
        <v>1853</v>
      </c>
      <c r="G217" t="s">
        <v>1854</v>
      </c>
      <c r="H217" t="s">
        <v>675</v>
      </c>
      <c r="I217" t="s">
        <v>1855</v>
      </c>
      <c r="J217" t="s">
        <v>669</v>
      </c>
      <c r="K217" t="s">
        <v>1849</v>
      </c>
      <c r="L217" t="s">
        <v>671</v>
      </c>
      <c r="M217" s="8" t="s">
        <v>1807</v>
      </c>
      <c r="N217" t="s">
        <v>1808</v>
      </c>
      <c r="O217" t="s">
        <v>1283</v>
      </c>
      <c r="P217" t="s">
        <v>701</v>
      </c>
      <c r="Q217" s="8" t="s">
        <v>1856</v>
      </c>
      <c r="R217" t="s">
        <v>675</v>
      </c>
      <c r="S217" t="s">
        <v>675</v>
      </c>
      <c r="T217" t="s">
        <v>675</v>
      </c>
    </row>
    <row r="218" spans="1:20">
      <c r="A218" t="s">
        <v>1857</v>
      </c>
      <c r="B218" s="8" t="s">
        <v>1858</v>
      </c>
      <c r="C218" t="s">
        <v>663</v>
      </c>
      <c r="D218" t="s">
        <v>663</v>
      </c>
      <c r="E218" t="s">
        <v>704</v>
      </c>
      <c r="F218" t="s">
        <v>1595</v>
      </c>
      <c r="G218" t="s">
        <v>1596</v>
      </c>
      <c r="H218" t="s">
        <v>675</v>
      </c>
      <c r="I218" t="s">
        <v>1859</v>
      </c>
      <c r="J218" t="s">
        <v>669</v>
      </c>
      <c r="K218" t="s">
        <v>1860</v>
      </c>
      <c r="L218" t="s">
        <v>682</v>
      </c>
      <c r="M218" s="8" t="s">
        <v>1807</v>
      </c>
      <c r="N218" t="s">
        <v>1808</v>
      </c>
      <c r="O218" t="s">
        <v>759</v>
      </c>
      <c r="P218" t="s">
        <v>701</v>
      </c>
      <c r="Q218" s="8" t="s">
        <v>1861</v>
      </c>
      <c r="R218" t="s">
        <v>675</v>
      </c>
      <c r="S218" t="s">
        <v>675</v>
      </c>
      <c r="T218" t="s">
        <v>675</v>
      </c>
    </row>
    <row r="219" spans="1:20">
      <c r="A219" t="s">
        <v>1862</v>
      </c>
      <c r="B219" s="8" t="s">
        <v>1863</v>
      </c>
      <c r="C219" t="s">
        <v>663</v>
      </c>
      <c r="D219" t="s">
        <v>663</v>
      </c>
      <c r="E219" t="s">
        <v>704</v>
      </c>
      <c r="F219" t="s">
        <v>884</v>
      </c>
      <c r="G219" t="s">
        <v>885</v>
      </c>
      <c r="H219" t="s">
        <v>1864</v>
      </c>
      <c r="I219" t="s">
        <v>1865</v>
      </c>
      <c r="J219" t="s">
        <v>681</v>
      </c>
      <c r="K219" t="s">
        <v>675</v>
      </c>
      <c r="L219" t="s">
        <v>682</v>
      </c>
      <c r="M219" s="8" t="s">
        <v>675</v>
      </c>
      <c r="N219" t="s">
        <v>682</v>
      </c>
      <c r="O219" t="s">
        <v>759</v>
      </c>
      <c r="P219" t="s">
        <v>701</v>
      </c>
      <c r="Q219" s="8" t="s">
        <v>1866</v>
      </c>
      <c r="R219" t="s">
        <v>675</v>
      </c>
      <c r="S219" t="s">
        <v>675</v>
      </c>
      <c r="T219" t="s">
        <v>675</v>
      </c>
    </row>
    <row r="220" spans="1:20">
      <c r="A220" t="s">
        <v>1867</v>
      </c>
      <c r="B220" s="8" t="s">
        <v>1863</v>
      </c>
      <c r="C220" t="s">
        <v>663</v>
      </c>
      <c r="D220" t="s">
        <v>663</v>
      </c>
      <c r="E220" t="s">
        <v>704</v>
      </c>
      <c r="F220" t="s">
        <v>1794</v>
      </c>
      <c r="G220" t="s">
        <v>1795</v>
      </c>
      <c r="H220" t="s">
        <v>675</v>
      </c>
      <c r="I220" t="s">
        <v>1868</v>
      </c>
      <c r="J220" t="s">
        <v>1377</v>
      </c>
      <c r="K220" t="s">
        <v>675</v>
      </c>
      <c r="L220" t="s">
        <v>682</v>
      </c>
      <c r="M220" s="8" t="s">
        <v>675</v>
      </c>
      <c r="N220" t="s">
        <v>682</v>
      </c>
      <c r="O220" t="s">
        <v>759</v>
      </c>
      <c r="P220" t="s">
        <v>701</v>
      </c>
      <c r="Q220" s="8" t="s">
        <v>1869</v>
      </c>
      <c r="R220" t="s">
        <v>675</v>
      </c>
      <c r="S220" t="s">
        <v>675</v>
      </c>
      <c r="T220" t="s">
        <v>675</v>
      </c>
    </row>
    <row r="221" spans="1:20">
      <c r="A221" t="s">
        <v>1870</v>
      </c>
      <c r="B221" s="8" t="s">
        <v>1863</v>
      </c>
      <c r="C221" t="s">
        <v>663</v>
      </c>
      <c r="D221" t="s">
        <v>663</v>
      </c>
      <c r="E221" t="s">
        <v>704</v>
      </c>
      <c r="F221" t="s">
        <v>1871</v>
      </c>
      <c r="G221" t="s">
        <v>1872</v>
      </c>
      <c r="H221" t="s">
        <v>675</v>
      </c>
      <c r="I221" t="s">
        <v>1873</v>
      </c>
      <c r="J221" t="s">
        <v>1377</v>
      </c>
      <c r="K221" t="s">
        <v>675</v>
      </c>
      <c r="L221" t="s">
        <v>682</v>
      </c>
      <c r="M221" s="8" t="s">
        <v>675</v>
      </c>
      <c r="N221" t="s">
        <v>682</v>
      </c>
      <c r="O221" t="s">
        <v>759</v>
      </c>
      <c r="P221" t="s">
        <v>701</v>
      </c>
      <c r="Q221" s="8" t="s">
        <v>1874</v>
      </c>
      <c r="R221" t="s">
        <v>675</v>
      </c>
      <c r="S221" t="s">
        <v>675</v>
      </c>
      <c r="T221" t="s">
        <v>675</v>
      </c>
    </row>
    <row r="222" spans="1:20">
      <c r="A222" t="s">
        <v>1875</v>
      </c>
      <c r="B222" s="8" t="s">
        <v>1876</v>
      </c>
      <c r="C222" t="s">
        <v>663</v>
      </c>
      <c r="D222" t="s">
        <v>664</v>
      </c>
      <c r="E222" t="s">
        <v>665</v>
      </c>
      <c r="F222" t="s">
        <v>1877</v>
      </c>
      <c r="G222" t="s">
        <v>124</v>
      </c>
      <c r="H222" t="s">
        <v>675</v>
      </c>
      <c r="I222" t="s">
        <v>1878</v>
      </c>
      <c r="J222" t="s">
        <v>1377</v>
      </c>
      <c r="K222" t="s">
        <v>675</v>
      </c>
      <c r="L222" t="s">
        <v>682</v>
      </c>
      <c r="M222" s="8" t="s">
        <v>675</v>
      </c>
      <c r="N222" t="s">
        <v>682</v>
      </c>
      <c r="O222" t="s">
        <v>1585</v>
      </c>
      <c r="P222" t="s">
        <v>701</v>
      </c>
      <c r="Q222" s="8" t="s">
        <v>1879</v>
      </c>
      <c r="R222" t="s">
        <v>675</v>
      </c>
      <c r="S222" t="s">
        <v>675</v>
      </c>
      <c r="T222" t="s">
        <v>675</v>
      </c>
    </row>
    <row r="223" spans="1:20">
      <c r="A223" t="s">
        <v>1880</v>
      </c>
      <c r="B223" s="8" t="s">
        <v>1876</v>
      </c>
      <c r="C223" t="s">
        <v>663</v>
      </c>
      <c r="D223" t="s">
        <v>664</v>
      </c>
      <c r="E223" t="s">
        <v>763</v>
      </c>
      <c r="F223" t="s">
        <v>1881</v>
      </c>
      <c r="G223" t="s">
        <v>1882</v>
      </c>
      <c r="H223" t="s">
        <v>675</v>
      </c>
      <c r="I223" t="s">
        <v>1883</v>
      </c>
      <c r="J223" t="s">
        <v>1884</v>
      </c>
      <c r="K223" t="s">
        <v>675</v>
      </c>
      <c r="L223" t="s">
        <v>682</v>
      </c>
      <c r="M223" s="8" t="s">
        <v>675</v>
      </c>
      <c r="N223" t="s">
        <v>682</v>
      </c>
      <c r="O223" t="s">
        <v>769</v>
      </c>
      <c r="P223" t="s">
        <v>701</v>
      </c>
      <c r="Q223" s="8" t="s">
        <v>1885</v>
      </c>
      <c r="R223" t="s">
        <v>675</v>
      </c>
      <c r="S223" t="s">
        <v>675</v>
      </c>
      <c r="T223" t="s">
        <v>675</v>
      </c>
    </row>
    <row r="224" spans="1:20">
      <c r="A224" t="s">
        <v>1886</v>
      </c>
      <c r="B224" s="8" t="s">
        <v>1887</v>
      </c>
      <c r="C224" t="s">
        <v>663</v>
      </c>
      <c r="D224" t="s">
        <v>664</v>
      </c>
      <c r="E224" t="s">
        <v>665</v>
      </c>
      <c r="F224" t="s">
        <v>1742</v>
      </c>
      <c r="G224" t="s">
        <v>364</v>
      </c>
      <c r="H224" t="s">
        <v>364</v>
      </c>
      <c r="I224" t="s">
        <v>1888</v>
      </c>
      <c r="J224" t="s">
        <v>1377</v>
      </c>
      <c r="K224" t="s">
        <v>675</v>
      </c>
      <c r="L224" t="s">
        <v>682</v>
      </c>
      <c r="M224" s="8" t="s">
        <v>675</v>
      </c>
      <c r="N224" t="s">
        <v>682</v>
      </c>
      <c r="O224" t="s">
        <v>779</v>
      </c>
      <c r="P224" t="s">
        <v>701</v>
      </c>
      <c r="Q224" s="8" t="s">
        <v>1889</v>
      </c>
      <c r="R224" t="s">
        <v>675</v>
      </c>
      <c r="S224" t="s">
        <v>675</v>
      </c>
      <c r="T224" t="s">
        <v>675</v>
      </c>
    </row>
    <row r="225" spans="1:20">
      <c r="A225" t="s">
        <v>1890</v>
      </c>
      <c r="B225" s="8" t="s">
        <v>1891</v>
      </c>
      <c r="C225" t="s">
        <v>663</v>
      </c>
      <c r="D225" t="s">
        <v>922</v>
      </c>
      <c r="E225" t="s">
        <v>704</v>
      </c>
      <c r="F225" t="s">
        <v>666</v>
      </c>
      <c r="G225" t="s">
        <v>667</v>
      </c>
      <c r="H225" t="s">
        <v>675</v>
      </c>
      <c r="I225" t="s">
        <v>1892</v>
      </c>
      <c r="J225" t="s">
        <v>681</v>
      </c>
      <c r="K225" t="s">
        <v>675</v>
      </c>
      <c r="L225" t="s">
        <v>682</v>
      </c>
      <c r="M225" s="8" t="s">
        <v>675</v>
      </c>
      <c r="N225" t="s">
        <v>682</v>
      </c>
      <c r="O225" t="s">
        <v>1676</v>
      </c>
      <c r="P225" t="s">
        <v>701</v>
      </c>
      <c r="Q225" s="8" t="s">
        <v>1893</v>
      </c>
      <c r="R225" t="s">
        <v>675</v>
      </c>
      <c r="S225" t="s">
        <v>675</v>
      </c>
      <c r="T225" t="s">
        <v>675</v>
      </c>
    </row>
    <row r="226" spans="1:20">
      <c r="A226" t="s">
        <v>1894</v>
      </c>
      <c r="B226" s="8" t="s">
        <v>1891</v>
      </c>
      <c r="C226" t="s">
        <v>663</v>
      </c>
      <c r="D226" t="s">
        <v>664</v>
      </c>
      <c r="E226" t="s">
        <v>665</v>
      </c>
      <c r="F226" t="s">
        <v>1895</v>
      </c>
      <c r="G226" t="s">
        <v>362</v>
      </c>
      <c r="H226" t="s">
        <v>362</v>
      </c>
      <c r="I226" t="s">
        <v>363</v>
      </c>
      <c r="J226" t="s">
        <v>1377</v>
      </c>
      <c r="K226" t="s">
        <v>675</v>
      </c>
      <c r="L226" t="s">
        <v>682</v>
      </c>
      <c r="M226" s="8" t="s">
        <v>675</v>
      </c>
      <c r="N226" t="s">
        <v>682</v>
      </c>
      <c r="O226" t="s">
        <v>760</v>
      </c>
      <c r="P226" t="s">
        <v>701</v>
      </c>
      <c r="Q226" s="8" t="s">
        <v>1896</v>
      </c>
      <c r="R226" t="s">
        <v>675</v>
      </c>
      <c r="S226" t="s">
        <v>675</v>
      </c>
      <c r="T226" t="s">
        <v>675</v>
      </c>
    </row>
    <row r="227" spans="1:20">
      <c r="A227" t="s">
        <v>1897</v>
      </c>
      <c r="B227" s="8" t="s">
        <v>1898</v>
      </c>
      <c r="C227" t="s">
        <v>663</v>
      </c>
      <c r="D227" t="s">
        <v>664</v>
      </c>
      <c r="E227" t="s">
        <v>704</v>
      </c>
      <c r="F227" t="s">
        <v>1899</v>
      </c>
      <c r="G227" t="s">
        <v>1900</v>
      </c>
      <c r="H227" t="s">
        <v>675</v>
      </c>
      <c r="I227" t="s">
        <v>1901</v>
      </c>
      <c r="J227" t="s">
        <v>1884</v>
      </c>
      <c r="K227" t="s">
        <v>675</v>
      </c>
      <c r="L227" t="s">
        <v>682</v>
      </c>
      <c r="M227" s="8" t="s">
        <v>675</v>
      </c>
      <c r="N227" t="s">
        <v>682</v>
      </c>
      <c r="O227" t="s">
        <v>1676</v>
      </c>
      <c r="P227" t="s">
        <v>701</v>
      </c>
      <c r="Q227" s="8" t="s">
        <v>1902</v>
      </c>
      <c r="R227" t="s">
        <v>675</v>
      </c>
      <c r="S227" t="s">
        <v>675</v>
      </c>
      <c r="T227" t="s">
        <v>675</v>
      </c>
    </row>
    <row r="228" spans="1:20">
      <c r="A228" t="s">
        <v>1903</v>
      </c>
      <c r="B228" s="8" t="s">
        <v>1904</v>
      </c>
      <c r="C228" t="s">
        <v>663</v>
      </c>
      <c r="D228" t="s">
        <v>664</v>
      </c>
      <c r="E228" t="s">
        <v>665</v>
      </c>
      <c r="F228" t="s">
        <v>1516</v>
      </c>
      <c r="G228" t="s">
        <v>1517</v>
      </c>
      <c r="H228" t="s">
        <v>1517</v>
      </c>
      <c r="I228" t="s">
        <v>1905</v>
      </c>
      <c r="J228" t="s">
        <v>1377</v>
      </c>
      <c r="K228" t="s">
        <v>675</v>
      </c>
      <c r="L228" t="s">
        <v>682</v>
      </c>
      <c r="M228" s="8" t="s">
        <v>675</v>
      </c>
      <c r="N228" t="s">
        <v>682</v>
      </c>
      <c r="O228" t="s">
        <v>769</v>
      </c>
      <c r="P228" t="s">
        <v>701</v>
      </c>
      <c r="Q228" s="8" t="s">
        <v>1906</v>
      </c>
      <c r="R228" t="s">
        <v>675</v>
      </c>
      <c r="S228" t="s">
        <v>675</v>
      </c>
      <c r="T228" t="s">
        <v>675</v>
      </c>
    </row>
    <row r="229" spans="1:20">
      <c r="A229" t="s">
        <v>1907</v>
      </c>
      <c r="B229" s="8" t="s">
        <v>1908</v>
      </c>
      <c r="C229" t="s">
        <v>663</v>
      </c>
      <c r="D229" t="s">
        <v>664</v>
      </c>
      <c r="E229" t="s">
        <v>763</v>
      </c>
      <c r="F229" t="s">
        <v>1909</v>
      </c>
      <c r="G229" t="s">
        <v>1910</v>
      </c>
      <c r="H229" t="s">
        <v>675</v>
      </c>
      <c r="I229" t="s">
        <v>1911</v>
      </c>
      <c r="J229" t="s">
        <v>1377</v>
      </c>
      <c r="K229" t="s">
        <v>675</v>
      </c>
      <c r="L229" t="s">
        <v>682</v>
      </c>
      <c r="M229" s="8" t="s">
        <v>675</v>
      </c>
      <c r="N229" t="s">
        <v>682</v>
      </c>
      <c r="O229" t="s">
        <v>769</v>
      </c>
      <c r="P229" t="s">
        <v>701</v>
      </c>
      <c r="Q229" s="8" t="s">
        <v>1912</v>
      </c>
      <c r="R229" t="s">
        <v>675</v>
      </c>
      <c r="S229" t="s">
        <v>675</v>
      </c>
      <c r="T229" t="s">
        <v>675</v>
      </c>
    </row>
    <row r="230" spans="1:20">
      <c r="A230" t="s">
        <v>1913</v>
      </c>
      <c r="B230" s="8" t="s">
        <v>1914</v>
      </c>
      <c r="C230" t="s">
        <v>663</v>
      </c>
      <c r="D230" t="s">
        <v>664</v>
      </c>
      <c r="E230" t="s">
        <v>665</v>
      </c>
      <c r="F230" t="s">
        <v>1915</v>
      </c>
      <c r="G230" t="s">
        <v>71</v>
      </c>
      <c r="H230" t="s">
        <v>675</v>
      </c>
      <c r="I230" t="s">
        <v>1916</v>
      </c>
      <c r="J230" t="s">
        <v>1884</v>
      </c>
      <c r="K230" t="s">
        <v>675</v>
      </c>
      <c r="L230" t="s">
        <v>682</v>
      </c>
      <c r="M230" s="8" t="s">
        <v>675</v>
      </c>
      <c r="N230" t="s">
        <v>682</v>
      </c>
      <c r="O230" t="s">
        <v>769</v>
      </c>
      <c r="P230" t="s">
        <v>701</v>
      </c>
      <c r="Q230" s="8" t="s">
        <v>1917</v>
      </c>
      <c r="R230" t="s">
        <v>675</v>
      </c>
      <c r="S230" t="s">
        <v>675</v>
      </c>
      <c r="T230" t="s">
        <v>675</v>
      </c>
    </row>
    <row r="231" spans="1:20">
      <c r="A231" t="s">
        <v>1918</v>
      </c>
      <c r="B231" s="8" t="s">
        <v>1919</v>
      </c>
      <c r="C231" t="s">
        <v>663</v>
      </c>
      <c r="D231" t="s">
        <v>664</v>
      </c>
      <c r="E231" t="s">
        <v>763</v>
      </c>
      <c r="F231" t="s">
        <v>1920</v>
      </c>
      <c r="G231" t="s">
        <v>369</v>
      </c>
      <c r="H231" t="s">
        <v>369</v>
      </c>
      <c r="I231" t="s">
        <v>1921</v>
      </c>
      <c r="J231" t="s">
        <v>1377</v>
      </c>
      <c r="K231" t="s">
        <v>675</v>
      </c>
      <c r="L231" t="s">
        <v>682</v>
      </c>
      <c r="M231" s="8" t="s">
        <v>675</v>
      </c>
      <c r="N231" t="s">
        <v>682</v>
      </c>
      <c r="O231" t="s">
        <v>769</v>
      </c>
      <c r="P231" t="s">
        <v>701</v>
      </c>
      <c r="Q231" s="8" t="s">
        <v>1922</v>
      </c>
      <c r="R231" t="s">
        <v>675</v>
      </c>
      <c r="S231" t="s">
        <v>675</v>
      </c>
      <c r="T231" t="s">
        <v>675</v>
      </c>
    </row>
    <row r="232" spans="1:20">
      <c r="A232" t="s">
        <v>1923</v>
      </c>
      <c r="B232" s="8" t="s">
        <v>1919</v>
      </c>
      <c r="C232" t="s">
        <v>663</v>
      </c>
      <c r="D232" t="s">
        <v>664</v>
      </c>
      <c r="E232" t="s">
        <v>763</v>
      </c>
      <c r="F232" t="s">
        <v>1924</v>
      </c>
      <c r="G232" t="s">
        <v>1925</v>
      </c>
      <c r="H232" t="s">
        <v>675</v>
      </c>
      <c r="I232" t="s">
        <v>1926</v>
      </c>
      <c r="J232" t="s">
        <v>1927</v>
      </c>
      <c r="K232" t="s">
        <v>675</v>
      </c>
      <c r="L232" t="s">
        <v>682</v>
      </c>
      <c r="M232" s="8" t="s">
        <v>675</v>
      </c>
      <c r="N232" t="s">
        <v>682</v>
      </c>
      <c r="O232" t="s">
        <v>769</v>
      </c>
      <c r="P232" t="s">
        <v>701</v>
      </c>
      <c r="Q232" s="8" t="s">
        <v>1928</v>
      </c>
      <c r="R232" t="s">
        <v>675</v>
      </c>
      <c r="S232" t="s">
        <v>675</v>
      </c>
      <c r="T232" t="s">
        <v>675</v>
      </c>
    </row>
    <row r="233" spans="1:20">
      <c r="A233" t="s">
        <v>1929</v>
      </c>
      <c r="B233" s="8" t="s">
        <v>1930</v>
      </c>
      <c r="C233" t="s">
        <v>663</v>
      </c>
      <c r="D233" t="s">
        <v>664</v>
      </c>
      <c r="E233" t="s">
        <v>704</v>
      </c>
      <c r="F233" t="s">
        <v>1915</v>
      </c>
      <c r="G233" t="s">
        <v>71</v>
      </c>
      <c r="H233" t="s">
        <v>675</v>
      </c>
      <c r="I233" t="s">
        <v>1916</v>
      </c>
      <c r="J233" t="s">
        <v>1377</v>
      </c>
      <c r="K233" t="s">
        <v>675</v>
      </c>
      <c r="L233" t="s">
        <v>682</v>
      </c>
      <c r="M233" s="8" t="s">
        <v>675</v>
      </c>
      <c r="N233" t="s">
        <v>682</v>
      </c>
      <c r="O233" t="s">
        <v>902</v>
      </c>
      <c r="P233" t="s">
        <v>701</v>
      </c>
      <c r="Q233" s="8" t="s">
        <v>1931</v>
      </c>
      <c r="R233" t="s">
        <v>675</v>
      </c>
      <c r="S233" t="s">
        <v>675</v>
      </c>
      <c r="T233" t="s">
        <v>675</v>
      </c>
    </row>
    <row r="234" spans="1:20">
      <c r="A234" t="s">
        <v>1932</v>
      </c>
      <c r="B234" s="8" t="s">
        <v>1933</v>
      </c>
      <c r="C234" t="s">
        <v>663</v>
      </c>
      <c r="D234" t="s">
        <v>664</v>
      </c>
      <c r="E234" t="s">
        <v>665</v>
      </c>
      <c r="F234" t="s">
        <v>1934</v>
      </c>
      <c r="G234" t="s">
        <v>1935</v>
      </c>
      <c r="H234" t="s">
        <v>675</v>
      </c>
      <c r="I234" t="s">
        <v>1936</v>
      </c>
      <c r="J234" t="s">
        <v>1377</v>
      </c>
      <c r="K234" t="s">
        <v>675</v>
      </c>
      <c r="L234" t="s">
        <v>682</v>
      </c>
      <c r="M234" s="8" t="s">
        <v>675</v>
      </c>
      <c r="N234" t="s">
        <v>682</v>
      </c>
      <c r="O234" t="s">
        <v>1504</v>
      </c>
      <c r="P234" t="s">
        <v>701</v>
      </c>
      <c r="Q234" s="8" t="s">
        <v>1937</v>
      </c>
      <c r="R234" t="s">
        <v>675</v>
      </c>
      <c r="S234" t="s">
        <v>675</v>
      </c>
      <c r="T234" t="s">
        <v>675</v>
      </c>
    </row>
    <row r="235" spans="1:20">
      <c r="A235" t="s">
        <v>1938</v>
      </c>
      <c r="B235" s="8" t="s">
        <v>1933</v>
      </c>
      <c r="C235" t="s">
        <v>663</v>
      </c>
      <c r="D235" t="s">
        <v>664</v>
      </c>
      <c r="E235" t="s">
        <v>665</v>
      </c>
      <c r="F235" t="s">
        <v>1440</v>
      </c>
      <c r="G235" t="s">
        <v>1441</v>
      </c>
      <c r="H235" t="s">
        <v>675</v>
      </c>
      <c r="I235" t="s">
        <v>1939</v>
      </c>
      <c r="J235" t="s">
        <v>1940</v>
      </c>
      <c r="K235" t="s">
        <v>675</v>
      </c>
      <c r="L235" t="s">
        <v>682</v>
      </c>
      <c r="M235" s="8" t="s">
        <v>675</v>
      </c>
      <c r="N235" t="s">
        <v>682</v>
      </c>
      <c r="O235" t="s">
        <v>701</v>
      </c>
      <c r="P235" t="s">
        <v>701</v>
      </c>
      <c r="Q235" s="8" t="s">
        <v>1941</v>
      </c>
      <c r="R235" t="s">
        <v>675</v>
      </c>
      <c r="S235" t="s">
        <v>675</v>
      </c>
      <c r="T235" t="s">
        <v>675</v>
      </c>
    </row>
    <row r="236" spans="1:20">
      <c r="A236" t="s">
        <v>1942</v>
      </c>
      <c r="B236" s="8" t="s">
        <v>1933</v>
      </c>
      <c r="C236" t="s">
        <v>663</v>
      </c>
      <c r="D236" t="s">
        <v>664</v>
      </c>
      <c r="E236" t="s">
        <v>665</v>
      </c>
      <c r="F236" t="s">
        <v>800</v>
      </c>
      <c r="G236" t="s">
        <v>61</v>
      </c>
      <c r="H236" t="s">
        <v>675</v>
      </c>
      <c r="I236" t="s">
        <v>1943</v>
      </c>
      <c r="J236" t="s">
        <v>681</v>
      </c>
      <c r="K236" t="s">
        <v>675</v>
      </c>
      <c r="L236" t="s">
        <v>682</v>
      </c>
      <c r="M236" s="8" t="s">
        <v>675</v>
      </c>
      <c r="N236" t="s">
        <v>682</v>
      </c>
      <c r="O236" t="s">
        <v>701</v>
      </c>
      <c r="P236" t="s">
        <v>701</v>
      </c>
      <c r="Q236" s="8" t="s">
        <v>1944</v>
      </c>
      <c r="R236" t="s">
        <v>675</v>
      </c>
      <c r="S236" t="s">
        <v>675</v>
      </c>
      <c r="T236" t="s">
        <v>675</v>
      </c>
    </row>
    <row r="237" spans="1:20">
      <c r="A237" t="s">
        <v>1945</v>
      </c>
      <c r="B237" s="8" t="s">
        <v>1946</v>
      </c>
      <c r="C237" t="s">
        <v>663</v>
      </c>
      <c r="D237" t="s">
        <v>664</v>
      </c>
      <c r="E237" t="s">
        <v>704</v>
      </c>
      <c r="F237" t="s">
        <v>1790</v>
      </c>
      <c r="G237" t="s">
        <v>1791</v>
      </c>
      <c r="H237" t="s">
        <v>675</v>
      </c>
      <c r="I237" t="s">
        <v>1947</v>
      </c>
      <c r="J237" t="s">
        <v>1377</v>
      </c>
      <c r="K237" t="s">
        <v>675</v>
      </c>
      <c r="L237" t="s">
        <v>682</v>
      </c>
      <c r="M237" s="8" t="s">
        <v>675</v>
      </c>
      <c r="N237" t="s">
        <v>682</v>
      </c>
      <c r="O237" t="s">
        <v>1676</v>
      </c>
      <c r="P237" t="s">
        <v>701</v>
      </c>
      <c r="Q237" s="8" t="s">
        <v>1948</v>
      </c>
      <c r="R237" t="s">
        <v>675</v>
      </c>
      <c r="S237" t="s">
        <v>675</v>
      </c>
      <c r="T237" t="s">
        <v>675</v>
      </c>
    </row>
    <row r="238" spans="1:20">
      <c r="A238" t="s">
        <v>1949</v>
      </c>
      <c r="B238" s="8" t="s">
        <v>1946</v>
      </c>
      <c r="C238" t="s">
        <v>663</v>
      </c>
      <c r="D238" t="s">
        <v>664</v>
      </c>
      <c r="E238" t="s">
        <v>704</v>
      </c>
      <c r="F238" t="s">
        <v>1049</v>
      </c>
      <c r="G238" t="s">
        <v>1050</v>
      </c>
      <c r="H238" t="s">
        <v>675</v>
      </c>
      <c r="I238" t="s">
        <v>186</v>
      </c>
      <c r="J238" t="s">
        <v>1377</v>
      </c>
      <c r="K238" t="s">
        <v>675</v>
      </c>
      <c r="L238" t="s">
        <v>682</v>
      </c>
      <c r="M238" s="8" t="s">
        <v>675</v>
      </c>
      <c r="N238" t="s">
        <v>682</v>
      </c>
      <c r="O238" t="s">
        <v>1676</v>
      </c>
      <c r="P238" t="s">
        <v>701</v>
      </c>
      <c r="Q238" s="8" t="s">
        <v>1950</v>
      </c>
      <c r="R238" t="s">
        <v>675</v>
      </c>
      <c r="S238" t="s">
        <v>675</v>
      </c>
      <c r="T238" t="s">
        <v>675</v>
      </c>
    </row>
    <row r="239" spans="1:20">
      <c r="A239" t="s">
        <v>1951</v>
      </c>
      <c r="B239" s="8" t="s">
        <v>1952</v>
      </c>
      <c r="C239" t="s">
        <v>663</v>
      </c>
      <c r="D239" t="s">
        <v>664</v>
      </c>
      <c r="E239" t="s">
        <v>763</v>
      </c>
      <c r="F239" t="s">
        <v>1953</v>
      </c>
      <c r="G239" t="s">
        <v>1954</v>
      </c>
      <c r="H239" t="s">
        <v>675</v>
      </c>
      <c r="I239" t="s">
        <v>1955</v>
      </c>
      <c r="J239" t="s">
        <v>1377</v>
      </c>
      <c r="K239" t="s">
        <v>675</v>
      </c>
      <c r="L239" t="s">
        <v>682</v>
      </c>
      <c r="M239" s="8" t="s">
        <v>675</v>
      </c>
      <c r="N239" t="s">
        <v>682</v>
      </c>
      <c r="O239" t="s">
        <v>769</v>
      </c>
      <c r="P239" t="s">
        <v>701</v>
      </c>
      <c r="Q239" s="8" t="s">
        <v>1956</v>
      </c>
      <c r="R239" t="s">
        <v>675</v>
      </c>
      <c r="S239" t="s">
        <v>675</v>
      </c>
      <c r="T239" t="s">
        <v>675</v>
      </c>
    </row>
    <row r="240" spans="1:20">
      <c r="A240" t="s">
        <v>1957</v>
      </c>
      <c r="B240" s="8" t="s">
        <v>1958</v>
      </c>
      <c r="C240" t="s">
        <v>663</v>
      </c>
      <c r="D240" t="s">
        <v>664</v>
      </c>
      <c r="E240" t="s">
        <v>665</v>
      </c>
      <c r="F240" t="s">
        <v>1959</v>
      </c>
      <c r="G240" t="s">
        <v>40</v>
      </c>
      <c r="H240" t="s">
        <v>675</v>
      </c>
      <c r="I240" t="s">
        <v>1960</v>
      </c>
      <c r="J240" t="s">
        <v>1377</v>
      </c>
      <c r="K240" t="s">
        <v>675</v>
      </c>
      <c r="L240" t="s">
        <v>682</v>
      </c>
      <c r="M240" s="8" t="s">
        <v>675</v>
      </c>
      <c r="N240" t="s">
        <v>682</v>
      </c>
      <c r="O240" t="s">
        <v>769</v>
      </c>
      <c r="P240" t="s">
        <v>701</v>
      </c>
      <c r="Q240" s="8" t="s">
        <v>1961</v>
      </c>
      <c r="R240" t="s">
        <v>675</v>
      </c>
      <c r="S240" t="s">
        <v>675</v>
      </c>
      <c r="T240" t="s">
        <v>675</v>
      </c>
    </row>
    <row r="241" spans="1:20">
      <c r="A241" t="s">
        <v>1962</v>
      </c>
      <c r="B241" s="8" t="s">
        <v>1958</v>
      </c>
      <c r="C241" t="s">
        <v>663</v>
      </c>
      <c r="D241" t="s">
        <v>664</v>
      </c>
      <c r="E241" t="s">
        <v>665</v>
      </c>
      <c r="F241" t="s">
        <v>1963</v>
      </c>
      <c r="G241" t="s">
        <v>1964</v>
      </c>
      <c r="H241" t="s">
        <v>675</v>
      </c>
      <c r="I241" t="s">
        <v>1965</v>
      </c>
      <c r="J241" t="s">
        <v>1377</v>
      </c>
      <c r="K241" t="s">
        <v>675</v>
      </c>
      <c r="L241" t="s">
        <v>682</v>
      </c>
      <c r="M241" s="8" t="s">
        <v>675</v>
      </c>
      <c r="N241" t="s">
        <v>682</v>
      </c>
      <c r="O241" t="s">
        <v>769</v>
      </c>
      <c r="P241" t="s">
        <v>701</v>
      </c>
      <c r="Q241" s="8" t="s">
        <v>1966</v>
      </c>
      <c r="R241" t="s">
        <v>675</v>
      </c>
      <c r="S241" t="s">
        <v>675</v>
      </c>
      <c r="T241" t="s">
        <v>675</v>
      </c>
    </row>
    <row r="242" spans="1:20">
      <c r="A242" t="s">
        <v>1967</v>
      </c>
      <c r="B242" s="8" t="s">
        <v>1958</v>
      </c>
      <c r="C242" t="s">
        <v>663</v>
      </c>
      <c r="D242" t="s">
        <v>664</v>
      </c>
      <c r="E242" t="s">
        <v>704</v>
      </c>
      <c r="F242" t="s">
        <v>1968</v>
      </c>
      <c r="G242" t="s">
        <v>1969</v>
      </c>
      <c r="H242" t="s">
        <v>1969</v>
      </c>
      <c r="I242" t="s">
        <v>1970</v>
      </c>
      <c r="J242" t="s">
        <v>1884</v>
      </c>
      <c r="K242" t="s">
        <v>675</v>
      </c>
      <c r="L242" t="s">
        <v>682</v>
      </c>
      <c r="M242" s="8" t="s">
        <v>675</v>
      </c>
      <c r="N242" t="s">
        <v>682</v>
      </c>
      <c r="O242" t="s">
        <v>769</v>
      </c>
      <c r="P242" t="s">
        <v>701</v>
      </c>
      <c r="Q242" s="8" t="s">
        <v>1971</v>
      </c>
      <c r="R242" t="s">
        <v>675</v>
      </c>
      <c r="S242" t="s">
        <v>675</v>
      </c>
      <c r="T242" t="s">
        <v>675</v>
      </c>
    </row>
    <row r="243" spans="1:20">
      <c r="A243" t="s">
        <v>1972</v>
      </c>
      <c r="B243" s="8" t="s">
        <v>1973</v>
      </c>
      <c r="C243" t="s">
        <v>663</v>
      </c>
      <c r="D243" t="s">
        <v>664</v>
      </c>
      <c r="E243" t="s">
        <v>665</v>
      </c>
      <c r="F243" t="s">
        <v>1833</v>
      </c>
      <c r="G243" t="s">
        <v>1834</v>
      </c>
      <c r="H243" t="s">
        <v>675</v>
      </c>
      <c r="I243" t="s">
        <v>1974</v>
      </c>
      <c r="J243" t="s">
        <v>1787</v>
      </c>
      <c r="K243" t="s">
        <v>675</v>
      </c>
      <c r="L243" t="s">
        <v>682</v>
      </c>
      <c r="M243" s="8" t="s">
        <v>675</v>
      </c>
      <c r="N243" t="s">
        <v>682</v>
      </c>
      <c r="O243" t="s">
        <v>1504</v>
      </c>
      <c r="P243" t="s">
        <v>712</v>
      </c>
      <c r="Q243" s="8" t="s">
        <v>1975</v>
      </c>
      <c r="R243" t="s">
        <v>675</v>
      </c>
      <c r="S243" t="s">
        <v>675</v>
      </c>
      <c r="T243" t="s">
        <v>675</v>
      </c>
    </row>
    <row r="244" spans="1:20">
      <c r="A244" t="s">
        <v>1976</v>
      </c>
      <c r="B244" s="8" t="s">
        <v>1977</v>
      </c>
      <c r="C244" t="s">
        <v>663</v>
      </c>
      <c r="D244" t="s">
        <v>664</v>
      </c>
      <c r="E244" t="s">
        <v>665</v>
      </c>
      <c r="F244" t="s">
        <v>1549</v>
      </c>
      <c r="G244" t="s">
        <v>1550</v>
      </c>
      <c r="H244" t="s">
        <v>675</v>
      </c>
      <c r="I244" t="s">
        <v>1978</v>
      </c>
      <c r="J244" t="s">
        <v>1111</v>
      </c>
      <c r="K244" t="s">
        <v>675</v>
      </c>
      <c r="L244" t="s">
        <v>682</v>
      </c>
      <c r="M244" s="8" t="s">
        <v>675</v>
      </c>
      <c r="N244" t="s">
        <v>682</v>
      </c>
      <c r="O244" t="s">
        <v>1676</v>
      </c>
      <c r="P244" t="s">
        <v>701</v>
      </c>
      <c r="Q244" s="8" t="s">
        <v>1979</v>
      </c>
      <c r="R244" t="s">
        <v>675</v>
      </c>
      <c r="S244" t="s">
        <v>675</v>
      </c>
      <c r="T244" t="s">
        <v>675</v>
      </c>
    </row>
    <row r="245" spans="1:20">
      <c r="A245" t="s">
        <v>1980</v>
      </c>
      <c r="B245" s="8" t="s">
        <v>1981</v>
      </c>
      <c r="C245" t="s">
        <v>663</v>
      </c>
      <c r="D245" t="s">
        <v>664</v>
      </c>
      <c r="E245" t="s">
        <v>665</v>
      </c>
      <c r="F245" t="s">
        <v>1075</v>
      </c>
      <c r="G245" t="s">
        <v>1076</v>
      </c>
      <c r="H245" t="s">
        <v>675</v>
      </c>
      <c r="I245" t="s">
        <v>1982</v>
      </c>
      <c r="J245" t="s">
        <v>1983</v>
      </c>
      <c r="K245" t="s">
        <v>675</v>
      </c>
      <c r="L245" t="s">
        <v>682</v>
      </c>
      <c r="M245" s="8" t="s">
        <v>675</v>
      </c>
      <c r="N245" t="s">
        <v>682</v>
      </c>
      <c r="O245" t="s">
        <v>701</v>
      </c>
      <c r="P245" t="s">
        <v>701</v>
      </c>
      <c r="Q245" s="8" t="s">
        <v>1984</v>
      </c>
      <c r="R245" t="s">
        <v>675</v>
      </c>
      <c r="S245" t="s">
        <v>675</v>
      </c>
      <c r="T245" t="s">
        <v>675</v>
      </c>
    </row>
    <row r="246" spans="1:20">
      <c r="A246" t="s">
        <v>1985</v>
      </c>
      <c r="B246" s="8" t="s">
        <v>1981</v>
      </c>
      <c r="C246" t="s">
        <v>663</v>
      </c>
      <c r="D246" t="s">
        <v>663</v>
      </c>
      <c r="E246" t="s">
        <v>665</v>
      </c>
      <c r="F246" t="s">
        <v>1986</v>
      </c>
      <c r="G246" t="s">
        <v>237</v>
      </c>
      <c r="H246" t="s">
        <v>237</v>
      </c>
      <c r="I246" t="s">
        <v>1987</v>
      </c>
      <c r="J246" t="s">
        <v>681</v>
      </c>
      <c r="K246" t="s">
        <v>675</v>
      </c>
      <c r="L246" t="s">
        <v>682</v>
      </c>
      <c r="M246" s="8" t="s">
        <v>675</v>
      </c>
      <c r="N246" t="s">
        <v>682</v>
      </c>
      <c r="O246" t="s">
        <v>701</v>
      </c>
      <c r="P246" t="s">
        <v>701</v>
      </c>
      <c r="Q246" s="8" t="s">
        <v>1988</v>
      </c>
      <c r="R246" t="s">
        <v>675</v>
      </c>
      <c r="S246" t="s">
        <v>675</v>
      </c>
      <c r="T246" t="s">
        <v>675</v>
      </c>
    </row>
    <row r="247" spans="1:20">
      <c r="A247" t="s">
        <v>1989</v>
      </c>
      <c r="B247" s="8" t="s">
        <v>1981</v>
      </c>
      <c r="C247" t="s">
        <v>663</v>
      </c>
      <c r="D247" t="s">
        <v>664</v>
      </c>
      <c r="E247" t="s">
        <v>665</v>
      </c>
      <c r="F247" t="s">
        <v>1075</v>
      </c>
      <c r="G247" t="s">
        <v>1076</v>
      </c>
      <c r="H247" t="s">
        <v>675</v>
      </c>
      <c r="I247" t="s">
        <v>1990</v>
      </c>
      <c r="J247" t="s">
        <v>1991</v>
      </c>
      <c r="K247" t="s">
        <v>675</v>
      </c>
      <c r="L247" t="s">
        <v>682</v>
      </c>
      <c r="M247" s="8" t="s">
        <v>675</v>
      </c>
      <c r="N247" t="s">
        <v>682</v>
      </c>
      <c r="O247" t="s">
        <v>1676</v>
      </c>
      <c r="P247" t="s">
        <v>701</v>
      </c>
      <c r="Q247" s="8" t="s">
        <v>1992</v>
      </c>
      <c r="R247" t="s">
        <v>675</v>
      </c>
      <c r="S247" t="s">
        <v>675</v>
      </c>
      <c r="T247" t="s">
        <v>675</v>
      </c>
    </row>
    <row r="248" spans="1:20">
      <c r="A248" t="s">
        <v>1993</v>
      </c>
      <c r="B248" s="8" t="s">
        <v>1981</v>
      </c>
      <c r="C248" t="s">
        <v>663</v>
      </c>
      <c r="D248" t="s">
        <v>664</v>
      </c>
      <c r="E248" t="s">
        <v>704</v>
      </c>
      <c r="F248" t="s">
        <v>1994</v>
      </c>
      <c r="G248" t="s">
        <v>1995</v>
      </c>
      <c r="H248" t="s">
        <v>675</v>
      </c>
      <c r="I248" t="s">
        <v>452</v>
      </c>
      <c r="J248" t="s">
        <v>1377</v>
      </c>
      <c r="K248" t="s">
        <v>675</v>
      </c>
      <c r="L248" t="s">
        <v>682</v>
      </c>
      <c r="M248" s="8" t="s">
        <v>675</v>
      </c>
      <c r="N248" t="s">
        <v>682</v>
      </c>
      <c r="O248" t="s">
        <v>1676</v>
      </c>
      <c r="P248" t="s">
        <v>701</v>
      </c>
      <c r="Q248" s="8" t="s">
        <v>1996</v>
      </c>
      <c r="R248" t="s">
        <v>675</v>
      </c>
      <c r="S248" t="s">
        <v>675</v>
      </c>
      <c r="T248" t="s">
        <v>675</v>
      </c>
    </row>
    <row r="249" spans="1:20">
      <c r="A249" t="s">
        <v>1997</v>
      </c>
      <c r="B249" s="8" t="s">
        <v>1998</v>
      </c>
      <c r="C249" t="s">
        <v>663</v>
      </c>
      <c r="D249" t="s">
        <v>664</v>
      </c>
      <c r="E249" t="s">
        <v>665</v>
      </c>
      <c r="F249" t="s">
        <v>1959</v>
      </c>
      <c r="G249" t="s">
        <v>40</v>
      </c>
      <c r="H249" t="s">
        <v>675</v>
      </c>
      <c r="I249" t="s">
        <v>416</v>
      </c>
      <c r="J249" t="s">
        <v>1884</v>
      </c>
      <c r="K249" t="s">
        <v>675</v>
      </c>
      <c r="L249" t="s">
        <v>682</v>
      </c>
      <c r="M249" s="8" t="s">
        <v>675</v>
      </c>
      <c r="N249" t="s">
        <v>682</v>
      </c>
      <c r="O249" t="s">
        <v>1283</v>
      </c>
      <c r="P249" t="s">
        <v>701</v>
      </c>
      <c r="Q249" s="8" t="s">
        <v>1999</v>
      </c>
      <c r="R249" t="s">
        <v>675</v>
      </c>
      <c r="S249" t="s">
        <v>675</v>
      </c>
      <c r="T249" t="s">
        <v>675</v>
      </c>
    </row>
    <row r="250" spans="1:20">
      <c r="A250" t="s">
        <v>2000</v>
      </c>
      <c r="B250" s="8" t="s">
        <v>2001</v>
      </c>
      <c r="C250" t="s">
        <v>663</v>
      </c>
      <c r="D250" t="s">
        <v>664</v>
      </c>
      <c r="E250" t="s">
        <v>763</v>
      </c>
      <c r="F250" t="s">
        <v>2002</v>
      </c>
      <c r="G250" t="s">
        <v>2003</v>
      </c>
      <c r="H250" t="s">
        <v>675</v>
      </c>
      <c r="I250" t="s">
        <v>2004</v>
      </c>
      <c r="J250" t="s">
        <v>1377</v>
      </c>
      <c r="K250" t="s">
        <v>675</v>
      </c>
      <c r="L250" t="s">
        <v>682</v>
      </c>
      <c r="M250" s="8" t="s">
        <v>675</v>
      </c>
      <c r="N250" t="s">
        <v>682</v>
      </c>
      <c r="O250" t="s">
        <v>769</v>
      </c>
      <c r="P250" t="s">
        <v>701</v>
      </c>
      <c r="Q250" s="8" t="s">
        <v>2005</v>
      </c>
      <c r="R250" t="s">
        <v>675</v>
      </c>
      <c r="S250" t="s">
        <v>675</v>
      </c>
      <c r="T250" t="s">
        <v>675</v>
      </c>
    </row>
    <row r="251" spans="1:20">
      <c r="A251" t="s">
        <v>2006</v>
      </c>
      <c r="B251" s="8" t="s">
        <v>2001</v>
      </c>
      <c r="C251" t="s">
        <v>663</v>
      </c>
      <c r="D251" t="s">
        <v>664</v>
      </c>
      <c r="E251" t="s">
        <v>665</v>
      </c>
      <c r="F251" t="s">
        <v>2007</v>
      </c>
      <c r="G251" t="s">
        <v>2008</v>
      </c>
      <c r="H251" t="s">
        <v>675</v>
      </c>
      <c r="I251" t="s">
        <v>2009</v>
      </c>
      <c r="J251" t="s">
        <v>1884</v>
      </c>
      <c r="K251" t="s">
        <v>675</v>
      </c>
      <c r="L251" t="s">
        <v>682</v>
      </c>
      <c r="M251" s="8" t="s">
        <v>675</v>
      </c>
      <c r="N251" t="s">
        <v>682</v>
      </c>
      <c r="O251" t="s">
        <v>1504</v>
      </c>
      <c r="P251" t="s">
        <v>701</v>
      </c>
      <c r="Q251" s="8" t="s">
        <v>2010</v>
      </c>
      <c r="R251" t="s">
        <v>675</v>
      </c>
      <c r="S251" t="s">
        <v>675</v>
      </c>
      <c r="T251" t="s">
        <v>675</v>
      </c>
    </row>
    <row r="252" spans="1:20">
      <c r="A252" t="s">
        <v>2011</v>
      </c>
      <c r="B252" s="8" t="s">
        <v>2001</v>
      </c>
      <c r="C252" t="s">
        <v>663</v>
      </c>
      <c r="D252" t="s">
        <v>664</v>
      </c>
      <c r="E252" t="s">
        <v>665</v>
      </c>
      <c r="F252" t="s">
        <v>2012</v>
      </c>
      <c r="G252" t="s">
        <v>2013</v>
      </c>
      <c r="H252" t="s">
        <v>675</v>
      </c>
      <c r="I252" t="s">
        <v>2014</v>
      </c>
      <c r="J252" t="s">
        <v>1884</v>
      </c>
      <c r="K252" t="s">
        <v>675</v>
      </c>
      <c r="L252" t="s">
        <v>682</v>
      </c>
      <c r="M252" s="8" t="s">
        <v>675</v>
      </c>
      <c r="N252" t="s">
        <v>682</v>
      </c>
      <c r="O252" t="s">
        <v>1504</v>
      </c>
      <c r="P252" t="s">
        <v>701</v>
      </c>
      <c r="Q252" s="8" t="s">
        <v>2015</v>
      </c>
      <c r="R252" t="s">
        <v>675</v>
      </c>
      <c r="S252" t="s">
        <v>675</v>
      </c>
      <c r="T252" t="s">
        <v>675</v>
      </c>
    </row>
    <row r="253" spans="1:20">
      <c r="A253" t="s">
        <v>2016</v>
      </c>
      <c r="B253" s="8" t="s">
        <v>2001</v>
      </c>
      <c r="C253" t="s">
        <v>663</v>
      </c>
      <c r="D253" t="s">
        <v>663</v>
      </c>
      <c r="E253" t="s">
        <v>665</v>
      </c>
      <c r="F253" t="s">
        <v>2007</v>
      </c>
      <c r="G253" t="s">
        <v>2008</v>
      </c>
      <c r="H253" t="s">
        <v>675</v>
      </c>
      <c r="I253" t="s">
        <v>2017</v>
      </c>
      <c r="J253" t="s">
        <v>681</v>
      </c>
      <c r="K253" t="s">
        <v>675</v>
      </c>
      <c r="L253" t="s">
        <v>682</v>
      </c>
      <c r="M253" s="8" t="s">
        <v>675</v>
      </c>
      <c r="N253" t="s">
        <v>682</v>
      </c>
      <c r="O253" t="s">
        <v>683</v>
      </c>
      <c r="P253" t="s">
        <v>701</v>
      </c>
      <c r="Q253" s="8" t="s">
        <v>2018</v>
      </c>
      <c r="R253" t="s">
        <v>675</v>
      </c>
      <c r="S253" t="s">
        <v>675</v>
      </c>
      <c r="T253" t="s">
        <v>675</v>
      </c>
    </row>
    <row r="254" spans="1:20">
      <c r="A254" t="s">
        <v>2019</v>
      </c>
      <c r="B254" s="8" t="s">
        <v>2020</v>
      </c>
      <c r="C254" t="s">
        <v>663</v>
      </c>
      <c r="D254" t="s">
        <v>664</v>
      </c>
      <c r="E254" t="s">
        <v>665</v>
      </c>
      <c r="F254" t="s">
        <v>845</v>
      </c>
      <c r="G254" t="s">
        <v>472</v>
      </c>
      <c r="H254" t="s">
        <v>675</v>
      </c>
      <c r="I254" t="s">
        <v>411</v>
      </c>
      <c r="J254" t="s">
        <v>681</v>
      </c>
      <c r="K254" t="s">
        <v>675</v>
      </c>
      <c r="L254" t="s">
        <v>682</v>
      </c>
      <c r="M254" s="8" t="s">
        <v>675</v>
      </c>
      <c r="N254" t="s">
        <v>682</v>
      </c>
      <c r="O254" t="s">
        <v>1504</v>
      </c>
      <c r="P254" t="s">
        <v>701</v>
      </c>
      <c r="Q254" s="8" t="s">
        <v>2021</v>
      </c>
      <c r="R254" t="s">
        <v>675</v>
      </c>
      <c r="S254" t="s">
        <v>675</v>
      </c>
      <c r="T254" t="s">
        <v>675</v>
      </c>
    </row>
    <row r="255" spans="1:20">
      <c r="A255" t="s">
        <v>2022</v>
      </c>
      <c r="B255" s="8" t="s">
        <v>2023</v>
      </c>
      <c r="C255" t="s">
        <v>663</v>
      </c>
      <c r="D255" t="s">
        <v>664</v>
      </c>
      <c r="E255" t="s">
        <v>704</v>
      </c>
      <c r="F255" t="s">
        <v>2024</v>
      </c>
      <c r="G255" t="s">
        <v>2025</v>
      </c>
      <c r="H255" t="s">
        <v>675</v>
      </c>
      <c r="I255" t="s">
        <v>2026</v>
      </c>
      <c r="J255" t="s">
        <v>1377</v>
      </c>
      <c r="K255" t="s">
        <v>675</v>
      </c>
      <c r="L255" t="s">
        <v>682</v>
      </c>
      <c r="M255" s="8" t="s">
        <v>675</v>
      </c>
      <c r="N255" t="s">
        <v>682</v>
      </c>
      <c r="O255" t="s">
        <v>902</v>
      </c>
      <c r="P255" t="s">
        <v>701</v>
      </c>
      <c r="Q255" s="8" t="s">
        <v>2027</v>
      </c>
      <c r="R255" t="s">
        <v>675</v>
      </c>
      <c r="S255" t="s">
        <v>675</v>
      </c>
      <c r="T255" t="s">
        <v>675</v>
      </c>
    </row>
    <row r="256" spans="1:20">
      <c r="A256" t="s">
        <v>2028</v>
      </c>
      <c r="B256" s="8" t="s">
        <v>2029</v>
      </c>
      <c r="C256" t="s">
        <v>663</v>
      </c>
      <c r="D256" t="s">
        <v>664</v>
      </c>
      <c r="E256" t="s">
        <v>665</v>
      </c>
      <c r="F256" t="s">
        <v>2030</v>
      </c>
      <c r="G256" t="s">
        <v>2031</v>
      </c>
      <c r="H256" t="s">
        <v>675</v>
      </c>
      <c r="I256" t="s">
        <v>1692</v>
      </c>
      <c r="J256" t="s">
        <v>1377</v>
      </c>
      <c r="K256" t="s">
        <v>675</v>
      </c>
      <c r="L256" t="s">
        <v>682</v>
      </c>
      <c r="M256" s="8" t="s">
        <v>675</v>
      </c>
      <c r="N256" t="s">
        <v>682</v>
      </c>
      <c r="O256" t="s">
        <v>902</v>
      </c>
      <c r="P256" t="s">
        <v>701</v>
      </c>
      <c r="Q256" s="8" t="s">
        <v>2032</v>
      </c>
      <c r="R256" t="s">
        <v>675</v>
      </c>
      <c r="S256" t="s">
        <v>675</v>
      </c>
      <c r="T256" t="s">
        <v>675</v>
      </c>
    </row>
    <row r="257" spans="1:20">
      <c r="A257" t="s">
        <v>2033</v>
      </c>
      <c r="B257" s="8" t="s">
        <v>2029</v>
      </c>
      <c r="C257" t="s">
        <v>663</v>
      </c>
      <c r="D257" t="s">
        <v>664</v>
      </c>
      <c r="E257" t="s">
        <v>763</v>
      </c>
      <c r="F257" t="s">
        <v>2034</v>
      </c>
      <c r="G257" t="s">
        <v>2035</v>
      </c>
      <c r="H257" t="s">
        <v>675</v>
      </c>
      <c r="I257" t="s">
        <v>2036</v>
      </c>
      <c r="J257" t="s">
        <v>1377</v>
      </c>
      <c r="K257" t="s">
        <v>675</v>
      </c>
      <c r="L257" t="s">
        <v>682</v>
      </c>
      <c r="M257" s="8" t="s">
        <v>675</v>
      </c>
      <c r="N257" t="s">
        <v>682</v>
      </c>
      <c r="O257" t="s">
        <v>1585</v>
      </c>
      <c r="P257" t="s">
        <v>701</v>
      </c>
      <c r="Q257" s="8" t="s">
        <v>2037</v>
      </c>
      <c r="R257" t="s">
        <v>675</v>
      </c>
      <c r="S257" t="s">
        <v>675</v>
      </c>
      <c r="T257" t="s">
        <v>675</v>
      </c>
    </row>
    <row r="258" spans="1:20">
      <c r="A258" t="s">
        <v>2038</v>
      </c>
      <c r="B258" s="8" t="s">
        <v>2039</v>
      </c>
      <c r="C258" t="s">
        <v>663</v>
      </c>
      <c r="D258" t="s">
        <v>663</v>
      </c>
      <c r="E258" t="s">
        <v>665</v>
      </c>
      <c r="F258" t="s">
        <v>2040</v>
      </c>
      <c r="G258" t="s">
        <v>2041</v>
      </c>
      <c r="H258" t="s">
        <v>675</v>
      </c>
      <c r="I258" t="s">
        <v>2042</v>
      </c>
      <c r="J258" t="s">
        <v>2043</v>
      </c>
      <c r="K258" t="s">
        <v>675</v>
      </c>
      <c r="L258" t="s">
        <v>682</v>
      </c>
      <c r="M258" s="8" t="s">
        <v>675</v>
      </c>
      <c r="N258" t="s">
        <v>682</v>
      </c>
      <c r="O258" t="s">
        <v>1513</v>
      </c>
      <c r="P258" t="s">
        <v>760</v>
      </c>
      <c r="Q258" s="8" t="s">
        <v>2044</v>
      </c>
      <c r="R258" t="s">
        <v>675</v>
      </c>
      <c r="S258" t="s">
        <v>675</v>
      </c>
      <c r="T258" t="s">
        <v>675</v>
      </c>
    </row>
    <row r="259" spans="1:20">
      <c r="A259" t="s">
        <v>2045</v>
      </c>
      <c r="B259" s="8" t="s">
        <v>2039</v>
      </c>
      <c r="C259" t="s">
        <v>663</v>
      </c>
      <c r="D259" t="s">
        <v>663</v>
      </c>
      <c r="E259" t="s">
        <v>704</v>
      </c>
      <c r="F259" t="s">
        <v>1257</v>
      </c>
      <c r="G259" t="s">
        <v>1258</v>
      </c>
      <c r="H259" t="s">
        <v>675</v>
      </c>
      <c r="I259" t="s">
        <v>2046</v>
      </c>
      <c r="J259" t="s">
        <v>681</v>
      </c>
      <c r="K259" t="s">
        <v>675</v>
      </c>
      <c r="L259" t="s">
        <v>682</v>
      </c>
      <c r="M259" s="8" t="s">
        <v>675</v>
      </c>
      <c r="N259" t="s">
        <v>682</v>
      </c>
      <c r="O259" t="s">
        <v>759</v>
      </c>
      <c r="P259" t="s">
        <v>701</v>
      </c>
      <c r="Q259" s="8" t="s">
        <v>2047</v>
      </c>
      <c r="R259" t="s">
        <v>675</v>
      </c>
      <c r="S259" t="s">
        <v>675</v>
      </c>
      <c r="T259" t="s">
        <v>675</v>
      </c>
    </row>
    <row r="260" spans="1:20">
      <c r="A260" t="s">
        <v>2048</v>
      </c>
      <c r="B260" s="8" t="s">
        <v>2049</v>
      </c>
      <c r="C260" t="s">
        <v>663</v>
      </c>
      <c r="D260" t="s">
        <v>664</v>
      </c>
      <c r="E260" t="s">
        <v>665</v>
      </c>
      <c r="F260" t="s">
        <v>2050</v>
      </c>
      <c r="G260" t="s">
        <v>2051</v>
      </c>
      <c r="H260" t="s">
        <v>675</v>
      </c>
      <c r="I260" t="s">
        <v>2052</v>
      </c>
      <c r="J260" t="s">
        <v>681</v>
      </c>
      <c r="K260" t="s">
        <v>675</v>
      </c>
      <c r="L260" t="s">
        <v>682</v>
      </c>
      <c r="M260" s="8" t="s">
        <v>675</v>
      </c>
      <c r="N260" t="s">
        <v>682</v>
      </c>
      <c r="O260" t="s">
        <v>701</v>
      </c>
      <c r="P260" t="s">
        <v>701</v>
      </c>
      <c r="Q260" s="8" t="s">
        <v>2053</v>
      </c>
      <c r="R260" t="s">
        <v>675</v>
      </c>
      <c r="S260" t="s">
        <v>675</v>
      </c>
      <c r="T260" t="s">
        <v>675</v>
      </c>
    </row>
    <row r="261" spans="1:20">
      <c r="A261" t="s">
        <v>2054</v>
      </c>
      <c r="B261" s="8" t="s">
        <v>2055</v>
      </c>
      <c r="C261" t="s">
        <v>663</v>
      </c>
      <c r="D261" t="s">
        <v>664</v>
      </c>
      <c r="E261" t="s">
        <v>763</v>
      </c>
      <c r="F261" t="s">
        <v>1184</v>
      </c>
      <c r="G261" t="s">
        <v>1185</v>
      </c>
      <c r="H261" t="s">
        <v>2056</v>
      </c>
      <c r="I261" t="s">
        <v>513</v>
      </c>
      <c r="J261" t="s">
        <v>1377</v>
      </c>
      <c r="K261" t="s">
        <v>675</v>
      </c>
      <c r="L261" t="s">
        <v>682</v>
      </c>
      <c r="M261" s="8" t="s">
        <v>675</v>
      </c>
      <c r="N261" t="s">
        <v>682</v>
      </c>
      <c r="O261" t="s">
        <v>769</v>
      </c>
      <c r="P261" t="s">
        <v>701</v>
      </c>
      <c r="Q261" s="8" t="s">
        <v>2057</v>
      </c>
      <c r="R261" t="s">
        <v>675</v>
      </c>
      <c r="S261" t="s">
        <v>675</v>
      </c>
      <c r="T261" t="s">
        <v>675</v>
      </c>
    </row>
    <row r="262" spans="1:20">
      <c r="A262" t="s">
        <v>2058</v>
      </c>
      <c r="B262" s="8" t="s">
        <v>2055</v>
      </c>
      <c r="C262" t="s">
        <v>663</v>
      </c>
      <c r="D262" t="s">
        <v>664</v>
      </c>
      <c r="E262" t="s">
        <v>704</v>
      </c>
      <c r="F262" t="s">
        <v>2059</v>
      </c>
      <c r="G262" t="s">
        <v>2060</v>
      </c>
      <c r="H262" t="s">
        <v>675</v>
      </c>
      <c r="I262" t="s">
        <v>427</v>
      </c>
      <c r="J262" t="s">
        <v>1377</v>
      </c>
      <c r="K262" t="s">
        <v>675</v>
      </c>
      <c r="L262" t="s">
        <v>682</v>
      </c>
      <c r="M262" s="8" t="s">
        <v>675</v>
      </c>
      <c r="N262" t="s">
        <v>682</v>
      </c>
      <c r="O262" t="s">
        <v>1676</v>
      </c>
      <c r="P262" t="s">
        <v>701</v>
      </c>
      <c r="Q262" s="8" t="s">
        <v>2061</v>
      </c>
      <c r="R262" t="s">
        <v>675</v>
      </c>
      <c r="S262" t="s">
        <v>675</v>
      </c>
      <c r="T262" t="s">
        <v>675</v>
      </c>
    </row>
    <row r="263" spans="1:20">
      <c r="A263" t="s">
        <v>2062</v>
      </c>
      <c r="B263" s="8" t="s">
        <v>2055</v>
      </c>
      <c r="C263" t="s">
        <v>663</v>
      </c>
      <c r="D263" t="s">
        <v>663</v>
      </c>
      <c r="E263" t="s">
        <v>665</v>
      </c>
      <c r="F263" t="s">
        <v>1369</v>
      </c>
      <c r="G263" t="s">
        <v>1370</v>
      </c>
      <c r="H263" t="s">
        <v>1370</v>
      </c>
      <c r="I263" t="s">
        <v>2063</v>
      </c>
      <c r="J263" t="s">
        <v>2064</v>
      </c>
      <c r="K263" t="s">
        <v>675</v>
      </c>
      <c r="L263" t="s">
        <v>682</v>
      </c>
      <c r="M263" s="8" t="s">
        <v>675</v>
      </c>
      <c r="N263" t="s">
        <v>682</v>
      </c>
      <c r="O263" t="s">
        <v>701</v>
      </c>
      <c r="P263" t="s">
        <v>701</v>
      </c>
      <c r="Q263" s="8" t="s">
        <v>2065</v>
      </c>
      <c r="R263" t="s">
        <v>675</v>
      </c>
      <c r="S263" t="s">
        <v>675</v>
      </c>
      <c r="T263" t="s">
        <v>675</v>
      </c>
    </row>
    <row r="264" spans="1:20">
      <c r="A264" t="s">
        <v>2066</v>
      </c>
      <c r="B264" s="8" t="s">
        <v>2055</v>
      </c>
      <c r="C264" t="s">
        <v>663</v>
      </c>
      <c r="D264" t="s">
        <v>663</v>
      </c>
      <c r="E264" t="s">
        <v>665</v>
      </c>
      <c r="F264" t="s">
        <v>2067</v>
      </c>
      <c r="G264" t="s">
        <v>2068</v>
      </c>
      <c r="H264" t="s">
        <v>2068</v>
      </c>
      <c r="I264" t="s">
        <v>2069</v>
      </c>
      <c r="J264" t="s">
        <v>681</v>
      </c>
      <c r="K264" t="s">
        <v>675</v>
      </c>
      <c r="L264" t="s">
        <v>682</v>
      </c>
      <c r="M264" s="8" t="s">
        <v>675</v>
      </c>
      <c r="N264" t="s">
        <v>682</v>
      </c>
      <c r="O264" t="s">
        <v>701</v>
      </c>
      <c r="P264" t="s">
        <v>701</v>
      </c>
      <c r="Q264" s="8" t="s">
        <v>2070</v>
      </c>
      <c r="R264" t="s">
        <v>675</v>
      </c>
      <c r="S264" t="s">
        <v>675</v>
      </c>
      <c r="T264" t="s">
        <v>675</v>
      </c>
    </row>
    <row r="265" spans="1:20">
      <c r="A265" t="s">
        <v>2071</v>
      </c>
      <c r="B265" s="8" t="s">
        <v>2055</v>
      </c>
      <c r="C265" t="s">
        <v>663</v>
      </c>
      <c r="D265" t="s">
        <v>663</v>
      </c>
      <c r="E265" t="s">
        <v>665</v>
      </c>
      <c r="F265" t="s">
        <v>845</v>
      </c>
      <c r="G265" t="s">
        <v>472</v>
      </c>
      <c r="H265" t="s">
        <v>472</v>
      </c>
      <c r="I265" t="s">
        <v>2072</v>
      </c>
      <c r="J265" t="s">
        <v>681</v>
      </c>
      <c r="K265" t="s">
        <v>675</v>
      </c>
      <c r="L265" t="s">
        <v>682</v>
      </c>
      <c r="M265" s="8" t="s">
        <v>675</v>
      </c>
      <c r="N265" t="s">
        <v>682</v>
      </c>
      <c r="O265" t="s">
        <v>701</v>
      </c>
      <c r="P265" t="s">
        <v>701</v>
      </c>
      <c r="Q265" s="8" t="s">
        <v>2073</v>
      </c>
      <c r="R265" t="s">
        <v>675</v>
      </c>
      <c r="S265" t="s">
        <v>675</v>
      </c>
      <c r="T265" t="s">
        <v>675</v>
      </c>
    </row>
    <row r="266" spans="1:20">
      <c r="A266" t="s">
        <v>2074</v>
      </c>
      <c r="B266" s="8" t="s">
        <v>2055</v>
      </c>
      <c r="C266" t="s">
        <v>663</v>
      </c>
      <c r="D266" t="s">
        <v>663</v>
      </c>
      <c r="E266" t="s">
        <v>665</v>
      </c>
      <c r="F266" t="s">
        <v>2067</v>
      </c>
      <c r="G266" t="s">
        <v>2068</v>
      </c>
      <c r="H266" t="s">
        <v>2068</v>
      </c>
      <c r="I266" t="s">
        <v>2075</v>
      </c>
      <c r="J266" t="s">
        <v>681</v>
      </c>
      <c r="K266" t="s">
        <v>675</v>
      </c>
      <c r="L266" t="s">
        <v>682</v>
      </c>
      <c r="M266" s="8" t="s">
        <v>675</v>
      </c>
      <c r="N266" t="s">
        <v>682</v>
      </c>
      <c r="O266" t="s">
        <v>701</v>
      </c>
      <c r="P266" t="s">
        <v>701</v>
      </c>
      <c r="Q266" s="8" t="s">
        <v>2076</v>
      </c>
      <c r="R266" t="s">
        <v>675</v>
      </c>
      <c r="S266" t="s">
        <v>675</v>
      </c>
      <c r="T266" t="s">
        <v>675</v>
      </c>
    </row>
    <row r="267" spans="1:20">
      <c r="A267" t="s">
        <v>2077</v>
      </c>
      <c r="B267" s="8" t="s">
        <v>2078</v>
      </c>
      <c r="C267" t="s">
        <v>663</v>
      </c>
      <c r="D267" t="s">
        <v>664</v>
      </c>
      <c r="E267" t="s">
        <v>704</v>
      </c>
      <c r="F267" t="s">
        <v>815</v>
      </c>
      <c r="G267" t="s">
        <v>11</v>
      </c>
      <c r="H267" t="s">
        <v>675</v>
      </c>
      <c r="I267" t="s">
        <v>2079</v>
      </c>
      <c r="J267" t="s">
        <v>1419</v>
      </c>
      <c r="K267" t="s">
        <v>675</v>
      </c>
      <c r="L267" t="s">
        <v>682</v>
      </c>
      <c r="M267" s="8" t="s">
        <v>675</v>
      </c>
      <c r="N267" t="s">
        <v>682</v>
      </c>
      <c r="O267" t="s">
        <v>1676</v>
      </c>
      <c r="P267" t="s">
        <v>701</v>
      </c>
      <c r="Q267" s="8" t="s">
        <v>2080</v>
      </c>
      <c r="R267" t="s">
        <v>675</v>
      </c>
      <c r="S267" t="s">
        <v>675</v>
      </c>
      <c r="T267" t="s">
        <v>675</v>
      </c>
    </row>
    <row r="268" spans="1:20">
      <c r="A268" t="s">
        <v>2081</v>
      </c>
      <c r="B268" s="8" t="s">
        <v>2082</v>
      </c>
      <c r="C268" t="s">
        <v>663</v>
      </c>
      <c r="D268" t="s">
        <v>664</v>
      </c>
      <c r="E268" t="s">
        <v>665</v>
      </c>
      <c r="F268" t="s">
        <v>1184</v>
      </c>
      <c r="G268" t="s">
        <v>1185</v>
      </c>
      <c r="H268" t="s">
        <v>675</v>
      </c>
      <c r="I268" t="s">
        <v>2083</v>
      </c>
      <c r="J268" t="s">
        <v>1884</v>
      </c>
      <c r="K268" t="s">
        <v>675</v>
      </c>
      <c r="L268" t="s">
        <v>682</v>
      </c>
      <c r="M268" s="8" t="s">
        <v>675</v>
      </c>
      <c r="N268" t="s">
        <v>682</v>
      </c>
      <c r="O268" t="s">
        <v>1504</v>
      </c>
      <c r="P268" t="s">
        <v>701</v>
      </c>
      <c r="Q268" s="8" t="s">
        <v>2084</v>
      </c>
      <c r="R268" t="s">
        <v>675</v>
      </c>
      <c r="S268" t="s">
        <v>675</v>
      </c>
      <c r="T268" t="s">
        <v>675</v>
      </c>
    </row>
    <row r="269" spans="1:20">
      <c r="A269" t="s">
        <v>2085</v>
      </c>
      <c r="B269" s="8" t="s">
        <v>2086</v>
      </c>
      <c r="C269" t="s">
        <v>663</v>
      </c>
      <c r="D269" t="s">
        <v>664</v>
      </c>
      <c r="E269" t="s">
        <v>704</v>
      </c>
      <c r="F269" t="s">
        <v>1075</v>
      </c>
      <c r="G269" t="s">
        <v>1076</v>
      </c>
      <c r="H269" t="s">
        <v>675</v>
      </c>
      <c r="I269" t="s">
        <v>2087</v>
      </c>
      <c r="J269" t="s">
        <v>1377</v>
      </c>
      <c r="K269" t="s">
        <v>675</v>
      </c>
      <c r="L269" t="s">
        <v>682</v>
      </c>
      <c r="M269" s="8" t="s">
        <v>675</v>
      </c>
      <c r="N269" t="s">
        <v>682</v>
      </c>
      <c r="O269" t="s">
        <v>1676</v>
      </c>
      <c r="P269" t="s">
        <v>701</v>
      </c>
      <c r="Q269" s="8" t="s">
        <v>2088</v>
      </c>
      <c r="R269" t="s">
        <v>675</v>
      </c>
      <c r="S269" t="s">
        <v>675</v>
      </c>
      <c r="T269" t="s">
        <v>675</v>
      </c>
    </row>
    <row r="270" spans="1:20">
      <c r="A270" t="s">
        <v>2089</v>
      </c>
      <c r="B270" s="8" t="s">
        <v>2086</v>
      </c>
      <c r="C270" t="s">
        <v>663</v>
      </c>
      <c r="D270" t="s">
        <v>664</v>
      </c>
      <c r="E270" t="s">
        <v>704</v>
      </c>
      <c r="F270" t="s">
        <v>2090</v>
      </c>
      <c r="G270" t="s">
        <v>2091</v>
      </c>
      <c r="H270" t="s">
        <v>675</v>
      </c>
      <c r="I270" t="s">
        <v>2092</v>
      </c>
      <c r="J270" t="s">
        <v>1377</v>
      </c>
      <c r="K270" t="s">
        <v>675</v>
      </c>
      <c r="L270" t="s">
        <v>682</v>
      </c>
      <c r="M270" s="8" t="s">
        <v>675</v>
      </c>
      <c r="N270" t="s">
        <v>682</v>
      </c>
      <c r="O270" t="s">
        <v>1676</v>
      </c>
      <c r="P270" t="s">
        <v>701</v>
      </c>
      <c r="Q270" s="8" t="s">
        <v>2093</v>
      </c>
      <c r="R270" t="s">
        <v>675</v>
      </c>
      <c r="S270" t="s">
        <v>675</v>
      </c>
      <c r="T270" t="s">
        <v>675</v>
      </c>
    </row>
    <row r="271" spans="1:20">
      <c r="A271" t="s">
        <v>2094</v>
      </c>
      <c r="B271" s="8" t="s">
        <v>2095</v>
      </c>
      <c r="C271" t="s">
        <v>663</v>
      </c>
      <c r="D271" t="s">
        <v>664</v>
      </c>
      <c r="E271" t="s">
        <v>704</v>
      </c>
      <c r="F271" t="s">
        <v>2096</v>
      </c>
      <c r="G271" t="s">
        <v>77</v>
      </c>
      <c r="H271" t="s">
        <v>675</v>
      </c>
      <c r="I271" t="s">
        <v>2097</v>
      </c>
      <c r="J271" t="s">
        <v>1377</v>
      </c>
      <c r="K271" t="s">
        <v>675</v>
      </c>
      <c r="L271" t="s">
        <v>682</v>
      </c>
      <c r="M271" s="8" t="s">
        <v>675</v>
      </c>
      <c r="N271" t="s">
        <v>682</v>
      </c>
      <c r="O271" t="s">
        <v>1676</v>
      </c>
      <c r="P271" t="s">
        <v>701</v>
      </c>
      <c r="Q271" s="8" t="s">
        <v>2098</v>
      </c>
      <c r="R271" t="s">
        <v>675</v>
      </c>
      <c r="S271" t="s">
        <v>675</v>
      </c>
      <c r="T271" t="s">
        <v>675</v>
      </c>
    </row>
    <row r="272" spans="1:20">
      <c r="A272" t="s">
        <v>2099</v>
      </c>
      <c r="B272" s="8" t="s">
        <v>2095</v>
      </c>
      <c r="C272" t="s">
        <v>663</v>
      </c>
      <c r="D272" t="s">
        <v>663</v>
      </c>
      <c r="E272" t="s">
        <v>704</v>
      </c>
      <c r="F272" t="s">
        <v>1007</v>
      </c>
      <c r="G272" t="s">
        <v>527</v>
      </c>
      <c r="H272" t="s">
        <v>675</v>
      </c>
      <c r="I272" t="s">
        <v>2100</v>
      </c>
      <c r="J272" t="s">
        <v>681</v>
      </c>
      <c r="K272" t="s">
        <v>675</v>
      </c>
      <c r="L272" t="s">
        <v>682</v>
      </c>
      <c r="M272" s="8" t="s">
        <v>675</v>
      </c>
      <c r="N272" t="s">
        <v>682</v>
      </c>
      <c r="O272" t="s">
        <v>759</v>
      </c>
      <c r="P272" t="s">
        <v>701</v>
      </c>
      <c r="Q272" s="8" t="s">
        <v>2101</v>
      </c>
      <c r="R272" t="s">
        <v>675</v>
      </c>
      <c r="S272" t="s">
        <v>675</v>
      </c>
      <c r="T272" t="s">
        <v>675</v>
      </c>
    </row>
    <row r="273" spans="1:20">
      <c r="A273" t="s">
        <v>2102</v>
      </c>
      <c r="B273" s="8" t="s">
        <v>2095</v>
      </c>
      <c r="C273" t="s">
        <v>663</v>
      </c>
      <c r="D273" t="s">
        <v>664</v>
      </c>
      <c r="E273" t="s">
        <v>763</v>
      </c>
      <c r="F273" t="s">
        <v>2103</v>
      </c>
      <c r="G273" t="s">
        <v>2104</v>
      </c>
      <c r="H273" t="s">
        <v>675</v>
      </c>
      <c r="I273" t="s">
        <v>2105</v>
      </c>
      <c r="J273" t="s">
        <v>1377</v>
      </c>
      <c r="K273" t="s">
        <v>675</v>
      </c>
      <c r="L273" t="s">
        <v>682</v>
      </c>
      <c r="M273" s="8" t="s">
        <v>675</v>
      </c>
      <c r="N273" t="s">
        <v>682</v>
      </c>
      <c r="O273" t="s">
        <v>769</v>
      </c>
      <c r="P273" t="s">
        <v>701</v>
      </c>
      <c r="Q273" s="8" t="s">
        <v>2106</v>
      </c>
      <c r="R273" t="s">
        <v>675</v>
      </c>
      <c r="S273" t="s">
        <v>675</v>
      </c>
      <c r="T273" t="s">
        <v>675</v>
      </c>
    </row>
    <row r="274" spans="1:20">
      <c r="A274" t="s">
        <v>2107</v>
      </c>
      <c r="B274" s="8" t="s">
        <v>2108</v>
      </c>
      <c r="C274" t="s">
        <v>663</v>
      </c>
      <c r="D274" t="s">
        <v>664</v>
      </c>
      <c r="E274" t="s">
        <v>665</v>
      </c>
      <c r="F274" t="s">
        <v>1559</v>
      </c>
      <c r="G274" t="s">
        <v>1560</v>
      </c>
      <c r="H274" t="s">
        <v>675</v>
      </c>
      <c r="I274" t="s">
        <v>2109</v>
      </c>
      <c r="J274" t="s">
        <v>681</v>
      </c>
      <c r="K274" t="s">
        <v>675</v>
      </c>
      <c r="L274" t="s">
        <v>682</v>
      </c>
      <c r="M274" s="8" t="s">
        <v>675</v>
      </c>
      <c r="N274" t="s">
        <v>682</v>
      </c>
      <c r="O274" t="s">
        <v>1504</v>
      </c>
      <c r="P274" t="s">
        <v>701</v>
      </c>
      <c r="Q274" s="8" t="s">
        <v>2110</v>
      </c>
      <c r="R274" t="s">
        <v>675</v>
      </c>
      <c r="S274" t="s">
        <v>675</v>
      </c>
      <c r="T274" t="s">
        <v>675</v>
      </c>
    </row>
    <row r="275" spans="1:20">
      <c r="A275" t="s">
        <v>2111</v>
      </c>
      <c r="B275" s="8" t="s">
        <v>2112</v>
      </c>
      <c r="C275" t="s">
        <v>663</v>
      </c>
      <c r="D275" t="s">
        <v>664</v>
      </c>
      <c r="E275" t="s">
        <v>763</v>
      </c>
      <c r="F275" t="s">
        <v>930</v>
      </c>
      <c r="G275" t="s">
        <v>931</v>
      </c>
      <c r="H275" t="s">
        <v>675</v>
      </c>
      <c r="I275" t="s">
        <v>433</v>
      </c>
      <c r="J275" t="s">
        <v>1377</v>
      </c>
      <c r="K275" t="s">
        <v>675</v>
      </c>
      <c r="L275" t="s">
        <v>682</v>
      </c>
      <c r="M275" s="8" t="s">
        <v>675</v>
      </c>
      <c r="N275" t="s">
        <v>682</v>
      </c>
      <c r="O275" t="s">
        <v>769</v>
      </c>
      <c r="P275" t="s">
        <v>701</v>
      </c>
      <c r="Q275" s="8" t="s">
        <v>2113</v>
      </c>
      <c r="R275" t="s">
        <v>675</v>
      </c>
      <c r="S275" t="s">
        <v>675</v>
      </c>
      <c r="T275" t="s">
        <v>675</v>
      </c>
    </row>
    <row r="276" spans="1:20">
      <c r="A276" t="s">
        <v>2114</v>
      </c>
      <c r="B276" s="8" t="s">
        <v>2115</v>
      </c>
      <c r="C276" t="s">
        <v>663</v>
      </c>
      <c r="D276" t="s">
        <v>664</v>
      </c>
      <c r="E276" t="s">
        <v>763</v>
      </c>
      <c r="F276" t="s">
        <v>834</v>
      </c>
      <c r="G276" t="s">
        <v>835</v>
      </c>
      <c r="H276" t="s">
        <v>835</v>
      </c>
      <c r="I276" t="s">
        <v>2116</v>
      </c>
      <c r="J276" t="s">
        <v>1377</v>
      </c>
      <c r="K276" t="s">
        <v>675</v>
      </c>
      <c r="L276" t="s">
        <v>682</v>
      </c>
      <c r="M276" s="8" t="s">
        <v>675</v>
      </c>
      <c r="N276" t="s">
        <v>682</v>
      </c>
      <c r="O276" t="s">
        <v>769</v>
      </c>
      <c r="P276" t="s">
        <v>701</v>
      </c>
      <c r="Q276" s="8" t="s">
        <v>2117</v>
      </c>
      <c r="R276" t="s">
        <v>675</v>
      </c>
      <c r="S276" t="s">
        <v>675</v>
      </c>
      <c r="T276" t="s">
        <v>675</v>
      </c>
    </row>
    <row r="277" spans="1:20">
      <c r="A277" t="s">
        <v>2118</v>
      </c>
      <c r="B277" s="8" t="s">
        <v>2115</v>
      </c>
      <c r="C277" t="s">
        <v>663</v>
      </c>
      <c r="D277" t="s">
        <v>663</v>
      </c>
      <c r="E277" t="s">
        <v>665</v>
      </c>
      <c r="F277" t="s">
        <v>2119</v>
      </c>
      <c r="G277" t="s">
        <v>2120</v>
      </c>
      <c r="H277" t="s">
        <v>675</v>
      </c>
      <c r="I277" t="s">
        <v>2121</v>
      </c>
      <c r="J277" t="s">
        <v>681</v>
      </c>
      <c r="K277" t="s">
        <v>675</v>
      </c>
      <c r="L277" t="s">
        <v>682</v>
      </c>
      <c r="M277" s="8" t="s">
        <v>675</v>
      </c>
      <c r="N277" t="s">
        <v>682</v>
      </c>
      <c r="O277" t="s">
        <v>759</v>
      </c>
      <c r="P277" t="s">
        <v>701</v>
      </c>
      <c r="Q277" s="8" t="s">
        <v>2122</v>
      </c>
      <c r="R277" t="s">
        <v>675</v>
      </c>
      <c r="S277" t="s">
        <v>675</v>
      </c>
      <c r="T277" t="s">
        <v>675</v>
      </c>
    </row>
    <row r="278" spans="1:20">
      <c r="A278" t="s">
        <v>2123</v>
      </c>
      <c r="B278" s="8" t="s">
        <v>2115</v>
      </c>
      <c r="C278" t="s">
        <v>663</v>
      </c>
      <c r="D278" t="s">
        <v>663</v>
      </c>
      <c r="E278" t="s">
        <v>704</v>
      </c>
      <c r="F278" t="s">
        <v>820</v>
      </c>
      <c r="G278" t="s">
        <v>821</v>
      </c>
      <c r="H278" t="s">
        <v>821</v>
      </c>
      <c r="I278" t="s">
        <v>2124</v>
      </c>
      <c r="J278" t="s">
        <v>681</v>
      </c>
      <c r="K278" t="s">
        <v>675</v>
      </c>
      <c r="L278" t="s">
        <v>682</v>
      </c>
      <c r="M278" s="8" t="s">
        <v>675</v>
      </c>
      <c r="N278" t="s">
        <v>682</v>
      </c>
      <c r="O278" t="s">
        <v>711</v>
      </c>
      <c r="P278" t="s">
        <v>701</v>
      </c>
      <c r="Q278" s="8" t="s">
        <v>2125</v>
      </c>
      <c r="R278" t="s">
        <v>675</v>
      </c>
      <c r="S278" t="s">
        <v>675</v>
      </c>
      <c r="T278" t="s">
        <v>675</v>
      </c>
    </row>
    <row r="279" spans="1:20">
      <c r="A279" t="s">
        <v>2126</v>
      </c>
      <c r="B279" s="8" t="s">
        <v>2127</v>
      </c>
      <c r="C279" t="s">
        <v>663</v>
      </c>
      <c r="D279" t="s">
        <v>663</v>
      </c>
      <c r="E279" t="s">
        <v>704</v>
      </c>
      <c r="F279" t="s">
        <v>1184</v>
      </c>
      <c r="G279" t="s">
        <v>1185</v>
      </c>
      <c r="H279" t="s">
        <v>2128</v>
      </c>
      <c r="I279" t="s">
        <v>2129</v>
      </c>
      <c r="J279" t="s">
        <v>2130</v>
      </c>
      <c r="K279" t="s">
        <v>675</v>
      </c>
      <c r="L279" t="s">
        <v>682</v>
      </c>
      <c r="M279" s="8" t="s">
        <v>675</v>
      </c>
      <c r="N279" t="s">
        <v>682</v>
      </c>
      <c r="O279" t="s">
        <v>711</v>
      </c>
      <c r="P279" t="s">
        <v>701</v>
      </c>
      <c r="Q279" s="8" t="s">
        <v>2131</v>
      </c>
      <c r="R279" t="s">
        <v>675</v>
      </c>
      <c r="S279" t="s">
        <v>675</v>
      </c>
      <c r="T279" t="s">
        <v>675</v>
      </c>
    </row>
    <row r="280" spans="1:20">
      <c r="A280" t="s">
        <v>2132</v>
      </c>
      <c r="B280" s="8" t="s">
        <v>2133</v>
      </c>
      <c r="C280" t="s">
        <v>663</v>
      </c>
      <c r="D280" t="s">
        <v>663</v>
      </c>
      <c r="E280" t="s">
        <v>704</v>
      </c>
      <c r="F280" t="s">
        <v>1184</v>
      </c>
      <c r="G280" t="s">
        <v>1185</v>
      </c>
      <c r="H280" t="s">
        <v>1554</v>
      </c>
      <c r="I280" t="s">
        <v>2134</v>
      </c>
      <c r="J280" t="s">
        <v>681</v>
      </c>
      <c r="K280" t="s">
        <v>675</v>
      </c>
      <c r="L280" t="s">
        <v>682</v>
      </c>
      <c r="M280" s="8" t="s">
        <v>675</v>
      </c>
      <c r="N280" t="s">
        <v>682</v>
      </c>
      <c r="O280" t="s">
        <v>711</v>
      </c>
      <c r="P280" t="s">
        <v>701</v>
      </c>
      <c r="Q280" s="8" t="s">
        <v>2135</v>
      </c>
      <c r="R280" t="s">
        <v>675</v>
      </c>
      <c r="S280" t="s">
        <v>675</v>
      </c>
      <c r="T280" t="s">
        <v>675</v>
      </c>
    </row>
    <row r="281" spans="1:20">
      <c r="A281" t="s">
        <v>2136</v>
      </c>
      <c r="B281" s="8" t="s">
        <v>2137</v>
      </c>
      <c r="C281" t="s">
        <v>663</v>
      </c>
      <c r="D281" t="s">
        <v>664</v>
      </c>
      <c r="E281" t="s">
        <v>665</v>
      </c>
      <c r="F281" t="s">
        <v>2138</v>
      </c>
      <c r="G281" t="s">
        <v>2139</v>
      </c>
      <c r="H281" t="s">
        <v>2139</v>
      </c>
      <c r="I281" t="s">
        <v>2140</v>
      </c>
      <c r="J281" t="s">
        <v>1377</v>
      </c>
      <c r="K281" t="s">
        <v>675</v>
      </c>
      <c r="L281" t="s">
        <v>682</v>
      </c>
      <c r="M281" s="8" t="s">
        <v>675</v>
      </c>
      <c r="N281" t="s">
        <v>682</v>
      </c>
      <c r="O281" t="s">
        <v>1283</v>
      </c>
      <c r="P281" t="s">
        <v>701</v>
      </c>
      <c r="Q281" s="8" t="s">
        <v>2141</v>
      </c>
      <c r="R281" t="s">
        <v>675</v>
      </c>
      <c r="S281" t="s">
        <v>675</v>
      </c>
      <c r="T281" t="s">
        <v>675</v>
      </c>
    </row>
    <row r="282" spans="1:20">
      <c r="A282" t="s">
        <v>2142</v>
      </c>
      <c r="B282" s="8" t="s">
        <v>2137</v>
      </c>
      <c r="C282" t="s">
        <v>663</v>
      </c>
      <c r="D282" t="s">
        <v>664</v>
      </c>
      <c r="E282" t="s">
        <v>665</v>
      </c>
      <c r="F282" t="s">
        <v>1968</v>
      </c>
      <c r="G282" t="s">
        <v>1969</v>
      </c>
      <c r="H282" t="s">
        <v>1969</v>
      </c>
      <c r="I282" t="s">
        <v>2143</v>
      </c>
      <c r="J282" t="s">
        <v>681</v>
      </c>
      <c r="K282" t="s">
        <v>675</v>
      </c>
      <c r="L282" t="s">
        <v>682</v>
      </c>
      <c r="M282" s="8" t="s">
        <v>675</v>
      </c>
      <c r="N282" t="s">
        <v>682</v>
      </c>
      <c r="O282" t="s">
        <v>701</v>
      </c>
      <c r="P282" t="s">
        <v>701</v>
      </c>
      <c r="Q282" s="8" t="s">
        <v>2144</v>
      </c>
      <c r="R282" t="s">
        <v>675</v>
      </c>
      <c r="S282" t="s">
        <v>675</v>
      </c>
      <c r="T282" t="s">
        <v>675</v>
      </c>
    </row>
    <row r="283" spans="1:20">
      <c r="A283" t="s">
        <v>2145</v>
      </c>
      <c r="B283" s="8" t="s">
        <v>2137</v>
      </c>
      <c r="C283" t="s">
        <v>663</v>
      </c>
      <c r="D283" t="s">
        <v>664</v>
      </c>
      <c r="E283" t="s">
        <v>665</v>
      </c>
      <c r="F283" t="s">
        <v>1440</v>
      </c>
      <c r="G283" t="s">
        <v>1441</v>
      </c>
      <c r="H283" t="s">
        <v>675</v>
      </c>
      <c r="I283" t="s">
        <v>2146</v>
      </c>
      <c r="J283" t="s">
        <v>681</v>
      </c>
      <c r="K283" t="s">
        <v>675</v>
      </c>
      <c r="L283" t="s">
        <v>682</v>
      </c>
      <c r="M283" s="8" t="s">
        <v>675</v>
      </c>
      <c r="N283" t="s">
        <v>682</v>
      </c>
      <c r="O283" t="s">
        <v>701</v>
      </c>
      <c r="P283" t="s">
        <v>701</v>
      </c>
      <c r="Q283" s="8" t="s">
        <v>2147</v>
      </c>
      <c r="R283" t="s">
        <v>675</v>
      </c>
      <c r="S283" t="s">
        <v>675</v>
      </c>
      <c r="T283" t="s">
        <v>675</v>
      </c>
    </row>
    <row r="284" spans="1:20">
      <c r="A284" t="s">
        <v>2148</v>
      </c>
      <c r="B284" s="8" t="s">
        <v>2137</v>
      </c>
      <c r="C284" t="s">
        <v>663</v>
      </c>
      <c r="D284" t="s">
        <v>663</v>
      </c>
      <c r="E284" t="s">
        <v>704</v>
      </c>
      <c r="F284" t="s">
        <v>2149</v>
      </c>
      <c r="G284" t="s">
        <v>2150</v>
      </c>
      <c r="H284" t="s">
        <v>675</v>
      </c>
      <c r="I284" t="s">
        <v>2151</v>
      </c>
      <c r="J284" t="s">
        <v>681</v>
      </c>
      <c r="K284" t="s">
        <v>675</v>
      </c>
      <c r="L284" t="s">
        <v>682</v>
      </c>
      <c r="M284" s="8" t="s">
        <v>675</v>
      </c>
      <c r="N284" t="s">
        <v>682</v>
      </c>
      <c r="O284" t="s">
        <v>683</v>
      </c>
      <c r="P284" t="s">
        <v>701</v>
      </c>
      <c r="Q284" s="8" t="s">
        <v>2152</v>
      </c>
      <c r="R284" t="s">
        <v>675</v>
      </c>
      <c r="S284" t="s">
        <v>675</v>
      </c>
      <c r="T284" t="s">
        <v>675</v>
      </c>
    </row>
    <row r="285" spans="1:20">
      <c r="A285" t="s">
        <v>2153</v>
      </c>
      <c r="B285" s="8" t="s">
        <v>2137</v>
      </c>
      <c r="C285" t="s">
        <v>663</v>
      </c>
      <c r="D285" t="s">
        <v>663</v>
      </c>
      <c r="E285" t="s">
        <v>665</v>
      </c>
      <c r="F285" t="s">
        <v>2154</v>
      </c>
      <c r="G285" t="s">
        <v>2155</v>
      </c>
      <c r="H285" t="s">
        <v>675</v>
      </c>
      <c r="I285" t="s">
        <v>2156</v>
      </c>
      <c r="J285" t="s">
        <v>681</v>
      </c>
      <c r="K285" t="s">
        <v>675</v>
      </c>
      <c r="L285" t="s">
        <v>682</v>
      </c>
      <c r="M285" s="8" t="s">
        <v>675</v>
      </c>
      <c r="N285" t="s">
        <v>682</v>
      </c>
      <c r="O285" t="s">
        <v>683</v>
      </c>
      <c r="P285" t="s">
        <v>701</v>
      </c>
      <c r="Q285" s="8" t="s">
        <v>2157</v>
      </c>
      <c r="R285" t="s">
        <v>675</v>
      </c>
      <c r="S285" t="s">
        <v>675</v>
      </c>
      <c r="T285" t="s">
        <v>675</v>
      </c>
    </row>
    <row r="286" spans="1:20">
      <c r="A286" t="s">
        <v>2158</v>
      </c>
      <c r="B286" s="8" t="s">
        <v>2159</v>
      </c>
      <c r="C286" t="s">
        <v>663</v>
      </c>
      <c r="D286" t="s">
        <v>664</v>
      </c>
      <c r="E286" t="s">
        <v>763</v>
      </c>
      <c r="F286" t="s">
        <v>2160</v>
      </c>
      <c r="G286" t="s">
        <v>2161</v>
      </c>
      <c r="H286" t="s">
        <v>675</v>
      </c>
      <c r="I286" t="s">
        <v>496</v>
      </c>
      <c r="J286" t="s">
        <v>1377</v>
      </c>
      <c r="K286" t="s">
        <v>675</v>
      </c>
      <c r="L286" t="s">
        <v>682</v>
      </c>
      <c r="M286" s="8" t="s">
        <v>675</v>
      </c>
      <c r="N286" t="s">
        <v>682</v>
      </c>
      <c r="O286" t="s">
        <v>769</v>
      </c>
      <c r="P286" t="s">
        <v>701</v>
      </c>
      <c r="Q286" s="8" t="s">
        <v>2162</v>
      </c>
      <c r="R286" t="s">
        <v>675</v>
      </c>
      <c r="S286" t="s">
        <v>675</v>
      </c>
      <c r="T286" t="s">
        <v>675</v>
      </c>
    </row>
    <row r="287" spans="1:20">
      <c r="A287" t="s">
        <v>2163</v>
      </c>
      <c r="B287" s="8" t="s">
        <v>2159</v>
      </c>
      <c r="C287" t="s">
        <v>663</v>
      </c>
      <c r="D287" t="s">
        <v>664</v>
      </c>
      <c r="E287" t="s">
        <v>704</v>
      </c>
      <c r="F287" t="s">
        <v>1433</v>
      </c>
      <c r="G287" t="s">
        <v>1434</v>
      </c>
      <c r="H287" t="s">
        <v>675</v>
      </c>
      <c r="I287" t="s">
        <v>275</v>
      </c>
      <c r="J287" t="s">
        <v>1377</v>
      </c>
      <c r="K287" t="s">
        <v>675</v>
      </c>
      <c r="L287" t="s">
        <v>682</v>
      </c>
      <c r="M287" s="8" t="s">
        <v>675</v>
      </c>
      <c r="N287" t="s">
        <v>682</v>
      </c>
      <c r="O287" t="s">
        <v>1676</v>
      </c>
      <c r="P287" t="s">
        <v>701</v>
      </c>
      <c r="Q287" s="8" t="s">
        <v>2164</v>
      </c>
      <c r="R287" t="s">
        <v>675</v>
      </c>
      <c r="S287" t="s">
        <v>675</v>
      </c>
      <c r="T287" t="s">
        <v>675</v>
      </c>
    </row>
    <row r="288" spans="1:20">
      <c r="A288" t="s">
        <v>2165</v>
      </c>
      <c r="B288" s="8" t="s">
        <v>2166</v>
      </c>
      <c r="C288" t="s">
        <v>663</v>
      </c>
      <c r="D288" t="s">
        <v>664</v>
      </c>
      <c r="E288" t="s">
        <v>665</v>
      </c>
      <c r="F288" t="s">
        <v>1833</v>
      </c>
      <c r="G288" t="s">
        <v>1834</v>
      </c>
      <c r="H288" t="s">
        <v>675</v>
      </c>
      <c r="I288" t="s">
        <v>2167</v>
      </c>
      <c r="J288" t="s">
        <v>1377</v>
      </c>
      <c r="K288" t="s">
        <v>675</v>
      </c>
      <c r="L288" t="s">
        <v>682</v>
      </c>
      <c r="M288" s="8" t="s">
        <v>675</v>
      </c>
      <c r="N288" t="s">
        <v>682</v>
      </c>
      <c r="O288" t="s">
        <v>1504</v>
      </c>
      <c r="P288" t="s">
        <v>701</v>
      </c>
      <c r="Q288" s="8" t="s">
        <v>2168</v>
      </c>
      <c r="R288" t="s">
        <v>675</v>
      </c>
      <c r="S288" t="s">
        <v>675</v>
      </c>
      <c r="T288" t="s">
        <v>675</v>
      </c>
    </row>
    <row r="289" spans="1:20">
      <c r="A289" t="s">
        <v>2169</v>
      </c>
      <c r="B289" s="8" t="s">
        <v>2166</v>
      </c>
      <c r="C289" t="s">
        <v>663</v>
      </c>
      <c r="D289" t="s">
        <v>664</v>
      </c>
      <c r="E289" t="s">
        <v>665</v>
      </c>
      <c r="F289" t="s">
        <v>2170</v>
      </c>
      <c r="G289" t="s">
        <v>2171</v>
      </c>
      <c r="H289" t="s">
        <v>675</v>
      </c>
      <c r="I289" t="s">
        <v>2172</v>
      </c>
      <c r="J289" t="s">
        <v>1377</v>
      </c>
      <c r="K289" t="s">
        <v>675</v>
      </c>
      <c r="L289" t="s">
        <v>682</v>
      </c>
      <c r="M289" s="8" t="s">
        <v>675</v>
      </c>
      <c r="N289" t="s">
        <v>682</v>
      </c>
      <c r="O289" t="s">
        <v>1504</v>
      </c>
      <c r="P289" t="s">
        <v>701</v>
      </c>
      <c r="Q289" s="8" t="s">
        <v>2173</v>
      </c>
      <c r="R289" t="s">
        <v>675</v>
      </c>
      <c r="S289" t="s">
        <v>675</v>
      </c>
      <c r="T289" t="s">
        <v>675</v>
      </c>
    </row>
    <row r="290" spans="1:20">
      <c r="A290" t="s">
        <v>2174</v>
      </c>
      <c r="B290" s="8" t="s">
        <v>2166</v>
      </c>
      <c r="C290" t="s">
        <v>663</v>
      </c>
      <c r="D290" t="s">
        <v>664</v>
      </c>
      <c r="E290" t="s">
        <v>704</v>
      </c>
      <c r="F290" t="s">
        <v>1002</v>
      </c>
      <c r="G290" t="s">
        <v>178</v>
      </c>
      <c r="H290" t="s">
        <v>675</v>
      </c>
      <c r="I290" t="s">
        <v>435</v>
      </c>
      <c r="J290" t="s">
        <v>1377</v>
      </c>
      <c r="K290" t="s">
        <v>675</v>
      </c>
      <c r="L290" t="s">
        <v>682</v>
      </c>
      <c r="M290" s="8" t="s">
        <v>675</v>
      </c>
      <c r="N290" t="s">
        <v>682</v>
      </c>
      <c r="O290" t="s">
        <v>1676</v>
      </c>
      <c r="P290" t="s">
        <v>701</v>
      </c>
      <c r="Q290" s="8" t="s">
        <v>2175</v>
      </c>
      <c r="R290" t="s">
        <v>675</v>
      </c>
      <c r="S290" t="s">
        <v>675</v>
      </c>
      <c r="T290" t="s">
        <v>675</v>
      </c>
    </row>
    <row r="291" spans="1:20">
      <c r="A291" t="s">
        <v>2176</v>
      </c>
      <c r="B291" s="8" t="s">
        <v>2166</v>
      </c>
      <c r="C291" t="s">
        <v>663</v>
      </c>
      <c r="D291" t="s">
        <v>922</v>
      </c>
      <c r="E291" t="s">
        <v>704</v>
      </c>
      <c r="F291" t="s">
        <v>2177</v>
      </c>
      <c r="G291" t="s">
        <v>2178</v>
      </c>
      <c r="H291" t="s">
        <v>675</v>
      </c>
      <c r="I291" t="s">
        <v>2179</v>
      </c>
      <c r="J291" t="s">
        <v>681</v>
      </c>
      <c r="K291" t="s">
        <v>675</v>
      </c>
      <c r="L291" t="s">
        <v>682</v>
      </c>
      <c r="M291" s="8" t="s">
        <v>675</v>
      </c>
      <c r="N291" t="s">
        <v>682</v>
      </c>
      <c r="O291" t="s">
        <v>683</v>
      </c>
      <c r="P291" t="s">
        <v>701</v>
      </c>
      <c r="Q291" s="8" t="s">
        <v>2180</v>
      </c>
      <c r="R291" t="s">
        <v>675</v>
      </c>
      <c r="S291" t="s">
        <v>675</v>
      </c>
      <c r="T291" t="s">
        <v>675</v>
      </c>
    </row>
    <row r="292" spans="1:20">
      <c r="A292" t="s">
        <v>2181</v>
      </c>
      <c r="B292" s="8" t="s">
        <v>2182</v>
      </c>
      <c r="C292" t="s">
        <v>663</v>
      </c>
      <c r="D292" t="s">
        <v>663</v>
      </c>
      <c r="E292" t="s">
        <v>665</v>
      </c>
      <c r="F292" t="s">
        <v>2183</v>
      </c>
      <c r="G292" t="s">
        <v>2184</v>
      </c>
      <c r="H292" t="s">
        <v>2185</v>
      </c>
      <c r="I292" t="s">
        <v>2186</v>
      </c>
      <c r="J292" t="s">
        <v>681</v>
      </c>
      <c r="K292" t="s">
        <v>675</v>
      </c>
      <c r="L292" t="s">
        <v>682</v>
      </c>
      <c r="M292" s="8" t="s">
        <v>675</v>
      </c>
      <c r="N292" t="s">
        <v>682</v>
      </c>
      <c r="O292" t="s">
        <v>825</v>
      </c>
      <c r="P292" t="s">
        <v>701</v>
      </c>
      <c r="Q292" s="8" t="s">
        <v>2187</v>
      </c>
      <c r="R292" t="s">
        <v>675</v>
      </c>
      <c r="S292" t="s">
        <v>675</v>
      </c>
      <c r="T292" t="s">
        <v>675</v>
      </c>
    </row>
    <row r="293" spans="1:20">
      <c r="A293" t="s">
        <v>2188</v>
      </c>
      <c r="B293" s="8" t="s">
        <v>2182</v>
      </c>
      <c r="C293" t="s">
        <v>663</v>
      </c>
      <c r="D293" t="s">
        <v>663</v>
      </c>
      <c r="E293" t="s">
        <v>704</v>
      </c>
      <c r="F293" t="s">
        <v>1122</v>
      </c>
      <c r="G293" t="s">
        <v>133</v>
      </c>
      <c r="H293" t="s">
        <v>675</v>
      </c>
      <c r="I293" t="s">
        <v>2189</v>
      </c>
      <c r="J293" t="s">
        <v>2130</v>
      </c>
      <c r="K293" t="s">
        <v>675</v>
      </c>
      <c r="L293" t="s">
        <v>682</v>
      </c>
      <c r="M293" s="8" t="s">
        <v>675</v>
      </c>
      <c r="N293" t="s">
        <v>682</v>
      </c>
      <c r="O293" t="s">
        <v>825</v>
      </c>
      <c r="P293" t="s">
        <v>701</v>
      </c>
      <c r="Q293" s="8" t="s">
        <v>2190</v>
      </c>
      <c r="R293" t="s">
        <v>675</v>
      </c>
      <c r="S293" t="s">
        <v>675</v>
      </c>
      <c r="T293" t="s">
        <v>675</v>
      </c>
    </row>
    <row r="294" spans="1:20">
      <c r="A294" t="s">
        <v>2191</v>
      </c>
      <c r="B294" s="8" t="s">
        <v>2182</v>
      </c>
      <c r="C294" t="s">
        <v>663</v>
      </c>
      <c r="D294" t="s">
        <v>664</v>
      </c>
      <c r="E294" t="s">
        <v>665</v>
      </c>
      <c r="F294" t="s">
        <v>1086</v>
      </c>
      <c r="G294" t="s">
        <v>56</v>
      </c>
      <c r="H294" t="s">
        <v>675</v>
      </c>
      <c r="I294" t="s">
        <v>2192</v>
      </c>
      <c r="J294" t="s">
        <v>1111</v>
      </c>
      <c r="K294" t="s">
        <v>675</v>
      </c>
      <c r="L294" t="s">
        <v>682</v>
      </c>
      <c r="M294" s="8" t="s">
        <v>675</v>
      </c>
      <c r="N294" t="s">
        <v>682</v>
      </c>
      <c r="O294" t="s">
        <v>701</v>
      </c>
      <c r="P294" t="s">
        <v>701</v>
      </c>
      <c r="Q294" s="8" t="s">
        <v>2193</v>
      </c>
      <c r="R294" t="s">
        <v>675</v>
      </c>
      <c r="S294" t="s">
        <v>675</v>
      </c>
      <c r="T294" t="s">
        <v>675</v>
      </c>
    </row>
    <row r="295" spans="1:20">
      <c r="A295" t="s">
        <v>2194</v>
      </c>
      <c r="B295" s="8" t="s">
        <v>2182</v>
      </c>
      <c r="C295" t="s">
        <v>663</v>
      </c>
      <c r="D295" t="s">
        <v>664</v>
      </c>
      <c r="E295" t="s">
        <v>665</v>
      </c>
      <c r="F295" t="s">
        <v>1184</v>
      </c>
      <c r="G295" t="s">
        <v>1185</v>
      </c>
      <c r="H295" t="s">
        <v>2195</v>
      </c>
      <c r="I295" t="s">
        <v>2196</v>
      </c>
      <c r="J295" t="s">
        <v>2130</v>
      </c>
      <c r="K295" t="s">
        <v>675</v>
      </c>
      <c r="L295" t="s">
        <v>682</v>
      </c>
      <c r="M295" s="8" t="s">
        <v>675</v>
      </c>
      <c r="N295" t="s">
        <v>682</v>
      </c>
      <c r="O295" t="s">
        <v>701</v>
      </c>
      <c r="P295" t="s">
        <v>701</v>
      </c>
      <c r="Q295" s="8" t="s">
        <v>2197</v>
      </c>
      <c r="R295" t="s">
        <v>675</v>
      </c>
      <c r="S295" t="s">
        <v>675</v>
      </c>
      <c r="T295" t="s">
        <v>675</v>
      </c>
    </row>
    <row r="296" spans="1:20">
      <c r="A296" t="s">
        <v>2198</v>
      </c>
      <c r="B296" s="8" t="s">
        <v>2199</v>
      </c>
      <c r="C296" t="s">
        <v>663</v>
      </c>
      <c r="D296" t="s">
        <v>664</v>
      </c>
      <c r="E296" t="s">
        <v>665</v>
      </c>
      <c r="F296" t="s">
        <v>1909</v>
      </c>
      <c r="G296" t="s">
        <v>1910</v>
      </c>
      <c r="H296" t="s">
        <v>675</v>
      </c>
      <c r="I296" t="s">
        <v>80</v>
      </c>
      <c r="J296" t="s">
        <v>1377</v>
      </c>
      <c r="K296" t="s">
        <v>675</v>
      </c>
      <c r="L296" t="s">
        <v>682</v>
      </c>
      <c r="M296" s="8" t="s">
        <v>675</v>
      </c>
      <c r="N296" t="s">
        <v>682</v>
      </c>
      <c r="O296" t="s">
        <v>1283</v>
      </c>
      <c r="P296" t="s">
        <v>701</v>
      </c>
      <c r="Q296" s="8" t="s">
        <v>2200</v>
      </c>
      <c r="R296" t="s">
        <v>675</v>
      </c>
      <c r="S296" t="s">
        <v>675</v>
      </c>
      <c r="T296" t="s">
        <v>675</v>
      </c>
    </row>
    <row r="297" spans="1:20">
      <c r="A297" t="s">
        <v>2201</v>
      </c>
      <c r="B297" s="8" t="s">
        <v>2199</v>
      </c>
      <c r="C297" t="s">
        <v>663</v>
      </c>
      <c r="D297" t="s">
        <v>664</v>
      </c>
      <c r="E297" t="s">
        <v>665</v>
      </c>
      <c r="F297" t="s">
        <v>2202</v>
      </c>
      <c r="G297" t="s">
        <v>99</v>
      </c>
      <c r="H297" t="s">
        <v>675</v>
      </c>
      <c r="I297" t="s">
        <v>2203</v>
      </c>
      <c r="J297" t="s">
        <v>1377</v>
      </c>
      <c r="K297" t="s">
        <v>675</v>
      </c>
      <c r="L297" t="s">
        <v>682</v>
      </c>
      <c r="M297" s="8" t="s">
        <v>675</v>
      </c>
      <c r="N297" t="s">
        <v>682</v>
      </c>
      <c r="O297" t="s">
        <v>1283</v>
      </c>
      <c r="P297" t="s">
        <v>701</v>
      </c>
      <c r="Q297" s="8" t="s">
        <v>2204</v>
      </c>
      <c r="R297" t="s">
        <v>675</v>
      </c>
      <c r="S297" t="s">
        <v>675</v>
      </c>
      <c r="T297" t="s">
        <v>675</v>
      </c>
    </row>
    <row r="298" spans="1:20">
      <c r="A298" t="s">
        <v>2205</v>
      </c>
      <c r="B298" s="8" t="s">
        <v>2199</v>
      </c>
      <c r="C298" t="s">
        <v>663</v>
      </c>
      <c r="D298" t="s">
        <v>663</v>
      </c>
      <c r="E298" t="s">
        <v>665</v>
      </c>
      <c r="F298" t="s">
        <v>1184</v>
      </c>
      <c r="G298" t="s">
        <v>1185</v>
      </c>
      <c r="H298" t="s">
        <v>2206</v>
      </c>
      <c r="I298" t="s">
        <v>2207</v>
      </c>
      <c r="J298" t="s">
        <v>681</v>
      </c>
      <c r="K298" t="s">
        <v>675</v>
      </c>
      <c r="L298" t="s">
        <v>682</v>
      </c>
      <c r="M298" s="8" t="s">
        <v>675</v>
      </c>
      <c r="N298" t="s">
        <v>682</v>
      </c>
      <c r="O298" t="s">
        <v>701</v>
      </c>
      <c r="P298" t="s">
        <v>701</v>
      </c>
      <c r="Q298" s="8" t="s">
        <v>2208</v>
      </c>
      <c r="R298" t="s">
        <v>675</v>
      </c>
      <c r="S298" t="s">
        <v>675</v>
      </c>
      <c r="T298" t="s">
        <v>675</v>
      </c>
    </row>
    <row r="299" spans="1:20">
      <c r="A299" t="s">
        <v>2209</v>
      </c>
      <c r="B299" s="8" t="s">
        <v>2199</v>
      </c>
      <c r="C299" t="s">
        <v>663</v>
      </c>
      <c r="D299" t="s">
        <v>663</v>
      </c>
      <c r="E299" t="s">
        <v>665</v>
      </c>
      <c r="F299" t="s">
        <v>1184</v>
      </c>
      <c r="G299" t="s">
        <v>1185</v>
      </c>
      <c r="H299" t="s">
        <v>2056</v>
      </c>
      <c r="I299" t="s">
        <v>2207</v>
      </c>
      <c r="J299" t="s">
        <v>681</v>
      </c>
      <c r="K299" t="s">
        <v>675</v>
      </c>
      <c r="L299" t="s">
        <v>682</v>
      </c>
      <c r="M299" s="8" t="s">
        <v>675</v>
      </c>
      <c r="N299" t="s">
        <v>682</v>
      </c>
      <c r="O299" t="s">
        <v>701</v>
      </c>
      <c r="P299" t="s">
        <v>701</v>
      </c>
      <c r="Q299" s="8" t="s">
        <v>2210</v>
      </c>
      <c r="R299" t="s">
        <v>675</v>
      </c>
      <c r="S299" t="s">
        <v>675</v>
      </c>
      <c r="T299" t="s">
        <v>675</v>
      </c>
    </row>
    <row r="300" spans="1:20">
      <c r="A300" t="s">
        <v>2211</v>
      </c>
      <c r="B300" s="8" t="s">
        <v>2212</v>
      </c>
      <c r="C300" t="s">
        <v>663</v>
      </c>
      <c r="D300" t="s">
        <v>664</v>
      </c>
      <c r="E300" t="s">
        <v>763</v>
      </c>
      <c r="F300" t="s">
        <v>1007</v>
      </c>
      <c r="G300" t="s">
        <v>527</v>
      </c>
      <c r="H300" t="s">
        <v>527</v>
      </c>
      <c r="I300" t="s">
        <v>2213</v>
      </c>
      <c r="J300" t="s">
        <v>681</v>
      </c>
      <c r="K300" t="s">
        <v>675</v>
      </c>
      <c r="L300" t="s">
        <v>682</v>
      </c>
      <c r="M300" s="8" t="s">
        <v>675</v>
      </c>
      <c r="N300" t="s">
        <v>682</v>
      </c>
      <c r="O300" t="s">
        <v>769</v>
      </c>
      <c r="P300" t="s">
        <v>701</v>
      </c>
      <c r="Q300" s="8" t="s">
        <v>2214</v>
      </c>
      <c r="R300" t="s">
        <v>675</v>
      </c>
      <c r="S300" t="s">
        <v>675</v>
      </c>
      <c r="T300" t="s">
        <v>675</v>
      </c>
    </row>
    <row r="301" spans="1:20">
      <c r="A301" t="s">
        <v>2215</v>
      </c>
      <c r="B301" s="8" t="s">
        <v>2216</v>
      </c>
      <c r="C301" t="s">
        <v>663</v>
      </c>
      <c r="D301" t="s">
        <v>663</v>
      </c>
      <c r="E301" t="s">
        <v>665</v>
      </c>
      <c r="F301" t="s">
        <v>2217</v>
      </c>
      <c r="G301" t="s">
        <v>2218</v>
      </c>
      <c r="H301" t="s">
        <v>675</v>
      </c>
      <c r="I301" t="s">
        <v>2219</v>
      </c>
      <c r="J301" t="s">
        <v>2130</v>
      </c>
      <c r="K301" t="s">
        <v>675</v>
      </c>
      <c r="L301" t="s">
        <v>682</v>
      </c>
      <c r="M301" s="8" t="s">
        <v>675</v>
      </c>
      <c r="N301" t="s">
        <v>682</v>
      </c>
      <c r="O301" t="s">
        <v>683</v>
      </c>
      <c r="P301" t="s">
        <v>701</v>
      </c>
      <c r="Q301" s="8" t="s">
        <v>2220</v>
      </c>
      <c r="R301" t="s">
        <v>675</v>
      </c>
      <c r="S301" t="s">
        <v>675</v>
      </c>
      <c r="T301" t="s">
        <v>675</v>
      </c>
    </row>
    <row r="302" spans="1:20">
      <c r="A302" t="s">
        <v>2221</v>
      </c>
      <c r="B302" s="8" t="s">
        <v>2222</v>
      </c>
      <c r="C302" t="s">
        <v>663</v>
      </c>
      <c r="D302" t="s">
        <v>664</v>
      </c>
      <c r="E302" t="s">
        <v>665</v>
      </c>
      <c r="F302" t="s">
        <v>2223</v>
      </c>
      <c r="G302" t="s">
        <v>2224</v>
      </c>
      <c r="H302" t="s">
        <v>675</v>
      </c>
      <c r="I302" t="s">
        <v>2225</v>
      </c>
      <c r="J302" t="s">
        <v>1377</v>
      </c>
      <c r="K302" t="s">
        <v>675</v>
      </c>
      <c r="L302" t="s">
        <v>682</v>
      </c>
      <c r="M302" s="8" t="s">
        <v>675</v>
      </c>
      <c r="N302" t="s">
        <v>682</v>
      </c>
      <c r="O302" t="s">
        <v>1676</v>
      </c>
      <c r="P302" t="s">
        <v>701</v>
      </c>
      <c r="Q302" s="8" t="s">
        <v>2226</v>
      </c>
      <c r="R302" t="s">
        <v>675</v>
      </c>
      <c r="S302" t="s">
        <v>675</v>
      </c>
      <c r="T302" t="s">
        <v>675</v>
      </c>
    </row>
    <row r="303" spans="1:20">
      <c r="A303" t="s">
        <v>2227</v>
      </c>
      <c r="B303" s="8" t="s">
        <v>2222</v>
      </c>
      <c r="C303" t="s">
        <v>663</v>
      </c>
      <c r="D303" t="s">
        <v>663</v>
      </c>
      <c r="E303" t="s">
        <v>665</v>
      </c>
      <c r="F303" t="s">
        <v>2228</v>
      </c>
      <c r="G303" t="s">
        <v>242</v>
      </c>
      <c r="H303" t="s">
        <v>242</v>
      </c>
      <c r="I303" t="s">
        <v>2143</v>
      </c>
      <c r="J303" t="s">
        <v>681</v>
      </c>
      <c r="K303" t="s">
        <v>675</v>
      </c>
      <c r="L303" t="s">
        <v>682</v>
      </c>
      <c r="M303" s="8" t="s">
        <v>675</v>
      </c>
      <c r="N303" t="s">
        <v>682</v>
      </c>
      <c r="O303" t="s">
        <v>701</v>
      </c>
      <c r="P303" t="s">
        <v>701</v>
      </c>
      <c r="Q303" s="8" t="s">
        <v>2229</v>
      </c>
      <c r="R303" t="s">
        <v>675</v>
      </c>
      <c r="S303" t="s">
        <v>675</v>
      </c>
      <c r="T303" t="s">
        <v>675</v>
      </c>
    </row>
    <row r="304" spans="1:20">
      <c r="A304" t="s">
        <v>2230</v>
      </c>
      <c r="B304" s="8" t="s">
        <v>2222</v>
      </c>
      <c r="C304" t="s">
        <v>663</v>
      </c>
      <c r="D304" t="s">
        <v>664</v>
      </c>
      <c r="E304" t="s">
        <v>665</v>
      </c>
      <c r="F304" t="s">
        <v>2067</v>
      </c>
      <c r="G304" t="s">
        <v>2068</v>
      </c>
      <c r="H304" t="s">
        <v>2068</v>
      </c>
      <c r="I304" t="s">
        <v>2231</v>
      </c>
      <c r="J304" t="s">
        <v>2064</v>
      </c>
      <c r="K304" t="s">
        <v>675</v>
      </c>
      <c r="L304" t="s">
        <v>682</v>
      </c>
      <c r="M304" s="8" t="s">
        <v>675</v>
      </c>
      <c r="N304" t="s">
        <v>682</v>
      </c>
      <c r="O304" t="s">
        <v>1283</v>
      </c>
      <c r="P304" t="s">
        <v>760</v>
      </c>
      <c r="Q304" s="8" t="s">
        <v>2232</v>
      </c>
      <c r="R304" t="s">
        <v>675</v>
      </c>
      <c r="S304" t="s">
        <v>675</v>
      </c>
      <c r="T304" t="s">
        <v>675</v>
      </c>
    </row>
    <row r="305" spans="1:20">
      <c r="A305" t="s">
        <v>2233</v>
      </c>
      <c r="B305" s="8" t="s">
        <v>2234</v>
      </c>
      <c r="C305" t="s">
        <v>663</v>
      </c>
      <c r="D305" t="s">
        <v>664</v>
      </c>
      <c r="E305" t="s">
        <v>704</v>
      </c>
      <c r="F305" t="s">
        <v>2235</v>
      </c>
      <c r="G305" t="s">
        <v>132</v>
      </c>
      <c r="H305" t="s">
        <v>675</v>
      </c>
      <c r="I305" t="s">
        <v>2097</v>
      </c>
      <c r="J305" t="s">
        <v>1377</v>
      </c>
      <c r="K305" t="s">
        <v>675</v>
      </c>
      <c r="L305" t="s">
        <v>682</v>
      </c>
      <c r="M305" s="8" t="s">
        <v>675</v>
      </c>
      <c r="N305" t="s">
        <v>682</v>
      </c>
      <c r="O305" t="s">
        <v>1676</v>
      </c>
      <c r="P305" t="s">
        <v>701</v>
      </c>
      <c r="Q305" s="8" t="s">
        <v>2236</v>
      </c>
      <c r="R305" t="s">
        <v>675</v>
      </c>
      <c r="S305" t="s">
        <v>675</v>
      </c>
      <c r="T305" t="s">
        <v>675</v>
      </c>
    </row>
    <row r="306" spans="1:20">
      <c r="A306" t="s">
        <v>2237</v>
      </c>
      <c r="B306" s="8" t="s">
        <v>2238</v>
      </c>
      <c r="C306" t="s">
        <v>663</v>
      </c>
      <c r="D306" t="s">
        <v>664</v>
      </c>
      <c r="E306" t="s">
        <v>763</v>
      </c>
      <c r="F306" t="s">
        <v>2239</v>
      </c>
      <c r="G306" t="s">
        <v>2240</v>
      </c>
      <c r="H306" t="s">
        <v>2240</v>
      </c>
      <c r="I306" t="s">
        <v>2241</v>
      </c>
      <c r="J306" t="s">
        <v>681</v>
      </c>
      <c r="K306" t="s">
        <v>675</v>
      </c>
      <c r="L306" t="s">
        <v>682</v>
      </c>
      <c r="M306" s="8" t="s">
        <v>675</v>
      </c>
      <c r="N306" t="s">
        <v>682</v>
      </c>
      <c r="O306" t="s">
        <v>769</v>
      </c>
      <c r="P306" t="s">
        <v>701</v>
      </c>
      <c r="Q306" s="8" t="s">
        <v>2242</v>
      </c>
      <c r="R306" t="s">
        <v>675</v>
      </c>
      <c r="S306" t="s">
        <v>675</v>
      </c>
      <c r="T306" t="s">
        <v>675</v>
      </c>
    </row>
    <row r="307" spans="1:20">
      <c r="A307" t="s">
        <v>2243</v>
      </c>
      <c r="B307" s="8" t="s">
        <v>2244</v>
      </c>
      <c r="C307" t="s">
        <v>663</v>
      </c>
      <c r="D307" t="s">
        <v>664</v>
      </c>
      <c r="E307" t="s">
        <v>665</v>
      </c>
      <c r="F307" t="s">
        <v>2245</v>
      </c>
      <c r="G307" t="s">
        <v>2246</v>
      </c>
      <c r="H307" t="s">
        <v>675</v>
      </c>
      <c r="I307" t="s">
        <v>435</v>
      </c>
      <c r="J307" t="s">
        <v>1927</v>
      </c>
      <c r="K307" t="s">
        <v>675</v>
      </c>
      <c r="L307" t="s">
        <v>682</v>
      </c>
      <c r="M307" s="8" t="s">
        <v>675</v>
      </c>
      <c r="N307" t="s">
        <v>682</v>
      </c>
      <c r="O307" t="s">
        <v>701</v>
      </c>
      <c r="P307" t="s">
        <v>675</v>
      </c>
      <c r="Q307" s="8" t="s">
        <v>2247</v>
      </c>
      <c r="R307" t="s">
        <v>675</v>
      </c>
      <c r="S307" t="s">
        <v>675</v>
      </c>
      <c r="T307" t="s">
        <v>675</v>
      </c>
    </row>
    <row r="308" spans="1:20">
      <c r="A308" t="s">
        <v>2248</v>
      </c>
      <c r="B308" s="8" t="s">
        <v>2244</v>
      </c>
      <c r="C308" t="s">
        <v>663</v>
      </c>
      <c r="D308" t="s">
        <v>664</v>
      </c>
      <c r="E308" t="s">
        <v>665</v>
      </c>
      <c r="F308" t="s">
        <v>1063</v>
      </c>
      <c r="G308" t="s">
        <v>1064</v>
      </c>
      <c r="H308" t="s">
        <v>675</v>
      </c>
      <c r="I308" t="s">
        <v>2249</v>
      </c>
      <c r="J308" t="s">
        <v>2130</v>
      </c>
      <c r="K308" t="s">
        <v>675</v>
      </c>
      <c r="L308" t="s">
        <v>682</v>
      </c>
      <c r="M308" s="8" t="s">
        <v>675</v>
      </c>
      <c r="N308" t="s">
        <v>682</v>
      </c>
      <c r="O308" t="s">
        <v>902</v>
      </c>
      <c r="P308" t="s">
        <v>902</v>
      </c>
      <c r="Q308" s="8" t="s">
        <v>2250</v>
      </c>
      <c r="R308" t="s">
        <v>675</v>
      </c>
      <c r="S308" t="s">
        <v>675</v>
      </c>
      <c r="T308" t="s">
        <v>675</v>
      </c>
    </row>
    <row r="309" spans="1:20">
      <c r="A309" t="s">
        <v>2251</v>
      </c>
      <c r="B309" s="8" t="s">
        <v>2244</v>
      </c>
      <c r="C309" t="s">
        <v>663</v>
      </c>
      <c r="D309" t="s">
        <v>664</v>
      </c>
      <c r="E309" t="s">
        <v>704</v>
      </c>
      <c r="F309" t="s">
        <v>1565</v>
      </c>
      <c r="G309" t="s">
        <v>1566</v>
      </c>
      <c r="H309" t="s">
        <v>675</v>
      </c>
      <c r="I309" t="s">
        <v>2252</v>
      </c>
      <c r="J309" t="s">
        <v>1927</v>
      </c>
      <c r="K309" t="s">
        <v>675</v>
      </c>
      <c r="L309" t="s">
        <v>682</v>
      </c>
      <c r="M309" s="8" t="s">
        <v>675</v>
      </c>
      <c r="N309" t="s">
        <v>682</v>
      </c>
      <c r="O309" t="s">
        <v>1676</v>
      </c>
      <c r="P309" t="s">
        <v>675</v>
      </c>
      <c r="Q309" s="8" t="s">
        <v>2253</v>
      </c>
      <c r="R309" t="s">
        <v>675</v>
      </c>
      <c r="S309" t="s">
        <v>675</v>
      </c>
      <c r="T309" t="s">
        <v>675</v>
      </c>
    </row>
    <row r="310" spans="1:20">
      <c r="A310" t="s">
        <v>2254</v>
      </c>
      <c r="B310" s="8" t="s">
        <v>2255</v>
      </c>
      <c r="C310" t="s">
        <v>663</v>
      </c>
      <c r="D310" t="s">
        <v>664</v>
      </c>
      <c r="E310" t="s">
        <v>704</v>
      </c>
      <c r="F310" t="s">
        <v>2256</v>
      </c>
      <c r="G310" t="s">
        <v>54</v>
      </c>
      <c r="H310" t="s">
        <v>675</v>
      </c>
      <c r="I310" t="s">
        <v>2257</v>
      </c>
      <c r="J310" t="s">
        <v>1927</v>
      </c>
      <c r="K310" t="s">
        <v>675</v>
      </c>
      <c r="L310" t="s">
        <v>682</v>
      </c>
      <c r="M310" s="8" t="s">
        <v>675</v>
      </c>
      <c r="N310" t="s">
        <v>682</v>
      </c>
      <c r="O310" t="s">
        <v>1676</v>
      </c>
      <c r="P310" t="s">
        <v>675</v>
      </c>
      <c r="Q310" s="8" t="s">
        <v>2258</v>
      </c>
      <c r="R310" t="s">
        <v>675</v>
      </c>
      <c r="S310" t="s">
        <v>675</v>
      </c>
      <c r="T310" t="s">
        <v>675</v>
      </c>
    </row>
    <row r="311" spans="1:20">
      <c r="A311" t="s">
        <v>2259</v>
      </c>
      <c r="B311" s="8" t="s">
        <v>2255</v>
      </c>
      <c r="C311" t="s">
        <v>663</v>
      </c>
      <c r="D311" t="s">
        <v>664</v>
      </c>
      <c r="E311" t="s">
        <v>665</v>
      </c>
      <c r="F311" t="s">
        <v>1369</v>
      </c>
      <c r="G311" t="s">
        <v>1370</v>
      </c>
      <c r="H311" t="s">
        <v>675</v>
      </c>
      <c r="I311" t="s">
        <v>2260</v>
      </c>
      <c r="J311" t="s">
        <v>2130</v>
      </c>
      <c r="K311" t="s">
        <v>675</v>
      </c>
      <c r="L311" t="s">
        <v>682</v>
      </c>
      <c r="M311" s="8" t="s">
        <v>675</v>
      </c>
      <c r="N311" t="s">
        <v>682</v>
      </c>
      <c r="O311" t="s">
        <v>1504</v>
      </c>
      <c r="P311" t="s">
        <v>1504</v>
      </c>
      <c r="Q311" s="8" t="s">
        <v>2261</v>
      </c>
      <c r="R311" t="s">
        <v>675</v>
      </c>
      <c r="S311" t="s">
        <v>675</v>
      </c>
      <c r="T311" t="s">
        <v>675</v>
      </c>
    </row>
    <row r="312" spans="1:20">
      <c r="A312" t="s">
        <v>2262</v>
      </c>
      <c r="B312" s="8" t="s">
        <v>2263</v>
      </c>
      <c r="C312" t="s">
        <v>663</v>
      </c>
      <c r="D312" t="s">
        <v>664</v>
      </c>
      <c r="E312" t="s">
        <v>665</v>
      </c>
      <c r="F312" t="s">
        <v>1877</v>
      </c>
      <c r="G312" t="s">
        <v>124</v>
      </c>
      <c r="H312" t="s">
        <v>675</v>
      </c>
      <c r="I312" t="s">
        <v>2264</v>
      </c>
      <c r="J312" t="s">
        <v>2265</v>
      </c>
      <c r="K312" t="s">
        <v>675</v>
      </c>
      <c r="L312" t="s">
        <v>682</v>
      </c>
      <c r="M312" s="8" t="s">
        <v>675</v>
      </c>
      <c r="N312" t="s">
        <v>682</v>
      </c>
      <c r="O312" t="s">
        <v>1504</v>
      </c>
      <c r="P312" t="s">
        <v>701</v>
      </c>
      <c r="Q312" s="8" t="s">
        <v>2266</v>
      </c>
      <c r="R312" t="s">
        <v>675</v>
      </c>
      <c r="S312" t="s">
        <v>675</v>
      </c>
      <c r="T312" t="s">
        <v>675</v>
      </c>
    </row>
    <row r="313" spans="1:20">
      <c r="A313" t="s">
        <v>2267</v>
      </c>
      <c r="B313" s="8" t="s">
        <v>2263</v>
      </c>
      <c r="C313" t="s">
        <v>663</v>
      </c>
      <c r="D313" t="s">
        <v>664</v>
      </c>
      <c r="E313" t="s">
        <v>665</v>
      </c>
      <c r="F313" t="s">
        <v>1030</v>
      </c>
      <c r="G313" t="s">
        <v>27</v>
      </c>
      <c r="H313" t="s">
        <v>675</v>
      </c>
      <c r="I313" t="s">
        <v>2268</v>
      </c>
      <c r="J313" t="s">
        <v>2269</v>
      </c>
      <c r="K313" t="s">
        <v>675</v>
      </c>
      <c r="L313" t="s">
        <v>682</v>
      </c>
      <c r="M313" s="8" t="s">
        <v>675</v>
      </c>
      <c r="N313" t="s">
        <v>682</v>
      </c>
      <c r="O313" t="s">
        <v>701</v>
      </c>
      <c r="P313" t="s">
        <v>675</v>
      </c>
      <c r="Q313" s="8" t="s">
        <v>2270</v>
      </c>
      <c r="R313" t="s">
        <v>675</v>
      </c>
      <c r="S313" t="s">
        <v>675</v>
      </c>
      <c r="T313" t="s">
        <v>675</v>
      </c>
    </row>
    <row r="314" spans="1:20">
      <c r="A314" t="s">
        <v>2271</v>
      </c>
      <c r="B314" s="8" t="s">
        <v>2272</v>
      </c>
      <c r="C314" t="s">
        <v>663</v>
      </c>
      <c r="D314" t="s">
        <v>663</v>
      </c>
      <c r="E314" t="s">
        <v>704</v>
      </c>
      <c r="F314" t="s">
        <v>2273</v>
      </c>
      <c r="G314" t="s">
        <v>2274</v>
      </c>
      <c r="H314" t="s">
        <v>675</v>
      </c>
      <c r="I314" t="s">
        <v>2275</v>
      </c>
      <c r="J314" t="s">
        <v>2276</v>
      </c>
      <c r="K314" t="s">
        <v>675</v>
      </c>
      <c r="L314" t="s">
        <v>682</v>
      </c>
      <c r="M314" s="8" t="s">
        <v>675</v>
      </c>
      <c r="N314" t="s">
        <v>682</v>
      </c>
      <c r="O314" t="s">
        <v>711</v>
      </c>
      <c r="P314" t="s">
        <v>760</v>
      </c>
      <c r="Q314" s="8" t="s">
        <v>2277</v>
      </c>
      <c r="R314" t="s">
        <v>675</v>
      </c>
      <c r="S314" t="s">
        <v>675</v>
      </c>
      <c r="T314" t="s">
        <v>675</v>
      </c>
    </row>
    <row r="315" spans="1:20">
      <c r="A315" t="s">
        <v>2278</v>
      </c>
      <c r="B315" s="8" t="s">
        <v>2279</v>
      </c>
      <c r="C315" t="s">
        <v>663</v>
      </c>
      <c r="D315" t="s">
        <v>663</v>
      </c>
      <c r="E315" t="s">
        <v>704</v>
      </c>
      <c r="F315" t="s">
        <v>2149</v>
      </c>
      <c r="G315" t="s">
        <v>2150</v>
      </c>
      <c r="H315" t="s">
        <v>2280</v>
      </c>
      <c r="I315" t="s">
        <v>2281</v>
      </c>
      <c r="J315" t="s">
        <v>2130</v>
      </c>
      <c r="K315" t="s">
        <v>675</v>
      </c>
      <c r="L315" t="s">
        <v>682</v>
      </c>
      <c r="M315" s="8" t="s">
        <v>675</v>
      </c>
      <c r="N315" t="s">
        <v>682</v>
      </c>
      <c r="O315" t="s">
        <v>711</v>
      </c>
      <c r="P315" t="s">
        <v>675</v>
      </c>
      <c r="Q315" s="8" t="s">
        <v>2282</v>
      </c>
      <c r="R315" t="s">
        <v>675</v>
      </c>
      <c r="S315" t="s">
        <v>675</v>
      </c>
      <c r="T315" t="s">
        <v>675</v>
      </c>
    </row>
    <row r="316" spans="1:20">
      <c r="A316" t="s">
        <v>2283</v>
      </c>
      <c r="B316" s="8" t="s">
        <v>2284</v>
      </c>
      <c r="C316" t="s">
        <v>663</v>
      </c>
      <c r="D316" t="s">
        <v>663</v>
      </c>
      <c r="E316" t="s">
        <v>665</v>
      </c>
      <c r="F316" t="s">
        <v>2285</v>
      </c>
      <c r="G316" t="s">
        <v>2286</v>
      </c>
      <c r="H316" t="s">
        <v>675</v>
      </c>
      <c r="I316" t="s">
        <v>2287</v>
      </c>
      <c r="J316" t="s">
        <v>2130</v>
      </c>
      <c r="K316" t="s">
        <v>675</v>
      </c>
      <c r="L316" t="s">
        <v>682</v>
      </c>
      <c r="M316" s="8" t="s">
        <v>675</v>
      </c>
      <c r="N316" t="s">
        <v>682</v>
      </c>
      <c r="O316" t="s">
        <v>701</v>
      </c>
      <c r="P316" t="s">
        <v>701</v>
      </c>
      <c r="Q316" s="8" t="s">
        <v>2288</v>
      </c>
      <c r="R316" t="s">
        <v>675</v>
      </c>
      <c r="S316" t="s">
        <v>675</v>
      </c>
      <c r="T316" t="s">
        <v>675</v>
      </c>
    </row>
    <row r="317" spans="1:20">
      <c r="A317" t="s">
        <v>2289</v>
      </c>
      <c r="B317" s="8" t="s">
        <v>2290</v>
      </c>
      <c r="C317" t="s">
        <v>663</v>
      </c>
      <c r="D317" t="s">
        <v>664</v>
      </c>
      <c r="E317" t="s">
        <v>665</v>
      </c>
      <c r="F317" t="s">
        <v>2291</v>
      </c>
      <c r="G317" t="s">
        <v>2292</v>
      </c>
      <c r="H317" t="s">
        <v>675</v>
      </c>
      <c r="I317" t="s">
        <v>2293</v>
      </c>
      <c r="J317" t="s">
        <v>1927</v>
      </c>
      <c r="K317" t="s">
        <v>675</v>
      </c>
      <c r="L317" t="s">
        <v>682</v>
      </c>
      <c r="M317" s="8" t="s">
        <v>675</v>
      </c>
      <c r="N317" t="s">
        <v>682</v>
      </c>
      <c r="O317" t="s">
        <v>902</v>
      </c>
      <c r="P317" t="s">
        <v>675</v>
      </c>
      <c r="Q317" s="8" t="s">
        <v>2294</v>
      </c>
      <c r="R317" t="s">
        <v>675</v>
      </c>
      <c r="S317" t="s">
        <v>675</v>
      </c>
      <c r="T317" t="s">
        <v>675</v>
      </c>
    </row>
    <row r="318" spans="1:20">
      <c r="A318" t="s">
        <v>2295</v>
      </c>
      <c r="B318" s="8" t="s">
        <v>2296</v>
      </c>
      <c r="C318" t="s">
        <v>663</v>
      </c>
      <c r="D318" t="s">
        <v>664</v>
      </c>
      <c r="E318" t="s">
        <v>665</v>
      </c>
      <c r="F318" t="s">
        <v>2030</v>
      </c>
      <c r="G318" t="s">
        <v>2031</v>
      </c>
      <c r="H318" t="s">
        <v>675</v>
      </c>
      <c r="I318" t="s">
        <v>2297</v>
      </c>
      <c r="J318" t="s">
        <v>1927</v>
      </c>
      <c r="K318" t="s">
        <v>675</v>
      </c>
      <c r="L318" t="s">
        <v>682</v>
      </c>
      <c r="M318" s="8" t="s">
        <v>675</v>
      </c>
      <c r="N318" t="s">
        <v>682</v>
      </c>
      <c r="O318" t="s">
        <v>1504</v>
      </c>
      <c r="P318" t="s">
        <v>675</v>
      </c>
      <c r="Q318" s="8" t="s">
        <v>2298</v>
      </c>
      <c r="R318" t="s">
        <v>675</v>
      </c>
      <c r="S318" t="s">
        <v>675</v>
      </c>
      <c r="T318" t="s">
        <v>675</v>
      </c>
    </row>
    <row r="319" spans="1:20">
      <c r="A319" t="s">
        <v>2299</v>
      </c>
      <c r="B319" s="8" t="s">
        <v>2296</v>
      </c>
      <c r="C319" t="s">
        <v>663</v>
      </c>
      <c r="D319" t="s">
        <v>663</v>
      </c>
      <c r="E319" t="s">
        <v>704</v>
      </c>
      <c r="F319" t="s">
        <v>2300</v>
      </c>
      <c r="G319" t="s">
        <v>2301</v>
      </c>
      <c r="H319" t="s">
        <v>675</v>
      </c>
      <c r="I319" t="s">
        <v>2302</v>
      </c>
      <c r="J319" t="s">
        <v>2130</v>
      </c>
      <c r="K319" t="s">
        <v>675</v>
      </c>
      <c r="L319" t="s">
        <v>682</v>
      </c>
      <c r="M319" s="8" t="s">
        <v>675</v>
      </c>
      <c r="N319" t="s">
        <v>682</v>
      </c>
      <c r="O319" t="s">
        <v>711</v>
      </c>
      <c r="P319" t="s">
        <v>760</v>
      </c>
      <c r="Q319" s="8" t="s">
        <v>2303</v>
      </c>
      <c r="R319" t="s">
        <v>675</v>
      </c>
      <c r="S319" t="s">
        <v>675</v>
      </c>
      <c r="T319" t="s">
        <v>675</v>
      </c>
    </row>
    <row r="320" spans="1:20">
      <c r="A320" t="s">
        <v>2304</v>
      </c>
      <c r="B320" s="8" t="s">
        <v>2296</v>
      </c>
      <c r="C320" t="s">
        <v>663</v>
      </c>
      <c r="D320" t="s">
        <v>663</v>
      </c>
      <c r="E320" t="s">
        <v>704</v>
      </c>
      <c r="F320" t="s">
        <v>1175</v>
      </c>
      <c r="G320" t="s">
        <v>1176</v>
      </c>
      <c r="H320" t="s">
        <v>1177</v>
      </c>
      <c r="I320" t="s">
        <v>2305</v>
      </c>
      <c r="J320" t="s">
        <v>2130</v>
      </c>
      <c r="K320" t="s">
        <v>675</v>
      </c>
      <c r="L320" t="s">
        <v>682</v>
      </c>
      <c r="M320" s="8" t="s">
        <v>675</v>
      </c>
      <c r="N320" t="s">
        <v>682</v>
      </c>
      <c r="O320" t="s">
        <v>711</v>
      </c>
      <c r="P320" t="s">
        <v>675</v>
      </c>
      <c r="Q320" s="8" t="s">
        <v>2306</v>
      </c>
      <c r="R320" t="s">
        <v>675</v>
      </c>
      <c r="S320" t="s">
        <v>675</v>
      </c>
      <c r="T320" t="s">
        <v>675</v>
      </c>
    </row>
    <row r="321" spans="1:20">
      <c r="A321" t="s">
        <v>2307</v>
      </c>
      <c r="B321" s="8" t="s">
        <v>2296</v>
      </c>
      <c r="C321" t="s">
        <v>663</v>
      </c>
      <c r="D321" t="s">
        <v>663</v>
      </c>
      <c r="E321" t="s">
        <v>665</v>
      </c>
      <c r="F321" t="s">
        <v>1030</v>
      </c>
      <c r="G321" t="s">
        <v>27</v>
      </c>
      <c r="H321" t="s">
        <v>675</v>
      </c>
      <c r="I321" t="s">
        <v>2308</v>
      </c>
      <c r="J321" t="s">
        <v>2130</v>
      </c>
      <c r="K321" t="s">
        <v>675</v>
      </c>
      <c r="L321" t="s">
        <v>682</v>
      </c>
      <c r="M321" s="8" t="s">
        <v>675</v>
      </c>
      <c r="N321" t="s">
        <v>682</v>
      </c>
      <c r="O321" t="s">
        <v>701</v>
      </c>
      <c r="P321" t="s">
        <v>701</v>
      </c>
      <c r="Q321" s="8" t="s">
        <v>2309</v>
      </c>
      <c r="R321" t="s">
        <v>675</v>
      </c>
      <c r="S321" t="s">
        <v>675</v>
      </c>
      <c r="T321" t="s">
        <v>675</v>
      </c>
    </row>
    <row r="322" spans="1:20">
      <c r="A322" t="s">
        <v>2310</v>
      </c>
      <c r="B322" s="8" t="s">
        <v>2296</v>
      </c>
      <c r="C322" t="s">
        <v>663</v>
      </c>
      <c r="D322" t="s">
        <v>663</v>
      </c>
      <c r="E322" t="s">
        <v>665</v>
      </c>
      <c r="F322" t="s">
        <v>2311</v>
      </c>
      <c r="G322" t="s">
        <v>18</v>
      </c>
      <c r="H322" t="s">
        <v>675</v>
      </c>
      <c r="I322" t="s">
        <v>2308</v>
      </c>
      <c r="J322" t="s">
        <v>2130</v>
      </c>
      <c r="K322" t="s">
        <v>675</v>
      </c>
      <c r="L322" t="s">
        <v>682</v>
      </c>
      <c r="M322" s="8" t="s">
        <v>675</v>
      </c>
      <c r="N322" t="s">
        <v>682</v>
      </c>
      <c r="O322" t="s">
        <v>701</v>
      </c>
      <c r="P322" t="s">
        <v>675</v>
      </c>
      <c r="Q322" s="8" t="s">
        <v>2312</v>
      </c>
      <c r="R322" t="s">
        <v>675</v>
      </c>
      <c r="S322" t="s">
        <v>675</v>
      </c>
      <c r="T322" t="s">
        <v>675</v>
      </c>
    </row>
    <row r="323" spans="1:20">
      <c r="A323" t="s">
        <v>2313</v>
      </c>
      <c r="B323" s="8" t="s">
        <v>2296</v>
      </c>
      <c r="C323" t="s">
        <v>663</v>
      </c>
      <c r="D323" t="s">
        <v>663</v>
      </c>
      <c r="E323" t="s">
        <v>665</v>
      </c>
      <c r="F323" t="s">
        <v>815</v>
      </c>
      <c r="G323" t="s">
        <v>11</v>
      </c>
      <c r="H323" t="s">
        <v>675</v>
      </c>
      <c r="I323" t="s">
        <v>2308</v>
      </c>
      <c r="J323" t="s">
        <v>2130</v>
      </c>
      <c r="K323" t="s">
        <v>675</v>
      </c>
      <c r="L323" t="s">
        <v>682</v>
      </c>
      <c r="M323" s="8" t="s">
        <v>675</v>
      </c>
      <c r="N323" t="s">
        <v>682</v>
      </c>
      <c r="O323" t="s">
        <v>701</v>
      </c>
      <c r="P323" t="s">
        <v>675</v>
      </c>
      <c r="Q323" s="8" t="s">
        <v>2314</v>
      </c>
      <c r="R323" t="s">
        <v>675</v>
      </c>
      <c r="S323" t="s">
        <v>675</v>
      </c>
      <c r="T323" t="s">
        <v>675</v>
      </c>
    </row>
    <row r="324" spans="1:20">
      <c r="A324" t="s">
        <v>2315</v>
      </c>
      <c r="B324" s="8" t="s">
        <v>2296</v>
      </c>
      <c r="C324" t="s">
        <v>663</v>
      </c>
      <c r="D324" t="s">
        <v>663</v>
      </c>
      <c r="E324" t="s">
        <v>665</v>
      </c>
      <c r="F324" t="s">
        <v>1286</v>
      </c>
      <c r="G324" t="s">
        <v>47</v>
      </c>
      <c r="H324" t="s">
        <v>675</v>
      </c>
      <c r="I324" t="s">
        <v>2308</v>
      </c>
      <c r="J324" t="s">
        <v>2130</v>
      </c>
      <c r="K324" t="s">
        <v>675</v>
      </c>
      <c r="L324" t="s">
        <v>682</v>
      </c>
      <c r="M324" s="8" t="s">
        <v>675</v>
      </c>
      <c r="N324" t="s">
        <v>682</v>
      </c>
      <c r="O324" t="s">
        <v>701</v>
      </c>
      <c r="P324" t="s">
        <v>675</v>
      </c>
      <c r="Q324" s="8" t="s">
        <v>2316</v>
      </c>
      <c r="R324" t="s">
        <v>675</v>
      </c>
      <c r="S324" t="s">
        <v>675</v>
      </c>
      <c r="T324" t="s">
        <v>675</v>
      </c>
    </row>
    <row r="325" spans="1:20">
      <c r="A325" t="s">
        <v>2317</v>
      </c>
      <c r="B325" s="8" t="s">
        <v>2296</v>
      </c>
      <c r="C325" t="s">
        <v>663</v>
      </c>
      <c r="D325" t="s">
        <v>663</v>
      </c>
      <c r="E325" t="s">
        <v>665</v>
      </c>
      <c r="F325" t="s">
        <v>800</v>
      </c>
      <c r="G325" t="s">
        <v>61</v>
      </c>
      <c r="H325" t="s">
        <v>675</v>
      </c>
      <c r="I325" t="s">
        <v>2308</v>
      </c>
      <c r="J325" t="s">
        <v>2130</v>
      </c>
      <c r="K325" t="s">
        <v>675</v>
      </c>
      <c r="L325" t="s">
        <v>682</v>
      </c>
      <c r="M325" s="8" t="s">
        <v>675</v>
      </c>
      <c r="N325" t="s">
        <v>682</v>
      </c>
      <c r="O325" t="s">
        <v>701</v>
      </c>
      <c r="P325" t="s">
        <v>675</v>
      </c>
      <c r="Q325" s="8" t="s">
        <v>2318</v>
      </c>
      <c r="R325" t="s">
        <v>675</v>
      </c>
      <c r="S325" t="s">
        <v>675</v>
      </c>
      <c r="T325" t="s">
        <v>675</v>
      </c>
    </row>
    <row r="326" spans="1:20">
      <c r="A326" t="s">
        <v>2319</v>
      </c>
      <c r="B326" s="8" t="s">
        <v>2296</v>
      </c>
      <c r="C326" t="s">
        <v>663</v>
      </c>
      <c r="D326" t="s">
        <v>663</v>
      </c>
      <c r="E326" t="s">
        <v>665</v>
      </c>
      <c r="F326" t="s">
        <v>1086</v>
      </c>
      <c r="G326" t="s">
        <v>56</v>
      </c>
      <c r="H326" t="s">
        <v>675</v>
      </c>
      <c r="I326" t="s">
        <v>2308</v>
      </c>
      <c r="J326" t="s">
        <v>2130</v>
      </c>
      <c r="K326" t="s">
        <v>675</v>
      </c>
      <c r="L326" t="s">
        <v>682</v>
      </c>
      <c r="M326" s="8" t="s">
        <v>675</v>
      </c>
      <c r="N326" t="s">
        <v>682</v>
      </c>
      <c r="O326" t="s">
        <v>701</v>
      </c>
      <c r="P326" t="s">
        <v>675</v>
      </c>
      <c r="Q326" s="8" t="s">
        <v>2320</v>
      </c>
      <c r="R326" t="s">
        <v>675</v>
      </c>
      <c r="S326" t="s">
        <v>675</v>
      </c>
      <c r="T326" t="s">
        <v>675</v>
      </c>
    </row>
    <row r="327" spans="1:20">
      <c r="A327" t="s">
        <v>2321</v>
      </c>
      <c r="B327" s="8" t="s">
        <v>2296</v>
      </c>
      <c r="C327" t="s">
        <v>663</v>
      </c>
      <c r="D327" t="s">
        <v>663</v>
      </c>
      <c r="E327" t="s">
        <v>665</v>
      </c>
      <c r="F327" t="s">
        <v>2256</v>
      </c>
      <c r="G327" t="s">
        <v>54</v>
      </c>
      <c r="H327" t="s">
        <v>675</v>
      </c>
      <c r="I327" t="s">
        <v>2308</v>
      </c>
      <c r="J327" t="s">
        <v>2130</v>
      </c>
      <c r="K327" t="s">
        <v>675</v>
      </c>
      <c r="L327" t="s">
        <v>682</v>
      </c>
      <c r="M327" s="8" t="s">
        <v>675</v>
      </c>
      <c r="N327" t="s">
        <v>682</v>
      </c>
      <c r="O327" t="s">
        <v>701</v>
      </c>
      <c r="P327" t="s">
        <v>701</v>
      </c>
      <c r="Q327" s="8" t="s">
        <v>2322</v>
      </c>
      <c r="R327" t="s">
        <v>675</v>
      </c>
      <c r="S327" t="s">
        <v>675</v>
      </c>
      <c r="T327" t="s">
        <v>675</v>
      </c>
    </row>
    <row r="328" spans="1:20">
      <c r="A328" t="s">
        <v>2323</v>
      </c>
      <c r="B328" s="8" t="s">
        <v>2324</v>
      </c>
      <c r="C328" t="s">
        <v>663</v>
      </c>
      <c r="D328" t="s">
        <v>664</v>
      </c>
      <c r="E328" t="s">
        <v>704</v>
      </c>
      <c r="F328" t="s">
        <v>2325</v>
      </c>
      <c r="G328" t="s">
        <v>2326</v>
      </c>
      <c r="H328" t="s">
        <v>675</v>
      </c>
      <c r="I328" t="s">
        <v>544</v>
      </c>
      <c r="J328" t="s">
        <v>1927</v>
      </c>
      <c r="K328" t="s">
        <v>675</v>
      </c>
      <c r="L328" t="s">
        <v>682</v>
      </c>
      <c r="M328" s="8" t="s">
        <v>675</v>
      </c>
      <c r="N328" t="s">
        <v>682</v>
      </c>
      <c r="O328" t="s">
        <v>1676</v>
      </c>
      <c r="P328" t="s">
        <v>675</v>
      </c>
      <c r="Q328" s="8" t="s">
        <v>2327</v>
      </c>
      <c r="R328" t="s">
        <v>675</v>
      </c>
      <c r="S328" t="s">
        <v>675</v>
      </c>
      <c r="T328" t="s">
        <v>675</v>
      </c>
    </row>
    <row r="329" spans="1:20">
      <c r="A329" t="s">
        <v>2328</v>
      </c>
      <c r="B329" s="8" t="s">
        <v>2324</v>
      </c>
      <c r="C329" t="s">
        <v>663</v>
      </c>
      <c r="D329" t="s">
        <v>664</v>
      </c>
      <c r="E329" t="s">
        <v>704</v>
      </c>
      <c r="F329" t="s">
        <v>1030</v>
      </c>
      <c r="G329" t="s">
        <v>27</v>
      </c>
      <c r="H329" t="s">
        <v>675</v>
      </c>
      <c r="I329" t="s">
        <v>2329</v>
      </c>
      <c r="J329" t="s">
        <v>1927</v>
      </c>
      <c r="K329" t="s">
        <v>675</v>
      </c>
      <c r="L329" t="s">
        <v>682</v>
      </c>
      <c r="M329" s="8" t="s">
        <v>675</v>
      </c>
      <c r="N329" t="s">
        <v>682</v>
      </c>
      <c r="O329" t="s">
        <v>1676</v>
      </c>
      <c r="P329" t="s">
        <v>675</v>
      </c>
      <c r="Q329" s="8" t="s">
        <v>2330</v>
      </c>
      <c r="R329" t="s">
        <v>675</v>
      </c>
      <c r="S329" t="s">
        <v>675</v>
      </c>
      <c r="T329" t="s">
        <v>675</v>
      </c>
    </row>
    <row r="330" spans="1:20">
      <c r="A330" t="s">
        <v>2331</v>
      </c>
      <c r="B330" s="8" t="s">
        <v>2324</v>
      </c>
      <c r="C330" t="s">
        <v>663</v>
      </c>
      <c r="D330" t="s">
        <v>663</v>
      </c>
      <c r="E330" t="s">
        <v>665</v>
      </c>
      <c r="F330" t="s">
        <v>2332</v>
      </c>
      <c r="G330" t="s">
        <v>15</v>
      </c>
      <c r="H330" t="s">
        <v>675</v>
      </c>
      <c r="I330" t="s">
        <v>2333</v>
      </c>
      <c r="J330" t="s">
        <v>2130</v>
      </c>
      <c r="K330" t="s">
        <v>675</v>
      </c>
      <c r="L330" t="s">
        <v>682</v>
      </c>
      <c r="M330" s="8" t="s">
        <v>675</v>
      </c>
      <c r="N330" t="s">
        <v>682</v>
      </c>
      <c r="O330" t="s">
        <v>683</v>
      </c>
      <c r="P330" t="s">
        <v>902</v>
      </c>
      <c r="Q330" s="8" t="s">
        <v>2334</v>
      </c>
      <c r="R330" t="s">
        <v>675</v>
      </c>
      <c r="S330" t="s">
        <v>675</v>
      </c>
      <c r="T330" t="s">
        <v>675</v>
      </c>
    </row>
    <row r="331" spans="1:20">
      <c r="A331" t="s">
        <v>2335</v>
      </c>
      <c r="B331" s="8" t="s">
        <v>2336</v>
      </c>
      <c r="C331" t="s">
        <v>663</v>
      </c>
      <c r="D331" t="s">
        <v>663</v>
      </c>
      <c r="E331" t="s">
        <v>704</v>
      </c>
      <c r="F331" t="s">
        <v>2337</v>
      </c>
      <c r="G331" t="s">
        <v>2338</v>
      </c>
      <c r="H331" t="s">
        <v>675</v>
      </c>
      <c r="I331" t="s">
        <v>2339</v>
      </c>
      <c r="J331" t="s">
        <v>2130</v>
      </c>
      <c r="K331" t="s">
        <v>675</v>
      </c>
      <c r="L331" t="s">
        <v>682</v>
      </c>
      <c r="M331" s="8" t="s">
        <v>675</v>
      </c>
      <c r="N331" t="s">
        <v>682</v>
      </c>
      <c r="O331" t="s">
        <v>825</v>
      </c>
      <c r="P331" t="s">
        <v>825</v>
      </c>
      <c r="Q331" s="8" t="s">
        <v>2340</v>
      </c>
      <c r="R331" t="s">
        <v>675</v>
      </c>
      <c r="S331" t="s">
        <v>675</v>
      </c>
      <c r="T331" t="s">
        <v>675</v>
      </c>
    </row>
    <row r="332" spans="1:20">
      <c r="A332" t="s">
        <v>2341</v>
      </c>
      <c r="B332" s="8" t="s">
        <v>2336</v>
      </c>
      <c r="C332" t="s">
        <v>663</v>
      </c>
      <c r="D332" t="s">
        <v>664</v>
      </c>
      <c r="E332" t="s">
        <v>763</v>
      </c>
      <c r="F332" t="s">
        <v>2342</v>
      </c>
      <c r="G332" t="s">
        <v>2343</v>
      </c>
      <c r="H332" t="s">
        <v>675</v>
      </c>
      <c r="I332" t="s">
        <v>2344</v>
      </c>
      <c r="J332" t="s">
        <v>2345</v>
      </c>
      <c r="K332" t="s">
        <v>675</v>
      </c>
      <c r="L332" t="s">
        <v>682</v>
      </c>
      <c r="M332" s="8" t="s">
        <v>675</v>
      </c>
      <c r="N332" t="s">
        <v>682</v>
      </c>
      <c r="O332" t="s">
        <v>769</v>
      </c>
      <c r="P332" t="s">
        <v>769</v>
      </c>
      <c r="Q332" s="8" t="s">
        <v>2346</v>
      </c>
      <c r="R332" t="s">
        <v>675</v>
      </c>
      <c r="S332" t="s">
        <v>675</v>
      </c>
      <c r="T332" t="s">
        <v>675</v>
      </c>
    </row>
    <row r="333" spans="1:20">
      <c r="A333" t="s">
        <v>2347</v>
      </c>
      <c r="B333" s="8" t="s">
        <v>2348</v>
      </c>
      <c r="C333" t="s">
        <v>663</v>
      </c>
      <c r="D333" t="s">
        <v>664</v>
      </c>
      <c r="E333" t="s">
        <v>665</v>
      </c>
      <c r="F333" t="s">
        <v>2349</v>
      </c>
      <c r="G333" t="s">
        <v>2350</v>
      </c>
      <c r="H333" t="s">
        <v>675</v>
      </c>
      <c r="I333" t="s">
        <v>435</v>
      </c>
      <c r="J333" t="s">
        <v>1927</v>
      </c>
      <c r="K333" t="s">
        <v>675</v>
      </c>
      <c r="L333" t="s">
        <v>682</v>
      </c>
      <c r="M333" s="8" t="s">
        <v>675</v>
      </c>
      <c r="N333" t="s">
        <v>682</v>
      </c>
      <c r="O333" t="s">
        <v>701</v>
      </c>
      <c r="P333" t="s">
        <v>675</v>
      </c>
      <c r="Q333" s="8" t="s">
        <v>2351</v>
      </c>
      <c r="R333" t="s">
        <v>675</v>
      </c>
      <c r="S333" t="s">
        <v>675</v>
      </c>
      <c r="T333" t="s">
        <v>675</v>
      </c>
    </row>
    <row r="334" spans="1:20">
      <c r="A334" t="s">
        <v>2352</v>
      </c>
      <c r="B334" s="8" t="s">
        <v>2353</v>
      </c>
      <c r="C334" t="s">
        <v>663</v>
      </c>
      <c r="D334" t="s">
        <v>664</v>
      </c>
      <c r="E334" t="s">
        <v>763</v>
      </c>
      <c r="F334" t="s">
        <v>2354</v>
      </c>
      <c r="G334" t="s">
        <v>2355</v>
      </c>
      <c r="H334" t="s">
        <v>675</v>
      </c>
      <c r="I334" t="s">
        <v>2356</v>
      </c>
      <c r="J334" t="s">
        <v>2130</v>
      </c>
      <c r="K334" t="s">
        <v>675</v>
      </c>
      <c r="L334" t="s">
        <v>682</v>
      </c>
      <c r="M334" s="8" t="s">
        <v>675</v>
      </c>
      <c r="N334" t="s">
        <v>682</v>
      </c>
      <c r="O334" t="s">
        <v>769</v>
      </c>
      <c r="P334" t="s">
        <v>701</v>
      </c>
      <c r="Q334" s="8" t="s">
        <v>2357</v>
      </c>
      <c r="R334" t="s">
        <v>675</v>
      </c>
      <c r="S334" t="s">
        <v>675</v>
      </c>
      <c r="T334" t="s">
        <v>675</v>
      </c>
    </row>
    <row r="335" spans="1:20">
      <c r="A335" t="s">
        <v>2358</v>
      </c>
      <c r="B335" s="8" t="s">
        <v>2353</v>
      </c>
      <c r="C335" t="s">
        <v>663</v>
      </c>
      <c r="D335" t="s">
        <v>664</v>
      </c>
      <c r="E335" t="s">
        <v>763</v>
      </c>
      <c r="F335" t="s">
        <v>1030</v>
      </c>
      <c r="G335" t="s">
        <v>27</v>
      </c>
      <c r="H335" t="s">
        <v>675</v>
      </c>
      <c r="I335" t="s">
        <v>2359</v>
      </c>
      <c r="J335" t="s">
        <v>1927</v>
      </c>
      <c r="K335" t="s">
        <v>675</v>
      </c>
      <c r="L335" t="s">
        <v>682</v>
      </c>
      <c r="M335" s="8" t="s">
        <v>675</v>
      </c>
      <c r="N335" t="s">
        <v>682</v>
      </c>
      <c r="O335" t="s">
        <v>769</v>
      </c>
      <c r="P335" t="s">
        <v>769</v>
      </c>
      <c r="Q335" s="8" t="s">
        <v>2360</v>
      </c>
      <c r="R335" t="s">
        <v>675</v>
      </c>
      <c r="S335" t="s">
        <v>675</v>
      </c>
      <c r="T335" t="s">
        <v>675</v>
      </c>
    </row>
    <row r="336" spans="1:20">
      <c r="A336" t="s">
        <v>2361</v>
      </c>
      <c r="B336" s="8" t="s">
        <v>2353</v>
      </c>
      <c r="C336" t="s">
        <v>663</v>
      </c>
      <c r="D336" t="s">
        <v>664</v>
      </c>
      <c r="E336" t="s">
        <v>763</v>
      </c>
      <c r="F336" t="s">
        <v>2362</v>
      </c>
      <c r="G336" t="s">
        <v>2363</v>
      </c>
      <c r="H336" t="s">
        <v>675</v>
      </c>
      <c r="I336" t="s">
        <v>2364</v>
      </c>
      <c r="J336" t="s">
        <v>1927</v>
      </c>
      <c r="K336" t="s">
        <v>675</v>
      </c>
      <c r="L336" t="s">
        <v>682</v>
      </c>
      <c r="M336" s="8" t="s">
        <v>675</v>
      </c>
      <c r="N336" t="s">
        <v>682</v>
      </c>
      <c r="O336" t="s">
        <v>769</v>
      </c>
      <c r="P336" t="s">
        <v>675</v>
      </c>
      <c r="Q336" s="8" t="s">
        <v>2365</v>
      </c>
      <c r="R336" t="s">
        <v>675</v>
      </c>
      <c r="S336" t="s">
        <v>675</v>
      </c>
      <c r="T336" t="s">
        <v>675</v>
      </c>
    </row>
    <row r="337" spans="1:20">
      <c r="A337" t="s">
        <v>2366</v>
      </c>
      <c r="B337" s="8" t="s">
        <v>2353</v>
      </c>
      <c r="C337" t="s">
        <v>663</v>
      </c>
      <c r="D337" t="s">
        <v>664</v>
      </c>
      <c r="E337" t="s">
        <v>665</v>
      </c>
      <c r="F337" t="s">
        <v>2367</v>
      </c>
      <c r="G337" t="s">
        <v>2368</v>
      </c>
      <c r="H337" t="s">
        <v>675</v>
      </c>
      <c r="I337" t="s">
        <v>2369</v>
      </c>
      <c r="J337" t="s">
        <v>1927</v>
      </c>
      <c r="K337" t="s">
        <v>675</v>
      </c>
      <c r="L337" t="s">
        <v>682</v>
      </c>
      <c r="M337" s="8" t="s">
        <v>675</v>
      </c>
      <c r="N337" t="s">
        <v>682</v>
      </c>
      <c r="O337" t="s">
        <v>902</v>
      </c>
      <c r="P337" t="s">
        <v>675</v>
      </c>
      <c r="Q337" s="8" t="s">
        <v>2370</v>
      </c>
      <c r="R337" t="s">
        <v>675</v>
      </c>
      <c r="S337" t="s">
        <v>675</v>
      </c>
      <c r="T337" t="s">
        <v>675</v>
      </c>
    </row>
    <row r="338" spans="1:20">
      <c r="A338" t="s">
        <v>2371</v>
      </c>
      <c r="B338" s="8" t="s">
        <v>2372</v>
      </c>
      <c r="C338" t="s">
        <v>663</v>
      </c>
      <c r="D338" t="s">
        <v>664</v>
      </c>
      <c r="E338" t="s">
        <v>665</v>
      </c>
      <c r="F338" t="s">
        <v>800</v>
      </c>
      <c r="G338" t="s">
        <v>61</v>
      </c>
      <c r="H338" t="s">
        <v>675</v>
      </c>
      <c r="I338" t="s">
        <v>2373</v>
      </c>
      <c r="J338" t="s">
        <v>2130</v>
      </c>
      <c r="K338" t="s">
        <v>675</v>
      </c>
      <c r="L338" t="s">
        <v>682</v>
      </c>
      <c r="M338" s="8" t="s">
        <v>675</v>
      </c>
      <c r="N338" t="s">
        <v>682</v>
      </c>
      <c r="O338" t="s">
        <v>701</v>
      </c>
      <c r="P338" t="s">
        <v>675</v>
      </c>
      <c r="Q338" s="8" t="s">
        <v>2374</v>
      </c>
      <c r="R338" t="s">
        <v>675</v>
      </c>
      <c r="S338" t="s">
        <v>675</v>
      </c>
      <c r="T338" t="s">
        <v>675</v>
      </c>
    </row>
    <row r="339" spans="1:20">
      <c r="A339" t="s">
        <v>2375</v>
      </c>
      <c r="B339" s="8" t="s">
        <v>2372</v>
      </c>
      <c r="C339" t="s">
        <v>663</v>
      </c>
      <c r="D339" t="s">
        <v>664</v>
      </c>
      <c r="E339" t="s">
        <v>665</v>
      </c>
      <c r="F339" t="s">
        <v>2376</v>
      </c>
      <c r="G339" t="s">
        <v>2377</v>
      </c>
      <c r="H339" t="s">
        <v>675</v>
      </c>
      <c r="I339" t="s">
        <v>2378</v>
      </c>
      <c r="J339" t="s">
        <v>2130</v>
      </c>
      <c r="K339" t="s">
        <v>675</v>
      </c>
      <c r="L339" t="s">
        <v>682</v>
      </c>
      <c r="M339" s="8" t="s">
        <v>675</v>
      </c>
      <c r="N339" t="s">
        <v>682</v>
      </c>
      <c r="O339" t="s">
        <v>701</v>
      </c>
      <c r="P339" t="s">
        <v>701</v>
      </c>
      <c r="Q339" s="8" t="s">
        <v>2379</v>
      </c>
      <c r="R339" t="s">
        <v>675</v>
      </c>
      <c r="S339" t="s">
        <v>675</v>
      </c>
      <c r="T339" t="s">
        <v>675</v>
      </c>
    </row>
    <row r="340" spans="1:20">
      <c r="A340" t="s">
        <v>2380</v>
      </c>
      <c r="B340" s="8" t="s">
        <v>2381</v>
      </c>
      <c r="C340" t="s">
        <v>663</v>
      </c>
      <c r="D340" t="s">
        <v>664</v>
      </c>
      <c r="E340" t="s">
        <v>704</v>
      </c>
      <c r="F340" t="s">
        <v>2202</v>
      </c>
      <c r="G340" t="s">
        <v>99</v>
      </c>
      <c r="H340" t="s">
        <v>675</v>
      </c>
      <c r="I340" t="s">
        <v>2097</v>
      </c>
      <c r="J340" t="s">
        <v>1927</v>
      </c>
      <c r="K340" t="s">
        <v>675</v>
      </c>
      <c r="L340" t="s">
        <v>682</v>
      </c>
      <c r="M340" s="8" t="s">
        <v>675</v>
      </c>
      <c r="N340" t="s">
        <v>682</v>
      </c>
      <c r="O340" t="s">
        <v>1676</v>
      </c>
      <c r="P340" t="s">
        <v>675</v>
      </c>
      <c r="Q340" s="8" t="s">
        <v>2382</v>
      </c>
      <c r="R340" t="s">
        <v>675</v>
      </c>
      <c r="S340" t="s">
        <v>675</v>
      </c>
      <c r="T340" t="s">
        <v>675</v>
      </c>
    </row>
    <row r="341" spans="1:20">
      <c r="A341" t="s">
        <v>2383</v>
      </c>
      <c r="B341" s="8" t="s">
        <v>2384</v>
      </c>
      <c r="C341" t="s">
        <v>663</v>
      </c>
      <c r="D341" t="s">
        <v>663</v>
      </c>
      <c r="E341" t="s">
        <v>665</v>
      </c>
      <c r="F341" t="s">
        <v>782</v>
      </c>
      <c r="G341" t="s">
        <v>12</v>
      </c>
      <c r="H341" t="s">
        <v>675</v>
      </c>
      <c r="I341" t="s">
        <v>2385</v>
      </c>
      <c r="J341" t="s">
        <v>1927</v>
      </c>
      <c r="K341" t="s">
        <v>675</v>
      </c>
      <c r="L341" t="s">
        <v>682</v>
      </c>
      <c r="M341" s="8" t="s">
        <v>675</v>
      </c>
      <c r="N341" t="s">
        <v>682</v>
      </c>
      <c r="O341" t="s">
        <v>779</v>
      </c>
      <c r="P341" t="s">
        <v>701</v>
      </c>
      <c r="Q341" s="8" t="s">
        <v>2386</v>
      </c>
      <c r="R341" t="s">
        <v>675</v>
      </c>
      <c r="S341" t="s">
        <v>675</v>
      </c>
      <c r="T341" t="s">
        <v>675</v>
      </c>
    </row>
    <row r="342" spans="1:20">
      <c r="A342" t="s">
        <v>2387</v>
      </c>
      <c r="B342" s="8" t="s">
        <v>2384</v>
      </c>
      <c r="C342" t="s">
        <v>663</v>
      </c>
      <c r="D342" t="s">
        <v>663</v>
      </c>
      <c r="E342" t="s">
        <v>665</v>
      </c>
      <c r="F342" t="s">
        <v>787</v>
      </c>
      <c r="G342" t="s">
        <v>788</v>
      </c>
      <c r="H342" t="s">
        <v>788</v>
      </c>
      <c r="I342" t="s">
        <v>2388</v>
      </c>
      <c r="J342" t="s">
        <v>1927</v>
      </c>
      <c r="K342" t="s">
        <v>675</v>
      </c>
      <c r="L342" t="s">
        <v>682</v>
      </c>
      <c r="M342" s="8" t="s">
        <v>675</v>
      </c>
      <c r="N342" t="s">
        <v>682</v>
      </c>
      <c r="O342" t="s">
        <v>779</v>
      </c>
      <c r="P342" t="s">
        <v>701</v>
      </c>
      <c r="Q342" s="8" t="s">
        <v>2389</v>
      </c>
      <c r="R342" t="s">
        <v>675</v>
      </c>
      <c r="S342" t="s">
        <v>675</v>
      </c>
      <c r="T342" t="s">
        <v>675</v>
      </c>
    </row>
    <row r="343" spans="1:20">
      <c r="A343" t="s">
        <v>2390</v>
      </c>
      <c r="B343" s="8" t="s">
        <v>2384</v>
      </c>
      <c r="C343" t="s">
        <v>663</v>
      </c>
      <c r="D343" t="s">
        <v>663</v>
      </c>
      <c r="E343" t="s">
        <v>665</v>
      </c>
      <c r="F343" t="s">
        <v>1063</v>
      </c>
      <c r="G343" t="s">
        <v>1064</v>
      </c>
      <c r="H343" t="s">
        <v>675</v>
      </c>
      <c r="I343" t="s">
        <v>2391</v>
      </c>
      <c r="J343" t="s">
        <v>1927</v>
      </c>
      <c r="K343" t="s">
        <v>675</v>
      </c>
      <c r="L343" t="s">
        <v>682</v>
      </c>
      <c r="M343" s="8" t="s">
        <v>675</v>
      </c>
      <c r="N343" t="s">
        <v>682</v>
      </c>
      <c r="O343" t="s">
        <v>701</v>
      </c>
      <c r="P343" t="s">
        <v>675</v>
      </c>
      <c r="Q343" s="8" t="s">
        <v>2392</v>
      </c>
      <c r="R343" t="s">
        <v>675</v>
      </c>
      <c r="S343" t="s">
        <v>675</v>
      </c>
      <c r="T343" t="s">
        <v>675</v>
      </c>
    </row>
    <row r="344" spans="1:20">
      <c r="A344" t="s">
        <v>2393</v>
      </c>
      <c r="B344" s="8" t="s">
        <v>2384</v>
      </c>
      <c r="C344" t="s">
        <v>663</v>
      </c>
      <c r="D344" t="s">
        <v>664</v>
      </c>
      <c r="E344" t="s">
        <v>665</v>
      </c>
      <c r="F344" t="s">
        <v>782</v>
      </c>
      <c r="G344" t="s">
        <v>12</v>
      </c>
      <c r="H344" t="s">
        <v>675</v>
      </c>
      <c r="I344" t="s">
        <v>2394</v>
      </c>
      <c r="J344" t="s">
        <v>1927</v>
      </c>
      <c r="K344" t="s">
        <v>675</v>
      </c>
      <c r="L344" t="s">
        <v>682</v>
      </c>
      <c r="M344" s="8" t="s">
        <v>675</v>
      </c>
      <c r="N344" t="s">
        <v>682</v>
      </c>
      <c r="O344" t="s">
        <v>701</v>
      </c>
      <c r="P344" t="s">
        <v>675</v>
      </c>
      <c r="Q344" s="8" t="s">
        <v>2395</v>
      </c>
      <c r="R344" t="s">
        <v>675</v>
      </c>
      <c r="S344" t="s">
        <v>675</v>
      </c>
      <c r="T344" t="s">
        <v>675</v>
      </c>
    </row>
    <row r="345" spans="1:20">
      <c r="A345" t="s">
        <v>2396</v>
      </c>
      <c r="B345" s="8" t="s">
        <v>2384</v>
      </c>
      <c r="C345" t="s">
        <v>663</v>
      </c>
      <c r="D345" t="s">
        <v>663</v>
      </c>
      <c r="E345" t="s">
        <v>665</v>
      </c>
      <c r="F345" t="s">
        <v>2397</v>
      </c>
      <c r="G345" t="s">
        <v>2398</v>
      </c>
      <c r="H345" t="s">
        <v>675</v>
      </c>
      <c r="I345" t="s">
        <v>2399</v>
      </c>
      <c r="J345" t="s">
        <v>1927</v>
      </c>
      <c r="K345" t="s">
        <v>675</v>
      </c>
      <c r="L345" t="s">
        <v>682</v>
      </c>
      <c r="M345" s="8" t="s">
        <v>675</v>
      </c>
      <c r="N345" t="s">
        <v>682</v>
      </c>
      <c r="O345" t="s">
        <v>701</v>
      </c>
      <c r="P345" t="s">
        <v>675</v>
      </c>
      <c r="Q345" s="8" t="s">
        <v>2400</v>
      </c>
      <c r="R345" t="s">
        <v>675</v>
      </c>
      <c r="S345" t="s">
        <v>675</v>
      </c>
      <c r="T345" t="s">
        <v>675</v>
      </c>
    </row>
    <row r="346" spans="1:20">
      <c r="A346" t="s">
        <v>2401</v>
      </c>
      <c r="B346" s="8" t="s">
        <v>2402</v>
      </c>
      <c r="C346" t="s">
        <v>663</v>
      </c>
      <c r="D346" t="s">
        <v>664</v>
      </c>
      <c r="E346" t="s">
        <v>763</v>
      </c>
      <c r="F346" t="s">
        <v>2403</v>
      </c>
      <c r="G346" t="s">
        <v>95</v>
      </c>
      <c r="H346" t="s">
        <v>675</v>
      </c>
      <c r="I346" t="s">
        <v>2404</v>
      </c>
      <c r="J346" t="s">
        <v>2269</v>
      </c>
      <c r="K346" t="s">
        <v>675</v>
      </c>
      <c r="L346" t="s">
        <v>682</v>
      </c>
      <c r="M346" s="8" t="s">
        <v>675</v>
      </c>
      <c r="N346" t="s">
        <v>682</v>
      </c>
      <c r="O346" t="s">
        <v>769</v>
      </c>
      <c r="P346" t="s">
        <v>675</v>
      </c>
      <c r="Q346" s="8" t="s">
        <v>2405</v>
      </c>
      <c r="R346" t="s">
        <v>675</v>
      </c>
      <c r="S346" t="s">
        <v>675</v>
      </c>
      <c r="T346" t="s">
        <v>675</v>
      </c>
    </row>
    <row r="347" spans="1:20">
      <c r="A347" t="s">
        <v>2406</v>
      </c>
      <c r="B347" s="8" t="s">
        <v>2402</v>
      </c>
      <c r="C347" t="s">
        <v>663</v>
      </c>
      <c r="D347" t="s">
        <v>663</v>
      </c>
      <c r="E347" t="s">
        <v>665</v>
      </c>
      <c r="F347" t="s">
        <v>1274</v>
      </c>
      <c r="G347" t="s">
        <v>1275</v>
      </c>
      <c r="H347" t="s">
        <v>675</v>
      </c>
      <c r="I347" t="s">
        <v>2407</v>
      </c>
      <c r="J347" t="s">
        <v>2130</v>
      </c>
      <c r="K347" t="s">
        <v>675</v>
      </c>
      <c r="L347" t="s">
        <v>682</v>
      </c>
      <c r="M347" s="8" t="s">
        <v>675</v>
      </c>
      <c r="N347" t="s">
        <v>682</v>
      </c>
      <c r="O347" t="s">
        <v>779</v>
      </c>
      <c r="P347" t="s">
        <v>701</v>
      </c>
      <c r="Q347" s="8" t="s">
        <v>2408</v>
      </c>
      <c r="R347" t="s">
        <v>675</v>
      </c>
      <c r="S347" t="s">
        <v>675</v>
      </c>
      <c r="T347" t="s">
        <v>675</v>
      </c>
    </row>
    <row r="348" spans="1:20">
      <c r="A348" t="s">
        <v>2409</v>
      </c>
      <c r="B348" s="8" t="s">
        <v>2410</v>
      </c>
      <c r="C348" t="s">
        <v>663</v>
      </c>
      <c r="D348" t="s">
        <v>663</v>
      </c>
      <c r="E348" t="s">
        <v>704</v>
      </c>
      <c r="F348" t="s">
        <v>1175</v>
      </c>
      <c r="G348" t="s">
        <v>1176</v>
      </c>
      <c r="H348" t="s">
        <v>1177</v>
      </c>
      <c r="I348" t="s">
        <v>2411</v>
      </c>
      <c r="J348" t="s">
        <v>2130</v>
      </c>
      <c r="K348" t="s">
        <v>675</v>
      </c>
      <c r="L348" t="s">
        <v>682</v>
      </c>
      <c r="M348" s="8" t="s">
        <v>675</v>
      </c>
      <c r="N348" t="s">
        <v>682</v>
      </c>
      <c r="O348" t="s">
        <v>711</v>
      </c>
      <c r="P348" t="s">
        <v>675</v>
      </c>
      <c r="Q348" s="8" t="s">
        <v>2412</v>
      </c>
      <c r="R348" t="s">
        <v>675</v>
      </c>
      <c r="S348" t="s">
        <v>675</v>
      </c>
      <c r="T348" t="s">
        <v>675</v>
      </c>
    </row>
    <row r="349" spans="1:20">
      <c r="A349" t="s">
        <v>2413</v>
      </c>
      <c r="B349" s="8" t="s">
        <v>2410</v>
      </c>
      <c r="C349" t="s">
        <v>663</v>
      </c>
      <c r="D349" t="s">
        <v>663</v>
      </c>
      <c r="E349" t="s">
        <v>665</v>
      </c>
      <c r="F349" t="s">
        <v>2414</v>
      </c>
      <c r="G349" t="s">
        <v>2415</v>
      </c>
      <c r="H349" t="s">
        <v>675</v>
      </c>
      <c r="I349" t="s">
        <v>2416</v>
      </c>
      <c r="J349" t="s">
        <v>2130</v>
      </c>
      <c r="K349" t="s">
        <v>675</v>
      </c>
      <c r="L349" t="s">
        <v>682</v>
      </c>
      <c r="M349" s="8" t="s">
        <v>675</v>
      </c>
      <c r="N349" t="s">
        <v>682</v>
      </c>
      <c r="O349" t="s">
        <v>701</v>
      </c>
      <c r="P349" t="s">
        <v>675</v>
      </c>
      <c r="Q349" s="8" t="s">
        <v>2417</v>
      </c>
      <c r="R349" t="s">
        <v>675</v>
      </c>
      <c r="S349" t="s">
        <v>675</v>
      </c>
      <c r="T349" t="s">
        <v>675</v>
      </c>
    </row>
    <row r="350" spans="1:20">
      <c r="A350" t="s">
        <v>2418</v>
      </c>
      <c r="B350" s="8" t="s">
        <v>2410</v>
      </c>
      <c r="C350" t="s">
        <v>663</v>
      </c>
      <c r="D350" t="s">
        <v>663</v>
      </c>
      <c r="E350" t="s">
        <v>665</v>
      </c>
      <c r="F350" t="s">
        <v>1924</v>
      </c>
      <c r="G350" t="s">
        <v>1925</v>
      </c>
      <c r="H350" t="s">
        <v>675</v>
      </c>
      <c r="I350" t="s">
        <v>2419</v>
      </c>
      <c r="J350" t="s">
        <v>2420</v>
      </c>
      <c r="K350" t="s">
        <v>675</v>
      </c>
      <c r="L350" t="s">
        <v>682</v>
      </c>
      <c r="M350" s="8" t="s">
        <v>675</v>
      </c>
      <c r="N350" t="s">
        <v>682</v>
      </c>
      <c r="O350" t="s">
        <v>701</v>
      </c>
      <c r="P350" t="s">
        <v>675</v>
      </c>
      <c r="Q350" s="8" t="s">
        <v>2421</v>
      </c>
      <c r="R350" t="s">
        <v>675</v>
      </c>
      <c r="S350" t="s">
        <v>675</v>
      </c>
      <c r="T350" t="s">
        <v>675</v>
      </c>
    </row>
    <row r="351" spans="1:20">
      <c r="A351" t="s">
        <v>2422</v>
      </c>
      <c r="B351" s="8" t="s">
        <v>2423</v>
      </c>
      <c r="C351" t="s">
        <v>663</v>
      </c>
      <c r="D351" t="s">
        <v>664</v>
      </c>
      <c r="E351" t="s">
        <v>704</v>
      </c>
      <c r="F351" t="s">
        <v>1799</v>
      </c>
      <c r="G351" t="s">
        <v>1800</v>
      </c>
      <c r="H351" t="s">
        <v>675</v>
      </c>
      <c r="I351" t="s">
        <v>186</v>
      </c>
      <c r="J351" t="s">
        <v>1927</v>
      </c>
      <c r="K351" t="s">
        <v>675</v>
      </c>
      <c r="L351" t="s">
        <v>682</v>
      </c>
      <c r="M351" s="8" t="s">
        <v>675</v>
      </c>
      <c r="N351" t="s">
        <v>682</v>
      </c>
      <c r="O351" t="s">
        <v>1676</v>
      </c>
      <c r="P351" t="s">
        <v>675</v>
      </c>
      <c r="Q351" s="8" t="s">
        <v>2424</v>
      </c>
      <c r="R351" t="s">
        <v>675</v>
      </c>
      <c r="S351" t="s">
        <v>675</v>
      </c>
      <c r="T351" t="s">
        <v>675</v>
      </c>
    </row>
    <row r="352" spans="1:20">
      <c r="A352" t="s">
        <v>2425</v>
      </c>
      <c r="B352" s="8" t="s">
        <v>2426</v>
      </c>
      <c r="C352" t="s">
        <v>663</v>
      </c>
      <c r="D352" t="s">
        <v>664</v>
      </c>
      <c r="E352" t="s">
        <v>665</v>
      </c>
      <c r="F352" t="s">
        <v>787</v>
      </c>
      <c r="G352" t="s">
        <v>788</v>
      </c>
      <c r="H352" t="s">
        <v>675</v>
      </c>
      <c r="I352" t="s">
        <v>2427</v>
      </c>
      <c r="J352" t="s">
        <v>2130</v>
      </c>
      <c r="K352" t="s">
        <v>675</v>
      </c>
      <c r="L352" t="s">
        <v>682</v>
      </c>
      <c r="M352" s="8" t="s">
        <v>675</v>
      </c>
      <c r="N352" t="s">
        <v>682</v>
      </c>
      <c r="O352" t="s">
        <v>902</v>
      </c>
      <c r="P352" t="s">
        <v>902</v>
      </c>
      <c r="Q352" s="8" t="s">
        <v>2428</v>
      </c>
      <c r="R352" t="s">
        <v>675</v>
      </c>
      <c r="S352" t="s">
        <v>675</v>
      </c>
      <c r="T352" t="s">
        <v>675</v>
      </c>
    </row>
    <row r="353" spans="1:20">
      <c r="A353" t="s">
        <v>2429</v>
      </c>
      <c r="B353" s="8" t="s">
        <v>2430</v>
      </c>
      <c r="C353" t="s">
        <v>663</v>
      </c>
      <c r="D353" t="s">
        <v>664</v>
      </c>
      <c r="E353" t="s">
        <v>704</v>
      </c>
      <c r="F353" t="s">
        <v>2431</v>
      </c>
      <c r="G353" t="s">
        <v>2432</v>
      </c>
      <c r="H353" t="s">
        <v>675</v>
      </c>
      <c r="I353" t="s">
        <v>327</v>
      </c>
      <c r="J353" t="s">
        <v>1927</v>
      </c>
      <c r="K353" t="s">
        <v>675</v>
      </c>
      <c r="L353" t="s">
        <v>682</v>
      </c>
      <c r="M353" s="8" t="s">
        <v>675</v>
      </c>
      <c r="N353" t="s">
        <v>682</v>
      </c>
      <c r="O353" t="s">
        <v>1676</v>
      </c>
      <c r="P353" t="s">
        <v>675</v>
      </c>
      <c r="Q353" s="8" t="s">
        <v>2433</v>
      </c>
      <c r="R353" t="s">
        <v>675</v>
      </c>
      <c r="S353" t="s">
        <v>675</v>
      </c>
      <c r="T353" t="s">
        <v>675</v>
      </c>
    </row>
    <row r="354" spans="1:20">
      <c r="A354" t="s">
        <v>2434</v>
      </c>
      <c r="B354" s="8" t="s">
        <v>2435</v>
      </c>
      <c r="C354" t="s">
        <v>663</v>
      </c>
      <c r="D354" t="s">
        <v>664</v>
      </c>
      <c r="E354" t="s">
        <v>704</v>
      </c>
      <c r="F354" t="s">
        <v>2436</v>
      </c>
      <c r="G354" t="s">
        <v>2437</v>
      </c>
      <c r="H354" t="s">
        <v>675</v>
      </c>
      <c r="I354" t="s">
        <v>2438</v>
      </c>
      <c r="J354" t="s">
        <v>1927</v>
      </c>
      <c r="K354" t="s">
        <v>675</v>
      </c>
      <c r="L354" t="s">
        <v>682</v>
      </c>
      <c r="M354" s="8" t="s">
        <v>675</v>
      </c>
      <c r="N354" t="s">
        <v>682</v>
      </c>
      <c r="O354" t="s">
        <v>1676</v>
      </c>
      <c r="P354" t="s">
        <v>675</v>
      </c>
      <c r="Q354" s="8" t="s">
        <v>2439</v>
      </c>
      <c r="R354" t="s">
        <v>675</v>
      </c>
      <c r="S354" t="s">
        <v>675</v>
      </c>
      <c r="T354" t="s">
        <v>675</v>
      </c>
    </row>
    <row r="355" spans="1:20">
      <c r="A355" t="s">
        <v>2440</v>
      </c>
      <c r="B355" s="8" t="s">
        <v>2435</v>
      </c>
      <c r="C355" t="s">
        <v>663</v>
      </c>
      <c r="D355" t="s">
        <v>664</v>
      </c>
      <c r="E355" t="s">
        <v>704</v>
      </c>
      <c r="F355" t="s">
        <v>1549</v>
      </c>
      <c r="G355" t="s">
        <v>1550</v>
      </c>
      <c r="H355" t="s">
        <v>675</v>
      </c>
      <c r="I355" t="s">
        <v>2441</v>
      </c>
      <c r="J355" t="s">
        <v>1927</v>
      </c>
      <c r="K355" t="s">
        <v>675</v>
      </c>
      <c r="L355" t="s">
        <v>682</v>
      </c>
      <c r="M355" s="8" t="s">
        <v>675</v>
      </c>
      <c r="N355" t="s">
        <v>682</v>
      </c>
      <c r="O355" t="s">
        <v>1676</v>
      </c>
      <c r="P355" t="s">
        <v>675</v>
      </c>
      <c r="Q355" s="8" t="s">
        <v>2442</v>
      </c>
      <c r="R355" t="s">
        <v>675</v>
      </c>
      <c r="S355" t="s">
        <v>675</v>
      </c>
      <c r="T355" t="s">
        <v>675</v>
      </c>
    </row>
    <row r="356" spans="1:20">
      <c r="A356" t="s">
        <v>2443</v>
      </c>
      <c r="B356" s="8" t="s">
        <v>2435</v>
      </c>
      <c r="C356" t="s">
        <v>663</v>
      </c>
      <c r="D356" t="s">
        <v>663</v>
      </c>
      <c r="E356" t="s">
        <v>675</v>
      </c>
      <c r="F356" t="s">
        <v>2444</v>
      </c>
      <c r="G356" t="s">
        <v>2445</v>
      </c>
      <c r="H356" t="s">
        <v>675</v>
      </c>
      <c r="I356" t="s">
        <v>2446</v>
      </c>
      <c r="J356" t="s">
        <v>2130</v>
      </c>
      <c r="K356" t="s">
        <v>675</v>
      </c>
      <c r="L356" t="s">
        <v>682</v>
      </c>
      <c r="M356" s="8" t="s">
        <v>675</v>
      </c>
      <c r="N356" t="s">
        <v>682</v>
      </c>
      <c r="O356" t="s">
        <v>759</v>
      </c>
      <c r="P356" t="s">
        <v>759</v>
      </c>
      <c r="Q356" s="8" t="s">
        <v>2447</v>
      </c>
      <c r="R356" t="s">
        <v>675</v>
      </c>
      <c r="S356" t="s">
        <v>675</v>
      </c>
      <c r="T356" t="s">
        <v>675</v>
      </c>
    </row>
    <row r="357" spans="1:20">
      <c r="A357" t="s">
        <v>2448</v>
      </c>
      <c r="B357" s="8" t="s">
        <v>2449</v>
      </c>
      <c r="C357" t="s">
        <v>663</v>
      </c>
      <c r="D357" t="s">
        <v>663</v>
      </c>
      <c r="E357" t="s">
        <v>704</v>
      </c>
      <c r="F357" t="s">
        <v>1327</v>
      </c>
      <c r="G357" t="s">
        <v>1328</v>
      </c>
      <c r="H357" t="s">
        <v>1328</v>
      </c>
      <c r="I357" t="s">
        <v>2450</v>
      </c>
      <c r="J357" t="s">
        <v>2130</v>
      </c>
      <c r="K357" t="s">
        <v>675</v>
      </c>
      <c r="L357" t="s">
        <v>682</v>
      </c>
      <c r="M357" s="8" t="s">
        <v>675</v>
      </c>
      <c r="N357" t="s">
        <v>682</v>
      </c>
      <c r="O357" t="s">
        <v>711</v>
      </c>
      <c r="P357" t="s">
        <v>711</v>
      </c>
      <c r="Q357" s="8" t="s">
        <v>2451</v>
      </c>
      <c r="R357" t="s">
        <v>675</v>
      </c>
      <c r="S357" t="s">
        <v>675</v>
      </c>
      <c r="T357" t="s">
        <v>675</v>
      </c>
    </row>
    <row r="358" spans="1:20">
      <c r="A358" t="s">
        <v>2452</v>
      </c>
      <c r="B358" s="8" t="s">
        <v>2453</v>
      </c>
      <c r="C358" t="s">
        <v>69</v>
      </c>
      <c r="D358" t="s">
        <v>664</v>
      </c>
      <c r="E358" t="s">
        <v>665</v>
      </c>
      <c r="F358" t="s">
        <v>782</v>
      </c>
      <c r="G358" t="s">
        <v>12</v>
      </c>
      <c r="H358" t="s">
        <v>675</v>
      </c>
      <c r="I358" t="s">
        <v>70</v>
      </c>
      <c r="J358" t="s">
        <v>669</v>
      </c>
      <c r="K358" t="s">
        <v>2453</v>
      </c>
      <c r="L358" t="s">
        <v>671</v>
      </c>
      <c r="M358" s="8" t="s">
        <v>823</v>
      </c>
      <c r="N358" t="s">
        <v>2454</v>
      </c>
      <c r="O358" t="s">
        <v>902</v>
      </c>
      <c r="P358" t="s">
        <v>684</v>
      </c>
      <c r="Q358" s="8" t="s">
        <v>2455</v>
      </c>
      <c r="R358" t="s">
        <v>675</v>
      </c>
      <c r="S358" t="s">
        <v>675</v>
      </c>
      <c r="T358" t="s">
        <v>675</v>
      </c>
    </row>
    <row r="359" spans="1:20">
      <c r="A359" t="s">
        <v>2456</v>
      </c>
      <c r="B359" s="8" t="s">
        <v>1034</v>
      </c>
      <c r="C359" t="s">
        <v>69</v>
      </c>
      <c r="D359" t="s">
        <v>664</v>
      </c>
      <c r="E359" t="s">
        <v>704</v>
      </c>
      <c r="F359" t="s">
        <v>2457</v>
      </c>
      <c r="G359" t="s">
        <v>2458</v>
      </c>
      <c r="H359" t="s">
        <v>675</v>
      </c>
      <c r="I359" t="s">
        <v>86</v>
      </c>
      <c r="J359" t="s">
        <v>669</v>
      </c>
      <c r="K359" t="s">
        <v>2459</v>
      </c>
      <c r="L359" t="s">
        <v>671</v>
      </c>
      <c r="M359" s="8" t="s">
        <v>1052</v>
      </c>
      <c r="N359" t="s">
        <v>2460</v>
      </c>
      <c r="O359" t="s">
        <v>902</v>
      </c>
      <c r="P359" t="s">
        <v>684</v>
      </c>
      <c r="Q359" s="8" t="s">
        <v>2461</v>
      </c>
      <c r="R359" t="s">
        <v>675</v>
      </c>
      <c r="S359" t="s">
        <v>675</v>
      </c>
      <c r="T359" t="s">
        <v>675</v>
      </c>
    </row>
    <row r="360" spans="1:20">
      <c r="A360" t="s">
        <v>2462</v>
      </c>
      <c r="B360" s="8" t="s">
        <v>1059</v>
      </c>
      <c r="C360" t="s">
        <v>69</v>
      </c>
      <c r="D360" t="s">
        <v>663</v>
      </c>
      <c r="E360" t="s">
        <v>665</v>
      </c>
      <c r="F360" t="s">
        <v>2463</v>
      </c>
      <c r="G360" t="s">
        <v>2464</v>
      </c>
      <c r="H360" t="s">
        <v>675</v>
      </c>
      <c r="I360" t="s">
        <v>88</v>
      </c>
      <c r="J360" t="s">
        <v>669</v>
      </c>
      <c r="K360" t="s">
        <v>1059</v>
      </c>
      <c r="L360" t="s">
        <v>682</v>
      </c>
      <c r="M360" s="8" t="s">
        <v>1052</v>
      </c>
      <c r="N360" t="s">
        <v>2465</v>
      </c>
      <c r="O360" t="s">
        <v>779</v>
      </c>
      <c r="P360" t="s">
        <v>684</v>
      </c>
      <c r="Q360" s="8" t="s">
        <v>2466</v>
      </c>
      <c r="R360" t="s">
        <v>675</v>
      </c>
      <c r="S360" t="s">
        <v>675</v>
      </c>
      <c r="T360" t="s">
        <v>675</v>
      </c>
    </row>
    <row r="361" spans="1:20">
      <c r="A361" t="s">
        <v>2467</v>
      </c>
      <c r="B361" s="8" t="s">
        <v>1092</v>
      </c>
      <c r="C361" t="s">
        <v>69</v>
      </c>
      <c r="D361" t="s">
        <v>664</v>
      </c>
      <c r="E361" t="s">
        <v>704</v>
      </c>
      <c r="F361" t="s">
        <v>2468</v>
      </c>
      <c r="G361" t="s">
        <v>2469</v>
      </c>
      <c r="H361" t="s">
        <v>675</v>
      </c>
      <c r="I361" t="s">
        <v>89</v>
      </c>
      <c r="J361" t="s">
        <v>669</v>
      </c>
      <c r="K361" t="s">
        <v>2470</v>
      </c>
      <c r="L361" t="s">
        <v>671</v>
      </c>
      <c r="M361" s="8" t="s">
        <v>1052</v>
      </c>
      <c r="N361" t="s">
        <v>2471</v>
      </c>
      <c r="O361" t="s">
        <v>1283</v>
      </c>
      <c r="P361" t="s">
        <v>684</v>
      </c>
      <c r="Q361" s="8" t="s">
        <v>2472</v>
      </c>
      <c r="R361" t="s">
        <v>675</v>
      </c>
      <c r="S361" t="s">
        <v>675</v>
      </c>
      <c r="T361" t="s">
        <v>675</v>
      </c>
    </row>
    <row r="362" spans="1:20">
      <c r="A362" t="s">
        <v>2473</v>
      </c>
      <c r="B362" s="8" t="s">
        <v>2470</v>
      </c>
      <c r="C362" t="s">
        <v>69</v>
      </c>
      <c r="D362" t="s">
        <v>664</v>
      </c>
      <c r="E362" t="s">
        <v>704</v>
      </c>
      <c r="F362" t="s">
        <v>2474</v>
      </c>
      <c r="G362" t="s">
        <v>2475</v>
      </c>
      <c r="H362" t="s">
        <v>675</v>
      </c>
      <c r="I362" t="s">
        <v>91</v>
      </c>
      <c r="J362" t="s">
        <v>669</v>
      </c>
      <c r="K362" t="s">
        <v>2476</v>
      </c>
      <c r="L362" t="s">
        <v>671</v>
      </c>
      <c r="M362" s="8" t="s">
        <v>1052</v>
      </c>
      <c r="N362" t="s">
        <v>2477</v>
      </c>
      <c r="O362" t="s">
        <v>902</v>
      </c>
      <c r="P362" t="s">
        <v>684</v>
      </c>
      <c r="Q362" s="8" t="s">
        <v>2478</v>
      </c>
      <c r="R362" t="s">
        <v>675</v>
      </c>
      <c r="S362" t="s">
        <v>675</v>
      </c>
      <c r="T362" t="s">
        <v>675</v>
      </c>
    </row>
    <row r="363" spans="1:20">
      <c r="A363" t="s">
        <v>2479</v>
      </c>
      <c r="B363" s="8" t="s">
        <v>2470</v>
      </c>
      <c r="C363" t="s">
        <v>69</v>
      </c>
      <c r="D363" t="s">
        <v>664</v>
      </c>
      <c r="E363" t="s">
        <v>665</v>
      </c>
      <c r="F363" t="s">
        <v>1075</v>
      </c>
      <c r="G363" t="s">
        <v>1076</v>
      </c>
      <c r="H363" t="s">
        <v>675</v>
      </c>
      <c r="I363" t="s">
        <v>92</v>
      </c>
      <c r="J363" t="s">
        <v>669</v>
      </c>
      <c r="K363" t="s">
        <v>2470</v>
      </c>
      <c r="L363" t="s">
        <v>671</v>
      </c>
      <c r="M363" s="8" t="s">
        <v>1052</v>
      </c>
      <c r="N363" t="s">
        <v>2480</v>
      </c>
      <c r="O363" t="s">
        <v>1283</v>
      </c>
      <c r="P363" t="s">
        <v>684</v>
      </c>
      <c r="Q363" s="8" t="s">
        <v>2481</v>
      </c>
      <c r="R363" t="s">
        <v>675</v>
      </c>
      <c r="S363" t="s">
        <v>675</v>
      </c>
      <c r="T363" t="s">
        <v>675</v>
      </c>
    </row>
    <row r="364" spans="1:20">
      <c r="A364" t="s">
        <v>2482</v>
      </c>
      <c r="B364" s="8" t="s">
        <v>2470</v>
      </c>
      <c r="C364" t="s">
        <v>69</v>
      </c>
      <c r="D364" t="s">
        <v>664</v>
      </c>
      <c r="E364" t="s">
        <v>665</v>
      </c>
      <c r="F364" t="s">
        <v>2483</v>
      </c>
      <c r="G364" t="s">
        <v>2484</v>
      </c>
      <c r="H364" t="s">
        <v>675</v>
      </c>
      <c r="I364" t="s">
        <v>94</v>
      </c>
      <c r="J364" t="s">
        <v>669</v>
      </c>
      <c r="K364" t="s">
        <v>2470</v>
      </c>
      <c r="L364" t="s">
        <v>671</v>
      </c>
      <c r="M364" s="8" t="s">
        <v>1052</v>
      </c>
      <c r="N364" t="s">
        <v>2485</v>
      </c>
      <c r="O364" t="s">
        <v>1283</v>
      </c>
      <c r="P364" t="s">
        <v>684</v>
      </c>
      <c r="Q364" s="8" t="s">
        <v>2486</v>
      </c>
      <c r="R364" t="s">
        <v>675</v>
      </c>
      <c r="S364" t="s">
        <v>675</v>
      </c>
      <c r="T364" t="s">
        <v>675</v>
      </c>
    </row>
    <row r="365" spans="1:20">
      <c r="A365" t="s">
        <v>2487</v>
      </c>
      <c r="B365" s="8" t="s">
        <v>2470</v>
      </c>
      <c r="C365" t="s">
        <v>69</v>
      </c>
      <c r="D365" t="s">
        <v>664</v>
      </c>
      <c r="E365" t="s">
        <v>665</v>
      </c>
      <c r="F365" t="s">
        <v>2488</v>
      </c>
      <c r="G365" t="s">
        <v>2489</v>
      </c>
      <c r="H365" t="s">
        <v>675</v>
      </c>
      <c r="I365" t="s">
        <v>96</v>
      </c>
      <c r="J365" t="s">
        <v>2490</v>
      </c>
      <c r="K365" t="s">
        <v>2470</v>
      </c>
      <c r="L365" t="s">
        <v>671</v>
      </c>
      <c r="M365" s="8" t="s">
        <v>1052</v>
      </c>
      <c r="N365" t="s">
        <v>2491</v>
      </c>
      <c r="O365" t="s">
        <v>1283</v>
      </c>
      <c r="P365" t="s">
        <v>760</v>
      </c>
      <c r="Q365" s="8" t="s">
        <v>2492</v>
      </c>
      <c r="R365" t="s">
        <v>675</v>
      </c>
      <c r="S365" t="s">
        <v>675</v>
      </c>
      <c r="T365" t="s">
        <v>675</v>
      </c>
    </row>
    <row r="366" spans="1:20">
      <c r="A366" t="s">
        <v>2493</v>
      </c>
      <c r="B366" s="8" t="s">
        <v>2476</v>
      </c>
      <c r="C366" t="s">
        <v>69</v>
      </c>
      <c r="D366" t="s">
        <v>664</v>
      </c>
      <c r="E366" t="s">
        <v>704</v>
      </c>
      <c r="F366" t="s">
        <v>2494</v>
      </c>
      <c r="G366" t="s">
        <v>2495</v>
      </c>
      <c r="H366" t="s">
        <v>675</v>
      </c>
      <c r="I366" t="s">
        <v>98</v>
      </c>
      <c r="J366" t="s">
        <v>669</v>
      </c>
      <c r="K366" t="s">
        <v>1096</v>
      </c>
      <c r="L366" t="s">
        <v>671</v>
      </c>
      <c r="M366" s="8" t="s">
        <v>1052</v>
      </c>
      <c r="N366" t="s">
        <v>2496</v>
      </c>
      <c r="O366" t="s">
        <v>902</v>
      </c>
      <c r="P366" t="s">
        <v>684</v>
      </c>
      <c r="Q366" s="8" t="s">
        <v>2497</v>
      </c>
      <c r="R366" t="s">
        <v>675</v>
      </c>
      <c r="S366" t="s">
        <v>675</v>
      </c>
      <c r="T366" t="s">
        <v>675</v>
      </c>
    </row>
    <row r="367" spans="1:20">
      <c r="A367" t="s">
        <v>2498</v>
      </c>
      <c r="B367" s="8" t="s">
        <v>2476</v>
      </c>
      <c r="C367" t="s">
        <v>69</v>
      </c>
      <c r="D367" t="s">
        <v>664</v>
      </c>
      <c r="E367" t="s">
        <v>704</v>
      </c>
      <c r="F367" t="s">
        <v>2499</v>
      </c>
      <c r="G367" t="s">
        <v>2500</v>
      </c>
      <c r="H367" t="s">
        <v>675</v>
      </c>
      <c r="I367" t="s">
        <v>100</v>
      </c>
      <c r="J367" t="s">
        <v>669</v>
      </c>
      <c r="K367" t="s">
        <v>1096</v>
      </c>
      <c r="L367" t="s">
        <v>671</v>
      </c>
      <c r="M367" s="8" t="s">
        <v>1052</v>
      </c>
      <c r="N367" t="s">
        <v>2501</v>
      </c>
      <c r="O367" t="s">
        <v>902</v>
      </c>
      <c r="P367" t="s">
        <v>684</v>
      </c>
      <c r="Q367" s="8" t="s">
        <v>2502</v>
      </c>
      <c r="R367" t="s">
        <v>675</v>
      </c>
      <c r="S367" t="s">
        <v>675</v>
      </c>
      <c r="T367" t="s">
        <v>675</v>
      </c>
    </row>
    <row r="368" spans="1:20">
      <c r="A368" t="s">
        <v>2503</v>
      </c>
      <c r="B368" s="8" t="s">
        <v>2476</v>
      </c>
      <c r="C368" t="s">
        <v>69</v>
      </c>
      <c r="D368" t="s">
        <v>664</v>
      </c>
      <c r="E368" t="s">
        <v>704</v>
      </c>
      <c r="F368" t="s">
        <v>2504</v>
      </c>
      <c r="G368" t="s">
        <v>2505</v>
      </c>
      <c r="H368" t="s">
        <v>675</v>
      </c>
      <c r="I368" t="s">
        <v>98</v>
      </c>
      <c r="J368" t="s">
        <v>669</v>
      </c>
      <c r="K368" t="s">
        <v>1096</v>
      </c>
      <c r="L368" t="s">
        <v>671</v>
      </c>
      <c r="M368" s="8" t="s">
        <v>1052</v>
      </c>
      <c r="N368" t="s">
        <v>2506</v>
      </c>
      <c r="O368" t="s">
        <v>902</v>
      </c>
      <c r="P368" t="s">
        <v>684</v>
      </c>
      <c r="Q368" s="8" t="s">
        <v>2507</v>
      </c>
      <c r="R368" t="s">
        <v>675</v>
      </c>
      <c r="S368" t="s">
        <v>675</v>
      </c>
      <c r="T368" t="s">
        <v>675</v>
      </c>
    </row>
    <row r="369" spans="1:20">
      <c r="A369" t="s">
        <v>2508</v>
      </c>
      <c r="B369" s="8" t="s">
        <v>2476</v>
      </c>
      <c r="C369" t="s">
        <v>69</v>
      </c>
      <c r="D369" t="s">
        <v>664</v>
      </c>
      <c r="E369" t="s">
        <v>665</v>
      </c>
      <c r="F369" t="s">
        <v>1549</v>
      </c>
      <c r="G369" t="s">
        <v>1550</v>
      </c>
      <c r="H369" t="s">
        <v>675</v>
      </c>
      <c r="I369" t="s">
        <v>101</v>
      </c>
      <c r="J369" t="s">
        <v>669</v>
      </c>
      <c r="K369" t="s">
        <v>2476</v>
      </c>
      <c r="L369" t="s">
        <v>671</v>
      </c>
      <c r="M369" s="8" t="s">
        <v>1052</v>
      </c>
      <c r="N369" t="s">
        <v>2509</v>
      </c>
      <c r="O369" t="s">
        <v>701</v>
      </c>
      <c r="P369" t="s">
        <v>684</v>
      </c>
      <c r="Q369" s="8" t="s">
        <v>2510</v>
      </c>
      <c r="R369" t="s">
        <v>675</v>
      </c>
      <c r="S369" t="s">
        <v>675</v>
      </c>
      <c r="T369" t="s">
        <v>675</v>
      </c>
    </row>
    <row r="370" spans="1:20">
      <c r="A370" t="s">
        <v>2511</v>
      </c>
      <c r="B370" s="8" t="s">
        <v>2476</v>
      </c>
      <c r="C370" t="s">
        <v>69</v>
      </c>
      <c r="D370" t="s">
        <v>664</v>
      </c>
      <c r="E370" t="s">
        <v>665</v>
      </c>
      <c r="F370" t="s">
        <v>2512</v>
      </c>
      <c r="G370" t="s">
        <v>2513</v>
      </c>
      <c r="H370" t="s">
        <v>675</v>
      </c>
      <c r="I370" t="s">
        <v>102</v>
      </c>
      <c r="J370" t="s">
        <v>2514</v>
      </c>
      <c r="K370" t="s">
        <v>2476</v>
      </c>
      <c r="L370" t="s">
        <v>671</v>
      </c>
      <c r="M370" s="8" t="s">
        <v>1052</v>
      </c>
      <c r="N370" t="s">
        <v>2515</v>
      </c>
      <c r="O370" t="s">
        <v>701</v>
      </c>
      <c r="P370" t="s">
        <v>684</v>
      </c>
      <c r="Q370" s="8" t="s">
        <v>2516</v>
      </c>
      <c r="R370" t="s">
        <v>675</v>
      </c>
      <c r="S370" t="s">
        <v>675</v>
      </c>
      <c r="T370" t="s">
        <v>675</v>
      </c>
    </row>
    <row r="371" spans="1:20">
      <c r="A371" t="s">
        <v>2517</v>
      </c>
      <c r="B371" s="8" t="s">
        <v>2518</v>
      </c>
      <c r="C371" t="s">
        <v>69</v>
      </c>
      <c r="D371" t="s">
        <v>664</v>
      </c>
      <c r="E371" t="s">
        <v>665</v>
      </c>
      <c r="F371" t="s">
        <v>2474</v>
      </c>
      <c r="G371" t="s">
        <v>2475</v>
      </c>
      <c r="H371" t="s">
        <v>675</v>
      </c>
      <c r="I371" t="s">
        <v>103</v>
      </c>
      <c r="J371" t="s">
        <v>2519</v>
      </c>
      <c r="K371" t="s">
        <v>2518</v>
      </c>
      <c r="L371" t="s">
        <v>671</v>
      </c>
      <c r="M371" s="8" t="s">
        <v>1052</v>
      </c>
      <c r="N371" t="s">
        <v>2520</v>
      </c>
      <c r="O371" t="s">
        <v>902</v>
      </c>
      <c r="P371" t="s">
        <v>684</v>
      </c>
      <c r="Q371" s="8" t="s">
        <v>2521</v>
      </c>
      <c r="R371" t="s">
        <v>675</v>
      </c>
      <c r="S371" t="s">
        <v>675</v>
      </c>
      <c r="T371" t="s">
        <v>675</v>
      </c>
    </row>
    <row r="372" spans="1:20">
      <c r="A372" t="s">
        <v>2522</v>
      </c>
      <c r="B372" s="8" t="s">
        <v>2523</v>
      </c>
      <c r="C372" t="s">
        <v>69</v>
      </c>
      <c r="D372" t="s">
        <v>664</v>
      </c>
      <c r="E372" t="s">
        <v>704</v>
      </c>
      <c r="F372" t="s">
        <v>808</v>
      </c>
      <c r="G372" t="s">
        <v>809</v>
      </c>
      <c r="H372" t="s">
        <v>675</v>
      </c>
      <c r="I372" t="s">
        <v>104</v>
      </c>
      <c r="J372" t="s">
        <v>669</v>
      </c>
      <c r="K372" t="s">
        <v>1127</v>
      </c>
      <c r="L372" t="s">
        <v>671</v>
      </c>
      <c r="M372" s="8" t="s">
        <v>1052</v>
      </c>
      <c r="N372" t="s">
        <v>2524</v>
      </c>
      <c r="O372" t="s">
        <v>1283</v>
      </c>
      <c r="P372" t="s">
        <v>684</v>
      </c>
      <c r="Q372" s="8" t="s">
        <v>2525</v>
      </c>
      <c r="R372" t="s">
        <v>675</v>
      </c>
      <c r="S372" t="s">
        <v>675</v>
      </c>
      <c r="T372" t="s">
        <v>675</v>
      </c>
    </row>
    <row r="373" spans="1:20">
      <c r="A373" t="s">
        <v>2526</v>
      </c>
      <c r="B373" s="8" t="s">
        <v>2523</v>
      </c>
      <c r="C373" t="s">
        <v>69</v>
      </c>
      <c r="D373" t="s">
        <v>664</v>
      </c>
      <c r="E373" t="s">
        <v>665</v>
      </c>
      <c r="F373" t="s">
        <v>1799</v>
      </c>
      <c r="G373" t="s">
        <v>1800</v>
      </c>
      <c r="H373" t="s">
        <v>675</v>
      </c>
      <c r="I373" t="s">
        <v>105</v>
      </c>
      <c r="J373" t="s">
        <v>669</v>
      </c>
      <c r="K373" t="s">
        <v>2523</v>
      </c>
      <c r="L373" t="s">
        <v>671</v>
      </c>
      <c r="M373" s="8" t="s">
        <v>1052</v>
      </c>
      <c r="N373" t="s">
        <v>2527</v>
      </c>
      <c r="O373" t="s">
        <v>1283</v>
      </c>
      <c r="P373" t="s">
        <v>684</v>
      </c>
      <c r="Q373" s="8" t="s">
        <v>2528</v>
      </c>
      <c r="R373" t="s">
        <v>675</v>
      </c>
      <c r="S373" t="s">
        <v>675</v>
      </c>
      <c r="T373" t="s">
        <v>675</v>
      </c>
    </row>
    <row r="374" spans="1:20">
      <c r="A374" t="s">
        <v>2529</v>
      </c>
      <c r="B374" s="8" t="s">
        <v>1142</v>
      </c>
      <c r="C374" t="s">
        <v>69</v>
      </c>
      <c r="D374" t="s">
        <v>664</v>
      </c>
      <c r="E374" t="s">
        <v>665</v>
      </c>
      <c r="F374" t="s">
        <v>2530</v>
      </c>
      <c r="G374" t="s">
        <v>2531</v>
      </c>
      <c r="H374" t="s">
        <v>675</v>
      </c>
      <c r="I374" t="s">
        <v>107</v>
      </c>
      <c r="J374" t="s">
        <v>669</v>
      </c>
      <c r="K374" t="s">
        <v>1142</v>
      </c>
      <c r="L374" t="s">
        <v>671</v>
      </c>
      <c r="M374" s="8" t="s">
        <v>1052</v>
      </c>
      <c r="N374" t="s">
        <v>2532</v>
      </c>
      <c r="O374" t="s">
        <v>759</v>
      </c>
      <c r="P374" t="s">
        <v>684</v>
      </c>
      <c r="Q374" s="8" t="s">
        <v>2533</v>
      </c>
      <c r="R374" t="s">
        <v>675</v>
      </c>
      <c r="S374" t="s">
        <v>675</v>
      </c>
      <c r="T374" t="s">
        <v>675</v>
      </c>
    </row>
    <row r="375" spans="1:20">
      <c r="A375" t="s">
        <v>2534</v>
      </c>
      <c r="B375" s="8" t="s">
        <v>2535</v>
      </c>
      <c r="C375" t="s">
        <v>69</v>
      </c>
      <c r="D375" t="s">
        <v>664</v>
      </c>
      <c r="E375" t="s">
        <v>704</v>
      </c>
      <c r="F375" t="s">
        <v>2536</v>
      </c>
      <c r="G375" t="s">
        <v>2537</v>
      </c>
      <c r="H375" t="s">
        <v>675</v>
      </c>
      <c r="I375" t="s">
        <v>108</v>
      </c>
      <c r="J375" t="s">
        <v>669</v>
      </c>
      <c r="K375" t="s">
        <v>1160</v>
      </c>
      <c r="L375" t="s">
        <v>671</v>
      </c>
      <c r="M375" s="8" t="s">
        <v>1052</v>
      </c>
      <c r="N375" t="s">
        <v>2538</v>
      </c>
      <c r="O375" t="s">
        <v>1283</v>
      </c>
      <c r="P375" t="s">
        <v>684</v>
      </c>
      <c r="Q375" s="8" t="s">
        <v>2539</v>
      </c>
      <c r="R375" t="s">
        <v>675</v>
      </c>
      <c r="S375" t="s">
        <v>675</v>
      </c>
      <c r="T375" t="s">
        <v>675</v>
      </c>
    </row>
    <row r="376" spans="1:20">
      <c r="A376" t="s">
        <v>2540</v>
      </c>
      <c r="B376" s="8" t="s">
        <v>2535</v>
      </c>
      <c r="C376" t="s">
        <v>69</v>
      </c>
      <c r="D376" t="s">
        <v>664</v>
      </c>
      <c r="E376" t="s">
        <v>665</v>
      </c>
      <c r="F376" t="s">
        <v>2541</v>
      </c>
      <c r="G376" t="s">
        <v>2542</v>
      </c>
      <c r="H376" t="s">
        <v>675</v>
      </c>
      <c r="I376" t="s">
        <v>109</v>
      </c>
      <c r="J376" t="s">
        <v>669</v>
      </c>
      <c r="K376" t="s">
        <v>2535</v>
      </c>
      <c r="L376" t="s">
        <v>671</v>
      </c>
      <c r="M376" s="8" t="s">
        <v>1052</v>
      </c>
      <c r="N376" t="s">
        <v>2543</v>
      </c>
      <c r="O376" t="s">
        <v>1283</v>
      </c>
      <c r="P376" t="s">
        <v>684</v>
      </c>
      <c r="Q376" s="8" t="s">
        <v>2544</v>
      </c>
      <c r="R376" t="s">
        <v>675</v>
      </c>
      <c r="S376" t="s">
        <v>675</v>
      </c>
      <c r="T376" t="s">
        <v>675</v>
      </c>
    </row>
    <row r="377" spans="1:20">
      <c r="A377" t="s">
        <v>2545</v>
      </c>
      <c r="B377" s="8" t="s">
        <v>2535</v>
      </c>
      <c r="C377" t="s">
        <v>69</v>
      </c>
      <c r="D377" t="s">
        <v>664</v>
      </c>
      <c r="E377" t="s">
        <v>665</v>
      </c>
      <c r="F377" t="s">
        <v>2546</v>
      </c>
      <c r="G377" t="s">
        <v>2547</v>
      </c>
      <c r="H377" t="s">
        <v>675</v>
      </c>
      <c r="I377" t="s">
        <v>110</v>
      </c>
      <c r="J377" t="s">
        <v>669</v>
      </c>
      <c r="K377" t="s">
        <v>2535</v>
      </c>
      <c r="L377" t="s">
        <v>671</v>
      </c>
      <c r="M377" s="8" t="s">
        <v>1052</v>
      </c>
      <c r="N377" t="s">
        <v>2548</v>
      </c>
      <c r="O377" t="s">
        <v>1283</v>
      </c>
      <c r="P377" t="s">
        <v>684</v>
      </c>
      <c r="Q377" s="8" t="s">
        <v>2549</v>
      </c>
      <c r="R377" t="s">
        <v>675</v>
      </c>
      <c r="S377" t="s">
        <v>675</v>
      </c>
      <c r="T377" t="s">
        <v>675</v>
      </c>
    </row>
    <row r="378" spans="1:20">
      <c r="A378" t="s">
        <v>2550</v>
      </c>
      <c r="B378" s="8" t="s">
        <v>2535</v>
      </c>
      <c r="C378" t="s">
        <v>69</v>
      </c>
      <c r="D378" t="s">
        <v>664</v>
      </c>
      <c r="E378" t="s">
        <v>665</v>
      </c>
      <c r="F378" t="s">
        <v>2551</v>
      </c>
      <c r="G378" t="s">
        <v>2552</v>
      </c>
      <c r="H378" t="s">
        <v>675</v>
      </c>
      <c r="I378" t="s">
        <v>110</v>
      </c>
      <c r="J378" t="s">
        <v>669</v>
      </c>
      <c r="K378" t="s">
        <v>2535</v>
      </c>
      <c r="L378" t="s">
        <v>671</v>
      </c>
      <c r="M378" s="8" t="s">
        <v>1052</v>
      </c>
      <c r="N378" t="s">
        <v>2553</v>
      </c>
      <c r="O378" t="s">
        <v>1283</v>
      </c>
      <c r="P378" t="s">
        <v>684</v>
      </c>
      <c r="Q378" s="8" t="s">
        <v>2554</v>
      </c>
      <c r="R378" t="s">
        <v>675</v>
      </c>
      <c r="S378" t="s">
        <v>675</v>
      </c>
      <c r="T378" t="s">
        <v>675</v>
      </c>
    </row>
    <row r="379" spans="1:20">
      <c r="A379" t="s">
        <v>2555</v>
      </c>
      <c r="B379" s="8" t="s">
        <v>1160</v>
      </c>
      <c r="C379" t="s">
        <v>69</v>
      </c>
      <c r="D379" t="s">
        <v>664</v>
      </c>
      <c r="E379" t="s">
        <v>665</v>
      </c>
      <c r="F379" t="s">
        <v>1618</v>
      </c>
      <c r="G379" t="s">
        <v>1619</v>
      </c>
      <c r="H379" t="s">
        <v>675</v>
      </c>
      <c r="I379" t="s">
        <v>111</v>
      </c>
      <c r="J379" t="s">
        <v>669</v>
      </c>
      <c r="K379" t="s">
        <v>1160</v>
      </c>
      <c r="L379" t="s">
        <v>671</v>
      </c>
      <c r="M379" s="8" t="s">
        <v>1052</v>
      </c>
      <c r="N379" t="s">
        <v>2556</v>
      </c>
      <c r="O379" t="s">
        <v>759</v>
      </c>
      <c r="P379" t="s">
        <v>684</v>
      </c>
      <c r="Q379" s="8" t="s">
        <v>2557</v>
      </c>
      <c r="R379" t="s">
        <v>675</v>
      </c>
      <c r="S379" t="s">
        <v>675</v>
      </c>
      <c r="T379" t="s">
        <v>675</v>
      </c>
    </row>
    <row r="380" spans="1:20">
      <c r="A380" t="s">
        <v>2558</v>
      </c>
      <c r="B380" s="8" t="s">
        <v>1179</v>
      </c>
      <c r="C380" t="s">
        <v>69</v>
      </c>
      <c r="D380" t="s">
        <v>664</v>
      </c>
      <c r="E380" t="s">
        <v>665</v>
      </c>
      <c r="F380" t="s">
        <v>2007</v>
      </c>
      <c r="G380" t="s">
        <v>2008</v>
      </c>
      <c r="H380" t="s">
        <v>675</v>
      </c>
      <c r="I380" t="s">
        <v>112</v>
      </c>
      <c r="J380" t="s">
        <v>669</v>
      </c>
      <c r="K380" t="s">
        <v>1179</v>
      </c>
      <c r="L380" t="s">
        <v>671</v>
      </c>
      <c r="M380" s="8" t="s">
        <v>1052</v>
      </c>
      <c r="N380" t="s">
        <v>2559</v>
      </c>
      <c r="O380" t="s">
        <v>759</v>
      </c>
      <c r="P380" t="s">
        <v>684</v>
      </c>
      <c r="Q380" s="8" t="s">
        <v>2560</v>
      </c>
      <c r="R380" t="s">
        <v>675</v>
      </c>
      <c r="S380" t="s">
        <v>675</v>
      </c>
      <c r="T380" t="s">
        <v>675</v>
      </c>
    </row>
    <row r="381" spans="1:20">
      <c r="A381" t="s">
        <v>2561</v>
      </c>
      <c r="B381" s="8" t="s">
        <v>1183</v>
      </c>
      <c r="C381" t="s">
        <v>69</v>
      </c>
      <c r="D381" t="s">
        <v>664</v>
      </c>
      <c r="E381" t="s">
        <v>665</v>
      </c>
      <c r="F381" t="s">
        <v>2562</v>
      </c>
      <c r="G381" t="s">
        <v>2563</v>
      </c>
      <c r="H381" t="s">
        <v>675</v>
      </c>
      <c r="I381" t="s">
        <v>113</v>
      </c>
      <c r="J381" t="s">
        <v>669</v>
      </c>
      <c r="K381" t="s">
        <v>1183</v>
      </c>
      <c r="L381" t="s">
        <v>671</v>
      </c>
      <c r="M381" s="8" t="s">
        <v>1052</v>
      </c>
      <c r="N381" t="s">
        <v>2564</v>
      </c>
      <c r="O381" t="s">
        <v>701</v>
      </c>
      <c r="P381" t="s">
        <v>684</v>
      </c>
      <c r="Q381" s="8" t="s">
        <v>2565</v>
      </c>
      <c r="R381" t="s">
        <v>675</v>
      </c>
      <c r="S381" t="s">
        <v>675</v>
      </c>
      <c r="T381" t="s">
        <v>675</v>
      </c>
    </row>
    <row r="382" spans="1:20">
      <c r="A382" t="s">
        <v>2566</v>
      </c>
      <c r="B382" s="8" t="s">
        <v>1191</v>
      </c>
      <c r="C382" t="s">
        <v>69</v>
      </c>
      <c r="D382" t="s">
        <v>664</v>
      </c>
      <c r="E382" t="s">
        <v>665</v>
      </c>
      <c r="F382" t="s">
        <v>864</v>
      </c>
      <c r="G382" t="s">
        <v>865</v>
      </c>
      <c r="H382" t="s">
        <v>675</v>
      </c>
      <c r="I382" t="s">
        <v>115</v>
      </c>
      <c r="J382" t="s">
        <v>669</v>
      </c>
      <c r="K382" t="s">
        <v>1191</v>
      </c>
      <c r="L382" t="s">
        <v>671</v>
      </c>
      <c r="M382" s="8" t="s">
        <v>1052</v>
      </c>
      <c r="N382" t="s">
        <v>2567</v>
      </c>
      <c r="O382" t="s">
        <v>701</v>
      </c>
      <c r="P382" t="s">
        <v>684</v>
      </c>
      <c r="Q382" s="8" t="s">
        <v>2568</v>
      </c>
      <c r="R382" t="s">
        <v>675</v>
      </c>
      <c r="S382" t="s">
        <v>675</v>
      </c>
      <c r="T382" t="s">
        <v>675</v>
      </c>
    </row>
    <row r="383" spans="1:20">
      <c r="A383" t="s">
        <v>2569</v>
      </c>
      <c r="B383" s="8" t="s">
        <v>1191</v>
      </c>
      <c r="C383" t="s">
        <v>69</v>
      </c>
      <c r="D383" t="s">
        <v>664</v>
      </c>
      <c r="E383" t="s">
        <v>665</v>
      </c>
      <c r="F383" t="s">
        <v>2570</v>
      </c>
      <c r="G383" t="s">
        <v>2571</v>
      </c>
      <c r="H383" t="s">
        <v>675</v>
      </c>
      <c r="I383" t="s">
        <v>115</v>
      </c>
      <c r="J383" t="s">
        <v>669</v>
      </c>
      <c r="K383" t="s">
        <v>1191</v>
      </c>
      <c r="L383" t="s">
        <v>671</v>
      </c>
      <c r="M383" s="8" t="s">
        <v>1052</v>
      </c>
      <c r="N383" t="s">
        <v>2572</v>
      </c>
      <c r="O383" t="s">
        <v>701</v>
      </c>
      <c r="P383" t="s">
        <v>684</v>
      </c>
      <c r="Q383" s="8" t="s">
        <v>2573</v>
      </c>
      <c r="R383" t="s">
        <v>675</v>
      </c>
      <c r="S383" t="s">
        <v>675</v>
      </c>
      <c r="T383" t="s">
        <v>675</v>
      </c>
    </row>
    <row r="384" spans="1:20">
      <c r="A384" t="s">
        <v>2574</v>
      </c>
      <c r="B384" s="8" t="s">
        <v>1198</v>
      </c>
      <c r="C384" t="s">
        <v>69</v>
      </c>
      <c r="D384" t="s">
        <v>664</v>
      </c>
      <c r="E384" t="s">
        <v>704</v>
      </c>
      <c r="F384" t="s">
        <v>2575</v>
      </c>
      <c r="G384" t="s">
        <v>2576</v>
      </c>
      <c r="H384" t="s">
        <v>675</v>
      </c>
      <c r="I384" t="s">
        <v>116</v>
      </c>
      <c r="J384" t="s">
        <v>669</v>
      </c>
      <c r="K384" t="s">
        <v>1207</v>
      </c>
      <c r="L384" t="s">
        <v>671</v>
      </c>
      <c r="M384" s="8" t="s">
        <v>1052</v>
      </c>
      <c r="N384" t="s">
        <v>2577</v>
      </c>
      <c r="O384" t="s">
        <v>759</v>
      </c>
      <c r="P384" t="s">
        <v>684</v>
      </c>
      <c r="Q384" s="8" t="s">
        <v>2578</v>
      </c>
      <c r="R384" t="s">
        <v>675</v>
      </c>
      <c r="S384" t="s">
        <v>675</v>
      </c>
      <c r="T384" t="s">
        <v>675</v>
      </c>
    </row>
    <row r="385" spans="1:20">
      <c r="A385" t="s">
        <v>2579</v>
      </c>
      <c r="B385" s="8" t="s">
        <v>1198</v>
      </c>
      <c r="C385" t="s">
        <v>69</v>
      </c>
      <c r="D385" t="s">
        <v>664</v>
      </c>
      <c r="E385" t="s">
        <v>665</v>
      </c>
      <c r="F385" t="s">
        <v>1549</v>
      </c>
      <c r="G385" t="s">
        <v>1550</v>
      </c>
      <c r="H385" t="s">
        <v>675</v>
      </c>
      <c r="I385" t="s">
        <v>117</v>
      </c>
      <c r="J385" t="s">
        <v>669</v>
      </c>
      <c r="K385" t="s">
        <v>1198</v>
      </c>
      <c r="L385" t="s">
        <v>671</v>
      </c>
      <c r="M385" s="8" t="s">
        <v>1052</v>
      </c>
      <c r="N385" t="s">
        <v>2580</v>
      </c>
      <c r="O385" t="s">
        <v>759</v>
      </c>
      <c r="P385" t="s">
        <v>684</v>
      </c>
      <c r="Q385" s="8" t="s">
        <v>2581</v>
      </c>
      <c r="R385" t="s">
        <v>675</v>
      </c>
      <c r="S385" t="s">
        <v>675</v>
      </c>
      <c r="T385" t="s">
        <v>675</v>
      </c>
    </row>
    <row r="386" spans="1:20">
      <c r="A386" t="s">
        <v>2582</v>
      </c>
      <c r="B386" s="8" t="s">
        <v>1207</v>
      </c>
      <c r="C386" t="s">
        <v>69</v>
      </c>
      <c r="D386" t="s">
        <v>664</v>
      </c>
      <c r="E386" t="s">
        <v>665</v>
      </c>
      <c r="F386" t="s">
        <v>876</v>
      </c>
      <c r="G386" t="s">
        <v>877</v>
      </c>
      <c r="H386" t="s">
        <v>675</v>
      </c>
      <c r="I386" t="s">
        <v>118</v>
      </c>
      <c r="J386" t="s">
        <v>669</v>
      </c>
      <c r="K386" t="s">
        <v>1207</v>
      </c>
      <c r="L386" t="s">
        <v>671</v>
      </c>
      <c r="M386" s="8" t="s">
        <v>1052</v>
      </c>
      <c r="N386" t="s">
        <v>2583</v>
      </c>
      <c r="O386" t="s">
        <v>1283</v>
      </c>
      <c r="P386" t="s">
        <v>684</v>
      </c>
      <c r="Q386" s="8" t="s">
        <v>2584</v>
      </c>
      <c r="R386" t="s">
        <v>675</v>
      </c>
      <c r="S386" t="s">
        <v>675</v>
      </c>
      <c r="T386" t="s">
        <v>675</v>
      </c>
    </row>
    <row r="387" spans="1:20">
      <c r="A387" t="s">
        <v>2585</v>
      </c>
      <c r="B387" s="8" t="s">
        <v>1207</v>
      </c>
      <c r="C387" t="s">
        <v>69</v>
      </c>
      <c r="D387" t="s">
        <v>664</v>
      </c>
      <c r="E387" t="s">
        <v>665</v>
      </c>
      <c r="F387" t="s">
        <v>2586</v>
      </c>
      <c r="G387" t="s">
        <v>2587</v>
      </c>
      <c r="H387" t="s">
        <v>675</v>
      </c>
      <c r="I387" t="s">
        <v>119</v>
      </c>
      <c r="J387" t="s">
        <v>669</v>
      </c>
      <c r="K387" t="s">
        <v>1207</v>
      </c>
      <c r="L387" t="s">
        <v>671</v>
      </c>
      <c r="M387" s="8" t="s">
        <v>1052</v>
      </c>
      <c r="N387" t="s">
        <v>2588</v>
      </c>
      <c r="O387" t="s">
        <v>1283</v>
      </c>
      <c r="P387" t="s">
        <v>684</v>
      </c>
      <c r="Q387" s="8" t="s">
        <v>2589</v>
      </c>
      <c r="R387" t="s">
        <v>675</v>
      </c>
      <c r="S387" t="s">
        <v>675</v>
      </c>
      <c r="T387" t="s">
        <v>675</v>
      </c>
    </row>
    <row r="388" spans="1:20">
      <c r="A388" t="s">
        <v>2590</v>
      </c>
      <c r="B388" s="8" t="s">
        <v>1214</v>
      </c>
      <c r="C388" t="s">
        <v>69</v>
      </c>
      <c r="D388" t="s">
        <v>664</v>
      </c>
      <c r="E388" t="s">
        <v>665</v>
      </c>
      <c r="F388" t="s">
        <v>2591</v>
      </c>
      <c r="G388" t="s">
        <v>2592</v>
      </c>
      <c r="H388" t="s">
        <v>675</v>
      </c>
      <c r="I388" t="s">
        <v>120</v>
      </c>
      <c r="J388" t="s">
        <v>669</v>
      </c>
      <c r="K388" t="s">
        <v>1214</v>
      </c>
      <c r="L388" t="s">
        <v>671</v>
      </c>
      <c r="M388" s="8" t="s">
        <v>1052</v>
      </c>
      <c r="N388" t="s">
        <v>2593</v>
      </c>
      <c r="O388" t="s">
        <v>769</v>
      </c>
      <c r="P388" t="s">
        <v>684</v>
      </c>
      <c r="Q388" s="8" t="s">
        <v>2594</v>
      </c>
      <c r="R388" t="s">
        <v>675</v>
      </c>
      <c r="S388" t="s">
        <v>675</v>
      </c>
      <c r="T388" t="s">
        <v>675</v>
      </c>
    </row>
    <row r="389" spans="1:20">
      <c r="A389" t="s">
        <v>2595</v>
      </c>
      <c r="B389" s="8" t="s">
        <v>1227</v>
      </c>
      <c r="C389" t="s">
        <v>69</v>
      </c>
      <c r="D389" t="s">
        <v>664</v>
      </c>
      <c r="E389" t="s">
        <v>763</v>
      </c>
      <c r="F389" t="s">
        <v>864</v>
      </c>
      <c r="G389" t="s">
        <v>865</v>
      </c>
      <c r="H389" t="s">
        <v>675</v>
      </c>
      <c r="I389" t="s">
        <v>121</v>
      </c>
      <c r="J389" t="s">
        <v>669</v>
      </c>
      <c r="K389" t="s">
        <v>1227</v>
      </c>
      <c r="L389" t="s">
        <v>671</v>
      </c>
      <c r="M389" s="8" t="s">
        <v>1052</v>
      </c>
      <c r="N389" t="s">
        <v>2596</v>
      </c>
      <c r="O389" t="s">
        <v>769</v>
      </c>
      <c r="P389" t="s">
        <v>684</v>
      </c>
      <c r="Q389" s="8" t="s">
        <v>2597</v>
      </c>
      <c r="R389" t="s">
        <v>675</v>
      </c>
      <c r="S389" t="s">
        <v>675</v>
      </c>
      <c r="T389" t="s">
        <v>675</v>
      </c>
    </row>
    <row r="390" spans="1:20">
      <c r="A390" t="s">
        <v>2598</v>
      </c>
      <c r="B390" s="8" t="s">
        <v>2599</v>
      </c>
      <c r="C390" t="s">
        <v>69</v>
      </c>
      <c r="D390" t="s">
        <v>664</v>
      </c>
      <c r="E390" t="s">
        <v>763</v>
      </c>
      <c r="F390" t="s">
        <v>1799</v>
      </c>
      <c r="G390" t="s">
        <v>1800</v>
      </c>
      <c r="H390" t="s">
        <v>675</v>
      </c>
      <c r="I390" t="s">
        <v>122</v>
      </c>
      <c r="J390" t="s">
        <v>669</v>
      </c>
      <c r="K390" t="s">
        <v>2599</v>
      </c>
      <c r="L390" t="s">
        <v>671</v>
      </c>
      <c r="M390" s="8" t="s">
        <v>1052</v>
      </c>
      <c r="N390" t="s">
        <v>2600</v>
      </c>
      <c r="O390" t="s">
        <v>769</v>
      </c>
      <c r="P390" t="s">
        <v>684</v>
      </c>
      <c r="Q390" s="8" t="s">
        <v>2601</v>
      </c>
      <c r="R390" t="s">
        <v>675</v>
      </c>
      <c r="S390" t="s">
        <v>675</v>
      </c>
      <c r="T390" t="s">
        <v>675</v>
      </c>
    </row>
    <row r="391" spans="1:20">
      <c r="A391" t="s">
        <v>2602</v>
      </c>
      <c r="B391" s="8" t="s">
        <v>2599</v>
      </c>
      <c r="C391" t="s">
        <v>69</v>
      </c>
      <c r="D391" t="s">
        <v>664</v>
      </c>
      <c r="E391" t="s">
        <v>704</v>
      </c>
      <c r="F391" t="s">
        <v>1588</v>
      </c>
      <c r="G391" t="s">
        <v>1589</v>
      </c>
      <c r="H391" t="s">
        <v>675</v>
      </c>
      <c r="I391" t="s">
        <v>123</v>
      </c>
      <c r="J391" t="s">
        <v>669</v>
      </c>
      <c r="K391" t="s">
        <v>2603</v>
      </c>
      <c r="L391" t="s">
        <v>671</v>
      </c>
      <c r="M391" s="8" t="s">
        <v>1052</v>
      </c>
      <c r="N391" t="s">
        <v>2604</v>
      </c>
      <c r="O391" t="s">
        <v>1283</v>
      </c>
      <c r="P391" t="s">
        <v>684</v>
      </c>
      <c r="Q391" s="8" t="s">
        <v>2605</v>
      </c>
      <c r="R391" t="s">
        <v>675</v>
      </c>
      <c r="S391" t="s">
        <v>675</v>
      </c>
      <c r="T391" t="s">
        <v>675</v>
      </c>
    </row>
    <row r="392" spans="1:20">
      <c r="A392" t="s">
        <v>2606</v>
      </c>
      <c r="B392" s="8" t="s">
        <v>2599</v>
      </c>
      <c r="C392" t="s">
        <v>69</v>
      </c>
      <c r="D392" t="s">
        <v>664</v>
      </c>
      <c r="E392" t="s">
        <v>665</v>
      </c>
      <c r="F392" t="s">
        <v>2607</v>
      </c>
      <c r="G392" t="s">
        <v>2608</v>
      </c>
      <c r="H392" t="s">
        <v>675</v>
      </c>
      <c r="I392" t="s">
        <v>108</v>
      </c>
      <c r="J392" t="s">
        <v>2519</v>
      </c>
      <c r="K392" t="s">
        <v>2599</v>
      </c>
      <c r="L392" t="s">
        <v>671</v>
      </c>
      <c r="M392" s="8" t="s">
        <v>1052</v>
      </c>
      <c r="N392" t="s">
        <v>2609</v>
      </c>
      <c r="O392" t="s">
        <v>1283</v>
      </c>
      <c r="P392" t="s">
        <v>684</v>
      </c>
      <c r="Q392" s="8" t="s">
        <v>2610</v>
      </c>
      <c r="R392" t="s">
        <v>675</v>
      </c>
      <c r="S392" t="s">
        <v>675</v>
      </c>
      <c r="T392" t="s">
        <v>675</v>
      </c>
    </row>
    <row r="393" spans="1:20">
      <c r="A393" t="s">
        <v>2611</v>
      </c>
      <c r="B393" s="8" t="s">
        <v>2599</v>
      </c>
      <c r="C393" t="s">
        <v>69</v>
      </c>
      <c r="D393" t="s">
        <v>664</v>
      </c>
      <c r="E393" t="s">
        <v>763</v>
      </c>
      <c r="F393" t="s">
        <v>2586</v>
      </c>
      <c r="G393" t="s">
        <v>2587</v>
      </c>
      <c r="H393" t="s">
        <v>675</v>
      </c>
      <c r="I393" t="s">
        <v>122</v>
      </c>
      <c r="J393" t="s">
        <v>669</v>
      </c>
      <c r="K393" t="s">
        <v>2599</v>
      </c>
      <c r="L393" t="s">
        <v>671</v>
      </c>
      <c r="M393" s="8" t="s">
        <v>1052</v>
      </c>
      <c r="N393" t="s">
        <v>2612</v>
      </c>
      <c r="O393" t="s">
        <v>769</v>
      </c>
      <c r="P393" t="s">
        <v>684</v>
      </c>
      <c r="Q393" s="8" t="s">
        <v>2613</v>
      </c>
      <c r="R393" t="s">
        <v>675</v>
      </c>
      <c r="S393" t="s">
        <v>675</v>
      </c>
      <c r="T393" t="s">
        <v>675</v>
      </c>
    </row>
    <row r="394" spans="1:20">
      <c r="A394" t="s">
        <v>2614</v>
      </c>
      <c r="B394" s="8" t="s">
        <v>1256</v>
      </c>
      <c r="C394" t="s">
        <v>69</v>
      </c>
      <c r="D394" t="s">
        <v>664</v>
      </c>
      <c r="E394" t="s">
        <v>763</v>
      </c>
      <c r="F394" t="s">
        <v>2615</v>
      </c>
      <c r="G394" t="s">
        <v>2616</v>
      </c>
      <c r="H394" t="s">
        <v>675</v>
      </c>
      <c r="I394" t="s">
        <v>121</v>
      </c>
      <c r="J394" t="s">
        <v>669</v>
      </c>
      <c r="K394" t="s">
        <v>1256</v>
      </c>
      <c r="L394" t="s">
        <v>671</v>
      </c>
      <c r="M394" s="8" t="s">
        <v>1052</v>
      </c>
      <c r="N394" t="s">
        <v>2617</v>
      </c>
      <c r="O394" t="s">
        <v>769</v>
      </c>
      <c r="P394" t="s">
        <v>684</v>
      </c>
      <c r="Q394" s="8" t="s">
        <v>2618</v>
      </c>
      <c r="R394" t="s">
        <v>675</v>
      </c>
      <c r="S394" t="s">
        <v>675</v>
      </c>
      <c r="T394" t="s">
        <v>675</v>
      </c>
    </row>
    <row r="395" spans="1:20">
      <c r="A395" t="s">
        <v>2619</v>
      </c>
      <c r="B395" s="8" t="s">
        <v>1273</v>
      </c>
      <c r="C395" t="s">
        <v>69</v>
      </c>
      <c r="D395" t="s">
        <v>664</v>
      </c>
      <c r="E395" t="s">
        <v>763</v>
      </c>
      <c r="F395" t="s">
        <v>2034</v>
      </c>
      <c r="G395" t="s">
        <v>2035</v>
      </c>
      <c r="H395" t="s">
        <v>675</v>
      </c>
      <c r="I395" t="s">
        <v>125</v>
      </c>
      <c r="J395" t="s">
        <v>2519</v>
      </c>
      <c r="K395" t="s">
        <v>1273</v>
      </c>
      <c r="L395" t="s">
        <v>671</v>
      </c>
      <c r="M395" s="8" t="s">
        <v>1052</v>
      </c>
      <c r="N395" t="s">
        <v>2620</v>
      </c>
      <c r="O395" t="s">
        <v>769</v>
      </c>
      <c r="P395" t="s">
        <v>684</v>
      </c>
      <c r="Q395" s="8" t="s">
        <v>2621</v>
      </c>
      <c r="R395" t="s">
        <v>675</v>
      </c>
      <c r="S395" t="s">
        <v>675</v>
      </c>
      <c r="T395" t="s">
        <v>675</v>
      </c>
    </row>
    <row r="396" spans="1:20">
      <c r="A396" t="s">
        <v>2622</v>
      </c>
      <c r="B396" s="8" t="s">
        <v>1052</v>
      </c>
      <c r="C396" t="s">
        <v>69</v>
      </c>
      <c r="D396" t="s">
        <v>664</v>
      </c>
      <c r="E396" t="s">
        <v>665</v>
      </c>
      <c r="F396" t="s">
        <v>2623</v>
      </c>
      <c r="G396" t="s">
        <v>2624</v>
      </c>
      <c r="H396" t="s">
        <v>675</v>
      </c>
      <c r="I396" t="s">
        <v>126</v>
      </c>
      <c r="J396" t="s">
        <v>669</v>
      </c>
      <c r="K396" t="s">
        <v>1052</v>
      </c>
      <c r="L396" t="s">
        <v>671</v>
      </c>
      <c r="M396" s="8" t="s">
        <v>1052</v>
      </c>
      <c r="N396" t="s">
        <v>2625</v>
      </c>
      <c r="O396" t="s">
        <v>701</v>
      </c>
      <c r="P396" t="s">
        <v>684</v>
      </c>
      <c r="Q396" s="8" t="s">
        <v>2626</v>
      </c>
      <c r="R396" t="s">
        <v>675</v>
      </c>
      <c r="S396" t="s">
        <v>675</v>
      </c>
      <c r="T396" t="s">
        <v>675</v>
      </c>
    </row>
    <row r="397" spans="1:20">
      <c r="A397" t="s">
        <v>2627</v>
      </c>
      <c r="B397" s="8" t="s">
        <v>1052</v>
      </c>
      <c r="C397" t="s">
        <v>69</v>
      </c>
      <c r="D397" t="s">
        <v>664</v>
      </c>
      <c r="E397" t="s">
        <v>665</v>
      </c>
      <c r="F397" t="s">
        <v>2551</v>
      </c>
      <c r="G397" t="s">
        <v>2552</v>
      </c>
      <c r="H397" t="s">
        <v>675</v>
      </c>
      <c r="I397" t="s">
        <v>127</v>
      </c>
      <c r="J397" t="s">
        <v>669</v>
      </c>
      <c r="K397" t="s">
        <v>1052</v>
      </c>
      <c r="L397" t="s">
        <v>671</v>
      </c>
      <c r="M397" s="8" t="s">
        <v>1052</v>
      </c>
      <c r="N397" t="s">
        <v>2628</v>
      </c>
      <c r="O397" t="s">
        <v>701</v>
      </c>
      <c r="P397" t="s">
        <v>684</v>
      </c>
      <c r="Q397" s="8" t="s">
        <v>2629</v>
      </c>
      <c r="R397" t="s">
        <v>675</v>
      </c>
      <c r="S397" t="s">
        <v>675</v>
      </c>
      <c r="T397" t="s">
        <v>675</v>
      </c>
    </row>
    <row r="398" spans="1:20">
      <c r="A398" t="s">
        <v>2630</v>
      </c>
      <c r="B398" s="8" t="s">
        <v>1052</v>
      </c>
      <c r="C398" t="s">
        <v>69</v>
      </c>
      <c r="D398" t="s">
        <v>664</v>
      </c>
      <c r="E398" t="s">
        <v>665</v>
      </c>
      <c r="F398" t="s">
        <v>2607</v>
      </c>
      <c r="G398" t="s">
        <v>2608</v>
      </c>
      <c r="H398" t="s">
        <v>675</v>
      </c>
      <c r="I398" t="s">
        <v>126</v>
      </c>
      <c r="J398" t="s">
        <v>669</v>
      </c>
      <c r="K398" t="s">
        <v>1052</v>
      </c>
      <c r="L398" t="s">
        <v>671</v>
      </c>
      <c r="M398" s="8" t="s">
        <v>1052</v>
      </c>
      <c r="N398" t="s">
        <v>2631</v>
      </c>
      <c r="O398" t="s">
        <v>701</v>
      </c>
      <c r="P398" t="s">
        <v>684</v>
      </c>
      <c r="Q398" s="8" t="s">
        <v>2632</v>
      </c>
      <c r="R398" t="s">
        <v>675</v>
      </c>
      <c r="S398" t="s">
        <v>675</v>
      </c>
      <c r="T398" t="s">
        <v>675</v>
      </c>
    </row>
    <row r="399" spans="1:20">
      <c r="A399" t="s">
        <v>2633</v>
      </c>
      <c r="B399" s="8" t="s">
        <v>2634</v>
      </c>
      <c r="C399" t="s">
        <v>69</v>
      </c>
      <c r="D399" t="s">
        <v>664</v>
      </c>
      <c r="E399" t="s">
        <v>665</v>
      </c>
      <c r="F399" t="s">
        <v>2635</v>
      </c>
      <c r="G399" t="s">
        <v>2636</v>
      </c>
      <c r="H399" t="s">
        <v>675</v>
      </c>
      <c r="I399" t="s">
        <v>128</v>
      </c>
      <c r="J399" t="s">
        <v>2637</v>
      </c>
      <c r="K399" t="s">
        <v>675</v>
      </c>
      <c r="L399" t="s">
        <v>682</v>
      </c>
      <c r="M399" s="8" t="s">
        <v>675</v>
      </c>
      <c r="N399" t="s">
        <v>682</v>
      </c>
      <c r="O399" t="s">
        <v>1283</v>
      </c>
      <c r="P399" t="s">
        <v>760</v>
      </c>
      <c r="Q399" s="8" t="s">
        <v>2638</v>
      </c>
      <c r="R399" t="s">
        <v>675</v>
      </c>
      <c r="S399" t="s">
        <v>675</v>
      </c>
      <c r="T399" t="s">
        <v>675</v>
      </c>
    </row>
    <row r="400" spans="1:20">
      <c r="A400" t="s">
        <v>2639</v>
      </c>
      <c r="B400" s="8" t="s">
        <v>2634</v>
      </c>
      <c r="C400" t="s">
        <v>69</v>
      </c>
      <c r="D400" t="s">
        <v>664</v>
      </c>
      <c r="E400" t="s">
        <v>665</v>
      </c>
      <c r="F400" t="s">
        <v>2640</v>
      </c>
      <c r="G400" t="s">
        <v>2641</v>
      </c>
      <c r="H400" t="s">
        <v>675</v>
      </c>
      <c r="I400" t="s">
        <v>120</v>
      </c>
      <c r="J400" t="s">
        <v>1377</v>
      </c>
      <c r="K400" t="s">
        <v>675</v>
      </c>
      <c r="L400" t="s">
        <v>682</v>
      </c>
      <c r="M400" s="8" t="s">
        <v>675</v>
      </c>
      <c r="N400" t="s">
        <v>682</v>
      </c>
      <c r="O400" t="s">
        <v>1283</v>
      </c>
      <c r="P400" t="s">
        <v>760</v>
      </c>
      <c r="Q400" s="8" t="s">
        <v>2642</v>
      </c>
      <c r="R400" t="s">
        <v>675</v>
      </c>
      <c r="S400" t="s">
        <v>675</v>
      </c>
      <c r="T400" t="s">
        <v>675</v>
      </c>
    </row>
    <row r="401" spans="1:20">
      <c r="A401" t="s">
        <v>2643</v>
      </c>
      <c r="B401" s="8" t="s">
        <v>2634</v>
      </c>
      <c r="C401" t="s">
        <v>69</v>
      </c>
      <c r="D401" t="s">
        <v>664</v>
      </c>
      <c r="E401" t="s">
        <v>665</v>
      </c>
      <c r="F401" t="s">
        <v>2644</v>
      </c>
      <c r="G401" t="s">
        <v>2645</v>
      </c>
      <c r="H401" t="s">
        <v>675</v>
      </c>
      <c r="I401" t="s">
        <v>129</v>
      </c>
      <c r="J401" t="s">
        <v>1377</v>
      </c>
      <c r="K401" t="s">
        <v>675</v>
      </c>
      <c r="L401" t="s">
        <v>682</v>
      </c>
      <c r="M401" s="8" t="s">
        <v>675</v>
      </c>
      <c r="N401" t="s">
        <v>682</v>
      </c>
      <c r="O401" t="s">
        <v>1283</v>
      </c>
      <c r="P401" t="s">
        <v>760</v>
      </c>
      <c r="Q401" s="8" t="s">
        <v>2646</v>
      </c>
      <c r="R401" t="s">
        <v>675</v>
      </c>
      <c r="S401" t="s">
        <v>675</v>
      </c>
      <c r="T401" t="s">
        <v>675</v>
      </c>
    </row>
    <row r="402" spans="1:20">
      <c r="A402" t="s">
        <v>2647</v>
      </c>
      <c r="B402" s="8" t="s">
        <v>2634</v>
      </c>
      <c r="C402" t="s">
        <v>69</v>
      </c>
      <c r="D402" t="s">
        <v>664</v>
      </c>
      <c r="E402" t="s">
        <v>665</v>
      </c>
      <c r="F402" t="s">
        <v>2648</v>
      </c>
      <c r="G402" t="s">
        <v>2649</v>
      </c>
      <c r="H402" t="s">
        <v>675</v>
      </c>
      <c r="I402" t="s">
        <v>118</v>
      </c>
      <c r="J402" t="s">
        <v>1377</v>
      </c>
      <c r="K402" t="s">
        <v>675</v>
      </c>
      <c r="L402" t="s">
        <v>682</v>
      </c>
      <c r="M402" s="8" t="s">
        <v>675</v>
      </c>
      <c r="N402" t="s">
        <v>682</v>
      </c>
      <c r="O402" t="s">
        <v>1283</v>
      </c>
      <c r="P402" t="s">
        <v>760</v>
      </c>
      <c r="Q402" s="8" t="s">
        <v>2650</v>
      </c>
      <c r="R402" t="s">
        <v>675</v>
      </c>
      <c r="S402" t="s">
        <v>675</v>
      </c>
      <c r="T402" t="s">
        <v>675</v>
      </c>
    </row>
    <row r="403" spans="1:20">
      <c r="A403" t="s">
        <v>2651</v>
      </c>
      <c r="B403" s="8" t="s">
        <v>2634</v>
      </c>
      <c r="C403" t="s">
        <v>69</v>
      </c>
      <c r="D403" t="s">
        <v>664</v>
      </c>
      <c r="E403" t="s">
        <v>763</v>
      </c>
      <c r="F403" t="s">
        <v>2648</v>
      </c>
      <c r="G403" t="s">
        <v>2649</v>
      </c>
      <c r="H403" t="s">
        <v>675</v>
      </c>
      <c r="I403" t="s">
        <v>130</v>
      </c>
      <c r="J403" t="s">
        <v>1377</v>
      </c>
      <c r="K403" t="s">
        <v>675</v>
      </c>
      <c r="L403" t="s">
        <v>682</v>
      </c>
      <c r="M403" s="8" t="s">
        <v>675</v>
      </c>
      <c r="N403" t="s">
        <v>682</v>
      </c>
      <c r="O403" t="s">
        <v>769</v>
      </c>
      <c r="P403" t="s">
        <v>760</v>
      </c>
      <c r="Q403" s="8" t="s">
        <v>2652</v>
      </c>
      <c r="R403" t="s">
        <v>675</v>
      </c>
      <c r="S403" t="s">
        <v>675</v>
      </c>
      <c r="T403" t="s">
        <v>675</v>
      </c>
    </row>
    <row r="404" spans="1:20">
      <c r="A404" t="s">
        <v>2653</v>
      </c>
      <c r="B404" s="8" t="s">
        <v>2634</v>
      </c>
      <c r="C404" t="s">
        <v>69</v>
      </c>
      <c r="D404" t="s">
        <v>664</v>
      </c>
      <c r="E404" t="s">
        <v>763</v>
      </c>
      <c r="F404" t="s">
        <v>2654</v>
      </c>
      <c r="G404" t="s">
        <v>2655</v>
      </c>
      <c r="H404" t="s">
        <v>675</v>
      </c>
      <c r="I404" t="s">
        <v>130</v>
      </c>
      <c r="J404" t="s">
        <v>1377</v>
      </c>
      <c r="K404" t="s">
        <v>675</v>
      </c>
      <c r="L404" t="s">
        <v>682</v>
      </c>
      <c r="M404" s="8" t="s">
        <v>675</v>
      </c>
      <c r="N404" t="s">
        <v>682</v>
      </c>
      <c r="O404" t="s">
        <v>769</v>
      </c>
      <c r="P404" t="s">
        <v>760</v>
      </c>
      <c r="Q404" s="8" t="s">
        <v>2656</v>
      </c>
      <c r="R404" t="s">
        <v>675</v>
      </c>
      <c r="S404" t="s">
        <v>675</v>
      </c>
      <c r="T404" t="s">
        <v>675</v>
      </c>
    </row>
    <row r="405" spans="1:20">
      <c r="A405" t="s">
        <v>2657</v>
      </c>
      <c r="B405" s="8" t="s">
        <v>2658</v>
      </c>
      <c r="C405" t="s">
        <v>69</v>
      </c>
      <c r="D405" t="s">
        <v>664</v>
      </c>
      <c r="E405" t="s">
        <v>665</v>
      </c>
      <c r="F405" t="s">
        <v>2659</v>
      </c>
      <c r="G405" t="s">
        <v>2660</v>
      </c>
      <c r="H405" t="s">
        <v>675</v>
      </c>
      <c r="I405" t="s">
        <v>119</v>
      </c>
      <c r="J405" t="s">
        <v>669</v>
      </c>
      <c r="K405" t="s">
        <v>2658</v>
      </c>
      <c r="L405" t="s">
        <v>671</v>
      </c>
      <c r="M405" s="8" t="s">
        <v>1044</v>
      </c>
      <c r="N405" t="s">
        <v>2661</v>
      </c>
      <c r="O405" t="s">
        <v>1283</v>
      </c>
      <c r="P405" t="s">
        <v>760</v>
      </c>
      <c r="Q405" s="8" t="s">
        <v>2662</v>
      </c>
      <c r="R405" t="s">
        <v>675</v>
      </c>
      <c r="S405" t="s">
        <v>675</v>
      </c>
      <c r="T405" t="s">
        <v>675</v>
      </c>
    </row>
    <row r="406" spans="1:20">
      <c r="A406" t="s">
        <v>2663</v>
      </c>
      <c r="B406" s="8" t="s">
        <v>2658</v>
      </c>
      <c r="C406" t="s">
        <v>69</v>
      </c>
      <c r="D406" t="s">
        <v>664</v>
      </c>
      <c r="E406" t="s">
        <v>665</v>
      </c>
      <c r="F406" t="s">
        <v>2664</v>
      </c>
      <c r="G406" t="s">
        <v>2665</v>
      </c>
      <c r="H406" t="s">
        <v>675</v>
      </c>
      <c r="I406" t="s">
        <v>131</v>
      </c>
      <c r="J406" t="s">
        <v>669</v>
      </c>
      <c r="K406" t="s">
        <v>2658</v>
      </c>
      <c r="L406" t="s">
        <v>671</v>
      </c>
      <c r="M406" s="8" t="s">
        <v>1044</v>
      </c>
      <c r="N406" t="s">
        <v>2666</v>
      </c>
      <c r="O406" t="s">
        <v>1283</v>
      </c>
      <c r="P406" t="s">
        <v>760</v>
      </c>
      <c r="Q406" s="8" t="s">
        <v>2667</v>
      </c>
      <c r="R406" t="s">
        <v>675</v>
      </c>
      <c r="S406" t="s">
        <v>675</v>
      </c>
      <c r="T406" t="s">
        <v>675</v>
      </c>
    </row>
    <row r="407" spans="1:20">
      <c r="A407" t="s">
        <v>2668</v>
      </c>
      <c r="B407" s="8" t="s">
        <v>2658</v>
      </c>
      <c r="C407" t="s">
        <v>69</v>
      </c>
      <c r="D407" t="s">
        <v>664</v>
      </c>
      <c r="E407" t="s">
        <v>665</v>
      </c>
      <c r="F407" t="s">
        <v>2235</v>
      </c>
      <c r="G407" t="s">
        <v>132</v>
      </c>
      <c r="H407" t="s">
        <v>675</v>
      </c>
      <c r="I407" t="s">
        <v>123</v>
      </c>
      <c r="J407" t="s">
        <v>669</v>
      </c>
      <c r="K407" t="s">
        <v>2658</v>
      </c>
      <c r="L407" t="s">
        <v>671</v>
      </c>
      <c r="M407" s="8" t="s">
        <v>1044</v>
      </c>
      <c r="N407" t="s">
        <v>2669</v>
      </c>
      <c r="O407" t="s">
        <v>1283</v>
      </c>
      <c r="P407" t="s">
        <v>760</v>
      </c>
      <c r="Q407" s="8" t="s">
        <v>2670</v>
      </c>
      <c r="R407" t="s">
        <v>675</v>
      </c>
      <c r="S407" t="s">
        <v>675</v>
      </c>
      <c r="T407" t="s">
        <v>675</v>
      </c>
    </row>
    <row r="408" spans="1:20">
      <c r="A408" t="s">
        <v>2671</v>
      </c>
      <c r="B408" s="8" t="s">
        <v>2658</v>
      </c>
      <c r="C408" t="s">
        <v>69</v>
      </c>
      <c r="D408" t="s">
        <v>664</v>
      </c>
      <c r="E408" t="s">
        <v>665</v>
      </c>
      <c r="F408" t="s">
        <v>1122</v>
      </c>
      <c r="G408" t="s">
        <v>133</v>
      </c>
      <c r="H408" t="s">
        <v>133</v>
      </c>
      <c r="I408" t="s">
        <v>135</v>
      </c>
      <c r="J408" t="s">
        <v>1377</v>
      </c>
      <c r="K408" t="s">
        <v>675</v>
      </c>
      <c r="L408" t="s">
        <v>682</v>
      </c>
      <c r="M408" s="8" t="s">
        <v>675</v>
      </c>
      <c r="N408" t="s">
        <v>682</v>
      </c>
      <c r="O408" t="s">
        <v>1283</v>
      </c>
      <c r="P408" t="s">
        <v>2672</v>
      </c>
      <c r="Q408" s="8" t="s">
        <v>2673</v>
      </c>
      <c r="R408" t="s">
        <v>675</v>
      </c>
      <c r="S408" t="s">
        <v>675</v>
      </c>
      <c r="T408" t="s">
        <v>675</v>
      </c>
    </row>
    <row r="409" spans="1:20">
      <c r="A409" t="s">
        <v>2674</v>
      </c>
      <c r="B409" s="8" t="s">
        <v>1314</v>
      </c>
      <c r="C409" t="s">
        <v>69</v>
      </c>
      <c r="D409" t="s">
        <v>664</v>
      </c>
      <c r="E409" t="s">
        <v>704</v>
      </c>
      <c r="F409" t="s">
        <v>1267</v>
      </c>
      <c r="G409" t="s">
        <v>1268</v>
      </c>
      <c r="H409" t="s">
        <v>675</v>
      </c>
      <c r="I409" t="s">
        <v>136</v>
      </c>
      <c r="J409" t="s">
        <v>2519</v>
      </c>
      <c r="K409" t="s">
        <v>1422</v>
      </c>
      <c r="L409" t="s">
        <v>671</v>
      </c>
      <c r="M409" s="8" t="s">
        <v>1422</v>
      </c>
      <c r="N409" t="s">
        <v>1576</v>
      </c>
      <c r="O409" t="s">
        <v>779</v>
      </c>
      <c r="P409" t="s">
        <v>760</v>
      </c>
      <c r="Q409" s="8" t="s">
        <v>2675</v>
      </c>
      <c r="R409" t="s">
        <v>675</v>
      </c>
      <c r="S409" t="s">
        <v>675</v>
      </c>
      <c r="T409" t="s">
        <v>675</v>
      </c>
    </row>
    <row r="410" spans="1:20">
      <c r="A410" t="s">
        <v>2676</v>
      </c>
      <c r="B410" s="8" t="s">
        <v>1314</v>
      </c>
      <c r="C410" t="s">
        <v>69</v>
      </c>
      <c r="D410" t="s">
        <v>663</v>
      </c>
      <c r="E410" t="s">
        <v>665</v>
      </c>
      <c r="F410" t="s">
        <v>864</v>
      </c>
      <c r="G410" t="s">
        <v>865</v>
      </c>
      <c r="H410" t="s">
        <v>675</v>
      </c>
      <c r="I410" t="s">
        <v>136</v>
      </c>
      <c r="J410" t="s">
        <v>2519</v>
      </c>
      <c r="K410" t="s">
        <v>1422</v>
      </c>
      <c r="L410" t="s">
        <v>682</v>
      </c>
      <c r="M410" s="8" t="s">
        <v>1422</v>
      </c>
      <c r="N410" t="s">
        <v>1576</v>
      </c>
      <c r="O410" t="s">
        <v>779</v>
      </c>
      <c r="P410" t="s">
        <v>760</v>
      </c>
      <c r="Q410" s="8" t="s">
        <v>2677</v>
      </c>
      <c r="R410" t="s">
        <v>675</v>
      </c>
      <c r="S410" t="s">
        <v>675</v>
      </c>
      <c r="T410" t="s">
        <v>675</v>
      </c>
    </row>
    <row r="411" spans="1:20">
      <c r="A411" t="s">
        <v>2678</v>
      </c>
      <c r="B411" s="8" t="s">
        <v>1314</v>
      </c>
      <c r="C411" t="s">
        <v>69</v>
      </c>
      <c r="D411" t="s">
        <v>663</v>
      </c>
      <c r="E411" t="s">
        <v>704</v>
      </c>
      <c r="F411" t="s">
        <v>2679</v>
      </c>
      <c r="G411" t="s">
        <v>2680</v>
      </c>
      <c r="H411" t="s">
        <v>675</v>
      </c>
      <c r="I411" t="s">
        <v>137</v>
      </c>
      <c r="J411" t="s">
        <v>2519</v>
      </c>
      <c r="K411" t="s">
        <v>1422</v>
      </c>
      <c r="L411" t="s">
        <v>682</v>
      </c>
      <c r="M411" s="8" t="s">
        <v>1422</v>
      </c>
      <c r="N411" t="s">
        <v>1576</v>
      </c>
      <c r="O411" t="s">
        <v>779</v>
      </c>
      <c r="P411" t="s">
        <v>760</v>
      </c>
      <c r="Q411" s="8" t="s">
        <v>2681</v>
      </c>
      <c r="R411" t="s">
        <v>675</v>
      </c>
      <c r="S411" t="s">
        <v>675</v>
      </c>
      <c r="T411" t="s">
        <v>675</v>
      </c>
    </row>
    <row r="412" spans="1:20">
      <c r="A412" t="s">
        <v>2682</v>
      </c>
      <c r="B412" s="8" t="s">
        <v>1326</v>
      </c>
      <c r="C412" t="s">
        <v>69</v>
      </c>
      <c r="D412" t="s">
        <v>664</v>
      </c>
      <c r="E412" t="s">
        <v>665</v>
      </c>
      <c r="F412" t="s">
        <v>2235</v>
      </c>
      <c r="G412" t="s">
        <v>132</v>
      </c>
      <c r="H412" t="s">
        <v>675</v>
      </c>
      <c r="I412" t="s">
        <v>138</v>
      </c>
      <c r="J412" t="s">
        <v>669</v>
      </c>
      <c r="K412" t="s">
        <v>1326</v>
      </c>
      <c r="L412" t="s">
        <v>671</v>
      </c>
      <c r="M412" s="8" t="s">
        <v>1044</v>
      </c>
      <c r="N412" t="s">
        <v>2683</v>
      </c>
      <c r="O412" t="s">
        <v>769</v>
      </c>
      <c r="P412" t="s">
        <v>760</v>
      </c>
      <c r="Q412" s="8" t="s">
        <v>2684</v>
      </c>
      <c r="R412" t="s">
        <v>675</v>
      </c>
      <c r="S412" t="s">
        <v>675</v>
      </c>
      <c r="T412" t="s">
        <v>675</v>
      </c>
    </row>
    <row r="413" spans="1:20">
      <c r="A413" t="s">
        <v>2685</v>
      </c>
      <c r="B413" s="8" t="s">
        <v>1342</v>
      </c>
      <c r="C413" t="s">
        <v>69</v>
      </c>
      <c r="D413" t="s">
        <v>664</v>
      </c>
      <c r="E413" t="s">
        <v>704</v>
      </c>
      <c r="F413" t="s">
        <v>1302</v>
      </c>
      <c r="G413" t="s">
        <v>1303</v>
      </c>
      <c r="H413" t="s">
        <v>675</v>
      </c>
      <c r="I413" t="s">
        <v>139</v>
      </c>
      <c r="J413" t="s">
        <v>669</v>
      </c>
      <c r="K413" t="s">
        <v>1350</v>
      </c>
      <c r="L413" t="s">
        <v>671</v>
      </c>
      <c r="M413" s="8" t="s">
        <v>1044</v>
      </c>
      <c r="N413" t="s">
        <v>2686</v>
      </c>
      <c r="O413" t="s">
        <v>1283</v>
      </c>
      <c r="P413" t="s">
        <v>760</v>
      </c>
      <c r="Q413" s="8" t="s">
        <v>2687</v>
      </c>
      <c r="R413" t="s">
        <v>675</v>
      </c>
      <c r="S413" t="s">
        <v>675</v>
      </c>
      <c r="T413" t="s">
        <v>675</v>
      </c>
    </row>
    <row r="414" spans="1:20">
      <c r="A414" t="s">
        <v>2688</v>
      </c>
      <c r="B414" s="8" t="s">
        <v>2689</v>
      </c>
      <c r="C414" t="s">
        <v>69</v>
      </c>
      <c r="D414" t="s">
        <v>664</v>
      </c>
      <c r="E414" t="s">
        <v>665</v>
      </c>
      <c r="F414" t="s">
        <v>1023</v>
      </c>
      <c r="G414" t="s">
        <v>1024</v>
      </c>
      <c r="H414" t="s">
        <v>675</v>
      </c>
      <c r="I414" t="s">
        <v>140</v>
      </c>
      <c r="J414" t="s">
        <v>2690</v>
      </c>
      <c r="K414" t="s">
        <v>675</v>
      </c>
      <c r="L414" t="s">
        <v>682</v>
      </c>
      <c r="M414" s="8" t="s">
        <v>675</v>
      </c>
      <c r="N414" t="s">
        <v>682</v>
      </c>
      <c r="O414" t="s">
        <v>1283</v>
      </c>
      <c r="P414" t="s">
        <v>1355</v>
      </c>
      <c r="Q414" s="8" t="s">
        <v>2691</v>
      </c>
      <c r="R414" t="s">
        <v>675</v>
      </c>
      <c r="S414" t="s">
        <v>675</v>
      </c>
      <c r="T414" t="s">
        <v>675</v>
      </c>
    </row>
    <row r="415" spans="1:20">
      <c r="A415" t="s">
        <v>2692</v>
      </c>
      <c r="B415" s="8" t="s">
        <v>2689</v>
      </c>
      <c r="C415" t="s">
        <v>69</v>
      </c>
      <c r="D415" t="s">
        <v>664</v>
      </c>
      <c r="E415" t="s">
        <v>704</v>
      </c>
      <c r="F415" t="s">
        <v>2693</v>
      </c>
      <c r="G415" t="s">
        <v>2694</v>
      </c>
      <c r="H415" t="s">
        <v>675</v>
      </c>
      <c r="I415" t="s">
        <v>118</v>
      </c>
      <c r="J415" t="s">
        <v>1377</v>
      </c>
      <c r="K415" t="s">
        <v>675</v>
      </c>
      <c r="L415" t="s">
        <v>682</v>
      </c>
      <c r="M415" s="8" t="s">
        <v>675</v>
      </c>
      <c r="N415" t="s">
        <v>682</v>
      </c>
      <c r="O415" t="s">
        <v>1283</v>
      </c>
      <c r="P415" t="s">
        <v>1355</v>
      </c>
      <c r="Q415" s="8" t="s">
        <v>2695</v>
      </c>
      <c r="R415" t="s">
        <v>675</v>
      </c>
      <c r="S415" t="s">
        <v>675</v>
      </c>
      <c r="T415" t="s">
        <v>675</v>
      </c>
    </row>
    <row r="416" spans="1:20">
      <c r="A416" t="s">
        <v>2696</v>
      </c>
      <c r="B416" s="8" t="s">
        <v>2689</v>
      </c>
      <c r="C416" t="s">
        <v>69</v>
      </c>
      <c r="D416" t="s">
        <v>664</v>
      </c>
      <c r="E416" t="s">
        <v>704</v>
      </c>
      <c r="F416" t="s">
        <v>2640</v>
      </c>
      <c r="G416" t="s">
        <v>2641</v>
      </c>
      <c r="H416" t="s">
        <v>675</v>
      </c>
      <c r="I416" t="s">
        <v>141</v>
      </c>
      <c r="J416" t="s">
        <v>2690</v>
      </c>
      <c r="K416" t="s">
        <v>675</v>
      </c>
      <c r="L416" t="s">
        <v>682</v>
      </c>
      <c r="M416" s="8" t="s">
        <v>675</v>
      </c>
      <c r="N416" t="s">
        <v>682</v>
      </c>
      <c r="O416" t="s">
        <v>1283</v>
      </c>
      <c r="P416" t="s">
        <v>701</v>
      </c>
      <c r="Q416" s="8" t="s">
        <v>2697</v>
      </c>
      <c r="R416" t="s">
        <v>675</v>
      </c>
      <c r="S416" t="s">
        <v>675</v>
      </c>
      <c r="T416" t="s">
        <v>675</v>
      </c>
    </row>
    <row r="417" spans="1:20">
      <c r="A417" t="s">
        <v>2698</v>
      </c>
      <c r="B417" s="8" t="s">
        <v>2689</v>
      </c>
      <c r="C417" t="s">
        <v>69</v>
      </c>
      <c r="D417" t="s">
        <v>664</v>
      </c>
      <c r="E417" t="s">
        <v>665</v>
      </c>
      <c r="F417" t="s">
        <v>2699</v>
      </c>
      <c r="G417" t="s">
        <v>2700</v>
      </c>
      <c r="H417" t="s">
        <v>675</v>
      </c>
      <c r="I417" t="s">
        <v>142</v>
      </c>
      <c r="J417" t="s">
        <v>1377</v>
      </c>
      <c r="K417" t="s">
        <v>675</v>
      </c>
      <c r="L417" t="s">
        <v>682</v>
      </c>
      <c r="M417" s="8" t="s">
        <v>675</v>
      </c>
      <c r="N417" t="s">
        <v>682</v>
      </c>
      <c r="O417" t="s">
        <v>1283</v>
      </c>
      <c r="P417" t="s">
        <v>1355</v>
      </c>
      <c r="Q417" s="8" t="s">
        <v>2701</v>
      </c>
      <c r="R417" t="s">
        <v>675</v>
      </c>
      <c r="S417" t="s">
        <v>675</v>
      </c>
      <c r="T417" t="s">
        <v>675</v>
      </c>
    </row>
    <row r="418" spans="1:20">
      <c r="A418" t="s">
        <v>2702</v>
      </c>
      <c r="B418" s="8" t="s">
        <v>2689</v>
      </c>
      <c r="C418" t="s">
        <v>69</v>
      </c>
      <c r="D418" t="s">
        <v>664</v>
      </c>
      <c r="E418" t="s">
        <v>704</v>
      </c>
      <c r="F418" t="s">
        <v>2235</v>
      </c>
      <c r="G418" t="s">
        <v>132</v>
      </c>
      <c r="H418" t="s">
        <v>675</v>
      </c>
      <c r="I418" t="s">
        <v>141</v>
      </c>
      <c r="J418" t="s">
        <v>1377</v>
      </c>
      <c r="K418" t="s">
        <v>675</v>
      </c>
      <c r="L418" t="s">
        <v>682</v>
      </c>
      <c r="M418" s="8" t="s">
        <v>675</v>
      </c>
      <c r="N418" t="s">
        <v>682</v>
      </c>
      <c r="O418" t="s">
        <v>1283</v>
      </c>
      <c r="P418" t="s">
        <v>1355</v>
      </c>
      <c r="Q418" s="8" t="s">
        <v>2703</v>
      </c>
      <c r="R418" t="s">
        <v>675</v>
      </c>
      <c r="S418" t="s">
        <v>675</v>
      </c>
      <c r="T418" t="s">
        <v>675</v>
      </c>
    </row>
    <row r="419" spans="1:20">
      <c r="A419" t="s">
        <v>2704</v>
      </c>
      <c r="B419" s="8" t="s">
        <v>1363</v>
      </c>
      <c r="C419" t="s">
        <v>69</v>
      </c>
      <c r="D419" t="s">
        <v>664</v>
      </c>
      <c r="E419" t="s">
        <v>704</v>
      </c>
      <c r="F419" t="s">
        <v>2648</v>
      </c>
      <c r="G419" t="s">
        <v>2649</v>
      </c>
      <c r="H419" t="s">
        <v>675</v>
      </c>
      <c r="I419" t="s">
        <v>129</v>
      </c>
      <c r="J419" t="s">
        <v>1377</v>
      </c>
      <c r="K419" t="s">
        <v>675</v>
      </c>
      <c r="L419" t="s">
        <v>682</v>
      </c>
      <c r="M419" s="8" t="s">
        <v>675</v>
      </c>
      <c r="N419" t="s">
        <v>682</v>
      </c>
      <c r="O419" t="s">
        <v>1283</v>
      </c>
      <c r="P419" t="s">
        <v>1355</v>
      </c>
      <c r="Q419" s="8" t="s">
        <v>2705</v>
      </c>
      <c r="R419" t="s">
        <v>675</v>
      </c>
      <c r="S419" t="s">
        <v>675</v>
      </c>
      <c r="T419" t="s">
        <v>675</v>
      </c>
    </row>
    <row r="420" spans="1:20">
      <c r="A420" t="s">
        <v>2706</v>
      </c>
      <c r="B420" s="8" t="s">
        <v>1380</v>
      </c>
      <c r="C420" t="s">
        <v>69</v>
      </c>
      <c r="D420" t="s">
        <v>664</v>
      </c>
      <c r="E420" t="s">
        <v>763</v>
      </c>
      <c r="F420" t="s">
        <v>1387</v>
      </c>
      <c r="G420" t="s">
        <v>106</v>
      </c>
      <c r="H420" t="s">
        <v>675</v>
      </c>
      <c r="I420" t="s">
        <v>138</v>
      </c>
      <c r="J420" t="s">
        <v>2519</v>
      </c>
      <c r="K420" t="s">
        <v>1422</v>
      </c>
      <c r="L420" t="s">
        <v>671</v>
      </c>
      <c r="M420" s="8" t="s">
        <v>1422</v>
      </c>
      <c r="N420" t="s">
        <v>1576</v>
      </c>
      <c r="O420" t="s">
        <v>769</v>
      </c>
      <c r="P420" t="s">
        <v>760</v>
      </c>
      <c r="Q420" s="8" t="s">
        <v>2707</v>
      </c>
      <c r="R420" t="s">
        <v>675</v>
      </c>
      <c r="S420" t="s">
        <v>675</v>
      </c>
      <c r="T420" t="s">
        <v>675</v>
      </c>
    </row>
    <row r="421" spans="1:20">
      <c r="A421" t="s">
        <v>2708</v>
      </c>
      <c r="B421" s="8" t="s">
        <v>1386</v>
      </c>
      <c r="C421" t="s">
        <v>69</v>
      </c>
      <c r="D421" t="s">
        <v>664</v>
      </c>
      <c r="E421" t="s">
        <v>704</v>
      </c>
      <c r="F421" t="s">
        <v>2709</v>
      </c>
      <c r="G421" t="s">
        <v>2710</v>
      </c>
      <c r="H421" t="s">
        <v>675</v>
      </c>
      <c r="I421" t="s">
        <v>143</v>
      </c>
      <c r="J421" t="s">
        <v>669</v>
      </c>
      <c r="K421" t="s">
        <v>1386</v>
      </c>
      <c r="L421" t="s">
        <v>671</v>
      </c>
      <c r="M421" s="8" t="s">
        <v>1422</v>
      </c>
      <c r="N421" t="s">
        <v>1576</v>
      </c>
      <c r="O421" t="s">
        <v>779</v>
      </c>
      <c r="P421" t="s">
        <v>760</v>
      </c>
      <c r="Q421" s="8" t="s">
        <v>2711</v>
      </c>
      <c r="R421" t="s">
        <v>675</v>
      </c>
      <c r="S421" t="s">
        <v>675</v>
      </c>
      <c r="T421" t="s">
        <v>675</v>
      </c>
    </row>
    <row r="422" spans="1:20">
      <c r="A422" t="s">
        <v>2712</v>
      </c>
      <c r="B422" s="8" t="s">
        <v>1396</v>
      </c>
      <c r="C422" t="s">
        <v>69</v>
      </c>
      <c r="D422" t="s">
        <v>664</v>
      </c>
      <c r="E422" t="s">
        <v>665</v>
      </c>
      <c r="F422" t="s">
        <v>808</v>
      </c>
      <c r="G422" t="s">
        <v>809</v>
      </c>
      <c r="H422" t="s">
        <v>675</v>
      </c>
      <c r="I422" t="s">
        <v>144</v>
      </c>
      <c r="J422" t="s">
        <v>2519</v>
      </c>
      <c r="K422" t="s">
        <v>1422</v>
      </c>
      <c r="L422" t="s">
        <v>671</v>
      </c>
      <c r="M422" s="8" t="s">
        <v>1422</v>
      </c>
      <c r="N422" t="s">
        <v>1576</v>
      </c>
      <c r="O422" t="s">
        <v>779</v>
      </c>
      <c r="P422" t="s">
        <v>760</v>
      </c>
      <c r="Q422" s="8" t="s">
        <v>2713</v>
      </c>
      <c r="R422" t="s">
        <v>675</v>
      </c>
      <c r="S422" t="s">
        <v>675</v>
      </c>
      <c r="T422" t="s">
        <v>675</v>
      </c>
    </row>
    <row r="423" spans="1:20">
      <c r="A423" t="s">
        <v>2714</v>
      </c>
      <c r="B423" s="8" t="s">
        <v>1396</v>
      </c>
      <c r="C423" t="s">
        <v>69</v>
      </c>
      <c r="D423" t="s">
        <v>664</v>
      </c>
      <c r="E423" t="s">
        <v>704</v>
      </c>
      <c r="F423" t="s">
        <v>2715</v>
      </c>
      <c r="G423" t="s">
        <v>2716</v>
      </c>
      <c r="H423" t="s">
        <v>675</v>
      </c>
      <c r="I423" t="s">
        <v>146</v>
      </c>
      <c r="J423" t="s">
        <v>2519</v>
      </c>
      <c r="K423" t="s">
        <v>1422</v>
      </c>
      <c r="L423" t="s">
        <v>671</v>
      </c>
      <c r="M423" s="8" t="s">
        <v>1422</v>
      </c>
      <c r="N423" t="s">
        <v>1576</v>
      </c>
      <c r="O423" t="s">
        <v>779</v>
      </c>
      <c r="P423" t="s">
        <v>760</v>
      </c>
      <c r="Q423" s="8" t="s">
        <v>2717</v>
      </c>
      <c r="R423" t="s">
        <v>675</v>
      </c>
      <c r="S423" t="s">
        <v>675</v>
      </c>
      <c r="T423" t="s">
        <v>675</v>
      </c>
    </row>
    <row r="424" spans="1:20">
      <c r="A424" t="s">
        <v>2718</v>
      </c>
      <c r="B424" s="8" t="s">
        <v>1396</v>
      </c>
      <c r="C424" t="s">
        <v>69</v>
      </c>
      <c r="D424" t="s">
        <v>664</v>
      </c>
      <c r="E424" t="s">
        <v>704</v>
      </c>
      <c r="F424" t="s">
        <v>2235</v>
      </c>
      <c r="G424" t="s">
        <v>132</v>
      </c>
      <c r="H424" t="s">
        <v>675</v>
      </c>
      <c r="I424" t="s">
        <v>119</v>
      </c>
      <c r="J424" t="s">
        <v>2519</v>
      </c>
      <c r="K424" t="s">
        <v>1407</v>
      </c>
      <c r="L424" t="s">
        <v>671</v>
      </c>
      <c r="M424" s="8" t="s">
        <v>1422</v>
      </c>
      <c r="N424" t="s">
        <v>1576</v>
      </c>
      <c r="O424" t="s">
        <v>779</v>
      </c>
      <c r="P424" t="s">
        <v>760</v>
      </c>
      <c r="Q424" s="8" t="s">
        <v>2719</v>
      </c>
      <c r="R424" t="s">
        <v>675</v>
      </c>
      <c r="S424" t="s">
        <v>675</v>
      </c>
      <c r="T424" t="s">
        <v>675</v>
      </c>
    </row>
    <row r="425" spans="1:20">
      <c r="A425" t="s">
        <v>2720</v>
      </c>
      <c r="B425" s="8" t="s">
        <v>1407</v>
      </c>
      <c r="C425" t="s">
        <v>69</v>
      </c>
      <c r="D425" t="s">
        <v>664</v>
      </c>
      <c r="E425" t="s">
        <v>704</v>
      </c>
      <c r="F425" t="s">
        <v>1799</v>
      </c>
      <c r="G425" t="s">
        <v>1800</v>
      </c>
      <c r="H425" t="s">
        <v>675</v>
      </c>
      <c r="I425" t="s">
        <v>119</v>
      </c>
      <c r="J425" t="s">
        <v>2519</v>
      </c>
      <c r="K425" t="s">
        <v>1411</v>
      </c>
      <c r="L425" t="s">
        <v>671</v>
      </c>
      <c r="M425" s="8" t="s">
        <v>1422</v>
      </c>
      <c r="N425" t="s">
        <v>1576</v>
      </c>
      <c r="O425" t="s">
        <v>779</v>
      </c>
      <c r="P425" t="s">
        <v>760</v>
      </c>
      <c r="Q425" s="8" t="s">
        <v>2721</v>
      </c>
      <c r="R425" t="s">
        <v>675</v>
      </c>
      <c r="S425" t="s">
        <v>675</v>
      </c>
      <c r="T425" t="s">
        <v>675</v>
      </c>
    </row>
    <row r="426" spans="1:20">
      <c r="A426" t="s">
        <v>2722</v>
      </c>
      <c r="B426" s="8" t="s">
        <v>1407</v>
      </c>
      <c r="C426" t="s">
        <v>69</v>
      </c>
      <c r="D426" t="s">
        <v>664</v>
      </c>
      <c r="E426" t="s">
        <v>704</v>
      </c>
      <c r="F426" t="s">
        <v>2615</v>
      </c>
      <c r="G426" t="s">
        <v>2616</v>
      </c>
      <c r="H426" t="s">
        <v>675</v>
      </c>
      <c r="I426" t="s">
        <v>119</v>
      </c>
      <c r="J426" t="s">
        <v>2519</v>
      </c>
      <c r="K426" t="s">
        <v>1411</v>
      </c>
      <c r="L426" t="s">
        <v>671</v>
      </c>
      <c r="M426" s="8" t="s">
        <v>1422</v>
      </c>
      <c r="N426" t="s">
        <v>1576</v>
      </c>
      <c r="O426" t="s">
        <v>779</v>
      </c>
      <c r="P426" t="s">
        <v>760</v>
      </c>
      <c r="Q426" s="8" t="s">
        <v>2723</v>
      </c>
      <c r="R426" t="s">
        <v>675</v>
      </c>
      <c r="S426" t="s">
        <v>675</v>
      </c>
      <c r="T426" t="s">
        <v>675</v>
      </c>
    </row>
    <row r="427" spans="1:20">
      <c r="A427" t="s">
        <v>2724</v>
      </c>
      <c r="B427" s="8" t="s">
        <v>1426</v>
      </c>
      <c r="C427" t="s">
        <v>69</v>
      </c>
      <c r="D427" t="s">
        <v>664</v>
      </c>
      <c r="E427" t="s">
        <v>704</v>
      </c>
      <c r="F427" t="s">
        <v>2725</v>
      </c>
      <c r="G427" t="s">
        <v>90</v>
      </c>
      <c r="H427" t="s">
        <v>675</v>
      </c>
      <c r="I427" t="s">
        <v>147</v>
      </c>
      <c r="J427" t="s">
        <v>2519</v>
      </c>
      <c r="K427" t="s">
        <v>1436</v>
      </c>
      <c r="L427" t="s">
        <v>671</v>
      </c>
      <c r="M427" s="8" t="s">
        <v>1422</v>
      </c>
      <c r="N427" t="s">
        <v>1576</v>
      </c>
      <c r="O427" t="s">
        <v>902</v>
      </c>
      <c r="P427" t="s">
        <v>760</v>
      </c>
      <c r="Q427" s="8" t="s">
        <v>2726</v>
      </c>
      <c r="R427" t="s">
        <v>675</v>
      </c>
      <c r="S427" t="s">
        <v>675</v>
      </c>
      <c r="T427" t="s">
        <v>675</v>
      </c>
    </row>
    <row r="428" spans="1:20">
      <c r="A428" t="s">
        <v>2727</v>
      </c>
      <c r="B428" s="8" t="s">
        <v>1426</v>
      </c>
      <c r="C428" t="s">
        <v>69</v>
      </c>
      <c r="D428" t="s">
        <v>664</v>
      </c>
      <c r="E428" t="s">
        <v>763</v>
      </c>
      <c r="F428" t="s">
        <v>1501</v>
      </c>
      <c r="G428" t="s">
        <v>51</v>
      </c>
      <c r="H428" t="s">
        <v>675</v>
      </c>
      <c r="I428" t="s">
        <v>127</v>
      </c>
      <c r="J428" t="s">
        <v>2519</v>
      </c>
      <c r="K428" t="s">
        <v>1426</v>
      </c>
      <c r="L428" t="s">
        <v>671</v>
      </c>
      <c r="M428" s="8" t="s">
        <v>1422</v>
      </c>
      <c r="N428" t="s">
        <v>1576</v>
      </c>
      <c r="O428" t="s">
        <v>769</v>
      </c>
      <c r="P428" t="s">
        <v>760</v>
      </c>
      <c r="Q428" s="8" t="s">
        <v>2728</v>
      </c>
      <c r="R428" t="s">
        <v>675</v>
      </c>
      <c r="S428" t="s">
        <v>675</v>
      </c>
      <c r="T428" t="s">
        <v>675</v>
      </c>
    </row>
    <row r="429" spans="1:20">
      <c r="A429" t="s">
        <v>2729</v>
      </c>
      <c r="B429" s="8" t="s">
        <v>1426</v>
      </c>
      <c r="C429" t="s">
        <v>69</v>
      </c>
      <c r="D429" t="s">
        <v>664</v>
      </c>
      <c r="E429" t="s">
        <v>763</v>
      </c>
      <c r="F429" t="s">
        <v>1491</v>
      </c>
      <c r="G429" t="s">
        <v>114</v>
      </c>
      <c r="H429" t="s">
        <v>675</v>
      </c>
      <c r="I429" t="s">
        <v>121</v>
      </c>
      <c r="J429" t="s">
        <v>1377</v>
      </c>
      <c r="K429" t="s">
        <v>675</v>
      </c>
      <c r="L429" t="s">
        <v>682</v>
      </c>
      <c r="M429" s="8" t="s">
        <v>675</v>
      </c>
      <c r="N429" t="s">
        <v>682</v>
      </c>
      <c r="O429" t="s">
        <v>769</v>
      </c>
      <c r="P429" t="s">
        <v>1355</v>
      </c>
      <c r="Q429" s="8" t="s">
        <v>2730</v>
      </c>
      <c r="R429" t="s">
        <v>675</v>
      </c>
      <c r="S429" t="s">
        <v>675</v>
      </c>
      <c r="T429" t="s">
        <v>675</v>
      </c>
    </row>
    <row r="430" spans="1:20">
      <c r="A430" t="s">
        <v>2731</v>
      </c>
      <c r="B430" s="8" t="s">
        <v>1436</v>
      </c>
      <c r="C430" t="s">
        <v>69</v>
      </c>
      <c r="D430" t="s">
        <v>664</v>
      </c>
      <c r="E430" t="s">
        <v>704</v>
      </c>
      <c r="F430" t="s">
        <v>1618</v>
      </c>
      <c r="G430" t="s">
        <v>1619</v>
      </c>
      <c r="H430" t="s">
        <v>675</v>
      </c>
      <c r="I430" t="s">
        <v>119</v>
      </c>
      <c r="J430" t="s">
        <v>1377</v>
      </c>
      <c r="K430" t="s">
        <v>675</v>
      </c>
      <c r="L430" t="s">
        <v>682</v>
      </c>
      <c r="M430" s="8" t="s">
        <v>675</v>
      </c>
      <c r="N430" t="s">
        <v>682</v>
      </c>
      <c r="O430" t="s">
        <v>1283</v>
      </c>
      <c r="P430" t="s">
        <v>1355</v>
      </c>
      <c r="Q430" s="8" t="s">
        <v>2732</v>
      </c>
      <c r="R430" t="s">
        <v>675</v>
      </c>
      <c r="S430" t="s">
        <v>675</v>
      </c>
      <c r="T430" t="s">
        <v>675</v>
      </c>
    </row>
    <row r="431" spans="1:20">
      <c r="A431" t="s">
        <v>2733</v>
      </c>
      <c r="B431" s="8" t="s">
        <v>1436</v>
      </c>
      <c r="C431" t="s">
        <v>69</v>
      </c>
      <c r="D431" t="s">
        <v>664</v>
      </c>
      <c r="E431" t="s">
        <v>763</v>
      </c>
      <c r="F431" t="s">
        <v>2562</v>
      </c>
      <c r="G431" t="s">
        <v>2563</v>
      </c>
      <c r="H431" t="s">
        <v>675</v>
      </c>
      <c r="I431" t="s">
        <v>148</v>
      </c>
      <c r="J431" t="s">
        <v>2519</v>
      </c>
      <c r="K431" t="s">
        <v>1436</v>
      </c>
      <c r="L431" t="s">
        <v>671</v>
      </c>
      <c r="M431" s="8" t="s">
        <v>1422</v>
      </c>
      <c r="N431" t="s">
        <v>2734</v>
      </c>
      <c r="O431" t="s">
        <v>769</v>
      </c>
      <c r="P431" t="s">
        <v>760</v>
      </c>
      <c r="Q431" s="8" t="s">
        <v>2735</v>
      </c>
      <c r="R431" t="s">
        <v>675</v>
      </c>
      <c r="S431" t="s">
        <v>675</v>
      </c>
      <c r="T431" t="s">
        <v>675</v>
      </c>
    </row>
    <row r="432" spans="1:20">
      <c r="A432" t="s">
        <v>2736</v>
      </c>
      <c r="B432" s="8" t="s">
        <v>1436</v>
      </c>
      <c r="C432" t="s">
        <v>69</v>
      </c>
      <c r="D432" t="s">
        <v>664</v>
      </c>
      <c r="E432" t="s">
        <v>763</v>
      </c>
      <c r="F432" t="s">
        <v>2562</v>
      </c>
      <c r="G432" t="s">
        <v>2563</v>
      </c>
      <c r="H432" t="s">
        <v>675</v>
      </c>
      <c r="I432" t="s">
        <v>148</v>
      </c>
      <c r="J432" t="s">
        <v>2519</v>
      </c>
      <c r="K432" t="s">
        <v>1436</v>
      </c>
      <c r="L432" t="s">
        <v>671</v>
      </c>
      <c r="M432" s="8" t="s">
        <v>1422</v>
      </c>
      <c r="N432" t="s">
        <v>2734</v>
      </c>
      <c r="O432" t="s">
        <v>769</v>
      </c>
      <c r="P432" t="s">
        <v>760</v>
      </c>
      <c r="Q432" s="8" t="s">
        <v>2737</v>
      </c>
      <c r="R432" t="s">
        <v>675</v>
      </c>
      <c r="S432" t="s">
        <v>675</v>
      </c>
      <c r="T432" t="s">
        <v>675</v>
      </c>
    </row>
    <row r="433" spans="1:20">
      <c r="A433" t="s">
        <v>2738</v>
      </c>
      <c r="B433" s="8" t="s">
        <v>1436</v>
      </c>
      <c r="C433" t="s">
        <v>69</v>
      </c>
      <c r="D433" t="s">
        <v>664</v>
      </c>
      <c r="E433" t="s">
        <v>763</v>
      </c>
      <c r="F433" t="s">
        <v>2725</v>
      </c>
      <c r="G433" t="s">
        <v>90</v>
      </c>
      <c r="H433" t="s">
        <v>675</v>
      </c>
      <c r="I433" t="s">
        <v>121</v>
      </c>
      <c r="J433" t="s">
        <v>2519</v>
      </c>
      <c r="K433" t="s">
        <v>1436</v>
      </c>
      <c r="L433" t="s">
        <v>671</v>
      </c>
      <c r="M433" s="8" t="s">
        <v>1422</v>
      </c>
      <c r="N433" t="s">
        <v>2734</v>
      </c>
      <c r="O433" t="s">
        <v>769</v>
      </c>
      <c r="P433" t="s">
        <v>760</v>
      </c>
      <c r="Q433" s="8" t="s">
        <v>2739</v>
      </c>
      <c r="R433" t="s">
        <v>675</v>
      </c>
      <c r="S433" t="s">
        <v>675</v>
      </c>
      <c r="T433" t="s">
        <v>675</v>
      </c>
    </row>
    <row r="434" spans="1:20">
      <c r="A434" t="s">
        <v>2740</v>
      </c>
      <c r="B434" s="8" t="s">
        <v>1436</v>
      </c>
      <c r="C434" t="s">
        <v>69</v>
      </c>
      <c r="D434" t="s">
        <v>664</v>
      </c>
      <c r="E434" t="s">
        <v>763</v>
      </c>
      <c r="F434" t="s">
        <v>1309</v>
      </c>
      <c r="G434" t="s">
        <v>66</v>
      </c>
      <c r="H434" t="s">
        <v>675</v>
      </c>
      <c r="I434" t="s">
        <v>149</v>
      </c>
      <c r="J434" t="s">
        <v>2519</v>
      </c>
      <c r="K434" t="s">
        <v>1436</v>
      </c>
      <c r="L434" t="s">
        <v>671</v>
      </c>
      <c r="M434" s="8" t="s">
        <v>1422</v>
      </c>
      <c r="N434" t="s">
        <v>2734</v>
      </c>
      <c r="O434" t="s">
        <v>769</v>
      </c>
      <c r="P434" t="s">
        <v>760</v>
      </c>
      <c r="Q434" s="8" t="s">
        <v>2741</v>
      </c>
      <c r="R434" t="s">
        <v>675</v>
      </c>
      <c r="S434" t="s">
        <v>675</v>
      </c>
      <c r="T434" t="s">
        <v>675</v>
      </c>
    </row>
    <row r="435" spans="1:20">
      <c r="A435" t="s">
        <v>2742</v>
      </c>
      <c r="B435" s="8" t="s">
        <v>1436</v>
      </c>
      <c r="C435" t="s">
        <v>69</v>
      </c>
      <c r="D435" t="s">
        <v>664</v>
      </c>
      <c r="E435" t="s">
        <v>704</v>
      </c>
      <c r="F435" t="s">
        <v>1794</v>
      </c>
      <c r="G435" t="s">
        <v>1795</v>
      </c>
      <c r="H435" t="s">
        <v>675</v>
      </c>
      <c r="I435" t="s">
        <v>119</v>
      </c>
      <c r="J435" t="s">
        <v>669</v>
      </c>
      <c r="K435" t="s">
        <v>1038</v>
      </c>
      <c r="L435" t="s">
        <v>671</v>
      </c>
      <c r="M435" s="8" t="s">
        <v>1422</v>
      </c>
      <c r="N435" t="s">
        <v>2734</v>
      </c>
      <c r="O435" t="s">
        <v>1283</v>
      </c>
      <c r="P435" t="s">
        <v>760</v>
      </c>
      <c r="Q435" s="8" t="s">
        <v>2743</v>
      </c>
      <c r="R435" t="s">
        <v>675</v>
      </c>
      <c r="S435" t="s">
        <v>675</v>
      </c>
      <c r="T435" t="s">
        <v>675</v>
      </c>
    </row>
    <row r="436" spans="1:20">
      <c r="A436" t="s">
        <v>2744</v>
      </c>
      <c r="B436" s="8" t="s">
        <v>2745</v>
      </c>
      <c r="C436" t="s">
        <v>69</v>
      </c>
      <c r="D436" t="s">
        <v>664</v>
      </c>
      <c r="E436" t="s">
        <v>704</v>
      </c>
      <c r="F436" t="s">
        <v>876</v>
      </c>
      <c r="G436" t="s">
        <v>877</v>
      </c>
      <c r="H436" t="s">
        <v>675</v>
      </c>
      <c r="I436" t="s">
        <v>142</v>
      </c>
      <c r="J436" t="s">
        <v>2519</v>
      </c>
      <c r="K436" t="s">
        <v>2746</v>
      </c>
      <c r="L436" t="s">
        <v>671</v>
      </c>
      <c r="M436" s="8" t="s">
        <v>1422</v>
      </c>
      <c r="N436" t="s">
        <v>2734</v>
      </c>
      <c r="O436" t="s">
        <v>1283</v>
      </c>
      <c r="P436" t="s">
        <v>760</v>
      </c>
      <c r="Q436" s="8" t="s">
        <v>2747</v>
      </c>
      <c r="R436" t="s">
        <v>675</v>
      </c>
      <c r="S436" t="s">
        <v>675</v>
      </c>
      <c r="T436" t="s">
        <v>675</v>
      </c>
    </row>
    <row r="437" spans="1:20">
      <c r="A437" t="s">
        <v>2748</v>
      </c>
      <c r="B437" s="8" t="s">
        <v>2746</v>
      </c>
      <c r="C437" t="s">
        <v>69</v>
      </c>
      <c r="D437" t="s">
        <v>664</v>
      </c>
      <c r="E437" t="s">
        <v>704</v>
      </c>
      <c r="F437" t="s">
        <v>2749</v>
      </c>
      <c r="G437" t="s">
        <v>2750</v>
      </c>
      <c r="H437" t="s">
        <v>675</v>
      </c>
      <c r="I437" t="s">
        <v>150</v>
      </c>
      <c r="J437" t="s">
        <v>2519</v>
      </c>
      <c r="K437" t="s">
        <v>1464</v>
      </c>
      <c r="L437" t="s">
        <v>671</v>
      </c>
      <c r="M437" s="8" t="s">
        <v>1422</v>
      </c>
      <c r="N437" t="s">
        <v>2734</v>
      </c>
      <c r="O437" t="s">
        <v>902</v>
      </c>
      <c r="P437" t="s">
        <v>760</v>
      </c>
      <c r="Q437" s="8" t="s">
        <v>2751</v>
      </c>
      <c r="R437" t="s">
        <v>675</v>
      </c>
      <c r="S437" t="s">
        <v>675</v>
      </c>
      <c r="T437" t="s">
        <v>675</v>
      </c>
    </row>
    <row r="438" spans="1:20">
      <c r="A438" t="s">
        <v>2752</v>
      </c>
      <c r="B438" s="8" t="s">
        <v>2746</v>
      </c>
      <c r="C438" t="s">
        <v>69</v>
      </c>
      <c r="D438" t="s">
        <v>664</v>
      </c>
      <c r="E438" t="s">
        <v>665</v>
      </c>
      <c r="F438" t="s">
        <v>2753</v>
      </c>
      <c r="G438" t="s">
        <v>2754</v>
      </c>
      <c r="H438" t="s">
        <v>675</v>
      </c>
      <c r="I438" t="s">
        <v>140</v>
      </c>
      <c r="J438" t="s">
        <v>669</v>
      </c>
      <c r="K438" t="s">
        <v>2746</v>
      </c>
      <c r="L438" t="s">
        <v>671</v>
      </c>
      <c r="M438" s="8" t="s">
        <v>1422</v>
      </c>
      <c r="N438" t="s">
        <v>2734</v>
      </c>
      <c r="O438" t="s">
        <v>1283</v>
      </c>
      <c r="P438" t="s">
        <v>760</v>
      </c>
      <c r="Q438" s="8" t="s">
        <v>2755</v>
      </c>
      <c r="R438" t="s">
        <v>675</v>
      </c>
      <c r="S438" t="s">
        <v>675</v>
      </c>
      <c r="T438" t="s">
        <v>675</v>
      </c>
    </row>
    <row r="439" spans="1:20">
      <c r="A439" t="s">
        <v>2756</v>
      </c>
      <c r="B439" s="8" t="s">
        <v>1464</v>
      </c>
      <c r="C439" t="s">
        <v>69</v>
      </c>
      <c r="D439" t="s">
        <v>664</v>
      </c>
      <c r="E439" t="s">
        <v>665</v>
      </c>
      <c r="F439" t="s">
        <v>2414</v>
      </c>
      <c r="G439" t="s">
        <v>2415</v>
      </c>
      <c r="H439" t="s">
        <v>675</v>
      </c>
      <c r="I439" t="s">
        <v>151</v>
      </c>
      <c r="J439" t="s">
        <v>2519</v>
      </c>
      <c r="K439" t="s">
        <v>2746</v>
      </c>
      <c r="L439" t="s">
        <v>671</v>
      </c>
      <c r="M439" s="8" t="s">
        <v>1422</v>
      </c>
      <c r="N439" t="s">
        <v>2734</v>
      </c>
      <c r="O439" t="s">
        <v>902</v>
      </c>
      <c r="P439" t="s">
        <v>760</v>
      </c>
      <c r="Q439" s="8" t="s">
        <v>2757</v>
      </c>
      <c r="R439" t="s">
        <v>675</v>
      </c>
      <c r="S439" t="s">
        <v>675</v>
      </c>
      <c r="T439" t="s">
        <v>675</v>
      </c>
    </row>
    <row r="440" spans="1:20">
      <c r="A440" t="s">
        <v>2758</v>
      </c>
      <c r="B440" s="8" t="s">
        <v>1464</v>
      </c>
      <c r="C440" t="s">
        <v>69</v>
      </c>
      <c r="D440" t="s">
        <v>664</v>
      </c>
      <c r="E440" t="s">
        <v>665</v>
      </c>
      <c r="F440" t="s">
        <v>2759</v>
      </c>
      <c r="G440" t="s">
        <v>2760</v>
      </c>
      <c r="H440" t="s">
        <v>675</v>
      </c>
      <c r="I440" t="s">
        <v>150</v>
      </c>
      <c r="J440" t="s">
        <v>2519</v>
      </c>
      <c r="K440" t="s">
        <v>1464</v>
      </c>
      <c r="L440" t="s">
        <v>671</v>
      </c>
      <c r="M440" s="8" t="s">
        <v>1422</v>
      </c>
      <c r="N440" t="s">
        <v>2734</v>
      </c>
      <c r="O440" t="s">
        <v>902</v>
      </c>
      <c r="P440" t="s">
        <v>760</v>
      </c>
      <c r="Q440" s="8" t="s">
        <v>2761</v>
      </c>
      <c r="R440" t="s">
        <v>675</v>
      </c>
      <c r="S440" t="s">
        <v>675</v>
      </c>
      <c r="T440" t="s">
        <v>675</v>
      </c>
    </row>
    <row r="441" spans="1:20">
      <c r="A441" t="s">
        <v>2762</v>
      </c>
      <c r="B441" s="8" t="s">
        <v>1464</v>
      </c>
      <c r="C441" t="s">
        <v>69</v>
      </c>
      <c r="D441" t="s">
        <v>664</v>
      </c>
      <c r="E441" t="s">
        <v>704</v>
      </c>
      <c r="F441" t="s">
        <v>1794</v>
      </c>
      <c r="G441" t="s">
        <v>1795</v>
      </c>
      <c r="H441" t="s">
        <v>675</v>
      </c>
      <c r="I441" t="s">
        <v>152</v>
      </c>
      <c r="J441" t="s">
        <v>2519</v>
      </c>
      <c r="K441" t="s">
        <v>1466</v>
      </c>
      <c r="L441" t="s">
        <v>671</v>
      </c>
      <c r="M441" s="8" t="s">
        <v>1422</v>
      </c>
      <c r="N441" t="s">
        <v>2734</v>
      </c>
      <c r="O441" t="s">
        <v>902</v>
      </c>
      <c r="P441" t="s">
        <v>760</v>
      </c>
      <c r="Q441" s="8" t="s">
        <v>2763</v>
      </c>
      <c r="R441" t="s">
        <v>675</v>
      </c>
      <c r="S441" t="s">
        <v>675</v>
      </c>
      <c r="T441" t="s">
        <v>675</v>
      </c>
    </row>
    <row r="442" spans="1:20">
      <c r="A442" t="s">
        <v>2764</v>
      </c>
      <c r="B442" s="8" t="s">
        <v>1464</v>
      </c>
      <c r="C442" t="s">
        <v>69</v>
      </c>
      <c r="D442" t="s">
        <v>664</v>
      </c>
      <c r="E442" t="s">
        <v>763</v>
      </c>
      <c r="F442" t="s">
        <v>2765</v>
      </c>
      <c r="G442" t="s">
        <v>2766</v>
      </c>
      <c r="H442" t="s">
        <v>675</v>
      </c>
      <c r="I442" t="s">
        <v>153</v>
      </c>
      <c r="J442" t="s">
        <v>669</v>
      </c>
      <c r="K442" t="s">
        <v>1464</v>
      </c>
      <c r="L442" t="s">
        <v>671</v>
      </c>
      <c r="M442" s="8" t="s">
        <v>1422</v>
      </c>
      <c r="N442" t="s">
        <v>2734</v>
      </c>
      <c r="O442" t="s">
        <v>769</v>
      </c>
      <c r="P442" t="s">
        <v>760</v>
      </c>
      <c r="Q442" s="8" t="s">
        <v>2767</v>
      </c>
      <c r="R442" t="s">
        <v>675</v>
      </c>
      <c r="S442" t="s">
        <v>675</v>
      </c>
      <c r="T442" t="s">
        <v>675</v>
      </c>
    </row>
    <row r="443" spans="1:20">
      <c r="A443" t="s">
        <v>2768</v>
      </c>
      <c r="B443" s="8" t="s">
        <v>1464</v>
      </c>
      <c r="C443" t="s">
        <v>69</v>
      </c>
      <c r="D443" t="s">
        <v>664</v>
      </c>
      <c r="E443" t="s">
        <v>763</v>
      </c>
      <c r="F443" t="s">
        <v>2414</v>
      </c>
      <c r="G443" t="s">
        <v>2415</v>
      </c>
      <c r="H443" t="s">
        <v>675</v>
      </c>
      <c r="I443" t="s">
        <v>153</v>
      </c>
      <c r="J443" t="s">
        <v>669</v>
      </c>
      <c r="K443" t="s">
        <v>1464</v>
      </c>
      <c r="L443" t="s">
        <v>671</v>
      </c>
      <c r="M443" s="8" t="s">
        <v>1422</v>
      </c>
      <c r="N443" t="s">
        <v>2734</v>
      </c>
      <c r="O443" t="s">
        <v>769</v>
      </c>
      <c r="P443" t="s">
        <v>760</v>
      </c>
      <c r="Q443" s="8" t="s">
        <v>2769</v>
      </c>
      <c r="R443" t="s">
        <v>675</v>
      </c>
      <c r="S443" t="s">
        <v>675</v>
      </c>
      <c r="T443" t="s">
        <v>675</v>
      </c>
    </row>
    <row r="444" spans="1:20">
      <c r="A444" t="s">
        <v>2770</v>
      </c>
      <c r="B444" s="8" t="s">
        <v>1464</v>
      </c>
      <c r="C444" t="s">
        <v>69</v>
      </c>
      <c r="D444" t="s">
        <v>664</v>
      </c>
      <c r="E444" t="s">
        <v>763</v>
      </c>
      <c r="F444" t="s">
        <v>2771</v>
      </c>
      <c r="G444" t="s">
        <v>2772</v>
      </c>
      <c r="H444" t="s">
        <v>675</v>
      </c>
      <c r="I444" t="s">
        <v>154</v>
      </c>
      <c r="J444" t="s">
        <v>669</v>
      </c>
      <c r="K444" t="s">
        <v>1464</v>
      </c>
      <c r="L444" t="s">
        <v>671</v>
      </c>
      <c r="M444" s="8" t="s">
        <v>1422</v>
      </c>
      <c r="N444" t="s">
        <v>2734</v>
      </c>
      <c r="O444" t="s">
        <v>769</v>
      </c>
      <c r="P444" t="s">
        <v>760</v>
      </c>
      <c r="Q444" s="8" t="s">
        <v>2773</v>
      </c>
      <c r="R444" t="s">
        <v>675</v>
      </c>
      <c r="S444" t="s">
        <v>675</v>
      </c>
      <c r="T444" t="s">
        <v>675</v>
      </c>
    </row>
    <row r="445" spans="1:20">
      <c r="A445" t="s">
        <v>2774</v>
      </c>
      <c r="B445" s="8" t="s">
        <v>2775</v>
      </c>
      <c r="C445" t="s">
        <v>69</v>
      </c>
      <c r="D445" t="s">
        <v>664</v>
      </c>
      <c r="E445" t="s">
        <v>665</v>
      </c>
      <c r="F445" t="s">
        <v>2776</v>
      </c>
      <c r="G445" t="s">
        <v>155</v>
      </c>
      <c r="H445" t="s">
        <v>155</v>
      </c>
      <c r="I445" t="s">
        <v>156</v>
      </c>
      <c r="J445" t="s">
        <v>2514</v>
      </c>
      <c r="K445" t="s">
        <v>2775</v>
      </c>
      <c r="L445" t="s">
        <v>671</v>
      </c>
      <c r="M445" s="8" t="s">
        <v>1422</v>
      </c>
      <c r="N445" t="s">
        <v>2734</v>
      </c>
      <c r="O445" t="s">
        <v>711</v>
      </c>
      <c r="P445" t="s">
        <v>760</v>
      </c>
      <c r="Q445" s="8" t="s">
        <v>2777</v>
      </c>
      <c r="R445" t="s">
        <v>675</v>
      </c>
      <c r="S445" t="s">
        <v>675</v>
      </c>
      <c r="T445" t="s">
        <v>675</v>
      </c>
    </row>
    <row r="446" spans="1:20">
      <c r="A446" t="s">
        <v>2778</v>
      </c>
      <c r="B446" s="8" t="s">
        <v>2775</v>
      </c>
      <c r="C446" t="s">
        <v>69</v>
      </c>
      <c r="D446" t="s">
        <v>664</v>
      </c>
      <c r="E446" t="s">
        <v>665</v>
      </c>
      <c r="F446" t="s">
        <v>1309</v>
      </c>
      <c r="G446" t="s">
        <v>66</v>
      </c>
      <c r="H446" t="s">
        <v>675</v>
      </c>
      <c r="I446" t="s">
        <v>157</v>
      </c>
      <c r="J446" t="s">
        <v>2519</v>
      </c>
      <c r="K446" t="s">
        <v>2775</v>
      </c>
      <c r="L446" t="s">
        <v>671</v>
      </c>
      <c r="M446" s="8" t="s">
        <v>1422</v>
      </c>
      <c r="N446" t="s">
        <v>2734</v>
      </c>
      <c r="O446" t="s">
        <v>701</v>
      </c>
      <c r="P446" t="s">
        <v>760</v>
      </c>
      <c r="Q446" s="8" t="s">
        <v>2779</v>
      </c>
      <c r="R446" t="s">
        <v>675</v>
      </c>
      <c r="S446" t="s">
        <v>675</v>
      </c>
      <c r="T446" t="s">
        <v>675</v>
      </c>
    </row>
    <row r="447" spans="1:20">
      <c r="A447" t="s">
        <v>2780</v>
      </c>
      <c r="B447" s="8" t="s">
        <v>1526</v>
      </c>
      <c r="C447" t="s">
        <v>69</v>
      </c>
      <c r="D447" t="s">
        <v>664</v>
      </c>
      <c r="E447" t="s">
        <v>665</v>
      </c>
      <c r="F447" t="s">
        <v>2640</v>
      </c>
      <c r="G447" t="s">
        <v>2641</v>
      </c>
      <c r="H447" t="s">
        <v>675</v>
      </c>
      <c r="I447" t="s">
        <v>158</v>
      </c>
      <c r="J447" t="s">
        <v>2519</v>
      </c>
      <c r="K447" t="s">
        <v>1526</v>
      </c>
      <c r="L447" t="s">
        <v>671</v>
      </c>
      <c r="M447" s="8" t="s">
        <v>1422</v>
      </c>
      <c r="N447" t="s">
        <v>2734</v>
      </c>
      <c r="O447" t="s">
        <v>902</v>
      </c>
      <c r="P447" t="s">
        <v>760</v>
      </c>
      <c r="Q447" s="8" t="s">
        <v>2781</v>
      </c>
      <c r="R447" t="s">
        <v>675</v>
      </c>
      <c r="S447" t="s">
        <v>675</v>
      </c>
      <c r="T447" t="s">
        <v>675</v>
      </c>
    </row>
    <row r="448" spans="1:20">
      <c r="A448" t="s">
        <v>2782</v>
      </c>
      <c r="B448" s="8" t="s">
        <v>1526</v>
      </c>
      <c r="C448" t="s">
        <v>69</v>
      </c>
      <c r="D448" t="s">
        <v>664</v>
      </c>
      <c r="E448" t="s">
        <v>665</v>
      </c>
      <c r="F448" t="s">
        <v>1433</v>
      </c>
      <c r="G448" t="s">
        <v>1434</v>
      </c>
      <c r="H448" t="s">
        <v>675</v>
      </c>
      <c r="I448" t="s">
        <v>159</v>
      </c>
      <c r="J448" t="s">
        <v>669</v>
      </c>
      <c r="K448" t="s">
        <v>1526</v>
      </c>
      <c r="L448" t="s">
        <v>671</v>
      </c>
      <c r="M448" s="8" t="s">
        <v>1422</v>
      </c>
      <c r="N448" t="s">
        <v>2734</v>
      </c>
      <c r="O448" t="s">
        <v>902</v>
      </c>
      <c r="P448" t="s">
        <v>760</v>
      </c>
      <c r="Q448" s="8" t="s">
        <v>2783</v>
      </c>
      <c r="R448" t="s">
        <v>675</v>
      </c>
      <c r="S448" t="s">
        <v>675</v>
      </c>
      <c r="T448" t="s">
        <v>675</v>
      </c>
    </row>
    <row r="449" spans="1:20">
      <c r="A449" t="s">
        <v>2784</v>
      </c>
      <c r="B449" s="8" t="s">
        <v>1526</v>
      </c>
      <c r="C449" t="s">
        <v>69</v>
      </c>
      <c r="D449" t="s">
        <v>664</v>
      </c>
      <c r="E449" t="s">
        <v>665</v>
      </c>
      <c r="F449" t="s">
        <v>2615</v>
      </c>
      <c r="G449" t="s">
        <v>2616</v>
      </c>
      <c r="H449" t="s">
        <v>675</v>
      </c>
      <c r="I449" t="s">
        <v>160</v>
      </c>
      <c r="J449" t="s">
        <v>2519</v>
      </c>
      <c r="K449" t="s">
        <v>1526</v>
      </c>
      <c r="L449" t="s">
        <v>671</v>
      </c>
      <c r="M449" s="8" t="s">
        <v>1422</v>
      </c>
      <c r="N449" t="s">
        <v>2734</v>
      </c>
      <c r="O449" t="s">
        <v>902</v>
      </c>
      <c r="P449" t="s">
        <v>760</v>
      </c>
      <c r="Q449" s="8" t="s">
        <v>2785</v>
      </c>
      <c r="R449" t="s">
        <v>675</v>
      </c>
      <c r="S449" t="s">
        <v>675</v>
      </c>
      <c r="T449" t="s">
        <v>675</v>
      </c>
    </row>
    <row r="450" spans="1:20">
      <c r="A450" t="s">
        <v>2786</v>
      </c>
      <c r="B450" s="8" t="s">
        <v>1556</v>
      </c>
      <c r="C450" t="s">
        <v>69</v>
      </c>
      <c r="D450" t="s">
        <v>664</v>
      </c>
      <c r="E450" t="s">
        <v>704</v>
      </c>
      <c r="F450" t="s">
        <v>2749</v>
      </c>
      <c r="G450" t="s">
        <v>2750</v>
      </c>
      <c r="H450" t="s">
        <v>675</v>
      </c>
      <c r="I450" t="s">
        <v>161</v>
      </c>
      <c r="J450" t="s">
        <v>669</v>
      </c>
      <c r="K450" t="s">
        <v>1564</v>
      </c>
      <c r="L450" t="s">
        <v>671</v>
      </c>
      <c r="M450" s="8" t="s">
        <v>1422</v>
      </c>
      <c r="N450" t="s">
        <v>2734</v>
      </c>
      <c r="O450" t="s">
        <v>1676</v>
      </c>
      <c r="P450" t="s">
        <v>760</v>
      </c>
      <c r="Q450" s="8" t="s">
        <v>2787</v>
      </c>
      <c r="R450" t="s">
        <v>675</v>
      </c>
      <c r="S450" t="s">
        <v>675</v>
      </c>
      <c r="T450" t="s">
        <v>675</v>
      </c>
    </row>
    <row r="451" spans="1:20">
      <c r="A451" t="s">
        <v>2788</v>
      </c>
      <c r="B451" s="8" t="s">
        <v>2789</v>
      </c>
      <c r="C451" t="s">
        <v>69</v>
      </c>
      <c r="D451" t="s">
        <v>664</v>
      </c>
      <c r="E451" t="s">
        <v>665</v>
      </c>
      <c r="F451" t="s">
        <v>815</v>
      </c>
      <c r="G451" t="s">
        <v>11</v>
      </c>
      <c r="H451" t="s">
        <v>675</v>
      </c>
      <c r="I451" t="s">
        <v>162</v>
      </c>
      <c r="J451" t="s">
        <v>1377</v>
      </c>
      <c r="K451" t="s">
        <v>675</v>
      </c>
      <c r="L451" t="s">
        <v>682</v>
      </c>
      <c r="M451" s="8" t="s">
        <v>675</v>
      </c>
      <c r="N451" t="s">
        <v>682</v>
      </c>
      <c r="O451" t="s">
        <v>1585</v>
      </c>
      <c r="P451" t="s">
        <v>1355</v>
      </c>
      <c r="Q451" s="8" t="s">
        <v>2790</v>
      </c>
      <c r="R451" t="s">
        <v>675</v>
      </c>
      <c r="S451" t="s">
        <v>675</v>
      </c>
      <c r="T451" t="s">
        <v>675</v>
      </c>
    </row>
    <row r="452" spans="1:20">
      <c r="A452" t="s">
        <v>2791</v>
      </c>
      <c r="B452" s="8" t="s">
        <v>2789</v>
      </c>
      <c r="C452" t="s">
        <v>69</v>
      </c>
      <c r="D452" t="s">
        <v>664</v>
      </c>
      <c r="E452" t="s">
        <v>665</v>
      </c>
      <c r="F452" t="s">
        <v>815</v>
      </c>
      <c r="G452" t="s">
        <v>11</v>
      </c>
      <c r="H452" t="s">
        <v>675</v>
      </c>
      <c r="I452" t="s">
        <v>163</v>
      </c>
      <c r="J452" t="s">
        <v>2792</v>
      </c>
      <c r="K452" t="s">
        <v>675</v>
      </c>
      <c r="L452" t="s">
        <v>682</v>
      </c>
      <c r="M452" s="8" t="s">
        <v>675</v>
      </c>
      <c r="N452" t="s">
        <v>682</v>
      </c>
      <c r="O452" t="s">
        <v>1585</v>
      </c>
      <c r="P452" t="s">
        <v>760</v>
      </c>
      <c r="Q452" s="8" t="s">
        <v>2793</v>
      </c>
      <c r="R452" t="s">
        <v>675</v>
      </c>
      <c r="S452" t="s">
        <v>675</v>
      </c>
      <c r="T452" t="s">
        <v>675</v>
      </c>
    </row>
    <row r="453" spans="1:20">
      <c r="A453" t="s">
        <v>2794</v>
      </c>
      <c r="B453" s="8" t="s">
        <v>1591</v>
      </c>
      <c r="C453" t="s">
        <v>69</v>
      </c>
      <c r="D453" t="s">
        <v>664</v>
      </c>
      <c r="E453" t="s">
        <v>763</v>
      </c>
      <c r="F453" t="s">
        <v>2570</v>
      </c>
      <c r="G453" t="s">
        <v>2571</v>
      </c>
      <c r="H453" t="s">
        <v>675</v>
      </c>
      <c r="I453" t="s">
        <v>164</v>
      </c>
      <c r="J453" t="s">
        <v>669</v>
      </c>
      <c r="K453" t="s">
        <v>1591</v>
      </c>
      <c r="L453" t="s">
        <v>671</v>
      </c>
      <c r="M453" s="8" t="s">
        <v>1422</v>
      </c>
      <c r="N453" t="s">
        <v>2734</v>
      </c>
      <c r="O453" t="s">
        <v>769</v>
      </c>
      <c r="P453" t="s">
        <v>760</v>
      </c>
      <c r="Q453" s="8" t="s">
        <v>2795</v>
      </c>
      <c r="R453" t="s">
        <v>675</v>
      </c>
      <c r="S453" t="s">
        <v>675</v>
      </c>
      <c r="T453" t="s">
        <v>675</v>
      </c>
    </row>
    <row r="454" spans="1:20">
      <c r="A454" t="s">
        <v>2796</v>
      </c>
      <c r="B454" s="8" t="s">
        <v>1594</v>
      </c>
      <c r="C454" t="s">
        <v>69</v>
      </c>
      <c r="D454" t="s">
        <v>664</v>
      </c>
      <c r="E454" t="s">
        <v>704</v>
      </c>
      <c r="F454" t="s">
        <v>2644</v>
      </c>
      <c r="G454" t="s">
        <v>2645</v>
      </c>
      <c r="H454" t="s">
        <v>675</v>
      </c>
      <c r="I454" t="s">
        <v>166</v>
      </c>
      <c r="J454" t="s">
        <v>669</v>
      </c>
      <c r="K454" t="s">
        <v>2797</v>
      </c>
      <c r="L454" t="s">
        <v>671</v>
      </c>
      <c r="M454" s="8" t="s">
        <v>1422</v>
      </c>
      <c r="N454" t="s">
        <v>2734</v>
      </c>
      <c r="O454" t="s">
        <v>1504</v>
      </c>
      <c r="P454" t="s">
        <v>760</v>
      </c>
      <c r="Q454" s="8" t="s">
        <v>2798</v>
      </c>
      <c r="R454" t="s">
        <v>675</v>
      </c>
      <c r="S454" t="s">
        <v>675</v>
      </c>
      <c r="T454" t="s">
        <v>675</v>
      </c>
    </row>
    <row r="455" spans="1:20">
      <c r="A455" t="s">
        <v>2799</v>
      </c>
      <c r="B455" s="8" t="s">
        <v>1594</v>
      </c>
      <c r="C455" t="s">
        <v>69</v>
      </c>
      <c r="D455" t="s">
        <v>664</v>
      </c>
      <c r="E455" t="s">
        <v>704</v>
      </c>
      <c r="F455" t="s">
        <v>1794</v>
      </c>
      <c r="G455" t="s">
        <v>1795</v>
      </c>
      <c r="H455" t="s">
        <v>675</v>
      </c>
      <c r="I455" t="s">
        <v>119</v>
      </c>
      <c r="J455" t="s">
        <v>669</v>
      </c>
      <c r="K455" t="s">
        <v>2797</v>
      </c>
      <c r="L455" t="s">
        <v>671</v>
      </c>
      <c r="M455" s="8" t="s">
        <v>1422</v>
      </c>
      <c r="N455" t="s">
        <v>2734</v>
      </c>
      <c r="O455" t="s">
        <v>1504</v>
      </c>
      <c r="P455" t="s">
        <v>760</v>
      </c>
      <c r="Q455" s="8" t="s">
        <v>2800</v>
      </c>
      <c r="R455" t="s">
        <v>675</v>
      </c>
      <c r="S455" t="s">
        <v>675</v>
      </c>
      <c r="T455" t="s">
        <v>675</v>
      </c>
    </row>
    <row r="456" spans="1:20">
      <c r="A456" t="s">
        <v>2801</v>
      </c>
      <c r="B456" s="8" t="s">
        <v>1594</v>
      </c>
      <c r="C456" t="s">
        <v>69</v>
      </c>
      <c r="D456" t="s">
        <v>664</v>
      </c>
      <c r="E456" t="s">
        <v>704</v>
      </c>
      <c r="F456" t="s">
        <v>2802</v>
      </c>
      <c r="G456" t="s">
        <v>2803</v>
      </c>
      <c r="H456" t="s">
        <v>675</v>
      </c>
      <c r="I456" t="s">
        <v>166</v>
      </c>
      <c r="J456" t="s">
        <v>669</v>
      </c>
      <c r="K456" t="s">
        <v>2797</v>
      </c>
      <c r="L456" t="s">
        <v>671</v>
      </c>
      <c r="M456" s="8" t="s">
        <v>1422</v>
      </c>
      <c r="N456" t="s">
        <v>2734</v>
      </c>
      <c r="O456" t="s">
        <v>1504</v>
      </c>
      <c r="P456" t="s">
        <v>760</v>
      </c>
      <c r="Q456" s="8" t="s">
        <v>2804</v>
      </c>
      <c r="R456" t="s">
        <v>675</v>
      </c>
      <c r="S456" t="s">
        <v>675</v>
      </c>
      <c r="T456" t="s">
        <v>675</v>
      </c>
    </row>
    <row r="457" spans="1:20">
      <c r="A457" t="s">
        <v>2805</v>
      </c>
      <c r="B457" s="8" t="s">
        <v>1594</v>
      </c>
      <c r="C457" t="s">
        <v>69</v>
      </c>
      <c r="D457" t="s">
        <v>664</v>
      </c>
      <c r="E457" t="s">
        <v>704</v>
      </c>
      <c r="F457" t="s">
        <v>2654</v>
      </c>
      <c r="G457" t="s">
        <v>2655</v>
      </c>
      <c r="H457" t="s">
        <v>675</v>
      </c>
      <c r="I457" t="s">
        <v>166</v>
      </c>
      <c r="J457" t="s">
        <v>669</v>
      </c>
      <c r="K457" t="s">
        <v>2797</v>
      </c>
      <c r="L457" t="s">
        <v>671</v>
      </c>
      <c r="M457" s="8" t="s">
        <v>1422</v>
      </c>
      <c r="N457" t="s">
        <v>2734</v>
      </c>
      <c r="O457" t="s">
        <v>1504</v>
      </c>
      <c r="P457" t="s">
        <v>760</v>
      </c>
      <c r="Q457" s="8" t="s">
        <v>2806</v>
      </c>
      <c r="R457" t="s">
        <v>675</v>
      </c>
      <c r="S457" t="s">
        <v>675</v>
      </c>
      <c r="T457" t="s">
        <v>675</v>
      </c>
    </row>
    <row r="458" spans="1:20">
      <c r="A458" t="s">
        <v>2807</v>
      </c>
      <c r="B458" s="8" t="s">
        <v>1422</v>
      </c>
      <c r="C458" t="s">
        <v>69</v>
      </c>
      <c r="D458" t="s">
        <v>664</v>
      </c>
      <c r="E458" t="s">
        <v>665</v>
      </c>
      <c r="F458" t="s">
        <v>2536</v>
      </c>
      <c r="G458" t="s">
        <v>2537</v>
      </c>
      <c r="H458" t="s">
        <v>675</v>
      </c>
      <c r="I458" t="s">
        <v>168</v>
      </c>
      <c r="J458" t="s">
        <v>669</v>
      </c>
      <c r="K458" t="s">
        <v>1422</v>
      </c>
      <c r="L458" t="s">
        <v>671</v>
      </c>
      <c r="M458" s="8" t="s">
        <v>1422</v>
      </c>
      <c r="N458" t="s">
        <v>2734</v>
      </c>
      <c r="O458" t="s">
        <v>1676</v>
      </c>
      <c r="P458" t="s">
        <v>760</v>
      </c>
      <c r="Q458" s="8" t="s">
        <v>2808</v>
      </c>
      <c r="R458" t="s">
        <v>675</v>
      </c>
      <c r="S458" t="s">
        <v>675</v>
      </c>
      <c r="T458" t="s">
        <v>675</v>
      </c>
    </row>
    <row r="459" spans="1:20">
      <c r="A459" t="s">
        <v>2809</v>
      </c>
      <c r="B459" s="8" t="s">
        <v>1422</v>
      </c>
      <c r="C459" t="s">
        <v>69</v>
      </c>
      <c r="D459" t="s">
        <v>664</v>
      </c>
      <c r="E459" t="s">
        <v>665</v>
      </c>
      <c r="F459" t="s">
        <v>1794</v>
      </c>
      <c r="G459" t="s">
        <v>1795</v>
      </c>
      <c r="H459" t="s">
        <v>675</v>
      </c>
      <c r="I459" t="s">
        <v>169</v>
      </c>
      <c r="J459" t="s">
        <v>669</v>
      </c>
      <c r="K459" t="s">
        <v>1422</v>
      </c>
      <c r="L459" t="s">
        <v>671</v>
      </c>
      <c r="M459" s="8" t="s">
        <v>1422</v>
      </c>
      <c r="N459" t="s">
        <v>2734</v>
      </c>
      <c r="O459" t="s">
        <v>1676</v>
      </c>
      <c r="P459" t="s">
        <v>760</v>
      </c>
      <c r="Q459" s="8" t="s">
        <v>2810</v>
      </c>
      <c r="R459" t="s">
        <v>675</v>
      </c>
      <c r="S459" t="s">
        <v>675</v>
      </c>
      <c r="T459" t="s">
        <v>675</v>
      </c>
    </row>
    <row r="460" spans="1:20">
      <c r="A460" t="s">
        <v>2811</v>
      </c>
      <c r="B460" s="8" t="s">
        <v>1422</v>
      </c>
      <c r="C460" t="s">
        <v>69</v>
      </c>
      <c r="D460" t="s">
        <v>664</v>
      </c>
      <c r="E460" t="s">
        <v>665</v>
      </c>
      <c r="F460" t="s">
        <v>1267</v>
      </c>
      <c r="G460" t="s">
        <v>1268</v>
      </c>
      <c r="H460" t="s">
        <v>675</v>
      </c>
      <c r="I460" t="s">
        <v>170</v>
      </c>
      <c r="J460" t="s">
        <v>669</v>
      </c>
      <c r="K460" t="s">
        <v>1422</v>
      </c>
      <c r="L460" t="s">
        <v>671</v>
      </c>
      <c r="M460" s="8" t="s">
        <v>1422</v>
      </c>
      <c r="N460" t="s">
        <v>2734</v>
      </c>
      <c r="O460" t="s">
        <v>1676</v>
      </c>
      <c r="P460" t="s">
        <v>760</v>
      </c>
      <c r="Q460" s="8" t="s">
        <v>2812</v>
      </c>
      <c r="R460" t="s">
        <v>675</v>
      </c>
      <c r="S460" t="s">
        <v>675</v>
      </c>
      <c r="T460" t="s">
        <v>675</v>
      </c>
    </row>
    <row r="461" spans="1:20">
      <c r="A461" t="s">
        <v>2813</v>
      </c>
      <c r="B461" s="8" t="s">
        <v>1422</v>
      </c>
      <c r="C461" t="s">
        <v>69</v>
      </c>
      <c r="D461" t="s">
        <v>664</v>
      </c>
      <c r="E461" t="s">
        <v>665</v>
      </c>
      <c r="F461" t="s">
        <v>2635</v>
      </c>
      <c r="G461" t="s">
        <v>2636</v>
      </c>
      <c r="H461" t="s">
        <v>675</v>
      </c>
      <c r="I461" t="s">
        <v>171</v>
      </c>
      <c r="J461" t="s">
        <v>669</v>
      </c>
      <c r="K461" t="s">
        <v>1422</v>
      </c>
      <c r="L461" t="s">
        <v>671</v>
      </c>
      <c r="M461" s="8" t="s">
        <v>1422</v>
      </c>
      <c r="N461" t="s">
        <v>2734</v>
      </c>
      <c r="O461" t="s">
        <v>1676</v>
      </c>
      <c r="P461" t="s">
        <v>760</v>
      </c>
      <c r="Q461" s="8" t="s">
        <v>2814</v>
      </c>
      <c r="R461" t="s">
        <v>675</v>
      </c>
      <c r="S461" t="s">
        <v>675</v>
      </c>
      <c r="T461" t="s">
        <v>675</v>
      </c>
    </row>
    <row r="462" spans="1:20">
      <c r="A462" t="s">
        <v>2815</v>
      </c>
      <c r="B462" s="8" t="s">
        <v>2816</v>
      </c>
      <c r="C462" t="s">
        <v>69</v>
      </c>
      <c r="D462" t="s">
        <v>664</v>
      </c>
      <c r="E462" t="s">
        <v>665</v>
      </c>
      <c r="F462" t="s">
        <v>864</v>
      </c>
      <c r="G462" t="s">
        <v>865</v>
      </c>
      <c r="H462" t="s">
        <v>675</v>
      </c>
      <c r="I462" t="s">
        <v>172</v>
      </c>
      <c r="J462" t="s">
        <v>669</v>
      </c>
      <c r="K462" t="s">
        <v>2816</v>
      </c>
      <c r="L462" t="s">
        <v>671</v>
      </c>
      <c r="M462" s="8" t="s">
        <v>1608</v>
      </c>
      <c r="N462" t="s">
        <v>2817</v>
      </c>
      <c r="O462" t="s">
        <v>1676</v>
      </c>
      <c r="P462" t="s">
        <v>760</v>
      </c>
      <c r="Q462" s="8" t="s">
        <v>2818</v>
      </c>
      <c r="R462" t="s">
        <v>675</v>
      </c>
      <c r="S462" t="s">
        <v>675</v>
      </c>
      <c r="T462" t="s">
        <v>675</v>
      </c>
    </row>
    <row r="463" spans="1:20">
      <c r="A463" t="s">
        <v>2819</v>
      </c>
      <c r="B463" s="8" t="s">
        <v>2816</v>
      </c>
      <c r="C463" t="s">
        <v>69</v>
      </c>
      <c r="D463" t="s">
        <v>664</v>
      </c>
      <c r="E463" t="s">
        <v>665</v>
      </c>
      <c r="F463" t="s">
        <v>2820</v>
      </c>
      <c r="G463" t="s">
        <v>2821</v>
      </c>
      <c r="H463" t="s">
        <v>675</v>
      </c>
      <c r="I463" t="s">
        <v>172</v>
      </c>
      <c r="J463" t="s">
        <v>669</v>
      </c>
      <c r="K463" t="s">
        <v>2816</v>
      </c>
      <c r="L463" t="s">
        <v>671</v>
      </c>
      <c r="M463" s="8" t="s">
        <v>1608</v>
      </c>
      <c r="N463" t="s">
        <v>2817</v>
      </c>
      <c r="O463" t="s">
        <v>1676</v>
      </c>
      <c r="P463" t="s">
        <v>760</v>
      </c>
      <c r="Q463" s="8" t="s">
        <v>2822</v>
      </c>
      <c r="R463" t="s">
        <v>675</v>
      </c>
      <c r="S463" t="s">
        <v>675</v>
      </c>
      <c r="T463" t="s">
        <v>675</v>
      </c>
    </row>
    <row r="464" spans="1:20">
      <c r="A464" t="s">
        <v>2823</v>
      </c>
      <c r="B464" s="8" t="s">
        <v>2816</v>
      </c>
      <c r="C464" t="s">
        <v>69</v>
      </c>
      <c r="D464" t="s">
        <v>664</v>
      </c>
      <c r="E464" t="s">
        <v>665</v>
      </c>
      <c r="F464" t="s">
        <v>2575</v>
      </c>
      <c r="G464" t="s">
        <v>2576</v>
      </c>
      <c r="H464" t="s">
        <v>675</v>
      </c>
      <c r="I464" t="s">
        <v>172</v>
      </c>
      <c r="J464" t="s">
        <v>669</v>
      </c>
      <c r="K464" t="s">
        <v>2816</v>
      </c>
      <c r="L464" t="s">
        <v>671</v>
      </c>
      <c r="M464" s="8" t="s">
        <v>1608</v>
      </c>
      <c r="N464" t="s">
        <v>2817</v>
      </c>
      <c r="O464" t="s">
        <v>1676</v>
      </c>
      <c r="P464" t="s">
        <v>760</v>
      </c>
      <c r="Q464" s="8" t="s">
        <v>2824</v>
      </c>
      <c r="R464" t="s">
        <v>675</v>
      </c>
      <c r="S464" t="s">
        <v>675</v>
      </c>
      <c r="T464" t="s">
        <v>675</v>
      </c>
    </row>
    <row r="465" spans="1:20">
      <c r="A465" t="s">
        <v>2825</v>
      </c>
      <c r="B465" s="8" t="s">
        <v>1608</v>
      </c>
      <c r="C465" t="s">
        <v>69</v>
      </c>
      <c r="D465" t="s">
        <v>664</v>
      </c>
      <c r="E465" t="s">
        <v>704</v>
      </c>
      <c r="F465" t="s">
        <v>2575</v>
      </c>
      <c r="G465" t="s">
        <v>2576</v>
      </c>
      <c r="H465" t="s">
        <v>675</v>
      </c>
      <c r="I465" t="s">
        <v>119</v>
      </c>
      <c r="J465" t="s">
        <v>669</v>
      </c>
      <c r="K465" t="s">
        <v>1604</v>
      </c>
      <c r="L465" t="s">
        <v>671</v>
      </c>
      <c r="M465" s="8" t="s">
        <v>2826</v>
      </c>
      <c r="N465" t="s">
        <v>2827</v>
      </c>
      <c r="O465" t="s">
        <v>1283</v>
      </c>
      <c r="P465" t="s">
        <v>701</v>
      </c>
      <c r="Q465" s="8" t="s">
        <v>2828</v>
      </c>
      <c r="R465" t="s">
        <v>675</v>
      </c>
      <c r="S465" t="s">
        <v>675</v>
      </c>
      <c r="T465" t="s">
        <v>675</v>
      </c>
    </row>
    <row r="466" spans="1:20">
      <c r="A466" t="s">
        <v>2829</v>
      </c>
      <c r="B466" s="8" t="s">
        <v>1604</v>
      </c>
      <c r="C466" t="s">
        <v>69</v>
      </c>
      <c r="D466" t="s">
        <v>664</v>
      </c>
      <c r="E466" t="s">
        <v>665</v>
      </c>
      <c r="F466" t="s">
        <v>2765</v>
      </c>
      <c r="G466" t="s">
        <v>2766</v>
      </c>
      <c r="H466" t="s">
        <v>675</v>
      </c>
      <c r="I466" t="s">
        <v>173</v>
      </c>
      <c r="J466" t="s">
        <v>669</v>
      </c>
      <c r="K466" t="s">
        <v>1604</v>
      </c>
      <c r="L466" t="s">
        <v>671</v>
      </c>
      <c r="M466" s="8" t="s">
        <v>2826</v>
      </c>
      <c r="N466" t="s">
        <v>2827</v>
      </c>
      <c r="O466" t="s">
        <v>1676</v>
      </c>
      <c r="P466" t="s">
        <v>701</v>
      </c>
      <c r="Q466" s="8" t="s">
        <v>2830</v>
      </c>
      <c r="R466" t="s">
        <v>675</v>
      </c>
      <c r="S466" t="s">
        <v>675</v>
      </c>
      <c r="T466" t="s">
        <v>675</v>
      </c>
    </row>
    <row r="467" spans="1:20">
      <c r="A467" t="s">
        <v>2831</v>
      </c>
      <c r="B467" s="8" t="s">
        <v>1623</v>
      </c>
      <c r="C467" t="s">
        <v>69</v>
      </c>
      <c r="D467" t="s">
        <v>664</v>
      </c>
      <c r="E467" t="s">
        <v>665</v>
      </c>
      <c r="F467" t="s">
        <v>1309</v>
      </c>
      <c r="G467" t="s">
        <v>66</v>
      </c>
      <c r="H467" t="s">
        <v>675</v>
      </c>
      <c r="I467" t="s">
        <v>130</v>
      </c>
      <c r="J467" t="s">
        <v>669</v>
      </c>
      <c r="K467" t="s">
        <v>1623</v>
      </c>
      <c r="L467" t="s">
        <v>671</v>
      </c>
      <c r="M467" s="8" t="s">
        <v>2826</v>
      </c>
      <c r="N467" t="s">
        <v>2827</v>
      </c>
      <c r="O467" t="s">
        <v>769</v>
      </c>
      <c r="P467" t="s">
        <v>701</v>
      </c>
      <c r="Q467" s="8" t="s">
        <v>2832</v>
      </c>
      <c r="R467" t="s">
        <v>675</v>
      </c>
      <c r="S467" t="s">
        <v>675</v>
      </c>
      <c r="T467" t="s">
        <v>675</v>
      </c>
    </row>
    <row r="468" spans="1:20">
      <c r="A468" t="s">
        <v>2833</v>
      </c>
      <c r="B468" s="8" t="s">
        <v>1628</v>
      </c>
      <c r="C468" t="s">
        <v>69</v>
      </c>
      <c r="D468" t="s">
        <v>664</v>
      </c>
      <c r="E468" t="s">
        <v>704</v>
      </c>
      <c r="F468" t="s">
        <v>2834</v>
      </c>
      <c r="G468" t="s">
        <v>2835</v>
      </c>
      <c r="H468" t="s">
        <v>675</v>
      </c>
      <c r="I468" t="s">
        <v>119</v>
      </c>
      <c r="J468" t="s">
        <v>2519</v>
      </c>
      <c r="K468" t="s">
        <v>2836</v>
      </c>
      <c r="L468" t="s">
        <v>671</v>
      </c>
      <c r="M468" s="8" t="s">
        <v>2826</v>
      </c>
      <c r="N468" t="s">
        <v>2827</v>
      </c>
      <c r="O468" t="s">
        <v>1283</v>
      </c>
      <c r="P468" t="s">
        <v>701</v>
      </c>
      <c r="Q468" s="8" t="s">
        <v>2837</v>
      </c>
      <c r="R468" t="s">
        <v>675</v>
      </c>
      <c r="S468" t="s">
        <v>675</v>
      </c>
      <c r="T468" t="s">
        <v>675</v>
      </c>
    </row>
    <row r="469" spans="1:20">
      <c r="A469" t="s">
        <v>2838</v>
      </c>
      <c r="B469" s="8" t="s">
        <v>1640</v>
      </c>
      <c r="C469" t="s">
        <v>69</v>
      </c>
      <c r="D469" t="s">
        <v>664</v>
      </c>
      <c r="E469" t="s">
        <v>763</v>
      </c>
      <c r="F469" t="s">
        <v>2575</v>
      </c>
      <c r="G469" t="s">
        <v>2576</v>
      </c>
      <c r="H469" t="s">
        <v>675</v>
      </c>
      <c r="I469" t="s">
        <v>174</v>
      </c>
      <c r="J469" t="s">
        <v>669</v>
      </c>
      <c r="K469" t="s">
        <v>1640</v>
      </c>
      <c r="L469" t="s">
        <v>671</v>
      </c>
      <c r="M469" s="8" t="s">
        <v>2826</v>
      </c>
      <c r="N469" t="s">
        <v>2827</v>
      </c>
      <c r="O469" t="s">
        <v>769</v>
      </c>
      <c r="P469" t="s">
        <v>701</v>
      </c>
      <c r="Q469" s="8" t="s">
        <v>2839</v>
      </c>
      <c r="R469" t="s">
        <v>675</v>
      </c>
      <c r="S469" t="s">
        <v>675</v>
      </c>
      <c r="T469" t="s">
        <v>675</v>
      </c>
    </row>
    <row r="470" spans="1:20">
      <c r="A470" t="s">
        <v>2840</v>
      </c>
      <c r="B470" s="8" t="s">
        <v>1640</v>
      </c>
      <c r="C470" t="s">
        <v>69</v>
      </c>
      <c r="D470" t="s">
        <v>664</v>
      </c>
      <c r="E470" t="s">
        <v>763</v>
      </c>
      <c r="F470" t="s">
        <v>1049</v>
      </c>
      <c r="G470" t="s">
        <v>1050</v>
      </c>
      <c r="H470" t="s">
        <v>675</v>
      </c>
      <c r="I470" t="s">
        <v>174</v>
      </c>
      <c r="J470" t="s">
        <v>669</v>
      </c>
      <c r="K470" t="s">
        <v>1640</v>
      </c>
      <c r="L470" t="s">
        <v>671</v>
      </c>
      <c r="M470" s="8" t="s">
        <v>2826</v>
      </c>
      <c r="N470" t="s">
        <v>2827</v>
      </c>
      <c r="O470" t="s">
        <v>769</v>
      </c>
      <c r="P470" t="s">
        <v>701</v>
      </c>
      <c r="Q470" s="8" t="s">
        <v>2841</v>
      </c>
      <c r="R470" t="s">
        <v>675</v>
      </c>
      <c r="S470" t="s">
        <v>675</v>
      </c>
      <c r="T470" t="s">
        <v>675</v>
      </c>
    </row>
    <row r="471" spans="1:20">
      <c r="A471" t="s">
        <v>2842</v>
      </c>
      <c r="B471" s="8" t="s">
        <v>1640</v>
      </c>
      <c r="C471" t="s">
        <v>69</v>
      </c>
      <c r="D471" t="s">
        <v>664</v>
      </c>
      <c r="E471" t="s">
        <v>665</v>
      </c>
      <c r="F471" t="s">
        <v>1994</v>
      </c>
      <c r="G471" t="s">
        <v>1995</v>
      </c>
      <c r="H471" t="s">
        <v>675</v>
      </c>
      <c r="I471" t="s">
        <v>175</v>
      </c>
      <c r="J471" t="s">
        <v>669</v>
      </c>
      <c r="K471" t="s">
        <v>1640</v>
      </c>
      <c r="L471" t="s">
        <v>671</v>
      </c>
      <c r="M471" s="8" t="s">
        <v>2826</v>
      </c>
      <c r="N471" t="s">
        <v>2827</v>
      </c>
      <c r="O471" t="s">
        <v>1676</v>
      </c>
      <c r="P471" t="s">
        <v>701</v>
      </c>
      <c r="Q471" s="8" t="s">
        <v>2843</v>
      </c>
      <c r="R471" t="s">
        <v>675</v>
      </c>
      <c r="S471" t="s">
        <v>675</v>
      </c>
      <c r="T471" t="s">
        <v>675</v>
      </c>
    </row>
    <row r="472" spans="1:20">
      <c r="A472" t="s">
        <v>2844</v>
      </c>
      <c r="B472" s="8" t="s">
        <v>1640</v>
      </c>
      <c r="C472" t="s">
        <v>69</v>
      </c>
      <c r="D472" t="s">
        <v>664</v>
      </c>
      <c r="E472" t="s">
        <v>704</v>
      </c>
      <c r="F472" t="s">
        <v>2845</v>
      </c>
      <c r="G472" t="s">
        <v>176</v>
      </c>
      <c r="H472" t="s">
        <v>675</v>
      </c>
      <c r="I472" t="s">
        <v>177</v>
      </c>
      <c r="J472" t="s">
        <v>669</v>
      </c>
      <c r="K472" t="s">
        <v>2826</v>
      </c>
      <c r="L472" t="s">
        <v>671</v>
      </c>
      <c r="M472" s="8" t="s">
        <v>2826</v>
      </c>
      <c r="N472" t="s">
        <v>2827</v>
      </c>
      <c r="O472" t="s">
        <v>1676</v>
      </c>
      <c r="P472" t="s">
        <v>701</v>
      </c>
      <c r="Q472" s="8" t="s">
        <v>2846</v>
      </c>
      <c r="R472" t="s">
        <v>675</v>
      </c>
      <c r="S472" t="s">
        <v>675</v>
      </c>
      <c r="T472" t="s">
        <v>675</v>
      </c>
    </row>
    <row r="473" spans="1:20">
      <c r="A473" t="s">
        <v>2847</v>
      </c>
      <c r="B473" s="8" t="s">
        <v>2848</v>
      </c>
      <c r="C473" t="s">
        <v>69</v>
      </c>
      <c r="D473" t="s">
        <v>664</v>
      </c>
      <c r="E473" t="s">
        <v>665</v>
      </c>
      <c r="F473" t="s">
        <v>1192</v>
      </c>
      <c r="G473" t="s">
        <v>1193</v>
      </c>
      <c r="H473" t="s">
        <v>675</v>
      </c>
      <c r="I473" t="s">
        <v>179</v>
      </c>
      <c r="J473" t="s">
        <v>669</v>
      </c>
      <c r="K473" t="s">
        <v>2848</v>
      </c>
      <c r="L473" t="s">
        <v>671</v>
      </c>
      <c r="M473" s="8" t="s">
        <v>1455</v>
      </c>
      <c r="N473" t="s">
        <v>2849</v>
      </c>
      <c r="O473" t="s">
        <v>1504</v>
      </c>
      <c r="P473" t="s">
        <v>701</v>
      </c>
      <c r="Q473" s="8" t="s">
        <v>2850</v>
      </c>
      <c r="R473" t="s">
        <v>675</v>
      </c>
      <c r="S473" t="s">
        <v>675</v>
      </c>
      <c r="T473" t="s">
        <v>675</v>
      </c>
    </row>
    <row r="474" spans="1:20">
      <c r="A474" t="s">
        <v>2851</v>
      </c>
      <c r="B474" s="8" t="s">
        <v>2848</v>
      </c>
      <c r="C474" t="s">
        <v>69</v>
      </c>
      <c r="D474" t="s">
        <v>664</v>
      </c>
      <c r="E474" t="s">
        <v>665</v>
      </c>
      <c r="F474" t="s">
        <v>1309</v>
      </c>
      <c r="G474" t="s">
        <v>66</v>
      </c>
      <c r="H474" t="s">
        <v>675</v>
      </c>
      <c r="I474" t="s">
        <v>180</v>
      </c>
      <c r="J474" t="s">
        <v>669</v>
      </c>
      <c r="K474" t="s">
        <v>2848</v>
      </c>
      <c r="L474" t="s">
        <v>671</v>
      </c>
      <c r="M474" s="8" t="s">
        <v>1455</v>
      </c>
      <c r="N474" t="s">
        <v>2849</v>
      </c>
      <c r="O474" t="s">
        <v>1504</v>
      </c>
      <c r="P474" t="s">
        <v>701</v>
      </c>
      <c r="Q474" s="8" t="s">
        <v>2852</v>
      </c>
      <c r="R474" t="s">
        <v>675</v>
      </c>
      <c r="S474" t="s">
        <v>675</v>
      </c>
      <c r="T474" t="s">
        <v>675</v>
      </c>
    </row>
    <row r="475" spans="1:20">
      <c r="A475" t="s">
        <v>2853</v>
      </c>
      <c r="B475" s="8" t="s">
        <v>2848</v>
      </c>
      <c r="C475" t="s">
        <v>69</v>
      </c>
      <c r="D475" t="s">
        <v>664</v>
      </c>
      <c r="E475" t="s">
        <v>665</v>
      </c>
      <c r="F475" t="s">
        <v>1618</v>
      </c>
      <c r="G475" t="s">
        <v>1619</v>
      </c>
      <c r="H475" t="s">
        <v>675</v>
      </c>
      <c r="I475" t="s">
        <v>180</v>
      </c>
      <c r="J475" t="s">
        <v>669</v>
      </c>
      <c r="K475" t="s">
        <v>2848</v>
      </c>
      <c r="L475" t="s">
        <v>671</v>
      </c>
      <c r="M475" s="8" t="s">
        <v>1455</v>
      </c>
      <c r="N475" t="s">
        <v>2849</v>
      </c>
      <c r="O475" t="s">
        <v>1504</v>
      </c>
      <c r="P475" t="s">
        <v>701</v>
      </c>
      <c r="Q475" s="8" t="s">
        <v>2854</v>
      </c>
      <c r="R475" t="s">
        <v>675</v>
      </c>
      <c r="S475" t="s">
        <v>675</v>
      </c>
      <c r="T475" t="s">
        <v>675</v>
      </c>
    </row>
    <row r="476" spans="1:20">
      <c r="A476" t="s">
        <v>2855</v>
      </c>
      <c r="B476" s="8" t="s">
        <v>2848</v>
      </c>
      <c r="C476" t="s">
        <v>69</v>
      </c>
      <c r="D476" t="s">
        <v>664</v>
      </c>
      <c r="E476" t="s">
        <v>665</v>
      </c>
      <c r="F476" t="s">
        <v>864</v>
      </c>
      <c r="G476" t="s">
        <v>865</v>
      </c>
      <c r="H476" t="s">
        <v>675</v>
      </c>
      <c r="I476" t="s">
        <v>180</v>
      </c>
      <c r="J476" t="s">
        <v>669</v>
      </c>
      <c r="K476" t="s">
        <v>2848</v>
      </c>
      <c r="L476" t="s">
        <v>671</v>
      </c>
      <c r="M476" s="8" t="s">
        <v>1455</v>
      </c>
      <c r="N476" t="s">
        <v>2849</v>
      </c>
      <c r="O476" t="s">
        <v>1504</v>
      </c>
      <c r="P476" t="s">
        <v>701</v>
      </c>
      <c r="Q476" s="8" t="s">
        <v>2856</v>
      </c>
      <c r="R476" t="s">
        <v>675</v>
      </c>
      <c r="S476" t="s">
        <v>675</v>
      </c>
      <c r="T476" t="s">
        <v>675</v>
      </c>
    </row>
    <row r="477" spans="1:20">
      <c r="A477" t="s">
        <v>2857</v>
      </c>
      <c r="B477" s="8" t="s">
        <v>2848</v>
      </c>
      <c r="C477" t="s">
        <v>69</v>
      </c>
      <c r="D477" t="s">
        <v>664</v>
      </c>
      <c r="E477" t="s">
        <v>665</v>
      </c>
      <c r="F477" t="s">
        <v>1049</v>
      </c>
      <c r="G477" t="s">
        <v>1050</v>
      </c>
      <c r="H477" t="s">
        <v>675</v>
      </c>
      <c r="I477" t="s">
        <v>119</v>
      </c>
      <c r="J477" t="s">
        <v>669</v>
      </c>
      <c r="K477" t="s">
        <v>2848</v>
      </c>
      <c r="L477" t="s">
        <v>671</v>
      </c>
      <c r="M477" s="8" t="s">
        <v>1455</v>
      </c>
      <c r="N477" t="s">
        <v>2849</v>
      </c>
      <c r="O477" t="s">
        <v>1283</v>
      </c>
      <c r="P477" t="s">
        <v>701</v>
      </c>
      <c r="Q477" s="8" t="s">
        <v>2858</v>
      </c>
      <c r="R477" t="s">
        <v>675</v>
      </c>
      <c r="S477" t="s">
        <v>675</v>
      </c>
      <c r="T477" t="s">
        <v>675</v>
      </c>
    </row>
    <row r="478" spans="1:20">
      <c r="A478" t="s">
        <v>2859</v>
      </c>
      <c r="B478" s="8" t="s">
        <v>2848</v>
      </c>
      <c r="C478" t="s">
        <v>69</v>
      </c>
      <c r="D478" t="s">
        <v>664</v>
      </c>
      <c r="E478" t="s">
        <v>704</v>
      </c>
      <c r="F478" t="s">
        <v>1387</v>
      </c>
      <c r="G478" t="s">
        <v>106</v>
      </c>
      <c r="H478" t="s">
        <v>675</v>
      </c>
      <c r="I478" t="s">
        <v>181</v>
      </c>
      <c r="J478" t="s">
        <v>669</v>
      </c>
      <c r="K478" t="s">
        <v>1647</v>
      </c>
      <c r="L478" t="s">
        <v>671</v>
      </c>
      <c r="M478" s="8" t="s">
        <v>1455</v>
      </c>
      <c r="N478" t="s">
        <v>2849</v>
      </c>
      <c r="O478" t="s">
        <v>1283</v>
      </c>
      <c r="P478" t="s">
        <v>701</v>
      </c>
      <c r="Q478" s="8" t="s">
        <v>2860</v>
      </c>
      <c r="R478" t="s">
        <v>675</v>
      </c>
      <c r="S478" t="s">
        <v>675</v>
      </c>
      <c r="T478" t="s">
        <v>675</v>
      </c>
    </row>
    <row r="479" spans="1:20">
      <c r="A479" t="s">
        <v>2861</v>
      </c>
      <c r="B479" s="8" t="s">
        <v>2848</v>
      </c>
      <c r="C479" t="s">
        <v>69</v>
      </c>
      <c r="D479" t="s">
        <v>664</v>
      </c>
      <c r="E479" t="s">
        <v>665</v>
      </c>
      <c r="F479" t="s">
        <v>1387</v>
      </c>
      <c r="G479" t="s">
        <v>106</v>
      </c>
      <c r="H479" t="s">
        <v>675</v>
      </c>
      <c r="I479" t="s">
        <v>181</v>
      </c>
      <c r="J479" t="s">
        <v>669</v>
      </c>
      <c r="K479" t="s">
        <v>2848</v>
      </c>
      <c r="L479" t="s">
        <v>671</v>
      </c>
      <c r="M479" s="8" t="s">
        <v>1455</v>
      </c>
      <c r="N479" t="s">
        <v>2849</v>
      </c>
      <c r="O479" t="s">
        <v>1283</v>
      </c>
      <c r="P479" t="s">
        <v>701</v>
      </c>
      <c r="Q479" s="8" t="s">
        <v>2862</v>
      </c>
      <c r="R479" t="s">
        <v>675</v>
      </c>
      <c r="S479" t="s">
        <v>675</v>
      </c>
      <c r="T479" t="s">
        <v>675</v>
      </c>
    </row>
    <row r="480" spans="1:20">
      <c r="A480" t="s">
        <v>2863</v>
      </c>
      <c r="B480" s="8" t="s">
        <v>2848</v>
      </c>
      <c r="C480" t="s">
        <v>69</v>
      </c>
      <c r="D480" t="s">
        <v>664</v>
      </c>
      <c r="E480" t="s">
        <v>665</v>
      </c>
      <c r="F480" t="s">
        <v>2753</v>
      </c>
      <c r="G480" t="s">
        <v>2754</v>
      </c>
      <c r="H480" t="s">
        <v>675</v>
      </c>
      <c r="I480" t="s">
        <v>119</v>
      </c>
      <c r="J480" t="s">
        <v>669</v>
      </c>
      <c r="K480" t="s">
        <v>2848</v>
      </c>
      <c r="L480" t="s">
        <v>671</v>
      </c>
      <c r="M480" s="8" t="s">
        <v>1455</v>
      </c>
      <c r="N480" t="s">
        <v>2849</v>
      </c>
      <c r="O480" t="s">
        <v>1283</v>
      </c>
      <c r="P480" t="s">
        <v>701</v>
      </c>
      <c r="Q480" s="8" t="s">
        <v>2864</v>
      </c>
      <c r="R480" t="s">
        <v>675</v>
      </c>
      <c r="S480" t="s">
        <v>675</v>
      </c>
      <c r="T480" t="s">
        <v>675</v>
      </c>
    </row>
    <row r="481" spans="1:20">
      <c r="A481" t="s">
        <v>2865</v>
      </c>
      <c r="B481" s="8" t="s">
        <v>1647</v>
      </c>
      <c r="C481" t="s">
        <v>69</v>
      </c>
      <c r="D481" t="s">
        <v>664</v>
      </c>
      <c r="E481" t="s">
        <v>665</v>
      </c>
      <c r="F481" t="s">
        <v>1192</v>
      </c>
      <c r="G481" t="s">
        <v>1193</v>
      </c>
      <c r="H481" t="s">
        <v>675</v>
      </c>
      <c r="I481" t="s">
        <v>119</v>
      </c>
      <c r="J481" t="s">
        <v>669</v>
      </c>
      <c r="K481" t="s">
        <v>1647</v>
      </c>
      <c r="L481" t="s">
        <v>671</v>
      </c>
      <c r="M481" s="8" t="s">
        <v>1455</v>
      </c>
      <c r="N481" t="s">
        <v>2849</v>
      </c>
      <c r="O481" t="s">
        <v>1283</v>
      </c>
      <c r="P481" t="s">
        <v>701</v>
      </c>
      <c r="Q481" s="8" t="s">
        <v>2866</v>
      </c>
      <c r="R481" t="s">
        <v>675</v>
      </c>
      <c r="S481" t="s">
        <v>675</v>
      </c>
      <c r="T481" t="s">
        <v>675</v>
      </c>
    </row>
    <row r="482" spans="1:20">
      <c r="A482" t="s">
        <v>2867</v>
      </c>
      <c r="B482" s="8" t="s">
        <v>1647</v>
      </c>
      <c r="C482" t="s">
        <v>69</v>
      </c>
      <c r="D482" t="s">
        <v>664</v>
      </c>
      <c r="E482" t="s">
        <v>704</v>
      </c>
      <c r="F482" t="s">
        <v>2749</v>
      </c>
      <c r="G482" t="s">
        <v>2750</v>
      </c>
      <c r="H482" t="s">
        <v>675</v>
      </c>
      <c r="I482" t="s">
        <v>180</v>
      </c>
      <c r="J482" t="s">
        <v>669</v>
      </c>
      <c r="K482" t="s">
        <v>1651</v>
      </c>
      <c r="L482" t="s">
        <v>671</v>
      </c>
      <c r="M482" s="8" t="s">
        <v>1455</v>
      </c>
      <c r="N482" t="s">
        <v>2849</v>
      </c>
      <c r="O482" t="s">
        <v>760</v>
      </c>
      <c r="P482" t="s">
        <v>701</v>
      </c>
      <c r="Q482" s="8" t="s">
        <v>2868</v>
      </c>
      <c r="R482" t="s">
        <v>675</v>
      </c>
      <c r="S482" t="s">
        <v>675</v>
      </c>
      <c r="T482" t="s">
        <v>675</v>
      </c>
    </row>
    <row r="483" spans="1:20">
      <c r="A483" t="s">
        <v>2869</v>
      </c>
      <c r="B483" s="8" t="s">
        <v>1647</v>
      </c>
      <c r="C483" t="s">
        <v>69</v>
      </c>
      <c r="D483" t="s">
        <v>664</v>
      </c>
      <c r="E483" t="s">
        <v>665</v>
      </c>
      <c r="F483" t="s">
        <v>2749</v>
      </c>
      <c r="G483" t="s">
        <v>2750</v>
      </c>
      <c r="H483" t="s">
        <v>675</v>
      </c>
      <c r="I483" t="s">
        <v>180</v>
      </c>
      <c r="J483" t="s">
        <v>669</v>
      </c>
      <c r="K483" t="s">
        <v>1647</v>
      </c>
      <c r="L483" t="s">
        <v>671</v>
      </c>
      <c r="M483" s="8" t="s">
        <v>1455</v>
      </c>
      <c r="N483" t="s">
        <v>2849</v>
      </c>
      <c r="O483" t="s">
        <v>760</v>
      </c>
      <c r="P483" t="s">
        <v>701</v>
      </c>
      <c r="Q483" s="8" t="s">
        <v>2870</v>
      </c>
      <c r="R483" t="s">
        <v>675</v>
      </c>
      <c r="S483" t="s">
        <v>675</v>
      </c>
      <c r="T483" t="s">
        <v>675</v>
      </c>
    </row>
    <row r="484" spans="1:20">
      <c r="A484" t="s">
        <v>2871</v>
      </c>
      <c r="B484" s="8" t="s">
        <v>1651</v>
      </c>
      <c r="C484" t="s">
        <v>69</v>
      </c>
      <c r="D484" t="s">
        <v>664</v>
      </c>
      <c r="E484" t="s">
        <v>665</v>
      </c>
      <c r="F484" t="s">
        <v>2872</v>
      </c>
      <c r="G484" t="s">
        <v>2873</v>
      </c>
      <c r="H484" t="s">
        <v>675</v>
      </c>
      <c r="I484" t="s">
        <v>126</v>
      </c>
      <c r="J484" t="s">
        <v>669</v>
      </c>
      <c r="K484" t="s">
        <v>1651</v>
      </c>
      <c r="L484" t="s">
        <v>671</v>
      </c>
      <c r="M484" s="8" t="s">
        <v>1455</v>
      </c>
      <c r="N484" t="s">
        <v>2849</v>
      </c>
      <c r="O484" t="s">
        <v>1676</v>
      </c>
      <c r="P484" t="s">
        <v>701</v>
      </c>
      <c r="Q484" s="8" t="s">
        <v>2874</v>
      </c>
      <c r="R484" t="s">
        <v>675</v>
      </c>
      <c r="S484" t="s">
        <v>675</v>
      </c>
      <c r="T484" t="s">
        <v>675</v>
      </c>
    </row>
    <row r="485" spans="1:20">
      <c r="A485" t="s">
        <v>2875</v>
      </c>
      <c r="B485" s="8" t="s">
        <v>1653</v>
      </c>
      <c r="C485" t="s">
        <v>69</v>
      </c>
      <c r="D485" t="s">
        <v>664</v>
      </c>
      <c r="E485" t="s">
        <v>665</v>
      </c>
      <c r="F485" t="s">
        <v>1994</v>
      </c>
      <c r="G485" t="s">
        <v>1995</v>
      </c>
      <c r="H485" t="s">
        <v>675</v>
      </c>
      <c r="I485" t="s">
        <v>182</v>
      </c>
      <c r="J485" t="s">
        <v>669</v>
      </c>
      <c r="K485" t="s">
        <v>1653</v>
      </c>
      <c r="L485" t="s">
        <v>671</v>
      </c>
      <c r="M485" s="8" t="s">
        <v>1455</v>
      </c>
      <c r="N485" t="s">
        <v>2849</v>
      </c>
      <c r="O485" t="s">
        <v>769</v>
      </c>
      <c r="P485" t="s">
        <v>701</v>
      </c>
      <c r="Q485" s="8" t="s">
        <v>2876</v>
      </c>
      <c r="R485" t="s">
        <v>675</v>
      </c>
      <c r="S485" t="s">
        <v>675</v>
      </c>
      <c r="T485" t="s">
        <v>675</v>
      </c>
    </row>
    <row r="486" spans="1:20">
      <c r="A486" t="s">
        <v>2877</v>
      </c>
      <c r="B486" s="8" t="s">
        <v>1653</v>
      </c>
      <c r="C486" t="s">
        <v>69</v>
      </c>
      <c r="D486" t="s">
        <v>664</v>
      </c>
      <c r="E486" t="s">
        <v>763</v>
      </c>
      <c r="F486" t="s">
        <v>2325</v>
      </c>
      <c r="G486" t="s">
        <v>2326</v>
      </c>
      <c r="H486" t="s">
        <v>675</v>
      </c>
      <c r="I486" t="s">
        <v>182</v>
      </c>
      <c r="J486" t="s">
        <v>669</v>
      </c>
      <c r="K486" t="s">
        <v>1653</v>
      </c>
      <c r="L486" t="s">
        <v>671</v>
      </c>
      <c r="M486" s="8" t="s">
        <v>1455</v>
      </c>
      <c r="N486" t="s">
        <v>2849</v>
      </c>
      <c r="O486" t="s">
        <v>769</v>
      </c>
      <c r="P486" t="s">
        <v>701</v>
      </c>
      <c r="Q486" s="8" t="s">
        <v>2878</v>
      </c>
      <c r="R486" t="s">
        <v>675</v>
      </c>
      <c r="S486" t="s">
        <v>675</v>
      </c>
      <c r="T486" t="s">
        <v>675</v>
      </c>
    </row>
    <row r="487" spans="1:20">
      <c r="A487" t="s">
        <v>2879</v>
      </c>
      <c r="B487" s="8" t="s">
        <v>1658</v>
      </c>
      <c r="C487" t="s">
        <v>69</v>
      </c>
      <c r="D487" t="s">
        <v>664</v>
      </c>
      <c r="E487" t="s">
        <v>665</v>
      </c>
      <c r="F487" t="s">
        <v>2615</v>
      </c>
      <c r="G487" t="s">
        <v>2616</v>
      </c>
      <c r="H487" t="s">
        <v>675</v>
      </c>
      <c r="I487" t="s">
        <v>180</v>
      </c>
      <c r="J487" t="s">
        <v>669</v>
      </c>
      <c r="K487" t="s">
        <v>1658</v>
      </c>
      <c r="L487" t="s">
        <v>671</v>
      </c>
      <c r="M487" s="8" t="s">
        <v>1455</v>
      </c>
      <c r="N487" t="s">
        <v>2849</v>
      </c>
      <c r="O487" t="s">
        <v>1504</v>
      </c>
      <c r="P487" t="s">
        <v>701</v>
      </c>
      <c r="Q487" s="8" t="s">
        <v>2880</v>
      </c>
      <c r="R487" t="s">
        <v>675</v>
      </c>
      <c r="S487" t="s">
        <v>675</v>
      </c>
      <c r="T487" t="s">
        <v>675</v>
      </c>
    </row>
    <row r="488" spans="1:20">
      <c r="A488" t="s">
        <v>2881</v>
      </c>
      <c r="B488" s="8" t="s">
        <v>1663</v>
      </c>
      <c r="C488" t="s">
        <v>69</v>
      </c>
      <c r="D488" t="s">
        <v>664</v>
      </c>
      <c r="E488" t="s">
        <v>665</v>
      </c>
      <c r="F488" t="s">
        <v>2586</v>
      </c>
      <c r="G488" t="s">
        <v>2587</v>
      </c>
      <c r="H488" t="s">
        <v>675</v>
      </c>
      <c r="I488" t="s">
        <v>180</v>
      </c>
      <c r="J488" t="s">
        <v>669</v>
      </c>
      <c r="K488" t="s">
        <v>1663</v>
      </c>
      <c r="L488" t="s">
        <v>671</v>
      </c>
      <c r="M488" s="8" t="s">
        <v>1455</v>
      </c>
      <c r="N488" t="s">
        <v>2849</v>
      </c>
      <c r="O488" t="s">
        <v>1504</v>
      </c>
      <c r="P488" t="s">
        <v>701</v>
      </c>
      <c r="Q488" s="8" t="s">
        <v>2882</v>
      </c>
      <c r="R488" t="s">
        <v>675</v>
      </c>
      <c r="S488" t="s">
        <v>675</v>
      </c>
      <c r="T488" t="s">
        <v>675</v>
      </c>
    </row>
    <row r="489" spans="1:20">
      <c r="A489" t="s">
        <v>2883</v>
      </c>
      <c r="B489" s="8" t="s">
        <v>1455</v>
      </c>
      <c r="C489" t="s">
        <v>69</v>
      </c>
      <c r="D489" t="s">
        <v>664</v>
      </c>
      <c r="E489" t="s">
        <v>763</v>
      </c>
      <c r="F489" t="s">
        <v>2024</v>
      </c>
      <c r="G489" t="s">
        <v>2025</v>
      </c>
      <c r="H489" t="s">
        <v>675</v>
      </c>
      <c r="I489" t="s">
        <v>183</v>
      </c>
      <c r="J489" t="s">
        <v>669</v>
      </c>
      <c r="K489" t="s">
        <v>1455</v>
      </c>
      <c r="L489" t="s">
        <v>671</v>
      </c>
      <c r="M489" s="8" t="s">
        <v>1455</v>
      </c>
      <c r="N489" t="s">
        <v>2849</v>
      </c>
      <c r="O489" t="s">
        <v>769</v>
      </c>
      <c r="P489" t="s">
        <v>701</v>
      </c>
      <c r="Q489" s="8" t="s">
        <v>2884</v>
      </c>
      <c r="R489" t="s">
        <v>675</v>
      </c>
      <c r="S489" t="s">
        <v>675</v>
      </c>
      <c r="T489" t="s">
        <v>675</v>
      </c>
    </row>
    <row r="490" spans="1:20">
      <c r="A490" t="s">
        <v>2885</v>
      </c>
      <c r="B490" s="8" t="s">
        <v>1455</v>
      </c>
      <c r="C490" t="s">
        <v>69</v>
      </c>
      <c r="D490" t="s">
        <v>664</v>
      </c>
      <c r="E490" t="s">
        <v>763</v>
      </c>
      <c r="F490" t="s">
        <v>1799</v>
      </c>
      <c r="G490" t="s">
        <v>1800</v>
      </c>
      <c r="H490" t="s">
        <v>675</v>
      </c>
      <c r="I490" t="s">
        <v>184</v>
      </c>
      <c r="J490" t="s">
        <v>669</v>
      </c>
      <c r="K490" t="s">
        <v>1455</v>
      </c>
      <c r="L490" t="s">
        <v>671</v>
      </c>
      <c r="M490" s="8" t="s">
        <v>1455</v>
      </c>
      <c r="N490" t="s">
        <v>2849</v>
      </c>
      <c r="O490" t="s">
        <v>769</v>
      </c>
      <c r="P490" t="s">
        <v>701</v>
      </c>
      <c r="Q490" s="8" t="s">
        <v>2886</v>
      </c>
      <c r="R490" t="s">
        <v>675</v>
      </c>
      <c r="S490" t="s">
        <v>675</v>
      </c>
      <c r="T490" t="s">
        <v>675</v>
      </c>
    </row>
    <row r="491" spans="1:20">
      <c r="A491" t="s">
        <v>2887</v>
      </c>
      <c r="B491" s="8" t="s">
        <v>1455</v>
      </c>
      <c r="C491" t="s">
        <v>69</v>
      </c>
      <c r="D491" t="s">
        <v>664</v>
      </c>
      <c r="E491" t="s">
        <v>763</v>
      </c>
      <c r="F491" t="s">
        <v>1794</v>
      </c>
      <c r="G491" t="s">
        <v>1795</v>
      </c>
      <c r="H491" t="s">
        <v>675</v>
      </c>
      <c r="I491" t="s">
        <v>185</v>
      </c>
      <c r="J491" t="s">
        <v>669</v>
      </c>
      <c r="K491" t="s">
        <v>1455</v>
      </c>
      <c r="L491" t="s">
        <v>671</v>
      </c>
      <c r="M491" s="8" t="s">
        <v>1455</v>
      </c>
      <c r="N491" t="s">
        <v>2849</v>
      </c>
      <c r="O491" t="s">
        <v>769</v>
      </c>
      <c r="P491" t="s">
        <v>701</v>
      </c>
      <c r="Q491" s="8" t="s">
        <v>2888</v>
      </c>
      <c r="R491" t="s">
        <v>675</v>
      </c>
      <c r="S491" t="s">
        <v>675</v>
      </c>
      <c r="T491" t="s">
        <v>675</v>
      </c>
    </row>
    <row r="492" spans="1:20">
      <c r="A492" t="s">
        <v>2889</v>
      </c>
      <c r="B492" s="8" t="s">
        <v>1455</v>
      </c>
      <c r="C492" t="s">
        <v>69</v>
      </c>
      <c r="D492" t="s">
        <v>664</v>
      </c>
      <c r="E492" t="s">
        <v>763</v>
      </c>
      <c r="F492" t="s">
        <v>2570</v>
      </c>
      <c r="G492" t="s">
        <v>2571</v>
      </c>
      <c r="H492" t="s">
        <v>675</v>
      </c>
      <c r="I492" t="s">
        <v>184</v>
      </c>
      <c r="J492" t="s">
        <v>669</v>
      </c>
      <c r="K492" t="s">
        <v>1455</v>
      </c>
      <c r="L492" t="s">
        <v>671</v>
      </c>
      <c r="M492" s="8" t="s">
        <v>1455</v>
      </c>
      <c r="N492" t="s">
        <v>2849</v>
      </c>
      <c r="O492" t="s">
        <v>769</v>
      </c>
      <c r="P492" t="s">
        <v>701</v>
      </c>
      <c r="Q492" s="8" t="s">
        <v>2890</v>
      </c>
      <c r="R492" t="s">
        <v>675</v>
      </c>
      <c r="S492" t="s">
        <v>675</v>
      </c>
      <c r="T492" t="s">
        <v>675</v>
      </c>
    </row>
    <row r="493" spans="1:20">
      <c r="A493" t="s">
        <v>2891</v>
      </c>
      <c r="B493" s="8" t="s">
        <v>1455</v>
      </c>
      <c r="C493" t="s">
        <v>69</v>
      </c>
      <c r="D493" t="s">
        <v>664</v>
      </c>
      <c r="E493" t="s">
        <v>665</v>
      </c>
      <c r="F493" t="s">
        <v>1049</v>
      </c>
      <c r="G493" t="s">
        <v>1050</v>
      </c>
      <c r="H493" t="s">
        <v>675</v>
      </c>
      <c r="I493" t="s">
        <v>186</v>
      </c>
      <c r="J493" t="s">
        <v>669</v>
      </c>
      <c r="K493" t="s">
        <v>1455</v>
      </c>
      <c r="L493" t="s">
        <v>671</v>
      </c>
      <c r="M493" s="8" t="s">
        <v>1455</v>
      </c>
      <c r="N493" t="s">
        <v>2849</v>
      </c>
      <c r="O493" t="s">
        <v>1676</v>
      </c>
      <c r="P493" t="s">
        <v>701</v>
      </c>
      <c r="Q493" s="8" t="s">
        <v>2892</v>
      </c>
      <c r="R493" t="s">
        <v>675</v>
      </c>
      <c r="S493" t="s">
        <v>675</v>
      </c>
      <c r="T493" t="s">
        <v>675</v>
      </c>
    </row>
    <row r="494" spans="1:20">
      <c r="A494" t="s">
        <v>2893</v>
      </c>
      <c r="B494" s="8" t="s">
        <v>1455</v>
      </c>
      <c r="C494" t="s">
        <v>69</v>
      </c>
      <c r="D494" t="s">
        <v>664</v>
      </c>
      <c r="E494" t="s">
        <v>665</v>
      </c>
      <c r="F494" t="s">
        <v>2607</v>
      </c>
      <c r="G494" t="s">
        <v>2608</v>
      </c>
      <c r="H494" t="s">
        <v>675</v>
      </c>
      <c r="I494" t="s">
        <v>175</v>
      </c>
      <c r="J494" t="s">
        <v>669</v>
      </c>
      <c r="K494" t="s">
        <v>1455</v>
      </c>
      <c r="L494" t="s">
        <v>671</v>
      </c>
      <c r="M494" s="8" t="s">
        <v>1455</v>
      </c>
      <c r="N494" t="s">
        <v>2849</v>
      </c>
      <c r="O494" t="s">
        <v>1676</v>
      </c>
      <c r="P494" t="s">
        <v>701</v>
      </c>
      <c r="Q494" s="8" t="s">
        <v>2894</v>
      </c>
      <c r="R494" t="s">
        <v>675</v>
      </c>
      <c r="S494" t="s">
        <v>675</v>
      </c>
      <c r="T494" t="s">
        <v>675</v>
      </c>
    </row>
    <row r="495" spans="1:20">
      <c r="A495" t="s">
        <v>2895</v>
      </c>
      <c r="B495" s="8" t="s">
        <v>1455</v>
      </c>
      <c r="C495" t="s">
        <v>69</v>
      </c>
      <c r="D495" t="s">
        <v>664</v>
      </c>
      <c r="E495" t="s">
        <v>665</v>
      </c>
      <c r="F495" t="s">
        <v>2570</v>
      </c>
      <c r="G495" t="s">
        <v>2571</v>
      </c>
      <c r="H495" t="s">
        <v>675</v>
      </c>
      <c r="I495" t="s">
        <v>186</v>
      </c>
      <c r="J495" t="s">
        <v>669</v>
      </c>
      <c r="K495" t="s">
        <v>1455</v>
      </c>
      <c r="L495" t="s">
        <v>671</v>
      </c>
      <c r="M495" s="8" t="s">
        <v>1455</v>
      </c>
      <c r="N495" t="s">
        <v>2849</v>
      </c>
      <c r="O495" t="s">
        <v>1676</v>
      </c>
      <c r="P495" t="s">
        <v>701</v>
      </c>
      <c r="Q495" s="8" t="s">
        <v>2896</v>
      </c>
      <c r="R495" t="s">
        <v>675</v>
      </c>
      <c r="S495" t="s">
        <v>675</v>
      </c>
      <c r="T495" t="s">
        <v>675</v>
      </c>
    </row>
    <row r="496" spans="1:20">
      <c r="A496" t="s">
        <v>2897</v>
      </c>
      <c r="B496" s="8" t="s">
        <v>1455</v>
      </c>
      <c r="C496" t="s">
        <v>69</v>
      </c>
      <c r="D496" t="s">
        <v>664</v>
      </c>
      <c r="E496" t="s">
        <v>665</v>
      </c>
      <c r="F496" t="s">
        <v>2898</v>
      </c>
      <c r="G496" t="s">
        <v>2899</v>
      </c>
      <c r="H496" t="s">
        <v>675</v>
      </c>
      <c r="I496" t="s">
        <v>175</v>
      </c>
      <c r="J496" t="s">
        <v>669</v>
      </c>
      <c r="K496" t="s">
        <v>1455</v>
      </c>
      <c r="L496" t="s">
        <v>671</v>
      </c>
      <c r="M496" s="8" t="s">
        <v>1455</v>
      </c>
      <c r="N496" t="s">
        <v>2849</v>
      </c>
      <c r="O496" t="s">
        <v>1676</v>
      </c>
      <c r="P496" t="s">
        <v>701</v>
      </c>
      <c r="Q496" s="8" t="s">
        <v>2900</v>
      </c>
      <c r="R496" t="s">
        <v>675</v>
      </c>
      <c r="S496" t="s">
        <v>675</v>
      </c>
      <c r="T496" t="s">
        <v>675</v>
      </c>
    </row>
    <row r="497" spans="1:20">
      <c r="A497" t="s">
        <v>2901</v>
      </c>
      <c r="B497" s="8" t="s">
        <v>1675</v>
      </c>
      <c r="C497" t="s">
        <v>69</v>
      </c>
      <c r="D497" t="s">
        <v>664</v>
      </c>
      <c r="E497" t="s">
        <v>665</v>
      </c>
      <c r="F497" t="s">
        <v>2765</v>
      </c>
      <c r="G497" t="s">
        <v>2766</v>
      </c>
      <c r="H497" t="s">
        <v>675</v>
      </c>
      <c r="I497" t="s">
        <v>187</v>
      </c>
      <c r="J497" t="s">
        <v>669</v>
      </c>
      <c r="K497" t="s">
        <v>1675</v>
      </c>
      <c r="L497" t="s">
        <v>671</v>
      </c>
      <c r="M497" s="8" t="s">
        <v>1624</v>
      </c>
      <c r="N497" t="s">
        <v>2902</v>
      </c>
      <c r="O497" t="s">
        <v>902</v>
      </c>
      <c r="P497" t="s">
        <v>701</v>
      </c>
      <c r="Q497" s="8" t="s">
        <v>2903</v>
      </c>
      <c r="R497" t="s">
        <v>675</v>
      </c>
      <c r="S497" t="s">
        <v>675</v>
      </c>
      <c r="T497" t="s">
        <v>675</v>
      </c>
    </row>
    <row r="498" spans="1:20">
      <c r="A498" t="s">
        <v>2904</v>
      </c>
      <c r="B498" s="8" t="s">
        <v>2905</v>
      </c>
      <c r="C498" t="s">
        <v>69</v>
      </c>
      <c r="D498" t="s">
        <v>664</v>
      </c>
      <c r="E498" t="s">
        <v>665</v>
      </c>
      <c r="F498" t="s">
        <v>2906</v>
      </c>
      <c r="G498" t="s">
        <v>2907</v>
      </c>
      <c r="H498" t="s">
        <v>675</v>
      </c>
      <c r="I498" t="s">
        <v>120</v>
      </c>
      <c r="J498" t="s">
        <v>669</v>
      </c>
      <c r="K498" t="s">
        <v>2905</v>
      </c>
      <c r="L498" t="s">
        <v>671</v>
      </c>
      <c r="M498" s="8" t="s">
        <v>1624</v>
      </c>
      <c r="N498" t="s">
        <v>2902</v>
      </c>
      <c r="O498" t="s">
        <v>769</v>
      </c>
      <c r="P498" t="s">
        <v>701</v>
      </c>
      <c r="Q498" s="8" t="s">
        <v>2908</v>
      </c>
      <c r="R498" t="s">
        <v>675</v>
      </c>
      <c r="S498" t="s">
        <v>675</v>
      </c>
      <c r="T498" t="s">
        <v>675</v>
      </c>
    </row>
    <row r="499" spans="1:20">
      <c r="A499" t="s">
        <v>2909</v>
      </c>
      <c r="B499" s="8" t="s">
        <v>2905</v>
      </c>
      <c r="C499" t="s">
        <v>69</v>
      </c>
      <c r="D499" t="s">
        <v>664</v>
      </c>
      <c r="E499" t="s">
        <v>763</v>
      </c>
      <c r="F499" t="s">
        <v>2910</v>
      </c>
      <c r="G499" t="s">
        <v>2911</v>
      </c>
      <c r="H499" t="s">
        <v>675</v>
      </c>
      <c r="I499" t="s">
        <v>154</v>
      </c>
      <c r="J499" t="s">
        <v>669</v>
      </c>
      <c r="K499" t="s">
        <v>2905</v>
      </c>
      <c r="L499" t="s">
        <v>671</v>
      </c>
      <c r="M499" s="8" t="s">
        <v>1624</v>
      </c>
      <c r="N499" t="s">
        <v>2902</v>
      </c>
      <c r="O499" t="s">
        <v>769</v>
      </c>
      <c r="P499" t="s">
        <v>701</v>
      </c>
      <c r="Q499" s="8" t="s">
        <v>2912</v>
      </c>
      <c r="R499" t="s">
        <v>675</v>
      </c>
      <c r="S499" t="s">
        <v>675</v>
      </c>
      <c r="T499" t="s">
        <v>675</v>
      </c>
    </row>
    <row r="500" spans="1:20">
      <c r="A500" t="s">
        <v>2913</v>
      </c>
      <c r="B500" s="8" t="s">
        <v>2914</v>
      </c>
      <c r="C500" t="s">
        <v>69</v>
      </c>
      <c r="D500" t="s">
        <v>664</v>
      </c>
      <c r="E500" t="s">
        <v>763</v>
      </c>
      <c r="F500" t="s">
        <v>1215</v>
      </c>
      <c r="G500" t="s">
        <v>1216</v>
      </c>
      <c r="H500" t="s">
        <v>675</v>
      </c>
      <c r="I500" t="s">
        <v>188</v>
      </c>
      <c r="J500" t="s">
        <v>2519</v>
      </c>
      <c r="K500" t="s">
        <v>2914</v>
      </c>
      <c r="L500" t="s">
        <v>671</v>
      </c>
      <c r="M500" s="8" t="s">
        <v>1624</v>
      </c>
      <c r="N500" t="s">
        <v>2902</v>
      </c>
      <c r="O500" t="s">
        <v>769</v>
      </c>
      <c r="P500" t="s">
        <v>701</v>
      </c>
      <c r="Q500" s="8" t="s">
        <v>2915</v>
      </c>
      <c r="R500" t="s">
        <v>675</v>
      </c>
      <c r="S500" t="s">
        <v>675</v>
      </c>
      <c r="T500" t="s">
        <v>675</v>
      </c>
    </row>
    <row r="501" spans="1:20">
      <c r="A501" t="s">
        <v>2916</v>
      </c>
      <c r="B501" s="8" t="s">
        <v>2914</v>
      </c>
      <c r="C501" t="s">
        <v>69</v>
      </c>
      <c r="D501" t="s">
        <v>664</v>
      </c>
      <c r="E501" t="s">
        <v>763</v>
      </c>
      <c r="F501" t="s">
        <v>2024</v>
      </c>
      <c r="G501" t="s">
        <v>2025</v>
      </c>
      <c r="H501" t="s">
        <v>675</v>
      </c>
      <c r="I501" t="s">
        <v>188</v>
      </c>
      <c r="J501" t="s">
        <v>669</v>
      </c>
      <c r="K501" t="s">
        <v>2914</v>
      </c>
      <c r="L501" t="s">
        <v>671</v>
      </c>
      <c r="M501" s="8" t="s">
        <v>1624</v>
      </c>
      <c r="N501" t="s">
        <v>2902</v>
      </c>
      <c r="O501" t="s">
        <v>769</v>
      </c>
      <c r="P501" t="s">
        <v>701</v>
      </c>
      <c r="Q501" s="8" t="s">
        <v>2917</v>
      </c>
      <c r="R501" t="s">
        <v>675</v>
      </c>
      <c r="S501" t="s">
        <v>675</v>
      </c>
      <c r="T501" t="s">
        <v>675</v>
      </c>
    </row>
    <row r="502" spans="1:20">
      <c r="A502" t="s">
        <v>2918</v>
      </c>
      <c r="B502" s="8" t="s">
        <v>2914</v>
      </c>
      <c r="C502" t="s">
        <v>69</v>
      </c>
      <c r="D502" t="s">
        <v>664</v>
      </c>
      <c r="E502" t="s">
        <v>763</v>
      </c>
      <c r="F502" t="s">
        <v>2919</v>
      </c>
      <c r="G502" t="s">
        <v>2920</v>
      </c>
      <c r="H502" t="s">
        <v>675</v>
      </c>
      <c r="I502" t="s">
        <v>154</v>
      </c>
      <c r="J502" t="s">
        <v>669</v>
      </c>
      <c r="K502" t="s">
        <v>2914</v>
      </c>
      <c r="L502" t="s">
        <v>671</v>
      </c>
      <c r="M502" s="8" t="s">
        <v>1624</v>
      </c>
      <c r="N502" t="s">
        <v>2902</v>
      </c>
      <c r="O502" t="s">
        <v>769</v>
      </c>
      <c r="P502" t="s">
        <v>701</v>
      </c>
      <c r="Q502" s="8" t="s">
        <v>2921</v>
      </c>
      <c r="R502" t="s">
        <v>675</v>
      </c>
      <c r="S502" t="s">
        <v>675</v>
      </c>
      <c r="T502" t="s">
        <v>675</v>
      </c>
    </row>
    <row r="503" spans="1:20">
      <c r="A503" t="s">
        <v>2922</v>
      </c>
      <c r="B503" s="8" t="s">
        <v>2914</v>
      </c>
      <c r="C503" t="s">
        <v>69</v>
      </c>
      <c r="D503" t="s">
        <v>664</v>
      </c>
      <c r="E503" t="s">
        <v>665</v>
      </c>
      <c r="F503" t="s">
        <v>1049</v>
      </c>
      <c r="G503" t="s">
        <v>1050</v>
      </c>
      <c r="H503" t="s">
        <v>675</v>
      </c>
      <c r="I503" t="s">
        <v>189</v>
      </c>
      <c r="J503" t="s">
        <v>669</v>
      </c>
      <c r="K503" t="s">
        <v>2914</v>
      </c>
      <c r="L503" t="s">
        <v>671</v>
      </c>
      <c r="M503" s="8" t="s">
        <v>1624</v>
      </c>
      <c r="N503" t="s">
        <v>2902</v>
      </c>
      <c r="O503" t="s">
        <v>1504</v>
      </c>
      <c r="P503" t="s">
        <v>701</v>
      </c>
      <c r="Q503" s="8" t="s">
        <v>2923</v>
      </c>
      <c r="R503" t="s">
        <v>675</v>
      </c>
      <c r="S503" t="s">
        <v>675</v>
      </c>
      <c r="T503" t="s">
        <v>675</v>
      </c>
    </row>
    <row r="504" spans="1:20">
      <c r="A504" t="s">
        <v>2924</v>
      </c>
      <c r="B504" s="8" t="s">
        <v>1722</v>
      </c>
      <c r="C504" t="s">
        <v>69</v>
      </c>
      <c r="D504" t="s">
        <v>664</v>
      </c>
      <c r="E504" t="s">
        <v>704</v>
      </c>
      <c r="F504" t="s">
        <v>2664</v>
      </c>
      <c r="G504" t="s">
        <v>2665</v>
      </c>
      <c r="H504" t="s">
        <v>675</v>
      </c>
      <c r="I504" t="s">
        <v>190</v>
      </c>
      <c r="J504" t="s">
        <v>669</v>
      </c>
      <c r="K504" t="s">
        <v>1726</v>
      </c>
      <c r="L504" t="s">
        <v>671</v>
      </c>
      <c r="M504" s="8" t="s">
        <v>1624</v>
      </c>
      <c r="N504" t="s">
        <v>2902</v>
      </c>
      <c r="O504" t="s">
        <v>1283</v>
      </c>
      <c r="P504" t="s">
        <v>701</v>
      </c>
      <c r="Q504" s="8" t="s">
        <v>2925</v>
      </c>
      <c r="R504" t="s">
        <v>675</v>
      </c>
      <c r="S504" t="s">
        <v>675</v>
      </c>
      <c r="T504" t="s">
        <v>675</v>
      </c>
    </row>
    <row r="505" spans="1:20">
      <c r="A505" t="s">
        <v>2926</v>
      </c>
      <c r="B505" s="8" t="s">
        <v>1624</v>
      </c>
      <c r="C505" t="s">
        <v>69</v>
      </c>
      <c r="D505" t="s">
        <v>664</v>
      </c>
      <c r="E505" t="s">
        <v>665</v>
      </c>
      <c r="F505" t="s">
        <v>2615</v>
      </c>
      <c r="G505" t="s">
        <v>2616</v>
      </c>
      <c r="H505" t="s">
        <v>675</v>
      </c>
      <c r="I505" t="s">
        <v>191</v>
      </c>
      <c r="J505" t="s">
        <v>669</v>
      </c>
      <c r="K505" t="s">
        <v>1624</v>
      </c>
      <c r="L505" t="s">
        <v>2902</v>
      </c>
      <c r="M505" s="8" t="s">
        <v>1624</v>
      </c>
      <c r="N505" t="s">
        <v>2902</v>
      </c>
      <c r="O505" t="s">
        <v>1283</v>
      </c>
      <c r="P505" t="s">
        <v>701</v>
      </c>
      <c r="Q505" s="8" t="s">
        <v>2927</v>
      </c>
      <c r="R505" t="s">
        <v>675</v>
      </c>
      <c r="S505" t="s">
        <v>675</v>
      </c>
      <c r="T505" t="s">
        <v>675</v>
      </c>
    </row>
    <row r="506" spans="1:20">
      <c r="A506" t="s">
        <v>2928</v>
      </c>
      <c r="B506" s="8" t="s">
        <v>1624</v>
      </c>
      <c r="C506" t="s">
        <v>69</v>
      </c>
      <c r="D506" t="s">
        <v>664</v>
      </c>
      <c r="E506" t="s">
        <v>665</v>
      </c>
      <c r="F506" t="s">
        <v>864</v>
      </c>
      <c r="G506" t="s">
        <v>865</v>
      </c>
      <c r="H506" t="s">
        <v>675</v>
      </c>
      <c r="I506" t="s">
        <v>191</v>
      </c>
      <c r="J506" t="s">
        <v>669</v>
      </c>
      <c r="K506" t="s">
        <v>1624</v>
      </c>
      <c r="L506" t="s">
        <v>2902</v>
      </c>
      <c r="M506" s="8" t="s">
        <v>1624</v>
      </c>
      <c r="N506" t="s">
        <v>2902</v>
      </c>
      <c r="O506" t="s">
        <v>1283</v>
      </c>
      <c r="P506" t="s">
        <v>701</v>
      </c>
      <c r="Q506" s="8" t="s">
        <v>2929</v>
      </c>
      <c r="R506" t="s">
        <v>675</v>
      </c>
      <c r="S506" t="s">
        <v>675</v>
      </c>
      <c r="T506" t="s">
        <v>675</v>
      </c>
    </row>
    <row r="507" spans="1:20">
      <c r="A507" t="s">
        <v>2930</v>
      </c>
      <c r="B507" s="8" t="s">
        <v>1624</v>
      </c>
      <c r="C507" t="s">
        <v>69</v>
      </c>
      <c r="D507" t="s">
        <v>664</v>
      </c>
      <c r="E507" t="s">
        <v>665</v>
      </c>
      <c r="F507" t="s">
        <v>2931</v>
      </c>
      <c r="G507" t="s">
        <v>2932</v>
      </c>
      <c r="H507" t="s">
        <v>675</v>
      </c>
      <c r="I507" t="s">
        <v>193</v>
      </c>
      <c r="J507" t="s">
        <v>669</v>
      </c>
      <c r="K507" t="s">
        <v>1624</v>
      </c>
      <c r="L507" t="s">
        <v>671</v>
      </c>
      <c r="M507" s="8" t="s">
        <v>1682</v>
      </c>
      <c r="N507" t="s">
        <v>2933</v>
      </c>
      <c r="O507" t="s">
        <v>701</v>
      </c>
      <c r="P507" t="s">
        <v>701</v>
      </c>
      <c r="Q507" s="8" t="s">
        <v>2934</v>
      </c>
      <c r="R507" t="s">
        <v>675</v>
      </c>
      <c r="S507" t="s">
        <v>675</v>
      </c>
      <c r="T507" t="s">
        <v>675</v>
      </c>
    </row>
    <row r="508" spans="1:20">
      <c r="A508" t="s">
        <v>2935</v>
      </c>
      <c r="B508" s="8" t="s">
        <v>1624</v>
      </c>
      <c r="C508" t="s">
        <v>69</v>
      </c>
      <c r="D508" t="s">
        <v>664</v>
      </c>
      <c r="E508" t="s">
        <v>665</v>
      </c>
      <c r="F508" t="s">
        <v>1708</v>
      </c>
      <c r="G508" t="s">
        <v>1709</v>
      </c>
      <c r="H508" t="s">
        <v>675</v>
      </c>
      <c r="I508" t="s">
        <v>194</v>
      </c>
      <c r="J508" t="s">
        <v>669</v>
      </c>
      <c r="K508" t="s">
        <v>1624</v>
      </c>
      <c r="L508" t="s">
        <v>671</v>
      </c>
      <c r="M508" s="8" t="s">
        <v>1682</v>
      </c>
      <c r="N508" t="s">
        <v>2933</v>
      </c>
      <c r="O508" t="s">
        <v>701</v>
      </c>
      <c r="P508" t="s">
        <v>701</v>
      </c>
      <c r="Q508" s="8" t="s">
        <v>2936</v>
      </c>
      <c r="R508" t="s">
        <v>675</v>
      </c>
      <c r="S508" t="s">
        <v>675</v>
      </c>
      <c r="T508" t="s">
        <v>675</v>
      </c>
    </row>
    <row r="509" spans="1:20">
      <c r="A509" t="s">
        <v>2937</v>
      </c>
      <c r="B509" s="8" t="s">
        <v>1624</v>
      </c>
      <c r="C509" t="s">
        <v>69</v>
      </c>
      <c r="D509" t="s">
        <v>664</v>
      </c>
      <c r="E509" t="s">
        <v>665</v>
      </c>
      <c r="F509" t="s">
        <v>1833</v>
      </c>
      <c r="G509" t="s">
        <v>1834</v>
      </c>
      <c r="H509" t="s">
        <v>675</v>
      </c>
      <c r="I509" t="s">
        <v>196</v>
      </c>
      <c r="J509" t="s">
        <v>669</v>
      </c>
      <c r="K509" t="s">
        <v>1624</v>
      </c>
      <c r="L509" t="s">
        <v>671</v>
      </c>
      <c r="M509" s="8" t="s">
        <v>1682</v>
      </c>
      <c r="N509" t="s">
        <v>2933</v>
      </c>
      <c r="O509" t="s">
        <v>701</v>
      </c>
      <c r="P509" t="s">
        <v>701</v>
      </c>
      <c r="Q509" s="8" t="s">
        <v>2938</v>
      </c>
      <c r="R509" t="s">
        <v>675</v>
      </c>
      <c r="S509" t="s">
        <v>675</v>
      </c>
      <c r="T509" t="s">
        <v>675</v>
      </c>
    </row>
    <row r="510" spans="1:20">
      <c r="A510" t="s">
        <v>2939</v>
      </c>
      <c r="B510" s="8" t="s">
        <v>1624</v>
      </c>
      <c r="C510" t="s">
        <v>69</v>
      </c>
      <c r="D510" t="s">
        <v>664</v>
      </c>
      <c r="E510" t="s">
        <v>665</v>
      </c>
      <c r="F510" t="s">
        <v>2940</v>
      </c>
      <c r="G510" t="s">
        <v>2941</v>
      </c>
      <c r="H510" t="s">
        <v>675</v>
      </c>
      <c r="I510" t="s">
        <v>197</v>
      </c>
      <c r="J510" t="s">
        <v>669</v>
      </c>
      <c r="K510" t="s">
        <v>1624</v>
      </c>
      <c r="L510" t="s">
        <v>671</v>
      </c>
      <c r="M510" s="8" t="s">
        <v>1682</v>
      </c>
      <c r="N510" t="s">
        <v>2933</v>
      </c>
      <c r="O510" t="s">
        <v>701</v>
      </c>
      <c r="P510" t="s">
        <v>701</v>
      </c>
      <c r="Q510" s="8" t="s">
        <v>2942</v>
      </c>
      <c r="R510" t="s">
        <v>675</v>
      </c>
      <c r="S510" t="s">
        <v>675</v>
      </c>
      <c r="T510" t="s">
        <v>675</v>
      </c>
    </row>
    <row r="511" spans="1:20">
      <c r="A511" t="s">
        <v>2943</v>
      </c>
      <c r="B511" s="8" t="s">
        <v>1785</v>
      </c>
      <c r="C511" t="s">
        <v>69</v>
      </c>
      <c r="D511" t="s">
        <v>664</v>
      </c>
      <c r="E511" t="s">
        <v>704</v>
      </c>
      <c r="F511" t="s">
        <v>2944</v>
      </c>
      <c r="G511" t="s">
        <v>2945</v>
      </c>
      <c r="H511" t="s">
        <v>675</v>
      </c>
      <c r="I511" t="s">
        <v>198</v>
      </c>
      <c r="J511" t="s">
        <v>669</v>
      </c>
      <c r="K511" t="s">
        <v>1803</v>
      </c>
      <c r="L511" t="s">
        <v>671</v>
      </c>
      <c r="M511" s="8" t="s">
        <v>1682</v>
      </c>
      <c r="N511" t="s">
        <v>2933</v>
      </c>
      <c r="O511" t="s">
        <v>902</v>
      </c>
      <c r="P511" t="s">
        <v>701</v>
      </c>
      <c r="Q511" s="8" t="s">
        <v>2946</v>
      </c>
      <c r="R511" t="s">
        <v>675</v>
      </c>
      <c r="S511" t="s">
        <v>675</v>
      </c>
      <c r="T511" t="s">
        <v>675</v>
      </c>
    </row>
    <row r="512" spans="1:20">
      <c r="A512" t="s">
        <v>2947</v>
      </c>
      <c r="B512" s="8" t="s">
        <v>1785</v>
      </c>
      <c r="C512" t="s">
        <v>69</v>
      </c>
      <c r="D512" t="s">
        <v>664</v>
      </c>
      <c r="E512" t="s">
        <v>763</v>
      </c>
      <c r="F512" t="s">
        <v>1049</v>
      </c>
      <c r="G512" t="s">
        <v>1050</v>
      </c>
      <c r="H512" t="s">
        <v>675</v>
      </c>
      <c r="I512" t="s">
        <v>199</v>
      </c>
      <c r="J512" t="s">
        <v>669</v>
      </c>
      <c r="K512" t="s">
        <v>1785</v>
      </c>
      <c r="L512" t="s">
        <v>671</v>
      </c>
      <c r="M512" s="8" t="s">
        <v>1682</v>
      </c>
      <c r="N512" t="s">
        <v>2933</v>
      </c>
      <c r="O512" t="s">
        <v>769</v>
      </c>
      <c r="P512" t="s">
        <v>701</v>
      </c>
      <c r="Q512" s="8" t="s">
        <v>2948</v>
      </c>
      <c r="R512" t="s">
        <v>675</v>
      </c>
      <c r="S512" t="s">
        <v>675</v>
      </c>
      <c r="T512" t="s">
        <v>675</v>
      </c>
    </row>
    <row r="513" spans="1:20">
      <c r="A513" t="s">
        <v>2949</v>
      </c>
      <c r="B513" s="8" t="s">
        <v>1803</v>
      </c>
      <c r="C513" t="s">
        <v>69</v>
      </c>
      <c r="D513" t="s">
        <v>664</v>
      </c>
      <c r="E513" t="s">
        <v>665</v>
      </c>
      <c r="F513" t="s">
        <v>1192</v>
      </c>
      <c r="G513" t="s">
        <v>1193</v>
      </c>
      <c r="H513" t="s">
        <v>675</v>
      </c>
      <c r="I513" t="s">
        <v>200</v>
      </c>
      <c r="J513" t="s">
        <v>669</v>
      </c>
      <c r="K513" t="s">
        <v>1803</v>
      </c>
      <c r="L513" t="s">
        <v>671</v>
      </c>
      <c r="M513" s="8" t="s">
        <v>1682</v>
      </c>
      <c r="N513" t="s">
        <v>2933</v>
      </c>
      <c r="O513" t="s">
        <v>1585</v>
      </c>
      <c r="P513" t="s">
        <v>701</v>
      </c>
      <c r="Q513" s="8" t="s">
        <v>2950</v>
      </c>
      <c r="R513" t="s">
        <v>675</v>
      </c>
      <c r="S513" t="s">
        <v>675</v>
      </c>
      <c r="T513" t="s">
        <v>675</v>
      </c>
    </row>
    <row r="514" spans="1:20">
      <c r="A514" t="s">
        <v>2951</v>
      </c>
      <c r="B514" s="8" t="s">
        <v>1803</v>
      </c>
      <c r="C514" t="s">
        <v>69</v>
      </c>
      <c r="D514" t="s">
        <v>664</v>
      </c>
      <c r="E514" t="s">
        <v>665</v>
      </c>
      <c r="F514" t="s">
        <v>1794</v>
      </c>
      <c r="G514" t="s">
        <v>1795</v>
      </c>
      <c r="H514" t="s">
        <v>675</v>
      </c>
      <c r="I514" t="s">
        <v>119</v>
      </c>
      <c r="J514" t="s">
        <v>669</v>
      </c>
      <c r="K514" t="s">
        <v>1803</v>
      </c>
      <c r="L514" t="s">
        <v>671</v>
      </c>
      <c r="M514" s="8" t="s">
        <v>1682</v>
      </c>
      <c r="N514" t="s">
        <v>2952</v>
      </c>
      <c r="O514" t="s">
        <v>760</v>
      </c>
      <c r="P514" t="s">
        <v>701</v>
      </c>
      <c r="Q514" s="8" t="s">
        <v>2953</v>
      </c>
      <c r="R514" t="s">
        <v>675</v>
      </c>
      <c r="S514" t="s">
        <v>675</v>
      </c>
      <c r="T514" t="s">
        <v>675</v>
      </c>
    </row>
    <row r="515" spans="1:20">
      <c r="A515" t="s">
        <v>2954</v>
      </c>
      <c r="B515" s="8" t="s">
        <v>2955</v>
      </c>
      <c r="C515" t="s">
        <v>69</v>
      </c>
      <c r="D515" t="s">
        <v>664</v>
      </c>
      <c r="E515" t="s">
        <v>704</v>
      </c>
      <c r="F515" t="s">
        <v>1491</v>
      </c>
      <c r="G515" t="s">
        <v>114</v>
      </c>
      <c r="H515" t="s">
        <v>675</v>
      </c>
      <c r="I515" t="s">
        <v>130</v>
      </c>
      <c r="J515" t="s">
        <v>669</v>
      </c>
      <c r="K515" t="s">
        <v>2956</v>
      </c>
      <c r="L515" t="s">
        <v>671</v>
      </c>
      <c r="M515" s="8" t="s">
        <v>1807</v>
      </c>
      <c r="N515" t="s">
        <v>2957</v>
      </c>
      <c r="O515" t="s">
        <v>1585</v>
      </c>
      <c r="P515" t="s">
        <v>701</v>
      </c>
      <c r="Q515" s="8" t="s">
        <v>2958</v>
      </c>
      <c r="R515" t="s">
        <v>675</v>
      </c>
      <c r="S515" t="s">
        <v>675</v>
      </c>
      <c r="T515" t="s">
        <v>675</v>
      </c>
    </row>
    <row r="516" spans="1:20">
      <c r="A516" t="s">
        <v>2959</v>
      </c>
      <c r="B516" s="8" t="s">
        <v>2955</v>
      </c>
      <c r="C516" t="s">
        <v>69</v>
      </c>
      <c r="D516" t="s">
        <v>664</v>
      </c>
      <c r="E516" t="s">
        <v>704</v>
      </c>
      <c r="F516" t="s">
        <v>1309</v>
      </c>
      <c r="G516" t="s">
        <v>66</v>
      </c>
      <c r="H516" t="s">
        <v>675</v>
      </c>
      <c r="I516" t="s">
        <v>130</v>
      </c>
      <c r="J516" t="s">
        <v>669</v>
      </c>
      <c r="K516" t="s">
        <v>2956</v>
      </c>
      <c r="L516" t="s">
        <v>671</v>
      </c>
      <c r="M516" s="8" t="s">
        <v>1807</v>
      </c>
      <c r="N516" t="s">
        <v>2957</v>
      </c>
      <c r="O516" t="s">
        <v>1585</v>
      </c>
      <c r="P516" t="s">
        <v>701</v>
      </c>
      <c r="Q516" s="8" t="s">
        <v>2960</v>
      </c>
      <c r="R516" t="s">
        <v>675</v>
      </c>
      <c r="S516" t="s">
        <v>675</v>
      </c>
      <c r="T516" t="s">
        <v>675</v>
      </c>
    </row>
    <row r="517" spans="1:20">
      <c r="A517" t="s">
        <v>2961</v>
      </c>
      <c r="B517" s="8" t="s">
        <v>2955</v>
      </c>
      <c r="C517" t="s">
        <v>69</v>
      </c>
      <c r="D517" t="s">
        <v>664</v>
      </c>
      <c r="E517" t="s">
        <v>665</v>
      </c>
      <c r="F517" t="s">
        <v>2962</v>
      </c>
      <c r="G517" t="s">
        <v>58</v>
      </c>
      <c r="H517" t="s">
        <v>675</v>
      </c>
      <c r="I517" t="s">
        <v>201</v>
      </c>
      <c r="J517" t="s">
        <v>669</v>
      </c>
      <c r="K517" t="s">
        <v>2955</v>
      </c>
      <c r="L517" t="s">
        <v>671</v>
      </c>
      <c r="M517" s="8" t="s">
        <v>1807</v>
      </c>
      <c r="N517" t="s">
        <v>2957</v>
      </c>
      <c r="O517" t="s">
        <v>1585</v>
      </c>
      <c r="P517" t="s">
        <v>701</v>
      </c>
      <c r="Q517" s="8" t="s">
        <v>2963</v>
      </c>
      <c r="R517" t="s">
        <v>675</v>
      </c>
      <c r="S517" t="s">
        <v>675</v>
      </c>
      <c r="T517" t="s">
        <v>675</v>
      </c>
    </row>
    <row r="518" spans="1:20">
      <c r="A518" t="s">
        <v>2964</v>
      </c>
      <c r="B518" s="8" t="s">
        <v>2956</v>
      </c>
      <c r="C518" t="s">
        <v>69</v>
      </c>
      <c r="D518" t="s">
        <v>664</v>
      </c>
      <c r="E518" t="s">
        <v>704</v>
      </c>
      <c r="F518" t="s">
        <v>2235</v>
      </c>
      <c r="G518" t="s">
        <v>132</v>
      </c>
      <c r="H518" t="s">
        <v>675</v>
      </c>
      <c r="I518" t="s">
        <v>202</v>
      </c>
      <c r="J518" t="s">
        <v>669</v>
      </c>
      <c r="K518" t="s">
        <v>1849</v>
      </c>
      <c r="L518" t="s">
        <v>671</v>
      </c>
      <c r="M518" s="8" t="s">
        <v>1807</v>
      </c>
      <c r="N518" t="s">
        <v>2957</v>
      </c>
      <c r="O518" t="s">
        <v>1585</v>
      </c>
      <c r="P518" t="s">
        <v>701</v>
      </c>
      <c r="Q518" s="8" t="s">
        <v>2965</v>
      </c>
      <c r="R518" t="s">
        <v>675</v>
      </c>
      <c r="S518" t="s">
        <v>675</v>
      </c>
      <c r="T518" t="s">
        <v>675</v>
      </c>
    </row>
    <row r="519" spans="1:20">
      <c r="A519" t="s">
        <v>2966</v>
      </c>
      <c r="B519" s="8" t="s">
        <v>2956</v>
      </c>
      <c r="C519" t="s">
        <v>69</v>
      </c>
      <c r="D519" t="s">
        <v>664</v>
      </c>
      <c r="E519" t="s">
        <v>704</v>
      </c>
      <c r="F519" t="s">
        <v>2967</v>
      </c>
      <c r="G519" t="s">
        <v>93</v>
      </c>
      <c r="H519" t="s">
        <v>675</v>
      </c>
      <c r="I519" t="s">
        <v>130</v>
      </c>
      <c r="J519" t="s">
        <v>669</v>
      </c>
      <c r="K519" t="s">
        <v>1849</v>
      </c>
      <c r="L519" t="s">
        <v>671</v>
      </c>
      <c r="M519" s="8" t="s">
        <v>1807</v>
      </c>
      <c r="N519" t="s">
        <v>2957</v>
      </c>
      <c r="O519" t="s">
        <v>1585</v>
      </c>
      <c r="P519" t="s">
        <v>701</v>
      </c>
      <c r="Q519" s="8" t="s">
        <v>2968</v>
      </c>
      <c r="R519" t="s">
        <v>675</v>
      </c>
      <c r="S519" t="s">
        <v>675</v>
      </c>
      <c r="T519" t="s">
        <v>675</v>
      </c>
    </row>
    <row r="520" spans="1:20">
      <c r="A520" t="s">
        <v>2969</v>
      </c>
      <c r="B520" s="8" t="s">
        <v>2956</v>
      </c>
      <c r="C520" t="s">
        <v>69</v>
      </c>
      <c r="D520" t="s">
        <v>664</v>
      </c>
      <c r="E520" t="s">
        <v>665</v>
      </c>
      <c r="F520" t="s">
        <v>2332</v>
      </c>
      <c r="G520" t="s">
        <v>15</v>
      </c>
      <c r="H520" t="s">
        <v>675</v>
      </c>
      <c r="I520" t="s">
        <v>203</v>
      </c>
      <c r="J520" t="s">
        <v>669</v>
      </c>
      <c r="K520" t="s">
        <v>2956</v>
      </c>
      <c r="L520" t="s">
        <v>671</v>
      </c>
      <c r="M520" s="8" t="s">
        <v>1807</v>
      </c>
      <c r="N520" t="s">
        <v>2957</v>
      </c>
      <c r="O520" t="s">
        <v>1504</v>
      </c>
      <c r="P520" t="s">
        <v>701</v>
      </c>
      <c r="Q520" s="8" t="s">
        <v>2970</v>
      </c>
      <c r="R520" t="s">
        <v>675</v>
      </c>
      <c r="S520" t="s">
        <v>675</v>
      </c>
      <c r="T520" t="s">
        <v>675</v>
      </c>
    </row>
    <row r="521" spans="1:20">
      <c r="A521" t="s">
        <v>2971</v>
      </c>
      <c r="B521" s="8" t="s">
        <v>2956</v>
      </c>
      <c r="C521" t="s">
        <v>69</v>
      </c>
      <c r="D521" t="s">
        <v>664</v>
      </c>
      <c r="E521" t="s">
        <v>665</v>
      </c>
      <c r="F521" t="s">
        <v>2202</v>
      </c>
      <c r="G521" t="s">
        <v>99</v>
      </c>
      <c r="H521" t="s">
        <v>675</v>
      </c>
      <c r="I521" t="s">
        <v>204</v>
      </c>
      <c r="J521" t="s">
        <v>669</v>
      </c>
      <c r="K521" t="s">
        <v>2956</v>
      </c>
      <c r="L521" t="s">
        <v>671</v>
      </c>
      <c r="M521" s="8" t="s">
        <v>1807</v>
      </c>
      <c r="N521" t="s">
        <v>2957</v>
      </c>
      <c r="O521" t="s">
        <v>1504</v>
      </c>
      <c r="P521" t="s">
        <v>701</v>
      </c>
      <c r="Q521" s="8" t="s">
        <v>2972</v>
      </c>
      <c r="R521" t="s">
        <v>675</v>
      </c>
      <c r="S521" t="s">
        <v>675</v>
      </c>
      <c r="T521" t="s">
        <v>675</v>
      </c>
    </row>
    <row r="522" spans="1:20">
      <c r="A522" t="s">
        <v>2973</v>
      </c>
      <c r="B522" s="8" t="s">
        <v>2956</v>
      </c>
      <c r="C522" t="s">
        <v>69</v>
      </c>
      <c r="D522" t="s">
        <v>664</v>
      </c>
      <c r="E522" t="s">
        <v>665</v>
      </c>
      <c r="F522" t="s">
        <v>1286</v>
      </c>
      <c r="G522" t="s">
        <v>47</v>
      </c>
      <c r="H522" t="s">
        <v>675</v>
      </c>
      <c r="I522" t="s">
        <v>205</v>
      </c>
      <c r="J522" t="s">
        <v>669</v>
      </c>
      <c r="K522" t="s">
        <v>2956</v>
      </c>
      <c r="L522" t="s">
        <v>671</v>
      </c>
      <c r="M522" s="8" t="s">
        <v>1807</v>
      </c>
      <c r="N522" t="s">
        <v>2957</v>
      </c>
      <c r="O522" t="s">
        <v>1504</v>
      </c>
      <c r="P522" t="s">
        <v>701</v>
      </c>
      <c r="Q522" s="8" t="s">
        <v>2974</v>
      </c>
      <c r="R522" t="s">
        <v>675</v>
      </c>
      <c r="S522" t="s">
        <v>675</v>
      </c>
      <c r="T522" t="s">
        <v>675</v>
      </c>
    </row>
    <row r="523" spans="1:20">
      <c r="A523" t="s">
        <v>2975</v>
      </c>
      <c r="B523" s="8" t="s">
        <v>1849</v>
      </c>
      <c r="C523" t="s">
        <v>69</v>
      </c>
      <c r="D523" t="s">
        <v>664</v>
      </c>
      <c r="E523" t="s">
        <v>665</v>
      </c>
      <c r="F523" t="s">
        <v>2235</v>
      </c>
      <c r="G523" t="s">
        <v>132</v>
      </c>
      <c r="H523" t="s">
        <v>675</v>
      </c>
      <c r="I523" t="s">
        <v>206</v>
      </c>
      <c r="J523" t="s">
        <v>669</v>
      </c>
      <c r="K523" t="s">
        <v>1849</v>
      </c>
      <c r="L523" t="s">
        <v>671</v>
      </c>
      <c r="M523" s="8" t="s">
        <v>1807</v>
      </c>
      <c r="N523" t="s">
        <v>2957</v>
      </c>
      <c r="O523" t="s">
        <v>1504</v>
      </c>
      <c r="P523" t="s">
        <v>701</v>
      </c>
      <c r="Q523" s="8" t="s">
        <v>2976</v>
      </c>
      <c r="R523" t="s">
        <v>675</v>
      </c>
      <c r="S523" t="s">
        <v>675</v>
      </c>
      <c r="T523" t="s">
        <v>675</v>
      </c>
    </row>
    <row r="524" spans="1:20">
      <c r="A524" t="s">
        <v>2977</v>
      </c>
      <c r="B524" s="8" t="s">
        <v>1849</v>
      </c>
      <c r="C524" t="s">
        <v>69</v>
      </c>
      <c r="D524" t="s">
        <v>664</v>
      </c>
      <c r="E524" t="s">
        <v>665</v>
      </c>
      <c r="F524" t="s">
        <v>1959</v>
      </c>
      <c r="G524" t="s">
        <v>40</v>
      </c>
      <c r="H524" t="s">
        <v>675</v>
      </c>
      <c r="I524" t="s">
        <v>207</v>
      </c>
      <c r="J524" t="s">
        <v>669</v>
      </c>
      <c r="K524" t="s">
        <v>1849</v>
      </c>
      <c r="L524" t="s">
        <v>671</v>
      </c>
      <c r="M524" s="8" t="s">
        <v>1807</v>
      </c>
      <c r="N524" t="s">
        <v>2957</v>
      </c>
      <c r="O524" t="s">
        <v>1504</v>
      </c>
      <c r="P524" t="s">
        <v>701</v>
      </c>
      <c r="Q524" s="8" t="s">
        <v>2978</v>
      </c>
      <c r="R524" t="s">
        <v>675</v>
      </c>
      <c r="S524" t="s">
        <v>675</v>
      </c>
      <c r="T524" t="s">
        <v>675</v>
      </c>
    </row>
    <row r="525" spans="1:20">
      <c r="A525" t="s">
        <v>2979</v>
      </c>
      <c r="B525" s="8" t="s">
        <v>1849</v>
      </c>
      <c r="C525" t="s">
        <v>69</v>
      </c>
      <c r="D525" t="s">
        <v>664</v>
      </c>
      <c r="E525" t="s">
        <v>665</v>
      </c>
      <c r="F525" t="s">
        <v>1959</v>
      </c>
      <c r="G525" t="s">
        <v>40</v>
      </c>
      <c r="H525" t="s">
        <v>675</v>
      </c>
      <c r="I525" t="s">
        <v>208</v>
      </c>
      <c r="J525" t="s">
        <v>669</v>
      </c>
      <c r="K525" t="s">
        <v>1849</v>
      </c>
      <c r="L525" t="s">
        <v>671</v>
      </c>
      <c r="M525" s="8" t="s">
        <v>1807</v>
      </c>
      <c r="N525" t="s">
        <v>2957</v>
      </c>
      <c r="O525" t="s">
        <v>1504</v>
      </c>
      <c r="P525" t="s">
        <v>701</v>
      </c>
      <c r="Q525" s="8" t="s">
        <v>2980</v>
      </c>
      <c r="R525" t="s">
        <v>675</v>
      </c>
      <c r="S525" t="s">
        <v>675</v>
      </c>
      <c r="T525" t="s">
        <v>675</v>
      </c>
    </row>
    <row r="526" spans="1:20">
      <c r="A526" t="s">
        <v>2981</v>
      </c>
      <c r="B526" s="8" t="s">
        <v>1860</v>
      </c>
      <c r="C526" t="s">
        <v>69</v>
      </c>
      <c r="D526" t="s">
        <v>664</v>
      </c>
      <c r="E526" t="s">
        <v>665</v>
      </c>
      <c r="F526" t="s">
        <v>1501</v>
      </c>
      <c r="G526" t="s">
        <v>51</v>
      </c>
      <c r="H526" t="s">
        <v>675</v>
      </c>
      <c r="I526" t="s">
        <v>209</v>
      </c>
      <c r="J526" t="s">
        <v>669</v>
      </c>
      <c r="K526" t="s">
        <v>1860</v>
      </c>
      <c r="L526" t="s">
        <v>671</v>
      </c>
      <c r="M526" s="8" t="s">
        <v>1807</v>
      </c>
      <c r="N526" t="s">
        <v>2957</v>
      </c>
      <c r="O526" t="s">
        <v>1504</v>
      </c>
      <c r="P526" t="s">
        <v>701</v>
      </c>
      <c r="Q526" s="8" t="s">
        <v>2982</v>
      </c>
      <c r="R526" t="s">
        <v>675</v>
      </c>
      <c r="S526" t="s">
        <v>675</v>
      </c>
      <c r="T526" t="s">
        <v>675</v>
      </c>
    </row>
    <row r="527" spans="1:20">
      <c r="A527" t="s">
        <v>2983</v>
      </c>
      <c r="B527" s="8" t="s">
        <v>2984</v>
      </c>
      <c r="C527" t="s">
        <v>69</v>
      </c>
      <c r="D527" t="s">
        <v>664</v>
      </c>
      <c r="E527" t="s">
        <v>704</v>
      </c>
      <c r="F527" t="s">
        <v>1794</v>
      </c>
      <c r="G527" t="s">
        <v>1795</v>
      </c>
      <c r="H527" t="s">
        <v>675</v>
      </c>
      <c r="I527" t="s">
        <v>186</v>
      </c>
      <c r="J527" t="s">
        <v>669</v>
      </c>
      <c r="K527" t="s">
        <v>1807</v>
      </c>
      <c r="L527" t="s">
        <v>671</v>
      </c>
      <c r="M527" s="8" t="s">
        <v>1807</v>
      </c>
      <c r="N527" t="s">
        <v>2957</v>
      </c>
      <c r="O527" t="s">
        <v>1676</v>
      </c>
      <c r="P527" t="s">
        <v>701</v>
      </c>
      <c r="Q527" s="8" t="s">
        <v>2985</v>
      </c>
      <c r="R527" t="s">
        <v>675</v>
      </c>
      <c r="S527" t="s">
        <v>675</v>
      </c>
      <c r="T527" t="s">
        <v>675</v>
      </c>
    </row>
    <row r="528" spans="1:20">
      <c r="A528" t="s">
        <v>2986</v>
      </c>
      <c r="B528" s="8" t="s">
        <v>1807</v>
      </c>
      <c r="C528" t="s">
        <v>69</v>
      </c>
      <c r="D528" t="s">
        <v>664</v>
      </c>
      <c r="E528" t="s">
        <v>665</v>
      </c>
      <c r="F528" t="s">
        <v>1794</v>
      </c>
      <c r="G528" t="s">
        <v>1795</v>
      </c>
      <c r="H528" t="s">
        <v>675</v>
      </c>
      <c r="I528" t="s">
        <v>186</v>
      </c>
      <c r="J528" t="s">
        <v>669</v>
      </c>
      <c r="K528" t="s">
        <v>1807</v>
      </c>
      <c r="L528" t="s">
        <v>671</v>
      </c>
      <c r="M528" s="8" t="s">
        <v>1807</v>
      </c>
      <c r="N528" t="s">
        <v>2957</v>
      </c>
      <c r="O528" t="s">
        <v>1676</v>
      </c>
      <c r="P528" t="s">
        <v>701</v>
      </c>
      <c r="Q528" s="8" t="s">
        <v>2987</v>
      </c>
      <c r="R528" t="s">
        <v>675</v>
      </c>
      <c r="S528" t="s">
        <v>675</v>
      </c>
      <c r="T528" t="s">
        <v>675</v>
      </c>
    </row>
    <row r="529" spans="1:20">
      <c r="A529" t="s">
        <v>2988</v>
      </c>
      <c r="B529" s="8" t="s">
        <v>1807</v>
      </c>
      <c r="C529" t="s">
        <v>69</v>
      </c>
      <c r="D529" t="s">
        <v>664</v>
      </c>
      <c r="E529" t="s">
        <v>665</v>
      </c>
      <c r="F529" t="s">
        <v>1833</v>
      </c>
      <c r="G529" t="s">
        <v>1834</v>
      </c>
      <c r="H529" t="s">
        <v>675</v>
      </c>
      <c r="I529" t="s">
        <v>186</v>
      </c>
      <c r="J529" t="s">
        <v>669</v>
      </c>
      <c r="K529" t="s">
        <v>1807</v>
      </c>
      <c r="L529" t="s">
        <v>671</v>
      </c>
      <c r="M529" s="8" t="s">
        <v>1807</v>
      </c>
      <c r="N529" t="s">
        <v>2957</v>
      </c>
      <c r="O529" t="s">
        <v>1676</v>
      </c>
      <c r="P529" t="s">
        <v>701</v>
      </c>
      <c r="Q529" s="8" t="s">
        <v>2989</v>
      </c>
      <c r="R529" t="s">
        <v>675</v>
      </c>
      <c r="S529" t="s">
        <v>675</v>
      </c>
      <c r="T529" t="s">
        <v>675</v>
      </c>
    </row>
    <row r="530" spans="1:20">
      <c r="A530" t="s">
        <v>2990</v>
      </c>
      <c r="B530" s="8" t="s">
        <v>1807</v>
      </c>
      <c r="C530" t="s">
        <v>69</v>
      </c>
      <c r="D530" t="s">
        <v>664</v>
      </c>
      <c r="E530" t="s">
        <v>704</v>
      </c>
      <c r="F530" t="s">
        <v>1833</v>
      </c>
      <c r="G530" t="s">
        <v>1834</v>
      </c>
      <c r="H530" t="s">
        <v>675</v>
      </c>
      <c r="I530" t="s">
        <v>210</v>
      </c>
      <c r="J530" t="s">
        <v>669</v>
      </c>
      <c r="K530" t="s">
        <v>1863</v>
      </c>
      <c r="L530" t="s">
        <v>671</v>
      </c>
      <c r="M530" s="8" t="s">
        <v>1908</v>
      </c>
      <c r="N530" t="s">
        <v>2991</v>
      </c>
      <c r="O530" t="s">
        <v>1283</v>
      </c>
      <c r="P530" t="s">
        <v>701</v>
      </c>
      <c r="Q530" s="8" t="s">
        <v>2992</v>
      </c>
      <c r="R530" t="s">
        <v>675</v>
      </c>
      <c r="S530" t="s">
        <v>675</v>
      </c>
      <c r="T530" t="s">
        <v>675</v>
      </c>
    </row>
    <row r="531" spans="1:20">
      <c r="A531" t="s">
        <v>2993</v>
      </c>
      <c r="B531" s="8" t="s">
        <v>1807</v>
      </c>
      <c r="C531" t="s">
        <v>69</v>
      </c>
      <c r="D531" t="s">
        <v>664</v>
      </c>
      <c r="E531" t="s">
        <v>704</v>
      </c>
      <c r="F531" t="s">
        <v>2034</v>
      </c>
      <c r="G531" t="s">
        <v>2035</v>
      </c>
      <c r="H531" t="s">
        <v>675</v>
      </c>
      <c r="I531" t="s">
        <v>211</v>
      </c>
      <c r="J531" t="s">
        <v>669</v>
      </c>
      <c r="K531" t="s">
        <v>1863</v>
      </c>
      <c r="L531" t="s">
        <v>671</v>
      </c>
      <c r="M531" s="8" t="s">
        <v>1908</v>
      </c>
      <c r="N531" t="s">
        <v>2991</v>
      </c>
      <c r="O531" t="s">
        <v>1283</v>
      </c>
      <c r="P531" t="s">
        <v>701</v>
      </c>
      <c r="Q531" s="8" t="s">
        <v>2994</v>
      </c>
      <c r="R531" t="s">
        <v>675</v>
      </c>
      <c r="S531" t="s">
        <v>675</v>
      </c>
      <c r="T531" t="s">
        <v>675</v>
      </c>
    </row>
    <row r="532" spans="1:20">
      <c r="A532" t="s">
        <v>2995</v>
      </c>
      <c r="B532" s="8" t="s">
        <v>1807</v>
      </c>
      <c r="C532" t="s">
        <v>69</v>
      </c>
      <c r="D532" t="s">
        <v>664</v>
      </c>
      <c r="E532" t="s">
        <v>704</v>
      </c>
      <c r="F532" t="s">
        <v>2586</v>
      </c>
      <c r="G532" t="s">
        <v>2587</v>
      </c>
      <c r="H532" t="s">
        <v>675</v>
      </c>
      <c r="I532" t="s">
        <v>210</v>
      </c>
      <c r="J532" t="s">
        <v>669</v>
      </c>
      <c r="K532" t="s">
        <v>1863</v>
      </c>
      <c r="L532" t="s">
        <v>671</v>
      </c>
      <c r="M532" s="8" t="s">
        <v>1908</v>
      </c>
      <c r="N532" t="s">
        <v>2991</v>
      </c>
      <c r="O532" t="s">
        <v>1283</v>
      </c>
      <c r="P532" t="s">
        <v>701</v>
      </c>
      <c r="Q532" s="8" t="s">
        <v>2996</v>
      </c>
      <c r="R532" t="s">
        <v>675</v>
      </c>
      <c r="S532" t="s">
        <v>675</v>
      </c>
      <c r="T532" t="s">
        <v>675</v>
      </c>
    </row>
    <row r="533" spans="1:20">
      <c r="A533" t="s">
        <v>2997</v>
      </c>
      <c r="B533" s="8" t="s">
        <v>1807</v>
      </c>
      <c r="C533" t="s">
        <v>69</v>
      </c>
      <c r="D533" t="s">
        <v>664</v>
      </c>
      <c r="E533" t="s">
        <v>704</v>
      </c>
      <c r="F533" t="s">
        <v>876</v>
      </c>
      <c r="G533" t="s">
        <v>877</v>
      </c>
      <c r="H533" t="s">
        <v>675</v>
      </c>
      <c r="I533" t="s">
        <v>108</v>
      </c>
      <c r="J533" t="s">
        <v>669</v>
      </c>
      <c r="K533" t="s">
        <v>1863</v>
      </c>
      <c r="L533" t="s">
        <v>671</v>
      </c>
      <c r="M533" s="8" t="s">
        <v>1908</v>
      </c>
      <c r="N533" t="s">
        <v>2991</v>
      </c>
      <c r="O533" t="s">
        <v>1283</v>
      </c>
      <c r="P533" t="s">
        <v>701</v>
      </c>
      <c r="Q533" s="8" t="s">
        <v>2998</v>
      </c>
      <c r="R533" t="s">
        <v>675</v>
      </c>
      <c r="S533" t="s">
        <v>675</v>
      </c>
      <c r="T533" t="s">
        <v>675</v>
      </c>
    </row>
    <row r="534" spans="1:20">
      <c r="A534" t="s">
        <v>2999</v>
      </c>
      <c r="B534" s="8" t="s">
        <v>1876</v>
      </c>
      <c r="C534" t="s">
        <v>69</v>
      </c>
      <c r="D534" t="s">
        <v>664</v>
      </c>
      <c r="E534" t="s">
        <v>675</v>
      </c>
      <c r="F534" t="s">
        <v>1833</v>
      </c>
      <c r="G534" t="s">
        <v>1834</v>
      </c>
      <c r="H534" t="s">
        <v>675</v>
      </c>
      <c r="I534" t="s">
        <v>212</v>
      </c>
      <c r="J534" t="s">
        <v>669</v>
      </c>
      <c r="K534" t="s">
        <v>1876</v>
      </c>
      <c r="L534" t="s">
        <v>682</v>
      </c>
      <c r="M534" s="8" t="s">
        <v>1908</v>
      </c>
      <c r="N534" t="s">
        <v>2991</v>
      </c>
      <c r="O534" t="s">
        <v>760</v>
      </c>
      <c r="P534" t="s">
        <v>701</v>
      </c>
      <c r="Q534" s="8" t="s">
        <v>3000</v>
      </c>
      <c r="R534" t="s">
        <v>675</v>
      </c>
      <c r="S534" t="s">
        <v>675</v>
      </c>
      <c r="T534" t="s">
        <v>675</v>
      </c>
    </row>
    <row r="535" spans="1:20">
      <c r="A535" t="s">
        <v>3001</v>
      </c>
      <c r="B535" s="8" t="s">
        <v>1876</v>
      </c>
      <c r="C535" t="s">
        <v>69</v>
      </c>
      <c r="D535" t="s">
        <v>664</v>
      </c>
      <c r="E535" t="s">
        <v>675</v>
      </c>
      <c r="F535" t="s">
        <v>1838</v>
      </c>
      <c r="G535" t="s">
        <v>1839</v>
      </c>
      <c r="H535" t="s">
        <v>675</v>
      </c>
      <c r="I535" t="s">
        <v>213</v>
      </c>
      <c r="J535" t="s">
        <v>669</v>
      </c>
      <c r="K535" t="s">
        <v>1876</v>
      </c>
      <c r="L535" t="s">
        <v>682</v>
      </c>
      <c r="M535" s="8" t="s">
        <v>1908</v>
      </c>
      <c r="N535" t="s">
        <v>2991</v>
      </c>
      <c r="O535" t="s">
        <v>760</v>
      </c>
      <c r="P535" t="s">
        <v>701</v>
      </c>
      <c r="Q535" s="8" t="s">
        <v>3002</v>
      </c>
      <c r="R535" t="s">
        <v>675</v>
      </c>
      <c r="S535" t="s">
        <v>675</v>
      </c>
      <c r="T535" t="s">
        <v>675</v>
      </c>
    </row>
    <row r="536" spans="1:20">
      <c r="A536" t="s">
        <v>3003</v>
      </c>
      <c r="B536" s="8" t="s">
        <v>1876</v>
      </c>
      <c r="C536" t="s">
        <v>69</v>
      </c>
      <c r="D536" t="s">
        <v>664</v>
      </c>
      <c r="E536" t="s">
        <v>675</v>
      </c>
      <c r="F536" t="s">
        <v>2753</v>
      </c>
      <c r="G536" t="s">
        <v>2754</v>
      </c>
      <c r="H536" t="s">
        <v>675</v>
      </c>
      <c r="I536" t="s">
        <v>214</v>
      </c>
      <c r="J536" t="s">
        <v>669</v>
      </c>
      <c r="K536" t="s">
        <v>1876</v>
      </c>
      <c r="L536" t="s">
        <v>671</v>
      </c>
      <c r="M536" s="8" t="s">
        <v>1908</v>
      </c>
      <c r="N536" t="s">
        <v>2991</v>
      </c>
      <c r="O536" t="s">
        <v>760</v>
      </c>
      <c r="P536" t="s">
        <v>701</v>
      </c>
      <c r="Q536" s="8" t="s">
        <v>3004</v>
      </c>
      <c r="R536" t="s">
        <v>675</v>
      </c>
      <c r="S536" t="s">
        <v>675</v>
      </c>
      <c r="T536" t="s">
        <v>675</v>
      </c>
    </row>
    <row r="537" spans="1:20">
      <c r="A537" t="s">
        <v>3005</v>
      </c>
      <c r="B537" s="8" t="s">
        <v>1891</v>
      </c>
      <c r="C537" t="s">
        <v>69</v>
      </c>
      <c r="D537" t="s">
        <v>664</v>
      </c>
      <c r="E537" t="s">
        <v>665</v>
      </c>
      <c r="F537" t="s">
        <v>2725</v>
      </c>
      <c r="G537" t="s">
        <v>90</v>
      </c>
      <c r="H537" t="s">
        <v>675</v>
      </c>
      <c r="I537" t="s">
        <v>215</v>
      </c>
      <c r="J537" t="s">
        <v>669</v>
      </c>
      <c r="K537" t="s">
        <v>1891</v>
      </c>
      <c r="L537" t="s">
        <v>671</v>
      </c>
      <c r="M537" s="8" t="s">
        <v>1908</v>
      </c>
      <c r="N537" t="s">
        <v>2991</v>
      </c>
      <c r="O537" t="s">
        <v>1504</v>
      </c>
      <c r="P537" t="s">
        <v>701</v>
      </c>
      <c r="Q537" s="8" t="s">
        <v>3006</v>
      </c>
      <c r="R537" t="s">
        <v>675</v>
      </c>
      <c r="S537" t="s">
        <v>675</v>
      </c>
      <c r="T537" t="s">
        <v>675</v>
      </c>
    </row>
    <row r="538" spans="1:20">
      <c r="A538" t="s">
        <v>3007</v>
      </c>
      <c r="B538" s="8" t="s">
        <v>1891</v>
      </c>
      <c r="C538" t="s">
        <v>69</v>
      </c>
      <c r="D538" t="s">
        <v>664</v>
      </c>
      <c r="E538" t="s">
        <v>665</v>
      </c>
      <c r="F538" t="s">
        <v>1215</v>
      </c>
      <c r="G538" t="s">
        <v>1216</v>
      </c>
      <c r="H538" t="s">
        <v>675</v>
      </c>
      <c r="I538" t="s">
        <v>216</v>
      </c>
      <c r="J538" t="s">
        <v>669</v>
      </c>
      <c r="K538" t="s">
        <v>1891</v>
      </c>
      <c r="L538" t="s">
        <v>671</v>
      </c>
      <c r="M538" s="8" t="s">
        <v>1908</v>
      </c>
      <c r="N538" t="s">
        <v>2991</v>
      </c>
      <c r="O538" t="s">
        <v>1676</v>
      </c>
      <c r="P538" t="s">
        <v>701</v>
      </c>
      <c r="Q538" s="8" t="s">
        <v>3008</v>
      </c>
      <c r="R538" t="s">
        <v>675</v>
      </c>
      <c r="S538" t="s">
        <v>675</v>
      </c>
      <c r="T538" t="s">
        <v>675</v>
      </c>
    </row>
    <row r="539" spans="1:20">
      <c r="A539" t="s">
        <v>3009</v>
      </c>
      <c r="B539" s="8" t="s">
        <v>1891</v>
      </c>
      <c r="C539" t="s">
        <v>69</v>
      </c>
      <c r="D539" t="s">
        <v>664</v>
      </c>
      <c r="E539" t="s">
        <v>665</v>
      </c>
      <c r="F539" t="s">
        <v>3010</v>
      </c>
      <c r="G539" t="s">
        <v>3011</v>
      </c>
      <c r="H539" t="s">
        <v>675</v>
      </c>
      <c r="I539" t="s">
        <v>186</v>
      </c>
      <c r="J539" t="s">
        <v>669</v>
      </c>
      <c r="K539" t="s">
        <v>1891</v>
      </c>
      <c r="L539" t="s">
        <v>671</v>
      </c>
      <c r="M539" s="8" t="s">
        <v>1908</v>
      </c>
      <c r="N539" t="s">
        <v>2991</v>
      </c>
      <c r="O539" t="s">
        <v>1676</v>
      </c>
      <c r="P539" t="s">
        <v>701</v>
      </c>
      <c r="Q539" s="8" t="s">
        <v>3012</v>
      </c>
      <c r="R539" t="s">
        <v>675</v>
      </c>
      <c r="S539" t="s">
        <v>675</v>
      </c>
      <c r="T539" t="s">
        <v>675</v>
      </c>
    </row>
    <row r="540" spans="1:20">
      <c r="A540" t="s">
        <v>3013</v>
      </c>
      <c r="B540" s="8" t="s">
        <v>1891</v>
      </c>
      <c r="C540" t="s">
        <v>69</v>
      </c>
      <c r="D540" t="s">
        <v>664</v>
      </c>
      <c r="E540" t="s">
        <v>665</v>
      </c>
      <c r="F540" t="s">
        <v>1549</v>
      </c>
      <c r="G540" t="s">
        <v>1550</v>
      </c>
      <c r="H540" t="s">
        <v>675</v>
      </c>
      <c r="I540" t="s">
        <v>217</v>
      </c>
      <c r="J540" t="s">
        <v>2519</v>
      </c>
      <c r="K540" t="s">
        <v>1891</v>
      </c>
      <c r="L540" t="s">
        <v>671</v>
      </c>
      <c r="M540" s="8" t="s">
        <v>1908</v>
      </c>
      <c r="N540" t="s">
        <v>2991</v>
      </c>
      <c r="O540" t="s">
        <v>1676</v>
      </c>
      <c r="P540" t="s">
        <v>701</v>
      </c>
      <c r="Q540" s="8" t="s">
        <v>3014</v>
      </c>
      <c r="R540" t="s">
        <v>675</v>
      </c>
      <c r="S540" t="s">
        <v>675</v>
      </c>
      <c r="T540" t="s">
        <v>675</v>
      </c>
    </row>
    <row r="541" spans="1:20">
      <c r="A541" t="s">
        <v>3015</v>
      </c>
      <c r="B541" s="8" t="s">
        <v>1898</v>
      </c>
      <c r="C541" t="s">
        <v>69</v>
      </c>
      <c r="D541" t="s">
        <v>664</v>
      </c>
      <c r="E541" t="s">
        <v>665</v>
      </c>
      <c r="F541" t="s">
        <v>1491</v>
      </c>
      <c r="G541" t="s">
        <v>114</v>
      </c>
      <c r="H541" t="s">
        <v>675</v>
      </c>
      <c r="I541" t="s">
        <v>215</v>
      </c>
      <c r="J541" t="s">
        <v>669</v>
      </c>
      <c r="K541" t="s">
        <v>1898</v>
      </c>
      <c r="L541" t="s">
        <v>671</v>
      </c>
      <c r="M541" s="8" t="s">
        <v>1908</v>
      </c>
      <c r="N541" t="s">
        <v>2991</v>
      </c>
      <c r="O541" t="s">
        <v>1504</v>
      </c>
      <c r="P541" t="s">
        <v>701</v>
      </c>
      <c r="Q541" s="8" t="s">
        <v>3016</v>
      </c>
      <c r="R541" t="s">
        <v>675</v>
      </c>
      <c r="S541" t="s">
        <v>675</v>
      </c>
      <c r="T541" t="s">
        <v>675</v>
      </c>
    </row>
    <row r="542" spans="1:20">
      <c r="A542" t="s">
        <v>3017</v>
      </c>
      <c r="B542" s="8" t="s">
        <v>1898</v>
      </c>
      <c r="C542" t="s">
        <v>69</v>
      </c>
      <c r="D542" t="s">
        <v>664</v>
      </c>
      <c r="E542" t="s">
        <v>704</v>
      </c>
      <c r="F542" t="s">
        <v>3010</v>
      </c>
      <c r="G542" t="s">
        <v>3011</v>
      </c>
      <c r="H542" t="s">
        <v>675</v>
      </c>
      <c r="I542" t="s">
        <v>210</v>
      </c>
      <c r="J542" t="s">
        <v>669</v>
      </c>
      <c r="K542" t="s">
        <v>3018</v>
      </c>
      <c r="L542" t="s">
        <v>671</v>
      </c>
      <c r="M542" s="8" t="s">
        <v>1908</v>
      </c>
      <c r="N542" t="s">
        <v>2991</v>
      </c>
      <c r="O542" t="s">
        <v>1283</v>
      </c>
      <c r="P542" t="s">
        <v>701</v>
      </c>
      <c r="Q542" s="8" t="s">
        <v>3019</v>
      </c>
      <c r="R542" t="s">
        <v>675</v>
      </c>
      <c r="S542" t="s">
        <v>675</v>
      </c>
      <c r="T542" t="s">
        <v>675</v>
      </c>
    </row>
    <row r="543" spans="1:20">
      <c r="A543" t="s">
        <v>3020</v>
      </c>
      <c r="B543" s="8" t="s">
        <v>3018</v>
      </c>
      <c r="C543" t="s">
        <v>69</v>
      </c>
      <c r="D543" t="s">
        <v>664</v>
      </c>
      <c r="E543" t="s">
        <v>665</v>
      </c>
      <c r="F543" t="s">
        <v>1959</v>
      </c>
      <c r="G543" t="s">
        <v>40</v>
      </c>
      <c r="H543" t="s">
        <v>675</v>
      </c>
      <c r="I543" t="s">
        <v>218</v>
      </c>
      <c r="J543" t="s">
        <v>669</v>
      </c>
      <c r="K543" t="s">
        <v>3018</v>
      </c>
      <c r="L543" t="s">
        <v>671</v>
      </c>
      <c r="M543" s="8" t="s">
        <v>1908</v>
      </c>
      <c r="N543" t="s">
        <v>2991</v>
      </c>
      <c r="O543" t="s">
        <v>1283</v>
      </c>
      <c r="P543" t="s">
        <v>701</v>
      </c>
      <c r="Q543" s="8" t="s">
        <v>3021</v>
      </c>
      <c r="R543" t="s">
        <v>675</v>
      </c>
      <c r="S543" t="s">
        <v>675</v>
      </c>
      <c r="T543" t="s">
        <v>675</v>
      </c>
    </row>
    <row r="544" spans="1:20">
      <c r="A544" t="s">
        <v>3022</v>
      </c>
      <c r="B544" s="8" t="s">
        <v>3023</v>
      </c>
      <c r="C544" t="s">
        <v>69</v>
      </c>
      <c r="D544" t="s">
        <v>664</v>
      </c>
      <c r="E544" t="s">
        <v>704</v>
      </c>
      <c r="F544" t="s">
        <v>2820</v>
      </c>
      <c r="G544" t="s">
        <v>2821</v>
      </c>
      <c r="H544" t="s">
        <v>675</v>
      </c>
      <c r="I544" t="s">
        <v>119</v>
      </c>
      <c r="J544" t="s">
        <v>669</v>
      </c>
      <c r="K544" t="s">
        <v>3024</v>
      </c>
      <c r="L544" t="s">
        <v>671</v>
      </c>
      <c r="M544" s="8" t="s">
        <v>1908</v>
      </c>
      <c r="N544" t="s">
        <v>2991</v>
      </c>
      <c r="O544" t="s">
        <v>1283</v>
      </c>
      <c r="P544" t="s">
        <v>701</v>
      </c>
      <c r="Q544" s="8" t="s">
        <v>3025</v>
      </c>
      <c r="R544" t="s">
        <v>675</v>
      </c>
      <c r="S544" t="s">
        <v>675</v>
      </c>
      <c r="T544" t="s">
        <v>675</v>
      </c>
    </row>
    <row r="545" spans="1:20">
      <c r="A545" t="s">
        <v>3026</v>
      </c>
      <c r="B545" s="8" t="s">
        <v>3024</v>
      </c>
      <c r="C545" t="s">
        <v>69</v>
      </c>
      <c r="D545" t="s">
        <v>664</v>
      </c>
      <c r="E545" t="s">
        <v>665</v>
      </c>
      <c r="F545" t="s">
        <v>1871</v>
      </c>
      <c r="G545" t="s">
        <v>1872</v>
      </c>
      <c r="H545" t="s">
        <v>675</v>
      </c>
      <c r="I545" t="s">
        <v>301</v>
      </c>
      <c r="J545" t="s">
        <v>669</v>
      </c>
      <c r="K545" t="s">
        <v>3024</v>
      </c>
      <c r="L545" t="s">
        <v>671</v>
      </c>
      <c r="M545" s="8" t="s">
        <v>1908</v>
      </c>
      <c r="N545" t="s">
        <v>2991</v>
      </c>
      <c r="O545" t="s">
        <v>1283</v>
      </c>
      <c r="P545" t="s">
        <v>701</v>
      </c>
      <c r="Q545" s="8" t="s">
        <v>3027</v>
      </c>
      <c r="R545" t="s">
        <v>675</v>
      </c>
      <c r="S545" t="s">
        <v>675</v>
      </c>
      <c r="T545" t="s">
        <v>675</v>
      </c>
    </row>
    <row r="546" spans="1:20">
      <c r="A546" t="s">
        <v>3028</v>
      </c>
      <c r="B546" s="8" t="s">
        <v>3024</v>
      </c>
      <c r="C546" t="s">
        <v>69</v>
      </c>
      <c r="D546" t="s">
        <v>664</v>
      </c>
      <c r="E546" t="s">
        <v>665</v>
      </c>
      <c r="F546" t="s">
        <v>2759</v>
      </c>
      <c r="G546" t="s">
        <v>2760</v>
      </c>
      <c r="H546" t="s">
        <v>675</v>
      </c>
      <c r="I546" t="s">
        <v>119</v>
      </c>
      <c r="J546" t="s">
        <v>669</v>
      </c>
      <c r="K546" t="s">
        <v>3024</v>
      </c>
      <c r="L546" t="s">
        <v>671</v>
      </c>
      <c r="M546" s="8" t="s">
        <v>1908</v>
      </c>
      <c r="N546" t="s">
        <v>2991</v>
      </c>
      <c r="O546" t="s">
        <v>1283</v>
      </c>
      <c r="P546" t="s">
        <v>701</v>
      </c>
      <c r="Q546" s="8" t="s">
        <v>3029</v>
      </c>
      <c r="R546" t="s">
        <v>675</v>
      </c>
      <c r="S546" t="s">
        <v>675</v>
      </c>
      <c r="T546" t="s">
        <v>675</v>
      </c>
    </row>
    <row r="547" spans="1:20">
      <c r="A547" t="s">
        <v>3030</v>
      </c>
      <c r="B547" s="8" t="s">
        <v>3031</v>
      </c>
      <c r="C547" t="s">
        <v>69</v>
      </c>
      <c r="D547" t="s">
        <v>664</v>
      </c>
      <c r="E547" t="s">
        <v>763</v>
      </c>
      <c r="F547" t="s">
        <v>3010</v>
      </c>
      <c r="G547" t="s">
        <v>3011</v>
      </c>
      <c r="H547" t="s">
        <v>675</v>
      </c>
      <c r="I547" t="s">
        <v>379</v>
      </c>
      <c r="J547" t="s">
        <v>669</v>
      </c>
      <c r="K547" t="s">
        <v>3031</v>
      </c>
      <c r="L547" t="s">
        <v>671</v>
      </c>
      <c r="M547" s="8" t="s">
        <v>1908</v>
      </c>
      <c r="N547" t="s">
        <v>2991</v>
      </c>
      <c r="O547" t="s">
        <v>769</v>
      </c>
      <c r="P547" t="s">
        <v>701</v>
      </c>
      <c r="Q547" s="8" t="s">
        <v>3032</v>
      </c>
      <c r="R547" t="s">
        <v>675</v>
      </c>
      <c r="S547" t="s">
        <v>675</v>
      </c>
      <c r="T547" t="s">
        <v>675</v>
      </c>
    </row>
    <row r="548" spans="1:20">
      <c r="A548" t="s">
        <v>3033</v>
      </c>
      <c r="B548" s="8" t="s">
        <v>3031</v>
      </c>
      <c r="C548" t="s">
        <v>69</v>
      </c>
      <c r="D548" t="s">
        <v>664</v>
      </c>
      <c r="E548" t="s">
        <v>665</v>
      </c>
      <c r="F548" t="s">
        <v>1959</v>
      </c>
      <c r="G548" t="s">
        <v>40</v>
      </c>
      <c r="H548" t="s">
        <v>675</v>
      </c>
      <c r="I548" t="s">
        <v>381</v>
      </c>
      <c r="J548" t="s">
        <v>669</v>
      </c>
      <c r="K548" t="s">
        <v>3031</v>
      </c>
      <c r="L548" t="s">
        <v>671</v>
      </c>
      <c r="M548" s="8" t="s">
        <v>1908</v>
      </c>
      <c r="N548" t="s">
        <v>2991</v>
      </c>
      <c r="O548" t="s">
        <v>1504</v>
      </c>
      <c r="P548" t="s">
        <v>701</v>
      </c>
      <c r="Q548" s="8" t="s">
        <v>3034</v>
      </c>
      <c r="R548" t="s">
        <v>675</v>
      </c>
      <c r="S548" t="s">
        <v>675</v>
      </c>
      <c r="T548" t="s">
        <v>675</v>
      </c>
    </row>
    <row r="549" spans="1:20">
      <c r="A549" t="s">
        <v>3035</v>
      </c>
      <c r="B549" s="8" t="s">
        <v>3036</v>
      </c>
      <c r="C549" t="s">
        <v>69</v>
      </c>
      <c r="D549" t="s">
        <v>664</v>
      </c>
      <c r="E549" t="s">
        <v>665</v>
      </c>
      <c r="F549" t="s">
        <v>2872</v>
      </c>
      <c r="G549" t="s">
        <v>2873</v>
      </c>
      <c r="H549" t="s">
        <v>675</v>
      </c>
      <c r="I549" t="s">
        <v>166</v>
      </c>
      <c r="J549" t="s">
        <v>669</v>
      </c>
      <c r="K549" t="s">
        <v>3036</v>
      </c>
      <c r="L549" t="s">
        <v>671</v>
      </c>
      <c r="M549" s="8" t="s">
        <v>1908</v>
      </c>
      <c r="N549" t="s">
        <v>2991</v>
      </c>
      <c r="O549" t="s">
        <v>1504</v>
      </c>
      <c r="P549" t="s">
        <v>701</v>
      </c>
      <c r="Q549" s="8" t="s">
        <v>3037</v>
      </c>
      <c r="R549" t="s">
        <v>675</v>
      </c>
      <c r="S549" t="s">
        <v>675</v>
      </c>
      <c r="T549" t="s">
        <v>675</v>
      </c>
    </row>
    <row r="550" spans="1:20">
      <c r="A550" t="s">
        <v>3038</v>
      </c>
      <c r="B550" s="8" t="s">
        <v>3036</v>
      </c>
      <c r="C550" t="s">
        <v>69</v>
      </c>
      <c r="D550" t="s">
        <v>664</v>
      </c>
      <c r="E550" t="s">
        <v>665</v>
      </c>
      <c r="F550" t="s">
        <v>3039</v>
      </c>
      <c r="G550" t="s">
        <v>3040</v>
      </c>
      <c r="H550" t="s">
        <v>675</v>
      </c>
      <c r="I550" t="s">
        <v>166</v>
      </c>
      <c r="J550" t="s">
        <v>669</v>
      </c>
      <c r="K550" t="s">
        <v>3036</v>
      </c>
      <c r="L550" t="s">
        <v>671</v>
      </c>
      <c r="M550" s="8" t="s">
        <v>1908</v>
      </c>
      <c r="N550" t="s">
        <v>2991</v>
      </c>
      <c r="O550" t="s">
        <v>1504</v>
      </c>
      <c r="P550" t="s">
        <v>701</v>
      </c>
      <c r="Q550" s="8" t="s">
        <v>3041</v>
      </c>
      <c r="R550" t="s">
        <v>675</v>
      </c>
      <c r="S550" t="s">
        <v>675</v>
      </c>
      <c r="T550" t="s">
        <v>675</v>
      </c>
    </row>
    <row r="551" spans="1:20">
      <c r="A551" t="s">
        <v>3042</v>
      </c>
      <c r="B551" s="8" t="s">
        <v>3036</v>
      </c>
      <c r="C551" t="s">
        <v>69</v>
      </c>
      <c r="D551" t="s">
        <v>664</v>
      </c>
      <c r="E551" t="s">
        <v>665</v>
      </c>
      <c r="F551" t="s">
        <v>2644</v>
      </c>
      <c r="G551" t="s">
        <v>2645</v>
      </c>
      <c r="H551" t="s">
        <v>675</v>
      </c>
      <c r="I551" t="s">
        <v>166</v>
      </c>
      <c r="J551" t="s">
        <v>669</v>
      </c>
      <c r="K551" t="s">
        <v>3036</v>
      </c>
      <c r="L551" t="s">
        <v>671</v>
      </c>
      <c r="M551" s="8" t="s">
        <v>1908</v>
      </c>
      <c r="N551" t="s">
        <v>2991</v>
      </c>
      <c r="O551" t="s">
        <v>1504</v>
      </c>
      <c r="P551" t="s">
        <v>701</v>
      </c>
      <c r="Q551" s="8" t="s">
        <v>3043</v>
      </c>
      <c r="R551" t="s">
        <v>675</v>
      </c>
      <c r="S551" t="s">
        <v>675</v>
      </c>
      <c r="T551" t="s">
        <v>675</v>
      </c>
    </row>
    <row r="552" spans="1:20">
      <c r="A552" t="s">
        <v>3044</v>
      </c>
      <c r="B552" s="8" t="s">
        <v>3036</v>
      </c>
      <c r="C552" t="s">
        <v>69</v>
      </c>
      <c r="D552" t="s">
        <v>664</v>
      </c>
      <c r="E552" t="s">
        <v>665</v>
      </c>
      <c r="F552" t="s">
        <v>3045</v>
      </c>
      <c r="G552" t="s">
        <v>3046</v>
      </c>
      <c r="H552" t="s">
        <v>675</v>
      </c>
      <c r="I552" t="s">
        <v>166</v>
      </c>
      <c r="J552" t="s">
        <v>669</v>
      </c>
      <c r="K552" t="s">
        <v>3036</v>
      </c>
      <c r="L552" t="s">
        <v>671</v>
      </c>
      <c r="M552" s="8" t="s">
        <v>1908</v>
      </c>
      <c r="N552" t="s">
        <v>2991</v>
      </c>
      <c r="O552" t="s">
        <v>1504</v>
      </c>
      <c r="P552" t="s">
        <v>701</v>
      </c>
      <c r="Q552" s="8" t="s">
        <v>3047</v>
      </c>
      <c r="R552" t="s">
        <v>675</v>
      </c>
      <c r="S552" t="s">
        <v>675</v>
      </c>
      <c r="T552" t="s">
        <v>675</v>
      </c>
    </row>
    <row r="553" spans="1:20">
      <c r="A553" t="s">
        <v>3048</v>
      </c>
      <c r="B553" s="8" t="s">
        <v>3036</v>
      </c>
      <c r="C553" t="s">
        <v>69</v>
      </c>
      <c r="D553" t="s">
        <v>664</v>
      </c>
      <c r="E553" t="s">
        <v>665</v>
      </c>
      <c r="F553" t="s">
        <v>1267</v>
      </c>
      <c r="G553" t="s">
        <v>1268</v>
      </c>
      <c r="H553" t="s">
        <v>675</v>
      </c>
      <c r="I553" t="s">
        <v>186</v>
      </c>
      <c r="J553" t="s">
        <v>669</v>
      </c>
      <c r="K553" t="s">
        <v>3036</v>
      </c>
      <c r="L553" t="s">
        <v>671</v>
      </c>
      <c r="M553" s="8" t="s">
        <v>1908</v>
      </c>
      <c r="N553" t="s">
        <v>2991</v>
      </c>
      <c r="O553" t="s">
        <v>1676</v>
      </c>
      <c r="P553" t="s">
        <v>701</v>
      </c>
      <c r="Q553" s="8" t="s">
        <v>3049</v>
      </c>
      <c r="R553" t="s">
        <v>675</v>
      </c>
      <c r="S553" t="s">
        <v>675</v>
      </c>
      <c r="T553" t="s">
        <v>675</v>
      </c>
    </row>
    <row r="554" spans="1:20">
      <c r="A554" t="s">
        <v>3050</v>
      </c>
      <c r="B554" s="8" t="s">
        <v>3036</v>
      </c>
      <c r="C554" t="s">
        <v>69</v>
      </c>
      <c r="D554" t="s">
        <v>664</v>
      </c>
      <c r="E554" t="s">
        <v>665</v>
      </c>
      <c r="F554" t="s">
        <v>2765</v>
      </c>
      <c r="G554" t="s">
        <v>2766</v>
      </c>
      <c r="H554" t="s">
        <v>675</v>
      </c>
      <c r="I554" t="s">
        <v>217</v>
      </c>
      <c r="J554" t="s">
        <v>669</v>
      </c>
      <c r="K554" t="s">
        <v>3036</v>
      </c>
      <c r="L554" t="s">
        <v>671</v>
      </c>
      <c r="M554" s="8" t="s">
        <v>1908</v>
      </c>
      <c r="N554" t="s">
        <v>2991</v>
      </c>
      <c r="O554" t="s">
        <v>1676</v>
      </c>
      <c r="P554" t="s">
        <v>701</v>
      </c>
      <c r="Q554" s="8" t="s">
        <v>3051</v>
      </c>
      <c r="R554" t="s">
        <v>675</v>
      </c>
      <c r="S554" t="s">
        <v>675</v>
      </c>
      <c r="T554" t="s">
        <v>675</v>
      </c>
    </row>
    <row r="555" spans="1:20">
      <c r="A555" t="s">
        <v>3052</v>
      </c>
      <c r="B555" s="8" t="s">
        <v>3036</v>
      </c>
      <c r="C555" t="s">
        <v>69</v>
      </c>
      <c r="D555" t="s">
        <v>664</v>
      </c>
      <c r="E555" t="s">
        <v>665</v>
      </c>
      <c r="F555" t="s">
        <v>1994</v>
      </c>
      <c r="G555" t="s">
        <v>1995</v>
      </c>
      <c r="H555" t="s">
        <v>675</v>
      </c>
      <c r="I555" t="s">
        <v>382</v>
      </c>
      <c r="J555" t="s">
        <v>669</v>
      </c>
      <c r="K555" t="s">
        <v>3036</v>
      </c>
      <c r="L555" t="s">
        <v>671</v>
      </c>
      <c r="M555" s="8" t="s">
        <v>1908</v>
      </c>
      <c r="N555" t="s">
        <v>2991</v>
      </c>
      <c r="O555" t="s">
        <v>902</v>
      </c>
      <c r="P555" t="s">
        <v>701</v>
      </c>
      <c r="Q555" s="8" t="s">
        <v>3053</v>
      </c>
      <c r="R555" t="s">
        <v>675</v>
      </c>
      <c r="S555" t="s">
        <v>675</v>
      </c>
      <c r="T555" t="s">
        <v>675</v>
      </c>
    </row>
    <row r="556" spans="1:20">
      <c r="A556" t="s">
        <v>3054</v>
      </c>
      <c r="B556" s="8" t="s">
        <v>3036</v>
      </c>
      <c r="C556" t="s">
        <v>69</v>
      </c>
      <c r="D556" t="s">
        <v>664</v>
      </c>
      <c r="E556" t="s">
        <v>665</v>
      </c>
      <c r="F556" t="s">
        <v>3010</v>
      </c>
      <c r="G556" t="s">
        <v>3011</v>
      </c>
      <c r="H556" t="s">
        <v>675</v>
      </c>
      <c r="I556" t="s">
        <v>383</v>
      </c>
      <c r="J556" t="s">
        <v>669</v>
      </c>
      <c r="K556" t="s">
        <v>3036</v>
      </c>
      <c r="L556" t="s">
        <v>671</v>
      </c>
      <c r="M556" s="8" t="s">
        <v>1908</v>
      </c>
      <c r="N556" t="s">
        <v>2991</v>
      </c>
      <c r="O556" t="s">
        <v>902</v>
      </c>
      <c r="P556" t="s">
        <v>701</v>
      </c>
      <c r="Q556" s="8" t="s">
        <v>3055</v>
      </c>
      <c r="R556" t="s">
        <v>675</v>
      </c>
      <c r="S556" t="s">
        <v>675</v>
      </c>
      <c r="T556" t="s">
        <v>675</v>
      </c>
    </row>
    <row r="557" spans="1:20">
      <c r="A557" t="s">
        <v>3056</v>
      </c>
      <c r="B557" s="8" t="s">
        <v>3057</v>
      </c>
      <c r="C557" t="s">
        <v>69</v>
      </c>
      <c r="D557" t="s">
        <v>664</v>
      </c>
      <c r="E557" t="s">
        <v>704</v>
      </c>
      <c r="F557" t="s">
        <v>1799</v>
      </c>
      <c r="G557" t="s">
        <v>1800</v>
      </c>
      <c r="H557" t="s">
        <v>675</v>
      </c>
      <c r="I557" t="s">
        <v>210</v>
      </c>
      <c r="J557" t="s">
        <v>669</v>
      </c>
      <c r="K557" t="s">
        <v>3058</v>
      </c>
      <c r="L557" t="s">
        <v>671</v>
      </c>
      <c r="M557" s="8" t="s">
        <v>1908</v>
      </c>
      <c r="N557" t="s">
        <v>2991</v>
      </c>
      <c r="O557" t="s">
        <v>1283</v>
      </c>
      <c r="P557" t="s">
        <v>701</v>
      </c>
      <c r="Q557" s="8" t="s">
        <v>3059</v>
      </c>
      <c r="R557" t="s">
        <v>675</v>
      </c>
      <c r="S557" t="s">
        <v>675</v>
      </c>
      <c r="T557" t="s">
        <v>675</v>
      </c>
    </row>
    <row r="558" spans="1:20">
      <c r="A558" t="s">
        <v>3060</v>
      </c>
      <c r="B558" s="8" t="s">
        <v>3057</v>
      </c>
      <c r="C558" t="s">
        <v>69</v>
      </c>
      <c r="D558" t="s">
        <v>664</v>
      </c>
      <c r="E558" t="s">
        <v>704</v>
      </c>
      <c r="F558" t="s">
        <v>2575</v>
      </c>
      <c r="G558" t="s">
        <v>2576</v>
      </c>
      <c r="H558" t="s">
        <v>675</v>
      </c>
      <c r="I558" t="s">
        <v>210</v>
      </c>
      <c r="J558" t="s">
        <v>669</v>
      </c>
      <c r="K558" t="s">
        <v>3058</v>
      </c>
      <c r="L558" t="s">
        <v>671</v>
      </c>
      <c r="M558" s="8" t="s">
        <v>1908</v>
      </c>
      <c r="N558" t="s">
        <v>2991</v>
      </c>
      <c r="O558" t="s">
        <v>1283</v>
      </c>
      <c r="P558" t="s">
        <v>701</v>
      </c>
      <c r="Q558" s="8" t="s">
        <v>3061</v>
      </c>
      <c r="R558" t="s">
        <v>675</v>
      </c>
      <c r="S558" t="s">
        <v>675</v>
      </c>
      <c r="T558" t="s">
        <v>675</v>
      </c>
    </row>
    <row r="559" spans="1:20">
      <c r="A559" t="s">
        <v>3062</v>
      </c>
      <c r="B559" s="8" t="s">
        <v>3058</v>
      </c>
      <c r="C559" t="s">
        <v>69</v>
      </c>
      <c r="D559" t="s">
        <v>664</v>
      </c>
      <c r="E559" t="s">
        <v>704</v>
      </c>
      <c r="F559" t="s">
        <v>2654</v>
      </c>
      <c r="G559" t="s">
        <v>2655</v>
      </c>
      <c r="H559" t="s">
        <v>675</v>
      </c>
      <c r="I559" t="s">
        <v>217</v>
      </c>
      <c r="J559" t="s">
        <v>669</v>
      </c>
      <c r="K559" t="s">
        <v>1908</v>
      </c>
      <c r="L559" t="s">
        <v>671</v>
      </c>
      <c r="M559" s="8" t="s">
        <v>1908</v>
      </c>
      <c r="N559" t="s">
        <v>2991</v>
      </c>
      <c r="O559" t="s">
        <v>1676</v>
      </c>
      <c r="P559" t="s">
        <v>701</v>
      </c>
      <c r="Q559" s="8" t="s">
        <v>3063</v>
      </c>
      <c r="R559" t="s">
        <v>675</v>
      </c>
      <c r="S559" t="s">
        <v>675</v>
      </c>
      <c r="T559" t="s">
        <v>675</v>
      </c>
    </row>
    <row r="560" spans="1:20">
      <c r="A560" t="s">
        <v>3064</v>
      </c>
      <c r="B560" s="8" t="s">
        <v>3058</v>
      </c>
      <c r="C560" t="s">
        <v>69</v>
      </c>
      <c r="D560" t="s">
        <v>664</v>
      </c>
      <c r="E560" t="s">
        <v>704</v>
      </c>
      <c r="F560" t="s">
        <v>1618</v>
      </c>
      <c r="G560" t="s">
        <v>1619</v>
      </c>
      <c r="H560" t="s">
        <v>675</v>
      </c>
      <c r="I560" t="s">
        <v>186</v>
      </c>
      <c r="J560" t="s">
        <v>669</v>
      </c>
      <c r="K560" t="s">
        <v>1908</v>
      </c>
      <c r="L560" t="s">
        <v>671</v>
      </c>
      <c r="M560" s="8" t="s">
        <v>1908</v>
      </c>
      <c r="N560" t="s">
        <v>2991</v>
      </c>
      <c r="O560" t="s">
        <v>1676</v>
      </c>
      <c r="P560" t="s">
        <v>701</v>
      </c>
      <c r="Q560" s="8" t="s">
        <v>3065</v>
      </c>
      <c r="R560" t="s">
        <v>675</v>
      </c>
      <c r="S560" t="s">
        <v>675</v>
      </c>
      <c r="T560" t="s">
        <v>675</v>
      </c>
    </row>
    <row r="561" spans="1:20">
      <c r="A561" t="s">
        <v>3066</v>
      </c>
      <c r="B561" s="8" t="s">
        <v>3058</v>
      </c>
      <c r="C561" t="s">
        <v>69</v>
      </c>
      <c r="D561" t="s">
        <v>664</v>
      </c>
      <c r="E561" t="s">
        <v>665</v>
      </c>
      <c r="F561" t="s">
        <v>2575</v>
      </c>
      <c r="G561" t="s">
        <v>2576</v>
      </c>
      <c r="H561" t="s">
        <v>675</v>
      </c>
      <c r="I561" t="s">
        <v>140</v>
      </c>
      <c r="J561" t="s">
        <v>669</v>
      </c>
      <c r="K561" t="s">
        <v>3058</v>
      </c>
      <c r="L561" t="s">
        <v>671</v>
      </c>
      <c r="M561" s="8" t="s">
        <v>1908</v>
      </c>
      <c r="N561" t="s">
        <v>2991</v>
      </c>
      <c r="O561" t="s">
        <v>1283</v>
      </c>
      <c r="P561" t="s">
        <v>701</v>
      </c>
      <c r="Q561" s="8" t="s">
        <v>3067</v>
      </c>
      <c r="R561" t="s">
        <v>675</v>
      </c>
      <c r="S561" t="s">
        <v>675</v>
      </c>
      <c r="T561" t="s">
        <v>675</v>
      </c>
    </row>
    <row r="562" spans="1:20">
      <c r="A562" t="s">
        <v>3068</v>
      </c>
      <c r="B562" s="8" t="s">
        <v>3058</v>
      </c>
      <c r="C562" t="s">
        <v>69</v>
      </c>
      <c r="D562" t="s">
        <v>664</v>
      </c>
      <c r="E562" t="s">
        <v>704</v>
      </c>
      <c r="F562" t="s">
        <v>1618</v>
      </c>
      <c r="G562" t="s">
        <v>1619</v>
      </c>
      <c r="H562" t="s">
        <v>675</v>
      </c>
      <c r="I562" t="s">
        <v>210</v>
      </c>
      <c r="J562" t="s">
        <v>669</v>
      </c>
      <c r="K562" t="s">
        <v>1908</v>
      </c>
      <c r="L562" t="s">
        <v>671</v>
      </c>
      <c r="M562" s="8" t="s">
        <v>1908</v>
      </c>
      <c r="N562" t="s">
        <v>2991</v>
      </c>
      <c r="O562" t="s">
        <v>1283</v>
      </c>
      <c r="P562" t="s">
        <v>701</v>
      </c>
      <c r="Q562" s="8" t="s">
        <v>3069</v>
      </c>
      <c r="R562" t="s">
        <v>675</v>
      </c>
      <c r="S562" t="s">
        <v>675</v>
      </c>
      <c r="T562" t="s">
        <v>675</v>
      </c>
    </row>
    <row r="563" spans="1:20">
      <c r="A563" t="s">
        <v>3070</v>
      </c>
      <c r="B563" s="8" t="s">
        <v>1908</v>
      </c>
      <c r="C563" t="s">
        <v>69</v>
      </c>
      <c r="D563" t="s">
        <v>664</v>
      </c>
      <c r="E563" t="s">
        <v>665</v>
      </c>
      <c r="F563" t="s">
        <v>1618</v>
      </c>
      <c r="G563" t="s">
        <v>1619</v>
      </c>
      <c r="H563" t="s">
        <v>675</v>
      </c>
      <c r="I563" t="s">
        <v>387</v>
      </c>
      <c r="J563" t="s">
        <v>669</v>
      </c>
      <c r="K563" t="s">
        <v>1908</v>
      </c>
      <c r="L563" t="s">
        <v>671</v>
      </c>
      <c r="M563" s="8" t="s">
        <v>1908</v>
      </c>
      <c r="N563" t="s">
        <v>2991</v>
      </c>
      <c r="O563" t="s">
        <v>902</v>
      </c>
      <c r="P563" t="s">
        <v>701</v>
      </c>
      <c r="Q563" s="8" t="s">
        <v>3071</v>
      </c>
      <c r="R563" t="s">
        <v>675</v>
      </c>
      <c r="S563" t="s">
        <v>675</v>
      </c>
      <c r="T563" t="s">
        <v>675</v>
      </c>
    </row>
    <row r="564" spans="1:20">
      <c r="A564" t="s">
        <v>3072</v>
      </c>
      <c r="B564" s="8" t="s">
        <v>1908</v>
      </c>
      <c r="C564" t="s">
        <v>69</v>
      </c>
      <c r="D564" t="s">
        <v>664</v>
      </c>
      <c r="E564" t="s">
        <v>665</v>
      </c>
      <c r="F564" t="s">
        <v>1267</v>
      </c>
      <c r="G564" t="s">
        <v>1268</v>
      </c>
      <c r="H564" t="s">
        <v>675</v>
      </c>
      <c r="I564" t="s">
        <v>119</v>
      </c>
      <c r="J564" t="s">
        <v>669</v>
      </c>
      <c r="K564" t="s">
        <v>1908</v>
      </c>
      <c r="L564" t="s">
        <v>671</v>
      </c>
      <c r="M564" s="8" t="s">
        <v>1908</v>
      </c>
      <c r="N564" t="s">
        <v>2991</v>
      </c>
      <c r="O564" t="s">
        <v>902</v>
      </c>
      <c r="P564" t="s">
        <v>701</v>
      </c>
      <c r="Q564" s="8" t="s">
        <v>3073</v>
      </c>
      <c r="R564" t="s">
        <v>675</v>
      </c>
      <c r="S564" t="s">
        <v>675</v>
      </c>
      <c r="T564" t="s">
        <v>675</v>
      </c>
    </row>
    <row r="565" spans="1:20">
      <c r="A565" t="s">
        <v>3074</v>
      </c>
      <c r="B565" s="8" t="s">
        <v>1908</v>
      </c>
      <c r="C565" t="s">
        <v>69</v>
      </c>
      <c r="D565" t="s">
        <v>664</v>
      </c>
      <c r="E565" t="s">
        <v>763</v>
      </c>
      <c r="F565" t="s">
        <v>1794</v>
      </c>
      <c r="G565" t="s">
        <v>1795</v>
      </c>
      <c r="H565" t="s">
        <v>675</v>
      </c>
      <c r="I565" t="s">
        <v>388</v>
      </c>
      <c r="J565" t="s">
        <v>669</v>
      </c>
      <c r="K565" t="s">
        <v>1908</v>
      </c>
      <c r="L565" t="s">
        <v>671</v>
      </c>
      <c r="M565" s="8" t="s">
        <v>1933</v>
      </c>
      <c r="N565" t="s">
        <v>3075</v>
      </c>
      <c r="O565" t="s">
        <v>769</v>
      </c>
      <c r="P565" t="s">
        <v>701</v>
      </c>
      <c r="Q565" s="8" t="s">
        <v>3076</v>
      </c>
      <c r="R565" t="s">
        <v>675</v>
      </c>
      <c r="S565" t="s">
        <v>675</v>
      </c>
      <c r="T565" t="s">
        <v>675</v>
      </c>
    </row>
    <row r="566" spans="1:20">
      <c r="A566" t="s">
        <v>3077</v>
      </c>
      <c r="B566" s="8" t="s">
        <v>1908</v>
      </c>
      <c r="C566" t="s">
        <v>69</v>
      </c>
      <c r="D566" t="s">
        <v>664</v>
      </c>
      <c r="E566" t="s">
        <v>763</v>
      </c>
      <c r="F566" t="s">
        <v>1618</v>
      </c>
      <c r="G566" t="s">
        <v>1619</v>
      </c>
      <c r="H566" t="s">
        <v>675</v>
      </c>
      <c r="I566" t="s">
        <v>389</v>
      </c>
      <c r="J566" t="s">
        <v>669</v>
      </c>
      <c r="K566" t="s">
        <v>1908</v>
      </c>
      <c r="L566" t="s">
        <v>671</v>
      </c>
      <c r="M566" s="8" t="s">
        <v>1933</v>
      </c>
      <c r="N566" t="s">
        <v>3075</v>
      </c>
      <c r="O566" t="s">
        <v>769</v>
      </c>
      <c r="P566" t="s">
        <v>701</v>
      </c>
      <c r="Q566" s="8" t="s">
        <v>3078</v>
      </c>
      <c r="R566" t="s">
        <v>675</v>
      </c>
      <c r="S566" t="s">
        <v>675</v>
      </c>
      <c r="T566" t="s">
        <v>675</v>
      </c>
    </row>
    <row r="567" spans="1:20">
      <c r="A567" t="s">
        <v>3079</v>
      </c>
      <c r="B567" s="8" t="s">
        <v>1908</v>
      </c>
      <c r="C567" t="s">
        <v>69</v>
      </c>
      <c r="D567" t="s">
        <v>664</v>
      </c>
      <c r="E567" t="s">
        <v>763</v>
      </c>
      <c r="F567" t="s">
        <v>2575</v>
      </c>
      <c r="G567" t="s">
        <v>2576</v>
      </c>
      <c r="H567" t="s">
        <v>675</v>
      </c>
      <c r="I567" t="s">
        <v>390</v>
      </c>
      <c r="J567" t="s">
        <v>669</v>
      </c>
      <c r="K567" t="s">
        <v>1908</v>
      </c>
      <c r="L567" t="s">
        <v>671</v>
      </c>
      <c r="M567" s="8" t="s">
        <v>1933</v>
      </c>
      <c r="N567" t="s">
        <v>3075</v>
      </c>
      <c r="O567" t="s">
        <v>769</v>
      </c>
      <c r="P567" t="s">
        <v>701</v>
      </c>
      <c r="Q567" s="8" t="s">
        <v>3080</v>
      </c>
      <c r="R567" t="s">
        <v>675</v>
      </c>
      <c r="S567" t="s">
        <v>675</v>
      </c>
      <c r="T567" t="s">
        <v>675</v>
      </c>
    </row>
    <row r="568" spans="1:20">
      <c r="A568" t="s">
        <v>3081</v>
      </c>
      <c r="B568" s="8" t="s">
        <v>1908</v>
      </c>
      <c r="C568" t="s">
        <v>69</v>
      </c>
      <c r="D568" t="s">
        <v>664</v>
      </c>
      <c r="E568" t="s">
        <v>665</v>
      </c>
      <c r="F568" t="s">
        <v>1618</v>
      </c>
      <c r="G568" t="s">
        <v>1619</v>
      </c>
      <c r="H568" t="s">
        <v>675</v>
      </c>
      <c r="I568" t="s">
        <v>119</v>
      </c>
      <c r="J568" t="s">
        <v>669</v>
      </c>
      <c r="K568" t="s">
        <v>1908</v>
      </c>
      <c r="L568" t="s">
        <v>671</v>
      </c>
      <c r="M568" s="8" t="s">
        <v>1933</v>
      </c>
      <c r="N568" t="s">
        <v>3075</v>
      </c>
      <c r="O568" t="s">
        <v>1283</v>
      </c>
      <c r="P568" t="s">
        <v>701</v>
      </c>
      <c r="Q568" s="8" t="s">
        <v>3082</v>
      </c>
      <c r="R568" t="s">
        <v>675</v>
      </c>
      <c r="S568" t="s">
        <v>675</v>
      </c>
      <c r="T568" t="s">
        <v>675</v>
      </c>
    </row>
    <row r="569" spans="1:20">
      <c r="A569" t="s">
        <v>3083</v>
      </c>
      <c r="B569" s="8" t="s">
        <v>1914</v>
      </c>
      <c r="C569" t="s">
        <v>69</v>
      </c>
      <c r="D569" t="s">
        <v>664</v>
      </c>
      <c r="E569" t="s">
        <v>665</v>
      </c>
      <c r="F569" t="s">
        <v>864</v>
      </c>
      <c r="G569" t="s">
        <v>865</v>
      </c>
      <c r="H569" t="s">
        <v>675</v>
      </c>
      <c r="I569" t="s">
        <v>119</v>
      </c>
      <c r="J569" t="s">
        <v>669</v>
      </c>
      <c r="K569" t="s">
        <v>1914</v>
      </c>
      <c r="L569" t="s">
        <v>671</v>
      </c>
      <c r="M569" s="8" t="s">
        <v>1933</v>
      </c>
      <c r="N569" t="s">
        <v>3075</v>
      </c>
      <c r="O569" t="s">
        <v>1283</v>
      </c>
      <c r="P569" t="s">
        <v>701</v>
      </c>
      <c r="Q569" s="8" t="s">
        <v>3084</v>
      </c>
      <c r="R569" t="s">
        <v>675</v>
      </c>
      <c r="S569" t="s">
        <v>675</v>
      </c>
      <c r="T569" t="s">
        <v>675</v>
      </c>
    </row>
    <row r="570" spans="1:20">
      <c r="A570" t="s">
        <v>3085</v>
      </c>
      <c r="B570" s="8" t="s">
        <v>1914</v>
      </c>
      <c r="C570" t="s">
        <v>69</v>
      </c>
      <c r="D570" t="s">
        <v>664</v>
      </c>
      <c r="E570" t="s">
        <v>665</v>
      </c>
      <c r="F570" t="s">
        <v>1618</v>
      </c>
      <c r="G570" t="s">
        <v>1619</v>
      </c>
      <c r="H570" t="s">
        <v>675</v>
      </c>
      <c r="I570" t="s">
        <v>119</v>
      </c>
      <c r="J570" t="s">
        <v>669</v>
      </c>
      <c r="K570" t="s">
        <v>1914</v>
      </c>
      <c r="L570" t="s">
        <v>671</v>
      </c>
      <c r="M570" s="8" t="s">
        <v>1933</v>
      </c>
      <c r="N570" t="s">
        <v>3075</v>
      </c>
      <c r="O570" t="s">
        <v>1283</v>
      </c>
      <c r="P570" t="s">
        <v>701</v>
      </c>
      <c r="Q570" s="8" t="s">
        <v>3086</v>
      </c>
      <c r="R570" t="s">
        <v>675</v>
      </c>
      <c r="S570" t="s">
        <v>675</v>
      </c>
      <c r="T570" t="s">
        <v>675</v>
      </c>
    </row>
    <row r="571" spans="1:20">
      <c r="A571" t="s">
        <v>3087</v>
      </c>
      <c r="B571" s="8" t="s">
        <v>1914</v>
      </c>
      <c r="C571" t="s">
        <v>69</v>
      </c>
      <c r="D571" t="s">
        <v>664</v>
      </c>
      <c r="E571" t="s">
        <v>704</v>
      </c>
      <c r="F571" t="s">
        <v>1075</v>
      </c>
      <c r="G571" t="s">
        <v>1076</v>
      </c>
      <c r="H571" t="s">
        <v>675</v>
      </c>
      <c r="I571" t="s">
        <v>394</v>
      </c>
      <c r="J571" t="s">
        <v>669</v>
      </c>
      <c r="K571" t="s">
        <v>3088</v>
      </c>
      <c r="L571" t="s">
        <v>671</v>
      </c>
      <c r="M571" s="8" t="s">
        <v>1933</v>
      </c>
      <c r="N571" t="s">
        <v>3075</v>
      </c>
      <c r="O571" t="s">
        <v>1283</v>
      </c>
      <c r="P571" t="s">
        <v>701</v>
      </c>
      <c r="Q571" s="8" t="s">
        <v>3089</v>
      </c>
      <c r="R571" t="s">
        <v>675</v>
      </c>
      <c r="S571" t="s">
        <v>675</v>
      </c>
      <c r="T571" t="s">
        <v>675</v>
      </c>
    </row>
    <row r="572" spans="1:20">
      <c r="A572" t="s">
        <v>3090</v>
      </c>
      <c r="B572" s="8" t="s">
        <v>1914</v>
      </c>
      <c r="C572" t="s">
        <v>69</v>
      </c>
      <c r="D572" t="s">
        <v>664</v>
      </c>
      <c r="E572" t="s">
        <v>665</v>
      </c>
      <c r="F572" t="s">
        <v>2635</v>
      </c>
      <c r="G572" t="s">
        <v>2636</v>
      </c>
      <c r="H572" t="s">
        <v>675</v>
      </c>
      <c r="I572" t="s">
        <v>396</v>
      </c>
      <c r="J572" t="s">
        <v>669</v>
      </c>
      <c r="K572" t="s">
        <v>1914</v>
      </c>
      <c r="L572" t="s">
        <v>671</v>
      </c>
      <c r="M572" s="8" t="s">
        <v>1933</v>
      </c>
      <c r="N572" t="s">
        <v>3075</v>
      </c>
      <c r="O572" t="s">
        <v>1283</v>
      </c>
      <c r="P572" t="s">
        <v>701</v>
      </c>
      <c r="Q572" s="8" t="s">
        <v>3091</v>
      </c>
      <c r="R572" t="s">
        <v>675</v>
      </c>
      <c r="S572" t="s">
        <v>675</v>
      </c>
      <c r="T572" t="s">
        <v>675</v>
      </c>
    </row>
    <row r="573" spans="1:20">
      <c r="A573" t="s">
        <v>3092</v>
      </c>
      <c r="B573" s="8" t="s">
        <v>1914</v>
      </c>
      <c r="C573" t="s">
        <v>69</v>
      </c>
      <c r="D573" t="s">
        <v>664</v>
      </c>
      <c r="E573" t="s">
        <v>665</v>
      </c>
      <c r="F573" t="s">
        <v>1049</v>
      </c>
      <c r="G573" t="s">
        <v>1050</v>
      </c>
      <c r="H573" t="s">
        <v>675</v>
      </c>
      <c r="I573" t="s">
        <v>119</v>
      </c>
      <c r="J573" t="s">
        <v>669</v>
      </c>
      <c r="K573" t="s">
        <v>1914</v>
      </c>
      <c r="L573" t="s">
        <v>671</v>
      </c>
      <c r="M573" s="8" t="s">
        <v>1933</v>
      </c>
      <c r="N573" t="s">
        <v>3075</v>
      </c>
      <c r="O573" t="s">
        <v>1283</v>
      </c>
      <c r="P573" t="s">
        <v>701</v>
      </c>
      <c r="Q573" s="8" t="s">
        <v>3093</v>
      </c>
      <c r="R573" t="s">
        <v>675</v>
      </c>
      <c r="S573" t="s">
        <v>675</v>
      </c>
      <c r="T573" t="s">
        <v>675</v>
      </c>
    </row>
    <row r="574" spans="1:20">
      <c r="A574" t="s">
        <v>3094</v>
      </c>
      <c r="B574" s="8" t="s">
        <v>1914</v>
      </c>
      <c r="C574" t="s">
        <v>69</v>
      </c>
      <c r="D574" t="s">
        <v>664</v>
      </c>
      <c r="E574" t="s">
        <v>665</v>
      </c>
      <c r="F574" t="s">
        <v>1049</v>
      </c>
      <c r="G574" t="s">
        <v>1050</v>
      </c>
      <c r="H574" t="s">
        <v>675</v>
      </c>
      <c r="I574" t="s">
        <v>119</v>
      </c>
      <c r="J574" t="s">
        <v>669</v>
      </c>
      <c r="K574" t="s">
        <v>1914</v>
      </c>
      <c r="L574" t="s">
        <v>671</v>
      </c>
      <c r="M574" s="8" t="s">
        <v>1933</v>
      </c>
      <c r="N574" t="s">
        <v>3075</v>
      </c>
      <c r="O574" t="s">
        <v>1283</v>
      </c>
      <c r="P574" t="s">
        <v>701</v>
      </c>
      <c r="Q574" s="8" t="s">
        <v>3095</v>
      </c>
      <c r="R574" t="s">
        <v>675</v>
      </c>
      <c r="S574" t="s">
        <v>675</v>
      </c>
      <c r="T574" t="s">
        <v>675</v>
      </c>
    </row>
    <row r="575" spans="1:20">
      <c r="A575" t="s">
        <v>3096</v>
      </c>
      <c r="B575" s="8" t="s">
        <v>1914</v>
      </c>
      <c r="C575" t="s">
        <v>69</v>
      </c>
      <c r="D575" t="s">
        <v>664</v>
      </c>
      <c r="E575" t="s">
        <v>665</v>
      </c>
      <c r="F575" t="s">
        <v>1049</v>
      </c>
      <c r="G575" t="s">
        <v>1050</v>
      </c>
      <c r="H575" t="s">
        <v>675</v>
      </c>
      <c r="I575" t="s">
        <v>119</v>
      </c>
      <c r="J575" t="s">
        <v>669</v>
      </c>
      <c r="K575" t="s">
        <v>1914</v>
      </c>
      <c r="L575" t="s">
        <v>671</v>
      </c>
      <c r="M575" s="8" t="s">
        <v>1933</v>
      </c>
      <c r="N575" t="s">
        <v>3075</v>
      </c>
      <c r="O575" t="s">
        <v>1283</v>
      </c>
      <c r="P575" t="s">
        <v>701</v>
      </c>
      <c r="Q575" s="8" t="s">
        <v>3097</v>
      </c>
      <c r="R575" t="s">
        <v>675</v>
      </c>
      <c r="S575" t="s">
        <v>675</v>
      </c>
      <c r="T575" t="s">
        <v>675</v>
      </c>
    </row>
    <row r="576" spans="1:20">
      <c r="A576" t="s">
        <v>3098</v>
      </c>
      <c r="B576" s="8" t="s">
        <v>1914</v>
      </c>
      <c r="C576" t="s">
        <v>69</v>
      </c>
      <c r="D576" t="s">
        <v>664</v>
      </c>
      <c r="E576" t="s">
        <v>665</v>
      </c>
      <c r="F576" t="s">
        <v>1871</v>
      </c>
      <c r="G576" t="s">
        <v>1872</v>
      </c>
      <c r="H576" t="s">
        <v>675</v>
      </c>
      <c r="I576" t="s">
        <v>399</v>
      </c>
      <c r="J576" t="s">
        <v>669</v>
      </c>
      <c r="K576" t="s">
        <v>1914</v>
      </c>
      <c r="L576" t="s">
        <v>671</v>
      </c>
      <c r="M576" s="8" t="s">
        <v>1933</v>
      </c>
      <c r="N576" t="s">
        <v>3075</v>
      </c>
      <c r="O576" t="s">
        <v>1283</v>
      </c>
      <c r="P576" t="s">
        <v>701</v>
      </c>
      <c r="Q576" s="8" t="s">
        <v>3099</v>
      </c>
      <c r="R576" t="s">
        <v>675</v>
      </c>
      <c r="S576" t="s">
        <v>675</v>
      </c>
      <c r="T576" t="s">
        <v>675</v>
      </c>
    </row>
    <row r="577" spans="1:20">
      <c r="A577" t="s">
        <v>3100</v>
      </c>
      <c r="B577" s="8" t="s">
        <v>1914</v>
      </c>
      <c r="C577" t="s">
        <v>69</v>
      </c>
      <c r="D577" t="s">
        <v>664</v>
      </c>
      <c r="E577" t="s">
        <v>704</v>
      </c>
      <c r="F577" t="s">
        <v>2235</v>
      </c>
      <c r="G577" t="s">
        <v>132</v>
      </c>
      <c r="H577" t="s">
        <v>675</v>
      </c>
      <c r="I577" t="s">
        <v>149</v>
      </c>
      <c r="J577" t="s">
        <v>669</v>
      </c>
      <c r="K577" t="s">
        <v>3088</v>
      </c>
      <c r="L577" t="s">
        <v>671</v>
      </c>
      <c r="M577" s="8" t="s">
        <v>1933</v>
      </c>
      <c r="N577" t="s">
        <v>3075</v>
      </c>
      <c r="O577" t="s">
        <v>1283</v>
      </c>
      <c r="P577" t="s">
        <v>701</v>
      </c>
      <c r="Q577" s="8" t="s">
        <v>3101</v>
      </c>
      <c r="R577" t="s">
        <v>675</v>
      </c>
      <c r="S577" t="s">
        <v>675</v>
      </c>
      <c r="T577" t="s">
        <v>675</v>
      </c>
    </row>
    <row r="578" spans="1:20">
      <c r="A578" t="s">
        <v>3102</v>
      </c>
      <c r="B578" s="8" t="s">
        <v>1914</v>
      </c>
      <c r="C578" t="s">
        <v>69</v>
      </c>
      <c r="D578" t="s">
        <v>664</v>
      </c>
      <c r="E578" t="s">
        <v>665</v>
      </c>
      <c r="F578" t="s">
        <v>1618</v>
      </c>
      <c r="G578" t="s">
        <v>1619</v>
      </c>
      <c r="H578" t="s">
        <v>675</v>
      </c>
      <c r="I578" t="s">
        <v>119</v>
      </c>
      <c r="J578" t="s">
        <v>2519</v>
      </c>
      <c r="K578" t="s">
        <v>1914</v>
      </c>
      <c r="L578" t="s">
        <v>671</v>
      </c>
      <c r="M578" s="8" t="s">
        <v>1933</v>
      </c>
      <c r="N578" t="s">
        <v>3075</v>
      </c>
      <c r="O578" t="s">
        <v>1283</v>
      </c>
      <c r="P578" t="s">
        <v>701</v>
      </c>
      <c r="Q578" s="8" t="s">
        <v>3103</v>
      </c>
      <c r="R578" t="s">
        <v>675</v>
      </c>
      <c r="S578" t="s">
        <v>675</v>
      </c>
      <c r="T578" t="s">
        <v>675</v>
      </c>
    </row>
    <row r="579" spans="1:20">
      <c r="A579" t="s">
        <v>3104</v>
      </c>
      <c r="B579" s="8" t="s">
        <v>3088</v>
      </c>
      <c r="C579" t="s">
        <v>69</v>
      </c>
      <c r="D579" t="s">
        <v>664</v>
      </c>
      <c r="E579" t="s">
        <v>665</v>
      </c>
      <c r="F579" t="s">
        <v>1833</v>
      </c>
      <c r="G579" t="s">
        <v>1834</v>
      </c>
      <c r="H579" t="s">
        <v>675</v>
      </c>
      <c r="I579" t="s">
        <v>119</v>
      </c>
      <c r="J579" t="s">
        <v>669</v>
      </c>
      <c r="K579" t="s">
        <v>3088</v>
      </c>
      <c r="L579" t="s">
        <v>671</v>
      </c>
      <c r="M579" s="8" t="s">
        <v>1933</v>
      </c>
      <c r="N579" t="s">
        <v>3075</v>
      </c>
      <c r="O579" t="s">
        <v>1283</v>
      </c>
      <c r="P579" t="s">
        <v>701</v>
      </c>
      <c r="Q579" s="8" t="s">
        <v>3105</v>
      </c>
      <c r="R579" t="s">
        <v>675</v>
      </c>
      <c r="S579" t="s">
        <v>675</v>
      </c>
      <c r="T579" t="s">
        <v>675</v>
      </c>
    </row>
    <row r="580" spans="1:20">
      <c r="A580" t="s">
        <v>3106</v>
      </c>
      <c r="B580" s="8" t="s">
        <v>3088</v>
      </c>
      <c r="C580" t="s">
        <v>69</v>
      </c>
      <c r="D580" t="s">
        <v>664</v>
      </c>
      <c r="E580" t="s">
        <v>665</v>
      </c>
      <c r="F580" t="s">
        <v>1267</v>
      </c>
      <c r="G580" t="s">
        <v>1268</v>
      </c>
      <c r="H580" t="s">
        <v>675</v>
      </c>
      <c r="I580" t="s">
        <v>402</v>
      </c>
      <c r="J580" t="s">
        <v>669</v>
      </c>
      <c r="K580" t="s">
        <v>3088</v>
      </c>
      <c r="L580" t="s">
        <v>671</v>
      </c>
      <c r="M580" s="8" t="s">
        <v>1933</v>
      </c>
      <c r="N580" t="s">
        <v>3075</v>
      </c>
      <c r="O580" t="s">
        <v>1504</v>
      </c>
      <c r="P580" t="s">
        <v>701</v>
      </c>
      <c r="Q580" s="8" t="s">
        <v>3107</v>
      </c>
      <c r="R580" t="s">
        <v>675</v>
      </c>
      <c r="S580" t="s">
        <v>675</v>
      </c>
      <c r="T580" t="s">
        <v>675</v>
      </c>
    </row>
    <row r="581" spans="1:20">
      <c r="A581" t="s">
        <v>3108</v>
      </c>
      <c r="B581" s="8" t="s">
        <v>3109</v>
      </c>
      <c r="C581" t="s">
        <v>69</v>
      </c>
      <c r="D581" t="s">
        <v>664</v>
      </c>
      <c r="E581" t="s">
        <v>763</v>
      </c>
      <c r="F581" t="s">
        <v>1049</v>
      </c>
      <c r="G581" t="s">
        <v>1050</v>
      </c>
      <c r="H581" t="s">
        <v>675</v>
      </c>
      <c r="I581" t="s">
        <v>389</v>
      </c>
      <c r="J581" t="s">
        <v>669</v>
      </c>
      <c r="K581" t="s">
        <v>3109</v>
      </c>
      <c r="L581" t="s">
        <v>671</v>
      </c>
      <c r="M581" s="8" t="s">
        <v>1933</v>
      </c>
      <c r="N581" t="s">
        <v>3075</v>
      </c>
      <c r="O581" t="s">
        <v>769</v>
      </c>
      <c r="P581" t="s">
        <v>701</v>
      </c>
      <c r="Q581" s="8" t="s">
        <v>3110</v>
      </c>
      <c r="R581" t="s">
        <v>675</v>
      </c>
      <c r="S581" t="s">
        <v>675</v>
      </c>
      <c r="T581" t="s">
        <v>675</v>
      </c>
    </row>
    <row r="582" spans="1:20">
      <c r="A582" t="s">
        <v>3111</v>
      </c>
      <c r="B582" s="8" t="s">
        <v>3109</v>
      </c>
      <c r="C582" t="s">
        <v>69</v>
      </c>
      <c r="D582" t="s">
        <v>664</v>
      </c>
      <c r="E582" t="s">
        <v>763</v>
      </c>
      <c r="F582" t="s">
        <v>1440</v>
      </c>
      <c r="G582" t="s">
        <v>1441</v>
      </c>
      <c r="H582" t="s">
        <v>675</v>
      </c>
      <c r="I582" t="s">
        <v>408</v>
      </c>
      <c r="J582" t="s">
        <v>2519</v>
      </c>
      <c r="K582" t="s">
        <v>3109</v>
      </c>
      <c r="L582" t="s">
        <v>671</v>
      </c>
      <c r="M582" s="8" t="s">
        <v>1933</v>
      </c>
      <c r="N582" t="s">
        <v>3075</v>
      </c>
      <c r="O582" t="s">
        <v>769</v>
      </c>
      <c r="P582" t="s">
        <v>701</v>
      </c>
      <c r="Q582" s="8" t="s">
        <v>3112</v>
      </c>
      <c r="R582" t="s">
        <v>675</v>
      </c>
      <c r="S582" t="s">
        <v>675</v>
      </c>
      <c r="T582" t="s">
        <v>675</v>
      </c>
    </row>
    <row r="583" spans="1:20">
      <c r="A583" t="s">
        <v>3113</v>
      </c>
      <c r="B583" s="8" t="s">
        <v>1919</v>
      </c>
      <c r="C583" t="s">
        <v>69</v>
      </c>
      <c r="D583" t="s">
        <v>664</v>
      </c>
      <c r="E583" t="s">
        <v>763</v>
      </c>
      <c r="F583" t="s">
        <v>1049</v>
      </c>
      <c r="G583" t="s">
        <v>1050</v>
      </c>
      <c r="H583" t="s">
        <v>675</v>
      </c>
      <c r="I583" t="s">
        <v>413</v>
      </c>
      <c r="J583" t="s">
        <v>669</v>
      </c>
      <c r="K583" t="s">
        <v>1919</v>
      </c>
      <c r="L583" t="s">
        <v>671</v>
      </c>
      <c r="M583" s="8" t="s">
        <v>1933</v>
      </c>
      <c r="N583" t="s">
        <v>3075</v>
      </c>
      <c r="O583" t="s">
        <v>769</v>
      </c>
      <c r="P583" t="s">
        <v>701</v>
      </c>
      <c r="Q583" s="8" t="s">
        <v>3114</v>
      </c>
      <c r="R583" t="s">
        <v>675</v>
      </c>
      <c r="S583" t="s">
        <v>675</v>
      </c>
      <c r="T583" t="s">
        <v>675</v>
      </c>
    </row>
    <row r="584" spans="1:20">
      <c r="A584" t="s">
        <v>3115</v>
      </c>
      <c r="B584" s="8" t="s">
        <v>1919</v>
      </c>
      <c r="C584" t="s">
        <v>69</v>
      </c>
      <c r="D584" t="s">
        <v>664</v>
      </c>
      <c r="E584" t="s">
        <v>763</v>
      </c>
      <c r="F584" t="s">
        <v>1618</v>
      </c>
      <c r="G584" t="s">
        <v>1619</v>
      </c>
      <c r="H584" t="s">
        <v>675</v>
      </c>
      <c r="I584" t="s">
        <v>414</v>
      </c>
      <c r="J584" t="s">
        <v>669</v>
      </c>
      <c r="K584" t="s">
        <v>1919</v>
      </c>
      <c r="L584" t="s">
        <v>671</v>
      </c>
      <c r="M584" s="8" t="s">
        <v>1933</v>
      </c>
      <c r="N584" t="s">
        <v>3075</v>
      </c>
      <c r="O584" t="s">
        <v>769</v>
      </c>
      <c r="P584" t="s">
        <v>701</v>
      </c>
      <c r="Q584" s="8" t="s">
        <v>3116</v>
      </c>
      <c r="R584" t="s">
        <v>675</v>
      </c>
      <c r="S584" t="s">
        <v>675</v>
      </c>
      <c r="T584" t="s">
        <v>675</v>
      </c>
    </row>
    <row r="585" spans="1:20">
      <c r="A585" t="s">
        <v>3117</v>
      </c>
      <c r="B585" s="8" t="s">
        <v>1919</v>
      </c>
      <c r="C585" t="s">
        <v>69</v>
      </c>
      <c r="D585" t="s">
        <v>664</v>
      </c>
      <c r="E585" t="s">
        <v>763</v>
      </c>
      <c r="F585" t="s">
        <v>1794</v>
      </c>
      <c r="G585" t="s">
        <v>1795</v>
      </c>
      <c r="H585" t="s">
        <v>675</v>
      </c>
      <c r="I585" t="s">
        <v>414</v>
      </c>
      <c r="J585" t="s">
        <v>669</v>
      </c>
      <c r="K585" t="s">
        <v>1919</v>
      </c>
      <c r="L585" t="s">
        <v>671</v>
      </c>
      <c r="M585" s="8" t="s">
        <v>1933</v>
      </c>
      <c r="N585" t="s">
        <v>3075</v>
      </c>
      <c r="O585" t="s">
        <v>769</v>
      </c>
      <c r="P585" t="s">
        <v>701</v>
      </c>
      <c r="Q585" s="8" t="s">
        <v>3118</v>
      </c>
      <c r="R585" t="s">
        <v>675</v>
      </c>
      <c r="S585" t="s">
        <v>675</v>
      </c>
      <c r="T585" t="s">
        <v>675</v>
      </c>
    </row>
    <row r="586" spans="1:20">
      <c r="A586" t="s">
        <v>3119</v>
      </c>
      <c r="B586" s="8" t="s">
        <v>1933</v>
      </c>
      <c r="C586" t="s">
        <v>69</v>
      </c>
      <c r="D586" t="s">
        <v>664</v>
      </c>
      <c r="E586" t="s">
        <v>665</v>
      </c>
      <c r="F586" t="s">
        <v>2759</v>
      </c>
      <c r="G586" t="s">
        <v>2760</v>
      </c>
      <c r="H586" t="s">
        <v>675</v>
      </c>
      <c r="I586" t="s">
        <v>119</v>
      </c>
      <c r="J586" t="s">
        <v>1377</v>
      </c>
      <c r="K586" t="s">
        <v>675</v>
      </c>
      <c r="L586" t="s">
        <v>682</v>
      </c>
      <c r="M586" s="8" t="s">
        <v>675</v>
      </c>
      <c r="N586" t="s">
        <v>682</v>
      </c>
      <c r="O586" t="s">
        <v>1283</v>
      </c>
      <c r="P586" t="s">
        <v>701</v>
      </c>
      <c r="Q586" s="8" t="s">
        <v>3120</v>
      </c>
      <c r="R586" t="s">
        <v>675</v>
      </c>
      <c r="S586" t="s">
        <v>675</v>
      </c>
      <c r="T586" t="s">
        <v>675</v>
      </c>
    </row>
    <row r="587" spans="1:20">
      <c r="A587" t="s">
        <v>3121</v>
      </c>
      <c r="B587" s="8" t="s">
        <v>1933</v>
      </c>
      <c r="C587" t="s">
        <v>69</v>
      </c>
      <c r="D587" t="s">
        <v>664</v>
      </c>
      <c r="E587" t="s">
        <v>665</v>
      </c>
      <c r="F587" t="s">
        <v>3122</v>
      </c>
      <c r="G587" t="s">
        <v>3123</v>
      </c>
      <c r="H587" t="s">
        <v>675</v>
      </c>
      <c r="I587" t="s">
        <v>119</v>
      </c>
      <c r="J587" t="s">
        <v>1377</v>
      </c>
      <c r="K587" t="s">
        <v>675</v>
      </c>
      <c r="L587" t="s">
        <v>682</v>
      </c>
      <c r="M587" s="8" t="s">
        <v>675</v>
      </c>
      <c r="N587" t="s">
        <v>682</v>
      </c>
      <c r="O587" t="s">
        <v>1283</v>
      </c>
      <c r="P587" t="s">
        <v>701</v>
      </c>
      <c r="Q587" s="8" t="s">
        <v>3124</v>
      </c>
      <c r="R587" t="s">
        <v>675</v>
      </c>
      <c r="S587" t="s">
        <v>675</v>
      </c>
      <c r="T587" t="s">
        <v>675</v>
      </c>
    </row>
    <row r="588" spans="1:20">
      <c r="A588" t="s">
        <v>3125</v>
      </c>
      <c r="B588" s="8" t="s">
        <v>1933</v>
      </c>
      <c r="C588" t="s">
        <v>69</v>
      </c>
      <c r="D588" t="s">
        <v>664</v>
      </c>
      <c r="E588" t="s">
        <v>665</v>
      </c>
      <c r="F588" t="s">
        <v>3010</v>
      </c>
      <c r="G588" t="s">
        <v>3011</v>
      </c>
      <c r="H588" t="s">
        <v>675</v>
      </c>
      <c r="I588" t="s">
        <v>119</v>
      </c>
      <c r="J588" t="s">
        <v>1377</v>
      </c>
      <c r="K588" t="s">
        <v>675</v>
      </c>
      <c r="L588" t="s">
        <v>682</v>
      </c>
      <c r="M588" s="8" t="s">
        <v>675</v>
      </c>
      <c r="N588" t="s">
        <v>682</v>
      </c>
      <c r="O588" t="s">
        <v>1283</v>
      </c>
      <c r="P588" t="s">
        <v>701</v>
      </c>
      <c r="Q588" s="8" t="s">
        <v>3126</v>
      </c>
      <c r="R588" t="s">
        <v>675</v>
      </c>
      <c r="S588" t="s">
        <v>675</v>
      </c>
      <c r="T588" t="s">
        <v>675</v>
      </c>
    </row>
    <row r="589" spans="1:20">
      <c r="A589" t="s">
        <v>3127</v>
      </c>
      <c r="B589" s="8" t="s">
        <v>1933</v>
      </c>
      <c r="C589" t="s">
        <v>69</v>
      </c>
      <c r="D589" t="s">
        <v>664</v>
      </c>
      <c r="E589" t="s">
        <v>665</v>
      </c>
      <c r="F589" t="s">
        <v>3010</v>
      </c>
      <c r="G589" t="s">
        <v>3011</v>
      </c>
      <c r="H589" t="s">
        <v>675</v>
      </c>
      <c r="I589" t="s">
        <v>119</v>
      </c>
      <c r="J589" t="s">
        <v>1377</v>
      </c>
      <c r="K589" t="s">
        <v>675</v>
      </c>
      <c r="L589" t="s">
        <v>682</v>
      </c>
      <c r="M589" s="8" t="s">
        <v>675</v>
      </c>
      <c r="N589" t="s">
        <v>682</v>
      </c>
      <c r="O589" t="s">
        <v>1283</v>
      </c>
      <c r="P589" t="s">
        <v>701</v>
      </c>
      <c r="Q589" s="8" t="s">
        <v>3128</v>
      </c>
      <c r="R589" t="s">
        <v>675</v>
      </c>
      <c r="S589" t="s">
        <v>675</v>
      </c>
      <c r="T589" t="s">
        <v>675</v>
      </c>
    </row>
    <row r="590" spans="1:20">
      <c r="A590" t="s">
        <v>3129</v>
      </c>
      <c r="B590" s="8" t="s">
        <v>1933</v>
      </c>
      <c r="C590" t="s">
        <v>69</v>
      </c>
      <c r="D590" t="s">
        <v>664</v>
      </c>
      <c r="E590" t="s">
        <v>665</v>
      </c>
      <c r="F590" t="s">
        <v>1267</v>
      </c>
      <c r="G590" t="s">
        <v>1268</v>
      </c>
      <c r="H590" t="s">
        <v>675</v>
      </c>
      <c r="I590" t="s">
        <v>119</v>
      </c>
      <c r="J590" t="s">
        <v>1377</v>
      </c>
      <c r="K590" t="s">
        <v>675</v>
      </c>
      <c r="L590" t="s">
        <v>682</v>
      </c>
      <c r="M590" s="8" t="s">
        <v>675</v>
      </c>
      <c r="N590" t="s">
        <v>682</v>
      </c>
      <c r="O590" t="s">
        <v>1283</v>
      </c>
      <c r="P590" t="s">
        <v>701</v>
      </c>
      <c r="Q590" s="8" t="s">
        <v>3130</v>
      </c>
      <c r="R590" t="s">
        <v>675</v>
      </c>
      <c r="S590" t="s">
        <v>675</v>
      </c>
      <c r="T590" t="s">
        <v>675</v>
      </c>
    </row>
    <row r="591" spans="1:20">
      <c r="A591" t="s">
        <v>3131</v>
      </c>
      <c r="B591" s="8" t="s">
        <v>1946</v>
      </c>
      <c r="C591" t="s">
        <v>69</v>
      </c>
      <c r="D591" t="s">
        <v>664</v>
      </c>
      <c r="E591" t="s">
        <v>704</v>
      </c>
      <c r="F591" t="s">
        <v>2765</v>
      </c>
      <c r="G591" t="s">
        <v>2766</v>
      </c>
      <c r="H591" t="s">
        <v>675</v>
      </c>
      <c r="I591" t="s">
        <v>217</v>
      </c>
      <c r="J591" t="s">
        <v>1377</v>
      </c>
      <c r="K591" t="s">
        <v>675</v>
      </c>
      <c r="L591" t="s">
        <v>682</v>
      </c>
      <c r="M591" s="8" t="s">
        <v>675</v>
      </c>
      <c r="N591" t="s">
        <v>682</v>
      </c>
      <c r="O591" t="s">
        <v>1676</v>
      </c>
      <c r="P591" t="s">
        <v>701</v>
      </c>
      <c r="Q591" s="8" t="s">
        <v>3132</v>
      </c>
      <c r="R591" t="s">
        <v>675</v>
      </c>
      <c r="S591" t="s">
        <v>675</v>
      </c>
      <c r="T591" t="s">
        <v>675</v>
      </c>
    </row>
    <row r="592" spans="1:20">
      <c r="A592" t="s">
        <v>3133</v>
      </c>
      <c r="B592" s="8" t="s">
        <v>1946</v>
      </c>
      <c r="C592" t="s">
        <v>69</v>
      </c>
      <c r="D592" t="s">
        <v>664</v>
      </c>
      <c r="E592" t="s">
        <v>704</v>
      </c>
      <c r="F592" t="s">
        <v>2967</v>
      </c>
      <c r="G592" t="s">
        <v>93</v>
      </c>
      <c r="H592" t="s">
        <v>675</v>
      </c>
      <c r="I592" t="s">
        <v>417</v>
      </c>
      <c r="J592" t="s">
        <v>1377</v>
      </c>
      <c r="K592" t="s">
        <v>675</v>
      </c>
      <c r="L592" t="s">
        <v>682</v>
      </c>
      <c r="M592" s="8" t="s">
        <v>675</v>
      </c>
      <c r="N592" t="s">
        <v>682</v>
      </c>
      <c r="O592" t="s">
        <v>1676</v>
      </c>
      <c r="P592" t="s">
        <v>701</v>
      </c>
      <c r="Q592" s="8" t="s">
        <v>3134</v>
      </c>
      <c r="R592" t="s">
        <v>675</v>
      </c>
      <c r="S592" t="s">
        <v>675</v>
      </c>
      <c r="T592" t="s">
        <v>675</v>
      </c>
    </row>
    <row r="593" spans="1:20">
      <c r="A593" t="s">
        <v>3135</v>
      </c>
      <c r="B593" s="8" t="s">
        <v>1946</v>
      </c>
      <c r="C593" t="s">
        <v>69</v>
      </c>
      <c r="D593" t="s">
        <v>664</v>
      </c>
      <c r="E593" t="s">
        <v>665</v>
      </c>
      <c r="F593" t="s">
        <v>1192</v>
      </c>
      <c r="G593" t="s">
        <v>1193</v>
      </c>
      <c r="H593" t="s">
        <v>675</v>
      </c>
      <c r="I593" t="s">
        <v>119</v>
      </c>
      <c r="J593" t="s">
        <v>1377</v>
      </c>
      <c r="K593" t="s">
        <v>675</v>
      </c>
      <c r="L593" t="s">
        <v>682</v>
      </c>
      <c r="M593" s="8" t="s">
        <v>675</v>
      </c>
      <c r="N593" t="s">
        <v>682</v>
      </c>
      <c r="O593" t="s">
        <v>1283</v>
      </c>
      <c r="P593" t="s">
        <v>701</v>
      </c>
      <c r="Q593" s="8" t="s">
        <v>3136</v>
      </c>
      <c r="R593" t="s">
        <v>675</v>
      </c>
      <c r="S593" t="s">
        <v>675</v>
      </c>
      <c r="T593" t="s">
        <v>675</v>
      </c>
    </row>
    <row r="594" spans="1:20">
      <c r="A594" t="s">
        <v>3137</v>
      </c>
      <c r="B594" s="8" t="s">
        <v>1946</v>
      </c>
      <c r="C594" t="s">
        <v>69</v>
      </c>
      <c r="D594" t="s">
        <v>664</v>
      </c>
      <c r="E594" t="s">
        <v>704</v>
      </c>
      <c r="F594" t="s">
        <v>1049</v>
      </c>
      <c r="G594" t="s">
        <v>1050</v>
      </c>
      <c r="H594" t="s">
        <v>675</v>
      </c>
      <c r="I594" t="s">
        <v>186</v>
      </c>
      <c r="J594" t="s">
        <v>1377</v>
      </c>
      <c r="K594" t="s">
        <v>675</v>
      </c>
      <c r="L594" t="s">
        <v>682</v>
      </c>
      <c r="M594" s="8" t="s">
        <v>675</v>
      </c>
      <c r="N594" t="s">
        <v>682</v>
      </c>
      <c r="O594" t="s">
        <v>1676</v>
      </c>
      <c r="P594" t="s">
        <v>701</v>
      </c>
      <c r="Q594" s="8" t="s">
        <v>3138</v>
      </c>
      <c r="R594" t="s">
        <v>675</v>
      </c>
      <c r="S594" t="s">
        <v>675</v>
      </c>
      <c r="T594" t="s">
        <v>675</v>
      </c>
    </row>
    <row r="595" spans="1:20">
      <c r="A595" t="s">
        <v>3139</v>
      </c>
      <c r="B595" s="8" t="s">
        <v>1952</v>
      </c>
      <c r="C595" t="s">
        <v>69</v>
      </c>
      <c r="D595" t="s">
        <v>664</v>
      </c>
      <c r="E595" t="s">
        <v>704</v>
      </c>
      <c r="F595" t="s">
        <v>1049</v>
      </c>
      <c r="G595" t="s">
        <v>1050</v>
      </c>
      <c r="H595" t="s">
        <v>675</v>
      </c>
      <c r="I595" t="s">
        <v>186</v>
      </c>
      <c r="J595" t="s">
        <v>1377</v>
      </c>
      <c r="K595" t="s">
        <v>675</v>
      </c>
      <c r="L595" t="s">
        <v>682</v>
      </c>
      <c r="M595" s="8" t="s">
        <v>675</v>
      </c>
      <c r="N595" t="s">
        <v>682</v>
      </c>
      <c r="O595" t="s">
        <v>1676</v>
      </c>
      <c r="P595" t="s">
        <v>701</v>
      </c>
      <c r="Q595" s="8" t="s">
        <v>3140</v>
      </c>
      <c r="R595" t="s">
        <v>675</v>
      </c>
      <c r="S595" t="s">
        <v>675</v>
      </c>
      <c r="T595" t="s">
        <v>675</v>
      </c>
    </row>
    <row r="596" spans="1:20">
      <c r="A596" t="s">
        <v>3141</v>
      </c>
      <c r="B596" s="8" t="s">
        <v>1952</v>
      </c>
      <c r="C596" t="s">
        <v>69</v>
      </c>
      <c r="D596" t="s">
        <v>664</v>
      </c>
      <c r="E596" t="s">
        <v>704</v>
      </c>
      <c r="F596" t="s">
        <v>1049</v>
      </c>
      <c r="G596" t="s">
        <v>1050</v>
      </c>
      <c r="H596" t="s">
        <v>675</v>
      </c>
      <c r="I596" t="s">
        <v>186</v>
      </c>
      <c r="J596" t="s">
        <v>1377</v>
      </c>
      <c r="K596" t="s">
        <v>675</v>
      </c>
      <c r="L596" t="s">
        <v>682</v>
      </c>
      <c r="M596" s="8" t="s">
        <v>675</v>
      </c>
      <c r="N596" t="s">
        <v>682</v>
      </c>
      <c r="O596" t="s">
        <v>1676</v>
      </c>
      <c r="P596" t="s">
        <v>701</v>
      </c>
      <c r="Q596" s="8" t="s">
        <v>3142</v>
      </c>
      <c r="R596" t="s">
        <v>675</v>
      </c>
      <c r="S596" t="s">
        <v>675</v>
      </c>
      <c r="T596" t="s">
        <v>675</v>
      </c>
    </row>
    <row r="597" spans="1:20">
      <c r="A597" t="s">
        <v>3143</v>
      </c>
      <c r="B597" s="8" t="s">
        <v>1952</v>
      </c>
      <c r="C597" t="s">
        <v>69</v>
      </c>
      <c r="D597" t="s">
        <v>664</v>
      </c>
      <c r="E597" t="s">
        <v>665</v>
      </c>
      <c r="F597" t="s">
        <v>2635</v>
      </c>
      <c r="G597" t="s">
        <v>2636</v>
      </c>
      <c r="H597" t="s">
        <v>675</v>
      </c>
      <c r="I597" t="s">
        <v>119</v>
      </c>
      <c r="J597" t="s">
        <v>1377</v>
      </c>
      <c r="K597" t="s">
        <v>675</v>
      </c>
      <c r="L597" t="s">
        <v>682</v>
      </c>
      <c r="M597" s="8" t="s">
        <v>675</v>
      </c>
      <c r="N597" t="s">
        <v>682</v>
      </c>
      <c r="O597" t="s">
        <v>1283</v>
      </c>
      <c r="P597" t="s">
        <v>701</v>
      </c>
      <c r="Q597" s="8" t="s">
        <v>3144</v>
      </c>
      <c r="R597" t="s">
        <v>675</v>
      </c>
      <c r="S597" t="s">
        <v>675</v>
      </c>
      <c r="T597" t="s">
        <v>675</v>
      </c>
    </row>
    <row r="598" spans="1:20">
      <c r="A598" t="s">
        <v>3145</v>
      </c>
      <c r="B598" s="8" t="s">
        <v>1952</v>
      </c>
      <c r="C598" t="s">
        <v>69</v>
      </c>
      <c r="D598" t="s">
        <v>664</v>
      </c>
      <c r="E598" t="s">
        <v>665</v>
      </c>
      <c r="F598" t="s">
        <v>1049</v>
      </c>
      <c r="G598" t="s">
        <v>1050</v>
      </c>
      <c r="H598" t="s">
        <v>675</v>
      </c>
      <c r="I598" t="s">
        <v>119</v>
      </c>
      <c r="J598" t="s">
        <v>1377</v>
      </c>
      <c r="K598" t="s">
        <v>675</v>
      </c>
      <c r="L598" t="s">
        <v>682</v>
      </c>
      <c r="M598" s="8" t="s">
        <v>675</v>
      </c>
      <c r="N598" t="s">
        <v>682</v>
      </c>
      <c r="O598" t="s">
        <v>1283</v>
      </c>
      <c r="P598" t="s">
        <v>701</v>
      </c>
      <c r="Q598" s="8" t="s">
        <v>3146</v>
      </c>
      <c r="R598" t="s">
        <v>675</v>
      </c>
      <c r="S598" t="s">
        <v>675</v>
      </c>
      <c r="T598" t="s">
        <v>675</v>
      </c>
    </row>
    <row r="599" spans="1:20">
      <c r="A599" t="s">
        <v>3147</v>
      </c>
      <c r="B599" s="8" t="s">
        <v>1958</v>
      </c>
      <c r="C599" t="s">
        <v>69</v>
      </c>
      <c r="D599" t="s">
        <v>664</v>
      </c>
      <c r="E599" t="s">
        <v>763</v>
      </c>
      <c r="F599" t="s">
        <v>1049</v>
      </c>
      <c r="G599" t="s">
        <v>1050</v>
      </c>
      <c r="H599" t="s">
        <v>675</v>
      </c>
      <c r="I599" t="s">
        <v>184</v>
      </c>
      <c r="J599" t="s">
        <v>1377</v>
      </c>
      <c r="K599" t="s">
        <v>675</v>
      </c>
      <c r="L599" t="s">
        <v>682</v>
      </c>
      <c r="M599" s="8" t="s">
        <v>675</v>
      </c>
      <c r="N599" t="s">
        <v>682</v>
      </c>
      <c r="O599" t="s">
        <v>769</v>
      </c>
      <c r="P599" t="s">
        <v>701</v>
      </c>
      <c r="Q599" s="8" t="s">
        <v>3148</v>
      </c>
      <c r="R599" t="s">
        <v>675</v>
      </c>
      <c r="S599" t="s">
        <v>675</v>
      </c>
      <c r="T599" t="s">
        <v>675</v>
      </c>
    </row>
    <row r="600" spans="1:20">
      <c r="A600" t="s">
        <v>3149</v>
      </c>
      <c r="B600" s="8" t="s">
        <v>1958</v>
      </c>
      <c r="C600" t="s">
        <v>69</v>
      </c>
      <c r="D600" t="s">
        <v>664</v>
      </c>
      <c r="E600" t="s">
        <v>763</v>
      </c>
      <c r="F600" t="s">
        <v>1799</v>
      </c>
      <c r="G600" t="s">
        <v>1800</v>
      </c>
      <c r="H600" t="s">
        <v>675</v>
      </c>
      <c r="I600" t="s">
        <v>184</v>
      </c>
      <c r="J600" t="s">
        <v>1377</v>
      </c>
      <c r="K600" t="s">
        <v>675</v>
      </c>
      <c r="L600" t="s">
        <v>682</v>
      </c>
      <c r="M600" s="8" t="s">
        <v>675</v>
      </c>
      <c r="N600" t="s">
        <v>682</v>
      </c>
      <c r="O600" t="s">
        <v>769</v>
      </c>
      <c r="P600" t="s">
        <v>701</v>
      </c>
      <c r="Q600" s="8" t="s">
        <v>3150</v>
      </c>
      <c r="R600" t="s">
        <v>675</v>
      </c>
      <c r="S600" t="s">
        <v>675</v>
      </c>
      <c r="T600" t="s">
        <v>675</v>
      </c>
    </row>
    <row r="601" spans="1:20">
      <c r="A601" t="s">
        <v>3151</v>
      </c>
      <c r="B601" s="8" t="s">
        <v>1958</v>
      </c>
      <c r="C601" t="s">
        <v>69</v>
      </c>
      <c r="D601" t="s">
        <v>664</v>
      </c>
      <c r="E601" t="s">
        <v>763</v>
      </c>
      <c r="F601" t="s">
        <v>2570</v>
      </c>
      <c r="G601" t="s">
        <v>2571</v>
      </c>
      <c r="H601" t="s">
        <v>675</v>
      </c>
      <c r="I601" t="s">
        <v>184</v>
      </c>
      <c r="J601" t="s">
        <v>1377</v>
      </c>
      <c r="K601" t="s">
        <v>675</v>
      </c>
      <c r="L601" t="s">
        <v>682</v>
      </c>
      <c r="M601" s="8" t="s">
        <v>675</v>
      </c>
      <c r="N601" t="s">
        <v>682</v>
      </c>
      <c r="O601" t="s">
        <v>769</v>
      </c>
      <c r="P601" t="s">
        <v>701</v>
      </c>
      <c r="Q601" s="8" t="s">
        <v>3152</v>
      </c>
      <c r="R601" t="s">
        <v>675</v>
      </c>
      <c r="S601" t="s">
        <v>675</v>
      </c>
      <c r="T601" t="s">
        <v>675</v>
      </c>
    </row>
    <row r="602" spans="1:20">
      <c r="A602" t="s">
        <v>3153</v>
      </c>
      <c r="B602" s="8" t="s">
        <v>1958</v>
      </c>
      <c r="C602" t="s">
        <v>69</v>
      </c>
      <c r="D602" t="s">
        <v>664</v>
      </c>
      <c r="E602" t="s">
        <v>763</v>
      </c>
      <c r="F602" t="s">
        <v>1049</v>
      </c>
      <c r="G602" t="s">
        <v>1050</v>
      </c>
      <c r="H602" t="s">
        <v>675</v>
      </c>
      <c r="I602" t="s">
        <v>426</v>
      </c>
      <c r="J602" t="s">
        <v>1377</v>
      </c>
      <c r="K602" t="s">
        <v>675</v>
      </c>
      <c r="L602" t="s">
        <v>682</v>
      </c>
      <c r="M602" s="8" t="s">
        <v>675</v>
      </c>
      <c r="N602" t="s">
        <v>682</v>
      </c>
      <c r="O602" t="s">
        <v>769</v>
      </c>
      <c r="P602" t="s">
        <v>701</v>
      </c>
      <c r="Q602" s="8" t="s">
        <v>3154</v>
      </c>
      <c r="R602" t="s">
        <v>675</v>
      </c>
      <c r="S602" t="s">
        <v>675</v>
      </c>
      <c r="T602" t="s">
        <v>675</v>
      </c>
    </row>
    <row r="603" spans="1:20">
      <c r="A603" t="s">
        <v>3155</v>
      </c>
      <c r="B603" s="8" t="s">
        <v>1973</v>
      </c>
      <c r="C603" t="s">
        <v>69</v>
      </c>
      <c r="D603" t="s">
        <v>664</v>
      </c>
      <c r="E603" t="s">
        <v>704</v>
      </c>
      <c r="F603" t="s">
        <v>3010</v>
      </c>
      <c r="G603" t="s">
        <v>3011</v>
      </c>
      <c r="H603" t="s">
        <v>675</v>
      </c>
      <c r="I603" t="s">
        <v>119</v>
      </c>
      <c r="J603" t="s">
        <v>1377</v>
      </c>
      <c r="K603" t="s">
        <v>675</v>
      </c>
      <c r="L603" t="s">
        <v>682</v>
      </c>
      <c r="M603" s="8" t="s">
        <v>675</v>
      </c>
      <c r="N603" t="s">
        <v>682</v>
      </c>
      <c r="O603" t="s">
        <v>1283</v>
      </c>
      <c r="P603" t="s">
        <v>701</v>
      </c>
      <c r="Q603" s="8" t="s">
        <v>3156</v>
      </c>
      <c r="R603" t="s">
        <v>675</v>
      </c>
      <c r="S603" t="s">
        <v>675</v>
      </c>
      <c r="T603" t="s">
        <v>675</v>
      </c>
    </row>
    <row r="604" spans="1:20">
      <c r="A604" t="s">
        <v>3157</v>
      </c>
      <c r="B604" s="8" t="s">
        <v>1973</v>
      </c>
      <c r="C604" t="s">
        <v>69</v>
      </c>
      <c r="D604" t="s">
        <v>664</v>
      </c>
      <c r="E604" t="s">
        <v>665</v>
      </c>
      <c r="F604" t="s">
        <v>2635</v>
      </c>
      <c r="G604" t="s">
        <v>2636</v>
      </c>
      <c r="H604" t="s">
        <v>675</v>
      </c>
      <c r="I604" t="s">
        <v>119</v>
      </c>
      <c r="J604" t="s">
        <v>1377</v>
      </c>
      <c r="K604" t="s">
        <v>675</v>
      </c>
      <c r="L604" t="s">
        <v>682</v>
      </c>
      <c r="M604" s="8" t="s">
        <v>675</v>
      </c>
      <c r="N604" t="s">
        <v>682</v>
      </c>
      <c r="O604" t="s">
        <v>1283</v>
      </c>
      <c r="P604" t="s">
        <v>701</v>
      </c>
      <c r="Q604" s="8" t="s">
        <v>3158</v>
      </c>
      <c r="R604" t="s">
        <v>675</v>
      </c>
      <c r="S604" t="s">
        <v>675</v>
      </c>
      <c r="T604" t="s">
        <v>675</v>
      </c>
    </row>
    <row r="605" spans="1:20">
      <c r="A605" t="s">
        <v>3159</v>
      </c>
      <c r="B605" s="8" t="s">
        <v>1973</v>
      </c>
      <c r="C605" t="s">
        <v>69</v>
      </c>
      <c r="D605" t="s">
        <v>664</v>
      </c>
      <c r="E605" t="s">
        <v>665</v>
      </c>
      <c r="F605" t="s">
        <v>1833</v>
      </c>
      <c r="G605" t="s">
        <v>1834</v>
      </c>
      <c r="H605" t="s">
        <v>675</v>
      </c>
      <c r="I605" t="s">
        <v>428</v>
      </c>
      <c r="J605" t="s">
        <v>1377</v>
      </c>
      <c r="K605" t="s">
        <v>675</v>
      </c>
      <c r="L605" t="s">
        <v>682</v>
      </c>
      <c r="M605" s="8" t="s">
        <v>675</v>
      </c>
      <c r="N605" t="s">
        <v>682</v>
      </c>
      <c r="O605" t="s">
        <v>1504</v>
      </c>
      <c r="P605" t="s">
        <v>701</v>
      </c>
      <c r="Q605" s="8" t="s">
        <v>3160</v>
      </c>
      <c r="R605" t="s">
        <v>675</v>
      </c>
      <c r="S605" t="s">
        <v>675</v>
      </c>
      <c r="T605" t="s">
        <v>675</v>
      </c>
    </row>
    <row r="606" spans="1:20">
      <c r="A606" t="s">
        <v>3161</v>
      </c>
      <c r="B606" s="8" t="s">
        <v>1973</v>
      </c>
      <c r="C606" t="s">
        <v>69</v>
      </c>
      <c r="D606" t="s">
        <v>664</v>
      </c>
      <c r="E606" t="s">
        <v>665</v>
      </c>
      <c r="F606" t="s">
        <v>687</v>
      </c>
      <c r="G606" t="s">
        <v>688</v>
      </c>
      <c r="H606" t="s">
        <v>675</v>
      </c>
      <c r="I606" t="s">
        <v>429</v>
      </c>
      <c r="J606" t="s">
        <v>1377</v>
      </c>
      <c r="K606" t="s">
        <v>675</v>
      </c>
      <c r="L606" t="s">
        <v>682</v>
      </c>
      <c r="M606" s="8" t="s">
        <v>675</v>
      </c>
      <c r="N606" t="s">
        <v>682</v>
      </c>
      <c r="O606" t="s">
        <v>1504</v>
      </c>
      <c r="P606" t="s">
        <v>701</v>
      </c>
      <c r="Q606" s="8" t="s">
        <v>3162</v>
      </c>
      <c r="R606" t="s">
        <v>675</v>
      </c>
      <c r="S606" t="s">
        <v>675</v>
      </c>
      <c r="T606" t="s">
        <v>675</v>
      </c>
    </row>
    <row r="607" spans="1:20">
      <c r="A607" t="s">
        <v>3163</v>
      </c>
      <c r="B607" s="8" t="s">
        <v>1973</v>
      </c>
      <c r="C607" t="s">
        <v>69</v>
      </c>
      <c r="D607" t="s">
        <v>664</v>
      </c>
      <c r="E607" t="s">
        <v>665</v>
      </c>
      <c r="F607" t="s">
        <v>864</v>
      </c>
      <c r="G607" t="s">
        <v>865</v>
      </c>
      <c r="H607" t="s">
        <v>675</v>
      </c>
      <c r="I607" t="s">
        <v>428</v>
      </c>
      <c r="J607" t="s">
        <v>1377</v>
      </c>
      <c r="K607" t="s">
        <v>675</v>
      </c>
      <c r="L607" t="s">
        <v>682</v>
      </c>
      <c r="M607" s="8" t="s">
        <v>675</v>
      </c>
      <c r="N607" t="s">
        <v>682</v>
      </c>
      <c r="O607" t="s">
        <v>1504</v>
      </c>
      <c r="P607" t="s">
        <v>701</v>
      </c>
      <c r="Q607" s="8" t="s">
        <v>3164</v>
      </c>
      <c r="R607" t="s">
        <v>675</v>
      </c>
      <c r="S607" t="s">
        <v>675</v>
      </c>
      <c r="T607" t="s">
        <v>675</v>
      </c>
    </row>
    <row r="608" spans="1:20">
      <c r="A608" t="s">
        <v>3165</v>
      </c>
      <c r="B608" s="8" t="s">
        <v>3166</v>
      </c>
      <c r="C608" t="s">
        <v>69</v>
      </c>
      <c r="D608" t="s">
        <v>664</v>
      </c>
      <c r="E608" t="s">
        <v>665</v>
      </c>
      <c r="F608" t="s">
        <v>3010</v>
      </c>
      <c r="G608" t="s">
        <v>3011</v>
      </c>
      <c r="H608" t="s">
        <v>675</v>
      </c>
      <c r="I608" t="s">
        <v>431</v>
      </c>
      <c r="J608" t="s">
        <v>1377</v>
      </c>
      <c r="K608" t="s">
        <v>675</v>
      </c>
      <c r="L608" t="s">
        <v>682</v>
      </c>
      <c r="M608" s="8" t="s">
        <v>675</v>
      </c>
      <c r="N608" t="s">
        <v>682</v>
      </c>
      <c r="O608" t="s">
        <v>1504</v>
      </c>
      <c r="P608" t="s">
        <v>701</v>
      </c>
      <c r="Q608" s="8" t="s">
        <v>3167</v>
      </c>
      <c r="R608" t="s">
        <v>675</v>
      </c>
      <c r="S608" t="s">
        <v>675</v>
      </c>
      <c r="T608" t="s">
        <v>675</v>
      </c>
    </row>
    <row r="609" spans="1:20">
      <c r="A609" t="s">
        <v>3168</v>
      </c>
      <c r="B609" s="8" t="s">
        <v>1977</v>
      </c>
      <c r="C609" t="s">
        <v>69</v>
      </c>
      <c r="D609" t="s">
        <v>664</v>
      </c>
      <c r="E609" t="s">
        <v>763</v>
      </c>
      <c r="F609" t="s">
        <v>3010</v>
      </c>
      <c r="G609" t="s">
        <v>3011</v>
      </c>
      <c r="H609" t="s">
        <v>675</v>
      </c>
      <c r="I609" t="s">
        <v>389</v>
      </c>
      <c r="J609" t="s">
        <v>1377</v>
      </c>
      <c r="K609" t="s">
        <v>675</v>
      </c>
      <c r="L609" t="s">
        <v>682</v>
      </c>
      <c r="M609" s="8" t="s">
        <v>675</v>
      </c>
      <c r="N609" t="s">
        <v>682</v>
      </c>
      <c r="O609" t="s">
        <v>769</v>
      </c>
      <c r="P609" t="s">
        <v>701</v>
      </c>
      <c r="Q609" s="8" t="s">
        <v>3169</v>
      </c>
      <c r="R609" t="s">
        <v>675</v>
      </c>
      <c r="S609" t="s">
        <v>675</v>
      </c>
      <c r="T609" t="s">
        <v>675</v>
      </c>
    </row>
    <row r="610" spans="1:20">
      <c r="A610" t="s">
        <v>3170</v>
      </c>
      <c r="B610" s="8" t="s">
        <v>1977</v>
      </c>
      <c r="C610" t="s">
        <v>69</v>
      </c>
      <c r="D610" t="s">
        <v>664</v>
      </c>
      <c r="E610" t="s">
        <v>763</v>
      </c>
      <c r="F610" t="s">
        <v>1049</v>
      </c>
      <c r="G610" t="s">
        <v>1050</v>
      </c>
      <c r="H610" t="s">
        <v>675</v>
      </c>
      <c r="I610" t="s">
        <v>414</v>
      </c>
      <c r="J610" t="s">
        <v>2637</v>
      </c>
      <c r="K610" t="s">
        <v>675</v>
      </c>
      <c r="L610" t="s">
        <v>682</v>
      </c>
      <c r="M610" s="8" t="s">
        <v>675</v>
      </c>
      <c r="N610" t="s">
        <v>682</v>
      </c>
      <c r="O610" t="s">
        <v>769</v>
      </c>
      <c r="P610" t="s">
        <v>701</v>
      </c>
      <c r="Q610" s="8" t="s">
        <v>3171</v>
      </c>
      <c r="R610" t="s">
        <v>675</v>
      </c>
      <c r="S610" t="s">
        <v>675</v>
      </c>
      <c r="T610" t="s">
        <v>675</v>
      </c>
    </row>
    <row r="611" spans="1:20">
      <c r="A611" t="s">
        <v>3172</v>
      </c>
      <c r="B611" s="8" t="s">
        <v>1977</v>
      </c>
      <c r="C611" t="s">
        <v>69</v>
      </c>
      <c r="D611" t="s">
        <v>664</v>
      </c>
      <c r="E611" t="s">
        <v>704</v>
      </c>
      <c r="F611" t="s">
        <v>1302</v>
      </c>
      <c r="G611" t="s">
        <v>1303</v>
      </c>
      <c r="H611" t="s">
        <v>675</v>
      </c>
      <c r="I611" t="s">
        <v>217</v>
      </c>
      <c r="J611" t="s">
        <v>1377</v>
      </c>
      <c r="K611" t="s">
        <v>675</v>
      </c>
      <c r="L611" t="s">
        <v>682</v>
      </c>
      <c r="M611" s="8" t="s">
        <v>675</v>
      </c>
      <c r="N611" t="s">
        <v>682</v>
      </c>
      <c r="O611" t="s">
        <v>1676</v>
      </c>
      <c r="P611" t="s">
        <v>701</v>
      </c>
      <c r="Q611" s="8" t="s">
        <v>3173</v>
      </c>
      <c r="R611" t="s">
        <v>675</v>
      </c>
      <c r="S611" t="s">
        <v>675</v>
      </c>
      <c r="T611" t="s">
        <v>675</v>
      </c>
    </row>
    <row r="612" spans="1:20">
      <c r="A612" t="s">
        <v>3174</v>
      </c>
      <c r="B612" s="8" t="s">
        <v>1977</v>
      </c>
      <c r="C612" t="s">
        <v>69</v>
      </c>
      <c r="D612" t="s">
        <v>664</v>
      </c>
      <c r="E612" t="s">
        <v>704</v>
      </c>
      <c r="F612" t="s">
        <v>1708</v>
      </c>
      <c r="G612" t="s">
        <v>1709</v>
      </c>
      <c r="H612" t="s">
        <v>675</v>
      </c>
      <c r="I612" t="s">
        <v>434</v>
      </c>
      <c r="J612" t="s">
        <v>1377</v>
      </c>
      <c r="K612" t="s">
        <v>675</v>
      </c>
      <c r="L612" t="s">
        <v>682</v>
      </c>
      <c r="M612" s="8" t="s">
        <v>675</v>
      </c>
      <c r="N612" t="s">
        <v>682</v>
      </c>
      <c r="O612" t="s">
        <v>1676</v>
      </c>
      <c r="P612" t="s">
        <v>701</v>
      </c>
      <c r="Q612" s="8" t="s">
        <v>3175</v>
      </c>
      <c r="R612" t="s">
        <v>675</v>
      </c>
      <c r="S612" t="s">
        <v>675</v>
      </c>
      <c r="T612" t="s">
        <v>675</v>
      </c>
    </row>
    <row r="613" spans="1:20">
      <c r="A613" t="s">
        <v>3176</v>
      </c>
      <c r="B613" s="8" t="s">
        <v>1981</v>
      </c>
      <c r="C613" t="s">
        <v>69</v>
      </c>
      <c r="D613" t="s">
        <v>664</v>
      </c>
      <c r="E613" t="s">
        <v>665</v>
      </c>
      <c r="F613" t="s">
        <v>2820</v>
      </c>
      <c r="G613" t="s">
        <v>2821</v>
      </c>
      <c r="H613" t="s">
        <v>675</v>
      </c>
      <c r="I613" t="s">
        <v>436</v>
      </c>
      <c r="J613" t="s">
        <v>1377</v>
      </c>
      <c r="K613" t="s">
        <v>675</v>
      </c>
      <c r="L613" t="s">
        <v>682</v>
      </c>
      <c r="M613" s="8" t="s">
        <v>675</v>
      </c>
      <c r="N613" t="s">
        <v>682</v>
      </c>
      <c r="O613" t="s">
        <v>1283</v>
      </c>
      <c r="P613" t="s">
        <v>701</v>
      </c>
      <c r="Q613" s="8" t="s">
        <v>3177</v>
      </c>
      <c r="R613" t="s">
        <v>675</v>
      </c>
      <c r="S613" t="s">
        <v>675</v>
      </c>
      <c r="T613" t="s">
        <v>675</v>
      </c>
    </row>
    <row r="614" spans="1:20">
      <c r="A614" t="s">
        <v>3178</v>
      </c>
      <c r="B614" s="8" t="s">
        <v>1981</v>
      </c>
      <c r="C614" t="s">
        <v>69</v>
      </c>
      <c r="D614" t="s">
        <v>664</v>
      </c>
      <c r="E614" t="s">
        <v>665</v>
      </c>
      <c r="F614" t="s">
        <v>2759</v>
      </c>
      <c r="G614" t="s">
        <v>2760</v>
      </c>
      <c r="H614" t="s">
        <v>675</v>
      </c>
      <c r="I614" t="s">
        <v>438</v>
      </c>
      <c r="J614" t="s">
        <v>1377</v>
      </c>
      <c r="K614" t="s">
        <v>675</v>
      </c>
      <c r="L614" t="s">
        <v>682</v>
      </c>
      <c r="M614" s="8" t="s">
        <v>675</v>
      </c>
      <c r="N614" t="s">
        <v>682</v>
      </c>
      <c r="O614" t="s">
        <v>1283</v>
      </c>
      <c r="P614" t="s">
        <v>701</v>
      </c>
      <c r="Q614" s="8" t="s">
        <v>3179</v>
      </c>
      <c r="R614" t="s">
        <v>675</v>
      </c>
      <c r="S614" t="s">
        <v>675</v>
      </c>
      <c r="T614" t="s">
        <v>675</v>
      </c>
    </row>
    <row r="615" spans="1:20">
      <c r="A615" t="s">
        <v>3180</v>
      </c>
      <c r="B615" s="8" t="s">
        <v>1981</v>
      </c>
      <c r="C615" t="s">
        <v>69</v>
      </c>
      <c r="D615" t="s">
        <v>664</v>
      </c>
      <c r="E615" t="s">
        <v>665</v>
      </c>
      <c r="F615" t="s">
        <v>2586</v>
      </c>
      <c r="G615" t="s">
        <v>2587</v>
      </c>
      <c r="H615" t="s">
        <v>675</v>
      </c>
      <c r="I615" t="s">
        <v>439</v>
      </c>
      <c r="J615" t="s">
        <v>1377</v>
      </c>
      <c r="K615" t="s">
        <v>675</v>
      </c>
      <c r="L615" t="s">
        <v>682</v>
      </c>
      <c r="M615" s="8" t="s">
        <v>675</v>
      </c>
      <c r="N615" t="s">
        <v>682</v>
      </c>
      <c r="O615" t="s">
        <v>1283</v>
      </c>
      <c r="P615" t="s">
        <v>701</v>
      </c>
      <c r="Q615" s="8" t="s">
        <v>3181</v>
      </c>
      <c r="R615" t="s">
        <v>675</v>
      </c>
      <c r="S615" t="s">
        <v>675</v>
      </c>
      <c r="T615" t="s">
        <v>675</v>
      </c>
    </row>
    <row r="616" spans="1:20">
      <c r="A616" t="s">
        <v>3182</v>
      </c>
      <c r="B616" s="8" t="s">
        <v>1981</v>
      </c>
      <c r="C616" t="s">
        <v>69</v>
      </c>
      <c r="D616" t="s">
        <v>664</v>
      </c>
      <c r="E616" t="s">
        <v>704</v>
      </c>
      <c r="F616" t="s">
        <v>3010</v>
      </c>
      <c r="G616" t="s">
        <v>3011</v>
      </c>
      <c r="H616" t="s">
        <v>675</v>
      </c>
      <c r="I616" t="s">
        <v>186</v>
      </c>
      <c r="J616" t="s">
        <v>1377</v>
      </c>
      <c r="K616" t="s">
        <v>675</v>
      </c>
      <c r="L616" t="s">
        <v>682</v>
      </c>
      <c r="M616" s="8" t="s">
        <v>675</v>
      </c>
      <c r="N616" t="s">
        <v>682</v>
      </c>
      <c r="O616" t="s">
        <v>1676</v>
      </c>
      <c r="P616" t="s">
        <v>701</v>
      </c>
      <c r="Q616" s="8" t="s">
        <v>3183</v>
      </c>
      <c r="R616" t="s">
        <v>675</v>
      </c>
      <c r="S616" t="s">
        <v>675</v>
      </c>
      <c r="T616" t="s">
        <v>675</v>
      </c>
    </row>
    <row r="617" spans="1:20">
      <c r="A617" t="s">
        <v>3184</v>
      </c>
      <c r="B617" s="8" t="s">
        <v>1981</v>
      </c>
      <c r="C617" t="s">
        <v>69</v>
      </c>
      <c r="D617" t="s">
        <v>664</v>
      </c>
      <c r="E617" t="s">
        <v>704</v>
      </c>
      <c r="F617" t="s">
        <v>3122</v>
      </c>
      <c r="G617" t="s">
        <v>3123</v>
      </c>
      <c r="H617" t="s">
        <v>675</v>
      </c>
      <c r="I617" t="s">
        <v>186</v>
      </c>
      <c r="J617" t="s">
        <v>1377</v>
      </c>
      <c r="K617" t="s">
        <v>675</v>
      </c>
      <c r="L617" t="s">
        <v>682</v>
      </c>
      <c r="M617" s="8" t="s">
        <v>675</v>
      </c>
      <c r="N617" t="s">
        <v>682</v>
      </c>
      <c r="O617" t="s">
        <v>1676</v>
      </c>
      <c r="P617" t="s">
        <v>701</v>
      </c>
      <c r="Q617" s="8" t="s">
        <v>3185</v>
      </c>
      <c r="R617" t="s">
        <v>675</v>
      </c>
      <c r="S617" t="s">
        <v>675</v>
      </c>
      <c r="T617" t="s">
        <v>675</v>
      </c>
    </row>
    <row r="618" spans="1:20">
      <c r="A618" t="s">
        <v>3186</v>
      </c>
      <c r="B618" s="8" t="s">
        <v>3187</v>
      </c>
      <c r="C618" t="s">
        <v>69</v>
      </c>
      <c r="D618" t="s">
        <v>664</v>
      </c>
      <c r="E618" t="s">
        <v>665</v>
      </c>
      <c r="F618" t="s">
        <v>2575</v>
      </c>
      <c r="G618" t="s">
        <v>2576</v>
      </c>
      <c r="H618" t="s">
        <v>675</v>
      </c>
      <c r="I618" t="s">
        <v>443</v>
      </c>
      <c r="J618" t="s">
        <v>1377</v>
      </c>
      <c r="K618" t="s">
        <v>675</v>
      </c>
      <c r="L618" t="s">
        <v>682</v>
      </c>
      <c r="M618" s="8" t="s">
        <v>675</v>
      </c>
      <c r="N618" t="s">
        <v>682</v>
      </c>
      <c r="O618" t="s">
        <v>1504</v>
      </c>
      <c r="P618" t="s">
        <v>701</v>
      </c>
      <c r="Q618" s="8" t="s">
        <v>3188</v>
      </c>
      <c r="R618" t="s">
        <v>675</v>
      </c>
      <c r="S618" t="s">
        <v>675</v>
      </c>
      <c r="T618" t="s">
        <v>675</v>
      </c>
    </row>
    <row r="619" spans="1:20">
      <c r="A619" t="s">
        <v>3189</v>
      </c>
      <c r="B619" s="8" t="s">
        <v>3187</v>
      </c>
      <c r="C619" t="s">
        <v>69</v>
      </c>
      <c r="D619" t="s">
        <v>664</v>
      </c>
      <c r="E619" t="s">
        <v>665</v>
      </c>
      <c r="F619" t="s">
        <v>1618</v>
      </c>
      <c r="G619" t="s">
        <v>1619</v>
      </c>
      <c r="H619" t="s">
        <v>675</v>
      </c>
      <c r="I619" t="s">
        <v>443</v>
      </c>
      <c r="J619" t="s">
        <v>1377</v>
      </c>
      <c r="K619" t="s">
        <v>675</v>
      </c>
      <c r="L619" t="s">
        <v>682</v>
      </c>
      <c r="M619" s="8" t="s">
        <v>675</v>
      </c>
      <c r="N619" t="s">
        <v>682</v>
      </c>
      <c r="O619" t="s">
        <v>1504</v>
      </c>
      <c r="P619" t="s">
        <v>701</v>
      </c>
      <c r="Q619" s="8" t="s">
        <v>3190</v>
      </c>
      <c r="R619" t="s">
        <v>675</v>
      </c>
      <c r="S619" t="s">
        <v>675</v>
      </c>
      <c r="T619" t="s">
        <v>675</v>
      </c>
    </row>
    <row r="620" spans="1:20">
      <c r="A620" t="s">
        <v>3191</v>
      </c>
      <c r="B620" s="8" t="s">
        <v>3187</v>
      </c>
      <c r="C620" t="s">
        <v>69</v>
      </c>
      <c r="D620" t="s">
        <v>664</v>
      </c>
      <c r="E620" t="s">
        <v>665</v>
      </c>
      <c r="F620" t="s">
        <v>1049</v>
      </c>
      <c r="G620" t="s">
        <v>1050</v>
      </c>
      <c r="H620" t="s">
        <v>675</v>
      </c>
      <c r="I620" t="s">
        <v>119</v>
      </c>
      <c r="J620" t="s">
        <v>1377</v>
      </c>
      <c r="K620" t="s">
        <v>675</v>
      </c>
      <c r="L620" t="s">
        <v>682</v>
      </c>
      <c r="M620" s="8" t="s">
        <v>675</v>
      </c>
      <c r="N620" t="s">
        <v>682</v>
      </c>
      <c r="O620" t="s">
        <v>1283</v>
      </c>
      <c r="P620" t="s">
        <v>701</v>
      </c>
      <c r="Q620" s="8" t="s">
        <v>3192</v>
      </c>
      <c r="R620" t="s">
        <v>675</v>
      </c>
      <c r="S620" t="s">
        <v>675</v>
      </c>
      <c r="T620" t="s">
        <v>675</v>
      </c>
    </row>
    <row r="621" spans="1:20">
      <c r="A621" t="s">
        <v>3193</v>
      </c>
      <c r="B621" s="8" t="s">
        <v>3187</v>
      </c>
      <c r="C621" t="s">
        <v>69</v>
      </c>
      <c r="D621" t="s">
        <v>664</v>
      </c>
      <c r="E621" t="s">
        <v>665</v>
      </c>
      <c r="F621" t="s">
        <v>3010</v>
      </c>
      <c r="G621" t="s">
        <v>3011</v>
      </c>
      <c r="H621" t="s">
        <v>675</v>
      </c>
      <c r="I621" t="s">
        <v>119</v>
      </c>
      <c r="J621" t="s">
        <v>1377</v>
      </c>
      <c r="K621" t="s">
        <v>675</v>
      </c>
      <c r="L621" t="s">
        <v>682</v>
      </c>
      <c r="M621" s="8" t="s">
        <v>675</v>
      </c>
      <c r="N621" t="s">
        <v>682</v>
      </c>
      <c r="O621" t="s">
        <v>1283</v>
      </c>
      <c r="P621" t="s">
        <v>701</v>
      </c>
      <c r="Q621" s="8" t="s">
        <v>3194</v>
      </c>
      <c r="R621" t="s">
        <v>675</v>
      </c>
      <c r="S621" t="s">
        <v>675</v>
      </c>
      <c r="T621" t="s">
        <v>675</v>
      </c>
    </row>
    <row r="622" spans="1:20">
      <c r="A622" t="s">
        <v>3195</v>
      </c>
      <c r="B622" s="8" t="s">
        <v>3187</v>
      </c>
      <c r="C622" t="s">
        <v>69</v>
      </c>
      <c r="D622" t="s">
        <v>664</v>
      </c>
      <c r="E622" t="s">
        <v>665</v>
      </c>
      <c r="F622" t="s">
        <v>1799</v>
      </c>
      <c r="G622" t="s">
        <v>1800</v>
      </c>
      <c r="H622" t="s">
        <v>675</v>
      </c>
      <c r="I622" t="s">
        <v>446</v>
      </c>
      <c r="J622" t="s">
        <v>1377</v>
      </c>
      <c r="K622" t="s">
        <v>675</v>
      </c>
      <c r="L622" t="s">
        <v>682</v>
      </c>
      <c r="M622" s="8" t="s">
        <v>675</v>
      </c>
      <c r="N622" t="s">
        <v>682</v>
      </c>
      <c r="O622" t="s">
        <v>1283</v>
      </c>
      <c r="P622" t="s">
        <v>701</v>
      </c>
      <c r="Q622" s="8" t="s">
        <v>3196</v>
      </c>
      <c r="R622" t="s">
        <v>675</v>
      </c>
      <c r="S622" t="s">
        <v>675</v>
      </c>
      <c r="T622" t="s">
        <v>675</v>
      </c>
    </row>
    <row r="623" spans="1:20">
      <c r="A623" t="s">
        <v>3197</v>
      </c>
      <c r="B623" s="8" t="s">
        <v>1998</v>
      </c>
      <c r="C623" t="s">
        <v>69</v>
      </c>
      <c r="D623" t="s">
        <v>664</v>
      </c>
      <c r="E623" t="s">
        <v>704</v>
      </c>
      <c r="F623" t="s">
        <v>1501</v>
      </c>
      <c r="G623" t="s">
        <v>51</v>
      </c>
      <c r="H623" t="s">
        <v>675</v>
      </c>
      <c r="I623" t="s">
        <v>447</v>
      </c>
      <c r="J623" t="s">
        <v>1377</v>
      </c>
      <c r="K623" t="s">
        <v>675</v>
      </c>
      <c r="L623" t="s">
        <v>682</v>
      </c>
      <c r="M623" s="8" t="s">
        <v>675</v>
      </c>
      <c r="N623" t="s">
        <v>682</v>
      </c>
      <c r="O623" t="s">
        <v>1676</v>
      </c>
      <c r="P623" t="s">
        <v>701</v>
      </c>
      <c r="Q623" s="8" t="s">
        <v>3198</v>
      </c>
      <c r="R623" t="s">
        <v>675</v>
      </c>
      <c r="S623" t="s">
        <v>675</v>
      </c>
      <c r="T623" t="s">
        <v>675</v>
      </c>
    </row>
    <row r="624" spans="1:20">
      <c r="A624" t="s">
        <v>3199</v>
      </c>
      <c r="B624" s="8" t="s">
        <v>1998</v>
      </c>
      <c r="C624" t="s">
        <v>69</v>
      </c>
      <c r="D624" t="s">
        <v>664</v>
      </c>
      <c r="E624" t="s">
        <v>665</v>
      </c>
      <c r="F624" t="s">
        <v>2623</v>
      </c>
      <c r="G624" t="s">
        <v>2624</v>
      </c>
      <c r="H624" t="s">
        <v>675</v>
      </c>
      <c r="I624" t="s">
        <v>217</v>
      </c>
      <c r="J624" t="s">
        <v>1377</v>
      </c>
      <c r="K624" t="s">
        <v>675</v>
      </c>
      <c r="L624" t="s">
        <v>682</v>
      </c>
      <c r="M624" s="8" t="s">
        <v>675</v>
      </c>
      <c r="N624" t="s">
        <v>682</v>
      </c>
      <c r="O624" t="s">
        <v>1676</v>
      </c>
      <c r="P624" t="s">
        <v>701</v>
      </c>
      <c r="Q624" s="8" t="s">
        <v>3200</v>
      </c>
      <c r="R624" t="s">
        <v>675</v>
      </c>
      <c r="S624" t="s">
        <v>675</v>
      </c>
      <c r="T624" t="s">
        <v>675</v>
      </c>
    </row>
    <row r="625" spans="1:20">
      <c r="A625" t="s">
        <v>3201</v>
      </c>
      <c r="B625" s="8" t="s">
        <v>1998</v>
      </c>
      <c r="C625" t="s">
        <v>69</v>
      </c>
      <c r="D625" t="s">
        <v>664</v>
      </c>
      <c r="E625" t="s">
        <v>665</v>
      </c>
      <c r="F625" t="s">
        <v>2759</v>
      </c>
      <c r="G625" t="s">
        <v>2760</v>
      </c>
      <c r="H625" t="s">
        <v>675</v>
      </c>
      <c r="I625" t="s">
        <v>448</v>
      </c>
      <c r="J625" t="s">
        <v>1377</v>
      </c>
      <c r="K625" t="s">
        <v>675</v>
      </c>
      <c r="L625" t="s">
        <v>682</v>
      </c>
      <c r="M625" s="8" t="s">
        <v>675</v>
      </c>
      <c r="N625" t="s">
        <v>682</v>
      </c>
      <c r="O625" t="s">
        <v>1283</v>
      </c>
      <c r="P625" t="s">
        <v>701</v>
      </c>
      <c r="Q625" s="8" t="s">
        <v>3202</v>
      </c>
      <c r="R625" t="s">
        <v>675</v>
      </c>
      <c r="S625" t="s">
        <v>675</v>
      </c>
      <c r="T625" t="s">
        <v>675</v>
      </c>
    </row>
    <row r="626" spans="1:20">
      <c r="A626" t="s">
        <v>3203</v>
      </c>
      <c r="B626" s="8" t="s">
        <v>1998</v>
      </c>
      <c r="C626" t="s">
        <v>69</v>
      </c>
      <c r="D626" t="s">
        <v>664</v>
      </c>
      <c r="E626" t="s">
        <v>665</v>
      </c>
      <c r="F626" t="s">
        <v>1049</v>
      </c>
      <c r="G626" t="s">
        <v>1050</v>
      </c>
      <c r="H626" t="s">
        <v>675</v>
      </c>
      <c r="I626" t="s">
        <v>448</v>
      </c>
      <c r="J626" t="s">
        <v>1377</v>
      </c>
      <c r="K626" t="s">
        <v>675</v>
      </c>
      <c r="L626" t="s">
        <v>682</v>
      </c>
      <c r="M626" s="8" t="s">
        <v>675</v>
      </c>
      <c r="N626" t="s">
        <v>682</v>
      </c>
      <c r="O626" t="s">
        <v>1283</v>
      </c>
      <c r="P626" t="s">
        <v>701</v>
      </c>
      <c r="Q626" s="8" t="s">
        <v>3204</v>
      </c>
      <c r="R626" t="s">
        <v>675</v>
      </c>
      <c r="S626" t="s">
        <v>675</v>
      </c>
      <c r="T626" t="s">
        <v>675</v>
      </c>
    </row>
    <row r="627" spans="1:20">
      <c r="A627" t="s">
        <v>3205</v>
      </c>
      <c r="B627" s="8" t="s">
        <v>1998</v>
      </c>
      <c r="C627" t="s">
        <v>69</v>
      </c>
      <c r="D627" t="s">
        <v>664</v>
      </c>
      <c r="E627" t="s">
        <v>665</v>
      </c>
      <c r="F627" t="s">
        <v>2575</v>
      </c>
      <c r="G627" t="s">
        <v>2576</v>
      </c>
      <c r="H627" t="s">
        <v>675</v>
      </c>
      <c r="I627" t="s">
        <v>449</v>
      </c>
      <c r="J627" t="s">
        <v>1377</v>
      </c>
      <c r="K627" t="s">
        <v>675</v>
      </c>
      <c r="L627" t="s">
        <v>682</v>
      </c>
      <c r="M627" s="8" t="s">
        <v>675</v>
      </c>
      <c r="N627" t="s">
        <v>682</v>
      </c>
      <c r="O627" t="s">
        <v>1283</v>
      </c>
      <c r="P627" t="s">
        <v>701</v>
      </c>
      <c r="Q627" s="8" t="s">
        <v>3206</v>
      </c>
      <c r="R627" t="s">
        <v>675</v>
      </c>
      <c r="S627" t="s">
        <v>675</v>
      </c>
      <c r="T627" t="s">
        <v>675</v>
      </c>
    </row>
    <row r="628" spans="1:20">
      <c r="A628" t="s">
        <v>3207</v>
      </c>
      <c r="B628" s="8" t="s">
        <v>1998</v>
      </c>
      <c r="C628" t="s">
        <v>69</v>
      </c>
      <c r="D628" t="s">
        <v>664</v>
      </c>
      <c r="E628" t="s">
        <v>665</v>
      </c>
      <c r="F628" t="s">
        <v>2623</v>
      </c>
      <c r="G628" t="s">
        <v>2624</v>
      </c>
      <c r="H628" t="s">
        <v>675</v>
      </c>
      <c r="I628" t="s">
        <v>450</v>
      </c>
      <c r="J628" t="s">
        <v>1377</v>
      </c>
      <c r="K628" t="s">
        <v>675</v>
      </c>
      <c r="L628" t="s">
        <v>682</v>
      </c>
      <c r="M628" s="8" t="s">
        <v>675</v>
      </c>
      <c r="N628" t="s">
        <v>682</v>
      </c>
      <c r="O628" t="s">
        <v>701</v>
      </c>
      <c r="P628" t="s">
        <v>701</v>
      </c>
      <c r="Q628" s="8" t="s">
        <v>3208</v>
      </c>
      <c r="R628" t="s">
        <v>675</v>
      </c>
      <c r="S628" t="s">
        <v>675</v>
      </c>
      <c r="T628" t="s">
        <v>675</v>
      </c>
    </row>
    <row r="629" spans="1:20">
      <c r="A629" t="s">
        <v>3209</v>
      </c>
      <c r="B629" s="8" t="s">
        <v>1998</v>
      </c>
      <c r="C629" t="s">
        <v>69</v>
      </c>
      <c r="D629" t="s">
        <v>664</v>
      </c>
      <c r="E629" t="s">
        <v>665</v>
      </c>
      <c r="F629" t="s">
        <v>2693</v>
      </c>
      <c r="G629" t="s">
        <v>2694</v>
      </c>
      <c r="H629" t="s">
        <v>675</v>
      </c>
      <c r="I629" t="s">
        <v>451</v>
      </c>
      <c r="J629" t="s">
        <v>1377</v>
      </c>
      <c r="K629" t="s">
        <v>675</v>
      </c>
      <c r="L629" t="s">
        <v>682</v>
      </c>
      <c r="M629" s="8" t="s">
        <v>675</v>
      </c>
      <c r="N629" t="s">
        <v>682</v>
      </c>
      <c r="O629" t="s">
        <v>701</v>
      </c>
      <c r="P629" t="s">
        <v>701</v>
      </c>
      <c r="Q629" s="8" t="s">
        <v>3210</v>
      </c>
      <c r="R629" t="s">
        <v>675</v>
      </c>
      <c r="S629" t="s">
        <v>675</v>
      </c>
      <c r="T629" t="s">
        <v>675</v>
      </c>
    </row>
    <row r="630" spans="1:20">
      <c r="A630" t="s">
        <v>3211</v>
      </c>
      <c r="B630" s="8" t="s">
        <v>3212</v>
      </c>
      <c r="C630" t="s">
        <v>69</v>
      </c>
      <c r="D630" t="s">
        <v>664</v>
      </c>
      <c r="E630" t="s">
        <v>704</v>
      </c>
      <c r="F630" t="s">
        <v>1994</v>
      </c>
      <c r="G630" t="s">
        <v>1995</v>
      </c>
      <c r="H630" t="s">
        <v>675</v>
      </c>
      <c r="I630" t="s">
        <v>452</v>
      </c>
      <c r="J630" t="s">
        <v>1377</v>
      </c>
      <c r="K630" t="s">
        <v>675</v>
      </c>
      <c r="L630" t="s">
        <v>682</v>
      </c>
      <c r="M630" s="8" t="s">
        <v>675</v>
      </c>
      <c r="N630" t="s">
        <v>682</v>
      </c>
      <c r="O630" t="s">
        <v>1676</v>
      </c>
      <c r="P630" t="s">
        <v>701</v>
      </c>
      <c r="Q630" s="8" t="s">
        <v>3213</v>
      </c>
      <c r="R630" t="s">
        <v>675</v>
      </c>
      <c r="S630" t="s">
        <v>675</v>
      </c>
      <c r="T630" t="s">
        <v>675</v>
      </c>
    </row>
    <row r="631" spans="1:20">
      <c r="A631" t="s">
        <v>3214</v>
      </c>
      <c r="B631" s="8" t="s">
        <v>3212</v>
      </c>
      <c r="C631" t="s">
        <v>69</v>
      </c>
      <c r="D631" t="s">
        <v>664</v>
      </c>
      <c r="E631" t="s">
        <v>763</v>
      </c>
      <c r="F631" t="s">
        <v>2570</v>
      </c>
      <c r="G631" t="s">
        <v>2571</v>
      </c>
      <c r="H631" t="s">
        <v>675</v>
      </c>
      <c r="I631" t="s">
        <v>184</v>
      </c>
      <c r="J631" t="s">
        <v>1377</v>
      </c>
      <c r="K631" t="s">
        <v>675</v>
      </c>
      <c r="L631" t="s">
        <v>682</v>
      </c>
      <c r="M631" s="8" t="s">
        <v>675</v>
      </c>
      <c r="N631" t="s">
        <v>682</v>
      </c>
      <c r="O631" t="s">
        <v>769</v>
      </c>
      <c r="P631" t="s">
        <v>701</v>
      </c>
      <c r="Q631" s="8" t="s">
        <v>3215</v>
      </c>
      <c r="R631" t="s">
        <v>675</v>
      </c>
      <c r="S631" t="s">
        <v>675</v>
      </c>
      <c r="T631" t="s">
        <v>675</v>
      </c>
    </row>
    <row r="632" spans="1:20">
      <c r="A632" t="s">
        <v>3216</v>
      </c>
      <c r="B632" s="8" t="s">
        <v>3217</v>
      </c>
      <c r="C632" t="s">
        <v>69</v>
      </c>
      <c r="D632" t="s">
        <v>664</v>
      </c>
      <c r="E632" t="s">
        <v>665</v>
      </c>
      <c r="F632" t="s">
        <v>1049</v>
      </c>
      <c r="G632" t="s">
        <v>1050</v>
      </c>
      <c r="H632" t="s">
        <v>675</v>
      </c>
      <c r="I632" t="s">
        <v>456</v>
      </c>
      <c r="J632" t="s">
        <v>2637</v>
      </c>
      <c r="K632" t="s">
        <v>675</v>
      </c>
      <c r="L632" t="s">
        <v>682</v>
      </c>
      <c r="M632" s="8" t="s">
        <v>675</v>
      </c>
      <c r="N632" t="s">
        <v>682</v>
      </c>
      <c r="O632" t="s">
        <v>1283</v>
      </c>
      <c r="P632" t="s">
        <v>701</v>
      </c>
      <c r="Q632" s="8" t="s">
        <v>3218</v>
      </c>
      <c r="R632" t="s">
        <v>675</v>
      </c>
      <c r="S632" t="s">
        <v>675</v>
      </c>
      <c r="T632" t="s">
        <v>675</v>
      </c>
    </row>
    <row r="633" spans="1:20">
      <c r="A633" t="s">
        <v>3219</v>
      </c>
      <c r="B633" s="8" t="s">
        <v>3217</v>
      </c>
      <c r="C633" t="s">
        <v>69</v>
      </c>
      <c r="D633" t="s">
        <v>664</v>
      </c>
      <c r="E633" t="s">
        <v>665</v>
      </c>
      <c r="F633" t="s">
        <v>876</v>
      </c>
      <c r="G633" t="s">
        <v>877</v>
      </c>
      <c r="H633" t="s">
        <v>675</v>
      </c>
      <c r="I633" t="s">
        <v>459</v>
      </c>
      <c r="J633" t="s">
        <v>1377</v>
      </c>
      <c r="K633" t="s">
        <v>675</v>
      </c>
      <c r="L633" t="s">
        <v>682</v>
      </c>
      <c r="M633" s="8" t="s">
        <v>675</v>
      </c>
      <c r="N633" t="s">
        <v>682</v>
      </c>
      <c r="O633" t="s">
        <v>1283</v>
      </c>
      <c r="P633" t="s">
        <v>701</v>
      </c>
      <c r="Q633" s="8" t="s">
        <v>3220</v>
      </c>
      <c r="R633" t="s">
        <v>675</v>
      </c>
      <c r="S633" t="s">
        <v>675</v>
      </c>
      <c r="T633" t="s">
        <v>675</v>
      </c>
    </row>
    <row r="634" spans="1:20">
      <c r="A634" t="s">
        <v>3221</v>
      </c>
      <c r="B634" s="8" t="s">
        <v>3217</v>
      </c>
      <c r="C634" t="s">
        <v>69</v>
      </c>
      <c r="D634" t="s">
        <v>664</v>
      </c>
      <c r="E634" t="s">
        <v>665</v>
      </c>
      <c r="F634" t="s">
        <v>2468</v>
      </c>
      <c r="G634" t="s">
        <v>2469</v>
      </c>
      <c r="H634" t="s">
        <v>675</v>
      </c>
      <c r="I634" t="s">
        <v>118</v>
      </c>
      <c r="J634" t="s">
        <v>1377</v>
      </c>
      <c r="K634" t="s">
        <v>675</v>
      </c>
      <c r="L634" t="s">
        <v>682</v>
      </c>
      <c r="M634" s="8" t="s">
        <v>675</v>
      </c>
      <c r="N634" t="s">
        <v>682</v>
      </c>
      <c r="O634" t="s">
        <v>1283</v>
      </c>
      <c r="P634" t="s">
        <v>701</v>
      </c>
      <c r="Q634" s="8" t="s">
        <v>3222</v>
      </c>
      <c r="R634" t="s">
        <v>675</v>
      </c>
      <c r="S634" t="s">
        <v>675</v>
      </c>
      <c r="T634" t="s">
        <v>675</v>
      </c>
    </row>
    <row r="635" spans="1:20">
      <c r="A635" t="s">
        <v>3223</v>
      </c>
      <c r="B635" s="8" t="s">
        <v>2001</v>
      </c>
      <c r="C635" t="s">
        <v>69</v>
      </c>
      <c r="D635" t="s">
        <v>664</v>
      </c>
      <c r="E635" t="s">
        <v>763</v>
      </c>
      <c r="F635" t="s">
        <v>2575</v>
      </c>
      <c r="G635" t="s">
        <v>2576</v>
      </c>
      <c r="H635" t="s">
        <v>675</v>
      </c>
      <c r="I635" t="s">
        <v>184</v>
      </c>
      <c r="J635" t="s">
        <v>1377</v>
      </c>
      <c r="K635" t="s">
        <v>675</v>
      </c>
      <c r="L635" t="s">
        <v>682</v>
      </c>
      <c r="M635" s="8" t="s">
        <v>675</v>
      </c>
      <c r="N635" t="s">
        <v>682</v>
      </c>
      <c r="O635" t="s">
        <v>769</v>
      </c>
      <c r="P635" t="s">
        <v>701</v>
      </c>
      <c r="Q635" s="8" t="s">
        <v>3224</v>
      </c>
      <c r="R635" t="s">
        <v>675</v>
      </c>
      <c r="S635" t="s">
        <v>675</v>
      </c>
      <c r="T635" t="s">
        <v>675</v>
      </c>
    </row>
    <row r="636" spans="1:20">
      <c r="A636" t="s">
        <v>3225</v>
      </c>
      <c r="B636" s="8" t="s">
        <v>2001</v>
      </c>
      <c r="C636" t="s">
        <v>69</v>
      </c>
      <c r="D636" t="s">
        <v>664</v>
      </c>
      <c r="E636" t="s">
        <v>763</v>
      </c>
      <c r="F636" t="s">
        <v>1049</v>
      </c>
      <c r="G636" t="s">
        <v>1050</v>
      </c>
      <c r="H636" t="s">
        <v>675</v>
      </c>
      <c r="I636" t="s">
        <v>184</v>
      </c>
      <c r="J636" t="s">
        <v>1377</v>
      </c>
      <c r="K636" t="s">
        <v>675</v>
      </c>
      <c r="L636" t="s">
        <v>682</v>
      </c>
      <c r="M636" s="8" t="s">
        <v>675</v>
      </c>
      <c r="N636" t="s">
        <v>682</v>
      </c>
      <c r="O636" t="s">
        <v>769</v>
      </c>
      <c r="P636" t="s">
        <v>701</v>
      </c>
      <c r="Q636" s="8" t="s">
        <v>3226</v>
      </c>
      <c r="R636" t="s">
        <v>675</v>
      </c>
      <c r="S636" t="s">
        <v>675</v>
      </c>
      <c r="T636" t="s">
        <v>675</v>
      </c>
    </row>
    <row r="637" spans="1:20">
      <c r="A637" t="s">
        <v>3227</v>
      </c>
      <c r="B637" s="8" t="s">
        <v>2001</v>
      </c>
      <c r="C637" t="s">
        <v>69</v>
      </c>
      <c r="D637" t="s">
        <v>664</v>
      </c>
      <c r="E637" t="s">
        <v>763</v>
      </c>
      <c r="F637" t="s">
        <v>3010</v>
      </c>
      <c r="G637" t="s">
        <v>3011</v>
      </c>
      <c r="H637" t="s">
        <v>675</v>
      </c>
      <c r="I637" t="s">
        <v>184</v>
      </c>
      <c r="J637" t="s">
        <v>1377</v>
      </c>
      <c r="K637" t="s">
        <v>675</v>
      </c>
      <c r="L637" t="s">
        <v>682</v>
      </c>
      <c r="M637" s="8" t="s">
        <v>675</v>
      </c>
      <c r="N637" t="s">
        <v>682</v>
      </c>
      <c r="O637" t="s">
        <v>769</v>
      </c>
      <c r="P637" t="s">
        <v>701</v>
      </c>
      <c r="Q637" s="8" t="s">
        <v>3228</v>
      </c>
      <c r="R637" t="s">
        <v>675</v>
      </c>
      <c r="S637" t="s">
        <v>675</v>
      </c>
      <c r="T637" t="s">
        <v>675</v>
      </c>
    </row>
    <row r="638" spans="1:20">
      <c r="A638" t="s">
        <v>3229</v>
      </c>
      <c r="B638" s="8" t="s">
        <v>2001</v>
      </c>
      <c r="C638" t="s">
        <v>69</v>
      </c>
      <c r="D638" t="s">
        <v>664</v>
      </c>
      <c r="E638" t="s">
        <v>763</v>
      </c>
      <c r="F638" t="s">
        <v>2575</v>
      </c>
      <c r="G638" t="s">
        <v>2576</v>
      </c>
      <c r="H638" t="s">
        <v>675</v>
      </c>
      <c r="I638" t="s">
        <v>184</v>
      </c>
      <c r="J638" t="s">
        <v>1377</v>
      </c>
      <c r="K638" t="s">
        <v>675</v>
      </c>
      <c r="L638" t="s">
        <v>682</v>
      </c>
      <c r="M638" s="8" t="s">
        <v>675</v>
      </c>
      <c r="N638" t="s">
        <v>682</v>
      </c>
      <c r="O638" t="s">
        <v>769</v>
      </c>
      <c r="P638" t="s">
        <v>701</v>
      </c>
      <c r="Q638" s="8" t="s">
        <v>3230</v>
      </c>
      <c r="R638" t="s">
        <v>675</v>
      </c>
      <c r="S638" t="s">
        <v>675</v>
      </c>
      <c r="T638" t="s">
        <v>675</v>
      </c>
    </row>
    <row r="639" spans="1:20">
      <c r="A639" t="s">
        <v>3231</v>
      </c>
      <c r="B639" s="8" t="s">
        <v>2001</v>
      </c>
      <c r="C639" t="s">
        <v>69</v>
      </c>
      <c r="D639" t="s">
        <v>664</v>
      </c>
      <c r="E639" t="s">
        <v>763</v>
      </c>
      <c r="F639" t="s">
        <v>1122</v>
      </c>
      <c r="G639" t="s">
        <v>133</v>
      </c>
      <c r="H639" t="s">
        <v>133</v>
      </c>
      <c r="I639" t="s">
        <v>460</v>
      </c>
      <c r="J639" t="s">
        <v>1377</v>
      </c>
      <c r="K639" t="s">
        <v>675</v>
      </c>
      <c r="L639" t="s">
        <v>682</v>
      </c>
      <c r="M639" s="8" t="s">
        <v>675</v>
      </c>
      <c r="N639" t="s">
        <v>682</v>
      </c>
      <c r="O639" t="s">
        <v>769</v>
      </c>
      <c r="P639" t="s">
        <v>701</v>
      </c>
      <c r="Q639" s="8" t="s">
        <v>3232</v>
      </c>
      <c r="R639" t="s">
        <v>675</v>
      </c>
      <c r="S639" t="s">
        <v>675</v>
      </c>
      <c r="T639" t="s">
        <v>675</v>
      </c>
    </row>
    <row r="640" spans="1:20">
      <c r="A640" t="s">
        <v>3233</v>
      </c>
      <c r="B640" s="8" t="s">
        <v>2001</v>
      </c>
      <c r="C640" t="s">
        <v>69</v>
      </c>
      <c r="D640" t="s">
        <v>664</v>
      </c>
      <c r="E640" t="s">
        <v>665</v>
      </c>
      <c r="F640" t="s">
        <v>2644</v>
      </c>
      <c r="G640" t="s">
        <v>2645</v>
      </c>
      <c r="H640" t="s">
        <v>675</v>
      </c>
      <c r="I640" t="s">
        <v>88</v>
      </c>
      <c r="J640" t="s">
        <v>1377</v>
      </c>
      <c r="K640" t="s">
        <v>675</v>
      </c>
      <c r="L640" t="s">
        <v>682</v>
      </c>
      <c r="M640" s="8" t="s">
        <v>675</v>
      </c>
      <c r="N640" t="s">
        <v>682</v>
      </c>
      <c r="O640" t="s">
        <v>1283</v>
      </c>
      <c r="P640" t="s">
        <v>701</v>
      </c>
      <c r="Q640" s="8" t="s">
        <v>3234</v>
      </c>
      <c r="R640" t="s">
        <v>675</v>
      </c>
      <c r="S640" t="s">
        <v>675</v>
      </c>
      <c r="T640" t="s">
        <v>675</v>
      </c>
    </row>
    <row r="641" spans="1:20">
      <c r="A641" t="s">
        <v>3235</v>
      </c>
      <c r="B641" s="8" t="s">
        <v>2001</v>
      </c>
      <c r="C641" t="s">
        <v>69</v>
      </c>
      <c r="D641" t="s">
        <v>664</v>
      </c>
      <c r="E641" t="s">
        <v>665</v>
      </c>
      <c r="F641" t="s">
        <v>1833</v>
      </c>
      <c r="G641" t="s">
        <v>1834</v>
      </c>
      <c r="H641" t="s">
        <v>675</v>
      </c>
      <c r="I641" t="s">
        <v>456</v>
      </c>
      <c r="J641" t="s">
        <v>1377</v>
      </c>
      <c r="K641" t="s">
        <v>675</v>
      </c>
      <c r="L641" t="s">
        <v>682</v>
      </c>
      <c r="M641" s="8" t="s">
        <v>675</v>
      </c>
      <c r="N641" t="s">
        <v>682</v>
      </c>
      <c r="O641" t="s">
        <v>1283</v>
      </c>
      <c r="P641" t="s">
        <v>701</v>
      </c>
      <c r="Q641" s="8" t="s">
        <v>3236</v>
      </c>
      <c r="R641" t="s">
        <v>675</v>
      </c>
      <c r="S641" t="s">
        <v>675</v>
      </c>
      <c r="T641" t="s">
        <v>675</v>
      </c>
    </row>
    <row r="642" spans="1:20">
      <c r="A642" t="s">
        <v>3237</v>
      </c>
      <c r="B642" s="8" t="s">
        <v>2001</v>
      </c>
      <c r="C642" t="s">
        <v>69</v>
      </c>
      <c r="D642" t="s">
        <v>664</v>
      </c>
      <c r="E642" t="s">
        <v>665</v>
      </c>
      <c r="F642" t="s">
        <v>2570</v>
      </c>
      <c r="G642" t="s">
        <v>2571</v>
      </c>
      <c r="H642" t="s">
        <v>675</v>
      </c>
      <c r="I642" t="s">
        <v>446</v>
      </c>
      <c r="J642" t="s">
        <v>1377</v>
      </c>
      <c r="K642" t="s">
        <v>675</v>
      </c>
      <c r="L642" t="s">
        <v>682</v>
      </c>
      <c r="M642" s="8" t="s">
        <v>675</v>
      </c>
      <c r="N642" t="s">
        <v>682</v>
      </c>
      <c r="O642" t="s">
        <v>1283</v>
      </c>
      <c r="P642" t="s">
        <v>701</v>
      </c>
      <c r="Q642" s="8" t="s">
        <v>3238</v>
      </c>
      <c r="R642" t="s">
        <v>675</v>
      </c>
      <c r="S642" t="s">
        <v>675</v>
      </c>
      <c r="T642" t="s">
        <v>675</v>
      </c>
    </row>
    <row r="643" spans="1:20">
      <c r="A643" t="s">
        <v>3239</v>
      </c>
      <c r="B643" s="8" t="s">
        <v>2001</v>
      </c>
      <c r="C643" t="s">
        <v>69</v>
      </c>
      <c r="D643" t="s">
        <v>664</v>
      </c>
      <c r="E643" t="s">
        <v>665</v>
      </c>
      <c r="F643" t="s">
        <v>2635</v>
      </c>
      <c r="G643" t="s">
        <v>2636</v>
      </c>
      <c r="H643" t="s">
        <v>675</v>
      </c>
      <c r="I643" t="s">
        <v>448</v>
      </c>
      <c r="J643" t="s">
        <v>1377</v>
      </c>
      <c r="K643" t="s">
        <v>675</v>
      </c>
      <c r="L643" t="s">
        <v>682</v>
      </c>
      <c r="M643" s="8" t="s">
        <v>675</v>
      </c>
      <c r="N643" t="s">
        <v>682</v>
      </c>
      <c r="O643" t="s">
        <v>1283</v>
      </c>
      <c r="P643" t="s">
        <v>701</v>
      </c>
      <c r="Q643" s="8" t="s">
        <v>3240</v>
      </c>
      <c r="R643" t="s">
        <v>675</v>
      </c>
      <c r="S643" t="s">
        <v>675</v>
      </c>
      <c r="T643" t="s">
        <v>675</v>
      </c>
    </row>
    <row r="644" spans="1:20">
      <c r="A644" t="s">
        <v>3241</v>
      </c>
      <c r="B644" s="8" t="s">
        <v>2001</v>
      </c>
      <c r="C644" t="s">
        <v>69</v>
      </c>
      <c r="D644" t="s">
        <v>664</v>
      </c>
      <c r="E644" t="s">
        <v>665</v>
      </c>
      <c r="F644" t="s">
        <v>1799</v>
      </c>
      <c r="G644" t="s">
        <v>1800</v>
      </c>
      <c r="H644" t="s">
        <v>675</v>
      </c>
      <c r="I644" t="s">
        <v>119</v>
      </c>
      <c r="J644" t="s">
        <v>1377</v>
      </c>
      <c r="K644" t="s">
        <v>675</v>
      </c>
      <c r="L644" t="s">
        <v>682</v>
      </c>
      <c r="M644" s="8" t="s">
        <v>675</v>
      </c>
      <c r="N644" t="s">
        <v>682</v>
      </c>
      <c r="O644" t="s">
        <v>1283</v>
      </c>
      <c r="P644" t="s">
        <v>701</v>
      </c>
      <c r="Q644" s="8" t="s">
        <v>3242</v>
      </c>
      <c r="R644" t="s">
        <v>675</v>
      </c>
      <c r="S644" t="s">
        <v>675</v>
      </c>
      <c r="T644" t="s">
        <v>675</v>
      </c>
    </row>
    <row r="645" spans="1:20">
      <c r="A645" t="s">
        <v>3243</v>
      </c>
      <c r="B645" s="8" t="s">
        <v>2001</v>
      </c>
      <c r="C645" t="s">
        <v>69</v>
      </c>
      <c r="D645" t="s">
        <v>664</v>
      </c>
      <c r="E645" t="s">
        <v>665</v>
      </c>
      <c r="F645" t="s">
        <v>2586</v>
      </c>
      <c r="G645" t="s">
        <v>2587</v>
      </c>
      <c r="H645" t="s">
        <v>675</v>
      </c>
      <c r="I645" t="s">
        <v>463</v>
      </c>
      <c r="J645" t="s">
        <v>1377</v>
      </c>
      <c r="K645" t="s">
        <v>675</v>
      </c>
      <c r="L645" t="s">
        <v>682</v>
      </c>
      <c r="M645" s="8" t="s">
        <v>675</v>
      </c>
      <c r="N645" t="s">
        <v>682</v>
      </c>
      <c r="O645" t="s">
        <v>1504</v>
      </c>
      <c r="P645" t="s">
        <v>701</v>
      </c>
      <c r="Q645" s="8" t="s">
        <v>3244</v>
      </c>
      <c r="R645" t="s">
        <v>675</v>
      </c>
      <c r="S645" t="s">
        <v>675</v>
      </c>
      <c r="T645" t="s">
        <v>675</v>
      </c>
    </row>
    <row r="646" spans="1:20">
      <c r="A646" t="s">
        <v>3245</v>
      </c>
      <c r="B646" s="8" t="s">
        <v>2001</v>
      </c>
      <c r="C646" t="s">
        <v>69</v>
      </c>
      <c r="D646" t="s">
        <v>664</v>
      </c>
      <c r="E646" t="s">
        <v>665</v>
      </c>
      <c r="F646" t="s">
        <v>2007</v>
      </c>
      <c r="G646" t="s">
        <v>2008</v>
      </c>
      <c r="H646" t="s">
        <v>675</v>
      </c>
      <c r="I646" t="s">
        <v>464</v>
      </c>
      <c r="J646" t="s">
        <v>1377</v>
      </c>
      <c r="K646" t="s">
        <v>675</v>
      </c>
      <c r="L646" t="s">
        <v>682</v>
      </c>
      <c r="M646" s="8" t="s">
        <v>675</v>
      </c>
      <c r="N646" t="s">
        <v>682</v>
      </c>
      <c r="O646" t="s">
        <v>1504</v>
      </c>
      <c r="P646" t="s">
        <v>701</v>
      </c>
      <c r="Q646" s="8" t="s">
        <v>3246</v>
      </c>
      <c r="R646" t="s">
        <v>675</v>
      </c>
      <c r="S646" t="s">
        <v>675</v>
      </c>
      <c r="T646" t="s">
        <v>675</v>
      </c>
    </row>
    <row r="647" spans="1:20">
      <c r="A647" t="s">
        <v>3247</v>
      </c>
      <c r="B647" s="8" t="s">
        <v>2001</v>
      </c>
      <c r="C647" t="s">
        <v>69</v>
      </c>
      <c r="D647" t="s">
        <v>664</v>
      </c>
      <c r="E647" t="s">
        <v>665</v>
      </c>
      <c r="F647" t="s">
        <v>2820</v>
      </c>
      <c r="G647" t="s">
        <v>2821</v>
      </c>
      <c r="H647" t="s">
        <v>675</v>
      </c>
      <c r="I647" t="s">
        <v>466</v>
      </c>
      <c r="J647" t="s">
        <v>1377</v>
      </c>
      <c r="K647" t="s">
        <v>675</v>
      </c>
      <c r="L647" t="s">
        <v>682</v>
      </c>
      <c r="M647" s="8" t="s">
        <v>675</v>
      </c>
      <c r="N647" t="s">
        <v>682</v>
      </c>
      <c r="O647" t="s">
        <v>1504</v>
      </c>
      <c r="P647" t="s">
        <v>701</v>
      </c>
      <c r="Q647" s="8" t="s">
        <v>3248</v>
      </c>
      <c r="R647" t="s">
        <v>675</v>
      </c>
      <c r="S647" t="s">
        <v>675</v>
      </c>
      <c r="T647" t="s">
        <v>675</v>
      </c>
    </row>
    <row r="648" spans="1:20">
      <c r="A648" t="s">
        <v>3249</v>
      </c>
      <c r="B648" s="8" t="s">
        <v>2001</v>
      </c>
      <c r="C648" t="s">
        <v>69</v>
      </c>
      <c r="D648" t="s">
        <v>664</v>
      </c>
      <c r="E648" t="s">
        <v>665</v>
      </c>
      <c r="F648" t="s">
        <v>1267</v>
      </c>
      <c r="G648" t="s">
        <v>1268</v>
      </c>
      <c r="H648" t="s">
        <v>675</v>
      </c>
      <c r="I648" t="s">
        <v>469</v>
      </c>
      <c r="J648" t="s">
        <v>1377</v>
      </c>
      <c r="K648" t="s">
        <v>675</v>
      </c>
      <c r="L648" t="s">
        <v>682</v>
      </c>
      <c r="M648" s="8" t="s">
        <v>675</v>
      </c>
      <c r="N648" t="s">
        <v>682</v>
      </c>
      <c r="O648" t="s">
        <v>1504</v>
      </c>
      <c r="P648" t="s">
        <v>701</v>
      </c>
      <c r="Q648" s="8" t="s">
        <v>3250</v>
      </c>
      <c r="R648" t="s">
        <v>675</v>
      </c>
      <c r="S648" t="s">
        <v>675</v>
      </c>
      <c r="T648" t="s">
        <v>675</v>
      </c>
    </row>
    <row r="649" spans="1:20">
      <c r="A649" t="s">
        <v>3251</v>
      </c>
      <c r="B649" s="8" t="s">
        <v>2020</v>
      </c>
      <c r="C649" t="s">
        <v>69</v>
      </c>
      <c r="D649" t="s">
        <v>664</v>
      </c>
      <c r="E649" t="s">
        <v>763</v>
      </c>
      <c r="F649" t="s">
        <v>1302</v>
      </c>
      <c r="G649" t="s">
        <v>1303</v>
      </c>
      <c r="H649" t="s">
        <v>675</v>
      </c>
      <c r="I649" t="s">
        <v>166</v>
      </c>
      <c r="J649" t="s">
        <v>1377</v>
      </c>
      <c r="K649" t="s">
        <v>675</v>
      </c>
      <c r="L649" t="s">
        <v>682</v>
      </c>
      <c r="M649" s="8" t="s">
        <v>675</v>
      </c>
      <c r="N649" t="s">
        <v>682</v>
      </c>
      <c r="O649" t="s">
        <v>769</v>
      </c>
      <c r="P649" t="s">
        <v>701</v>
      </c>
      <c r="Q649" s="8" t="s">
        <v>3252</v>
      </c>
      <c r="R649" t="s">
        <v>675</v>
      </c>
      <c r="S649" t="s">
        <v>675</v>
      </c>
      <c r="T649" t="s">
        <v>675</v>
      </c>
    </row>
    <row r="650" spans="1:20">
      <c r="A650" t="s">
        <v>3253</v>
      </c>
      <c r="B650" s="8" t="s">
        <v>2020</v>
      </c>
      <c r="C650" t="s">
        <v>69</v>
      </c>
      <c r="D650" t="s">
        <v>664</v>
      </c>
      <c r="E650" t="s">
        <v>763</v>
      </c>
      <c r="F650" t="s">
        <v>3254</v>
      </c>
      <c r="G650" t="s">
        <v>3255</v>
      </c>
      <c r="H650" t="s">
        <v>675</v>
      </c>
      <c r="I650" t="s">
        <v>184</v>
      </c>
      <c r="J650" t="s">
        <v>1377</v>
      </c>
      <c r="K650" t="s">
        <v>675</v>
      </c>
      <c r="L650" t="s">
        <v>682</v>
      </c>
      <c r="M650" s="8" t="s">
        <v>675</v>
      </c>
      <c r="N650" t="s">
        <v>682</v>
      </c>
      <c r="O650" t="s">
        <v>769</v>
      </c>
      <c r="P650" t="s">
        <v>701</v>
      </c>
      <c r="Q650" s="8" t="s">
        <v>3256</v>
      </c>
      <c r="R650" t="s">
        <v>675</v>
      </c>
      <c r="S650" t="s">
        <v>675</v>
      </c>
      <c r="T650" t="s">
        <v>675</v>
      </c>
    </row>
    <row r="651" spans="1:20">
      <c r="A651" t="s">
        <v>3257</v>
      </c>
      <c r="B651" s="8" t="s">
        <v>2020</v>
      </c>
      <c r="C651" t="s">
        <v>69</v>
      </c>
      <c r="D651" t="s">
        <v>664</v>
      </c>
      <c r="E651" t="s">
        <v>763</v>
      </c>
      <c r="F651" t="s">
        <v>2654</v>
      </c>
      <c r="G651" t="s">
        <v>2655</v>
      </c>
      <c r="H651" t="s">
        <v>675</v>
      </c>
      <c r="I651" t="s">
        <v>166</v>
      </c>
      <c r="J651" t="s">
        <v>1377</v>
      </c>
      <c r="K651" t="s">
        <v>675</v>
      </c>
      <c r="L651" t="s">
        <v>682</v>
      </c>
      <c r="M651" s="8" t="s">
        <v>675</v>
      </c>
      <c r="N651" t="s">
        <v>682</v>
      </c>
      <c r="O651" t="s">
        <v>769</v>
      </c>
      <c r="P651" t="s">
        <v>701</v>
      </c>
      <c r="Q651" s="8" t="s">
        <v>3258</v>
      </c>
      <c r="R651" t="s">
        <v>675</v>
      </c>
      <c r="S651" t="s">
        <v>675</v>
      </c>
      <c r="T651" t="s">
        <v>675</v>
      </c>
    </row>
    <row r="652" spans="1:20">
      <c r="A652" t="s">
        <v>3259</v>
      </c>
      <c r="B652" s="8" t="s">
        <v>2020</v>
      </c>
      <c r="C652" t="s">
        <v>69</v>
      </c>
      <c r="D652" t="s">
        <v>664</v>
      </c>
      <c r="E652" t="s">
        <v>665</v>
      </c>
      <c r="F652" t="s">
        <v>1267</v>
      </c>
      <c r="G652" t="s">
        <v>1268</v>
      </c>
      <c r="H652" t="s">
        <v>675</v>
      </c>
      <c r="I652" t="s">
        <v>471</v>
      </c>
      <c r="J652" t="s">
        <v>1377</v>
      </c>
      <c r="K652" t="s">
        <v>675</v>
      </c>
      <c r="L652" t="s">
        <v>682</v>
      </c>
      <c r="M652" s="8" t="s">
        <v>675</v>
      </c>
      <c r="N652" t="s">
        <v>682</v>
      </c>
      <c r="O652" t="s">
        <v>1504</v>
      </c>
      <c r="P652" t="s">
        <v>701</v>
      </c>
      <c r="Q652" s="8" t="s">
        <v>3260</v>
      </c>
      <c r="R652" t="s">
        <v>675</v>
      </c>
      <c r="S652" t="s">
        <v>675</v>
      </c>
      <c r="T652" t="s">
        <v>675</v>
      </c>
    </row>
    <row r="653" spans="1:20">
      <c r="A653" t="s">
        <v>3261</v>
      </c>
      <c r="B653" s="8" t="s">
        <v>2020</v>
      </c>
      <c r="C653" t="s">
        <v>69</v>
      </c>
      <c r="D653" t="s">
        <v>664</v>
      </c>
      <c r="E653" t="s">
        <v>665</v>
      </c>
      <c r="F653" t="s">
        <v>1618</v>
      </c>
      <c r="G653" t="s">
        <v>1619</v>
      </c>
      <c r="H653" t="s">
        <v>675</v>
      </c>
      <c r="I653" t="s">
        <v>476</v>
      </c>
      <c r="J653" t="s">
        <v>2637</v>
      </c>
      <c r="K653" t="s">
        <v>675</v>
      </c>
      <c r="L653" t="s">
        <v>682</v>
      </c>
      <c r="M653" s="8" t="s">
        <v>675</v>
      </c>
      <c r="N653" t="s">
        <v>682</v>
      </c>
      <c r="O653" t="s">
        <v>1504</v>
      </c>
      <c r="P653" t="s">
        <v>701</v>
      </c>
      <c r="Q653" s="8" t="s">
        <v>3262</v>
      </c>
      <c r="R653" t="s">
        <v>675</v>
      </c>
      <c r="S653" t="s">
        <v>675</v>
      </c>
      <c r="T653" t="s">
        <v>675</v>
      </c>
    </row>
    <row r="654" spans="1:20">
      <c r="A654" t="s">
        <v>3263</v>
      </c>
      <c r="B654" s="8" t="s">
        <v>2020</v>
      </c>
      <c r="C654" t="s">
        <v>69</v>
      </c>
      <c r="D654" t="s">
        <v>664</v>
      </c>
      <c r="E654" t="s">
        <v>665</v>
      </c>
      <c r="F654" t="s">
        <v>1267</v>
      </c>
      <c r="G654" t="s">
        <v>1268</v>
      </c>
      <c r="H654" t="s">
        <v>675</v>
      </c>
      <c r="I654" t="s">
        <v>476</v>
      </c>
      <c r="J654" t="s">
        <v>1377</v>
      </c>
      <c r="K654" t="s">
        <v>675</v>
      </c>
      <c r="L654" t="s">
        <v>682</v>
      </c>
      <c r="M654" s="8" t="s">
        <v>675</v>
      </c>
      <c r="N654" t="s">
        <v>682</v>
      </c>
      <c r="O654" t="s">
        <v>1504</v>
      </c>
      <c r="P654" t="s">
        <v>701</v>
      </c>
      <c r="Q654" s="8" t="s">
        <v>3264</v>
      </c>
      <c r="R654" t="s">
        <v>675</v>
      </c>
      <c r="S654" t="s">
        <v>675</v>
      </c>
      <c r="T654" t="s">
        <v>675</v>
      </c>
    </row>
    <row r="655" spans="1:20">
      <c r="A655" t="s">
        <v>3265</v>
      </c>
      <c r="B655" s="8" t="s">
        <v>2020</v>
      </c>
      <c r="C655" t="s">
        <v>69</v>
      </c>
      <c r="D655" t="s">
        <v>664</v>
      </c>
      <c r="E655" t="s">
        <v>665</v>
      </c>
      <c r="F655" t="s">
        <v>3266</v>
      </c>
      <c r="G655" t="s">
        <v>3267</v>
      </c>
      <c r="H655" t="s">
        <v>675</v>
      </c>
      <c r="I655" t="s">
        <v>477</v>
      </c>
      <c r="J655" t="s">
        <v>1377</v>
      </c>
      <c r="K655" t="s">
        <v>675</v>
      </c>
      <c r="L655" t="s">
        <v>682</v>
      </c>
      <c r="M655" s="8" t="s">
        <v>675</v>
      </c>
      <c r="N655" t="s">
        <v>682</v>
      </c>
      <c r="O655" t="s">
        <v>1504</v>
      </c>
      <c r="P655" t="s">
        <v>701</v>
      </c>
      <c r="Q655" s="8" t="s">
        <v>3268</v>
      </c>
      <c r="R655" t="s">
        <v>675</v>
      </c>
      <c r="S655" t="s">
        <v>675</v>
      </c>
      <c r="T655" t="s">
        <v>675</v>
      </c>
    </row>
    <row r="656" spans="1:20">
      <c r="A656" t="s">
        <v>3269</v>
      </c>
      <c r="B656" s="8" t="s">
        <v>3270</v>
      </c>
      <c r="C656" t="s">
        <v>69</v>
      </c>
      <c r="D656" t="s">
        <v>664</v>
      </c>
      <c r="E656" t="s">
        <v>763</v>
      </c>
      <c r="F656" t="s">
        <v>2906</v>
      </c>
      <c r="G656" t="s">
        <v>2907</v>
      </c>
      <c r="H656" t="s">
        <v>675</v>
      </c>
      <c r="I656" t="s">
        <v>479</v>
      </c>
      <c r="J656" t="s">
        <v>1377</v>
      </c>
      <c r="K656" t="s">
        <v>675</v>
      </c>
      <c r="L656" t="s">
        <v>682</v>
      </c>
      <c r="M656" s="8" t="s">
        <v>675</v>
      </c>
      <c r="N656" t="s">
        <v>682</v>
      </c>
      <c r="O656" t="s">
        <v>769</v>
      </c>
      <c r="P656" t="s">
        <v>701</v>
      </c>
      <c r="Q656" s="8" t="s">
        <v>3271</v>
      </c>
      <c r="R656" t="s">
        <v>675</v>
      </c>
      <c r="S656" t="s">
        <v>675</v>
      </c>
      <c r="T656" t="s">
        <v>675</v>
      </c>
    </row>
    <row r="657" spans="1:20">
      <c r="A657" t="s">
        <v>3272</v>
      </c>
      <c r="B657" s="8" t="s">
        <v>3270</v>
      </c>
      <c r="C657" t="s">
        <v>69</v>
      </c>
      <c r="D657" t="s">
        <v>664</v>
      </c>
      <c r="E657" t="s">
        <v>763</v>
      </c>
      <c r="F657" t="s">
        <v>1618</v>
      </c>
      <c r="G657" t="s">
        <v>1619</v>
      </c>
      <c r="H657" t="s">
        <v>675</v>
      </c>
      <c r="I657" t="s">
        <v>184</v>
      </c>
      <c r="J657" t="s">
        <v>1377</v>
      </c>
      <c r="K657" t="s">
        <v>675</v>
      </c>
      <c r="L657" t="s">
        <v>682</v>
      </c>
      <c r="M657" s="8" t="s">
        <v>675</v>
      </c>
      <c r="N657" t="s">
        <v>682</v>
      </c>
      <c r="O657" t="s">
        <v>769</v>
      </c>
      <c r="P657" t="s">
        <v>701</v>
      </c>
      <c r="Q657" s="8" t="s">
        <v>3273</v>
      </c>
      <c r="R657" t="s">
        <v>675</v>
      </c>
      <c r="S657" t="s">
        <v>675</v>
      </c>
      <c r="T657" t="s">
        <v>675</v>
      </c>
    </row>
    <row r="658" spans="1:20">
      <c r="A658" t="s">
        <v>3274</v>
      </c>
      <c r="B658" s="8" t="s">
        <v>3270</v>
      </c>
      <c r="C658" t="s">
        <v>69</v>
      </c>
      <c r="D658" t="s">
        <v>664</v>
      </c>
      <c r="E658" t="s">
        <v>763</v>
      </c>
      <c r="F658" t="s">
        <v>2575</v>
      </c>
      <c r="G658" t="s">
        <v>2576</v>
      </c>
      <c r="H658" t="s">
        <v>675</v>
      </c>
      <c r="I658" t="s">
        <v>184</v>
      </c>
      <c r="J658" t="s">
        <v>1377</v>
      </c>
      <c r="K658" t="s">
        <v>675</v>
      </c>
      <c r="L658" t="s">
        <v>682</v>
      </c>
      <c r="M658" s="8" t="s">
        <v>675</v>
      </c>
      <c r="N658" t="s">
        <v>682</v>
      </c>
      <c r="O658" t="s">
        <v>769</v>
      </c>
      <c r="P658" t="s">
        <v>701</v>
      </c>
      <c r="Q658" s="8" t="s">
        <v>3275</v>
      </c>
      <c r="R658" t="s">
        <v>675</v>
      </c>
      <c r="S658" t="s">
        <v>675</v>
      </c>
      <c r="T658" t="s">
        <v>675</v>
      </c>
    </row>
    <row r="659" spans="1:20">
      <c r="A659" t="s">
        <v>3276</v>
      </c>
      <c r="B659" s="8" t="s">
        <v>3270</v>
      </c>
      <c r="C659" t="s">
        <v>69</v>
      </c>
      <c r="D659" t="s">
        <v>664</v>
      </c>
      <c r="E659" t="s">
        <v>665</v>
      </c>
      <c r="F659" t="s">
        <v>3277</v>
      </c>
      <c r="G659" t="s">
        <v>3278</v>
      </c>
      <c r="H659" t="s">
        <v>675</v>
      </c>
      <c r="I659" t="s">
        <v>482</v>
      </c>
      <c r="J659" t="s">
        <v>1377</v>
      </c>
      <c r="K659" t="s">
        <v>675</v>
      </c>
      <c r="L659" t="s">
        <v>682</v>
      </c>
      <c r="M659" s="8" t="s">
        <v>675</v>
      </c>
      <c r="N659" t="s">
        <v>682</v>
      </c>
      <c r="O659" t="s">
        <v>1504</v>
      </c>
      <c r="P659" t="s">
        <v>701</v>
      </c>
      <c r="Q659" s="8" t="s">
        <v>3279</v>
      </c>
      <c r="R659" t="s">
        <v>675</v>
      </c>
      <c r="S659" t="s">
        <v>675</v>
      </c>
      <c r="T659" t="s">
        <v>675</v>
      </c>
    </row>
    <row r="660" spans="1:20">
      <c r="A660" t="s">
        <v>3280</v>
      </c>
      <c r="B660" s="8" t="s">
        <v>3270</v>
      </c>
      <c r="C660" t="s">
        <v>69</v>
      </c>
      <c r="D660" t="s">
        <v>664</v>
      </c>
      <c r="E660" t="s">
        <v>665</v>
      </c>
      <c r="F660" t="s">
        <v>3281</v>
      </c>
      <c r="G660" t="s">
        <v>3282</v>
      </c>
      <c r="H660" t="s">
        <v>675</v>
      </c>
      <c r="I660" t="s">
        <v>483</v>
      </c>
      <c r="J660" t="s">
        <v>1377</v>
      </c>
      <c r="K660" t="s">
        <v>675</v>
      </c>
      <c r="L660" t="s">
        <v>682</v>
      </c>
      <c r="M660" s="8" t="s">
        <v>675</v>
      </c>
      <c r="N660" t="s">
        <v>682</v>
      </c>
      <c r="O660" t="s">
        <v>1504</v>
      </c>
      <c r="P660" t="s">
        <v>701</v>
      </c>
      <c r="Q660" s="8" t="s">
        <v>3283</v>
      </c>
      <c r="R660" t="s">
        <v>675</v>
      </c>
      <c r="S660" t="s">
        <v>675</v>
      </c>
      <c r="T660" t="s">
        <v>675</v>
      </c>
    </row>
    <row r="661" spans="1:20">
      <c r="A661" t="s">
        <v>3284</v>
      </c>
      <c r="B661" s="8" t="s">
        <v>2023</v>
      </c>
      <c r="C661" t="s">
        <v>69</v>
      </c>
      <c r="D661" t="s">
        <v>664</v>
      </c>
      <c r="E661" t="s">
        <v>704</v>
      </c>
      <c r="F661" t="s">
        <v>1049</v>
      </c>
      <c r="G661" t="s">
        <v>1050</v>
      </c>
      <c r="H661" t="s">
        <v>675</v>
      </c>
      <c r="I661" t="s">
        <v>383</v>
      </c>
      <c r="J661" t="s">
        <v>1377</v>
      </c>
      <c r="K661" t="s">
        <v>675</v>
      </c>
      <c r="L661" t="s">
        <v>682</v>
      </c>
      <c r="M661" s="8" t="s">
        <v>675</v>
      </c>
      <c r="N661" t="s">
        <v>682</v>
      </c>
      <c r="O661" t="s">
        <v>902</v>
      </c>
      <c r="P661" t="s">
        <v>701</v>
      </c>
      <c r="Q661" s="8" t="s">
        <v>3285</v>
      </c>
      <c r="R661" t="s">
        <v>675</v>
      </c>
      <c r="S661" t="s">
        <v>675</v>
      </c>
      <c r="T661" t="s">
        <v>675</v>
      </c>
    </row>
    <row r="662" spans="1:20">
      <c r="A662" t="s">
        <v>3286</v>
      </c>
      <c r="B662" s="8" t="s">
        <v>2023</v>
      </c>
      <c r="C662" t="s">
        <v>69</v>
      </c>
      <c r="D662" t="s">
        <v>664</v>
      </c>
      <c r="E662" t="s">
        <v>665</v>
      </c>
      <c r="F662" t="s">
        <v>1267</v>
      </c>
      <c r="G662" t="s">
        <v>1268</v>
      </c>
      <c r="H662" t="s">
        <v>675</v>
      </c>
      <c r="I662" t="s">
        <v>488</v>
      </c>
      <c r="J662" t="s">
        <v>1377</v>
      </c>
      <c r="K662" t="s">
        <v>675</v>
      </c>
      <c r="L662" t="s">
        <v>682</v>
      </c>
      <c r="M662" s="8" t="s">
        <v>675</v>
      </c>
      <c r="N662" t="s">
        <v>682</v>
      </c>
      <c r="O662" t="s">
        <v>1504</v>
      </c>
      <c r="P662" t="s">
        <v>701</v>
      </c>
      <c r="Q662" s="8" t="s">
        <v>3287</v>
      </c>
      <c r="R662" t="s">
        <v>675</v>
      </c>
      <c r="S662" t="s">
        <v>675</v>
      </c>
      <c r="T662" t="s">
        <v>675</v>
      </c>
    </row>
    <row r="663" spans="1:20">
      <c r="A663" t="s">
        <v>3288</v>
      </c>
      <c r="B663" s="8" t="s">
        <v>2023</v>
      </c>
      <c r="C663" t="s">
        <v>69</v>
      </c>
      <c r="D663" t="s">
        <v>664</v>
      </c>
      <c r="E663" t="s">
        <v>665</v>
      </c>
      <c r="F663" t="s">
        <v>2483</v>
      </c>
      <c r="G663" t="s">
        <v>2484</v>
      </c>
      <c r="H663" t="s">
        <v>675</v>
      </c>
      <c r="I663" t="s">
        <v>483</v>
      </c>
      <c r="J663" t="s">
        <v>1377</v>
      </c>
      <c r="K663" t="s">
        <v>675</v>
      </c>
      <c r="L663" t="s">
        <v>682</v>
      </c>
      <c r="M663" s="8" t="s">
        <v>675</v>
      </c>
      <c r="N663" t="s">
        <v>682</v>
      </c>
      <c r="O663" t="s">
        <v>1504</v>
      </c>
      <c r="P663" t="s">
        <v>701</v>
      </c>
      <c r="Q663" s="8" t="s">
        <v>3289</v>
      </c>
      <c r="R663" t="s">
        <v>675</v>
      </c>
      <c r="S663" t="s">
        <v>675</v>
      </c>
      <c r="T663" t="s">
        <v>675</v>
      </c>
    </row>
    <row r="664" spans="1:20">
      <c r="A664" t="s">
        <v>3290</v>
      </c>
      <c r="B664" s="8" t="s">
        <v>2023</v>
      </c>
      <c r="C664" t="s">
        <v>69</v>
      </c>
      <c r="D664" t="s">
        <v>664</v>
      </c>
      <c r="E664" t="s">
        <v>665</v>
      </c>
      <c r="F664" t="s">
        <v>2024</v>
      </c>
      <c r="G664" t="s">
        <v>2025</v>
      </c>
      <c r="H664" t="s">
        <v>675</v>
      </c>
      <c r="I664" t="s">
        <v>489</v>
      </c>
      <c r="J664" t="s">
        <v>1377</v>
      </c>
      <c r="K664" t="s">
        <v>675</v>
      </c>
      <c r="L664" t="s">
        <v>682</v>
      </c>
      <c r="M664" s="8" t="s">
        <v>675</v>
      </c>
      <c r="N664" t="s">
        <v>682</v>
      </c>
      <c r="O664" t="s">
        <v>1504</v>
      </c>
      <c r="P664" t="s">
        <v>701</v>
      </c>
      <c r="Q664" s="8" t="s">
        <v>3291</v>
      </c>
      <c r="R664" t="s">
        <v>675</v>
      </c>
      <c r="S664" t="s">
        <v>675</v>
      </c>
      <c r="T664" t="s">
        <v>675</v>
      </c>
    </row>
    <row r="665" spans="1:20">
      <c r="A665" t="s">
        <v>3292</v>
      </c>
      <c r="B665" s="8" t="s">
        <v>2023</v>
      </c>
      <c r="C665" t="s">
        <v>69</v>
      </c>
      <c r="D665" t="s">
        <v>664</v>
      </c>
      <c r="E665" t="s">
        <v>665</v>
      </c>
      <c r="F665" t="s">
        <v>2483</v>
      </c>
      <c r="G665" t="s">
        <v>2484</v>
      </c>
      <c r="H665" t="s">
        <v>675</v>
      </c>
      <c r="I665" t="s">
        <v>483</v>
      </c>
      <c r="J665" t="s">
        <v>1377</v>
      </c>
      <c r="K665" t="s">
        <v>675</v>
      </c>
      <c r="L665" t="s">
        <v>682</v>
      </c>
      <c r="M665" s="8" t="s">
        <v>675</v>
      </c>
      <c r="N665" t="s">
        <v>682</v>
      </c>
      <c r="O665" t="s">
        <v>1504</v>
      </c>
      <c r="P665" t="s">
        <v>701</v>
      </c>
      <c r="Q665" s="8" t="s">
        <v>3293</v>
      </c>
      <c r="R665" t="s">
        <v>675</v>
      </c>
      <c r="S665" t="s">
        <v>675</v>
      </c>
      <c r="T665" t="s">
        <v>675</v>
      </c>
    </row>
    <row r="666" spans="1:20">
      <c r="A666" t="s">
        <v>3294</v>
      </c>
      <c r="B666" s="8" t="s">
        <v>2023</v>
      </c>
      <c r="C666" t="s">
        <v>69</v>
      </c>
      <c r="D666" t="s">
        <v>664</v>
      </c>
      <c r="E666" t="s">
        <v>665</v>
      </c>
      <c r="F666" t="s">
        <v>3010</v>
      </c>
      <c r="G666" t="s">
        <v>3011</v>
      </c>
      <c r="H666" t="s">
        <v>675</v>
      </c>
      <c r="I666" t="s">
        <v>490</v>
      </c>
      <c r="J666" t="s">
        <v>1377</v>
      </c>
      <c r="K666" t="s">
        <v>675</v>
      </c>
      <c r="L666" t="s">
        <v>682</v>
      </c>
      <c r="M666" s="8" t="s">
        <v>675</v>
      </c>
      <c r="N666" t="s">
        <v>682</v>
      </c>
      <c r="O666" t="s">
        <v>902</v>
      </c>
      <c r="P666" t="s">
        <v>701</v>
      </c>
      <c r="Q666" s="8" t="s">
        <v>3295</v>
      </c>
      <c r="R666" t="s">
        <v>675</v>
      </c>
      <c r="S666" t="s">
        <v>675</v>
      </c>
      <c r="T666" t="s">
        <v>675</v>
      </c>
    </row>
    <row r="667" spans="1:20">
      <c r="A667" t="s">
        <v>3296</v>
      </c>
      <c r="B667" s="8" t="s">
        <v>2029</v>
      </c>
      <c r="C667" t="s">
        <v>69</v>
      </c>
      <c r="D667" t="s">
        <v>664</v>
      </c>
      <c r="E667" t="s">
        <v>665</v>
      </c>
      <c r="F667" t="s">
        <v>2536</v>
      </c>
      <c r="G667" t="s">
        <v>2537</v>
      </c>
      <c r="H667" t="s">
        <v>675</v>
      </c>
      <c r="I667" t="s">
        <v>118</v>
      </c>
      <c r="J667" t="s">
        <v>1377</v>
      </c>
      <c r="K667" t="s">
        <v>675</v>
      </c>
      <c r="L667" t="s">
        <v>682</v>
      </c>
      <c r="M667" s="8" t="s">
        <v>675</v>
      </c>
      <c r="N667" t="s">
        <v>682</v>
      </c>
      <c r="O667" t="s">
        <v>902</v>
      </c>
      <c r="P667" t="s">
        <v>701</v>
      </c>
      <c r="Q667" s="8" t="s">
        <v>3297</v>
      </c>
      <c r="R667" t="s">
        <v>675</v>
      </c>
      <c r="S667" t="s">
        <v>675</v>
      </c>
      <c r="T667" t="s">
        <v>675</v>
      </c>
    </row>
    <row r="668" spans="1:20">
      <c r="A668" t="s">
        <v>3298</v>
      </c>
      <c r="B668" s="8" t="s">
        <v>2029</v>
      </c>
      <c r="C668" t="s">
        <v>69</v>
      </c>
      <c r="D668" t="s">
        <v>664</v>
      </c>
      <c r="E668" t="s">
        <v>704</v>
      </c>
      <c r="F668" t="s">
        <v>2615</v>
      </c>
      <c r="G668" t="s">
        <v>2616</v>
      </c>
      <c r="H668" t="s">
        <v>675</v>
      </c>
      <c r="I668" t="s">
        <v>186</v>
      </c>
      <c r="J668" t="s">
        <v>1377</v>
      </c>
      <c r="K668" t="s">
        <v>675</v>
      </c>
      <c r="L668" t="s">
        <v>682</v>
      </c>
      <c r="M668" s="8" t="s">
        <v>675</v>
      </c>
      <c r="N668" t="s">
        <v>682</v>
      </c>
      <c r="O668" t="s">
        <v>1585</v>
      </c>
      <c r="P668" t="s">
        <v>701</v>
      </c>
      <c r="Q668" s="8" t="s">
        <v>3299</v>
      </c>
      <c r="R668" t="s">
        <v>675</v>
      </c>
      <c r="S668" t="s">
        <v>675</v>
      </c>
      <c r="T668" t="s">
        <v>675</v>
      </c>
    </row>
    <row r="669" spans="1:20">
      <c r="A669" t="s">
        <v>3300</v>
      </c>
      <c r="B669" s="8" t="s">
        <v>2029</v>
      </c>
      <c r="C669" t="s">
        <v>69</v>
      </c>
      <c r="D669" t="s">
        <v>664</v>
      </c>
      <c r="E669" t="s">
        <v>704</v>
      </c>
      <c r="F669" t="s">
        <v>2759</v>
      </c>
      <c r="G669" t="s">
        <v>2760</v>
      </c>
      <c r="H669" t="s">
        <v>675</v>
      </c>
      <c r="I669" t="s">
        <v>186</v>
      </c>
      <c r="J669" t="s">
        <v>1377</v>
      </c>
      <c r="K669" t="s">
        <v>675</v>
      </c>
      <c r="L669" t="s">
        <v>682</v>
      </c>
      <c r="M669" s="8" t="s">
        <v>675</v>
      </c>
      <c r="N669" t="s">
        <v>682</v>
      </c>
      <c r="O669" t="s">
        <v>1585</v>
      </c>
      <c r="P669" t="s">
        <v>701</v>
      </c>
      <c r="Q669" s="8" t="s">
        <v>3301</v>
      </c>
      <c r="R669" t="s">
        <v>675</v>
      </c>
      <c r="S669" t="s">
        <v>675</v>
      </c>
      <c r="T669" t="s">
        <v>675</v>
      </c>
    </row>
    <row r="670" spans="1:20">
      <c r="A670" t="s">
        <v>3302</v>
      </c>
      <c r="B670" s="8" t="s">
        <v>3303</v>
      </c>
      <c r="C670" t="s">
        <v>69</v>
      </c>
      <c r="D670" t="s">
        <v>664</v>
      </c>
      <c r="E670" t="s">
        <v>665</v>
      </c>
      <c r="F670" t="s">
        <v>1192</v>
      </c>
      <c r="G670" t="s">
        <v>1193</v>
      </c>
      <c r="H670" t="s">
        <v>675</v>
      </c>
      <c r="I670" t="s">
        <v>492</v>
      </c>
      <c r="J670" t="s">
        <v>1377</v>
      </c>
      <c r="K670" t="s">
        <v>675</v>
      </c>
      <c r="L670" t="s">
        <v>682</v>
      </c>
      <c r="M670" s="8" t="s">
        <v>675</v>
      </c>
      <c r="N670" t="s">
        <v>682</v>
      </c>
      <c r="O670" t="s">
        <v>902</v>
      </c>
      <c r="P670" t="s">
        <v>701</v>
      </c>
      <c r="Q670" s="8" t="s">
        <v>3304</v>
      </c>
      <c r="R670" t="s">
        <v>675</v>
      </c>
      <c r="S670" t="s">
        <v>675</v>
      </c>
      <c r="T670" t="s">
        <v>675</v>
      </c>
    </row>
    <row r="671" spans="1:20">
      <c r="A671" t="s">
        <v>3305</v>
      </c>
      <c r="B671" s="8" t="s">
        <v>3303</v>
      </c>
      <c r="C671" t="s">
        <v>69</v>
      </c>
      <c r="D671" t="s">
        <v>664</v>
      </c>
      <c r="E671" t="s">
        <v>665</v>
      </c>
      <c r="F671" t="s">
        <v>2034</v>
      </c>
      <c r="G671" t="s">
        <v>2035</v>
      </c>
      <c r="H671" t="s">
        <v>675</v>
      </c>
      <c r="I671" t="s">
        <v>493</v>
      </c>
      <c r="J671" t="s">
        <v>1377</v>
      </c>
      <c r="K671" t="s">
        <v>675</v>
      </c>
      <c r="L671" t="s">
        <v>682</v>
      </c>
      <c r="M671" s="8" t="s">
        <v>675</v>
      </c>
      <c r="N671" t="s">
        <v>682</v>
      </c>
      <c r="O671" t="s">
        <v>902</v>
      </c>
      <c r="P671" t="s">
        <v>701</v>
      </c>
      <c r="Q671" s="8" t="s">
        <v>3306</v>
      </c>
      <c r="R671" t="s">
        <v>675</v>
      </c>
      <c r="S671" t="s">
        <v>675</v>
      </c>
      <c r="T671" t="s">
        <v>675</v>
      </c>
    </row>
    <row r="672" spans="1:20">
      <c r="A672" t="s">
        <v>3307</v>
      </c>
      <c r="B672" s="8" t="s">
        <v>3303</v>
      </c>
      <c r="C672" t="s">
        <v>69</v>
      </c>
      <c r="D672" t="s">
        <v>664</v>
      </c>
      <c r="E672" t="s">
        <v>665</v>
      </c>
      <c r="F672" t="s">
        <v>2586</v>
      </c>
      <c r="G672" t="s">
        <v>2587</v>
      </c>
      <c r="H672" t="s">
        <v>675</v>
      </c>
      <c r="I672" t="s">
        <v>494</v>
      </c>
      <c r="J672" t="s">
        <v>1377</v>
      </c>
      <c r="K672" t="s">
        <v>675</v>
      </c>
      <c r="L672" t="s">
        <v>682</v>
      </c>
      <c r="M672" s="8" t="s">
        <v>675</v>
      </c>
      <c r="N672" t="s">
        <v>682</v>
      </c>
      <c r="O672" t="s">
        <v>902</v>
      </c>
      <c r="P672" t="s">
        <v>701</v>
      </c>
      <c r="Q672" s="8" t="s">
        <v>3308</v>
      </c>
      <c r="R672" t="s">
        <v>675</v>
      </c>
      <c r="S672" t="s">
        <v>675</v>
      </c>
      <c r="T672" t="s">
        <v>675</v>
      </c>
    </row>
    <row r="673" spans="1:20">
      <c r="A673" t="s">
        <v>3309</v>
      </c>
      <c r="B673" s="8" t="s">
        <v>3303</v>
      </c>
      <c r="C673" t="s">
        <v>69</v>
      </c>
      <c r="D673" t="s">
        <v>664</v>
      </c>
      <c r="E673" t="s">
        <v>665</v>
      </c>
      <c r="F673" t="s">
        <v>1799</v>
      </c>
      <c r="G673" t="s">
        <v>1800</v>
      </c>
      <c r="H673" t="s">
        <v>675</v>
      </c>
      <c r="I673" t="s">
        <v>119</v>
      </c>
      <c r="J673" t="s">
        <v>1377</v>
      </c>
      <c r="K673" t="s">
        <v>675</v>
      </c>
      <c r="L673" t="s">
        <v>682</v>
      </c>
      <c r="M673" s="8" t="s">
        <v>675</v>
      </c>
      <c r="N673" t="s">
        <v>682</v>
      </c>
      <c r="O673" t="s">
        <v>1283</v>
      </c>
      <c r="P673" t="s">
        <v>701</v>
      </c>
      <c r="Q673" s="8" t="s">
        <v>3310</v>
      </c>
      <c r="R673" t="s">
        <v>675</v>
      </c>
      <c r="S673" t="s">
        <v>675</v>
      </c>
      <c r="T673" t="s">
        <v>675</v>
      </c>
    </row>
    <row r="674" spans="1:20">
      <c r="A674" t="s">
        <v>3311</v>
      </c>
      <c r="B674" s="8" t="s">
        <v>3303</v>
      </c>
      <c r="C674" t="s">
        <v>69</v>
      </c>
      <c r="D674" t="s">
        <v>664</v>
      </c>
      <c r="E674" t="s">
        <v>665</v>
      </c>
      <c r="F674" t="s">
        <v>2570</v>
      </c>
      <c r="G674" t="s">
        <v>2571</v>
      </c>
      <c r="H674" t="s">
        <v>675</v>
      </c>
      <c r="I674" t="s">
        <v>119</v>
      </c>
      <c r="J674" t="s">
        <v>1377</v>
      </c>
      <c r="K674" t="s">
        <v>675</v>
      </c>
      <c r="L674" t="s">
        <v>682</v>
      </c>
      <c r="M674" s="8" t="s">
        <v>675</v>
      </c>
      <c r="N674" t="s">
        <v>682</v>
      </c>
      <c r="O674" t="s">
        <v>1283</v>
      </c>
      <c r="P674" t="s">
        <v>701</v>
      </c>
      <c r="Q674" s="8" t="s">
        <v>3312</v>
      </c>
      <c r="R674" t="s">
        <v>675</v>
      </c>
      <c r="S674" t="s">
        <v>675</v>
      </c>
      <c r="T674" t="s">
        <v>675</v>
      </c>
    </row>
    <row r="675" spans="1:20">
      <c r="A675" t="s">
        <v>3313</v>
      </c>
      <c r="B675" s="8" t="s">
        <v>3303</v>
      </c>
      <c r="C675" t="s">
        <v>69</v>
      </c>
      <c r="D675" t="s">
        <v>664</v>
      </c>
      <c r="E675" t="s">
        <v>704</v>
      </c>
      <c r="F675" t="s">
        <v>3314</v>
      </c>
      <c r="G675" t="s">
        <v>3315</v>
      </c>
      <c r="H675" t="s">
        <v>675</v>
      </c>
      <c r="I675" t="s">
        <v>452</v>
      </c>
      <c r="J675" t="s">
        <v>1377</v>
      </c>
      <c r="K675" t="s">
        <v>675</v>
      </c>
      <c r="L675" t="s">
        <v>682</v>
      </c>
      <c r="M675" s="8" t="s">
        <v>675</v>
      </c>
      <c r="N675" t="s">
        <v>682</v>
      </c>
      <c r="O675" t="s">
        <v>1676</v>
      </c>
      <c r="P675" t="s">
        <v>701</v>
      </c>
      <c r="Q675" s="8" t="s">
        <v>3316</v>
      </c>
      <c r="R675" t="s">
        <v>675</v>
      </c>
      <c r="S675" t="s">
        <v>675</v>
      </c>
      <c r="T675" t="s">
        <v>675</v>
      </c>
    </row>
    <row r="676" spans="1:20">
      <c r="A676" t="s">
        <v>3317</v>
      </c>
      <c r="B676" s="8" t="s">
        <v>3318</v>
      </c>
      <c r="C676" t="s">
        <v>69</v>
      </c>
      <c r="D676" t="s">
        <v>664</v>
      </c>
      <c r="E676" t="s">
        <v>763</v>
      </c>
      <c r="F676" t="s">
        <v>1618</v>
      </c>
      <c r="G676" t="s">
        <v>1619</v>
      </c>
      <c r="H676" t="s">
        <v>675</v>
      </c>
      <c r="I676" t="s">
        <v>184</v>
      </c>
      <c r="J676" t="s">
        <v>1377</v>
      </c>
      <c r="K676" t="s">
        <v>675</v>
      </c>
      <c r="L676" t="s">
        <v>682</v>
      </c>
      <c r="M676" s="8" t="s">
        <v>675</v>
      </c>
      <c r="N676" t="s">
        <v>682</v>
      </c>
      <c r="O676" t="s">
        <v>769</v>
      </c>
      <c r="P676" t="s">
        <v>701</v>
      </c>
      <c r="Q676" s="8" t="s">
        <v>3319</v>
      </c>
      <c r="R676" t="s">
        <v>675</v>
      </c>
      <c r="S676" t="s">
        <v>675</v>
      </c>
      <c r="T676" t="s">
        <v>675</v>
      </c>
    </row>
    <row r="677" spans="1:20">
      <c r="A677" t="s">
        <v>3320</v>
      </c>
      <c r="B677" s="8" t="s">
        <v>3318</v>
      </c>
      <c r="C677" t="s">
        <v>69</v>
      </c>
      <c r="D677" t="s">
        <v>664</v>
      </c>
      <c r="E677" t="s">
        <v>763</v>
      </c>
      <c r="F677" t="s">
        <v>2759</v>
      </c>
      <c r="G677" t="s">
        <v>2760</v>
      </c>
      <c r="H677" t="s">
        <v>675</v>
      </c>
      <c r="I677" t="s">
        <v>497</v>
      </c>
      <c r="J677" t="s">
        <v>1377</v>
      </c>
      <c r="K677" t="s">
        <v>675</v>
      </c>
      <c r="L677" t="s">
        <v>682</v>
      </c>
      <c r="M677" s="8" t="s">
        <v>675</v>
      </c>
      <c r="N677" t="s">
        <v>682</v>
      </c>
      <c r="O677" t="s">
        <v>769</v>
      </c>
      <c r="P677" t="s">
        <v>701</v>
      </c>
      <c r="Q677" s="8" t="s">
        <v>3321</v>
      </c>
      <c r="R677" t="s">
        <v>675</v>
      </c>
      <c r="S677" t="s">
        <v>675</v>
      </c>
      <c r="T677" t="s">
        <v>675</v>
      </c>
    </row>
    <row r="678" spans="1:20">
      <c r="A678" t="s">
        <v>3322</v>
      </c>
      <c r="B678" s="8" t="s">
        <v>2039</v>
      </c>
      <c r="C678" t="s">
        <v>69</v>
      </c>
      <c r="D678" t="s">
        <v>664</v>
      </c>
      <c r="E678" t="s">
        <v>665</v>
      </c>
      <c r="F678" t="s">
        <v>1994</v>
      </c>
      <c r="G678" t="s">
        <v>1995</v>
      </c>
      <c r="H678" t="s">
        <v>675</v>
      </c>
      <c r="I678" t="s">
        <v>462</v>
      </c>
      <c r="J678" t="s">
        <v>1377</v>
      </c>
      <c r="K678" t="s">
        <v>675</v>
      </c>
      <c r="L678" t="s">
        <v>682</v>
      </c>
      <c r="M678" s="8" t="s">
        <v>675</v>
      </c>
      <c r="N678" t="s">
        <v>682</v>
      </c>
      <c r="O678" t="s">
        <v>1283</v>
      </c>
      <c r="P678" t="s">
        <v>701</v>
      </c>
      <c r="Q678" s="8" t="s">
        <v>3323</v>
      </c>
      <c r="R678" t="s">
        <v>675</v>
      </c>
      <c r="S678" t="s">
        <v>675</v>
      </c>
      <c r="T678" t="s">
        <v>675</v>
      </c>
    </row>
    <row r="679" spans="1:20">
      <c r="A679" t="s">
        <v>3324</v>
      </c>
      <c r="B679" s="8" t="s">
        <v>2039</v>
      </c>
      <c r="C679" t="s">
        <v>69</v>
      </c>
      <c r="D679" t="s">
        <v>664</v>
      </c>
      <c r="E679" t="s">
        <v>763</v>
      </c>
      <c r="F679" t="s">
        <v>2002</v>
      </c>
      <c r="G679" t="s">
        <v>2003</v>
      </c>
      <c r="H679" t="s">
        <v>675</v>
      </c>
      <c r="I679" t="s">
        <v>498</v>
      </c>
      <c r="J679" t="s">
        <v>1377</v>
      </c>
      <c r="K679" t="s">
        <v>675</v>
      </c>
      <c r="L679" t="s">
        <v>682</v>
      </c>
      <c r="M679" s="8" t="s">
        <v>675</v>
      </c>
      <c r="N679" t="s">
        <v>682</v>
      </c>
      <c r="O679" t="s">
        <v>769</v>
      </c>
      <c r="P679" t="s">
        <v>701</v>
      </c>
      <c r="Q679" s="8" t="s">
        <v>3325</v>
      </c>
      <c r="R679" t="s">
        <v>675</v>
      </c>
      <c r="S679" t="s">
        <v>675</v>
      </c>
      <c r="T679" t="s">
        <v>675</v>
      </c>
    </row>
    <row r="680" spans="1:20">
      <c r="A680" t="s">
        <v>3326</v>
      </c>
      <c r="B680" s="8" t="s">
        <v>2039</v>
      </c>
      <c r="C680" t="s">
        <v>69</v>
      </c>
      <c r="D680" t="s">
        <v>664</v>
      </c>
      <c r="E680" t="s">
        <v>763</v>
      </c>
      <c r="F680" t="s">
        <v>2931</v>
      </c>
      <c r="G680" t="s">
        <v>2932</v>
      </c>
      <c r="H680" t="s">
        <v>675</v>
      </c>
      <c r="I680" t="s">
        <v>499</v>
      </c>
      <c r="J680" t="s">
        <v>1377</v>
      </c>
      <c r="K680" t="s">
        <v>675</v>
      </c>
      <c r="L680" t="s">
        <v>682</v>
      </c>
      <c r="M680" s="8" t="s">
        <v>675</v>
      </c>
      <c r="N680" t="s">
        <v>682</v>
      </c>
      <c r="O680" t="s">
        <v>769</v>
      </c>
      <c r="P680" t="s">
        <v>701</v>
      </c>
      <c r="Q680" s="8" t="s">
        <v>3327</v>
      </c>
      <c r="R680" t="s">
        <v>675</v>
      </c>
      <c r="S680" t="s">
        <v>675</v>
      </c>
      <c r="T680" t="s">
        <v>675</v>
      </c>
    </row>
    <row r="681" spans="1:20">
      <c r="A681" t="s">
        <v>3328</v>
      </c>
      <c r="B681" s="8" t="s">
        <v>2039</v>
      </c>
      <c r="C681" t="s">
        <v>69</v>
      </c>
      <c r="D681" t="s">
        <v>664</v>
      </c>
      <c r="E681" t="s">
        <v>763</v>
      </c>
      <c r="F681" t="s">
        <v>1134</v>
      </c>
      <c r="G681" t="s">
        <v>1135</v>
      </c>
      <c r="H681" t="s">
        <v>675</v>
      </c>
      <c r="I681" t="s">
        <v>499</v>
      </c>
      <c r="J681" t="s">
        <v>1377</v>
      </c>
      <c r="K681" t="s">
        <v>675</v>
      </c>
      <c r="L681" t="s">
        <v>682</v>
      </c>
      <c r="M681" s="8" t="s">
        <v>675</v>
      </c>
      <c r="N681" t="s">
        <v>682</v>
      </c>
      <c r="O681" t="s">
        <v>769</v>
      </c>
      <c r="P681" t="s">
        <v>701</v>
      </c>
      <c r="Q681" s="8" t="s">
        <v>3329</v>
      </c>
      <c r="R681" t="s">
        <v>675</v>
      </c>
      <c r="S681" t="s">
        <v>675</v>
      </c>
      <c r="T681" t="s">
        <v>675</v>
      </c>
    </row>
    <row r="682" spans="1:20">
      <c r="A682" t="s">
        <v>3330</v>
      </c>
      <c r="B682" s="8" t="s">
        <v>2049</v>
      </c>
      <c r="C682" t="s">
        <v>69</v>
      </c>
      <c r="D682" t="s">
        <v>664</v>
      </c>
      <c r="E682" t="s">
        <v>665</v>
      </c>
      <c r="F682" t="s">
        <v>1267</v>
      </c>
      <c r="G682" t="s">
        <v>1268</v>
      </c>
      <c r="H682" t="s">
        <v>675</v>
      </c>
      <c r="I682" t="s">
        <v>446</v>
      </c>
      <c r="J682" t="s">
        <v>1377</v>
      </c>
      <c r="K682" t="s">
        <v>675</v>
      </c>
      <c r="L682" t="s">
        <v>682</v>
      </c>
      <c r="M682" s="8" t="s">
        <v>675</v>
      </c>
      <c r="N682" t="s">
        <v>682</v>
      </c>
      <c r="O682" t="s">
        <v>1283</v>
      </c>
      <c r="P682" t="s">
        <v>701</v>
      </c>
      <c r="Q682" s="8" t="s">
        <v>3331</v>
      </c>
      <c r="R682" t="s">
        <v>675</v>
      </c>
      <c r="S682" t="s">
        <v>675</v>
      </c>
      <c r="T682" t="s">
        <v>675</v>
      </c>
    </row>
    <row r="683" spans="1:20">
      <c r="A683" t="s">
        <v>3332</v>
      </c>
      <c r="B683" s="8" t="s">
        <v>2049</v>
      </c>
      <c r="C683" t="s">
        <v>69</v>
      </c>
      <c r="D683" t="s">
        <v>664</v>
      </c>
      <c r="E683" t="s">
        <v>665</v>
      </c>
      <c r="F683" t="s">
        <v>2202</v>
      </c>
      <c r="G683" t="s">
        <v>99</v>
      </c>
      <c r="H683" t="s">
        <v>675</v>
      </c>
      <c r="I683" t="s">
        <v>501</v>
      </c>
      <c r="J683" t="s">
        <v>1377</v>
      </c>
      <c r="K683" t="s">
        <v>675</v>
      </c>
      <c r="L683" t="s">
        <v>682</v>
      </c>
      <c r="M683" s="8" t="s">
        <v>675</v>
      </c>
      <c r="N683" t="s">
        <v>682</v>
      </c>
      <c r="O683" t="s">
        <v>1504</v>
      </c>
      <c r="P683" t="s">
        <v>701</v>
      </c>
      <c r="Q683" s="8" t="s">
        <v>3333</v>
      </c>
      <c r="R683" t="s">
        <v>675</v>
      </c>
      <c r="S683" t="s">
        <v>675</v>
      </c>
      <c r="T683" t="s">
        <v>675</v>
      </c>
    </row>
    <row r="684" spans="1:20">
      <c r="A684" t="s">
        <v>3334</v>
      </c>
      <c r="B684" s="8" t="s">
        <v>2049</v>
      </c>
      <c r="C684" t="s">
        <v>69</v>
      </c>
      <c r="D684" t="s">
        <v>664</v>
      </c>
      <c r="E684" t="s">
        <v>665</v>
      </c>
      <c r="F684" t="s">
        <v>2749</v>
      </c>
      <c r="G684" t="s">
        <v>2750</v>
      </c>
      <c r="H684" t="s">
        <v>675</v>
      </c>
      <c r="I684" t="s">
        <v>463</v>
      </c>
      <c r="J684" t="s">
        <v>1377</v>
      </c>
      <c r="K684" t="s">
        <v>675</v>
      </c>
      <c r="L684" t="s">
        <v>682</v>
      </c>
      <c r="M684" s="8" t="s">
        <v>675</v>
      </c>
      <c r="N684" t="s">
        <v>682</v>
      </c>
      <c r="O684" t="s">
        <v>1504</v>
      </c>
      <c r="P684" t="s">
        <v>701</v>
      </c>
      <c r="Q684" s="8" t="s">
        <v>3335</v>
      </c>
      <c r="R684" t="s">
        <v>675</v>
      </c>
      <c r="S684" t="s">
        <v>675</v>
      </c>
      <c r="T684" t="s">
        <v>675</v>
      </c>
    </row>
    <row r="685" spans="1:20">
      <c r="A685" t="s">
        <v>3336</v>
      </c>
      <c r="B685" s="8" t="s">
        <v>2049</v>
      </c>
      <c r="C685" t="s">
        <v>69</v>
      </c>
      <c r="D685" t="s">
        <v>664</v>
      </c>
      <c r="E685" t="s">
        <v>665</v>
      </c>
      <c r="F685" t="s">
        <v>2586</v>
      </c>
      <c r="G685" t="s">
        <v>2587</v>
      </c>
      <c r="H685" t="s">
        <v>675</v>
      </c>
      <c r="I685" t="s">
        <v>186</v>
      </c>
      <c r="J685" t="s">
        <v>1377</v>
      </c>
      <c r="K685" t="s">
        <v>675</v>
      </c>
      <c r="L685" t="s">
        <v>682</v>
      </c>
      <c r="M685" s="8" t="s">
        <v>675</v>
      </c>
      <c r="N685" t="s">
        <v>682</v>
      </c>
      <c r="O685" t="s">
        <v>1504</v>
      </c>
      <c r="P685" t="s">
        <v>701</v>
      </c>
      <c r="Q685" s="8" t="s">
        <v>3337</v>
      </c>
      <c r="R685" t="s">
        <v>675</v>
      </c>
      <c r="S685" t="s">
        <v>675</v>
      </c>
      <c r="T685" t="s">
        <v>675</v>
      </c>
    </row>
    <row r="686" spans="1:20">
      <c r="A686" t="s">
        <v>3338</v>
      </c>
      <c r="B686" s="8" t="s">
        <v>2049</v>
      </c>
      <c r="C686" t="s">
        <v>69</v>
      </c>
      <c r="D686" t="s">
        <v>664</v>
      </c>
      <c r="E686" t="s">
        <v>665</v>
      </c>
      <c r="F686" t="s">
        <v>1257</v>
      </c>
      <c r="G686" t="s">
        <v>1258</v>
      </c>
      <c r="H686" t="s">
        <v>675</v>
      </c>
      <c r="I686" t="s">
        <v>502</v>
      </c>
      <c r="J686" t="s">
        <v>1377</v>
      </c>
      <c r="K686" t="s">
        <v>675</v>
      </c>
      <c r="L686" t="s">
        <v>682</v>
      </c>
      <c r="M686" s="8" t="s">
        <v>675</v>
      </c>
      <c r="N686" t="s">
        <v>682</v>
      </c>
      <c r="O686" t="s">
        <v>1504</v>
      </c>
      <c r="P686" t="s">
        <v>701</v>
      </c>
      <c r="Q686" s="8" t="s">
        <v>3339</v>
      </c>
      <c r="R686" t="s">
        <v>675</v>
      </c>
      <c r="S686" t="s">
        <v>675</v>
      </c>
      <c r="T686" t="s">
        <v>675</v>
      </c>
    </row>
    <row r="687" spans="1:20">
      <c r="A687" t="s">
        <v>3340</v>
      </c>
      <c r="B687" s="8" t="s">
        <v>3341</v>
      </c>
      <c r="C687" t="s">
        <v>69</v>
      </c>
      <c r="D687" t="s">
        <v>664</v>
      </c>
      <c r="E687" t="s">
        <v>665</v>
      </c>
      <c r="F687" t="s">
        <v>2644</v>
      </c>
      <c r="G687" t="s">
        <v>2645</v>
      </c>
      <c r="H687" t="s">
        <v>675</v>
      </c>
      <c r="I687" t="s">
        <v>506</v>
      </c>
      <c r="J687" t="s">
        <v>1377</v>
      </c>
      <c r="K687" t="s">
        <v>675</v>
      </c>
      <c r="L687" t="s">
        <v>682</v>
      </c>
      <c r="M687" s="8" t="s">
        <v>675</v>
      </c>
      <c r="N687" t="s">
        <v>682</v>
      </c>
      <c r="O687" t="s">
        <v>1504</v>
      </c>
      <c r="P687" t="s">
        <v>701</v>
      </c>
      <c r="Q687" s="8" t="s">
        <v>3342</v>
      </c>
      <c r="R687" t="s">
        <v>675</v>
      </c>
      <c r="S687" t="s">
        <v>675</v>
      </c>
      <c r="T687" t="s">
        <v>675</v>
      </c>
    </row>
    <row r="688" spans="1:20">
      <c r="A688" t="s">
        <v>3343</v>
      </c>
      <c r="B688" s="8" t="s">
        <v>3341</v>
      </c>
      <c r="C688" t="s">
        <v>69</v>
      </c>
      <c r="D688" t="s">
        <v>664</v>
      </c>
      <c r="E688" t="s">
        <v>763</v>
      </c>
      <c r="F688" t="s">
        <v>3254</v>
      </c>
      <c r="G688" t="s">
        <v>3255</v>
      </c>
      <c r="H688" t="s">
        <v>675</v>
      </c>
      <c r="I688" t="s">
        <v>184</v>
      </c>
      <c r="J688" t="s">
        <v>1377</v>
      </c>
      <c r="K688" t="s">
        <v>675</v>
      </c>
      <c r="L688" t="s">
        <v>682</v>
      </c>
      <c r="M688" s="8" t="s">
        <v>675</v>
      </c>
      <c r="N688" t="s">
        <v>682</v>
      </c>
      <c r="O688" t="s">
        <v>769</v>
      </c>
      <c r="P688" t="s">
        <v>701</v>
      </c>
      <c r="Q688" s="8" t="s">
        <v>3344</v>
      </c>
      <c r="R688" t="s">
        <v>675</v>
      </c>
      <c r="S688" t="s">
        <v>675</v>
      </c>
      <c r="T688" t="s">
        <v>675</v>
      </c>
    </row>
    <row r="689" spans="1:20">
      <c r="A689" t="s">
        <v>3345</v>
      </c>
      <c r="B689" s="8" t="s">
        <v>2078</v>
      </c>
      <c r="C689" t="s">
        <v>69</v>
      </c>
      <c r="D689" t="s">
        <v>664</v>
      </c>
      <c r="E689" t="s">
        <v>665</v>
      </c>
      <c r="F689" t="s">
        <v>2202</v>
      </c>
      <c r="G689" t="s">
        <v>99</v>
      </c>
      <c r="H689" t="s">
        <v>675</v>
      </c>
      <c r="I689" t="s">
        <v>515</v>
      </c>
      <c r="J689" t="s">
        <v>1377</v>
      </c>
      <c r="K689" t="s">
        <v>675</v>
      </c>
      <c r="L689" t="s">
        <v>682</v>
      </c>
      <c r="M689" s="8" t="s">
        <v>675</v>
      </c>
      <c r="N689" t="s">
        <v>682</v>
      </c>
      <c r="O689" t="s">
        <v>1504</v>
      </c>
      <c r="P689" t="s">
        <v>701</v>
      </c>
      <c r="Q689" s="8" t="s">
        <v>3346</v>
      </c>
      <c r="R689" t="s">
        <v>675</v>
      </c>
      <c r="S689" t="s">
        <v>675</v>
      </c>
      <c r="T689" t="s">
        <v>675</v>
      </c>
    </row>
    <row r="690" spans="1:20">
      <c r="A690" t="s">
        <v>3347</v>
      </c>
      <c r="B690" s="8" t="s">
        <v>2078</v>
      </c>
      <c r="C690" t="s">
        <v>69</v>
      </c>
      <c r="D690" t="s">
        <v>664</v>
      </c>
      <c r="E690" t="s">
        <v>665</v>
      </c>
      <c r="F690" t="s">
        <v>1618</v>
      </c>
      <c r="G690" t="s">
        <v>1619</v>
      </c>
      <c r="H690" t="s">
        <v>675</v>
      </c>
      <c r="I690" t="s">
        <v>516</v>
      </c>
      <c r="J690" t="s">
        <v>1377</v>
      </c>
      <c r="K690" t="s">
        <v>675</v>
      </c>
      <c r="L690" t="s">
        <v>682</v>
      </c>
      <c r="M690" s="8" t="s">
        <v>675</v>
      </c>
      <c r="N690" t="s">
        <v>682</v>
      </c>
      <c r="O690" t="s">
        <v>1504</v>
      </c>
      <c r="P690" t="s">
        <v>701</v>
      </c>
      <c r="Q690" s="8" t="s">
        <v>3348</v>
      </c>
      <c r="R690" t="s">
        <v>675</v>
      </c>
      <c r="S690" t="s">
        <v>675</v>
      </c>
      <c r="T690" t="s">
        <v>675</v>
      </c>
    </row>
    <row r="691" spans="1:20">
      <c r="A691" t="s">
        <v>3349</v>
      </c>
      <c r="B691" s="8" t="s">
        <v>2078</v>
      </c>
      <c r="C691" t="s">
        <v>69</v>
      </c>
      <c r="D691" t="s">
        <v>664</v>
      </c>
      <c r="E691" t="s">
        <v>665</v>
      </c>
      <c r="F691" t="s">
        <v>2910</v>
      </c>
      <c r="G691" t="s">
        <v>2911</v>
      </c>
      <c r="H691" t="s">
        <v>675</v>
      </c>
      <c r="I691" t="s">
        <v>517</v>
      </c>
      <c r="J691" t="s">
        <v>1377</v>
      </c>
      <c r="K691" t="s">
        <v>675</v>
      </c>
      <c r="L691" t="s">
        <v>682</v>
      </c>
      <c r="M691" s="8" t="s">
        <v>675</v>
      </c>
      <c r="N691" t="s">
        <v>682</v>
      </c>
      <c r="O691" t="s">
        <v>1504</v>
      </c>
      <c r="P691" t="s">
        <v>701</v>
      </c>
      <c r="Q691" s="8" t="s">
        <v>3350</v>
      </c>
      <c r="R691" t="s">
        <v>675</v>
      </c>
      <c r="S691" t="s">
        <v>675</v>
      </c>
      <c r="T691" t="s">
        <v>675</v>
      </c>
    </row>
    <row r="692" spans="1:20">
      <c r="A692" t="s">
        <v>3351</v>
      </c>
      <c r="B692" s="8" t="s">
        <v>2078</v>
      </c>
      <c r="C692" t="s">
        <v>69</v>
      </c>
      <c r="D692" t="s">
        <v>664</v>
      </c>
      <c r="E692" t="s">
        <v>665</v>
      </c>
      <c r="F692" t="s">
        <v>3010</v>
      </c>
      <c r="G692" t="s">
        <v>3011</v>
      </c>
      <c r="H692" t="s">
        <v>675</v>
      </c>
      <c r="I692" t="s">
        <v>518</v>
      </c>
      <c r="J692" t="s">
        <v>1377</v>
      </c>
      <c r="K692" t="s">
        <v>675</v>
      </c>
      <c r="L692" t="s">
        <v>682</v>
      </c>
      <c r="M692" s="8" t="s">
        <v>675</v>
      </c>
      <c r="N692" t="s">
        <v>682</v>
      </c>
      <c r="O692" t="s">
        <v>1504</v>
      </c>
      <c r="P692" t="s">
        <v>701</v>
      </c>
      <c r="Q692" s="8" t="s">
        <v>3352</v>
      </c>
      <c r="R692" t="s">
        <v>675</v>
      </c>
      <c r="S692" t="s">
        <v>675</v>
      </c>
      <c r="T692" t="s">
        <v>675</v>
      </c>
    </row>
    <row r="693" spans="1:20">
      <c r="A693" t="s">
        <v>3353</v>
      </c>
      <c r="B693" s="8" t="s">
        <v>2078</v>
      </c>
      <c r="C693" t="s">
        <v>69</v>
      </c>
      <c r="D693" t="s">
        <v>664</v>
      </c>
      <c r="E693" t="s">
        <v>704</v>
      </c>
      <c r="F693" t="s">
        <v>2640</v>
      </c>
      <c r="G693" t="s">
        <v>2641</v>
      </c>
      <c r="H693" t="s">
        <v>675</v>
      </c>
      <c r="I693" t="s">
        <v>186</v>
      </c>
      <c r="J693" t="s">
        <v>1377</v>
      </c>
      <c r="K693" t="s">
        <v>675</v>
      </c>
      <c r="L693" t="s">
        <v>682</v>
      </c>
      <c r="M693" s="8" t="s">
        <v>675</v>
      </c>
      <c r="N693" t="s">
        <v>682</v>
      </c>
      <c r="O693" t="s">
        <v>1676</v>
      </c>
      <c r="P693" t="s">
        <v>701</v>
      </c>
      <c r="Q693" s="8" t="s">
        <v>3354</v>
      </c>
      <c r="R693" t="s">
        <v>675</v>
      </c>
      <c r="S693" t="s">
        <v>675</v>
      </c>
      <c r="T693" t="s">
        <v>675</v>
      </c>
    </row>
    <row r="694" spans="1:20">
      <c r="A694" t="s">
        <v>3355</v>
      </c>
      <c r="B694" s="8" t="s">
        <v>2078</v>
      </c>
      <c r="C694" t="s">
        <v>69</v>
      </c>
      <c r="D694" t="s">
        <v>664</v>
      </c>
      <c r="E694" t="s">
        <v>704</v>
      </c>
      <c r="F694" t="s">
        <v>2709</v>
      </c>
      <c r="G694" t="s">
        <v>2710</v>
      </c>
      <c r="H694" t="s">
        <v>675</v>
      </c>
      <c r="I694" t="s">
        <v>519</v>
      </c>
      <c r="J694" t="s">
        <v>1377</v>
      </c>
      <c r="K694" t="s">
        <v>675</v>
      </c>
      <c r="L694" t="s">
        <v>682</v>
      </c>
      <c r="M694" s="8" t="s">
        <v>675</v>
      </c>
      <c r="N694" t="s">
        <v>682</v>
      </c>
      <c r="O694" t="s">
        <v>1676</v>
      </c>
      <c r="P694" t="s">
        <v>701</v>
      </c>
      <c r="Q694" s="8" t="s">
        <v>3356</v>
      </c>
      <c r="R694" t="s">
        <v>675</v>
      </c>
      <c r="S694" t="s">
        <v>675</v>
      </c>
      <c r="T694" t="s">
        <v>675</v>
      </c>
    </row>
    <row r="695" spans="1:20">
      <c r="A695" t="s">
        <v>3357</v>
      </c>
      <c r="B695" s="8" t="s">
        <v>2086</v>
      </c>
      <c r="C695" t="s">
        <v>69</v>
      </c>
      <c r="D695" t="s">
        <v>664</v>
      </c>
      <c r="E695" t="s">
        <v>704</v>
      </c>
      <c r="F695" t="s">
        <v>1049</v>
      </c>
      <c r="G695" t="s">
        <v>1050</v>
      </c>
      <c r="H695" t="s">
        <v>675</v>
      </c>
      <c r="I695" t="s">
        <v>186</v>
      </c>
      <c r="J695" t="s">
        <v>1377</v>
      </c>
      <c r="K695" t="s">
        <v>675</v>
      </c>
      <c r="L695" t="s">
        <v>682</v>
      </c>
      <c r="M695" s="8" t="s">
        <v>675</v>
      </c>
      <c r="N695" t="s">
        <v>682</v>
      </c>
      <c r="O695" t="s">
        <v>1676</v>
      </c>
      <c r="P695" t="s">
        <v>701</v>
      </c>
      <c r="Q695" s="8" t="s">
        <v>3358</v>
      </c>
      <c r="R695" t="s">
        <v>675</v>
      </c>
      <c r="S695" t="s">
        <v>675</v>
      </c>
      <c r="T695" t="s">
        <v>675</v>
      </c>
    </row>
    <row r="696" spans="1:20">
      <c r="A696" t="s">
        <v>3359</v>
      </c>
      <c r="B696" s="8" t="s">
        <v>2095</v>
      </c>
      <c r="C696" t="s">
        <v>69</v>
      </c>
      <c r="D696" t="s">
        <v>664</v>
      </c>
      <c r="E696" t="s">
        <v>665</v>
      </c>
      <c r="F696" t="s">
        <v>2623</v>
      </c>
      <c r="G696" t="s">
        <v>2624</v>
      </c>
      <c r="H696" t="s">
        <v>675</v>
      </c>
      <c r="I696" t="s">
        <v>522</v>
      </c>
      <c r="J696" t="s">
        <v>681</v>
      </c>
      <c r="K696" t="s">
        <v>675</v>
      </c>
      <c r="L696" t="s">
        <v>682</v>
      </c>
      <c r="M696" s="8" t="s">
        <v>675</v>
      </c>
      <c r="N696" t="s">
        <v>682</v>
      </c>
      <c r="O696" t="s">
        <v>1676</v>
      </c>
      <c r="P696" t="s">
        <v>701</v>
      </c>
      <c r="Q696" s="8" t="s">
        <v>3360</v>
      </c>
      <c r="R696" t="s">
        <v>675</v>
      </c>
      <c r="S696" t="s">
        <v>675</v>
      </c>
      <c r="T696" t="s">
        <v>675</v>
      </c>
    </row>
    <row r="697" spans="1:20">
      <c r="A697" t="s">
        <v>3361</v>
      </c>
      <c r="B697" s="8" t="s">
        <v>2095</v>
      </c>
      <c r="C697" t="s">
        <v>69</v>
      </c>
      <c r="D697" t="s">
        <v>664</v>
      </c>
      <c r="E697" t="s">
        <v>763</v>
      </c>
      <c r="F697" t="s">
        <v>1049</v>
      </c>
      <c r="G697" t="s">
        <v>1050</v>
      </c>
      <c r="H697" t="s">
        <v>675</v>
      </c>
      <c r="I697" t="s">
        <v>184</v>
      </c>
      <c r="J697" t="s">
        <v>1377</v>
      </c>
      <c r="K697" t="s">
        <v>675</v>
      </c>
      <c r="L697" t="s">
        <v>682</v>
      </c>
      <c r="M697" s="8" t="s">
        <v>675</v>
      </c>
      <c r="N697" t="s">
        <v>682</v>
      </c>
      <c r="O697" t="s">
        <v>769</v>
      </c>
      <c r="P697" t="s">
        <v>701</v>
      </c>
      <c r="Q697" s="8" t="s">
        <v>3362</v>
      </c>
      <c r="R697" t="s">
        <v>675</v>
      </c>
      <c r="S697" t="s">
        <v>675</v>
      </c>
      <c r="T697" t="s">
        <v>675</v>
      </c>
    </row>
    <row r="698" spans="1:20">
      <c r="A698" t="s">
        <v>3363</v>
      </c>
      <c r="B698" s="8" t="s">
        <v>2095</v>
      </c>
      <c r="C698" t="s">
        <v>69</v>
      </c>
      <c r="D698" t="s">
        <v>664</v>
      </c>
      <c r="E698" t="s">
        <v>763</v>
      </c>
      <c r="F698" t="s">
        <v>2635</v>
      </c>
      <c r="G698" t="s">
        <v>2636</v>
      </c>
      <c r="H698" t="s">
        <v>675</v>
      </c>
      <c r="I698" t="s">
        <v>184</v>
      </c>
      <c r="J698" t="s">
        <v>1377</v>
      </c>
      <c r="K698" t="s">
        <v>675</v>
      </c>
      <c r="L698" t="s">
        <v>682</v>
      </c>
      <c r="M698" s="8" t="s">
        <v>675</v>
      </c>
      <c r="N698" t="s">
        <v>682</v>
      </c>
      <c r="O698" t="s">
        <v>769</v>
      </c>
      <c r="P698" t="s">
        <v>701</v>
      </c>
      <c r="Q698" s="8" t="s">
        <v>3364</v>
      </c>
      <c r="R698" t="s">
        <v>675</v>
      </c>
      <c r="S698" t="s">
        <v>675</v>
      </c>
      <c r="T698" t="s">
        <v>675</v>
      </c>
    </row>
    <row r="699" spans="1:20">
      <c r="A699" t="s">
        <v>3365</v>
      </c>
      <c r="B699" s="8" t="s">
        <v>2095</v>
      </c>
      <c r="C699" t="s">
        <v>69</v>
      </c>
      <c r="D699" t="s">
        <v>664</v>
      </c>
      <c r="E699" t="s">
        <v>763</v>
      </c>
      <c r="F699" t="s">
        <v>1618</v>
      </c>
      <c r="G699" t="s">
        <v>1619</v>
      </c>
      <c r="H699" t="s">
        <v>675</v>
      </c>
      <c r="I699" t="s">
        <v>524</v>
      </c>
      <c r="J699" t="s">
        <v>1377</v>
      </c>
      <c r="K699" t="s">
        <v>675</v>
      </c>
      <c r="L699" t="s">
        <v>682</v>
      </c>
      <c r="M699" s="8" t="s">
        <v>675</v>
      </c>
      <c r="N699" t="s">
        <v>682</v>
      </c>
      <c r="O699" t="s">
        <v>769</v>
      </c>
      <c r="P699" t="s">
        <v>701</v>
      </c>
      <c r="Q699" s="8" t="s">
        <v>3366</v>
      </c>
      <c r="R699" t="s">
        <v>675</v>
      </c>
      <c r="S699" t="s">
        <v>675</v>
      </c>
      <c r="T699" t="s">
        <v>675</v>
      </c>
    </row>
    <row r="700" spans="1:20">
      <c r="A700" t="s">
        <v>3367</v>
      </c>
      <c r="B700" s="8" t="s">
        <v>2095</v>
      </c>
      <c r="C700" t="s">
        <v>69</v>
      </c>
      <c r="D700" t="s">
        <v>664</v>
      </c>
      <c r="E700" t="s">
        <v>763</v>
      </c>
      <c r="F700" t="s">
        <v>3010</v>
      </c>
      <c r="G700" t="s">
        <v>3011</v>
      </c>
      <c r="H700" t="s">
        <v>675</v>
      </c>
      <c r="I700" t="s">
        <v>525</v>
      </c>
      <c r="J700" t="s">
        <v>1377</v>
      </c>
      <c r="K700" t="s">
        <v>675</v>
      </c>
      <c r="L700" t="s">
        <v>682</v>
      </c>
      <c r="M700" s="8" t="s">
        <v>675</v>
      </c>
      <c r="N700" t="s">
        <v>682</v>
      </c>
      <c r="O700" t="s">
        <v>769</v>
      </c>
      <c r="P700" t="s">
        <v>701</v>
      </c>
      <c r="Q700" s="8" t="s">
        <v>3368</v>
      </c>
      <c r="R700" t="s">
        <v>675</v>
      </c>
      <c r="S700" t="s">
        <v>675</v>
      </c>
      <c r="T700" t="s">
        <v>675</v>
      </c>
    </row>
    <row r="701" spans="1:20">
      <c r="A701" t="s">
        <v>3369</v>
      </c>
      <c r="B701" s="8" t="s">
        <v>2108</v>
      </c>
      <c r="C701" t="s">
        <v>69</v>
      </c>
      <c r="D701" t="s">
        <v>664</v>
      </c>
      <c r="E701" t="s">
        <v>665</v>
      </c>
      <c r="F701" t="s">
        <v>2635</v>
      </c>
      <c r="G701" t="s">
        <v>2636</v>
      </c>
      <c r="H701" t="s">
        <v>675</v>
      </c>
      <c r="I701" t="s">
        <v>529</v>
      </c>
      <c r="J701" t="s">
        <v>1377</v>
      </c>
      <c r="K701" t="s">
        <v>675</v>
      </c>
      <c r="L701" t="s">
        <v>682</v>
      </c>
      <c r="M701" s="8" t="s">
        <v>675</v>
      </c>
      <c r="N701" t="s">
        <v>682</v>
      </c>
      <c r="O701" t="s">
        <v>1283</v>
      </c>
      <c r="P701" t="s">
        <v>701</v>
      </c>
      <c r="Q701" s="8" t="s">
        <v>3370</v>
      </c>
      <c r="R701" t="s">
        <v>675</v>
      </c>
      <c r="S701" t="s">
        <v>675</v>
      </c>
      <c r="T701" t="s">
        <v>675</v>
      </c>
    </row>
    <row r="702" spans="1:20">
      <c r="A702" t="s">
        <v>3371</v>
      </c>
      <c r="B702" s="8" t="s">
        <v>2108</v>
      </c>
      <c r="C702" t="s">
        <v>69</v>
      </c>
      <c r="D702" t="s">
        <v>664</v>
      </c>
      <c r="E702" t="s">
        <v>665</v>
      </c>
      <c r="F702" t="s">
        <v>2635</v>
      </c>
      <c r="G702" t="s">
        <v>2636</v>
      </c>
      <c r="H702" t="s">
        <v>675</v>
      </c>
      <c r="I702" t="s">
        <v>531</v>
      </c>
      <c r="J702" t="s">
        <v>1377</v>
      </c>
      <c r="K702" t="s">
        <v>675</v>
      </c>
      <c r="L702" t="s">
        <v>682</v>
      </c>
      <c r="M702" s="8" t="s">
        <v>675</v>
      </c>
      <c r="N702" t="s">
        <v>682</v>
      </c>
      <c r="O702" t="s">
        <v>1504</v>
      </c>
      <c r="P702" t="s">
        <v>701</v>
      </c>
      <c r="Q702" s="8" t="s">
        <v>3372</v>
      </c>
      <c r="R702" t="s">
        <v>675</v>
      </c>
      <c r="S702" t="s">
        <v>675</v>
      </c>
      <c r="T702" t="s">
        <v>675</v>
      </c>
    </row>
    <row r="703" spans="1:20">
      <c r="A703" t="s">
        <v>3373</v>
      </c>
      <c r="B703" s="8" t="s">
        <v>2108</v>
      </c>
      <c r="C703" t="s">
        <v>69</v>
      </c>
      <c r="D703" t="s">
        <v>664</v>
      </c>
      <c r="E703" t="s">
        <v>665</v>
      </c>
      <c r="F703" t="s">
        <v>1799</v>
      </c>
      <c r="G703" t="s">
        <v>1800</v>
      </c>
      <c r="H703" t="s">
        <v>675</v>
      </c>
      <c r="I703" t="s">
        <v>531</v>
      </c>
      <c r="J703" t="s">
        <v>1377</v>
      </c>
      <c r="K703" t="s">
        <v>675</v>
      </c>
      <c r="L703" t="s">
        <v>682</v>
      </c>
      <c r="M703" s="8" t="s">
        <v>675</v>
      </c>
      <c r="N703" t="s">
        <v>682</v>
      </c>
      <c r="O703" t="s">
        <v>1504</v>
      </c>
      <c r="P703" t="s">
        <v>701</v>
      </c>
      <c r="Q703" s="8" t="s">
        <v>3374</v>
      </c>
      <c r="R703" t="s">
        <v>675</v>
      </c>
      <c r="S703" t="s">
        <v>675</v>
      </c>
      <c r="T703" t="s">
        <v>675</v>
      </c>
    </row>
    <row r="704" spans="1:20">
      <c r="A704" t="s">
        <v>3375</v>
      </c>
      <c r="B704" s="8" t="s">
        <v>2108</v>
      </c>
      <c r="C704" t="s">
        <v>69</v>
      </c>
      <c r="D704" t="s">
        <v>664</v>
      </c>
      <c r="E704" t="s">
        <v>665</v>
      </c>
      <c r="F704" t="s">
        <v>1433</v>
      </c>
      <c r="G704" t="s">
        <v>1434</v>
      </c>
      <c r="H704" t="s">
        <v>675</v>
      </c>
      <c r="I704" t="s">
        <v>532</v>
      </c>
      <c r="J704" t="s">
        <v>1377</v>
      </c>
      <c r="K704" t="s">
        <v>675</v>
      </c>
      <c r="L704" t="s">
        <v>682</v>
      </c>
      <c r="M704" s="8" t="s">
        <v>675</v>
      </c>
      <c r="N704" t="s">
        <v>682</v>
      </c>
      <c r="O704" t="s">
        <v>1504</v>
      </c>
      <c r="P704" t="s">
        <v>701</v>
      </c>
      <c r="Q704" s="8" t="s">
        <v>3376</v>
      </c>
      <c r="R704" t="s">
        <v>675</v>
      </c>
      <c r="S704" t="s">
        <v>675</v>
      </c>
      <c r="T704" t="s">
        <v>675</v>
      </c>
    </row>
    <row r="705" spans="1:20">
      <c r="A705" t="s">
        <v>3377</v>
      </c>
      <c r="B705" s="8" t="s">
        <v>2112</v>
      </c>
      <c r="C705" t="s">
        <v>69</v>
      </c>
      <c r="D705" t="s">
        <v>664</v>
      </c>
      <c r="E705" t="s">
        <v>665</v>
      </c>
      <c r="F705" t="s">
        <v>2635</v>
      </c>
      <c r="G705" t="s">
        <v>2636</v>
      </c>
      <c r="H705" t="s">
        <v>675</v>
      </c>
      <c r="I705" t="s">
        <v>535</v>
      </c>
      <c r="J705" t="s">
        <v>1377</v>
      </c>
      <c r="K705" t="s">
        <v>675</v>
      </c>
      <c r="L705" t="s">
        <v>682</v>
      </c>
      <c r="M705" s="8" t="s">
        <v>675</v>
      </c>
      <c r="N705" t="s">
        <v>682</v>
      </c>
      <c r="O705" t="s">
        <v>1504</v>
      </c>
      <c r="P705" t="s">
        <v>701</v>
      </c>
      <c r="Q705" s="8" t="s">
        <v>3378</v>
      </c>
      <c r="R705" t="s">
        <v>675</v>
      </c>
      <c r="S705" t="s">
        <v>675</v>
      </c>
      <c r="T705" t="s">
        <v>675</v>
      </c>
    </row>
    <row r="706" spans="1:20">
      <c r="A706" t="s">
        <v>3379</v>
      </c>
      <c r="B706" s="8" t="s">
        <v>2115</v>
      </c>
      <c r="C706" t="s">
        <v>69</v>
      </c>
      <c r="D706" t="s">
        <v>664</v>
      </c>
      <c r="E706" t="s">
        <v>763</v>
      </c>
      <c r="F706" t="s">
        <v>1833</v>
      </c>
      <c r="G706" t="s">
        <v>1834</v>
      </c>
      <c r="H706" t="s">
        <v>675</v>
      </c>
      <c r="I706" t="s">
        <v>525</v>
      </c>
      <c r="J706" t="s">
        <v>1377</v>
      </c>
      <c r="K706" t="s">
        <v>675</v>
      </c>
      <c r="L706" t="s">
        <v>682</v>
      </c>
      <c r="M706" s="8" t="s">
        <v>675</v>
      </c>
      <c r="N706" t="s">
        <v>682</v>
      </c>
      <c r="O706" t="s">
        <v>769</v>
      </c>
      <c r="P706" t="s">
        <v>701</v>
      </c>
      <c r="Q706" s="8" t="s">
        <v>3380</v>
      </c>
      <c r="R706" t="s">
        <v>675</v>
      </c>
      <c r="S706" t="s">
        <v>675</v>
      </c>
      <c r="T706" t="s">
        <v>675</v>
      </c>
    </row>
    <row r="707" spans="1:20">
      <c r="A707" t="s">
        <v>3381</v>
      </c>
      <c r="B707" s="8" t="s">
        <v>2115</v>
      </c>
      <c r="C707" t="s">
        <v>69</v>
      </c>
      <c r="D707" t="s">
        <v>664</v>
      </c>
      <c r="E707" t="s">
        <v>704</v>
      </c>
      <c r="F707" t="s">
        <v>2273</v>
      </c>
      <c r="G707" t="s">
        <v>2274</v>
      </c>
      <c r="H707" t="s">
        <v>675</v>
      </c>
      <c r="I707" t="s">
        <v>217</v>
      </c>
      <c r="J707" t="s">
        <v>1377</v>
      </c>
      <c r="K707" t="s">
        <v>675</v>
      </c>
      <c r="L707" t="s">
        <v>682</v>
      </c>
      <c r="M707" s="8" t="s">
        <v>675</v>
      </c>
      <c r="N707" t="s">
        <v>682</v>
      </c>
      <c r="O707" t="s">
        <v>1676</v>
      </c>
      <c r="P707" t="s">
        <v>701</v>
      </c>
      <c r="Q707" s="8" t="s">
        <v>3382</v>
      </c>
      <c r="R707" t="s">
        <v>675</v>
      </c>
      <c r="S707" t="s">
        <v>675</v>
      </c>
      <c r="T707" t="s">
        <v>675</v>
      </c>
    </row>
    <row r="708" spans="1:20">
      <c r="A708" t="s">
        <v>3383</v>
      </c>
      <c r="B708" s="8" t="s">
        <v>2115</v>
      </c>
      <c r="C708" t="s">
        <v>69</v>
      </c>
      <c r="D708" t="s">
        <v>664</v>
      </c>
      <c r="E708" t="s">
        <v>704</v>
      </c>
      <c r="F708" t="s">
        <v>2654</v>
      </c>
      <c r="G708" t="s">
        <v>2655</v>
      </c>
      <c r="H708" t="s">
        <v>675</v>
      </c>
      <c r="I708" t="s">
        <v>217</v>
      </c>
      <c r="J708" t="s">
        <v>1377</v>
      </c>
      <c r="K708" t="s">
        <v>675</v>
      </c>
      <c r="L708" t="s">
        <v>682</v>
      </c>
      <c r="M708" s="8" t="s">
        <v>675</v>
      </c>
      <c r="N708" t="s">
        <v>682</v>
      </c>
      <c r="O708" t="s">
        <v>1676</v>
      </c>
      <c r="P708" t="s">
        <v>701</v>
      </c>
      <c r="Q708" s="8" t="s">
        <v>3384</v>
      </c>
      <c r="R708" t="s">
        <v>675</v>
      </c>
      <c r="S708" t="s">
        <v>675</v>
      </c>
      <c r="T708" t="s">
        <v>675</v>
      </c>
    </row>
    <row r="709" spans="1:20">
      <c r="A709" t="s">
        <v>3385</v>
      </c>
      <c r="B709" s="8" t="s">
        <v>2115</v>
      </c>
      <c r="C709" t="s">
        <v>69</v>
      </c>
      <c r="D709" t="s">
        <v>664</v>
      </c>
      <c r="E709" t="s">
        <v>704</v>
      </c>
      <c r="F709" t="s">
        <v>2967</v>
      </c>
      <c r="G709" t="s">
        <v>93</v>
      </c>
      <c r="H709" t="s">
        <v>675</v>
      </c>
      <c r="I709" t="s">
        <v>536</v>
      </c>
      <c r="J709" t="s">
        <v>1377</v>
      </c>
      <c r="K709" t="s">
        <v>675</v>
      </c>
      <c r="L709" t="s">
        <v>682</v>
      </c>
      <c r="M709" s="8" t="s">
        <v>675</v>
      </c>
      <c r="N709" t="s">
        <v>682</v>
      </c>
      <c r="O709" t="s">
        <v>1676</v>
      </c>
      <c r="P709" t="s">
        <v>701</v>
      </c>
      <c r="Q709" s="8" t="s">
        <v>3386</v>
      </c>
      <c r="R709" t="s">
        <v>675</v>
      </c>
      <c r="S709" t="s">
        <v>675</v>
      </c>
      <c r="T709" t="s">
        <v>675</v>
      </c>
    </row>
    <row r="710" spans="1:20">
      <c r="A710" t="s">
        <v>3387</v>
      </c>
      <c r="B710" s="8" t="s">
        <v>2127</v>
      </c>
      <c r="C710" t="s">
        <v>69</v>
      </c>
      <c r="D710" t="s">
        <v>664</v>
      </c>
      <c r="E710" t="s">
        <v>665</v>
      </c>
      <c r="F710" t="s">
        <v>808</v>
      </c>
      <c r="G710" t="s">
        <v>809</v>
      </c>
      <c r="H710" t="s">
        <v>675</v>
      </c>
      <c r="I710" t="s">
        <v>537</v>
      </c>
      <c r="J710" t="s">
        <v>1377</v>
      </c>
      <c r="K710" t="s">
        <v>675</v>
      </c>
      <c r="L710" t="s">
        <v>682</v>
      </c>
      <c r="M710" s="8" t="s">
        <v>675</v>
      </c>
      <c r="N710" t="s">
        <v>682</v>
      </c>
      <c r="O710" t="s">
        <v>1504</v>
      </c>
      <c r="P710" t="s">
        <v>701</v>
      </c>
      <c r="Q710" s="8" t="s">
        <v>3388</v>
      </c>
      <c r="R710" t="s">
        <v>675</v>
      </c>
      <c r="S710" t="s">
        <v>675</v>
      </c>
      <c r="T710" t="s">
        <v>675</v>
      </c>
    </row>
    <row r="711" spans="1:20">
      <c r="A711" t="s">
        <v>3389</v>
      </c>
      <c r="B711" s="8" t="s">
        <v>2127</v>
      </c>
      <c r="C711" t="s">
        <v>69</v>
      </c>
      <c r="D711" t="s">
        <v>664</v>
      </c>
      <c r="E711" t="s">
        <v>665</v>
      </c>
      <c r="F711" t="s">
        <v>2546</v>
      </c>
      <c r="G711" t="s">
        <v>2547</v>
      </c>
      <c r="H711" t="s">
        <v>675</v>
      </c>
      <c r="I711" t="s">
        <v>539</v>
      </c>
      <c r="J711" t="s">
        <v>1377</v>
      </c>
      <c r="K711" t="s">
        <v>675</v>
      </c>
      <c r="L711" t="s">
        <v>682</v>
      </c>
      <c r="M711" s="8" t="s">
        <v>675</v>
      </c>
      <c r="N711" t="s">
        <v>682</v>
      </c>
      <c r="O711" t="s">
        <v>1504</v>
      </c>
      <c r="P711" t="s">
        <v>701</v>
      </c>
      <c r="Q711" s="8" t="s">
        <v>3390</v>
      </c>
      <c r="R711" t="s">
        <v>675</v>
      </c>
      <c r="S711" t="s">
        <v>675</v>
      </c>
      <c r="T711" t="s">
        <v>675</v>
      </c>
    </row>
    <row r="712" spans="1:20">
      <c r="A712" t="s">
        <v>3391</v>
      </c>
      <c r="B712" s="8" t="s">
        <v>2127</v>
      </c>
      <c r="C712" t="s">
        <v>69</v>
      </c>
      <c r="D712" t="s">
        <v>664</v>
      </c>
      <c r="E712" t="s">
        <v>704</v>
      </c>
      <c r="F712" t="s">
        <v>2635</v>
      </c>
      <c r="G712" t="s">
        <v>2636</v>
      </c>
      <c r="H712" t="s">
        <v>675</v>
      </c>
      <c r="I712" t="s">
        <v>186</v>
      </c>
      <c r="J712" t="s">
        <v>1377</v>
      </c>
      <c r="K712" t="s">
        <v>675</v>
      </c>
      <c r="L712" t="s">
        <v>682</v>
      </c>
      <c r="M712" s="8" t="s">
        <v>675</v>
      </c>
      <c r="N712" t="s">
        <v>682</v>
      </c>
      <c r="O712" t="s">
        <v>1676</v>
      </c>
      <c r="P712" t="s">
        <v>701</v>
      </c>
      <c r="Q712" s="8" t="s">
        <v>3392</v>
      </c>
      <c r="R712" t="s">
        <v>675</v>
      </c>
      <c r="S712" t="s">
        <v>675</v>
      </c>
      <c r="T712" t="s">
        <v>675</v>
      </c>
    </row>
    <row r="713" spans="1:20">
      <c r="A713" t="s">
        <v>3393</v>
      </c>
      <c r="B713" s="8" t="s">
        <v>2127</v>
      </c>
      <c r="C713" t="s">
        <v>69</v>
      </c>
      <c r="D713" t="s">
        <v>664</v>
      </c>
      <c r="E713" t="s">
        <v>704</v>
      </c>
      <c r="F713" t="s">
        <v>1215</v>
      </c>
      <c r="G713" t="s">
        <v>1216</v>
      </c>
      <c r="H713" t="s">
        <v>675</v>
      </c>
      <c r="I713" t="s">
        <v>519</v>
      </c>
      <c r="J713" t="s">
        <v>1377</v>
      </c>
      <c r="K713" t="s">
        <v>675</v>
      </c>
      <c r="L713" t="s">
        <v>682</v>
      </c>
      <c r="M713" s="8" t="s">
        <v>675</v>
      </c>
      <c r="N713" t="s">
        <v>682</v>
      </c>
      <c r="O713" t="s">
        <v>1676</v>
      </c>
      <c r="P713" t="s">
        <v>701</v>
      </c>
      <c r="Q713" s="8" t="s">
        <v>3394</v>
      </c>
      <c r="R713" t="s">
        <v>675</v>
      </c>
      <c r="S713" t="s">
        <v>675</v>
      </c>
      <c r="T713" t="s">
        <v>675</v>
      </c>
    </row>
    <row r="714" spans="1:20">
      <c r="A714" t="s">
        <v>3395</v>
      </c>
      <c r="B714" s="8" t="s">
        <v>2127</v>
      </c>
      <c r="C714" t="s">
        <v>69</v>
      </c>
      <c r="D714" t="s">
        <v>664</v>
      </c>
      <c r="E714" t="s">
        <v>704</v>
      </c>
      <c r="F714" t="s">
        <v>1049</v>
      </c>
      <c r="G714" t="s">
        <v>1050</v>
      </c>
      <c r="H714" t="s">
        <v>675</v>
      </c>
      <c r="I714" t="s">
        <v>186</v>
      </c>
      <c r="J714" t="s">
        <v>1377</v>
      </c>
      <c r="K714" t="s">
        <v>675</v>
      </c>
      <c r="L714" t="s">
        <v>682</v>
      </c>
      <c r="M714" s="8" t="s">
        <v>675</v>
      </c>
      <c r="N714" t="s">
        <v>682</v>
      </c>
      <c r="O714" t="s">
        <v>1676</v>
      </c>
      <c r="P714" t="s">
        <v>701</v>
      </c>
      <c r="Q714" s="8" t="s">
        <v>3396</v>
      </c>
      <c r="R714" t="s">
        <v>675</v>
      </c>
      <c r="S714" t="s">
        <v>675</v>
      </c>
      <c r="T714" t="s">
        <v>675</v>
      </c>
    </row>
    <row r="715" spans="1:20">
      <c r="A715" t="s">
        <v>3397</v>
      </c>
      <c r="B715" s="8" t="s">
        <v>2133</v>
      </c>
      <c r="C715" t="s">
        <v>69</v>
      </c>
      <c r="D715" t="s">
        <v>664</v>
      </c>
      <c r="E715" t="s">
        <v>665</v>
      </c>
      <c r="F715" t="s">
        <v>3122</v>
      </c>
      <c r="G715" t="s">
        <v>3123</v>
      </c>
      <c r="H715" t="s">
        <v>675</v>
      </c>
      <c r="I715" t="s">
        <v>541</v>
      </c>
      <c r="J715" t="s">
        <v>1377</v>
      </c>
      <c r="K715" t="s">
        <v>675</v>
      </c>
      <c r="L715" t="s">
        <v>682</v>
      </c>
      <c r="M715" s="8" t="s">
        <v>675</v>
      </c>
      <c r="N715" t="s">
        <v>682</v>
      </c>
      <c r="O715" t="s">
        <v>1504</v>
      </c>
      <c r="P715" t="s">
        <v>701</v>
      </c>
      <c r="Q715" s="8" t="s">
        <v>3398</v>
      </c>
      <c r="R715" t="s">
        <v>675</v>
      </c>
      <c r="S715" t="s">
        <v>675</v>
      </c>
      <c r="T715" t="s">
        <v>675</v>
      </c>
    </row>
    <row r="716" spans="1:20">
      <c r="A716" t="s">
        <v>3399</v>
      </c>
      <c r="B716" s="8" t="s">
        <v>2133</v>
      </c>
      <c r="C716" t="s">
        <v>69</v>
      </c>
      <c r="D716" t="s">
        <v>664</v>
      </c>
      <c r="E716" t="s">
        <v>665</v>
      </c>
      <c r="F716" t="s">
        <v>3122</v>
      </c>
      <c r="G716" t="s">
        <v>3123</v>
      </c>
      <c r="H716" t="s">
        <v>675</v>
      </c>
      <c r="I716" t="s">
        <v>542</v>
      </c>
      <c r="J716" t="s">
        <v>1377</v>
      </c>
      <c r="K716" t="s">
        <v>675</v>
      </c>
      <c r="L716" t="s">
        <v>682</v>
      </c>
      <c r="M716" s="8" t="s">
        <v>675</v>
      </c>
      <c r="N716" t="s">
        <v>682</v>
      </c>
      <c r="O716" t="s">
        <v>1504</v>
      </c>
      <c r="P716" t="s">
        <v>701</v>
      </c>
      <c r="Q716" s="8" t="s">
        <v>3400</v>
      </c>
      <c r="R716" t="s">
        <v>675</v>
      </c>
      <c r="S716" t="s">
        <v>675</v>
      </c>
      <c r="T716" t="s">
        <v>675</v>
      </c>
    </row>
    <row r="717" spans="1:20">
      <c r="A717" t="s">
        <v>3401</v>
      </c>
      <c r="B717" s="8" t="s">
        <v>3402</v>
      </c>
      <c r="C717" t="s">
        <v>69</v>
      </c>
      <c r="D717" t="s">
        <v>664</v>
      </c>
      <c r="E717" t="s">
        <v>665</v>
      </c>
      <c r="F717" t="s">
        <v>2615</v>
      </c>
      <c r="G717" t="s">
        <v>2616</v>
      </c>
      <c r="H717" t="s">
        <v>675</v>
      </c>
      <c r="I717" t="s">
        <v>119</v>
      </c>
      <c r="J717" t="s">
        <v>1377</v>
      </c>
      <c r="K717" t="s">
        <v>675</v>
      </c>
      <c r="L717" t="s">
        <v>682</v>
      </c>
      <c r="M717" s="8" t="s">
        <v>675</v>
      </c>
      <c r="N717" t="s">
        <v>682</v>
      </c>
      <c r="O717" t="s">
        <v>1283</v>
      </c>
      <c r="P717" t="s">
        <v>701</v>
      </c>
      <c r="Q717" s="8" t="s">
        <v>3403</v>
      </c>
      <c r="R717" t="s">
        <v>675</v>
      </c>
      <c r="S717" t="s">
        <v>675</v>
      </c>
      <c r="T717" t="s">
        <v>675</v>
      </c>
    </row>
    <row r="718" spans="1:20">
      <c r="A718" t="s">
        <v>3404</v>
      </c>
      <c r="B718" s="8" t="s">
        <v>3405</v>
      </c>
      <c r="C718" t="s">
        <v>69</v>
      </c>
      <c r="D718" t="s">
        <v>664</v>
      </c>
      <c r="E718" t="s">
        <v>763</v>
      </c>
      <c r="F718" t="s">
        <v>2640</v>
      </c>
      <c r="G718" t="s">
        <v>2641</v>
      </c>
      <c r="H718" t="s">
        <v>675</v>
      </c>
      <c r="I718" t="s">
        <v>525</v>
      </c>
      <c r="J718" t="s">
        <v>1377</v>
      </c>
      <c r="K718" t="s">
        <v>675</v>
      </c>
      <c r="L718" t="s">
        <v>682</v>
      </c>
      <c r="M718" s="8" t="s">
        <v>675</v>
      </c>
      <c r="N718" t="s">
        <v>682</v>
      </c>
      <c r="O718" t="s">
        <v>769</v>
      </c>
      <c r="P718" t="s">
        <v>701</v>
      </c>
      <c r="Q718" s="8" t="s">
        <v>3406</v>
      </c>
      <c r="R718" t="s">
        <v>675</v>
      </c>
      <c r="S718" t="s">
        <v>675</v>
      </c>
      <c r="T718" t="s">
        <v>675</v>
      </c>
    </row>
    <row r="719" spans="1:20">
      <c r="A719" t="s">
        <v>3407</v>
      </c>
      <c r="B719" s="8" t="s">
        <v>3405</v>
      </c>
      <c r="C719" t="s">
        <v>69</v>
      </c>
      <c r="D719" t="s">
        <v>664</v>
      </c>
      <c r="E719" t="s">
        <v>763</v>
      </c>
      <c r="F719" t="s">
        <v>1799</v>
      </c>
      <c r="G719" t="s">
        <v>1800</v>
      </c>
      <c r="H719" t="s">
        <v>675</v>
      </c>
      <c r="I719" t="s">
        <v>525</v>
      </c>
      <c r="J719" t="s">
        <v>1377</v>
      </c>
      <c r="K719" t="s">
        <v>675</v>
      </c>
      <c r="L719" t="s">
        <v>682</v>
      </c>
      <c r="M719" s="8" t="s">
        <v>675</v>
      </c>
      <c r="N719" t="s">
        <v>682</v>
      </c>
      <c r="O719" t="s">
        <v>769</v>
      </c>
      <c r="P719" t="s">
        <v>701</v>
      </c>
      <c r="Q719" s="8" t="s">
        <v>3408</v>
      </c>
      <c r="R719" t="s">
        <v>675</v>
      </c>
      <c r="S719" t="s">
        <v>675</v>
      </c>
      <c r="T719" t="s">
        <v>675</v>
      </c>
    </row>
    <row r="720" spans="1:20">
      <c r="A720" t="s">
        <v>3409</v>
      </c>
      <c r="B720" s="8" t="s">
        <v>2137</v>
      </c>
      <c r="C720" t="s">
        <v>69</v>
      </c>
      <c r="D720" t="s">
        <v>664</v>
      </c>
      <c r="E720" t="s">
        <v>704</v>
      </c>
      <c r="F720" t="s">
        <v>1799</v>
      </c>
      <c r="G720" t="s">
        <v>1800</v>
      </c>
      <c r="H720" t="s">
        <v>675</v>
      </c>
      <c r="I720" t="s">
        <v>476</v>
      </c>
      <c r="J720" t="s">
        <v>2637</v>
      </c>
      <c r="K720" t="s">
        <v>675</v>
      </c>
      <c r="L720" t="s">
        <v>682</v>
      </c>
      <c r="M720" s="8" t="s">
        <v>675</v>
      </c>
      <c r="N720" t="s">
        <v>682</v>
      </c>
      <c r="O720" t="s">
        <v>779</v>
      </c>
      <c r="P720" t="s">
        <v>701</v>
      </c>
      <c r="Q720" s="8" t="s">
        <v>3410</v>
      </c>
      <c r="R720" t="s">
        <v>675</v>
      </c>
      <c r="S720" t="s">
        <v>675</v>
      </c>
      <c r="T720" t="s">
        <v>675</v>
      </c>
    </row>
    <row r="721" spans="1:20">
      <c r="A721" t="s">
        <v>3411</v>
      </c>
      <c r="B721" s="8" t="s">
        <v>2137</v>
      </c>
      <c r="C721" t="s">
        <v>69</v>
      </c>
      <c r="D721" t="s">
        <v>664</v>
      </c>
      <c r="E721" t="s">
        <v>704</v>
      </c>
      <c r="F721" t="s">
        <v>1799</v>
      </c>
      <c r="G721" t="s">
        <v>1800</v>
      </c>
      <c r="H721" t="s">
        <v>675</v>
      </c>
      <c r="I721" t="s">
        <v>476</v>
      </c>
      <c r="J721" t="s">
        <v>2637</v>
      </c>
      <c r="K721" t="s">
        <v>675</v>
      </c>
      <c r="L721" t="s">
        <v>682</v>
      </c>
      <c r="M721" s="8" t="s">
        <v>675</v>
      </c>
      <c r="N721" t="s">
        <v>682</v>
      </c>
      <c r="O721" t="s">
        <v>779</v>
      </c>
      <c r="P721" t="s">
        <v>701</v>
      </c>
      <c r="Q721" s="8" t="s">
        <v>3412</v>
      </c>
      <c r="R721" t="s">
        <v>675</v>
      </c>
      <c r="S721" t="s">
        <v>675</v>
      </c>
      <c r="T721" t="s">
        <v>675</v>
      </c>
    </row>
    <row r="722" spans="1:20">
      <c r="A722" t="s">
        <v>3413</v>
      </c>
      <c r="B722" s="8" t="s">
        <v>2137</v>
      </c>
      <c r="C722" t="s">
        <v>69</v>
      </c>
      <c r="D722" t="s">
        <v>664</v>
      </c>
      <c r="E722" t="s">
        <v>704</v>
      </c>
      <c r="F722" t="s">
        <v>1618</v>
      </c>
      <c r="G722" t="s">
        <v>1619</v>
      </c>
      <c r="H722" t="s">
        <v>675</v>
      </c>
      <c r="I722" t="s">
        <v>476</v>
      </c>
      <c r="J722" t="s">
        <v>1377</v>
      </c>
      <c r="K722" t="s">
        <v>675</v>
      </c>
      <c r="L722" t="s">
        <v>682</v>
      </c>
      <c r="M722" s="8" t="s">
        <v>675</v>
      </c>
      <c r="N722" t="s">
        <v>682</v>
      </c>
      <c r="O722" t="s">
        <v>779</v>
      </c>
      <c r="P722" t="s">
        <v>701</v>
      </c>
      <c r="Q722" s="8" t="s">
        <v>3414</v>
      </c>
      <c r="R722" t="s">
        <v>675</v>
      </c>
      <c r="S722" t="s">
        <v>675</v>
      </c>
      <c r="T722" t="s">
        <v>675</v>
      </c>
    </row>
    <row r="723" spans="1:20">
      <c r="A723" t="s">
        <v>3415</v>
      </c>
      <c r="B723" s="8" t="s">
        <v>3416</v>
      </c>
      <c r="C723" t="s">
        <v>69</v>
      </c>
      <c r="D723" t="s">
        <v>664</v>
      </c>
      <c r="E723" t="s">
        <v>763</v>
      </c>
      <c r="F723" t="s">
        <v>2615</v>
      </c>
      <c r="G723" t="s">
        <v>2616</v>
      </c>
      <c r="H723" t="s">
        <v>675</v>
      </c>
      <c r="I723" t="s">
        <v>552</v>
      </c>
      <c r="J723" t="s">
        <v>1377</v>
      </c>
      <c r="K723" t="s">
        <v>675</v>
      </c>
      <c r="L723" t="s">
        <v>682</v>
      </c>
      <c r="M723" s="8" t="s">
        <v>675</v>
      </c>
      <c r="N723" t="s">
        <v>682</v>
      </c>
      <c r="O723" t="s">
        <v>769</v>
      </c>
      <c r="P723" t="s">
        <v>701</v>
      </c>
      <c r="Q723" s="8" t="s">
        <v>3417</v>
      </c>
      <c r="R723" t="s">
        <v>675</v>
      </c>
      <c r="S723" t="s">
        <v>675</v>
      </c>
      <c r="T723" t="s">
        <v>675</v>
      </c>
    </row>
    <row r="724" spans="1:20">
      <c r="A724" t="s">
        <v>3418</v>
      </c>
      <c r="B724" s="8" t="s">
        <v>3416</v>
      </c>
      <c r="C724" t="s">
        <v>69</v>
      </c>
      <c r="D724" t="s">
        <v>664</v>
      </c>
      <c r="E724" t="s">
        <v>763</v>
      </c>
      <c r="F724" t="s">
        <v>3254</v>
      </c>
      <c r="G724" t="s">
        <v>3255</v>
      </c>
      <c r="H724" t="s">
        <v>675</v>
      </c>
      <c r="I724" t="s">
        <v>525</v>
      </c>
      <c r="J724" t="s">
        <v>2637</v>
      </c>
      <c r="K724" t="s">
        <v>675</v>
      </c>
      <c r="L724" t="s">
        <v>682</v>
      </c>
      <c r="M724" s="8" t="s">
        <v>675</v>
      </c>
      <c r="N724" t="s">
        <v>682</v>
      </c>
      <c r="O724" t="s">
        <v>769</v>
      </c>
      <c r="P724" t="s">
        <v>701</v>
      </c>
      <c r="Q724" s="8" t="s">
        <v>3419</v>
      </c>
      <c r="R724" t="s">
        <v>675</v>
      </c>
      <c r="S724" t="s">
        <v>675</v>
      </c>
      <c r="T724" t="s">
        <v>675</v>
      </c>
    </row>
    <row r="725" spans="1:20">
      <c r="A725" t="s">
        <v>3420</v>
      </c>
      <c r="B725" s="8" t="s">
        <v>3416</v>
      </c>
      <c r="C725" t="s">
        <v>69</v>
      </c>
      <c r="D725" t="s">
        <v>664</v>
      </c>
      <c r="E725" t="s">
        <v>763</v>
      </c>
      <c r="F725" t="s">
        <v>2635</v>
      </c>
      <c r="G725" t="s">
        <v>2636</v>
      </c>
      <c r="H725" t="s">
        <v>675</v>
      </c>
      <c r="I725" t="s">
        <v>525</v>
      </c>
      <c r="J725" t="s">
        <v>1377</v>
      </c>
      <c r="K725" t="s">
        <v>675</v>
      </c>
      <c r="L725" t="s">
        <v>682</v>
      </c>
      <c r="M725" s="8" t="s">
        <v>675</v>
      </c>
      <c r="N725" t="s">
        <v>682</v>
      </c>
      <c r="O725" t="s">
        <v>769</v>
      </c>
      <c r="P725" t="s">
        <v>701</v>
      </c>
      <c r="Q725" s="8" t="s">
        <v>3421</v>
      </c>
      <c r="R725" t="s">
        <v>675</v>
      </c>
      <c r="S725" t="s">
        <v>675</v>
      </c>
      <c r="T725" t="s">
        <v>675</v>
      </c>
    </row>
    <row r="726" spans="1:20">
      <c r="A726" t="s">
        <v>3422</v>
      </c>
      <c r="B726" s="8" t="s">
        <v>3416</v>
      </c>
      <c r="C726" t="s">
        <v>69</v>
      </c>
      <c r="D726" t="s">
        <v>664</v>
      </c>
      <c r="E726" t="s">
        <v>763</v>
      </c>
      <c r="F726" t="s">
        <v>3423</v>
      </c>
      <c r="G726" t="s">
        <v>3424</v>
      </c>
      <c r="H726" t="s">
        <v>675</v>
      </c>
      <c r="I726" t="s">
        <v>554</v>
      </c>
      <c r="J726" t="s">
        <v>1377</v>
      </c>
      <c r="K726" t="s">
        <v>675</v>
      </c>
      <c r="L726" t="s">
        <v>682</v>
      </c>
      <c r="M726" s="8" t="s">
        <v>675</v>
      </c>
      <c r="N726" t="s">
        <v>682</v>
      </c>
      <c r="O726" t="s">
        <v>769</v>
      </c>
      <c r="P726" t="s">
        <v>701</v>
      </c>
      <c r="Q726" s="8" t="s">
        <v>3425</v>
      </c>
      <c r="R726" t="s">
        <v>675</v>
      </c>
      <c r="S726" t="s">
        <v>675</v>
      </c>
      <c r="T726" t="s">
        <v>675</v>
      </c>
    </row>
    <row r="727" spans="1:20">
      <c r="A727" t="s">
        <v>3426</v>
      </c>
      <c r="B727" s="8" t="s">
        <v>3416</v>
      </c>
      <c r="C727" t="s">
        <v>69</v>
      </c>
      <c r="D727" t="s">
        <v>664</v>
      </c>
      <c r="E727" t="s">
        <v>665</v>
      </c>
      <c r="F727" t="s">
        <v>3254</v>
      </c>
      <c r="G727" t="s">
        <v>3255</v>
      </c>
      <c r="H727" t="s">
        <v>675</v>
      </c>
      <c r="I727" t="s">
        <v>555</v>
      </c>
      <c r="J727" t="s">
        <v>1377</v>
      </c>
      <c r="K727" t="s">
        <v>675</v>
      </c>
      <c r="L727" t="s">
        <v>682</v>
      </c>
      <c r="M727" s="8" t="s">
        <v>675</v>
      </c>
      <c r="N727" t="s">
        <v>682</v>
      </c>
      <c r="O727" t="s">
        <v>1504</v>
      </c>
      <c r="P727" t="s">
        <v>701</v>
      </c>
      <c r="Q727" s="8" t="s">
        <v>3427</v>
      </c>
      <c r="R727" t="s">
        <v>675</v>
      </c>
      <c r="S727" t="s">
        <v>675</v>
      </c>
      <c r="T727" t="s">
        <v>675</v>
      </c>
    </row>
    <row r="728" spans="1:20">
      <c r="A728" t="s">
        <v>3428</v>
      </c>
      <c r="B728" s="8" t="s">
        <v>2159</v>
      </c>
      <c r="C728" t="s">
        <v>69</v>
      </c>
      <c r="D728" t="s">
        <v>664</v>
      </c>
      <c r="E728" t="s">
        <v>763</v>
      </c>
      <c r="F728" t="s">
        <v>2640</v>
      </c>
      <c r="G728" t="s">
        <v>2641</v>
      </c>
      <c r="H728" t="s">
        <v>675</v>
      </c>
      <c r="I728" t="s">
        <v>525</v>
      </c>
      <c r="J728" t="s">
        <v>1377</v>
      </c>
      <c r="K728" t="s">
        <v>675</v>
      </c>
      <c r="L728" t="s">
        <v>682</v>
      </c>
      <c r="M728" s="8" t="s">
        <v>675</v>
      </c>
      <c r="N728" t="s">
        <v>682</v>
      </c>
      <c r="O728" t="s">
        <v>769</v>
      </c>
      <c r="P728" t="s">
        <v>701</v>
      </c>
      <c r="Q728" s="8" t="s">
        <v>3429</v>
      </c>
      <c r="R728" t="s">
        <v>675</v>
      </c>
      <c r="S728" t="s">
        <v>675</v>
      </c>
      <c r="T728" t="s">
        <v>675</v>
      </c>
    </row>
    <row r="729" spans="1:20">
      <c r="A729" t="s">
        <v>3430</v>
      </c>
      <c r="B729" s="8" t="s">
        <v>2159</v>
      </c>
      <c r="C729" t="s">
        <v>69</v>
      </c>
      <c r="D729" t="s">
        <v>664</v>
      </c>
      <c r="E729" t="s">
        <v>763</v>
      </c>
      <c r="F729" t="s">
        <v>3431</v>
      </c>
      <c r="G729" t="s">
        <v>3432</v>
      </c>
      <c r="H729" t="s">
        <v>675</v>
      </c>
      <c r="I729" t="s">
        <v>557</v>
      </c>
      <c r="J729" t="s">
        <v>1377</v>
      </c>
      <c r="K729" t="s">
        <v>675</v>
      </c>
      <c r="L729" t="s">
        <v>682</v>
      </c>
      <c r="M729" s="8" t="s">
        <v>675</v>
      </c>
      <c r="N729" t="s">
        <v>682</v>
      </c>
      <c r="O729" t="s">
        <v>769</v>
      </c>
      <c r="P729" t="s">
        <v>701</v>
      </c>
      <c r="Q729" s="8" t="s">
        <v>3433</v>
      </c>
      <c r="R729" t="s">
        <v>675</v>
      </c>
      <c r="S729" t="s">
        <v>675</v>
      </c>
      <c r="T729" t="s">
        <v>675</v>
      </c>
    </row>
    <row r="730" spans="1:20">
      <c r="A730" t="s">
        <v>3434</v>
      </c>
      <c r="B730" s="8" t="s">
        <v>2182</v>
      </c>
      <c r="C730" t="s">
        <v>69</v>
      </c>
      <c r="D730" t="s">
        <v>664</v>
      </c>
      <c r="E730" t="s">
        <v>665</v>
      </c>
      <c r="F730" t="s">
        <v>2759</v>
      </c>
      <c r="G730" t="s">
        <v>2760</v>
      </c>
      <c r="H730" t="s">
        <v>675</v>
      </c>
      <c r="I730" t="s">
        <v>558</v>
      </c>
      <c r="J730" t="s">
        <v>1377</v>
      </c>
      <c r="K730" t="s">
        <v>675</v>
      </c>
      <c r="L730" t="s">
        <v>682</v>
      </c>
      <c r="M730" s="8" t="s">
        <v>675</v>
      </c>
      <c r="N730" t="s">
        <v>682</v>
      </c>
      <c r="O730" t="s">
        <v>1504</v>
      </c>
      <c r="P730" t="s">
        <v>701</v>
      </c>
      <c r="Q730" s="8" t="s">
        <v>3435</v>
      </c>
      <c r="R730" t="s">
        <v>675</v>
      </c>
      <c r="S730" t="s">
        <v>675</v>
      </c>
      <c r="T730" t="s">
        <v>675</v>
      </c>
    </row>
    <row r="731" spans="1:20">
      <c r="A731" t="s">
        <v>3436</v>
      </c>
      <c r="B731" s="8" t="s">
        <v>2182</v>
      </c>
      <c r="C731" t="s">
        <v>69</v>
      </c>
      <c r="D731" t="s">
        <v>664</v>
      </c>
      <c r="E731" t="s">
        <v>665</v>
      </c>
      <c r="F731" t="s">
        <v>1122</v>
      </c>
      <c r="G731" t="s">
        <v>133</v>
      </c>
      <c r="H731" t="s">
        <v>675</v>
      </c>
      <c r="I731" t="s">
        <v>560</v>
      </c>
      <c r="J731" t="s">
        <v>1377</v>
      </c>
      <c r="K731" t="s">
        <v>675</v>
      </c>
      <c r="L731" t="s">
        <v>682</v>
      </c>
      <c r="M731" s="8" t="s">
        <v>675</v>
      </c>
      <c r="N731" t="s">
        <v>682</v>
      </c>
      <c r="O731" t="s">
        <v>1504</v>
      </c>
      <c r="P731" t="s">
        <v>701</v>
      </c>
      <c r="Q731" s="8" t="s">
        <v>3437</v>
      </c>
      <c r="R731" t="s">
        <v>675</v>
      </c>
      <c r="S731" t="s">
        <v>675</v>
      </c>
      <c r="T731" t="s">
        <v>675</v>
      </c>
    </row>
    <row r="732" spans="1:20">
      <c r="A732" t="s">
        <v>3438</v>
      </c>
      <c r="B732" s="8" t="s">
        <v>2182</v>
      </c>
      <c r="C732" t="s">
        <v>69</v>
      </c>
      <c r="D732" t="s">
        <v>664</v>
      </c>
      <c r="E732" t="s">
        <v>665</v>
      </c>
      <c r="F732" t="s">
        <v>2536</v>
      </c>
      <c r="G732" t="s">
        <v>2537</v>
      </c>
      <c r="H732" t="s">
        <v>675</v>
      </c>
      <c r="I732" t="s">
        <v>537</v>
      </c>
      <c r="J732" t="s">
        <v>1377</v>
      </c>
      <c r="K732" t="s">
        <v>675</v>
      </c>
      <c r="L732" t="s">
        <v>682</v>
      </c>
      <c r="M732" s="8" t="s">
        <v>675</v>
      </c>
      <c r="N732" t="s">
        <v>682</v>
      </c>
      <c r="O732" t="s">
        <v>1504</v>
      </c>
      <c r="P732" t="s">
        <v>701</v>
      </c>
      <c r="Q732" s="8" t="s">
        <v>3439</v>
      </c>
      <c r="R732" t="s">
        <v>675</v>
      </c>
      <c r="S732" t="s">
        <v>675</v>
      </c>
      <c r="T732" t="s">
        <v>675</v>
      </c>
    </row>
    <row r="733" spans="1:20">
      <c r="A733" t="s">
        <v>3440</v>
      </c>
      <c r="B733" s="8" t="s">
        <v>2182</v>
      </c>
      <c r="C733" t="s">
        <v>69</v>
      </c>
      <c r="D733" t="s">
        <v>664</v>
      </c>
      <c r="E733" t="s">
        <v>665</v>
      </c>
      <c r="F733" t="s">
        <v>2575</v>
      </c>
      <c r="G733" t="s">
        <v>2576</v>
      </c>
      <c r="H733" t="s">
        <v>675</v>
      </c>
      <c r="I733" t="s">
        <v>463</v>
      </c>
      <c r="J733" t="s">
        <v>1377</v>
      </c>
      <c r="K733" t="s">
        <v>675</v>
      </c>
      <c r="L733" t="s">
        <v>682</v>
      </c>
      <c r="M733" s="8" t="s">
        <v>675</v>
      </c>
      <c r="N733" t="s">
        <v>682</v>
      </c>
      <c r="O733" t="s">
        <v>1504</v>
      </c>
      <c r="P733" t="s">
        <v>701</v>
      </c>
      <c r="Q733" s="8" t="s">
        <v>3441</v>
      </c>
      <c r="R733" t="s">
        <v>675</v>
      </c>
      <c r="S733" t="s">
        <v>675</v>
      </c>
      <c r="T733" t="s">
        <v>675</v>
      </c>
    </row>
    <row r="734" spans="1:20">
      <c r="A734" t="s">
        <v>3442</v>
      </c>
      <c r="B734" s="8" t="s">
        <v>2199</v>
      </c>
      <c r="C734" t="s">
        <v>69</v>
      </c>
      <c r="D734" t="s">
        <v>664</v>
      </c>
      <c r="E734" t="s">
        <v>763</v>
      </c>
      <c r="F734" t="s">
        <v>1799</v>
      </c>
      <c r="G734" t="s">
        <v>1800</v>
      </c>
      <c r="H734" t="s">
        <v>675</v>
      </c>
      <c r="I734" t="s">
        <v>525</v>
      </c>
      <c r="J734" t="s">
        <v>1377</v>
      </c>
      <c r="K734" t="s">
        <v>675</v>
      </c>
      <c r="L734" t="s">
        <v>682</v>
      </c>
      <c r="M734" s="8" t="s">
        <v>675</v>
      </c>
      <c r="N734" t="s">
        <v>682</v>
      </c>
      <c r="O734" t="s">
        <v>769</v>
      </c>
      <c r="P734" t="s">
        <v>701</v>
      </c>
      <c r="Q734" s="8" t="s">
        <v>3443</v>
      </c>
      <c r="R734" t="s">
        <v>675</v>
      </c>
      <c r="S734" t="s">
        <v>675</v>
      </c>
      <c r="T734" t="s">
        <v>675</v>
      </c>
    </row>
    <row r="735" spans="1:20">
      <c r="A735" t="s">
        <v>3444</v>
      </c>
      <c r="B735" s="8" t="s">
        <v>2212</v>
      </c>
      <c r="C735" t="s">
        <v>69</v>
      </c>
      <c r="D735" t="s">
        <v>664</v>
      </c>
      <c r="E735" t="s">
        <v>665</v>
      </c>
      <c r="F735" t="s">
        <v>2256</v>
      </c>
      <c r="G735" t="s">
        <v>54</v>
      </c>
      <c r="H735" t="s">
        <v>675</v>
      </c>
      <c r="I735" t="s">
        <v>572</v>
      </c>
      <c r="J735" t="s">
        <v>1377</v>
      </c>
      <c r="K735" t="s">
        <v>675</v>
      </c>
      <c r="L735" t="s">
        <v>682</v>
      </c>
      <c r="M735" s="8" t="s">
        <v>675</v>
      </c>
      <c r="N735" t="s">
        <v>682</v>
      </c>
      <c r="O735" t="s">
        <v>1504</v>
      </c>
      <c r="P735" t="s">
        <v>701</v>
      </c>
      <c r="Q735" s="8" t="s">
        <v>3445</v>
      </c>
      <c r="R735" t="s">
        <v>675</v>
      </c>
      <c r="S735" t="s">
        <v>675</v>
      </c>
      <c r="T735" t="s">
        <v>675</v>
      </c>
    </row>
    <row r="736" spans="1:20">
      <c r="A736" t="s">
        <v>3446</v>
      </c>
      <c r="B736" s="8" t="s">
        <v>2216</v>
      </c>
      <c r="C736" t="s">
        <v>69</v>
      </c>
      <c r="D736" t="s">
        <v>664</v>
      </c>
      <c r="E736" t="s">
        <v>665</v>
      </c>
      <c r="F736" t="s">
        <v>864</v>
      </c>
      <c r="G736" t="s">
        <v>865</v>
      </c>
      <c r="H736" t="s">
        <v>675</v>
      </c>
      <c r="I736" t="s">
        <v>463</v>
      </c>
      <c r="J736" t="s">
        <v>1377</v>
      </c>
      <c r="K736" t="s">
        <v>675</v>
      </c>
      <c r="L736" t="s">
        <v>682</v>
      </c>
      <c r="M736" s="8" t="s">
        <v>675</v>
      </c>
      <c r="N736" t="s">
        <v>682</v>
      </c>
      <c r="O736" t="s">
        <v>1504</v>
      </c>
      <c r="P736" t="s">
        <v>701</v>
      </c>
      <c r="Q736" s="8" t="s">
        <v>3447</v>
      </c>
      <c r="R736" t="s">
        <v>675</v>
      </c>
      <c r="S736" t="s">
        <v>675</v>
      </c>
      <c r="T736" t="s">
        <v>675</v>
      </c>
    </row>
    <row r="737" spans="1:20">
      <c r="A737" t="s">
        <v>3448</v>
      </c>
      <c r="B737" s="8" t="s">
        <v>2216</v>
      </c>
      <c r="C737" t="s">
        <v>69</v>
      </c>
      <c r="D737" t="s">
        <v>664</v>
      </c>
      <c r="E737" t="s">
        <v>665</v>
      </c>
      <c r="F737" t="s">
        <v>1049</v>
      </c>
      <c r="G737" t="s">
        <v>1050</v>
      </c>
      <c r="H737" t="s">
        <v>675</v>
      </c>
      <c r="I737" t="s">
        <v>558</v>
      </c>
      <c r="J737" t="s">
        <v>1377</v>
      </c>
      <c r="K737" t="s">
        <v>675</v>
      </c>
      <c r="L737" t="s">
        <v>682</v>
      </c>
      <c r="M737" s="8" t="s">
        <v>675</v>
      </c>
      <c r="N737" t="s">
        <v>682</v>
      </c>
      <c r="O737" t="s">
        <v>1504</v>
      </c>
      <c r="P737" t="s">
        <v>701</v>
      </c>
      <c r="Q737" s="8" t="s">
        <v>3449</v>
      </c>
      <c r="R737" t="s">
        <v>675</v>
      </c>
      <c r="S737" t="s">
        <v>675</v>
      </c>
      <c r="T737" t="s">
        <v>675</v>
      </c>
    </row>
    <row r="738" spans="1:20">
      <c r="A738" t="s">
        <v>3450</v>
      </c>
      <c r="B738" s="8" t="s">
        <v>2222</v>
      </c>
      <c r="C738" t="s">
        <v>69</v>
      </c>
      <c r="D738" t="s">
        <v>664</v>
      </c>
      <c r="E738" t="s">
        <v>704</v>
      </c>
      <c r="F738" t="s">
        <v>3451</v>
      </c>
      <c r="G738" t="s">
        <v>3452</v>
      </c>
      <c r="H738" t="s">
        <v>675</v>
      </c>
      <c r="I738" t="s">
        <v>574</v>
      </c>
      <c r="J738" t="s">
        <v>1377</v>
      </c>
      <c r="K738" t="s">
        <v>675</v>
      </c>
      <c r="L738" t="s">
        <v>682</v>
      </c>
      <c r="M738" s="8" t="s">
        <v>675</v>
      </c>
      <c r="N738" t="s">
        <v>682</v>
      </c>
      <c r="O738" t="s">
        <v>1676</v>
      </c>
      <c r="P738" t="s">
        <v>701</v>
      </c>
      <c r="Q738" s="10" t="s">
        <v>3453</v>
      </c>
      <c r="R738" t="s">
        <v>675</v>
      </c>
      <c r="S738" t="s">
        <v>675</v>
      </c>
      <c r="T738" t="s">
        <v>675</v>
      </c>
    </row>
    <row r="739" spans="1:20">
      <c r="A739" t="s">
        <v>3454</v>
      </c>
      <c r="B739" s="8" t="s">
        <v>2234</v>
      </c>
      <c r="C739" t="s">
        <v>69</v>
      </c>
      <c r="D739" t="s">
        <v>664</v>
      </c>
      <c r="E739" t="s">
        <v>763</v>
      </c>
      <c r="F739" t="s">
        <v>3254</v>
      </c>
      <c r="G739" t="s">
        <v>3255</v>
      </c>
      <c r="H739" t="s">
        <v>675</v>
      </c>
      <c r="I739" t="s">
        <v>525</v>
      </c>
      <c r="J739" t="s">
        <v>1377</v>
      </c>
      <c r="K739" t="s">
        <v>675</v>
      </c>
      <c r="L739" t="s">
        <v>682</v>
      </c>
      <c r="M739" s="8" t="s">
        <v>675</v>
      </c>
      <c r="N739" t="s">
        <v>682</v>
      </c>
      <c r="O739" t="s">
        <v>769</v>
      </c>
      <c r="P739" t="s">
        <v>701</v>
      </c>
      <c r="Q739" s="8" t="s">
        <v>3455</v>
      </c>
      <c r="R739" t="s">
        <v>675</v>
      </c>
      <c r="S739" t="s">
        <v>675</v>
      </c>
      <c r="T739" t="s">
        <v>675</v>
      </c>
    </row>
    <row r="740" spans="1:20">
      <c r="A740" t="s">
        <v>3456</v>
      </c>
      <c r="B740" s="8" t="s">
        <v>2238</v>
      </c>
      <c r="C740" t="s">
        <v>69</v>
      </c>
      <c r="D740" t="s">
        <v>664</v>
      </c>
      <c r="E740" t="s">
        <v>763</v>
      </c>
      <c r="F740" t="s">
        <v>2586</v>
      </c>
      <c r="G740" t="s">
        <v>2587</v>
      </c>
      <c r="H740" t="s">
        <v>675</v>
      </c>
      <c r="I740" t="s">
        <v>525</v>
      </c>
      <c r="J740" t="s">
        <v>1377</v>
      </c>
      <c r="K740" t="s">
        <v>675</v>
      </c>
      <c r="L740" t="s">
        <v>682</v>
      </c>
      <c r="M740" s="8" t="s">
        <v>675</v>
      </c>
      <c r="N740" t="s">
        <v>682</v>
      </c>
      <c r="O740" t="s">
        <v>769</v>
      </c>
      <c r="P740" t="s">
        <v>701</v>
      </c>
      <c r="Q740" s="8" t="s">
        <v>3457</v>
      </c>
      <c r="R740" t="s">
        <v>675</v>
      </c>
      <c r="S740" t="s">
        <v>675</v>
      </c>
      <c r="T740" t="s">
        <v>675</v>
      </c>
    </row>
    <row r="741" spans="1:20">
      <c r="A741" t="s">
        <v>3458</v>
      </c>
      <c r="B741" s="8" t="s">
        <v>2238</v>
      </c>
      <c r="C741" t="s">
        <v>69</v>
      </c>
      <c r="D741" t="s">
        <v>664</v>
      </c>
      <c r="E741" t="s">
        <v>763</v>
      </c>
      <c r="F741" t="s">
        <v>3254</v>
      </c>
      <c r="G741" t="s">
        <v>3255</v>
      </c>
      <c r="H741" t="s">
        <v>675</v>
      </c>
      <c r="I741" t="s">
        <v>525</v>
      </c>
      <c r="J741" t="s">
        <v>1377</v>
      </c>
      <c r="K741" t="s">
        <v>675</v>
      </c>
      <c r="L741" t="s">
        <v>682</v>
      </c>
      <c r="M741" s="8" t="s">
        <v>675</v>
      </c>
      <c r="N741" t="s">
        <v>682</v>
      </c>
      <c r="O741" t="s">
        <v>769</v>
      </c>
      <c r="P741" t="s">
        <v>701</v>
      </c>
      <c r="Q741" s="8" t="s">
        <v>3459</v>
      </c>
      <c r="R741" t="s">
        <v>675</v>
      </c>
      <c r="S741" t="s">
        <v>675</v>
      </c>
      <c r="T741" t="s">
        <v>675</v>
      </c>
    </row>
    <row r="742" spans="1:20">
      <c r="A742" t="s">
        <v>3460</v>
      </c>
      <c r="B742" s="8" t="s">
        <v>3461</v>
      </c>
      <c r="C742" t="s">
        <v>69</v>
      </c>
      <c r="D742" t="s">
        <v>664</v>
      </c>
      <c r="E742" t="s">
        <v>665</v>
      </c>
      <c r="F742" t="s">
        <v>3254</v>
      </c>
      <c r="G742" t="s">
        <v>3255</v>
      </c>
      <c r="H742" t="s">
        <v>675</v>
      </c>
      <c r="I742" t="s">
        <v>463</v>
      </c>
      <c r="J742" t="s">
        <v>1377</v>
      </c>
      <c r="K742" t="s">
        <v>675</v>
      </c>
      <c r="L742" t="s">
        <v>682</v>
      </c>
      <c r="M742" s="8" t="s">
        <v>675</v>
      </c>
      <c r="N742" t="s">
        <v>682</v>
      </c>
      <c r="O742" t="s">
        <v>1504</v>
      </c>
      <c r="P742" t="s">
        <v>701</v>
      </c>
      <c r="Q742" s="8" t="s">
        <v>3462</v>
      </c>
      <c r="R742" t="s">
        <v>675</v>
      </c>
      <c r="S742" t="s">
        <v>675</v>
      </c>
      <c r="T742" t="s">
        <v>675</v>
      </c>
    </row>
    <row r="743" spans="1:20">
      <c r="A743" t="s">
        <v>3463</v>
      </c>
      <c r="B743" s="8" t="s">
        <v>3461</v>
      </c>
      <c r="C743" t="s">
        <v>69</v>
      </c>
      <c r="D743" t="s">
        <v>664</v>
      </c>
      <c r="E743" t="s">
        <v>665</v>
      </c>
      <c r="F743" t="s">
        <v>1618</v>
      </c>
      <c r="G743" t="s">
        <v>1619</v>
      </c>
      <c r="H743" t="s">
        <v>675</v>
      </c>
      <c r="I743" t="s">
        <v>463</v>
      </c>
      <c r="J743" t="s">
        <v>1377</v>
      </c>
      <c r="K743" t="s">
        <v>675</v>
      </c>
      <c r="L743" t="s">
        <v>682</v>
      </c>
      <c r="M743" s="8" t="s">
        <v>675</v>
      </c>
      <c r="N743" t="s">
        <v>682</v>
      </c>
      <c r="O743" t="s">
        <v>1504</v>
      </c>
      <c r="P743" t="s">
        <v>701</v>
      </c>
      <c r="Q743" s="8" t="s">
        <v>3464</v>
      </c>
      <c r="R743" t="s">
        <v>675</v>
      </c>
      <c r="S743" t="s">
        <v>675</v>
      </c>
      <c r="T743" t="s">
        <v>675</v>
      </c>
    </row>
    <row r="744" spans="1:20">
      <c r="A744" t="s">
        <v>3465</v>
      </c>
      <c r="B744" s="8" t="s">
        <v>3461</v>
      </c>
      <c r="C744" t="s">
        <v>69</v>
      </c>
      <c r="D744" t="s">
        <v>664</v>
      </c>
      <c r="E744" t="s">
        <v>665</v>
      </c>
      <c r="F744" t="s">
        <v>721</v>
      </c>
      <c r="G744" t="s">
        <v>722</v>
      </c>
      <c r="H744" t="s">
        <v>675</v>
      </c>
      <c r="I744" t="s">
        <v>580</v>
      </c>
      <c r="J744" t="s">
        <v>1377</v>
      </c>
      <c r="K744" t="s">
        <v>675</v>
      </c>
      <c r="L744" t="s">
        <v>682</v>
      </c>
      <c r="M744" s="8" t="s">
        <v>675</v>
      </c>
      <c r="N744" t="s">
        <v>682</v>
      </c>
      <c r="O744" t="s">
        <v>701</v>
      </c>
      <c r="P744" t="s">
        <v>701</v>
      </c>
      <c r="Q744" s="8" t="s">
        <v>3466</v>
      </c>
      <c r="R744" t="s">
        <v>675</v>
      </c>
      <c r="S744" t="s">
        <v>675</v>
      </c>
      <c r="T744" t="s">
        <v>675</v>
      </c>
    </row>
    <row r="745" spans="1:20">
      <c r="A745" t="s">
        <v>3467</v>
      </c>
      <c r="B745" s="8" t="s">
        <v>3468</v>
      </c>
      <c r="C745" t="s">
        <v>69</v>
      </c>
      <c r="D745" t="s">
        <v>664</v>
      </c>
      <c r="E745" t="s">
        <v>665</v>
      </c>
      <c r="F745" t="s">
        <v>2648</v>
      </c>
      <c r="G745" t="s">
        <v>2649</v>
      </c>
      <c r="H745" t="s">
        <v>675</v>
      </c>
      <c r="I745" t="s">
        <v>581</v>
      </c>
      <c r="J745" t="s">
        <v>1377</v>
      </c>
      <c r="K745" t="s">
        <v>675</v>
      </c>
      <c r="L745" t="s">
        <v>682</v>
      </c>
      <c r="M745" s="8" t="s">
        <v>675</v>
      </c>
      <c r="N745" t="s">
        <v>682</v>
      </c>
      <c r="O745" t="s">
        <v>701</v>
      </c>
      <c r="P745" t="s">
        <v>701</v>
      </c>
      <c r="Q745" s="8" t="s">
        <v>3469</v>
      </c>
      <c r="R745" t="s">
        <v>675</v>
      </c>
      <c r="S745" t="s">
        <v>675</v>
      </c>
      <c r="T745" t="s">
        <v>675</v>
      </c>
    </row>
    <row r="746" spans="1:20">
      <c r="A746" t="s">
        <v>3470</v>
      </c>
      <c r="B746" s="8" t="s">
        <v>3468</v>
      </c>
      <c r="C746" t="s">
        <v>69</v>
      </c>
      <c r="D746" t="s">
        <v>664</v>
      </c>
      <c r="E746" t="s">
        <v>665</v>
      </c>
      <c r="F746" t="s">
        <v>2802</v>
      </c>
      <c r="G746" t="s">
        <v>2803</v>
      </c>
      <c r="H746" t="s">
        <v>675</v>
      </c>
      <c r="I746" t="s">
        <v>582</v>
      </c>
      <c r="J746" t="s">
        <v>1377</v>
      </c>
      <c r="K746" t="s">
        <v>675</v>
      </c>
      <c r="L746" t="s">
        <v>682</v>
      </c>
      <c r="M746" s="8" t="s">
        <v>675</v>
      </c>
      <c r="N746" t="s">
        <v>682</v>
      </c>
      <c r="O746" t="s">
        <v>701</v>
      </c>
      <c r="P746" t="s">
        <v>701</v>
      </c>
      <c r="Q746" s="8" t="s">
        <v>3471</v>
      </c>
      <c r="R746" t="s">
        <v>675</v>
      </c>
      <c r="S746" t="s">
        <v>675</v>
      </c>
      <c r="T746" t="s">
        <v>675</v>
      </c>
    </row>
    <row r="747" spans="1:20">
      <c r="A747" t="s">
        <v>3472</v>
      </c>
      <c r="B747" s="8" t="s">
        <v>3468</v>
      </c>
      <c r="C747" t="s">
        <v>69</v>
      </c>
      <c r="D747" t="s">
        <v>664</v>
      </c>
      <c r="E747" t="s">
        <v>665</v>
      </c>
      <c r="F747" t="s">
        <v>2483</v>
      </c>
      <c r="G747" t="s">
        <v>2484</v>
      </c>
      <c r="H747" t="s">
        <v>675</v>
      </c>
      <c r="I747" t="s">
        <v>581</v>
      </c>
      <c r="J747" t="s">
        <v>1377</v>
      </c>
      <c r="K747" t="s">
        <v>675</v>
      </c>
      <c r="L747" t="s">
        <v>682</v>
      </c>
      <c r="M747" s="8" t="s">
        <v>675</v>
      </c>
      <c r="N747" t="s">
        <v>682</v>
      </c>
      <c r="O747" t="s">
        <v>701</v>
      </c>
      <c r="P747" t="s">
        <v>701</v>
      </c>
      <c r="Q747" s="8" t="s">
        <v>3473</v>
      </c>
      <c r="R747" t="s">
        <v>675</v>
      </c>
      <c r="S747" t="s">
        <v>675</v>
      </c>
      <c r="T747" t="s">
        <v>675</v>
      </c>
    </row>
    <row r="748" spans="1:20">
      <c r="A748" t="s">
        <v>3474</v>
      </c>
      <c r="B748" s="8" t="s">
        <v>3468</v>
      </c>
      <c r="C748" t="s">
        <v>69</v>
      </c>
      <c r="D748" t="s">
        <v>664</v>
      </c>
      <c r="E748" t="s">
        <v>665</v>
      </c>
      <c r="F748" t="s">
        <v>3475</v>
      </c>
      <c r="G748" t="s">
        <v>3476</v>
      </c>
      <c r="H748" t="s">
        <v>675</v>
      </c>
      <c r="I748" t="s">
        <v>584</v>
      </c>
      <c r="J748" t="s">
        <v>1377</v>
      </c>
      <c r="K748" t="s">
        <v>675</v>
      </c>
      <c r="L748" t="s">
        <v>682</v>
      </c>
      <c r="M748" s="8" t="s">
        <v>675</v>
      </c>
      <c r="N748" t="s">
        <v>682</v>
      </c>
      <c r="O748" t="s">
        <v>701</v>
      </c>
      <c r="P748" t="s">
        <v>701</v>
      </c>
      <c r="Q748" s="8" t="s">
        <v>3477</v>
      </c>
      <c r="R748" t="s">
        <v>675</v>
      </c>
      <c r="S748" t="s">
        <v>675</v>
      </c>
      <c r="T748" t="s">
        <v>675</v>
      </c>
    </row>
    <row r="749" spans="1:20">
      <c r="A749" t="s">
        <v>3478</v>
      </c>
      <c r="B749" s="8" t="s">
        <v>3468</v>
      </c>
      <c r="C749" t="s">
        <v>69</v>
      </c>
      <c r="D749" t="s">
        <v>664</v>
      </c>
      <c r="E749" t="s">
        <v>665</v>
      </c>
      <c r="F749" t="s">
        <v>2431</v>
      </c>
      <c r="G749" t="s">
        <v>2432</v>
      </c>
      <c r="H749" t="s">
        <v>675</v>
      </c>
      <c r="I749" t="s">
        <v>585</v>
      </c>
      <c r="J749" t="s">
        <v>1377</v>
      </c>
      <c r="K749" t="s">
        <v>675</v>
      </c>
      <c r="L749" t="s">
        <v>682</v>
      </c>
      <c r="M749" s="8" t="s">
        <v>675</v>
      </c>
      <c r="N749" t="s">
        <v>682</v>
      </c>
      <c r="O749" t="s">
        <v>1504</v>
      </c>
      <c r="P749" t="s">
        <v>701</v>
      </c>
      <c r="Q749" s="8" t="s">
        <v>3479</v>
      </c>
      <c r="R749" t="s">
        <v>675</v>
      </c>
      <c r="S749" t="s">
        <v>675</v>
      </c>
      <c r="T749" t="s">
        <v>675</v>
      </c>
    </row>
    <row r="750" spans="1:20">
      <c r="A750" t="s">
        <v>3480</v>
      </c>
      <c r="B750" s="8" t="s">
        <v>3468</v>
      </c>
      <c r="C750" t="s">
        <v>69</v>
      </c>
      <c r="D750" t="s">
        <v>664</v>
      </c>
      <c r="E750" t="s">
        <v>665</v>
      </c>
      <c r="F750" t="s">
        <v>3481</v>
      </c>
      <c r="G750" t="s">
        <v>3482</v>
      </c>
      <c r="H750" t="s">
        <v>675</v>
      </c>
      <c r="I750" t="s">
        <v>586</v>
      </c>
      <c r="J750" t="s">
        <v>1377</v>
      </c>
      <c r="K750" t="s">
        <v>675</v>
      </c>
      <c r="L750" t="s">
        <v>682</v>
      </c>
      <c r="M750" s="8" t="s">
        <v>675</v>
      </c>
      <c r="N750" t="s">
        <v>682</v>
      </c>
      <c r="O750" t="s">
        <v>1504</v>
      </c>
      <c r="P750" t="s">
        <v>701</v>
      </c>
      <c r="Q750" s="8" t="s">
        <v>3483</v>
      </c>
      <c r="R750" t="s">
        <v>675</v>
      </c>
      <c r="S750" t="s">
        <v>675</v>
      </c>
      <c r="T750" t="s">
        <v>675</v>
      </c>
    </row>
    <row r="751" spans="1:20">
      <c r="A751" t="s">
        <v>3484</v>
      </c>
      <c r="B751" s="8" t="s">
        <v>2244</v>
      </c>
      <c r="C751" t="s">
        <v>69</v>
      </c>
      <c r="D751" t="s">
        <v>664</v>
      </c>
      <c r="E751" t="s">
        <v>665</v>
      </c>
      <c r="F751" t="s">
        <v>2962</v>
      </c>
      <c r="G751" t="s">
        <v>58</v>
      </c>
      <c r="H751" t="s">
        <v>675</v>
      </c>
      <c r="I751" t="s">
        <v>536</v>
      </c>
      <c r="J751" t="s">
        <v>1377</v>
      </c>
      <c r="K751" t="s">
        <v>675</v>
      </c>
      <c r="L751" t="s">
        <v>682</v>
      </c>
      <c r="M751" s="8" t="s">
        <v>675</v>
      </c>
      <c r="N751" t="s">
        <v>682</v>
      </c>
      <c r="O751" t="s">
        <v>701</v>
      </c>
      <c r="P751" t="s">
        <v>701</v>
      </c>
      <c r="Q751" s="8" t="s">
        <v>3485</v>
      </c>
      <c r="R751" t="s">
        <v>675</v>
      </c>
      <c r="S751" t="s">
        <v>675</v>
      </c>
      <c r="T751" t="s">
        <v>675</v>
      </c>
    </row>
    <row r="752" spans="1:20">
      <c r="A752" t="s">
        <v>3486</v>
      </c>
      <c r="B752" s="8" t="s">
        <v>2244</v>
      </c>
      <c r="C752" t="s">
        <v>69</v>
      </c>
      <c r="D752" t="s">
        <v>664</v>
      </c>
      <c r="E752" t="s">
        <v>704</v>
      </c>
      <c r="F752" t="s">
        <v>1267</v>
      </c>
      <c r="G752" t="s">
        <v>1268</v>
      </c>
      <c r="H752" t="s">
        <v>675</v>
      </c>
      <c r="I752" t="s">
        <v>186</v>
      </c>
      <c r="J752" t="s">
        <v>1377</v>
      </c>
      <c r="K752" t="s">
        <v>675</v>
      </c>
      <c r="L752" t="s">
        <v>682</v>
      </c>
      <c r="M752" s="8" t="s">
        <v>675</v>
      </c>
      <c r="N752" t="s">
        <v>682</v>
      </c>
      <c r="O752" t="s">
        <v>1676</v>
      </c>
      <c r="P752" t="s">
        <v>701</v>
      </c>
      <c r="Q752" s="8" t="s">
        <v>3487</v>
      </c>
      <c r="R752" t="s">
        <v>675</v>
      </c>
      <c r="S752" t="s">
        <v>675</v>
      </c>
      <c r="T752" t="s">
        <v>675</v>
      </c>
    </row>
    <row r="753" spans="1:20">
      <c r="A753" t="s">
        <v>3488</v>
      </c>
      <c r="B753" s="8" t="s">
        <v>2255</v>
      </c>
      <c r="C753" t="s">
        <v>69</v>
      </c>
      <c r="D753" t="s">
        <v>664</v>
      </c>
      <c r="E753" t="s">
        <v>704</v>
      </c>
      <c r="F753" t="s">
        <v>3254</v>
      </c>
      <c r="G753" t="s">
        <v>3255</v>
      </c>
      <c r="H753" t="s">
        <v>675</v>
      </c>
      <c r="I753" t="s">
        <v>186</v>
      </c>
      <c r="J753" t="s">
        <v>1377</v>
      </c>
      <c r="K753" t="s">
        <v>675</v>
      </c>
      <c r="L753" t="s">
        <v>682</v>
      </c>
      <c r="M753" s="8" t="s">
        <v>675</v>
      </c>
      <c r="N753" t="s">
        <v>682</v>
      </c>
      <c r="O753" t="s">
        <v>1676</v>
      </c>
      <c r="P753" t="s">
        <v>701</v>
      </c>
      <c r="Q753" s="8" t="s">
        <v>3489</v>
      </c>
      <c r="R753" t="s">
        <v>675</v>
      </c>
      <c r="S753" t="s">
        <v>675</v>
      </c>
      <c r="T753" t="s">
        <v>675</v>
      </c>
    </row>
    <row r="754" spans="1:20">
      <c r="A754" t="s">
        <v>3490</v>
      </c>
      <c r="B754" s="8" t="s">
        <v>2272</v>
      </c>
      <c r="C754" t="s">
        <v>69</v>
      </c>
      <c r="D754" t="s">
        <v>664</v>
      </c>
      <c r="E754" t="s">
        <v>704</v>
      </c>
      <c r="F754" t="s">
        <v>2562</v>
      </c>
      <c r="G754" t="s">
        <v>2563</v>
      </c>
      <c r="H754" t="s">
        <v>675</v>
      </c>
      <c r="I754" t="s">
        <v>217</v>
      </c>
      <c r="J754" t="s">
        <v>1377</v>
      </c>
      <c r="K754" t="s">
        <v>675</v>
      </c>
      <c r="L754" t="s">
        <v>682</v>
      </c>
      <c r="M754" s="8" t="s">
        <v>675</v>
      </c>
      <c r="N754" t="s">
        <v>682</v>
      </c>
      <c r="O754" t="s">
        <v>1676</v>
      </c>
      <c r="P754" t="s">
        <v>701</v>
      </c>
      <c r="Q754" s="8" t="s">
        <v>3491</v>
      </c>
      <c r="R754" t="s">
        <v>675</v>
      </c>
      <c r="S754" t="s">
        <v>675</v>
      </c>
      <c r="T754" t="s">
        <v>675</v>
      </c>
    </row>
    <row r="755" spans="1:20">
      <c r="A755" t="s">
        <v>3492</v>
      </c>
      <c r="B755" s="8" t="s">
        <v>2279</v>
      </c>
      <c r="C755" t="s">
        <v>69</v>
      </c>
      <c r="D755" t="s">
        <v>664</v>
      </c>
      <c r="E755" t="s">
        <v>704</v>
      </c>
      <c r="F755" t="s">
        <v>1495</v>
      </c>
      <c r="G755" t="s">
        <v>1496</v>
      </c>
      <c r="H755" t="s">
        <v>675</v>
      </c>
      <c r="I755" t="s">
        <v>186</v>
      </c>
      <c r="J755" t="s">
        <v>1377</v>
      </c>
      <c r="K755" t="s">
        <v>675</v>
      </c>
      <c r="L755" t="s">
        <v>682</v>
      </c>
      <c r="M755" s="8" t="s">
        <v>675</v>
      </c>
      <c r="N755" t="s">
        <v>682</v>
      </c>
      <c r="O755" t="s">
        <v>1676</v>
      </c>
      <c r="P755" t="s">
        <v>701</v>
      </c>
      <c r="Q755" s="8" t="s">
        <v>3493</v>
      </c>
      <c r="R755" t="s">
        <v>675</v>
      </c>
      <c r="S755" t="s">
        <v>675</v>
      </c>
      <c r="T755" t="s">
        <v>675</v>
      </c>
    </row>
    <row r="756" spans="1:20">
      <c r="A756" t="s">
        <v>3494</v>
      </c>
      <c r="B756" s="8" t="s">
        <v>3495</v>
      </c>
      <c r="C756" t="s">
        <v>69</v>
      </c>
      <c r="D756" t="s">
        <v>664</v>
      </c>
      <c r="E756" t="s">
        <v>665</v>
      </c>
      <c r="F756" t="s">
        <v>2096</v>
      </c>
      <c r="G756" t="s">
        <v>77</v>
      </c>
      <c r="H756" t="s">
        <v>675</v>
      </c>
      <c r="I756" t="s">
        <v>593</v>
      </c>
      <c r="J756" t="s">
        <v>1377</v>
      </c>
      <c r="K756" t="s">
        <v>675</v>
      </c>
      <c r="L756" t="s">
        <v>682</v>
      </c>
      <c r="M756" s="8" t="s">
        <v>675</v>
      </c>
      <c r="N756" t="s">
        <v>682</v>
      </c>
      <c r="O756" t="s">
        <v>1504</v>
      </c>
      <c r="P756" t="s">
        <v>701</v>
      </c>
      <c r="Q756" s="8" t="s">
        <v>3496</v>
      </c>
      <c r="R756" t="s">
        <v>675</v>
      </c>
      <c r="S756" t="s">
        <v>675</v>
      </c>
      <c r="T756" t="s">
        <v>675</v>
      </c>
    </row>
    <row r="757" spans="1:20">
      <c r="A757" t="s">
        <v>3497</v>
      </c>
      <c r="B757" s="8" t="s">
        <v>3495</v>
      </c>
      <c r="C757" t="s">
        <v>69</v>
      </c>
      <c r="D757" t="s">
        <v>664</v>
      </c>
      <c r="E757" t="s">
        <v>665</v>
      </c>
      <c r="F757" t="s">
        <v>3122</v>
      </c>
      <c r="G757" t="s">
        <v>3123</v>
      </c>
      <c r="H757" t="s">
        <v>675</v>
      </c>
      <c r="I757" t="s">
        <v>594</v>
      </c>
      <c r="J757" t="s">
        <v>1377</v>
      </c>
      <c r="K757" t="s">
        <v>675</v>
      </c>
      <c r="L757" t="s">
        <v>682</v>
      </c>
      <c r="M757" s="8" t="s">
        <v>675</v>
      </c>
      <c r="N757" t="s">
        <v>682</v>
      </c>
      <c r="O757" t="s">
        <v>1504</v>
      </c>
      <c r="P757" t="s">
        <v>701</v>
      </c>
      <c r="Q757" s="8" t="s">
        <v>3498</v>
      </c>
      <c r="R757" t="s">
        <v>675</v>
      </c>
      <c r="S757" t="s">
        <v>675</v>
      </c>
      <c r="T757" t="s">
        <v>675</v>
      </c>
    </row>
    <row r="758" spans="1:20">
      <c r="A758" t="s">
        <v>3499</v>
      </c>
      <c r="B758" s="8" t="s">
        <v>2284</v>
      </c>
      <c r="C758" t="s">
        <v>69</v>
      </c>
      <c r="D758" t="s">
        <v>664</v>
      </c>
      <c r="E758" t="s">
        <v>665</v>
      </c>
      <c r="F758" t="s">
        <v>2235</v>
      </c>
      <c r="G758" t="s">
        <v>132</v>
      </c>
      <c r="H758" t="s">
        <v>675</v>
      </c>
      <c r="I758" t="s">
        <v>494</v>
      </c>
      <c r="J758" t="s">
        <v>3500</v>
      </c>
      <c r="K758" t="s">
        <v>675</v>
      </c>
      <c r="L758" t="s">
        <v>682</v>
      </c>
      <c r="M758" s="8" t="s">
        <v>675</v>
      </c>
      <c r="N758" t="s">
        <v>682</v>
      </c>
      <c r="O758" t="s">
        <v>902</v>
      </c>
      <c r="P758" t="s">
        <v>675</v>
      </c>
      <c r="Q758" s="8" t="s">
        <v>3501</v>
      </c>
      <c r="R758" t="s">
        <v>675</v>
      </c>
      <c r="S758" t="s">
        <v>675</v>
      </c>
      <c r="T758" t="s">
        <v>675</v>
      </c>
    </row>
    <row r="759" spans="1:20">
      <c r="A759" t="s">
        <v>3502</v>
      </c>
      <c r="B759" s="8" t="s">
        <v>2296</v>
      </c>
      <c r="C759" t="s">
        <v>69</v>
      </c>
      <c r="D759" t="s">
        <v>664</v>
      </c>
      <c r="E759" t="s">
        <v>665</v>
      </c>
      <c r="F759" t="s">
        <v>1501</v>
      </c>
      <c r="G759" t="s">
        <v>51</v>
      </c>
      <c r="H759" t="s">
        <v>675</v>
      </c>
      <c r="I759" t="s">
        <v>445</v>
      </c>
      <c r="J759" t="s">
        <v>1927</v>
      </c>
      <c r="K759" t="s">
        <v>675</v>
      </c>
      <c r="L759" t="s">
        <v>682</v>
      </c>
      <c r="M759" s="8" t="s">
        <v>675</v>
      </c>
      <c r="N759" t="s">
        <v>682</v>
      </c>
      <c r="O759" t="s">
        <v>1283</v>
      </c>
      <c r="P759" t="s">
        <v>675</v>
      </c>
      <c r="Q759" s="8" t="s">
        <v>3503</v>
      </c>
      <c r="R759" t="s">
        <v>675</v>
      </c>
      <c r="S759" t="s">
        <v>675</v>
      </c>
      <c r="T759" t="s">
        <v>675</v>
      </c>
    </row>
    <row r="760" spans="1:20">
      <c r="A760" t="s">
        <v>3504</v>
      </c>
      <c r="B760" s="8" t="s">
        <v>2296</v>
      </c>
      <c r="C760" t="s">
        <v>69</v>
      </c>
      <c r="D760" t="s">
        <v>664</v>
      </c>
      <c r="E760" t="s">
        <v>665</v>
      </c>
      <c r="F760" t="s">
        <v>1915</v>
      </c>
      <c r="G760" t="s">
        <v>71</v>
      </c>
      <c r="H760" t="s">
        <v>675</v>
      </c>
      <c r="I760" t="s">
        <v>602</v>
      </c>
      <c r="J760" t="s">
        <v>1927</v>
      </c>
      <c r="K760" t="s">
        <v>675</v>
      </c>
      <c r="L760" t="s">
        <v>682</v>
      </c>
      <c r="M760" s="8" t="s">
        <v>675</v>
      </c>
      <c r="N760" t="s">
        <v>682</v>
      </c>
      <c r="O760" t="s">
        <v>1283</v>
      </c>
      <c r="P760" t="s">
        <v>675</v>
      </c>
      <c r="Q760" s="8" t="s">
        <v>3505</v>
      </c>
      <c r="R760" t="s">
        <v>675</v>
      </c>
      <c r="S760" t="s">
        <v>675</v>
      </c>
      <c r="T760" t="s">
        <v>675</v>
      </c>
    </row>
    <row r="761" spans="1:20">
      <c r="A761" t="s">
        <v>3506</v>
      </c>
      <c r="B761" s="8" t="s">
        <v>2296</v>
      </c>
      <c r="C761" t="s">
        <v>69</v>
      </c>
      <c r="D761" t="s">
        <v>664</v>
      </c>
      <c r="E761" t="s">
        <v>665</v>
      </c>
      <c r="F761" t="s">
        <v>2403</v>
      </c>
      <c r="G761" t="s">
        <v>95</v>
      </c>
      <c r="H761" t="s">
        <v>675</v>
      </c>
      <c r="I761" t="s">
        <v>602</v>
      </c>
      <c r="J761" t="s">
        <v>1927</v>
      </c>
      <c r="K761" t="s">
        <v>675</v>
      </c>
      <c r="L761" t="s">
        <v>682</v>
      </c>
      <c r="M761" s="8" t="s">
        <v>675</v>
      </c>
      <c r="N761" t="s">
        <v>682</v>
      </c>
      <c r="O761" t="s">
        <v>1283</v>
      </c>
      <c r="P761" t="s">
        <v>675</v>
      </c>
      <c r="Q761" s="8" t="s">
        <v>3507</v>
      </c>
      <c r="R761" t="s">
        <v>675</v>
      </c>
      <c r="S761" t="s">
        <v>675</v>
      </c>
      <c r="T761" t="s">
        <v>675</v>
      </c>
    </row>
    <row r="762" spans="1:20">
      <c r="A762" t="s">
        <v>3508</v>
      </c>
      <c r="B762" s="8" t="s">
        <v>3509</v>
      </c>
      <c r="C762" t="s">
        <v>69</v>
      </c>
      <c r="D762" t="s">
        <v>664</v>
      </c>
      <c r="E762" t="s">
        <v>704</v>
      </c>
      <c r="F762" t="s">
        <v>1049</v>
      </c>
      <c r="G762" t="s">
        <v>1050</v>
      </c>
      <c r="H762" t="s">
        <v>675</v>
      </c>
      <c r="I762" t="s">
        <v>186</v>
      </c>
      <c r="J762" t="s">
        <v>1927</v>
      </c>
      <c r="K762" t="s">
        <v>675</v>
      </c>
      <c r="L762" t="s">
        <v>682</v>
      </c>
      <c r="M762" s="8" t="s">
        <v>675</v>
      </c>
      <c r="N762" t="s">
        <v>682</v>
      </c>
      <c r="O762" t="s">
        <v>1676</v>
      </c>
      <c r="P762" t="s">
        <v>675</v>
      </c>
      <c r="Q762" s="8" t="s">
        <v>3510</v>
      </c>
      <c r="R762" t="s">
        <v>675</v>
      </c>
      <c r="S762" t="s">
        <v>675</v>
      </c>
      <c r="T762" t="s">
        <v>675</v>
      </c>
    </row>
    <row r="763" spans="1:20">
      <c r="A763" t="s">
        <v>3511</v>
      </c>
      <c r="B763" s="8" t="s">
        <v>2336</v>
      </c>
      <c r="C763" t="s">
        <v>69</v>
      </c>
      <c r="D763" t="s">
        <v>664</v>
      </c>
      <c r="E763" t="s">
        <v>665</v>
      </c>
      <c r="F763" t="s">
        <v>1049</v>
      </c>
      <c r="G763" t="s">
        <v>1050</v>
      </c>
      <c r="H763" t="s">
        <v>675</v>
      </c>
      <c r="I763" t="s">
        <v>605</v>
      </c>
      <c r="J763" t="s">
        <v>1927</v>
      </c>
      <c r="K763" t="s">
        <v>675</v>
      </c>
      <c r="L763" t="s">
        <v>682</v>
      </c>
      <c r="M763" s="8" t="s">
        <v>675</v>
      </c>
      <c r="N763" t="s">
        <v>682</v>
      </c>
      <c r="O763" t="s">
        <v>1283</v>
      </c>
      <c r="P763" t="s">
        <v>675</v>
      </c>
      <c r="Q763" s="8" t="s">
        <v>3512</v>
      </c>
      <c r="R763" t="s">
        <v>675</v>
      </c>
      <c r="S763" t="s">
        <v>675</v>
      </c>
      <c r="T763" t="s">
        <v>675</v>
      </c>
    </row>
    <row r="764" spans="1:20">
      <c r="A764" t="s">
        <v>3513</v>
      </c>
      <c r="B764" s="8" t="s">
        <v>2336</v>
      </c>
      <c r="C764" t="s">
        <v>69</v>
      </c>
      <c r="D764" t="s">
        <v>664</v>
      </c>
      <c r="E764" t="s">
        <v>763</v>
      </c>
      <c r="F764" t="s">
        <v>876</v>
      </c>
      <c r="G764" t="s">
        <v>877</v>
      </c>
      <c r="H764" t="s">
        <v>675</v>
      </c>
      <c r="I764" t="s">
        <v>154</v>
      </c>
      <c r="J764" t="s">
        <v>1927</v>
      </c>
      <c r="K764" t="s">
        <v>675</v>
      </c>
      <c r="L764" t="s">
        <v>682</v>
      </c>
      <c r="M764" s="8" t="s">
        <v>675</v>
      </c>
      <c r="N764" t="s">
        <v>682</v>
      </c>
      <c r="O764" t="s">
        <v>769</v>
      </c>
      <c r="P764" t="s">
        <v>675</v>
      </c>
      <c r="Q764" s="8" t="s">
        <v>3514</v>
      </c>
      <c r="R764" t="s">
        <v>675</v>
      </c>
      <c r="S764" t="s">
        <v>675</v>
      </c>
      <c r="T764" t="s">
        <v>675</v>
      </c>
    </row>
    <row r="765" spans="1:20">
      <c r="A765" t="s">
        <v>3515</v>
      </c>
      <c r="B765" s="8" t="s">
        <v>2336</v>
      </c>
      <c r="C765" t="s">
        <v>69</v>
      </c>
      <c r="D765" t="s">
        <v>664</v>
      </c>
      <c r="E765" t="s">
        <v>763</v>
      </c>
      <c r="F765" t="s">
        <v>2753</v>
      </c>
      <c r="G765" t="s">
        <v>2754</v>
      </c>
      <c r="H765" t="s">
        <v>675</v>
      </c>
      <c r="I765" t="s">
        <v>525</v>
      </c>
      <c r="J765" t="s">
        <v>1927</v>
      </c>
      <c r="K765" t="s">
        <v>675</v>
      </c>
      <c r="L765" t="s">
        <v>682</v>
      </c>
      <c r="M765" s="8" t="s">
        <v>675</v>
      </c>
      <c r="N765" t="s">
        <v>682</v>
      </c>
      <c r="O765" t="s">
        <v>769</v>
      </c>
      <c r="P765" t="s">
        <v>675</v>
      </c>
      <c r="Q765" s="8" t="s">
        <v>3516</v>
      </c>
      <c r="R765" t="s">
        <v>675</v>
      </c>
      <c r="S765" t="s">
        <v>675</v>
      </c>
      <c r="T765" t="s">
        <v>675</v>
      </c>
    </row>
    <row r="766" spans="1:20">
      <c r="A766" t="s">
        <v>3517</v>
      </c>
      <c r="B766" s="8" t="s">
        <v>2336</v>
      </c>
      <c r="C766" t="s">
        <v>69</v>
      </c>
      <c r="D766" t="s">
        <v>664</v>
      </c>
      <c r="E766" t="s">
        <v>763</v>
      </c>
      <c r="F766" t="s">
        <v>2575</v>
      </c>
      <c r="G766" t="s">
        <v>2576</v>
      </c>
      <c r="H766" t="s">
        <v>675</v>
      </c>
      <c r="I766" t="s">
        <v>525</v>
      </c>
      <c r="J766" t="s">
        <v>1927</v>
      </c>
      <c r="K766" t="s">
        <v>675</v>
      </c>
      <c r="L766" t="s">
        <v>682</v>
      </c>
      <c r="M766" s="8" t="s">
        <v>675</v>
      </c>
      <c r="N766" t="s">
        <v>682</v>
      </c>
      <c r="O766" t="s">
        <v>769</v>
      </c>
      <c r="P766" t="s">
        <v>675</v>
      </c>
      <c r="Q766" s="8" t="s">
        <v>3518</v>
      </c>
      <c r="R766" t="s">
        <v>675</v>
      </c>
      <c r="S766" t="s">
        <v>675</v>
      </c>
      <c r="T766" t="s">
        <v>675</v>
      </c>
    </row>
    <row r="767" spans="1:20">
      <c r="A767" t="s">
        <v>3519</v>
      </c>
      <c r="B767" s="8" t="s">
        <v>2348</v>
      </c>
      <c r="C767" t="s">
        <v>69</v>
      </c>
      <c r="D767" t="s">
        <v>664</v>
      </c>
      <c r="E767" t="s">
        <v>665</v>
      </c>
      <c r="F767" t="s">
        <v>3520</v>
      </c>
      <c r="G767" t="s">
        <v>145</v>
      </c>
      <c r="H767" t="s">
        <v>675</v>
      </c>
      <c r="I767" t="s">
        <v>580</v>
      </c>
      <c r="J767" t="s">
        <v>1927</v>
      </c>
      <c r="K767" t="s">
        <v>675</v>
      </c>
      <c r="L767" t="s">
        <v>682</v>
      </c>
      <c r="M767" s="8" t="s">
        <v>675</v>
      </c>
      <c r="N767" t="s">
        <v>682</v>
      </c>
      <c r="O767" t="s">
        <v>701</v>
      </c>
      <c r="P767" t="s">
        <v>675</v>
      </c>
      <c r="Q767" s="8" t="s">
        <v>3521</v>
      </c>
      <c r="R767" t="s">
        <v>675</v>
      </c>
      <c r="S767" t="s">
        <v>675</v>
      </c>
      <c r="T767" t="s">
        <v>675</v>
      </c>
    </row>
    <row r="768" spans="1:20">
      <c r="A768" t="s">
        <v>3522</v>
      </c>
      <c r="B768" s="8" t="s">
        <v>3523</v>
      </c>
      <c r="C768" t="s">
        <v>69</v>
      </c>
      <c r="D768" t="s">
        <v>664</v>
      </c>
      <c r="E768" t="s">
        <v>665</v>
      </c>
      <c r="F768" t="s">
        <v>2332</v>
      </c>
      <c r="G768" t="s">
        <v>15</v>
      </c>
      <c r="H768" t="s">
        <v>675</v>
      </c>
      <c r="I768" t="s">
        <v>580</v>
      </c>
      <c r="J768" t="s">
        <v>1927</v>
      </c>
      <c r="K768" t="s">
        <v>675</v>
      </c>
      <c r="L768" t="s">
        <v>682</v>
      </c>
      <c r="M768" s="8" t="s">
        <v>675</v>
      </c>
      <c r="N768" t="s">
        <v>682</v>
      </c>
      <c r="O768" t="s">
        <v>701</v>
      </c>
      <c r="P768" t="s">
        <v>675</v>
      </c>
      <c r="Q768" s="8" t="s">
        <v>3524</v>
      </c>
      <c r="R768" t="s">
        <v>675</v>
      </c>
      <c r="S768" t="s">
        <v>675</v>
      </c>
      <c r="T768" t="s">
        <v>675</v>
      </c>
    </row>
    <row r="769" spans="1:20">
      <c r="A769" t="s">
        <v>3525</v>
      </c>
      <c r="B769" s="8" t="s">
        <v>3526</v>
      </c>
      <c r="C769" t="s">
        <v>69</v>
      </c>
      <c r="D769" t="s">
        <v>664</v>
      </c>
      <c r="E769" t="s">
        <v>763</v>
      </c>
      <c r="F769" t="s">
        <v>1267</v>
      </c>
      <c r="G769" t="s">
        <v>1268</v>
      </c>
      <c r="H769" t="s">
        <v>675</v>
      </c>
      <c r="I769" t="s">
        <v>613</v>
      </c>
      <c r="J769" t="s">
        <v>1927</v>
      </c>
      <c r="K769" t="s">
        <v>675</v>
      </c>
      <c r="L769" t="s">
        <v>682</v>
      </c>
      <c r="M769" s="8" t="s">
        <v>675</v>
      </c>
      <c r="N769" t="s">
        <v>682</v>
      </c>
      <c r="O769" t="s">
        <v>1513</v>
      </c>
      <c r="P769" t="s">
        <v>675</v>
      </c>
      <c r="Q769" s="8" t="s">
        <v>3527</v>
      </c>
      <c r="R769" t="s">
        <v>675</v>
      </c>
      <c r="S769" t="s">
        <v>675</v>
      </c>
      <c r="T769" t="s">
        <v>675</v>
      </c>
    </row>
    <row r="770" spans="1:20">
      <c r="A770" t="s">
        <v>3528</v>
      </c>
      <c r="B770" s="8" t="s">
        <v>3526</v>
      </c>
      <c r="C770" t="s">
        <v>69</v>
      </c>
      <c r="D770" t="s">
        <v>664</v>
      </c>
      <c r="E770" t="s">
        <v>763</v>
      </c>
      <c r="F770" t="s">
        <v>2753</v>
      </c>
      <c r="G770" t="s">
        <v>2754</v>
      </c>
      <c r="H770" t="s">
        <v>675</v>
      </c>
      <c r="I770" t="s">
        <v>613</v>
      </c>
      <c r="J770" t="s">
        <v>1927</v>
      </c>
      <c r="K770" t="s">
        <v>675</v>
      </c>
      <c r="L770" t="s">
        <v>682</v>
      </c>
      <c r="M770" s="8" t="s">
        <v>675</v>
      </c>
      <c r="N770" t="s">
        <v>682</v>
      </c>
      <c r="O770" t="s">
        <v>1513</v>
      </c>
      <c r="P770" t="s">
        <v>675</v>
      </c>
      <c r="Q770" s="8" t="s">
        <v>3529</v>
      </c>
      <c r="R770" t="s">
        <v>675</v>
      </c>
      <c r="S770" t="s">
        <v>675</v>
      </c>
      <c r="T770" t="s">
        <v>675</v>
      </c>
    </row>
    <row r="771" spans="1:20">
      <c r="A771" t="s">
        <v>3530</v>
      </c>
      <c r="B771" s="8" t="s">
        <v>3526</v>
      </c>
      <c r="C771" t="s">
        <v>69</v>
      </c>
      <c r="D771" t="s">
        <v>664</v>
      </c>
      <c r="E771" t="s">
        <v>763</v>
      </c>
      <c r="F771" t="s">
        <v>2640</v>
      </c>
      <c r="G771" t="s">
        <v>2641</v>
      </c>
      <c r="H771" t="s">
        <v>675</v>
      </c>
      <c r="I771" t="s">
        <v>614</v>
      </c>
      <c r="J771" t="s">
        <v>1927</v>
      </c>
      <c r="K771" t="s">
        <v>675</v>
      </c>
      <c r="L771" t="s">
        <v>682</v>
      </c>
      <c r="M771" s="8" t="s">
        <v>675</v>
      </c>
      <c r="N771" t="s">
        <v>682</v>
      </c>
      <c r="O771" t="s">
        <v>1513</v>
      </c>
      <c r="P771" t="s">
        <v>675</v>
      </c>
      <c r="Q771" s="8" t="s">
        <v>3531</v>
      </c>
      <c r="R771" t="s">
        <v>675</v>
      </c>
      <c r="S771" t="s">
        <v>675</v>
      </c>
      <c r="T771" t="s">
        <v>675</v>
      </c>
    </row>
    <row r="772" spans="1:20">
      <c r="A772" t="s">
        <v>3532</v>
      </c>
      <c r="B772" s="8" t="s">
        <v>2410</v>
      </c>
      <c r="C772" t="s">
        <v>69</v>
      </c>
      <c r="D772" t="s">
        <v>664</v>
      </c>
      <c r="E772" t="s">
        <v>665</v>
      </c>
      <c r="F772" t="s">
        <v>2007</v>
      </c>
      <c r="G772" t="s">
        <v>2008</v>
      </c>
      <c r="H772" t="s">
        <v>675</v>
      </c>
      <c r="I772" t="s">
        <v>382</v>
      </c>
      <c r="J772" t="s">
        <v>1927</v>
      </c>
      <c r="K772" t="s">
        <v>675</v>
      </c>
      <c r="L772" t="s">
        <v>682</v>
      </c>
      <c r="M772" s="8" t="s">
        <v>675</v>
      </c>
      <c r="N772" t="s">
        <v>682</v>
      </c>
      <c r="O772" t="s">
        <v>779</v>
      </c>
      <c r="P772" t="s">
        <v>2672</v>
      </c>
      <c r="Q772" s="8" t="s">
        <v>3533</v>
      </c>
      <c r="R772" t="s">
        <v>675</v>
      </c>
      <c r="S772" t="s">
        <v>675</v>
      </c>
      <c r="T772" t="s">
        <v>675</v>
      </c>
    </row>
    <row r="773" spans="1:20">
      <c r="A773" t="s">
        <v>3534</v>
      </c>
      <c r="B773" s="8" t="s">
        <v>2423</v>
      </c>
      <c r="C773" t="s">
        <v>69</v>
      </c>
      <c r="D773" t="s">
        <v>664</v>
      </c>
      <c r="E773" t="s">
        <v>665</v>
      </c>
      <c r="F773" t="s">
        <v>1397</v>
      </c>
      <c r="G773" t="s">
        <v>1398</v>
      </c>
      <c r="H773" t="s">
        <v>675</v>
      </c>
      <c r="I773" t="s">
        <v>625</v>
      </c>
      <c r="J773" t="s">
        <v>1927</v>
      </c>
      <c r="K773" t="s">
        <v>675</v>
      </c>
      <c r="L773" t="s">
        <v>682</v>
      </c>
      <c r="M773" s="8" t="s">
        <v>675</v>
      </c>
      <c r="N773" t="s">
        <v>682</v>
      </c>
      <c r="O773" t="s">
        <v>779</v>
      </c>
      <c r="P773" t="s">
        <v>2672</v>
      </c>
      <c r="Q773" s="8" t="s">
        <v>3535</v>
      </c>
      <c r="R773" t="s">
        <v>675</v>
      </c>
      <c r="S773" t="s">
        <v>675</v>
      </c>
      <c r="T773" t="s">
        <v>675</v>
      </c>
    </row>
    <row r="774" spans="1:20">
      <c r="A774" t="s">
        <v>3536</v>
      </c>
      <c r="B774" s="8" t="s">
        <v>2423</v>
      </c>
      <c r="C774" t="s">
        <v>69</v>
      </c>
      <c r="D774" t="s">
        <v>664</v>
      </c>
      <c r="E774" t="s">
        <v>665</v>
      </c>
      <c r="F774" t="s">
        <v>1495</v>
      </c>
      <c r="G774" t="s">
        <v>1496</v>
      </c>
      <c r="H774" t="s">
        <v>675</v>
      </c>
      <c r="I774" t="s">
        <v>626</v>
      </c>
      <c r="J774" t="s">
        <v>1927</v>
      </c>
      <c r="K774" t="s">
        <v>675</v>
      </c>
      <c r="L774" t="s">
        <v>682</v>
      </c>
      <c r="M774" s="8" t="s">
        <v>675</v>
      </c>
      <c r="N774" t="s">
        <v>682</v>
      </c>
      <c r="O774" t="s">
        <v>779</v>
      </c>
      <c r="P774" t="s">
        <v>2672</v>
      </c>
      <c r="Q774" s="8" t="s">
        <v>3537</v>
      </c>
      <c r="R774" t="s">
        <v>675</v>
      </c>
      <c r="S774" t="s">
        <v>675</v>
      </c>
      <c r="T774" t="s">
        <v>675</v>
      </c>
    </row>
    <row r="775" spans="1:20">
      <c r="A775" t="s">
        <v>3538</v>
      </c>
      <c r="B775" s="8" t="s">
        <v>3539</v>
      </c>
      <c r="C775" t="s">
        <v>69</v>
      </c>
      <c r="D775" t="s">
        <v>664</v>
      </c>
      <c r="E775" t="s">
        <v>665</v>
      </c>
      <c r="F775" t="s">
        <v>1815</v>
      </c>
      <c r="G775" t="s">
        <v>1816</v>
      </c>
      <c r="H775" t="s">
        <v>675</v>
      </c>
      <c r="I775" t="s">
        <v>635</v>
      </c>
      <c r="J775" t="s">
        <v>1927</v>
      </c>
      <c r="K775" t="s">
        <v>675</v>
      </c>
      <c r="L775" t="s">
        <v>682</v>
      </c>
      <c r="M775" s="8" t="s">
        <v>675</v>
      </c>
      <c r="N775" t="s">
        <v>682</v>
      </c>
      <c r="O775" t="s">
        <v>1283</v>
      </c>
      <c r="P775" t="s">
        <v>675</v>
      </c>
      <c r="Q775" s="8" t="s">
        <v>3540</v>
      </c>
      <c r="R775" t="s">
        <v>675</v>
      </c>
      <c r="S775" t="s">
        <v>675</v>
      </c>
      <c r="T775" t="s">
        <v>675</v>
      </c>
    </row>
    <row r="776" spans="1:20">
      <c r="A776" t="s">
        <v>3541</v>
      </c>
      <c r="B776" s="8" t="s">
        <v>3539</v>
      </c>
      <c r="C776" t="s">
        <v>69</v>
      </c>
      <c r="D776" t="s">
        <v>664</v>
      </c>
      <c r="E776" t="s">
        <v>665</v>
      </c>
      <c r="F776" t="s">
        <v>3542</v>
      </c>
      <c r="G776" t="s">
        <v>3543</v>
      </c>
      <c r="H776" t="s">
        <v>675</v>
      </c>
      <c r="I776" t="s">
        <v>118</v>
      </c>
      <c r="J776" t="s">
        <v>1927</v>
      </c>
      <c r="K776" t="s">
        <v>675</v>
      </c>
      <c r="L776" t="s">
        <v>682</v>
      </c>
      <c r="M776" s="8" t="s">
        <v>675</v>
      </c>
      <c r="N776" t="s">
        <v>682</v>
      </c>
      <c r="O776" t="s">
        <v>1283</v>
      </c>
      <c r="P776" t="s">
        <v>675</v>
      </c>
      <c r="Q776" s="8" t="s">
        <v>3544</v>
      </c>
      <c r="R776" t="s">
        <v>675</v>
      </c>
      <c r="S776" t="s">
        <v>675</v>
      </c>
      <c r="T776" t="s">
        <v>675</v>
      </c>
    </row>
    <row r="777" spans="1:20">
      <c r="A777" t="s">
        <v>3545</v>
      </c>
      <c r="B777" s="8" t="s">
        <v>2449</v>
      </c>
      <c r="C777" t="s">
        <v>69</v>
      </c>
      <c r="D777" t="s">
        <v>664</v>
      </c>
      <c r="E777" t="s">
        <v>665</v>
      </c>
      <c r="F777" t="s">
        <v>3546</v>
      </c>
      <c r="G777" t="s">
        <v>3547</v>
      </c>
      <c r="H777" t="s">
        <v>675</v>
      </c>
      <c r="I777" t="s">
        <v>641</v>
      </c>
      <c r="J777" t="s">
        <v>1927</v>
      </c>
      <c r="K777" t="s">
        <v>675</v>
      </c>
      <c r="L777" t="s">
        <v>682</v>
      </c>
      <c r="M777" s="8" t="s">
        <v>675</v>
      </c>
      <c r="N777" t="s">
        <v>682</v>
      </c>
      <c r="O777" t="s">
        <v>1504</v>
      </c>
      <c r="P777" t="s">
        <v>675</v>
      </c>
      <c r="Q777" s="8" t="s">
        <v>3548</v>
      </c>
      <c r="R777" t="s">
        <v>675</v>
      </c>
      <c r="S777" t="s">
        <v>675</v>
      </c>
      <c r="T777" t="s">
        <v>675</v>
      </c>
    </row>
    <row r="778" spans="1:20">
      <c r="A778" t="s">
        <v>3549</v>
      </c>
      <c r="B778" s="8" t="s">
        <v>662</v>
      </c>
      <c r="C778" t="s">
        <v>13</v>
      </c>
      <c r="D778" t="s">
        <v>664</v>
      </c>
      <c r="E778" t="s">
        <v>763</v>
      </c>
      <c r="F778" t="s">
        <v>1215</v>
      </c>
      <c r="G778" t="s">
        <v>1216</v>
      </c>
      <c r="H778" t="s">
        <v>675</v>
      </c>
      <c r="I778" t="s">
        <v>14</v>
      </c>
      <c r="J778" t="s">
        <v>669</v>
      </c>
      <c r="K778" t="s">
        <v>670</v>
      </c>
      <c r="L778" t="s">
        <v>671</v>
      </c>
      <c r="M778" s="8" t="s">
        <v>662</v>
      </c>
      <c r="N778" t="s">
        <v>3550</v>
      </c>
      <c r="O778" t="s">
        <v>673</v>
      </c>
      <c r="P778" t="s">
        <v>673</v>
      </c>
      <c r="Q778" s="8" t="s">
        <v>3551</v>
      </c>
      <c r="R778" t="s">
        <v>675</v>
      </c>
      <c r="S778" t="s">
        <v>675</v>
      </c>
      <c r="T778" t="s">
        <v>675</v>
      </c>
    </row>
    <row r="779" spans="1:20">
      <c r="A779" t="s">
        <v>3552</v>
      </c>
      <c r="B779" s="8" t="s">
        <v>662</v>
      </c>
      <c r="C779" t="s">
        <v>13</v>
      </c>
      <c r="D779" t="s">
        <v>664</v>
      </c>
      <c r="E779" t="s">
        <v>763</v>
      </c>
      <c r="F779" t="s">
        <v>3553</v>
      </c>
      <c r="G779" t="s">
        <v>3554</v>
      </c>
      <c r="H779" t="s">
        <v>675</v>
      </c>
      <c r="I779" t="s">
        <v>17</v>
      </c>
      <c r="J779" t="s">
        <v>669</v>
      </c>
      <c r="K779" t="s">
        <v>670</v>
      </c>
      <c r="L779" t="s">
        <v>671</v>
      </c>
      <c r="M779" s="8" t="s">
        <v>662</v>
      </c>
      <c r="N779" t="s">
        <v>3555</v>
      </c>
      <c r="O779" t="s">
        <v>673</v>
      </c>
      <c r="P779" t="s">
        <v>673</v>
      </c>
      <c r="Q779" s="8" t="s">
        <v>3556</v>
      </c>
      <c r="R779" t="s">
        <v>675</v>
      </c>
      <c r="S779" t="s">
        <v>675</v>
      </c>
      <c r="T779" t="s">
        <v>675</v>
      </c>
    </row>
    <row r="780" spans="1:20">
      <c r="A780" t="s">
        <v>3557</v>
      </c>
      <c r="B780" s="8" t="s">
        <v>677</v>
      </c>
      <c r="C780" t="s">
        <v>13</v>
      </c>
      <c r="D780" t="s">
        <v>664</v>
      </c>
      <c r="E780" t="s">
        <v>763</v>
      </c>
      <c r="F780" t="s">
        <v>764</v>
      </c>
      <c r="G780" t="s">
        <v>765</v>
      </c>
      <c r="H780" t="s">
        <v>675</v>
      </c>
      <c r="I780" t="s">
        <v>19</v>
      </c>
      <c r="J780" t="s">
        <v>669</v>
      </c>
      <c r="K780" t="s">
        <v>677</v>
      </c>
      <c r="L780" t="s">
        <v>671</v>
      </c>
      <c r="M780" s="8" t="s">
        <v>677</v>
      </c>
      <c r="N780" t="s">
        <v>3558</v>
      </c>
      <c r="O780" t="s">
        <v>701</v>
      </c>
      <c r="P780" t="s">
        <v>684</v>
      </c>
      <c r="Q780" s="8" t="s">
        <v>3559</v>
      </c>
      <c r="R780" t="s">
        <v>675</v>
      </c>
      <c r="S780" t="s">
        <v>675</v>
      </c>
      <c r="T780" t="s">
        <v>675</v>
      </c>
    </row>
    <row r="781" spans="1:20">
      <c r="A781" t="s">
        <v>3560</v>
      </c>
      <c r="B781" s="8" t="s">
        <v>677</v>
      </c>
      <c r="C781" t="s">
        <v>13</v>
      </c>
      <c r="D781" t="s">
        <v>664</v>
      </c>
      <c r="E781" t="s">
        <v>763</v>
      </c>
      <c r="F781" t="s">
        <v>729</v>
      </c>
      <c r="G781" t="s">
        <v>730</v>
      </c>
      <c r="H781" t="s">
        <v>675</v>
      </c>
      <c r="I781" t="s">
        <v>21</v>
      </c>
      <c r="J781" t="s">
        <v>669</v>
      </c>
      <c r="K781" t="s">
        <v>677</v>
      </c>
      <c r="L781" t="s">
        <v>671</v>
      </c>
      <c r="M781" s="8" t="s">
        <v>677</v>
      </c>
      <c r="N781" t="s">
        <v>3561</v>
      </c>
      <c r="O781" t="s">
        <v>701</v>
      </c>
      <c r="P781" t="s">
        <v>684</v>
      </c>
      <c r="Q781" s="8" t="s">
        <v>3562</v>
      </c>
      <c r="R781" t="s">
        <v>675</v>
      </c>
      <c r="S781" t="s">
        <v>675</v>
      </c>
      <c r="T781" t="s">
        <v>675</v>
      </c>
    </row>
    <row r="782" spans="1:20">
      <c r="A782" t="s">
        <v>3563</v>
      </c>
      <c r="B782" s="8" t="s">
        <v>677</v>
      </c>
      <c r="C782" t="s">
        <v>13</v>
      </c>
      <c r="D782" t="s">
        <v>664</v>
      </c>
      <c r="E782" t="s">
        <v>665</v>
      </c>
      <c r="F782" t="s">
        <v>1215</v>
      </c>
      <c r="G782" t="s">
        <v>1216</v>
      </c>
      <c r="H782" t="s">
        <v>675</v>
      </c>
      <c r="I782" t="s">
        <v>22</v>
      </c>
      <c r="J782" t="s">
        <v>669</v>
      </c>
      <c r="K782" t="s">
        <v>677</v>
      </c>
      <c r="L782" t="s">
        <v>671</v>
      </c>
      <c r="M782" s="8" t="s">
        <v>699</v>
      </c>
      <c r="N782" t="s">
        <v>3564</v>
      </c>
      <c r="O782" t="s">
        <v>701</v>
      </c>
      <c r="P782" t="s">
        <v>684</v>
      </c>
      <c r="Q782" s="8" t="s">
        <v>3565</v>
      </c>
      <c r="R782" t="s">
        <v>675</v>
      </c>
      <c r="S782" t="s">
        <v>675</v>
      </c>
      <c r="T782" t="s">
        <v>675</v>
      </c>
    </row>
    <row r="783" spans="1:20">
      <c r="A783" t="s">
        <v>3566</v>
      </c>
      <c r="B783" s="8" t="s">
        <v>677</v>
      </c>
      <c r="C783" t="s">
        <v>13</v>
      </c>
      <c r="D783" t="s">
        <v>664</v>
      </c>
      <c r="E783" t="s">
        <v>763</v>
      </c>
      <c r="F783" t="s">
        <v>1063</v>
      </c>
      <c r="G783" t="s">
        <v>1064</v>
      </c>
      <c r="H783" t="s">
        <v>675</v>
      </c>
      <c r="I783" t="s">
        <v>23</v>
      </c>
      <c r="J783" t="s">
        <v>669</v>
      </c>
      <c r="K783" t="s">
        <v>677</v>
      </c>
      <c r="L783" t="s">
        <v>3567</v>
      </c>
      <c r="M783" s="8" t="s">
        <v>677</v>
      </c>
      <c r="N783" t="s">
        <v>3568</v>
      </c>
      <c r="O783" t="s">
        <v>701</v>
      </c>
      <c r="P783" t="s">
        <v>684</v>
      </c>
      <c r="Q783" s="8" t="s">
        <v>3569</v>
      </c>
      <c r="R783" t="s">
        <v>675</v>
      </c>
      <c r="S783" t="s">
        <v>675</v>
      </c>
      <c r="T783" t="s">
        <v>675</v>
      </c>
    </row>
    <row r="784" spans="1:20">
      <c r="A784" t="s">
        <v>3570</v>
      </c>
      <c r="B784" s="8" t="s">
        <v>677</v>
      </c>
      <c r="C784" t="s">
        <v>13</v>
      </c>
      <c r="D784" t="s">
        <v>664</v>
      </c>
      <c r="E784" t="s">
        <v>704</v>
      </c>
      <c r="F784" t="s">
        <v>829</v>
      </c>
      <c r="G784" t="s">
        <v>24</v>
      </c>
      <c r="H784" t="s">
        <v>24</v>
      </c>
      <c r="I784" t="s">
        <v>26</v>
      </c>
      <c r="J784" t="s">
        <v>669</v>
      </c>
      <c r="K784" t="s">
        <v>677</v>
      </c>
      <c r="L784" t="s">
        <v>671</v>
      </c>
      <c r="M784" s="8" t="s">
        <v>3571</v>
      </c>
      <c r="N784" t="s">
        <v>3572</v>
      </c>
      <c r="O784" t="s">
        <v>759</v>
      </c>
      <c r="P784" t="s">
        <v>684</v>
      </c>
      <c r="Q784" s="8" t="s">
        <v>3573</v>
      </c>
      <c r="R784" t="s">
        <v>675</v>
      </c>
      <c r="S784" t="s">
        <v>675</v>
      </c>
      <c r="T784" t="s">
        <v>675</v>
      </c>
    </row>
    <row r="785" spans="1:20">
      <c r="A785" t="s">
        <v>3574</v>
      </c>
      <c r="B785" s="8" t="s">
        <v>677</v>
      </c>
      <c r="C785" t="s">
        <v>13</v>
      </c>
      <c r="D785" t="s">
        <v>664</v>
      </c>
      <c r="E785" t="s">
        <v>665</v>
      </c>
      <c r="F785" t="s">
        <v>1451</v>
      </c>
      <c r="G785" t="s">
        <v>1452</v>
      </c>
      <c r="H785" t="s">
        <v>675</v>
      </c>
      <c r="I785" t="s">
        <v>28</v>
      </c>
      <c r="J785" t="s">
        <v>3575</v>
      </c>
      <c r="K785" t="s">
        <v>675</v>
      </c>
      <c r="L785" t="s">
        <v>682</v>
      </c>
      <c r="M785" s="8" t="s">
        <v>675</v>
      </c>
      <c r="N785" t="s">
        <v>682</v>
      </c>
      <c r="O785" t="s">
        <v>759</v>
      </c>
      <c r="P785" t="s">
        <v>684</v>
      </c>
      <c r="Q785" s="8" t="s">
        <v>3576</v>
      </c>
      <c r="R785" t="s">
        <v>675</v>
      </c>
      <c r="S785" t="s">
        <v>675</v>
      </c>
      <c r="T785" t="s">
        <v>675</v>
      </c>
    </row>
    <row r="786" spans="1:20">
      <c r="A786" t="s">
        <v>3577</v>
      </c>
      <c r="B786" s="8" t="s">
        <v>677</v>
      </c>
      <c r="C786" t="s">
        <v>13</v>
      </c>
      <c r="D786" t="s">
        <v>664</v>
      </c>
      <c r="E786" t="s">
        <v>665</v>
      </c>
      <c r="F786" t="s">
        <v>1451</v>
      </c>
      <c r="G786" t="s">
        <v>1452</v>
      </c>
      <c r="H786" t="s">
        <v>675</v>
      </c>
      <c r="I786" t="s">
        <v>29</v>
      </c>
      <c r="J786" t="s">
        <v>669</v>
      </c>
      <c r="K786" t="s">
        <v>677</v>
      </c>
      <c r="L786" t="s">
        <v>671</v>
      </c>
      <c r="M786" s="8" t="s">
        <v>699</v>
      </c>
      <c r="N786" t="s">
        <v>3578</v>
      </c>
      <c r="O786" t="s">
        <v>759</v>
      </c>
      <c r="P786" t="s">
        <v>684</v>
      </c>
      <c r="Q786" s="8" t="s">
        <v>3579</v>
      </c>
      <c r="R786" t="s">
        <v>675</v>
      </c>
      <c r="S786" t="s">
        <v>675</v>
      </c>
      <c r="T786" t="s">
        <v>675</v>
      </c>
    </row>
    <row r="787" spans="1:20">
      <c r="A787" t="s">
        <v>3580</v>
      </c>
      <c r="B787" s="8" t="s">
        <v>709</v>
      </c>
      <c r="C787" t="s">
        <v>13</v>
      </c>
      <c r="D787" t="s">
        <v>664</v>
      </c>
      <c r="E787" t="s">
        <v>665</v>
      </c>
      <c r="F787" t="s">
        <v>1215</v>
      </c>
      <c r="G787" t="s">
        <v>1216</v>
      </c>
      <c r="H787" t="s">
        <v>675</v>
      </c>
      <c r="I787" t="s">
        <v>30</v>
      </c>
      <c r="J787" t="s">
        <v>669</v>
      </c>
      <c r="K787" t="s">
        <v>709</v>
      </c>
      <c r="L787" t="s">
        <v>671</v>
      </c>
      <c r="M787" s="8" t="s">
        <v>699</v>
      </c>
      <c r="N787" t="s">
        <v>3581</v>
      </c>
      <c r="O787" t="s">
        <v>701</v>
      </c>
      <c r="P787" t="s">
        <v>684</v>
      </c>
      <c r="Q787" s="8" t="s">
        <v>3582</v>
      </c>
      <c r="R787" t="s">
        <v>675</v>
      </c>
      <c r="S787" t="s">
        <v>675</v>
      </c>
      <c r="T787" t="s">
        <v>675</v>
      </c>
    </row>
    <row r="788" spans="1:20">
      <c r="A788" t="s">
        <v>3583</v>
      </c>
      <c r="B788" s="8" t="s">
        <v>3584</v>
      </c>
      <c r="C788" t="s">
        <v>13</v>
      </c>
      <c r="D788" t="s">
        <v>664</v>
      </c>
      <c r="E788" t="s">
        <v>704</v>
      </c>
      <c r="F788" t="s">
        <v>2024</v>
      </c>
      <c r="G788" t="s">
        <v>2025</v>
      </c>
      <c r="H788" t="s">
        <v>675</v>
      </c>
      <c r="I788" t="s">
        <v>31</v>
      </c>
      <c r="J788" t="s">
        <v>669</v>
      </c>
      <c r="K788" t="s">
        <v>3585</v>
      </c>
      <c r="L788" t="s">
        <v>671</v>
      </c>
      <c r="M788" s="8" t="s">
        <v>699</v>
      </c>
      <c r="N788" t="s">
        <v>3586</v>
      </c>
      <c r="O788" t="s">
        <v>759</v>
      </c>
      <c r="P788" t="s">
        <v>684</v>
      </c>
      <c r="Q788" s="8" t="s">
        <v>3587</v>
      </c>
      <c r="R788" t="s">
        <v>675</v>
      </c>
      <c r="S788" t="s">
        <v>675</v>
      </c>
      <c r="T788" t="s">
        <v>675</v>
      </c>
    </row>
    <row r="789" spans="1:20">
      <c r="A789" t="s">
        <v>3588</v>
      </c>
      <c r="B789" s="8" t="s">
        <v>3584</v>
      </c>
      <c r="C789" t="s">
        <v>13</v>
      </c>
      <c r="D789" t="s">
        <v>664</v>
      </c>
      <c r="E789" t="s">
        <v>665</v>
      </c>
      <c r="F789" t="s">
        <v>3589</v>
      </c>
      <c r="G789" t="s">
        <v>3590</v>
      </c>
      <c r="H789" t="s">
        <v>675</v>
      </c>
      <c r="I789" t="s">
        <v>32</v>
      </c>
      <c r="J789" t="s">
        <v>669</v>
      </c>
      <c r="K789" t="s">
        <v>3584</v>
      </c>
      <c r="L789" t="s">
        <v>671</v>
      </c>
      <c r="M789" s="8" t="s">
        <v>699</v>
      </c>
      <c r="N789" t="s">
        <v>3591</v>
      </c>
      <c r="O789" t="s">
        <v>759</v>
      </c>
      <c r="P789" t="s">
        <v>684</v>
      </c>
      <c r="Q789" s="8" t="s">
        <v>3592</v>
      </c>
      <c r="R789" t="s">
        <v>675</v>
      </c>
      <c r="S789" t="s">
        <v>675</v>
      </c>
      <c r="T789" t="s">
        <v>675</v>
      </c>
    </row>
    <row r="790" spans="1:20">
      <c r="A790" t="s">
        <v>3593</v>
      </c>
      <c r="B790" s="8" t="s">
        <v>3584</v>
      </c>
      <c r="C790" t="s">
        <v>13</v>
      </c>
      <c r="D790" t="s">
        <v>664</v>
      </c>
      <c r="E790" t="s">
        <v>665</v>
      </c>
      <c r="F790" t="s">
        <v>3553</v>
      </c>
      <c r="G790" t="s">
        <v>3554</v>
      </c>
      <c r="H790" t="s">
        <v>675</v>
      </c>
      <c r="I790" t="s">
        <v>33</v>
      </c>
      <c r="J790" t="s">
        <v>698</v>
      </c>
      <c r="K790" t="s">
        <v>3584</v>
      </c>
      <c r="L790" t="s">
        <v>671</v>
      </c>
      <c r="M790" s="8" t="s">
        <v>699</v>
      </c>
      <c r="N790" t="s">
        <v>3594</v>
      </c>
      <c r="O790" t="s">
        <v>902</v>
      </c>
      <c r="P790" t="s">
        <v>684</v>
      </c>
      <c r="Q790" s="8" t="s">
        <v>3595</v>
      </c>
      <c r="R790" t="s">
        <v>675</v>
      </c>
      <c r="S790" t="s">
        <v>675</v>
      </c>
      <c r="T790" t="s">
        <v>675</v>
      </c>
    </row>
    <row r="791" spans="1:20">
      <c r="A791" t="s">
        <v>3596</v>
      </c>
      <c r="B791" s="8" t="s">
        <v>3584</v>
      </c>
      <c r="C791" t="s">
        <v>13</v>
      </c>
      <c r="D791" t="s">
        <v>664</v>
      </c>
      <c r="E791" t="s">
        <v>665</v>
      </c>
      <c r="F791" t="s">
        <v>3314</v>
      </c>
      <c r="G791" t="s">
        <v>3315</v>
      </c>
      <c r="H791" t="s">
        <v>675</v>
      </c>
      <c r="I791" t="s">
        <v>34</v>
      </c>
      <c r="J791" t="s">
        <v>669</v>
      </c>
      <c r="K791" t="s">
        <v>3584</v>
      </c>
      <c r="L791" t="s">
        <v>671</v>
      </c>
      <c r="M791" s="8" t="s">
        <v>699</v>
      </c>
      <c r="N791" t="s">
        <v>3597</v>
      </c>
      <c r="O791" t="s">
        <v>902</v>
      </c>
      <c r="P791" t="s">
        <v>684</v>
      </c>
      <c r="Q791" s="8" t="s">
        <v>3598</v>
      </c>
      <c r="R791" t="s">
        <v>675</v>
      </c>
      <c r="S791" t="s">
        <v>675</v>
      </c>
      <c r="T791" t="s">
        <v>675</v>
      </c>
    </row>
    <row r="792" spans="1:20">
      <c r="A792" t="s">
        <v>3599</v>
      </c>
      <c r="B792" s="8" t="s">
        <v>3584</v>
      </c>
      <c r="C792" t="s">
        <v>13</v>
      </c>
      <c r="D792" t="s">
        <v>664</v>
      </c>
      <c r="E792" t="s">
        <v>665</v>
      </c>
      <c r="F792" t="s">
        <v>2034</v>
      </c>
      <c r="G792" t="s">
        <v>2035</v>
      </c>
      <c r="H792" t="s">
        <v>675</v>
      </c>
      <c r="I792" t="s">
        <v>35</v>
      </c>
      <c r="J792" t="s">
        <v>669</v>
      </c>
      <c r="K792" t="s">
        <v>3584</v>
      </c>
      <c r="L792" t="s">
        <v>671</v>
      </c>
      <c r="M792" s="8" t="s">
        <v>699</v>
      </c>
      <c r="N792" t="s">
        <v>3600</v>
      </c>
      <c r="O792" t="s">
        <v>902</v>
      </c>
      <c r="P792" t="s">
        <v>684</v>
      </c>
      <c r="Q792" s="8" t="s">
        <v>3601</v>
      </c>
      <c r="R792" t="s">
        <v>675</v>
      </c>
      <c r="S792" t="s">
        <v>675</v>
      </c>
      <c r="T792" t="s">
        <v>675</v>
      </c>
    </row>
    <row r="793" spans="1:20">
      <c r="A793" t="s">
        <v>3602</v>
      </c>
      <c r="B793" s="8" t="s">
        <v>3584</v>
      </c>
      <c r="C793" t="s">
        <v>13</v>
      </c>
      <c r="D793" t="s">
        <v>664</v>
      </c>
      <c r="E793" t="s">
        <v>665</v>
      </c>
      <c r="F793" t="s">
        <v>1215</v>
      </c>
      <c r="G793" t="s">
        <v>1216</v>
      </c>
      <c r="H793" t="s">
        <v>675</v>
      </c>
      <c r="I793" t="s">
        <v>36</v>
      </c>
      <c r="J793" t="s">
        <v>669</v>
      </c>
      <c r="K793" t="s">
        <v>3584</v>
      </c>
      <c r="L793" t="s">
        <v>671</v>
      </c>
      <c r="M793" s="8" t="s">
        <v>699</v>
      </c>
      <c r="N793" t="s">
        <v>3603</v>
      </c>
      <c r="O793" t="s">
        <v>902</v>
      </c>
      <c r="P793" t="s">
        <v>684</v>
      </c>
      <c r="Q793" s="8" t="s">
        <v>3604</v>
      </c>
      <c r="R793" t="s">
        <v>675</v>
      </c>
      <c r="S793" t="s">
        <v>675</v>
      </c>
      <c r="T793" t="s">
        <v>675</v>
      </c>
    </row>
    <row r="794" spans="1:20">
      <c r="A794" t="s">
        <v>3605</v>
      </c>
      <c r="B794" s="8" t="s">
        <v>3585</v>
      </c>
      <c r="C794" t="s">
        <v>13</v>
      </c>
      <c r="D794" t="s">
        <v>664</v>
      </c>
      <c r="E794" t="s">
        <v>665</v>
      </c>
      <c r="F794" t="s">
        <v>2024</v>
      </c>
      <c r="G794" t="s">
        <v>2025</v>
      </c>
      <c r="H794" t="s">
        <v>675</v>
      </c>
      <c r="I794" t="s">
        <v>37</v>
      </c>
      <c r="J794" t="s">
        <v>669</v>
      </c>
      <c r="K794" t="s">
        <v>3585</v>
      </c>
      <c r="L794" t="s">
        <v>671</v>
      </c>
      <c r="M794" s="8" t="s">
        <v>3571</v>
      </c>
      <c r="N794" t="s">
        <v>3606</v>
      </c>
      <c r="O794" t="s">
        <v>759</v>
      </c>
      <c r="P794" t="s">
        <v>684</v>
      </c>
      <c r="Q794" s="8" t="s">
        <v>3607</v>
      </c>
      <c r="R794" t="s">
        <v>675</v>
      </c>
      <c r="S794" t="s">
        <v>675</v>
      </c>
      <c r="T794" t="s">
        <v>675</v>
      </c>
    </row>
    <row r="795" spans="1:20">
      <c r="A795" t="s">
        <v>3608</v>
      </c>
      <c r="B795" s="8" t="s">
        <v>3585</v>
      </c>
      <c r="C795" t="s">
        <v>13</v>
      </c>
      <c r="D795" t="s">
        <v>664</v>
      </c>
      <c r="E795" t="s">
        <v>665</v>
      </c>
      <c r="F795" t="s">
        <v>2024</v>
      </c>
      <c r="G795" t="s">
        <v>2025</v>
      </c>
      <c r="H795" t="s">
        <v>675</v>
      </c>
      <c r="I795" t="s">
        <v>38</v>
      </c>
      <c r="J795" t="s">
        <v>669</v>
      </c>
      <c r="K795" t="s">
        <v>3585</v>
      </c>
      <c r="L795" t="s">
        <v>671</v>
      </c>
      <c r="M795" s="8" t="s">
        <v>3571</v>
      </c>
      <c r="N795" t="s">
        <v>3609</v>
      </c>
      <c r="O795" t="s">
        <v>759</v>
      </c>
      <c r="P795" t="s">
        <v>684</v>
      </c>
      <c r="Q795" s="8" t="s">
        <v>3610</v>
      </c>
      <c r="R795" t="s">
        <v>675</v>
      </c>
      <c r="S795" t="s">
        <v>675</v>
      </c>
      <c r="T795" t="s">
        <v>675</v>
      </c>
    </row>
    <row r="796" spans="1:20">
      <c r="A796" t="s">
        <v>3611</v>
      </c>
      <c r="B796" s="8" t="s">
        <v>3612</v>
      </c>
      <c r="C796" t="s">
        <v>13</v>
      </c>
      <c r="D796" t="s">
        <v>664</v>
      </c>
      <c r="E796" t="s">
        <v>665</v>
      </c>
      <c r="F796" t="s">
        <v>729</v>
      </c>
      <c r="G796" t="s">
        <v>730</v>
      </c>
      <c r="H796" t="s">
        <v>675</v>
      </c>
      <c r="I796" t="s">
        <v>39</v>
      </c>
      <c r="J796" t="s">
        <v>669</v>
      </c>
      <c r="K796" t="s">
        <v>3612</v>
      </c>
      <c r="L796" t="s">
        <v>671</v>
      </c>
      <c r="M796" s="8" t="s">
        <v>3571</v>
      </c>
      <c r="N796" t="s">
        <v>3613</v>
      </c>
      <c r="O796" t="s">
        <v>701</v>
      </c>
      <c r="P796" t="s">
        <v>684</v>
      </c>
      <c r="Q796" s="8" t="s">
        <v>3614</v>
      </c>
      <c r="R796" t="s">
        <v>675</v>
      </c>
      <c r="S796" t="s">
        <v>675</v>
      </c>
      <c r="T796" t="s">
        <v>675</v>
      </c>
    </row>
    <row r="797" spans="1:20">
      <c r="A797" t="s">
        <v>3615</v>
      </c>
      <c r="B797" s="8" t="s">
        <v>3571</v>
      </c>
      <c r="C797" t="s">
        <v>13</v>
      </c>
      <c r="D797" t="s">
        <v>664</v>
      </c>
      <c r="E797" t="s">
        <v>665</v>
      </c>
      <c r="F797" t="s">
        <v>2644</v>
      </c>
      <c r="G797" t="s">
        <v>2645</v>
      </c>
      <c r="H797" t="s">
        <v>675</v>
      </c>
      <c r="I797" t="s">
        <v>41</v>
      </c>
      <c r="J797" t="s">
        <v>669</v>
      </c>
      <c r="K797" t="s">
        <v>3571</v>
      </c>
      <c r="L797" t="s">
        <v>671</v>
      </c>
      <c r="M797" s="8" t="s">
        <v>3571</v>
      </c>
      <c r="N797" t="s">
        <v>3616</v>
      </c>
      <c r="O797" t="s">
        <v>683</v>
      </c>
      <c r="P797" t="s">
        <v>684</v>
      </c>
      <c r="Q797" s="8" t="s">
        <v>3617</v>
      </c>
      <c r="R797" t="s">
        <v>675</v>
      </c>
      <c r="S797" t="s">
        <v>675</v>
      </c>
      <c r="T797" t="s">
        <v>675</v>
      </c>
    </row>
    <row r="798" spans="1:20">
      <c r="A798" t="s">
        <v>3618</v>
      </c>
      <c r="B798" s="8" t="s">
        <v>3619</v>
      </c>
      <c r="C798" t="s">
        <v>13</v>
      </c>
      <c r="D798" t="s">
        <v>664</v>
      </c>
      <c r="E798" t="s">
        <v>665</v>
      </c>
      <c r="F798" t="s">
        <v>3620</v>
      </c>
      <c r="G798" t="s">
        <v>3621</v>
      </c>
      <c r="H798" t="s">
        <v>675</v>
      </c>
      <c r="I798" t="s">
        <v>43</v>
      </c>
      <c r="J798" t="s">
        <v>669</v>
      </c>
      <c r="K798" t="s">
        <v>3619</v>
      </c>
      <c r="L798" t="s">
        <v>671</v>
      </c>
      <c r="M798" s="8" t="s">
        <v>777</v>
      </c>
      <c r="N798" t="s">
        <v>3622</v>
      </c>
      <c r="O798" t="s">
        <v>759</v>
      </c>
      <c r="P798" t="s">
        <v>684</v>
      </c>
      <c r="Q798" s="8" t="s">
        <v>3623</v>
      </c>
      <c r="R798" t="s">
        <v>675</v>
      </c>
      <c r="S798" t="s">
        <v>675</v>
      </c>
      <c r="T798" t="s">
        <v>675</v>
      </c>
    </row>
    <row r="799" spans="1:20">
      <c r="A799" t="s">
        <v>3624</v>
      </c>
      <c r="B799" s="8" t="s">
        <v>3625</v>
      </c>
      <c r="C799" t="s">
        <v>13</v>
      </c>
      <c r="D799" t="s">
        <v>664</v>
      </c>
      <c r="E799" t="s">
        <v>665</v>
      </c>
      <c r="F799" t="s">
        <v>815</v>
      </c>
      <c r="G799" t="s">
        <v>11</v>
      </c>
      <c r="H799" t="s">
        <v>675</v>
      </c>
      <c r="I799" t="s">
        <v>44</v>
      </c>
      <c r="J799" t="s">
        <v>669</v>
      </c>
      <c r="K799" t="s">
        <v>3625</v>
      </c>
      <c r="L799" t="s">
        <v>671</v>
      </c>
      <c r="M799" s="8" t="s">
        <v>777</v>
      </c>
      <c r="N799" t="s">
        <v>3626</v>
      </c>
      <c r="O799" t="s">
        <v>683</v>
      </c>
      <c r="P799" t="s">
        <v>684</v>
      </c>
      <c r="Q799" s="8" t="s">
        <v>3627</v>
      </c>
      <c r="R799" t="s">
        <v>675</v>
      </c>
      <c r="S799" t="s">
        <v>675</v>
      </c>
      <c r="T799" t="s">
        <v>675</v>
      </c>
    </row>
    <row r="800" spans="1:20">
      <c r="A800" t="s">
        <v>3628</v>
      </c>
      <c r="B800" s="8" t="s">
        <v>3625</v>
      </c>
      <c r="C800" t="s">
        <v>13</v>
      </c>
      <c r="D800" t="s">
        <v>664</v>
      </c>
      <c r="E800" t="s">
        <v>665</v>
      </c>
      <c r="F800" t="s">
        <v>815</v>
      </c>
      <c r="G800" t="s">
        <v>11</v>
      </c>
      <c r="H800" t="s">
        <v>675</v>
      </c>
      <c r="I800" t="s">
        <v>45</v>
      </c>
      <c r="J800" t="s">
        <v>669</v>
      </c>
      <c r="K800" t="s">
        <v>3625</v>
      </c>
      <c r="L800" t="s">
        <v>671</v>
      </c>
      <c r="M800" s="8" t="s">
        <v>777</v>
      </c>
      <c r="N800" t="s">
        <v>3629</v>
      </c>
      <c r="O800" t="s">
        <v>683</v>
      </c>
      <c r="P800" t="s">
        <v>684</v>
      </c>
      <c r="Q800" s="8" t="s">
        <v>3630</v>
      </c>
      <c r="R800" t="s">
        <v>675</v>
      </c>
      <c r="S800" t="s">
        <v>675</v>
      </c>
      <c r="T800" t="s">
        <v>675</v>
      </c>
    </row>
    <row r="801" spans="1:20">
      <c r="A801" t="s">
        <v>3631</v>
      </c>
      <c r="B801" s="8" t="s">
        <v>3632</v>
      </c>
      <c r="C801" t="s">
        <v>13</v>
      </c>
      <c r="D801" t="s">
        <v>664</v>
      </c>
      <c r="E801" t="s">
        <v>704</v>
      </c>
      <c r="F801" t="s">
        <v>1215</v>
      </c>
      <c r="G801" t="s">
        <v>1216</v>
      </c>
      <c r="H801" t="s">
        <v>675</v>
      </c>
      <c r="I801" t="s">
        <v>46</v>
      </c>
      <c r="J801" t="s">
        <v>669</v>
      </c>
      <c r="K801" t="s">
        <v>3632</v>
      </c>
      <c r="L801" t="s">
        <v>671</v>
      </c>
      <c r="M801" s="8" t="s">
        <v>777</v>
      </c>
      <c r="N801" t="s">
        <v>3633</v>
      </c>
      <c r="O801" t="s">
        <v>759</v>
      </c>
      <c r="P801" t="s">
        <v>684</v>
      </c>
      <c r="Q801" s="8" t="s">
        <v>3634</v>
      </c>
      <c r="R801" t="s">
        <v>675</v>
      </c>
      <c r="S801" t="s">
        <v>675</v>
      </c>
      <c r="T801" t="s">
        <v>675</v>
      </c>
    </row>
    <row r="802" spans="1:20">
      <c r="A802" t="s">
        <v>3635</v>
      </c>
      <c r="B802" s="8" t="s">
        <v>804</v>
      </c>
      <c r="C802" t="s">
        <v>13</v>
      </c>
      <c r="D802" t="s">
        <v>664</v>
      </c>
      <c r="E802" t="s">
        <v>665</v>
      </c>
      <c r="F802" t="s">
        <v>1286</v>
      </c>
      <c r="G802" t="s">
        <v>47</v>
      </c>
      <c r="H802" t="s">
        <v>675</v>
      </c>
      <c r="I802" t="s">
        <v>48</v>
      </c>
      <c r="J802" t="s">
        <v>669</v>
      </c>
      <c r="K802" t="s">
        <v>804</v>
      </c>
      <c r="L802" t="s">
        <v>671</v>
      </c>
      <c r="M802" s="8" t="s">
        <v>777</v>
      </c>
      <c r="N802" t="s">
        <v>3636</v>
      </c>
      <c r="O802" t="s">
        <v>701</v>
      </c>
      <c r="P802" t="s">
        <v>684</v>
      </c>
      <c r="Q802" s="8" t="s">
        <v>3637</v>
      </c>
      <c r="R802" t="s">
        <v>675</v>
      </c>
      <c r="S802" t="s">
        <v>675</v>
      </c>
      <c r="T802" t="s">
        <v>675</v>
      </c>
    </row>
    <row r="803" spans="1:20">
      <c r="A803" t="s">
        <v>3638</v>
      </c>
      <c r="B803" s="8" t="s">
        <v>828</v>
      </c>
      <c r="C803" t="s">
        <v>13</v>
      </c>
      <c r="D803" t="s">
        <v>664</v>
      </c>
      <c r="E803" t="s">
        <v>675</v>
      </c>
      <c r="F803" t="s">
        <v>3639</v>
      </c>
      <c r="G803" t="s">
        <v>3640</v>
      </c>
      <c r="H803" t="s">
        <v>675</v>
      </c>
      <c r="I803" t="s">
        <v>49</v>
      </c>
      <c r="J803" t="s">
        <v>669</v>
      </c>
      <c r="K803" t="s">
        <v>828</v>
      </c>
      <c r="L803" t="s">
        <v>671</v>
      </c>
      <c r="M803" s="8" t="s">
        <v>777</v>
      </c>
      <c r="N803" t="s">
        <v>3641</v>
      </c>
      <c r="O803" t="s">
        <v>701</v>
      </c>
      <c r="P803" t="s">
        <v>760</v>
      </c>
      <c r="Q803" s="8" t="s">
        <v>3642</v>
      </c>
      <c r="R803" t="s">
        <v>675</v>
      </c>
      <c r="S803" t="s">
        <v>675</v>
      </c>
      <c r="T803" t="s">
        <v>675</v>
      </c>
    </row>
    <row r="804" spans="1:20">
      <c r="A804" t="s">
        <v>3643</v>
      </c>
      <c r="B804" s="8" t="s">
        <v>3644</v>
      </c>
      <c r="C804" t="s">
        <v>13</v>
      </c>
      <c r="D804" t="s">
        <v>664</v>
      </c>
      <c r="E804" t="s">
        <v>704</v>
      </c>
      <c r="F804" t="s">
        <v>3639</v>
      </c>
      <c r="G804" t="s">
        <v>3640</v>
      </c>
      <c r="H804" t="s">
        <v>675</v>
      </c>
      <c r="I804" t="s">
        <v>50</v>
      </c>
      <c r="J804" t="s">
        <v>669</v>
      </c>
      <c r="K804" t="s">
        <v>3644</v>
      </c>
      <c r="L804" t="s">
        <v>671</v>
      </c>
      <c r="M804" s="8" t="s">
        <v>777</v>
      </c>
      <c r="N804" t="s">
        <v>3645</v>
      </c>
      <c r="O804" t="s">
        <v>759</v>
      </c>
      <c r="P804" t="s">
        <v>760</v>
      </c>
      <c r="Q804" s="8" t="s">
        <v>3646</v>
      </c>
      <c r="R804" t="s">
        <v>675</v>
      </c>
      <c r="S804" t="s">
        <v>675</v>
      </c>
      <c r="T804" t="s">
        <v>675</v>
      </c>
    </row>
    <row r="805" spans="1:20">
      <c r="A805" t="s">
        <v>3647</v>
      </c>
      <c r="B805" s="8" t="s">
        <v>3644</v>
      </c>
      <c r="C805" t="s">
        <v>13</v>
      </c>
      <c r="D805" t="s">
        <v>664</v>
      </c>
      <c r="E805" t="s">
        <v>704</v>
      </c>
      <c r="F805" t="s">
        <v>3277</v>
      </c>
      <c r="G805" t="s">
        <v>3278</v>
      </c>
      <c r="H805" t="s">
        <v>675</v>
      </c>
      <c r="I805" t="s">
        <v>52</v>
      </c>
      <c r="J805" t="s">
        <v>669</v>
      </c>
      <c r="K805" t="s">
        <v>3644</v>
      </c>
      <c r="L805" t="s">
        <v>671</v>
      </c>
      <c r="M805" s="8" t="s">
        <v>777</v>
      </c>
      <c r="N805" t="s">
        <v>3648</v>
      </c>
      <c r="O805" t="s">
        <v>759</v>
      </c>
      <c r="P805" t="s">
        <v>684</v>
      </c>
      <c r="Q805" s="8" t="s">
        <v>3649</v>
      </c>
      <c r="R805" t="s">
        <v>675</v>
      </c>
      <c r="S805" t="s">
        <v>675</v>
      </c>
      <c r="T805" t="s">
        <v>675</v>
      </c>
    </row>
    <row r="806" spans="1:20">
      <c r="A806" t="s">
        <v>3650</v>
      </c>
      <c r="B806" s="8" t="s">
        <v>3644</v>
      </c>
      <c r="C806" t="s">
        <v>13</v>
      </c>
      <c r="D806" t="s">
        <v>664</v>
      </c>
      <c r="E806" t="s">
        <v>704</v>
      </c>
      <c r="F806" t="s">
        <v>1063</v>
      </c>
      <c r="G806" t="s">
        <v>1064</v>
      </c>
      <c r="H806" t="s">
        <v>675</v>
      </c>
      <c r="I806" t="s">
        <v>53</v>
      </c>
      <c r="J806" t="s">
        <v>669</v>
      </c>
      <c r="K806" t="s">
        <v>3644</v>
      </c>
      <c r="L806" t="s">
        <v>671</v>
      </c>
      <c r="M806" s="8" t="s">
        <v>777</v>
      </c>
      <c r="N806" t="s">
        <v>3651</v>
      </c>
      <c r="O806" t="s">
        <v>759</v>
      </c>
      <c r="P806" t="s">
        <v>684</v>
      </c>
      <c r="Q806" s="8" t="s">
        <v>3652</v>
      </c>
      <c r="R806" t="s">
        <v>675</v>
      </c>
      <c r="S806" t="s">
        <v>675</v>
      </c>
      <c r="T806" t="s">
        <v>675</v>
      </c>
    </row>
    <row r="807" spans="1:20">
      <c r="A807" t="s">
        <v>3653</v>
      </c>
      <c r="B807" s="8" t="s">
        <v>811</v>
      </c>
      <c r="C807" t="s">
        <v>13</v>
      </c>
      <c r="D807" t="s">
        <v>664</v>
      </c>
      <c r="E807" t="s">
        <v>675</v>
      </c>
      <c r="F807" t="s">
        <v>2431</v>
      </c>
      <c r="G807" t="s">
        <v>2432</v>
      </c>
      <c r="H807" t="s">
        <v>675</v>
      </c>
      <c r="I807" t="s">
        <v>55</v>
      </c>
      <c r="J807" t="s">
        <v>669</v>
      </c>
      <c r="K807" t="s">
        <v>811</v>
      </c>
      <c r="L807" t="s">
        <v>671</v>
      </c>
      <c r="M807" s="8" t="s">
        <v>777</v>
      </c>
      <c r="N807" t="s">
        <v>3654</v>
      </c>
      <c r="O807" t="s">
        <v>701</v>
      </c>
      <c r="P807" t="s">
        <v>684</v>
      </c>
      <c r="Q807" s="8" t="s">
        <v>3655</v>
      </c>
      <c r="R807" t="s">
        <v>675</v>
      </c>
      <c r="S807" t="s">
        <v>675</v>
      </c>
      <c r="T807" t="s">
        <v>675</v>
      </c>
    </row>
    <row r="808" spans="1:20">
      <c r="A808" t="s">
        <v>3656</v>
      </c>
      <c r="B808" s="8" t="s">
        <v>777</v>
      </c>
      <c r="C808" t="s">
        <v>13</v>
      </c>
      <c r="D808" t="s">
        <v>664</v>
      </c>
      <c r="E808" t="s">
        <v>665</v>
      </c>
      <c r="F808" t="s">
        <v>1495</v>
      </c>
      <c r="G808" t="s">
        <v>1496</v>
      </c>
      <c r="H808" t="s">
        <v>675</v>
      </c>
      <c r="I808" t="s">
        <v>57</v>
      </c>
      <c r="J808" t="s">
        <v>669</v>
      </c>
      <c r="K808" t="s">
        <v>777</v>
      </c>
      <c r="L808" t="s">
        <v>671</v>
      </c>
      <c r="M808" s="8" t="s">
        <v>777</v>
      </c>
      <c r="N808" t="s">
        <v>3657</v>
      </c>
      <c r="O808" t="s">
        <v>683</v>
      </c>
      <c r="P808" t="s">
        <v>684</v>
      </c>
      <c r="Q808" s="8" t="s">
        <v>3658</v>
      </c>
      <c r="R808" t="s">
        <v>675</v>
      </c>
      <c r="S808" t="s">
        <v>675</v>
      </c>
      <c r="T808" t="s">
        <v>675</v>
      </c>
    </row>
    <row r="809" spans="1:20">
      <c r="A809" t="s">
        <v>3659</v>
      </c>
      <c r="B809" s="8" t="s">
        <v>3660</v>
      </c>
      <c r="C809" t="s">
        <v>13</v>
      </c>
      <c r="D809" t="s">
        <v>664</v>
      </c>
      <c r="E809" t="s">
        <v>665</v>
      </c>
      <c r="F809" t="s">
        <v>2273</v>
      </c>
      <c r="G809" t="s">
        <v>2274</v>
      </c>
      <c r="H809" t="s">
        <v>675</v>
      </c>
      <c r="I809" t="s">
        <v>59</v>
      </c>
      <c r="J809" t="s">
        <v>861</v>
      </c>
      <c r="K809" t="s">
        <v>675</v>
      </c>
      <c r="L809" t="s">
        <v>682</v>
      </c>
      <c r="M809" s="8" t="s">
        <v>675</v>
      </c>
      <c r="N809" t="s">
        <v>682</v>
      </c>
      <c r="O809" t="s">
        <v>711</v>
      </c>
      <c r="P809" t="s">
        <v>701</v>
      </c>
      <c r="Q809" s="8" t="s">
        <v>3661</v>
      </c>
      <c r="R809" t="s">
        <v>675</v>
      </c>
      <c r="S809" t="s">
        <v>675</v>
      </c>
      <c r="T809" t="s">
        <v>675</v>
      </c>
    </row>
    <row r="810" spans="1:20">
      <c r="A810" t="s">
        <v>3662</v>
      </c>
      <c r="B810" s="8" t="s">
        <v>3660</v>
      </c>
      <c r="C810" t="s">
        <v>13</v>
      </c>
      <c r="D810" t="s">
        <v>664</v>
      </c>
      <c r="E810" t="s">
        <v>665</v>
      </c>
      <c r="F810" t="s">
        <v>3553</v>
      </c>
      <c r="G810" t="s">
        <v>3554</v>
      </c>
      <c r="H810" t="s">
        <v>675</v>
      </c>
      <c r="I810" t="s">
        <v>60</v>
      </c>
      <c r="J810" t="s">
        <v>1377</v>
      </c>
      <c r="K810" t="s">
        <v>675</v>
      </c>
      <c r="L810" t="s">
        <v>682</v>
      </c>
      <c r="M810" s="8" t="s">
        <v>675</v>
      </c>
      <c r="N810" t="s">
        <v>682</v>
      </c>
      <c r="O810" t="s">
        <v>711</v>
      </c>
      <c r="P810" t="s">
        <v>684</v>
      </c>
      <c r="Q810" s="8" t="s">
        <v>3663</v>
      </c>
      <c r="R810" t="s">
        <v>675</v>
      </c>
      <c r="S810" t="s">
        <v>675</v>
      </c>
      <c r="T810" t="s">
        <v>675</v>
      </c>
    </row>
    <row r="811" spans="1:20">
      <c r="A811" t="s">
        <v>3664</v>
      </c>
      <c r="B811" s="8" t="s">
        <v>3660</v>
      </c>
      <c r="C811" t="s">
        <v>13</v>
      </c>
      <c r="D811" t="s">
        <v>664</v>
      </c>
      <c r="E811" t="s">
        <v>665</v>
      </c>
      <c r="F811" t="s">
        <v>800</v>
      </c>
      <c r="G811" t="s">
        <v>61</v>
      </c>
      <c r="H811" t="s">
        <v>675</v>
      </c>
      <c r="I811" t="s">
        <v>62</v>
      </c>
      <c r="J811" t="s">
        <v>1377</v>
      </c>
      <c r="K811" t="s">
        <v>675</v>
      </c>
      <c r="L811" t="s">
        <v>682</v>
      </c>
      <c r="M811" s="8" t="s">
        <v>675</v>
      </c>
      <c r="N811" t="s">
        <v>682</v>
      </c>
      <c r="O811" t="s">
        <v>711</v>
      </c>
      <c r="P811" t="s">
        <v>684</v>
      </c>
      <c r="Q811" s="8" t="s">
        <v>3665</v>
      </c>
      <c r="R811" t="s">
        <v>675</v>
      </c>
      <c r="S811" t="s">
        <v>675</v>
      </c>
      <c r="T811" t="s">
        <v>675</v>
      </c>
    </row>
    <row r="812" spans="1:20">
      <c r="A812" t="s">
        <v>3666</v>
      </c>
      <c r="B812" s="8" t="s">
        <v>2453</v>
      </c>
      <c r="C812" t="s">
        <v>13</v>
      </c>
      <c r="D812" t="s">
        <v>664</v>
      </c>
      <c r="E812" t="s">
        <v>665</v>
      </c>
      <c r="F812" t="s">
        <v>1804</v>
      </c>
      <c r="G812" t="s">
        <v>1805</v>
      </c>
      <c r="H812" t="s">
        <v>675</v>
      </c>
      <c r="I812" t="s">
        <v>63</v>
      </c>
      <c r="J812" t="s">
        <v>1377</v>
      </c>
      <c r="K812" t="s">
        <v>675</v>
      </c>
      <c r="L812" t="s">
        <v>682</v>
      </c>
      <c r="M812" s="8" t="s">
        <v>675</v>
      </c>
      <c r="N812" t="s">
        <v>682</v>
      </c>
      <c r="O812" t="s">
        <v>902</v>
      </c>
      <c r="P812" t="s">
        <v>684</v>
      </c>
      <c r="Q812" s="8" t="s">
        <v>3667</v>
      </c>
      <c r="R812" t="s">
        <v>675</v>
      </c>
      <c r="S812" t="s">
        <v>675</v>
      </c>
      <c r="T812" t="s">
        <v>675</v>
      </c>
    </row>
    <row r="813" spans="1:20">
      <c r="A813" t="s">
        <v>3668</v>
      </c>
      <c r="B813" s="8" t="s">
        <v>2453</v>
      </c>
      <c r="C813" t="s">
        <v>13</v>
      </c>
      <c r="D813" t="s">
        <v>664</v>
      </c>
      <c r="E813" t="s">
        <v>665</v>
      </c>
      <c r="F813" t="s">
        <v>774</v>
      </c>
      <c r="G813" t="s">
        <v>775</v>
      </c>
      <c r="H813" t="s">
        <v>675</v>
      </c>
      <c r="I813" t="s">
        <v>65</v>
      </c>
      <c r="J813" t="s">
        <v>1377</v>
      </c>
      <c r="K813" t="s">
        <v>675</v>
      </c>
      <c r="L813" t="s">
        <v>682</v>
      </c>
      <c r="M813" s="8" t="s">
        <v>675</v>
      </c>
      <c r="N813" t="s">
        <v>682</v>
      </c>
      <c r="O813" t="s">
        <v>902</v>
      </c>
      <c r="P813" t="s">
        <v>684</v>
      </c>
      <c r="Q813" s="8" t="s">
        <v>3669</v>
      </c>
      <c r="R813" t="s">
        <v>675</v>
      </c>
      <c r="S813" t="s">
        <v>675</v>
      </c>
      <c r="T813" t="s">
        <v>675</v>
      </c>
    </row>
    <row r="814" spans="1:20">
      <c r="A814" t="s">
        <v>3670</v>
      </c>
      <c r="B814" s="8" t="s">
        <v>2453</v>
      </c>
      <c r="C814" t="s">
        <v>13</v>
      </c>
      <c r="D814" t="s">
        <v>664</v>
      </c>
      <c r="E814" t="s">
        <v>665</v>
      </c>
      <c r="F814" t="s">
        <v>2910</v>
      </c>
      <c r="G814" t="s">
        <v>2911</v>
      </c>
      <c r="H814" t="s">
        <v>675</v>
      </c>
      <c r="I814" t="s">
        <v>67</v>
      </c>
      <c r="J814" t="s">
        <v>1377</v>
      </c>
      <c r="K814" t="s">
        <v>675</v>
      </c>
      <c r="L814" t="s">
        <v>682</v>
      </c>
      <c r="M814" s="8" t="s">
        <v>675</v>
      </c>
      <c r="N814" t="s">
        <v>682</v>
      </c>
      <c r="O814" t="s">
        <v>902</v>
      </c>
      <c r="P814" t="s">
        <v>684</v>
      </c>
      <c r="Q814" s="8" t="s">
        <v>3671</v>
      </c>
      <c r="R814" t="s">
        <v>675</v>
      </c>
      <c r="S814" t="s">
        <v>675</v>
      </c>
      <c r="T814" t="s">
        <v>675</v>
      </c>
    </row>
    <row r="815" spans="1:20">
      <c r="A815" t="s">
        <v>3672</v>
      </c>
      <c r="B815" s="8" t="s">
        <v>2453</v>
      </c>
      <c r="C815" t="s">
        <v>13</v>
      </c>
      <c r="D815" t="s">
        <v>664</v>
      </c>
      <c r="E815" t="s">
        <v>665</v>
      </c>
      <c r="F815" t="s">
        <v>2591</v>
      </c>
      <c r="G815" t="s">
        <v>2592</v>
      </c>
      <c r="H815" t="s">
        <v>675</v>
      </c>
      <c r="I815" t="s">
        <v>68</v>
      </c>
      <c r="J815" t="s">
        <v>1377</v>
      </c>
      <c r="K815" t="s">
        <v>675</v>
      </c>
      <c r="L815" t="s">
        <v>682</v>
      </c>
      <c r="M815" s="8" t="s">
        <v>675</v>
      </c>
      <c r="N815" t="s">
        <v>682</v>
      </c>
      <c r="O815" t="s">
        <v>902</v>
      </c>
      <c r="P815" t="s">
        <v>760</v>
      </c>
      <c r="Q815" s="8" t="s">
        <v>3673</v>
      </c>
      <c r="R815" t="s">
        <v>675</v>
      </c>
      <c r="S815" t="s">
        <v>675</v>
      </c>
      <c r="T815" t="s">
        <v>675</v>
      </c>
    </row>
    <row r="816" spans="1:20">
      <c r="A816" t="s">
        <v>3674</v>
      </c>
      <c r="B816" s="8" t="s">
        <v>3675</v>
      </c>
      <c r="C816" t="s">
        <v>13</v>
      </c>
      <c r="D816" t="s">
        <v>3676</v>
      </c>
      <c r="E816" t="s">
        <v>763</v>
      </c>
      <c r="F816" t="s">
        <v>2050</v>
      </c>
      <c r="G816" t="s">
        <v>2051</v>
      </c>
      <c r="H816" t="s">
        <v>675</v>
      </c>
      <c r="I816" t="s">
        <v>72</v>
      </c>
      <c r="J816" t="s">
        <v>973</v>
      </c>
      <c r="K816" t="s">
        <v>3675</v>
      </c>
      <c r="L816" t="s">
        <v>682</v>
      </c>
      <c r="M816" s="8" t="s">
        <v>3675</v>
      </c>
      <c r="N816" t="s">
        <v>3677</v>
      </c>
      <c r="O816" t="s">
        <v>673</v>
      </c>
      <c r="P816" t="s">
        <v>673</v>
      </c>
      <c r="Q816" s="8" t="s">
        <v>3678</v>
      </c>
      <c r="R816" t="s">
        <v>675</v>
      </c>
      <c r="S816" t="s">
        <v>675</v>
      </c>
      <c r="T816" t="s">
        <v>675</v>
      </c>
    </row>
    <row r="817" spans="1:20">
      <c r="A817" t="s">
        <v>3679</v>
      </c>
      <c r="B817" s="8" t="s">
        <v>3680</v>
      </c>
      <c r="C817" t="s">
        <v>13</v>
      </c>
      <c r="D817" t="s">
        <v>664</v>
      </c>
      <c r="E817" t="s">
        <v>763</v>
      </c>
      <c r="F817" t="s">
        <v>2648</v>
      </c>
      <c r="G817" t="s">
        <v>2649</v>
      </c>
      <c r="H817" t="s">
        <v>675</v>
      </c>
      <c r="I817" t="s">
        <v>73</v>
      </c>
      <c r="J817" t="s">
        <v>1377</v>
      </c>
      <c r="K817" t="s">
        <v>675</v>
      </c>
      <c r="L817" t="s">
        <v>682</v>
      </c>
      <c r="M817" s="8" t="s">
        <v>675</v>
      </c>
      <c r="N817" t="s">
        <v>682</v>
      </c>
      <c r="O817" t="s">
        <v>701</v>
      </c>
      <c r="P817" t="s">
        <v>684</v>
      </c>
      <c r="Q817" s="8" t="s">
        <v>3681</v>
      </c>
      <c r="R817" t="s">
        <v>675</v>
      </c>
      <c r="S817" t="s">
        <v>675</v>
      </c>
      <c r="T817" t="s">
        <v>675</v>
      </c>
    </row>
    <row r="818" spans="1:20">
      <c r="A818" t="s">
        <v>3682</v>
      </c>
      <c r="B818" s="8" t="s">
        <v>3680</v>
      </c>
      <c r="C818" t="s">
        <v>13</v>
      </c>
      <c r="D818" t="s">
        <v>664</v>
      </c>
      <c r="E818" t="s">
        <v>763</v>
      </c>
      <c r="F818" t="s">
        <v>2575</v>
      </c>
      <c r="G818" t="s">
        <v>2576</v>
      </c>
      <c r="H818" t="s">
        <v>675</v>
      </c>
      <c r="I818" t="s">
        <v>74</v>
      </c>
      <c r="J818" t="s">
        <v>1377</v>
      </c>
      <c r="K818" t="s">
        <v>675</v>
      </c>
      <c r="L818" t="s">
        <v>682</v>
      </c>
      <c r="M818" s="8" t="s">
        <v>675</v>
      </c>
      <c r="N818" t="s">
        <v>682</v>
      </c>
      <c r="O818" t="s">
        <v>701</v>
      </c>
      <c r="P818" t="s">
        <v>684</v>
      </c>
      <c r="Q818" s="8" t="s">
        <v>3683</v>
      </c>
      <c r="R818" t="s">
        <v>675</v>
      </c>
      <c r="S818" t="s">
        <v>675</v>
      </c>
      <c r="T818" t="s">
        <v>675</v>
      </c>
    </row>
    <row r="819" spans="1:20">
      <c r="A819" t="s">
        <v>3684</v>
      </c>
      <c r="B819" s="8" t="s">
        <v>3680</v>
      </c>
      <c r="C819" t="s">
        <v>13</v>
      </c>
      <c r="D819" t="s">
        <v>664</v>
      </c>
      <c r="E819" t="s">
        <v>763</v>
      </c>
      <c r="F819" t="s">
        <v>876</v>
      </c>
      <c r="G819" t="s">
        <v>877</v>
      </c>
      <c r="H819" t="s">
        <v>675</v>
      </c>
      <c r="I819" t="s">
        <v>75</v>
      </c>
      <c r="J819" t="s">
        <v>1377</v>
      </c>
      <c r="K819" t="s">
        <v>675</v>
      </c>
      <c r="L819" t="s">
        <v>682</v>
      </c>
      <c r="M819" s="8" t="s">
        <v>675</v>
      </c>
      <c r="N819" t="s">
        <v>682</v>
      </c>
      <c r="O819" t="s">
        <v>701</v>
      </c>
      <c r="P819" t="s">
        <v>684</v>
      </c>
      <c r="Q819" s="8" t="s">
        <v>3685</v>
      </c>
      <c r="R819" t="s">
        <v>675</v>
      </c>
      <c r="S819" t="s">
        <v>675</v>
      </c>
      <c r="T819" t="s">
        <v>675</v>
      </c>
    </row>
    <row r="820" spans="1:20">
      <c r="A820" t="s">
        <v>3686</v>
      </c>
      <c r="B820" s="8" t="s">
        <v>891</v>
      </c>
      <c r="C820" t="s">
        <v>13</v>
      </c>
      <c r="D820" t="s">
        <v>664</v>
      </c>
      <c r="E820" t="s">
        <v>665</v>
      </c>
      <c r="F820" t="s">
        <v>1257</v>
      </c>
      <c r="G820" t="s">
        <v>1258</v>
      </c>
      <c r="H820" t="s">
        <v>675</v>
      </c>
      <c r="I820" t="s">
        <v>76</v>
      </c>
      <c r="J820" t="s">
        <v>1377</v>
      </c>
      <c r="K820" t="s">
        <v>675</v>
      </c>
      <c r="L820" t="s">
        <v>682</v>
      </c>
      <c r="M820" s="8" t="s">
        <v>675</v>
      </c>
      <c r="N820" t="s">
        <v>682</v>
      </c>
      <c r="O820" t="s">
        <v>902</v>
      </c>
      <c r="P820" t="s">
        <v>684</v>
      </c>
      <c r="Q820" s="8" t="s">
        <v>3687</v>
      </c>
      <c r="R820" t="s">
        <v>675</v>
      </c>
      <c r="S820" t="s">
        <v>675</v>
      </c>
      <c r="T820" t="s">
        <v>675</v>
      </c>
    </row>
    <row r="821" spans="1:20">
      <c r="A821" t="s">
        <v>3688</v>
      </c>
      <c r="B821" s="8" t="s">
        <v>895</v>
      </c>
      <c r="C821" t="s">
        <v>13</v>
      </c>
      <c r="D821" t="s">
        <v>664</v>
      </c>
      <c r="E821" t="s">
        <v>665</v>
      </c>
      <c r="F821" t="s">
        <v>1232</v>
      </c>
      <c r="G821" t="s">
        <v>1233</v>
      </c>
      <c r="H821" t="s">
        <v>675</v>
      </c>
      <c r="I821" t="s">
        <v>78</v>
      </c>
      <c r="J821" t="s">
        <v>1377</v>
      </c>
      <c r="K821" t="s">
        <v>675</v>
      </c>
      <c r="L821" t="s">
        <v>682</v>
      </c>
      <c r="M821" s="8" t="s">
        <v>675</v>
      </c>
      <c r="N821" t="s">
        <v>682</v>
      </c>
      <c r="O821" t="s">
        <v>684</v>
      </c>
      <c r="P821" t="s">
        <v>684</v>
      </c>
      <c r="Q821" s="8" t="s">
        <v>3689</v>
      </c>
      <c r="R821" t="s">
        <v>675</v>
      </c>
      <c r="S821" t="s">
        <v>675</v>
      </c>
      <c r="T821" t="s">
        <v>675</v>
      </c>
    </row>
    <row r="822" spans="1:20">
      <c r="A822" t="s">
        <v>3690</v>
      </c>
      <c r="B822" s="8" t="s">
        <v>917</v>
      </c>
      <c r="C822" t="s">
        <v>13</v>
      </c>
      <c r="D822" t="s">
        <v>664</v>
      </c>
      <c r="E822" t="s">
        <v>665</v>
      </c>
      <c r="F822" t="s">
        <v>2030</v>
      </c>
      <c r="G822" t="s">
        <v>2031</v>
      </c>
      <c r="H822" t="s">
        <v>675</v>
      </c>
      <c r="I822" t="s">
        <v>80</v>
      </c>
      <c r="J822" t="s">
        <v>1377</v>
      </c>
      <c r="K822" t="s">
        <v>675</v>
      </c>
      <c r="L822" t="s">
        <v>682</v>
      </c>
      <c r="M822" s="8" t="s">
        <v>675</v>
      </c>
      <c r="N822" t="s">
        <v>682</v>
      </c>
      <c r="O822" t="s">
        <v>701</v>
      </c>
      <c r="P822" t="s">
        <v>684</v>
      </c>
      <c r="Q822" s="8" t="s">
        <v>3691</v>
      </c>
      <c r="R822" t="s">
        <v>675</v>
      </c>
      <c r="S822" t="s">
        <v>675</v>
      </c>
      <c r="T822" t="s">
        <v>675</v>
      </c>
    </row>
    <row r="823" spans="1:20">
      <c r="A823" t="s">
        <v>3692</v>
      </c>
      <c r="B823" s="8" t="s">
        <v>917</v>
      </c>
      <c r="C823" t="s">
        <v>13</v>
      </c>
      <c r="D823" t="s">
        <v>664</v>
      </c>
      <c r="E823" t="s">
        <v>665</v>
      </c>
      <c r="F823" t="s">
        <v>3693</v>
      </c>
      <c r="G823" t="s">
        <v>3694</v>
      </c>
      <c r="H823" t="s">
        <v>675</v>
      </c>
      <c r="I823" t="s">
        <v>81</v>
      </c>
      <c r="J823" t="s">
        <v>1377</v>
      </c>
      <c r="K823" t="s">
        <v>675</v>
      </c>
      <c r="L823" t="s">
        <v>682</v>
      </c>
      <c r="M823" s="8" t="s">
        <v>675</v>
      </c>
      <c r="N823" t="s">
        <v>682</v>
      </c>
      <c r="O823" t="s">
        <v>701</v>
      </c>
      <c r="P823" t="s">
        <v>684</v>
      </c>
      <c r="Q823" s="8" t="s">
        <v>3695</v>
      </c>
      <c r="R823" t="s">
        <v>675</v>
      </c>
      <c r="S823" t="s">
        <v>675</v>
      </c>
      <c r="T823" t="s">
        <v>675</v>
      </c>
    </row>
    <row r="824" spans="1:20">
      <c r="A824" t="s">
        <v>3696</v>
      </c>
      <c r="B824" s="8" t="s">
        <v>3697</v>
      </c>
      <c r="C824" t="s">
        <v>13</v>
      </c>
      <c r="D824" t="s">
        <v>664</v>
      </c>
      <c r="E824" t="s">
        <v>763</v>
      </c>
      <c r="F824" t="s">
        <v>3693</v>
      </c>
      <c r="G824" t="s">
        <v>3694</v>
      </c>
      <c r="H824" t="s">
        <v>675</v>
      </c>
      <c r="I824" t="s">
        <v>82</v>
      </c>
      <c r="J824" t="s">
        <v>1377</v>
      </c>
      <c r="K824" t="s">
        <v>675</v>
      </c>
      <c r="L824" t="s">
        <v>682</v>
      </c>
      <c r="M824" s="8" t="s">
        <v>675</v>
      </c>
      <c r="N824" t="s">
        <v>682</v>
      </c>
      <c r="O824" t="s">
        <v>769</v>
      </c>
      <c r="P824" t="s">
        <v>684</v>
      </c>
      <c r="Q824" s="8" t="s">
        <v>3698</v>
      </c>
      <c r="R824" t="s">
        <v>675</v>
      </c>
      <c r="S824" t="s">
        <v>675</v>
      </c>
      <c r="T824" t="s">
        <v>675</v>
      </c>
    </row>
    <row r="825" spans="1:20">
      <c r="A825" t="s">
        <v>3699</v>
      </c>
      <c r="B825" s="8" t="s">
        <v>926</v>
      </c>
      <c r="C825" t="s">
        <v>13</v>
      </c>
      <c r="D825" t="s">
        <v>664</v>
      </c>
      <c r="E825" t="s">
        <v>763</v>
      </c>
      <c r="F825" t="s">
        <v>755</v>
      </c>
      <c r="G825" t="s">
        <v>756</v>
      </c>
      <c r="H825" t="s">
        <v>675</v>
      </c>
      <c r="I825" t="s">
        <v>82</v>
      </c>
      <c r="J825" t="s">
        <v>1377</v>
      </c>
      <c r="K825" t="s">
        <v>675</v>
      </c>
      <c r="L825" t="s">
        <v>682</v>
      </c>
      <c r="M825" s="8" t="s">
        <v>675</v>
      </c>
      <c r="N825" t="s">
        <v>682</v>
      </c>
      <c r="O825" t="s">
        <v>769</v>
      </c>
      <c r="P825" t="s">
        <v>684</v>
      </c>
      <c r="Q825" s="8" t="s">
        <v>3700</v>
      </c>
      <c r="R825" t="s">
        <v>675</v>
      </c>
      <c r="S825" t="s">
        <v>675</v>
      </c>
      <c r="T825" t="s">
        <v>675</v>
      </c>
    </row>
    <row r="826" spans="1:20">
      <c r="A826" t="s">
        <v>3701</v>
      </c>
      <c r="B826" s="8" t="s">
        <v>3702</v>
      </c>
      <c r="C826" t="s">
        <v>13</v>
      </c>
      <c r="D826" t="s">
        <v>664</v>
      </c>
      <c r="E826" t="s">
        <v>675</v>
      </c>
      <c r="F826" t="s">
        <v>2709</v>
      </c>
      <c r="G826" t="s">
        <v>2710</v>
      </c>
      <c r="H826" t="s">
        <v>675</v>
      </c>
      <c r="I826" t="s">
        <v>83</v>
      </c>
      <c r="J826" t="s">
        <v>1377</v>
      </c>
      <c r="K826" t="s">
        <v>675</v>
      </c>
      <c r="L826" t="s">
        <v>682</v>
      </c>
      <c r="M826" s="8" t="s">
        <v>675</v>
      </c>
      <c r="N826" t="s">
        <v>682</v>
      </c>
      <c r="O826" t="s">
        <v>701</v>
      </c>
      <c r="P826" t="s">
        <v>684</v>
      </c>
      <c r="Q826" s="8" t="s">
        <v>3703</v>
      </c>
      <c r="R826" t="s">
        <v>675</v>
      </c>
      <c r="S826" t="s">
        <v>675</v>
      </c>
      <c r="T826" t="s">
        <v>675</v>
      </c>
    </row>
    <row r="827" spans="1:20">
      <c r="A827" t="s">
        <v>3704</v>
      </c>
      <c r="B827" s="8" t="s">
        <v>3705</v>
      </c>
      <c r="C827" t="s">
        <v>13</v>
      </c>
      <c r="D827" t="s">
        <v>664</v>
      </c>
      <c r="E827" t="s">
        <v>763</v>
      </c>
      <c r="F827" t="s">
        <v>2709</v>
      </c>
      <c r="G827" t="s">
        <v>2710</v>
      </c>
      <c r="H827" t="s">
        <v>675</v>
      </c>
      <c r="I827" t="s">
        <v>84</v>
      </c>
      <c r="J827" t="s">
        <v>1377</v>
      </c>
      <c r="K827" t="s">
        <v>675</v>
      </c>
      <c r="L827" t="s">
        <v>682</v>
      </c>
      <c r="M827" s="8" t="s">
        <v>675</v>
      </c>
      <c r="N827" t="s">
        <v>682</v>
      </c>
      <c r="O827" t="s">
        <v>769</v>
      </c>
      <c r="P827" t="s">
        <v>684</v>
      </c>
      <c r="Q827" s="8" t="s">
        <v>3706</v>
      </c>
      <c r="R827" t="s">
        <v>675</v>
      </c>
      <c r="S827" t="s">
        <v>675</v>
      </c>
      <c r="T827" t="s">
        <v>675</v>
      </c>
    </row>
    <row r="828" spans="1:20">
      <c r="A828" t="s">
        <v>3707</v>
      </c>
      <c r="B828" s="8" t="s">
        <v>3708</v>
      </c>
      <c r="C828" t="s">
        <v>13</v>
      </c>
      <c r="D828" t="s">
        <v>664</v>
      </c>
      <c r="E828" t="s">
        <v>665</v>
      </c>
      <c r="F828" t="s">
        <v>1799</v>
      </c>
      <c r="G828" t="s">
        <v>1800</v>
      </c>
      <c r="H828" t="s">
        <v>675</v>
      </c>
      <c r="I828" t="s">
        <v>165</v>
      </c>
      <c r="J828" t="s">
        <v>669</v>
      </c>
      <c r="K828" t="s">
        <v>3708</v>
      </c>
      <c r="L828" t="s">
        <v>671</v>
      </c>
      <c r="M828" s="8" t="s">
        <v>949</v>
      </c>
      <c r="N828" t="s">
        <v>3709</v>
      </c>
      <c r="O828" t="s">
        <v>701</v>
      </c>
      <c r="P828" t="s">
        <v>684</v>
      </c>
      <c r="Q828" s="8" t="s">
        <v>3710</v>
      </c>
      <c r="R828" t="s">
        <v>675</v>
      </c>
      <c r="S828" t="s">
        <v>675</v>
      </c>
      <c r="T828" t="s">
        <v>675</v>
      </c>
    </row>
    <row r="829" spans="1:20">
      <c r="A829" t="s">
        <v>3711</v>
      </c>
      <c r="B829" s="8" t="s">
        <v>959</v>
      </c>
      <c r="C829" t="s">
        <v>13</v>
      </c>
      <c r="D829" t="s">
        <v>664</v>
      </c>
      <c r="E829" t="s">
        <v>763</v>
      </c>
      <c r="F829" t="s">
        <v>3712</v>
      </c>
      <c r="G829" t="s">
        <v>20</v>
      </c>
      <c r="H829" t="s">
        <v>675</v>
      </c>
      <c r="I829" t="s">
        <v>3713</v>
      </c>
      <c r="J829" t="s">
        <v>1088</v>
      </c>
      <c r="K829" t="s">
        <v>675</v>
      </c>
      <c r="L829" t="s">
        <v>682</v>
      </c>
      <c r="M829" s="8" t="s">
        <v>675</v>
      </c>
      <c r="N829" t="s">
        <v>682</v>
      </c>
      <c r="O829" t="s">
        <v>760</v>
      </c>
      <c r="P829" t="s">
        <v>760</v>
      </c>
      <c r="Q829" s="8" t="s">
        <v>3714</v>
      </c>
      <c r="R829" t="s">
        <v>675</v>
      </c>
      <c r="S829" t="s">
        <v>675</v>
      </c>
      <c r="T829" t="s">
        <v>675</v>
      </c>
    </row>
    <row r="830" spans="1:20">
      <c r="A830" t="s">
        <v>3715</v>
      </c>
      <c r="B830" s="8" t="s">
        <v>959</v>
      </c>
      <c r="C830" t="s">
        <v>13</v>
      </c>
      <c r="D830" t="s">
        <v>664</v>
      </c>
      <c r="E830" t="s">
        <v>763</v>
      </c>
      <c r="F830" t="s">
        <v>1799</v>
      </c>
      <c r="G830" t="s">
        <v>1800</v>
      </c>
      <c r="H830" t="s">
        <v>675</v>
      </c>
      <c r="I830" t="s">
        <v>167</v>
      </c>
      <c r="J830" t="s">
        <v>669</v>
      </c>
      <c r="K830" t="s">
        <v>959</v>
      </c>
      <c r="L830" t="s">
        <v>671</v>
      </c>
      <c r="M830" s="8" t="s">
        <v>949</v>
      </c>
      <c r="N830" t="s">
        <v>3716</v>
      </c>
      <c r="O830" t="s">
        <v>769</v>
      </c>
      <c r="P830" t="s">
        <v>684</v>
      </c>
      <c r="Q830" s="8" t="s">
        <v>3717</v>
      </c>
      <c r="R830" t="s">
        <v>675</v>
      </c>
      <c r="S830" t="s">
        <v>675</v>
      </c>
      <c r="T830" t="s">
        <v>675</v>
      </c>
    </row>
    <row r="831" spans="1:20">
      <c r="A831" t="s">
        <v>3718</v>
      </c>
      <c r="B831" s="8" t="s">
        <v>3719</v>
      </c>
      <c r="C831" t="s">
        <v>13</v>
      </c>
      <c r="D831" t="s">
        <v>664</v>
      </c>
      <c r="E831" t="s">
        <v>665</v>
      </c>
      <c r="F831" t="s">
        <v>675</v>
      </c>
      <c r="G831" t="s">
        <v>675</v>
      </c>
      <c r="H831" t="s">
        <v>675</v>
      </c>
      <c r="I831" t="s">
        <v>3713</v>
      </c>
      <c r="J831" t="s">
        <v>3720</v>
      </c>
      <c r="K831" t="s">
        <v>3719</v>
      </c>
      <c r="L831" t="s">
        <v>671</v>
      </c>
      <c r="M831" s="8" t="s">
        <v>3719</v>
      </c>
      <c r="N831" t="s">
        <v>3721</v>
      </c>
      <c r="O831" t="s">
        <v>760</v>
      </c>
      <c r="P831" t="s">
        <v>760</v>
      </c>
      <c r="Q831" s="8" t="s">
        <v>3722</v>
      </c>
      <c r="R831" t="s">
        <v>675</v>
      </c>
      <c r="S831" t="s">
        <v>675</v>
      </c>
      <c r="T831" t="s">
        <v>675</v>
      </c>
    </row>
    <row r="832" spans="1:20">
      <c r="A832" t="s">
        <v>3723</v>
      </c>
      <c r="B832" s="8" t="s">
        <v>974</v>
      </c>
      <c r="C832" t="s">
        <v>13</v>
      </c>
      <c r="D832" t="s">
        <v>664</v>
      </c>
      <c r="E832" t="s">
        <v>763</v>
      </c>
      <c r="F832" t="s">
        <v>1286</v>
      </c>
      <c r="G832" t="s">
        <v>47</v>
      </c>
      <c r="H832" t="s">
        <v>675</v>
      </c>
      <c r="I832" t="s">
        <v>120</v>
      </c>
      <c r="J832" t="s">
        <v>669</v>
      </c>
      <c r="K832" t="s">
        <v>974</v>
      </c>
      <c r="L832" t="s">
        <v>671</v>
      </c>
      <c r="M832" s="8" t="s">
        <v>949</v>
      </c>
      <c r="N832" t="s">
        <v>3724</v>
      </c>
      <c r="O832" t="s">
        <v>769</v>
      </c>
      <c r="P832" t="s">
        <v>684</v>
      </c>
      <c r="Q832" s="8" t="s">
        <v>3725</v>
      </c>
      <c r="R832" t="s">
        <v>675</v>
      </c>
      <c r="S832" t="s">
        <v>675</v>
      </c>
      <c r="T832" t="s">
        <v>675</v>
      </c>
    </row>
    <row r="833" spans="1:20">
      <c r="A833" t="s">
        <v>3726</v>
      </c>
      <c r="B833" s="8" t="s">
        <v>974</v>
      </c>
      <c r="C833" t="s">
        <v>13</v>
      </c>
      <c r="D833" t="s">
        <v>664</v>
      </c>
      <c r="E833" t="s">
        <v>763</v>
      </c>
      <c r="F833" t="s">
        <v>2030</v>
      </c>
      <c r="G833" t="s">
        <v>2031</v>
      </c>
      <c r="H833" t="s">
        <v>675</v>
      </c>
      <c r="I833" t="s">
        <v>192</v>
      </c>
      <c r="J833" t="s">
        <v>669</v>
      </c>
      <c r="K833" t="s">
        <v>974</v>
      </c>
      <c r="L833" t="s">
        <v>671</v>
      </c>
      <c r="M833" s="8" t="s">
        <v>949</v>
      </c>
      <c r="N833" t="s">
        <v>3727</v>
      </c>
      <c r="O833" t="s">
        <v>769</v>
      </c>
      <c r="P833" t="s">
        <v>684</v>
      </c>
      <c r="Q833" s="8" t="s">
        <v>3728</v>
      </c>
      <c r="R833" t="s">
        <v>675</v>
      </c>
      <c r="S833" t="s">
        <v>675</v>
      </c>
      <c r="T833" t="s">
        <v>675</v>
      </c>
    </row>
    <row r="834" spans="1:20">
      <c r="A834" t="s">
        <v>3729</v>
      </c>
      <c r="B834" s="8" t="s">
        <v>1034</v>
      </c>
      <c r="C834" t="s">
        <v>13</v>
      </c>
      <c r="D834" t="s">
        <v>664</v>
      </c>
      <c r="E834" t="s">
        <v>665</v>
      </c>
      <c r="F834" t="s">
        <v>2640</v>
      </c>
      <c r="G834" t="s">
        <v>2641</v>
      </c>
      <c r="H834" t="s">
        <v>675</v>
      </c>
      <c r="I834" t="s">
        <v>219</v>
      </c>
      <c r="J834" t="s">
        <v>669</v>
      </c>
      <c r="K834" t="s">
        <v>1034</v>
      </c>
      <c r="L834" t="s">
        <v>671</v>
      </c>
      <c r="M834" s="8" t="s">
        <v>1052</v>
      </c>
      <c r="N834" t="s">
        <v>3730</v>
      </c>
      <c r="O834" t="s">
        <v>902</v>
      </c>
      <c r="P834" t="s">
        <v>684</v>
      </c>
      <c r="Q834" s="8" t="s">
        <v>3731</v>
      </c>
      <c r="R834" t="s">
        <v>675</v>
      </c>
      <c r="S834" t="s">
        <v>675</v>
      </c>
      <c r="T834" t="s">
        <v>675</v>
      </c>
    </row>
    <row r="835" spans="1:20">
      <c r="A835" t="s">
        <v>3732</v>
      </c>
      <c r="B835" s="8" t="s">
        <v>1034</v>
      </c>
      <c r="C835" t="s">
        <v>13</v>
      </c>
      <c r="D835" t="s">
        <v>664</v>
      </c>
      <c r="E835" t="s">
        <v>665</v>
      </c>
      <c r="F835" t="s">
        <v>2709</v>
      </c>
      <c r="G835" t="s">
        <v>2710</v>
      </c>
      <c r="H835" t="s">
        <v>675</v>
      </c>
      <c r="I835" t="s">
        <v>220</v>
      </c>
      <c r="J835" t="s">
        <v>1796</v>
      </c>
      <c r="K835" t="s">
        <v>675</v>
      </c>
      <c r="L835" t="s">
        <v>682</v>
      </c>
      <c r="M835" s="8" t="s">
        <v>675</v>
      </c>
      <c r="N835" t="s">
        <v>682</v>
      </c>
      <c r="O835" t="s">
        <v>902</v>
      </c>
      <c r="P835" t="s">
        <v>760</v>
      </c>
      <c r="Q835" s="8" t="s">
        <v>3733</v>
      </c>
      <c r="R835" t="s">
        <v>675</v>
      </c>
      <c r="S835" t="s">
        <v>675</v>
      </c>
      <c r="T835" t="s">
        <v>675</v>
      </c>
    </row>
    <row r="836" spans="1:20">
      <c r="A836" t="s">
        <v>3734</v>
      </c>
      <c r="B836" s="8" t="s">
        <v>2459</v>
      </c>
      <c r="C836" t="s">
        <v>13</v>
      </c>
      <c r="D836" t="s">
        <v>664</v>
      </c>
      <c r="E836" t="s">
        <v>763</v>
      </c>
      <c r="F836" t="s">
        <v>3735</v>
      </c>
      <c r="G836" t="s">
        <v>3736</v>
      </c>
      <c r="H836" t="s">
        <v>675</v>
      </c>
      <c r="I836" t="s">
        <v>221</v>
      </c>
      <c r="J836" t="s">
        <v>669</v>
      </c>
      <c r="K836" t="s">
        <v>2459</v>
      </c>
      <c r="L836" t="s">
        <v>671</v>
      </c>
      <c r="M836" s="8" t="s">
        <v>1052</v>
      </c>
      <c r="N836" t="s">
        <v>3737</v>
      </c>
      <c r="O836" t="s">
        <v>825</v>
      </c>
      <c r="P836" t="s">
        <v>684</v>
      </c>
      <c r="Q836" s="8" t="s">
        <v>3738</v>
      </c>
      <c r="R836" t="s">
        <v>675</v>
      </c>
      <c r="S836" t="s">
        <v>675</v>
      </c>
      <c r="T836" t="s">
        <v>675</v>
      </c>
    </row>
    <row r="837" spans="1:20">
      <c r="A837" t="s">
        <v>3739</v>
      </c>
      <c r="B837" s="8" t="s">
        <v>2459</v>
      </c>
      <c r="C837" t="s">
        <v>13</v>
      </c>
      <c r="D837" t="s">
        <v>664</v>
      </c>
      <c r="E837" t="s">
        <v>665</v>
      </c>
      <c r="F837" t="s">
        <v>884</v>
      </c>
      <c r="G837" t="s">
        <v>885</v>
      </c>
      <c r="H837" t="s">
        <v>3740</v>
      </c>
      <c r="I837" t="s">
        <v>224</v>
      </c>
      <c r="J837" t="s">
        <v>802</v>
      </c>
      <c r="K837" t="s">
        <v>2459</v>
      </c>
      <c r="L837" t="s">
        <v>671</v>
      </c>
      <c r="M837" s="8" t="s">
        <v>1052</v>
      </c>
      <c r="N837" t="s">
        <v>3741</v>
      </c>
      <c r="O837" t="s">
        <v>701</v>
      </c>
      <c r="P837" t="s">
        <v>760</v>
      </c>
      <c r="Q837" s="8" t="s">
        <v>3742</v>
      </c>
      <c r="R837" t="s">
        <v>675</v>
      </c>
      <c r="S837" t="s">
        <v>675</v>
      </c>
      <c r="T837" t="s">
        <v>675</v>
      </c>
    </row>
    <row r="838" spans="1:20">
      <c r="A838" t="s">
        <v>3743</v>
      </c>
      <c r="B838" s="8" t="s">
        <v>2459</v>
      </c>
      <c r="C838" t="s">
        <v>13</v>
      </c>
      <c r="D838" t="s">
        <v>664</v>
      </c>
      <c r="E838" t="s">
        <v>665</v>
      </c>
      <c r="F838" t="s">
        <v>965</v>
      </c>
      <c r="G838" t="s">
        <v>225</v>
      </c>
      <c r="H838" t="s">
        <v>225</v>
      </c>
      <c r="I838" t="s">
        <v>227</v>
      </c>
      <c r="J838" t="s">
        <v>973</v>
      </c>
      <c r="K838" t="s">
        <v>2459</v>
      </c>
      <c r="L838" t="s">
        <v>671</v>
      </c>
      <c r="M838" s="8" t="s">
        <v>1052</v>
      </c>
      <c r="N838" t="s">
        <v>3744</v>
      </c>
      <c r="O838" t="s">
        <v>701</v>
      </c>
      <c r="P838" t="s">
        <v>684</v>
      </c>
      <c r="Q838" s="8" t="s">
        <v>3745</v>
      </c>
      <c r="R838" t="s">
        <v>675</v>
      </c>
      <c r="S838" t="s">
        <v>675</v>
      </c>
      <c r="T838" t="s">
        <v>675</v>
      </c>
    </row>
    <row r="839" spans="1:20">
      <c r="A839" t="s">
        <v>3746</v>
      </c>
      <c r="B839" s="8" t="s">
        <v>1048</v>
      </c>
      <c r="C839" t="s">
        <v>13</v>
      </c>
      <c r="D839" t="s">
        <v>664</v>
      </c>
      <c r="E839" t="s">
        <v>665</v>
      </c>
      <c r="F839" t="s">
        <v>1565</v>
      </c>
      <c r="G839" t="s">
        <v>1566</v>
      </c>
      <c r="H839" t="s">
        <v>675</v>
      </c>
      <c r="I839" t="s">
        <v>228</v>
      </c>
      <c r="J839" t="s">
        <v>669</v>
      </c>
      <c r="K839" t="s">
        <v>2459</v>
      </c>
      <c r="L839" t="s">
        <v>671</v>
      </c>
      <c r="M839" s="8" t="s">
        <v>1052</v>
      </c>
      <c r="N839" t="s">
        <v>3747</v>
      </c>
      <c r="O839" t="s">
        <v>701</v>
      </c>
      <c r="P839" t="s">
        <v>684</v>
      </c>
      <c r="Q839" s="8" t="s">
        <v>3748</v>
      </c>
      <c r="R839" t="s">
        <v>675</v>
      </c>
      <c r="S839" t="s">
        <v>675</v>
      </c>
      <c r="T839" t="s">
        <v>675</v>
      </c>
    </row>
    <row r="840" spans="1:20">
      <c r="A840" t="s">
        <v>3749</v>
      </c>
      <c r="B840" s="8" t="s">
        <v>1048</v>
      </c>
      <c r="C840" t="s">
        <v>13</v>
      </c>
      <c r="D840" t="s">
        <v>664</v>
      </c>
      <c r="E840" t="s">
        <v>665</v>
      </c>
      <c r="F840" t="s">
        <v>3750</v>
      </c>
      <c r="G840" t="s">
        <v>3751</v>
      </c>
      <c r="H840" t="s">
        <v>675</v>
      </c>
      <c r="I840" t="s">
        <v>229</v>
      </c>
      <c r="J840" t="s">
        <v>669</v>
      </c>
      <c r="K840" t="s">
        <v>1048</v>
      </c>
      <c r="L840" t="s">
        <v>671</v>
      </c>
      <c r="M840" s="8" t="s">
        <v>1052</v>
      </c>
      <c r="N840" t="s">
        <v>3752</v>
      </c>
      <c r="O840" t="s">
        <v>701</v>
      </c>
      <c r="P840" t="s">
        <v>684</v>
      </c>
      <c r="Q840" s="8" t="s">
        <v>3753</v>
      </c>
      <c r="R840" t="s">
        <v>675</v>
      </c>
      <c r="S840" t="s">
        <v>675</v>
      </c>
      <c r="T840" t="s">
        <v>675</v>
      </c>
    </row>
    <row r="841" spans="1:20">
      <c r="A841" t="s">
        <v>3754</v>
      </c>
      <c r="B841" s="8" t="s">
        <v>1048</v>
      </c>
      <c r="C841" t="s">
        <v>13</v>
      </c>
      <c r="D841" t="s">
        <v>664</v>
      </c>
      <c r="E841" t="s">
        <v>665</v>
      </c>
      <c r="F841" t="s">
        <v>1122</v>
      </c>
      <c r="G841" t="s">
        <v>133</v>
      </c>
      <c r="H841" t="s">
        <v>133</v>
      </c>
      <c r="I841" t="s">
        <v>230</v>
      </c>
      <c r="J841" t="s">
        <v>669</v>
      </c>
      <c r="K841" t="s">
        <v>1048</v>
      </c>
      <c r="L841" t="s">
        <v>671</v>
      </c>
      <c r="M841" s="8" t="s">
        <v>1052</v>
      </c>
      <c r="N841" t="s">
        <v>3755</v>
      </c>
      <c r="O841" t="s">
        <v>701</v>
      </c>
      <c r="P841" t="s">
        <v>684</v>
      </c>
      <c r="Q841" s="8" t="s">
        <v>3756</v>
      </c>
      <c r="R841" t="s">
        <v>675</v>
      </c>
      <c r="S841" t="s">
        <v>675</v>
      </c>
      <c r="T841" t="s">
        <v>675</v>
      </c>
    </row>
    <row r="842" spans="1:20">
      <c r="A842" t="s">
        <v>3757</v>
      </c>
      <c r="B842" s="8" t="s">
        <v>1048</v>
      </c>
      <c r="C842" t="s">
        <v>13</v>
      </c>
      <c r="D842" t="s">
        <v>664</v>
      </c>
      <c r="E842" t="s">
        <v>665</v>
      </c>
      <c r="F842" t="s">
        <v>1243</v>
      </c>
      <c r="G842" t="s">
        <v>1244</v>
      </c>
      <c r="H842" t="s">
        <v>675</v>
      </c>
      <c r="I842" t="s">
        <v>231</v>
      </c>
      <c r="J842" t="s">
        <v>669</v>
      </c>
      <c r="K842" t="s">
        <v>1048</v>
      </c>
      <c r="L842" t="s">
        <v>671</v>
      </c>
      <c r="M842" s="8" t="s">
        <v>1052</v>
      </c>
      <c r="N842" t="s">
        <v>3758</v>
      </c>
      <c r="O842" t="s">
        <v>701</v>
      </c>
      <c r="P842" t="s">
        <v>684</v>
      </c>
      <c r="Q842" s="8" t="s">
        <v>3759</v>
      </c>
      <c r="R842" t="s">
        <v>675</v>
      </c>
      <c r="S842" t="s">
        <v>675</v>
      </c>
      <c r="T842" t="s">
        <v>675</v>
      </c>
    </row>
    <row r="843" spans="1:20">
      <c r="A843" t="s">
        <v>3760</v>
      </c>
      <c r="B843" s="8" t="s">
        <v>1048</v>
      </c>
      <c r="C843" t="s">
        <v>13</v>
      </c>
      <c r="D843" t="s">
        <v>664</v>
      </c>
      <c r="E843" t="s">
        <v>665</v>
      </c>
      <c r="F843" t="s">
        <v>3761</v>
      </c>
      <c r="G843" t="s">
        <v>3762</v>
      </c>
      <c r="H843" t="s">
        <v>675</v>
      </c>
      <c r="I843" t="s">
        <v>232</v>
      </c>
      <c r="J843" t="s">
        <v>669</v>
      </c>
      <c r="K843" t="s">
        <v>1048</v>
      </c>
      <c r="L843" t="s">
        <v>671</v>
      </c>
      <c r="M843" s="8" t="s">
        <v>1052</v>
      </c>
      <c r="N843" t="s">
        <v>3763</v>
      </c>
      <c r="O843" t="s">
        <v>701</v>
      </c>
      <c r="P843" t="s">
        <v>684</v>
      </c>
      <c r="Q843" s="8" t="s">
        <v>3764</v>
      </c>
      <c r="R843" t="s">
        <v>675</v>
      </c>
      <c r="S843" t="s">
        <v>675</v>
      </c>
      <c r="T843" t="s">
        <v>675</v>
      </c>
    </row>
    <row r="844" spans="1:20">
      <c r="A844" t="s">
        <v>3765</v>
      </c>
      <c r="B844" s="8" t="s">
        <v>1048</v>
      </c>
      <c r="C844" t="s">
        <v>13</v>
      </c>
      <c r="D844" t="s">
        <v>664</v>
      </c>
      <c r="E844" t="s">
        <v>665</v>
      </c>
      <c r="F844" t="s">
        <v>3735</v>
      </c>
      <c r="G844" t="s">
        <v>3736</v>
      </c>
      <c r="H844" t="s">
        <v>675</v>
      </c>
      <c r="I844" t="s">
        <v>233</v>
      </c>
      <c r="J844" t="s">
        <v>669</v>
      </c>
      <c r="K844" t="s">
        <v>1048</v>
      </c>
      <c r="L844" t="s">
        <v>671</v>
      </c>
      <c r="M844" s="8" t="s">
        <v>1052</v>
      </c>
      <c r="N844" t="s">
        <v>3766</v>
      </c>
      <c r="O844" t="s">
        <v>701</v>
      </c>
      <c r="P844" t="s">
        <v>684</v>
      </c>
      <c r="Q844" s="8" t="s">
        <v>3767</v>
      </c>
      <c r="R844" t="s">
        <v>675</v>
      </c>
      <c r="S844" t="s">
        <v>675</v>
      </c>
      <c r="T844" t="s">
        <v>675</v>
      </c>
    </row>
    <row r="845" spans="1:20">
      <c r="A845" t="s">
        <v>3768</v>
      </c>
      <c r="B845" s="8" t="s">
        <v>1048</v>
      </c>
      <c r="C845" t="s">
        <v>13</v>
      </c>
      <c r="D845" t="s">
        <v>664</v>
      </c>
      <c r="E845" t="s">
        <v>665</v>
      </c>
      <c r="F845" t="s">
        <v>2654</v>
      </c>
      <c r="G845" t="s">
        <v>2655</v>
      </c>
      <c r="H845" t="s">
        <v>675</v>
      </c>
      <c r="I845" t="s">
        <v>234</v>
      </c>
      <c r="J845" t="s">
        <v>669</v>
      </c>
      <c r="K845" t="s">
        <v>1048</v>
      </c>
      <c r="L845" t="s">
        <v>671</v>
      </c>
      <c r="M845" s="8" t="s">
        <v>1052</v>
      </c>
      <c r="N845" t="s">
        <v>3769</v>
      </c>
      <c r="O845" t="s">
        <v>701</v>
      </c>
      <c r="P845" t="s">
        <v>684</v>
      </c>
      <c r="Q845" s="8" t="s">
        <v>3770</v>
      </c>
      <c r="R845" t="s">
        <v>675</v>
      </c>
      <c r="S845" t="s">
        <v>675</v>
      </c>
      <c r="T845" t="s">
        <v>675</v>
      </c>
    </row>
    <row r="846" spans="1:20">
      <c r="A846" t="s">
        <v>3771</v>
      </c>
      <c r="B846" s="8" t="s">
        <v>1048</v>
      </c>
      <c r="C846" t="s">
        <v>13</v>
      </c>
      <c r="D846" t="s">
        <v>664</v>
      </c>
      <c r="E846" t="s">
        <v>665</v>
      </c>
      <c r="F846" t="s">
        <v>808</v>
      </c>
      <c r="G846" t="s">
        <v>809</v>
      </c>
      <c r="H846" t="s">
        <v>675</v>
      </c>
      <c r="I846" t="s">
        <v>235</v>
      </c>
      <c r="J846" t="s">
        <v>1796</v>
      </c>
      <c r="K846" t="s">
        <v>675</v>
      </c>
      <c r="L846" t="s">
        <v>682</v>
      </c>
      <c r="M846" s="8" t="s">
        <v>675</v>
      </c>
      <c r="N846" t="s">
        <v>682</v>
      </c>
      <c r="O846" t="s">
        <v>701</v>
      </c>
      <c r="P846" t="s">
        <v>760</v>
      </c>
      <c r="Q846" s="8" t="s">
        <v>3772</v>
      </c>
      <c r="R846" t="s">
        <v>675</v>
      </c>
      <c r="S846" t="s">
        <v>675</v>
      </c>
      <c r="T846" t="s">
        <v>675</v>
      </c>
    </row>
    <row r="847" spans="1:20">
      <c r="A847" t="s">
        <v>3773</v>
      </c>
      <c r="B847" s="8" t="s">
        <v>1048</v>
      </c>
      <c r="C847" t="s">
        <v>13</v>
      </c>
      <c r="D847" t="s">
        <v>664</v>
      </c>
      <c r="E847" t="s">
        <v>665</v>
      </c>
      <c r="F847" t="s">
        <v>2575</v>
      </c>
      <c r="G847" t="s">
        <v>2576</v>
      </c>
      <c r="H847" t="s">
        <v>675</v>
      </c>
      <c r="I847" t="s">
        <v>236</v>
      </c>
      <c r="J847" t="s">
        <v>669</v>
      </c>
      <c r="K847" t="s">
        <v>1048</v>
      </c>
      <c r="L847" t="s">
        <v>671</v>
      </c>
      <c r="M847" s="8" t="s">
        <v>1052</v>
      </c>
      <c r="N847" t="s">
        <v>3774</v>
      </c>
      <c r="O847" t="s">
        <v>701</v>
      </c>
      <c r="P847" t="s">
        <v>684</v>
      </c>
      <c r="Q847" s="8" t="s">
        <v>3775</v>
      </c>
      <c r="R847" t="s">
        <v>675</v>
      </c>
      <c r="S847" t="s">
        <v>675</v>
      </c>
      <c r="T847" t="s">
        <v>675</v>
      </c>
    </row>
    <row r="848" spans="1:20">
      <c r="A848" t="s">
        <v>3776</v>
      </c>
      <c r="B848" s="8" t="s">
        <v>1048</v>
      </c>
      <c r="C848" t="s">
        <v>13</v>
      </c>
      <c r="D848" t="s">
        <v>664</v>
      </c>
      <c r="E848" t="s">
        <v>665</v>
      </c>
      <c r="F848" t="s">
        <v>1986</v>
      </c>
      <c r="G848" t="s">
        <v>237</v>
      </c>
      <c r="H848" t="s">
        <v>237</v>
      </c>
      <c r="I848" t="s">
        <v>238</v>
      </c>
      <c r="J848" t="s">
        <v>669</v>
      </c>
      <c r="K848" t="s">
        <v>1048</v>
      </c>
      <c r="L848" t="s">
        <v>671</v>
      </c>
      <c r="M848" s="8" t="s">
        <v>1052</v>
      </c>
      <c r="N848" t="s">
        <v>3777</v>
      </c>
      <c r="O848" t="s">
        <v>701</v>
      </c>
      <c r="P848" t="s">
        <v>684</v>
      </c>
      <c r="Q848" s="8" t="s">
        <v>3778</v>
      </c>
      <c r="R848" t="s">
        <v>675</v>
      </c>
      <c r="S848" t="s">
        <v>675</v>
      </c>
      <c r="T848" t="s">
        <v>675</v>
      </c>
    </row>
    <row r="849" spans="1:20">
      <c r="A849" t="s">
        <v>3779</v>
      </c>
      <c r="B849" s="8" t="s">
        <v>1048</v>
      </c>
      <c r="C849" t="s">
        <v>13</v>
      </c>
      <c r="D849" t="s">
        <v>664</v>
      </c>
      <c r="E849" t="s">
        <v>665</v>
      </c>
      <c r="F849" t="s">
        <v>1146</v>
      </c>
      <c r="G849" t="s">
        <v>1147</v>
      </c>
      <c r="H849" t="s">
        <v>675</v>
      </c>
      <c r="I849" t="s">
        <v>239</v>
      </c>
      <c r="J849" t="s">
        <v>669</v>
      </c>
      <c r="K849" t="s">
        <v>1048</v>
      </c>
      <c r="L849" t="s">
        <v>671</v>
      </c>
      <c r="M849" s="8" t="s">
        <v>1052</v>
      </c>
      <c r="N849" t="s">
        <v>3780</v>
      </c>
      <c r="O849" t="s">
        <v>701</v>
      </c>
      <c r="P849" t="s">
        <v>684</v>
      </c>
      <c r="Q849" s="8" t="s">
        <v>3781</v>
      </c>
      <c r="R849" t="s">
        <v>675</v>
      </c>
      <c r="S849" t="s">
        <v>675</v>
      </c>
      <c r="T849" t="s">
        <v>675</v>
      </c>
    </row>
    <row r="850" spans="1:20">
      <c r="A850" t="s">
        <v>3782</v>
      </c>
      <c r="B850" s="8" t="s">
        <v>1048</v>
      </c>
      <c r="C850" t="s">
        <v>13</v>
      </c>
      <c r="D850" t="s">
        <v>664</v>
      </c>
      <c r="E850" t="s">
        <v>665</v>
      </c>
      <c r="F850" t="s">
        <v>2709</v>
      </c>
      <c r="G850" t="s">
        <v>2710</v>
      </c>
      <c r="H850" t="s">
        <v>675</v>
      </c>
      <c r="I850" t="s">
        <v>240</v>
      </c>
      <c r="J850" t="s">
        <v>973</v>
      </c>
      <c r="K850" t="s">
        <v>1048</v>
      </c>
      <c r="L850" t="s">
        <v>671</v>
      </c>
      <c r="M850" s="8" t="s">
        <v>1052</v>
      </c>
      <c r="N850" t="s">
        <v>3783</v>
      </c>
      <c r="O850" t="s">
        <v>701</v>
      </c>
      <c r="P850" t="s">
        <v>684</v>
      </c>
      <c r="Q850" s="8" t="s">
        <v>3784</v>
      </c>
      <c r="R850" t="s">
        <v>675</v>
      </c>
      <c r="S850" t="s">
        <v>675</v>
      </c>
      <c r="T850" t="s">
        <v>675</v>
      </c>
    </row>
    <row r="851" spans="1:20">
      <c r="A851" t="s">
        <v>3785</v>
      </c>
      <c r="B851" s="8" t="s">
        <v>2470</v>
      </c>
      <c r="C851" t="s">
        <v>13</v>
      </c>
      <c r="D851" t="s">
        <v>664</v>
      </c>
      <c r="E851" t="s">
        <v>665</v>
      </c>
      <c r="F851" t="s">
        <v>1274</v>
      </c>
      <c r="G851" t="s">
        <v>1275</v>
      </c>
      <c r="H851" t="s">
        <v>675</v>
      </c>
      <c r="I851" t="s">
        <v>241</v>
      </c>
      <c r="J851" t="s">
        <v>669</v>
      </c>
      <c r="K851" t="s">
        <v>2470</v>
      </c>
      <c r="L851" t="s">
        <v>671</v>
      </c>
      <c r="M851" s="8" t="s">
        <v>1052</v>
      </c>
      <c r="N851" t="s">
        <v>3786</v>
      </c>
      <c r="O851" t="s">
        <v>902</v>
      </c>
      <c r="P851" t="s">
        <v>684</v>
      </c>
      <c r="Q851" s="8" t="s">
        <v>3787</v>
      </c>
      <c r="R851" t="s">
        <v>675</v>
      </c>
      <c r="S851" t="s">
        <v>675</v>
      </c>
      <c r="T851" t="s">
        <v>675</v>
      </c>
    </row>
    <row r="852" spans="1:20">
      <c r="A852" t="s">
        <v>3788</v>
      </c>
      <c r="B852" s="8" t="s">
        <v>2470</v>
      </c>
      <c r="C852" t="s">
        <v>13</v>
      </c>
      <c r="D852" t="s">
        <v>664</v>
      </c>
      <c r="E852" t="s">
        <v>665</v>
      </c>
      <c r="F852" t="s">
        <v>2228</v>
      </c>
      <c r="G852" t="s">
        <v>242</v>
      </c>
      <c r="H852" t="s">
        <v>675</v>
      </c>
      <c r="I852" t="s">
        <v>243</v>
      </c>
      <c r="J852" t="s">
        <v>669</v>
      </c>
      <c r="K852" t="s">
        <v>2470</v>
      </c>
      <c r="L852" t="s">
        <v>671</v>
      </c>
      <c r="M852" s="8" t="s">
        <v>1052</v>
      </c>
      <c r="N852" t="s">
        <v>3789</v>
      </c>
      <c r="O852" t="s">
        <v>902</v>
      </c>
      <c r="P852" t="s">
        <v>684</v>
      </c>
      <c r="Q852" s="8" t="s">
        <v>3790</v>
      </c>
      <c r="R852" t="s">
        <v>675</v>
      </c>
      <c r="S852" t="s">
        <v>675</v>
      </c>
      <c r="T852" t="s">
        <v>675</v>
      </c>
    </row>
    <row r="853" spans="1:20">
      <c r="A853" t="s">
        <v>3791</v>
      </c>
      <c r="B853" s="8" t="s">
        <v>2470</v>
      </c>
      <c r="C853" t="s">
        <v>13</v>
      </c>
      <c r="D853" t="s">
        <v>663</v>
      </c>
      <c r="E853" t="s">
        <v>665</v>
      </c>
      <c r="F853" t="s">
        <v>2488</v>
      </c>
      <c r="G853" t="s">
        <v>2489</v>
      </c>
      <c r="H853" t="s">
        <v>675</v>
      </c>
      <c r="I853" t="s">
        <v>244</v>
      </c>
      <c r="J853" t="s">
        <v>698</v>
      </c>
      <c r="K853" t="s">
        <v>2470</v>
      </c>
      <c r="L853" t="s">
        <v>682</v>
      </c>
      <c r="M853" s="8" t="s">
        <v>1052</v>
      </c>
      <c r="N853" t="s">
        <v>3792</v>
      </c>
      <c r="O853" t="s">
        <v>711</v>
      </c>
      <c r="P853" t="s">
        <v>684</v>
      </c>
      <c r="Q853" s="8" t="s">
        <v>3793</v>
      </c>
      <c r="R853" t="s">
        <v>675</v>
      </c>
      <c r="S853" t="s">
        <v>675</v>
      </c>
      <c r="T853" t="s">
        <v>675</v>
      </c>
    </row>
    <row r="854" spans="1:20">
      <c r="A854" t="s">
        <v>3794</v>
      </c>
      <c r="B854" s="8" t="s">
        <v>2470</v>
      </c>
      <c r="C854" t="s">
        <v>13</v>
      </c>
      <c r="D854" t="s">
        <v>664</v>
      </c>
      <c r="E854" t="s">
        <v>665</v>
      </c>
      <c r="F854" t="s">
        <v>3795</v>
      </c>
      <c r="G854" t="s">
        <v>3796</v>
      </c>
      <c r="H854" t="s">
        <v>675</v>
      </c>
      <c r="I854" t="s">
        <v>245</v>
      </c>
      <c r="J854" t="s">
        <v>1447</v>
      </c>
      <c r="K854" t="s">
        <v>2470</v>
      </c>
      <c r="L854" t="s">
        <v>671</v>
      </c>
      <c r="M854" s="8" t="s">
        <v>1052</v>
      </c>
      <c r="N854" t="s">
        <v>3797</v>
      </c>
      <c r="O854" t="s">
        <v>902</v>
      </c>
      <c r="P854" t="s">
        <v>684</v>
      </c>
      <c r="Q854" s="8" t="s">
        <v>3798</v>
      </c>
      <c r="R854" t="s">
        <v>675</v>
      </c>
      <c r="S854" t="s">
        <v>675</v>
      </c>
      <c r="T854" t="s">
        <v>675</v>
      </c>
    </row>
    <row r="855" spans="1:20">
      <c r="A855" t="s">
        <v>3799</v>
      </c>
      <c r="B855" s="8" t="s">
        <v>2476</v>
      </c>
      <c r="C855" t="s">
        <v>13</v>
      </c>
      <c r="D855" t="s">
        <v>664</v>
      </c>
      <c r="E855" t="s">
        <v>665</v>
      </c>
      <c r="F855" t="s">
        <v>1274</v>
      </c>
      <c r="G855" t="s">
        <v>1275</v>
      </c>
      <c r="H855" t="s">
        <v>675</v>
      </c>
      <c r="I855" t="s">
        <v>241</v>
      </c>
      <c r="J855" t="s">
        <v>669</v>
      </c>
      <c r="K855" t="s">
        <v>2476</v>
      </c>
      <c r="L855" t="s">
        <v>671</v>
      </c>
      <c r="M855" s="8" t="s">
        <v>1052</v>
      </c>
      <c r="N855" t="s">
        <v>3800</v>
      </c>
      <c r="O855" t="s">
        <v>902</v>
      </c>
      <c r="P855" t="s">
        <v>684</v>
      </c>
      <c r="Q855" s="8" t="s">
        <v>3801</v>
      </c>
      <c r="R855" t="s">
        <v>675</v>
      </c>
      <c r="S855" t="s">
        <v>675</v>
      </c>
      <c r="T855" t="s">
        <v>675</v>
      </c>
    </row>
    <row r="856" spans="1:20">
      <c r="A856" t="s">
        <v>3802</v>
      </c>
      <c r="B856" s="8" t="s">
        <v>2476</v>
      </c>
      <c r="C856" t="s">
        <v>13</v>
      </c>
      <c r="D856" t="s">
        <v>664</v>
      </c>
      <c r="E856" t="s">
        <v>665</v>
      </c>
      <c r="F856" t="s">
        <v>1139</v>
      </c>
      <c r="G856" t="s">
        <v>1140</v>
      </c>
      <c r="H856" t="s">
        <v>675</v>
      </c>
      <c r="I856" t="s">
        <v>241</v>
      </c>
      <c r="J856" t="s">
        <v>669</v>
      </c>
      <c r="K856" t="s">
        <v>2476</v>
      </c>
      <c r="L856" t="s">
        <v>671</v>
      </c>
      <c r="M856" s="8" t="s">
        <v>1052</v>
      </c>
      <c r="N856" t="s">
        <v>3803</v>
      </c>
      <c r="O856" t="s">
        <v>902</v>
      </c>
      <c r="P856" t="s">
        <v>684</v>
      </c>
      <c r="Q856" s="8" t="s">
        <v>3804</v>
      </c>
      <c r="R856" t="s">
        <v>675</v>
      </c>
      <c r="S856" t="s">
        <v>675</v>
      </c>
      <c r="T856" t="s">
        <v>675</v>
      </c>
    </row>
    <row r="857" spans="1:20">
      <c r="A857" t="s">
        <v>3805</v>
      </c>
      <c r="B857" s="8" t="s">
        <v>2476</v>
      </c>
      <c r="C857" t="s">
        <v>13</v>
      </c>
      <c r="D857" t="s">
        <v>664</v>
      </c>
      <c r="E857" t="s">
        <v>763</v>
      </c>
      <c r="F857" t="s">
        <v>884</v>
      </c>
      <c r="G857" t="s">
        <v>885</v>
      </c>
      <c r="H857" t="s">
        <v>3806</v>
      </c>
      <c r="I857" t="s">
        <v>246</v>
      </c>
      <c r="J857" t="s">
        <v>669</v>
      </c>
      <c r="K857" t="s">
        <v>2476</v>
      </c>
      <c r="L857" t="s">
        <v>671</v>
      </c>
      <c r="M857" s="8" t="s">
        <v>1052</v>
      </c>
      <c r="N857" t="s">
        <v>3807</v>
      </c>
      <c r="O857" t="s">
        <v>701</v>
      </c>
      <c r="P857" t="s">
        <v>684</v>
      </c>
      <c r="Q857" s="8" t="s">
        <v>3808</v>
      </c>
      <c r="R857" t="s">
        <v>675</v>
      </c>
      <c r="S857" t="s">
        <v>675</v>
      </c>
      <c r="T857" t="s">
        <v>675</v>
      </c>
    </row>
    <row r="858" spans="1:20">
      <c r="A858" t="s">
        <v>3809</v>
      </c>
      <c r="B858" s="8" t="s">
        <v>1096</v>
      </c>
      <c r="C858" t="s">
        <v>13</v>
      </c>
      <c r="D858" t="s">
        <v>664</v>
      </c>
      <c r="E858" t="s">
        <v>665</v>
      </c>
      <c r="F858" t="s">
        <v>3810</v>
      </c>
      <c r="G858" t="s">
        <v>3811</v>
      </c>
      <c r="H858" t="s">
        <v>675</v>
      </c>
      <c r="I858" t="s">
        <v>247</v>
      </c>
      <c r="J858" t="s">
        <v>698</v>
      </c>
      <c r="K858" t="s">
        <v>1096</v>
      </c>
      <c r="L858" t="s">
        <v>671</v>
      </c>
      <c r="M858" s="8" t="s">
        <v>1052</v>
      </c>
      <c r="N858" t="s">
        <v>3812</v>
      </c>
      <c r="O858" t="s">
        <v>701</v>
      </c>
      <c r="P858" t="s">
        <v>684</v>
      </c>
      <c r="Q858" s="8" t="s">
        <v>3813</v>
      </c>
      <c r="R858" t="s">
        <v>675</v>
      </c>
      <c r="S858" t="s">
        <v>675</v>
      </c>
      <c r="T858" t="s">
        <v>675</v>
      </c>
    </row>
    <row r="859" spans="1:20">
      <c r="A859" t="s">
        <v>3814</v>
      </c>
      <c r="B859" s="8" t="s">
        <v>2518</v>
      </c>
      <c r="C859" t="s">
        <v>13</v>
      </c>
      <c r="D859" t="s">
        <v>664</v>
      </c>
      <c r="E859" t="s">
        <v>665</v>
      </c>
      <c r="F859" t="s">
        <v>3815</v>
      </c>
      <c r="G859" t="s">
        <v>3816</v>
      </c>
      <c r="H859" t="s">
        <v>675</v>
      </c>
      <c r="I859" t="s">
        <v>248</v>
      </c>
      <c r="J859" t="s">
        <v>669</v>
      </c>
      <c r="K859" t="s">
        <v>2518</v>
      </c>
      <c r="L859" t="s">
        <v>671</v>
      </c>
      <c r="M859" s="8" t="s">
        <v>1052</v>
      </c>
      <c r="N859" t="s">
        <v>3817</v>
      </c>
      <c r="O859" t="s">
        <v>701</v>
      </c>
      <c r="P859" t="s">
        <v>684</v>
      </c>
      <c r="Q859" s="8" t="s">
        <v>3818</v>
      </c>
      <c r="R859" t="s">
        <v>675</v>
      </c>
      <c r="S859" t="s">
        <v>675</v>
      </c>
      <c r="T859" t="s">
        <v>675</v>
      </c>
    </row>
    <row r="860" spans="1:20">
      <c r="A860" t="s">
        <v>3819</v>
      </c>
      <c r="B860" s="8" t="s">
        <v>2518</v>
      </c>
      <c r="C860" t="s">
        <v>13</v>
      </c>
      <c r="D860" t="s">
        <v>664</v>
      </c>
      <c r="E860" t="s">
        <v>665</v>
      </c>
      <c r="F860" t="s">
        <v>2273</v>
      </c>
      <c r="G860" t="s">
        <v>2274</v>
      </c>
      <c r="H860" t="s">
        <v>675</v>
      </c>
      <c r="I860" t="s">
        <v>217</v>
      </c>
      <c r="J860" t="s">
        <v>669</v>
      </c>
      <c r="K860" t="s">
        <v>2518</v>
      </c>
      <c r="L860" t="s">
        <v>671</v>
      </c>
      <c r="M860" s="8" t="s">
        <v>1052</v>
      </c>
      <c r="N860" t="s">
        <v>3820</v>
      </c>
      <c r="O860" t="s">
        <v>701</v>
      </c>
      <c r="P860" t="s">
        <v>684</v>
      </c>
      <c r="Q860" s="8" t="s">
        <v>3821</v>
      </c>
      <c r="R860" t="s">
        <v>675</v>
      </c>
      <c r="S860" t="s">
        <v>675</v>
      </c>
      <c r="T860" t="s">
        <v>675</v>
      </c>
    </row>
    <row r="861" spans="1:20">
      <c r="A861" t="s">
        <v>3822</v>
      </c>
      <c r="B861" s="8" t="s">
        <v>2518</v>
      </c>
      <c r="C861" t="s">
        <v>13</v>
      </c>
      <c r="D861" t="s">
        <v>664</v>
      </c>
      <c r="E861" t="s">
        <v>665</v>
      </c>
      <c r="F861" t="s">
        <v>1267</v>
      </c>
      <c r="G861" t="s">
        <v>1268</v>
      </c>
      <c r="H861" t="s">
        <v>675</v>
      </c>
      <c r="I861" t="s">
        <v>249</v>
      </c>
      <c r="J861" t="s">
        <v>669</v>
      </c>
      <c r="K861" t="s">
        <v>2518</v>
      </c>
      <c r="L861" t="s">
        <v>671</v>
      </c>
      <c r="M861" s="8" t="s">
        <v>1052</v>
      </c>
      <c r="N861" t="s">
        <v>3823</v>
      </c>
      <c r="O861" t="s">
        <v>701</v>
      </c>
      <c r="P861" t="s">
        <v>684</v>
      </c>
      <c r="Q861" s="8" t="s">
        <v>3824</v>
      </c>
      <c r="R861" t="s">
        <v>675</v>
      </c>
      <c r="S861" t="s">
        <v>675</v>
      </c>
      <c r="T861" t="s">
        <v>675</v>
      </c>
    </row>
    <row r="862" spans="1:20">
      <c r="A862" t="s">
        <v>3825</v>
      </c>
      <c r="B862" s="8" t="s">
        <v>2518</v>
      </c>
      <c r="C862" t="s">
        <v>13</v>
      </c>
      <c r="D862" t="s">
        <v>664</v>
      </c>
      <c r="E862" t="s">
        <v>665</v>
      </c>
      <c r="F862" t="s">
        <v>2488</v>
      </c>
      <c r="G862" t="s">
        <v>2489</v>
      </c>
      <c r="H862" t="s">
        <v>675</v>
      </c>
      <c r="I862" t="s">
        <v>250</v>
      </c>
      <c r="J862" t="s">
        <v>698</v>
      </c>
      <c r="K862" t="s">
        <v>2518</v>
      </c>
      <c r="L862" t="s">
        <v>671</v>
      </c>
      <c r="M862" s="8" t="s">
        <v>1052</v>
      </c>
      <c r="N862" t="s">
        <v>3826</v>
      </c>
      <c r="O862" t="s">
        <v>683</v>
      </c>
      <c r="P862" t="s">
        <v>684</v>
      </c>
      <c r="Q862" s="8" t="s">
        <v>3827</v>
      </c>
      <c r="R862" t="s">
        <v>675</v>
      </c>
      <c r="S862" t="s">
        <v>675</v>
      </c>
      <c r="T862" t="s">
        <v>675</v>
      </c>
    </row>
    <row r="863" spans="1:20">
      <c r="A863" t="s">
        <v>3828</v>
      </c>
      <c r="B863" s="8" t="s">
        <v>1121</v>
      </c>
      <c r="C863" t="s">
        <v>13</v>
      </c>
      <c r="D863" t="s">
        <v>664</v>
      </c>
      <c r="E863" t="s">
        <v>665</v>
      </c>
      <c r="F863" t="s">
        <v>864</v>
      </c>
      <c r="G863" t="s">
        <v>865</v>
      </c>
      <c r="H863" t="s">
        <v>675</v>
      </c>
      <c r="I863" t="s">
        <v>157</v>
      </c>
      <c r="J863" t="s">
        <v>669</v>
      </c>
      <c r="K863" t="s">
        <v>1121</v>
      </c>
      <c r="L863" t="s">
        <v>671</v>
      </c>
      <c r="M863" s="8" t="s">
        <v>1052</v>
      </c>
      <c r="N863" t="s">
        <v>3829</v>
      </c>
      <c r="O863" t="s">
        <v>701</v>
      </c>
      <c r="P863" t="s">
        <v>684</v>
      </c>
      <c r="Q863" s="8" t="s">
        <v>3830</v>
      </c>
      <c r="R863" t="s">
        <v>675</v>
      </c>
      <c r="S863" t="s">
        <v>675</v>
      </c>
      <c r="T863" t="s">
        <v>675</v>
      </c>
    </row>
    <row r="864" spans="1:20">
      <c r="A864" t="s">
        <v>3831</v>
      </c>
      <c r="B864" s="8" t="s">
        <v>1121</v>
      </c>
      <c r="C864" t="s">
        <v>13</v>
      </c>
      <c r="D864" t="s">
        <v>664</v>
      </c>
      <c r="E864" t="s">
        <v>665</v>
      </c>
      <c r="F864" t="s">
        <v>1267</v>
      </c>
      <c r="G864" t="s">
        <v>1268</v>
      </c>
      <c r="H864" t="s">
        <v>675</v>
      </c>
      <c r="I864" t="s">
        <v>157</v>
      </c>
      <c r="J864" t="s">
        <v>669</v>
      </c>
      <c r="K864" t="s">
        <v>1121</v>
      </c>
      <c r="L864" t="s">
        <v>671</v>
      </c>
      <c r="M864" s="8" t="s">
        <v>1052</v>
      </c>
      <c r="N864" t="s">
        <v>3832</v>
      </c>
      <c r="O864" t="s">
        <v>701</v>
      </c>
      <c r="P864" t="s">
        <v>684</v>
      </c>
      <c r="Q864" s="8" t="s">
        <v>3833</v>
      </c>
      <c r="R864" t="s">
        <v>675</v>
      </c>
      <c r="S864" t="s">
        <v>675</v>
      </c>
      <c r="T864" t="s">
        <v>675</v>
      </c>
    </row>
    <row r="865" spans="1:20">
      <c r="A865" t="s">
        <v>3834</v>
      </c>
      <c r="B865" s="8" t="s">
        <v>1121</v>
      </c>
      <c r="C865" t="s">
        <v>13</v>
      </c>
      <c r="D865" t="s">
        <v>664</v>
      </c>
      <c r="E865" t="s">
        <v>665</v>
      </c>
      <c r="F865" t="s">
        <v>1799</v>
      </c>
      <c r="G865" t="s">
        <v>1800</v>
      </c>
      <c r="H865" t="s">
        <v>675</v>
      </c>
      <c r="I865" t="s">
        <v>157</v>
      </c>
      <c r="J865" t="s">
        <v>669</v>
      </c>
      <c r="K865" t="s">
        <v>1121</v>
      </c>
      <c r="L865" t="s">
        <v>671</v>
      </c>
      <c r="M865" s="8" t="s">
        <v>1052</v>
      </c>
      <c r="N865" t="s">
        <v>3835</v>
      </c>
      <c r="O865" t="s">
        <v>701</v>
      </c>
      <c r="P865" t="s">
        <v>684</v>
      </c>
      <c r="Q865" s="8" t="s">
        <v>3836</v>
      </c>
      <c r="R865" t="s">
        <v>675</v>
      </c>
      <c r="S865" t="s">
        <v>675</v>
      </c>
      <c r="T865" t="s">
        <v>675</v>
      </c>
    </row>
    <row r="866" spans="1:20">
      <c r="A866" t="s">
        <v>3837</v>
      </c>
      <c r="B866" s="8" t="s">
        <v>1121</v>
      </c>
      <c r="C866" t="s">
        <v>13</v>
      </c>
      <c r="D866" t="s">
        <v>664</v>
      </c>
      <c r="E866" t="s">
        <v>763</v>
      </c>
      <c r="F866" t="s">
        <v>3838</v>
      </c>
      <c r="G866" t="s">
        <v>3839</v>
      </c>
      <c r="H866" t="s">
        <v>675</v>
      </c>
      <c r="I866" t="s">
        <v>251</v>
      </c>
      <c r="J866" t="s">
        <v>669</v>
      </c>
      <c r="K866" t="s">
        <v>1121</v>
      </c>
      <c r="L866" t="s">
        <v>671</v>
      </c>
      <c r="M866" s="8" t="s">
        <v>1052</v>
      </c>
      <c r="N866" t="s">
        <v>3840</v>
      </c>
      <c r="O866" t="s">
        <v>701</v>
      </c>
      <c r="P866" t="s">
        <v>684</v>
      </c>
      <c r="Q866" s="8" t="s">
        <v>3841</v>
      </c>
      <c r="R866" t="s">
        <v>675</v>
      </c>
      <c r="S866" t="s">
        <v>675</v>
      </c>
      <c r="T866" t="s">
        <v>675</v>
      </c>
    </row>
    <row r="867" spans="1:20">
      <c r="A867" t="s">
        <v>3842</v>
      </c>
      <c r="B867" s="8" t="s">
        <v>1121</v>
      </c>
      <c r="C867" t="s">
        <v>13</v>
      </c>
      <c r="D867" t="s">
        <v>664</v>
      </c>
      <c r="E867" t="s">
        <v>763</v>
      </c>
      <c r="F867" t="s">
        <v>808</v>
      </c>
      <c r="G867" t="s">
        <v>809</v>
      </c>
      <c r="H867" t="s">
        <v>675</v>
      </c>
      <c r="I867" t="s">
        <v>252</v>
      </c>
      <c r="J867" t="s">
        <v>669</v>
      </c>
      <c r="K867" t="s">
        <v>1121</v>
      </c>
      <c r="L867" t="s">
        <v>671</v>
      </c>
      <c r="M867" s="8" t="s">
        <v>1052</v>
      </c>
      <c r="N867" t="s">
        <v>3843</v>
      </c>
      <c r="O867" t="s">
        <v>701</v>
      </c>
      <c r="P867" t="s">
        <v>684</v>
      </c>
      <c r="Q867" s="8" t="s">
        <v>3844</v>
      </c>
      <c r="R867" t="s">
        <v>675</v>
      </c>
      <c r="S867" t="s">
        <v>675</v>
      </c>
      <c r="T867" t="s">
        <v>675</v>
      </c>
    </row>
    <row r="868" spans="1:20">
      <c r="A868" t="s">
        <v>3845</v>
      </c>
      <c r="B868" s="8" t="s">
        <v>2523</v>
      </c>
      <c r="C868" t="s">
        <v>13</v>
      </c>
      <c r="D868" t="s">
        <v>664</v>
      </c>
      <c r="E868" t="s">
        <v>665</v>
      </c>
      <c r="F868" t="s">
        <v>1139</v>
      </c>
      <c r="G868" t="s">
        <v>1140</v>
      </c>
      <c r="H868" t="s">
        <v>675</v>
      </c>
      <c r="I868" t="s">
        <v>253</v>
      </c>
      <c r="J868" t="s">
        <v>669</v>
      </c>
      <c r="K868" t="s">
        <v>2523</v>
      </c>
      <c r="L868" t="s">
        <v>671</v>
      </c>
      <c r="M868" s="8" t="s">
        <v>1052</v>
      </c>
      <c r="N868" t="s">
        <v>3846</v>
      </c>
      <c r="O868" t="s">
        <v>1283</v>
      </c>
      <c r="P868" t="s">
        <v>684</v>
      </c>
      <c r="Q868" s="8" t="s">
        <v>3847</v>
      </c>
      <c r="R868" t="s">
        <v>675</v>
      </c>
      <c r="S868" t="s">
        <v>675</v>
      </c>
      <c r="T868" t="s">
        <v>675</v>
      </c>
    </row>
    <row r="869" spans="1:20">
      <c r="A869" t="s">
        <v>3848</v>
      </c>
      <c r="B869" s="8" t="s">
        <v>1127</v>
      </c>
      <c r="C869" t="s">
        <v>13</v>
      </c>
      <c r="D869" t="s">
        <v>664</v>
      </c>
      <c r="E869" t="s">
        <v>763</v>
      </c>
      <c r="F869" t="s">
        <v>2640</v>
      </c>
      <c r="G869" t="s">
        <v>2641</v>
      </c>
      <c r="H869" t="s">
        <v>675</v>
      </c>
      <c r="I869" t="s">
        <v>254</v>
      </c>
      <c r="J869" t="s">
        <v>669</v>
      </c>
      <c r="K869" t="s">
        <v>1127</v>
      </c>
      <c r="L869" t="s">
        <v>671</v>
      </c>
      <c r="M869" s="8" t="s">
        <v>1052</v>
      </c>
      <c r="N869" t="s">
        <v>3849</v>
      </c>
      <c r="O869" t="s">
        <v>769</v>
      </c>
      <c r="P869" t="s">
        <v>684</v>
      </c>
      <c r="Q869" s="8" t="s">
        <v>3850</v>
      </c>
      <c r="R869" t="s">
        <v>675</v>
      </c>
      <c r="S869" t="s">
        <v>675</v>
      </c>
      <c r="T869" t="s">
        <v>675</v>
      </c>
    </row>
    <row r="870" spans="1:20">
      <c r="A870" t="s">
        <v>3851</v>
      </c>
      <c r="B870" s="8" t="s">
        <v>1142</v>
      </c>
      <c r="C870" t="s">
        <v>13</v>
      </c>
      <c r="D870" t="s">
        <v>664</v>
      </c>
      <c r="E870" t="s">
        <v>665</v>
      </c>
      <c r="F870" t="s">
        <v>3693</v>
      </c>
      <c r="G870" t="s">
        <v>3694</v>
      </c>
      <c r="H870" t="s">
        <v>675</v>
      </c>
      <c r="I870" t="s">
        <v>255</v>
      </c>
      <c r="J870" t="s">
        <v>669</v>
      </c>
      <c r="K870" t="s">
        <v>1142</v>
      </c>
      <c r="L870" t="s">
        <v>671</v>
      </c>
      <c r="M870" s="8" t="s">
        <v>1052</v>
      </c>
      <c r="N870" t="s">
        <v>3852</v>
      </c>
      <c r="O870" t="s">
        <v>759</v>
      </c>
      <c r="P870" t="s">
        <v>684</v>
      </c>
      <c r="Q870" s="8" t="s">
        <v>3853</v>
      </c>
      <c r="R870" t="s">
        <v>675</v>
      </c>
      <c r="S870" t="s">
        <v>675</v>
      </c>
      <c r="T870" t="s">
        <v>675</v>
      </c>
    </row>
    <row r="871" spans="1:20">
      <c r="A871" t="s">
        <v>3854</v>
      </c>
      <c r="B871" s="8" t="s">
        <v>1142</v>
      </c>
      <c r="C871" t="s">
        <v>13</v>
      </c>
      <c r="D871" t="s">
        <v>664</v>
      </c>
      <c r="E871" t="s">
        <v>665</v>
      </c>
      <c r="F871" t="s">
        <v>1909</v>
      </c>
      <c r="G871" t="s">
        <v>1910</v>
      </c>
      <c r="H871" t="s">
        <v>675</v>
      </c>
      <c r="I871" t="s">
        <v>256</v>
      </c>
      <c r="J871" t="s">
        <v>669</v>
      </c>
      <c r="K871" t="s">
        <v>1142</v>
      </c>
      <c r="L871" t="s">
        <v>671</v>
      </c>
      <c r="M871" s="8" t="s">
        <v>1052</v>
      </c>
      <c r="N871" t="s">
        <v>3855</v>
      </c>
      <c r="O871" t="s">
        <v>759</v>
      </c>
      <c r="P871" t="s">
        <v>684</v>
      </c>
      <c r="Q871" s="8" t="s">
        <v>3856</v>
      </c>
      <c r="R871" t="s">
        <v>675</v>
      </c>
      <c r="S871" t="s">
        <v>675</v>
      </c>
      <c r="T871" t="s">
        <v>675</v>
      </c>
    </row>
    <row r="872" spans="1:20">
      <c r="A872" t="s">
        <v>3857</v>
      </c>
      <c r="B872" s="8" t="s">
        <v>1142</v>
      </c>
      <c r="C872" t="s">
        <v>13</v>
      </c>
      <c r="D872" t="s">
        <v>664</v>
      </c>
      <c r="E872" t="s">
        <v>704</v>
      </c>
      <c r="F872" t="s">
        <v>3266</v>
      </c>
      <c r="G872" t="s">
        <v>3267</v>
      </c>
      <c r="H872" t="s">
        <v>675</v>
      </c>
      <c r="I872" t="s">
        <v>257</v>
      </c>
      <c r="J872" t="s">
        <v>669</v>
      </c>
      <c r="K872" t="s">
        <v>2535</v>
      </c>
      <c r="L872" t="s">
        <v>671</v>
      </c>
      <c r="M872" s="8" t="s">
        <v>1052</v>
      </c>
      <c r="N872" t="s">
        <v>3858</v>
      </c>
      <c r="O872" t="s">
        <v>759</v>
      </c>
      <c r="P872" t="s">
        <v>684</v>
      </c>
      <c r="Q872" s="8" t="s">
        <v>3859</v>
      </c>
      <c r="R872" t="s">
        <v>675</v>
      </c>
      <c r="S872" t="s">
        <v>675</v>
      </c>
      <c r="T872" t="s">
        <v>675</v>
      </c>
    </row>
    <row r="873" spans="1:20">
      <c r="A873" t="s">
        <v>3860</v>
      </c>
      <c r="B873" s="8" t="s">
        <v>1142</v>
      </c>
      <c r="C873" t="s">
        <v>13</v>
      </c>
      <c r="D873" t="s">
        <v>664</v>
      </c>
      <c r="E873" t="s">
        <v>665</v>
      </c>
      <c r="F873" t="s">
        <v>3861</v>
      </c>
      <c r="G873" t="s">
        <v>3862</v>
      </c>
      <c r="H873" t="s">
        <v>675</v>
      </c>
      <c r="I873" t="s">
        <v>258</v>
      </c>
      <c r="J873" t="s">
        <v>669</v>
      </c>
      <c r="K873" t="s">
        <v>1142</v>
      </c>
      <c r="L873" t="s">
        <v>671</v>
      </c>
      <c r="M873" s="8" t="s">
        <v>1052</v>
      </c>
      <c r="N873" t="s">
        <v>3863</v>
      </c>
      <c r="O873" t="s">
        <v>759</v>
      </c>
      <c r="P873" t="s">
        <v>684</v>
      </c>
      <c r="Q873" s="8" t="s">
        <v>3864</v>
      </c>
      <c r="R873" t="s">
        <v>675</v>
      </c>
      <c r="S873" t="s">
        <v>675</v>
      </c>
      <c r="T873" t="s">
        <v>675</v>
      </c>
    </row>
    <row r="874" spans="1:20">
      <c r="A874" t="s">
        <v>3865</v>
      </c>
      <c r="B874" s="8" t="s">
        <v>2535</v>
      </c>
      <c r="C874" t="s">
        <v>13</v>
      </c>
      <c r="D874" t="s">
        <v>664</v>
      </c>
      <c r="E874" t="s">
        <v>665</v>
      </c>
      <c r="F874" t="s">
        <v>1075</v>
      </c>
      <c r="G874" t="s">
        <v>1076</v>
      </c>
      <c r="H874" t="s">
        <v>675</v>
      </c>
      <c r="I874" t="s">
        <v>92</v>
      </c>
      <c r="J874" t="s">
        <v>669</v>
      </c>
      <c r="K874" t="s">
        <v>2535</v>
      </c>
      <c r="L874" t="s">
        <v>671</v>
      </c>
      <c r="M874" s="8" t="s">
        <v>1052</v>
      </c>
      <c r="N874" t="s">
        <v>3866</v>
      </c>
      <c r="O874" t="s">
        <v>1283</v>
      </c>
      <c r="P874" t="s">
        <v>684</v>
      </c>
      <c r="Q874" s="8" t="s">
        <v>3867</v>
      </c>
      <c r="R874" t="s">
        <v>675</v>
      </c>
      <c r="S874" t="s">
        <v>675</v>
      </c>
      <c r="T874" t="s">
        <v>675</v>
      </c>
    </row>
    <row r="875" spans="1:20">
      <c r="A875" t="s">
        <v>3868</v>
      </c>
      <c r="B875" s="8" t="s">
        <v>2535</v>
      </c>
      <c r="C875" t="s">
        <v>13</v>
      </c>
      <c r="D875" t="s">
        <v>664</v>
      </c>
      <c r="E875" t="s">
        <v>665</v>
      </c>
      <c r="F875" t="s">
        <v>2771</v>
      </c>
      <c r="G875" t="s">
        <v>2772</v>
      </c>
      <c r="H875" t="s">
        <v>675</v>
      </c>
      <c r="I875" t="s">
        <v>110</v>
      </c>
      <c r="J875" t="s">
        <v>669</v>
      </c>
      <c r="K875" t="s">
        <v>2535</v>
      </c>
      <c r="L875" t="s">
        <v>671</v>
      </c>
      <c r="M875" s="8" t="s">
        <v>1052</v>
      </c>
      <c r="N875" t="s">
        <v>3869</v>
      </c>
      <c r="O875" t="s">
        <v>1283</v>
      </c>
      <c r="P875" t="s">
        <v>684</v>
      </c>
      <c r="Q875" s="8" t="s">
        <v>3870</v>
      </c>
      <c r="R875" t="s">
        <v>675</v>
      </c>
      <c r="S875" t="s">
        <v>675</v>
      </c>
      <c r="T875" t="s">
        <v>675</v>
      </c>
    </row>
    <row r="876" spans="1:20">
      <c r="A876" t="s">
        <v>3871</v>
      </c>
      <c r="B876" s="8" t="s">
        <v>2535</v>
      </c>
      <c r="C876" t="s">
        <v>13</v>
      </c>
      <c r="D876" t="s">
        <v>664</v>
      </c>
      <c r="E876" t="s">
        <v>665</v>
      </c>
      <c r="F876" t="s">
        <v>3872</v>
      </c>
      <c r="G876" t="s">
        <v>3873</v>
      </c>
      <c r="H876" t="s">
        <v>675</v>
      </c>
      <c r="I876" t="s">
        <v>259</v>
      </c>
      <c r="J876" t="s">
        <v>669</v>
      </c>
      <c r="K876" t="s">
        <v>2535</v>
      </c>
      <c r="L876" t="s">
        <v>671</v>
      </c>
      <c r="M876" s="8" t="s">
        <v>1052</v>
      </c>
      <c r="N876" t="s">
        <v>3874</v>
      </c>
      <c r="O876" t="s">
        <v>701</v>
      </c>
      <c r="P876" t="s">
        <v>684</v>
      </c>
      <c r="Q876" s="8" t="s">
        <v>3875</v>
      </c>
      <c r="R876" t="s">
        <v>675</v>
      </c>
      <c r="S876" t="s">
        <v>675</v>
      </c>
      <c r="T876" t="s">
        <v>675</v>
      </c>
    </row>
    <row r="877" spans="1:20">
      <c r="A877" t="s">
        <v>3876</v>
      </c>
      <c r="B877" s="8" t="s">
        <v>1160</v>
      </c>
      <c r="C877" t="s">
        <v>13</v>
      </c>
      <c r="D877" t="s">
        <v>664</v>
      </c>
      <c r="E877" t="s">
        <v>665</v>
      </c>
      <c r="F877" t="s">
        <v>3010</v>
      </c>
      <c r="G877" t="s">
        <v>3011</v>
      </c>
      <c r="H877" t="s">
        <v>675</v>
      </c>
      <c r="I877" t="s">
        <v>157</v>
      </c>
      <c r="J877" t="s">
        <v>669</v>
      </c>
      <c r="K877" t="s">
        <v>1160</v>
      </c>
      <c r="L877" t="s">
        <v>671</v>
      </c>
      <c r="M877" s="8" t="s">
        <v>1052</v>
      </c>
      <c r="N877" t="s">
        <v>3877</v>
      </c>
      <c r="O877" t="s">
        <v>701</v>
      </c>
      <c r="P877" t="s">
        <v>684</v>
      </c>
      <c r="Q877" s="8" t="s">
        <v>3878</v>
      </c>
      <c r="R877" t="s">
        <v>675</v>
      </c>
      <c r="S877" t="s">
        <v>675</v>
      </c>
      <c r="T877" t="s">
        <v>675</v>
      </c>
    </row>
    <row r="878" spans="1:20">
      <c r="A878" t="s">
        <v>3879</v>
      </c>
      <c r="B878" s="8" t="s">
        <v>1179</v>
      </c>
      <c r="C878" t="s">
        <v>13</v>
      </c>
      <c r="D878" t="s">
        <v>664</v>
      </c>
      <c r="E878" t="s">
        <v>665</v>
      </c>
      <c r="F878" t="s">
        <v>1192</v>
      </c>
      <c r="G878" t="s">
        <v>1193</v>
      </c>
      <c r="H878" t="s">
        <v>675</v>
      </c>
      <c r="I878" t="s">
        <v>260</v>
      </c>
      <c r="J878" t="s">
        <v>669</v>
      </c>
      <c r="K878" t="s">
        <v>1179</v>
      </c>
      <c r="L878" t="s">
        <v>671</v>
      </c>
      <c r="M878" s="8" t="s">
        <v>1052</v>
      </c>
      <c r="N878" t="s">
        <v>3880</v>
      </c>
      <c r="O878" t="s">
        <v>759</v>
      </c>
      <c r="P878" t="s">
        <v>684</v>
      </c>
      <c r="Q878" s="8" t="s">
        <v>3881</v>
      </c>
      <c r="R878" t="s">
        <v>675</v>
      </c>
      <c r="S878" t="s">
        <v>675</v>
      </c>
      <c r="T878" t="s">
        <v>675</v>
      </c>
    </row>
    <row r="879" spans="1:20">
      <c r="A879" t="s">
        <v>3882</v>
      </c>
      <c r="B879" s="8" t="s">
        <v>1179</v>
      </c>
      <c r="C879" t="s">
        <v>13</v>
      </c>
      <c r="D879" t="s">
        <v>664</v>
      </c>
      <c r="E879" t="s">
        <v>665</v>
      </c>
      <c r="F879" t="s">
        <v>3883</v>
      </c>
      <c r="G879" t="s">
        <v>3884</v>
      </c>
      <c r="H879" t="s">
        <v>675</v>
      </c>
      <c r="I879" t="s">
        <v>261</v>
      </c>
      <c r="J879" t="s">
        <v>669</v>
      </c>
      <c r="K879" t="s">
        <v>1179</v>
      </c>
      <c r="L879" t="s">
        <v>671</v>
      </c>
      <c r="M879" s="8" t="s">
        <v>1052</v>
      </c>
      <c r="N879" t="s">
        <v>3885</v>
      </c>
      <c r="O879" t="s">
        <v>759</v>
      </c>
      <c r="P879" t="s">
        <v>684</v>
      </c>
      <c r="Q879" s="8" t="s">
        <v>3886</v>
      </c>
      <c r="R879" t="s">
        <v>675</v>
      </c>
      <c r="S879" t="s">
        <v>675</v>
      </c>
      <c r="T879" t="s">
        <v>675</v>
      </c>
    </row>
    <row r="880" spans="1:20">
      <c r="A880" t="s">
        <v>3887</v>
      </c>
      <c r="B880" s="8" t="s">
        <v>1183</v>
      </c>
      <c r="C880" t="s">
        <v>13</v>
      </c>
      <c r="D880" t="s">
        <v>664</v>
      </c>
      <c r="E880" t="s">
        <v>763</v>
      </c>
      <c r="F880" t="s">
        <v>808</v>
      </c>
      <c r="G880" t="s">
        <v>809</v>
      </c>
      <c r="H880" t="s">
        <v>675</v>
      </c>
      <c r="I880" t="s">
        <v>262</v>
      </c>
      <c r="J880" t="s">
        <v>669</v>
      </c>
      <c r="K880" t="s">
        <v>1183</v>
      </c>
      <c r="L880" t="s">
        <v>671</v>
      </c>
      <c r="M880" s="8" t="s">
        <v>1052</v>
      </c>
      <c r="N880" t="s">
        <v>3888</v>
      </c>
      <c r="O880" t="s">
        <v>701</v>
      </c>
      <c r="P880" t="s">
        <v>684</v>
      </c>
      <c r="Q880" s="8" t="s">
        <v>3889</v>
      </c>
      <c r="R880" t="s">
        <v>675</v>
      </c>
      <c r="S880" t="s">
        <v>675</v>
      </c>
      <c r="T880" t="s">
        <v>675</v>
      </c>
    </row>
    <row r="881" spans="1:20">
      <c r="A881" t="s">
        <v>3890</v>
      </c>
      <c r="B881" s="8" t="s">
        <v>1183</v>
      </c>
      <c r="C881" t="s">
        <v>13</v>
      </c>
      <c r="D881" t="s">
        <v>664</v>
      </c>
      <c r="E881" t="s">
        <v>665</v>
      </c>
      <c r="F881" t="s">
        <v>3891</v>
      </c>
      <c r="G881" t="s">
        <v>3892</v>
      </c>
      <c r="H881" t="s">
        <v>675</v>
      </c>
      <c r="I881" t="s">
        <v>263</v>
      </c>
      <c r="J881" t="s">
        <v>669</v>
      </c>
      <c r="K881" t="s">
        <v>1183</v>
      </c>
      <c r="L881" t="s">
        <v>671</v>
      </c>
      <c r="M881" s="8" t="s">
        <v>1052</v>
      </c>
      <c r="N881" t="s">
        <v>3893</v>
      </c>
      <c r="O881" t="s">
        <v>701</v>
      </c>
      <c r="P881" t="s">
        <v>684</v>
      </c>
      <c r="Q881" s="8" t="s">
        <v>3894</v>
      </c>
      <c r="R881" t="s">
        <v>675</v>
      </c>
      <c r="S881" t="s">
        <v>675</v>
      </c>
      <c r="T881" t="s">
        <v>675</v>
      </c>
    </row>
    <row r="882" spans="1:20">
      <c r="A882" t="s">
        <v>3895</v>
      </c>
      <c r="B882" s="8" t="s">
        <v>1183</v>
      </c>
      <c r="C882" t="s">
        <v>13</v>
      </c>
      <c r="D882" t="s">
        <v>664</v>
      </c>
      <c r="E882" t="s">
        <v>665</v>
      </c>
      <c r="F882" t="s">
        <v>1192</v>
      </c>
      <c r="G882" t="s">
        <v>1193</v>
      </c>
      <c r="H882" t="s">
        <v>675</v>
      </c>
      <c r="I882" t="s">
        <v>157</v>
      </c>
      <c r="J882" t="s">
        <v>669</v>
      </c>
      <c r="K882" t="s">
        <v>1183</v>
      </c>
      <c r="L882" t="s">
        <v>671</v>
      </c>
      <c r="M882" s="8" t="s">
        <v>1052</v>
      </c>
      <c r="N882" t="s">
        <v>3896</v>
      </c>
      <c r="O882" t="s">
        <v>701</v>
      </c>
      <c r="P882" t="s">
        <v>684</v>
      </c>
      <c r="Q882" s="8" t="s">
        <v>3897</v>
      </c>
      <c r="R882" t="s">
        <v>675</v>
      </c>
      <c r="S882" t="s">
        <v>675</v>
      </c>
      <c r="T882" t="s">
        <v>675</v>
      </c>
    </row>
    <row r="883" spans="1:20">
      <c r="A883" t="s">
        <v>3898</v>
      </c>
      <c r="B883" s="8" t="s">
        <v>1191</v>
      </c>
      <c r="C883" t="s">
        <v>13</v>
      </c>
      <c r="D883" t="s">
        <v>664</v>
      </c>
      <c r="E883" t="s">
        <v>665</v>
      </c>
      <c r="F883" t="s">
        <v>1075</v>
      </c>
      <c r="G883" t="s">
        <v>1076</v>
      </c>
      <c r="H883" t="s">
        <v>675</v>
      </c>
      <c r="I883" t="s">
        <v>264</v>
      </c>
      <c r="J883" t="s">
        <v>669</v>
      </c>
      <c r="K883" t="s">
        <v>1191</v>
      </c>
      <c r="L883" t="s">
        <v>671</v>
      </c>
      <c r="M883" s="8" t="s">
        <v>1052</v>
      </c>
      <c r="N883" t="s">
        <v>3899</v>
      </c>
      <c r="O883" t="s">
        <v>701</v>
      </c>
      <c r="P883" t="s">
        <v>684</v>
      </c>
      <c r="Q883" s="8" t="s">
        <v>3900</v>
      </c>
      <c r="R883" t="s">
        <v>675</v>
      </c>
      <c r="S883" t="s">
        <v>675</v>
      </c>
      <c r="T883" t="s">
        <v>675</v>
      </c>
    </row>
    <row r="884" spans="1:20">
      <c r="A884" t="s">
        <v>3901</v>
      </c>
      <c r="B884" s="8" t="s">
        <v>1191</v>
      </c>
      <c r="C884" t="s">
        <v>13</v>
      </c>
      <c r="D884" t="s">
        <v>664</v>
      </c>
      <c r="E884" t="s">
        <v>665</v>
      </c>
      <c r="F884" t="s">
        <v>1146</v>
      </c>
      <c r="G884" t="s">
        <v>1147</v>
      </c>
      <c r="H884" t="s">
        <v>675</v>
      </c>
      <c r="I884" t="s">
        <v>265</v>
      </c>
      <c r="J884" t="s">
        <v>669</v>
      </c>
      <c r="K884" t="s">
        <v>1191</v>
      </c>
      <c r="L884" t="s">
        <v>671</v>
      </c>
      <c r="M884" s="8" t="s">
        <v>1052</v>
      </c>
      <c r="N884" t="s">
        <v>3902</v>
      </c>
      <c r="O884" t="s">
        <v>701</v>
      </c>
      <c r="P884" t="s">
        <v>684</v>
      </c>
      <c r="Q884" s="8" t="s">
        <v>3903</v>
      </c>
      <c r="R884" t="s">
        <v>675</v>
      </c>
      <c r="S884" t="s">
        <v>675</v>
      </c>
      <c r="T884" t="s">
        <v>675</v>
      </c>
    </row>
    <row r="885" spans="1:20">
      <c r="A885" t="s">
        <v>3904</v>
      </c>
      <c r="B885" s="8" t="s">
        <v>1191</v>
      </c>
      <c r="C885" t="s">
        <v>13</v>
      </c>
      <c r="D885" t="s">
        <v>664</v>
      </c>
      <c r="E885" t="s">
        <v>665</v>
      </c>
      <c r="F885" t="s">
        <v>2586</v>
      </c>
      <c r="G885" t="s">
        <v>2587</v>
      </c>
      <c r="H885" t="s">
        <v>675</v>
      </c>
      <c r="I885" t="s">
        <v>115</v>
      </c>
      <c r="J885" t="s">
        <v>1332</v>
      </c>
      <c r="K885" t="s">
        <v>1191</v>
      </c>
      <c r="L885" t="s">
        <v>671</v>
      </c>
      <c r="M885" s="8" t="s">
        <v>1191</v>
      </c>
      <c r="N885" t="s">
        <v>3905</v>
      </c>
      <c r="O885" t="s">
        <v>701</v>
      </c>
      <c r="P885" t="s">
        <v>760</v>
      </c>
      <c r="Q885" s="8" t="s">
        <v>3906</v>
      </c>
      <c r="R885" t="s">
        <v>675</v>
      </c>
      <c r="S885" t="s">
        <v>675</v>
      </c>
      <c r="T885" t="s">
        <v>675</v>
      </c>
    </row>
    <row r="886" spans="1:20">
      <c r="A886" t="s">
        <v>3907</v>
      </c>
      <c r="B886" s="8" t="s">
        <v>1198</v>
      </c>
      <c r="C886" t="s">
        <v>13</v>
      </c>
      <c r="D886" t="s">
        <v>664</v>
      </c>
      <c r="E886" t="s">
        <v>665</v>
      </c>
      <c r="F886" t="s">
        <v>3891</v>
      </c>
      <c r="G886" t="s">
        <v>3892</v>
      </c>
      <c r="H886" t="s">
        <v>675</v>
      </c>
      <c r="I886" t="s">
        <v>266</v>
      </c>
      <c r="J886" t="s">
        <v>669</v>
      </c>
      <c r="K886" t="s">
        <v>1198</v>
      </c>
      <c r="L886" t="s">
        <v>671</v>
      </c>
      <c r="M886" s="8" t="s">
        <v>1052</v>
      </c>
      <c r="N886" t="s">
        <v>3908</v>
      </c>
      <c r="O886" t="s">
        <v>902</v>
      </c>
      <c r="P886" t="s">
        <v>684</v>
      </c>
      <c r="Q886" s="8" t="s">
        <v>3909</v>
      </c>
      <c r="R886" t="s">
        <v>675</v>
      </c>
      <c r="S886" t="s">
        <v>675</v>
      </c>
      <c r="T886" t="s">
        <v>675</v>
      </c>
    </row>
    <row r="887" spans="1:20">
      <c r="A887" t="s">
        <v>3910</v>
      </c>
      <c r="B887" s="8" t="s">
        <v>1198</v>
      </c>
      <c r="C887" t="s">
        <v>13</v>
      </c>
      <c r="D887" t="s">
        <v>664</v>
      </c>
      <c r="E887" t="s">
        <v>665</v>
      </c>
      <c r="F887" t="s">
        <v>1063</v>
      </c>
      <c r="G887" t="s">
        <v>1064</v>
      </c>
      <c r="H887" t="s">
        <v>675</v>
      </c>
      <c r="I887" t="s">
        <v>267</v>
      </c>
      <c r="J887" t="s">
        <v>669</v>
      </c>
      <c r="K887" t="s">
        <v>1198</v>
      </c>
      <c r="L887" t="s">
        <v>671</v>
      </c>
      <c r="M887" s="8" t="s">
        <v>1052</v>
      </c>
      <c r="N887" t="s">
        <v>3911</v>
      </c>
      <c r="O887" t="s">
        <v>759</v>
      </c>
      <c r="P887" t="s">
        <v>684</v>
      </c>
      <c r="Q887" s="8" t="s">
        <v>3912</v>
      </c>
      <c r="R887" t="s">
        <v>675</v>
      </c>
      <c r="S887" t="s">
        <v>675</v>
      </c>
      <c r="T887" t="s">
        <v>675</v>
      </c>
    </row>
    <row r="888" spans="1:20">
      <c r="A888" t="s">
        <v>3913</v>
      </c>
      <c r="B888" s="8" t="s">
        <v>1198</v>
      </c>
      <c r="C888" t="s">
        <v>13</v>
      </c>
      <c r="D888" t="s">
        <v>664</v>
      </c>
      <c r="E888" t="s">
        <v>665</v>
      </c>
      <c r="F888" t="s">
        <v>3045</v>
      </c>
      <c r="G888" t="s">
        <v>3046</v>
      </c>
      <c r="H888" t="s">
        <v>675</v>
      </c>
      <c r="I888" t="s">
        <v>117</v>
      </c>
      <c r="J888" t="s">
        <v>669</v>
      </c>
      <c r="K888" t="s">
        <v>1198</v>
      </c>
      <c r="L888" t="s">
        <v>671</v>
      </c>
      <c r="M888" s="8" t="s">
        <v>1052</v>
      </c>
      <c r="N888" t="s">
        <v>3914</v>
      </c>
      <c r="O888" t="s">
        <v>759</v>
      </c>
      <c r="P888" t="s">
        <v>684</v>
      </c>
      <c r="Q888" s="8" t="s">
        <v>3915</v>
      </c>
      <c r="R888" t="s">
        <v>675</v>
      </c>
      <c r="S888" t="s">
        <v>675</v>
      </c>
      <c r="T888" t="s">
        <v>675</v>
      </c>
    </row>
    <row r="889" spans="1:20">
      <c r="A889" t="s">
        <v>3916</v>
      </c>
      <c r="B889" s="8" t="s">
        <v>1198</v>
      </c>
      <c r="C889" t="s">
        <v>13</v>
      </c>
      <c r="D889" t="s">
        <v>664</v>
      </c>
      <c r="E889" t="s">
        <v>704</v>
      </c>
      <c r="F889" t="s">
        <v>2160</v>
      </c>
      <c r="G889" t="s">
        <v>2161</v>
      </c>
      <c r="H889" t="s">
        <v>675</v>
      </c>
      <c r="I889" t="s">
        <v>268</v>
      </c>
      <c r="J889" t="s">
        <v>669</v>
      </c>
      <c r="K889" t="s">
        <v>1207</v>
      </c>
      <c r="L889" t="s">
        <v>671</v>
      </c>
      <c r="M889" s="8" t="s">
        <v>1052</v>
      </c>
      <c r="N889" t="s">
        <v>3917</v>
      </c>
      <c r="O889" t="s">
        <v>1283</v>
      </c>
      <c r="P889" t="s">
        <v>684</v>
      </c>
      <c r="Q889" s="8" t="s">
        <v>3918</v>
      </c>
      <c r="R889" t="s">
        <v>675</v>
      </c>
      <c r="S889" t="s">
        <v>675</v>
      </c>
      <c r="T889" t="s">
        <v>675</v>
      </c>
    </row>
    <row r="890" spans="1:20">
      <c r="A890" t="s">
        <v>3919</v>
      </c>
      <c r="B890" s="8" t="s">
        <v>1198</v>
      </c>
      <c r="C890" t="s">
        <v>13</v>
      </c>
      <c r="D890" t="s">
        <v>664</v>
      </c>
      <c r="E890" t="s">
        <v>665</v>
      </c>
      <c r="F890" t="s">
        <v>876</v>
      </c>
      <c r="G890" t="s">
        <v>877</v>
      </c>
      <c r="H890" t="s">
        <v>675</v>
      </c>
      <c r="I890" t="s">
        <v>269</v>
      </c>
      <c r="J890" t="s">
        <v>669</v>
      </c>
      <c r="K890" t="s">
        <v>1198</v>
      </c>
      <c r="L890" t="s">
        <v>671</v>
      </c>
      <c r="M890" s="8" t="s">
        <v>1052</v>
      </c>
      <c r="N890" t="s">
        <v>3920</v>
      </c>
      <c r="O890" t="s">
        <v>1283</v>
      </c>
      <c r="P890" t="s">
        <v>684</v>
      </c>
      <c r="Q890" s="8" t="s">
        <v>3921</v>
      </c>
      <c r="R890" t="s">
        <v>675</v>
      </c>
      <c r="S890" t="s">
        <v>675</v>
      </c>
      <c r="T890" t="s">
        <v>675</v>
      </c>
    </row>
    <row r="891" spans="1:20">
      <c r="A891" t="s">
        <v>3922</v>
      </c>
      <c r="B891" s="8" t="s">
        <v>1207</v>
      </c>
      <c r="C891" t="s">
        <v>13</v>
      </c>
      <c r="D891" t="s">
        <v>664</v>
      </c>
      <c r="E891" t="s">
        <v>665</v>
      </c>
      <c r="F891" t="s">
        <v>2570</v>
      </c>
      <c r="G891" t="s">
        <v>2571</v>
      </c>
      <c r="H891" t="s">
        <v>675</v>
      </c>
      <c r="I891" t="s">
        <v>119</v>
      </c>
      <c r="J891" t="s">
        <v>669</v>
      </c>
      <c r="K891" t="s">
        <v>1207</v>
      </c>
      <c r="L891" t="s">
        <v>671</v>
      </c>
      <c r="M891" s="8" t="s">
        <v>1052</v>
      </c>
      <c r="N891" t="s">
        <v>3923</v>
      </c>
      <c r="O891" t="s">
        <v>1283</v>
      </c>
      <c r="P891" t="s">
        <v>684</v>
      </c>
      <c r="Q891" s="8" t="s">
        <v>3924</v>
      </c>
      <c r="R891" t="s">
        <v>675</v>
      </c>
      <c r="S891" t="s">
        <v>675</v>
      </c>
      <c r="T891" t="s">
        <v>675</v>
      </c>
    </row>
    <row r="892" spans="1:20">
      <c r="A892" t="s">
        <v>3925</v>
      </c>
      <c r="B892" s="8" t="s">
        <v>1207</v>
      </c>
      <c r="C892" t="s">
        <v>13</v>
      </c>
      <c r="D892" t="s">
        <v>664</v>
      </c>
      <c r="E892" t="s">
        <v>665</v>
      </c>
      <c r="F892" t="s">
        <v>1215</v>
      </c>
      <c r="G892" t="s">
        <v>1216</v>
      </c>
      <c r="H892" t="s">
        <v>675</v>
      </c>
      <c r="I892" t="s">
        <v>270</v>
      </c>
      <c r="J892" t="s">
        <v>669</v>
      </c>
      <c r="K892" t="s">
        <v>1207</v>
      </c>
      <c r="L892" t="s">
        <v>671</v>
      </c>
      <c r="M892" s="8" t="s">
        <v>1052</v>
      </c>
      <c r="N892" t="s">
        <v>3926</v>
      </c>
      <c r="O892" t="s">
        <v>1283</v>
      </c>
      <c r="P892" t="s">
        <v>684</v>
      </c>
      <c r="Q892" s="8" t="s">
        <v>3927</v>
      </c>
      <c r="R892" t="s">
        <v>675</v>
      </c>
      <c r="S892" t="s">
        <v>675</v>
      </c>
      <c r="T892" t="s">
        <v>675</v>
      </c>
    </row>
    <row r="893" spans="1:20">
      <c r="A893" t="s">
        <v>3928</v>
      </c>
      <c r="B893" s="8" t="s">
        <v>1207</v>
      </c>
      <c r="C893" t="s">
        <v>13</v>
      </c>
      <c r="D893" t="s">
        <v>664</v>
      </c>
      <c r="E893" t="s">
        <v>704</v>
      </c>
      <c r="F893" t="s">
        <v>1257</v>
      </c>
      <c r="G893" t="s">
        <v>1258</v>
      </c>
      <c r="H893" t="s">
        <v>675</v>
      </c>
      <c r="I893" t="s">
        <v>119</v>
      </c>
      <c r="J893" t="s">
        <v>669</v>
      </c>
      <c r="K893" t="s">
        <v>3929</v>
      </c>
      <c r="L893" t="s">
        <v>671</v>
      </c>
      <c r="M893" s="8" t="s">
        <v>1052</v>
      </c>
      <c r="N893" t="s">
        <v>3930</v>
      </c>
      <c r="O893" t="s">
        <v>1283</v>
      </c>
      <c r="P893" t="s">
        <v>684</v>
      </c>
      <c r="Q893" s="8" t="s">
        <v>3931</v>
      </c>
      <c r="R893" t="s">
        <v>675</v>
      </c>
      <c r="S893" t="s">
        <v>675</v>
      </c>
      <c r="T893" t="s">
        <v>675</v>
      </c>
    </row>
    <row r="894" spans="1:20">
      <c r="A894" t="s">
        <v>3932</v>
      </c>
      <c r="B894" s="8" t="s">
        <v>1207</v>
      </c>
      <c r="C894" t="s">
        <v>13</v>
      </c>
      <c r="D894" t="s">
        <v>664</v>
      </c>
      <c r="E894" t="s">
        <v>763</v>
      </c>
      <c r="F894" t="s">
        <v>864</v>
      </c>
      <c r="G894" t="s">
        <v>865</v>
      </c>
      <c r="H894" t="s">
        <v>675</v>
      </c>
      <c r="I894" t="s">
        <v>271</v>
      </c>
      <c r="J894" t="s">
        <v>669</v>
      </c>
      <c r="K894" t="s">
        <v>1207</v>
      </c>
      <c r="L894" t="s">
        <v>671</v>
      </c>
      <c r="M894" s="8" t="s">
        <v>1052</v>
      </c>
      <c r="N894" t="s">
        <v>3933</v>
      </c>
      <c r="O894" t="s">
        <v>769</v>
      </c>
      <c r="P894" t="s">
        <v>684</v>
      </c>
      <c r="Q894" s="8" t="s">
        <v>3934</v>
      </c>
      <c r="R894" t="s">
        <v>675</v>
      </c>
      <c r="S894" t="s">
        <v>675</v>
      </c>
      <c r="T894" t="s">
        <v>675</v>
      </c>
    </row>
    <row r="895" spans="1:20">
      <c r="A895" t="s">
        <v>3935</v>
      </c>
      <c r="B895" s="8" t="s">
        <v>1227</v>
      </c>
      <c r="C895" t="s">
        <v>13</v>
      </c>
      <c r="D895" t="s">
        <v>664</v>
      </c>
      <c r="E895" t="s">
        <v>763</v>
      </c>
      <c r="F895" t="s">
        <v>2034</v>
      </c>
      <c r="G895" t="s">
        <v>2035</v>
      </c>
      <c r="H895" t="s">
        <v>675</v>
      </c>
      <c r="I895" t="s">
        <v>272</v>
      </c>
      <c r="J895" t="s">
        <v>669</v>
      </c>
      <c r="K895" t="s">
        <v>1227</v>
      </c>
      <c r="L895" t="s">
        <v>671</v>
      </c>
      <c r="M895" s="8" t="s">
        <v>1052</v>
      </c>
      <c r="N895" t="s">
        <v>3936</v>
      </c>
      <c r="O895" t="s">
        <v>769</v>
      </c>
      <c r="P895" t="s">
        <v>684</v>
      </c>
      <c r="Q895" s="8" t="s">
        <v>3937</v>
      </c>
      <c r="R895" t="s">
        <v>675</v>
      </c>
      <c r="S895" t="s">
        <v>675</v>
      </c>
      <c r="T895" t="s">
        <v>675</v>
      </c>
    </row>
    <row r="896" spans="1:20">
      <c r="A896" t="s">
        <v>3938</v>
      </c>
      <c r="B896" s="8" t="s">
        <v>3939</v>
      </c>
      <c r="C896" t="s">
        <v>13</v>
      </c>
      <c r="D896" t="s">
        <v>664</v>
      </c>
      <c r="E896" t="s">
        <v>763</v>
      </c>
      <c r="F896" t="s">
        <v>1799</v>
      </c>
      <c r="G896" t="s">
        <v>1800</v>
      </c>
      <c r="H896" t="s">
        <v>675</v>
      </c>
      <c r="I896" t="s">
        <v>122</v>
      </c>
      <c r="J896" t="s">
        <v>669</v>
      </c>
      <c r="K896" t="s">
        <v>3939</v>
      </c>
      <c r="L896" t="s">
        <v>671</v>
      </c>
      <c r="M896" s="8" t="s">
        <v>1052</v>
      </c>
      <c r="N896" t="s">
        <v>3940</v>
      </c>
      <c r="O896" t="s">
        <v>769</v>
      </c>
      <c r="P896" t="s">
        <v>684</v>
      </c>
      <c r="Q896" s="8" t="s">
        <v>3941</v>
      </c>
      <c r="R896" t="s">
        <v>675</v>
      </c>
      <c r="S896" t="s">
        <v>675</v>
      </c>
      <c r="T896" t="s">
        <v>675</v>
      </c>
    </row>
    <row r="897" spans="1:20">
      <c r="A897" t="s">
        <v>3942</v>
      </c>
      <c r="B897" s="8" t="s">
        <v>2599</v>
      </c>
      <c r="C897" t="s">
        <v>13</v>
      </c>
      <c r="D897" t="s">
        <v>664</v>
      </c>
      <c r="E897" t="s">
        <v>763</v>
      </c>
      <c r="F897" t="s">
        <v>1139</v>
      </c>
      <c r="G897" t="s">
        <v>1140</v>
      </c>
      <c r="H897" t="s">
        <v>675</v>
      </c>
      <c r="I897" t="s">
        <v>273</v>
      </c>
      <c r="J897" t="s">
        <v>669</v>
      </c>
      <c r="K897" t="s">
        <v>2599</v>
      </c>
      <c r="L897" t="s">
        <v>671</v>
      </c>
      <c r="M897" s="8" t="s">
        <v>1052</v>
      </c>
      <c r="N897" t="s">
        <v>3943</v>
      </c>
      <c r="O897" t="s">
        <v>769</v>
      </c>
      <c r="P897" t="s">
        <v>684</v>
      </c>
      <c r="Q897" s="8" t="s">
        <v>3944</v>
      </c>
      <c r="R897" t="s">
        <v>675</v>
      </c>
      <c r="S897" t="s">
        <v>675</v>
      </c>
      <c r="T897" t="s">
        <v>675</v>
      </c>
    </row>
    <row r="898" spans="1:20">
      <c r="A898" t="s">
        <v>3945</v>
      </c>
      <c r="B898" s="8" t="s">
        <v>2599</v>
      </c>
      <c r="C898" t="s">
        <v>13</v>
      </c>
      <c r="D898" t="s">
        <v>664</v>
      </c>
      <c r="E898" t="s">
        <v>763</v>
      </c>
      <c r="F898" t="s">
        <v>2285</v>
      </c>
      <c r="G898" t="s">
        <v>2286</v>
      </c>
      <c r="H898" t="s">
        <v>675</v>
      </c>
      <c r="I898" t="s">
        <v>273</v>
      </c>
      <c r="J898" t="s">
        <v>669</v>
      </c>
      <c r="K898" t="s">
        <v>2599</v>
      </c>
      <c r="L898" t="s">
        <v>671</v>
      </c>
      <c r="M898" s="8" t="s">
        <v>1052</v>
      </c>
      <c r="N898" t="s">
        <v>3946</v>
      </c>
      <c r="O898" t="s">
        <v>769</v>
      </c>
      <c r="P898" t="s">
        <v>684</v>
      </c>
      <c r="Q898" s="8" t="s">
        <v>3947</v>
      </c>
      <c r="R898" t="s">
        <v>675</v>
      </c>
      <c r="S898" t="s">
        <v>675</v>
      </c>
      <c r="T898" t="s">
        <v>675</v>
      </c>
    </row>
    <row r="899" spans="1:20">
      <c r="A899" t="s">
        <v>3948</v>
      </c>
      <c r="B899" s="8" t="s">
        <v>2599</v>
      </c>
      <c r="C899" t="s">
        <v>13</v>
      </c>
      <c r="D899" t="s">
        <v>664</v>
      </c>
      <c r="E899" t="s">
        <v>763</v>
      </c>
      <c r="F899" t="s">
        <v>2012</v>
      </c>
      <c r="G899" t="s">
        <v>2013</v>
      </c>
      <c r="H899" t="s">
        <v>675</v>
      </c>
      <c r="I899" t="s">
        <v>274</v>
      </c>
      <c r="J899" t="s">
        <v>669</v>
      </c>
      <c r="K899" t="s">
        <v>2599</v>
      </c>
      <c r="L899" t="s">
        <v>671</v>
      </c>
      <c r="M899" s="8" t="s">
        <v>1052</v>
      </c>
      <c r="N899" t="s">
        <v>3949</v>
      </c>
      <c r="O899" t="s">
        <v>769</v>
      </c>
      <c r="P899" t="s">
        <v>684</v>
      </c>
      <c r="Q899" s="8" t="s">
        <v>3950</v>
      </c>
      <c r="R899" t="s">
        <v>675</v>
      </c>
      <c r="S899" t="s">
        <v>675</v>
      </c>
      <c r="T899" t="s">
        <v>675</v>
      </c>
    </row>
    <row r="900" spans="1:20">
      <c r="A900" t="s">
        <v>3951</v>
      </c>
      <c r="B900" s="8" t="s">
        <v>2599</v>
      </c>
      <c r="C900" t="s">
        <v>13</v>
      </c>
      <c r="D900" t="s">
        <v>664</v>
      </c>
      <c r="E900" t="s">
        <v>763</v>
      </c>
      <c r="F900" t="s">
        <v>1549</v>
      </c>
      <c r="G900" t="s">
        <v>1550</v>
      </c>
      <c r="H900" t="s">
        <v>675</v>
      </c>
      <c r="I900" t="s">
        <v>275</v>
      </c>
      <c r="J900" t="s">
        <v>669</v>
      </c>
      <c r="K900" t="s">
        <v>2599</v>
      </c>
      <c r="L900" t="s">
        <v>671</v>
      </c>
      <c r="M900" s="8" t="s">
        <v>1052</v>
      </c>
      <c r="N900" t="s">
        <v>3949</v>
      </c>
      <c r="O900" t="s">
        <v>769</v>
      </c>
      <c r="P900" t="s">
        <v>684</v>
      </c>
      <c r="Q900" s="8" t="s">
        <v>3952</v>
      </c>
      <c r="R900" t="s">
        <v>675</v>
      </c>
      <c r="S900" t="s">
        <v>675</v>
      </c>
      <c r="T900" t="s">
        <v>675</v>
      </c>
    </row>
    <row r="901" spans="1:20">
      <c r="A901" t="s">
        <v>3953</v>
      </c>
      <c r="B901" s="8" t="s">
        <v>2599</v>
      </c>
      <c r="C901" t="s">
        <v>13</v>
      </c>
      <c r="D901" t="s">
        <v>664</v>
      </c>
      <c r="E901" t="s">
        <v>665</v>
      </c>
      <c r="F901" t="s">
        <v>1257</v>
      </c>
      <c r="G901" t="s">
        <v>1258</v>
      </c>
      <c r="H901" t="s">
        <v>675</v>
      </c>
      <c r="I901" t="s">
        <v>119</v>
      </c>
      <c r="J901" t="s">
        <v>669</v>
      </c>
      <c r="K901" t="s">
        <v>2599</v>
      </c>
      <c r="L901" t="s">
        <v>671</v>
      </c>
      <c r="M901" s="8" t="s">
        <v>1052</v>
      </c>
      <c r="N901" t="s">
        <v>3954</v>
      </c>
      <c r="O901" t="s">
        <v>1283</v>
      </c>
      <c r="P901" t="s">
        <v>684</v>
      </c>
      <c r="Q901" s="8" t="s">
        <v>3955</v>
      </c>
      <c r="R901" t="s">
        <v>675</v>
      </c>
      <c r="S901" t="s">
        <v>675</v>
      </c>
      <c r="T901" t="s">
        <v>675</v>
      </c>
    </row>
    <row r="902" spans="1:20">
      <c r="A902" t="s">
        <v>3956</v>
      </c>
      <c r="B902" s="8" t="s">
        <v>2599</v>
      </c>
      <c r="C902" t="s">
        <v>13</v>
      </c>
      <c r="D902" t="s">
        <v>664</v>
      </c>
      <c r="E902" t="s">
        <v>665</v>
      </c>
      <c r="F902" t="s">
        <v>1565</v>
      </c>
      <c r="G902" t="s">
        <v>1566</v>
      </c>
      <c r="H902" t="s">
        <v>675</v>
      </c>
      <c r="I902" t="s">
        <v>276</v>
      </c>
      <c r="J902" t="s">
        <v>669</v>
      </c>
      <c r="K902" t="s">
        <v>2599</v>
      </c>
      <c r="L902" t="s">
        <v>671</v>
      </c>
      <c r="M902" s="8" t="s">
        <v>1052</v>
      </c>
      <c r="N902" t="s">
        <v>3957</v>
      </c>
      <c r="O902" t="s">
        <v>1283</v>
      </c>
      <c r="P902" t="s">
        <v>684</v>
      </c>
      <c r="Q902" s="8" t="s">
        <v>3958</v>
      </c>
      <c r="R902" t="s">
        <v>675</v>
      </c>
      <c r="S902" t="s">
        <v>675</v>
      </c>
      <c r="T902" t="s">
        <v>675</v>
      </c>
    </row>
    <row r="903" spans="1:20">
      <c r="A903" t="s">
        <v>3959</v>
      </c>
      <c r="B903" s="8" t="s">
        <v>2599</v>
      </c>
      <c r="C903" t="s">
        <v>13</v>
      </c>
      <c r="D903" t="s">
        <v>664</v>
      </c>
      <c r="E903" t="s">
        <v>665</v>
      </c>
      <c r="F903" t="s">
        <v>3010</v>
      </c>
      <c r="G903" t="s">
        <v>3011</v>
      </c>
      <c r="H903" t="s">
        <v>675</v>
      </c>
      <c r="I903" t="s">
        <v>119</v>
      </c>
      <c r="J903" t="s">
        <v>669</v>
      </c>
      <c r="K903" t="s">
        <v>2599</v>
      </c>
      <c r="L903" t="s">
        <v>671</v>
      </c>
      <c r="M903" s="8" t="s">
        <v>1052</v>
      </c>
      <c r="N903" t="s">
        <v>3960</v>
      </c>
      <c r="O903" t="s">
        <v>1283</v>
      </c>
      <c r="P903" t="s">
        <v>684</v>
      </c>
      <c r="Q903" s="8" t="s">
        <v>3961</v>
      </c>
      <c r="R903" t="s">
        <v>675</v>
      </c>
      <c r="S903" t="s">
        <v>675</v>
      </c>
      <c r="T903" t="s">
        <v>675</v>
      </c>
    </row>
    <row r="904" spans="1:20">
      <c r="A904" t="s">
        <v>3962</v>
      </c>
      <c r="B904" s="8" t="s">
        <v>2599</v>
      </c>
      <c r="C904" t="s">
        <v>13</v>
      </c>
      <c r="D904" t="s">
        <v>664</v>
      </c>
      <c r="E904" t="s">
        <v>704</v>
      </c>
      <c r="F904" t="s">
        <v>1267</v>
      </c>
      <c r="G904" t="s">
        <v>1268</v>
      </c>
      <c r="H904" t="s">
        <v>675</v>
      </c>
      <c r="I904" t="s">
        <v>119</v>
      </c>
      <c r="J904" t="s">
        <v>669</v>
      </c>
      <c r="K904" t="s">
        <v>2603</v>
      </c>
      <c r="L904" t="s">
        <v>671</v>
      </c>
      <c r="M904" s="8" t="s">
        <v>1052</v>
      </c>
      <c r="N904" t="s">
        <v>3963</v>
      </c>
      <c r="O904" t="s">
        <v>1283</v>
      </c>
      <c r="P904" t="s">
        <v>684</v>
      </c>
      <c r="Q904" s="8" t="s">
        <v>3964</v>
      </c>
      <c r="R904" t="s">
        <v>675</v>
      </c>
      <c r="S904" t="s">
        <v>675</v>
      </c>
      <c r="T904" t="s">
        <v>675</v>
      </c>
    </row>
    <row r="905" spans="1:20">
      <c r="A905" t="s">
        <v>3965</v>
      </c>
      <c r="B905" s="8" t="s">
        <v>2599</v>
      </c>
      <c r="C905" t="s">
        <v>13</v>
      </c>
      <c r="D905" t="s">
        <v>664</v>
      </c>
      <c r="E905" t="s">
        <v>665</v>
      </c>
      <c r="F905" t="s">
        <v>3010</v>
      </c>
      <c r="G905" t="s">
        <v>3011</v>
      </c>
      <c r="H905" t="s">
        <v>675</v>
      </c>
      <c r="I905" t="s">
        <v>119</v>
      </c>
      <c r="J905" t="s">
        <v>669</v>
      </c>
      <c r="K905" t="s">
        <v>2599</v>
      </c>
      <c r="L905" t="s">
        <v>671</v>
      </c>
      <c r="M905" s="8" t="s">
        <v>1052</v>
      </c>
      <c r="N905" t="s">
        <v>3966</v>
      </c>
      <c r="O905" t="s">
        <v>1283</v>
      </c>
      <c r="P905" t="s">
        <v>684</v>
      </c>
      <c r="Q905" s="8" t="s">
        <v>3967</v>
      </c>
      <c r="R905" t="s">
        <v>675</v>
      </c>
      <c r="S905" t="s">
        <v>675</v>
      </c>
      <c r="T905" t="s">
        <v>675</v>
      </c>
    </row>
    <row r="906" spans="1:20">
      <c r="A906" t="s">
        <v>3968</v>
      </c>
      <c r="B906" s="8" t="s">
        <v>2599</v>
      </c>
      <c r="C906" t="s">
        <v>13</v>
      </c>
      <c r="D906" t="s">
        <v>664</v>
      </c>
      <c r="E906" t="s">
        <v>665</v>
      </c>
      <c r="F906" t="s">
        <v>1081</v>
      </c>
      <c r="G906" t="s">
        <v>1082</v>
      </c>
      <c r="H906" t="s">
        <v>675</v>
      </c>
      <c r="I906" t="s">
        <v>277</v>
      </c>
      <c r="J906" t="s">
        <v>669</v>
      </c>
      <c r="K906" t="s">
        <v>2599</v>
      </c>
      <c r="L906" t="s">
        <v>671</v>
      </c>
      <c r="M906" s="8" t="s">
        <v>1052</v>
      </c>
      <c r="N906" t="s">
        <v>3969</v>
      </c>
      <c r="O906" t="s">
        <v>1283</v>
      </c>
      <c r="P906" t="s">
        <v>684</v>
      </c>
      <c r="Q906" s="8" t="s">
        <v>3970</v>
      </c>
      <c r="R906" t="s">
        <v>675</v>
      </c>
      <c r="S906" t="s">
        <v>675</v>
      </c>
      <c r="T906" t="s">
        <v>675</v>
      </c>
    </row>
    <row r="907" spans="1:20">
      <c r="A907" t="s">
        <v>3971</v>
      </c>
      <c r="B907" s="8" t="s">
        <v>2599</v>
      </c>
      <c r="C907" t="s">
        <v>13</v>
      </c>
      <c r="D907" t="s">
        <v>664</v>
      </c>
      <c r="E907" t="s">
        <v>763</v>
      </c>
      <c r="F907" t="s">
        <v>2709</v>
      </c>
      <c r="G907" t="s">
        <v>2710</v>
      </c>
      <c r="H907" t="s">
        <v>675</v>
      </c>
      <c r="I907" t="s">
        <v>278</v>
      </c>
      <c r="J907" t="s">
        <v>669</v>
      </c>
      <c r="K907" t="s">
        <v>2599</v>
      </c>
      <c r="L907" t="s">
        <v>671</v>
      </c>
      <c r="M907" s="8" t="s">
        <v>1052</v>
      </c>
      <c r="N907" t="s">
        <v>3972</v>
      </c>
      <c r="O907" t="s">
        <v>769</v>
      </c>
      <c r="P907" t="s">
        <v>684</v>
      </c>
      <c r="Q907" s="8" t="s">
        <v>3973</v>
      </c>
      <c r="R907" t="s">
        <v>675</v>
      </c>
      <c r="S907" t="s">
        <v>675</v>
      </c>
      <c r="T907" t="s">
        <v>675</v>
      </c>
    </row>
    <row r="908" spans="1:20">
      <c r="A908" t="s">
        <v>3974</v>
      </c>
      <c r="B908" s="8" t="s">
        <v>2599</v>
      </c>
      <c r="C908" t="s">
        <v>13</v>
      </c>
      <c r="D908" t="s">
        <v>664</v>
      </c>
      <c r="E908" t="s">
        <v>763</v>
      </c>
      <c r="F908" t="s">
        <v>808</v>
      </c>
      <c r="G908" t="s">
        <v>809</v>
      </c>
      <c r="H908" t="s">
        <v>675</v>
      </c>
      <c r="I908" t="s">
        <v>279</v>
      </c>
      <c r="J908" t="s">
        <v>669</v>
      </c>
      <c r="K908" t="s">
        <v>2599</v>
      </c>
      <c r="L908" t="s">
        <v>671</v>
      </c>
      <c r="M908" s="8" t="s">
        <v>1052</v>
      </c>
      <c r="N908" t="s">
        <v>3975</v>
      </c>
      <c r="O908" t="s">
        <v>769</v>
      </c>
      <c r="P908" t="s">
        <v>684</v>
      </c>
      <c r="Q908" s="8" t="s">
        <v>3976</v>
      </c>
      <c r="R908" t="s">
        <v>675</v>
      </c>
      <c r="S908" t="s">
        <v>675</v>
      </c>
      <c r="T908" t="s">
        <v>675</v>
      </c>
    </row>
    <row r="909" spans="1:20">
      <c r="A909" t="s">
        <v>3977</v>
      </c>
      <c r="B909" s="8" t="s">
        <v>2603</v>
      </c>
      <c r="C909" t="s">
        <v>13</v>
      </c>
      <c r="D909" t="s">
        <v>664</v>
      </c>
      <c r="E909" t="s">
        <v>763</v>
      </c>
      <c r="F909" t="s">
        <v>1257</v>
      </c>
      <c r="G909" t="s">
        <v>1258</v>
      </c>
      <c r="H909" t="s">
        <v>675</v>
      </c>
      <c r="I909" t="s">
        <v>122</v>
      </c>
      <c r="J909" t="s">
        <v>669</v>
      </c>
      <c r="K909" t="s">
        <v>2603</v>
      </c>
      <c r="L909" t="s">
        <v>671</v>
      </c>
      <c r="M909" s="8" t="s">
        <v>1052</v>
      </c>
      <c r="N909" t="s">
        <v>3978</v>
      </c>
      <c r="O909" t="s">
        <v>769</v>
      </c>
      <c r="P909" t="s">
        <v>684</v>
      </c>
      <c r="Q909" s="8" t="s">
        <v>3979</v>
      </c>
      <c r="R909" t="s">
        <v>675</v>
      </c>
      <c r="S909" t="s">
        <v>675</v>
      </c>
      <c r="T909" t="s">
        <v>675</v>
      </c>
    </row>
    <row r="910" spans="1:20">
      <c r="A910" t="s">
        <v>3980</v>
      </c>
      <c r="B910" s="8" t="s">
        <v>2603</v>
      </c>
      <c r="C910" t="s">
        <v>13</v>
      </c>
      <c r="D910" t="s">
        <v>664</v>
      </c>
      <c r="E910" t="s">
        <v>763</v>
      </c>
      <c r="F910" t="s">
        <v>2771</v>
      </c>
      <c r="G910" t="s">
        <v>2772</v>
      </c>
      <c r="H910" t="s">
        <v>675</v>
      </c>
      <c r="I910" t="s">
        <v>138</v>
      </c>
      <c r="J910" t="s">
        <v>669</v>
      </c>
      <c r="K910" t="s">
        <v>2603</v>
      </c>
      <c r="L910" t="s">
        <v>671</v>
      </c>
      <c r="M910" s="8" t="s">
        <v>1052</v>
      </c>
      <c r="N910" t="s">
        <v>3981</v>
      </c>
      <c r="O910" t="s">
        <v>769</v>
      </c>
      <c r="P910" t="s">
        <v>684</v>
      </c>
      <c r="Q910" s="8" t="s">
        <v>3982</v>
      </c>
      <c r="R910" t="s">
        <v>675</v>
      </c>
      <c r="S910" t="s">
        <v>675</v>
      </c>
      <c r="T910" t="s">
        <v>675</v>
      </c>
    </row>
    <row r="911" spans="1:20">
      <c r="A911" t="s">
        <v>3983</v>
      </c>
      <c r="B911" s="8" t="s">
        <v>1256</v>
      </c>
      <c r="C911" t="s">
        <v>13</v>
      </c>
      <c r="D911" t="s">
        <v>664</v>
      </c>
      <c r="E911" t="s">
        <v>763</v>
      </c>
      <c r="F911" t="s">
        <v>2615</v>
      </c>
      <c r="G911" t="s">
        <v>2616</v>
      </c>
      <c r="H911" t="s">
        <v>675</v>
      </c>
      <c r="I911" t="s">
        <v>121</v>
      </c>
      <c r="J911" t="s">
        <v>3984</v>
      </c>
      <c r="K911" t="s">
        <v>1256</v>
      </c>
      <c r="L911" t="s">
        <v>671</v>
      </c>
      <c r="M911" s="8" t="s">
        <v>1052</v>
      </c>
      <c r="N911" t="s">
        <v>3985</v>
      </c>
      <c r="O911" t="s">
        <v>769</v>
      </c>
      <c r="P911" t="s">
        <v>760</v>
      </c>
      <c r="Q911" s="8" t="s">
        <v>3986</v>
      </c>
      <c r="R911" t="s">
        <v>675</v>
      </c>
      <c r="S911" t="s">
        <v>675</v>
      </c>
      <c r="T911" t="s">
        <v>675</v>
      </c>
    </row>
    <row r="912" spans="1:20">
      <c r="A912" t="s">
        <v>3987</v>
      </c>
      <c r="B912" s="8" t="s">
        <v>1256</v>
      </c>
      <c r="C912" t="s">
        <v>13</v>
      </c>
      <c r="D912" t="s">
        <v>664</v>
      </c>
      <c r="E912" t="s">
        <v>763</v>
      </c>
      <c r="F912" t="s">
        <v>3010</v>
      </c>
      <c r="G912" t="s">
        <v>3011</v>
      </c>
      <c r="H912" t="s">
        <v>675</v>
      </c>
      <c r="I912" t="s">
        <v>122</v>
      </c>
      <c r="J912" t="s">
        <v>669</v>
      </c>
      <c r="K912" t="s">
        <v>1256</v>
      </c>
      <c r="L912" t="s">
        <v>671</v>
      </c>
      <c r="M912" s="8" t="s">
        <v>1052</v>
      </c>
      <c r="N912" t="s">
        <v>3988</v>
      </c>
      <c r="O912" t="s">
        <v>769</v>
      </c>
      <c r="P912" t="s">
        <v>684</v>
      </c>
      <c r="Q912" s="8" t="s">
        <v>3989</v>
      </c>
      <c r="R912" t="s">
        <v>675</v>
      </c>
      <c r="S912" t="s">
        <v>675</v>
      </c>
      <c r="T912" t="s">
        <v>675</v>
      </c>
    </row>
    <row r="913" spans="1:20">
      <c r="A913" t="s">
        <v>3990</v>
      </c>
      <c r="B913" s="8" t="s">
        <v>1256</v>
      </c>
      <c r="C913" t="s">
        <v>13</v>
      </c>
      <c r="D913" t="s">
        <v>664</v>
      </c>
      <c r="E913" t="s">
        <v>704</v>
      </c>
      <c r="F913" t="s">
        <v>1799</v>
      </c>
      <c r="G913" t="s">
        <v>1800</v>
      </c>
      <c r="H913" t="s">
        <v>675</v>
      </c>
      <c r="I913" t="s">
        <v>186</v>
      </c>
      <c r="J913" t="s">
        <v>669</v>
      </c>
      <c r="K913" t="s">
        <v>1273</v>
      </c>
      <c r="L913" t="s">
        <v>671</v>
      </c>
      <c r="M913" s="8" t="s">
        <v>1052</v>
      </c>
      <c r="N913" t="s">
        <v>3991</v>
      </c>
      <c r="O913" t="s">
        <v>779</v>
      </c>
      <c r="P913" t="s">
        <v>684</v>
      </c>
      <c r="Q913" s="8" t="s">
        <v>3992</v>
      </c>
      <c r="R913" t="s">
        <v>675</v>
      </c>
      <c r="S913" t="s">
        <v>675</v>
      </c>
      <c r="T913" t="s">
        <v>675</v>
      </c>
    </row>
    <row r="914" spans="1:20">
      <c r="A914" t="s">
        <v>3993</v>
      </c>
      <c r="B914" s="8" t="s">
        <v>1256</v>
      </c>
      <c r="C914" t="s">
        <v>13</v>
      </c>
      <c r="D914" t="s">
        <v>664</v>
      </c>
      <c r="E914" t="s">
        <v>665</v>
      </c>
      <c r="F914" t="s">
        <v>1267</v>
      </c>
      <c r="G914" t="s">
        <v>1268</v>
      </c>
      <c r="H914" t="s">
        <v>675</v>
      </c>
      <c r="I914" t="s">
        <v>280</v>
      </c>
      <c r="J914" t="s">
        <v>3984</v>
      </c>
      <c r="K914" t="s">
        <v>1256</v>
      </c>
      <c r="L914" t="s">
        <v>671</v>
      </c>
      <c r="M914" s="8" t="s">
        <v>1052</v>
      </c>
      <c r="N914" t="s">
        <v>3994</v>
      </c>
      <c r="O914" t="s">
        <v>779</v>
      </c>
      <c r="P914" t="s">
        <v>760</v>
      </c>
      <c r="Q914" s="8" t="s">
        <v>3995</v>
      </c>
      <c r="R914" t="s">
        <v>675</v>
      </c>
      <c r="S914" t="s">
        <v>675</v>
      </c>
      <c r="T914" t="s">
        <v>675</v>
      </c>
    </row>
    <row r="915" spans="1:20">
      <c r="A915" t="s">
        <v>3996</v>
      </c>
      <c r="B915" s="8" t="s">
        <v>1256</v>
      </c>
      <c r="C915" t="s">
        <v>13</v>
      </c>
      <c r="D915" t="s">
        <v>664</v>
      </c>
      <c r="E915" t="s">
        <v>665</v>
      </c>
      <c r="F915" t="s">
        <v>1257</v>
      </c>
      <c r="G915" t="s">
        <v>1258</v>
      </c>
      <c r="H915" t="s">
        <v>675</v>
      </c>
      <c r="I915" t="s">
        <v>281</v>
      </c>
      <c r="J915" t="s">
        <v>669</v>
      </c>
      <c r="K915" t="s">
        <v>1256</v>
      </c>
      <c r="L915" t="s">
        <v>671</v>
      </c>
      <c r="M915" s="8" t="s">
        <v>1052</v>
      </c>
      <c r="N915" t="s">
        <v>3997</v>
      </c>
      <c r="O915" t="s">
        <v>779</v>
      </c>
      <c r="P915" t="s">
        <v>684</v>
      </c>
      <c r="Q915" s="8" t="s">
        <v>3998</v>
      </c>
      <c r="R915" t="s">
        <v>675</v>
      </c>
      <c r="S915" t="s">
        <v>675</v>
      </c>
      <c r="T915" t="s">
        <v>675</v>
      </c>
    </row>
    <row r="916" spans="1:20">
      <c r="A916" t="s">
        <v>3999</v>
      </c>
      <c r="B916" s="8" t="s">
        <v>1256</v>
      </c>
      <c r="C916" t="s">
        <v>13</v>
      </c>
      <c r="D916" t="s">
        <v>664</v>
      </c>
      <c r="E916" t="s">
        <v>665</v>
      </c>
      <c r="F916" t="s">
        <v>4000</v>
      </c>
      <c r="G916" t="s">
        <v>4001</v>
      </c>
      <c r="H916" t="s">
        <v>675</v>
      </c>
      <c r="I916" t="s">
        <v>282</v>
      </c>
      <c r="J916" t="s">
        <v>669</v>
      </c>
      <c r="K916" t="s">
        <v>1256</v>
      </c>
      <c r="L916" t="s">
        <v>671</v>
      </c>
      <c r="M916" s="8" t="s">
        <v>1052</v>
      </c>
      <c r="N916" t="s">
        <v>4002</v>
      </c>
      <c r="O916" t="s">
        <v>779</v>
      </c>
      <c r="P916" t="s">
        <v>684</v>
      </c>
      <c r="Q916" s="8" t="s">
        <v>4003</v>
      </c>
      <c r="R916" t="s">
        <v>675</v>
      </c>
      <c r="S916" t="s">
        <v>675</v>
      </c>
      <c r="T916" t="s">
        <v>675</v>
      </c>
    </row>
    <row r="917" spans="1:20">
      <c r="A917" t="s">
        <v>4004</v>
      </c>
      <c r="B917" s="8" t="s">
        <v>1273</v>
      </c>
      <c r="C917" t="s">
        <v>13</v>
      </c>
      <c r="D917" t="s">
        <v>664</v>
      </c>
      <c r="E917" t="s">
        <v>763</v>
      </c>
      <c r="F917" t="s">
        <v>1588</v>
      </c>
      <c r="G917" t="s">
        <v>1589</v>
      </c>
      <c r="H917" t="s">
        <v>675</v>
      </c>
      <c r="I917" t="s">
        <v>283</v>
      </c>
      <c r="J917" t="s">
        <v>669</v>
      </c>
      <c r="K917" t="s">
        <v>1273</v>
      </c>
      <c r="L917" t="s">
        <v>671</v>
      </c>
      <c r="M917" s="8" t="s">
        <v>1052</v>
      </c>
      <c r="N917" t="s">
        <v>4005</v>
      </c>
      <c r="O917" t="s">
        <v>769</v>
      </c>
      <c r="P917" t="s">
        <v>684</v>
      </c>
      <c r="Q917" s="8" t="s">
        <v>4006</v>
      </c>
      <c r="R917" t="s">
        <v>675</v>
      </c>
      <c r="S917" t="s">
        <v>675</v>
      </c>
      <c r="T917" t="s">
        <v>675</v>
      </c>
    </row>
    <row r="918" spans="1:20">
      <c r="A918" t="s">
        <v>4007</v>
      </c>
      <c r="B918" s="8" t="s">
        <v>1273</v>
      </c>
      <c r="C918" t="s">
        <v>13</v>
      </c>
      <c r="D918" t="s">
        <v>664</v>
      </c>
      <c r="E918" t="s">
        <v>763</v>
      </c>
      <c r="F918" t="s">
        <v>2586</v>
      </c>
      <c r="G918" t="s">
        <v>2587</v>
      </c>
      <c r="H918" t="s">
        <v>675</v>
      </c>
      <c r="I918" t="s">
        <v>121</v>
      </c>
      <c r="J918" t="s">
        <v>669</v>
      </c>
      <c r="K918" t="s">
        <v>1273</v>
      </c>
      <c r="L918" t="s">
        <v>671</v>
      </c>
      <c r="M918" s="8" t="s">
        <v>1052</v>
      </c>
      <c r="N918" t="s">
        <v>4008</v>
      </c>
      <c r="O918" t="s">
        <v>769</v>
      </c>
      <c r="P918" t="s">
        <v>684</v>
      </c>
      <c r="Q918" s="8" t="s">
        <v>4009</v>
      </c>
      <c r="R918" t="s">
        <v>675</v>
      </c>
      <c r="S918" t="s">
        <v>675</v>
      </c>
      <c r="T918" t="s">
        <v>675</v>
      </c>
    </row>
    <row r="919" spans="1:20">
      <c r="A919" t="s">
        <v>4010</v>
      </c>
      <c r="B919" s="8" t="s">
        <v>1273</v>
      </c>
      <c r="C919" t="s">
        <v>13</v>
      </c>
      <c r="D919" t="s">
        <v>664</v>
      </c>
      <c r="E919" t="s">
        <v>704</v>
      </c>
      <c r="F919" t="s">
        <v>1909</v>
      </c>
      <c r="G919" t="s">
        <v>1910</v>
      </c>
      <c r="H919" t="s">
        <v>675</v>
      </c>
      <c r="I919" t="s">
        <v>284</v>
      </c>
      <c r="J919" t="s">
        <v>669</v>
      </c>
      <c r="K919" t="s">
        <v>1273</v>
      </c>
      <c r="L919" t="s">
        <v>671</v>
      </c>
      <c r="M919" s="8" t="s">
        <v>1052</v>
      </c>
      <c r="N919" t="s">
        <v>4011</v>
      </c>
      <c r="O919" t="s">
        <v>779</v>
      </c>
      <c r="P919" t="s">
        <v>684</v>
      </c>
      <c r="Q919" s="8" t="s">
        <v>4012</v>
      </c>
      <c r="R919" t="s">
        <v>675</v>
      </c>
      <c r="S919" t="s">
        <v>675</v>
      </c>
      <c r="T919" t="s">
        <v>675</v>
      </c>
    </row>
    <row r="920" spans="1:20">
      <c r="A920" t="s">
        <v>4013</v>
      </c>
      <c r="B920" s="8" t="s">
        <v>1052</v>
      </c>
      <c r="C920" t="s">
        <v>13</v>
      </c>
      <c r="D920" t="s">
        <v>664</v>
      </c>
      <c r="E920" t="s">
        <v>665</v>
      </c>
      <c r="F920" t="s">
        <v>2291</v>
      </c>
      <c r="G920" t="s">
        <v>2292</v>
      </c>
      <c r="H920" t="s">
        <v>675</v>
      </c>
      <c r="I920" t="s">
        <v>285</v>
      </c>
      <c r="J920" t="s">
        <v>669</v>
      </c>
      <c r="K920" t="s">
        <v>1052</v>
      </c>
      <c r="L920" t="s">
        <v>671</v>
      </c>
      <c r="M920" s="8" t="s">
        <v>1052</v>
      </c>
      <c r="N920" t="s">
        <v>4014</v>
      </c>
      <c r="O920" t="s">
        <v>701</v>
      </c>
      <c r="P920" t="s">
        <v>684</v>
      </c>
      <c r="Q920" s="8" t="s">
        <v>4015</v>
      </c>
      <c r="R920" t="s">
        <v>675</v>
      </c>
      <c r="S920" t="s">
        <v>675</v>
      </c>
      <c r="T920" t="s">
        <v>675</v>
      </c>
    </row>
    <row r="921" spans="1:20">
      <c r="A921" t="s">
        <v>4016</v>
      </c>
      <c r="B921" s="8" t="s">
        <v>1052</v>
      </c>
      <c r="C921" t="s">
        <v>13</v>
      </c>
      <c r="D921" t="s">
        <v>664</v>
      </c>
      <c r="E921" t="s">
        <v>665</v>
      </c>
      <c r="F921" t="s">
        <v>1909</v>
      </c>
      <c r="G921" t="s">
        <v>1910</v>
      </c>
      <c r="H921" t="s">
        <v>675</v>
      </c>
      <c r="I921" t="s">
        <v>285</v>
      </c>
      <c r="J921" t="s">
        <v>669</v>
      </c>
      <c r="K921" t="s">
        <v>1052</v>
      </c>
      <c r="L921" t="s">
        <v>671</v>
      </c>
      <c r="M921" s="8" t="s">
        <v>1052</v>
      </c>
      <c r="N921" t="s">
        <v>4017</v>
      </c>
      <c r="O921" t="s">
        <v>701</v>
      </c>
      <c r="P921" t="s">
        <v>684</v>
      </c>
      <c r="Q921" s="8" t="s">
        <v>4018</v>
      </c>
      <c r="R921" t="s">
        <v>675</v>
      </c>
      <c r="S921" t="s">
        <v>675</v>
      </c>
      <c r="T921" t="s">
        <v>675</v>
      </c>
    </row>
    <row r="922" spans="1:20">
      <c r="A922" t="s">
        <v>4019</v>
      </c>
      <c r="B922" s="8" t="s">
        <v>1052</v>
      </c>
      <c r="C922" t="s">
        <v>13</v>
      </c>
      <c r="D922" t="s">
        <v>664</v>
      </c>
      <c r="E922" t="s">
        <v>665</v>
      </c>
      <c r="F922" t="s">
        <v>1871</v>
      </c>
      <c r="G922" t="s">
        <v>1872</v>
      </c>
      <c r="H922" t="s">
        <v>675</v>
      </c>
      <c r="I922" t="s">
        <v>285</v>
      </c>
      <c r="J922" t="s">
        <v>669</v>
      </c>
      <c r="K922" t="s">
        <v>1052</v>
      </c>
      <c r="L922" t="s">
        <v>671</v>
      </c>
      <c r="M922" s="8" t="s">
        <v>1052</v>
      </c>
      <c r="N922" t="s">
        <v>4020</v>
      </c>
      <c r="O922" t="s">
        <v>701</v>
      </c>
      <c r="P922" t="s">
        <v>684</v>
      </c>
      <c r="Q922" s="8" t="s">
        <v>4021</v>
      </c>
      <c r="R922" t="s">
        <v>675</v>
      </c>
      <c r="S922" t="s">
        <v>675</v>
      </c>
      <c r="T922" t="s">
        <v>675</v>
      </c>
    </row>
    <row r="923" spans="1:20">
      <c r="A923" t="s">
        <v>4022</v>
      </c>
      <c r="B923" s="8" t="s">
        <v>1052</v>
      </c>
      <c r="C923" t="s">
        <v>13</v>
      </c>
      <c r="D923" t="s">
        <v>664</v>
      </c>
      <c r="E923" t="s">
        <v>665</v>
      </c>
      <c r="F923" t="s">
        <v>2103</v>
      </c>
      <c r="G923" t="s">
        <v>2104</v>
      </c>
      <c r="H923" t="s">
        <v>675</v>
      </c>
      <c r="I923" t="s">
        <v>120</v>
      </c>
      <c r="J923" t="s">
        <v>669</v>
      </c>
      <c r="K923" t="s">
        <v>1052</v>
      </c>
      <c r="L923" t="s">
        <v>671</v>
      </c>
      <c r="M923" s="8" t="s">
        <v>1052</v>
      </c>
      <c r="N923" t="s">
        <v>4023</v>
      </c>
      <c r="O923" t="s">
        <v>701</v>
      </c>
      <c r="P923" t="s">
        <v>684</v>
      </c>
      <c r="Q923" s="8" t="s">
        <v>4024</v>
      </c>
      <c r="R923" t="s">
        <v>675</v>
      </c>
      <c r="S923" t="s">
        <v>675</v>
      </c>
      <c r="T923" t="s">
        <v>675</v>
      </c>
    </row>
    <row r="924" spans="1:20">
      <c r="A924" t="s">
        <v>4025</v>
      </c>
      <c r="B924" s="8" t="s">
        <v>1052</v>
      </c>
      <c r="C924" t="s">
        <v>13</v>
      </c>
      <c r="D924" t="s">
        <v>664</v>
      </c>
      <c r="E924" t="s">
        <v>665</v>
      </c>
      <c r="F924" t="s">
        <v>2759</v>
      </c>
      <c r="G924" t="s">
        <v>2760</v>
      </c>
      <c r="H924" t="s">
        <v>675</v>
      </c>
      <c r="I924" t="s">
        <v>157</v>
      </c>
      <c r="J924" t="s">
        <v>669</v>
      </c>
      <c r="K924" t="s">
        <v>1052</v>
      </c>
      <c r="L924" t="s">
        <v>671</v>
      </c>
      <c r="M924" s="8" t="s">
        <v>1052</v>
      </c>
      <c r="N924" t="s">
        <v>4026</v>
      </c>
      <c r="O924" t="s">
        <v>701</v>
      </c>
      <c r="P924" t="s">
        <v>684</v>
      </c>
      <c r="Q924" s="8" t="s">
        <v>4027</v>
      </c>
      <c r="R924" t="s">
        <v>675</v>
      </c>
      <c r="S924" t="s">
        <v>675</v>
      </c>
      <c r="T924" t="s">
        <v>675</v>
      </c>
    </row>
    <row r="925" spans="1:20">
      <c r="A925" t="s">
        <v>4028</v>
      </c>
      <c r="B925" s="8" t="s">
        <v>1052</v>
      </c>
      <c r="C925" t="s">
        <v>13</v>
      </c>
      <c r="D925" t="s">
        <v>664</v>
      </c>
      <c r="E925" t="s">
        <v>665</v>
      </c>
      <c r="F925" t="s">
        <v>4029</v>
      </c>
      <c r="G925" t="s">
        <v>4030</v>
      </c>
      <c r="H925" t="s">
        <v>675</v>
      </c>
      <c r="I925" t="s">
        <v>286</v>
      </c>
      <c r="J925" t="s">
        <v>698</v>
      </c>
      <c r="K925" t="s">
        <v>1052</v>
      </c>
      <c r="L925" t="s">
        <v>671</v>
      </c>
      <c r="M925" s="8" t="s">
        <v>1052</v>
      </c>
      <c r="N925" t="s">
        <v>4031</v>
      </c>
      <c r="O925" t="s">
        <v>902</v>
      </c>
      <c r="P925" t="s">
        <v>684</v>
      </c>
      <c r="Q925" s="8" t="s">
        <v>4032</v>
      </c>
      <c r="R925" t="s">
        <v>675</v>
      </c>
      <c r="S925" t="s">
        <v>675</v>
      </c>
      <c r="T925" t="s">
        <v>675</v>
      </c>
    </row>
    <row r="926" spans="1:20">
      <c r="A926" t="s">
        <v>4033</v>
      </c>
      <c r="B926" s="8" t="s">
        <v>1308</v>
      </c>
      <c r="C926" t="s">
        <v>13</v>
      </c>
      <c r="D926" t="s">
        <v>664</v>
      </c>
      <c r="E926" t="s">
        <v>763</v>
      </c>
      <c r="F926" t="s">
        <v>2332</v>
      </c>
      <c r="G926" t="s">
        <v>15</v>
      </c>
      <c r="H926" t="s">
        <v>675</v>
      </c>
      <c r="I926" t="s">
        <v>275</v>
      </c>
      <c r="J926" t="s">
        <v>669</v>
      </c>
      <c r="K926" t="s">
        <v>1308</v>
      </c>
      <c r="L926" t="s">
        <v>671</v>
      </c>
      <c r="M926" s="8" t="s">
        <v>1044</v>
      </c>
      <c r="N926" t="s">
        <v>4034</v>
      </c>
      <c r="O926" t="s">
        <v>769</v>
      </c>
      <c r="P926" t="s">
        <v>760</v>
      </c>
      <c r="Q926" s="8" t="s">
        <v>4035</v>
      </c>
      <c r="R926" t="s">
        <v>675</v>
      </c>
      <c r="S926" t="s">
        <v>675</v>
      </c>
      <c r="T926" t="s">
        <v>675</v>
      </c>
    </row>
    <row r="927" spans="1:20">
      <c r="A927" t="s">
        <v>4036</v>
      </c>
      <c r="B927" s="8" t="s">
        <v>2634</v>
      </c>
      <c r="C927" t="s">
        <v>13</v>
      </c>
      <c r="D927" t="s">
        <v>664</v>
      </c>
      <c r="E927" t="s">
        <v>665</v>
      </c>
      <c r="F927" t="s">
        <v>2160</v>
      </c>
      <c r="G927" t="s">
        <v>2161</v>
      </c>
      <c r="H927" t="s">
        <v>675</v>
      </c>
      <c r="I927" t="s">
        <v>188</v>
      </c>
      <c r="J927" t="s">
        <v>669</v>
      </c>
      <c r="K927" t="s">
        <v>2634</v>
      </c>
      <c r="L927" t="s">
        <v>671</v>
      </c>
      <c r="M927" s="8" t="s">
        <v>1044</v>
      </c>
      <c r="N927" t="s">
        <v>4037</v>
      </c>
      <c r="O927" t="s">
        <v>1283</v>
      </c>
      <c r="P927" t="s">
        <v>760</v>
      </c>
      <c r="Q927" s="8" t="s">
        <v>4038</v>
      </c>
      <c r="R927" t="s">
        <v>675</v>
      </c>
      <c r="S927" t="s">
        <v>675</v>
      </c>
      <c r="T927" t="s">
        <v>675</v>
      </c>
    </row>
    <row r="928" spans="1:20">
      <c r="A928" t="s">
        <v>4039</v>
      </c>
      <c r="B928" s="8" t="s">
        <v>2634</v>
      </c>
      <c r="C928" t="s">
        <v>13</v>
      </c>
      <c r="D928" t="s">
        <v>664</v>
      </c>
      <c r="E928" t="s">
        <v>665</v>
      </c>
      <c r="F928" t="s">
        <v>1302</v>
      </c>
      <c r="G928" t="s">
        <v>1303</v>
      </c>
      <c r="H928" t="s">
        <v>675</v>
      </c>
      <c r="I928" t="s">
        <v>287</v>
      </c>
      <c r="J928" t="s">
        <v>669</v>
      </c>
      <c r="K928" t="s">
        <v>2634</v>
      </c>
      <c r="L928" t="s">
        <v>671</v>
      </c>
      <c r="M928" s="8" t="s">
        <v>1044</v>
      </c>
      <c r="N928" t="s">
        <v>4040</v>
      </c>
      <c r="O928" t="s">
        <v>1283</v>
      </c>
      <c r="P928" t="s">
        <v>760</v>
      </c>
      <c r="Q928" s="8" t="s">
        <v>4041</v>
      </c>
      <c r="R928" t="s">
        <v>675</v>
      </c>
      <c r="S928" t="s">
        <v>675</v>
      </c>
      <c r="T928" t="s">
        <v>675</v>
      </c>
    </row>
    <row r="929" spans="1:20">
      <c r="A929" t="s">
        <v>4042</v>
      </c>
      <c r="B929" s="8" t="s">
        <v>2634</v>
      </c>
      <c r="C929" t="s">
        <v>13</v>
      </c>
      <c r="D929" t="s">
        <v>664</v>
      </c>
      <c r="E929" t="s">
        <v>763</v>
      </c>
      <c r="F929" t="s">
        <v>4043</v>
      </c>
      <c r="G929" t="s">
        <v>4044</v>
      </c>
      <c r="H929" t="s">
        <v>675</v>
      </c>
      <c r="I929" t="s">
        <v>130</v>
      </c>
      <c r="J929" t="s">
        <v>669</v>
      </c>
      <c r="K929" t="s">
        <v>2634</v>
      </c>
      <c r="L929" t="s">
        <v>671</v>
      </c>
      <c r="M929" s="8" t="s">
        <v>1044</v>
      </c>
      <c r="N929" t="s">
        <v>4045</v>
      </c>
      <c r="O929" t="s">
        <v>769</v>
      </c>
      <c r="P929" t="s">
        <v>760</v>
      </c>
      <c r="Q929" s="8" t="s">
        <v>4046</v>
      </c>
      <c r="R929" t="s">
        <v>675</v>
      </c>
      <c r="S929" t="s">
        <v>675</v>
      </c>
      <c r="T929" t="s">
        <v>675</v>
      </c>
    </row>
    <row r="930" spans="1:20">
      <c r="A930" t="s">
        <v>4047</v>
      </c>
      <c r="B930" s="8" t="s">
        <v>2658</v>
      </c>
      <c r="C930" t="s">
        <v>13</v>
      </c>
      <c r="D930" t="s">
        <v>664</v>
      </c>
      <c r="E930" t="s">
        <v>665</v>
      </c>
      <c r="F930" t="s">
        <v>2644</v>
      </c>
      <c r="G930" t="s">
        <v>2645</v>
      </c>
      <c r="H930" t="s">
        <v>675</v>
      </c>
      <c r="I930" t="s">
        <v>108</v>
      </c>
      <c r="J930" t="s">
        <v>669</v>
      </c>
      <c r="K930" t="s">
        <v>1314</v>
      </c>
      <c r="L930" t="s">
        <v>671</v>
      </c>
      <c r="M930" s="8" t="s">
        <v>1044</v>
      </c>
      <c r="N930" t="s">
        <v>4048</v>
      </c>
      <c r="O930" t="s">
        <v>1283</v>
      </c>
      <c r="P930" t="s">
        <v>760</v>
      </c>
      <c r="Q930" s="8" t="s">
        <v>4049</v>
      </c>
      <c r="R930" t="s">
        <v>675</v>
      </c>
      <c r="S930" t="s">
        <v>675</v>
      </c>
      <c r="T930" t="s">
        <v>675</v>
      </c>
    </row>
    <row r="931" spans="1:20">
      <c r="A931" t="s">
        <v>4050</v>
      </c>
      <c r="B931" s="8" t="s">
        <v>2658</v>
      </c>
      <c r="C931" t="s">
        <v>13</v>
      </c>
      <c r="D931" t="s">
        <v>664</v>
      </c>
      <c r="E931" t="s">
        <v>665</v>
      </c>
      <c r="F931" t="s">
        <v>2607</v>
      </c>
      <c r="G931" t="s">
        <v>2608</v>
      </c>
      <c r="H931" t="s">
        <v>675</v>
      </c>
      <c r="I931" t="s">
        <v>287</v>
      </c>
      <c r="J931" t="s">
        <v>669</v>
      </c>
      <c r="K931" t="s">
        <v>1314</v>
      </c>
      <c r="L931" t="s">
        <v>671</v>
      </c>
      <c r="M931" s="8" t="s">
        <v>1044</v>
      </c>
      <c r="N931" t="s">
        <v>4051</v>
      </c>
      <c r="O931" t="s">
        <v>1283</v>
      </c>
      <c r="P931" t="s">
        <v>760</v>
      </c>
      <c r="Q931" s="8" t="s">
        <v>4052</v>
      </c>
      <c r="R931" t="s">
        <v>675</v>
      </c>
      <c r="S931" t="s">
        <v>675</v>
      </c>
      <c r="T931" t="s">
        <v>675</v>
      </c>
    </row>
    <row r="932" spans="1:20">
      <c r="A932" t="s">
        <v>4053</v>
      </c>
      <c r="B932" s="8" t="s">
        <v>2658</v>
      </c>
      <c r="C932" t="s">
        <v>13</v>
      </c>
      <c r="D932" t="s">
        <v>664</v>
      </c>
      <c r="E932" t="s">
        <v>665</v>
      </c>
      <c r="F932" t="s">
        <v>2273</v>
      </c>
      <c r="G932" t="s">
        <v>2274</v>
      </c>
      <c r="H932" t="s">
        <v>675</v>
      </c>
      <c r="I932" t="s">
        <v>287</v>
      </c>
      <c r="J932" t="s">
        <v>669</v>
      </c>
      <c r="K932" t="s">
        <v>1314</v>
      </c>
      <c r="L932" t="s">
        <v>671</v>
      </c>
      <c r="M932" s="8" t="s">
        <v>1044</v>
      </c>
      <c r="N932" t="s">
        <v>4054</v>
      </c>
      <c r="O932" t="s">
        <v>1283</v>
      </c>
      <c r="P932" t="s">
        <v>760</v>
      </c>
      <c r="Q932" s="8" t="s">
        <v>4055</v>
      </c>
      <c r="R932" t="s">
        <v>675</v>
      </c>
      <c r="S932" t="s">
        <v>675</v>
      </c>
      <c r="T932" t="s">
        <v>675</v>
      </c>
    </row>
    <row r="933" spans="1:20">
      <c r="A933" t="s">
        <v>4056</v>
      </c>
      <c r="B933" s="8" t="s">
        <v>1314</v>
      </c>
      <c r="C933" t="s">
        <v>13</v>
      </c>
      <c r="D933" t="s">
        <v>663</v>
      </c>
      <c r="E933" t="s">
        <v>763</v>
      </c>
      <c r="F933" t="s">
        <v>2536</v>
      </c>
      <c r="G933" t="s">
        <v>2537</v>
      </c>
      <c r="H933" t="s">
        <v>675</v>
      </c>
      <c r="I933" t="s">
        <v>288</v>
      </c>
      <c r="J933" t="s">
        <v>1377</v>
      </c>
      <c r="K933" t="s">
        <v>675</v>
      </c>
      <c r="L933" t="s">
        <v>682</v>
      </c>
      <c r="M933" s="8" t="s">
        <v>675</v>
      </c>
      <c r="N933" t="s">
        <v>682</v>
      </c>
      <c r="O933" t="s">
        <v>779</v>
      </c>
      <c r="P933" t="s">
        <v>760</v>
      </c>
      <c r="Q933" s="8" t="s">
        <v>4057</v>
      </c>
      <c r="R933" t="s">
        <v>675</v>
      </c>
      <c r="S933" t="s">
        <v>675</v>
      </c>
      <c r="T933" t="s">
        <v>675</v>
      </c>
    </row>
    <row r="934" spans="1:20">
      <c r="A934" t="s">
        <v>4058</v>
      </c>
      <c r="B934" s="8" t="s">
        <v>1314</v>
      </c>
      <c r="C934" t="s">
        <v>13</v>
      </c>
      <c r="D934" t="s">
        <v>663</v>
      </c>
      <c r="E934" t="s">
        <v>665</v>
      </c>
      <c r="F934" t="s">
        <v>2709</v>
      </c>
      <c r="G934" t="s">
        <v>2710</v>
      </c>
      <c r="H934" t="s">
        <v>675</v>
      </c>
      <c r="I934" t="s">
        <v>146</v>
      </c>
      <c r="J934" t="s">
        <v>1377</v>
      </c>
      <c r="K934" t="s">
        <v>675</v>
      </c>
      <c r="L934" t="s">
        <v>682</v>
      </c>
      <c r="M934" s="8" t="s">
        <v>675</v>
      </c>
      <c r="N934" t="s">
        <v>682</v>
      </c>
      <c r="O934" t="s">
        <v>779</v>
      </c>
      <c r="P934" t="s">
        <v>760</v>
      </c>
      <c r="Q934" s="8" t="s">
        <v>4059</v>
      </c>
      <c r="R934" t="s">
        <v>675</v>
      </c>
      <c r="S934" t="s">
        <v>675</v>
      </c>
      <c r="T934" t="s">
        <v>675</v>
      </c>
    </row>
    <row r="935" spans="1:20">
      <c r="A935" t="s">
        <v>4060</v>
      </c>
      <c r="B935" s="8" t="s">
        <v>1342</v>
      </c>
      <c r="C935" t="s">
        <v>13</v>
      </c>
      <c r="D935" t="s">
        <v>664</v>
      </c>
      <c r="E935" t="s">
        <v>704</v>
      </c>
      <c r="F935" t="s">
        <v>1729</v>
      </c>
      <c r="G935" t="s">
        <v>1730</v>
      </c>
      <c r="H935" t="s">
        <v>675</v>
      </c>
      <c r="I935" t="s">
        <v>289</v>
      </c>
      <c r="J935" t="s">
        <v>669</v>
      </c>
      <c r="K935" t="s">
        <v>1350</v>
      </c>
      <c r="L935" t="s">
        <v>671</v>
      </c>
      <c r="M935" s="8" t="s">
        <v>1044</v>
      </c>
      <c r="N935" t="s">
        <v>4061</v>
      </c>
      <c r="O935" t="s">
        <v>1283</v>
      </c>
      <c r="P935" t="s">
        <v>760</v>
      </c>
      <c r="Q935" s="8" t="s">
        <v>4062</v>
      </c>
      <c r="R935" t="s">
        <v>675</v>
      </c>
      <c r="S935" t="s">
        <v>675</v>
      </c>
      <c r="T935" t="s">
        <v>675</v>
      </c>
    </row>
    <row r="936" spans="1:20">
      <c r="A936" t="s">
        <v>4063</v>
      </c>
      <c r="B936" s="8" t="s">
        <v>1342</v>
      </c>
      <c r="C936" t="s">
        <v>13</v>
      </c>
      <c r="D936" t="s">
        <v>664</v>
      </c>
      <c r="E936" t="s">
        <v>704</v>
      </c>
      <c r="F936" t="s">
        <v>725</v>
      </c>
      <c r="G936" t="s">
        <v>726</v>
      </c>
      <c r="H936" t="s">
        <v>675</v>
      </c>
      <c r="I936" t="s">
        <v>290</v>
      </c>
      <c r="J936" t="s">
        <v>669</v>
      </c>
      <c r="K936" t="s">
        <v>1350</v>
      </c>
      <c r="L936" t="s">
        <v>671</v>
      </c>
      <c r="M936" s="8" t="s">
        <v>1044</v>
      </c>
      <c r="N936" t="s">
        <v>4064</v>
      </c>
      <c r="O936" t="s">
        <v>1283</v>
      </c>
      <c r="P936" t="s">
        <v>760</v>
      </c>
      <c r="Q936" s="8" t="s">
        <v>4065</v>
      </c>
      <c r="R936" t="s">
        <v>675</v>
      </c>
      <c r="S936" t="s">
        <v>675</v>
      </c>
      <c r="T936" t="s">
        <v>675</v>
      </c>
    </row>
    <row r="937" spans="1:20">
      <c r="A937" t="s">
        <v>4066</v>
      </c>
      <c r="B937" s="8" t="s">
        <v>2689</v>
      </c>
      <c r="C937" t="s">
        <v>13</v>
      </c>
      <c r="D937" t="s">
        <v>664</v>
      </c>
      <c r="E937" t="s">
        <v>665</v>
      </c>
      <c r="F937" t="s">
        <v>2659</v>
      </c>
      <c r="G937" t="s">
        <v>2660</v>
      </c>
      <c r="H937" t="s">
        <v>675</v>
      </c>
      <c r="I937" t="s">
        <v>140</v>
      </c>
      <c r="J937" t="s">
        <v>669</v>
      </c>
      <c r="K937" t="s">
        <v>1363</v>
      </c>
      <c r="L937" t="s">
        <v>671</v>
      </c>
      <c r="M937" s="8" t="s">
        <v>1608</v>
      </c>
      <c r="N937" t="s">
        <v>2817</v>
      </c>
      <c r="O937" t="s">
        <v>1283</v>
      </c>
      <c r="P937" t="s">
        <v>760</v>
      </c>
      <c r="Q937" s="8" t="s">
        <v>4067</v>
      </c>
      <c r="R937" t="s">
        <v>675</v>
      </c>
      <c r="S937" t="s">
        <v>675</v>
      </c>
      <c r="T937" t="s">
        <v>675</v>
      </c>
    </row>
    <row r="938" spans="1:20">
      <c r="A938" t="s">
        <v>4068</v>
      </c>
      <c r="B938" s="8" t="s">
        <v>1363</v>
      </c>
      <c r="C938" t="s">
        <v>13</v>
      </c>
      <c r="D938" t="s">
        <v>664</v>
      </c>
      <c r="E938" t="s">
        <v>665</v>
      </c>
      <c r="F938" t="s">
        <v>2586</v>
      </c>
      <c r="G938" t="s">
        <v>2587</v>
      </c>
      <c r="H938" t="s">
        <v>675</v>
      </c>
      <c r="I938" t="s">
        <v>157</v>
      </c>
      <c r="J938" t="s">
        <v>669</v>
      </c>
      <c r="K938" t="s">
        <v>1608</v>
      </c>
      <c r="L938" t="s">
        <v>671</v>
      </c>
      <c r="M938" s="8" t="s">
        <v>1608</v>
      </c>
      <c r="N938" t="s">
        <v>2817</v>
      </c>
      <c r="O938" t="s">
        <v>701</v>
      </c>
      <c r="P938" t="s">
        <v>760</v>
      </c>
      <c r="Q938" s="8" t="s">
        <v>4069</v>
      </c>
      <c r="R938" t="s">
        <v>675</v>
      </c>
      <c r="S938" t="s">
        <v>675</v>
      </c>
      <c r="T938" t="s">
        <v>675</v>
      </c>
    </row>
    <row r="939" spans="1:20">
      <c r="A939" t="s">
        <v>4070</v>
      </c>
      <c r="B939" s="8" t="s">
        <v>1396</v>
      </c>
      <c r="C939" t="s">
        <v>13</v>
      </c>
      <c r="D939" t="s">
        <v>664</v>
      </c>
      <c r="E939" t="s">
        <v>665</v>
      </c>
      <c r="F939" t="s">
        <v>2403</v>
      </c>
      <c r="G939" t="s">
        <v>95</v>
      </c>
      <c r="H939" t="s">
        <v>675</v>
      </c>
      <c r="I939" t="s">
        <v>291</v>
      </c>
      <c r="J939" t="s">
        <v>669</v>
      </c>
      <c r="K939" t="s">
        <v>1608</v>
      </c>
      <c r="L939" t="s">
        <v>671</v>
      </c>
      <c r="M939" s="8" t="s">
        <v>1608</v>
      </c>
      <c r="N939" t="s">
        <v>2817</v>
      </c>
      <c r="O939" t="s">
        <v>902</v>
      </c>
      <c r="P939" t="s">
        <v>760</v>
      </c>
      <c r="Q939" s="8" t="s">
        <v>4071</v>
      </c>
      <c r="R939" t="s">
        <v>675</v>
      </c>
      <c r="S939" t="s">
        <v>675</v>
      </c>
      <c r="T939" t="s">
        <v>675</v>
      </c>
    </row>
    <row r="940" spans="1:20">
      <c r="A940" t="s">
        <v>4072</v>
      </c>
      <c r="B940" s="8" t="s">
        <v>1396</v>
      </c>
      <c r="C940" t="s">
        <v>13</v>
      </c>
      <c r="D940" t="s">
        <v>664</v>
      </c>
      <c r="E940" t="s">
        <v>665</v>
      </c>
      <c r="F940" t="s">
        <v>4073</v>
      </c>
      <c r="G940" t="s">
        <v>195</v>
      </c>
      <c r="H940" t="s">
        <v>675</v>
      </c>
      <c r="I940" t="s">
        <v>292</v>
      </c>
      <c r="J940" t="s">
        <v>669</v>
      </c>
      <c r="K940" t="s">
        <v>1608</v>
      </c>
      <c r="L940" t="s">
        <v>671</v>
      </c>
      <c r="M940" s="8" t="s">
        <v>1608</v>
      </c>
      <c r="N940" t="s">
        <v>2817</v>
      </c>
      <c r="O940" t="s">
        <v>902</v>
      </c>
      <c r="P940" t="s">
        <v>760</v>
      </c>
      <c r="Q940" s="8" t="s">
        <v>4074</v>
      </c>
      <c r="R940" t="s">
        <v>675</v>
      </c>
      <c r="S940" t="s">
        <v>675</v>
      </c>
      <c r="T940" t="s">
        <v>675</v>
      </c>
    </row>
    <row r="941" spans="1:20">
      <c r="A941" t="s">
        <v>4075</v>
      </c>
      <c r="B941" s="8" t="s">
        <v>1396</v>
      </c>
      <c r="C941" t="s">
        <v>13</v>
      </c>
      <c r="D941" t="s">
        <v>664</v>
      </c>
      <c r="E941" t="s">
        <v>665</v>
      </c>
      <c r="F941" t="s">
        <v>1491</v>
      </c>
      <c r="G941" t="s">
        <v>114</v>
      </c>
      <c r="H941" t="s">
        <v>675</v>
      </c>
      <c r="I941" t="s">
        <v>292</v>
      </c>
      <c r="J941" t="s">
        <v>669</v>
      </c>
      <c r="K941" t="s">
        <v>1608</v>
      </c>
      <c r="L941" t="s">
        <v>671</v>
      </c>
      <c r="M941" s="8" t="s">
        <v>1608</v>
      </c>
      <c r="N941" t="s">
        <v>2817</v>
      </c>
      <c r="O941" t="s">
        <v>902</v>
      </c>
      <c r="P941" t="s">
        <v>760</v>
      </c>
      <c r="Q941" s="8" t="s">
        <v>4076</v>
      </c>
      <c r="R941" t="s">
        <v>675</v>
      </c>
      <c r="S941" t="s">
        <v>675</v>
      </c>
      <c r="T941" t="s">
        <v>675</v>
      </c>
    </row>
    <row r="942" spans="1:20">
      <c r="A942" t="s">
        <v>4077</v>
      </c>
      <c r="B942" s="8" t="s">
        <v>1407</v>
      </c>
      <c r="C942" t="s">
        <v>13</v>
      </c>
      <c r="D942" t="s">
        <v>664</v>
      </c>
      <c r="E942" t="s">
        <v>704</v>
      </c>
      <c r="F942" t="s">
        <v>1634</v>
      </c>
      <c r="G942" t="s">
        <v>1635</v>
      </c>
      <c r="H942" t="s">
        <v>675</v>
      </c>
      <c r="I942" t="s">
        <v>293</v>
      </c>
      <c r="J942" t="s">
        <v>669</v>
      </c>
      <c r="K942" t="s">
        <v>1608</v>
      </c>
      <c r="L942" t="s">
        <v>671</v>
      </c>
      <c r="M942" s="8" t="s">
        <v>1608</v>
      </c>
      <c r="N942" t="s">
        <v>2817</v>
      </c>
      <c r="O942" t="s">
        <v>779</v>
      </c>
      <c r="P942" t="s">
        <v>760</v>
      </c>
      <c r="Q942" s="8" t="s">
        <v>4078</v>
      </c>
      <c r="R942" t="s">
        <v>675</v>
      </c>
      <c r="S942" t="s">
        <v>675</v>
      </c>
      <c r="T942" t="s">
        <v>675</v>
      </c>
    </row>
    <row r="943" spans="1:20">
      <c r="A943" t="s">
        <v>4079</v>
      </c>
      <c r="B943" s="8" t="s">
        <v>1426</v>
      </c>
      <c r="C943" t="s">
        <v>13</v>
      </c>
      <c r="D943" t="s">
        <v>664</v>
      </c>
      <c r="E943" t="s">
        <v>665</v>
      </c>
      <c r="F943" t="s">
        <v>1192</v>
      </c>
      <c r="G943" t="s">
        <v>1193</v>
      </c>
      <c r="H943" t="s">
        <v>675</v>
      </c>
      <c r="I943" t="s">
        <v>150</v>
      </c>
      <c r="J943" t="s">
        <v>669</v>
      </c>
      <c r="K943" t="s">
        <v>1426</v>
      </c>
      <c r="L943" t="s">
        <v>671</v>
      </c>
      <c r="M943" s="8" t="s">
        <v>1608</v>
      </c>
      <c r="N943" t="s">
        <v>2817</v>
      </c>
      <c r="O943" t="s">
        <v>902</v>
      </c>
      <c r="P943" t="s">
        <v>760</v>
      </c>
      <c r="Q943" s="8" t="s">
        <v>4080</v>
      </c>
      <c r="R943" t="s">
        <v>675</v>
      </c>
      <c r="S943" t="s">
        <v>675</v>
      </c>
      <c r="T943" t="s">
        <v>675</v>
      </c>
    </row>
    <row r="944" spans="1:20">
      <c r="A944" t="s">
        <v>4081</v>
      </c>
      <c r="B944" s="8" t="s">
        <v>1426</v>
      </c>
      <c r="C944" t="s">
        <v>13</v>
      </c>
      <c r="D944" t="s">
        <v>664</v>
      </c>
      <c r="E944" t="s">
        <v>763</v>
      </c>
      <c r="F944" t="s">
        <v>4082</v>
      </c>
      <c r="G944" t="s">
        <v>87</v>
      </c>
      <c r="H944" t="s">
        <v>675</v>
      </c>
      <c r="I944" t="s">
        <v>294</v>
      </c>
      <c r="J944" t="s">
        <v>669</v>
      </c>
      <c r="K944" t="s">
        <v>1426</v>
      </c>
      <c r="L944" t="s">
        <v>671</v>
      </c>
      <c r="M944" s="8" t="s">
        <v>1608</v>
      </c>
      <c r="N944" t="s">
        <v>2817</v>
      </c>
      <c r="O944" t="s">
        <v>769</v>
      </c>
      <c r="P944" t="s">
        <v>760</v>
      </c>
      <c r="Q944" s="8" t="s">
        <v>4083</v>
      </c>
      <c r="R944" t="s">
        <v>675</v>
      </c>
      <c r="S944" t="s">
        <v>675</v>
      </c>
      <c r="T944" t="s">
        <v>675</v>
      </c>
    </row>
    <row r="945" spans="1:20">
      <c r="A945" t="s">
        <v>4084</v>
      </c>
      <c r="B945" s="8" t="s">
        <v>1426</v>
      </c>
      <c r="C945" t="s">
        <v>13</v>
      </c>
      <c r="D945" t="s">
        <v>664</v>
      </c>
      <c r="E945" t="s">
        <v>763</v>
      </c>
      <c r="F945" t="s">
        <v>2403</v>
      </c>
      <c r="G945" t="s">
        <v>95</v>
      </c>
      <c r="H945" t="s">
        <v>675</v>
      </c>
      <c r="I945" t="s">
        <v>295</v>
      </c>
      <c r="J945" t="s">
        <v>669</v>
      </c>
      <c r="K945" t="s">
        <v>1426</v>
      </c>
      <c r="L945" t="s">
        <v>671</v>
      </c>
      <c r="M945" s="8" t="s">
        <v>1608</v>
      </c>
      <c r="N945" t="s">
        <v>2817</v>
      </c>
      <c r="O945" t="s">
        <v>769</v>
      </c>
      <c r="P945" t="s">
        <v>760</v>
      </c>
      <c r="Q945" s="8" t="s">
        <v>4085</v>
      </c>
      <c r="R945" t="s">
        <v>675</v>
      </c>
      <c r="S945" t="s">
        <v>675</v>
      </c>
      <c r="T945" t="s">
        <v>675</v>
      </c>
    </row>
    <row r="946" spans="1:20">
      <c r="A946" t="s">
        <v>4086</v>
      </c>
      <c r="B946" s="8" t="s">
        <v>1426</v>
      </c>
      <c r="C946" t="s">
        <v>13</v>
      </c>
      <c r="D946" t="s">
        <v>664</v>
      </c>
      <c r="E946" t="s">
        <v>763</v>
      </c>
      <c r="F946" t="s">
        <v>1286</v>
      </c>
      <c r="G946" t="s">
        <v>47</v>
      </c>
      <c r="H946" t="s">
        <v>675</v>
      </c>
      <c r="I946" t="s">
        <v>119</v>
      </c>
      <c r="J946" t="s">
        <v>669</v>
      </c>
      <c r="K946" t="s">
        <v>1426</v>
      </c>
      <c r="L946" t="s">
        <v>671</v>
      </c>
      <c r="M946" s="8" t="s">
        <v>1608</v>
      </c>
      <c r="N946" t="s">
        <v>2817</v>
      </c>
      <c r="O946" t="s">
        <v>769</v>
      </c>
      <c r="P946" t="s">
        <v>760</v>
      </c>
      <c r="Q946" s="8" t="s">
        <v>4087</v>
      </c>
      <c r="R946" t="s">
        <v>675</v>
      </c>
      <c r="S946" t="s">
        <v>675</v>
      </c>
      <c r="T946" t="s">
        <v>675</v>
      </c>
    </row>
    <row r="947" spans="1:20">
      <c r="A947" t="s">
        <v>4088</v>
      </c>
      <c r="B947" s="8" t="s">
        <v>1426</v>
      </c>
      <c r="C947" t="s">
        <v>13</v>
      </c>
      <c r="D947" t="s">
        <v>664</v>
      </c>
      <c r="E947" t="s">
        <v>665</v>
      </c>
      <c r="F947" t="s">
        <v>4089</v>
      </c>
      <c r="G947" t="s">
        <v>4090</v>
      </c>
      <c r="H947" t="s">
        <v>675</v>
      </c>
      <c r="I947" t="s">
        <v>296</v>
      </c>
      <c r="J947" t="s">
        <v>669</v>
      </c>
      <c r="K947" t="s">
        <v>1426</v>
      </c>
      <c r="L947" t="s">
        <v>671</v>
      </c>
      <c r="M947" s="8" t="s">
        <v>1608</v>
      </c>
      <c r="N947" t="s">
        <v>2817</v>
      </c>
      <c r="O947" t="s">
        <v>1283</v>
      </c>
      <c r="P947" t="s">
        <v>760</v>
      </c>
      <c r="Q947" s="8" t="s">
        <v>4091</v>
      </c>
      <c r="R947" t="s">
        <v>675</v>
      </c>
      <c r="S947" t="s">
        <v>675</v>
      </c>
      <c r="T947" t="s">
        <v>675</v>
      </c>
    </row>
    <row r="948" spans="1:20">
      <c r="A948" t="s">
        <v>4092</v>
      </c>
      <c r="B948" s="8" t="s">
        <v>1436</v>
      </c>
      <c r="C948" t="s">
        <v>13</v>
      </c>
      <c r="D948" t="s">
        <v>664</v>
      </c>
      <c r="E948" t="s">
        <v>665</v>
      </c>
      <c r="F948" t="s">
        <v>1049</v>
      </c>
      <c r="G948" t="s">
        <v>1050</v>
      </c>
      <c r="H948" t="s">
        <v>675</v>
      </c>
      <c r="I948" t="s">
        <v>119</v>
      </c>
      <c r="J948" t="s">
        <v>669</v>
      </c>
      <c r="K948" t="s">
        <v>1436</v>
      </c>
      <c r="L948" t="s">
        <v>671</v>
      </c>
      <c r="M948" s="8" t="s">
        <v>1608</v>
      </c>
      <c r="N948" t="s">
        <v>2817</v>
      </c>
      <c r="O948" t="s">
        <v>1283</v>
      </c>
      <c r="P948" t="s">
        <v>760</v>
      </c>
      <c r="Q948" s="8" t="s">
        <v>4093</v>
      </c>
      <c r="R948" t="s">
        <v>675</v>
      </c>
      <c r="S948" t="s">
        <v>675</v>
      </c>
      <c r="T948" t="s">
        <v>675</v>
      </c>
    </row>
    <row r="949" spans="1:20">
      <c r="A949" t="s">
        <v>4094</v>
      </c>
      <c r="B949" s="8" t="s">
        <v>1436</v>
      </c>
      <c r="C949" t="s">
        <v>13</v>
      </c>
      <c r="D949" t="s">
        <v>664</v>
      </c>
      <c r="E949" t="s">
        <v>763</v>
      </c>
      <c r="F949" t="s">
        <v>2332</v>
      </c>
      <c r="G949" t="s">
        <v>15</v>
      </c>
      <c r="H949" t="s">
        <v>675</v>
      </c>
      <c r="I949" t="s">
        <v>297</v>
      </c>
      <c r="J949" t="s">
        <v>669</v>
      </c>
      <c r="K949" t="s">
        <v>1436</v>
      </c>
      <c r="L949" t="s">
        <v>671</v>
      </c>
      <c r="M949" s="8" t="s">
        <v>1608</v>
      </c>
      <c r="N949" t="s">
        <v>2817</v>
      </c>
      <c r="O949" t="s">
        <v>769</v>
      </c>
      <c r="P949" t="s">
        <v>760</v>
      </c>
      <c r="Q949" s="8" t="s">
        <v>4095</v>
      </c>
      <c r="R949" t="s">
        <v>675</v>
      </c>
      <c r="S949" t="s">
        <v>675</v>
      </c>
      <c r="T949" t="s">
        <v>675</v>
      </c>
    </row>
    <row r="950" spans="1:20">
      <c r="A950" t="s">
        <v>4096</v>
      </c>
      <c r="B950" s="8" t="s">
        <v>1436</v>
      </c>
      <c r="C950" t="s">
        <v>13</v>
      </c>
      <c r="D950" t="s">
        <v>664</v>
      </c>
      <c r="E950" t="s">
        <v>763</v>
      </c>
      <c r="F950" t="s">
        <v>2725</v>
      </c>
      <c r="G950" t="s">
        <v>90</v>
      </c>
      <c r="H950" t="s">
        <v>675</v>
      </c>
      <c r="I950" t="s">
        <v>268</v>
      </c>
      <c r="J950" t="s">
        <v>1447</v>
      </c>
      <c r="K950" t="s">
        <v>1436</v>
      </c>
      <c r="L950" t="s">
        <v>671</v>
      </c>
      <c r="M950" s="8" t="s">
        <v>1608</v>
      </c>
      <c r="N950" t="s">
        <v>2817</v>
      </c>
      <c r="O950" t="s">
        <v>769</v>
      </c>
      <c r="P950" t="s">
        <v>760</v>
      </c>
      <c r="Q950" s="8" t="s">
        <v>4097</v>
      </c>
      <c r="R950" t="s">
        <v>675</v>
      </c>
      <c r="S950" t="s">
        <v>675</v>
      </c>
      <c r="T950" t="s">
        <v>675</v>
      </c>
    </row>
    <row r="951" spans="1:20">
      <c r="A951" t="s">
        <v>4098</v>
      </c>
      <c r="B951" s="8" t="s">
        <v>1436</v>
      </c>
      <c r="C951" t="s">
        <v>13</v>
      </c>
      <c r="D951" t="s">
        <v>664</v>
      </c>
      <c r="E951" t="s">
        <v>763</v>
      </c>
      <c r="F951" t="s">
        <v>2332</v>
      </c>
      <c r="G951" t="s">
        <v>15</v>
      </c>
      <c r="H951" t="s">
        <v>675</v>
      </c>
      <c r="I951" t="s">
        <v>298</v>
      </c>
      <c r="J951" t="s">
        <v>1447</v>
      </c>
      <c r="K951" t="s">
        <v>1436</v>
      </c>
      <c r="L951" t="s">
        <v>671</v>
      </c>
      <c r="M951" s="8" t="s">
        <v>1608</v>
      </c>
      <c r="N951" t="s">
        <v>2817</v>
      </c>
      <c r="O951" t="s">
        <v>769</v>
      </c>
      <c r="P951" t="s">
        <v>760</v>
      </c>
      <c r="Q951" s="8" t="s">
        <v>4099</v>
      </c>
      <c r="R951" t="s">
        <v>675</v>
      </c>
      <c r="S951" t="s">
        <v>675</v>
      </c>
      <c r="T951" t="s">
        <v>675</v>
      </c>
    </row>
    <row r="952" spans="1:20">
      <c r="A952" t="s">
        <v>4100</v>
      </c>
      <c r="B952" s="8" t="s">
        <v>1436</v>
      </c>
      <c r="C952" t="s">
        <v>13</v>
      </c>
      <c r="D952" t="s">
        <v>664</v>
      </c>
      <c r="E952" t="s">
        <v>665</v>
      </c>
      <c r="F952" t="s">
        <v>1495</v>
      </c>
      <c r="G952" t="s">
        <v>1496</v>
      </c>
      <c r="H952" t="s">
        <v>675</v>
      </c>
      <c r="I952" t="s">
        <v>119</v>
      </c>
      <c r="J952" t="s">
        <v>1447</v>
      </c>
      <c r="K952" t="s">
        <v>1436</v>
      </c>
      <c r="L952" t="s">
        <v>671</v>
      </c>
      <c r="M952" s="8" t="s">
        <v>1608</v>
      </c>
      <c r="N952" t="s">
        <v>2817</v>
      </c>
      <c r="O952" t="s">
        <v>1283</v>
      </c>
      <c r="P952" t="s">
        <v>760</v>
      </c>
      <c r="Q952" s="8" t="s">
        <v>4101</v>
      </c>
      <c r="R952" t="s">
        <v>675</v>
      </c>
      <c r="S952" t="s">
        <v>675</v>
      </c>
      <c r="T952" t="s">
        <v>675</v>
      </c>
    </row>
    <row r="953" spans="1:20">
      <c r="A953" t="s">
        <v>4102</v>
      </c>
      <c r="B953" s="8" t="s">
        <v>2745</v>
      </c>
      <c r="C953" t="s">
        <v>13</v>
      </c>
      <c r="D953" t="s">
        <v>664</v>
      </c>
      <c r="E953" t="s">
        <v>704</v>
      </c>
      <c r="F953" t="s">
        <v>4103</v>
      </c>
      <c r="G953" t="s">
        <v>4104</v>
      </c>
      <c r="H953" t="s">
        <v>675</v>
      </c>
      <c r="I953" t="s">
        <v>299</v>
      </c>
      <c r="J953" t="s">
        <v>669</v>
      </c>
      <c r="K953" t="s">
        <v>2746</v>
      </c>
      <c r="L953" t="s">
        <v>671</v>
      </c>
      <c r="M953" s="8" t="s">
        <v>1608</v>
      </c>
      <c r="N953" t="s">
        <v>4105</v>
      </c>
      <c r="O953" t="s">
        <v>779</v>
      </c>
      <c r="P953" t="s">
        <v>760</v>
      </c>
      <c r="Q953" s="8" t="s">
        <v>4106</v>
      </c>
      <c r="R953" t="s">
        <v>675</v>
      </c>
      <c r="S953" t="s">
        <v>675</v>
      </c>
      <c r="T953" t="s">
        <v>675</v>
      </c>
    </row>
    <row r="954" spans="1:20">
      <c r="A954" t="s">
        <v>4107</v>
      </c>
      <c r="B954" s="8" t="s">
        <v>2745</v>
      </c>
      <c r="C954" t="s">
        <v>13</v>
      </c>
      <c r="D954" t="s">
        <v>4108</v>
      </c>
      <c r="E954" t="s">
        <v>704</v>
      </c>
      <c r="F954" t="s">
        <v>4109</v>
      </c>
      <c r="G954" t="s">
        <v>4110</v>
      </c>
      <c r="H954" t="s">
        <v>675</v>
      </c>
      <c r="I954" t="s">
        <v>4111</v>
      </c>
      <c r="J954" t="s">
        <v>669</v>
      </c>
      <c r="K954" t="s">
        <v>2746</v>
      </c>
      <c r="L954" t="s">
        <v>682</v>
      </c>
      <c r="M954" s="8" t="s">
        <v>1608</v>
      </c>
      <c r="N954" t="s">
        <v>4105</v>
      </c>
      <c r="O954" t="s">
        <v>779</v>
      </c>
      <c r="P954" t="s">
        <v>760</v>
      </c>
      <c r="Q954" s="8" t="s">
        <v>4112</v>
      </c>
      <c r="R954" t="s">
        <v>675</v>
      </c>
      <c r="S954" t="s">
        <v>675</v>
      </c>
      <c r="T954" t="s">
        <v>675</v>
      </c>
    </row>
    <row r="955" spans="1:20">
      <c r="A955" t="s">
        <v>4113</v>
      </c>
      <c r="B955" s="8" t="s">
        <v>2745</v>
      </c>
      <c r="C955" t="s">
        <v>13</v>
      </c>
      <c r="D955" t="s">
        <v>664</v>
      </c>
      <c r="E955" t="s">
        <v>704</v>
      </c>
      <c r="F955" t="s">
        <v>4114</v>
      </c>
      <c r="G955" t="s">
        <v>4115</v>
      </c>
      <c r="H955" t="s">
        <v>675</v>
      </c>
      <c r="I955" t="s">
        <v>300</v>
      </c>
      <c r="J955" t="s">
        <v>669</v>
      </c>
      <c r="K955" t="s">
        <v>2746</v>
      </c>
      <c r="L955" t="s">
        <v>671</v>
      </c>
      <c r="M955" s="8" t="s">
        <v>1608</v>
      </c>
      <c r="N955" t="s">
        <v>4105</v>
      </c>
      <c r="O955" t="s">
        <v>779</v>
      </c>
      <c r="P955" t="s">
        <v>760</v>
      </c>
      <c r="Q955" s="8" t="s">
        <v>4116</v>
      </c>
      <c r="R955" t="s">
        <v>675</v>
      </c>
      <c r="S955" t="s">
        <v>675</v>
      </c>
      <c r="T955" t="s">
        <v>675</v>
      </c>
    </row>
    <row r="956" spans="1:20">
      <c r="A956" t="s">
        <v>4117</v>
      </c>
      <c r="B956" s="8" t="s">
        <v>2745</v>
      </c>
      <c r="C956" t="s">
        <v>13</v>
      </c>
      <c r="D956" t="s">
        <v>664</v>
      </c>
      <c r="E956" t="s">
        <v>704</v>
      </c>
      <c r="F956" t="s">
        <v>1565</v>
      </c>
      <c r="G956" t="s">
        <v>1566</v>
      </c>
      <c r="H956" t="s">
        <v>675</v>
      </c>
      <c r="I956" t="s">
        <v>123</v>
      </c>
      <c r="J956" t="s">
        <v>669</v>
      </c>
      <c r="K956" t="s">
        <v>2746</v>
      </c>
      <c r="L956" t="s">
        <v>671</v>
      </c>
      <c r="M956" s="8" t="s">
        <v>1608</v>
      </c>
      <c r="N956" t="s">
        <v>4105</v>
      </c>
      <c r="O956" t="s">
        <v>1283</v>
      </c>
      <c r="P956" t="s">
        <v>760</v>
      </c>
      <c r="Q956" s="8" t="s">
        <v>4118</v>
      </c>
      <c r="R956" t="s">
        <v>675</v>
      </c>
      <c r="S956" t="s">
        <v>675</v>
      </c>
      <c r="T956" t="s">
        <v>675</v>
      </c>
    </row>
    <row r="957" spans="1:20">
      <c r="A957" t="s">
        <v>4119</v>
      </c>
      <c r="B957" s="8" t="s">
        <v>2745</v>
      </c>
      <c r="C957" t="s">
        <v>13</v>
      </c>
      <c r="D957" t="s">
        <v>664</v>
      </c>
      <c r="E957" t="s">
        <v>704</v>
      </c>
      <c r="F957" t="s">
        <v>1582</v>
      </c>
      <c r="G957" t="s">
        <v>1583</v>
      </c>
      <c r="H957" t="s">
        <v>675</v>
      </c>
      <c r="I957" t="s">
        <v>301</v>
      </c>
      <c r="J957" t="s">
        <v>669</v>
      </c>
      <c r="K957" t="s">
        <v>2746</v>
      </c>
      <c r="L957" t="s">
        <v>671</v>
      </c>
      <c r="M957" s="8" t="s">
        <v>1608</v>
      </c>
      <c r="N957" t="s">
        <v>4105</v>
      </c>
      <c r="O957" t="s">
        <v>1283</v>
      </c>
      <c r="P957" t="s">
        <v>760</v>
      </c>
      <c r="Q957" s="8" t="s">
        <v>4120</v>
      </c>
      <c r="R957" t="s">
        <v>675</v>
      </c>
      <c r="S957" t="s">
        <v>675</v>
      </c>
      <c r="T957" t="s">
        <v>675</v>
      </c>
    </row>
    <row r="958" spans="1:20">
      <c r="A958" t="s">
        <v>4121</v>
      </c>
      <c r="B958" s="8" t="s">
        <v>2745</v>
      </c>
      <c r="C958" t="s">
        <v>13</v>
      </c>
      <c r="D958" t="s">
        <v>664</v>
      </c>
      <c r="E958" t="s">
        <v>704</v>
      </c>
      <c r="F958" t="s">
        <v>3872</v>
      </c>
      <c r="G958" t="s">
        <v>3873</v>
      </c>
      <c r="H958" t="s">
        <v>675</v>
      </c>
      <c r="I958" t="s">
        <v>123</v>
      </c>
      <c r="J958" t="s">
        <v>669</v>
      </c>
      <c r="K958" t="s">
        <v>2746</v>
      </c>
      <c r="L958" t="s">
        <v>671</v>
      </c>
      <c r="M958" s="8" t="s">
        <v>1608</v>
      </c>
      <c r="N958" t="s">
        <v>4105</v>
      </c>
      <c r="O958" t="s">
        <v>1283</v>
      </c>
      <c r="P958" t="s">
        <v>760</v>
      </c>
      <c r="Q958" s="8" t="s">
        <v>4122</v>
      </c>
      <c r="R958" t="s">
        <v>675</v>
      </c>
      <c r="S958" t="s">
        <v>675</v>
      </c>
      <c r="T958" t="s">
        <v>675</v>
      </c>
    </row>
    <row r="959" spans="1:20">
      <c r="A959" t="s">
        <v>4123</v>
      </c>
      <c r="B959" s="8" t="s">
        <v>1464</v>
      </c>
      <c r="C959" t="s">
        <v>13</v>
      </c>
      <c r="D959" t="s">
        <v>664</v>
      </c>
      <c r="E959" t="s">
        <v>665</v>
      </c>
      <c r="F959" t="s">
        <v>1549</v>
      </c>
      <c r="G959" t="s">
        <v>1550</v>
      </c>
      <c r="H959" t="s">
        <v>675</v>
      </c>
      <c r="I959" t="s">
        <v>302</v>
      </c>
      <c r="J959" t="s">
        <v>669</v>
      </c>
      <c r="K959" t="s">
        <v>1464</v>
      </c>
      <c r="L959" t="s">
        <v>671</v>
      </c>
      <c r="M959" s="8" t="s">
        <v>1608</v>
      </c>
      <c r="N959" t="s">
        <v>4105</v>
      </c>
      <c r="O959" t="s">
        <v>902</v>
      </c>
      <c r="P959" t="s">
        <v>760</v>
      </c>
      <c r="Q959" s="8" t="s">
        <v>4124</v>
      </c>
      <c r="R959" t="s">
        <v>675</v>
      </c>
      <c r="S959" t="s">
        <v>675</v>
      </c>
      <c r="T959" t="s">
        <v>675</v>
      </c>
    </row>
    <row r="960" spans="1:20">
      <c r="A960" t="s">
        <v>4125</v>
      </c>
      <c r="B960" s="8" t="s">
        <v>1464</v>
      </c>
      <c r="C960" t="s">
        <v>13</v>
      </c>
      <c r="D960" t="s">
        <v>664</v>
      </c>
      <c r="E960" t="s">
        <v>763</v>
      </c>
      <c r="F960" t="s">
        <v>1081</v>
      </c>
      <c r="G960" t="s">
        <v>1082</v>
      </c>
      <c r="H960" t="s">
        <v>675</v>
      </c>
      <c r="I960" t="s">
        <v>303</v>
      </c>
      <c r="J960" t="s">
        <v>669</v>
      </c>
      <c r="K960" t="s">
        <v>1464</v>
      </c>
      <c r="L960" t="s">
        <v>671</v>
      </c>
      <c r="M960" s="8" t="s">
        <v>1608</v>
      </c>
      <c r="N960" t="s">
        <v>4105</v>
      </c>
      <c r="O960" t="s">
        <v>769</v>
      </c>
      <c r="P960" t="s">
        <v>760</v>
      </c>
      <c r="Q960" s="8" t="s">
        <v>4126</v>
      </c>
      <c r="R960" t="s">
        <v>675</v>
      </c>
      <c r="S960" t="s">
        <v>675</v>
      </c>
      <c r="T960" t="s">
        <v>675</v>
      </c>
    </row>
    <row r="961" spans="1:20">
      <c r="A961" t="s">
        <v>4127</v>
      </c>
      <c r="B961" s="8" t="s">
        <v>1464</v>
      </c>
      <c r="C961" t="s">
        <v>13</v>
      </c>
      <c r="D961" t="s">
        <v>664</v>
      </c>
      <c r="E961" t="s">
        <v>763</v>
      </c>
      <c r="F961" t="s">
        <v>1081</v>
      </c>
      <c r="G961" t="s">
        <v>1082</v>
      </c>
      <c r="H961" t="s">
        <v>675</v>
      </c>
      <c r="I961" t="s">
        <v>303</v>
      </c>
      <c r="J961" t="s">
        <v>669</v>
      </c>
      <c r="K961" t="s">
        <v>1464</v>
      </c>
      <c r="L961" t="s">
        <v>4128</v>
      </c>
      <c r="M961" s="8" t="s">
        <v>1608</v>
      </c>
      <c r="N961" t="s">
        <v>4105</v>
      </c>
      <c r="O961" t="s">
        <v>769</v>
      </c>
      <c r="P961" t="s">
        <v>760</v>
      </c>
      <c r="Q961" s="8" t="s">
        <v>4129</v>
      </c>
      <c r="R961" t="s">
        <v>675</v>
      </c>
      <c r="S961" t="s">
        <v>675</v>
      </c>
      <c r="T961" t="s">
        <v>675</v>
      </c>
    </row>
    <row r="962" spans="1:20">
      <c r="A962" t="s">
        <v>4130</v>
      </c>
      <c r="B962" s="8" t="s">
        <v>1464</v>
      </c>
      <c r="C962" t="s">
        <v>13</v>
      </c>
      <c r="D962" t="s">
        <v>664</v>
      </c>
      <c r="E962" t="s">
        <v>665</v>
      </c>
      <c r="F962" t="s">
        <v>1613</v>
      </c>
      <c r="G962" t="s">
        <v>1614</v>
      </c>
      <c r="H962" t="s">
        <v>675</v>
      </c>
      <c r="I962" t="s">
        <v>304</v>
      </c>
      <c r="J962" t="s">
        <v>669</v>
      </c>
      <c r="K962" t="s">
        <v>1466</v>
      </c>
      <c r="L962" t="s">
        <v>671</v>
      </c>
      <c r="M962" s="8" t="s">
        <v>1608</v>
      </c>
      <c r="N962" t="s">
        <v>4105</v>
      </c>
      <c r="O962" t="s">
        <v>769</v>
      </c>
      <c r="P962" t="s">
        <v>760</v>
      </c>
      <c r="Q962" s="8" t="s">
        <v>4131</v>
      </c>
      <c r="R962" t="s">
        <v>675</v>
      </c>
      <c r="S962" t="s">
        <v>675</v>
      </c>
      <c r="T962" t="s">
        <v>675</v>
      </c>
    </row>
    <row r="963" spans="1:20">
      <c r="A963" t="s">
        <v>4132</v>
      </c>
      <c r="B963" s="8" t="s">
        <v>1500</v>
      </c>
      <c r="C963" t="s">
        <v>13</v>
      </c>
      <c r="D963" t="s">
        <v>664</v>
      </c>
      <c r="E963" t="s">
        <v>665</v>
      </c>
      <c r="F963" t="s">
        <v>691</v>
      </c>
      <c r="G963" t="s">
        <v>692</v>
      </c>
      <c r="H963" t="s">
        <v>675</v>
      </c>
      <c r="I963" t="s">
        <v>305</v>
      </c>
      <c r="J963" t="s">
        <v>669</v>
      </c>
      <c r="K963" t="s">
        <v>1500</v>
      </c>
      <c r="L963" t="s">
        <v>671</v>
      </c>
      <c r="M963" s="8" t="s">
        <v>1608</v>
      </c>
      <c r="N963" t="s">
        <v>4105</v>
      </c>
      <c r="O963" t="s">
        <v>701</v>
      </c>
      <c r="P963" t="s">
        <v>760</v>
      </c>
      <c r="Q963" s="8" t="s">
        <v>4133</v>
      </c>
      <c r="R963" t="s">
        <v>675</v>
      </c>
      <c r="S963" t="s">
        <v>675</v>
      </c>
      <c r="T963" t="s">
        <v>675</v>
      </c>
    </row>
    <row r="964" spans="1:20">
      <c r="A964" t="s">
        <v>4134</v>
      </c>
      <c r="B964" s="8" t="s">
        <v>1509</v>
      </c>
      <c r="C964" t="s">
        <v>13</v>
      </c>
      <c r="D964" t="s">
        <v>664</v>
      </c>
      <c r="E964" t="s">
        <v>665</v>
      </c>
      <c r="F964" t="s">
        <v>1959</v>
      </c>
      <c r="G964" t="s">
        <v>40</v>
      </c>
      <c r="H964" t="s">
        <v>675</v>
      </c>
      <c r="I964" t="s">
        <v>120</v>
      </c>
      <c r="J964" t="s">
        <v>669</v>
      </c>
      <c r="K964" t="s">
        <v>1509</v>
      </c>
      <c r="L964" t="s">
        <v>671</v>
      </c>
      <c r="M964" s="8" t="s">
        <v>1608</v>
      </c>
      <c r="N964" t="s">
        <v>4105</v>
      </c>
      <c r="O964" t="s">
        <v>701</v>
      </c>
      <c r="P964" t="s">
        <v>760</v>
      </c>
      <c r="Q964" s="8" t="s">
        <v>4135</v>
      </c>
      <c r="R964" t="s">
        <v>675</v>
      </c>
      <c r="S964" t="s">
        <v>675</v>
      </c>
      <c r="T964" t="s">
        <v>675</v>
      </c>
    </row>
    <row r="965" spans="1:20">
      <c r="A965" t="s">
        <v>4136</v>
      </c>
      <c r="B965" s="8" t="s">
        <v>1509</v>
      </c>
      <c r="C965" t="s">
        <v>13</v>
      </c>
      <c r="D965" t="s">
        <v>664</v>
      </c>
      <c r="E965" t="s">
        <v>665</v>
      </c>
      <c r="F965" t="s">
        <v>4073</v>
      </c>
      <c r="G965" t="s">
        <v>195</v>
      </c>
      <c r="H965" t="s">
        <v>675</v>
      </c>
      <c r="I965" t="s">
        <v>120</v>
      </c>
      <c r="J965" t="s">
        <v>669</v>
      </c>
      <c r="K965" t="s">
        <v>1509</v>
      </c>
      <c r="L965" t="s">
        <v>671</v>
      </c>
      <c r="M965" s="8" t="s">
        <v>1608</v>
      </c>
      <c r="N965" t="s">
        <v>4105</v>
      </c>
      <c r="O965" t="s">
        <v>701</v>
      </c>
      <c r="P965" t="s">
        <v>760</v>
      </c>
      <c r="Q965" s="8" t="s">
        <v>4137</v>
      </c>
      <c r="R965" t="s">
        <v>675</v>
      </c>
      <c r="S965" t="s">
        <v>675</v>
      </c>
      <c r="T965" t="s">
        <v>675</v>
      </c>
    </row>
    <row r="966" spans="1:20">
      <c r="A966" t="s">
        <v>4138</v>
      </c>
      <c r="B966" s="8" t="s">
        <v>1509</v>
      </c>
      <c r="C966" t="s">
        <v>13</v>
      </c>
      <c r="D966" t="s">
        <v>664</v>
      </c>
      <c r="E966" t="s">
        <v>665</v>
      </c>
      <c r="F966" t="s">
        <v>2962</v>
      </c>
      <c r="G966" t="s">
        <v>58</v>
      </c>
      <c r="H966" t="s">
        <v>675</v>
      </c>
      <c r="I966" t="s">
        <v>157</v>
      </c>
      <c r="J966" t="s">
        <v>669</v>
      </c>
      <c r="K966" t="s">
        <v>1509</v>
      </c>
      <c r="L966" t="s">
        <v>671</v>
      </c>
      <c r="M966" s="8" t="s">
        <v>1608</v>
      </c>
      <c r="N966" t="s">
        <v>4105</v>
      </c>
      <c r="O966" t="s">
        <v>701</v>
      </c>
      <c r="P966" t="s">
        <v>760</v>
      </c>
      <c r="Q966" s="8" t="s">
        <v>4139</v>
      </c>
      <c r="R966" t="s">
        <v>675</v>
      </c>
      <c r="S966" t="s">
        <v>675</v>
      </c>
      <c r="T966" t="s">
        <v>675</v>
      </c>
    </row>
    <row r="967" spans="1:20">
      <c r="A967" t="s">
        <v>4140</v>
      </c>
      <c r="B967" s="8" t="s">
        <v>1509</v>
      </c>
      <c r="C967" t="s">
        <v>13</v>
      </c>
      <c r="D967" t="s">
        <v>664</v>
      </c>
      <c r="E967" t="s">
        <v>665</v>
      </c>
      <c r="F967" t="s">
        <v>2575</v>
      </c>
      <c r="G967" t="s">
        <v>2576</v>
      </c>
      <c r="H967" t="s">
        <v>675</v>
      </c>
      <c r="I967" t="s">
        <v>141</v>
      </c>
      <c r="J967" t="s">
        <v>669</v>
      </c>
      <c r="K967" t="s">
        <v>1509</v>
      </c>
      <c r="L967" t="s">
        <v>671</v>
      </c>
      <c r="M967" s="8" t="s">
        <v>1608</v>
      </c>
      <c r="N967" t="s">
        <v>4105</v>
      </c>
      <c r="O967" t="s">
        <v>1283</v>
      </c>
      <c r="P967" t="s">
        <v>760</v>
      </c>
      <c r="Q967" s="8" t="s">
        <v>4141</v>
      </c>
      <c r="R967" t="s">
        <v>675</v>
      </c>
      <c r="S967" t="s">
        <v>675</v>
      </c>
      <c r="T967" t="s">
        <v>675</v>
      </c>
    </row>
    <row r="968" spans="1:20">
      <c r="A968" t="s">
        <v>4142</v>
      </c>
      <c r="B968" s="8" t="s">
        <v>1509</v>
      </c>
      <c r="C968" t="s">
        <v>13</v>
      </c>
      <c r="D968" t="s">
        <v>664</v>
      </c>
      <c r="E968" t="s">
        <v>704</v>
      </c>
      <c r="F968" t="s">
        <v>2311</v>
      </c>
      <c r="G968" t="s">
        <v>18</v>
      </c>
      <c r="H968" t="s">
        <v>675</v>
      </c>
      <c r="I968" t="s">
        <v>306</v>
      </c>
      <c r="J968" t="s">
        <v>669</v>
      </c>
      <c r="K968" t="s">
        <v>2775</v>
      </c>
      <c r="L968" t="s">
        <v>671</v>
      </c>
      <c r="M968" s="8" t="s">
        <v>1608</v>
      </c>
      <c r="N968" t="s">
        <v>4105</v>
      </c>
      <c r="O968" t="s">
        <v>1283</v>
      </c>
      <c r="P968" t="s">
        <v>760</v>
      </c>
      <c r="Q968" s="8" t="s">
        <v>4143</v>
      </c>
      <c r="R968" t="s">
        <v>675</v>
      </c>
      <c r="S968" t="s">
        <v>675</v>
      </c>
      <c r="T968" t="s">
        <v>675</v>
      </c>
    </row>
    <row r="969" spans="1:20">
      <c r="A969" t="s">
        <v>4144</v>
      </c>
      <c r="B969" s="8" t="s">
        <v>1509</v>
      </c>
      <c r="C969" t="s">
        <v>13</v>
      </c>
      <c r="D969" t="s">
        <v>664</v>
      </c>
      <c r="E969" t="s">
        <v>665</v>
      </c>
      <c r="F969" t="s">
        <v>815</v>
      </c>
      <c r="G969" t="s">
        <v>11</v>
      </c>
      <c r="H969" t="s">
        <v>675</v>
      </c>
      <c r="I969" t="s">
        <v>306</v>
      </c>
      <c r="J969" t="s">
        <v>669</v>
      </c>
      <c r="K969" t="s">
        <v>2775</v>
      </c>
      <c r="L969" t="s">
        <v>671</v>
      </c>
      <c r="M969" s="8" t="s">
        <v>1608</v>
      </c>
      <c r="N969" t="s">
        <v>4105</v>
      </c>
      <c r="O969" t="s">
        <v>1283</v>
      </c>
      <c r="P969" t="s">
        <v>760</v>
      </c>
      <c r="Q969" s="8" t="s">
        <v>4145</v>
      </c>
      <c r="R969" t="s">
        <v>675</v>
      </c>
      <c r="S969" t="s">
        <v>675</v>
      </c>
      <c r="T969" t="s">
        <v>675</v>
      </c>
    </row>
    <row r="970" spans="1:20">
      <c r="A970" t="s">
        <v>4146</v>
      </c>
      <c r="B970" s="8" t="s">
        <v>2775</v>
      </c>
      <c r="C970" t="s">
        <v>13</v>
      </c>
      <c r="D970" t="s">
        <v>664</v>
      </c>
      <c r="E970" t="s">
        <v>665</v>
      </c>
      <c r="F970" t="s">
        <v>800</v>
      </c>
      <c r="G970" t="s">
        <v>61</v>
      </c>
      <c r="H970" t="s">
        <v>675</v>
      </c>
      <c r="I970" t="s">
        <v>307</v>
      </c>
      <c r="J970" t="s">
        <v>669</v>
      </c>
      <c r="K970" t="s">
        <v>2775</v>
      </c>
      <c r="L970" t="s">
        <v>671</v>
      </c>
      <c r="M970" s="8" t="s">
        <v>1608</v>
      </c>
      <c r="N970" t="s">
        <v>4105</v>
      </c>
      <c r="O970" t="s">
        <v>701</v>
      </c>
      <c r="P970" t="s">
        <v>760</v>
      </c>
      <c r="Q970" s="8" t="s">
        <v>4147</v>
      </c>
      <c r="R970" t="s">
        <v>675</v>
      </c>
      <c r="S970" t="s">
        <v>675</v>
      </c>
      <c r="T970" t="s">
        <v>675</v>
      </c>
    </row>
    <row r="971" spans="1:20">
      <c r="A971" t="s">
        <v>4148</v>
      </c>
      <c r="B971" s="8" t="s">
        <v>2775</v>
      </c>
      <c r="C971" t="s">
        <v>13</v>
      </c>
      <c r="D971" t="s">
        <v>664</v>
      </c>
      <c r="E971" t="s">
        <v>665</v>
      </c>
      <c r="F971" t="s">
        <v>4073</v>
      </c>
      <c r="G971" t="s">
        <v>195</v>
      </c>
      <c r="H971" t="s">
        <v>675</v>
      </c>
      <c r="I971" t="s">
        <v>308</v>
      </c>
      <c r="J971" t="s">
        <v>669</v>
      </c>
      <c r="K971" t="s">
        <v>2775</v>
      </c>
      <c r="L971" t="s">
        <v>671</v>
      </c>
      <c r="M971" s="8" t="s">
        <v>1608</v>
      </c>
      <c r="N971" t="s">
        <v>4105</v>
      </c>
      <c r="O971" t="s">
        <v>701</v>
      </c>
      <c r="P971" t="s">
        <v>760</v>
      </c>
      <c r="Q971" s="8" t="s">
        <v>4149</v>
      </c>
      <c r="R971" t="s">
        <v>675</v>
      </c>
      <c r="S971" t="s">
        <v>675</v>
      </c>
      <c r="T971" t="s">
        <v>675</v>
      </c>
    </row>
    <row r="972" spans="1:20">
      <c r="A972" t="s">
        <v>4150</v>
      </c>
      <c r="B972" s="8" t="s">
        <v>2775</v>
      </c>
      <c r="C972" t="s">
        <v>13</v>
      </c>
      <c r="D972" t="s">
        <v>664</v>
      </c>
      <c r="E972" t="s">
        <v>665</v>
      </c>
      <c r="F972" t="s">
        <v>2962</v>
      </c>
      <c r="G972" t="s">
        <v>58</v>
      </c>
      <c r="H972" t="s">
        <v>675</v>
      </c>
      <c r="I972" t="s">
        <v>217</v>
      </c>
      <c r="J972" t="s">
        <v>669</v>
      </c>
      <c r="K972" t="s">
        <v>2775</v>
      </c>
      <c r="L972" t="s">
        <v>671</v>
      </c>
      <c r="M972" s="8" t="s">
        <v>1608</v>
      </c>
      <c r="N972" t="s">
        <v>4105</v>
      </c>
      <c r="O972" t="s">
        <v>701</v>
      </c>
      <c r="P972" t="s">
        <v>760</v>
      </c>
      <c r="Q972" s="8" t="s">
        <v>4151</v>
      </c>
      <c r="R972" t="s">
        <v>675</v>
      </c>
      <c r="S972" t="s">
        <v>675</v>
      </c>
      <c r="T972" t="s">
        <v>675</v>
      </c>
    </row>
    <row r="973" spans="1:20">
      <c r="A973" t="s">
        <v>4152</v>
      </c>
      <c r="B973" s="8" t="s">
        <v>1531</v>
      </c>
      <c r="C973" t="s">
        <v>13</v>
      </c>
      <c r="D973" t="s">
        <v>664</v>
      </c>
      <c r="E973" t="s">
        <v>665</v>
      </c>
      <c r="F973" t="s">
        <v>876</v>
      </c>
      <c r="G973" t="s">
        <v>877</v>
      </c>
      <c r="H973" t="s">
        <v>675</v>
      </c>
      <c r="I973" t="s">
        <v>309</v>
      </c>
      <c r="J973" t="s">
        <v>698</v>
      </c>
      <c r="K973" t="s">
        <v>1531</v>
      </c>
      <c r="L973" t="s">
        <v>671</v>
      </c>
      <c r="M973" s="8" t="s">
        <v>1624</v>
      </c>
      <c r="N973" t="s">
        <v>4153</v>
      </c>
      <c r="O973" t="s">
        <v>1504</v>
      </c>
      <c r="P973" t="s">
        <v>701</v>
      </c>
      <c r="Q973" s="8" t="s">
        <v>4154</v>
      </c>
      <c r="R973" t="s">
        <v>675</v>
      </c>
      <c r="S973" t="s">
        <v>675</v>
      </c>
      <c r="T973" t="s">
        <v>675</v>
      </c>
    </row>
    <row r="974" spans="1:20">
      <c r="A974" t="s">
        <v>4155</v>
      </c>
      <c r="B974" s="8" t="s">
        <v>1543</v>
      </c>
      <c r="C974" t="s">
        <v>13</v>
      </c>
      <c r="D974" t="s">
        <v>664</v>
      </c>
      <c r="E974" t="s">
        <v>665</v>
      </c>
      <c r="F974" t="s">
        <v>2962</v>
      </c>
      <c r="G974" t="s">
        <v>58</v>
      </c>
      <c r="H974" t="s">
        <v>675</v>
      </c>
      <c r="I974" t="s">
        <v>310</v>
      </c>
      <c r="J974" t="s">
        <v>669</v>
      </c>
      <c r="K974" t="s">
        <v>1543</v>
      </c>
      <c r="L974" t="s">
        <v>671</v>
      </c>
      <c r="M974" s="8" t="s">
        <v>1608</v>
      </c>
      <c r="N974" t="s">
        <v>4105</v>
      </c>
      <c r="O974" t="s">
        <v>1504</v>
      </c>
      <c r="P974" t="s">
        <v>760</v>
      </c>
      <c r="Q974" s="8" t="s">
        <v>4156</v>
      </c>
      <c r="R974" t="s">
        <v>675</v>
      </c>
      <c r="S974" t="s">
        <v>675</v>
      </c>
      <c r="T974" t="s">
        <v>675</v>
      </c>
    </row>
    <row r="975" spans="1:20">
      <c r="A975" t="s">
        <v>4157</v>
      </c>
      <c r="B975" s="8" t="s">
        <v>1543</v>
      </c>
      <c r="C975" t="s">
        <v>13</v>
      </c>
      <c r="D975" t="s">
        <v>664</v>
      </c>
      <c r="E975" t="s">
        <v>665</v>
      </c>
      <c r="F975" t="s">
        <v>2962</v>
      </c>
      <c r="G975" t="s">
        <v>58</v>
      </c>
      <c r="H975" t="s">
        <v>675</v>
      </c>
      <c r="I975" t="s">
        <v>311</v>
      </c>
      <c r="J975" t="s">
        <v>669</v>
      </c>
      <c r="K975" t="s">
        <v>1543</v>
      </c>
      <c r="L975" t="s">
        <v>671</v>
      </c>
      <c r="M975" s="8" t="s">
        <v>1608</v>
      </c>
      <c r="N975" t="s">
        <v>4105</v>
      </c>
      <c r="O975" t="s">
        <v>1504</v>
      </c>
      <c r="P975" t="s">
        <v>760</v>
      </c>
      <c r="Q975" s="8" t="s">
        <v>4158</v>
      </c>
      <c r="R975" t="s">
        <v>675</v>
      </c>
      <c r="S975" t="s">
        <v>675</v>
      </c>
      <c r="T975" t="s">
        <v>675</v>
      </c>
    </row>
    <row r="976" spans="1:20">
      <c r="A976" t="s">
        <v>4159</v>
      </c>
      <c r="B976" s="8" t="s">
        <v>1556</v>
      </c>
      <c r="C976" t="s">
        <v>13</v>
      </c>
      <c r="D976" t="s">
        <v>664</v>
      </c>
      <c r="E976" t="s">
        <v>704</v>
      </c>
      <c r="F976" t="s">
        <v>1701</v>
      </c>
      <c r="G976" t="s">
        <v>1702</v>
      </c>
      <c r="H976" t="s">
        <v>675</v>
      </c>
      <c r="I976" t="s">
        <v>312</v>
      </c>
      <c r="J976" t="s">
        <v>669</v>
      </c>
      <c r="K976" t="s">
        <v>1564</v>
      </c>
      <c r="L976" t="s">
        <v>671</v>
      </c>
      <c r="M976" s="8" t="s">
        <v>1608</v>
      </c>
      <c r="N976" t="s">
        <v>4105</v>
      </c>
      <c r="O976" t="s">
        <v>769</v>
      </c>
      <c r="P976" t="s">
        <v>760</v>
      </c>
      <c r="Q976" s="8" t="s">
        <v>4160</v>
      </c>
      <c r="R976" t="s">
        <v>675</v>
      </c>
      <c r="S976" t="s">
        <v>675</v>
      </c>
      <c r="T976" t="s">
        <v>675</v>
      </c>
    </row>
    <row r="977" spans="1:20">
      <c r="A977" t="s">
        <v>4161</v>
      </c>
      <c r="B977" s="8" t="s">
        <v>1556</v>
      </c>
      <c r="C977" t="s">
        <v>13</v>
      </c>
      <c r="D977" t="s">
        <v>664</v>
      </c>
      <c r="E977" t="s">
        <v>665</v>
      </c>
      <c r="F977" t="s">
        <v>1146</v>
      </c>
      <c r="G977" t="s">
        <v>1147</v>
      </c>
      <c r="H977" t="s">
        <v>675</v>
      </c>
      <c r="I977" t="s">
        <v>313</v>
      </c>
      <c r="J977" t="s">
        <v>669</v>
      </c>
      <c r="K977" t="s">
        <v>1556</v>
      </c>
      <c r="L977" t="s">
        <v>671</v>
      </c>
      <c r="M977" s="8" t="s">
        <v>1608</v>
      </c>
      <c r="N977" t="s">
        <v>4105</v>
      </c>
      <c r="O977" t="s">
        <v>902</v>
      </c>
      <c r="P977" t="s">
        <v>760</v>
      </c>
      <c r="Q977" s="8" t="s">
        <v>4162</v>
      </c>
      <c r="R977" t="s">
        <v>675</v>
      </c>
      <c r="S977" t="s">
        <v>675</v>
      </c>
      <c r="T977" t="s">
        <v>675</v>
      </c>
    </row>
    <row r="978" spans="1:20">
      <c r="A978" t="s">
        <v>4163</v>
      </c>
      <c r="B978" s="8" t="s">
        <v>1556</v>
      </c>
      <c r="C978" t="s">
        <v>13</v>
      </c>
      <c r="D978" t="s">
        <v>664</v>
      </c>
      <c r="E978" t="s">
        <v>665</v>
      </c>
      <c r="F978" t="s">
        <v>1565</v>
      </c>
      <c r="G978" t="s">
        <v>1566</v>
      </c>
      <c r="H978" t="s">
        <v>675</v>
      </c>
      <c r="I978" t="s">
        <v>314</v>
      </c>
      <c r="J978" t="s">
        <v>669</v>
      </c>
      <c r="K978" t="s">
        <v>1556</v>
      </c>
      <c r="L978" t="s">
        <v>671</v>
      </c>
      <c r="M978" s="8" t="s">
        <v>1608</v>
      </c>
      <c r="N978" t="s">
        <v>4105</v>
      </c>
      <c r="O978" t="s">
        <v>902</v>
      </c>
      <c r="P978" t="s">
        <v>760</v>
      </c>
      <c r="Q978" s="8" t="s">
        <v>4164</v>
      </c>
      <c r="R978" t="s">
        <v>675</v>
      </c>
      <c r="S978" t="s">
        <v>675</v>
      </c>
      <c r="T978" t="s">
        <v>675</v>
      </c>
    </row>
    <row r="979" spans="1:20">
      <c r="A979" t="s">
        <v>4165</v>
      </c>
      <c r="B979" s="8" t="s">
        <v>1556</v>
      </c>
      <c r="C979" t="s">
        <v>13</v>
      </c>
      <c r="D979" t="s">
        <v>664</v>
      </c>
      <c r="E979" t="s">
        <v>665</v>
      </c>
      <c r="F979" t="s">
        <v>2403</v>
      </c>
      <c r="G979" t="s">
        <v>95</v>
      </c>
      <c r="H979" t="s">
        <v>675</v>
      </c>
      <c r="I979" t="s">
        <v>315</v>
      </c>
      <c r="J979" t="s">
        <v>669</v>
      </c>
      <c r="K979" t="s">
        <v>1556</v>
      </c>
      <c r="L979" t="s">
        <v>671</v>
      </c>
      <c r="M979" s="8" t="s">
        <v>1608</v>
      </c>
      <c r="N979" t="s">
        <v>4105</v>
      </c>
      <c r="O979" t="s">
        <v>902</v>
      </c>
      <c r="P979" t="s">
        <v>760</v>
      </c>
      <c r="Q979" s="8" t="s">
        <v>4166</v>
      </c>
      <c r="R979" t="s">
        <v>675</v>
      </c>
      <c r="S979" t="s">
        <v>675</v>
      </c>
      <c r="T979" t="s">
        <v>675</v>
      </c>
    </row>
    <row r="980" spans="1:20">
      <c r="A980" t="s">
        <v>4167</v>
      </c>
      <c r="B980" s="8" t="s">
        <v>1556</v>
      </c>
      <c r="C980" t="s">
        <v>13</v>
      </c>
      <c r="D980" t="s">
        <v>664</v>
      </c>
      <c r="E980" t="s">
        <v>665</v>
      </c>
      <c r="F980" t="s">
        <v>2235</v>
      </c>
      <c r="G980" t="s">
        <v>132</v>
      </c>
      <c r="H980" t="s">
        <v>675</v>
      </c>
      <c r="I980" t="s">
        <v>316</v>
      </c>
      <c r="J980" t="s">
        <v>669</v>
      </c>
      <c r="K980" t="s">
        <v>1556</v>
      </c>
      <c r="L980" t="s">
        <v>671</v>
      </c>
      <c r="M980" s="8" t="s">
        <v>1608</v>
      </c>
      <c r="N980" t="s">
        <v>4105</v>
      </c>
      <c r="O980" t="s">
        <v>902</v>
      </c>
      <c r="P980" t="s">
        <v>760</v>
      </c>
      <c r="Q980" s="8" t="s">
        <v>4168</v>
      </c>
      <c r="R980" t="s">
        <v>675</v>
      </c>
      <c r="S980" t="s">
        <v>675</v>
      </c>
      <c r="T980" t="s">
        <v>675</v>
      </c>
    </row>
    <row r="981" spans="1:20">
      <c r="A981" t="s">
        <v>4169</v>
      </c>
      <c r="B981" s="8" t="s">
        <v>1556</v>
      </c>
      <c r="C981" t="s">
        <v>13</v>
      </c>
      <c r="D981" t="s">
        <v>664</v>
      </c>
      <c r="E981" t="s">
        <v>665</v>
      </c>
      <c r="F981" t="s">
        <v>1387</v>
      </c>
      <c r="G981" t="s">
        <v>106</v>
      </c>
      <c r="H981" t="s">
        <v>675</v>
      </c>
      <c r="I981" t="s">
        <v>316</v>
      </c>
      <c r="J981" t="s">
        <v>669</v>
      </c>
      <c r="K981" t="s">
        <v>1556</v>
      </c>
      <c r="L981" t="s">
        <v>671</v>
      </c>
      <c r="M981" s="8" t="s">
        <v>1608</v>
      </c>
      <c r="N981" t="s">
        <v>4105</v>
      </c>
      <c r="O981" t="s">
        <v>902</v>
      </c>
      <c r="P981" t="s">
        <v>1644</v>
      </c>
      <c r="Q981" s="8" t="s">
        <v>4170</v>
      </c>
      <c r="R981" t="s">
        <v>675</v>
      </c>
      <c r="S981" t="s">
        <v>675</v>
      </c>
      <c r="T981" t="s">
        <v>675</v>
      </c>
    </row>
    <row r="982" spans="1:20">
      <c r="A982" t="s">
        <v>4171</v>
      </c>
      <c r="B982" s="8" t="s">
        <v>1564</v>
      </c>
      <c r="C982" t="s">
        <v>13</v>
      </c>
      <c r="D982" t="s">
        <v>664</v>
      </c>
      <c r="E982" t="s">
        <v>665</v>
      </c>
      <c r="F982" t="s">
        <v>2635</v>
      </c>
      <c r="G982" t="s">
        <v>2636</v>
      </c>
      <c r="H982" t="s">
        <v>675</v>
      </c>
      <c r="I982" t="s">
        <v>316</v>
      </c>
      <c r="J982" t="s">
        <v>669</v>
      </c>
      <c r="K982" t="s">
        <v>1564</v>
      </c>
      <c r="L982" t="s">
        <v>671</v>
      </c>
      <c r="M982" s="8" t="s">
        <v>1608</v>
      </c>
      <c r="N982" t="s">
        <v>4105</v>
      </c>
      <c r="O982" t="s">
        <v>1504</v>
      </c>
      <c r="P982" t="s">
        <v>760</v>
      </c>
      <c r="Q982" s="8" t="s">
        <v>4172</v>
      </c>
      <c r="R982" t="s">
        <v>675</v>
      </c>
      <c r="S982" t="s">
        <v>675</v>
      </c>
      <c r="T982" t="s">
        <v>675</v>
      </c>
    </row>
    <row r="983" spans="1:20">
      <c r="A983" t="s">
        <v>4173</v>
      </c>
      <c r="B983" s="8" t="s">
        <v>1564</v>
      </c>
      <c r="C983" t="s">
        <v>13</v>
      </c>
      <c r="D983" t="s">
        <v>664</v>
      </c>
      <c r="E983" t="s">
        <v>665</v>
      </c>
      <c r="F983" t="s">
        <v>3891</v>
      </c>
      <c r="G983" t="s">
        <v>3892</v>
      </c>
      <c r="H983" t="s">
        <v>675</v>
      </c>
      <c r="I983" t="s">
        <v>317</v>
      </c>
      <c r="J983" t="s">
        <v>669</v>
      </c>
      <c r="K983" t="s">
        <v>1564</v>
      </c>
      <c r="L983" t="s">
        <v>671</v>
      </c>
      <c r="M983" s="8" t="s">
        <v>1608</v>
      </c>
      <c r="N983" t="s">
        <v>4105</v>
      </c>
      <c r="O983" t="s">
        <v>1676</v>
      </c>
      <c r="P983" t="s">
        <v>760</v>
      </c>
      <c r="Q983" s="8" t="s">
        <v>4174</v>
      </c>
      <c r="R983" t="s">
        <v>675</v>
      </c>
      <c r="S983" t="s">
        <v>675</v>
      </c>
      <c r="T983" t="s">
        <v>675</v>
      </c>
    </row>
    <row r="984" spans="1:20">
      <c r="A984" t="s">
        <v>4175</v>
      </c>
      <c r="B984" s="8" t="s">
        <v>2789</v>
      </c>
      <c r="C984" t="s">
        <v>13</v>
      </c>
      <c r="D984" t="s">
        <v>664</v>
      </c>
      <c r="E984" t="s">
        <v>665</v>
      </c>
      <c r="F984" t="s">
        <v>2349</v>
      </c>
      <c r="G984" t="s">
        <v>2350</v>
      </c>
      <c r="H984" t="s">
        <v>675</v>
      </c>
      <c r="I984" t="s">
        <v>318</v>
      </c>
      <c r="J984" t="s">
        <v>669</v>
      </c>
      <c r="K984" t="s">
        <v>2789</v>
      </c>
      <c r="L984" t="s">
        <v>671</v>
      </c>
      <c r="M984" s="8" t="s">
        <v>1608</v>
      </c>
      <c r="N984" t="s">
        <v>4105</v>
      </c>
      <c r="O984" t="s">
        <v>1504</v>
      </c>
      <c r="P984" t="s">
        <v>760</v>
      </c>
      <c r="Q984" s="8" t="s">
        <v>4176</v>
      </c>
      <c r="R984" t="s">
        <v>675</v>
      </c>
      <c r="S984" t="s">
        <v>675</v>
      </c>
      <c r="T984" t="s">
        <v>675</v>
      </c>
    </row>
    <row r="985" spans="1:20">
      <c r="A985" t="s">
        <v>4177</v>
      </c>
      <c r="B985" s="8" t="s">
        <v>2789</v>
      </c>
      <c r="C985" t="s">
        <v>13</v>
      </c>
      <c r="D985" t="s">
        <v>664</v>
      </c>
      <c r="E985" t="s">
        <v>665</v>
      </c>
      <c r="F985" t="s">
        <v>3891</v>
      </c>
      <c r="G985" t="s">
        <v>3892</v>
      </c>
      <c r="H985" t="s">
        <v>675</v>
      </c>
      <c r="I985" t="s">
        <v>319</v>
      </c>
      <c r="J985" t="s">
        <v>669</v>
      </c>
      <c r="K985" t="s">
        <v>2789</v>
      </c>
      <c r="L985" t="s">
        <v>671</v>
      </c>
      <c r="M985" s="8" t="s">
        <v>1608</v>
      </c>
      <c r="N985" t="s">
        <v>4105</v>
      </c>
      <c r="O985" t="s">
        <v>1585</v>
      </c>
      <c r="P985" t="s">
        <v>760</v>
      </c>
      <c r="Q985" s="8" t="s">
        <v>4178</v>
      </c>
      <c r="R985" t="s">
        <v>675</v>
      </c>
      <c r="S985" t="s">
        <v>675</v>
      </c>
      <c r="T985" t="s">
        <v>675</v>
      </c>
    </row>
    <row r="986" spans="1:20">
      <c r="A986" t="s">
        <v>4179</v>
      </c>
      <c r="B986" s="8" t="s">
        <v>2789</v>
      </c>
      <c r="C986" t="s">
        <v>13</v>
      </c>
      <c r="D986" t="s">
        <v>664</v>
      </c>
      <c r="E986" t="s">
        <v>665</v>
      </c>
      <c r="F986" t="s">
        <v>691</v>
      </c>
      <c r="G986" t="s">
        <v>692</v>
      </c>
      <c r="H986" t="s">
        <v>675</v>
      </c>
      <c r="I986" t="s">
        <v>317</v>
      </c>
      <c r="J986" t="s">
        <v>669</v>
      </c>
      <c r="K986" t="s">
        <v>2789</v>
      </c>
      <c r="L986" t="s">
        <v>671</v>
      </c>
      <c r="M986" s="8" t="s">
        <v>1608</v>
      </c>
      <c r="N986" t="s">
        <v>4105</v>
      </c>
      <c r="O986" t="s">
        <v>1676</v>
      </c>
      <c r="P986" t="s">
        <v>760</v>
      </c>
      <c r="Q986" s="8" t="s">
        <v>4180</v>
      </c>
      <c r="R986" t="s">
        <v>675</v>
      </c>
      <c r="S986" t="s">
        <v>675</v>
      </c>
      <c r="T986" t="s">
        <v>675</v>
      </c>
    </row>
    <row r="987" spans="1:20">
      <c r="A987" t="s">
        <v>4181</v>
      </c>
      <c r="B987" s="8" t="s">
        <v>1572</v>
      </c>
      <c r="C987" t="s">
        <v>13</v>
      </c>
      <c r="D987" t="s">
        <v>664</v>
      </c>
      <c r="E987" t="s">
        <v>763</v>
      </c>
      <c r="F987" t="s">
        <v>4182</v>
      </c>
      <c r="G987" t="s">
        <v>4183</v>
      </c>
      <c r="H987" t="s">
        <v>675</v>
      </c>
      <c r="I987" t="s">
        <v>320</v>
      </c>
      <c r="J987" t="s">
        <v>1447</v>
      </c>
      <c r="K987" t="s">
        <v>1591</v>
      </c>
      <c r="L987" t="s">
        <v>671</v>
      </c>
      <c r="M987" s="8" t="s">
        <v>1608</v>
      </c>
      <c r="N987" t="s">
        <v>4105</v>
      </c>
      <c r="O987" t="s">
        <v>769</v>
      </c>
      <c r="P987" t="s">
        <v>760</v>
      </c>
      <c r="Q987" s="8" t="s">
        <v>4184</v>
      </c>
      <c r="R987" t="s">
        <v>675</v>
      </c>
      <c r="S987" t="s">
        <v>675</v>
      </c>
      <c r="T987" t="s">
        <v>675</v>
      </c>
    </row>
    <row r="988" spans="1:20">
      <c r="A988" t="s">
        <v>4185</v>
      </c>
      <c r="B988" s="8" t="s">
        <v>2797</v>
      </c>
      <c r="C988" t="s">
        <v>13</v>
      </c>
      <c r="D988" t="s">
        <v>664</v>
      </c>
      <c r="E988" t="s">
        <v>665</v>
      </c>
      <c r="F988" t="s">
        <v>4186</v>
      </c>
      <c r="G988" t="s">
        <v>4187</v>
      </c>
      <c r="H988" t="s">
        <v>675</v>
      </c>
      <c r="I988" t="s">
        <v>321</v>
      </c>
      <c r="J988" t="s">
        <v>669</v>
      </c>
      <c r="K988" t="s">
        <v>2797</v>
      </c>
      <c r="L988" t="s">
        <v>671</v>
      </c>
      <c r="M988" s="8" t="s">
        <v>1608</v>
      </c>
      <c r="N988" t="s">
        <v>4105</v>
      </c>
      <c r="O988" t="s">
        <v>1504</v>
      </c>
      <c r="P988" t="s">
        <v>760</v>
      </c>
      <c r="Q988" s="8" t="s">
        <v>4188</v>
      </c>
      <c r="R988" t="s">
        <v>675</v>
      </c>
      <c r="S988" t="s">
        <v>675</v>
      </c>
      <c r="T988" t="s">
        <v>675</v>
      </c>
    </row>
    <row r="989" spans="1:20">
      <c r="A989" t="s">
        <v>4189</v>
      </c>
      <c r="B989" s="8" t="s">
        <v>1422</v>
      </c>
      <c r="C989" t="s">
        <v>13</v>
      </c>
      <c r="D989" t="s">
        <v>664</v>
      </c>
      <c r="E989" t="s">
        <v>665</v>
      </c>
      <c r="F989" t="s">
        <v>4190</v>
      </c>
      <c r="G989" t="s">
        <v>4191</v>
      </c>
      <c r="H989" t="s">
        <v>675</v>
      </c>
      <c r="I989" t="s">
        <v>322</v>
      </c>
      <c r="J989" t="s">
        <v>669</v>
      </c>
      <c r="K989" t="s">
        <v>1422</v>
      </c>
      <c r="L989" t="s">
        <v>671</v>
      </c>
      <c r="M989" s="8" t="s">
        <v>1608</v>
      </c>
      <c r="N989" t="s">
        <v>4105</v>
      </c>
      <c r="O989" t="s">
        <v>1676</v>
      </c>
      <c r="P989" t="s">
        <v>760</v>
      </c>
      <c r="Q989" s="8" t="s">
        <v>4192</v>
      </c>
      <c r="R989" t="s">
        <v>675</v>
      </c>
      <c r="S989" t="s">
        <v>675</v>
      </c>
      <c r="T989" t="s">
        <v>675</v>
      </c>
    </row>
    <row r="990" spans="1:20">
      <c r="A990" t="s">
        <v>4193</v>
      </c>
      <c r="B990" s="8" t="s">
        <v>1422</v>
      </c>
      <c r="C990" t="s">
        <v>13</v>
      </c>
      <c r="D990" t="s">
        <v>664</v>
      </c>
      <c r="E990" t="s">
        <v>665</v>
      </c>
      <c r="F990" t="s">
        <v>691</v>
      </c>
      <c r="G990" t="s">
        <v>692</v>
      </c>
      <c r="H990" t="s">
        <v>675</v>
      </c>
      <c r="I990" t="s">
        <v>317</v>
      </c>
      <c r="J990" t="s">
        <v>669</v>
      </c>
      <c r="K990" t="s">
        <v>1422</v>
      </c>
      <c r="L990" t="s">
        <v>671</v>
      </c>
      <c r="M990" s="8" t="s">
        <v>1608</v>
      </c>
      <c r="N990" t="s">
        <v>4105</v>
      </c>
      <c r="O990" t="s">
        <v>1676</v>
      </c>
      <c r="P990" t="s">
        <v>760</v>
      </c>
      <c r="Q990" s="8" t="s">
        <v>4194</v>
      </c>
      <c r="R990" t="s">
        <v>675</v>
      </c>
      <c r="S990" t="s">
        <v>675</v>
      </c>
      <c r="T990" t="s">
        <v>675</v>
      </c>
    </row>
    <row r="991" spans="1:20">
      <c r="A991" t="s">
        <v>4195</v>
      </c>
      <c r="B991" s="8" t="s">
        <v>2816</v>
      </c>
      <c r="C991" t="s">
        <v>13</v>
      </c>
      <c r="D991" t="s">
        <v>664</v>
      </c>
      <c r="E991" t="s">
        <v>665</v>
      </c>
      <c r="F991" t="s">
        <v>1794</v>
      </c>
      <c r="G991" t="s">
        <v>1795</v>
      </c>
      <c r="H991" t="s">
        <v>675</v>
      </c>
      <c r="I991" t="s">
        <v>323</v>
      </c>
      <c r="J991" t="s">
        <v>669</v>
      </c>
      <c r="K991" t="s">
        <v>2816</v>
      </c>
      <c r="L991" t="s">
        <v>671</v>
      </c>
      <c r="M991" s="8" t="s">
        <v>1608</v>
      </c>
      <c r="N991" t="s">
        <v>4105</v>
      </c>
      <c r="O991" t="s">
        <v>1504</v>
      </c>
      <c r="P991" t="s">
        <v>760</v>
      </c>
      <c r="Q991" s="8" t="s">
        <v>4196</v>
      </c>
      <c r="R991" t="s">
        <v>675</v>
      </c>
      <c r="S991" t="s">
        <v>675</v>
      </c>
      <c r="T991" t="s">
        <v>675</v>
      </c>
    </row>
    <row r="992" spans="1:20">
      <c r="A992" t="s">
        <v>4197</v>
      </c>
      <c r="B992" s="8" t="s">
        <v>2816</v>
      </c>
      <c r="C992" t="s">
        <v>13</v>
      </c>
      <c r="D992" t="s">
        <v>664</v>
      </c>
      <c r="E992" t="s">
        <v>665</v>
      </c>
      <c r="F992" t="s">
        <v>4198</v>
      </c>
      <c r="G992" t="s">
        <v>4199</v>
      </c>
      <c r="H992" t="s">
        <v>675</v>
      </c>
      <c r="I992" t="s">
        <v>324</v>
      </c>
      <c r="J992" t="s">
        <v>669</v>
      </c>
      <c r="K992" t="s">
        <v>2816</v>
      </c>
      <c r="L992" t="s">
        <v>671</v>
      </c>
      <c r="M992" s="8" t="s">
        <v>1608</v>
      </c>
      <c r="N992" t="s">
        <v>4105</v>
      </c>
      <c r="O992" t="s">
        <v>1504</v>
      </c>
      <c r="P992" t="s">
        <v>760</v>
      </c>
      <c r="Q992" s="8" t="s">
        <v>4200</v>
      </c>
      <c r="R992" t="s">
        <v>675</v>
      </c>
      <c r="S992" t="s">
        <v>675</v>
      </c>
      <c r="T992" t="s">
        <v>675</v>
      </c>
    </row>
    <row r="993" spans="1:20">
      <c r="A993" t="s">
        <v>4201</v>
      </c>
      <c r="B993" s="8" t="s">
        <v>2816</v>
      </c>
      <c r="C993" t="s">
        <v>13</v>
      </c>
      <c r="D993" t="s">
        <v>664</v>
      </c>
      <c r="E993" t="s">
        <v>665</v>
      </c>
      <c r="F993" t="s">
        <v>2940</v>
      </c>
      <c r="G993" t="s">
        <v>2941</v>
      </c>
      <c r="H993" t="s">
        <v>675</v>
      </c>
      <c r="I993" t="s">
        <v>325</v>
      </c>
      <c r="J993" t="s">
        <v>1447</v>
      </c>
      <c r="K993" t="s">
        <v>2816</v>
      </c>
      <c r="L993" t="s">
        <v>671</v>
      </c>
      <c r="M993" s="8" t="s">
        <v>1608</v>
      </c>
      <c r="N993" t="s">
        <v>4105</v>
      </c>
      <c r="O993" t="s">
        <v>1504</v>
      </c>
      <c r="P993" t="s">
        <v>760</v>
      </c>
      <c r="Q993" s="8" t="s">
        <v>4202</v>
      </c>
      <c r="R993" t="s">
        <v>675</v>
      </c>
      <c r="S993" t="s">
        <v>675</v>
      </c>
      <c r="T993" t="s">
        <v>675</v>
      </c>
    </row>
    <row r="994" spans="1:20">
      <c r="A994" t="s">
        <v>4203</v>
      </c>
      <c r="B994" s="8" t="s">
        <v>2816</v>
      </c>
      <c r="C994" t="s">
        <v>13</v>
      </c>
      <c r="D994" t="s">
        <v>664</v>
      </c>
      <c r="E994" t="s">
        <v>665</v>
      </c>
      <c r="F994" t="s">
        <v>755</v>
      </c>
      <c r="G994" t="s">
        <v>756</v>
      </c>
      <c r="H994" t="s">
        <v>675</v>
      </c>
      <c r="I994" t="s">
        <v>326</v>
      </c>
      <c r="J994" t="s">
        <v>1447</v>
      </c>
      <c r="K994" t="s">
        <v>2816</v>
      </c>
      <c r="L994" t="s">
        <v>671</v>
      </c>
      <c r="M994" s="8" t="s">
        <v>1608</v>
      </c>
      <c r="N994" t="s">
        <v>4105</v>
      </c>
      <c r="O994" t="s">
        <v>1676</v>
      </c>
      <c r="P994" t="s">
        <v>760</v>
      </c>
      <c r="Q994" s="8" t="s">
        <v>4204</v>
      </c>
      <c r="R994" t="s">
        <v>675</v>
      </c>
      <c r="S994" t="s">
        <v>675</v>
      </c>
      <c r="T994" t="s">
        <v>675</v>
      </c>
    </row>
    <row r="995" spans="1:20">
      <c r="A995" t="s">
        <v>4205</v>
      </c>
      <c r="B995" s="8" t="s">
        <v>2816</v>
      </c>
      <c r="C995" t="s">
        <v>13</v>
      </c>
      <c r="D995" t="s">
        <v>664</v>
      </c>
      <c r="E995" t="s">
        <v>665</v>
      </c>
      <c r="F995" t="s">
        <v>2623</v>
      </c>
      <c r="G995" t="s">
        <v>2624</v>
      </c>
      <c r="H995" t="s">
        <v>675</v>
      </c>
      <c r="I995" t="s">
        <v>327</v>
      </c>
      <c r="J995" t="s">
        <v>1447</v>
      </c>
      <c r="K995" t="s">
        <v>2816</v>
      </c>
      <c r="L995" t="s">
        <v>671</v>
      </c>
      <c r="M995" s="8" t="s">
        <v>1608</v>
      </c>
      <c r="N995" t="s">
        <v>4105</v>
      </c>
      <c r="O995" t="s">
        <v>1676</v>
      </c>
      <c r="P995" t="s">
        <v>760</v>
      </c>
      <c r="Q995" s="8" t="s">
        <v>4206</v>
      </c>
      <c r="R995" t="s">
        <v>675</v>
      </c>
      <c r="S995" t="s">
        <v>675</v>
      </c>
      <c r="T995" t="s">
        <v>675</v>
      </c>
    </row>
    <row r="996" spans="1:20">
      <c r="A996" t="s">
        <v>4207</v>
      </c>
      <c r="B996" s="8" t="s">
        <v>2816</v>
      </c>
      <c r="C996" t="s">
        <v>13</v>
      </c>
      <c r="D996" t="s">
        <v>664</v>
      </c>
      <c r="E996" t="s">
        <v>704</v>
      </c>
      <c r="F996" t="s">
        <v>1134</v>
      </c>
      <c r="G996" t="s">
        <v>1135</v>
      </c>
      <c r="H996" t="s">
        <v>675</v>
      </c>
      <c r="I996" t="s">
        <v>177</v>
      </c>
      <c r="J996" t="s">
        <v>669</v>
      </c>
      <c r="K996" t="s">
        <v>1608</v>
      </c>
      <c r="L996" t="s">
        <v>671</v>
      </c>
      <c r="M996" s="8" t="s">
        <v>1608</v>
      </c>
      <c r="N996" t="s">
        <v>4105</v>
      </c>
      <c r="O996" t="s">
        <v>1676</v>
      </c>
      <c r="P996" t="s">
        <v>760</v>
      </c>
      <c r="Q996" s="8" t="s">
        <v>4208</v>
      </c>
      <c r="R996" t="s">
        <v>675</v>
      </c>
      <c r="S996" t="s">
        <v>675</v>
      </c>
      <c r="T996" t="s">
        <v>675</v>
      </c>
    </row>
    <row r="997" spans="1:20">
      <c r="A997" t="s">
        <v>4209</v>
      </c>
      <c r="B997" s="8" t="s">
        <v>1608</v>
      </c>
      <c r="C997" t="s">
        <v>13</v>
      </c>
      <c r="D997" t="s">
        <v>664</v>
      </c>
      <c r="E997" t="s">
        <v>665</v>
      </c>
      <c r="F997" t="s">
        <v>2342</v>
      </c>
      <c r="G997" t="s">
        <v>2343</v>
      </c>
      <c r="H997" t="s">
        <v>675</v>
      </c>
      <c r="I997" t="s">
        <v>328</v>
      </c>
      <c r="J997" t="s">
        <v>669</v>
      </c>
      <c r="K997" t="s">
        <v>1608</v>
      </c>
      <c r="L997" t="s">
        <v>671</v>
      </c>
      <c r="M997" s="8" t="s">
        <v>1608</v>
      </c>
      <c r="N997" t="s">
        <v>4105</v>
      </c>
      <c r="O997" t="s">
        <v>1504</v>
      </c>
      <c r="P997" t="s">
        <v>760</v>
      </c>
      <c r="Q997" s="8" t="s">
        <v>4210</v>
      </c>
      <c r="R997" t="s">
        <v>675</v>
      </c>
      <c r="S997" t="s">
        <v>675</v>
      </c>
      <c r="T997" t="s">
        <v>675</v>
      </c>
    </row>
    <row r="998" spans="1:20">
      <c r="A998" t="s">
        <v>4211</v>
      </c>
      <c r="B998" s="8" t="s">
        <v>1608</v>
      </c>
      <c r="C998" t="s">
        <v>13</v>
      </c>
      <c r="D998" t="s">
        <v>664</v>
      </c>
      <c r="E998" t="s">
        <v>665</v>
      </c>
      <c r="F998" t="s">
        <v>2749</v>
      </c>
      <c r="G998" t="s">
        <v>2750</v>
      </c>
      <c r="H998" t="s">
        <v>675</v>
      </c>
      <c r="I998" t="s">
        <v>323</v>
      </c>
      <c r="J998" t="s">
        <v>669</v>
      </c>
      <c r="K998" t="s">
        <v>1608</v>
      </c>
      <c r="L998" t="s">
        <v>671</v>
      </c>
      <c r="M998" s="8" t="s">
        <v>1608</v>
      </c>
      <c r="N998" t="s">
        <v>4105</v>
      </c>
      <c r="O998" t="s">
        <v>1504</v>
      </c>
      <c r="P998" t="s">
        <v>760</v>
      </c>
      <c r="Q998" s="8" t="s">
        <v>4212</v>
      </c>
      <c r="R998" t="s">
        <v>675</v>
      </c>
      <c r="S998" t="s">
        <v>675</v>
      </c>
      <c r="T998" t="s">
        <v>675</v>
      </c>
    </row>
    <row r="999" spans="1:20">
      <c r="A999" t="s">
        <v>4213</v>
      </c>
      <c r="B999" s="8" t="s">
        <v>1608</v>
      </c>
      <c r="C999" t="s">
        <v>13</v>
      </c>
      <c r="D999" t="s">
        <v>664</v>
      </c>
      <c r="E999" t="s">
        <v>665</v>
      </c>
      <c r="F999" t="s">
        <v>2659</v>
      </c>
      <c r="G999" t="s">
        <v>2660</v>
      </c>
      <c r="H999" t="s">
        <v>675</v>
      </c>
      <c r="I999" t="s">
        <v>329</v>
      </c>
      <c r="J999" t="s">
        <v>669</v>
      </c>
      <c r="K999" t="s">
        <v>1608</v>
      </c>
      <c r="L999" t="s">
        <v>671</v>
      </c>
      <c r="M999" s="8" t="s">
        <v>1608</v>
      </c>
      <c r="N999" t="s">
        <v>4105</v>
      </c>
      <c r="O999" t="s">
        <v>1504</v>
      </c>
      <c r="P999" t="s">
        <v>760</v>
      </c>
      <c r="Q999" s="8" t="s">
        <v>4214</v>
      </c>
      <c r="R999" t="s">
        <v>675</v>
      </c>
      <c r="S999" t="s">
        <v>675</v>
      </c>
      <c r="T999" t="s">
        <v>675</v>
      </c>
    </row>
    <row r="1000" spans="1:20">
      <c r="A1000" t="s">
        <v>4215</v>
      </c>
      <c r="B1000" s="8" t="s">
        <v>1608</v>
      </c>
      <c r="C1000" t="s">
        <v>13</v>
      </c>
      <c r="D1000" t="s">
        <v>664</v>
      </c>
      <c r="E1000" t="s">
        <v>665</v>
      </c>
      <c r="F1000" t="s">
        <v>4216</v>
      </c>
      <c r="G1000" t="s">
        <v>4217</v>
      </c>
      <c r="H1000" t="s">
        <v>675</v>
      </c>
      <c r="I1000" t="s">
        <v>330</v>
      </c>
      <c r="J1000" t="s">
        <v>669</v>
      </c>
      <c r="K1000" t="s">
        <v>1608</v>
      </c>
      <c r="L1000" t="s">
        <v>671</v>
      </c>
      <c r="M1000" s="8" t="s">
        <v>1608</v>
      </c>
      <c r="N1000" t="s">
        <v>4105</v>
      </c>
      <c r="O1000" t="s">
        <v>1504</v>
      </c>
      <c r="P1000" t="s">
        <v>760</v>
      </c>
      <c r="Q1000" s="8" t="s">
        <v>4218</v>
      </c>
      <c r="R1000" t="s">
        <v>675</v>
      </c>
      <c r="S1000" t="s">
        <v>675</v>
      </c>
      <c r="T1000" t="s">
        <v>675</v>
      </c>
    </row>
    <row r="1001" spans="1:20">
      <c r="A1001" t="s">
        <v>4219</v>
      </c>
      <c r="B1001" s="8" t="s">
        <v>1608</v>
      </c>
      <c r="C1001" t="s">
        <v>13</v>
      </c>
      <c r="D1001" t="s">
        <v>664</v>
      </c>
      <c r="E1001" t="s">
        <v>704</v>
      </c>
      <c r="F1001" t="s">
        <v>1495</v>
      </c>
      <c r="G1001" t="s">
        <v>1496</v>
      </c>
      <c r="H1001" t="s">
        <v>675</v>
      </c>
      <c r="I1001" t="s">
        <v>119</v>
      </c>
      <c r="J1001" t="s">
        <v>669</v>
      </c>
      <c r="K1001" t="s">
        <v>1604</v>
      </c>
      <c r="L1001" t="s">
        <v>671</v>
      </c>
      <c r="M1001" s="8" t="s">
        <v>2826</v>
      </c>
      <c r="N1001" t="s">
        <v>4220</v>
      </c>
      <c r="O1001" t="s">
        <v>1283</v>
      </c>
      <c r="P1001" t="s">
        <v>760</v>
      </c>
      <c r="Q1001" s="8" t="s">
        <v>4221</v>
      </c>
      <c r="R1001" t="s">
        <v>675</v>
      </c>
      <c r="S1001" t="s">
        <v>675</v>
      </c>
      <c r="T1001" t="s">
        <v>675</v>
      </c>
    </row>
    <row r="1002" spans="1:20">
      <c r="A1002" t="s">
        <v>4222</v>
      </c>
      <c r="B1002" s="8" t="s">
        <v>1608</v>
      </c>
      <c r="C1002" t="s">
        <v>13</v>
      </c>
      <c r="D1002" t="s">
        <v>664</v>
      </c>
      <c r="E1002" t="s">
        <v>665</v>
      </c>
      <c r="F1002" t="s">
        <v>1618</v>
      </c>
      <c r="G1002" t="s">
        <v>1619</v>
      </c>
      <c r="H1002" t="s">
        <v>675</v>
      </c>
      <c r="I1002" t="s">
        <v>119</v>
      </c>
      <c r="J1002" t="s">
        <v>669</v>
      </c>
      <c r="K1002" t="s">
        <v>1608</v>
      </c>
      <c r="L1002" t="s">
        <v>671</v>
      </c>
      <c r="M1002" s="8" t="s">
        <v>1608</v>
      </c>
      <c r="N1002" t="s">
        <v>4105</v>
      </c>
      <c r="O1002" t="s">
        <v>1283</v>
      </c>
      <c r="P1002" t="s">
        <v>760</v>
      </c>
      <c r="Q1002" s="8" t="s">
        <v>4223</v>
      </c>
      <c r="R1002" t="s">
        <v>675</v>
      </c>
      <c r="S1002" t="s">
        <v>675</v>
      </c>
      <c r="T1002" t="s">
        <v>675</v>
      </c>
    </row>
    <row r="1003" spans="1:20">
      <c r="A1003" t="s">
        <v>4224</v>
      </c>
      <c r="B1003" s="8" t="s">
        <v>1454</v>
      </c>
      <c r="C1003" t="s">
        <v>13</v>
      </c>
      <c r="D1003" t="s">
        <v>664</v>
      </c>
      <c r="E1003" t="s">
        <v>665</v>
      </c>
      <c r="F1003" t="s">
        <v>2575</v>
      </c>
      <c r="G1003" t="s">
        <v>2576</v>
      </c>
      <c r="H1003" t="s">
        <v>675</v>
      </c>
      <c r="I1003" t="s">
        <v>331</v>
      </c>
      <c r="J1003" t="s">
        <v>669</v>
      </c>
      <c r="K1003" t="s">
        <v>1623</v>
      </c>
      <c r="L1003" t="s">
        <v>671</v>
      </c>
      <c r="M1003" s="8" t="s">
        <v>2826</v>
      </c>
      <c r="N1003" t="s">
        <v>4220</v>
      </c>
      <c r="O1003" t="s">
        <v>769</v>
      </c>
      <c r="P1003" t="s">
        <v>760</v>
      </c>
      <c r="Q1003" s="8" t="s">
        <v>4225</v>
      </c>
      <c r="R1003" t="s">
        <v>675</v>
      </c>
      <c r="S1003" t="s">
        <v>675</v>
      </c>
      <c r="T1003" t="s">
        <v>675</v>
      </c>
    </row>
    <row r="1004" spans="1:20">
      <c r="A1004" t="s">
        <v>4226</v>
      </c>
      <c r="B1004" s="8" t="s">
        <v>1454</v>
      </c>
      <c r="C1004" t="s">
        <v>13</v>
      </c>
      <c r="D1004" t="s">
        <v>664</v>
      </c>
      <c r="E1004" t="s">
        <v>665</v>
      </c>
      <c r="F1004" t="s">
        <v>1799</v>
      </c>
      <c r="G1004" t="s">
        <v>1800</v>
      </c>
      <c r="H1004" t="s">
        <v>675</v>
      </c>
      <c r="I1004" t="s">
        <v>174</v>
      </c>
      <c r="J1004" t="s">
        <v>669</v>
      </c>
      <c r="K1004" t="s">
        <v>1623</v>
      </c>
      <c r="L1004" t="s">
        <v>671</v>
      </c>
      <c r="M1004" s="8" t="s">
        <v>2826</v>
      </c>
      <c r="N1004" t="s">
        <v>4220</v>
      </c>
      <c r="O1004" t="s">
        <v>769</v>
      </c>
      <c r="P1004" t="s">
        <v>760</v>
      </c>
      <c r="Q1004" s="8" t="s">
        <v>4227</v>
      </c>
      <c r="R1004" t="s">
        <v>675</v>
      </c>
      <c r="S1004" t="s">
        <v>675</v>
      </c>
      <c r="T1004" t="s">
        <v>675</v>
      </c>
    </row>
    <row r="1005" spans="1:20">
      <c r="A1005" t="s">
        <v>4228</v>
      </c>
      <c r="B1005" s="8" t="s">
        <v>1454</v>
      </c>
      <c r="C1005" t="s">
        <v>13</v>
      </c>
      <c r="D1005" t="s">
        <v>664</v>
      </c>
      <c r="E1005" t="s">
        <v>665</v>
      </c>
      <c r="F1005" t="s">
        <v>2586</v>
      </c>
      <c r="G1005" t="s">
        <v>2587</v>
      </c>
      <c r="H1005" t="s">
        <v>675</v>
      </c>
      <c r="I1005" t="s">
        <v>119</v>
      </c>
      <c r="J1005" t="s">
        <v>669</v>
      </c>
      <c r="K1005" t="s">
        <v>1454</v>
      </c>
      <c r="L1005" t="s">
        <v>671</v>
      </c>
      <c r="M1005" s="8" t="s">
        <v>2826</v>
      </c>
      <c r="N1005" t="s">
        <v>4220</v>
      </c>
      <c r="O1005" t="s">
        <v>1283</v>
      </c>
      <c r="P1005" t="s">
        <v>760</v>
      </c>
      <c r="Q1005" s="8" t="s">
        <v>4229</v>
      </c>
      <c r="R1005" t="s">
        <v>675</v>
      </c>
      <c r="S1005" t="s">
        <v>675</v>
      </c>
      <c r="T1005" t="s">
        <v>675</v>
      </c>
    </row>
    <row r="1006" spans="1:20">
      <c r="A1006" t="s">
        <v>4230</v>
      </c>
      <c r="B1006" s="8" t="s">
        <v>1628</v>
      </c>
      <c r="C1006" t="s">
        <v>13</v>
      </c>
      <c r="D1006" t="s">
        <v>664</v>
      </c>
      <c r="E1006" t="s">
        <v>665</v>
      </c>
      <c r="F1006" t="s">
        <v>2635</v>
      </c>
      <c r="G1006" t="s">
        <v>2636</v>
      </c>
      <c r="H1006" t="s">
        <v>675</v>
      </c>
      <c r="I1006" t="s">
        <v>119</v>
      </c>
      <c r="J1006" t="s">
        <v>669</v>
      </c>
      <c r="K1006" t="s">
        <v>1628</v>
      </c>
      <c r="L1006" t="s">
        <v>671</v>
      </c>
      <c r="M1006" s="8" t="s">
        <v>2826</v>
      </c>
      <c r="N1006" t="s">
        <v>4220</v>
      </c>
      <c r="O1006" t="s">
        <v>701</v>
      </c>
      <c r="P1006" t="s">
        <v>1644</v>
      </c>
      <c r="Q1006" s="8" t="s">
        <v>4231</v>
      </c>
      <c r="R1006" t="s">
        <v>675</v>
      </c>
      <c r="S1006" t="s">
        <v>675</v>
      </c>
      <c r="T1006" t="s">
        <v>675</v>
      </c>
    </row>
    <row r="1007" spans="1:20">
      <c r="A1007" t="s">
        <v>4232</v>
      </c>
      <c r="B1007" s="8" t="s">
        <v>1628</v>
      </c>
      <c r="C1007" t="s">
        <v>13</v>
      </c>
      <c r="D1007" t="s">
        <v>664</v>
      </c>
      <c r="E1007" t="s">
        <v>665</v>
      </c>
      <c r="F1007" t="s">
        <v>2749</v>
      </c>
      <c r="G1007" t="s">
        <v>2750</v>
      </c>
      <c r="H1007" t="s">
        <v>675</v>
      </c>
      <c r="I1007" t="s">
        <v>180</v>
      </c>
      <c r="J1007" t="s">
        <v>3720</v>
      </c>
      <c r="K1007" t="s">
        <v>1628</v>
      </c>
      <c r="L1007" t="s">
        <v>671</v>
      </c>
      <c r="M1007" s="8" t="s">
        <v>2826</v>
      </c>
      <c r="N1007" t="s">
        <v>4220</v>
      </c>
      <c r="O1007" t="s">
        <v>1504</v>
      </c>
      <c r="P1007" t="s">
        <v>760</v>
      </c>
      <c r="Q1007" s="8" t="s">
        <v>4233</v>
      </c>
      <c r="R1007" t="s">
        <v>675</v>
      </c>
      <c r="S1007" t="s">
        <v>675</v>
      </c>
      <c r="T1007" t="s">
        <v>675</v>
      </c>
    </row>
    <row r="1008" spans="1:20">
      <c r="A1008" t="s">
        <v>4234</v>
      </c>
      <c r="B1008" s="8" t="s">
        <v>1628</v>
      </c>
      <c r="C1008" t="s">
        <v>13</v>
      </c>
      <c r="D1008" t="s">
        <v>664</v>
      </c>
      <c r="E1008" t="s">
        <v>665</v>
      </c>
      <c r="F1008" t="s">
        <v>2759</v>
      </c>
      <c r="G1008" t="s">
        <v>2760</v>
      </c>
      <c r="H1008" t="s">
        <v>675</v>
      </c>
      <c r="I1008" t="s">
        <v>180</v>
      </c>
      <c r="J1008" t="s">
        <v>3720</v>
      </c>
      <c r="K1008" t="s">
        <v>1628</v>
      </c>
      <c r="L1008" t="s">
        <v>671</v>
      </c>
      <c r="M1008" s="8" t="s">
        <v>2826</v>
      </c>
      <c r="N1008" t="s">
        <v>4220</v>
      </c>
      <c r="O1008" t="s">
        <v>1504</v>
      </c>
      <c r="P1008" t="s">
        <v>760</v>
      </c>
      <c r="Q1008" s="8" t="s">
        <v>4235</v>
      </c>
      <c r="R1008" t="s">
        <v>675</v>
      </c>
      <c r="S1008" t="s">
        <v>675</v>
      </c>
      <c r="T1008" t="s">
        <v>675</v>
      </c>
    </row>
    <row r="1009" spans="1:20">
      <c r="A1009" t="s">
        <v>4236</v>
      </c>
      <c r="B1009" s="8" t="s">
        <v>1628</v>
      </c>
      <c r="C1009" t="s">
        <v>13</v>
      </c>
      <c r="D1009" t="s">
        <v>664</v>
      </c>
      <c r="E1009" t="s">
        <v>665</v>
      </c>
      <c r="F1009" t="s">
        <v>3281</v>
      </c>
      <c r="G1009" t="s">
        <v>3282</v>
      </c>
      <c r="H1009" t="s">
        <v>675</v>
      </c>
      <c r="I1009" t="s">
        <v>332</v>
      </c>
      <c r="J1009" t="s">
        <v>1447</v>
      </c>
      <c r="K1009" t="s">
        <v>1628</v>
      </c>
      <c r="L1009" t="s">
        <v>671</v>
      </c>
      <c r="M1009" s="8" t="s">
        <v>2826</v>
      </c>
      <c r="N1009" t="s">
        <v>4220</v>
      </c>
      <c r="O1009" t="s">
        <v>1504</v>
      </c>
      <c r="P1009" t="s">
        <v>760</v>
      </c>
      <c r="Q1009" s="8" t="s">
        <v>4237</v>
      </c>
      <c r="R1009" t="s">
        <v>675</v>
      </c>
      <c r="S1009" t="s">
        <v>675</v>
      </c>
      <c r="T1009" t="s">
        <v>675</v>
      </c>
    </row>
    <row r="1010" spans="1:20">
      <c r="A1010" t="s">
        <v>4238</v>
      </c>
      <c r="B1010" s="8" t="s">
        <v>2836</v>
      </c>
      <c r="C1010" t="s">
        <v>13</v>
      </c>
      <c r="D1010" t="s">
        <v>664</v>
      </c>
      <c r="E1010" t="s">
        <v>665</v>
      </c>
      <c r="F1010" t="s">
        <v>3122</v>
      </c>
      <c r="G1010" t="s">
        <v>3123</v>
      </c>
      <c r="H1010" t="s">
        <v>675</v>
      </c>
      <c r="I1010" t="s">
        <v>333</v>
      </c>
      <c r="J1010" t="s">
        <v>669</v>
      </c>
      <c r="K1010" t="s">
        <v>2836</v>
      </c>
      <c r="L1010" t="s">
        <v>671</v>
      </c>
      <c r="M1010" s="8" t="s">
        <v>2826</v>
      </c>
      <c r="N1010" t="s">
        <v>4220</v>
      </c>
      <c r="O1010" t="s">
        <v>1504</v>
      </c>
      <c r="P1010" t="s">
        <v>760</v>
      </c>
      <c r="Q1010" s="8" t="s">
        <v>4239</v>
      </c>
      <c r="R1010" t="s">
        <v>675</v>
      </c>
      <c r="S1010" t="s">
        <v>675</v>
      </c>
      <c r="T1010" t="s">
        <v>675</v>
      </c>
    </row>
    <row r="1011" spans="1:20">
      <c r="A1011" t="s">
        <v>4240</v>
      </c>
      <c r="B1011" s="8" t="s">
        <v>1640</v>
      </c>
      <c r="C1011" t="s">
        <v>13</v>
      </c>
      <c r="D1011" t="s">
        <v>664</v>
      </c>
      <c r="E1011" t="s">
        <v>763</v>
      </c>
      <c r="F1011" t="s">
        <v>2575</v>
      </c>
      <c r="G1011" t="s">
        <v>2576</v>
      </c>
      <c r="H1011" t="s">
        <v>675</v>
      </c>
      <c r="I1011" t="s">
        <v>334</v>
      </c>
      <c r="J1011" t="s">
        <v>669</v>
      </c>
      <c r="K1011" t="s">
        <v>1640</v>
      </c>
      <c r="L1011" t="s">
        <v>671</v>
      </c>
      <c r="M1011" s="8" t="s">
        <v>2826</v>
      </c>
      <c r="N1011" t="s">
        <v>4220</v>
      </c>
      <c r="O1011" t="s">
        <v>769</v>
      </c>
      <c r="P1011" t="s">
        <v>760</v>
      </c>
      <c r="Q1011" s="8" t="s">
        <v>4241</v>
      </c>
      <c r="R1011" t="s">
        <v>675</v>
      </c>
      <c r="S1011" t="s">
        <v>675</v>
      </c>
      <c r="T1011" t="s">
        <v>675</v>
      </c>
    </row>
    <row r="1012" spans="1:20">
      <c r="A1012" t="s">
        <v>4242</v>
      </c>
      <c r="B1012" s="8" t="s">
        <v>1640</v>
      </c>
      <c r="C1012" t="s">
        <v>13</v>
      </c>
      <c r="D1012" t="s">
        <v>664</v>
      </c>
      <c r="E1012" t="s">
        <v>665</v>
      </c>
      <c r="F1012" t="s">
        <v>1267</v>
      </c>
      <c r="G1012" t="s">
        <v>1268</v>
      </c>
      <c r="H1012" t="s">
        <v>675</v>
      </c>
      <c r="I1012" t="s">
        <v>186</v>
      </c>
      <c r="J1012" t="s">
        <v>669</v>
      </c>
      <c r="K1012" t="s">
        <v>1640</v>
      </c>
      <c r="L1012" t="s">
        <v>671</v>
      </c>
      <c r="M1012" s="8" t="s">
        <v>2826</v>
      </c>
      <c r="N1012" t="s">
        <v>4220</v>
      </c>
      <c r="O1012" t="s">
        <v>1676</v>
      </c>
      <c r="P1012" t="s">
        <v>760</v>
      </c>
      <c r="Q1012" s="8" t="s">
        <v>4243</v>
      </c>
      <c r="R1012" t="s">
        <v>675</v>
      </c>
      <c r="S1012" t="s">
        <v>675</v>
      </c>
      <c r="T1012" t="s">
        <v>675</v>
      </c>
    </row>
    <row r="1013" spans="1:20">
      <c r="A1013" t="s">
        <v>4244</v>
      </c>
      <c r="B1013" s="8" t="s">
        <v>1640</v>
      </c>
      <c r="C1013" t="s">
        <v>13</v>
      </c>
      <c r="D1013" t="s">
        <v>664</v>
      </c>
      <c r="E1013" t="s">
        <v>665</v>
      </c>
      <c r="F1013" t="s">
        <v>1257</v>
      </c>
      <c r="G1013" t="s">
        <v>1258</v>
      </c>
      <c r="H1013" t="s">
        <v>675</v>
      </c>
      <c r="I1013" t="s">
        <v>172</v>
      </c>
      <c r="J1013" t="s">
        <v>669</v>
      </c>
      <c r="K1013" t="s">
        <v>1640</v>
      </c>
      <c r="L1013" t="s">
        <v>671</v>
      </c>
      <c r="M1013" s="8" t="s">
        <v>2826</v>
      </c>
      <c r="N1013" t="s">
        <v>4220</v>
      </c>
      <c r="O1013" t="s">
        <v>1676</v>
      </c>
      <c r="P1013" t="s">
        <v>760</v>
      </c>
      <c r="Q1013" s="8" t="s">
        <v>4245</v>
      </c>
      <c r="R1013" t="s">
        <v>675</v>
      </c>
      <c r="S1013" t="s">
        <v>675</v>
      </c>
      <c r="T1013" t="s">
        <v>675</v>
      </c>
    </row>
    <row r="1014" spans="1:20">
      <c r="A1014" t="s">
        <v>4246</v>
      </c>
      <c r="B1014" s="8" t="s">
        <v>1640</v>
      </c>
      <c r="C1014" t="s">
        <v>13</v>
      </c>
      <c r="D1014" t="s">
        <v>922</v>
      </c>
      <c r="E1014" t="s">
        <v>665</v>
      </c>
      <c r="F1014" t="s">
        <v>1641</v>
      </c>
      <c r="G1014" t="s">
        <v>1642</v>
      </c>
      <c r="H1014" t="s">
        <v>675</v>
      </c>
      <c r="I1014" t="s">
        <v>326</v>
      </c>
      <c r="J1014" t="s">
        <v>669</v>
      </c>
      <c r="K1014" t="s">
        <v>1640</v>
      </c>
      <c r="L1014" t="s">
        <v>682</v>
      </c>
      <c r="M1014" s="8" t="s">
        <v>2826</v>
      </c>
      <c r="N1014" t="s">
        <v>4220</v>
      </c>
      <c r="O1014" t="s">
        <v>1676</v>
      </c>
      <c r="P1014" t="s">
        <v>760</v>
      </c>
      <c r="Q1014" s="8" t="s">
        <v>4247</v>
      </c>
      <c r="R1014" t="s">
        <v>675</v>
      </c>
      <c r="S1014" t="s">
        <v>675</v>
      </c>
      <c r="T1014" t="s">
        <v>675</v>
      </c>
    </row>
    <row r="1015" spans="1:20">
      <c r="A1015" t="s">
        <v>4248</v>
      </c>
      <c r="B1015" s="8" t="s">
        <v>2848</v>
      </c>
      <c r="C1015" t="s">
        <v>13</v>
      </c>
      <c r="D1015" t="s">
        <v>664</v>
      </c>
      <c r="E1015" t="s">
        <v>665</v>
      </c>
      <c r="F1015" t="s">
        <v>4249</v>
      </c>
      <c r="G1015" t="s">
        <v>4250</v>
      </c>
      <c r="H1015" t="s">
        <v>675</v>
      </c>
      <c r="I1015" t="s">
        <v>330</v>
      </c>
      <c r="J1015" t="s">
        <v>669</v>
      </c>
      <c r="K1015" t="s">
        <v>2848</v>
      </c>
      <c r="L1015" t="s">
        <v>671</v>
      </c>
      <c r="M1015" s="8" t="s">
        <v>1647</v>
      </c>
      <c r="N1015" t="s">
        <v>4251</v>
      </c>
      <c r="O1015" t="s">
        <v>1504</v>
      </c>
      <c r="P1015" t="s">
        <v>760</v>
      </c>
      <c r="Q1015" s="8" t="s">
        <v>4252</v>
      </c>
      <c r="R1015" t="s">
        <v>675</v>
      </c>
      <c r="S1015" t="s">
        <v>675</v>
      </c>
      <c r="T1015" t="s">
        <v>675</v>
      </c>
    </row>
    <row r="1016" spans="1:20">
      <c r="A1016" t="s">
        <v>4253</v>
      </c>
      <c r="B1016" s="8" t="s">
        <v>2848</v>
      </c>
      <c r="C1016" t="s">
        <v>13</v>
      </c>
      <c r="D1016" t="s">
        <v>664</v>
      </c>
      <c r="E1016" t="s">
        <v>665</v>
      </c>
      <c r="F1016" t="s">
        <v>1257</v>
      </c>
      <c r="G1016" t="s">
        <v>1258</v>
      </c>
      <c r="H1016" t="s">
        <v>675</v>
      </c>
      <c r="I1016" t="s">
        <v>335</v>
      </c>
      <c r="J1016" t="s">
        <v>1447</v>
      </c>
      <c r="K1016" t="s">
        <v>2848</v>
      </c>
      <c r="L1016" t="s">
        <v>671</v>
      </c>
      <c r="M1016" s="8" t="s">
        <v>1647</v>
      </c>
      <c r="N1016" t="s">
        <v>4251</v>
      </c>
      <c r="O1016" t="s">
        <v>1504</v>
      </c>
      <c r="P1016" t="s">
        <v>760</v>
      </c>
      <c r="Q1016" s="8" t="s">
        <v>4254</v>
      </c>
      <c r="R1016" t="s">
        <v>675</v>
      </c>
      <c r="S1016" t="s">
        <v>675</v>
      </c>
      <c r="T1016" t="s">
        <v>675</v>
      </c>
    </row>
    <row r="1017" spans="1:20">
      <c r="A1017" t="s">
        <v>4255</v>
      </c>
      <c r="B1017" s="8" t="s">
        <v>2848</v>
      </c>
      <c r="C1017" t="s">
        <v>13</v>
      </c>
      <c r="D1017" t="s">
        <v>664</v>
      </c>
      <c r="E1017" t="s">
        <v>665</v>
      </c>
      <c r="F1017" t="s">
        <v>1440</v>
      </c>
      <c r="G1017" t="s">
        <v>1441</v>
      </c>
      <c r="H1017" t="s">
        <v>675</v>
      </c>
      <c r="I1017" t="s">
        <v>119</v>
      </c>
      <c r="J1017" t="s">
        <v>669</v>
      </c>
      <c r="K1017" t="s">
        <v>1647</v>
      </c>
      <c r="L1017" t="s">
        <v>671</v>
      </c>
      <c r="M1017" s="8" t="s">
        <v>1647</v>
      </c>
      <c r="N1017" t="s">
        <v>4251</v>
      </c>
      <c r="O1017" t="s">
        <v>1283</v>
      </c>
      <c r="P1017" t="s">
        <v>760</v>
      </c>
      <c r="Q1017" s="8" t="s">
        <v>4256</v>
      </c>
      <c r="R1017" t="s">
        <v>675</v>
      </c>
      <c r="S1017" t="s">
        <v>675</v>
      </c>
      <c r="T1017" t="s">
        <v>675</v>
      </c>
    </row>
    <row r="1018" spans="1:20">
      <c r="A1018" t="s">
        <v>4257</v>
      </c>
      <c r="B1018" s="8" t="s">
        <v>2848</v>
      </c>
      <c r="C1018" t="s">
        <v>13</v>
      </c>
      <c r="D1018" t="s">
        <v>664</v>
      </c>
      <c r="E1018" t="s">
        <v>665</v>
      </c>
      <c r="F1018" t="s">
        <v>4258</v>
      </c>
      <c r="G1018" t="s">
        <v>4259</v>
      </c>
      <c r="H1018" t="s">
        <v>675</v>
      </c>
      <c r="I1018" t="s">
        <v>336</v>
      </c>
      <c r="J1018" t="s">
        <v>1447</v>
      </c>
      <c r="K1018" t="s">
        <v>2848</v>
      </c>
      <c r="L1018" t="s">
        <v>671</v>
      </c>
      <c r="M1018" s="8" t="s">
        <v>1647</v>
      </c>
      <c r="N1018" t="s">
        <v>4251</v>
      </c>
      <c r="O1018" t="s">
        <v>1676</v>
      </c>
      <c r="P1018" t="s">
        <v>760</v>
      </c>
      <c r="Q1018" s="8" t="s">
        <v>4260</v>
      </c>
      <c r="R1018" t="s">
        <v>675</v>
      </c>
      <c r="S1018" t="s">
        <v>675</v>
      </c>
      <c r="T1018" t="s">
        <v>675</v>
      </c>
    </row>
    <row r="1019" spans="1:20">
      <c r="A1019" t="s">
        <v>4261</v>
      </c>
      <c r="B1019" s="8" t="s">
        <v>1647</v>
      </c>
      <c r="C1019" t="s">
        <v>13</v>
      </c>
      <c r="D1019" t="s">
        <v>664</v>
      </c>
      <c r="E1019" t="s">
        <v>665</v>
      </c>
      <c r="F1019" t="s">
        <v>1582</v>
      </c>
      <c r="G1019" t="s">
        <v>1583</v>
      </c>
      <c r="H1019" t="s">
        <v>675</v>
      </c>
      <c r="I1019" t="s">
        <v>123</v>
      </c>
      <c r="J1019" t="s">
        <v>669</v>
      </c>
      <c r="K1019" t="s">
        <v>1647</v>
      </c>
      <c r="L1019" t="s">
        <v>671</v>
      </c>
      <c r="M1019" s="8" t="s">
        <v>1647</v>
      </c>
      <c r="N1019" t="s">
        <v>4251</v>
      </c>
      <c r="O1019" t="s">
        <v>1283</v>
      </c>
      <c r="P1019" t="s">
        <v>760</v>
      </c>
      <c r="Q1019" s="8" t="s">
        <v>4262</v>
      </c>
      <c r="R1019" t="s">
        <v>675</v>
      </c>
      <c r="S1019" t="s">
        <v>675</v>
      </c>
      <c r="T1019" t="s">
        <v>675</v>
      </c>
    </row>
    <row r="1020" spans="1:20">
      <c r="A1020" t="s">
        <v>4263</v>
      </c>
      <c r="B1020" s="8" t="s">
        <v>1647</v>
      </c>
      <c r="C1020" t="s">
        <v>13</v>
      </c>
      <c r="D1020" t="s">
        <v>664</v>
      </c>
      <c r="E1020" t="s">
        <v>704</v>
      </c>
      <c r="F1020" t="s">
        <v>3861</v>
      </c>
      <c r="G1020" t="s">
        <v>3862</v>
      </c>
      <c r="H1020" t="s">
        <v>675</v>
      </c>
      <c r="I1020" t="s">
        <v>337</v>
      </c>
      <c r="J1020" t="s">
        <v>1796</v>
      </c>
      <c r="K1020" t="s">
        <v>675</v>
      </c>
      <c r="L1020" t="s">
        <v>682</v>
      </c>
      <c r="M1020" s="8" t="s">
        <v>675</v>
      </c>
      <c r="N1020" t="s">
        <v>682</v>
      </c>
      <c r="O1020" t="s">
        <v>1283</v>
      </c>
      <c r="P1020" t="s">
        <v>760</v>
      </c>
      <c r="Q1020" s="8" t="s">
        <v>4264</v>
      </c>
      <c r="R1020" t="s">
        <v>675</v>
      </c>
      <c r="S1020" t="s">
        <v>675</v>
      </c>
      <c r="T1020" t="s">
        <v>675</v>
      </c>
    </row>
    <row r="1021" spans="1:20">
      <c r="A1021" t="s">
        <v>4265</v>
      </c>
      <c r="B1021" s="8" t="s">
        <v>1647</v>
      </c>
      <c r="C1021" t="s">
        <v>13</v>
      </c>
      <c r="D1021" t="s">
        <v>664</v>
      </c>
      <c r="E1021" t="s">
        <v>665</v>
      </c>
      <c r="F1021" t="s">
        <v>3861</v>
      </c>
      <c r="G1021" t="s">
        <v>3862</v>
      </c>
      <c r="H1021" t="s">
        <v>675</v>
      </c>
      <c r="I1021" t="s">
        <v>337</v>
      </c>
      <c r="J1021" t="s">
        <v>669</v>
      </c>
      <c r="K1021" t="s">
        <v>1647</v>
      </c>
      <c r="L1021" t="s">
        <v>671</v>
      </c>
      <c r="M1021" s="8" t="s">
        <v>1455</v>
      </c>
      <c r="N1021" t="s">
        <v>4266</v>
      </c>
      <c r="O1021" t="s">
        <v>1283</v>
      </c>
      <c r="P1021" t="s">
        <v>760</v>
      </c>
      <c r="Q1021" s="8" t="s">
        <v>4267</v>
      </c>
      <c r="R1021" t="s">
        <v>675</v>
      </c>
      <c r="S1021" t="s">
        <v>675</v>
      </c>
      <c r="T1021" t="s">
        <v>675</v>
      </c>
    </row>
    <row r="1022" spans="1:20">
      <c r="A1022" t="s">
        <v>4268</v>
      </c>
      <c r="B1022" s="8" t="s">
        <v>1651</v>
      </c>
      <c r="C1022" t="s">
        <v>13</v>
      </c>
      <c r="D1022" t="s">
        <v>664</v>
      </c>
      <c r="E1022" t="s">
        <v>665</v>
      </c>
      <c r="F1022" t="s">
        <v>4269</v>
      </c>
      <c r="G1022" t="s">
        <v>4270</v>
      </c>
      <c r="H1022" t="s">
        <v>675</v>
      </c>
      <c r="I1022" t="s">
        <v>338</v>
      </c>
      <c r="J1022" t="s">
        <v>669</v>
      </c>
      <c r="K1022" t="s">
        <v>1651</v>
      </c>
      <c r="L1022" t="s">
        <v>671</v>
      </c>
      <c r="M1022" s="8" t="s">
        <v>1455</v>
      </c>
      <c r="N1022" t="s">
        <v>4266</v>
      </c>
      <c r="O1022" t="s">
        <v>759</v>
      </c>
      <c r="P1022" t="s">
        <v>760</v>
      </c>
      <c r="Q1022" s="8" t="s">
        <v>4271</v>
      </c>
      <c r="R1022" t="s">
        <v>675</v>
      </c>
      <c r="S1022" t="s">
        <v>675</v>
      </c>
      <c r="T1022" t="s">
        <v>675</v>
      </c>
    </row>
    <row r="1023" spans="1:20">
      <c r="A1023" t="s">
        <v>4272</v>
      </c>
      <c r="B1023" s="8" t="s">
        <v>1653</v>
      </c>
      <c r="C1023" t="s">
        <v>13</v>
      </c>
      <c r="D1023" t="s">
        <v>664</v>
      </c>
      <c r="E1023" t="s">
        <v>665</v>
      </c>
      <c r="F1023" t="s">
        <v>1794</v>
      </c>
      <c r="G1023" t="s">
        <v>1795</v>
      </c>
      <c r="H1023" t="s">
        <v>675</v>
      </c>
      <c r="I1023" t="s">
        <v>339</v>
      </c>
      <c r="J1023" t="s">
        <v>669</v>
      </c>
      <c r="K1023" t="s">
        <v>1653</v>
      </c>
      <c r="L1023" t="s">
        <v>671</v>
      </c>
      <c r="M1023" s="8" t="s">
        <v>1455</v>
      </c>
      <c r="N1023" t="s">
        <v>4266</v>
      </c>
      <c r="O1023" t="s">
        <v>759</v>
      </c>
      <c r="P1023" t="s">
        <v>760</v>
      </c>
      <c r="Q1023" s="8" t="s">
        <v>4273</v>
      </c>
      <c r="R1023" t="s">
        <v>675</v>
      </c>
      <c r="S1023" t="s">
        <v>675</v>
      </c>
      <c r="T1023" t="s">
        <v>675</v>
      </c>
    </row>
    <row r="1024" spans="1:20">
      <c r="A1024" t="s">
        <v>4274</v>
      </c>
      <c r="B1024" s="8" t="s">
        <v>1663</v>
      </c>
      <c r="C1024" t="s">
        <v>13</v>
      </c>
      <c r="D1024" t="s">
        <v>664</v>
      </c>
      <c r="E1024" t="s">
        <v>665</v>
      </c>
      <c r="F1024" t="s">
        <v>4275</v>
      </c>
      <c r="G1024" t="s">
        <v>4276</v>
      </c>
      <c r="H1024" t="s">
        <v>675</v>
      </c>
      <c r="I1024" t="s">
        <v>340</v>
      </c>
      <c r="J1024" t="s">
        <v>669</v>
      </c>
      <c r="K1024" t="s">
        <v>1663</v>
      </c>
      <c r="L1024" t="s">
        <v>671</v>
      </c>
      <c r="M1024" s="8" t="s">
        <v>1455</v>
      </c>
      <c r="N1024" t="s">
        <v>4266</v>
      </c>
      <c r="O1024" t="s">
        <v>1504</v>
      </c>
      <c r="P1024" t="s">
        <v>760</v>
      </c>
      <c r="Q1024" s="8" t="s">
        <v>4277</v>
      </c>
      <c r="R1024" t="s">
        <v>675</v>
      </c>
      <c r="S1024" t="s">
        <v>675</v>
      </c>
      <c r="T1024" t="s">
        <v>675</v>
      </c>
    </row>
    <row r="1025" spans="1:20">
      <c r="A1025" t="s">
        <v>4278</v>
      </c>
      <c r="B1025" s="8" t="s">
        <v>1663</v>
      </c>
      <c r="C1025" t="s">
        <v>13</v>
      </c>
      <c r="D1025" t="s">
        <v>664</v>
      </c>
      <c r="E1025" t="s">
        <v>665</v>
      </c>
      <c r="F1025" t="s">
        <v>1451</v>
      </c>
      <c r="G1025" t="s">
        <v>1452</v>
      </c>
      <c r="H1025" t="s">
        <v>675</v>
      </c>
      <c r="I1025" t="s">
        <v>341</v>
      </c>
      <c r="J1025" t="s">
        <v>669</v>
      </c>
      <c r="K1025" t="s">
        <v>1663</v>
      </c>
      <c r="L1025" t="s">
        <v>671</v>
      </c>
      <c r="M1025" s="8" t="s">
        <v>1455</v>
      </c>
      <c r="N1025" t="s">
        <v>4266</v>
      </c>
      <c r="O1025" t="s">
        <v>1504</v>
      </c>
      <c r="P1025" t="s">
        <v>760</v>
      </c>
      <c r="Q1025" s="8" t="s">
        <v>4279</v>
      </c>
      <c r="R1025" t="s">
        <v>675</v>
      </c>
      <c r="S1025" t="s">
        <v>675</v>
      </c>
      <c r="T1025" t="s">
        <v>675</v>
      </c>
    </row>
    <row r="1026" spans="1:20">
      <c r="A1026" t="s">
        <v>4280</v>
      </c>
      <c r="B1026" s="8" t="s">
        <v>1455</v>
      </c>
      <c r="C1026" t="s">
        <v>13</v>
      </c>
      <c r="D1026" t="s">
        <v>664</v>
      </c>
      <c r="E1026" t="s">
        <v>763</v>
      </c>
      <c r="F1026" t="s">
        <v>4281</v>
      </c>
      <c r="G1026" t="s">
        <v>4282</v>
      </c>
      <c r="H1026" t="s">
        <v>675</v>
      </c>
      <c r="I1026" t="s">
        <v>342</v>
      </c>
      <c r="J1026" t="s">
        <v>669</v>
      </c>
      <c r="K1026" t="s">
        <v>1455</v>
      </c>
      <c r="L1026" t="s">
        <v>671</v>
      </c>
      <c r="M1026" s="8" t="s">
        <v>1455</v>
      </c>
      <c r="N1026" t="s">
        <v>4266</v>
      </c>
      <c r="O1026" t="s">
        <v>769</v>
      </c>
      <c r="P1026" t="s">
        <v>760</v>
      </c>
      <c r="Q1026" s="8" t="s">
        <v>4283</v>
      </c>
      <c r="R1026" t="s">
        <v>675</v>
      </c>
      <c r="S1026" t="s">
        <v>675</v>
      </c>
      <c r="T1026" t="s">
        <v>675</v>
      </c>
    </row>
    <row r="1027" spans="1:20">
      <c r="A1027" t="s">
        <v>4284</v>
      </c>
      <c r="B1027" s="8" t="s">
        <v>1455</v>
      </c>
      <c r="C1027" t="s">
        <v>13</v>
      </c>
      <c r="D1027" t="s">
        <v>664</v>
      </c>
      <c r="E1027" t="s">
        <v>665</v>
      </c>
      <c r="F1027" t="s">
        <v>1215</v>
      </c>
      <c r="G1027" t="s">
        <v>1216</v>
      </c>
      <c r="H1027" t="s">
        <v>675</v>
      </c>
      <c r="I1027" t="s">
        <v>175</v>
      </c>
      <c r="J1027" t="s">
        <v>669</v>
      </c>
      <c r="K1027" t="s">
        <v>1455</v>
      </c>
      <c r="L1027" t="s">
        <v>671</v>
      </c>
      <c r="M1027" s="8" t="s">
        <v>1455</v>
      </c>
      <c r="N1027" t="s">
        <v>4266</v>
      </c>
      <c r="O1027" t="s">
        <v>1676</v>
      </c>
      <c r="P1027" t="s">
        <v>760</v>
      </c>
      <c r="Q1027" s="8" t="s">
        <v>4285</v>
      </c>
      <c r="R1027" t="s">
        <v>675</v>
      </c>
      <c r="S1027" t="s">
        <v>675</v>
      </c>
      <c r="T1027" t="s">
        <v>675</v>
      </c>
    </row>
    <row r="1028" spans="1:20">
      <c r="A1028" t="s">
        <v>4286</v>
      </c>
      <c r="B1028" s="8" t="s">
        <v>1675</v>
      </c>
      <c r="C1028" t="s">
        <v>13</v>
      </c>
      <c r="D1028" t="s">
        <v>664</v>
      </c>
      <c r="E1028" t="s">
        <v>665</v>
      </c>
      <c r="F1028" t="s">
        <v>691</v>
      </c>
      <c r="G1028" t="s">
        <v>692</v>
      </c>
      <c r="H1028" t="s">
        <v>675</v>
      </c>
      <c r="I1028" t="s">
        <v>343</v>
      </c>
      <c r="J1028" t="s">
        <v>698</v>
      </c>
      <c r="K1028" t="s">
        <v>1675</v>
      </c>
      <c r="L1028" t="s">
        <v>671</v>
      </c>
      <c r="M1028" s="8" t="s">
        <v>1624</v>
      </c>
      <c r="N1028" t="s">
        <v>4153</v>
      </c>
      <c r="O1028" t="s">
        <v>701</v>
      </c>
      <c r="P1028" t="s">
        <v>701</v>
      </c>
      <c r="Q1028" s="8" t="s">
        <v>4287</v>
      </c>
      <c r="R1028" t="s">
        <v>675</v>
      </c>
      <c r="S1028" t="s">
        <v>675</v>
      </c>
      <c r="T1028" t="s">
        <v>675</v>
      </c>
    </row>
    <row r="1029" spans="1:20">
      <c r="A1029" t="s">
        <v>4288</v>
      </c>
      <c r="B1029" s="8" t="s">
        <v>2905</v>
      </c>
      <c r="C1029" t="s">
        <v>13</v>
      </c>
      <c r="D1029" t="s">
        <v>922</v>
      </c>
      <c r="E1029" t="s">
        <v>704</v>
      </c>
      <c r="F1029" t="s">
        <v>1827</v>
      </c>
      <c r="G1029" t="s">
        <v>1828</v>
      </c>
      <c r="H1029" t="s">
        <v>675</v>
      </c>
      <c r="I1029" t="s">
        <v>345</v>
      </c>
      <c r="J1029" t="s">
        <v>1796</v>
      </c>
      <c r="K1029" t="s">
        <v>675</v>
      </c>
      <c r="L1029" t="s">
        <v>682</v>
      </c>
      <c r="M1029" s="8" t="s">
        <v>675</v>
      </c>
      <c r="N1029" t="s">
        <v>682</v>
      </c>
      <c r="O1029" t="s">
        <v>825</v>
      </c>
      <c r="P1029" t="s">
        <v>760</v>
      </c>
      <c r="Q1029" s="8" t="s">
        <v>4289</v>
      </c>
      <c r="R1029" t="s">
        <v>675</v>
      </c>
      <c r="S1029" t="s">
        <v>675</v>
      </c>
      <c r="T1029" t="s">
        <v>675</v>
      </c>
    </row>
    <row r="1030" spans="1:20">
      <c r="A1030" t="s">
        <v>4290</v>
      </c>
      <c r="B1030" s="8" t="s">
        <v>4291</v>
      </c>
      <c r="C1030" t="s">
        <v>13</v>
      </c>
      <c r="D1030" t="s">
        <v>664</v>
      </c>
      <c r="E1030" t="s">
        <v>665</v>
      </c>
      <c r="F1030" t="s">
        <v>4292</v>
      </c>
      <c r="G1030" t="s">
        <v>4293</v>
      </c>
      <c r="H1030" t="s">
        <v>675</v>
      </c>
      <c r="I1030" t="s">
        <v>346</v>
      </c>
      <c r="J1030" t="s">
        <v>669</v>
      </c>
      <c r="K1030" t="s">
        <v>4291</v>
      </c>
      <c r="L1030" t="s">
        <v>671</v>
      </c>
      <c r="M1030" s="8" t="s">
        <v>1624</v>
      </c>
      <c r="N1030" t="s">
        <v>4153</v>
      </c>
      <c r="O1030" t="s">
        <v>1504</v>
      </c>
      <c r="P1030" t="s">
        <v>701</v>
      </c>
      <c r="Q1030" s="8" t="s">
        <v>4294</v>
      </c>
      <c r="R1030" t="s">
        <v>675</v>
      </c>
      <c r="S1030" t="s">
        <v>675</v>
      </c>
      <c r="T1030" t="s">
        <v>675</v>
      </c>
    </row>
    <row r="1031" spans="1:20">
      <c r="A1031" t="s">
        <v>4295</v>
      </c>
      <c r="B1031" s="8" t="s">
        <v>2914</v>
      </c>
      <c r="C1031" t="s">
        <v>13</v>
      </c>
      <c r="D1031" t="s">
        <v>664</v>
      </c>
      <c r="E1031" t="s">
        <v>763</v>
      </c>
      <c r="F1031" t="s">
        <v>1899</v>
      </c>
      <c r="G1031" t="s">
        <v>1900</v>
      </c>
      <c r="H1031" t="s">
        <v>675</v>
      </c>
      <c r="I1031" t="s">
        <v>347</v>
      </c>
      <c r="J1031" t="s">
        <v>669</v>
      </c>
      <c r="K1031" t="s">
        <v>2914</v>
      </c>
      <c r="L1031" t="s">
        <v>671</v>
      </c>
      <c r="M1031" s="8" t="s">
        <v>1624</v>
      </c>
      <c r="N1031" t="s">
        <v>4153</v>
      </c>
      <c r="O1031" t="s">
        <v>769</v>
      </c>
      <c r="P1031" t="s">
        <v>701</v>
      </c>
      <c r="Q1031" s="8" t="s">
        <v>4296</v>
      </c>
      <c r="R1031" t="s">
        <v>675</v>
      </c>
      <c r="S1031" t="s">
        <v>675</v>
      </c>
      <c r="T1031" t="s">
        <v>675</v>
      </c>
    </row>
    <row r="1032" spans="1:20">
      <c r="A1032" t="s">
        <v>4297</v>
      </c>
      <c r="B1032" s="8" t="s">
        <v>2914</v>
      </c>
      <c r="C1032" t="s">
        <v>13</v>
      </c>
      <c r="D1032" t="s">
        <v>664</v>
      </c>
      <c r="E1032" t="s">
        <v>763</v>
      </c>
      <c r="F1032" t="s">
        <v>2285</v>
      </c>
      <c r="G1032" t="s">
        <v>2286</v>
      </c>
      <c r="H1032" t="s">
        <v>675</v>
      </c>
      <c r="I1032" t="s">
        <v>348</v>
      </c>
      <c r="J1032" t="s">
        <v>669</v>
      </c>
      <c r="K1032" t="s">
        <v>2914</v>
      </c>
      <c r="L1032" t="s">
        <v>671</v>
      </c>
      <c r="M1032" s="8" t="s">
        <v>1624</v>
      </c>
      <c r="N1032" t="s">
        <v>4153</v>
      </c>
      <c r="O1032" t="s">
        <v>769</v>
      </c>
      <c r="P1032" t="s">
        <v>701</v>
      </c>
      <c r="Q1032" s="8" t="s">
        <v>4298</v>
      </c>
      <c r="R1032" t="s">
        <v>675</v>
      </c>
      <c r="S1032" t="s">
        <v>675</v>
      </c>
      <c r="T1032" t="s">
        <v>675</v>
      </c>
    </row>
    <row r="1033" spans="1:20">
      <c r="A1033" t="s">
        <v>4299</v>
      </c>
      <c r="B1033" s="8" t="s">
        <v>2914</v>
      </c>
      <c r="C1033" t="s">
        <v>13</v>
      </c>
      <c r="D1033" t="s">
        <v>664</v>
      </c>
      <c r="E1033" t="s">
        <v>763</v>
      </c>
      <c r="F1033" t="s">
        <v>2607</v>
      </c>
      <c r="G1033" t="s">
        <v>2608</v>
      </c>
      <c r="H1033" t="s">
        <v>675</v>
      </c>
      <c r="I1033" t="s">
        <v>349</v>
      </c>
      <c r="J1033" t="s">
        <v>669</v>
      </c>
      <c r="K1033" t="s">
        <v>2914</v>
      </c>
      <c r="L1033" t="s">
        <v>671</v>
      </c>
      <c r="M1033" s="8" t="s">
        <v>1624</v>
      </c>
      <c r="N1033" t="s">
        <v>4153</v>
      </c>
      <c r="O1033" t="s">
        <v>769</v>
      </c>
      <c r="P1033" t="s">
        <v>701</v>
      </c>
      <c r="Q1033" s="8" t="s">
        <v>4300</v>
      </c>
      <c r="R1033" t="s">
        <v>675</v>
      </c>
      <c r="S1033" t="s">
        <v>675</v>
      </c>
      <c r="T1033" t="s">
        <v>675</v>
      </c>
    </row>
    <row r="1034" spans="1:20">
      <c r="A1034" t="s">
        <v>4301</v>
      </c>
      <c r="B1034" s="8" t="s">
        <v>1713</v>
      </c>
      <c r="C1034" t="s">
        <v>13</v>
      </c>
      <c r="D1034" t="s">
        <v>664</v>
      </c>
      <c r="E1034" t="s">
        <v>763</v>
      </c>
      <c r="F1034" t="s">
        <v>4302</v>
      </c>
      <c r="G1034" t="s">
        <v>4303</v>
      </c>
      <c r="H1034" t="s">
        <v>675</v>
      </c>
      <c r="I1034" t="s">
        <v>351</v>
      </c>
      <c r="J1034" t="s">
        <v>698</v>
      </c>
      <c r="K1034" t="s">
        <v>1713</v>
      </c>
      <c r="L1034" t="s">
        <v>671</v>
      </c>
      <c r="M1034" s="8" t="s">
        <v>1624</v>
      </c>
      <c r="N1034" t="s">
        <v>4153</v>
      </c>
      <c r="O1034" t="s">
        <v>701</v>
      </c>
      <c r="P1034" t="s">
        <v>701</v>
      </c>
      <c r="Q1034" s="8" t="s">
        <v>4304</v>
      </c>
      <c r="R1034" t="s">
        <v>675</v>
      </c>
      <c r="S1034" t="s">
        <v>675</v>
      </c>
      <c r="T1034" t="s">
        <v>675</v>
      </c>
    </row>
    <row r="1035" spans="1:20">
      <c r="A1035" t="s">
        <v>4305</v>
      </c>
      <c r="B1035" s="8" t="s">
        <v>1722</v>
      </c>
      <c r="C1035" t="s">
        <v>13</v>
      </c>
      <c r="D1035" t="s">
        <v>664</v>
      </c>
      <c r="E1035" t="s">
        <v>704</v>
      </c>
      <c r="F1035" t="s">
        <v>4306</v>
      </c>
      <c r="G1035" t="s">
        <v>4307</v>
      </c>
      <c r="H1035" t="s">
        <v>675</v>
      </c>
      <c r="I1035" t="s">
        <v>352</v>
      </c>
      <c r="J1035" t="s">
        <v>669</v>
      </c>
      <c r="K1035" t="s">
        <v>1726</v>
      </c>
      <c r="L1035" t="s">
        <v>671</v>
      </c>
      <c r="M1035" s="8" t="s">
        <v>1624</v>
      </c>
      <c r="N1035" t="s">
        <v>4153</v>
      </c>
      <c r="O1035" t="s">
        <v>1283</v>
      </c>
      <c r="P1035" t="s">
        <v>701</v>
      </c>
      <c r="Q1035" s="8" t="s">
        <v>4308</v>
      </c>
      <c r="R1035" t="s">
        <v>675</v>
      </c>
      <c r="S1035" t="s">
        <v>675</v>
      </c>
      <c r="T1035" t="s">
        <v>675</v>
      </c>
    </row>
    <row r="1036" spans="1:20">
      <c r="A1036" t="s">
        <v>4309</v>
      </c>
      <c r="B1036" s="8" t="s">
        <v>1726</v>
      </c>
      <c r="C1036" t="s">
        <v>13</v>
      </c>
      <c r="D1036" t="s">
        <v>664</v>
      </c>
      <c r="E1036" t="s">
        <v>665</v>
      </c>
      <c r="F1036" t="s">
        <v>3010</v>
      </c>
      <c r="G1036" t="s">
        <v>3011</v>
      </c>
      <c r="H1036" t="s">
        <v>675</v>
      </c>
      <c r="I1036" t="s">
        <v>172</v>
      </c>
      <c r="J1036" t="s">
        <v>669</v>
      </c>
      <c r="K1036" t="s">
        <v>1726</v>
      </c>
      <c r="L1036" t="s">
        <v>671</v>
      </c>
      <c r="M1036" s="8" t="s">
        <v>1624</v>
      </c>
      <c r="N1036" t="s">
        <v>4153</v>
      </c>
      <c r="O1036" t="s">
        <v>1676</v>
      </c>
      <c r="P1036" t="s">
        <v>701</v>
      </c>
      <c r="Q1036" s="8" t="s">
        <v>4310</v>
      </c>
      <c r="R1036" t="s">
        <v>675</v>
      </c>
      <c r="S1036" t="s">
        <v>675</v>
      </c>
      <c r="T1036" t="s">
        <v>675</v>
      </c>
    </row>
    <row r="1037" spans="1:20">
      <c r="A1037" t="s">
        <v>4311</v>
      </c>
      <c r="B1037" s="8" t="s">
        <v>1624</v>
      </c>
      <c r="C1037" t="s">
        <v>13</v>
      </c>
      <c r="D1037" t="s">
        <v>664</v>
      </c>
      <c r="E1037" t="s">
        <v>665</v>
      </c>
      <c r="F1037" t="s">
        <v>1735</v>
      </c>
      <c r="G1037" t="s">
        <v>1736</v>
      </c>
      <c r="H1037" t="s">
        <v>675</v>
      </c>
      <c r="I1037" t="s">
        <v>353</v>
      </c>
      <c r="J1037" t="s">
        <v>4312</v>
      </c>
      <c r="K1037" t="s">
        <v>1624</v>
      </c>
      <c r="L1037" t="s">
        <v>4153</v>
      </c>
      <c r="M1037" s="8" t="s">
        <v>1624</v>
      </c>
      <c r="N1037" t="s">
        <v>4153</v>
      </c>
      <c r="O1037" t="s">
        <v>1283</v>
      </c>
      <c r="P1037" t="s">
        <v>760</v>
      </c>
      <c r="Q1037" s="8" t="s">
        <v>4313</v>
      </c>
      <c r="R1037" t="s">
        <v>675</v>
      </c>
      <c r="S1037" t="s">
        <v>675</v>
      </c>
      <c r="T1037" t="s">
        <v>675</v>
      </c>
    </row>
    <row r="1038" spans="1:20">
      <c r="A1038" t="s">
        <v>4314</v>
      </c>
      <c r="B1038" s="8" t="s">
        <v>1624</v>
      </c>
      <c r="C1038" t="s">
        <v>13</v>
      </c>
      <c r="D1038" t="s">
        <v>664</v>
      </c>
      <c r="E1038" t="s">
        <v>665</v>
      </c>
      <c r="F1038" t="s">
        <v>1433</v>
      </c>
      <c r="G1038" t="s">
        <v>1434</v>
      </c>
      <c r="H1038" t="s">
        <v>675</v>
      </c>
      <c r="I1038" t="s">
        <v>354</v>
      </c>
      <c r="J1038" t="s">
        <v>669</v>
      </c>
      <c r="K1038" t="s">
        <v>1624</v>
      </c>
      <c r="L1038" t="s">
        <v>4153</v>
      </c>
      <c r="M1038" s="8" t="s">
        <v>1624</v>
      </c>
      <c r="N1038" t="s">
        <v>4153</v>
      </c>
      <c r="O1038" t="s">
        <v>1283</v>
      </c>
      <c r="P1038" t="s">
        <v>701</v>
      </c>
      <c r="Q1038" s="8" t="s">
        <v>4315</v>
      </c>
      <c r="R1038" t="s">
        <v>675</v>
      </c>
      <c r="S1038" t="s">
        <v>675</v>
      </c>
      <c r="T1038" t="s">
        <v>675</v>
      </c>
    </row>
    <row r="1039" spans="1:20">
      <c r="A1039" t="s">
        <v>4316</v>
      </c>
      <c r="B1039" s="8" t="s">
        <v>1624</v>
      </c>
      <c r="C1039" t="s">
        <v>13</v>
      </c>
      <c r="D1039" t="s">
        <v>664</v>
      </c>
      <c r="E1039" t="s">
        <v>665</v>
      </c>
      <c r="F1039" t="s">
        <v>1735</v>
      </c>
      <c r="G1039" t="s">
        <v>1736</v>
      </c>
      <c r="H1039" t="s">
        <v>675</v>
      </c>
      <c r="I1039" t="s">
        <v>355</v>
      </c>
      <c r="J1039" t="s">
        <v>698</v>
      </c>
      <c r="K1039" t="s">
        <v>1624</v>
      </c>
      <c r="L1039" t="s">
        <v>4153</v>
      </c>
      <c r="M1039" s="8" t="s">
        <v>1624</v>
      </c>
      <c r="N1039" t="s">
        <v>4153</v>
      </c>
      <c r="O1039" t="s">
        <v>1283</v>
      </c>
      <c r="P1039" t="s">
        <v>701</v>
      </c>
      <c r="Q1039" s="8" t="s">
        <v>4317</v>
      </c>
      <c r="R1039" t="s">
        <v>675</v>
      </c>
      <c r="S1039" t="s">
        <v>675</v>
      </c>
      <c r="T1039" t="s">
        <v>675</v>
      </c>
    </row>
    <row r="1040" spans="1:20">
      <c r="A1040" t="s">
        <v>4318</v>
      </c>
      <c r="B1040" s="8" t="s">
        <v>1624</v>
      </c>
      <c r="C1040" t="s">
        <v>13</v>
      </c>
      <c r="D1040" t="s">
        <v>664</v>
      </c>
      <c r="E1040" t="s">
        <v>665</v>
      </c>
      <c r="F1040" t="s">
        <v>2659</v>
      </c>
      <c r="G1040" t="s">
        <v>2660</v>
      </c>
      <c r="H1040" t="s">
        <v>675</v>
      </c>
      <c r="I1040" t="s">
        <v>119</v>
      </c>
      <c r="J1040" t="s">
        <v>669</v>
      </c>
      <c r="K1040" t="s">
        <v>1624</v>
      </c>
      <c r="L1040" t="s">
        <v>4153</v>
      </c>
      <c r="M1040" s="8" t="s">
        <v>1624</v>
      </c>
      <c r="N1040" t="s">
        <v>4153</v>
      </c>
      <c r="O1040" t="s">
        <v>1283</v>
      </c>
      <c r="P1040" t="s">
        <v>701</v>
      </c>
      <c r="Q1040" s="8" t="s">
        <v>4319</v>
      </c>
      <c r="R1040" t="s">
        <v>675</v>
      </c>
      <c r="S1040" t="s">
        <v>675</v>
      </c>
      <c r="T1040" t="s">
        <v>675</v>
      </c>
    </row>
    <row r="1041" spans="1:20">
      <c r="A1041" t="s">
        <v>4320</v>
      </c>
      <c r="B1041" s="8" t="s">
        <v>1624</v>
      </c>
      <c r="C1041" t="s">
        <v>13</v>
      </c>
      <c r="D1041" t="s">
        <v>664</v>
      </c>
      <c r="E1041" t="s">
        <v>704</v>
      </c>
      <c r="F1041" t="s">
        <v>4321</v>
      </c>
      <c r="G1041" t="s">
        <v>4322</v>
      </c>
      <c r="H1041" t="s">
        <v>675</v>
      </c>
      <c r="I1041" t="s">
        <v>356</v>
      </c>
      <c r="J1041" t="s">
        <v>669</v>
      </c>
      <c r="K1041" t="s">
        <v>1741</v>
      </c>
      <c r="L1041" t="s">
        <v>671</v>
      </c>
      <c r="M1041" s="8" t="s">
        <v>1807</v>
      </c>
      <c r="N1041" t="s">
        <v>4323</v>
      </c>
      <c r="O1041" t="s">
        <v>759</v>
      </c>
      <c r="P1041" t="s">
        <v>760</v>
      </c>
      <c r="Q1041" s="8" t="s">
        <v>4324</v>
      </c>
      <c r="R1041" t="s">
        <v>675</v>
      </c>
      <c r="S1041" t="s">
        <v>675</v>
      </c>
      <c r="T1041" t="s">
        <v>675</v>
      </c>
    </row>
    <row r="1042" spans="1:20">
      <c r="A1042" t="s">
        <v>4325</v>
      </c>
      <c r="B1042" s="8" t="s">
        <v>1624</v>
      </c>
      <c r="C1042" t="s">
        <v>13</v>
      </c>
      <c r="D1042" t="s">
        <v>664</v>
      </c>
      <c r="E1042" t="s">
        <v>704</v>
      </c>
      <c r="F1042" t="s">
        <v>4326</v>
      </c>
      <c r="G1042" t="s">
        <v>4327</v>
      </c>
      <c r="H1042" t="s">
        <v>675</v>
      </c>
      <c r="I1042" t="s">
        <v>357</v>
      </c>
      <c r="J1042" t="s">
        <v>1377</v>
      </c>
      <c r="K1042" t="s">
        <v>675</v>
      </c>
      <c r="L1042" t="s">
        <v>682</v>
      </c>
      <c r="M1042" s="8" t="s">
        <v>675</v>
      </c>
      <c r="N1042" t="s">
        <v>682</v>
      </c>
      <c r="O1042" t="s">
        <v>759</v>
      </c>
      <c r="P1042" t="s">
        <v>701</v>
      </c>
      <c r="Q1042" s="8" t="s">
        <v>4328</v>
      </c>
      <c r="R1042" t="s">
        <v>675</v>
      </c>
      <c r="S1042" t="s">
        <v>675</v>
      </c>
      <c r="T1042" t="s">
        <v>675</v>
      </c>
    </row>
    <row r="1043" spans="1:20">
      <c r="A1043" t="s">
        <v>4329</v>
      </c>
      <c r="B1043" s="8" t="s">
        <v>1624</v>
      </c>
      <c r="C1043" t="s">
        <v>13</v>
      </c>
      <c r="D1043" t="s">
        <v>664</v>
      </c>
      <c r="E1043" t="s">
        <v>665</v>
      </c>
      <c r="F1043" t="s">
        <v>4330</v>
      </c>
      <c r="G1043" t="s">
        <v>4331</v>
      </c>
      <c r="H1043" t="s">
        <v>675</v>
      </c>
      <c r="I1043" t="s">
        <v>358</v>
      </c>
      <c r="J1043" t="s">
        <v>1377</v>
      </c>
      <c r="K1043" t="s">
        <v>675</v>
      </c>
      <c r="L1043" t="s">
        <v>682</v>
      </c>
      <c r="M1043" s="8" t="s">
        <v>675</v>
      </c>
      <c r="N1043" t="s">
        <v>682</v>
      </c>
      <c r="O1043" t="s">
        <v>759</v>
      </c>
      <c r="P1043" t="s">
        <v>701</v>
      </c>
      <c r="Q1043" s="8" t="s">
        <v>4332</v>
      </c>
      <c r="R1043" t="s">
        <v>675</v>
      </c>
      <c r="S1043" t="s">
        <v>675</v>
      </c>
      <c r="T1043" t="s">
        <v>675</v>
      </c>
    </row>
    <row r="1044" spans="1:20">
      <c r="A1044" t="s">
        <v>4333</v>
      </c>
      <c r="B1044" s="8" t="s">
        <v>1624</v>
      </c>
      <c r="C1044" t="s">
        <v>13</v>
      </c>
      <c r="D1044" t="s">
        <v>664</v>
      </c>
      <c r="E1044" t="s">
        <v>665</v>
      </c>
      <c r="F1044" t="s">
        <v>2034</v>
      </c>
      <c r="G1044" t="s">
        <v>2035</v>
      </c>
      <c r="H1044" t="s">
        <v>675</v>
      </c>
      <c r="I1044" t="s">
        <v>358</v>
      </c>
      <c r="J1044" t="s">
        <v>1377</v>
      </c>
      <c r="K1044" t="s">
        <v>675</v>
      </c>
      <c r="L1044" t="s">
        <v>682</v>
      </c>
      <c r="M1044" s="8" t="s">
        <v>675</v>
      </c>
      <c r="N1044" t="s">
        <v>682</v>
      </c>
      <c r="O1044" t="s">
        <v>759</v>
      </c>
      <c r="P1044" t="s">
        <v>701</v>
      </c>
      <c r="Q1044" s="8" t="s">
        <v>4334</v>
      </c>
      <c r="R1044" t="s">
        <v>675</v>
      </c>
      <c r="S1044" t="s">
        <v>675</v>
      </c>
      <c r="T1044" t="s">
        <v>675</v>
      </c>
    </row>
    <row r="1045" spans="1:20">
      <c r="A1045" t="s">
        <v>4335</v>
      </c>
      <c r="B1045" s="8" t="s">
        <v>1624</v>
      </c>
      <c r="C1045" t="s">
        <v>13</v>
      </c>
      <c r="D1045" t="s">
        <v>664</v>
      </c>
      <c r="E1045" t="s">
        <v>704</v>
      </c>
      <c r="F1045" t="s">
        <v>2024</v>
      </c>
      <c r="G1045" t="s">
        <v>2025</v>
      </c>
      <c r="H1045" t="s">
        <v>675</v>
      </c>
      <c r="I1045" t="s">
        <v>359</v>
      </c>
      <c r="J1045" t="s">
        <v>1377</v>
      </c>
      <c r="K1045" t="s">
        <v>675</v>
      </c>
      <c r="L1045" t="s">
        <v>682</v>
      </c>
      <c r="M1045" s="8" t="s">
        <v>675</v>
      </c>
      <c r="N1045" t="s">
        <v>682</v>
      </c>
      <c r="O1045" t="s">
        <v>759</v>
      </c>
      <c r="P1045" t="s">
        <v>701</v>
      </c>
      <c r="Q1045" s="8" t="s">
        <v>4336</v>
      </c>
      <c r="R1045" t="s">
        <v>675</v>
      </c>
      <c r="S1045" t="s">
        <v>675</v>
      </c>
      <c r="T1045" t="s">
        <v>675</v>
      </c>
    </row>
    <row r="1046" spans="1:20">
      <c r="A1046" t="s">
        <v>4337</v>
      </c>
      <c r="B1046" s="8" t="s">
        <v>1624</v>
      </c>
      <c r="C1046" t="s">
        <v>13</v>
      </c>
      <c r="D1046" t="s">
        <v>664</v>
      </c>
      <c r="E1046" t="s">
        <v>665</v>
      </c>
      <c r="F1046" t="s">
        <v>3750</v>
      </c>
      <c r="G1046" t="s">
        <v>3751</v>
      </c>
      <c r="H1046" t="s">
        <v>675</v>
      </c>
      <c r="I1046" t="s">
        <v>360</v>
      </c>
      <c r="J1046" t="s">
        <v>1377</v>
      </c>
      <c r="K1046" t="s">
        <v>675</v>
      </c>
      <c r="L1046" t="s">
        <v>682</v>
      </c>
      <c r="M1046" s="8" t="s">
        <v>675</v>
      </c>
      <c r="N1046" t="s">
        <v>682</v>
      </c>
      <c r="O1046" t="s">
        <v>701</v>
      </c>
      <c r="P1046" t="s">
        <v>701</v>
      </c>
      <c r="Q1046" s="8" t="s">
        <v>4338</v>
      </c>
      <c r="R1046" t="s">
        <v>675</v>
      </c>
      <c r="S1046" t="s">
        <v>675</v>
      </c>
      <c r="T1046" t="s">
        <v>675</v>
      </c>
    </row>
    <row r="1047" spans="1:20">
      <c r="A1047" t="s">
        <v>4339</v>
      </c>
      <c r="B1047" s="8" t="s">
        <v>1624</v>
      </c>
      <c r="C1047" t="s">
        <v>13</v>
      </c>
      <c r="D1047" t="s">
        <v>664</v>
      </c>
      <c r="E1047" t="s">
        <v>665</v>
      </c>
      <c r="F1047" t="s">
        <v>4340</v>
      </c>
      <c r="G1047" t="s">
        <v>4341</v>
      </c>
      <c r="H1047" t="s">
        <v>675</v>
      </c>
      <c r="I1047" t="s">
        <v>361</v>
      </c>
      <c r="J1047" t="s">
        <v>1377</v>
      </c>
      <c r="K1047" t="s">
        <v>675</v>
      </c>
      <c r="L1047" t="s">
        <v>682</v>
      </c>
      <c r="M1047" s="8" t="s">
        <v>675</v>
      </c>
      <c r="N1047" t="s">
        <v>682</v>
      </c>
      <c r="O1047" t="s">
        <v>701</v>
      </c>
      <c r="P1047" t="s">
        <v>701</v>
      </c>
      <c r="Q1047" s="8" t="s">
        <v>4342</v>
      </c>
      <c r="R1047" t="s">
        <v>675</v>
      </c>
      <c r="S1047" t="s">
        <v>675</v>
      </c>
      <c r="T1047" t="s">
        <v>675</v>
      </c>
    </row>
    <row r="1048" spans="1:20">
      <c r="A1048" t="s">
        <v>4343</v>
      </c>
      <c r="B1048" s="8" t="s">
        <v>1741</v>
      </c>
      <c r="C1048" t="s">
        <v>13</v>
      </c>
      <c r="D1048" t="s">
        <v>664</v>
      </c>
      <c r="E1048" t="s">
        <v>665</v>
      </c>
      <c r="F1048" t="s">
        <v>1595</v>
      </c>
      <c r="G1048" t="s">
        <v>1596</v>
      </c>
      <c r="H1048" t="s">
        <v>675</v>
      </c>
      <c r="I1048" t="s">
        <v>4344</v>
      </c>
      <c r="J1048" t="s">
        <v>4345</v>
      </c>
      <c r="K1048" t="s">
        <v>675</v>
      </c>
      <c r="L1048" t="s">
        <v>682</v>
      </c>
      <c r="M1048" s="8" t="s">
        <v>675</v>
      </c>
      <c r="N1048" t="s">
        <v>682</v>
      </c>
      <c r="O1048" t="s">
        <v>1504</v>
      </c>
      <c r="P1048" t="s">
        <v>760</v>
      </c>
      <c r="Q1048" s="8" t="s">
        <v>4346</v>
      </c>
      <c r="R1048" t="s">
        <v>675</v>
      </c>
      <c r="S1048" t="s">
        <v>675</v>
      </c>
      <c r="T1048" t="s">
        <v>675</v>
      </c>
    </row>
    <row r="1049" spans="1:20">
      <c r="A1049" t="s">
        <v>4347</v>
      </c>
      <c r="B1049" s="8" t="s">
        <v>4348</v>
      </c>
      <c r="C1049" t="s">
        <v>13</v>
      </c>
      <c r="D1049" t="s">
        <v>664</v>
      </c>
      <c r="E1049" t="s">
        <v>665</v>
      </c>
      <c r="F1049" t="s">
        <v>1895</v>
      </c>
      <c r="G1049" t="s">
        <v>362</v>
      </c>
      <c r="H1049" t="s">
        <v>362</v>
      </c>
      <c r="I1049" t="s">
        <v>363</v>
      </c>
      <c r="J1049" t="s">
        <v>1377</v>
      </c>
      <c r="K1049" t="s">
        <v>675</v>
      </c>
      <c r="L1049" t="s">
        <v>682</v>
      </c>
      <c r="M1049" s="8" t="s">
        <v>675</v>
      </c>
      <c r="N1049" t="s">
        <v>682</v>
      </c>
      <c r="O1049" t="s">
        <v>701</v>
      </c>
      <c r="P1049" t="s">
        <v>760</v>
      </c>
      <c r="Q1049" s="8" t="s">
        <v>4349</v>
      </c>
      <c r="R1049" t="s">
        <v>675</v>
      </c>
      <c r="S1049" t="s">
        <v>675</v>
      </c>
      <c r="T1049" t="s">
        <v>675</v>
      </c>
    </row>
    <row r="1050" spans="1:20">
      <c r="A1050" t="s">
        <v>4350</v>
      </c>
      <c r="B1050" s="8" t="s">
        <v>1771</v>
      </c>
      <c r="C1050" t="s">
        <v>13</v>
      </c>
      <c r="D1050" t="s">
        <v>664</v>
      </c>
      <c r="E1050" t="s">
        <v>665</v>
      </c>
      <c r="F1050" t="s">
        <v>1440</v>
      </c>
      <c r="G1050" t="s">
        <v>1441</v>
      </c>
      <c r="H1050" t="s">
        <v>675</v>
      </c>
      <c r="I1050" t="s">
        <v>119</v>
      </c>
      <c r="J1050" t="s">
        <v>681</v>
      </c>
      <c r="K1050" t="s">
        <v>675</v>
      </c>
      <c r="L1050" t="s">
        <v>682</v>
      </c>
      <c r="M1050" s="8" t="s">
        <v>675</v>
      </c>
      <c r="N1050" t="s">
        <v>682</v>
      </c>
      <c r="O1050" t="s">
        <v>1283</v>
      </c>
      <c r="P1050" t="s">
        <v>701</v>
      </c>
      <c r="Q1050" s="8" t="s">
        <v>4351</v>
      </c>
      <c r="R1050" t="s">
        <v>675</v>
      </c>
      <c r="S1050" t="s">
        <v>675</v>
      </c>
      <c r="T1050" t="s">
        <v>675</v>
      </c>
    </row>
    <row r="1051" spans="1:20">
      <c r="A1051" t="s">
        <v>4352</v>
      </c>
      <c r="B1051" s="8" t="s">
        <v>1785</v>
      </c>
      <c r="C1051" t="s">
        <v>13</v>
      </c>
      <c r="D1051" t="s">
        <v>664</v>
      </c>
      <c r="E1051" t="s">
        <v>763</v>
      </c>
      <c r="F1051" t="s">
        <v>1742</v>
      </c>
      <c r="G1051" t="s">
        <v>364</v>
      </c>
      <c r="H1051" t="s">
        <v>364</v>
      </c>
      <c r="I1051" t="s">
        <v>365</v>
      </c>
      <c r="J1051" t="s">
        <v>1796</v>
      </c>
      <c r="K1051" t="s">
        <v>675</v>
      </c>
      <c r="L1051" t="s">
        <v>682</v>
      </c>
      <c r="M1051" s="8" t="s">
        <v>675</v>
      </c>
      <c r="N1051" t="s">
        <v>682</v>
      </c>
      <c r="O1051" t="s">
        <v>769</v>
      </c>
      <c r="P1051" t="s">
        <v>701</v>
      </c>
      <c r="Q1051" s="8" t="s">
        <v>4353</v>
      </c>
      <c r="R1051" t="s">
        <v>675</v>
      </c>
      <c r="S1051" t="s">
        <v>675</v>
      </c>
      <c r="T1051" t="s">
        <v>675</v>
      </c>
    </row>
    <row r="1052" spans="1:20">
      <c r="A1052" t="s">
        <v>4354</v>
      </c>
      <c r="B1052" s="8" t="s">
        <v>1811</v>
      </c>
      <c r="C1052" t="s">
        <v>13</v>
      </c>
      <c r="D1052" t="s">
        <v>664</v>
      </c>
      <c r="E1052" t="s">
        <v>704</v>
      </c>
      <c r="F1052" t="s">
        <v>1871</v>
      </c>
      <c r="G1052" t="s">
        <v>1872</v>
      </c>
      <c r="H1052" t="s">
        <v>675</v>
      </c>
      <c r="I1052" t="s">
        <v>366</v>
      </c>
      <c r="J1052" t="s">
        <v>1377</v>
      </c>
      <c r="K1052" t="s">
        <v>675</v>
      </c>
      <c r="L1052" t="s">
        <v>682</v>
      </c>
      <c r="M1052" s="8" t="s">
        <v>675</v>
      </c>
      <c r="N1052" t="s">
        <v>682</v>
      </c>
      <c r="O1052" t="s">
        <v>1283</v>
      </c>
      <c r="P1052" t="s">
        <v>701</v>
      </c>
      <c r="Q1052" s="8" t="s">
        <v>4355</v>
      </c>
      <c r="R1052" t="s">
        <v>675</v>
      </c>
      <c r="S1052" t="s">
        <v>675</v>
      </c>
      <c r="T1052" t="s">
        <v>675</v>
      </c>
    </row>
    <row r="1053" spans="1:20">
      <c r="A1053" t="s">
        <v>4356</v>
      </c>
      <c r="B1053" s="8" t="s">
        <v>1820</v>
      </c>
      <c r="C1053" t="s">
        <v>13</v>
      </c>
      <c r="D1053" t="s">
        <v>664</v>
      </c>
      <c r="E1053" t="s">
        <v>704</v>
      </c>
      <c r="F1053" t="s">
        <v>3423</v>
      </c>
      <c r="G1053" t="s">
        <v>3424</v>
      </c>
      <c r="H1053" t="s">
        <v>675</v>
      </c>
      <c r="I1053" t="s">
        <v>367</v>
      </c>
      <c r="J1053" t="s">
        <v>669</v>
      </c>
      <c r="K1053" t="s">
        <v>1824</v>
      </c>
      <c r="L1053" t="s">
        <v>671</v>
      </c>
      <c r="M1053" s="8" t="s">
        <v>1807</v>
      </c>
      <c r="N1053" t="s">
        <v>4323</v>
      </c>
      <c r="O1053" t="s">
        <v>759</v>
      </c>
      <c r="P1053" t="s">
        <v>701</v>
      </c>
      <c r="Q1053" s="8" t="s">
        <v>4357</v>
      </c>
      <c r="R1053" t="s">
        <v>675</v>
      </c>
      <c r="S1053" t="s">
        <v>675</v>
      </c>
      <c r="T1053" t="s">
        <v>675</v>
      </c>
    </row>
    <row r="1054" spans="1:20">
      <c r="A1054" t="s">
        <v>4358</v>
      </c>
      <c r="B1054" s="8" t="s">
        <v>1830</v>
      </c>
      <c r="C1054" t="s">
        <v>13</v>
      </c>
      <c r="D1054" t="s">
        <v>664</v>
      </c>
      <c r="E1054" t="s">
        <v>665</v>
      </c>
      <c r="F1054" t="s">
        <v>2586</v>
      </c>
      <c r="G1054" t="s">
        <v>2587</v>
      </c>
      <c r="H1054" t="s">
        <v>675</v>
      </c>
      <c r="I1054" t="s">
        <v>368</v>
      </c>
      <c r="J1054" t="s">
        <v>669</v>
      </c>
      <c r="K1054" t="s">
        <v>1830</v>
      </c>
      <c r="L1054" t="s">
        <v>671</v>
      </c>
      <c r="M1054" s="8" t="s">
        <v>1807</v>
      </c>
      <c r="N1054" t="s">
        <v>4323</v>
      </c>
      <c r="O1054" t="s">
        <v>1504</v>
      </c>
      <c r="P1054" t="s">
        <v>701</v>
      </c>
      <c r="Q1054" s="8" t="s">
        <v>4359</v>
      </c>
      <c r="R1054" t="s">
        <v>675</v>
      </c>
      <c r="S1054" t="s">
        <v>675</v>
      </c>
      <c r="T1054" t="s">
        <v>675</v>
      </c>
    </row>
    <row r="1055" spans="1:20">
      <c r="A1055" t="s">
        <v>4360</v>
      </c>
      <c r="B1055" s="8" t="s">
        <v>2955</v>
      </c>
      <c r="C1055" t="s">
        <v>13</v>
      </c>
      <c r="D1055" t="s">
        <v>664</v>
      </c>
      <c r="E1055" t="s">
        <v>704</v>
      </c>
      <c r="F1055" t="s">
        <v>2753</v>
      </c>
      <c r="G1055" t="s">
        <v>2754</v>
      </c>
      <c r="H1055" t="s">
        <v>675</v>
      </c>
      <c r="I1055" t="s">
        <v>214</v>
      </c>
      <c r="J1055" t="s">
        <v>4361</v>
      </c>
      <c r="K1055" t="s">
        <v>675</v>
      </c>
      <c r="L1055" t="s">
        <v>682</v>
      </c>
      <c r="M1055" s="8" t="s">
        <v>675</v>
      </c>
      <c r="N1055" t="s">
        <v>682</v>
      </c>
      <c r="O1055" t="s">
        <v>759</v>
      </c>
      <c r="P1055" t="s">
        <v>760</v>
      </c>
      <c r="Q1055" s="8" t="s">
        <v>4362</v>
      </c>
      <c r="R1055" t="s">
        <v>675</v>
      </c>
      <c r="S1055" t="s">
        <v>675</v>
      </c>
      <c r="T1055" t="s">
        <v>675</v>
      </c>
    </row>
    <row r="1056" spans="1:20">
      <c r="A1056" t="s">
        <v>4363</v>
      </c>
      <c r="B1056" s="8" t="s">
        <v>2955</v>
      </c>
      <c r="C1056" t="s">
        <v>13</v>
      </c>
      <c r="D1056" t="s">
        <v>664</v>
      </c>
      <c r="E1056" t="s">
        <v>704</v>
      </c>
      <c r="F1056" t="s">
        <v>1920</v>
      </c>
      <c r="G1056" t="s">
        <v>369</v>
      </c>
      <c r="H1056" t="s">
        <v>675</v>
      </c>
      <c r="I1056" t="s">
        <v>370</v>
      </c>
      <c r="J1056" t="s">
        <v>669</v>
      </c>
      <c r="K1056" t="s">
        <v>2956</v>
      </c>
      <c r="L1056" t="s">
        <v>671</v>
      </c>
      <c r="M1056" s="8" t="s">
        <v>1807</v>
      </c>
      <c r="N1056" t="s">
        <v>4323</v>
      </c>
      <c r="O1056" t="s">
        <v>759</v>
      </c>
      <c r="P1056" t="s">
        <v>701</v>
      </c>
      <c r="Q1056" s="8" t="s">
        <v>4364</v>
      </c>
      <c r="R1056" t="s">
        <v>675</v>
      </c>
      <c r="S1056" t="s">
        <v>675</v>
      </c>
      <c r="T1056" t="s">
        <v>675</v>
      </c>
    </row>
    <row r="1057" spans="1:20">
      <c r="A1057" t="s">
        <v>4365</v>
      </c>
      <c r="B1057" s="8" t="s">
        <v>2956</v>
      </c>
      <c r="C1057" t="s">
        <v>13</v>
      </c>
      <c r="D1057" t="s">
        <v>664</v>
      </c>
      <c r="E1057" t="s">
        <v>665</v>
      </c>
      <c r="F1057" t="s">
        <v>2103</v>
      </c>
      <c r="G1057" t="s">
        <v>2104</v>
      </c>
      <c r="H1057" t="s">
        <v>675</v>
      </c>
      <c r="I1057" t="s">
        <v>371</v>
      </c>
      <c r="J1057" t="s">
        <v>669</v>
      </c>
      <c r="K1057" t="s">
        <v>2956</v>
      </c>
      <c r="L1057" t="s">
        <v>671</v>
      </c>
      <c r="M1057" s="8" t="s">
        <v>1908</v>
      </c>
      <c r="N1057" t="s">
        <v>4366</v>
      </c>
      <c r="O1057" t="s">
        <v>1504</v>
      </c>
      <c r="P1057" t="s">
        <v>701</v>
      </c>
      <c r="Q1057" s="8" t="s">
        <v>4367</v>
      </c>
      <c r="R1057" t="s">
        <v>675</v>
      </c>
      <c r="S1057" t="s">
        <v>675</v>
      </c>
      <c r="T1057" t="s">
        <v>675</v>
      </c>
    </row>
    <row r="1058" spans="1:20">
      <c r="A1058" t="s">
        <v>4368</v>
      </c>
      <c r="B1058" s="8" t="s">
        <v>2984</v>
      </c>
      <c r="C1058" t="s">
        <v>13</v>
      </c>
      <c r="D1058" t="s">
        <v>664</v>
      </c>
      <c r="E1058" t="s">
        <v>665</v>
      </c>
      <c r="F1058" t="s">
        <v>2659</v>
      </c>
      <c r="G1058" t="s">
        <v>2660</v>
      </c>
      <c r="H1058" t="s">
        <v>675</v>
      </c>
      <c r="I1058" t="s">
        <v>372</v>
      </c>
      <c r="J1058" t="s">
        <v>669</v>
      </c>
      <c r="K1058" t="s">
        <v>2984</v>
      </c>
      <c r="L1058" t="s">
        <v>671</v>
      </c>
      <c r="M1058" s="8" t="s">
        <v>1807</v>
      </c>
      <c r="N1058" t="s">
        <v>4323</v>
      </c>
      <c r="O1058" t="s">
        <v>1504</v>
      </c>
      <c r="P1058" t="s">
        <v>701</v>
      </c>
      <c r="Q1058" s="8" t="s">
        <v>4369</v>
      </c>
      <c r="R1058" t="s">
        <v>675</v>
      </c>
      <c r="S1058" t="s">
        <v>675</v>
      </c>
      <c r="T1058" t="s">
        <v>675</v>
      </c>
    </row>
    <row r="1059" spans="1:20">
      <c r="A1059" t="s">
        <v>4370</v>
      </c>
      <c r="B1059" s="8" t="s">
        <v>2984</v>
      </c>
      <c r="C1059" t="s">
        <v>13</v>
      </c>
      <c r="D1059" t="s">
        <v>664</v>
      </c>
      <c r="E1059" t="s">
        <v>763</v>
      </c>
      <c r="F1059" t="s">
        <v>4371</v>
      </c>
      <c r="G1059" t="s">
        <v>4372</v>
      </c>
      <c r="H1059" t="s">
        <v>675</v>
      </c>
      <c r="I1059" t="s">
        <v>373</v>
      </c>
      <c r="J1059" t="s">
        <v>669</v>
      </c>
      <c r="K1059" t="s">
        <v>1807</v>
      </c>
      <c r="L1059" t="s">
        <v>671</v>
      </c>
      <c r="M1059" s="8" t="s">
        <v>1807</v>
      </c>
      <c r="N1059" t="s">
        <v>4323</v>
      </c>
      <c r="O1059" t="s">
        <v>769</v>
      </c>
      <c r="P1059" t="s">
        <v>701</v>
      </c>
      <c r="Q1059" s="8" t="s">
        <v>4373</v>
      </c>
      <c r="R1059" t="s">
        <v>675</v>
      </c>
      <c r="S1059" t="s">
        <v>675</v>
      </c>
      <c r="T1059" t="s">
        <v>675</v>
      </c>
    </row>
    <row r="1060" spans="1:20">
      <c r="A1060" t="s">
        <v>4374</v>
      </c>
      <c r="B1060" s="8" t="s">
        <v>2984</v>
      </c>
      <c r="C1060" t="s">
        <v>13</v>
      </c>
      <c r="D1060" t="s">
        <v>664</v>
      </c>
      <c r="E1060" t="s">
        <v>763</v>
      </c>
      <c r="F1060" t="s">
        <v>2759</v>
      </c>
      <c r="G1060" t="s">
        <v>2760</v>
      </c>
      <c r="H1060" t="s">
        <v>675</v>
      </c>
      <c r="I1060" t="s">
        <v>374</v>
      </c>
      <c r="J1060" t="s">
        <v>669</v>
      </c>
      <c r="K1060" t="s">
        <v>1807</v>
      </c>
      <c r="L1060" t="s">
        <v>671</v>
      </c>
      <c r="M1060" s="8" t="s">
        <v>1807</v>
      </c>
      <c r="N1060" t="s">
        <v>4323</v>
      </c>
      <c r="O1060" t="s">
        <v>769</v>
      </c>
      <c r="P1060" t="s">
        <v>701</v>
      </c>
      <c r="Q1060" s="8" t="s">
        <v>4375</v>
      </c>
      <c r="R1060" t="s">
        <v>675</v>
      </c>
      <c r="S1060" t="s">
        <v>675</v>
      </c>
      <c r="T1060" t="s">
        <v>675</v>
      </c>
    </row>
    <row r="1061" spans="1:20">
      <c r="A1061" t="s">
        <v>4376</v>
      </c>
      <c r="B1061" s="8" t="s">
        <v>1807</v>
      </c>
      <c r="C1061" t="s">
        <v>13</v>
      </c>
      <c r="D1061" t="s">
        <v>664</v>
      </c>
      <c r="E1061" t="s">
        <v>704</v>
      </c>
      <c r="F1061" t="s">
        <v>2562</v>
      </c>
      <c r="G1061" t="s">
        <v>2563</v>
      </c>
      <c r="H1061" t="s">
        <v>675</v>
      </c>
      <c r="I1061" t="s">
        <v>118</v>
      </c>
      <c r="J1061" t="s">
        <v>669</v>
      </c>
      <c r="K1061" t="s">
        <v>1863</v>
      </c>
      <c r="L1061" t="s">
        <v>671</v>
      </c>
      <c r="M1061" s="8" t="s">
        <v>1908</v>
      </c>
      <c r="N1061" t="s">
        <v>4377</v>
      </c>
      <c r="O1061" t="s">
        <v>1283</v>
      </c>
      <c r="P1061" t="s">
        <v>701</v>
      </c>
      <c r="Q1061" s="8" t="s">
        <v>4378</v>
      </c>
      <c r="R1061" t="s">
        <v>675</v>
      </c>
      <c r="S1061" t="s">
        <v>675</v>
      </c>
      <c r="T1061" t="s">
        <v>675</v>
      </c>
    </row>
    <row r="1062" spans="1:20">
      <c r="A1062" t="s">
        <v>4379</v>
      </c>
      <c r="B1062" s="8" t="s">
        <v>1891</v>
      </c>
      <c r="C1062" t="s">
        <v>13</v>
      </c>
      <c r="D1062" t="s">
        <v>664</v>
      </c>
      <c r="E1062" t="s">
        <v>665</v>
      </c>
      <c r="F1062" t="s">
        <v>3861</v>
      </c>
      <c r="G1062" t="s">
        <v>3862</v>
      </c>
      <c r="H1062" t="s">
        <v>675</v>
      </c>
      <c r="I1062" t="s">
        <v>326</v>
      </c>
      <c r="J1062" t="s">
        <v>669</v>
      </c>
      <c r="K1062" t="s">
        <v>1891</v>
      </c>
      <c r="L1062" t="s">
        <v>671</v>
      </c>
      <c r="M1062" s="8" t="s">
        <v>1908</v>
      </c>
      <c r="N1062" t="s">
        <v>4377</v>
      </c>
      <c r="O1062" t="s">
        <v>1676</v>
      </c>
      <c r="P1062" t="s">
        <v>701</v>
      </c>
      <c r="Q1062" s="8" t="s">
        <v>4380</v>
      </c>
      <c r="R1062" t="s">
        <v>675</v>
      </c>
      <c r="S1062" t="s">
        <v>675</v>
      </c>
      <c r="T1062" t="s">
        <v>675</v>
      </c>
    </row>
    <row r="1063" spans="1:20">
      <c r="A1063" t="s">
        <v>4381</v>
      </c>
      <c r="B1063" s="8" t="s">
        <v>1891</v>
      </c>
      <c r="C1063" t="s">
        <v>13</v>
      </c>
      <c r="D1063" t="s">
        <v>664</v>
      </c>
      <c r="E1063" t="s">
        <v>665</v>
      </c>
      <c r="F1063" t="s">
        <v>3010</v>
      </c>
      <c r="G1063" t="s">
        <v>3011</v>
      </c>
      <c r="H1063" t="s">
        <v>675</v>
      </c>
      <c r="I1063" t="s">
        <v>186</v>
      </c>
      <c r="J1063" t="s">
        <v>669</v>
      </c>
      <c r="K1063" t="s">
        <v>1891</v>
      </c>
      <c r="L1063" t="s">
        <v>671</v>
      </c>
      <c r="M1063" s="8" t="s">
        <v>1908</v>
      </c>
      <c r="N1063" t="s">
        <v>4377</v>
      </c>
      <c r="O1063" t="s">
        <v>1676</v>
      </c>
      <c r="P1063" t="s">
        <v>701</v>
      </c>
      <c r="Q1063" s="8" t="s">
        <v>4382</v>
      </c>
      <c r="R1063" t="s">
        <v>675</v>
      </c>
      <c r="S1063" t="s">
        <v>675</v>
      </c>
      <c r="T1063" t="s">
        <v>675</v>
      </c>
    </row>
    <row r="1064" spans="1:20">
      <c r="A1064" t="s">
        <v>4383</v>
      </c>
      <c r="B1064" s="8" t="s">
        <v>1898</v>
      </c>
      <c r="C1064" t="s">
        <v>13</v>
      </c>
      <c r="D1064" t="s">
        <v>664</v>
      </c>
      <c r="E1064" t="s">
        <v>665</v>
      </c>
      <c r="F1064" t="s">
        <v>971</v>
      </c>
      <c r="G1064" t="s">
        <v>375</v>
      </c>
      <c r="H1064" t="s">
        <v>675</v>
      </c>
      <c r="I1064" t="s">
        <v>376</v>
      </c>
      <c r="J1064" t="s">
        <v>669</v>
      </c>
      <c r="K1064" t="s">
        <v>1898</v>
      </c>
      <c r="L1064" t="s">
        <v>671</v>
      </c>
      <c r="M1064" s="8" t="s">
        <v>1908</v>
      </c>
      <c r="N1064" t="s">
        <v>4377</v>
      </c>
      <c r="O1064" t="s">
        <v>1504</v>
      </c>
      <c r="P1064" t="s">
        <v>701</v>
      </c>
      <c r="Q1064" s="8" t="s">
        <v>4384</v>
      </c>
      <c r="R1064" t="s">
        <v>675</v>
      </c>
      <c r="S1064" t="s">
        <v>675</v>
      </c>
      <c r="T1064" t="s">
        <v>675</v>
      </c>
    </row>
    <row r="1065" spans="1:20">
      <c r="A1065" t="s">
        <v>4385</v>
      </c>
      <c r="B1065" s="8" t="s">
        <v>3023</v>
      </c>
      <c r="C1065" t="s">
        <v>13</v>
      </c>
      <c r="D1065" t="s">
        <v>664</v>
      </c>
      <c r="E1065" t="s">
        <v>763</v>
      </c>
      <c r="F1065" t="s">
        <v>691</v>
      </c>
      <c r="G1065" t="s">
        <v>692</v>
      </c>
      <c r="H1065" t="s">
        <v>675</v>
      </c>
      <c r="I1065" t="s">
        <v>377</v>
      </c>
      <c r="J1065" t="s">
        <v>669</v>
      </c>
      <c r="K1065" t="s">
        <v>3023</v>
      </c>
      <c r="L1065" t="s">
        <v>671</v>
      </c>
      <c r="M1065" s="8" t="s">
        <v>1908</v>
      </c>
      <c r="N1065" t="s">
        <v>4377</v>
      </c>
      <c r="O1065" t="s">
        <v>769</v>
      </c>
      <c r="P1065" t="s">
        <v>701</v>
      </c>
      <c r="Q1065" s="8" t="s">
        <v>4386</v>
      </c>
      <c r="R1065" t="s">
        <v>675</v>
      </c>
      <c r="S1065" t="s">
        <v>675</v>
      </c>
      <c r="T1065" t="s">
        <v>675</v>
      </c>
    </row>
    <row r="1066" spans="1:20">
      <c r="A1066" t="s">
        <v>4387</v>
      </c>
      <c r="B1066" s="8" t="s">
        <v>3024</v>
      </c>
      <c r="C1066" t="s">
        <v>13</v>
      </c>
      <c r="D1066" t="s">
        <v>664</v>
      </c>
      <c r="E1066" t="s">
        <v>665</v>
      </c>
      <c r="F1066" t="s">
        <v>2586</v>
      </c>
      <c r="G1066" t="s">
        <v>2587</v>
      </c>
      <c r="H1066" t="s">
        <v>675</v>
      </c>
      <c r="I1066" t="s">
        <v>378</v>
      </c>
      <c r="J1066" t="s">
        <v>1447</v>
      </c>
      <c r="K1066" t="s">
        <v>3024</v>
      </c>
      <c r="L1066" t="s">
        <v>671</v>
      </c>
      <c r="M1066" s="8" t="s">
        <v>1908</v>
      </c>
      <c r="N1066" t="s">
        <v>4377</v>
      </c>
      <c r="O1066" t="s">
        <v>1504</v>
      </c>
      <c r="P1066" t="s">
        <v>701</v>
      </c>
      <c r="Q1066" s="8" t="s">
        <v>4388</v>
      </c>
      <c r="R1066" t="s">
        <v>675</v>
      </c>
      <c r="S1066" t="s">
        <v>675</v>
      </c>
      <c r="T1066" t="s">
        <v>675</v>
      </c>
    </row>
    <row r="1067" spans="1:20">
      <c r="A1067" t="s">
        <v>4389</v>
      </c>
      <c r="B1067" s="8" t="s">
        <v>3031</v>
      </c>
      <c r="C1067" t="s">
        <v>13</v>
      </c>
      <c r="D1067" t="s">
        <v>664</v>
      </c>
      <c r="E1067" t="s">
        <v>665</v>
      </c>
      <c r="F1067" t="s">
        <v>4390</v>
      </c>
      <c r="G1067" t="s">
        <v>4391</v>
      </c>
      <c r="H1067" t="s">
        <v>675</v>
      </c>
      <c r="I1067" t="s">
        <v>270</v>
      </c>
      <c r="J1067" t="s">
        <v>669</v>
      </c>
      <c r="K1067" t="s">
        <v>3031</v>
      </c>
      <c r="L1067" t="s">
        <v>671</v>
      </c>
      <c r="M1067" s="8" t="s">
        <v>1908</v>
      </c>
      <c r="N1067" t="s">
        <v>4377</v>
      </c>
      <c r="O1067" t="s">
        <v>1504</v>
      </c>
      <c r="P1067" t="s">
        <v>701</v>
      </c>
      <c r="Q1067" s="8" t="s">
        <v>4392</v>
      </c>
      <c r="R1067" t="s">
        <v>675</v>
      </c>
      <c r="S1067" t="s">
        <v>675</v>
      </c>
      <c r="T1067" t="s">
        <v>675</v>
      </c>
    </row>
    <row r="1068" spans="1:20">
      <c r="A1068" t="s">
        <v>4393</v>
      </c>
      <c r="B1068" s="8" t="s">
        <v>3031</v>
      </c>
      <c r="C1068" t="s">
        <v>13</v>
      </c>
      <c r="D1068" t="s">
        <v>664</v>
      </c>
      <c r="E1068" t="s">
        <v>665</v>
      </c>
      <c r="F1068" t="s">
        <v>1708</v>
      </c>
      <c r="G1068" t="s">
        <v>1709</v>
      </c>
      <c r="H1068" t="s">
        <v>675</v>
      </c>
      <c r="I1068" t="s">
        <v>380</v>
      </c>
      <c r="J1068" t="s">
        <v>669</v>
      </c>
      <c r="K1068" t="s">
        <v>3031</v>
      </c>
      <c r="L1068" t="s">
        <v>671</v>
      </c>
      <c r="M1068" s="8" t="s">
        <v>1908</v>
      </c>
      <c r="N1068" t="s">
        <v>4377</v>
      </c>
      <c r="O1068" t="s">
        <v>1504</v>
      </c>
      <c r="P1068" t="s">
        <v>701</v>
      </c>
      <c r="Q1068" s="8" t="s">
        <v>4394</v>
      </c>
      <c r="R1068" t="s">
        <v>675</v>
      </c>
      <c r="S1068" t="s">
        <v>675</v>
      </c>
      <c r="T1068" t="s">
        <v>675</v>
      </c>
    </row>
    <row r="1069" spans="1:20">
      <c r="A1069" t="s">
        <v>4395</v>
      </c>
      <c r="B1069" s="8" t="s">
        <v>3036</v>
      </c>
      <c r="C1069" t="s">
        <v>13</v>
      </c>
      <c r="D1069" t="s">
        <v>664</v>
      </c>
      <c r="E1069" t="s">
        <v>665</v>
      </c>
      <c r="F1069" t="s">
        <v>1451</v>
      </c>
      <c r="G1069" t="s">
        <v>1452</v>
      </c>
      <c r="H1069" t="s">
        <v>675</v>
      </c>
      <c r="I1069" t="s">
        <v>302</v>
      </c>
      <c r="J1069" t="s">
        <v>669</v>
      </c>
      <c r="K1069" t="s">
        <v>3036</v>
      </c>
      <c r="L1069" t="s">
        <v>671</v>
      </c>
      <c r="M1069" s="8" t="s">
        <v>1908</v>
      </c>
      <c r="N1069" t="s">
        <v>4377</v>
      </c>
      <c r="O1069" t="s">
        <v>902</v>
      </c>
      <c r="P1069" t="s">
        <v>701</v>
      </c>
      <c r="Q1069" s="8" t="s">
        <v>4396</v>
      </c>
      <c r="R1069" t="s">
        <v>675</v>
      </c>
      <c r="S1069" t="s">
        <v>675</v>
      </c>
      <c r="T1069" t="s">
        <v>675</v>
      </c>
    </row>
    <row r="1070" spans="1:20">
      <c r="A1070" t="s">
        <v>4397</v>
      </c>
      <c r="B1070" s="8" t="s">
        <v>3057</v>
      </c>
      <c r="C1070" t="s">
        <v>13</v>
      </c>
      <c r="D1070" t="s">
        <v>664</v>
      </c>
      <c r="E1070" t="s">
        <v>665</v>
      </c>
      <c r="F1070" t="s">
        <v>2586</v>
      </c>
      <c r="G1070" t="s">
        <v>2587</v>
      </c>
      <c r="H1070" t="s">
        <v>675</v>
      </c>
      <c r="I1070" t="s">
        <v>119</v>
      </c>
      <c r="J1070" t="s">
        <v>669</v>
      </c>
      <c r="K1070" t="s">
        <v>3058</v>
      </c>
      <c r="L1070" t="s">
        <v>671</v>
      </c>
      <c r="M1070" s="8" t="s">
        <v>1908</v>
      </c>
      <c r="N1070" t="s">
        <v>4377</v>
      </c>
      <c r="O1070" t="s">
        <v>1283</v>
      </c>
      <c r="P1070" t="s">
        <v>701</v>
      </c>
      <c r="Q1070" s="8" t="s">
        <v>4398</v>
      </c>
      <c r="R1070" t="s">
        <v>675</v>
      </c>
      <c r="S1070" t="s">
        <v>675</v>
      </c>
      <c r="T1070" t="s">
        <v>675</v>
      </c>
    </row>
    <row r="1071" spans="1:20">
      <c r="A1071" t="s">
        <v>4399</v>
      </c>
      <c r="B1071" s="8" t="s">
        <v>3057</v>
      </c>
      <c r="C1071" t="s">
        <v>13</v>
      </c>
      <c r="D1071" t="s">
        <v>664</v>
      </c>
      <c r="E1071" t="s">
        <v>704</v>
      </c>
      <c r="F1071" t="s">
        <v>4400</v>
      </c>
      <c r="G1071" t="s">
        <v>4401</v>
      </c>
      <c r="H1071" t="s">
        <v>675</v>
      </c>
      <c r="I1071" t="s">
        <v>217</v>
      </c>
      <c r="J1071" t="s">
        <v>669</v>
      </c>
      <c r="K1071" t="s">
        <v>3058</v>
      </c>
      <c r="L1071" t="s">
        <v>671</v>
      </c>
      <c r="M1071" s="8" t="s">
        <v>1908</v>
      </c>
      <c r="N1071" t="s">
        <v>4377</v>
      </c>
      <c r="O1071" t="s">
        <v>1676</v>
      </c>
      <c r="P1071" t="s">
        <v>701</v>
      </c>
      <c r="Q1071" s="8" t="s">
        <v>4402</v>
      </c>
      <c r="R1071" t="s">
        <v>675</v>
      </c>
      <c r="S1071" t="s">
        <v>675</v>
      </c>
      <c r="T1071" t="s">
        <v>675</v>
      </c>
    </row>
    <row r="1072" spans="1:20">
      <c r="A1072" t="s">
        <v>4403</v>
      </c>
      <c r="B1072" s="8" t="s">
        <v>3057</v>
      </c>
      <c r="C1072" t="s">
        <v>13</v>
      </c>
      <c r="D1072" t="s">
        <v>664</v>
      </c>
      <c r="E1072" t="s">
        <v>665</v>
      </c>
      <c r="F1072" t="s">
        <v>2771</v>
      </c>
      <c r="G1072" t="s">
        <v>2772</v>
      </c>
      <c r="H1072" t="s">
        <v>675</v>
      </c>
      <c r="I1072" t="s">
        <v>384</v>
      </c>
      <c r="J1072" t="s">
        <v>4404</v>
      </c>
      <c r="K1072" t="s">
        <v>3057</v>
      </c>
      <c r="L1072" t="s">
        <v>671</v>
      </c>
      <c r="M1072" s="8" t="s">
        <v>1908</v>
      </c>
      <c r="N1072" t="s">
        <v>4377</v>
      </c>
      <c r="O1072" t="s">
        <v>902</v>
      </c>
      <c r="P1072" t="s">
        <v>701</v>
      </c>
      <c r="Q1072" s="8" t="s">
        <v>4405</v>
      </c>
      <c r="R1072" t="s">
        <v>675</v>
      </c>
      <c r="S1072" t="s">
        <v>675</v>
      </c>
      <c r="T1072" t="s">
        <v>675</v>
      </c>
    </row>
    <row r="1073" spans="1:20">
      <c r="A1073" t="s">
        <v>4406</v>
      </c>
      <c r="B1073" s="8" t="s">
        <v>3058</v>
      </c>
      <c r="C1073" t="s">
        <v>13</v>
      </c>
      <c r="D1073" t="s">
        <v>664</v>
      </c>
      <c r="E1073" t="s">
        <v>665</v>
      </c>
      <c r="F1073" t="s">
        <v>1451</v>
      </c>
      <c r="G1073" t="s">
        <v>1452</v>
      </c>
      <c r="H1073" t="s">
        <v>675</v>
      </c>
      <c r="I1073" t="s">
        <v>385</v>
      </c>
      <c r="J1073" t="s">
        <v>669</v>
      </c>
      <c r="K1073" t="s">
        <v>1908</v>
      </c>
      <c r="L1073" t="s">
        <v>671</v>
      </c>
      <c r="M1073" s="8" t="s">
        <v>1908</v>
      </c>
      <c r="N1073" t="s">
        <v>4377</v>
      </c>
      <c r="O1073" t="s">
        <v>1283</v>
      </c>
      <c r="P1073" t="s">
        <v>701</v>
      </c>
      <c r="Q1073" s="8" t="s">
        <v>4407</v>
      </c>
      <c r="R1073" t="s">
        <v>675</v>
      </c>
      <c r="S1073" t="s">
        <v>675</v>
      </c>
      <c r="T1073" t="s">
        <v>675</v>
      </c>
    </row>
    <row r="1074" spans="1:20">
      <c r="A1074" t="s">
        <v>4408</v>
      </c>
      <c r="B1074" s="8" t="s">
        <v>3058</v>
      </c>
      <c r="C1074" t="s">
        <v>13</v>
      </c>
      <c r="D1074" t="s">
        <v>664</v>
      </c>
      <c r="E1074" t="s">
        <v>665</v>
      </c>
      <c r="F1074" t="s">
        <v>2771</v>
      </c>
      <c r="G1074" t="s">
        <v>2772</v>
      </c>
      <c r="H1074" t="s">
        <v>675</v>
      </c>
      <c r="I1074" t="s">
        <v>386</v>
      </c>
      <c r="J1074" t="s">
        <v>669</v>
      </c>
      <c r="K1074" t="s">
        <v>1908</v>
      </c>
      <c r="L1074" t="s">
        <v>671</v>
      </c>
      <c r="M1074" s="8" t="s">
        <v>1908</v>
      </c>
      <c r="N1074" t="s">
        <v>4377</v>
      </c>
      <c r="O1074" t="s">
        <v>1283</v>
      </c>
      <c r="P1074" t="s">
        <v>701</v>
      </c>
      <c r="Q1074" s="8" t="s">
        <v>4409</v>
      </c>
      <c r="R1074" t="s">
        <v>675</v>
      </c>
      <c r="S1074" t="s">
        <v>675</v>
      </c>
      <c r="T1074" t="s">
        <v>675</v>
      </c>
    </row>
    <row r="1075" spans="1:20">
      <c r="A1075" t="s">
        <v>4410</v>
      </c>
      <c r="B1075" s="8" t="s">
        <v>3058</v>
      </c>
      <c r="C1075" t="s">
        <v>13</v>
      </c>
      <c r="D1075" t="s">
        <v>664</v>
      </c>
      <c r="E1075" t="s">
        <v>704</v>
      </c>
      <c r="F1075" t="s">
        <v>2820</v>
      </c>
      <c r="G1075" t="s">
        <v>2821</v>
      </c>
      <c r="H1075" t="s">
        <v>675</v>
      </c>
      <c r="I1075" t="s">
        <v>119</v>
      </c>
      <c r="J1075" t="s">
        <v>669</v>
      </c>
      <c r="K1075" t="s">
        <v>1908</v>
      </c>
      <c r="L1075" t="s">
        <v>671</v>
      </c>
      <c r="M1075" s="8" t="s">
        <v>1908</v>
      </c>
      <c r="N1075" t="s">
        <v>4377</v>
      </c>
      <c r="O1075" t="s">
        <v>1283</v>
      </c>
      <c r="P1075" t="s">
        <v>701</v>
      </c>
      <c r="Q1075" s="8" t="s">
        <v>4411</v>
      </c>
      <c r="R1075" t="s">
        <v>675</v>
      </c>
      <c r="S1075" t="s">
        <v>675</v>
      </c>
      <c r="T1075" t="s">
        <v>675</v>
      </c>
    </row>
    <row r="1076" spans="1:20">
      <c r="A1076" t="s">
        <v>4412</v>
      </c>
      <c r="B1076" s="8" t="s">
        <v>1908</v>
      </c>
      <c r="C1076" t="s">
        <v>13</v>
      </c>
      <c r="D1076" t="s">
        <v>664</v>
      </c>
      <c r="E1076" t="s">
        <v>763</v>
      </c>
      <c r="F1076" t="s">
        <v>2354</v>
      </c>
      <c r="G1076" t="s">
        <v>2355</v>
      </c>
      <c r="H1076" t="s">
        <v>675</v>
      </c>
      <c r="I1076" t="s">
        <v>391</v>
      </c>
      <c r="J1076" t="s">
        <v>669</v>
      </c>
      <c r="K1076" t="s">
        <v>1914</v>
      </c>
      <c r="L1076" t="s">
        <v>671</v>
      </c>
      <c r="M1076" s="8" t="s">
        <v>1933</v>
      </c>
      <c r="N1076" t="s">
        <v>4413</v>
      </c>
      <c r="O1076" t="s">
        <v>769</v>
      </c>
      <c r="P1076" t="s">
        <v>701</v>
      </c>
      <c r="Q1076" s="8" t="s">
        <v>4414</v>
      </c>
      <c r="R1076" t="s">
        <v>675</v>
      </c>
      <c r="S1076" t="s">
        <v>675</v>
      </c>
      <c r="T1076" t="s">
        <v>675</v>
      </c>
    </row>
    <row r="1077" spans="1:20">
      <c r="A1077" t="s">
        <v>4415</v>
      </c>
      <c r="B1077" s="8" t="s">
        <v>1908</v>
      </c>
      <c r="C1077" t="s">
        <v>13</v>
      </c>
      <c r="D1077" t="s">
        <v>664</v>
      </c>
      <c r="E1077" t="s">
        <v>763</v>
      </c>
      <c r="F1077" t="s">
        <v>2354</v>
      </c>
      <c r="G1077" t="s">
        <v>2355</v>
      </c>
      <c r="H1077" t="s">
        <v>675</v>
      </c>
      <c r="I1077" t="s">
        <v>392</v>
      </c>
      <c r="J1077" t="s">
        <v>669</v>
      </c>
      <c r="K1077" t="s">
        <v>1908</v>
      </c>
      <c r="L1077" t="s">
        <v>671</v>
      </c>
      <c r="M1077" s="8" t="s">
        <v>1933</v>
      </c>
      <c r="N1077" t="s">
        <v>4413</v>
      </c>
      <c r="O1077" t="s">
        <v>769</v>
      </c>
      <c r="P1077" t="s">
        <v>701</v>
      </c>
      <c r="Q1077" s="8" t="s">
        <v>4416</v>
      </c>
      <c r="R1077" t="s">
        <v>675</v>
      </c>
      <c r="S1077" t="s">
        <v>675</v>
      </c>
      <c r="T1077" t="s">
        <v>675</v>
      </c>
    </row>
    <row r="1078" spans="1:20">
      <c r="A1078" t="s">
        <v>4417</v>
      </c>
      <c r="B1078" s="8" t="s">
        <v>1908</v>
      </c>
      <c r="C1078" t="s">
        <v>13</v>
      </c>
      <c r="D1078" t="s">
        <v>664</v>
      </c>
      <c r="E1078" t="s">
        <v>763</v>
      </c>
      <c r="F1078" t="s">
        <v>2820</v>
      </c>
      <c r="G1078" t="s">
        <v>2821</v>
      </c>
      <c r="H1078" t="s">
        <v>675</v>
      </c>
      <c r="I1078" t="s">
        <v>393</v>
      </c>
      <c r="J1078" t="s">
        <v>669</v>
      </c>
      <c r="K1078" t="s">
        <v>1914</v>
      </c>
      <c r="L1078" t="s">
        <v>671</v>
      </c>
      <c r="M1078" s="8" t="s">
        <v>1933</v>
      </c>
      <c r="N1078" t="s">
        <v>4413</v>
      </c>
      <c r="O1078" t="s">
        <v>769</v>
      </c>
      <c r="P1078" t="s">
        <v>701</v>
      </c>
      <c r="Q1078" s="8" t="s">
        <v>4418</v>
      </c>
      <c r="R1078" t="s">
        <v>675</v>
      </c>
      <c r="S1078" t="s">
        <v>675</v>
      </c>
      <c r="T1078" t="s">
        <v>675</v>
      </c>
    </row>
    <row r="1079" spans="1:20">
      <c r="A1079" t="s">
        <v>4419</v>
      </c>
      <c r="B1079" s="8" t="s">
        <v>1914</v>
      </c>
      <c r="C1079" t="s">
        <v>13</v>
      </c>
      <c r="D1079" t="s">
        <v>664</v>
      </c>
      <c r="E1079" t="s">
        <v>665</v>
      </c>
      <c r="F1079" t="s">
        <v>1243</v>
      </c>
      <c r="G1079" t="s">
        <v>1244</v>
      </c>
      <c r="H1079" t="s">
        <v>675</v>
      </c>
      <c r="I1079" t="s">
        <v>395</v>
      </c>
      <c r="J1079" t="s">
        <v>669</v>
      </c>
      <c r="K1079" t="s">
        <v>3088</v>
      </c>
      <c r="L1079" t="s">
        <v>671</v>
      </c>
      <c r="M1079" s="8" t="s">
        <v>1933</v>
      </c>
      <c r="N1079" t="s">
        <v>4413</v>
      </c>
      <c r="O1079" t="s">
        <v>1283</v>
      </c>
      <c r="P1079" t="s">
        <v>701</v>
      </c>
      <c r="Q1079" s="8" t="s">
        <v>4420</v>
      </c>
      <c r="R1079" t="s">
        <v>675</v>
      </c>
      <c r="S1079" t="s">
        <v>675</v>
      </c>
      <c r="T1079" t="s">
        <v>675</v>
      </c>
    </row>
    <row r="1080" spans="1:20">
      <c r="A1080" t="s">
        <v>4421</v>
      </c>
      <c r="B1080" s="8" t="s">
        <v>1914</v>
      </c>
      <c r="C1080" t="s">
        <v>13</v>
      </c>
      <c r="D1080" t="s">
        <v>664</v>
      </c>
      <c r="E1080" t="s">
        <v>763</v>
      </c>
      <c r="F1080" t="s">
        <v>2024</v>
      </c>
      <c r="G1080" t="s">
        <v>2025</v>
      </c>
      <c r="H1080" t="s">
        <v>675</v>
      </c>
      <c r="I1080" t="s">
        <v>397</v>
      </c>
      <c r="J1080" t="s">
        <v>669</v>
      </c>
      <c r="K1080" t="s">
        <v>3088</v>
      </c>
      <c r="L1080" t="s">
        <v>671</v>
      </c>
      <c r="M1080" s="8" t="s">
        <v>1933</v>
      </c>
      <c r="N1080" t="s">
        <v>4413</v>
      </c>
      <c r="O1080" t="s">
        <v>769</v>
      </c>
      <c r="P1080" t="s">
        <v>760</v>
      </c>
      <c r="Q1080" s="8" t="s">
        <v>4422</v>
      </c>
      <c r="R1080" t="s">
        <v>675</v>
      </c>
      <c r="S1080" t="s">
        <v>675</v>
      </c>
      <c r="T1080" t="s">
        <v>675</v>
      </c>
    </row>
    <row r="1081" spans="1:20">
      <c r="A1081" t="s">
        <v>4423</v>
      </c>
      <c r="B1081" s="8" t="s">
        <v>1914</v>
      </c>
      <c r="C1081" t="s">
        <v>13</v>
      </c>
      <c r="D1081" t="s">
        <v>664</v>
      </c>
      <c r="E1081" t="s">
        <v>763</v>
      </c>
      <c r="F1081" t="s">
        <v>2024</v>
      </c>
      <c r="G1081" t="s">
        <v>2025</v>
      </c>
      <c r="H1081" t="s">
        <v>675</v>
      </c>
      <c r="I1081" t="s">
        <v>398</v>
      </c>
      <c r="J1081" t="s">
        <v>669</v>
      </c>
      <c r="K1081" t="s">
        <v>3088</v>
      </c>
      <c r="L1081" t="s">
        <v>671</v>
      </c>
      <c r="M1081" s="8" t="s">
        <v>1933</v>
      </c>
      <c r="N1081" t="s">
        <v>4413</v>
      </c>
      <c r="O1081" t="s">
        <v>769</v>
      </c>
      <c r="P1081" t="s">
        <v>701</v>
      </c>
      <c r="Q1081" s="8" t="s">
        <v>4424</v>
      </c>
      <c r="R1081" t="s">
        <v>675</v>
      </c>
      <c r="S1081" t="s">
        <v>675</v>
      </c>
      <c r="T1081" t="s">
        <v>675</v>
      </c>
    </row>
    <row r="1082" spans="1:20">
      <c r="A1082" t="s">
        <v>4425</v>
      </c>
      <c r="B1082" s="8" t="s">
        <v>3088</v>
      </c>
      <c r="C1082" t="s">
        <v>13</v>
      </c>
      <c r="D1082" t="s">
        <v>664</v>
      </c>
      <c r="E1082" t="s">
        <v>665</v>
      </c>
      <c r="F1082" t="s">
        <v>4426</v>
      </c>
      <c r="G1082" t="s">
        <v>400</v>
      </c>
      <c r="H1082" t="s">
        <v>675</v>
      </c>
      <c r="I1082" t="s">
        <v>401</v>
      </c>
      <c r="J1082" t="s">
        <v>669</v>
      </c>
      <c r="K1082" t="s">
        <v>3088</v>
      </c>
      <c r="L1082" t="s">
        <v>671</v>
      </c>
      <c r="M1082" s="8" t="s">
        <v>1933</v>
      </c>
      <c r="N1082" t="s">
        <v>4413</v>
      </c>
      <c r="O1082" t="s">
        <v>1504</v>
      </c>
      <c r="P1082" t="s">
        <v>701</v>
      </c>
      <c r="Q1082" s="8" t="s">
        <v>4427</v>
      </c>
      <c r="R1082" t="s">
        <v>675</v>
      </c>
      <c r="S1082" t="s">
        <v>675</v>
      </c>
      <c r="T1082" t="s">
        <v>675</v>
      </c>
    </row>
    <row r="1083" spans="1:20">
      <c r="A1083" t="s">
        <v>4428</v>
      </c>
      <c r="B1083" s="8" t="s">
        <v>3109</v>
      </c>
      <c r="C1083" t="s">
        <v>13</v>
      </c>
      <c r="D1083" t="s">
        <v>664</v>
      </c>
      <c r="E1083" t="s">
        <v>763</v>
      </c>
      <c r="F1083" t="s">
        <v>2468</v>
      </c>
      <c r="G1083" t="s">
        <v>2469</v>
      </c>
      <c r="H1083" t="s">
        <v>675</v>
      </c>
      <c r="I1083" t="s">
        <v>403</v>
      </c>
      <c r="J1083" t="s">
        <v>669</v>
      </c>
      <c r="K1083" t="s">
        <v>3109</v>
      </c>
      <c r="L1083" t="s">
        <v>671</v>
      </c>
      <c r="M1083" s="8" t="s">
        <v>1933</v>
      </c>
      <c r="N1083" t="s">
        <v>4413</v>
      </c>
      <c r="O1083" t="s">
        <v>769</v>
      </c>
      <c r="P1083" t="s">
        <v>701</v>
      </c>
      <c r="Q1083" s="8" t="s">
        <v>4429</v>
      </c>
      <c r="R1083" t="s">
        <v>675</v>
      </c>
      <c r="S1083" t="s">
        <v>675</v>
      </c>
      <c r="T1083" t="s">
        <v>675</v>
      </c>
    </row>
    <row r="1084" spans="1:20">
      <c r="A1084" t="s">
        <v>4430</v>
      </c>
      <c r="B1084" s="8" t="s">
        <v>3109</v>
      </c>
      <c r="C1084" t="s">
        <v>13</v>
      </c>
      <c r="D1084" t="s">
        <v>664</v>
      </c>
      <c r="E1084" t="s">
        <v>763</v>
      </c>
      <c r="F1084" t="s">
        <v>4431</v>
      </c>
      <c r="G1084" t="s">
        <v>404</v>
      </c>
      <c r="H1084" t="s">
        <v>404</v>
      </c>
      <c r="I1084" t="s">
        <v>405</v>
      </c>
      <c r="J1084" t="s">
        <v>669</v>
      </c>
      <c r="K1084" t="s">
        <v>3109</v>
      </c>
      <c r="L1084" t="s">
        <v>671</v>
      </c>
      <c r="M1084" s="8" t="s">
        <v>1933</v>
      </c>
      <c r="N1084" t="s">
        <v>4413</v>
      </c>
      <c r="O1084" t="s">
        <v>769</v>
      </c>
      <c r="P1084" t="s">
        <v>701</v>
      </c>
      <c r="Q1084" s="8" t="s">
        <v>4432</v>
      </c>
      <c r="R1084" t="s">
        <v>675</v>
      </c>
      <c r="S1084" t="s">
        <v>675</v>
      </c>
      <c r="T1084" t="s">
        <v>675</v>
      </c>
    </row>
    <row r="1085" spans="1:20">
      <c r="A1085" t="s">
        <v>4433</v>
      </c>
      <c r="B1085" s="8" t="s">
        <v>3109</v>
      </c>
      <c r="C1085" t="s">
        <v>13</v>
      </c>
      <c r="D1085" t="s">
        <v>664</v>
      </c>
      <c r="E1085" t="s">
        <v>763</v>
      </c>
      <c r="F1085" t="s">
        <v>2024</v>
      </c>
      <c r="G1085" t="s">
        <v>2025</v>
      </c>
      <c r="H1085" t="s">
        <v>675</v>
      </c>
      <c r="I1085" t="s">
        <v>406</v>
      </c>
      <c r="J1085" t="s">
        <v>669</v>
      </c>
      <c r="K1085" t="s">
        <v>3109</v>
      </c>
      <c r="L1085" t="s">
        <v>671</v>
      </c>
      <c r="M1085" s="8" t="s">
        <v>1933</v>
      </c>
      <c r="N1085" t="s">
        <v>4413</v>
      </c>
      <c r="O1085" t="s">
        <v>769</v>
      </c>
      <c r="P1085" t="s">
        <v>701</v>
      </c>
      <c r="Q1085" s="8" t="s">
        <v>4434</v>
      </c>
      <c r="R1085" t="s">
        <v>675</v>
      </c>
      <c r="S1085" t="s">
        <v>675</v>
      </c>
      <c r="T1085" t="s">
        <v>675</v>
      </c>
    </row>
    <row r="1086" spans="1:20">
      <c r="A1086" t="s">
        <v>4435</v>
      </c>
      <c r="B1086" s="8" t="s">
        <v>3109</v>
      </c>
      <c r="C1086" t="s">
        <v>13</v>
      </c>
      <c r="D1086" t="s">
        <v>664</v>
      </c>
      <c r="E1086" t="s">
        <v>763</v>
      </c>
      <c r="F1086" t="s">
        <v>1433</v>
      </c>
      <c r="G1086" t="s">
        <v>1434</v>
      </c>
      <c r="H1086" t="s">
        <v>675</v>
      </c>
      <c r="I1086" t="s">
        <v>166</v>
      </c>
      <c r="J1086" t="s">
        <v>669</v>
      </c>
      <c r="K1086" t="s">
        <v>3109</v>
      </c>
      <c r="L1086" t="s">
        <v>671</v>
      </c>
      <c r="M1086" s="8" t="s">
        <v>1933</v>
      </c>
      <c r="N1086" t="s">
        <v>4413</v>
      </c>
      <c r="O1086" t="s">
        <v>769</v>
      </c>
      <c r="P1086" t="s">
        <v>760</v>
      </c>
      <c r="Q1086" s="8" t="s">
        <v>4436</v>
      </c>
      <c r="R1086" t="s">
        <v>675</v>
      </c>
      <c r="S1086" t="s">
        <v>675</v>
      </c>
      <c r="T1086" t="s">
        <v>675</v>
      </c>
    </row>
    <row r="1087" spans="1:20">
      <c r="A1087" t="s">
        <v>4437</v>
      </c>
      <c r="B1087" s="8" t="s">
        <v>3109</v>
      </c>
      <c r="C1087" t="s">
        <v>13</v>
      </c>
      <c r="D1087" t="s">
        <v>664</v>
      </c>
      <c r="E1087" t="s">
        <v>763</v>
      </c>
      <c r="F1087" t="s">
        <v>1433</v>
      </c>
      <c r="G1087" t="s">
        <v>1434</v>
      </c>
      <c r="H1087" t="s">
        <v>675</v>
      </c>
      <c r="I1087" t="s">
        <v>407</v>
      </c>
      <c r="J1087" t="s">
        <v>669</v>
      </c>
      <c r="K1087" t="s">
        <v>3109</v>
      </c>
      <c r="L1087" t="s">
        <v>671</v>
      </c>
      <c r="M1087" s="8" t="s">
        <v>1933</v>
      </c>
      <c r="N1087" t="s">
        <v>4413</v>
      </c>
      <c r="O1087" t="s">
        <v>769</v>
      </c>
      <c r="P1087" t="s">
        <v>760</v>
      </c>
      <c r="Q1087" s="8" t="s">
        <v>4438</v>
      </c>
      <c r="R1087" t="s">
        <v>675</v>
      </c>
      <c r="S1087" t="s">
        <v>675</v>
      </c>
      <c r="T1087" t="s">
        <v>675</v>
      </c>
    </row>
    <row r="1088" spans="1:20">
      <c r="A1088" t="s">
        <v>4439</v>
      </c>
      <c r="B1088" s="8" t="s">
        <v>3109</v>
      </c>
      <c r="C1088" t="s">
        <v>13</v>
      </c>
      <c r="D1088" t="s">
        <v>664</v>
      </c>
      <c r="E1088" t="s">
        <v>763</v>
      </c>
      <c r="F1088" t="s">
        <v>1433</v>
      </c>
      <c r="G1088" t="s">
        <v>1434</v>
      </c>
      <c r="H1088" t="s">
        <v>675</v>
      </c>
      <c r="I1088" t="s">
        <v>407</v>
      </c>
      <c r="J1088" t="s">
        <v>669</v>
      </c>
      <c r="K1088" t="s">
        <v>3109</v>
      </c>
      <c r="L1088" t="s">
        <v>671</v>
      </c>
      <c r="M1088" s="8" t="s">
        <v>1933</v>
      </c>
      <c r="N1088" t="s">
        <v>4413</v>
      </c>
      <c r="O1088" t="s">
        <v>769</v>
      </c>
      <c r="P1088" t="s">
        <v>701</v>
      </c>
      <c r="Q1088" s="8" t="s">
        <v>4440</v>
      </c>
      <c r="R1088" t="s">
        <v>675</v>
      </c>
      <c r="S1088" t="s">
        <v>675</v>
      </c>
      <c r="T1088" t="s">
        <v>675</v>
      </c>
    </row>
    <row r="1089" spans="1:20">
      <c r="A1089" t="s">
        <v>4441</v>
      </c>
      <c r="B1089" s="8" t="s">
        <v>3109</v>
      </c>
      <c r="C1089" t="s">
        <v>13</v>
      </c>
      <c r="D1089" t="s">
        <v>664</v>
      </c>
      <c r="E1089" t="s">
        <v>665</v>
      </c>
      <c r="F1089" t="s">
        <v>2640</v>
      </c>
      <c r="G1089" t="s">
        <v>2641</v>
      </c>
      <c r="H1089" t="s">
        <v>675</v>
      </c>
      <c r="I1089" t="s">
        <v>409</v>
      </c>
      <c r="J1089" t="s">
        <v>1447</v>
      </c>
      <c r="K1089" t="s">
        <v>3109</v>
      </c>
      <c r="L1089" t="s">
        <v>671</v>
      </c>
      <c r="M1089" s="8" t="s">
        <v>1933</v>
      </c>
      <c r="N1089" t="s">
        <v>4413</v>
      </c>
      <c r="O1089" t="s">
        <v>1504</v>
      </c>
      <c r="P1089" t="s">
        <v>701</v>
      </c>
      <c r="Q1089" s="8" t="s">
        <v>4442</v>
      </c>
      <c r="R1089" t="s">
        <v>675</v>
      </c>
      <c r="S1089" t="s">
        <v>675</v>
      </c>
      <c r="T1089" t="s">
        <v>675</v>
      </c>
    </row>
    <row r="1090" spans="1:20">
      <c r="A1090" t="s">
        <v>4443</v>
      </c>
      <c r="B1090" s="8" t="s">
        <v>3109</v>
      </c>
      <c r="C1090" t="s">
        <v>13</v>
      </c>
      <c r="D1090" t="s">
        <v>664</v>
      </c>
      <c r="E1090" t="s">
        <v>665</v>
      </c>
      <c r="F1090" t="s">
        <v>743</v>
      </c>
      <c r="G1090" t="s">
        <v>410</v>
      </c>
      <c r="H1090" t="s">
        <v>675</v>
      </c>
      <c r="I1090" t="s">
        <v>411</v>
      </c>
      <c r="J1090" t="s">
        <v>669</v>
      </c>
      <c r="K1090" t="s">
        <v>3109</v>
      </c>
      <c r="L1090" t="s">
        <v>671</v>
      </c>
      <c r="M1090" s="8" t="s">
        <v>1933</v>
      </c>
      <c r="N1090" t="s">
        <v>4413</v>
      </c>
      <c r="O1090" t="s">
        <v>1504</v>
      </c>
      <c r="P1090" t="s">
        <v>701</v>
      </c>
      <c r="Q1090" s="8" t="s">
        <v>4444</v>
      </c>
      <c r="R1090" t="s">
        <v>675</v>
      </c>
      <c r="S1090" t="s">
        <v>675</v>
      </c>
      <c r="T1090" t="s">
        <v>675</v>
      </c>
    </row>
    <row r="1091" spans="1:20">
      <c r="A1091" t="s">
        <v>4445</v>
      </c>
      <c r="B1091" s="8" t="s">
        <v>1919</v>
      </c>
      <c r="C1091" t="s">
        <v>13</v>
      </c>
      <c r="D1091" t="s">
        <v>664</v>
      </c>
      <c r="E1091" t="s">
        <v>763</v>
      </c>
      <c r="F1091" t="s">
        <v>1924</v>
      </c>
      <c r="G1091" t="s">
        <v>1925</v>
      </c>
      <c r="H1091" t="s">
        <v>675</v>
      </c>
      <c r="I1091" t="s">
        <v>412</v>
      </c>
      <c r="J1091" t="s">
        <v>1447</v>
      </c>
      <c r="K1091" t="s">
        <v>1919</v>
      </c>
      <c r="L1091" t="s">
        <v>671</v>
      </c>
      <c r="M1091" s="8" t="s">
        <v>1933</v>
      </c>
      <c r="N1091" t="s">
        <v>4413</v>
      </c>
      <c r="O1091" t="s">
        <v>769</v>
      </c>
      <c r="P1091" t="s">
        <v>760</v>
      </c>
      <c r="Q1091" s="8" t="s">
        <v>4446</v>
      </c>
      <c r="R1091" t="s">
        <v>675</v>
      </c>
      <c r="S1091" t="s">
        <v>675</v>
      </c>
      <c r="T1091" t="s">
        <v>675</v>
      </c>
    </row>
    <row r="1092" spans="1:20">
      <c r="A1092" t="s">
        <v>4447</v>
      </c>
      <c r="B1092" s="8" t="s">
        <v>1919</v>
      </c>
      <c r="C1092" t="s">
        <v>13</v>
      </c>
      <c r="D1092" t="s">
        <v>664</v>
      </c>
      <c r="E1092" t="s">
        <v>704</v>
      </c>
      <c r="F1092" t="s">
        <v>755</v>
      </c>
      <c r="G1092" t="s">
        <v>756</v>
      </c>
      <c r="H1092" t="s">
        <v>675</v>
      </c>
      <c r="I1092" t="s">
        <v>326</v>
      </c>
      <c r="J1092" t="s">
        <v>1447</v>
      </c>
      <c r="K1092" t="s">
        <v>1930</v>
      </c>
      <c r="L1092" t="s">
        <v>671</v>
      </c>
      <c r="M1092" s="8" t="s">
        <v>1933</v>
      </c>
      <c r="N1092" t="s">
        <v>4413</v>
      </c>
      <c r="O1092" t="s">
        <v>1676</v>
      </c>
      <c r="P1092" t="s">
        <v>701</v>
      </c>
      <c r="Q1092" s="8" t="s">
        <v>4448</v>
      </c>
      <c r="R1092" t="s">
        <v>675</v>
      </c>
      <c r="S1092" t="s">
        <v>675</v>
      </c>
      <c r="T1092" t="s">
        <v>675</v>
      </c>
    </row>
    <row r="1093" spans="1:20">
      <c r="A1093" t="s">
        <v>4449</v>
      </c>
      <c r="B1093" s="8" t="s">
        <v>1930</v>
      </c>
      <c r="C1093" t="s">
        <v>13</v>
      </c>
      <c r="D1093" t="s">
        <v>664</v>
      </c>
      <c r="E1093" t="s">
        <v>665</v>
      </c>
      <c r="F1093" t="s">
        <v>1618</v>
      </c>
      <c r="G1093" t="s">
        <v>1619</v>
      </c>
      <c r="H1093" t="s">
        <v>675</v>
      </c>
      <c r="I1093" t="s">
        <v>415</v>
      </c>
      <c r="J1093" t="s">
        <v>669</v>
      </c>
      <c r="K1093" t="s">
        <v>1930</v>
      </c>
      <c r="L1093" t="s">
        <v>671</v>
      </c>
      <c r="M1093" s="8" t="s">
        <v>1933</v>
      </c>
      <c r="N1093" t="s">
        <v>4413</v>
      </c>
      <c r="O1093" t="s">
        <v>1504</v>
      </c>
      <c r="P1093" t="s">
        <v>701</v>
      </c>
      <c r="Q1093" s="8" t="s">
        <v>4450</v>
      </c>
      <c r="R1093" t="s">
        <v>675</v>
      </c>
      <c r="S1093" t="s">
        <v>675</v>
      </c>
      <c r="T1093" t="s">
        <v>675</v>
      </c>
    </row>
    <row r="1094" spans="1:20">
      <c r="A1094" t="s">
        <v>4451</v>
      </c>
      <c r="B1094" s="8" t="s">
        <v>1933</v>
      </c>
      <c r="C1094" t="s">
        <v>13</v>
      </c>
      <c r="D1094" t="s">
        <v>664</v>
      </c>
      <c r="E1094" t="s">
        <v>665</v>
      </c>
      <c r="F1094" t="s">
        <v>678</v>
      </c>
      <c r="G1094" t="s">
        <v>679</v>
      </c>
      <c r="H1094" t="s">
        <v>675</v>
      </c>
      <c r="I1094" t="s">
        <v>395</v>
      </c>
      <c r="J1094" t="s">
        <v>1377</v>
      </c>
      <c r="K1094" t="s">
        <v>675</v>
      </c>
      <c r="L1094" t="s">
        <v>682</v>
      </c>
      <c r="M1094" s="8" t="s">
        <v>675</v>
      </c>
      <c r="N1094" t="s">
        <v>682</v>
      </c>
      <c r="O1094" t="s">
        <v>1283</v>
      </c>
      <c r="P1094" t="s">
        <v>701</v>
      </c>
      <c r="Q1094" s="8" t="s">
        <v>4452</v>
      </c>
      <c r="R1094" t="s">
        <v>675</v>
      </c>
      <c r="S1094" t="s">
        <v>675</v>
      </c>
      <c r="T1094" t="s">
        <v>675</v>
      </c>
    </row>
    <row r="1095" spans="1:20">
      <c r="A1095" t="s">
        <v>4453</v>
      </c>
      <c r="B1095" s="8" t="s">
        <v>1933</v>
      </c>
      <c r="C1095" t="s">
        <v>13</v>
      </c>
      <c r="D1095" t="s">
        <v>664</v>
      </c>
      <c r="E1095" t="s">
        <v>665</v>
      </c>
      <c r="F1095" t="s">
        <v>687</v>
      </c>
      <c r="G1095" t="s">
        <v>688</v>
      </c>
      <c r="H1095" t="s">
        <v>675</v>
      </c>
      <c r="I1095" t="s">
        <v>416</v>
      </c>
      <c r="J1095" t="s">
        <v>1377</v>
      </c>
      <c r="K1095" t="s">
        <v>675</v>
      </c>
      <c r="L1095" t="s">
        <v>682</v>
      </c>
      <c r="M1095" s="8" t="s">
        <v>675</v>
      </c>
      <c r="N1095" t="s">
        <v>682</v>
      </c>
      <c r="O1095" t="s">
        <v>1283</v>
      </c>
      <c r="P1095" t="s">
        <v>701</v>
      </c>
      <c r="Q1095" s="8" t="s">
        <v>4454</v>
      </c>
      <c r="R1095" t="s">
        <v>675</v>
      </c>
      <c r="S1095" t="s">
        <v>675</v>
      </c>
      <c r="T1095" t="s">
        <v>675</v>
      </c>
    </row>
    <row r="1096" spans="1:20">
      <c r="A1096" t="s">
        <v>4455</v>
      </c>
      <c r="B1096" s="8" t="s">
        <v>1946</v>
      </c>
      <c r="C1096" t="s">
        <v>13</v>
      </c>
      <c r="D1096" t="s">
        <v>664</v>
      </c>
      <c r="E1096" t="s">
        <v>704</v>
      </c>
      <c r="F1096" t="s">
        <v>4456</v>
      </c>
      <c r="G1096" t="s">
        <v>4457</v>
      </c>
      <c r="H1096" t="s">
        <v>675</v>
      </c>
      <c r="I1096" t="s">
        <v>418</v>
      </c>
      <c r="J1096" t="s">
        <v>1377</v>
      </c>
      <c r="K1096" t="s">
        <v>675</v>
      </c>
      <c r="L1096" t="s">
        <v>682</v>
      </c>
      <c r="M1096" s="8" t="s">
        <v>675</v>
      </c>
      <c r="N1096" t="s">
        <v>682</v>
      </c>
      <c r="O1096" t="s">
        <v>1676</v>
      </c>
      <c r="P1096" t="s">
        <v>701</v>
      </c>
      <c r="Q1096" s="8" t="s">
        <v>4458</v>
      </c>
      <c r="R1096" t="s">
        <v>675</v>
      </c>
      <c r="S1096" t="s">
        <v>675</v>
      </c>
      <c r="T1096" t="s">
        <v>675</v>
      </c>
    </row>
    <row r="1097" spans="1:20">
      <c r="A1097" t="s">
        <v>4459</v>
      </c>
      <c r="B1097" s="8" t="s">
        <v>1946</v>
      </c>
      <c r="C1097" t="s">
        <v>13</v>
      </c>
      <c r="D1097" t="s">
        <v>664</v>
      </c>
      <c r="E1097" t="s">
        <v>665</v>
      </c>
      <c r="F1097" t="s">
        <v>2648</v>
      </c>
      <c r="G1097" t="s">
        <v>2649</v>
      </c>
      <c r="H1097" t="s">
        <v>675</v>
      </c>
      <c r="I1097" t="s">
        <v>118</v>
      </c>
      <c r="J1097" t="s">
        <v>1377</v>
      </c>
      <c r="K1097" t="s">
        <v>675</v>
      </c>
      <c r="L1097" t="s">
        <v>682</v>
      </c>
      <c r="M1097" s="8" t="s">
        <v>675</v>
      </c>
      <c r="N1097" t="s">
        <v>682</v>
      </c>
      <c r="O1097" t="s">
        <v>1283</v>
      </c>
      <c r="P1097" t="s">
        <v>701</v>
      </c>
      <c r="Q1097" s="8" t="s">
        <v>4460</v>
      </c>
      <c r="R1097" t="s">
        <v>675</v>
      </c>
      <c r="S1097" t="s">
        <v>675</v>
      </c>
      <c r="T1097" t="s">
        <v>675</v>
      </c>
    </row>
    <row r="1098" spans="1:20">
      <c r="A1098" t="s">
        <v>4461</v>
      </c>
      <c r="B1098" s="8" t="s">
        <v>1946</v>
      </c>
      <c r="C1098" t="s">
        <v>13</v>
      </c>
      <c r="D1098" t="s">
        <v>664</v>
      </c>
      <c r="E1098" t="s">
        <v>704</v>
      </c>
      <c r="F1098" t="s">
        <v>691</v>
      </c>
      <c r="G1098" t="s">
        <v>692</v>
      </c>
      <c r="H1098" t="s">
        <v>675</v>
      </c>
      <c r="I1098" t="s">
        <v>218</v>
      </c>
      <c r="J1098" t="s">
        <v>1377</v>
      </c>
      <c r="K1098" t="s">
        <v>675</v>
      </c>
      <c r="L1098" t="s">
        <v>682</v>
      </c>
      <c r="M1098" s="8" t="s">
        <v>675</v>
      </c>
      <c r="N1098" t="s">
        <v>682</v>
      </c>
      <c r="O1098" t="s">
        <v>1283</v>
      </c>
      <c r="P1098" t="s">
        <v>701</v>
      </c>
      <c r="Q1098" s="8" t="s">
        <v>4462</v>
      </c>
      <c r="R1098" t="s">
        <v>675</v>
      </c>
      <c r="S1098" t="s">
        <v>675</v>
      </c>
      <c r="T1098" t="s">
        <v>675</v>
      </c>
    </row>
    <row r="1099" spans="1:20">
      <c r="A1099" t="s">
        <v>4463</v>
      </c>
      <c r="B1099" s="8" t="s">
        <v>1952</v>
      </c>
      <c r="C1099" t="s">
        <v>13</v>
      </c>
      <c r="D1099" t="s">
        <v>664</v>
      </c>
      <c r="E1099" t="s">
        <v>665</v>
      </c>
      <c r="F1099" t="s">
        <v>1549</v>
      </c>
      <c r="G1099" t="s">
        <v>1550</v>
      </c>
      <c r="H1099" t="s">
        <v>675</v>
      </c>
      <c r="I1099" t="s">
        <v>217</v>
      </c>
      <c r="J1099" t="s">
        <v>1377</v>
      </c>
      <c r="K1099" t="s">
        <v>675</v>
      </c>
      <c r="L1099" t="s">
        <v>682</v>
      </c>
      <c r="M1099" s="8" t="s">
        <v>675</v>
      </c>
      <c r="N1099" t="s">
        <v>682</v>
      </c>
      <c r="O1099" t="s">
        <v>1676</v>
      </c>
      <c r="P1099" t="s">
        <v>701</v>
      </c>
      <c r="Q1099" s="8" t="s">
        <v>4464</v>
      </c>
      <c r="R1099" t="s">
        <v>675</v>
      </c>
      <c r="S1099" t="s">
        <v>675</v>
      </c>
      <c r="T1099" t="s">
        <v>675</v>
      </c>
    </row>
    <row r="1100" spans="1:20">
      <c r="A1100" t="s">
        <v>4465</v>
      </c>
      <c r="B1100" s="8" t="s">
        <v>1952</v>
      </c>
      <c r="C1100" t="s">
        <v>13</v>
      </c>
      <c r="D1100" t="s">
        <v>664</v>
      </c>
      <c r="E1100" t="s">
        <v>763</v>
      </c>
      <c r="F1100" t="s">
        <v>2285</v>
      </c>
      <c r="G1100" t="s">
        <v>2286</v>
      </c>
      <c r="H1100" t="s">
        <v>675</v>
      </c>
      <c r="I1100" t="s">
        <v>419</v>
      </c>
      <c r="J1100" t="s">
        <v>1377</v>
      </c>
      <c r="K1100" t="s">
        <v>675</v>
      </c>
      <c r="L1100" t="s">
        <v>682</v>
      </c>
      <c r="M1100" s="8" t="s">
        <v>675</v>
      </c>
      <c r="N1100" t="s">
        <v>682</v>
      </c>
      <c r="O1100" t="s">
        <v>769</v>
      </c>
      <c r="P1100" t="s">
        <v>701</v>
      </c>
      <c r="Q1100" s="8" t="s">
        <v>4466</v>
      </c>
      <c r="R1100" t="s">
        <v>675</v>
      </c>
      <c r="S1100" t="s">
        <v>675</v>
      </c>
      <c r="T1100" t="s">
        <v>675</v>
      </c>
    </row>
    <row r="1101" spans="1:20">
      <c r="A1101" t="s">
        <v>4467</v>
      </c>
      <c r="B1101" s="8" t="s">
        <v>1952</v>
      </c>
      <c r="C1101" t="s">
        <v>13</v>
      </c>
      <c r="D1101" t="s">
        <v>664</v>
      </c>
      <c r="E1101" t="s">
        <v>763</v>
      </c>
      <c r="F1101" t="s">
        <v>691</v>
      </c>
      <c r="G1101" t="s">
        <v>692</v>
      </c>
      <c r="H1101" t="s">
        <v>675</v>
      </c>
      <c r="I1101" t="s">
        <v>4468</v>
      </c>
      <c r="J1101" t="s">
        <v>2043</v>
      </c>
      <c r="K1101" t="s">
        <v>675</v>
      </c>
      <c r="L1101" t="s">
        <v>682</v>
      </c>
      <c r="M1101" s="8" t="s">
        <v>675</v>
      </c>
      <c r="N1101" t="s">
        <v>682</v>
      </c>
      <c r="O1101" t="s">
        <v>683</v>
      </c>
      <c r="P1101" t="s">
        <v>701</v>
      </c>
      <c r="Q1101" s="8" t="s">
        <v>4469</v>
      </c>
      <c r="R1101" t="s">
        <v>675</v>
      </c>
      <c r="S1101" t="s">
        <v>675</v>
      </c>
      <c r="T1101" t="s">
        <v>675</v>
      </c>
    </row>
    <row r="1102" spans="1:20">
      <c r="A1102" t="s">
        <v>4470</v>
      </c>
      <c r="B1102" s="8" t="s">
        <v>1952</v>
      </c>
      <c r="C1102" t="s">
        <v>13</v>
      </c>
      <c r="D1102" t="s">
        <v>664</v>
      </c>
      <c r="E1102" t="s">
        <v>763</v>
      </c>
      <c r="F1102" t="s">
        <v>691</v>
      </c>
      <c r="G1102" t="s">
        <v>692</v>
      </c>
      <c r="H1102" t="s">
        <v>675</v>
      </c>
      <c r="I1102" t="s">
        <v>420</v>
      </c>
      <c r="J1102" t="s">
        <v>1377</v>
      </c>
      <c r="K1102" t="s">
        <v>675</v>
      </c>
      <c r="L1102" t="s">
        <v>682</v>
      </c>
      <c r="M1102" s="8" t="s">
        <v>675</v>
      </c>
      <c r="N1102" t="s">
        <v>682</v>
      </c>
      <c r="O1102" t="s">
        <v>683</v>
      </c>
      <c r="P1102" t="s">
        <v>701</v>
      </c>
      <c r="Q1102" s="8" t="s">
        <v>4471</v>
      </c>
      <c r="R1102" t="s">
        <v>675</v>
      </c>
      <c r="S1102" t="s">
        <v>675</v>
      </c>
      <c r="T1102" t="s">
        <v>675</v>
      </c>
    </row>
    <row r="1103" spans="1:20">
      <c r="A1103" t="s">
        <v>4472</v>
      </c>
      <c r="B1103" s="8" t="s">
        <v>1952</v>
      </c>
      <c r="C1103" t="s">
        <v>13</v>
      </c>
      <c r="D1103" t="s">
        <v>664</v>
      </c>
      <c r="E1103" t="s">
        <v>763</v>
      </c>
      <c r="F1103" t="s">
        <v>4473</v>
      </c>
      <c r="G1103" t="s">
        <v>4474</v>
      </c>
      <c r="H1103" t="s">
        <v>675</v>
      </c>
      <c r="I1103" t="s">
        <v>421</v>
      </c>
      <c r="J1103" t="s">
        <v>1377</v>
      </c>
      <c r="K1103" t="s">
        <v>675</v>
      </c>
      <c r="L1103" t="s">
        <v>682</v>
      </c>
      <c r="M1103" s="8" t="s">
        <v>675</v>
      </c>
      <c r="N1103" t="s">
        <v>682</v>
      </c>
      <c r="O1103" t="s">
        <v>683</v>
      </c>
      <c r="P1103" t="s">
        <v>701</v>
      </c>
      <c r="Q1103" s="8" t="s">
        <v>4475</v>
      </c>
      <c r="R1103" t="s">
        <v>675</v>
      </c>
      <c r="S1103" t="s">
        <v>675</v>
      </c>
      <c r="T1103" t="s">
        <v>675</v>
      </c>
    </row>
    <row r="1104" spans="1:20">
      <c r="A1104" t="s">
        <v>4476</v>
      </c>
      <c r="B1104" s="8" t="s">
        <v>1952</v>
      </c>
      <c r="C1104" t="s">
        <v>13</v>
      </c>
      <c r="D1104" t="s">
        <v>664</v>
      </c>
      <c r="E1104" t="s">
        <v>763</v>
      </c>
      <c r="F1104" t="s">
        <v>4473</v>
      </c>
      <c r="G1104" t="s">
        <v>4474</v>
      </c>
      <c r="H1104" t="s">
        <v>675</v>
      </c>
      <c r="I1104" t="s">
        <v>422</v>
      </c>
      <c r="J1104" t="s">
        <v>1377</v>
      </c>
      <c r="K1104" t="s">
        <v>675</v>
      </c>
      <c r="L1104" t="s">
        <v>682</v>
      </c>
      <c r="M1104" s="8" t="s">
        <v>675</v>
      </c>
      <c r="N1104" t="s">
        <v>682</v>
      </c>
      <c r="O1104" t="s">
        <v>769</v>
      </c>
      <c r="P1104" t="s">
        <v>701</v>
      </c>
      <c r="Q1104" s="8" t="s">
        <v>4477</v>
      </c>
      <c r="R1104" t="s">
        <v>675</v>
      </c>
      <c r="S1104" t="s">
        <v>675</v>
      </c>
      <c r="T1104" t="s">
        <v>675</v>
      </c>
    </row>
    <row r="1105" spans="1:20">
      <c r="A1105" t="s">
        <v>4478</v>
      </c>
      <c r="B1105" s="8" t="s">
        <v>1958</v>
      </c>
      <c r="C1105" t="s">
        <v>13</v>
      </c>
      <c r="D1105" t="s">
        <v>664</v>
      </c>
      <c r="E1105" t="s">
        <v>665</v>
      </c>
      <c r="F1105" t="s">
        <v>1063</v>
      </c>
      <c r="G1105" t="s">
        <v>1064</v>
      </c>
      <c r="H1105" t="s">
        <v>675</v>
      </c>
      <c r="I1105" t="s">
        <v>123</v>
      </c>
      <c r="J1105" t="s">
        <v>1377</v>
      </c>
      <c r="K1105" t="s">
        <v>675</v>
      </c>
      <c r="L1105" t="s">
        <v>682</v>
      </c>
      <c r="M1105" s="8" t="s">
        <v>675</v>
      </c>
      <c r="N1105" t="s">
        <v>682</v>
      </c>
      <c r="O1105" t="s">
        <v>1283</v>
      </c>
      <c r="P1105" t="s">
        <v>701</v>
      </c>
      <c r="Q1105" s="8" t="s">
        <v>4479</v>
      </c>
      <c r="R1105" t="s">
        <v>675</v>
      </c>
      <c r="S1105" t="s">
        <v>675</v>
      </c>
      <c r="T1105" t="s">
        <v>675</v>
      </c>
    </row>
    <row r="1106" spans="1:20">
      <c r="A1106" t="s">
        <v>4480</v>
      </c>
      <c r="B1106" s="8" t="s">
        <v>1958</v>
      </c>
      <c r="C1106" t="s">
        <v>13</v>
      </c>
      <c r="D1106" t="s">
        <v>664</v>
      </c>
      <c r="E1106" t="s">
        <v>665</v>
      </c>
      <c r="F1106" t="s">
        <v>2654</v>
      </c>
      <c r="G1106" t="s">
        <v>2655</v>
      </c>
      <c r="H1106" t="s">
        <v>675</v>
      </c>
      <c r="I1106" t="s">
        <v>423</v>
      </c>
      <c r="J1106" t="s">
        <v>1377</v>
      </c>
      <c r="K1106" t="s">
        <v>675</v>
      </c>
      <c r="L1106" t="s">
        <v>682</v>
      </c>
      <c r="M1106" s="8" t="s">
        <v>675</v>
      </c>
      <c r="N1106" t="s">
        <v>682</v>
      </c>
      <c r="O1106" t="s">
        <v>1283</v>
      </c>
      <c r="P1106" t="s">
        <v>701</v>
      </c>
      <c r="Q1106" s="8" t="s">
        <v>4481</v>
      </c>
      <c r="R1106" t="s">
        <v>675</v>
      </c>
      <c r="S1106" t="s">
        <v>675</v>
      </c>
      <c r="T1106" t="s">
        <v>675</v>
      </c>
    </row>
    <row r="1107" spans="1:20">
      <c r="A1107" t="s">
        <v>4482</v>
      </c>
      <c r="B1107" s="8" t="s">
        <v>1958</v>
      </c>
      <c r="C1107" t="s">
        <v>13</v>
      </c>
      <c r="D1107" t="s">
        <v>664</v>
      </c>
      <c r="E1107" t="s">
        <v>763</v>
      </c>
      <c r="F1107" t="s">
        <v>1827</v>
      </c>
      <c r="G1107" t="s">
        <v>1828</v>
      </c>
      <c r="H1107" t="s">
        <v>675</v>
      </c>
      <c r="I1107" t="s">
        <v>424</v>
      </c>
      <c r="J1107" t="s">
        <v>1377</v>
      </c>
      <c r="K1107" t="s">
        <v>675</v>
      </c>
      <c r="L1107" t="s">
        <v>682</v>
      </c>
      <c r="M1107" s="8" t="s">
        <v>675</v>
      </c>
      <c r="N1107" t="s">
        <v>682</v>
      </c>
      <c r="O1107" t="s">
        <v>769</v>
      </c>
      <c r="P1107" t="s">
        <v>701</v>
      </c>
      <c r="Q1107" s="8" t="s">
        <v>4483</v>
      </c>
      <c r="R1107" t="s">
        <v>675</v>
      </c>
      <c r="S1107" t="s">
        <v>675</v>
      </c>
      <c r="T1107" t="s">
        <v>675</v>
      </c>
    </row>
    <row r="1108" spans="1:20">
      <c r="A1108" t="s">
        <v>4484</v>
      </c>
      <c r="B1108" s="8" t="s">
        <v>1958</v>
      </c>
      <c r="C1108" t="s">
        <v>13</v>
      </c>
      <c r="D1108" t="s">
        <v>664</v>
      </c>
      <c r="E1108" t="s">
        <v>763</v>
      </c>
      <c r="F1108" t="s">
        <v>1963</v>
      </c>
      <c r="G1108" t="s">
        <v>1964</v>
      </c>
      <c r="H1108" t="s">
        <v>675</v>
      </c>
      <c r="I1108" t="s">
        <v>425</v>
      </c>
      <c r="J1108" t="s">
        <v>1377</v>
      </c>
      <c r="K1108" t="s">
        <v>675</v>
      </c>
      <c r="L1108" t="s">
        <v>682</v>
      </c>
      <c r="M1108" s="8" t="s">
        <v>675</v>
      </c>
      <c r="N1108" t="s">
        <v>682</v>
      </c>
      <c r="O1108" t="s">
        <v>769</v>
      </c>
      <c r="P1108" t="s">
        <v>701</v>
      </c>
      <c r="Q1108" s="8" t="s">
        <v>4485</v>
      </c>
      <c r="R1108" t="s">
        <v>675</v>
      </c>
      <c r="S1108" t="s">
        <v>675</v>
      </c>
      <c r="T1108" t="s">
        <v>675</v>
      </c>
    </row>
    <row r="1109" spans="1:20">
      <c r="A1109" t="s">
        <v>4486</v>
      </c>
      <c r="B1109" s="8" t="s">
        <v>1973</v>
      </c>
      <c r="C1109" t="s">
        <v>13</v>
      </c>
      <c r="D1109" t="s">
        <v>664</v>
      </c>
      <c r="E1109" t="s">
        <v>665</v>
      </c>
      <c r="F1109" t="s">
        <v>4487</v>
      </c>
      <c r="G1109" t="s">
        <v>4488</v>
      </c>
      <c r="H1109" t="s">
        <v>675</v>
      </c>
      <c r="I1109" t="s">
        <v>119</v>
      </c>
      <c r="J1109" t="s">
        <v>1377</v>
      </c>
      <c r="K1109" t="s">
        <v>675</v>
      </c>
      <c r="L1109" t="s">
        <v>682</v>
      </c>
      <c r="M1109" s="8" t="s">
        <v>675</v>
      </c>
      <c r="N1109" t="s">
        <v>682</v>
      </c>
      <c r="O1109" t="s">
        <v>1283</v>
      </c>
      <c r="P1109" t="s">
        <v>701</v>
      </c>
      <c r="Q1109" s="8" t="s">
        <v>4489</v>
      </c>
      <c r="R1109" t="s">
        <v>675</v>
      </c>
      <c r="S1109" t="s">
        <v>675</v>
      </c>
      <c r="T1109" t="s">
        <v>675</v>
      </c>
    </row>
    <row r="1110" spans="1:20">
      <c r="A1110" t="s">
        <v>4490</v>
      </c>
      <c r="B1110" s="8" t="s">
        <v>1973</v>
      </c>
      <c r="C1110" t="s">
        <v>13</v>
      </c>
      <c r="D1110" t="s">
        <v>664</v>
      </c>
      <c r="E1110" t="s">
        <v>665</v>
      </c>
      <c r="F1110" t="s">
        <v>2325</v>
      </c>
      <c r="G1110" t="s">
        <v>2326</v>
      </c>
      <c r="H1110" t="s">
        <v>675</v>
      </c>
      <c r="I1110" t="s">
        <v>427</v>
      </c>
      <c r="J1110" t="s">
        <v>1377</v>
      </c>
      <c r="K1110" t="s">
        <v>675</v>
      </c>
      <c r="L1110" t="s">
        <v>682</v>
      </c>
      <c r="M1110" s="8" t="s">
        <v>675</v>
      </c>
      <c r="N1110" t="s">
        <v>682</v>
      </c>
      <c r="O1110" t="s">
        <v>1283</v>
      </c>
      <c r="P1110" t="s">
        <v>701</v>
      </c>
      <c r="Q1110" s="8" t="s">
        <v>4491</v>
      </c>
      <c r="R1110" t="s">
        <v>675</v>
      </c>
      <c r="S1110" t="s">
        <v>675</v>
      </c>
      <c r="T1110" t="s">
        <v>675</v>
      </c>
    </row>
    <row r="1111" spans="1:20">
      <c r="A1111" t="s">
        <v>4492</v>
      </c>
      <c r="B1111" s="8" t="s">
        <v>1973</v>
      </c>
      <c r="C1111" t="s">
        <v>13</v>
      </c>
      <c r="D1111" t="s">
        <v>664</v>
      </c>
      <c r="E1111" t="s">
        <v>665</v>
      </c>
      <c r="F1111" t="s">
        <v>4493</v>
      </c>
      <c r="G1111" t="s">
        <v>4494</v>
      </c>
      <c r="H1111" t="s">
        <v>675</v>
      </c>
      <c r="I1111" t="s">
        <v>268</v>
      </c>
      <c r="J1111" t="s">
        <v>1377</v>
      </c>
      <c r="K1111" t="s">
        <v>675</v>
      </c>
      <c r="L1111" t="s">
        <v>682</v>
      </c>
      <c r="M1111" s="8" t="s">
        <v>675</v>
      </c>
      <c r="N1111" t="s">
        <v>682</v>
      </c>
      <c r="O1111" t="s">
        <v>1283</v>
      </c>
      <c r="P1111" t="s">
        <v>701</v>
      </c>
      <c r="Q1111" s="8" t="s">
        <v>4495</v>
      </c>
      <c r="R1111" t="s">
        <v>675</v>
      </c>
      <c r="S1111" t="s">
        <v>675</v>
      </c>
      <c r="T1111" t="s">
        <v>675</v>
      </c>
    </row>
    <row r="1112" spans="1:20">
      <c r="A1112" t="s">
        <v>4496</v>
      </c>
      <c r="B1112" s="8" t="s">
        <v>1973</v>
      </c>
      <c r="C1112" t="s">
        <v>13</v>
      </c>
      <c r="D1112" t="s">
        <v>664</v>
      </c>
      <c r="E1112" t="s">
        <v>665</v>
      </c>
      <c r="F1112" t="s">
        <v>3010</v>
      </c>
      <c r="G1112" t="s">
        <v>3011</v>
      </c>
      <c r="H1112" t="s">
        <v>675</v>
      </c>
      <c r="I1112" t="s">
        <v>430</v>
      </c>
      <c r="J1112" t="s">
        <v>1377</v>
      </c>
      <c r="K1112" t="s">
        <v>675</v>
      </c>
      <c r="L1112" t="s">
        <v>682</v>
      </c>
      <c r="M1112" s="8" t="s">
        <v>675</v>
      </c>
      <c r="N1112" t="s">
        <v>682</v>
      </c>
      <c r="O1112" t="s">
        <v>1504</v>
      </c>
      <c r="P1112" t="s">
        <v>701</v>
      </c>
      <c r="Q1112" s="8" t="s">
        <v>4497</v>
      </c>
      <c r="R1112" t="s">
        <v>675</v>
      </c>
      <c r="S1112" t="s">
        <v>675</v>
      </c>
      <c r="T1112" t="s">
        <v>675</v>
      </c>
    </row>
    <row r="1113" spans="1:20">
      <c r="A1113" t="s">
        <v>4498</v>
      </c>
      <c r="B1113" s="8" t="s">
        <v>3166</v>
      </c>
      <c r="C1113" t="s">
        <v>13</v>
      </c>
      <c r="D1113" t="s">
        <v>664</v>
      </c>
      <c r="E1113" t="s">
        <v>665</v>
      </c>
      <c r="F1113" t="s">
        <v>4499</v>
      </c>
      <c r="G1113" t="s">
        <v>4500</v>
      </c>
      <c r="H1113" t="s">
        <v>675</v>
      </c>
      <c r="I1113" t="s">
        <v>432</v>
      </c>
      <c r="J1113" t="s">
        <v>1377</v>
      </c>
      <c r="K1113" t="s">
        <v>675</v>
      </c>
      <c r="L1113" t="s">
        <v>682</v>
      </c>
      <c r="M1113" s="8" t="s">
        <v>675</v>
      </c>
      <c r="N1113" t="s">
        <v>682</v>
      </c>
      <c r="O1113" t="s">
        <v>1504</v>
      </c>
      <c r="P1113" t="s">
        <v>701</v>
      </c>
      <c r="Q1113" s="8" t="s">
        <v>4501</v>
      </c>
      <c r="R1113" t="s">
        <v>675</v>
      </c>
      <c r="S1113" t="s">
        <v>675</v>
      </c>
      <c r="T1113" t="s">
        <v>675</v>
      </c>
    </row>
    <row r="1114" spans="1:20">
      <c r="A1114" t="s">
        <v>4502</v>
      </c>
      <c r="B1114" s="8" t="s">
        <v>3166</v>
      </c>
      <c r="C1114" t="s">
        <v>13</v>
      </c>
      <c r="D1114" t="s">
        <v>664</v>
      </c>
      <c r="E1114" t="s">
        <v>763</v>
      </c>
      <c r="F1114" t="s">
        <v>2007</v>
      </c>
      <c r="G1114" t="s">
        <v>2008</v>
      </c>
      <c r="H1114" t="s">
        <v>675</v>
      </c>
      <c r="I1114" t="s">
        <v>433</v>
      </c>
      <c r="J1114" t="s">
        <v>1377</v>
      </c>
      <c r="K1114" t="s">
        <v>675</v>
      </c>
      <c r="L1114" t="s">
        <v>682</v>
      </c>
      <c r="M1114" s="8" t="s">
        <v>675</v>
      </c>
      <c r="N1114" t="s">
        <v>682</v>
      </c>
      <c r="O1114" t="s">
        <v>769</v>
      </c>
      <c r="P1114" t="s">
        <v>701</v>
      </c>
      <c r="Q1114" s="8" t="s">
        <v>4503</v>
      </c>
      <c r="R1114" t="s">
        <v>675</v>
      </c>
      <c r="S1114" t="s">
        <v>675</v>
      </c>
      <c r="T1114" t="s">
        <v>675</v>
      </c>
    </row>
    <row r="1115" spans="1:20">
      <c r="A1115" t="s">
        <v>4504</v>
      </c>
      <c r="B1115" s="8" t="s">
        <v>1977</v>
      </c>
      <c r="C1115" t="s">
        <v>13</v>
      </c>
      <c r="D1115" t="s">
        <v>664</v>
      </c>
      <c r="E1115" t="s">
        <v>763</v>
      </c>
      <c r="F1115" t="s">
        <v>4505</v>
      </c>
      <c r="G1115" t="s">
        <v>4506</v>
      </c>
      <c r="H1115" t="s">
        <v>675</v>
      </c>
      <c r="I1115" t="s">
        <v>433</v>
      </c>
      <c r="J1115" t="s">
        <v>1377</v>
      </c>
      <c r="K1115" t="s">
        <v>675</v>
      </c>
      <c r="L1115" t="s">
        <v>682</v>
      </c>
      <c r="M1115" s="8" t="s">
        <v>675</v>
      </c>
      <c r="N1115" t="s">
        <v>682</v>
      </c>
      <c r="O1115" t="s">
        <v>769</v>
      </c>
      <c r="P1115" t="s">
        <v>701</v>
      </c>
      <c r="Q1115" s="8" t="s">
        <v>4507</v>
      </c>
      <c r="R1115" t="s">
        <v>675</v>
      </c>
      <c r="S1115" t="s">
        <v>675</v>
      </c>
      <c r="T1115" t="s">
        <v>675</v>
      </c>
    </row>
    <row r="1116" spans="1:20">
      <c r="A1116" t="s">
        <v>4508</v>
      </c>
      <c r="B1116" s="8" t="s">
        <v>1977</v>
      </c>
      <c r="C1116" t="s">
        <v>13</v>
      </c>
      <c r="D1116" t="s">
        <v>664</v>
      </c>
      <c r="E1116" t="s">
        <v>704</v>
      </c>
      <c r="F1116" t="s">
        <v>2635</v>
      </c>
      <c r="G1116" t="s">
        <v>2636</v>
      </c>
      <c r="H1116" t="s">
        <v>675</v>
      </c>
      <c r="I1116" t="s">
        <v>186</v>
      </c>
      <c r="J1116" t="s">
        <v>1377</v>
      </c>
      <c r="K1116" t="s">
        <v>675</v>
      </c>
      <c r="L1116" t="s">
        <v>682</v>
      </c>
      <c r="M1116" s="8" t="s">
        <v>675</v>
      </c>
      <c r="N1116" t="s">
        <v>682</v>
      </c>
      <c r="O1116" t="s">
        <v>1676</v>
      </c>
      <c r="P1116" t="s">
        <v>701</v>
      </c>
      <c r="Q1116" s="8" t="s">
        <v>4509</v>
      </c>
      <c r="R1116" t="s">
        <v>675</v>
      </c>
      <c r="S1116" t="s">
        <v>675</v>
      </c>
      <c r="T1116" t="s">
        <v>675</v>
      </c>
    </row>
    <row r="1117" spans="1:20">
      <c r="A1117" t="s">
        <v>4510</v>
      </c>
      <c r="B1117" s="8" t="s">
        <v>1977</v>
      </c>
      <c r="C1117" t="s">
        <v>13</v>
      </c>
      <c r="D1117" t="s">
        <v>664</v>
      </c>
      <c r="E1117" t="s">
        <v>704</v>
      </c>
      <c r="F1117" t="s">
        <v>2759</v>
      </c>
      <c r="G1117" t="s">
        <v>2760</v>
      </c>
      <c r="H1117" t="s">
        <v>675</v>
      </c>
      <c r="I1117" t="s">
        <v>186</v>
      </c>
      <c r="J1117" t="s">
        <v>1377</v>
      </c>
      <c r="K1117" t="s">
        <v>675</v>
      </c>
      <c r="L1117" t="s">
        <v>682</v>
      </c>
      <c r="M1117" s="8" t="s">
        <v>675</v>
      </c>
      <c r="N1117" t="s">
        <v>682</v>
      </c>
      <c r="O1117" t="s">
        <v>1676</v>
      </c>
      <c r="P1117" t="s">
        <v>701</v>
      </c>
      <c r="Q1117" s="8" t="s">
        <v>4511</v>
      </c>
      <c r="R1117" t="s">
        <v>675</v>
      </c>
      <c r="S1117" t="s">
        <v>675</v>
      </c>
      <c r="T1117" t="s">
        <v>675</v>
      </c>
    </row>
    <row r="1118" spans="1:20">
      <c r="A1118" t="s">
        <v>4512</v>
      </c>
      <c r="B1118" s="8" t="s">
        <v>1977</v>
      </c>
      <c r="C1118" t="s">
        <v>13</v>
      </c>
      <c r="D1118" t="s">
        <v>664</v>
      </c>
      <c r="E1118" t="s">
        <v>704</v>
      </c>
      <c r="F1118" t="s">
        <v>1909</v>
      </c>
      <c r="G1118" t="s">
        <v>1910</v>
      </c>
      <c r="H1118" t="s">
        <v>675</v>
      </c>
      <c r="I1118" t="s">
        <v>435</v>
      </c>
      <c r="J1118" t="s">
        <v>1377</v>
      </c>
      <c r="K1118" t="s">
        <v>675</v>
      </c>
      <c r="L1118" t="s">
        <v>682</v>
      </c>
      <c r="M1118" s="8" t="s">
        <v>675</v>
      </c>
      <c r="N1118" t="s">
        <v>682</v>
      </c>
      <c r="O1118" t="s">
        <v>1676</v>
      </c>
      <c r="P1118" t="s">
        <v>701</v>
      </c>
      <c r="Q1118" s="8" t="s">
        <v>4513</v>
      </c>
      <c r="R1118" t="s">
        <v>675</v>
      </c>
      <c r="S1118" t="s">
        <v>675</v>
      </c>
      <c r="T1118" t="s">
        <v>675</v>
      </c>
    </row>
    <row r="1119" spans="1:20">
      <c r="A1119" t="s">
        <v>4514</v>
      </c>
      <c r="B1119" s="8" t="s">
        <v>1981</v>
      </c>
      <c r="C1119" t="s">
        <v>13</v>
      </c>
      <c r="D1119" t="s">
        <v>664</v>
      </c>
      <c r="E1119" t="s">
        <v>665</v>
      </c>
      <c r="F1119" t="s">
        <v>4515</v>
      </c>
      <c r="G1119" t="s">
        <v>4516</v>
      </c>
      <c r="H1119" t="s">
        <v>675</v>
      </c>
      <c r="I1119" t="s">
        <v>437</v>
      </c>
      <c r="J1119" t="s">
        <v>1377</v>
      </c>
      <c r="K1119" t="s">
        <v>675</v>
      </c>
      <c r="L1119" t="s">
        <v>682</v>
      </c>
      <c r="M1119" s="8" t="s">
        <v>675</v>
      </c>
      <c r="N1119" t="s">
        <v>682</v>
      </c>
      <c r="O1119" t="s">
        <v>1283</v>
      </c>
      <c r="P1119" t="s">
        <v>701</v>
      </c>
      <c r="Q1119" s="8" t="s">
        <v>4517</v>
      </c>
      <c r="R1119" t="s">
        <v>675</v>
      </c>
      <c r="S1119" t="s">
        <v>675</v>
      </c>
      <c r="T1119" t="s">
        <v>675</v>
      </c>
    </row>
    <row r="1120" spans="1:20">
      <c r="A1120" t="s">
        <v>4518</v>
      </c>
      <c r="B1120" s="8" t="s">
        <v>1981</v>
      </c>
      <c r="C1120" t="s">
        <v>13</v>
      </c>
      <c r="D1120" t="s">
        <v>664</v>
      </c>
      <c r="E1120" t="s">
        <v>704</v>
      </c>
      <c r="F1120" t="s">
        <v>2536</v>
      </c>
      <c r="G1120" t="s">
        <v>2537</v>
      </c>
      <c r="H1120" t="s">
        <v>675</v>
      </c>
      <c r="I1120" t="s">
        <v>440</v>
      </c>
      <c r="J1120" t="s">
        <v>1377</v>
      </c>
      <c r="K1120" t="s">
        <v>675</v>
      </c>
      <c r="L1120" t="s">
        <v>682</v>
      </c>
      <c r="M1120" s="8" t="s">
        <v>675</v>
      </c>
      <c r="N1120" t="s">
        <v>682</v>
      </c>
      <c r="O1120" t="s">
        <v>1676</v>
      </c>
      <c r="P1120" t="s">
        <v>701</v>
      </c>
      <c r="Q1120" s="8" t="s">
        <v>4519</v>
      </c>
      <c r="R1120" t="s">
        <v>675</v>
      </c>
      <c r="S1120" t="s">
        <v>675</v>
      </c>
      <c r="T1120" t="s">
        <v>675</v>
      </c>
    </row>
    <row r="1121" spans="1:20">
      <c r="A1121" t="s">
        <v>4520</v>
      </c>
      <c r="B1121" s="8" t="s">
        <v>1981</v>
      </c>
      <c r="C1121" t="s">
        <v>13</v>
      </c>
      <c r="D1121" t="s">
        <v>664</v>
      </c>
      <c r="E1121" t="s">
        <v>704</v>
      </c>
      <c r="F1121" t="s">
        <v>2431</v>
      </c>
      <c r="G1121" t="s">
        <v>2432</v>
      </c>
      <c r="H1121" t="s">
        <v>675</v>
      </c>
      <c r="I1121" t="s">
        <v>441</v>
      </c>
      <c r="J1121" t="s">
        <v>1377</v>
      </c>
      <c r="K1121" t="s">
        <v>675</v>
      </c>
      <c r="L1121" t="s">
        <v>682</v>
      </c>
      <c r="M1121" s="8" t="s">
        <v>675</v>
      </c>
      <c r="N1121" t="s">
        <v>682</v>
      </c>
      <c r="O1121" t="s">
        <v>1676</v>
      </c>
      <c r="P1121" t="s">
        <v>701</v>
      </c>
      <c r="Q1121" s="8" t="s">
        <v>4521</v>
      </c>
      <c r="R1121" t="s">
        <v>675</v>
      </c>
      <c r="S1121" t="s">
        <v>675</v>
      </c>
      <c r="T1121" t="s">
        <v>675</v>
      </c>
    </row>
    <row r="1122" spans="1:20">
      <c r="A1122" t="s">
        <v>4522</v>
      </c>
      <c r="B1122" s="8" t="s">
        <v>1981</v>
      </c>
      <c r="C1122" t="s">
        <v>13</v>
      </c>
      <c r="D1122" t="s">
        <v>664</v>
      </c>
      <c r="E1122" t="s">
        <v>704</v>
      </c>
      <c r="F1122" t="s">
        <v>1909</v>
      </c>
      <c r="G1122" t="s">
        <v>1910</v>
      </c>
      <c r="H1122" t="s">
        <v>675</v>
      </c>
      <c r="I1122" t="s">
        <v>435</v>
      </c>
      <c r="J1122" t="s">
        <v>1377</v>
      </c>
      <c r="K1122" t="s">
        <v>675</v>
      </c>
      <c r="L1122" t="s">
        <v>682</v>
      </c>
      <c r="M1122" s="8" t="s">
        <v>675</v>
      </c>
      <c r="N1122" t="s">
        <v>682</v>
      </c>
      <c r="O1122" t="s">
        <v>1676</v>
      </c>
      <c r="P1122" t="s">
        <v>701</v>
      </c>
      <c r="Q1122" s="8" t="s">
        <v>4523</v>
      </c>
      <c r="R1122" t="s">
        <v>675</v>
      </c>
      <c r="S1122" t="s">
        <v>675</v>
      </c>
      <c r="T1122" t="s">
        <v>675</v>
      </c>
    </row>
    <row r="1123" spans="1:20">
      <c r="A1123" t="s">
        <v>4524</v>
      </c>
      <c r="B1123" s="8" t="s">
        <v>3187</v>
      </c>
      <c r="C1123" t="s">
        <v>13</v>
      </c>
      <c r="D1123" t="s">
        <v>664</v>
      </c>
      <c r="E1123" t="s">
        <v>665</v>
      </c>
      <c r="F1123" t="s">
        <v>2012</v>
      </c>
      <c r="G1123" t="s">
        <v>2013</v>
      </c>
      <c r="H1123" t="s">
        <v>675</v>
      </c>
      <c r="I1123" t="s">
        <v>442</v>
      </c>
      <c r="J1123" t="s">
        <v>1377</v>
      </c>
      <c r="K1123" t="s">
        <v>675</v>
      </c>
      <c r="L1123" t="s">
        <v>682</v>
      </c>
      <c r="M1123" s="8" t="s">
        <v>675</v>
      </c>
      <c r="N1123" t="s">
        <v>682</v>
      </c>
      <c r="O1123" t="s">
        <v>1504</v>
      </c>
      <c r="P1123" t="s">
        <v>701</v>
      </c>
      <c r="Q1123" s="8" t="s">
        <v>4525</v>
      </c>
      <c r="R1123" t="s">
        <v>675</v>
      </c>
      <c r="S1123" t="s">
        <v>675</v>
      </c>
      <c r="T1123" t="s">
        <v>675</v>
      </c>
    </row>
    <row r="1124" spans="1:20">
      <c r="A1124" t="s">
        <v>4526</v>
      </c>
      <c r="B1124" s="8" t="s">
        <v>3187</v>
      </c>
      <c r="C1124" t="s">
        <v>13</v>
      </c>
      <c r="D1124" t="s">
        <v>664</v>
      </c>
      <c r="E1124" t="s">
        <v>665</v>
      </c>
      <c r="F1124" t="s">
        <v>3693</v>
      </c>
      <c r="G1124" t="s">
        <v>3694</v>
      </c>
      <c r="H1124" t="s">
        <v>675</v>
      </c>
      <c r="I1124" t="s">
        <v>444</v>
      </c>
      <c r="J1124" t="s">
        <v>1377</v>
      </c>
      <c r="K1124" t="s">
        <v>675</v>
      </c>
      <c r="L1124" t="s">
        <v>682</v>
      </c>
      <c r="M1124" s="8" t="s">
        <v>675</v>
      </c>
      <c r="N1124" t="s">
        <v>682</v>
      </c>
      <c r="O1124" t="s">
        <v>1504</v>
      </c>
      <c r="P1124" t="s">
        <v>701</v>
      </c>
      <c r="Q1124" s="8" t="s">
        <v>4527</v>
      </c>
      <c r="R1124" t="s">
        <v>675</v>
      </c>
      <c r="S1124" t="s">
        <v>675</v>
      </c>
      <c r="T1124" t="s">
        <v>675</v>
      </c>
    </row>
    <row r="1125" spans="1:20">
      <c r="A1125" t="s">
        <v>4528</v>
      </c>
      <c r="B1125" s="8" t="s">
        <v>3187</v>
      </c>
      <c r="C1125" t="s">
        <v>13</v>
      </c>
      <c r="D1125" t="s">
        <v>664</v>
      </c>
      <c r="E1125" t="s">
        <v>665</v>
      </c>
      <c r="F1125" t="s">
        <v>4529</v>
      </c>
      <c r="G1125" t="s">
        <v>4530</v>
      </c>
      <c r="H1125" t="s">
        <v>675</v>
      </c>
      <c r="I1125" t="s">
        <v>445</v>
      </c>
      <c r="J1125" t="s">
        <v>1377</v>
      </c>
      <c r="K1125" t="s">
        <v>675</v>
      </c>
      <c r="L1125" t="s">
        <v>682</v>
      </c>
      <c r="M1125" s="8" t="s">
        <v>675</v>
      </c>
      <c r="N1125" t="s">
        <v>682</v>
      </c>
      <c r="O1125" t="s">
        <v>1283</v>
      </c>
      <c r="P1125" t="s">
        <v>701</v>
      </c>
      <c r="Q1125" s="8" t="s">
        <v>4531</v>
      </c>
      <c r="R1125" t="s">
        <v>675</v>
      </c>
      <c r="S1125" t="s">
        <v>675</v>
      </c>
      <c r="T1125" t="s">
        <v>675</v>
      </c>
    </row>
    <row r="1126" spans="1:20">
      <c r="A1126" t="s">
        <v>4532</v>
      </c>
      <c r="B1126" s="8" t="s">
        <v>1998</v>
      </c>
      <c r="C1126" t="s">
        <v>13</v>
      </c>
      <c r="D1126" t="s">
        <v>664</v>
      </c>
      <c r="E1126" t="s">
        <v>665</v>
      </c>
      <c r="F1126" t="s">
        <v>691</v>
      </c>
      <c r="G1126" t="s">
        <v>692</v>
      </c>
      <c r="H1126" t="s">
        <v>675</v>
      </c>
      <c r="I1126" t="s">
        <v>218</v>
      </c>
      <c r="J1126" t="s">
        <v>1377</v>
      </c>
      <c r="K1126" t="s">
        <v>675</v>
      </c>
      <c r="L1126" t="s">
        <v>682</v>
      </c>
      <c r="M1126" s="8" t="s">
        <v>675</v>
      </c>
      <c r="N1126" t="s">
        <v>682</v>
      </c>
      <c r="O1126" t="s">
        <v>1283</v>
      </c>
      <c r="P1126" t="s">
        <v>701</v>
      </c>
      <c r="Q1126" s="8" t="s">
        <v>4533</v>
      </c>
      <c r="R1126" t="s">
        <v>675</v>
      </c>
      <c r="S1126" t="s">
        <v>675</v>
      </c>
      <c r="T1126" t="s">
        <v>675</v>
      </c>
    </row>
    <row r="1127" spans="1:20">
      <c r="A1127" t="s">
        <v>4534</v>
      </c>
      <c r="B1127" s="8" t="s">
        <v>3212</v>
      </c>
      <c r="C1127" t="s">
        <v>13</v>
      </c>
      <c r="D1127" t="s">
        <v>664</v>
      </c>
      <c r="E1127" t="s">
        <v>704</v>
      </c>
      <c r="F1127" t="s">
        <v>4535</v>
      </c>
      <c r="G1127" t="s">
        <v>4536</v>
      </c>
      <c r="H1127" t="s">
        <v>675</v>
      </c>
      <c r="I1127" t="s">
        <v>453</v>
      </c>
      <c r="J1127" t="s">
        <v>1377</v>
      </c>
      <c r="K1127" t="s">
        <v>675</v>
      </c>
      <c r="L1127" t="s">
        <v>682</v>
      </c>
      <c r="M1127" s="8" t="s">
        <v>675</v>
      </c>
      <c r="N1127" t="s">
        <v>682</v>
      </c>
      <c r="O1127" t="s">
        <v>1676</v>
      </c>
      <c r="P1127" t="s">
        <v>701</v>
      </c>
      <c r="Q1127" s="8" t="s">
        <v>4537</v>
      </c>
      <c r="R1127" t="s">
        <v>675</v>
      </c>
      <c r="S1127" t="s">
        <v>675</v>
      </c>
      <c r="T1127" t="s">
        <v>675</v>
      </c>
    </row>
    <row r="1128" spans="1:20">
      <c r="A1128" t="s">
        <v>4538</v>
      </c>
      <c r="B1128" s="8" t="s">
        <v>3212</v>
      </c>
      <c r="C1128" t="s">
        <v>13</v>
      </c>
      <c r="D1128" t="s">
        <v>664</v>
      </c>
      <c r="E1128" t="s">
        <v>763</v>
      </c>
      <c r="F1128" t="s">
        <v>1122</v>
      </c>
      <c r="G1128" t="s">
        <v>133</v>
      </c>
      <c r="H1128" t="s">
        <v>133</v>
      </c>
      <c r="I1128" t="s">
        <v>454</v>
      </c>
      <c r="J1128" t="s">
        <v>1377</v>
      </c>
      <c r="K1128" t="s">
        <v>675</v>
      </c>
      <c r="L1128" t="s">
        <v>682</v>
      </c>
      <c r="M1128" s="8" t="s">
        <v>675</v>
      </c>
      <c r="N1128" t="s">
        <v>682</v>
      </c>
      <c r="O1128" t="s">
        <v>769</v>
      </c>
      <c r="P1128" t="s">
        <v>701</v>
      </c>
      <c r="Q1128" s="8" t="s">
        <v>4539</v>
      </c>
      <c r="R1128" t="s">
        <v>675</v>
      </c>
      <c r="S1128" t="s">
        <v>675</v>
      </c>
      <c r="T1128" t="s">
        <v>675</v>
      </c>
    </row>
    <row r="1129" spans="1:20">
      <c r="A1129" t="s">
        <v>4540</v>
      </c>
      <c r="B1129" s="8" t="s">
        <v>3212</v>
      </c>
      <c r="C1129" t="s">
        <v>13</v>
      </c>
      <c r="D1129" t="s">
        <v>664</v>
      </c>
      <c r="E1129" t="s">
        <v>763</v>
      </c>
      <c r="F1129" t="s">
        <v>2709</v>
      </c>
      <c r="G1129" t="s">
        <v>2710</v>
      </c>
      <c r="H1129" t="s">
        <v>675</v>
      </c>
      <c r="I1129" t="s">
        <v>455</v>
      </c>
      <c r="J1129" t="s">
        <v>1377</v>
      </c>
      <c r="K1129" t="s">
        <v>675</v>
      </c>
      <c r="L1129" t="s">
        <v>682</v>
      </c>
      <c r="M1129" s="8" t="s">
        <v>675</v>
      </c>
      <c r="N1129" t="s">
        <v>682</v>
      </c>
      <c r="O1129" t="s">
        <v>769</v>
      </c>
      <c r="P1129" t="s">
        <v>701</v>
      </c>
      <c r="Q1129" s="8" t="s">
        <v>4541</v>
      </c>
      <c r="R1129" t="s">
        <v>675</v>
      </c>
      <c r="S1129" t="s">
        <v>675</v>
      </c>
      <c r="T1129" t="s">
        <v>675</v>
      </c>
    </row>
    <row r="1130" spans="1:20">
      <c r="A1130" t="s">
        <v>4542</v>
      </c>
      <c r="B1130" s="8" t="s">
        <v>3217</v>
      </c>
      <c r="C1130" t="s">
        <v>13</v>
      </c>
      <c r="D1130" t="s">
        <v>664</v>
      </c>
      <c r="E1130" t="s">
        <v>665</v>
      </c>
      <c r="F1130" t="s">
        <v>2024</v>
      </c>
      <c r="G1130" t="s">
        <v>2025</v>
      </c>
      <c r="H1130" t="s">
        <v>675</v>
      </c>
      <c r="I1130" t="s">
        <v>457</v>
      </c>
      <c r="J1130" t="s">
        <v>1377</v>
      </c>
      <c r="K1130" t="s">
        <v>675</v>
      </c>
      <c r="L1130" t="s">
        <v>682</v>
      </c>
      <c r="M1130" s="8" t="s">
        <v>675</v>
      </c>
      <c r="N1130" t="s">
        <v>682</v>
      </c>
      <c r="O1130" t="s">
        <v>1283</v>
      </c>
      <c r="P1130" t="s">
        <v>701</v>
      </c>
      <c r="Q1130" s="8" t="s">
        <v>4543</v>
      </c>
      <c r="R1130" t="s">
        <v>675</v>
      </c>
      <c r="S1130" t="s">
        <v>675</v>
      </c>
      <c r="T1130" t="s">
        <v>675</v>
      </c>
    </row>
    <row r="1131" spans="1:20">
      <c r="A1131" t="s">
        <v>4544</v>
      </c>
      <c r="B1131" s="8" t="s">
        <v>3217</v>
      </c>
      <c r="C1131" t="s">
        <v>13</v>
      </c>
      <c r="D1131" t="s">
        <v>664</v>
      </c>
      <c r="E1131" t="s">
        <v>665</v>
      </c>
      <c r="F1131" t="s">
        <v>764</v>
      </c>
      <c r="G1131" t="s">
        <v>765</v>
      </c>
      <c r="H1131" t="s">
        <v>675</v>
      </c>
      <c r="I1131" t="s">
        <v>458</v>
      </c>
      <c r="J1131" t="s">
        <v>1377</v>
      </c>
      <c r="K1131" t="s">
        <v>675</v>
      </c>
      <c r="L1131" t="s">
        <v>682</v>
      </c>
      <c r="M1131" s="8" t="s">
        <v>675</v>
      </c>
      <c r="N1131" t="s">
        <v>682</v>
      </c>
      <c r="O1131" t="s">
        <v>1283</v>
      </c>
      <c r="P1131" t="s">
        <v>701</v>
      </c>
      <c r="Q1131" s="8" t="s">
        <v>4545</v>
      </c>
      <c r="R1131" t="s">
        <v>675</v>
      </c>
      <c r="S1131" t="s">
        <v>675</v>
      </c>
      <c r="T1131" t="s">
        <v>675</v>
      </c>
    </row>
    <row r="1132" spans="1:20">
      <c r="A1132" t="s">
        <v>4546</v>
      </c>
      <c r="B1132" s="8" t="s">
        <v>3217</v>
      </c>
      <c r="C1132" t="s">
        <v>13</v>
      </c>
      <c r="D1132" t="s">
        <v>664</v>
      </c>
      <c r="E1132" t="s">
        <v>763</v>
      </c>
      <c r="F1132" t="s">
        <v>1815</v>
      </c>
      <c r="G1132" t="s">
        <v>1816</v>
      </c>
      <c r="H1132" t="s">
        <v>675</v>
      </c>
      <c r="I1132" t="s">
        <v>460</v>
      </c>
      <c r="J1132" t="s">
        <v>1377</v>
      </c>
      <c r="K1132" t="s">
        <v>675</v>
      </c>
      <c r="L1132" t="s">
        <v>682</v>
      </c>
      <c r="M1132" s="8" t="s">
        <v>675</v>
      </c>
      <c r="N1132" t="s">
        <v>682</v>
      </c>
      <c r="O1132" t="s">
        <v>769</v>
      </c>
      <c r="P1132" t="s">
        <v>701</v>
      </c>
      <c r="Q1132" s="8" t="s">
        <v>4547</v>
      </c>
      <c r="R1132" t="s">
        <v>675</v>
      </c>
      <c r="S1132" t="s">
        <v>675</v>
      </c>
      <c r="T1132" t="s">
        <v>675</v>
      </c>
    </row>
    <row r="1133" spans="1:20">
      <c r="A1133" t="s">
        <v>4548</v>
      </c>
      <c r="B1133" s="8" t="s">
        <v>3217</v>
      </c>
      <c r="C1133" t="s">
        <v>13</v>
      </c>
      <c r="D1133" t="s">
        <v>664</v>
      </c>
      <c r="E1133" t="s">
        <v>763</v>
      </c>
      <c r="F1133" t="s">
        <v>2012</v>
      </c>
      <c r="G1133" t="s">
        <v>2013</v>
      </c>
      <c r="H1133" t="s">
        <v>675</v>
      </c>
      <c r="I1133" t="s">
        <v>461</v>
      </c>
      <c r="J1133" t="s">
        <v>1377</v>
      </c>
      <c r="K1133" t="s">
        <v>675</v>
      </c>
      <c r="L1133" t="s">
        <v>682</v>
      </c>
      <c r="M1133" s="8" t="s">
        <v>675</v>
      </c>
      <c r="N1133" t="s">
        <v>682</v>
      </c>
      <c r="O1133" t="s">
        <v>769</v>
      </c>
      <c r="P1133" t="s">
        <v>701</v>
      </c>
      <c r="Q1133" s="8" t="s">
        <v>4549</v>
      </c>
      <c r="R1133" t="s">
        <v>675</v>
      </c>
      <c r="S1133" t="s">
        <v>675</v>
      </c>
      <c r="T1133" t="s">
        <v>675</v>
      </c>
    </row>
    <row r="1134" spans="1:20">
      <c r="A1134" t="s">
        <v>4550</v>
      </c>
      <c r="B1134" s="8" t="s">
        <v>2001</v>
      </c>
      <c r="C1134" t="s">
        <v>13</v>
      </c>
      <c r="D1134" t="s">
        <v>664</v>
      </c>
      <c r="E1134" t="s">
        <v>763</v>
      </c>
      <c r="F1134" t="s">
        <v>2012</v>
      </c>
      <c r="G1134" t="s">
        <v>2013</v>
      </c>
      <c r="H1134" t="s">
        <v>675</v>
      </c>
      <c r="I1134" t="s">
        <v>461</v>
      </c>
      <c r="J1134" t="s">
        <v>1377</v>
      </c>
      <c r="K1134" t="s">
        <v>675</v>
      </c>
      <c r="L1134" t="s">
        <v>682</v>
      </c>
      <c r="M1134" s="8" t="s">
        <v>675</v>
      </c>
      <c r="N1134" t="s">
        <v>682</v>
      </c>
      <c r="O1134" t="s">
        <v>769</v>
      </c>
      <c r="P1134" t="s">
        <v>701</v>
      </c>
      <c r="Q1134" s="8" t="s">
        <v>4551</v>
      </c>
      <c r="R1134" t="s">
        <v>675</v>
      </c>
      <c r="S1134" t="s">
        <v>675</v>
      </c>
      <c r="T1134" t="s">
        <v>675</v>
      </c>
    </row>
    <row r="1135" spans="1:20">
      <c r="A1135" t="s">
        <v>4552</v>
      </c>
      <c r="B1135" s="8" t="s">
        <v>2001</v>
      </c>
      <c r="C1135" t="s">
        <v>13</v>
      </c>
      <c r="D1135" t="s">
        <v>664</v>
      </c>
      <c r="E1135" t="s">
        <v>763</v>
      </c>
      <c r="F1135" t="s">
        <v>1815</v>
      </c>
      <c r="G1135" t="s">
        <v>1816</v>
      </c>
      <c r="H1135" t="s">
        <v>675</v>
      </c>
      <c r="I1135" t="s">
        <v>406</v>
      </c>
      <c r="J1135" t="s">
        <v>1377</v>
      </c>
      <c r="K1135" t="s">
        <v>675</v>
      </c>
      <c r="L1135" t="s">
        <v>682</v>
      </c>
      <c r="M1135" s="8" t="s">
        <v>675</v>
      </c>
      <c r="N1135" t="s">
        <v>682</v>
      </c>
      <c r="O1135" t="s">
        <v>769</v>
      </c>
      <c r="P1135" t="s">
        <v>701</v>
      </c>
      <c r="Q1135" s="8" t="s">
        <v>4553</v>
      </c>
      <c r="R1135" t="s">
        <v>675</v>
      </c>
      <c r="S1135" t="s">
        <v>675</v>
      </c>
      <c r="T1135" t="s">
        <v>675</v>
      </c>
    </row>
    <row r="1136" spans="1:20">
      <c r="A1136" t="s">
        <v>4554</v>
      </c>
      <c r="B1136" s="8" t="s">
        <v>2001</v>
      </c>
      <c r="C1136" t="s">
        <v>13</v>
      </c>
      <c r="D1136" t="s">
        <v>664</v>
      </c>
      <c r="E1136" t="s">
        <v>763</v>
      </c>
      <c r="F1136" t="s">
        <v>2002</v>
      </c>
      <c r="G1136" t="s">
        <v>2003</v>
      </c>
      <c r="H1136" t="s">
        <v>675</v>
      </c>
      <c r="I1136" t="s">
        <v>425</v>
      </c>
      <c r="J1136" t="s">
        <v>1377</v>
      </c>
      <c r="K1136" t="s">
        <v>675</v>
      </c>
      <c r="L1136" t="s">
        <v>682</v>
      </c>
      <c r="M1136" s="8" t="s">
        <v>675</v>
      </c>
      <c r="N1136" t="s">
        <v>682</v>
      </c>
      <c r="O1136" t="s">
        <v>769</v>
      </c>
      <c r="P1136" t="s">
        <v>701</v>
      </c>
      <c r="Q1136" s="8" t="s">
        <v>4555</v>
      </c>
      <c r="R1136" t="s">
        <v>675</v>
      </c>
      <c r="S1136" t="s">
        <v>675</v>
      </c>
      <c r="T1136" t="s">
        <v>675</v>
      </c>
    </row>
    <row r="1137" spans="1:20">
      <c r="A1137" t="s">
        <v>4556</v>
      </c>
      <c r="B1137" s="8" t="s">
        <v>2001</v>
      </c>
      <c r="C1137" t="s">
        <v>13</v>
      </c>
      <c r="D1137" t="s">
        <v>664</v>
      </c>
      <c r="E1137" t="s">
        <v>665</v>
      </c>
      <c r="F1137" t="s">
        <v>2024</v>
      </c>
      <c r="G1137" t="s">
        <v>2025</v>
      </c>
      <c r="H1137" t="s">
        <v>675</v>
      </c>
      <c r="I1137" t="s">
        <v>462</v>
      </c>
      <c r="J1137" t="s">
        <v>4557</v>
      </c>
      <c r="K1137" t="s">
        <v>675</v>
      </c>
      <c r="L1137" t="s">
        <v>682</v>
      </c>
      <c r="M1137" s="8" t="s">
        <v>675</v>
      </c>
      <c r="N1137" t="s">
        <v>682</v>
      </c>
      <c r="O1137" t="s">
        <v>1283</v>
      </c>
      <c r="P1137" t="s">
        <v>760</v>
      </c>
      <c r="Q1137" s="8" t="s">
        <v>4558</v>
      </c>
      <c r="R1137" t="s">
        <v>675</v>
      </c>
      <c r="S1137" t="s">
        <v>675</v>
      </c>
      <c r="T1137" t="s">
        <v>675</v>
      </c>
    </row>
    <row r="1138" spans="1:20">
      <c r="A1138" t="s">
        <v>4559</v>
      </c>
      <c r="B1138" s="8" t="s">
        <v>2001</v>
      </c>
      <c r="C1138" t="s">
        <v>13</v>
      </c>
      <c r="D1138" t="s">
        <v>664</v>
      </c>
      <c r="E1138" t="s">
        <v>665</v>
      </c>
      <c r="F1138" t="s">
        <v>2431</v>
      </c>
      <c r="G1138" t="s">
        <v>2432</v>
      </c>
      <c r="H1138" t="s">
        <v>675</v>
      </c>
      <c r="I1138" t="s">
        <v>118</v>
      </c>
      <c r="J1138" t="s">
        <v>1377</v>
      </c>
      <c r="K1138" t="s">
        <v>675</v>
      </c>
      <c r="L1138" t="s">
        <v>682</v>
      </c>
      <c r="M1138" s="8" t="s">
        <v>675</v>
      </c>
      <c r="N1138" t="s">
        <v>682</v>
      </c>
      <c r="O1138" t="s">
        <v>1283</v>
      </c>
      <c r="P1138" t="s">
        <v>701</v>
      </c>
      <c r="Q1138" s="8" t="s">
        <v>4560</v>
      </c>
      <c r="R1138" t="s">
        <v>675</v>
      </c>
      <c r="S1138" t="s">
        <v>675</v>
      </c>
      <c r="T1138" t="s">
        <v>675</v>
      </c>
    </row>
    <row r="1139" spans="1:20">
      <c r="A1139" t="s">
        <v>4561</v>
      </c>
      <c r="B1139" s="8" t="s">
        <v>2001</v>
      </c>
      <c r="C1139" t="s">
        <v>13</v>
      </c>
      <c r="D1139" t="s">
        <v>664</v>
      </c>
      <c r="E1139" t="s">
        <v>665</v>
      </c>
      <c r="F1139" t="s">
        <v>2024</v>
      </c>
      <c r="G1139" t="s">
        <v>2025</v>
      </c>
      <c r="H1139" t="s">
        <v>675</v>
      </c>
      <c r="I1139" t="s">
        <v>465</v>
      </c>
      <c r="J1139" t="s">
        <v>1884</v>
      </c>
      <c r="K1139" t="s">
        <v>675</v>
      </c>
      <c r="L1139" t="s">
        <v>682</v>
      </c>
      <c r="M1139" s="8" t="s">
        <v>675</v>
      </c>
      <c r="N1139" t="s">
        <v>682</v>
      </c>
      <c r="O1139" t="s">
        <v>1504</v>
      </c>
      <c r="P1139" t="s">
        <v>701</v>
      </c>
      <c r="Q1139" s="8" t="s">
        <v>4562</v>
      </c>
      <c r="R1139" t="s">
        <v>675</v>
      </c>
      <c r="S1139" t="s">
        <v>675</v>
      </c>
      <c r="T1139" t="s">
        <v>675</v>
      </c>
    </row>
    <row r="1140" spans="1:20">
      <c r="A1140" t="s">
        <v>4563</v>
      </c>
      <c r="B1140" s="8" t="s">
        <v>2001</v>
      </c>
      <c r="C1140" t="s">
        <v>13</v>
      </c>
      <c r="D1140" t="s">
        <v>664</v>
      </c>
      <c r="E1140" t="s">
        <v>665</v>
      </c>
      <c r="F1140" t="s">
        <v>2012</v>
      </c>
      <c r="G1140" t="s">
        <v>2013</v>
      </c>
      <c r="H1140" t="s">
        <v>675</v>
      </c>
      <c r="I1140" t="s">
        <v>467</v>
      </c>
      <c r="J1140" t="s">
        <v>1884</v>
      </c>
      <c r="K1140" t="s">
        <v>675</v>
      </c>
      <c r="L1140" t="s">
        <v>682</v>
      </c>
      <c r="M1140" s="8" t="s">
        <v>675</v>
      </c>
      <c r="N1140" t="s">
        <v>682</v>
      </c>
      <c r="O1140" t="s">
        <v>1504</v>
      </c>
      <c r="P1140" t="s">
        <v>701</v>
      </c>
      <c r="Q1140" s="8" t="s">
        <v>4564</v>
      </c>
      <c r="R1140" t="s">
        <v>675</v>
      </c>
      <c r="S1140" t="s">
        <v>675</v>
      </c>
      <c r="T1140" t="s">
        <v>675</v>
      </c>
    </row>
    <row r="1141" spans="1:20">
      <c r="A1141" t="s">
        <v>4565</v>
      </c>
      <c r="B1141" s="8" t="s">
        <v>2001</v>
      </c>
      <c r="C1141" t="s">
        <v>13</v>
      </c>
      <c r="D1141" t="s">
        <v>664</v>
      </c>
      <c r="E1141" t="s">
        <v>665</v>
      </c>
      <c r="F1141" t="s">
        <v>2034</v>
      </c>
      <c r="G1141" t="s">
        <v>2035</v>
      </c>
      <c r="H1141" t="s">
        <v>675</v>
      </c>
      <c r="I1141" t="s">
        <v>468</v>
      </c>
      <c r="J1141" t="s">
        <v>1884</v>
      </c>
      <c r="K1141" t="s">
        <v>675</v>
      </c>
      <c r="L1141" t="s">
        <v>682</v>
      </c>
      <c r="M1141" s="8" t="s">
        <v>675</v>
      </c>
      <c r="N1141" t="s">
        <v>682</v>
      </c>
      <c r="O1141" t="s">
        <v>1504</v>
      </c>
      <c r="P1141" t="s">
        <v>701</v>
      </c>
      <c r="Q1141" s="8" t="s">
        <v>4566</v>
      </c>
      <c r="R1141" t="s">
        <v>675</v>
      </c>
      <c r="S1141" t="s">
        <v>675</v>
      </c>
      <c r="T1141" t="s">
        <v>675</v>
      </c>
    </row>
    <row r="1142" spans="1:20">
      <c r="A1142" t="s">
        <v>4567</v>
      </c>
      <c r="B1142" s="8" t="s">
        <v>2020</v>
      </c>
      <c r="C1142" t="s">
        <v>13</v>
      </c>
      <c r="D1142" t="s">
        <v>664</v>
      </c>
      <c r="E1142" t="s">
        <v>665</v>
      </c>
      <c r="F1142" t="s">
        <v>721</v>
      </c>
      <c r="G1142" t="s">
        <v>722</v>
      </c>
      <c r="H1142" t="s">
        <v>675</v>
      </c>
      <c r="I1142" t="s">
        <v>470</v>
      </c>
      <c r="J1142" t="s">
        <v>1377</v>
      </c>
      <c r="K1142" t="s">
        <v>675</v>
      </c>
      <c r="L1142" t="s">
        <v>682</v>
      </c>
      <c r="M1142" s="8" t="s">
        <v>675</v>
      </c>
      <c r="N1142" t="s">
        <v>682</v>
      </c>
      <c r="O1142" t="s">
        <v>1504</v>
      </c>
      <c r="P1142" t="s">
        <v>701</v>
      </c>
      <c r="Q1142" s="8" t="s">
        <v>4568</v>
      </c>
      <c r="R1142" t="s">
        <v>675</v>
      </c>
      <c r="S1142" t="s">
        <v>675</v>
      </c>
      <c r="T1142" t="s">
        <v>675</v>
      </c>
    </row>
    <row r="1143" spans="1:20">
      <c r="A1143" t="s">
        <v>4569</v>
      </c>
      <c r="B1143" s="8" t="s">
        <v>2020</v>
      </c>
      <c r="C1143" t="s">
        <v>13</v>
      </c>
      <c r="D1143" t="s">
        <v>664</v>
      </c>
      <c r="E1143" t="s">
        <v>665</v>
      </c>
      <c r="F1143" t="s">
        <v>845</v>
      </c>
      <c r="G1143" t="s">
        <v>472</v>
      </c>
      <c r="H1143" t="s">
        <v>675</v>
      </c>
      <c r="I1143" t="s">
        <v>411</v>
      </c>
      <c r="J1143" t="s">
        <v>1377</v>
      </c>
      <c r="K1143" t="s">
        <v>675</v>
      </c>
      <c r="L1143" t="s">
        <v>682</v>
      </c>
      <c r="M1143" s="8" t="s">
        <v>675</v>
      </c>
      <c r="N1143" t="s">
        <v>682</v>
      </c>
      <c r="O1143" t="s">
        <v>1504</v>
      </c>
      <c r="P1143" t="s">
        <v>701</v>
      </c>
      <c r="Q1143" s="8" t="s">
        <v>4570</v>
      </c>
      <c r="R1143" t="s">
        <v>675</v>
      </c>
      <c r="S1143" t="s">
        <v>675</v>
      </c>
      <c r="T1143" t="s">
        <v>675</v>
      </c>
    </row>
    <row r="1144" spans="1:20">
      <c r="A1144" t="s">
        <v>4571</v>
      </c>
      <c r="B1144" s="8" t="s">
        <v>2020</v>
      </c>
      <c r="C1144" t="s">
        <v>13</v>
      </c>
      <c r="D1144" t="s">
        <v>664</v>
      </c>
      <c r="E1144" t="s">
        <v>665</v>
      </c>
      <c r="F1144" t="s">
        <v>4371</v>
      </c>
      <c r="G1144" t="s">
        <v>4372</v>
      </c>
      <c r="H1144" t="s">
        <v>675</v>
      </c>
      <c r="I1144" t="s">
        <v>473</v>
      </c>
      <c r="J1144" t="s">
        <v>1377</v>
      </c>
      <c r="K1144" t="s">
        <v>675</v>
      </c>
      <c r="L1144" t="s">
        <v>682</v>
      </c>
      <c r="M1144" s="8" t="s">
        <v>675</v>
      </c>
      <c r="N1144" t="s">
        <v>682</v>
      </c>
      <c r="O1144" t="s">
        <v>1504</v>
      </c>
      <c r="P1144" t="s">
        <v>701</v>
      </c>
      <c r="Q1144" s="8" t="s">
        <v>4572</v>
      </c>
      <c r="R1144" t="s">
        <v>675</v>
      </c>
      <c r="S1144" t="s">
        <v>675</v>
      </c>
      <c r="T1144" t="s">
        <v>675</v>
      </c>
    </row>
    <row r="1145" spans="1:20">
      <c r="A1145" t="s">
        <v>4573</v>
      </c>
      <c r="B1145" s="8" t="s">
        <v>2020</v>
      </c>
      <c r="C1145" t="s">
        <v>13</v>
      </c>
      <c r="D1145" t="s">
        <v>664</v>
      </c>
      <c r="E1145" t="s">
        <v>665</v>
      </c>
      <c r="F1145" t="s">
        <v>4574</v>
      </c>
      <c r="G1145" t="s">
        <v>474</v>
      </c>
      <c r="H1145" t="s">
        <v>675</v>
      </c>
      <c r="I1145" t="s">
        <v>475</v>
      </c>
      <c r="J1145" t="s">
        <v>681</v>
      </c>
      <c r="K1145" t="s">
        <v>675</v>
      </c>
      <c r="L1145" t="s">
        <v>682</v>
      </c>
      <c r="M1145" s="8" t="s">
        <v>675</v>
      </c>
      <c r="N1145" t="s">
        <v>682</v>
      </c>
      <c r="O1145" t="s">
        <v>1504</v>
      </c>
      <c r="P1145" t="s">
        <v>701</v>
      </c>
      <c r="Q1145" s="8" t="s">
        <v>4575</v>
      </c>
      <c r="R1145" t="s">
        <v>675</v>
      </c>
      <c r="S1145" t="s">
        <v>675</v>
      </c>
      <c r="T1145" t="s">
        <v>675</v>
      </c>
    </row>
    <row r="1146" spans="1:20">
      <c r="A1146" t="s">
        <v>4576</v>
      </c>
      <c r="B1146" s="8" t="s">
        <v>3270</v>
      </c>
      <c r="C1146" t="s">
        <v>13</v>
      </c>
      <c r="D1146" t="s">
        <v>664</v>
      </c>
      <c r="E1146" t="s">
        <v>763</v>
      </c>
      <c r="F1146" t="s">
        <v>1804</v>
      </c>
      <c r="G1146" t="s">
        <v>1805</v>
      </c>
      <c r="H1146" t="s">
        <v>675</v>
      </c>
      <c r="I1146" t="s">
        <v>478</v>
      </c>
      <c r="J1146" t="s">
        <v>1377</v>
      </c>
      <c r="K1146" t="s">
        <v>675</v>
      </c>
      <c r="L1146" t="s">
        <v>682</v>
      </c>
      <c r="M1146" s="8" t="s">
        <v>675</v>
      </c>
      <c r="N1146" t="s">
        <v>682</v>
      </c>
      <c r="O1146" t="s">
        <v>769</v>
      </c>
      <c r="P1146" t="s">
        <v>701</v>
      </c>
      <c r="Q1146" s="8" t="s">
        <v>4577</v>
      </c>
      <c r="R1146" t="s">
        <v>675</v>
      </c>
      <c r="S1146" t="s">
        <v>675</v>
      </c>
      <c r="T1146" t="s">
        <v>675</v>
      </c>
    </row>
    <row r="1147" spans="1:20">
      <c r="A1147" t="s">
        <v>4578</v>
      </c>
      <c r="B1147" s="8" t="s">
        <v>3270</v>
      </c>
      <c r="C1147" t="s">
        <v>13</v>
      </c>
      <c r="D1147" t="s">
        <v>664</v>
      </c>
      <c r="E1147" t="s">
        <v>763</v>
      </c>
      <c r="F1147" t="s">
        <v>2002</v>
      </c>
      <c r="G1147" t="s">
        <v>2003</v>
      </c>
      <c r="H1147" t="s">
        <v>675</v>
      </c>
      <c r="I1147" t="s">
        <v>391</v>
      </c>
      <c r="J1147" t="s">
        <v>1377</v>
      </c>
      <c r="K1147" t="s">
        <v>675</v>
      </c>
      <c r="L1147" t="s">
        <v>682</v>
      </c>
      <c r="M1147" s="8" t="s">
        <v>675</v>
      </c>
      <c r="N1147" t="s">
        <v>682</v>
      </c>
      <c r="O1147" t="s">
        <v>769</v>
      </c>
      <c r="P1147" t="s">
        <v>701</v>
      </c>
      <c r="Q1147" s="8" t="s">
        <v>4579</v>
      </c>
      <c r="R1147" t="s">
        <v>675</v>
      </c>
      <c r="S1147" t="s">
        <v>675</v>
      </c>
      <c r="T1147" t="s">
        <v>675</v>
      </c>
    </row>
    <row r="1148" spans="1:20">
      <c r="A1148" t="s">
        <v>4580</v>
      </c>
      <c r="B1148" s="8" t="s">
        <v>3270</v>
      </c>
      <c r="C1148" t="s">
        <v>13</v>
      </c>
      <c r="D1148" t="s">
        <v>664</v>
      </c>
      <c r="E1148" t="s">
        <v>763</v>
      </c>
      <c r="F1148" t="s">
        <v>1799</v>
      </c>
      <c r="G1148" t="s">
        <v>1800</v>
      </c>
      <c r="H1148" t="s">
        <v>675</v>
      </c>
      <c r="I1148" t="s">
        <v>480</v>
      </c>
      <c r="J1148" t="s">
        <v>1796</v>
      </c>
      <c r="K1148" t="s">
        <v>675</v>
      </c>
      <c r="L1148" t="s">
        <v>682</v>
      </c>
      <c r="M1148" s="8" t="s">
        <v>675</v>
      </c>
      <c r="N1148" t="s">
        <v>682</v>
      </c>
      <c r="O1148" t="s">
        <v>769</v>
      </c>
      <c r="P1148" t="s">
        <v>701</v>
      </c>
      <c r="Q1148" s="8" t="s">
        <v>4581</v>
      </c>
      <c r="R1148" t="s">
        <v>675</v>
      </c>
      <c r="S1148" t="s">
        <v>675</v>
      </c>
      <c r="T1148" t="s">
        <v>675</v>
      </c>
    </row>
    <row r="1149" spans="1:20">
      <c r="A1149" t="s">
        <v>4582</v>
      </c>
      <c r="B1149" s="8" t="s">
        <v>3270</v>
      </c>
      <c r="C1149" t="s">
        <v>13</v>
      </c>
      <c r="D1149" t="s">
        <v>664</v>
      </c>
      <c r="E1149" t="s">
        <v>763</v>
      </c>
      <c r="F1149" t="s">
        <v>2872</v>
      </c>
      <c r="G1149" t="s">
        <v>2873</v>
      </c>
      <c r="H1149" t="s">
        <v>675</v>
      </c>
      <c r="I1149" t="s">
        <v>481</v>
      </c>
      <c r="J1149" t="s">
        <v>1377</v>
      </c>
      <c r="K1149" t="s">
        <v>675</v>
      </c>
      <c r="L1149" t="s">
        <v>682</v>
      </c>
      <c r="M1149" s="8" t="s">
        <v>675</v>
      </c>
      <c r="N1149" t="s">
        <v>682</v>
      </c>
      <c r="O1149" t="s">
        <v>769</v>
      </c>
      <c r="P1149" t="s">
        <v>701</v>
      </c>
      <c r="Q1149" s="8" t="s">
        <v>4583</v>
      </c>
      <c r="R1149" t="s">
        <v>675</v>
      </c>
      <c r="S1149" t="s">
        <v>675</v>
      </c>
      <c r="T1149" t="s">
        <v>675</v>
      </c>
    </row>
    <row r="1150" spans="1:20">
      <c r="A1150" t="s">
        <v>4584</v>
      </c>
      <c r="B1150" s="8" t="s">
        <v>3270</v>
      </c>
      <c r="C1150" t="s">
        <v>13</v>
      </c>
      <c r="D1150" t="s">
        <v>664</v>
      </c>
      <c r="E1150" t="s">
        <v>665</v>
      </c>
      <c r="F1150" t="s">
        <v>1232</v>
      </c>
      <c r="G1150" t="s">
        <v>1233</v>
      </c>
      <c r="H1150" t="s">
        <v>675</v>
      </c>
      <c r="I1150" t="s">
        <v>484</v>
      </c>
      <c r="J1150" t="s">
        <v>1377</v>
      </c>
      <c r="K1150" t="s">
        <v>675</v>
      </c>
      <c r="L1150" t="s">
        <v>682</v>
      </c>
      <c r="M1150" s="8" t="s">
        <v>675</v>
      </c>
      <c r="N1150" t="s">
        <v>682</v>
      </c>
      <c r="O1150" t="s">
        <v>1504</v>
      </c>
      <c r="P1150" t="s">
        <v>701</v>
      </c>
      <c r="Q1150" s="8" t="s">
        <v>4585</v>
      </c>
      <c r="R1150" t="s">
        <v>675</v>
      </c>
      <c r="S1150" t="s">
        <v>675</v>
      </c>
      <c r="T1150" t="s">
        <v>675</v>
      </c>
    </row>
    <row r="1151" spans="1:20">
      <c r="A1151" t="s">
        <v>4586</v>
      </c>
      <c r="B1151" s="8" t="s">
        <v>2023</v>
      </c>
      <c r="C1151" t="s">
        <v>13</v>
      </c>
      <c r="D1151" t="s">
        <v>664</v>
      </c>
      <c r="E1151" t="s">
        <v>665</v>
      </c>
      <c r="F1151" t="s">
        <v>2575</v>
      </c>
      <c r="G1151" t="s">
        <v>2576</v>
      </c>
      <c r="H1151" t="s">
        <v>675</v>
      </c>
      <c r="I1151" t="s">
        <v>485</v>
      </c>
      <c r="J1151" t="s">
        <v>1377</v>
      </c>
      <c r="K1151" t="s">
        <v>675</v>
      </c>
      <c r="L1151" t="s">
        <v>682</v>
      </c>
      <c r="M1151" s="8" t="s">
        <v>675</v>
      </c>
      <c r="N1151" t="s">
        <v>682</v>
      </c>
      <c r="O1151" t="s">
        <v>902</v>
      </c>
      <c r="P1151" t="s">
        <v>701</v>
      </c>
      <c r="Q1151" s="8" t="s">
        <v>4587</v>
      </c>
      <c r="R1151" t="s">
        <v>675</v>
      </c>
      <c r="S1151" t="s">
        <v>675</v>
      </c>
      <c r="T1151" t="s">
        <v>675</v>
      </c>
    </row>
    <row r="1152" spans="1:20">
      <c r="A1152" t="s">
        <v>4588</v>
      </c>
      <c r="B1152" s="8" t="s">
        <v>2023</v>
      </c>
      <c r="C1152" t="s">
        <v>13</v>
      </c>
      <c r="D1152" t="s">
        <v>664</v>
      </c>
      <c r="E1152" t="s">
        <v>665</v>
      </c>
      <c r="F1152" t="s">
        <v>1232</v>
      </c>
      <c r="G1152" t="s">
        <v>1233</v>
      </c>
      <c r="H1152" t="s">
        <v>675</v>
      </c>
      <c r="I1152" t="s">
        <v>486</v>
      </c>
      <c r="J1152" t="s">
        <v>1377</v>
      </c>
      <c r="K1152" t="s">
        <v>675</v>
      </c>
      <c r="L1152" t="s">
        <v>682</v>
      </c>
      <c r="M1152" s="8" t="s">
        <v>675</v>
      </c>
      <c r="N1152" t="s">
        <v>682</v>
      </c>
      <c r="O1152" t="s">
        <v>902</v>
      </c>
      <c r="P1152" t="s">
        <v>701</v>
      </c>
      <c r="Q1152" s="8" t="s">
        <v>4589</v>
      </c>
      <c r="R1152" t="s">
        <v>675</v>
      </c>
      <c r="S1152" t="s">
        <v>675</v>
      </c>
      <c r="T1152" t="s">
        <v>675</v>
      </c>
    </row>
    <row r="1153" spans="1:20">
      <c r="A1153" t="s">
        <v>4590</v>
      </c>
      <c r="B1153" s="8" t="s">
        <v>2023</v>
      </c>
      <c r="C1153" t="s">
        <v>13</v>
      </c>
      <c r="D1153" t="s">
        <v>664</v>
      </c>
      <c r="E1153" t="s">
        <v>665</v>
      </c>
      <c r="F1153" t="s">
        <v>2615</v>
      </c>
      <c r="G1153" t="s">
        <v>2616</v>
      </c>
      <c r="H1153" t="s">
        <v>675</v>
      </c>
      <c r="I1153" t="s">
        <v>487</v>
      </c>
      <c r="J1153" t="s">
        <v>1377</v>
      </c>
      <c r="K1153" t="s">
        <v>675</v>
      </c>
      <c r="L1153" t="s">
        <v>682</v>
      </c>
      <c r="M1153" s="8" t="s">
        <v>675</v>
      </c>
      <c r="N1153" t="s">
        <v>682</v>
      </c>
      <c r="O1153" t="s">
        <v>902</v>
      </c>
      <c r="P1153" t="s">
        <v>701</v>
      </c>
      <c r="Q1153" s="8" t="s">
        <v>4591</v>
      </c>
      <c r="R1153" t="s">
        <v>675</v>
      </c>
      <c r="S1153" t="s">
        <v>675</v>
      </c>
      <c r="T1153" t="s">
        <v>675</v>
      </c>
    </row>
    <row r="1154" spans="1:20">
      <c r="A1154" t="s">
        <v>4592</v>
      </c>
      <c r="B1154" s="8" t="s">
        <v>2029</v>
      </c>
      <c r="C1154" t="s">
        <v>13</v>
      </c>
      <c r="D1154" t="s">
        <v>664</v>
      </c>
      <c r="E1154" t="s">
        <v>665</v>
      </c>
      <c r="F1154" t="s">
        <v>4103</v>
      </c>
      <c r="G1154" t="s">
        <v>4104</v>
      </c>
      <c r="H1154" t="s">
        <v>675</v>
      </c>
      <c r="I1154" t="s">
        <v>491</v>
      </c>
      <c r="J1154" t="s">
        <v>1377</v>
      </c>
      <c r="K1154" t="s">
        <v>675</v>
      </c>
      <c r="L1154" t="s">
        <v>682</v>
      </c>
      <c r="M1154" s="8" t="s">
        <v>675</v>
      </c>
      <c r="N1154" t="s">
        <v>682</v>
      </c>
      <c r="O1154" t="s">
        <v>1585</v>
      </c>
      <c r="P1154" t="s">
        <v>701</v>
      </c>
      <c r="Q1154" s="8" t="s">
        <v>4593</v>
      </c>
      <c r="R1154" t="s">
        <v>675</v>
      </c>
      <c r="S1154" t="s">
        <v>675</v>
      </c>
      <c r="T1154" t="s">
        <v>675</v>
      </c>
    </row>
    <row r="1155" spans="1:20">
      <c r="A1155" t="s">
        <v>4594</v>
      </c>
      <c r="B1155" s="8" t="s">
        <v>2029</v>
      </c>
      <c r="C1155" t="s">
        <v>13</v>
      </c>
      <c r="D1155" t="s">
        <v>664</v>
      </c>
      <c r="E1155" t="s">
        <v>704</v>
      </c>
      <c r="F1155" t="s">
        <v>2483</v>
      </c>
      <c r="G1155" t="s">
        <v>2484</v>
      </c>
      <c r="H1155" t="s">
        <v>675</v>
      </c>
      <c r="I1155" t="s">
        <v>130</v>
      </c>
      <c r="J1155" t="s">
        <v>1796</v>
      </c>
      <c r="K1155" t="s">
        <v>675</v>
      </c>
      <c r="L1155" t="s">
        <v>682</v>
      </c>
      <c r="M1155" s="8" t="s">
        <v>675</v>
      </c>
      <c r="N1155" t="s">
        <v>682</v>
      </c>
      <c r="O1155" t="s">
        <v>1585</v>
      </c>
      <c r="P1155" t="s">
        <v>701</v>
      </c>
      <c r="Q1155" s="8" t="s">
        <v>4595</v>
      </c>
      <c r="R1155" t="s">
        <v>675</v>
      </c>
      <c r="S1155" t="s">
        <v>675</v>
      </c>
      <c r="T1155" t="s">
        <v>675</v>
      </c>
    </row>
    <row r="1156" spans="1:20">
      <c r="A1156" t="s">
        <v>4596</v>
      </c>
      <c r="B1156" s="8" t="s">
        <v>2029</v>
      </c>
      <c r="C1156" t="s">
        <v>13</v>
      </c>
      <c r="D1156" t="s">
        <v>664</v>
      </c>
      <c r="E1156" t="s">
        <v>704</v>
      </c>
      <c r="F1156" t="s">
        <v>1799</v>
      </c>
      <c r="G1156" t="s">
        <v>1800</v>
      </c>
      <c r="H1156" t="s">
        <v>675</v>
      </c>
      <c r="I1156" t="s">
        <v>186</v>
      </c>
      <c r="J1156" t="s">
        <v>1377</v>
      </c>
      <c r="K1156" t="s">
        <v>675</v>
      </c>
      <c r="L1156" t="s">
        <v>682</v>
      </c>
      <c r="M1156" s="8" t="s">
        <v>675</v>
      </c>
      <c r="N1156" t="s">
        <v>682</v>
      </c>
      <c r="O1156" t="s">
        <v>1585</v>
      </c>
      <c r="P1156" t="s">
        <v>701</v>
      </c>
      <c r="Q1156" s="8" t="s">
        <v>4597</v>
      </c>
      <c r="R1156" t="s">
        <v>675</v>
      </c>
      <c r="S1156" t="s">
        <v>675</v>
      </c>
      <c r="T1156" t="s">
        <v>675</v>
      </c>
    </row>
    <row r="1157" spans="1:20">
      <c r="A1157" t="s">
        <v>4598</v>
      </c>
      <c r="B1157" s="8" t="s">
        <v>3303</v>
      </c>
      <c r="C1157" t="s">
        <v>13</v>
      </c>
      <c r="D1157" t="s">
        <v>664</v>
      </c>
      <c r="E1157" t="s">
        <v>665</v>
      </c>
      <c r="F1157" t="s">
        <v>2245</v>
      </c>
      <c r="G1157" t="s">
        <v>2246</v>
      </c>
      <c r="H1157" t="s">
        <v>675</v>
      </c>
      <c r="I1157" t="s">
        <v>337</v>
      </c>
      <c r="J1157" t="s">
        <v>1377</v>
      </c>
      <c r="K1157" t="s">
        <v>675</v>
      </c>
      <c r="L1157" t="s">
        <v>682</v>
      </c>
      <c r="M1157" s="8" t="s">
        <v>675</v>
      </c>
      <c r="N1157" t="s">
        <v>682</v>
      </c>
      <c r="O1157" t="s">
        <v>1283</v>
      </c>
      <c r="P1157" t="s">
        <v>701</v>
      </c>
      <c r="Q1157" s="8" t="s">
        <v>4599</v>
      </c>
      <c r="R1157" t="s">
        <v>675</v>
      </c>
      <c r="S1157" t="s">
        <v>675</v>
      </c>
      <c r="T1157" t="s">
        <v>675</v>
      </c>
    </row>
    <row r="1158" spans="1:20">
      <c r="A1158" t="s">
        <v>4600</v>
      </c>
      <c r="B1158" s="8" t="s">
        <v>3318</v>
      </c>
      <c r="C1158" t="s">
        <v>13</v>
      </c>
      <c r="D1158" t="s">
        <v>664</v>
      </c>
      <c r="E1158" t="s">
        <v>763</v>
      </c>
      <c r="F1158" t="s">
        <v>2050</v>
      </c>
      <c r="G1158" t="s">
        <v>2051</v>
      </c>
      <c r="H1158" t="s">
        <v>675</v>
      </c>
      <c r="I1158" t="s">
        <v>276</v>
      </c>
      <c r="J1158" t="s">
        <v>1377</v>
      </c>
      <c r="K1158" t="s">
        <v>675</v>
      </c>
      <c r="L1158" t="s">
        <v>682</v>
      </c>
      <c r="M1158" s="8" t="s">
        <v>675</v>
      </c>
      <c r="N1158" t="s">
        <v>682</v>
      </c>
      <c r="O1158" t="s">
        <v>769</v>
      </c>
      <c r="P1158" t="s">
        <v>701</v>
      </c>
      <c r="Q1158" s="8" t="s">
        <v>4601</v>
      </c>
      <c r="R1158" t="s">
        <v>675</v>
      </c>
      <c r="S1158" t="s">
        <v>675</v>
      </c>
      <c r="T1158" t="s">
        <v>675</v>
      </c>
    </row>
    <row r="1159" spans="1:20">
      <c r="A1159" t="s">
        <v>4602</v>
      </c>
      <c r="B1159" s="8" t="s">
        <v>3318</v>
      </c>
      <c r="C1159" t="s">
        <v>13</v>
      </c>
      <c r="D1159" t="s">
        <v>664</v>
      </c>
      <c r="E1159" t="s">
        <v>763</v>
      </c>
      <c r="F1159" t="s">
        <v>2050</v>
      </c>
      <c r="G1159" t="s">
        <v>2051</v>
      </c>
      <c r="H1159" t="s">
        <v>675</v>
      </c>
      <c r="I1159" t="s">
        <v>495</v>
      </c>
      <c r="J1159" t="s">
        <v>1377</v>
      </c>
      <c r="K1159" t="s">
        <v>675</v>
      </c>
      <c r="L1159" t="s">
        <v>682</v>
      </c>
      <c r="M1159" s="8" t="s">
        <v>675</v>
      </c>
      <c r="N1159" t="s">
        <v>682</v>
      </c>
      <c r="O1159" t="s">
        <v>769</v>
      </c>
      <c r="P1159" t="s">
        <v>701</v>
      </c>
      <c r="Q1159" s="8" t="s">
        <v>4603</v>
      </c>
      <c r="R1159" t="s">
        <v>675</v>
      </c>
      <c r="S1159" t="s">
        <v>675</v>
      </c>
      <c r="T1159" t="s">
        <v>675</v>
      </c>
    </row>
    <row r="1160" spans="1:20">
      <c r="A1160" t="s">
        <v>4604</v>
      </c>
      <c r="B1160" s="8" t="s">
        <v>3318</v>
      </c>
      <c r="C1160" t="s">
        <v>13</v>
      </c>
      <c r="D1160" t="s">
        <v>664</v>
      </c>
      <c r="E1160" t="s">
        <v>763</v>
      </c>
      <c r="F1160" t="s">
        <v>4043</v>
      </c>
      <c r="G1160" t="s">
        <v>4044</v>
      </c>
      <c r="H1160" t="s">
        <v>675</v>
      </c>
      <c r="I1160" t="s">
        <v>496</v>
      </c>
      <c r="J1160" t="s">
        <v>1377</v>
      </c>
      <c r="K1160" t="s">
        <v>675</v>
      </c>
      <c r="L1160" t="s">
        <v>682</v>
      </c>
      <c r="M1160" s="8" t="s">
        <v>675</v>
      </c>
      <c r="N1160" t="s">
        <v>682</v>
      </c>
      <c r="O1160" t="s">
        <v>769</v>
      </c>
      <c r="P1160" t="s">
        <v>701</v>
      </c>
      <c r="Q1160" s="8" t="s">
        <v>4605</v>
      </c>
      <c r="R1160" t="s">
        <v>675</v>
      </c>
      <c r="S1160" t="s">
        <v>675</v>
      </c>
      <c r="T1160" t="s">
        <v>675</v>
      </c>
    </row>
    <row r="1161" spans="1:20">
      <c r="A1161" t="s">
        <v>4606</v>
      </c>
      <c r="B1161" s="8" t="s">
        <v>3318</v>
      </c>
      <c r="C1161" t="s">
        <v>13</v>
      </c>
      <c r="D1161" t="s">
        <v>664</v>
      </c>
      <c r="E1161" t="s">
        <v>763</v>
      </c>
      <c r="F1161" t="s">
        <v>1815</v>
      </c>
      <c r="G1161" t="s">
        <v>1816</v>
      </c>
      <c r="H1161" t="s">
        <v>675</v>
      </c>
      <c r="I1161" t="s">
        <v>406</v>
      </c>
      <c r="J1161" t="s">
        <v>1377</v>
      </c>
      <c r="K1161" t="s">
        <v>675</v>
      </c>
      <c r="L1161" t="s">
        <v>682</v>
      </c>
      <c r="M1161" s="8" t="s">
        <v>675</v>
      </c>
      <c r="N1161" t="s">
        <v>682</v>
      </c>
      <c r="O1161" t="s">
        <v>769</v>
      </c>
      <c r="P1161" t="s">
        <v>701</v>
      </c>
      <c r="Q1161" s="8" t="s">
        <v>4607</v>
      </c>
      <c r="R1161" t="s">
        <v>675</v>
      </c>
      <c r="S1161" t="s">
        <v>675</v>
      </c>
      <c r="T1161" t="s">
        <v>675</v>
      </c>
    </row>
    <row r="1162" spans="1:20">
      <c r="A1162" t="s">
        <v>4608</v>
      </c>
      <c r="B1162" s="8" t="s">
        <v>2039</v>
      </c>
      <c r="C1162" t="s">
        <v>13</v>
      </c>
      <c r="D1162" t="s">
        <v>664</v>
      </c>
      <c r="E1162" t="s">
        <v>665</v>
      </c>
      <c r="F1162" t="s">
        <v>2030</v>
      </c>
      <c r="G1162" t="s">
        <v>2031</v>
      </c>
      <c r="H1162" t="s">
        <v>675</v>
      </c>
      <c r="I1162" t="s">
        <v>337</v>
      </c>
      <c r="J1162" t="s">
        <v>1377</v>
      </c>
      <c r="K1162" t="s">
        <v>675</v>
      </c>
      <c r="L1162" t="s">
        <v>682</v>
      </c>
      <c r="M1162" s="8" t="s">
        <v>675</v>
      </c>
      <c r="N1162" t="s">
        <v>682</v>
      </c>
      <c r="O1162" t="s">
        <v>1283</v>
      </c>
      <c r="P1162" t="s">
        <v>701</v>
      </c>
      <c r="Q1162" s="8" t="s">
        <v>4609</v>
      </c>
      <c r="R1162" t="s">
        <v>675</v>
      </c>
      <c r="S1162" t="s">
        <v>675</v>
      </c>
      <c r="T1162" t="s">
        <v>675</v>
      </c>
    </row>
    <row r="1163" spans="1:20">
      <c r="A1163" t="s">
        <v>4610</v>
      </c>
      <c r="B1163" s="8" t="s">
        <v>2039</v>
      </c>
      <c r="C1163" t="s">
        <v>13</v>
      </c>
      <c r="D1163" t="s">
        <v>664</v>
      </c>
      <c r="E1163" t="s">
        <v>665</v>
      </c>
      <c r="F1163" t="s">
        <v>2709</v>
      </c>
      <c r="G1163" t="s">
        <v>2710</v>
      </c>
      <c r="H1163" t="s">
        <v>675</v>
      </c>
      <c r="I1163" t="s">
        <v>129</v>
      </c>
      <c r="J1163" t="s">
        <v>1377</v>
      </c>
      <c r="K1163" t="s">
        <v>675</v>
      </c>
      <c r="L1163" t="s">
        <v>682</v>
      </c>
      <c r="M1163" s="8" t="s">
        <v>675</v>
      </c>
      <c r="N1163" t="s">
        <v>682</v>
      </c>
      <c r="O1163" t="s">
        <v>1283</v>
      </c>
      <c r="P1163" t="s">
        <v>701</v>
      </c>
      <c r="Q1163" s="8" t="s">
        <v>4611</v>
      </c>
      <c r="R1163" t="s">
        <v>675</v>
      </c>
      <c r="S1163" t="s">
        <v>675</v>
      </c>
      <c r="T1163" t="s">
        <v>675</v>
      </c>
    </row>
    <row r="1164" spans="1:20">
      <c r="A1164" t="s">
        <v>4612</v>
      </c>
      <c r="B1164" s="8" t="s">
        <v>2049</v>
      </c>
      <c r="C1164" t="s">
        <v>13</v>
      </c>
      <c r="D1164" t="s">
        <v>664</v>
      </c>
      <c r="E1164" t="s">
        <v>665</v>
      </c>
      <c r="F1164" t="s">
        <v>2030</v>
      </c>
      <c r="G1164" t="s">
        <v>2031</v>
      </c>
      <c r="H1164" t="s">
        <v>675</v>
      </c>
      <c r="I1164" t="s">
        <v>80</v>
      </c>
      <c r="J1164" t="s">
        <v>1377</v>
      </c>
      <c r="K1164" t="s">
        <v>675</v>
      </c>
      <c r="L1164" t="s">
        <v>682</v>
      </c>
      <c r="M1164" s="8" t="s">
        <v>675</v>
      </c>
      <c r="N1164" t="s">
        <v>682</v>
      </c>
      <c r="O1164" t="s">
        <v>1283</v>
      </c>
      <c r="P1164" t="s">
        <v>701</v>
      </c>
      <c r="Q1164" s="8" t="s">
        <v>4613</v>
      </c>
      <c r="R1164" t="s">
        <v>675</v>
      </c>
      <c r="S1164" t="s">
        <v>675</v>
      </c>
      <c r="T1164" t="s">
        <v>675</v>
      </c>
    </row>
    <row r="1165" spans="1:20">
      <c r="A1165" t="s">
        <v>4614</v>
      </c>
      <c r="B1165" s="8" t="s">
        <v>2049</v>
      </c>
      <c r="C1165" t="s">
        <v>13</v>
      </c>
      <c r="D1165" t="s">
        <v>664</v>
      </c>
      <c r="E1165" t="s">
        <v>665</v>
      </c>
      <c r="F1165" t="s">
        <v>1924</v>
      </c>
      <c r="G1165" t="s">
        <v>1925</v>
      </c>
      <c r="H1165" t="s">
        <v>675</v>
      </c>
      <c r="I1165" t="s">
        <v>500</v>
      </c>
      <c r="J1165" t="s">
        <v>1377</v>
      </c>
      <c r="K1165" t="s">
        <v>675</v>
      </c>
      <c r="L1165" t="s">
        <v>682</v>
      </c>
      <c r="M1165" s="8" t="s">
        <v>675</v>
      </c>
      <c r="N1165" t="s">
        <v>682</v>
      </c>
      <c r="O1165" t="s">
        <v>1504</v>
      </c>
      <c r="P1165" t="s">
        <v>701</v>
      </c>
      <c r="Q1165" s="8" t="s">
        <v>4615</v>
      </c>
      <c r="R1165" t="s">
        <v>675</v>
      </c>
      <c r="S1165" t="s">
        <v>675</v>
      </c>
      <c r="T1165" t="s">
        <v>675</v>
      </c>
    </row>
    <row r="1166" spans="1:20">
      <c r="A1166" t="s">
        <v>4616</v>
      </c>
      <c r="B1166" s="8" t="s">
        <v>2049</v>
      </c>
      <c r="C1166" t="s">
        <v>13</v>
      </c>
      <c r="D1166" t="s">
        <v>664</v>
      </c>
      <c r="E1166" t="s">
        <v>665</v>
      </c>
      <c r="F1166" t="s">
        <v>1815</v>
      </c>
      <c r="G1166" t="s">
        <v>1816</v>
      </c>
      <c r="H1166" t="s">
        <v>675</v>
      </c>
      <c r="I1166" t="s">
        <v>503</v>
      </c>
      <c r="J1166" t="s">
        <v>1377</v>
      </c>
      <c r="K1166" t="s">
        <v>675</v>
      </c>
      <c r="L1166" t="s">
        <v>682</v>
      </c>
      <c r="M1166" s="8" t="s">
        <v>675</v>
      </c>
      <c r="N1166" t="s">
        <v>682</v>
      </c>
      <c r="O1166" t="s">
        <v>1504</v>
      </c>
      <c r="P1166" t="s">
        <v>701</v>
      </c>
      <c r="Q1166" s="8" t="s">
        <v>4617</v>
      </c>
      <c r="R1166" t="s">
        <v>675</v>
      </c>
      <c r="S1166" t="s">
        <v>675</v>
      </c>
      <c r="T1166" t="s">
        <v>675</v>
      </c>
    </row>
    <row r="1167" spans="1:20">
      <c r="A1167" t="s">
        <v>4618</v>
      </c>
      <c r="B1167" s="8" t="s">
        <v>3341</v>
      </c>
      <c r="C1167" t="s">
        <v>13</v>
      </c>
      <c r="D1167" t="s">
        <v>664</v>
      </c>
      <c r="E1167" t="s">
        <v>763</v>
      </c>
      <c r="F1167" t="s">
        <v>2059</v>
      </c>
      <c r="G1167" t="s">
        <v>2060</v>
      </c>
      <c r="H1167" t="s">
        <v>675</v>
      </c>
      <c r="I1167" t="s">
        <v>433</v>
      </c>
      <c r="J1167" t="s">
        <v>1377</v>
      </c>
      <c r="K1167" t="s">
        <v>675</v>
      </c>
      <c r="L1167" t="s">
        <v>682</v>
      </c>
      <c r="M1167" s="8" t="s">
        <v>675</v>
      </c>
      <c r="N1167" t="s">
        <v>682</v>
      </c>
      <c r="O1167" t="s">
        <v>769</v>
      </c>
      <c r="P1167" t="s">
        <v>701</v>
      </c>
      <c r="Q1167" s="8" t="s">
        <v>4619</v>
      </c>
      <c r="R1167" t="s">
        <v>675</v>
      </c>
      <c r="S1167" t="s">
        <v>675</v>
      </c>
      <c r="T1167" t="s">
        <v>675</v>
      </c>
    </row>
    <row r="1168" spans="1:20">
      <c r="A1168" t="s">
        <v>4620</v>
      </c>
      <c r="B1168" s="8" t="s">
        <v>3341</v>
      </c>
      <c r="C1168" t="s">
        <v>13</v>
      </c>
      <c r="D1168" t="s">
        <v>664</v>
      </c>
      <c r="E1168" t="s">
        <v>665</v>
      </c>
      <c r="F1168" t="s">
        <v>1192</v>
      </c>
      <c r="G1168" t="s">
        <v>1193</v>
      </c>
      <c r="H1168" t="s">
        <v>675</v>
      </c>
      <c r="I1168" t="s">
        <v>504</v>
      </c>
      <c r="J1168" t="s">
        <v>1377</v>
      </c>
      <c r="K1168" t="s">
        <v>675</v>
      </c>
      <c r="L1168" t="s">
        <v>682</v>
      </c>
      <c r="M1168" s="8" t="s">
        <v>675</v>
      </c>
      <c r="N1168" t="s">
        <v>682</v>
      </c>
      <c r="O1168" t="s">
        <v>1504</v>
      </c>
      <c r="P1168" t="s">
        <v>701</v>
      </c>
      <c r="Q1168" s="8" t="s">
        <v>4621</v>
      </c>
      <c r="R1168" t="s">
        <v>675</v>
      </c>
      <c r="S1168" t="s">
        <v>675</v>
      </c>
      <c r="T1168" t="s">
        <v>675</v>
      </c>
    </row>
    <row r="1169" spans="1:20">
      <c r="A1169" t="s">
        <v>4622</v>
      </c>
      <c r="B1169" s="8" t="s">
        <v>3341</v>
      </c>
      <c r="C1169" t="s">
        <v>13</v>
      </c>
      <c r="D1169" t="s">
        <v>664</v>
      </c>
      <c r="E1169" t="s">
        <v>665</v>
      </c>
      <c r="F1169" t="s">
        <v>2749</v>
      </c>
      <c r="G1169" t="s">
        <v>2750</v>
      </c>
      <c r="H1169" t="s">
        <v>675</v>
      </c>
      <c r="I1169" t="s">
        <v>505</v>
      </c>
      <c r="J1169" t="s">
        <v>1377</v>
      </c>
      <c r="K1169" t="s">
        <v>675</v>
      </c>
      <c r="L1169" t="s">
        <v>682</v>
      </c>
      <c r="M1169" s="8" t="s">
        <v>675</v>
      </c>
      <c r="N1169" t="s">
        <v>682</v>
      </c>
      <c r="O1169" t="s">
        <v>1504</v>
      </c>
      <c r="P1169" t="s">
        <v>701</v>
      </c>
      <c r="Q1169" s="8" t="s">
        <v>4623</v>
      </c>
      <c r="R1169" t="s">
        <v>675</v>
      </c>
      <c r="S1169" t="s">
        <v>675</v>
      </c>
      <c r="T1169" t="s">
        <v>675</v>
      </c>
    </row>
    <row r="1170" spans="1:20">
      <c r="A1170" t="s">
        <v>4624</v>
      </c>
      <c r="B1170" s="8" t="s">
        <v>3341</v>
      </c>
      <c r="C1170" t="s">
        <v>13</v>
      </c>
      <c r="D1170" t="s">
        <v>664</v>
      </c>
      <c r="E1170" t="s">
        <v>665</v>
      </c>
      <c r="F1170" t="s">
        <v>3254</v>
      </c>
      <c r="G1170" t="s">
        <v>3255</v>
      </c>
      <c r="H1170" t="s">
        <v>675</v>
      </c>
      <c r="I1170" t="s">
        <v>507</v>
      </c>
      <c r="J1170" t="s">
        <v>1377</v>
      </c>
      <c r="K1170" t="s">
        <v>675</v>
      </c>
      <c r="L1170" t="s">
        <v>682</v>
      </c>
      <c r="M1170" s="8" t="s">
        <v>675</v>
      </c>
      <c r="N1170" t="s">
        <v>682</v>
      </c>
      <c r="O1170" t="s">
        <v>1504</v>
      </c>
      <c r="P1170" t="s">
        <v>701</v>
      </c>
      <c r="Q1170" s="8" t="s">
        <v>4625</v>
      </c>
      <c r="R1170" t="s">
        <v>675</v>
      </c>
      <c r="S1170" t="s">
        <v>675</v>
      </c>
      <c r="T1170" t="s">
        <v>675</v>
      </c>
    </row>
    <row r="1171" spans="1:20">
      <c r="A1171" t="s">
        <v>4626</v>
      </c>
      <c r="B1171" s="8" t="s">
        <v>3341</v>
      </c>
      <c r="C1171" t="s">
        <v>13</v>
      </c>
      <c r="D1171" t="s">
        <v>664</v>
      </c>
      <c r="E1171" t="s">
        <v>665</v>
      </c>
      <c r="F1171" t="s">
        <v>4493</v>
      </c>
      <c r="G1171" t="s">
        <v>4494</v>
      </c>
      <c r="H1171" t="s">
        <v>675</v>
      </c>
      <c r="I1171" t="s">
        <v>508</v>
      </c>
      <c r="J1171" t="s">
        <v>1377</v>
      </c>
      <c r="K1171" t="s">
        <v>675</v>
      </c>
      <c r="L1171" t="s">
        <v>682</v>
      </c>
      <c r="M1171" s="8" t="s">
        <v>675</v>
      </c>
      <c r="N1171" t="s">
        <v>682</v>
      </c>
      <c r="O1171" t="s">
        <v>1504</v>
      </c>
      <c r="P1171" t="s">
        <v>701</v>
      </c>
      <c r="Q1171" s="8" t="s">
        <v>4627</v>
      </c>
      <c r="R1171" t="s">
        <v>675</v>
      </c>
      <c r="S1171" t="s">
        <v>675</v>
      </c>
      <c r="T1171" t="s">
        <v>675</v>
      </c>
    </row>
    <row r="1172" spans="1:20">
      <c r="A1172" t="s">
        <v>4628</v>
      </c>
      <c r="B1172" s="8" t="s">
        <v>3341</v>
      </c>
      <c r="C1172" t="s">
        <v>13</v>
      </c>
      <c r="D1172" t="s">
        <v>664</v>
      </c>
      <c r="E1172" t="s">
        <v>763</v>
      </c>
      <c r="F1172" t="s">
        <v>2562</v>
      </c>
      <c r="G1172" t="s">
        <v>2563</v>
      </c>
      <c r="H1172" t="s">
        <v>675</v>
      </c>
      <c r="I1172" t="s">
        <v>509</v>
      </c>
      <c r="J1172" t="s">
        <v>1377</v>
      </c>
      <c r="K1172" t="s">
        <v>675</v>
      </c>
      <c r="L1172" t="s">
        <v>682</v>
      </c>
      <c r="M1172" s="8" t="s">
        <v>675</v>
      </c>
      <c r="N1172" t="s">
        <v>682</v>
      </c>
      <c r="O1172" t="s">
        <v>769</v>
      </c>
      <c r="P1172" t="s">
        <v>701</v>
      </c>
      <c r="Q1172" s="8" t="s">
        <v>4629</v>
      </c>
      <c r="R1172" t="s">
        <v>675</v>
      </c>
      <c r="S1172" t="s">
        <v>675</v>
      </c>
      <c r="T1172" t="s">
        <v>675</v>
      </c>
    </row>
    <row r="1173" spans="1:20">
      <c r="A1173" t="s">
        <v>4630</v>
      </c>
      <c r="B1173" s="8" t="s">
        <v>2055</v>
      </c>
      <c r="C1173" t="s">
        <v>13</v>
      </c>
      <c r="D1173" t="s">
        <v>664</v>
      </c>
      <c r="E1173" t="s">
        <v>763</v>
      </c>
      <c r="F1173" t="s">
        <v>1097</v>
      </c>
      <c r="G1173" t="s">
        <v>510</v>
      </c>
      <c r="H1173" t="s">
        <v>510</v>
      </c>
      <c r="I1173" t="s">
        <v>511</v>
      </c>
      <c r="J1173" t="s">
        <v>1377</v>
      </c>
      <c r="K1173" t="s">
        <v>675</v>
      </c>
      <c r="L1173" t="s">
        <v>682</v>
      </c>
      <c r="M1173" s="8" t="s">
        <v>675</v>
      </c>
      <c r="N1173" t="s">
        <v>682</v>
      </c>
      <c r="O1173" t="s">
        <v>769</v>
      </c>
      <c r="P1173" t="s">
        <v>701</v>
      </c>
      <c r="Q1173" s="8" t="s">
        <v>4631</v>
      </c>
      <c r="R1173" t="s">
        <v>675</v>
      </c>
      <c r="S1173" t="s">
        <v>675</v>
      </c>
      <c r="T1173" t="s">
        <v>675</v>
      </c>
    </row>
    <row r="1174" spans="1:20">
      <c r="A1174" t="s">
        <v>4632</v>
      </c>
      <c r="B1174" s="8" t="s">
        <v>2055</v>
      </c>
      <c r="C1174" t="s">
        <v>13</v>
      </c>
      <c r="D1174" t="s">
        <v>664</v>
      </c>
      <c r="E1174" t="s">
        <v>763</v>
      </c>
      <c r="F1174" t="s">
        <v>1582</v>
      </c>
      <c r="G1174" t="s">
        <v>1583</v>
      </c>
      <c r="H1174" t="s">
        <v>675</v>
      </c>
      <c r="I1174" t="s">
        <v>435</v>
      </c>
      <c r="J1174" t="s">
        <v>1377</v>
      </c>
      <c r="K1174" t="s">
        <v>675</v>
      </c>
      <c r="L1174" t="s">
        <v>682</v>
      </c>
      <c r="M1174" s="8" t="s">
        <v>675</v>
      </c>
      <c r="N1174" t="s">
        <v>682</v>
      </c>
      <c r="O1174" t="s">
        <v>769</v>
      </c>
      <c r="P1174" t="s">
        <v>701</v>
      </c>
      <c r="Q1174" s="8" t="s">
        <v>4633</v>
      </c>
      <c r="R1174" t="s">
        <v>675</v>
      </c>
      <c r="S1174" t="s">
        <v>675</v>
      </c>
      <c r="T1174" t="s">
        <v>675</v>
      </c>
    </row>
    <row r="1175" spans="1:20">
      <c r="A1175" t="s">
        <v>4634</v>
      </c>
      <c r="B1175" s="8" t="s">
        <v>2055</v>
      </c>
      <c r="C1175" t="s">
        <v>13</v>
      </c>
      <c r="D1175" t="s">
        <v>664</v>
      </c>
      <c r="E1175" t="s">
        <v>763</v>
      </c>
      <c r="F1175" t="s">
        <v>1184</v>
      </c>
      <c r="G1175" t="s">
        <v>1185</v>
      </c>
      <c r="H1175" t="s">
        <v>2056</v>
      </c>
      <c r="I1175" t="s">
        <v>513</v>
      </c>
      <c r="J1175" t="s">
        <v>1377</v>
      </c>
      <c r="K1175" t="s">
        <v>675</v>
      </c>
      <c r="L1175" t="s">
        <v>682</v>
      </c>
      <c r="M1175" s="8" t="s">
        <v>675</v>
      </c>
      <c r="N1175" t="s">
        <v>682</v>
      </c>
      <c r="O1175" t="s">
        <v>769</v>
      </c>
      <c r="P1175" t="s">
        <v>701</v>
      </c>
      <c r="Q1175" s="8" t="s">
        <v>4635</v>
      </c>
      <c r="R1175" t="s">
        <v>675</v>
      </c>
      <c r="S1175" t="s">
        <v>675</v>
      </c>
      <c r="T1175" t="s">
        <v>675</v>
      </c>
    </row>
    <row r="1176" spans="1:20">
      <c r="A1176" t="s">
        <v>4636</v>
      </c>
      <c r="B1176" s="8" t="s">
        <v>2055</v>
      </c>
      <c r="C1176" t="s">
        <v>13</v>
      </c>
      <c r="D1176" t="s">
        <v>664</v>
      </c>
      <c r="E1176" t="s">
        <v>704</v>
      </c>
      <c r="F1176" t="s">
        <v>1267</v>
      </c>
      <c r="G1176" t="s">
        <v>1268</v>
      </c>
      <c r="H1176" t="s">
        <v>675</v>
      </c>
      <c r="I1176" t="s">
        <v>186</v>
      </c>
      <c r="J1176" t="s">
        <v>1377</v>
      </c>
      <c r="K1176" t="s">
        <v>675</v>
      </c>
      <c r="L1176" t="s">
        <v>682</v>
      </c>
      <c r="M1176" s="8" t="s">
        <v>675</v>
      </c>
      <c r="N1176" t="s">
        <v>682</v>
      </c>
      <c r="O1176" t="s">
        <v>1676</v>
      </c>
      <c r="P1176" t="s">
        <v>701</v>
      </c>
      <c r="Q1176" s="8" t="s">
        <v>4637</v>
      </c>
      <c r="R1176" t="s">
        <v>675</v>
      </c>
      <c r="S1176" t="s">
        <v>675</v>
      </c>
      <c r="T1176" t="s">
        <v>675</v>
      </c>
    </row>
    <row r="1177" spans="1:20">
      <c r="A1177" t="s">
        <v>4638</v>
      </c>
      <c r="B1177" s="8" t="s">
        <v>2055</v>
      </c>
      <c r="C1177" t="s">
        <v>13</v>
      </c>
      <c r="D1177" t="s">
        <v>664</v>
      </c>
      <c r="E1177" t="s">
        <v>704</v>
      </c>
      <c r="F1177" t="s">
        <v>4639</v>
      </c>
      <c r="G1177" t="s">
        <v>4640</v>
      </c>
      <c r="H1177" t="s">
        <v>675</v>
      </c>
      <c r="I1177" t="s">
        <v>514</v>
      </c>
      <c r="J1177" t="s">
        <v>1377</v>
      </c>
      <c r="K1177" t="s">
        <v>675</v>
      </c>
      <c r="L1177" t="s">
        <v>682</v>
      </c>
      <c r="M1177" s="8" t="s">
        <v>675</v>
      </c>
      <c r="N1177" t="s">
        <v>682</v>
      </c>
      <c r="O1177" t="s">
        <v>1676</v>
      </c>
      <c r="P1177" t="s">
        <v>701</v>
      </c>
      <c r="Q1177" s="8" t="s">
        <v>4641</v>
      </c>
      <c r="R1177" t="s">
        <v>675</v>
      </c>
      <c r="S1177" t="s">
        <v>675</v>
      </c>
      <c r="T1177" t="s">
        <v>675</v>
      </c>
    </row>
    <row r="1178" spans="1:20">
      <c r="A1178" t="s">
        <v>4642</v>
      </c>
      <c r="B1178" s="8" t="s">
        <v>2082</v>
      </c>
      <c r="C1178" t="s">
        <v>13</v>
      </c>
      <c r="D1178" t="s">
        <v>664</v>
      </c>
      <c r="E1178" t="s">
        <v>665</v>
      </c>
      <c r="F1178" t="s">
        <v>1267</v>
      </c>
      <c r="G1178" t="s">
        <v>1268</v>
      </c>
      <c r="H1178" t="s">
        <v>675</v>
      </c>
      <c r="I1178" t="s">
        <v>520</v>
      </c>
      <c r="J1178" t="s">
        <v>1377</v>
      </c>
      <c r="K1178" t="s">
        <v>675</v>
      </c>
      <c r="L1178" t="s">
        <v>682</v>
      </c>
      <c r="M1178" s="8" t="s">
        <v>675</v>
      </c>
      <c r="N1178" t="s">
        <v>682</v>
      </c>
      <c r="O1178" t="s">
        <v>1504</v>
      </c>
      <c r="P1178" t="s">
        <v>701</v>
      </c>
      <c r="Q1178" s="8" t="s">
        <v>4643</v>
      </c>
      <c r="R1178" t="s">
        <v>675</v>
      </c>
      <c r="S1178" t="s">
        <v>675</v>
      </c>
      <c r="T1178" t="s">
        <v>675</v>
      </c>
    </row>
    <row r="1179" spans="1:20">
      <c r="A1179" t="s">
        <v>4644</v>
      </c>
      <c r="B1179" s="8" t="s">
        <v>2086</v>
      </c>
      <c r="C1179" t="s">
        <v>13</v>
      </c>
      <c r="D1179" t="s">
        <v>664</v>
      </c>
      <c r="E1179" t="s">
        <v>704</v>
      </c>
      <c r="F1179" t="s">
        <v>1451</v>
      </c>
      <c r="G1179" t="s">
        <v>1452</v>
      </c>
      <c r="H1179" t="s">
        <v>675</v>
      </c>
      <c r="I1179" t="s">
        <v>521</v>
      </c>
      <c r="J1179" t="s">
        <v>1377</v>
      </c>
      <c r="K1179" t="s">
        <v>675</v>
      </c>
      <c r="L1179" t="s">
        <v>682</v>
      </c>
      <c r="M1179" s="8" t="s">
        <v>675</v>
      </c>
      <c r="N1179" t="s">
        <v>682</v>
      </c>
      <c r="O1179" t="s">
        <v>1676</v>
      </c>
      <c r="P1179" t="s">
        <v>701</v>
      </c>
      <c r="Q1179" s="8" t="s">
        <v>4645</v>
      </c>
      <c r="R1179" t="s">
        <v>675</v>
      </c>
      <c r="S1179" t="s">
        <v>675</v>
      </c>
      <c r="T1179" t="s">
        <v>675</v>
      </c>
    </row>
    <row r="1180" spans="1:20">
      <c r="A1180" t="s">
        <v>4646</v>
      </c>
      <c r="B1180" s="8" t="s">
        <v>2086</v>
      </c>
      <c r="C1180" t="s">
        <v>13</v>
      </c>
      <c r="D1180" t="s">
        <v>664</v>
      </c>
      <c r="E1180" t="s">
        <v>704</v>
      </c>
      <c r="F1180" t="s">
        <v>705</v>
      </c>
      <c r="G1180" t="s">
        <v>706</v>
      </c>
      <c r="H1180" t="s">
        <v>675</v>
      </c>
      <c r="I1180" t="s">
        <v>514</v>
      </c>
      <c r="J1180" t="s">
        <v>1377</v>
      </c>
      <c r="K1180" t="s">
        <v>675</v>
      </c>
      <c r="L1180" t="s">
        <v>682</v>
      </c>
      <c r="M1180" s="8" t="s">
        <v>675</v>
      </c>
      <c r="N1180" t="s">
        <v>682</v>
      </c>
      <c r="O1180" t="s">
        <v>1676</v>
      </c>
      <c r="P1180" t="s">
        <v>701</v>
      </c>
      <c r="Q1180" s="8" t="s">
        <v>4647</v>
      </c>
      <c r="R1180" t="s">
        <v>675</v>
      </c>
      <c r="S1180" t="s">
        <v>675</v>
      </c>
      <c r="T1180" t="s">
        <v>675</v>
      </c>
    </row>
    <row r="1181" spans="1:20">
      <c r="A1181" t="s">
        <v>4648</v>
      </c>
      <c r="B1181" s="8" t="s">
        <v>2086</v>
      </c>
      <c r="C1181" t="s">
        <v>13</v>
      </c>
      <c r="D1181" t="s">
        <v>664</v>
      </c>
      <c r="E1181" t="s">
        <v>665</v>
      </c>
      <c r="F1181" t="s">
        <v>2562</v>
      </c>
      <c r="G1181" t="s">
        <v>2563</v>
      </c>
      <c r="H1181" t="s">
        <v>675</v>
      </c>
      <c r="I1181" t="s">
        <v>118</v>
      </c>
      <c r="J1181" t="s">
        <v>1377</v>
      </c>
      <c r="K1181" t="s">
        <v>675</v>
      </c>
      <c r="L1181" t="s">
        <v>682</v>
      </c>
      <c r="M1181" s="8" t="s">
        <v>675</v>
      </c>
      <c r="N1181" t="s">
        <v>682</v>
      </c>
      <c r="O1181" t="s">
        <v>1283</v>
      </c>
      <c r="P1181" t="s">
        <v>701</v>
      </c>
      <c r="Q1181" s="8" t="s">
        <v>4649</v>
      </c>
      <c r="R1181" t="s">
        <v>675</v>
      </c>
      <c r="S1181" t="s">
        <v>675</v>
      </c>
      <c r="T1181" t="s">
        <v>675</v>
      </c>
    </row>
    <row r="1182" spans="1:20">
      <c r="A1182" t="s">
        <v>4650</v>
      </c>
      <c r="B1182" s="8" t="s">
        <v>2095</v>
      </c>
      <c r="C1182" t="s">
        <v>13</v>
      </c>
      <c r="D1182" t="s">
        <v>664</v>
      </c>
      <c r="E1182" t="s">
        <v>704</v>
      </c>
      <c r="F1182" t="s">
        <v>4651</v>
      </c>
      <c r="G1182" t="s">
        <v>4652</v>
      </c>
      <c r="H1182" t="s">
        <v>675</v>
      </c>
      <c r="I1182" t="s">
        <v>514</v>
      </c>
      <c r="J1182" t="s">
        <v>1796</v>
      </c>
      <c r="K1182" t="s">
        <v>675</v>
      </c>
      <c r="L1182" t="s">
        <v>682</v>
      </c>
      <c r="M1182" s="8" t="s">
        <v>675</v>
      </c>
      <c r="N1182" t="s">
        <v>682</v>
      </c>
      <c r="O1182" t="s">
        <v>1676</v>
      </c>
      <c r="P1182" t="s">
        <v>701</v>
      </c>
      <c r="Q1182" s="8" t="s">
        <v>4653</v>
      </c>
      <c r="R1182" t="s">
        <v>675</v>
      </c>
      <c r="S1182" t="s">
        <v>675</v>
      </c>
      <c r="T1182" t="s">
        <v>675</v>
      </c>
    </row>
    <row r="1183" spans="1:20">
      <c r="A1183" t="s">
        <v>4654</v>
      </c>
      <c r="B1183" s="8" t="s">
        <v>2095</v>
      </c>
      <c r="C1183" t="s">
        <v>13</v>
      </c>
      <c r="D1183" t="s">
        <v>664</v>
      </c>
      <c r="E1183" t="s">
        <v>704</v>
      </c>
      <c r="F1183" t="s">
        <v>3542</v>
      </c>
      <c r="G1183" t="s">
        <v>3543</v>
      </c>
      <c r="H1183" t="s">
        <v>675</v>
      </c>
      <c r="I1183" t="s">
        <v>217</v>
      </c>
      <c r="J1183" t="s">
        <v>1377</v>
      </c>
      <c r="K1183" t="s">
        <v>675</v>
      </c>
      <c r="L1183" t="s">
        <v>682</v>
      </c>
      <c r="M1183" s="8" t="s">
        <v>675</v>
      </c>
      <c r="N1183" t="s">
        <v>682</v>
      </c>
      <c r="O1183" t="s">
        <v>1676</v>
      </c>
      <c r="P1183" t="s">
        <v>701</v>
      </c>
      <c r="Q1183" s="8" t="s">
        <v>4655</v>
      </c>
      <c r="R1183" t="s">
        <v>675</v>
      </c>
      <c r="S1183" t="s">
        <v>675</v>
      </c>
      <c r="T1183" t="s">
        <v>675</v>
      </c>
    </row>
    <row r="1184" spans="1:20">
      <c r="A1184" t="s">
        <v>4656</v>
      </c>
      <c r="B1184" s="8" t="s">
        <v>2095</v>
      </c>
      <c r="C1184" t="s">
        <v>13</v>
      </c>
      <c r="D1184" t="s">
        <v>664</v>
      </c>
      <c r="E1184" t="s">
        <v>763</v>
      </c>
      <c r="F1184" t="s">
        <v>876</v>
      </c>
      <c r="G1184" t="s">
        <v>877</v>
      </c>
      <c r="H1184" t="s">
        <v>675</v>
      </c>
      <c r="I1184" t="s">
        <v>523</v>
      </c>
      <c r="J1184" t="s">
        <v>1377</v>
      </c>
      <c r="K1184" t="s">
        <v>675</v>
      </c>
      <c r="L1184" t="s">
        <v>682</v>
      </c>
      <c r="M1184" s="8" t="s">
        <v>675</v>
      </c>
      <c r="N1184" t="s">
        <v>682</v>
      </c>
      <c r="O1184" t="s">
        <v>769</v>
      </c>
      <c r="P1184" t="s">
        <v>701</v>
      </c>
      <c r="Q1184" s="8" t="s">
        <v>4657</v>
      </c>
      <c r="R1184" t="s">
        <v>675</v>
      </c>
      <c r="S1184" t="s">
        <v>675</v>
      </c>
      <c r="T1184" t="s">
        <v>675</v>
      </c>
    </row>
    <row r="1185" spans="1:20">
      <c r="A1185" t="s">
        <v>4658</v>
      </c>
      <c r="B1185" s="8" t="s">
        <v>2095</v>
      </c>
      <c r="C1185" t="s">
        <v>13</v>
      </c>
      <c r="D1185" t="s">
        <v>664</v>
      </c>
      <c r="E1185" t="s">
        <v>763</v>
      </c>
      <c r="F1185" t="s">
        <v>2536</v>
      </c>
      <c r="G1185" t="s">
        <v>2537</v>
      </c>
      <c r="H1185" t="s">
        <v>675</v>
      </c>
      <c r="I1185" t="s">
        <v>118</v>
      </c>
      <c r="J1185" t="s">
        <v>1377</v>
      </c>
      <c r="K1185" t="s">
        <v>675</v>
      </c>
      <c r="L1185" t="s">
        <v>682</v>
      </c>
      <c r="M1185" s="8" t="s">
        <v>675</v>
      </c>
      <c r="N1185" t="s">
        <v>682</v>
      </c>
      <c r="O1185" t="s">
        <v>769</v>
      </c>
      <c r="P1185" t="s">
        <v>701</v>
      </c>
      <c r="Q1185" s="8" t="s">
        <v>4659</v>
      </c>
      <c r="R1185" t="s">
        <v>675</v>
      </c>
      <c r="S1185" t="s">
        <v>675</v>
      </c>
      <c r="T1185" t="s">
        <v>675</v>
      </c>
    </row>
    <row r="1186" spans="1:20">
      <c r="A1186" t="s">
        <v>4660</v>
      </c>
      <c r="B1186" s="8" t="s">
        <v>2095</v>
      </c>
      <c r="C1186" t="s">
        <v>13</v>
      </c>
      <c r="D1186" t="s">
        <v>664</v>
      </c>
      <c r="E1186" t="s">
        <v>763</v>
      </c>
      <c r="F1186" t="s">
        <v>3010</v>
      </c>
      <c r="G1186" t="s">
        <v>3011</v>
      </c>
      <c r="H1186" t="s">
        <v>675</v>
      </c>
      <c r="I1186" t="s">
        <v>525</v>
      </c>
      <c r="J1186" t="s">
        <v>1377</v>
      </c>
      <c r="K1186" t="s">
        <v>675</v>
      </c>
      <c r="L1186" t="s">
        <v>682</v>
      </c>
      <c r="M1186" s="8" t="s">
        <v>675</v>
      </c>
      <c r="N1186" t="s">
        <v>682</v>
      </c>
      <c r="O1186" t="s">
        <v>769</v>
      </c>
      <c r="P1186" t="s">
        <v>701</v>
      </c>
      <c r="Q1186" s="8" t="s">
        <v>4661</v>
      </c>
      <c r="R1186" t="s">
        <v>675</v>
      </c>
      <c r="S1186" t="s">
        <v>675</v>
      </c>
      <c r="T1186" t="s">
        <v>675</v>
      </c>
    </row>
    <row r="1187" spans="1:20">
      <c r="A1187" t="s">
        <v>4662</v>
      </c>
      <c r="B1187" s="8" t="s">
        <v>4663</v>
      </c>
      <c r="C1187" t="s">
        <v>13</v>
      </c>
      <c r="D1187" t="s">
        <v>664</v>
      </c>
      <c r="E1187" t="s">
        <v>665</v>
      </c>
      <c r="F1187" t="s">
        <v>2291</v>
      </c>
      <c r="G1187" t="s">
        <v>2292</v>
      </c>
      <c r="H1187" t="s">
        <v>675</v>
      </c>
      <c r="I1187" t="s">
        <v>526</v>
      </c>
      <c r="J1187" t="s">
        <v>1377</v>
      </c>
      <c r="K1187" t="s">
        <v>675</v>
      </c>
      <c r="L1187" t="s">
        <v>682</v>
      </c>
      <c r="M1187" s="8" t="s">
        <v>675</v>
      </c>
      <c r="N1187" t="s">
        <v>682</v>
      </c>
      <c r="O1187" t="s">
        <v>1283</v>
      </c>
      <c r="P1187" t="s">
        <v>701</v>
      </c>
      <c r="Q1187" s="8" t="s">
        <v>4664</v>
      </c>
      <c r="R1187" t="s">
        <v>675</v>
      </c>
      <c r="S1187" t="s">
        <v>675</v>
      </c>
      <c r="T1187" t="s">
        <v>675</v>
      </c>
    </row>
    <row r="1188" spans="1:20">
      <c r="A1188" t="s">
        <v>4665</v>
      </c>
      <c r="B1188" s="8" t="s">
        <v>4663</v>
      </c>
      <c r="C1188" t="s">
        <v>13</v>
      </c>
      <c r="D1188" t="s">
        <v>664</v>
      </c>
      <c r="E1188" t="s">
        <v>704</v>
      </c>
      <c r="F1188" t="s">
        <v>1007</v>
      </c>
      <c r="G1188" t="s">
        <v>527</v>
      </c>
      <c r="H1188" t="s">
        <v>675</v>
      </c>
      <c r="I1188" t="s">
        <v>528</v>
      </c>
      <c r="J1188" t="s">
        <v>1927</v>
      </c>
      <c r="K1188" t="s">
        <v>675</v>
      </c>
      <c r="L1188" t="s">
        <v>682</v>
      </c>
      <c r="M1188" s="8" t="s">
        <v>675</v>
      </c>
      <c r="N1188" t="s">
        <v>682</v>
      </c>
      <c r="O1188" t="s">
        <v>1513</v>
      </c>
      <c r="P1188" t="s">
        <v>675</v>
      </c>
      <c r="Q1188" s="8" t="s">
        <v>4666</v>
      </c>
      <c r="R1188" t="s">
        <v>675</v>
      </c>
      <c r="S1188" t="s">
        <v>675</v>
      </c>
      <c r="T1188" t="s">
        <v>675</v>
      </c>
    </row>
    <row r="1189" spans="1:20">
      <c r="A1189" t="s">
        <v>4667</v>
      </c>
      <c r="B1189" s="8" t="s">
        <v>2108</v>
      </c>
      <c r="C1189" t="s">
        <v>13</v>
      </c>
      <c r="D1189" t="s">
        <v>664</v>
      </c>
      <c r="E1189" t="s">
        <v>665</v>
      </c>
      <c r="F1189" t="s">
        <v>1815</v>
      </c>
      <c r="G1189" t="s">
        <v>1816</v>
      </c>
      <c r="H1189" t="s">
        <v>675</v>
      </c>
      <c r="I1189" t="s">
        <v>530</v>
      </c>
      <c r="J1189" t="s">
        <v>1377</v>
      </c>
      <c r="K1189" t="s">
        <v>675</v>
      </c>
      <c r="L1189" t="s">
        <v>682</v>
      </c>
      <c r="M1189" s="8" t="s">
        <v>675</v>
      </c>
      <c r="N1189" t="s">
        <v>682</v>
      </c>
      <c r="O1189" t="s">
        <v>1504</v>
      </c>
      <c r="P1189" t="s">
        <v>701</v>
      </c>
      <c r="Q1189" s="8" t="s">
        <v>4668</v>
      </c>
      <c r="R1189" t="s">
        <v>675</v>
      </c>
      <c r="S1189" t="s">
        <v>675</v>
      </c>
      <c r="T1189" t="s">
        <v>675</v>
      </c>
    </row>
    <row r="1190" spans="1:20">
      <c r="A1190" t="s">
        <v>4669</v>
      </c>
      <c r="B1190" s="8" t="s">
        <v>2108</v>
      </c>
      <c r="C1190" t="s">
        <v>13</v>
      </c>
      <c r="D1190" t="s">
        <v>664</v>
      </c>
      <c r="E1190" t="s">
        <v>763</v>
      </c>
      <c r="F1190" t="s">
        <v>4505</v>
      </c>
      <c r="G1190" t="s">
        <v>4506</v>
      </c>
      <c r="H1190" t="s">
        <v>675</v>
      </c>
      <c r="I1190" t="s">
        <v>433</v>
      </c>
      <c r="J1190" t="s">
        <v>1377</v>
      </c>
      <c r="K1190" t="s">
        <v>675</v>
      </c>
      <c r="L1190" t="s">
        <v>682</v>
      </c>
      <c r="M1190" s="8" t="s">
        <v>675</v>
      </c>
      <c r="N1190" t="s">
        <v>682</v>
      </c>
      <c r="O1190" t="s">
        <v>769</v>
      </c>
      <c r="P1190" t="s">
        <v>701</v>
      </c>
      <c r="Q1190" s="8" t="s">
        <v>4670</v>
      </c>
      <c r="R1190" t="s">
        <v>675</v>
      </c>
      <c r="S1190" t="s">
        <v>675</v>
      </c>
      <c r="T1190" t="s">
        <v>675</v>
      </c>
    </row>
    <row r="1191" spans="1:20">
      <c r="A1191" t="s">
        <v>4671</v>
      </c>
      <c r="B1191" s="8" t="s">
        <v>2112</v>
      </c>
      <c r="C1191" t="s">
        <v>13</v>
      </c>
      <c r="D1191" t="s">
        <v>664</v>
      </c>
      <c r="E1191" t="s">
        <v>763</v>
      </c>
      <c r="F1191" t="s">
        <v>2012</v>
      </c>
      <c r="G1191" t="s">
        <v>2013</v>
      </c>
      <c r="H1191" t="s">
        <v>675</v>
      </c>
      <c r="I1191" t="s">
        <v>533</v>
      </c>
      <c r="J1191" t="s">
        <v>1377</v>
      </c>
      <c r="K1191" t="s">
        <v>675</v>
      </c>
      <c r="L1191" t="s">
        <v>682</v>
      </c>
      <c r="M1191" s="8" t="s">
        <v>675</v>
      </c>
      <c r="N1191" t="s">
        <v>682</v>
      </c>
      <c r="O1191" t="s">
        <v>769</v>
      </c>
      <c r="P1191" t="s">
        <v>701</v>
      </c>
      <c r="Q1191" s="8" t="s">
        <v>4672</v>
      </c>
      <c r="R1191" t="s">
        <v>675</v>
      </c>
      <c r="S1191" t="s">
        <v>675</v>
      </c>
      <c r="T1191" t="s">
        <v>675</v>
      </c>
    </row>
    <row r="1192" spans="1:20">
      <c r="A1192" t="s">
        <v>4673</v>
      </c>
      <c r="B1192" s="8" t="s">
        <v>2112</v>
      </c>
      <c r="C1192" t="s">
        <v>13</v>
      </c>
      <c r="D1192" t="s">
        <v>664</v>
      </c>
      <c r="E1192" t="s">
        <v>665</v>
      </c>
      <c r="F1192" t="s">
        <v>3883</v>
      </c>
      <c r="G1192" t="s">
        <v>3884</v>
      </c>
      <c r="H1192" t="s">
        <v>675</v>
      </c>
      <c r="I1192" t="s">
        <v>534</v>
      </c>
      <c r="J1192" t="s">
        <v>1377</v>
      </c>
      <c r="K1192" t="s">
        <v>675</v>
      </c>
      <c r="L1192" t="s">
        <v>682</v>
      </c>
      <c r="M1192" s="8" t="s">
        <v>675</v>
      </c>
      <c r="N1192" t="s">
        <v>682</v>
      </c>
      <c r="O1192" t="s">
        <v>1504</v>
      </c>
      <c r="P1192" t="s">
        <v>701</v>
      </c>
      <c r="Q1192" s="8" t="s">
        <v>4674</v>
      </c>
      <c r="R1192" t="s">
        <v>675</v>
      </c>
      <c r="S1192" t="s">
        <v>675</v>
      </c>
      <c r="T1192" t="s">
        <v>675</v>
      </c>
    </row>
    <row r="1193" spans="1:20">
      <c r="A1193" t="s">
        <v>4675</v>
      </c>
      <c r="B1193" s="8" t="s">
        <v>2115</v>
      </c>
      <c r="C1193" t="s">
        <v>13</v>
      </c>
      <c r="D1193" t="s">
        <v>664</v>
      </c>
      <c r="E1193" t="s">
        <v>704</v>
      </c>
      <c r="F1193" t="s">
        <v>3810</v>
      </c>
      <c r="G1193" t="s">
        <v>3811</v>
      </c>
      <c r="H1193" t="s">
        <v>675</v>
      </c>
      <c r="I1193" t="s">
        <v>514</v>
      </c>
      <c r="J1193" t="s">
        <v>1377</v>
      </c>
      <c r="K1193" t="s">
        <v>675</v>
      </c>
      <c r="L1193" t="s">
        <v>682</v>
      </c>
      <c r="M1193" s="8" t="s">
        <v>675</v>
      </c>
      <c r="N1193" t="s">
        <v>682</v>
      </c>
      <c r="O1193" t="s">
        <v>1676</v>
      </c>
      <c r="P1193" t="s">
        <v>701</v>
      </c>
      <c r="Q1193" s="8" t="s">
        <v>4676</v>
      </c>
      <c r="R1193" t="s">
        <v>675</v>
      </c>
      <c r="S1193" t="s">
        <v>675</v>
      </c>
      <c r="T1193" t="s">
        <v>675</v>
      </c>
    </row>
    <row r="1194" spans="1:20">
      <c r="A1194" t="s">
        <v>4677</v>
      </c>
      <c r="B1194" s="8" t="s">
        <v>2115</v>
      </c>
      <c r="C1194" t="s">
        <v>13</v>
      </c>
      <c r="D1194" t="s">
        <v>664</v>
      </c>
      <c r="E1194" t="s">
        <v>704</v>
      </c>
      <c r="F1194" t="s">
        <v>4678</v>
      </c>
      <c r="G1194" t="s">
        <v>4679</v>
      </c>
      <c r="H1194" t="s">
        <v>675</v>
      </c>
      <c r="I1194" t="s">
        <v>514</v>
      </c>
      <c r="J1194" t="s">
        <v>1377</v>
      </c>
      <c r="K1194" t="s">
        <v>675</v>
      </c>
      <c r="L1194" t="s">
        <v>682</v>
      </c>
      <c r="M1194" s="8" t="s">
        <v>675</v>
      </c>
      <c r="N1194" t="s">
        <v>682</v>
      </c>
      <c r="O1194" t="s">
        <v>1676</v>
      </c>
      <c r="P1194" t="s">
        <v>701</v>
      </c>
      <c r="Q1194" s="8" t="s">
        <v>4680</v>
      </c>
      <c r="R1194" t="s">
        <v>675</v>
      </c>
      <c r="S1194" t="s">
        <v>675</v>
      </c>
      <c r="T1194" t="s">
        <v>675</v>
      </c>
    </row>
    <row r="1195" spans="1:20">
      <c r="A1195" t="s">
        <v>4681</v>
      </c>
      <c r="B1195" s="8" t="s">
        <v>2127</v>
      </c>
      <c r="C1195" t="s">
        <v>13</v>
      </c>
      <c r="D1195" t="s">
        <v>664</v>
      </c>
      <c r="E1195" t="s">
        <v>665</v>
      </c>
      <c r="F1195" t="s">
        <v>1924</v>
      </c>
      <c r="G1195" t="s">
        <v>1925</v>
      </c>
      <c r="H1195" t="s">
        <v>675</v>
      </c>
      <c r="I1195" t="s">
        <v>538</v>
      </c>
      <c r="J1195" t="s">
        <v>1377</v>
      </c>
      <c r="K1195" t="s">
        <v>675</v>
      </c>
      <c r="L1195" t="s">
        <v>682</v>
      </c>
      <c r="M1195" s="8" t="s">
        <v>675</v>
      </c>
      <c r="N1195" t="s">
        <v>682</v>
      </c>
      <c r="O1195" t="s">
        <v>1504</v>
      </c>
      <c r="P1195" t="s">
        <v>701</v>
      </c>
      <c r="Q1195" s="8" t="s">
        <v>4682</v>
      </c>
      <c r="R1195" t="s">
        <v>675</v>
      </c>
      <c r="S1195" t="s">
        <v>675</v>
      </c>
      <c r="T1195" t="s">
        <v>675</v>
      </c>
    </row>
    <row r="1196" spans="1:20">
      <c r="A1196" t="s">
        <v>4683</v>
      </c>
      <c r="B1196" s="8" t="s">
        <v>2127</v>
      </c>
      <c r="C1196" t="s">
        <v>13</v>
      </c>
      <c r="D1196" t="s">
        <v>664</v>
      </c>
      <c r="E1196" t="s">
        <v>704</v>
      </c>
      <c r="F1196" t="s">
        <v>1215</v>
      </c>
      <c r="G1196" t="s">
        <v>1216</v>
      </c>
      <c r="H1196" t="s">
        <v>675</v>
      </c>
      <c r="I1196" t="s">
        <v>540</v>
      </c>
      <c r="J1196" t="s">
        <v>1377</v>
      </c>
      <c r="K1196" t="s">
        <v>675</v>
      </c>
      <c r="L1196" t="s">
        <v>682</v>
      </c>
      <c r="M1196" s="8" t="s">
        <v>675</v>
      </c>
      <c r="N1196" t="s">
        <v>682</v>
      </c>
      <c r="O1196" t="s">
        <v>1676</v>
      </c>
      <c r="P1196" t="s">
        <v>701</v>
      </c>
      <c r="Q1196" s="8" t="s">
        <v>4684</v>
      </c>
      <c r="R1196" t="s">
        <v>675</v>
      </c>
      <c r="S1196" t="s">
        <v>675</v>
      </c>
      <c r="T1196" t="s">
        <v>675</v>
      </c>
    </row>
    <row r="1197" spans="1:20">
      <c r="A1197" t="s">
        <v>4685</v>
      </c>
      <c r="B1197" s="8" t="s">
        <v>2133</v>
      </c>
      <c r="C1197" t="s">
        <v>13</v>
      </c>
      <c r="D1197" t="s">
        <v>664</v>
      </c>
      <c r="E1197" t="s">
        <v>665</v>
      </c>
      <c r="F1197" t="s">
        <v>2291</v>
      </c>
      <c r="G1197" t="s">
        <v>2292</v>
      </c>
      <c r="H1197" t="s">
        <v>675</v>
      </c>
      <c r="I1197" t="s">
        <v>543</v>
      </c>
      <c r="J1197" t="s">
        <v>1377</v>
      </c>
      <c r="K1197" t="s">
        <v>675</v>
      </c>
      <c r="L1197" t="s">
        <v>682</v>
      </c>
      <c r="M1197" s="8" t="s">
        <v>675</v>
      </c>
      <c r="N1197" t="s">
        <v>682</v>
      </c>
      <c r="O1197" t="s">
        <v>1283</v>
      </c>
      <c r="P1197" t="s">
        <v>701</v>
      </c>
      <c r="Q1197" s="8" t="s">
        <v>4686</v>
      </c>
      <c r="R1197" t="s">
        <v>675</v>
      </c>
      <c r="S1197" t="s">
        <v>675</v>
      </c>
      <c r="T1197" t="s">
        <v>675</v>
      </c>
    </row>
    <row r="1198" spans="1:20">
      <c r="A1198" t="s">
        <v>4687</v>
      </c>
      <c r="B1198" s="8" t="s">
        <v>4688</v>
      </c>
      <c r="C1198" t="s">
        <v>13</v>
      </c>
      <c r="D1198" t="s">
        <v>664</v>
      </c>
      <c r="E1198" t="s">
        <v>665</v>
      </c>
      <c r="F1198" t="s">
        <v>4493</v>
      </c>
      <c r="G1198" t="s">
        <v>4494</v>
      </c>
      <c r="H1198" t="s">
        <v>675</v>
      </c>
      <c r="I1198" t="s">
        <v>544</v>
      </c>
      <c r="J1198" t="s">
        <v>1377</v>
      </c>
      <c r="K1198" t="s">
        <v>675</v>
      </c>
      <c r="L1198" t="s">
        <v>682</v>
      </c>
      <c r="M1198" s="8" t="s">
        <v>675</v>
      </c>
      <c r="N1198" t="s">
        <v>682</v>
      </c>
      <c r="O1198" t="s">
        <v>1283</v>
      </c>
      <c r="P1198" t="s">
        <v>701</v>
      </c>
      <c r="Q1198" s="8" t="s">
        <v>4689</v>
      </c>
      <c r="R1198" t="s">
        <v>675</v>
      </c>
      <c r="S1198" t="s">
        <v>675</v>
      </c>
      <c r="T1198" t="s">
        <v>675</v>
      </c>
    </row>
    <row r="1199" spans="1:20">
      <c r="A1199" t="s">
        <v>4690</v>
      </c>
      <c r="B1199" s="8" t="s">
        <v>3405</v>
      </c>
      <c r="C1199" t="s">
        <v>13</v>
      </c>
      <c r="D1199" t="s">
        <v>664</v>
      </c>
      <c r="E1199" t="s">
        <v>665</v>
      </c>
      <c r="F1199" t="s">
        <v>2059</v>
      </c>
      <c r="G1199" t="s">
        <v>2060</v>
      </c>
      <c r="H1199" t="s">
        <v>675</v>
      </c>
      <c r="I1199" t="s">
        <v>268</v>
      </c>
      <c r="J1199" t="s">
        <v>1377</v>
      </c>
      <c r="K1199" t="s">
        <v>675</v>
      </c>
      <c r="L1199" t="s">
        <v>682</v>
      </c>
      <c r="M1199" s="8" t="s">
        <v>675</v>
      </c>
      <c r="N1199" t="s">
        <v>682</v>
      </c>
      <c r="O1199" t="s">
        <v>1283</v>
      </c>
      <c r="P1199" t="s">
        <v>701</v>
      </c>
      <c r="Q1199" s="8" t="s">
        <v>4691</v>
      </c>
      <c r="R1199" t="s">
        <v>675</v>
      </c>
      <c r="S1199" t="s">
        <v>675</v>
      </c>
      <c r="T1199" t="s">
        <v>675</v>
      </c>
    </row>
    <row r="1200" spans="1:20">
      <c r="A1200" t="s">
        <v>4692</v>
      </c>
      <c r="B1200" s="8" t="s">
        <v>3405</v>
      </c>
      <c r="C1200" t="s">
        <v>13</v>
      </c>
      <c r="D1200" t="s">
        <v>664</v>
      </c>
      <c r="E1200" t="s">
        <v>665</v>
      </c>
      <c r="F1200" t="s">
        <v>2059</v>
      </c>
      <c r="G1200" t="s">
        <v>2060</v>
      </c>
      <c r="H1200" t="s">
        <v>675</v>
      </c>
      <c r="I1200" t="s">
        <v>59</v>
      </c>
      <c r="J1200" t="s">
        <v>1377</v>
      </c>
      <c r="K1200" t="s">
        <v>675</v>
      </c>
      <c r="L1200" t="s">
        <v>682</v>
      </c>
      <c r="M1200" s="8" t="s">
        <v>675</v>
      </c>
      <c r="N1200" t="s">
        <v>682</v>
      </c>
      <c r="O1200" t="s">
        <v>1283</v>
      </c>
      <c r="P1200" t="s">
        <v>701</v>
      </c>
      <c r="Q1200" s="8" t="s">
        <v>4693</v>
      </c>
      <c r="R1200" t="s">
        <v>675</v>
      </c>
      <c r="S1200" t="s">
        <v>675</v>
      </c>
      <c r="T1200" t="s">
        <v>675</v>
      </c>
    </row>
    <row r="1201" spans="1:20">
      <c r="A1201" t="s">
        <v>4694</v>
      </c>
      <c r="B1201" s="8" t="s">
        <v>3405</v>
      </c>
      <c r="C1201" t="s">
        <v>13</v>
      </c>
      <c r="D1201" t="s">
        <v>664</v>
      </c>
      <c r="E1201" t="s">
        <v>763</v>
      </c>
      <c r="F1201" t="s">
        <v>1128</v>
      </c>
      <c r="G1201" t="s">
        <v>1129</v>
      </c>
      <c r="H1201" t="s">
        <v>675</v>
      </c>
      <c r="I1201" t="s">
        <v>545</v>
      </c>
      <c r="J1201" t="s">
        <v>1377</v>
      </c>
      <c r="K1201" t="s">
        <v>675</v>
      </c>
      <c r="L1201" t="s">
        <v>682</v>
      </c>
      <c r="M1201" s="8" t="s">
        <v>675</v>
      </c>
      <c r="N1201" t="s">
        <v>682</v>
      </c>
      <c r="O1201" t="s">
        <v>769</v>
      </c>
      <c r="P1201" t="s">
        <v>701</v>
      </c>
      <c r="Q1201" s="8" t="s">
        <v>4695</v>
      </c>
      <c r="R1201" t="s">
        <v>675</v>
      </c>
      <c r="S1201" t="s">
        <v>675</v>
      </c>
      <c r="T1201" t="s">
        <v>675</v>
      </c>
    </row>
    <row r="1202" spans="1:20">
      <c r="A1202" t="s">
        <v>4696</v>
      </c>
      <c r="B1202" s="8" t="s">
        <v>3405</v>
      </c>
      <c r="C1202" t="s">
        <v>13</v>
      </c>
      <c r="D1202" t="s">
        <v>664</v>
      </c>
      <c r="E1202" t="s">
        <v>763</v>
      </c>
      <c r="F1202" t="s">
        <v>4697</v>
      </c>
      <c r="G1202" t="s">
        <v>4698</v>
      </c>
      <c r="H1202" t="s">
        <v>675</v>
      </c>
      <c r="I1202" t="s">
        <v>433</v>
      </c>
      <c r="J1202" t="s">
        <v>1377</v>
      </c>
      <c r="K1202" t="s">
        <v>675</v>
      </c>
      <c r="L1202" t="s">
        <v>682</v>
      </c>
      <c r="M1202" s="8" t="s">
        <v>675</v>
      </c>
      <c r="N1202" t="s">
        <v>682</v>
      </c>
      <c r="O1202" t="s">
        <v>769</v>
      </c>
      <c r="P1202" t="s">
        <v>760</v>
      </c>
      <c r="Q1202" s="8" t="s">
        <v>4699</v>
      </c>
      <c r="R1202" t="s">
        <v>675</v>
      </c>
      <c r="S1202" t="s">
        <v>675</v>
      </c>
      <c r="T1202" t="s">
        <v>675</v>
      </c>
    </row>
    <row r="1203" spans="1:20">
      <c r="A1203" t="s">
        <v>4700</v>
      </c>
      <c r="B1203" s="8" t="s">
        <v>3405</v>
      </c>
      <c r="C1203" t="s">
        <v>13</v>
      </c>
      <c r="D1203" t="s">
        <v>664</v>
      </c>
      <c r="E1203" t="s">
        <v>763</v>
      </c>
      <c r="F1203" t="s">
        <v>4103</v>
      </c>
      <c r="G1203" t="s">
        <v>4104</v>
      </c>
      <c r="H1203" t="s">
        <v>675</v>
      </c>
      <c r="I1203" t="s">
        <v>546</v>
      </c>
      <c r="J1203" t="s">
        <v>1377</v>
      </c>
      <c r="K1203" t="s">
        <v>675</v>
      </c>
      <c r="L1203" t="s">
        <v>682</v>
      </c>
      <c r="M1203" s="8" t="s">
        <v>675</v>
      </c>
      <c r="N1203" t="s">
        <v>682</v>
      </c>
      <c r="O1203" t="s">
        <v>769</v>
      </c>
      <c r="P1203" t="s">
        <v>760</v>
      </c>
      <c r="Q1203" s="8" t="s">
        <v>4701</v>
      </c>
      <c r="R1203" t="s">
        <v>675</v>
      </c>
      <c r="S1203" t="s">
        <v>675</v>
      </c>
      <c r="T1203" t="s">
        <v>675</v>
      </c>
    </row>
    <row r="1204" spans="1:20">
      <c r="A1204" t="s">
        <v>4702</v>
      </c>
      <c r="B1204" s="8" t="s">
        <v>2137</v>
      </c>
      <c r="C1204" t="s">
        <v>13</v>
      </c>
      <c r="D1204" t="s">
        <v>664</v>
      </c>
      <c r="E1204" t="s">
        <v>665</v>
      </c>
      <c r="F1204" t="s">
        <v>4703</v>
      </c>
      <c r="G1204" t="s">
        <v>4704</v>
      </c>
      <c r="H1204" t="s">
        <v>675</v>
      </c>
      <c r="I1204" t="s">
        <v>268</v>
      </c>
      <c r="J1204" t="s">
        <v>1377</v>
      </c>
      <c r="K1204" t="s">
        <v>675</v>
      </c>
      <c r="L1204" t="s">
        <v>682</v>
      </c>
      <c r="M1204" s="8" t="s">
        <v>675</v>
      </c>
      <c r="N1204" t="s">
        <v>682</v>
      </c>
      <c r="O1204" t="s">
        <v>1283</v>
      </c>
      <c r="P1204" t="s">
        <v>1644</v>
      </c>
      <c r="Q1204" s="8" t="s">
        <v>4705</v>
      </c>
      <c r="R1204" t="s">
        <v>675</v>
      </c>
      <c r="S1204" t="s">
        <v>675</v>
      </c>
      <c r="T1204" t="s">
        <v>675</v>
      </c>
    </row>
    <row r="1205" spans="1:20">
      <c r="A1205" t="s">
        <v>4706</v>
      </c>
      <c r="B1205" s="8" t="s">
        <v>2137</v>
      </c>
      <c r="C1205" t="s">
        <v>13</v>
      </c>
      <c r="D1205" t="s">
        <v>664</v>
      </c>
      <c r="E1205" t="s">
        <v>704</v>
      </c>
      <c r="F1205" t="s">
        <v>2273</v>
      </c>
      <c r="G1205" t="s">
        <v>2274</v>
      </c>
      <c r="H1205" t="s">
        <v>675</v>
      </c>
      <c r="I1205" t="s">
        <v>547</v>
      </c>
      <c r="J1205" t="s">
        <v>1377</v>
      </c>
      <c r="K1205" t="s">
        <v>675</v>
      </c>
      <c r="L1205" t="s">
        <v>682</v>
      </c>
      <c r="M1205" s="8" t="s">
        <v>675</v>
      </c>
      <c r="N1205" t="s">
        <v>682</v>
      </c>
      <c r="O1205" t="s">
        <v>779</v>
      </c>
      <c r="P1205" t="s">
        <v>701</v>
      </c>
      <c r="Q1205" s="8" t="s">
        <v>4707</v>
      </c>
      <c r="R1205" t="s">
        <v>675</v>
      </c>
      <c r="S1205" t="s">
        <v>675</v>
      </c>
      <c r="T1205" t="s">
        <v>675</v>
      </c>
    </row>
    <row r="1206" spans="1:20">
      <c r="A1206" t="s">
        <v>4708</v>
      </c>
      <c r="B1206" s="8" t="s">
        <v>2137</v>
      </c>
      <c r="C1206" t="s">
        <v>13</v>
      </c>
      <c r="D1206" t="s">
        <v>664</v>
      </c>
      <c r="E1206" t="s">
        <v>704</v>
      </c>
      <c r="F1206" t="s">
        <v>2463</v>
      </c>
      <c r="G1206" t="s">
        <v>2464</v>
      </c>
      <c r="H1206" t="s">
        <v>675</v>
      </c>
      <c r="I1206" t="s">
        <v>548</v>
      </c>
      <c r="J1206" t="s">
        <v>1377</v>
      </c>
      <c r="K1206" t="s">
        <v>675</v>
      </c>
      <c r="L1206" t="s">
        <v>682</v>
      </c>
      <c r="M1206" s="8" t="s">
        <v>675</v>
      </c>
      <c r="N1206" t="s">
        <v>682</v>
      </c>
      <c r="O1206" t="s">
        <v>779</v>
      </c>
      <c r="P1206" t="s">
        <v>701</v>
      </c>
      <c r="Q1206" s="8" t="s">
        <v>4709</v>
      </c>
      <c r="R1206" t="s">
        <v>675</v>
      </c>
      <c r="S1206" t="s">
        <v>675</v>
      </c>
      <c r="T1206" t="s">
        <v>675</v>
      </c>
    </row>
    <row r="1207" spans="1:20">
      <c r="A1207" t="s">
        <v>4710</v>
      </c>
      <c r="B1207" s="8" t="s">
        <v>2137</v>
      </c>
      <c r="C1207" t="s">
        <v>13</v>
      </c>
      <c r="D1207" t="s">
        <v>664</v>
      </c>
      <c r="E1207" t="s">
        <v>704</v>
      </c>
      <c r="F1207" t="s">
        <v>2463</v>
      </c>
      <c r="G1207" t="s">
        <v>2464</v>
      </c>
      <c r="H1207" t="s">
        <v>675</v>
      </c>
      <c r="I1207" t="s">
        <v>549</v>
      </c>
      <c r="J1207" t="s">
        <v>1377</v>
      </c>
      <c r="K1207" t="s">
        <v>675</v>
      </c>
      <c r="L1207" t="s">
        <v>682</v>
      </c>
      <c r="M1207" s="8" t="s">
        <v>675</v>
      </c>
      <c r="N1207" t="s">
        <v>682</v>
      </c>
      <c r="O1207" t="s">
        <v>779</v>
      </c>
      <c r="P1207" t="s">
        <v>701</v>
      </c>
      <c r="Q1207" s="8" t="s">
        <v>4711</v>
      </c>
      <c r="R1207" t="s">
        <v>675</v>
      </c>
      <c r="S1207" t="s">
        <v>675</v>
      </c>
      <c r="T1207" t="s">
        <v>675</v>
      </c>
    </row>
    <row r="1208" spans="1:20">
      <c r="A1208" t="s">
        <v>4712</v>
      </c>
      <c r="B1208" s="8" t="s">
        <v>2137</v>
      </c>
      <c r="C1208" t="s">
        <v>13</v>
      </c>
      <c r="D1208" t="s">
        <v>664</v>
      </c>
      <c r="E1208" t="s">
        <v>704</v>
      </c>
      <c r="F1208" t="s">
        <v>2024</v>
      </c>
      <c r="G1208" t="s">
        <v>2025</v>
      </c>
      <c r="H1208" t="s">
        <v>675</v>
      </c>
      <c r="I1208" t="s">
        <v>550</v>
      </c>
      <c r="J1208" t="s">
        <v>1377</v>
      </c>
      <c r="K1208" t="s">
        <v>675</v>
      </c>
      <c r="L1208" t="s">
        <v>682</v>
      </c>
      <c r="M1208" s="8" t="s">
        <v>675</v>
      </c>
      <c r="N1208" t="s">
        <v>682</v>
      </c>
      <c r="O1208" t="s">
        <v>779</v>
      </c>
      <c r="P1208" t="s">
        <v>701</v>
      </c>
      <c r="Q1208" s="8" t="s">
        <v>4713</v>
      </c>
      <c r="R1208" t="s">
        <v>675</v>
      </c>
      <c r="S1208" t="s">
        <v>675</v>
      </c>
      <c r="T1208" t="s">
        <v>675</v>
      </c>
    </row>
    <row r="1209" spans="1:20">
      <c r="A1209" t="s">
        <v>4714</v>
      </c>
      <c r="B1209" s="8" t="s">
        <v>3416</v>
      </c>
      <c r="C1209" t="s">
        <v>13</v>
      </c>
      <c r="D1209" t="s">
        <v>664</v>
      </c>
      <c r="E1209" t="s">
        <v>763</v>
      </c>
      <c r="F1209" t="s">
        <v>1215</v>
      </c>
      <c r="G1209" t="s">
        <v>1216</v>
      </c>
      <c r="H1209" t="s">
        <v>675</v>
      </c>
      <c r="I1209" t="s">
        <v>551</v>
      </c>
      <c r="J1209" t="s">
        <v>1377</v>
      </c>
      <c r="K1209" t="s">
        <v>675</v>
      </c>
      <c r="L1209" t="s">
        <v>682</v>
      </c>
      <c r="M1209" s="8" t="s">
        <v>675</v>
      </c>
      <c r="N1209" t="s">
        <v>682</v>
      </c>
      <c r="O1209" t="s">
        <v>769</v>
      </c>
      <c r="P1209" t="s">
        <v>701</v>
      </c>
      <c r="Q1209" s="8" t="s">
        <v>4715</v>
      </c>
      <c r="R1209" t="s">
        <v>675</v>
      </c>
      <c r="S1209" t="s">
        <v>675</v>
      </c>
      <c r="T1209" t="s">
        <v>675</v>
      </c>
    </row>
    <row r="1210" spans="1:20">
      <c r="A1210" t="s">
        <v>4716</v>
      </c>
      <c r="B1210" s="8" t="s">
        <v>3416</v>
      </c>
      <c r="C1210" t="s">
        <v>13</v>
      </c>
      <c r="D1210" t="s">
        <v>664</v>
      </c>
      <c r="E1210" t="s">
        <v>763</v>
      </c>
      <c r="F1210" t="s">
        <v>1815</v>
      </c>
      <c r="G1210" t="s">
        <v>1816</v>
      </c>
      <c r="H1210" t="s">
        <v>675</v>
      </c>
      <c r="I1210" t="s">
        <v>455</v>
      </c>
      <c r="J1210" t="s">
        <v>1377</v>
      </c>
      <c r="K1210" t="s">
        <v>675</v>
      </c>
      <c r="L1210" t="s">
        <v>682</v>
      </c>
      <c r="M1210" s="8" t="s">
        <v>675</v>
      </c>
      <c r="N1210" t="s">
        <v>682</v>
      </c>
      <c r="O1210" t="s">
        <v>769</v>
      </c>
      <c r="P1210" t="s">
        <v>701</v>
      </c>
      <c r="Q1210" s="8" t="s">
        <v>4717</v>
      </c>
      <c r="R1210" t="s">
        <v>675</v>
      </c>
      <c r="S1210" t="s">
        <v>675</v>
      </c>
      <c r="T1210" t="s">
        <v>675</v>
      </c>
    </row>
    <row r="1211" spans="1:20">
      <c r="A1211" t="s">
        <v>4718</v>
      </c>
      <c r="B1211" s="8" t="s">
        <v>3416</v>
      </c>
      <c r="C1211" t="s">
        <v>13</v>
      </c>
      <c r="D1211" t="s">
        <v>664</v>
      </c>
      <c r="E1211" t="s">
        <v>763</v>
      </c>
      <c r="F1211" t="s">
        <v>2002</v>
      </c>
      <c r="G1211" t="s">
        <v>2003</v>
      </c>
      <c r="H1211" t="s">
        <v>675</v>
      </c>
      <c r="I1211" t="s">
        <v>553</v>
      </c>
      <c r="J1211" t="s">
        <v>1377</v>
      </c>
      <c r="K1211" t="s">
        <v>675</v>
      </c>
      <c r="L1211" t="s">
        <v>682</v>
      </c>
      <c r="M1211" s="8" t="s">
        <v>675</v>
      </c>
      <c r="N1211" t="s">
        <v>682</v>
      </c>
      <c r="O1211" t="s">
        <v>769</v>
      </c>
      <c r="P1211" t="s">
        <v>701</v>
      </c>
      <c r="Q1211" s="8" t="s">
        <v>4719</v>
      </c>
      <c r="R1211" t="s">
        <v>675</v>
      </c>
      <c r="S1211" t="s">
        <v>675</v>
      </c>
      <c r="T1211" t="s">
        <v>675</v>
      </c>
    </row>
    <row r="1212" spans="1:20">
      <c r="A1212" t="s">
        <v>4720</v>
      </c>
      <c r="B1212" s="8" t="s">
        <v>2159</v>
      </c>
      <c r="C1212" t="s">
        <v>13</v>
      </c>
      <c r="D1212" t="s">
        <v>664</v>
      </c>
      <c r="E1212" t="s">
        <v>763</v>
      </c>
      <c r="F1212" t="s">
        <v>3620</v>
      </c>
      <c r="G1212" t="s">
        <v>3621</v>
      </c>
      <c r="H1212" t="s">
        <v>675</v>
      </c>
      <c r="I1212" t="s">
        <v>556</v>
      </c>
      <c r="J1212" t="s">
        <v>1377</v>
      </c>
      <c r="K1212" t="s">
        <v>675</v>
      </c>
      <c r="L1212" t="s">
        <v>682</v>
      </c>
      <c r="M1212" s="8" t="s">
        <v>675</v>
      </c>
      <c r="N1212" t="s">
        <v>682</v>
      </c>
      <c r="O1212" t="s">
        <v>769</v>
      </c>
      <c r="P1212" t="s">
        <v>701</v>
      </c>
      <c r="Q1212" s="8" t="s">
        <v>4721</v>
      </c>
      <c r="R1212" t="s">
        <v>675</v>
      </c>
      <c r="S1212" t="s">
        <v>675</v>
      </c>
      <c r="T1212" t="s">
        <v>675</v>
      </c>
    </row>
    <row r="1213" spans="1:20">
      <c r="A1213" t="s">
        <v>4722</v>
      </c>
      <c r="B1213" s="8" t="s">
        <v>2166</v>
      </c>
      <c r="C1213" t="s">
        <v>13</v>
      </c>
      <c r="D1213" t="s">
        <v>664</v>
      </c>
      <c r="E1213" t="s">
        <v>704</v>
      </c>
      <c r="F1213" t="s">
        <v>2463</v>
      </c>
      <c r="G1213" t="s">
        <v>2464</v>
      </c>
      <c r="H1213" t="s">
        <v>675</v>
      </c>
      <c r="I1213" t="s">
        <v>427</v>
      </c>
      <c r="J1213" t="s">
        <v>1377</v>
      </c>
      <c r="K1213" t="s">
        <v>675</v>
      </c>
      <c r="L1213" t="s">
        <v>682</v>
      </c>
      <c r="M1213" s="8" t="s">
        <v>675</v>
      </c>
      <c r="N1213" t="s">
        <v>682</v>
      </c>
      <c r="O1213" t="s">
        <v>1676</v>
      </c>
      <c r="P1213" t="s">
        <v>701</v>
      </c>
      <c r="Q1213" s="8" t="s">
        <v>4723</v>
      </c>
      <c r="R1213" t="s">
        <v>675</v>
      </c>
      <c r="S1213" t="s">
        <v>675</v>
      </c>
      <c r="T1213" t="s">
        <v>675</v>
      </c>
    </row>
    <row r="1214" spans="1:20">
      <c r="A1214" t="s">
        <v>4724</v>
      </c>
      <c r="B1214" s="8" t="s">
        <v>2166</v>
      </c>
      <c r="C1214" t="s">
        <v>13</v>
      </c>
      <c r="D1214" t="s">
        <v>664</v>
      </c>
      <c r="E1214" t="s">
        <v>704</v>
      </c>
      <c r="F1214" t="s">
        <v>2273</v>
      </c>
      <c r="G1214" t="s">
        <v>2274</v>
      </c>
      <c r="H1214" t="s">
        <v>675</v>
      </c>
      <c r="I1214" t="s">
        <v>217</v>
      </c>
      <c r="J1214" t="s">
        <v>1377</v>
      </c>
      <c r="K1214" t="s">
        <v>675</v>
      </c>
      <c r="L1214" t="s">
        <v>682</v>
      </c>
      <c r="M1214" s="8" t="s">
        <v>675</v>
      </c>
      <c r="N1214" t="s">
        <v>682</v>
      </c>
      <c r="O1214" t="s">
        <v>1676</v>
      </c>
      <c r="P1214" t="s">
        <v>701</v>
      </c>
      <c r="Q1214" s="8" t="s">
        <v>4725</v>
      </c>
      <c r="R1214" t="s">
        <v>675</v>
      </c>
      <c r="S1214" t="s">
        <v>675</v>
      </c>
      <c r="T1214" t="s">
        <v>675</v>
      </c>
    </row>
    <row r="1215" spans="1:20">
      <c r="A1215" t="s">
        <v>4726</v>
      </c>
      <c r="B1215" s="8" t="s">
        <v>2182</v>
      </c>
      <c r="C1215" t="s">
        <v>13</v>
      </c>
      <c r="D1215" t="s">
        <v>664</v>
      </c>
      <c r="E1215" t="s">
        <v>665</v>
      </c>
      <c r="F1215" t="s">
        <v>1433</v>
      </c>
      <c r="G1215" t="s">
        <v>1434</v>
      </c>
      <c r="H1215" t="s">
        <v>675</v>
      </c>
      <c r="I1215" t="s">
        <v>559</v>
      </c>
      <c r="J1215" t="s">
        <v>1884</v>
      </c>
      <c r="K1215" t="s">
        <v>675</v>
      </c>
      <c r="L1215" t="s">
        <v>682</v>
      </c>
      <c r="M1215" s="8" t="s">
        <v>675</v>
      </c>
      <c r="N1215" t="s">
        <v>682</v>
      </c>
      <c r="O1215" t="s">
        <v>1504</v>
      </c>
      <c r="P1215" t="s">
        <v>701</v>
      </c>
      <c r="Q1215" s="8" t="s">
        <v>4727</v>
      </c>
      <c r="R1215" t="s">
        <v>675</v>
      </c>
      <c r="S1215" t="s">
        <v>675</v>
      </c>
      <c r="T1215" t="s">
        <v>675</v>
      </c>
    </row>
    <row r="1216" spans="1:20">
      <c r="A1216" t="s">
        <v>4728</v>
      </c>
      <c r="B1216" s="8" t="s">
        <v>2182</v>
      </c>
      <c r="C1216" t="s">
        <v>13</v>
      </c>
      <c r="D1216" t="s">
        <v>664</v>
      </c>
      <c r="E1216" t="s">
        <v>665</v>
      </c>
      <c r="F1216" t="s">
        <v>1815</v>
      </c>
      <c r="G1216" t="s">
        <v>1816</v>
      </c>
      <c r="H1216" t="s">
        <v>675</v>
      </c>
      <c r="I1216" t="s">
        <v>561</v>
      </c>
      <c r="J1216" t="s">
        <v>1377</v>
      </c>
      <c r="K1216" t="s">
        <v>675</v>
      </c>
      <c r="L1216" t="s">
        <v>682</v>
      </c>
      <c r="M1216" s="8" t="s">
        <v>675</v>
      </c>
      <c r="N1216" t="s">
        <v>682</v>
      </c>
      <c r="O1216" t="s">
        <v>1504</v>
      </c>
      <c r="P1216" t="s">
        <v>701</v>
      </c>
      <c r="Q1216" s="8" t="s">
        <v>4729</v>
      </c>
      <c r="R1216" t="s">
        <v>675</v>
      </c>
      <c r="S1216" t="s">
        <v>675</v>
      </c>
      <c r="T1216" t="s">
        <v>675</v>
      </c>
    </row>
    <row r="1217" spans="1:20">
      <c r="A1217" t="s">
        <v>4730</v>
      </c>
      <c r="B1217" s="8" t="s">
        <v>2182</v>
      </c>
      <c r="C1217" t="s">
        <v>13</v>
      </c>
      <c r="D1217" t="s">
        <v>664</v>
      </c>
      <c r="E1217" t="s">
        <v>665</v>
      </c>
      <c r="F1217" t="s">
        <v>1081</v>
      </c>
      <c r="G1217" t="s">
        <v>1082</v>
      </c>
      <c r="H1217" t="s">
        <v>675</v>
      </c>
      <c r="I1217" t="s">
        <v>562</v>
      </c>
      <c r="J1217" t="s">
        <v>1377</v>
      </c>
      <c r="K1217" t="s">
        <v>675</v>
      </c>
      <c r="L1217" t="s">
        <v>682</v>
      </c>
      <c r="M1217" s="8" t="s">
        <v>675</v>
      </c>
      <c r="N1217" t="s">
        <v>682</v>
      </c>
      <c r="O1217" t="s">
        <v>1504</v>
      </c>
      <c r="P1217" t="s">
        <v>701</v>
      </c>
      <c r="Q1217" s="8" t="s">
        <v>4731</v>
      </c>
      <c r="R1217" t="s">
        <v>675</v>
      </c>
      <c r="S1217" t="s">
        <v>675</v>
      </c>
      <c r="T1217" t="s">
        <v>675</v>
      </c>
    </row>
    <row r="1218" spans="1:20">
      <c r="A1218" t="s">
        <v>4732</v>
      </c>
      <c r="B1218" s="8" t="s">
        <v>2182</v>
      </c>
      <c r="C1218" t="s">
        <v>13</v>
      </c>
      <c r="D1218" t="s">
        <v>664</v>
      </c>
      <c r="E1218" t="s">
        <v>665</v>
      </c>
      <c r="F1218" t="s">
        <v>1433</v>
      </c>
      <c r="G1218" t="s">
        <v>1434</v>
      </c>
      <c r="H1218" t="s">
        <v>675</v>
      </c>
      <c r="I1218" t="s">
        <v>563</v>
      </c>
      <c r="J1218" t="s">
        <v>1377</v>
      </c>
      <c r="K1218" t="s">
        <v>675</v>
      </c>
      <c r="L1218" t="s">
        <v>682</v>
      </c>
      <c r="M1218" s="8" t="s">
        <v>675</v>
      </c>
      <c r="N1218" t="s">
        <v>682</v>
      </c>
      <c r="O1218" t="s">
        <v>1504</v>
      </c>
      <c r="P1218" t="s">
        <v>701</v>
      </c>
      <c r="Q1218" s="8" t="s">
        <v>4733</v>
      </c>
      <c r="R1218" t="s">
        <v>675</v>
      </c>
      <c r="S1218" t="s">
        <v>675</v>
      </c>
      <c r="T1218" t="s">
        <v>675</v>
      </c>
    </row>
    <row r="1219" spans="1:20">
      <c r="A1219" t="s">
        <v>4734</v>
      </c>
      <c r="B1219" s="8" t="s">
        <v>4735</v>
      </c>
      <c r="C1219" t="s">
        <v>13</v>
      </c>
      <c r="D1219" t="s">
        <v>664</v>
      </c>
      <c r="E1219" t="s">
        <v>704</v>
      </c>
      <c r="F1219" t="s">
        <v>678</v>
      </c>
      <c r="G1219" t="s">
        <v>679</v>
      </c>
      <c r="H1219" t="s">
        <v>675</v>
      </c>
      <c r="I1219" t="s">
        <v>514</v>
      </c>
      <c r="J1219" t="s">
        <v>1377</v>
      </c>
      <c r="K1219" t="s">
        <v>675</v>
      </c>
      <c r="L1219" t="s">
        <v>682</v>
      </c>
      <c r="M1219" s="8" t="s">
        <v>675</v>
      </c>
      <c r="N1219" t="s">
        <v>682</v>
      </c>
      <c r="O1219" t="s">
        <v>1676</v>
      </c>
      <c r="P1219" t="s">
        <v>701</v>
      </c>
      <c r="Q1219" s="8" t="s">
        <v>4736</v>
      </c>
      <c r="R1219" t="s">
        <v>675</v>
      </c>
      <c r="S1219" t="s">
        <v>675</v>
      </c>
      <c r="T1219" t="s">
        <v>675</v>
      </c>
    </row>
    <row r="1220" spans="1:20">
      <c r="A1220" t="s">
        <v>4737</v>
      </c>
      <c r="B1220" s="8" t="s">
        <v>4735</v>
      </c>
      <c r="C1220" t="s">
        <v>13</v>
      </c>
      <c r="D1220" t="s">
        <v>664</v>
      </c>
      <c r="E1220" t="s">
        <v>704</v>
      </c>
      <c r="F1220" t="s">
        <v>1063</v>
      </c>
      <c r="G1220" t="s">
        <v>1064</v>
      </c>
      <c r="H1220" t="s">
        <v>675</v>
      </c>
      <c r="I1220" t="s">
        <v>435</v>
      </c>
      <c r="J1220" t="s">
        <v>4557</v>
      </c>
      <c r="K1220" t="s">
        <v>675</v>
      </c>
      <c r="L1220" t="s">
        <v>682</v>
      </c>
      <c r="M1220" s="8" t="s">
        <v>675</v>
      </c>
      <c r="N1220" t="s">
        <v>682</v>
      </c>
      <c r="O1220" t="s">
        <v>1676</v>
      </c>
      <c r="P1220" t="s">
        <v>760</v>
      </c>
      <c r="Q1220" s="8" t="s">
        <v>4738</v>
      </c>
      <c r="R1220" t="s">
        <v>675</v>
      </c>
      <c r="S1220" t="s">
        <v>675</v>
      </c>
      <c r="T1220" t="s">
        <v>675</v>
      </c>
    </row>
    <row r="1221" spans="1:20">
      <c r="A1221" t="s">
        <v>4739</v>
      </c>
      <c r="B1221" s="8" t="s">
        <v>4735</v>
      </c>
      <c r="C1221" t="s">
        <v>13</v>
      </c>
      <c r="D1221" t="s">
        <v>664</v>
      </c>
      <c r="E1221" t="s">
        <v>704</v>
      </c>
      <c r="F1221" t="s">
        <v>876</v>
      </c>
      <c r="G1221" t="s">
        <v>877</v>
      </c>
      <c r="H1221" t="s">
        <v>675</v>
      </c>
      <c r="I1221" t="s">
        <v>217</v>
      </c>
      <c r="J1221" t="s">
        <v>1377</v>
      </c>
      <c r="K1221" t="s">
        <v>675</v>
      </c>
      <c r="L1221" t="s">
        <v>682</v>
      </c>
      <c r="M1221" s="8" t="s">
        <v>675</v>
      </c>
      <c r="N1221" t="s">
        <v>682</v>
      </c>
      <c r="O1221" t="s">
        <v>1676</v>
      </c>
      <c r="P1221" t="s">
        <v>701</v>
      </c>
      <c r="Q1221" s="8" t="s">
        <v>4740</v>
      </c>
      <c r="R1221" t="s">
        <v>675</v>
      </c>
      <c r="S1221" t="s">
        <v>675</v>
      </c>
      <c r="T1221" t="s">
        <v>675</v>
      </c>
    </row>
    <row r="1222" spans="1:20">
      <c r="A1222" t="s">
        <v>4741</v>
      </c>
      <c r="B1222" s="8" t="s">
        <v>4735</v>
      </c>
      <c r="C1222" t="s">
        <v>13</v>
      </c>
      <c r="D1222" t="s">
        <v>664</v>
      </c>
      <c r="E1222" t="s">
        <v>763</v>
      </c>
      <c r="F1222" t="s">
        <v>2103</v>
      </c>
      <c r="G1222" t="s">
        <v>2104</v>
      </c>
      <c r="H1222" t="s">
        <v>675</v>
      </c>
      <c r="I1222" t="s">
        <v>564</v>
      </c>
      <c r="J1222" t="s">
        <v>1377</v>
      </c>
      <c r="K1222" t="s">
        <v>675</v>
      </c>
      <c r="L1222" t="s">
        <v>682</v>
      </c>
      <c r="M1222" s="8" t="s">
        <v>675</v>
      </c>
      <c r="N1222" t="s">
        <v>682</v>
      </c>
      <c r="O1222" t="s">
        <v>769</v>
      </c>
      <c r="P1222" t="s">
        <v>701</v>
      </c>
      <c r="Q1222" s="8" t="s">
        <v>4742</v>
      </c>
      <c r="R1222" t="s">
        <v>675</v>
      </c>
      <c r="S1222" t="s">
        <v>675</v>
      </c>
      <c r="T1222" t="s">
        <v>675</v>
      </c>
    </row>
    <row r="1223" spans="1:20">
      <c r="A1223" t="s">
        <v>4743</v>
      </c>
      <c r="B1223" s="8" t="s">
        <v>4735</v>
      </c>
      <c r="C1223" t="s">
        <v>13</v>
      </c>
      <c r="D1223" t="s">
        <v>664</v>
      </c>
      <c r="E1223" t="s">
        <v>763</v>
      </c>
      <c r="F1223" t="s">
        <v>2931</v>
      </c>
      <c r="G1223" t="s">
        <v>2932</v>
      </c>
      <c r="H1223" t="s">
        <v>675</v>
      </c>
      <c r="I1223" t="s">
        <v>564</v>
      </c>
      <c r="J1223" t="s">
        <v>1377</v>
      </c>
      <c r="K1223" t="s">
        <v>675</v>
      </c>
      <c r="L1223" t="s">
        <v>682</v>
      </c>
      <c r="M1223" s="8" t="s">
        <v>675</v>
      </c>
      <c r="N1223" t="s">
        <v>682</v>
      </c>
      <c r="O1223" t="s">
        <v>769</v>
      </c>
      <c r="P1223" t="s">
        <v>701</v>
      </c>
      <c r="Q1223" s="8" t="s">
        <v>4744</v>
      </c>
      <c r="R1223" t="s">
        <v>675</v>
      </c>
      <c r="S1223" t="s">
        <v>675</v>
      </c>
      <c r="T1223" t="s">
        <v>675</v>
      </c>
    </row>
    <row r="1224" spans="1:20">
      <c r="A1224" t="s">
        <v>4745</v>
      </c>
      <c r="B1224" s="8" t="s">
        <v>2199</v>
      </c>
      <c r="C1224" t="s">
        <v>13</v>
      </c>
      <c r="D1224" t="s">
        <v>664</v>
      </c>
      <c r="E1224" t="s">
        <v>763</v>
      </c>
      <c r="F1224" t="s">
        <v>687</v>
      </c>
      <c r="G1224" t="s">
        <v>688</v>
      </c>
      <c r="H1224" t="s">
        <v>675</v>
      </c>
      <c r="I1224" t="s">
        <v>424</v>
      </c>
      <c r="J1224" t="s">
        <v>1377</v>
      </c>
      <c r="K1224" t="s">
        <v>675</v>
      </c>
      <c r="L1224" t="s">
        <v>682</v>
      </c>
      <c r="M1224" s="8" t="s">
        <v>675</v>
      </c>
      <c r="N1224" t="s">
        <v>682</v>
      </c>
      <c r="O1224" t="s">
        <v>769</v>
      </c>
      <c r="P1224" t="s">
        <v>760</v>
      </c>
      <c r="Q1224" s="8" t="s">
        <v>4746</v>
      </c>
      <c r="R1224" t="s">
        <v>675</v>
      </c>
      <c r="S1224" t="s">
        <v>675</v>
      </c>
      <c r="T1224" t="s">
        <v>675</v>
      </c>
    </row>
    <row r="1225" spans="1:20">
      <c r="A1225" t="s">
        <v>4747</v>
      </c>
      <c r="B1225" s="8" t="s">
        <v>2199</v>
      </c>
      <c r="C1225" t="s">
        <v>13</v>
      </c>
      <c r="D1225" t="s">
        <v>664</v>
      </c>
      <c r="E1225" t="s">
        <v>763</v>
      </c>
      <c r="F1225" t="s">
        <v>1440</v>
      </c>
      <c r="G1225" t="s">
        <v>1441</v>
      </c>
      <c r="H1225" t="s">
        <v>675</v>
      </c>
      <c r="I1225" t="s">
        <v>478</v>
      </c>
      <c r="J1225" t="s">
        <v>1377</v>
      </c>
      <c r="K1225" t="s">
        <v>675</v>
      </c>
      <c r="L1225" t="s">
        <v>682</v>
      </c>
      <c r="M1225" s="8" t="s">
        <v>675</v>
      </c>
      <c r="N1225" t="s">
        <v>682</v>
      </c>
      <c r="O1225" t="s">
        <v>769</v>
      </c>
      <c r="P1225" t="s">
        <v>760</v>
      </c>
      <c r="Q1225" s="8" t="s">
        <v>4748</v>
      </c>
      <c r="R1225" t="s">
        <v>675</v>
      </c>
      <c r="S1225" t="s">
        <v>675</v>
      </c>
      <c r="T1225" t="s">
        <v>675</v>
      </c>
    </row>
    <row r="1226" spans="1:20">
      <c r="A1226" t="s">
        <v>4749</v>
      </c>
      <c r="B1226" s="8" t="s">
        <v>2199</v>
      </c>
      <c r="C1226" t="s">
        <v>13</v>
      </c>
      <c r="D1226" t="s">
        <v>664</v>
      </c>
      <c r="E1226" t="s">
        <v>763</v>
      </c>
      <c r="F1226" t="s">
        <v>2725</v>
      </c>
      <c r="G1226" t="s">
        <v>90</v>
      </c>
      <c r="H1226" t="s">
        <v>675</v>
      </c>
      <c r="I1226" t="s">
        <v>565</v>
      </c>
      <c r="J1226" t="s">
        <v>1377</v>
      </c>
      <c r="K1226" t="s">
        <v>675</v>
      </c>
      <c r="L1226" t="s">
        <v>682</v>
      </c>
      <c r="M1226" s="8" t="s">
        <v>675</v>
      </c>
      <c r="N1226" t="s">
        <v>682</v>
      </c>
      <c r="O1226" t="s">
        <v>769</v>
      </c>
      <c r="P1226" t="s">
        <v>701</v>
      </c>
      <c r="Q1226" s="8" t="s">
        <v>4750</v>
      </c>
      <c r="R1226" t="s">
        <v>675</v>
      </c>
      <c r="S1226" t="s">
        <v>675</v>
      </c>
      <c r="T1226" t="s">
        <v>675</v>
      </c>
    </row>
    <row r="1227" spans="1:20">
      <c r="A1227" t="s">
        <v>4751</v>
      </c>
      <c r="B1227" s="8" t="s">
        <v>2199</v>
      </c>
      <c r="C1227" t="s">
        <v>13</v>
      </c>
      <c r="D1227" t="s">
        <v>664</v>
      </c>
      <c r="E1227" t="s">
        <v>665</v>
      </c>
      <c r="F1227" t="s">
        <v>2059</v>
      </c>
      <c r="G1227" t="s">
        <v>2060</v>
      </c>
      <c r="H1227" t="s">
        <v>675</v>
      </c>
      <c r="I1227" t="s">
        <v>566</v>
      </c>
      <c r="J1227" t="s">
        <v>1377</v>
      </c>
      <c r="K1227" t="s">
        <v>675</v>
      </c>
      <c r="L1227" t="s">
        <v>682</v>
      </c>
      <c r="M1227" s="8" t="s">
        <v>675</v>
      </c>
      <c r="N1227" t="s">
        <v>682</v>
      </c>
      <c r="O1227" t="s">
        <v>1283</v>
      </c>
      <c r="P1227" t="s">
        <v>701</v>
      </c>
      <c r="Q1227" s="8" t="s">
        <v>4752</v>
      </c>
      <c r="R1227" t="s">
        <v>675</v>
      </c>
      <c r="S1227" t="s">
        <v>675</v>
      </c>
      <c r="T1227" t="s">
        <v>675</v>
      </c>
    </row>
    <row r="1228" spans="1:20">
      <c r="A1228" t="s">
        <v>4753</v>
      </c>
      <c r="B1228" s="8" t="s">
        <v>4754</v>
      </c>
      <c r="C1228" t="s">
        <v>13</v>
      </c>
      <c r="D1228" t="s">
        <v>664</v>
      </c>
      <c r="E1228" t="s">
        <v>665</v>
      </c>
      <c r="F1228" t="s">
        <v>876</v>
      </c>
      <c r="G1228" t="s">
        <v>877</v>
      </c>
      <c r="H1228" t="s">
        <v>675</v>
      </c>
      <c r="I1228" t="s">
        <v>129</v>
      </c>
      <c r="J1228" t="s">
        <v>1377</v>
      </c>
      <c r="K1228" t="s">
        <v>675</v>
      </c>
      <c r="L1228" t="s">
        <v>682</v>
      </c>
      <c r="M1228" s="8" t="s">
        <v>675</v>
      </c>
      <c r="N1228" t="s">
        <v>682</v>
      </c>
      <c r="O1228" t="s">
        <v>1283</v>
      </c>
      <c r="P1228" t="s">
        <v>701</v>
      </c>
      <c r="Q1228" s="8" t="s">
        <v>4755</v>
      </c>
      <c r="R1228" t="s">
        <v>675</v>
      </c>
      <c r="S1228" t="s">
        <v>675</v>
      </c>
      <c r="T1228" t="s">
        <v>675</v>
      </c>
    </row>
    <row r="1229" spans="1:20">
      <c r="A1229" t="s">
        <v>4756</v>
      </c>
      <c r="B1229" s="8" t="s">
        <v>4754</v>
      </c>
      <c r="C1229" t="s">
        <v>13</v>
      </c>
      <c r="D1229" t="s">
        <v>664</v>
      </c>
      <c r="E1229" t="s">
        <v>665</v>
      </c>
      <c r="F1229" t="s">
        <v>876</v>
      </c>
      <c r="G1229" t="s">
        <v>877</v>
      </c>
      <c r="H1229" t="s">
        <v>675</v>
      </c>
      <c r="I1229" t="s">
        <v>567</v>
      </c>
      <c r="J1229" t="s">
        <v>1377</v>
      </c>
      <c r="K1229" t="s">
        <v>675</v>
      </c>
      <c r="L1229" t="s">
        <v>682</v>
      </c>
      <c r="M1229" s="8" t="s">
        <v>675</v>
      </c>
      <c r="N1229" t="s">
        <v>682</v>
      </c>
      <c r="O1229" t="s">
        <v>1283</v>
      </c>
      <c r="P1229" t="s">
        <v>701</v>
      </c>
      <c r="Q1229" s="8" t="s">
        <v>4757</v>
      </c>
      <c r="R1229" t="s">
        <v>675</v>
      </c>
      <c r="S1229" t="s">
        <v>675</v>
      </c>
      <c r="T1229" t="s">
        <v>675</v>
      </c>
    </row>
    <row r="1230" spans="1:20">
      <c r="A1230" t="s">
        <v>4758</v>
      </c>
      <c r="B1230" s="8" t="s">
        <v>4754</v>
      </c>
      <c r="C1230" t="s">
        <v>13</v>
      </c>
      <c r="D1230" t="s">
        <v>664</v>
      </c>
      <c r="E1230" t="s">
        <v>665</v>
      </c>
      <c r="F1230" t="s">
        <v>1063</v>
      </c>
      <c r="G1230" t="s">
        <v>1064</v>
      </c>
      <c r="H1230" t="s">
        <v>675</v>
      </c>
      <c r="I1230" t="s">
        <v>123</v>
      </c>
      <c r="J1230" t="s">
        <v>1377</v>
      </c>
      <c r="K1230" t="s">
        <v>675</v>
      </c>
      <c r="L1230" t="s">
        <v>682</v>
      </c>
      <c r="M1230" s="8" t="s">
        <v>675</v>
      </c>
      <c r="N1230" t="s">
        <v>682</v>
      </c>
      <c r="O1230" t="s">
        <v>1283</v>
      </c>
      <c r="P1230" t="s">
        <v>701</v>
      </c>
      <c r="Q1230" s="8" t="s">
        <v>4759</v>
      </c>
      <c r="R1230" t="s">
        <v>675</v>
      </c>
      <c r="S1230" t="s">
        <v>675</v>
      </c>
      <c r="T1230" t="s">
        <v>675</v>
      </c>
    </row>
    <row r="1231" spans="1:20">
      <c r="A1231" t="s">
        <v>4760</v>
      </c>
      <c r="B1231" s="8" t="s">
        <v>4754</v>
      </c>
      <c r="C1231" t="s">
        <v>13</v>
      </c>
      <c r="D1231" t="s">
        <v>664</v>
      </c>
      <c r="E1231" t="s">
        <v>665</v>
      </c>
      <c r="F1231" t="s">
        <v>2546</v>
      </c>
      <c r="G1231" t="s">
        <v>2547</v>
      </c>
      <c r="H1231" t="s">
        <v>675</v>
      </c>
      <c r="I1231" t="s">
        <v>568</v>
      </c>
      <c r="J1231" t="s">
        <v>1884</v>
      </c>
      <c r="K1231" t="s">
        <v>675</v>
      </c>
      <c r="L1231" t="s">
        <v>682</v>
      </c>
      <c r="M1231" s="8" t="s">
        <v>675</v>
      </c>
      <c r="N1231" t="s">
        <v>682</v>
      </c>
      <c r="O1231" t="s">
        <v>1504</v>
      </c>
      <c r="P1231" t="s">
        <v>760</v>
      </c>
      <c r="Q1231" s="8" t="s">
        <v>4761</v>
      </c>
      <c r="R1231" t="s">
        <v>675</v>
      </c>
      <c r="S1231" t="s">
        <v>675</v>
      </c>
      <c r="T1231" t="s">
        <v>675</v>
      </c>
    </row>
    <row r="1232" spans="1:20">
      <c r="A1232" t="s">
        <v>4762</v>
      </c>
      <c r="B1232" s="8" t="s">
        <v>4754</v>
      </c>
      <c r="C1232" t="s">
        <v>13</v>
      </c>
      <c r="D1232" t="s">
        <v>664</v>
      </c>
      <c r="E1232" t="s">
        <v>665</v>
      </c>
      <c r="F1232" t="s">
        <v>4763</v>
      </c>
      <c r="G1232" t="s">
        <v>4764</v>
      </c>
      <c r="H1232" t="s">
        <v>675</v>
      </c>
      <c r="I1232" t="s">
        <v>484</v>
      </c>
      <c r="J1232" t="s">
        <v>1884</v>
      </c>
      <c r="K1232" t="s">
        <v>675</v>
      </c>
      <c r="L1232" t="s">
        <v>682</v>
      </c>
      <c r="M1232" s="8" t="s">
        <v>675</v>
      </c>
      <c r="N1232" t="s">
        <v>682</v>
      </c>
      <c r="O1232" t="s">
        <v>1504</v>
      </c>
      <c r="P1232" t="s">
        <v>701</v>
      </c>
      <c r="Q1232" s="8" t="s">
        <v>4765</v>
      </c>
      <c r="R1232" t="s">
        <v>675</v>
      </c>
      <c r="S1232" t="s">
        <v>675</v>
      </c>
      <c r="T1232" t="s">
        <v>675</v>
      </c>
    </row>
    <row r="1233" spans="1:20">
      <c r="A1233" t="s">
        <v>4766</v>
      </c>
      <c r="B1233" s="8" t="s">
        <v>2212</v>
      </c>
      <c r="C1233" t="s">
        <v>13</v>
      </c>
      <c r="D1233" t="s">
        <v>664</v>
      </c>
      <c r="E1233" t="s">
        <v>763</v>
      </c>
      <c r="F1233" t="s">
        <v>2749</v>
      </c>
      <c r="G1233" t="s">
        <v>2750</v>
      </c>
      <c r="H1233" t="s">
        <v>675</v>
      </c>
      <c r="I1233" t="s">
        <v>525</v>
      </c>
      <c r="J1233" t="s">
        <v>1377</v>
      </c>
      <c r="K1233" t="s">
        <v>675</v>
      </c>
      <c r="L1233" t="s">
        <v>682</v>
      </c>
      <c r="M1233" s="8" t="s">
        <v>675</v>
      </c>
      <c r="N1233" t="s">
        <v>682</v>
      </c>
      <c r="O1233" t="s">
        <v>769</v>
      </c>
      <c r="P1233" t="s">
        <v>701</v>
      </c>
      <c r="Q1233" s="8" t="s">
        <v>4767</v>
      </c>
      <c r="R1233" t="s">
        <v>675</v>
      </c>
      <c r="S1233" t="s">
        <v>675</v>
      </c>
      <c r="T1233" t="s">
        <v>675</v>
      </c>
    </row>
    <row r="1234" spans="1:20">
      <c r="A1234" t="s">
        <v>4768</v>
      </c>
      <c r="B1234" s="8" t="s">
        <v>2212</v>
      </c>
      <c r="C1234" t="s">
        <v>13</v>
      </c>
      <c r="D1234" t="s">
        <v>664</v>
      </c>
      <c r="E1234" t="s">
        <v>763</v>
      </c>
      <c r="F1234" t="s">
        <v>864</v>
      </c>
      <c r="G1234" t="s">
        <v>865</v>
      </c>
      <c r="H1234" t="s">
        <v>675</v>
      </c>
      <c r="I1234" t="s">
        <v>569</v>
      </c>
      <c r="J1234" t="s">
        <v>1377</v>
      </c>
      <c r="K1234" t="s">
        <v>675</v>
      </c>
      <c r="L1234" t="s">
        <v>682</v>
      </c>
      <c r="M1234" s="8" t="s">
        <v>675</v>
      </c>
      <c r="N1234" t="s">
        <v>682</v>
      </c>
      <c r="O1234" t="s">
        <v>769</v>
      </c>
      <c r="P1234" t="s">
        <v>701</v>
      </c>
      <c r="Q1234" s="8" t="s">
        <v>4769</v>
      </c>
      <c r="R1234" t="s">
        <v>675</v>
      </c>
      <c r="S1234" t="s">
        <v>675</v>
      </c>
      <c r="T1234" t="s">
        <v>675</v>
      </c>
    </row>
    <row r="1235" spans="1:20">
      <c r="A1235" t="s">
        <v>4770</v>
      </c>
      <c r="B1235" s="8" t="s">
        <v>2212</v>
      </c>
      <c r="C1235" t="s">
        <v>13</v>
      </c>
      <c r="D1235" t="s">
        <v>664</v>
      </c>
      <c r="E1235" t="s">
        <v>665</v>
      </c>
      <c r="F1235" t="s">
        <v>2575</v>
      </c>
      <c r="G1235" t="s">
        <v>2576</v>
      </c>
      <c r="H1235" t="s">
        <v>675</v>
      </c>
      <c r="I1235" t="s">
        <v>570</v>
      </c>
      <c r="J1235" t="s">
        <v>1377</v>
      </c>
      <c r="K1235" t="s">
        <v>675</v>
      </c>
      <c r="L1235" t="s">
        <v>682</v>
      </c>
      <c r="M1235" s="8" t="s">
        <v>675</v>
      </c>
      <c r="N1235" t="s">
        <v>682</v>
      </c>
      <c r="O1235" t="s">
        <v>1504</v>
      </c>
      <c r="P1235" t="s">
        <v>701</v>
      </c>
      <c r="Q1235" s="8" t="s">
        <v>4771</v>
      </c>
      <c r="R1235" t="s">
        <v>675</v>
      </c>
      <c r="S1235" t="s">
        <v>675</v>
      </c>
      <c r="T1235" t="s">
        <v>675</v>
      </c>
    </row>
    <row r="1236" spans="1:20">
      <c r="A1236" t="s">
        <v>4772</v>
      </c>
      <c r="B1236" s="8" t="s">
        <v>2212</v>
      </c>
      <c r="C1236" t="s">
        <v>13</v>
      </c>
      <c r="D1236" t="s">
        <v>664</v>
      </c>
      <c r="E1236" t="s">
        <v>665</v>
      </c>
      <c r="F1236" t="s">
        <v>1007</v>
      </c>
      <c r="G1236" t="s">
        <v>527</v>
      </c>
      <c r="H1236" t="s">
        <v>675</v>
      </c>
      <c r="I1236" t="s">
        <v>571</v>
      </c>
      <c r="J1236" t="s">
        <v>1377</v>
      </c>
      <c r="K1236" t="s">
        <v>675</v>
      </c>
      <c r="L1236" t="s">
        <v>682</v>
      </c>
      <c r="M1236" s="8" t="s">
        <v>675</v>
      </c>
      <c r="N1236" t="s">
        <v>682</v>
      </c>
      <c r="O1236" t="s">
        <v>1504</v>
      </c>
      <c r="P1236" t="s">
        <v>701</v>
      </c>
      <c r="Q1236" s="8" t="s">
        <v>4773</v>
      </c>
      <c r="R1236" t="s">
        <v>675</v>
      </c>
      <c r="S1236" t="s">
        <v>675</v>
      </c>
      <c r="T1236" t="s">
        <v>675</v>
      </c>
    </row>
    <row r="1237" spans="1:20">
      <c r="A1237" t="s">
        <v>4774</v>
      </c>
      <c r="B1237" s="8" t="s">
        <v>4775</v>
      </c>
      <c r="C1237" t="s">
        <v>13</v>
      </c>
      <c r="D1237" t="s">
        <v>664</v>
      </c>
      <c r="E1237" t="s">
        <v>665</v>
      </c>
      <c r="F1237" t="s">
        <v>2332</v>
      </c>
      <c r="G1237" t="s">
        <v>15</v>
      </c>
      <c r="H1237" t="s">
        <v>675</v>
      </c>
      <c r="I1237" t="s">
        <v>573</v>
      </c>
      <c r="J1237" t="s">
        <v>1377</v>
      </c>
      <c r="K1237" t="s">
        <v>675</v>
      </c>
      <c r="L1237" t="s">
        <v>682</v>
      </c>
      <c r="M1237" s="8" t="s">
        <v>675</v>
      </c>
      <c r="N1237" t="s">
        <v>682</v>
      </c>
      <c r="O1237" t="s">
        <v>1504</v>
      </c>
      <c r="P1237" t="s">
        <v>760</v>
      </c>
      <c r="Q1237" s="8" t="s">
        <v>4776</v>
      </c>
      <c r="R1237" t="s">
        <v>675</v>
      </c>
      <c r="S1237" t="s">
        <v>675</v>
      </c>
      <c r="T1237" t="s">
        <v>675</v>
      </c>
    </row>
    <row r="1238" spans="1:20">
      <c r="A1238" t="s">
        <v>4777</v>
      </c>
      <c r="B1238" s="8" t="s">
        <v>2234</v>
      </c>
      <c r="C1238" t="s">
        <v>13</v>
      </c>
      <c r="D1238" t="s">
        <v>664</v>
      </c>
      <c r="E1238" t="s">
        <v>763</v>
      </c>
      <c r="F1238" t="s">
        <v>2586</v>
      </c>
      <c r="G1238" t="s">
        <v>2587</v>
      </c>
      <c r="H1238" t="s">
        <v>675</v>
      </c>
      <c r="I1238" t="s">
        <v>525</v>
      </c>
      <c r="J1238" t="s">
        <v>1377</v>
      </c>
      <c r="K1238" t="s">
        <v>675</v>
      </c>
      <c r="L1238" t="s">
        <v>682</v>
      </c>
      <c r="M1238" s="8" t="s">
        <v>675</v>
      </c>
      <c r="N1238" t="s">
        <v>682</v>
      </c>
      <c r="O1238" t="s">
        <v>769</v>
      </c>
      <c r="P1238" t="s">
        <v>701</v>
      </c>
      <c r="Q1238" s="8" t="s">
        <v>4778</v>
      </c>
      <c r="R1238" t="s">
        <v>675</v>
      </c>
      <c r="S1238" t="s">
        <v>675</v>
      </c>
      <c r="T1238" t="s">
        <v>675</v>
      </c>
    </row>
    <row r="1239" spans="1:20">
      <c r="A1239" t="s">
        <v>4779</v>
      </c>
      <c r="B1239" s="8" t="s">
        <v>2234</v>
      </c>
      <c r="C1239" t="s">
        <v>13</v>
      </c>
      <c r="D1239" t="s">
        <v>664</v>
      </c>
      <c r="E1239" t="s">
        <v>763</v>
      </c>
      <c r="F1239" t="s">
        <v>1451</v>
      </c>
      <c r="G1239" t="s">
        <v>1452</v>
      </c>
      <c r="H1239" t="s">
        <v>675</v>
      </c>
      <c r="I1239" t="s">
        <v>575</v>
      </c>
      <c r="J1239" t="s">
        <v>681</v>
      </c>
      <c r="K1239" t="s">
        <v>675</v>
      </c>
      <c r="L1239" t="s">
        <v>682</v>
      </c>
      <c r="M1239" s="8" t="s">
        <v>675</v>
      </c>
      <c r="N1239" t="s">
        <v>682</v>
      </c>
      <c r="O1239" t="s">
        <v>769</v>
      </c>
      <c r="P1239" t="s">
        <v>701</v>
      </c>
      <c r="Q1239" s="8" t="s">
        <v>4780</v>
      </c>
      <c r="R1239" t="s">
        <v>675</v>
      </c>
      <c r="S1239" t="s">
        <v>675</v>
      </c>
      <c r="T1239" t="s">
        <v>675</v>
      </c>
    </row>
    <row r="1240" spans="1:20">
      <c r="A1240" t="s">
        <v>4781</v>
      </c>
      <c r="B1240" s="8" t="s">
        <v>2238</v>
      </c>
      <c r="C1240" t="s">
        <v>13</v>
      </c>
      <c r="D1240" t="s">
        <v>664</v>
      </c>
      <c r="E1240" t="s">
        <v>665</v>
      </c>
      <c r="F1240" t="s">
        <v>2059</v>
      </c>
      <c r="G1240" t="s">
        <v>2060</v>
      </c>
      <c r="H1240" t="s">
        <v>675</v>
      </c>
      <c r="I1240" t="s">
        <v>566</v>
      </c>
      <c r="J1240" t="s">
        <v>1377</v>
      </c>
      <c r="K1240" t="s">
        <v>675</v>
      </c>
      <c r="L1240" t="s">
        <v>682</v>
      </c>
      <c r="M1240" s="8" t="s">
        <v>675</v>
      </c>
      <c r="N1240" t="s">
        <v>682</v>
      </c>
      <c r="O1240" t="s">
        <v>1283</v>
      </c>
      <c r="P1240" t="s">
        <v>701</v>
      </c>
      <c r="Q1240" s="8" t="s">
        <v>4782</v>
      </c>
      <c r="R1240" t="s">
        <v>675</v>
      </c>
      <c r="S1240" t="s">
        <v>675</v>
      </c>
      <c r="T1240" t="s">
        <v>675</v>
      </c>
    </row>
    <row r="1241" spans="1:20">
      <c r="A1241" t="s">
        <v>4783</v>
      </c>
      <c r="B1241" s="8" t="s">
        <v>2238</v>
      </c>
      <c r="C1241" t="s">
        <v>13</v>
      </c>
      <c r="D1241" t="s">
        <v>664</v>
      </c>
      <c r="E1241" t="s">
        <v>763</v>
      </c>
      <c r="F1241" t="s">
        <v>3266</v>
      </c>
      <c r="G1241" t="s">
        <v>3267</v>
      </c>
      <c r="H1241" t="s">
        <v>675</v>
      </c>
      <c r="I1241" t="s">
        <v>433</v>
      </c>
      <c r="J1241" t="s">
        <v>1377</v>
      </c>
      <c r="K1241" t="s">
        <v>675</v>
      </c>
      <c r="L1241" t="s">
        <v>682</v>
      </c>
      <c r="M1241" s="8" t="s">
        <v>675</v>
      </c>
      <c r="N1241" t="s">
        <v>682</v>
      </c>
      <c r="O1241" t="s">
        <v>769</v>
      </c>
      <c r="P1241" t="s">
        <v>701</v>
      </c>
      <c r="Q1241" s="8" t="s">
        <v>4784</v>
      </c>
      <c r="R1241" t="s">
        <v>675</v>
      </c>
      <c r="S1241" t="s">
        <v>675</v>
      </c>
      <c r="T1241" t="s">
        <v>675</v>
      </c>
    </row>
    <row r="1242" spans="1:20">
      <c r="A1242" t="s">
        <v>4785</v>
      </c>
      <c r="B1242" s="8" t="s">
        <v>2238</v>
      </c>
      <c r="C1242" t="s">
        <v>13</v>
      </c>
      <c r="D1242" t="s">
        <v>664</v>
      </c>
      <c r="E1242" t="s">
        <v>763</v>
      </c>
      <c r="F1242" t="s">
        <v>930</v>
      </c>
      <c r="G1242" t="s">
        <v>931</v>
      </c>
      <c r="H1242" t="s">
        <v>675</v>
      </c>
      <c r="I1242" t="s">
        <v>433</v>
      </c>
      <c r="J1242" t="s">
        <v>1377</v>
      </c>
      <c r="K1242" t="s">
        <v>675</v>
      </c>
      <c r="L1242" t="s">
        <v>682</v>
      </c>
      <c r="M1242" s="8" t="s">
        <v>675</v>
      </c>
      <c r="N1242" t="s">
        <v>682</v>
      </c>
      <c r="O1242" t="s">
        <v>769</v>
      </c>
      <c r="P1242" t="s">
        <v>701</v>
      </c>
      <c r="Q1242" s="8" t="s">
        <v>4786</v>
      </c>
      <c r="R1242" t="s">
        <v>675</v>
      </c>
      <c r="S1242" t="s">
        <v>675</v>
      </c>
      <c r="T1242" t="s">
        <v>675</v>
      </c>
    </row>
    <row r="1243" spans="1:20">
      <c r="A1243" t="s">
        <v>4787</v>
      </c>
      <c r="B1243" s="8" t="s">
        <v>3461</v>
      </c>
      <c r="C1243" t="s">
        <v>13</v>
      </c>
      <c r="D1243" t="s">
        <v>664</v>
      </c>
      <c r="E1243" t="s">
        <v>665</v>
      </c>
      <c r="F1243" t="s">
        <v>2285</v>
      </c>
      <c r="G1243" t="s">
        <v>2286</v>
      </c>
      <c r="H1243" t="s">
        <v>675</v>
      </c>
      <c r="I1243" t="s">
        <v>576</v>
      </c>
      <c r="J1243" t="s">
        <v>1377</v>
      </c>
      <c r="K1243" t="s">
        <v>675</v>
      </c>
      <c r="L1243" t="s">
        <v>682</v>
      </c>
      <c r="M1243" s="8" t="s">
        <v>675</v>
      </c>
      <c r="N1243" t="s">
        <v>682</v>
      </c>
      <c r="O1243" t="s">
        <v>1283</v>
      </c>
      <c r="P1243" t="s">
        <v>701</v>
      </c>
      <c r="Q1243" s="8" t="s">
        <v>4788</v>
      </c>
      <c r="R1243" t="s">
        <v>675</v>
      </c>
      <c r="S1243" t="s">
        <v>675</v>
      </c>
      <c r="T1243" t="s">
        <v>675</v>
      </c>
    </row>
    <row r="1244" spans="1:20">
      <c r="A1244" t="s">
        <v>4789</v>
      </c>
      <c r="B1244" s="8" t="s">
        <v>3461</v>
      </c>
      <c r="C1244" t="s">
        <v>13</v>
      </c>
      <c r="D1244" t="s">
        <v>664</v>
      </c>
      <c r="E1244" t="s">
        <v>665</v>
      </c>
      <c r="F1244" t="s">
        <v>1618</v>
      </c>
      <c r="G1244" t="s">
        <v>1619</v>
      </c>
      <c r="H1244" t="s">
        <v>675</v>
      </c>
      <c r="I1244" t="s">
        <v>570</v>
      </c>
      <c r="J1244" t="s">
        <v>1377</v>
      </c>
      <c r="K1244" t="s">
        <v>675</v>
      </c>
      <c r="L1244" t="s">
        <v>682</v>
      </c>
      <c r="M1244" s="8" t="s">
        <v>675</v>
      </c>
      <c r="N1244" t="s">
        <v>682</v>
      </c>
      <c r="O1244" t="s">
        <v>1504</v>
      </c>
      <c r="P1244" t="s">
        <v>701</v>
      </c>
      <c r="Q1244" s="8" t="s">
        <v>4790</v>
      </c>
      <c r="R1244" t="s">
        <v>675</v>
      </c>
      <c r="S1244" t="s">
        <v>675</v>
      </c>
      <c r="T1244" t="s">
        <v>675</v>
      </c>
    </row>
    <row r="1245" spans="1:20">
      <c r="A1245" t="s">
        <v>4791</v>
      </c>
      <c r="B1245" s="8" t="s">
        <v>3461</v>
      </c>
      <c r="C1245" t="s">
        <v>13</v>
      </c>
      <c r="D1245" t="s">
        <v>664</v>
      </c>
      <c r="E1245" t="s">
        <v>665</v>
      </c>
      <c r="F1245" t="s">
        <v>2654</v>
      </c>
      <c r="G1245" t="s">
        <v>2655</v>
      </c>
      <c r="H1245" t="s">
        <v>675</v>
      </c>
      <c r="I1245" t="s">
        <v>577</v>
      </c>
      <c r="J1245" t="s">
        <v>1377</v>
      </c>
      <c r="K1245" t="s">
        <v>675</v>
      </c>
      <c r="L1245" t="s">
        <v>682</v>
      </c>
      <c r="M1245" s="8" t="s">
        <v>675</v>
      </c>
      <c r="N1245" t="s">
        <v>682</v>
      </c>
      <c r="O1245" t="s">
        <v>1504</v>
      </c>
      <c r="P1245" t="s">
        <v>701</v>
      </c>
      <c r="Q1245" s="8" t="s">
        <v>4792</v>
      </c>
      <c r="R1245" t="s">
        <v>675</v>
      </c>
      <c r="S1245" t="s">
        <v>675</v>
      </c>
      <c r="T1245" t="s">
        <v>675</v>
      </c>
    </row>
    <row r="1246" spans="1:20">
      <c r="A1246" t="s">
        <v>4793</v>
      </c>
      <c r="B1246" s="8" t="s">
        <v>3461</v>
      </c>
      <c r="C1246" t="s">
        <v>13</v>
      </c>
      <c r="D1246" t="s">
        <v>664</v>
      </c>
      <c r="E1246" t="s">
        <v>665</v>
      </c>
      <c r="F1246" t="s">
        <v>1565</v>
      </c>
      <c r="G1246" t="s">
        <v>1566</v>
      </c>
      <c r="H1246" t="s">
        <v>675</v>
      </c>
      <c r="I1246" t="s">
        <v>578</v>
      </c>
      <c r="J1246" t="s">
        <v>1377</v>
      </c>
      <c r="K1246" t="s">
        <v>675</v>
      </c>
      <c r="L1246" t="s">
        <v>682</v>
      </c>
      <c r="M1246" s="8" t="s">
        <v>675</v>
      </c>
      <c r="N1246" t="s">
        <v>682</v>
      </c>
      <c r="O1246" t="s">
        <v>1504</v>
      </c>
      <c r="P1246" t="s">
        <v>701</v>
      </c>
      <c r="Q1246" s="8" t="s">
        <v>4794</v>
      </c>
      <c r="R1246" t="s">
        <v>675</v>
      </c>
      <c r="S1246" t="s">
        <v>675</v>
      </c>
      <c r="T1246" t="s">
        <v>675</v>
      </c>
    </row>
    <row r="1247" spans="1:20">
      <c r="A1247" t="s">
        <v>4795</v>
      </c>
      <c r="B1247" s="8" t="s">
        <v>3461</v>
      </c>
      <c r="C1247" t="s">
        <v>13</v>
      </c>
      <c r="D1247" t="s">
        <v>664</v>
      </c>
      <c r="E1247" t="s">
        <v>665</v>
      </c>
      <c r="F1247" t="s">
        <v>4796</v>
      </c>
      <c r="G1247" t="s">
        <v>4797</v>
      </c>
      <c r="H1247" t="s">
        <v>675</v>
      </c>
      <c r="I1247" t="s">
        <v>579</v>
      </c>
      <c r="J1247" t="s">
        <v>1377</v>
      </c>
      <c r="K1247" t="s">
        <v>675</v>
      </c>
      <c r="L1247" t="s">
        <v>682</v>
      </c>
      <c r="M1247" s="8" t="s">
        <v>675</v>
      </c>
      <c r="N1247" t="s">
        <v>682</v>
      </c>
      <c r="O1247" t="s">
        <v>1504</v>
      </c>
      <c r="P1247" t="s">
        <v>701</v>
      </c>
      <c r="Q1247" s="8" t="s">
        <v>4798</v>
      </c>
      <c r="R1247" t="s">
        <v>675</v>
      </c>
      <c r="S1247" t="s">
        <v>675</v>
      </c>
      <c r="T1247" t="s">
        <v>675</v>
      </c>
    </row>
    <row r="1248" spans="1:20">
      <c r="A1248" t="s">
        <v>4799</v>
      </c>
      <c r="B1248" s="8" t="s">
        <v>3461</v>
      </c>
      <c r="C1248" t="s">
        <v>13</v>
      </c>
      <c r="D1248" t="s">
        <v>664</v>
      </c>
      <c r="E1248" t="s">
        <v>665</v>
      </c>
      <c r="F1248" t="s">
        <v>4796</v>
      </c>
      <c r="G1248" t="s">
        <v>4797</v>
      </c>
      <c r="H1248" t="s">
        <v>675</v>
      </c>
      <c r="I1248" t="s">
        <v>579</v>
      </c>
      <c r="J1248" t="s">
        <v>1377</v>
      </c>
      <c r="K1248" t="s">
        <v>675</v>
      </c>
      <c r="L1248" t="s">
        <v>682</v>
      </c>
      <c r="M1248" s="8" t="s">
        <v>675</v>
      </c>
      <c r="N1248" t="s">
        <v>682</v>
      </c>
      <c r="O1248" t="s">
        <v>1504</v>
      </c>
      <c r="P1248" t="s">
        <v>701</v>
      </c>
      <c r="Q1248" s="8" t="s">
        <v>4800</v>
      </c>
      <c r="R1248" t="s">
        <v>675</v>
      </c>
      <c r="S1248" t="s">
        <v>675</v>
      </c>
      <c r="T1248" t="s">
        <v>675</v>
      </c>
    </row>
    <row r="1249" spans="1:20">
      <c r="A1249" t="s">
        <v>4801</v>
      </c>
      <c r="B1249" s="8" t="s">
        <v>3468</v>
      </c>
      <c r="C1249" t="s">
        <v>13</v>
      </c>
      <c r="D1249" t="s">
        <v>664</v>
      </c>
      <c r="E1249" t="s">
        <v>665</v>
      </c>
      <c r="F1249" t="s">
        <v>1063</v>
      </c>
      <c r="G1249" t="s">
        <v>1064</v>
      </c>
      <c r="H1249" t="s">
        <v>675</v>
      </c>
      <c r="I1249" t="s">
        <v>583</v>
      </c>
      <c r="J1249" t="s">
        <v>1377</v>
      </c>
      <c r="K1249" t="s">
        <v>675</v>
      </c>
      <c r="L1249" t="s">
        <v>682</v>
      </c>
      <c r="M1249" s="8" t="s">
        <v>675</v>
      </c>
      <c r="N1249" t="s">
        <v>682</v>
      </c>
      <c r="O1249" t="s">
        <v>701</v>
      </c>
      <c r="P1249" t="s">
        <v>701</v>
      </c>
      <c r="Q1249" s="8" t="s">
        <v>4802</v>
      </c>
      <c r="R1249" t="s">
        <v>675</v>
      </c>
      <c r="S1249" t="s">
        <v>675</v>
      </c>
      <c r="T1249" t="s">
        <v>675</v>
      </c>
    </row>
    <row r="1250" spans="1:20">
      <c r="A1250" t="s">
        <v>4803</v>
      </c>
      <c r="B1250" s="8" t="s">
        <v>2244</v>
      </c>
      <c r="C1250" t="s">
        <v>13</v>
      </c>
      <c r="D1250" t="s">
        <v>664</v>
      </c>
      <c r="E1250" t="s">
        <v>665</v>
      </c>
      <c r="F1250" t="s">
        <v>2463</v>
      </c>
      <c r="G1250" t="s">
        <v>2464</v>
      </c>
      <c r="H1250" t="s">
        <v>675</v>
      </c>
      <c r="I1250" t="s">
        <v>496</v>
      </c>
      <c r="J1250" t="s">
        <v>1377</v>
      </c>
      <c r="K1250" t="s">
        <v>675</v>
      </c>
      <c r="L1250" t="s">
        <v>682</v>
      </c>
      <c r="M1250" s="8" t="s">
        <v>675</v>
      </c>
      <c r="N1250" t="s">
        <v>682</v>
      </c>
      <c r="O1250" t="s">
        <v>701</v>
      </c>
      <c r="P1250" t="s">
        <v>701</v>
      </c>
      <c r="Q1250" s="8" t="s">
        <v>4804</v>
      </c>
      <c r="R1250" t="s">
        <v>675</v>
      </c>
      <c r="S1250" t="s">
        <v>675</v>
      </c>
      <c r="T1250" t="s">
        <v>675</v>
      </c>
    </row>
    <row r="1251" spans="1:20">
      <c r="A1251" t="s">
        <v>4805</v>
      </c>
      <c r="B1251" s="8" t="s">
        <v>2244</v>
      </c>
      <c r="C1251" t="s">
        <v>13</v>
      </c>
      <c r="D1251" t="s">
        <v>664</v>
      </c>
      <c r="E1251" t="s">
        <v>665</v>
      </c>
      <c r="F1251" t="s">
        <v>1451</v>
      </c>
      <c r="G1251" t="s">
        <v>1452</v>
      </c>
      <c r="H1251" t="s">
        <v>675</v>
      </c>
      <c r="I1251" t="s">
        <v>587</v>
      </c>
      <c r="J1251" t="s">
        <v>1377</v>
      </c>
      <c r="K1251" t="s">
        <v>675</v>
      </c>
      <c r="L1251" t="s">
        <v>682</v>
      </c>
      <c r="M1251" s="8" t="s">
        <v>675</v>
      </c>
      <c r="N1251" t="s">
        <v>682</v>
      </c>
      <c r="O1251" t="s">
        <v>701</v>
      </c>
      <c r="P1251" t="s">
        <v>701</v>
      </c>
      <c r="Q1251" s="8" t="s">
        <v>4806</v>
      </c>
      <c r="R1251" t="s">
        <v>675</v>
      </c>
      <c r="S1251" t="s">
        <v>675</v>
      </c>
      <c r="T1251" t="s">
        <v>675</v>
      </c>
    </row>
    <row r="1252" spans="1:20">
      <c r="A1252" t="s">
        <v>4807</v>
      </c>
      <c r="B1252" s="8" t="s">
        <v>2244</v>
      </c>
      <c r="C1252" t="s">
        <v>13</v>
      </c>
      <c r="D1252" t="s">
        <v>664</v>
      </c>
      <c r="E1252" t="s">
        <v>704</v>
      </c>
      <c r="F1252" t="s">
        <v>4808</v>
      </c>
      <c r="G1252" t="s">
        <v>4809</v>
      </c>
      <c r="H1252" t="s">
        <v>675</v>
      </c>
      <c r="I1252" t="s">
        <v>268</v>
      </c>
      <c r="J1252" t="s">
        <v>1377</v>
      </c>
      <c r="K1252" t="s">
        <v>675</v>
      </c>
      <c r="L1252" t="s">
        <v>682</v>
      </c>
      <c r="M1252" s="8" t="s">
        <v>675</v>
      </c>
      <c r="N1252" t="s">
        <v>682</v>
      </c>
      <c r="O1252" t="s">
        <v>902</v>
      </c>
      <c r="P1252" t="s">
        <v>701</v>
      </c>
      <c r="Q1252" s="8" t="s">
        <v>4810</v>
      </c>
      <c r="R1252" t="s">
        <v>675</v>
      </c>
      <c r="S1252" t="s">
        <v>675</v>
      </c>
      <c r="T1252" t="s">
        <v>675</v>
      </c>
    </row>
    <row r="1253" spans="1:20">
      <c r="A1253" t="s">
        <v>4811</v>
      </c>
      <c r="B1253" s="8" t="s">
        <v>2244</v>
      </c>
      <c r="C1253" t="s">
        <v>13</v>
      </c>
      <c r="D1253" t="s">
        <v>664</v>
      </c>
      <c r="E1253" t="s">
        <v>704</v>
      </c>
      <c r="F1253" t="s">
        <v>4812</v>
      </c>
      <c r="G1253" t="s">
        <v>4813</v>
      </c>
      <c r="H1253" t="s">
        <v>675</v>
      </c>
      <c r="I1253" t="s">
        <v>377</v>
      </c>
      <c r="J1253" t="s">
        <v>1377</v>
      </c>
      <c r="K1253" t="s">
        <v>675</v>
      </c>
      <c r="L1253" t="s">
        <v>682</v>
      </c>
      <c r="M1253" s="8" t="s">
        <v>675</v>
      </c>
      <c r="N1253" t="s">
        <v>682</v>
      </c>
      <c r="O1253" t="s">
        <v>902</v>
      </c>
      <c r="P1253" t="s">
        <v>701</v>
      </c>
      <c r="Q1253" s="8" t="s">
        <v>4814</v>
      </c>
      <c r="R1253" t="s">
        <v>675</v>
      </c>
      <c r="S1253" t="s">
        <v>675</v>
      </c>
      <c r="T1253" t="s">
        <v>675</v>
      </c>
    </row>
    <row r="1254" spans="1:20">
      <c r="A1254" t="s">
        <v>4815</v>
      </c>
      <c r="B1254" s="8" t="s">
        <v>2255</v>
      </c>
      <c r="C1254" t="s">
        <v>13</v>
      </c>
      <c r="D1254" t="s">
        <v>664</v>
      </c>
      <c r="E1254" t="s">
        <v>704</v>
      </c>
      <c r="F1254" t="s">
        <v>4816</v>
      </c>
      <c r="G1254" t="s">
        <v>4817</v>
      </c>
      <c r="H1254" t="s">
        <v>675</v>
      </c>
      <c r="I1254" t="s">
        <v>514</v>
      </c>
      <c r="J1254" t="s">
        <v>1377</v>
      </c>
      <c r="K1254" t="s">
        <v>675</v>
      </c>
      <c r="L1254" t="s">
        <v>682</v>
      </c>
      <c r="M1254" s="8" t="s">
        <v>675</v>
      </c>
      <c r="N1254" t="s">
        <v>682</v>
      </c>
      <c r="O1254" t="s">
        <v>1676</v>
      </c>
      <c r="P1254" t="s">
        <v>701</v>
      </c>
      <c r="Q1254" s="8" t="s">
        <v>4818</v>
      </c>
      <c r="R1254" t="s">
        <v>675</v>
      </c>
      <c r="S1254" t="s">
        <v>675</v>
      </c>
      <c r="T1254" t="s">
        <v>675</v>
      </c>
    </row>
    <row r="1255" spans="1:20">
      <c r="A1255" t="s">
        <v>4819</v>
      </c>
      <c r="B1255" s="8" t="s">
        <v>2272</v>
      </c>
      <c r="C1255" t="s">
        <v>13</v>
      </c>
      <c r="D1255" t="s">
        <v>664</v>
      </c>
      <c r="E1255" t="s">
        <v>704</v>
      </c>
      <c r="F1255" t="s">
        <v>2273</v>
      </c>
      <c r="G1255" t="s">
        <v>2274</v>
      </c>
      <c r="H1255" t="s">
        <v>675</v>
      </c>
      <c r="I1255" t="s">
        <v>217</v>
      </c>
      <c r="J1255" t="s">
        <v>1377</v>
      </c>
      <c r="K1255" t="s">
        <v>675</v>
      </c>
      <c r="L1255" t="s">
        <v>682</v>
      </c>
      <c r="M1255" s="8" t="s">
        <v>675</v>
      </c>
      <c r="N1255" t="s">
        <v>682</v>
      </c>
      <c r="O1255" t="s">
        <v>1676</v>
      </c>
      <c r="P1255" t="s">
        <v>701</v>
      </c>
      <c r="Q1255" s="8" t="s">
        <v>4820</v>
      </c>
      <c r="R1255" t="s">
        <v>675</v>
      </c>
      <c r="S1255" t="s">
        <v>675</v>
      </c>
      <c r="T1255" t="s">
        <v>675</v>
      </c>
    </row>
    <row r="1256" spans="1:20">
      <c r="A1256" t="s">
        <v>4821</v>
      </c>
      <c r="B1256" s="8" t="s">
        <v>2272</v>
      </c>
      <c r="C1256" t="s">
        <v>13</v>
      </c>
      <c r="D1256" t="s">
        <v>664</v>
      </c>
      <c r="E1256" t="s">
        <v>704</v>
      </c>
      <c r="F1256" t="s">
        <v>2431</v>
      </c>
      <c r="G1256" t="s">
        <v>2432</v>
      </c>
      <c r="H1256" t="s">
        <v>675</v>
      </c>
      <c r="I1256" t="s">
        <v>217</v>
      </c>
      <c r="J1256" t="s">
        <v>1377</v>
      </c>
      <c r="K1256" t="s">
        <v>675</v>
      </c>
      <c r="L1256" t="s">
        <v>682</v>
      </c>
      <c r="M1256" s="8" t="s">
        <v>675</v>
      </c>
      <c r="N1256" t="s">
        <v>682</v>
      </c>
      <c r="O1256" t="s">
        <v>1676</v>
      </c>
      <c r="P1256" t="s">
        <v>701</v>
      </c>
      <c r="Q1256" s="8" t="s">
        <v>4822</v>
      </c>
      <c r="R1256" t="s">
        <v>675</v>
      </c>
      <c r="S1256" t="s">
        <v>675</v>
      </c>
      <c r="T1256" t="s">
        <v>675</v>
      </c>
    </row>
    <row r="1257" spans="1:20">
      <c r="A1257" t="s">
        <v>4823</v>
      </c>
      <c r="B1257" s="8" t="s">
        <v>2272</v>
      </c>
      <c r="C1257" t="s">
        <v>13</v>
      </c>
      <c r="D1257" t="s">
        <v>664</v>
      </c>
      <c r="E1257" t="s">
        <v>665</v>
      </c>
      <c r="F1257" t="s">
        <v>4824</v>
      </c>
      <c r="G1257" t="s">
        <v>4825</v>
      </c>
      <c r="H1257" t="s">
        <v>675</v>
      </c>
      <c r="I1257" t="s">
        <v>588</v>
      </c>
      <c r="J1257" t="s">
        <v>1377</v>
      </c>
      <c r="K1257" t="s">
        <v>675</v>
      </c>
      <c r="L1257" t="s">
        <v>682</v>
      </c>
      <c r="M1257" s="8" t="s">
        <v>675</v>
      </c>
      <c r="N1257" t="s">
        <v>682</v>
      </c>
      <c r="O1257" t="s">
        <v>1283</v>
      </c>
      <c r="P1257" t="s">
        <v>701</v>
      </c>
      <c r="Q1257" s="8" t="s">
        <v>4826</v>
      </c>
      <c r="R1257" t="s">
        <v>675</v>
      </c>
      <c r="S1257" t="s">
        <v>675</v>
      </c>
      <c r="T1257" t="s">
        <v>675</v>
      </c>
    </row>
    <row r="1258" spans="1:20">
      <c r="A1258" t="s">
        <v>4827</v>
      </c>
      <c r="B1258" s="8" t="s">
        <v>2279</v>
      </c>
      <c r="C1258" t="s">
        <v>13</v>
      </c>
      <c r="D1258" t="s">
        <v>664</v>
      </c>
      <c r="E1258" t="s">
        <v>704</v>
      </c>
      <c r="F1258" t="s">
        <v>1274</v>
      </c>
      <c r="G1258" t="s">
        <v>1275</v>
      </c>
      <c r="H1258" t="s">
        <v>675</v>
      </c>
      <c r="I1258" t="s">
        <v>273</v>
      </c>
      <c r="J1258" t="s">
        <v>1377</v>
      </c>
      <c r="K1258" t="s">
        <v>675</v>
      </c>
      <c r="L1258" t="s">
        <v>682</v>
      </c>
      <c r="M1258" s="8" t="s">
        <v>675</v>
      </c>
      <c r="N1258" t="s">
        <v>682</v>
      </c>
      <c r="O1258" t="s">
        <v>1676</v>
      </c>
      <c r="P1258" t="s">
        <v>701</v>
      </c>
      <c r="Q1258" s="8" t="s">
        <v>4828</v>
      </c>
      <c r="R1258" t="s">
        <v>675</v>
      </c>
      <c r="S1258" t="s">
        <v>675</v>
      </c>
      <c r="T1258" t="s">
        <v>675</v>
      </c>
    </row>
    <row r="1259" spans="1:20">
      <c r="A1259" t="s">
        <v>4829</v>
      </c>
      <c r="B1259" s="8" t="s">
        <v>4830</v>
      </c>
      <c r="C1259" t="s">
        <v>13</v>
      </c>
      <c r="D1259" t="s">
        <v>664</v>
      </c>
      <c r="E1259" t="s">
        <v>665</v>
      </c>
      <c r="F1259" t="s">
        <v>2693</v>
      </c>
      <c r="G1259" t="s">
        <v>2694</v>
      </c>
      <c r="H1259" t="s">
        <v>675</v>
      </c>
      <c r="I1259" t="s">
        <v>589</v>
      </c>
      <c r="J1259" t="s">
        <v>1377</v>
      </c>
      <c r="K1259" t="s">
        <v>675</v>
      </c>
      <c r="L1259" t="s">
        <v>682</v>
      </c>
      <c r="M1259" s="8" t="s">
        <v>675</v>
      </c>
      <c r="N1259" t="s">
        <v>682</v>
      </c>
      <c r="O1259" t="s">
        <v>1283</v>
      </c>
      <c r="P1259" t="s">
        <v>701</v>
      </c>
      <c r="Q1259" s="8" t="s">
        <v>4831</v>
      </c>
      <c r="R1259" t="s">
        <v>675</v>
      </c>
      <c r="S1259" t="s">
        <v>675</v>
      </c>
      <c r="T1259" t="s">
        <v>675</v>
      </c>
    </row>
    <row r="1260" spans="1:20">
      <c r="A1260" t="s">
        <v>4832</v>
      </c>
      <c r="B1260" s="8" t="s">
        <v>4830</v>
      </c>
      <c r="C1260" t="s">
        <v>13</v>
      </c>
      <c r="D1260" t="s">
        <v>664</v>
      </c>
      <c r="E1260" t="s">
        <v>763</v>
      </c>
      <c r="F1260" t="s">
        <v>2273</v>
      </c>
      <c r="G1260" t="s">
        <v>2274</v>
      </c>
      <c r="H1260" t="s">
        <v>675</v>
      </c>
      <c r="I1260" t="s">
        <v>590</v>
      </c>
      <c r="J1260" t="s">
        <v>1377</v>
      </c>
      <c r="K1260" t="s">
        <v>675</v>
      </c>
      <c r="L1260" t="s">
        <v>682</v>
      </c>
      <c r="M1260" s="8" t="s">
        <v>675</v>
      </c>
      <c r="N1260" t="s">
        <v>682</v>
      </c>
      <c r="O1260" t="s">
        <v>769</v>
      </c>
      <c r="P1260" t="s">
        <v>701</v>
      </c>
      <c r="Q1260" s="8" t="s">
        <v>4833</v>
      </c>
      <c r="R1260" t="s">
        <v>675</v>
      </c>
      <c r="S1260" t="s">
        <v>675</v>
      </c>
      <c r="T1260" t="s">
        <v>675</v>
      </c>
    </row>
    <row r="1261" spans="1:20">
      <c r="A1261" t="s">
        <v>4834</v>
      </c>
      <c r="B1261" s="8" t="s">
        <v>4830</v>
      </c>
      <c r="C1261" t="s">
        <v>13</v>
      </c>
      <c r="D1261" t="s">
        <v>664</v>
      </c>
      <c r="E1261" t="s">
        <v>763</v>
      </c>
      <c r="F1261" t="s">
        <v>3266</v>
      </c>
      <c r="G1261" t="s">
        <v>3267</v>
      </c>
      <c r="H1261" t="s">
        <v>675</v>
      </c>
      <c r="I1261" t="s">
        <v>433</v>
      </c>
      <c r="J1261" t="s">
        <v>1377</v>
      </c>
      <c r="K1261" t="s">
        <v>675</v>
      </c>
      <c r="L1261" t="s">
        <v>682</v>
      </c>
      <c r="M1261" s="8" t="s">
        <v>675</v>
      </c>
      <c r="N1261" t="s">
        <v>682</v>
      </c>
      <c r="O1261" t="s">
        <v>769</v>
      </c>
      <c r="P1261" t="s">
        <v>701</v>
      </c>
      <c r="Q1261" s="8" t="s">
        <v>4835</v>
      </c>
      <c r="R1261" t="s">
        <v>675</v>
      </c>
      <c r="S1261" t="s">
        <v>675</v>
      </c>
      <c r="T1261" t="s">
        <v>675</v>
      </c>
    </row>
    <row r="1262" spans="1:20">
      <c r="A1262" t="s">
        <v>4836</v>
      </c>
      <c r="B1262" s="8" t="s">
        <v>4830</v>
      </c>
      <c r="C1262" t="s">
        <v>13</v>
      </c>
      <c r="D1262" t="s">
        <v>664</v>
      </c>
      <c r="E1262" t="s">
        <v>763</v>
      </c>
      <c r="F1262" t="s">
        <v>2342</v>
      </c>
      <c r="G1262" t="s">
        <v>2343</v>
      </c>
      <c r="H1262" t="s">
        <v>675</v>
      </c>
      <c r="I1262" t="s">
        <v>591</v>
      </c>
      <c r="J1262" t="s">
        <v>1377</v>
      </c>
      <c r="K1262" t="s">
        <v>675</v>
      </c>
      <c r="L1262" t="s">
        <v>682</v>
      </c>
      <c r="M1262" s="8" t="s">
        <v>675</v>
      </c>
      <c r="N1262" t="s">
        <v>682</v>
      </c>
      <c r="O1262" t="s">
        <v>769</v>
      </c>
      <c r="P1262" t="s">
        <v>701</v>
      </c>
      <c r="Q1262" s="8" t="s">
        <v>4837</v>
      </c>
      <c r="R1262" t="s">
        <v>675</v>
      </c>
      <c r="S1262" t="s">
        <v>675</v>
      </c>
      <c r="T1262" t="s">
        <v>675</v>
      </c>
    </row>
    <row r="1263" spans="1:20">
      <c r="A1263" t="s">
        <v>4838</v>
      </c>
      <c r="B1263" s="8" t="s">
        <v>3495</v>
      </c>
      <c r="C1263" t="s">
        <v>13</v>
      </c>
      <c r="D1263" t="s">
        <v>664</v>
      </c>
      <c r="E1263" t="s">
        <v>665</v>
      </c>
      <c r="F1263" t="s">
        <v>2160</v>
      </c>
      <c r="G1263" t="s">
        <v>2161</v>
      </c>
      <c r="H1263" t="s">
        <v>675</v>
      </c>
      <c r="I1263" t="s">
        <v>566</v>
      </c>
      <c r="J1263" t="s">
        <v>1377</v>
      </c>
      <c r="K1263" t="s">
        <v>675</v>
      </c>
      <c r="L1263" t="s">
        <v>682</v>
      </c>
      <c r="M1263" s="8" t="s">
        <v>675</v>
      </c>
      <c r="N1263" t="s">
        <v>682</v>
      </c>
      <c r="O1263" t="s">
        <v>1283</v>
      </c>
      <c r="P1263" t="s">
        <v>701</v>
      </c>
      <c r="Q1263" s="8" t="s">
        <v>4839</v>
      </c>
      <c r="R1263" t="s">
        <v>675</v>
      </c>
      <c r="S1263" t="s">
        <v>675</v>
      </c>
      <c r="T1263" t="s">
        <v>675</v>
      </c>
    </row>
    <row r="1264" spans="1:20">
      <c r="A1264" t="s">
        <v>4840</v>
      </c>
      <c r="B1264" s="8" t="s">
        <v>3495</v>
      </c>
      <c r="C1264" t="s">
        <v>13</v>
      </c>
      <c r="D1264" t="s">
        <v>664</v>
      </c>
      <c r="E1264" t="s">
        <v>665</v>
      </c>
      <c r="F1264" t="s">
        <v>4275</v>
      </c>
      <c r="G1264" t="s">
        <v>4276</v>
      </c>
      <c r="H1264" t="s">
        <v>675</v>
      </c>
      <c r="I1264" t="s">
        <v>592</v>
      </c>
      <c r="J1264" t="s">
        <v>4557</v>
      </c>
      <c r="K1264" t="s">
        <v>675</v>
      </c>
      <c r="L1264" t="s">
        <v>682</v>
      </c>
      <c r="M1264" s="8" t="s">
        <v>675</v>
      </c>
      <c r="N1264" t="s">
        <v>682</v>
      </c>
      <c r="O1264" t="s">
        <v>1283</v>
      </c>
      <c r="P1264" t="s">
        <v>760</v>
      </c>
      <c r="Q1264" s="8" t="s">
        <v>4841</v>
      </c>
      <c r="R1264" t="s">
        <v>675</v>
      </c>
      <c r="S1264" t="s">
        <v>675</v>
      </c>
      <c r="T1264" t="s">
        <v>675</v>
      </c>
    </row>
    <row r="1265" spans="1:20">
      <c r="A1265" t="s">
        <v>4842</v>
      </c>
      <c r="B1265" s="8" t="s">
        <v>4843</v>
      </c>
      <c r="C1265" t="s">
        <v>13</v>
      </c>
      <c r="D1265" t="s">
        <v>664</v>
      </c>
      <c r="E1265" t="s">
        <v>763</v>
      </c>
      <c r="F1265" t="s">
        <v>1451</v>
      </c>
      <c r="G1265" t="s">
        <v>1452</v>
      </c>
      <c r="H1265" t="s">
        <v>675</v>
      </c>
      <c r="I1265" t="s">
        <v>595</v>
      </c>
      <c r="J1265" t="s">
        <v>1377</v>
      </c>
      <c r="K1265" t="s">
        <v>675</v>
      </c>
      <c r="L1265" t="s">
        <v>682</v>
      </c>
      <c r="M1265" s="8" t="s">
        <v>675</v>
      </c>
      <c r="N1265" t="s">
        <v>682</v>
      </c>
      <c r="O1265" t="s">
        <v>769</v>
      </c>
      <c r="P1265" t="s">
        <v>701</v>
      </c>
      <c r="Q1265" s="8" t="s">
        <v>4844</v>
      </c>
      <c r="R1265" t="s">
        <v>675</v>
      </c>
      <c r="S1265" t="s">
        <v>675</v>
      </c>
      <c r="T1265" t="s">
        <v>675</v>
      </c>
    </row>
    <row r="1266" spans="1:20">
      <c r="A1266" t="s">
        <v>4845</v>
      </c>
      <c r="B1266" s="8" t="s">
        <v>4843</v>
      </c>
      <c r="C1266" t="s">
        <v>13</v>
      </c>
      <c r="D1266" t="s">
        <v>664</v>
      </c>
      <c r="E1266" t="s">
        <v>665</v>
      </c>
      <c r="F1266" t="s">
        <v>2030</v>
      </c>
      <c r="G1266" t="s">
        <v>2031</v>
      </c>
      <c r="H1266" t="s">
        <v>675</v>
      </c>
      <c r="I1266" t="s">
        <v>596</v>
      </c>
      <c r="J1266" t="s">
        <v>1927</v>
      </c>
      <c r="K1266" t="s">
        <v>675</v>
      </c>
      <c r="L1266" t="s">
        <v>682</v>
      </c>
      <c r="M1266" s="8" t="s">
        <v>675</v>
      </c>
      <c r="N1266" t="s">
        <v>682</v>
      </c>
      <c r="O1266" t="s">
        <v>1504</v>
      </c>
      <c r="P1266" t="s">
        <v>675</v>
      </c>
      <c r="Q1266" s="8" t="s">
        <v>4846</v>
      </c>
      <c r="R1266" t="s">
        <v>675</v>
      </c>
      <c r="S1266" t="s">
        <v>675</v>
      </c>
      <c r="T1266" t="s">
        <v>675</v>
      </c>
    </row>
    <row r="1267" spans="1:20">
      <c r="A1267" t="s">
        <v>4847</v>
      </c>
      <c r="B1267" s="8" t="s">
        <v>4843</v>
      </c>
      <c r="C1267" t="s">
        <v>13</v>
      </c>
      <c r="D1267" t="s">
        <v>664</v>
      </c>
      <c r="E1267" t="s">
        <v>665</v>
      </c>
      <c r="F1267" t="s">
        <v>1924</v>
      </c>
      <c r="G1267" t="s">
        <v>1925</v>
      </c>
      <c r="H1267" t="s">
        <v>675</v>
      </c>
      <c r="I1267" t="s">
        <v>597</v>
      </c>
      <c r="J1267" t="s">
        <v>1927</v>
      </c>
      <c r="K1267" t="s">
        <v>675</v>
      </c>
      <c r="L1267" t="s">
        <v>682</v>
      </c>
      <c r="M1267" s="8" t="s">
        <v>675</v>
      </c>
      <c r="N1267" t="s">
        <v>682</v>
      </c>
      <c r="O1267" t="s">
        <v>1504</v>
      </c>
      <c r="P1267" t="s">
        <v>760</v>
      </c>
      <c r="Q1267" s="8" t="s">
        <v>4848</v>
      </c>
      <c r="R1267" t="s">
        <v>675</v>
      </c>
      <c r="S1267" t="s">
        <v>675</v>
      </c>
      <c r="T1267" t="s">
        <v>675</v>
      </c>
    </row>
    <row r="1268" spans="1:20">
      <c r="A1268" t="s">
        <v>4849</v>
      </c>
      <c r="B1268" s="8" t="s">
        <v>2284</v>
      </c>
      <c r="C1268" t="s">
        <v>13</v>
      </c>
      <c r="D1268" t="s">
        <v>664</v>
      </c>
      <c r="E1268" t="s">
        <v>665</v>
      </c>
      <c r="F1268" t="s">
        <v>2342</v>
      </c>
      <c r="G1268" t="s">
        <v>2343</v>
      </c>
      <c r="H1268" t="s">
        <v>675</v>
      </c>
      <c r="I1268" t="s">
        <v>598</v>
      </c>
      <c r="J1268" t="s">
        <v>1927</v>
      </c>
      <c r="K1268" t="s">
        <v>675</v>
      </c>
      <c r="L1268" t="s">
        <v>682</v>
      </c>
      <c r="M1268" s="8" t="s">
        <v>675</v>
      </c>
      <c r="N1268" t="s">
        <v>682</v>
      </c>
      <c r="O1268" t="s">
        <v>902</v>
      </c>
      <c r="P1268" t="s">
        <v>760</v>
      </c>
      <c r="Q1268" s="8" t="s">
        <v>4850</v>
      </c>
      <c r="R1268" t="s">
        <v>675</v>
      </c>
      <c r="S1268" t="s">
        <v>675</v>
      </c>
      <c r="T1268" t="s">
        <v>675</v>
      </c>
    </row>
    <row r="1269" spans="1:20">
      <c r="A1269" t="s">
        <v>4851</v>
      </c>
      <c r="B1269" s="8" t="s">
        <v>2290</v>
      </c>
      <c r="C1269" t="s">
        <v>13</v>
      </c>
      <c r="D1269" t="s">
        <v>664</v>
      </c>
      <c r="E1269" t="s">
        <v>665</v>
      </c>
      <c r="F1269" t="s">
        <v>2919</v>
      </c>
      <c r="G1269" t="s">
        <v>2920</v>
      </c>
      <c r="H1269" t="s">
        <v>675</v>
      </c>
      <c r="I1269" t="s">
        <v>599</v>
      </c>
      <c r="J1269" t="s">
        <v>1927</v>
      </c>
      <c r="K1269" t="s">
        <v>675</v>
      </c>
      <c r="L1269" t="s">
        <v>682</v>
      </c>
      <c r="M1269" s="8" t="s">
        <v>675</v>
      </c>
      <c r="N1269" t="s">
        <v>682</v>
      </c>
      <c r="O1269" t="s">
        <v>1504</v>
      </c>
      <c r="P1269" t="s">
        <v>760</v>
      </c>
      <c r="Q1269" s="8" t="s">
        <v>4852</v>
      </c>
      <c r="R1269" t="s">
        <v>675</v>
      </c>
      <c r="S1269" t="s">
        <v>675</v>
      </c>
      <c r="T1269" t="s">
        <v>675</v>
      </c>
    </row>
    <row r="1270" spans="1:20">
      <c r="A1270" t="s">
        <v>4853</v>
      </c>
      <c r="B1270" s="8" t="s">
        <v>2290</v>
      </c>
      <c r="C1270" t="s">
        <v>13</v>
      </c>
      <c r="D1270" t="s">
        <v>664</v>
      </c>
      <c r="E1270" t="s">
        <v>665</v>
      </c>
      <c r="F1270" t="s">
        <v>2546</v>
      </c>
      <c r="G1270" t="s">
        <v>2547</v>
      </c>
      <c r="H1270" s="1" t="s">
        <v>675</v>
      </c>
      <c r="I1270" t="s">
        <v>268</v>
      </c>
      <c r="J1270" t="s">
        <v>1927</v>
      </c>
      <c r="K1270" t="s">
        <v>675</v>
      </c>
      <c r="L1270" t="s">
        <v>682</v>
      </c>
      <c r="M1270" s="8" t="s">
        <v>675</v>
      </c>
      <c r="N1270" t="s">
        <v>682</v>
      </c>
      <c r="O1270" t="s">
        <v>902</v>
      </c>
      <c r="P1270" t="s">
        <v>760</v>
      </c>
      <c r="Q1270" s="8" t="s">
        <v>4854</v>
      </c>
      <c r="R1270" t="s">
        <v>675</v>
      </c>
      <c r="S1270" t="s">
        <v>675</v>
      </c>
      <c r="T1270" t="s">
        <v>675</v>
      </c>
    </row>
    <row r="1271" spans="1:20">
      <c r="A1271" t="s">
        <v>4855</v>
      </c>
      <c r="B1271" s="8" t="s">
        <v>2296</v>
      </c>
      <c r="C1271" t="s">
        <v>13</v>
      </c>
      <c r="D1271" t="s">
        <v>664</v>
      </c>
      <c r="E1271" t="s">
        <v>665</v>
      </c>
      <c r="F1271" t="s">
        <v>2030</v>
      </c>
      <c r="G1271" t="s">
        <v>2031</v>
      </c>
      <c r="H1271" t="s">
        <v>675</v>
      </c>
      <c r="I1271" t="s">
        <v>600</v>
      </c>
      <c r="J1271" t="s">
        <v>1927</v>
      </c>
      <c r="K1271" t="s">
        <v>675</v>
      </c>
      <c r="L1271" t="s">
        <v>682</v>
      </c>
      <c r="M1271" s="8" t="s">
        <v>675</v>
      </c>
      <c r="N1271" t="s">
        <v>682</v>
      </c>
      <c r="O1271" t="s">
        <v>1504</v>
      </c>
      <c r="P1271" t="s">
        <v>675</v>
      </c>
      <c r="Q1271" s="8" t="s">
        <v>4856</v>
      </c>
      <c r="R1271" t="s">
        <v>675</v>
      </c>
      <c r="S1271" t="s">
        <v>675</v>
      </c>
      <c r="T1271" t="s">
        <v>675</v>
      </c>
    </row>
    <row r="1272" spans="1:20">
      <c r="A1272" t="s">
        <v>4857</v>
      </c>
      <c r="B1272" s="8" t="s">
        <v>2296</v>
      </c>
      <c r="C1272" t="s">
        <v>13</v>
      </c>
      <c r="D1272" t="s">
        <v>664</v>
      </c>
      <c r="E1272" t="s">
        <v>665</v>
      </c>
      <c r="F1272" t="s">
        <v>2753</v>
      </c>
      <c r="G1272" t="s">
        <v>2754</v>
      </c>
      <c r="H1272" t="s">
        <v>675</v>
      </c>
      <c r="I1272" t="s">
        <v>601</v>
      </c>
      <c r="J1272" t="s">
        <v>1927</v>
      </c>
      <c r="K1272" t="s">
        <v>675</v>
      </c>
      <c r="L1272" t="s">
        <v>682</v>
      </c>
      <c r="M1272" s="8" t="s">
        <v>675</v>
      </c>
      <c r="N1272" t="s">
        <v>682</v>
      </c>
      <c r="O1272" t="s">
        <v>1504</v>
      </c>
      <c r="P1272" t="s">
        <v>675</v>
      </c>
      <c r="Q1272" s="8" t="s">
        <v>4858</v>
      </c>
      <c r="R1272" t="s">
        <v>675</v>
      </c>
      <c r="S1272" t="s">
        <v>675</v>
      </c>
      <c r="T1272" t="s">
        <v>675</v>
      </c>
    </row>
    <row r="1273" spans="1:20">
      <c r="A1273" t="s">
        <v>4859</v>
      </c>
      <c r="B1273" s="8" t="s">
        <v>2296</v>
      </c>
      <c r="C1273" t="s">
        <v>13</v>
      </c>
      <c r="D1273" t="s">
        <v>664</v>
      </c>
      <c r="E1273" t="s">
        <v>665</v>
      </c>
      <c r="F1273" t="s">
        <v>1549</v>
      </c>
      <c r="G1273" t="s">
        <v>1550</v>
      </c>
      <c r="H1273" t="s">
        <v>675</v>
      </c>
      <c r="I1273" t="s">
        <v>603</v>
      </c>
      <c r="J1273" t="s">
        <v>1927</v>
      </c>
      <c r="K1273" t="s">
        <v>675</v>
      </c>
      <c r="L1273" t="s">
        <v>682</v>
      </c>
      <c r="M1273" s="8" t="s">
        <v>675</v>
      </c>
      <c r="N1273" t="s">
        <v>682</v>
      </c>
      <c r="O1273" t="s">
        <v>1283</v>
      </c>
      <c r="P1273" t="s">
        <v>675</v>
      </c>
      <c r="Q1273" s="8" t="s">
        <v>4860</v>
      </c>
      <c r="R1273" t="s">
        <v>675</v>
      </c>
      <c r="S1273" t="s">
        <v>675</v>
      </c>
      <c r="T1273" t="s">
        <v>675</v>
      </c>
    </row>
    <row r="1274" spans="1:20">
      <c r="A1274" t="s">
        <v>4861</v>
      </c>
      <c r="B1274" s="8" t="s">
        <v>2324</v>
      </c>
      <c r="C1274" t="s">
        <v>13</v>
      </c>
      <c r="D1274" t="s">
        <v>664</v>
      </c>
      <c r="E1274" t="s">
        <v>665</v>
      </c>
      <c r="F1274" t="s">
        <v>930</v>
      </c>
      <c r="G1274" t="s">
        <v>931</v>
      </c>
      <c r="H1274" t="s">
        <v>675</v>
      </c>
      <c r="I1274" t="s">
        <v>268</v>
      </c>
      <c r="J1274" t="s">
        <v>1927</v>
      </c>
      <c r="K1274" t="s">
        <v>675</v>
      </c>
      <c r="L1274" t="s">
        <v>682</v>
      </c>
      <c r="M1274" s="8" t="s">
        <v>675</v>
      </c>
      <c r="N1274" t="s">
        <v>682</v>
      </c>
      <c r="O1274" t="s">
        <v>1283</v>
      </c>
      <c r="P1274" t="s">
        <v>675</v>
      </c>
      <c r="Q1274" s="8" t="s">
        <v>4862</v>
      </c>
      <c r="R1274" t="s">
        <v>675</v>
      </c>
      <c r="S1274" t="s">
        <v>675</v>
      </c>
      <c r="T1274" t="s">
        <v>675</v>
      </c>
    </row>
    <row r="1275" spans="1:20">
      <c r="A1275" t="s">
        <v>4863</v>
      </c>
      <c r="B1275" s="8" t="s">
        <v>3509</v>
      </c>
      <c r="C1275" t="s">
        <v>13</v>
      </c>
      <c r="D1275" t="s">
        <v>664</v>
      </c>
      <c r="E1275" t="s">
        <v>763</v>
      </c>
      <c r="F1275" t="s">
        <v>2002</v>
      </c>
      <c r="G1275" t="s">
        <v>2003</v>
      </c>
      <c r="H1275" t="s">
        <v>675</v>
      </c>
      <c r="I1275" t="s">
        <v>377</v>
      </c>
      <c r="J1275" t="s">
        <v>1927</v>
      </c>
      <c r="K1275" t="s">
        <v>675</v>
      </c>
      <c r="L1275" t="s">
        <v>682</v>
      </c>
      <c r="M1275" s="8" t="s">
        <v>675</v>
      </c>
      <c r="N1275" t="s">
        <v>682</v>
      </c>
      <c r="O1275" t="s">
        <v>769</v>
      </c>
      <c r="P1275" t="s">
        <v>769</v>
      </c>
      <c r="Q1275" s="8" t="s">
        <v>4864</v>
      </c>
      <c r="R1275" t="s">
        <v>675</v>
      </c>
      <c r="S1275" t="s">
        <v>675</v>
      </c>
      <c r="T1275" t="s">
        <v>675</v>
      </c>
    </row>
    <row r="1276" spans="1:20">
      <c r="A1276" t="s">
        <v>4865</v>
      </c>
      <c r="B1276" s="8" t="s">
        <v>3509</v>
      </c>
      <c r="C1276" t="s">
        <v>13</v>
      </c>
      <c r="D1276" t="s">
        <v>664</v>
      </c>
      <c r="E1276" t="s">
        <v>763</v>
      </c>
      <c r="F1276" t="s">
        <v>2759</v>
      </c>
      <c r="G1276" t="s">
        <v>2760</v>
      </c>
      <c r="H1276" t="s">
        <v>675</v>
      </c>
      <c r="I1276" t="s">
        <v>604</v>
      </c>
      <c r="J1276" t="s">
        <v>1927</v>
      </c>
      <c r="K1276" t="s">
        <v>675</v>
      </c>
      <c r="L1276" t="s">
        <v>682</v>
      </c>
      <c r="M1276" s="8" t="s">
        <v>675</v>
      </c>
      <c r="N1276" t="s">
        <v>682</v>
      </c>
      <c r="O1276" t="s">
        <v>769</v>
      </c>
      <c r="P1276" t="s">
        <v>675</v>
      </c>
      <c r="Q1276" s="8" t="s">
        <v>4866</v>
      </c>
      <c r="R1276" t="s">
        <v>675</v>
      </c>
      <c r="S1276" t="s">
        <v>675</v>
      </c>
      <c r="T1276" t="s">
        <v>675</v>
      </c>
    </row>
    <row r="1277" spans="1:20">
      <c r="A1277" t="s">
        <v>4867</v>
      </c>
      <c r="B1277" s="8" t="s">
        <v>2336</v>
      </c>
      <c r="C1277" t="s">
        <v>13</v>
      </c>
      <c r="D1277" t="s">
        <v>664</v>
      </c>
      <c r="E1277" t="s">
        <v>665</v>
      </c>
      <c r="F1277" t="s">
        <v>4505</v>
      </c>
      <c r="G1277" t="s">
        <v>4506</v>
      </c>
      <c r="H1277" t="s">
        <v>675</v>
      </c>
      <c r="I1277" t="s">
        <v>606</v>
      </c>
      <c r="J1277" t="s">
        <v>1927</v>
      </c>
      <c r="K1277" t="s">
        <v>675</v>
      </c>
      <c r="L1277" t="s">
        <v>682</v>
      </c>
      <c r="M1277" s="8" t="s">
        <v>675</v>
      </c>
      <c r="N1277" t="s">
        <v>682</v>
      </c>
      <c r="O1277" t="s">
        <v>1283</v>
      </c>
      <c r="P1277" t="s">
        <v>675</v>
      </c>
      <c r="Q1277" s="8" t="s">
        <v>4868</v>
      </c>
      <c r="R1277" t="s">
        <v>675</v>
      </c>
      <c r="S1277" t="s">
        <v>675</v>
      </c>
      <c r="T1277" t="s">
        <v>675</v>
      </c>
    </row>
    <row r="1278" spans="1:20">
      <c r="A1278" t="s">
        <v>4869</v>
      </c>
      <c r="B1278" s="8" t="s">
        <v>2336</v>
      </c>
      <c r="C1278" t="s">
        <v>13</v>
      </c>
      <c r="D1278" t="s">
        <v>664</v>
      </c>
      <c r="E1278" t="s">
        <v>665</v>
      </c>
      <c r="F1278" t="s">
        <v>2463</v>
      </c>
      <c r="G1278" t="s">
        <v>2464</v>
      </c>
      <c r="H1278" t="s">
        <v>675</v>
      </c>
      <c r="I1278" t="s">
        <v>566</v>
      </c>
      <c r="J1278" t="s">
        <v>1927</v>
      </c>
      <c r="K1278" t="s">
        <v>675</v>
      </c>
      <c r="L1278" t="s">
        <v>682</v>
      </c>
      <c r="M1278" s="8" t="s">
        <v>675</v>
      </c>
      <c r="N1278" t="s">
        <v>682</v>
      </c>
      <c r="O1278" t="s">
        <v>1283</v>
      </c>
      <c r="P1278" t="s">
        <v>675</v>
      </c>
      <c r="Q1278" s="8" t="s">
        <v>4870</v>
      </c>
      <c r="R1278" t="s">
        <v>675</v>
      </c>
      <c r="S1278" t="s">
        <v>675</v>
      </c>
      <c r="T1278" t="s">
        <v>675</v>
      </c>
    </row>
    <row r="1279" spans="1:20">
      <c r="A1279" t="s">
        <v>4871</v>
      </c>
      <c r="B1279" s="8" t="s">
        <v>2336</v>
      </c>
      <c r="C1279" t="s">
        <v>13</v>
      </c>
      <c r="D1279" t="s">
        <v>664</v>
      </c>
      <c r="E1279" t="s">
        <v>763</v>
      </c>
      <c r="F1279" t="s">
        <v>2623</v>
      </c>
      <c r="G1279" t="s">
        <v>2624</v>
      </c>
      <c r="H1279" t="s">
        <v>675</v>
      </c>
      <c r="I1279" t="s">
        <v>607</v>
      </c>
      <c r="J1279" t="s">
        <v>1927</v>
      </c>
      <c r="K1279" t="s">
        <v>675</v>
      </c>
      <c r="L1279" t="s">
        <v>682</v>
      </c>
      <c r="M1279" s="8" t="s">
        <v>675</v>
      </c>
      <c r="N1279" t="s">
        <v>682</v>
      </c>
      <c r="O1279" t="s">
        <v>769</v>
      </c>
      <c r="P1279" t="s">
        <v>675</v>
      </c>
      <c r="Q1279" s="8" t="s">
        <v>4872</v>
      </c>
      <c r="R1279" t="s">
        <v>675</v>
      </c>
      <c r="S1279" t="s">
        <v>675</v>
      </c>
      <c r="T1279" t="s">
        <v>675</v>
      </c>
    </row>
    <row r="1280" spans="1:20">
      <c r="A1280" t="s">
        <v>4873</v>
      </c>
      <c r="B1280" s="8" t="s">
        <v>2336</v>
      </c>
      <c r="C1280" t="s">
        <v>13</v>
      </c>
      <c r="D1280" t="s">
        <v>664</v>
      </c>
      <c r="E1280" t="s">
        <v>763</v>
      </c>
      <c r="F1280" t="s">
        <v>2007</v>
      </c>
      <c r="G1280" t="s">
        <v>2008</v>
      </c>
      <c r="H1280" t="s">
        <v>675</v>
      </c>
      <c r="I1280" t="s">
        <v>608</v>
      </c>
      <c r="J1280" t="s">
        <v>1927</v>
      </c>
      <c r="K1280" t="s">
        <v>675</v>
      </c>
      <c r="L1280" t="s">
        <v>682</v>
      </c>
      <c r="M1280" s="8" t="s">
        <v>675</v>
      </c>
      <c r="N1280" t="s">
        <v>682</v>
      </c>
      <c r="O1280" t="s">
        <v>769</v>
      </c>
      <c r="P1280" t="s">
        <v>675</v>
      </c>
      <c r="Q1280" s="8" t="s">
        <v>4874</v>
      </c>
      <c r="R1280" t="s">
        <v>675</v>
      </c>
      <c r="S1280" t="s">
        <v>675</v>
      </c>
      <c r="T1280" t="s">
        <v>675</v>
      </c>
    </row>
    <row r="1281" spans="1:20">
      <c r="A1281" t="s">
        <v>4875</v>
      </c>
      <c r="B1281" s="8" t="s">
        <v>2348</v>
      </c>
      <c r="C1281" t="s">
        <v>13</v>
      </c>
      <c r="D1281" t="s">
        <v>664</v>
      </c>
      <c r="E1281" t="s">
        <v>665</v>
      </c>
      <c r="F1281" t="s">
        <v>4529</v>
      </c>
      <c r="G1281" t="s">
        <v>4530</v>
      </c>
      <c r="H1281" t="s">
        <v>675</v>
      </c>
      <c r="I1281" t="s">
        <v>609</v>
      </c>
      <c r="J1281" t="s">
        <v>1927</v>
      </c>
      <c r="K1281" t="s">
        <v>675</v>
      </c>
      <c r="L1281" t="s">
        <v>682</v>
      </c>
      <c r="M1281" s="8" t="s">
        <v>675</v>
      </c>
      <c r="N1281" t="s">
        <v>682</v>
      </c>
      <c r="O1281" t="s">
        <v>701</v>
      </c>
      <c r="P1281" t="s">
        <v>760</v>
      </c>
      <c r="Q1281" s="8" t="s">
        <v>4876</v>
      </c>
      <c r="R1281" t="s">
        <v>675</v>
      </c>
      <c r="S1281" t="s">
        <v>675</v>
      </c>
      <c r="T1281" t="s">
        <v>675</v>
      </c>
    </row>
    <row r="1282" spans="1:20">
      <c r="A1282" t="s">
        <v>4877</v>
      </c>
      <c r="B1282" s="8" t="s">
        <v>2372</v>
      </c>
      <c r="C1282" t="s">
        <v>13</v>
      </c>
      <c r="D1282" t="s">
        <v>664</v>
      </c>
      <c r="E1282" t="s">
        <v>665</v>
      </c>
      <c r="F1282" t="s">
        <v>2007</v>
      </c>
      <c r="G1282" t="s">
        <v>2008</v>
      </c>
      <c r="H1282" t="s">
        <v>675</v>
      </c>
      <c r="I1282" t="s">
        <v>610</v>
      </c>
      <c r="J1282" t="s">
        <v>1927</v>
      </c>
      <c r="K1282" t="s">
        <v>675</v>
      </c>
      <c r="L1282" t="s">
        <v>682</v>
      </c>
      <c r="M1282" s="8" t="s">
        <v>675</v>
      </c>
      <c r="N1282" t="s">
        <v>682</v>
      </c>
      <c r="O1282" t="s">
        <v>902</v>
      </c>
      <c r="P1282" t="s">
        <v>675</v>
      </c>
      <c r="Q1282" s="8" t="s">
        <v>4878</v>
      </c>
      <c r="R1282" t="s">
        <v>675</v>
      </c>
      <c r="S1282" t="s">
        <v>675</v>
      </c>
      <c r="T1282" t="s">
        <v>675</v>
      </c>
    </row>
    <row r="1283" spans="1:20">
      <c r="A1283" t="s">
        <v>4879</v>
      </c>
      <c r="B1283" s="8" t="s">
        <v>2372</v>
      </c>
      <c r="C1283" t="s">
        <v>13</v>
      </c>
      <c r="D1283" t="s">
        <v>664</v>
      </c>
      <c r="E1283" t="s">
        <v>665</v>
      </c>
      <c r="F1283" t="s">
        <v>2030</v>
      </c>
      <c r="G1283" t="s">
        <v>2031</v>
      </c>
      <c r="H1283" t="s">
        <v>675</v>
      </c>
      <c r="I1283" t="s">
        <v>611</v>
      </c>
      <c r="J1283" t="s">
        <v>1927</v>
      </c>
      <c r="K1283" t="s">
        <v>675</v>
      </c>
      <c r="L1283" t="s">
        <v>682</v>
      </c>
      <c r="M1283" s="8" t="s">
        <v>675</v>
      </c>
      <c r="N1283" t="s">
        <v>682</v>
      </c>
      <c r="O1283" t="s">
        <v>902</v>
      </c>
      <c r="P1283" t="s">
        <v>675</v>
      </c>
      <c r="Q1283" s="8" t="s">
        <v>4880</v>
      </c>
      <c r="R1283" t="s">
        <v>675</v>
      </c>
      <c r="S1283" t="s">
        <v>675</v>
      </c>
      <c r="T1283" t="s">
        <v>675</v>
      </c>
    </row>
    <row r="1284" spans="1:20">
      <c r="A1284" t="s">
        <v>4881</v>
      </c>
      <c r="B1284" s="8" t="s">
        <v>2372</v>
      </c>
      <c r="C1284" t="s">
        <v>13</v>
      </c>
      <c r="D1284" t="s">
        <v>664</v>
      </c>
      <c r="E1284" t="s">
        <v>665</v>
      </c>
      <c r="F1284" t="s">
        <v>1588</v>
      </c>
      <c r="G1284" t="s">
        <v>1589</v>
      </c>
      <c r="H1284" t="s">
        <v>675</v>
      </c>
      <c r="I1284" t="s">
        <v>612</v>
      </c>
      <c r="J1284" t="s">
        <v>1927</v>
      </c>
      <c r="K1284" t="s">
        <v>675</v>
      </c>
      <c r="L1284" t="s">
        <v>682</v>
      </c>
      <c r="M1284" s="8" t="s">
        <v>675</v>
      </c>
      <c r="N1284" t="s">
        <v>682</v>
      </c>
      <c r="O1284" t="s">
        <v>902</v>
      </c>
      <c r="P1284" t="s">
        <v>675</v>
      </c>
      <c r="Q1284" s="8" t="s">
        <v>4882</v>
      </c>
      <c r="R1284" t="s">
        <v>675</v>
      </c>
      <c r="S1284" t="s">
        <v>675</v>
      </c>
      <c r="T1284" t="s">
        <v>675</v>
      </c>
    </row>
    <row r="1285" spans="1:20">
      <c r="A1285" t="s">
        <v>4883</v>
      </c>
      <c r="B1285" s="8" t="s">
        <v>3526</v>
      </c>
      <c r="C1285" t="s">
        <v>13</v>
      </c>
      <c r="D1285" t="s">
        <v>664</v>
      </c>
      <c r="E1285" t="s">
        <v>665</v>
      </c>
      <c r="F1285" t="s">
        <v>2551</v>
      </c>
      <c r="G1285" t="s">
        <v>2552</v>
      </c>
      <c r="H1285" t="s">
        <v>675</v>
      </c>
      <c r="I1285" t="s">
        <v>566</v>
      </c>
      <c r="J1285" t="s">
        <v>1927</v>
      </c>
      <c r="K1285" t="s">
        <v>675</v>
      </c>
      <c r="L1285" t="s">
        <v>682</v>
      </c>
      <c r="M1285" s="8" t="s">
        <v>675</v>
      </c>
      <c r="N1285" t="s">
        <v>682</v>
      </c>
      <c r="O1285" t="s">
        <v>1283</v>
      </c>
      <c r="P1285" t="s">
        <v>675</v>
      </c>
      <c r="Q1285" s="8" t="s">
        <v>4884</v>
      </c>
      <c r="R1285" t="s">
        <v>675</v>
      </c>
      <c r="S1285" t="s">
        <v>675</v>
      </c>
      <c r="T1285" t="s">
        <v>675</v>
      </c>
    </row>
    <row r="1286" spans="1:20">
      <c r="A1286" t="s">
        <v>4885</v>
      </c>
      <c r="B1286" s="8" t="s">
        <v>3526</v>
      </c>
      <c r="C1286" t="s">
        <v>13</v>
      </c>
      <c r="D1286" t="s">
        <v>664</v>
      </c>
      <c r="E1286" t="s">
        <v>665</v>
      </c>
      <c r="F1286" t="s">
        <v>4697</v>
      </c>
      <c r="G1286" t="s">
        <v>4698</v>
      </c>
      <c r="H1286" t="s">
        <v>675</v>
      </c>
      <c r="I1286" t="s">
        <v>566</v>
      </c>
      <c r="J1286" t="s">
        <v>1927</v>
      </c>
      <c r="K1286" t="s">
        <v>675</v>
      </c>
      <c r="L1286" t="s">
        <v>682</v>
      </c>
      <c r="M1286" s="8" t="s">
        <v>675</v>
      </c>
      <c r="N1286" t="s">
        <v>682</v>
      </c>
      <c r="O1286" t="s">
        <v>1283</v>
      </c>
      <c r="P1286" t="s">
        <v>675</v>
      </c>
      <c r="Q1286" s="8" t="s">
        <v>4886</v>
      </c>
      <c r="R1286" t="s">
        <v>675</v>
      </c>
      <c r="S1286" t="s">
        <v>675</v>
      </c>
      <c r="T1286" t="s">
        <v>675</v>
      </c>
    </row>
    <row r="1287" spans="1:20">
      <c r="A1287" t="s">
        <v>4887</v>
      </c>
      <c r="B1287" s="8" t="s">
        <v>3526</v>
      </c>
      <c r="C1287" t="s">
        <v>13</v>
      </c>
      <c r="D1287" t="s">
        <v>664</v>
      </c>
      <c r="E1287" t="s">
        <v>665</v>
      </c>
      <c r="F1287" t="s">
        <v>2551</v>
      </c>
      <c r="G1287" t="s">
        <v>2552</v>
      </c>
      <c r="H1287" t="s">
        <v>675</v>
      </c>
      <c r="I1287" t="s">
        <v>615</v>
      </c>
      <c r="J1287" t="s">
        <v>1927</v>
      </c>
      <c r="K1287" t="s">
        <v>675</v>
      </c>
      <c r="L1287" t="s">
        <v>682</v>
      </c>
      <c r="M1287" s="8" t="s">
        <v>675</v>
      </c>
      <c r="N1287" t="s">
        <v>682</v>
      </c>
      <c r="O1287" t="s">
        <v>1283</v>
      </c>
      <c r="P1287" t="s">
        <v>675</v>
      </c>
      <c r="Q1287" s="8" t="s">
        <v>4888</v>
      </c>
      <c r="R1287" t="s">
        <v>675</v>
      </c>
      <c r="S1287" t="s">
        <v>675</v>
      </c>
      <c r="T1287" t="s">
        <v>675</v>
      </c>
    </row>
    <row r="1288" spans="1:20">
      <c r="A1288" t="s">
        <v>4889</v>
      </c>
      <c r="B1288" s="8" t="s">
        <v>3526</v>
      </c>
      <c r="C1288" t="s">
        <v>13</v>
      </c>
      <c r="D1288" t="s">
        <v>664</v>
      </c>
      <c r="E1288" t="s">
        <v>665</v>
      </c>
      <c r="F1288" t="s">
        <v>2012</v>
      </c>
      <c r="G1288" t="s">
        <v>2013</v>
      </c>
      <c r="H1288" t="s">
        <v>675</v>
      </c>
      <c r="I1288" t="s">
        <v>262</v>
      </c>
      <c r="J1288" t="s">
        <v>1927</v>
      </c>
      <c r="K1288" t="s">
        <v>675</v>
      </c>
      <c r="L1288" t="s">
        <v>682</v>
      </c>
      <c r="M1288" s="8" t="s">
        <v>675</v>
      </c>
      <c r="N1288" t="s">
        <v>682</v>
      </c>
      <c r="O1288" t="s">
        <v>1283</v>
      </c>
      <c r="P1288" t="s">
        <v>675</v>
      </c>
      <c r="Q1288" s="8" t="s">
        <v>4890</v>
      </c>
      <c r="R1288" t="s">
        <v>675</v>
      </c>
      <c r="S1288" t="s">
        <v>675</v>
      </c>
      <c r="T1288" t="s">
        <v>675</v>
      </c>
    </row>
    <row r="1289" spans="1:20">
      <c r="A1289" t="s">
        <v>4891</v>
      </c>
      <c r="B1289" s="8" t="s">
        <v>2381</v>
      </c>
      <c r="C1289" t="s">
        <v>13</v>
      </c>
      <c r="D1289" t="s">
        <v>664</v>
      </c>
      <c r="E1289" t="s">
        <v>665</v>
      </c>
      <c r="F1289" t="s">
        <v>4505</v>
      </c>
      <c r="G1289" t="s">
        <v>4506</v>
      </c>
      <c r="H1289" t="s">
        <v>675</v>
      </c>
      <c r="I1289" t="s">
        <v>566</v>
      </c>
      <c r="J1289" t="s">
        <v>1927</v>
      </c>
      <c r="K1289" t="s">
        <v>675</v>
      </c>
      <c r="L1289" t="s">
        <v>682</v>
      </c>
      <c r="M1289" s="8" t="s">
        <v>675</v>
      </c>
      <c r="N1289" t="s">
        <v>682</v>
      </c>
      <c r="O1289" t="s">
        <v>1283</v>
      </c>
      <c r="P1289" t="s">
        <v>675</v>
      </c>
      <c r="Q1289" s="8" t="s">
        <v>4892</v>
      </c>
      <c r="R1289" t="s">
        <v>675</v>
      </c>
      <c r="S1289" t="s">
        <v>675</v>
      </c>
      <c r="T1289" t="s">
        <v>675</v>
      </c>
    </row>
    <row r="1290" spans="1:20">
      <c r="A1290" t="s">
        <v>4893</v>
      </c>
      <c r="B1290" s="8" t="s">
        <v>2381</v>
      </c>
      <c r="C1290" t="s">
        <v>13</v>
      </c>
      <c r="D1290" t="s">
        <v>664</v>
      </c>
      <c r="E1290" t="s">
        <v>665</v>
      </c>
      <c r="F1290" t="s">
        <v>2332</v>
      </c>
      <c r="G1290" t="s">
        <v>15</v>
      </c>
      <c r="H1290" t="s">
        <v>675</v>
      </c>
      <c r="I1290" t="s">
        <v>616</v>
      </c>
      <c r="J1290" t="s">
        <v>1927</v>
      </c>
      <c r="K1290" t="s">
        <v>675</v>
      </c>
      <c r="L1290" t="s">
        <v>682</v>
      </c>
      <c r="M1290" s="8" t="s">
        <v>675</v>
      </c>
      <c r="N1290" t="s">
        <v>682</v>
      </c>
      <c r="O1290" t="s">
        <v>1283</v>
      </c>
      <c r="P1290" t="s">
        <v>675</v>
      </c>
      <c r="Q1290" s="8" t="s">
        <v>4894</v>
      </c>
      <c r="R1290" t="s">
        <v>675</v>
      </c>
      <c r="S1290" t="s">
        <v>675</v>
      </c>
      <c r="T1290" t="s">
        <v>675</v>
      </c>
    </row>
    <row r="1291" spans="1:20">
      <c r="A1291" t="s">
        <v>4895</v>
      </c>
      <c r="B1291" s="8" t="s">
        <v>2381</v>
      </c>
      <c r="C1291" t="s">
        <v>13</v>
      </c>
      <c r="D1291" t="s">
        <v>664</v>
      </c>
      <c r="E1291" t="s">
        <v>665</v>
      </c>
      <c r="F1291" t="s">
        <v>2273</v>
      </c>
      <c r="G1291" t="s">
        <v>2274</v>
      </c>
      <c r="H1291" t="s">
        <v>675</v>
      </c>
      <c r="I1291" t="s">
        <v>118</v>
      </c>
      <c r="J1291" t="s">
        <v>1927</v>
      </c>
      <c r="K1291" t="s">
        <v>675</v>
      </c>
      <c r="L1291" t="s">
        <v>682</v>
      </c>
      <c r="M1291" s="8" t="s">
        <v>675</v>
      </c>
      <c r="N1291" t="s">
        <v>682</v>
      </c>
      <c r="O1291" t="s">
        <v>1283</v>
      </c>
      <c r="P1291" t="s">
        <v>675</v>
      </c>
      <c r="Q1291" s="8" t="s">
        <v>4896</v>
      </c>
      <c r="R1291" t="s">
        <v>675</v>
      </c>
      <c r="S1291" t="s">
        <v>675</v>
      </c>
      <c r="T1291" t="s">
        <v>675</v>
      </c>
    </row>
    <row r="1292" spans="1:20">
      <c r="A1292" t="s">
        <v>4897</v>
      </c>
      <c r="B1292" s="8" t="s">
        <v>4898</v>
      </c>
      <c r="C1292" t="s">
        <v>13</v>
      </c>
      <c r="D1292" t="s">
        <v>664</v>
      </c>
      <c r="E1292" t="s">
        <v>665</v>
      </c>
      <c r="F1292" t="s">
        <v>4899</v>
      </c>
      <c r="G1292" t="s">
        <v>4900</v>
      </c>
      <c r="H1292" t="s">
        <v>675</v>
      </c>
      <c r="I1292" t="s">
        <v>617</v>
      </c>
      <c r="J1292" t="s">
        <v>1927</v>
      </c>
      <c r="K1292" t="s">
        <v>675</v>
      </c>
      <c r="L1292" t="s">
        <v>682</v>
      </c>
      <c r="M1292" s="8" t="s">
        <v>675</v>
      </c>
      <c r="N1292" t="s">
        <v>682</v>
      </c>
      <c r="O1292" t="s">
        <v>902</v>
      </c>
      <c r="P1292" t="s">
        <v>675</v>
      </c>
      <c r="Q1292" s="8" t="s">
        <v>4901</v>
      </c>
      <c r="R1292" t="s">
        <v>675</v>
      </c>
      <c r="S1292" t="s">
        <v>675</v>
      </c>
      <c r="T1292" t="s">
        <v>675</v>
      </c>
    </row>
    <row r="1293" spans="1:20">
      <c r="A1293" t="s">
        <v>4902</v>
      </c>
      <c r="B1293" s="8" t="s">
        <v>4898</v>
      </c>
      <c r="C1293" t="s">
        <v>13</v>
      </c>
      <c r="D1293" t="s">
        <v>664</v>
      </c>
      <c r="E1293" t="s">
        <v>763</v>
      </c>
      <c r="F1293" t="s">
        <v>1023</v>
      </c>
      <c r="G1293" t="s">
        <v>1024</v>
      </c>
      <c r="H1293" t="s">
        <v>675</v>
      </c>
      <c r="I1293" t="s">
        <v>119</v>
      </c>
      <c r="J1293" t="s">
        <v>1927</v>
      </c>
      <c r="K1293" t="s">
        <v>675</v>
      </c>
      <c r="L1293" t="s">
        <v>682</v>
      </c>
      <c r="M1293" s="8" t="s">
        <v>675</v>
      </c>
      <c r="N1293" t="s">
        <v>682</v>
      </c>
      <c r="O1293" t="s">
        <v>769</v>
      </c>
      <c r="P1293" t="s">
        <v>675</v>
      </c>
      <c r="Q1293" s="8" t="s">
        <v>4903</v>
      </c>
      <c r="R1293" t="s">
        <v>675</v>
      </c>
      <c r="S1293" t="s">
        <v>675</v>
      </c>
      <c r="T1293" t="s">
        <v>675</v>
      </c>
    </row>
    <row r="1294" spans="1:20">
      <c r="A1294" t="s">
        <v>4904</v>
      </c>
      <c r="B1294" s="8" t="s">
        <v>4898</v>
      </c>
      <c r="C1294" t="s">
        <v>13</v>
      </c>
      <c r="D1294" t="s">
        <v>664</v>
      </c>
      <c r="E1294" t="s">
        <v>763</v>
      </c>
      <c r="F1294" t="s">
        <v>808</v>
      </c>
      <c r="G1294" t="s">
        <v>809</v>
      </c>
      <c r="H1294" t="s">
        <v>675</v>
      </c>
      <c r="I1294" t="s">
        <v>618</v>
      </c>
      <c r="J1294" t="s">
        <v>1927</v>
      </c>
      <c r="K1294" t="s">
        <v>675</v>
      </c>
      <c r="L1294" t="s">
        <v>682</v>
      </c>
      <c r="M1294" s="8" t="s">
        <v>675</v>
      </c>
      <c r="N1294" t="s">
        <v>682</v>
      </c>
      <c r="O1294" t="s">
        <v>769</v>
      </c>
      <c r="P1294" t="s">
        <v>675</v>
      </c>
      <c r="Q1294" s="8" t="s">
        <v>4905</v>
      </c>
      <c r="R1294" t="s">
        <v>675</v>
      </c>
      <c r="S1294" t="s">
        <v>675</v>
      </c>
      <c r="T1294" t="s">
        <v>675</v>
      </c>
    </row>
    <row r="1295" spans="1:20">
      <c r="A1295" t="s">
        <v>4906</v>
      </c>
      <c r="B1295" s="8" t="s">
        <v>4898</v>
      </c>
      <c r="C1295" t="s">
        <v>13</v>
      </c>
      <c r="D1295" t="s">
        <v>664</v>
      </c>
      <c r="E1295" t="s">
        <v>763</v>
      </c>
      <c r="F1295" t="s">
        <v>2285</v>
      </c>
      <c r="G1295" t="s">
        <v>2286</v>
      </c>
      <c r="H1295" t="s">
        <v>675</v>
      </c>
      <c r="I1295" t="s">
        <v>619</v>
      </c>
      <c r="J1295" t="s">
        <v>1927</v>
      </c>
      <c r="K1295" t="s">
        <v>675</v>
      </c>
      <c r="L1295" t="s">
        <v>682</v>
      </c>
      <c r="M1295" s="8" t="s">
        <v>675</v>
      </c>
      <c r="N1295" t="s">
        <v>682</v>
      </c>
      <c r="O1295" t="s">
        <v>769</v>
      </c>
      <c r="P1295" t="s">
        <v>675</v>
      </c>
      <c r="Q1295" s="8" t="s">
        <v>4907</v>
      </c>
      <c r="R1295" t="s">
        <v>675</v>
      </c>
      <c r="S1295" t="s">
        <v>675</v>
      </c>
      <c r="T1295" t="s">
        <v>675</v>
      </c>
    </row>
    <row r="1296" spans="1:20">
      <c r="A1296" t="s">
        <v>4908</v>
      </c>
      <c r="B1296" s="8" t="s">
        <v>4898</v>
      </c>
      <c r="C1296" t="s">
        <v>13</v>
      </c>
      <c r="D1296" t="s">
        <v>664</v>
      </c>
      <c r="E1296" t="s">
        <v>763</v>
      </c>
      <c r="F1296" t="s">
        <v>2623</v>
      </c>
      <c r="G1296" t="s">
        <v>2624</v>
      </c>
      <c r="H1296" t="s">
        <v>675</v>
      </c>
      <c r="I1296" t="s">
        <v>620</v>
      </c>
      <c r="J1296" t="s">
        <v>1927</v>
      </c>
      <c r="K1296" t="s">
        <v>675</v>
      </c>
      <c r="L1296" t="s">
        <v>682</v>
      </c>
      <c r="M1296" s="8" t="s">
        <v>675</v>
      </c>
      <c r="N1296" t="s">
        <v>682</v>
      </c>
      <c r="O1296" t="s">
        <v>769</v>
      </c>
      <c r="P1296" t="s">
        <v>769</v>
      </c>
      <c r="Q1296" s="8" t="s">
        <v>4909</v>
      </c>
      <c r="R1296" t="s">
        <v>675</v>
      </c>
      <c r="S1296" t="s">
        <v>675</v>
      </c>
      <c r="T1296" t="s">
        <v>675</v>
      </c>
    </row>
    <row r="1297" spans="1:20">
      <c r="A1297" t="s">
        <v>4910</v>
      </c>
      <c r="B1297" s="8" t="s">
        <v>4898</v>
      </c>
      <c r="C1297" t="s">
        <v>13</v>
      </c>
      <c r="D1297" t="s">
        <v>664</v>
      </c>
      <c r="E1297" t="s">
        <v>763</v>
      </c>
      <c r="F1297" t="s">
        <v>2562</v>
      </c>
      <c r="G1297" t="s">
        <v>2563</v>
      </c>
      <c r="H1297" t="s">
        <v>675</v>
      </c>
      <c r="I1297" t="s">
        <v>621</v>
      </c>
      <c r="J1297" t="s">
        <v>1927</v>
      </c>
      <c r="K1297" t="s">
        <v>675</v>
      </c>
      <c r="L1297" t="s">
        <v>682</v>
      </c>
      <c r="M1297" s="8" t="s">
        <v>675</v>
      </c>
      <c r="N1297" t="s">
        <v>682</v>
      </c>
      <c r="O1297" t="s">
        <v>769</v>
      </c>
      <c r="P1297" t="s">
        <v>769</v>
      </c>
      <c r="Q1297" s="8" t="s">
        <v>4911</v>
      </c>
      <c r="R1297" t="s">
        <v>675</v>
      </c>
      <c r="S1297" t="s">
        <v>675</v>
      </c>
      <c r="T1297" t="s">
        <v>675</v>
      </c>
    </row>
    <row r="1298" spans="1:20">
      <c r="A1298" t="s">
        <v>4912</v>
      </c>
      <c r="B1298" s="8" t="s">
        <v>4898</v>
      </c>
      <c r="C1298" t="s">
        <v>13</v>
      </c>
      <c r="D1298" t="s">
        <v>664</v>
      </c>
      <c r="E1298" t="s">
        <v>763</v>
      </c>
      <c r="F1298" t="s">
        <v>2562</v>
      </c>
      <c r="G1298" t="s">
        <v>2563</v>
      </c>
      <c r="H1298" t="s">
        <v>675</v>
      </c>
      <c r="I1298" t="s">
        <v>622</v>
      </c>
      <c r="J1298" t="s">
        <v>1927</v>
      </c>
      <c r="K1298" t="s">
        <v>675</v>
      </c>
      <c r="L1298" t="s">
        <v>682</v>
      </c>
      <c r="M1298" s="8" t="s">
        <v>675</v>
      </c>
      <c r="N1298" t="s">
        <v>682</v>
      </c>
      <c r="O1298" t="s">
        <v>769</v>
      </c>
      <c r="P1298" t="s">
        <v>769</v>
      </c>
      <c r="Q1298" s="8" t="s">
        <v>4913</v>
      </c>
      <c r="R1298" t="s">
        <v>675</v>
      </c>
      <c r="S1298" t="s">
        <v>675</v>
      </c>
      <c r="T1298" t="s">
        <v>675</v>
      </c>
    </row>
    <row r="1299" spans="1:20">
      <c r="A1299" t="s">
        <v>4914</v>
      </c>
      <c r="B1299" s="8" t="s">
        <v>4898</v>
      </c>
      <c r="C1299" t="s">
        <v>13</v>
      </c>
      <c r="D1299" t="s">
        <v>664</v>
      </c>
      <c r="E1299" t="s">
        <v>665</v>
      </c>
      <c r="F1299" t="s">
        <v>2431</v>
      </c>
      <c r="G1299" t="s">
        <v>2432</v>
      </c>
      <c r="H1299" t="s">
        <v>675</v>
      </c>
      <c r="I1299" t="s">
        <v>118</v>
      </c>
      <c r="J1299" t="s">
        <v>1927</v>
      </c>
      <c r="K1299" t="s">
        <v>675</v>
      </c>
      <c r="L1299" t="s">
        <v>682</v>
      </c>
      <c r="M1299" s="8" t="s">
        <v>675</v>
      </c>
      <c r="N1299" t="s">
        <v>682</v>
      </c>
      <c r="O1299" t="s">
        <v>1283</v>
      </c>
      <c r="P1299" t="s">
        <v>675</v>
      </c>
      <c r="Q1299" s="8" t="s">
        <v>4915</v>
      </c>
      <c r="R1299" t="s">
        <v>675</v>
      </c>
      <c r="S1299" t="s">
        <v>675</v>
      </c>
      <c r="T1299" t="s">
        <v>675</v>
      </c>
    </row>
    <row r="1300" spans="1:20">
      <c r="A1300" t="s">
        <v>4916</v>
      </c>
      <c r="B1300" s="8" t="s">
        <v>4917</v>
      </c>
      <c r="C1300" t="s">
        <v>13</v>
      </c>
      <c r="D1300" t="s">
        <v>664</v>
      </c>
      <c r="E1300" t="s">
        <v>763</v>
      </c>
      <c r="F1300" t="s">
        <v>2103</v>
      </c>
      <c r="G1300" t="s">
        <v>2104</v>
      </c>
      <c r="H1300" t="s">
        <v>675</v>
      </c>
      <c r="I1300" t="s">
        <v>623</v>
      </c>
      <c r="J1300" t="s">
        <v>1927</v>
      </c>
      <c r="K1300" t="s">
        <v>675</v>
      </c>
      <c r="L1300" t="s">
        <v>682</v>
      </c>
      <c r="M1300" s="8" t="s">
        <v>675</v>
      </c>
      <c r="N1300" t="s">
        <v>682</v>
      </c>
      <c r="O1300" t="s">
        <v>769</v>
      </c>
      <c r="P1300" t="s">
        <v>675</v>
      </c>
      <c r="Q1300" s="8" t="s">
        <v>4918</v>
      </c>
      <c r="R1300" t="s">
        <v>675</v>
      </c>
      <c r="S1300" t="s">
        <v>675</v>
      </c>
      <c r="T1300" t="s">
        <v>675</v>
      </c>
    </row>
    <row r="1301" spans="1:20">
      <c r="A1301" t="s">
        <v>4919</v>
      </c>
      <c r="B1301" s="8" t="s">
        <v>2384</v>
      </c>
      <c r="C1301" t="s">
        <v>13</v>
      </c>
      <c r="D1301" t="s">
        <v>664</v>
      </c>
      <c r="E1301" t="s">
        <v>665</v>
      </c>
      <c r="F1301" t="s">
        <v>2332</v>
      </c>
      <c r="G1301" t="s">
        <v>15</v>
      </c>
      <c r="H1301" t="s">
        <v>675</v>
      </c>
      <c r="I1301" t="s">
        <v>624</v>
      </c>
      <c r="J1301" t="s">
        <v>2130</v>
      </c>
      <c r="K1301" t="s">
        <v>675</v>
      </c>
      <c r="L1301" t="s">
        <v>682</v>
      </c>
      <c r="M1301" s="8" t="s">
        <v>675</v>
      </c>
      <c r="N1301" t="s">
        <v>682</v>
      </c>
      <c r="O1301" t="s">
        <v>1283</v>
      </c>
      <c r="P1301" t="s">
        <v>675</v>
      </c>
      <c r="Q1301" s="8" t="s">
        <v>4920</v>
      </c>
      <c r="R1301" t="s">
        <v>675</v>
      </c>
      <c r="S1301" t="s">
        <v>675</v>
      </c>
      <c r="T1301" t="s">
        <v>675</v>
      </c>
    </row>
    <row r="1302" spans="1:20">
      <c r="A1302" t="s">
        <v>4921</v>
      </c>
      <c r="B1302" s="8" t="s">
        <v>2384</v>
      </c>
      <c r="C1302" t="s">
        <v>13</v>
      </c>
      <c r="D1302" t="s">
        <v>664</v>
      </c>
      <c r="E1302" t="s">
        <v>763</v>
      </c>
      <c r="F1302" t="s">
        <v>4922</v>
      </c>
      <c r="G1302" t="s">
        <v>4923</v>
      </c>
      <c r="H1302" t="s">
        <v>675</v>
      </c>
      <c r="I1302" t="s">
        <v>496</v>
      </c>
      <c r="J1302" t="s">
        <v>1927</v>
      </c>
      <c r="K1302" t="s">
        <v>675</v>
      </c>
      <c r="L1302" t="s">
        <v>682</v>
      </c>
      <c r="M1302" s="8" t="s">
        <v>675</v>
      </c>
      <c r="N1302" t="s">
        <v>682</v>
      </c>
      <c r="O1302" t="s">
        <v>769</v>
      </c>
      <c r="P1302" t="s">
        <v>675</v>
      </c>
      <c r="Q1302" s="8" t="s">
        <v>4924</v>
      </c>
      <c r="R1302" t="s">
        <v>675</v>
      </c>
      <c r="S1302" t="s">
        <v>675</v>
      </c>
      <c r="T1302" t="s">
        <v>675</v>
      </c>
    </row>
    <row r="1303" spans="1:20">
      <c r="A1303" t="s">
        <v>4925</v>
      </c>
      <c r="B1303" s="8" t="s">
        <v>2410</v>
      </c>
      <c r="C1303" t="s">
        <v>13</v>
      </c>
      <c r="D1303" t="s">
        <v>664</v>
      </c>
      <c r="E1303" t="s">
        <v>763</v>
      </c>
      <c r="F1303" t="s">
        <v>2059</v>
      </c>
      <c r="G1303" t="s">
        <v>2060</v>
      </c>
      <c r="H1303" t="s">
        <v>675</v>
      </c>
      <c r="I1303" t="s">
        <v>496</v>
      </c>
      <c r="J1303" t="s">
        <v>4926</v>
      </c>
      <c r="K1303" t="s">
        <v>675</v>
      </c>
      <c r="L1303" t="s">
        <v>682</v>
      </c>
      <c r="M1303" s="8" t="s">
        <v>675</v>
      </c>
      <c r="N1303" t="s">
        <v>682</v>
      </c>
      <c r="O1303" t="s">
        <v>1513</v>
      </c>
      <c r="P1303" t="s">
        <v>675</v>
      </c>
      <c r="Q1303" s="8" t="s">
        <v>4927</v>
      </c>
      <c r="R1303" t="s">
        <v>675</v>
      </c>
      <c r="S1303" t="s">
        <v>675</v>
      </c>
      <c r="T1303" t="s">
        <v>675</v>
      </c>
    </row>
    <row r="1304" spans="1:20">
      <c r="A1304" t="s">
        <v>4928</v>
      </c>
      <c r="B1304" s="8" t="s">
        <v>2426</v>
      </c>
      <c r="C1304" t="s">
        <v>13</v>
      </c>
      <c r="D1304" t="s">
        <v>664</v>
      </c>
      <c r="E1304" t="s">
        <v>665</v>
      </c>
      <c r="F1304" t="s">
        <v>1030</v>
      </c>
      <c r="G1304" t="s">
        <v>27</v>
      </c>
      <c r="H1304" t="s">
        <v>675</v>
      </c>
      <c r="I1304" t="s">
        <v>627</v>
      </c>
      <c r="J1304" t="s">
        <v>1927</v>
      </c>
      <c r="K1304" t="s">
        <v>675</v>
      </c>
      <c r="L1304" t="s">
        <v>682</v>
      </c>
      <c r="M1304" s="8" t="s">
        <v>675</v>
      </c>
      <c r="N1304" t="s">
        <v>682</v>
      </c>
      <c r="O1304" t="s">
        <v>1283</v>
      </c>
      <c r="P1304" t="s">
        <v>675</v>
      </c>
      <c r="Q1304" s="8" t="s">
        <v>4929</v>
      </c>
      <c r="R1304" t="s">
        <v>675</v>
      </c>
      <c r="S1304" t="s">
        <v>675</v>
      </c>
      <c r="T1304" t="s">
        <v>675</v>
      </c>
    </row>
    <row r="1305" spans="1:20">
      <c r="A1305" t="s">
        <v>4930</v>
      </c>
      <c r="B1305" s="8" t="s">
        <v>2426</v>
      </c>
      <c r="C1305" t="s">
        <v>13</v>
      </c>
      <c r="D1305" t="s">
        <v>664</v>
      </c>
      <c r="E1305" t="s">
        <v>665</v>
      </c>
      <c r="F1305" t="s">
        <v>2059</v>
      </c>
      <c r="G1305" t="s">
        <v>2060</v>
      </c>
      <c r="H1305" t="s">
        <v>675</v>
      </c>
      <c r="I1305" t="s">
        <v>628</v>
      </c>
      <c r="J1305" t="s">
        <v>1927</v>
      </c>
      <c r="K1305" t="s">
        <v>675</v>
      </c>
      <c r="L1305" t="s">
        <v>682</v>
      </c>
      <c r="M1305" s="8" t="s">
        <v>675</v>
      </c>
      <c r="N1305" t="s">
        <v>682</v>
      </c>
      <c r="O1305" t="s">
        <v>1283</v>
      </c>
      <c r="P1305" t="s">
        <v>675</v>
      </c>
      <c r="Q1305" s="8" t="s">
        <v>4931</v>
      </c>
      <c r="R1305" t="s">
        <v>675</v>
      </c>
      <c r="S1305" t="s">
        <v>675</v>
      </c>
      <c r="T1305" t="s">
        <v>675</v>
      </c>
    </row>
    <row r="1306" spans="1:20">
      <c r="A1306" t="s">
        <v>4932</v>
      </c>
      <c r="B1306" s="8" t="s">
        <v>2430</v>
      </c>
      <c r="C1306" t="s">
        <v>13</v>
      </c>
      <c r="D1306" t="s">
        <v>664</v>
      </c>
      <c r="E1306" t="s">
        <v>665</v>
      </c>
      <c r="F1306" t="s">
        <v>1815</v>
      </c>
      <c r="G1306" t="s">
        <v>1816</v>
      </c>
      <c r="H1306" t="s">
        <v>675</v>
      </c>
      <c r="I1306" t="s">
        <v>129</v>
      </c>
      <c r="J1306" t="s">
        <v>1927</v>
      </c>
      <c r="K1306" t="s">
        <v>675</v>
      </c>
      <c r="L1306" t="s">
        <v>682</v>
      </c>
      <c r="M1306" s="8" t="s">
        <v>675</v>
      </c>
      <c r="N1306" t="s">
        <v>682</v>
      </c>
      <c r="O1306" t="s">
        <v>1283</v>
      </c>
      <c r="P1306" t="s">
        <v>675</v>
      </c>
      <c r="Q1306" s="8" t="s">
        <v>4933</v>
      </c>
      <c r="R1306" t="s">
        <v>675</v>
      </c>
      <c r="S1306" t="s">
        <v>675</v>
      </c>
      <c r="T1306" t="s">
        <v>675</v>
      </c>
    </row>
    <row r="1307" spans="1:20">
      <c r="A1307" t="s">
        <v>4934</v>
      </c>
      <c r="B1307" s="8" t="s">
        <v>2430</v>
      </c>
      <c r="C1307" t="s">
        <v>13</v>
      </c>
      <c r="D1307" t="s">
        <v>664</v>
      </c>
      <c r="E1307" t="s">
        <v>704</v>
      </c>
      <c r="F1307" t="s">
        <v>1815</v>
      </c>
      <c r="G1307" t="s">
        <v>1816</v>
      </c>
      <c r="H1307" t="s">
        <v>675</v>
      </c>
      <c r="I1307" t="s">
        <v>129</v>
      </c>
      <c r="J1307" t="s">
        <v>1927</v>
      </c>
      <c r="K1307" t="s">
        <v>675</v>
      </c>
      <c r="L1307" t="s">
        <v>682</v>
      </c>
      <c r="M1307" s="8" t="s">
        <v>675</v>
      </c>
      <c r="N1307" t="s">
        <v>682</v>
      </c>
      <c r="O1307" t="s">
        <v>1283</v>
      </c>
      <c r="P1307" t="s">
        <v>675</v>
      </c>
      <c r="Q1307" s="8" t="s">
        <v>4935</v>
      </c>
      <c r="R1307" t="s">
        <v>675</v>
      </c>
      <c r="S1307" t="s">
        <v>675</v>
      </c>
      <c r="T1307" t="s">
        <v>675</v>
      </c>
    </row>
    <row r="1308" spans="1:20">
      <c r="A1308" t="s">
        <v>4936</v>
      </c>
      <c r="B1308" s="8" t="s">
        <v>2430</v>
      </c>
      <c r="C1308" t="s">
        <v>13</v>
      </c>
      <c r="D1308" t="s">
        <v>664</v>
      </c>
      <c r="E1308" t="s">
        <v>665</v>
      </c>
      <c r="F1308" t="s">
        <v>1815</v>
      </c>
      <c r="G1308" t="s">
        <v>1816</v>
      </c>
      <c r="H1308" t="s">
        <v>675</v>
      </c>
      <c r="I1308" t="s">
        <v>129</v>
      </c>
      <c r="J1308" t="s">
        <v>1927</v>
      </c>
      <c r="K1308" t="s">
        <v>675</v>
      </c>
      <c r="L1308" t="s">
        <v>682</v>
      </c>
      <c r="M1308" s="8" t="s">
        <v>675</v>
      </c>
      <c r="N1308" t="s">
        <v>682</v>
      </c>
      <c r="O1308" t="s">
        <v>1283</v>
      </c>
      <c r="P1308" t="s">
        <v>675</v>
      </c>
      <c r="Q1308" s="8" t="s">
        <v>4937</v>
      </c>
      <c r="R1308" t="s">
        <v>675</v>
      </c>
      <c r="S1308" t="s">
        <v>675</v>
      </c>
      <c r="T1308" t="s">
        <v>675</v>
      </c>
    </row>
    <row r="1309" spans="1:20">
      <c r="A1309" t="s">
        <v>4938</v>
      </c>
      <c r="B1309" s="8" t="s">
        <v>2435</v>
      </c>
      <c r="C1309" t="s">
        <v>13</v>
      </c>
      <c r="D1309" t="s">
        <v>664</v>
      </c>
      <c r="E1309" t="s">
        <v>665</v>
      </c>
      <c r="F1309" t="s">
        <v>1729</v>
      </c>
      <c r="G1309" t="s">
        <v>1730</v>
      </c>
      <c r="H1309" t="s">
        <v>675</v>
      </c>
      <c r="I1309" t="s">
        <v>629</v>
      </c>
      <c r="J1309" t="s">
        <v>1927</v>
      </c>
      <c r="K1309" t="s">
        <v>675</v>
      </c>
      <c r="L1309" t="s">
        <v>682</v>
      </c>
      <c r="M1309" s="8" t="s">
        <v>675</v>
      </c>
      <c r="N1309" t="s">
        <v>682</v>
      </c>
      <c r="O1309" t="s">
        <v>759</v>
      </c>
      <c r="P1309" t="s">
        <v>675</v>
      </c>
      <c r="Q1309" s="8" t="s">
        <v>4939</v>
      </c>
      <c r="R1309" t="s">
        <v>675</v>
      </c>
      <c r="S1309" t="s">
        <v>675</v>
      </c>
      <c r="T1309" t="s">
        <v>675</v>
      </c>
    </row>
    <row r="1310" spans="1:20">
      <c r="A1310" t="s">
        <v>4940</v>
      </c>
      <c r="B1310" s="8" t="s">
        <v>2435</v>
      </c>
      <c r="C1310" t="s">
        <v>13</v>
      </c>
      <c r="D1310" t="s">
        <v>664</v>
      </c>
      <c r="E1310" t="s">
        <v>665</v>
      </c>
      <c r="F1310" t="s">
        <v>1495</v>
      </c>
      <c r="G1310" t="s">
        <v>1496</v>
      </c>
      <c r="H1310" t="s">
        <v>675</v>
      </c>
      <c r="I1310" t="s">
        <v>630</v>
      </c>
      <c r="J1310" t="s">
        <v>1927</v>
      </c>
      <c r="K1310" t="s">
        <v>675</v>
      </c>
      <c r="L1310" t="s">
        <v>682</v>
      </c>
      <c r="M1310" s="8" t="s">
        <v>675</v>
      </c>
      <c r="N1310" t="s">
        <v>682</v>
      </c>
      <c r="O1310" t="s">
        <v>759</v>
      </c>
      <c r="P1310" t="s">
        <v>675</v>
      </c>
      <c r="Q1310" s="8" t="s">
        <v>4941</v>
      </c>
      <c r="R1310" t="s">
        <v>675</v>
      </c>
      <c r="S1310" t="s">
        <v>675</v>
      </c>
      <c r="T1310" t="s">
        <v>675</v>
      </c>
    </row>
    <row r="1311" spans="1:20">
      <c r="A1311" t="s">
        <v>4942</v>
      </c>
      <c r="B1311" s="8" t="s">
        <v>2435</v>
      </c>
      <c r="C1311" t="s">
        <v>13</v>
      </c>
      <c r="D1311" t="s">
        <v>664</v>
      </c>
      <c r="E1311" t="s">
        <v>665</v>
      </c>
      <c r="F1311" t="s">
        <v>2463</v>
      </c>
      <c r="G1311" t="s">
        <v>2464</v>
      </c>
      <c r="H1311" t="s">
        <v>675</v>
      </c>
      <c r="I1311" t="s">
        <v>631</v>
      </c>
      <c r="J1311" t="s">
        <v>1927</v>
      </c>
      <c r="K1311" t="s">
        <v>675</v>
      </c>
      <c r="L1311" t="s">
        <v>682</v>
      </c>
      <c r="M1311" s="8" t="s">
        <v>675</v>
      </c>
      <c r="N1311" t="s">
        <v>682</v>
      </c>
      <c r="O1311" t="s">
        <v>759</v>
      </c>
      <c r="P1311" t="s">
        <v>675</v>
      </c>
      <c r="Q1311" s="8" t="s">
        <v>4943</v>
      </c>
      <c r="R1311" t="s">
        <v>675</v>
      </c>
      <c r="S1311" t="s">
        <v>675</v>
      </c>
      <c r="T1311" t="s">
        <v>675</v>
      </c>
    </row>
    <row r="1312" spans="1:20">
      <c r="A1312" t="s">
        <v>4944</v>
      </c>
      <c r="B1312" s="8" t="s">
        <v>2435</v>
      </c>
      <c r="C1312" t="s">
        <v>13</v>
      </c>
      <c r="D1312" t="s">
        <v>664</v>
      </c>
      <c r="E1312" t="s">
        <v>665</v>
      </c>
      <c r="F1312" t="s">
        <v>1833</v>
      </c>
      <c r="G1312" t="s">
        <v>1834</v>
      </c>
      <c r="H1312" t="s">
        <v>675</v>
      </c>
      <c r="I1312" t="s">
        <v>632</v>
      </c>
      <c r="J1312" t="s">
        <v>1927</v>
      </c>
      <c r="K1312" t="s">
        <v>675</v>
      </c>
      <c r="L1312" t="s">
        <v>682</v>
      </c>
      <c r="M1312" s="8" t="s">
        <v>675</v>
      </c>
      <c r="N1312" t="s">
        <v>682</v>
      </c>
      <c r="O1312" t="s">
        <v>759</v>
      </c>
      <c r="P1312" t="s">
        <v>675</v>
      </c>
      <c r="Q1312" s="8" t="s">
        <v>4945</v>
      </c>
      <c r="R1312" t="s">
        <v>675</v>
      </c>
      <c r="S1312" t="s">
        <v>675</v>
      </c>
      <c r="T1312" t="s">
        <v>675</v>
      </c>
    </row>
    <row r="1313" spans="1:20">
      <c r="A1313" t="s">
        <v>4946</v>
      </c>
      <c r="B1313" s="8" t="s">
        <v>2435</v>
      </c>
      <c r="C1313" t="s">
        <v>13</v>
      </c>
      <c r="D1313" t="s">
        <v>664</v>
      </c>
      <c r="E1313" t="s">
        <v>665</v>
      </c>
      <c r="F1313" t="s">
        <v>2332</v>
      </c>
      <c r="G1313" t="s">
        <v>15</v>
      </c>
      <c r="H1313" t="s">
        <v>675</v>
      </c>
      <c r="I1313" t="s">
        <v>633</v>
      </c>
      <c r="J1313" t="s">
        <v>1927</v>
      </c>
      <c r="K1313" t="s">
        <v>675</v>
      </c>
      <c r="L1313" t="s">
        <v>682</v>
      </c>
      <c r="M1313" s="8" t="s">
        <v>675</v>
      </c>
      <c r="N1313" t="s">
        <v>682</v>
      </c>
      <c r="O1313" t="s">
        <v>759</v>
      </c>
      <c r="P1313" t="s">
        <v>675</v>
      </c>
      <c r="Q1313" s="8" t="s">
        <v>4947</v>
      </c>
      <c r="R1313" t="s">
        <v>675</v>
      </c>
      <c r="S1313" t="s">
        <v>675</v>
      </c>
      <c r="T1313" t="s">
        <v>675</v>
      </c>
    </row>
    <row r="1314" spans="1:20">
      <c r="A1314" t="s">
        <v>4948</v>
      </c>
      <c r="B1314" s="8" t="s">
        <v>2435</v>
      </c>
      <c r="C1314" t="s">
        <v>13</v>
      </c>
      <c r="D1314" t="s">
        <v>664</v>
      </c>
      <c r="E1314" t="s">
        <v>665</v>
      </c>
      <c r="F1314" t="s">
        <v>3122</v>
      </c>
      <c r="G1314" t="s">
        <v>3123</v>
      </c>
      <c r="H1314" t="s">
        <v>675</v>
      </c>
      <c r="I1314" t="s">
        <v>632</v>
      </c>
      <c r="J1314" t="s">
        <v>1927</v>
      </c>
      <c r="K1314" t="s">
        <v>675</v>
      </c>
      <c r="L1314" t="s">
        <v>682</v>
      </c>
      <c r="M1314" s="8" t="s">
        <v>675</v>
      </c>
      <c r="N1314" t="s">
        <v>682</v>
      </c>
      <c r="O1314" t="s">
        <v>759</v>
      </c>
      <c r="P1314" t="s">
        <v>675</v>
      </c>
      <c r="Q1314" s="8" t="s">
        <v>4949</v>
      </c>
      <c r="R1314" t="s">
        <v>675</v>
      </c>
      <c r="S1314" t="s">
        <v>675</v>
      </c>
      <c r="T1314" t="s">
        <v>675</v>
      </c>
    </row>
    <row r="1315" spans="1:20">
      <c r="A1315" t="s">
        <v>4950</v>
      </c>
      <c r="B1315" s="8" t="s">
        <v>2435</v>
      </c>
      <c r="C1315" t="s">
        <v>13</v>
      </c>
      <c r="D1315" t="s">
        <v>664</v>
      </c>
      <c r="E1315" t="s">
        <v>665</v>
      </c>
      <c r="F1315" t="s">
        <v>4951</v>
      </c>
      <c r="G1315" t="s">
        <v>4952</v>
      </c>
      <c r="H1315" t="s">
        <v>675</v>
      </c>
      <c r="I1315" t="s">
        <v>382</v>
      </c>
      <c r="J1315" t="s">
        <v>1927</v>
      </c>
      <c r="K1315" t="s">
        <v>675</v>
      </c>
      <c r="L1315" t="s">
        <v>682</v>
      </c>
      <c r="M1315" s="8" t="s">
        <v>675</v>
      </c>
      <c r="N1315" t="s">
        <v>682</v>
      </c>
      <c r="O1315" t="s">
        <v>759</v>
      </c>
      <c r="P1315" t="s">
        <v>675</v>
      </c>
      <c r="Q1315" s="8" t="s">
        <v>4953</v>
      </c>
      <c r="R1315" t="s">
        <v>675</v>
      </c>
      <c r="S1315" t="s">
        <v>675</v>
      </c>
      <c r="T1315" t="s">
        <v>675</v>
      </c>
    </row>
    <row r="1316" spans="1:20">
      <c r="A1316" t="s">
        <v>4954</v>
      </c>
      <c r="B1316" s="8" t="s">
        <v>2435</v>
      </c>
      <c r="C1316" t="s">
        <v>13</v>
      </c>
      <c r="D1316" t="s">
        <v>664</v>
      </c>
      <c r="E1316" t="s">
        <v>665</v>
      </c>
      <c r="F1316" t="s">
        <v>4955</v>
      </c>
      <c r="G1316" t="s">
        <v>4956</v>
      </c>
      <c r="H1316" t="s">
        <v>675</v>
      </c>
      <c r="I1316" t="s">
        <v>634</v>
      </c>
      <c r="J1316" t="s">
        <v>1927</v>
      </c>
      <c r="K1316" t="s">
        <v>675</v>
      </c>
      <c r="L1316" t="s">
        <v>682</v>
      </c>
      <c r="M1316" s="8" t="s">
        <v>675</v>
      </c>
      <c r="N1316" t="s">
        <v>682</v>
      </c>
      <c r="O1316" t="s">
        <v>759</v>
      </c>
      <c r="P1316" t="s">
        <v>675</v>
      </c>
      <c r="Q1316" s="8" t="s">
        <v>4957</v>
      </c>
      <c r="R1316" t="s">
        <v>675</v>
      </c>
      <c r="S1316" t="s">
        <v>675</v>
      </c>
      <c r="T1316" t="s">
        <v>675</v>
      </c>
    </row>
    <row r="1317" spans="1:20">
      <c r="A1317" t="s">
        <v>4958</v>
      </c>
      <c r="B1317" s="8" t="s">
        <v>3539</v>
      </c>
      <c r="C1317" t="s">
        <v>13</v>
      </c>
      <c r="D1317" t="s">
        <v>664</v>
      </c>
      <c r="E1317" t="s">
        <v>665</v>
      </c>
      <c r="F1317" t="s">
        <v>1871</v>
      </c>
      <c r="G1317" t="s">
        <v>1872</v>
      </c>
      <c r="H1317" t="s">
        <v>675</v>
      </c>
      <c r="I1317" t="s">
        <v>636</v>
      </c>
      <c r="J1317" t="s">
        <v>2130</v>
      </c>
      <c r="K1317" t="s">
        <v>675</v>
      </c>
      <c r="L1317" t="s">
        <v>682</v>
      </c>
      <c r="M1317" s="8" t="s">
        <v>675</v>
      </c>
      <c r="N1317" t="s">
        <v>682</v>
      </c>
      <c r="O1317" t="s">
        <v>759</v>
      </c>
      <c r="P1317" t="s">
        <v>759</v>
      </c>
      <c r="Q1317" s="8" t="s">
        <v>4959</v>
      </c>
      <c r="R1317" t="s">
        <v>675</v>
      </c>
      <c r="S1317" t="s">
        <v>675</v>
      </c>
      <c r="T1317" t="s">
        <v>675</v>
      </c>
    </row>
    <row r="1318" spans="1:20">
      <c r="A1318" t="s">
        <v>4960</v>
      </c>
      <c r="B1318" s="8" t="s">
        <v>3539</v>
      </c>
      <c r="C1318" t="s">
        <v>13</v>
      </c>
      <c r="D1318" t="s">
        <v>664</v>
      </c>
      <c r="E1318" t="s">
        <v>665</v>
      </c>
      <c r="F1318" t="s">
        <v>1215</v>
      </c>
      <c r="G1318" t="s">
        <v>1216</v>
      </c>
      <c r="H1318" t="s">
        <v>675</v>
      </c>
      <c r="I1318" t="s">
        <v>637</v>
      </c>
      <c r="J1318" t="s">
        <v>1927</v>
      </c>
      <c r="K1318" t="s">
        <v>675</v>
      </c>
      <c r="L1318" t="s">
        <v>682</v>
      </c>
      <c r="M1318" s="8" t="s">
        <v>675</v>
      </c>
      <c r="N1318" t="s">
        <v>682</v>
      </c>
      <c r="O1318" t="s">
        <v>759</v>
      </c>
      <c r="P1318" t="s">
        <v>675</v>
      </c>
      <c r="Q1318" s="8" t="s">
        <v>4961</v>
      </c>
      <c r="R1318" t="s">
        <v>675</v>
      </c>
      <c r="S1318" t="s">
        <v>675</v>
      </c>
      <c r="T1318" t="s">
        <v>675</v>
      </c>
    </row>
    <row r="1319" spans="1:20">
      <c r="A1319" t="s">
        <v>4962</v>
      </c>
      <c r="B1319" s="8" t="s">
        <v>3539</v>
      </c>
      <c r="C1319" t="s">
        <v>13</v>
      </c>
      <c r="D1319" t="s">
        <v>664</v>
      </c>
      <c r="E1319" t="s">
        <v>665</v>
      </c>
      <c r="F1319" t="s">
        <v>2457</v>
      </c>
      <c r="G1319" t="s">
        <v>2458</v>
      </c>
      <c r="H1319" t="s">
        <v>675</v>
      </c>
      <c r="I1319" t="s">
        <v>638</v>
      </c>
      <c r="J1319" t="s">
        <v>1927</v>
      </c>
      <c r="K1319" t="s">
        <v>675</v>
      </c>
      <c r="L1319" t="s">
        <v>682</v>
      </c>
      <c r="M1319" s="8" t="s">
        <v>675</v>
      </c>
      <c r="N1319" t="s">
        <v>682</v>
      </c>
      <c r="O1319" t="s">
        <v>759</v>
      </c>
      <c r="P1319" t="s">
        <v>675</v>
      </c>
      <c r="Q1319" s="8" t="s">
        <v>4963</v>
      </c>
      <c r="R1319" t="s">
        <v>675</v>
      </c>
      <c r="S1319" t="s">
        <v>675</v>
      </c>
      <c r="T1319" t="s">
        <v>675</v>
      </c>
    </row>
    <row r="1320" spans="1:20">
      <c r="A1320" t="s">
        <v>4964</v>
      </c>
      <c r="B1320" s="8" t="s">
        <v>2449</v>
      </c>
      <c r="C1320" t="s">
        <v>13</v>
      </c>
      <c r="D1320" t="s">
        <v>664</v>
      </c>
      <c r="E1320" t="s">
        <v>665</v>
      </c>
      <c r="F1320" t="s">
        <v>2709</v>
      </c>
      <c r="G1320" t="s">
        <v>2710</v>
      </c>
      <c r="H1320" t="s">
        <v>675</v>
      </c>
      <c r="I1320" t="s">
        <v>129</v>
      </c>
      <c r="J1320" t="s">
        <v>1927</v>
      </c>
      <c r="K1320" t="s">
        <v>675</v>
      </c>
      <c r="L1320" t="s">
        <v>682</v>
      </c>
      <c r="M1320" s="8" t="s">
        <v>675</v>
      </c>
      <c r="N1320" t="s">
        <v>682</v>
      </c>
      <c r="O1320" t="s">
        <v>1283</v>
      </c>
      <c r="P1320" t="s">
        <v>675</v>
      </c>
      <c r="Q1320" s="8" t="s">
        <v>4965</v>
      </c>
      <c r="R1320" t="s">
        <v>675</v>
      </c>
      <c r="S1320" t="s">
        <v>675</v>
      </c>
      <c r="T1320" t="s">
        <v>675</v>
      </c>
    </row>
    <row r="1321" spans="1:20">
      <c r="A1321" t="s">
        <v>4966</v>
      </c>
      <c r="B1321" s="8" t="s">
        <v>2449</v>
      </c>
      <c r="C1321" t="s">
        <v>13</v>
      </c>
      <c r="D1321" t="s">
        <v>664</v>
      </c>
      <c r="E1321" t="s">
        <v>665</v>
      </c>
      <c r="F1321" t="s">
        <v>3712</v>
      </c>
      <c r="G1321" t="s">
        <v>20</v>
      </c>
      <c r="H1321" t="s">
        <v>675</v>
      </c>
      <c r="I1321" t="s">
        <v>639</v>
      </c>
      <c r="J1321" t="s">
        <v>1927</v>
      </c>
      <c r="K1321" t="s">
        <v>675</v>
      </c>
      <c r="L1321" t="s">
        <v>682</v>
      </c>
      <c r="M1321" s="8" t="s">
        <v>675</v>
      </c>
      <c r="N1321" t="s">
        <v>682</v>
      </c>
      <c r="O1321" t="s">
        <v>1504</v>
      </c>
      <c r="P1321" t="s">
        <v>675</v>
      </c>
      <c r="Q1321" s="8" t="s">
        <v>4967</v>
      </c>
      <c r="R1321" t="s">
        <v>675</v>
      </c>
      <c r="S1321" t="s">
        <v>675</v>
      </c>
      <c r="T1321" t="s">
        <v>675</v>
      </c>
    </row>
    <row r="1322" spans="1:20">
      <c r="A1322" t="s">
        <v>4968</v>
      </c>
      <c r="B1322" s="8" t="s">
        <v>2449</v>
      </c>
      <c r="C1322" t="s">
        <v>13</v>
      </c>
      <c r="D1322" t="s">
        <v>664</v>
      </c>
      <c r="E1322" t="s">
        <v>665</v>
      </c>
      <c r="F1322" t="s">
        <v>2332</v>
      </c>
      <c r="G1322" t="s">
        <v>15</v>
      </c>
      <c r="H1322" t="s">
        <v>675</v>
      </c>
      <c r="I1322" t="s">
        <v>597</v>
      </c>
      <c r="J1322" t="s">
        <v>1927</v>
      </c>
      <c r="K1322" t="s">
        <v>675</v>
      </c>
      <c r="L1322" t="s">
        <v>682</v>
      </c>
      <c r="M1322" s="8" t="s">
        <v>675</v>
      </c>
      <c r="N1322" t="s">
        <v>682</v>
      </c>
      <c r="O1322" t="s">
        <v>1504</v>
      </c>
      <c r="P1322" t="s">
        <v>675</v>
      </c>
      <c r="Q1322" s="8" t="s">
        <v>4969</v>
      </c>
      <c r="R1322" t="s">
        <v>675</v>
      </c>
      <c r="S1322" t="s">
        <v>675</v>
      </c>
      <c r="T1322" t="s">
        <v>675</v>
      </c>
    </row>
    <row r="1323" spans="1:20">
      <c r="A1323" t="s">
        <v>4970</v>
      </c>
      <c r="B1323" s="8" t="s">
        <v>1436</v>
      </c>
      <c r="C1323" t="s">
        <v>4971</v>
      </c>
      <c r="D1323" t="s">
        <v>664</v>
      </c>
      <c r="E1323" t="s">
        <v>763</v>
      </c>
      <c r="F1323" t="s">
        <v>1184</v>
      </c>
      <c r="G1323" t="s">
        <v>1185</v>
      </c>
      <c r="H1323" t="s">
        <v>2195</v>
      </c>
      <c r="I1323" t="s">
        <v>4972</v>
      </c>
      <c r="J1323" t="s">
        <v>4973</v>
      </c>
      <c r="K1323" t="s">
        <v>675</v>
      </c>
      <c r="L1323" t="s">
        <v>682</v>
      </c>
      <c r="M1323" s="8" t="s">
        <v>675</v>
      </c>
      <c r="N1323" t="s">
        <v>682</v>
      </c>
      <c r="O1323" t="s">
        <v>769</v>
      </c>
      <c r="P1323" t="s">
        <v>711</v>
      </c>
      <c r="Q1323" s="8" t="s">
        <v>4974</v>
      </c>
      <c r="R1323" t="s">
        <v>675</v>
      </c>
      <c r="S1323" t="s">
        <v>675</v>
      </c>
      <c r="T1323" t="s">
        <v>675</v>
      </c>
    </row>
    <row r="1324" spans="1:20">
      <c r="A1324" t="s">
        <v>4975</v>
      </c>
      <c r="B1324" s="8" t="s">
        <v>1556</v>
      </c>
      <c r="C1324" t="s">
        <v>4971</v>
      </c>
      <c r="D1324" t="s">
        <v>664</v>
      </c>
      <c r="E1324" t="s">
        <v>665</v>
      </c>
      <c r="F1324" t="s">
        <v>4976</v>
      </c>
      <c r="G1324" t="s">
        <v>4977</v>
      </c>
      <c r="H1324" t="s">
        <v>4978</v>
      </c>
      <c r="I1324" t="s">
        <v>4979</v>
      </c>
      <c r="J1324" t="s">
        <v>1927</v>
      </c>
      <c r="K1324" t="s">
        <v>675</v>
      </c>
      <c r="L1324" t="s">
        <v>682</v>
      </c>
      <c r="M1324" s="8" t="s">
        <v>675</v>
      </c>
      <c r="N1324" t="s">
        <v>682</v>
      </c>
      <c r="O1324" t="s">
        <v>760</v>
      </c>
      <c r="P1324" t="s">
        <v>701</v>
      </c>
      <c r="Q1324" s="8" t="s">
        <v>4980</v>
      </c>
      <c r="R1324" t="s">
        <v>675</v>
      </c>
      <c r="S1324" t="s">
        <v>675</v>
      </c>
      <c r="T1324" t="s">
        <v>675</v>
      </c>
    </row>
    <row r="1325" spans="1:20">
      <c r="A1325" t="s">
        <v>4981</v>
      </c>
      <c r="B1325" s="8" t="s">
        <v>2789</v>
      </c>
      <c r="C1325" t="s">
        <v>4971</v>
      </c>
      <c r="D1325" t="s">
        <v>664</v>
      </c>
      <c r="E1325" t="s">
        <v>665</v>
      </c>
      <c r="F1325" t="s">
        <v>884</v>
      </c>
      <c r="G1325" t="s">
        <v>885</v>
      </c>
      <c r="H1325" t="s">
        <v>4982</v>
      </c>
      <c r="I1325" t="s">
        <v>4983</v>
      </c>
      <c r="J1325" t="s">
        <v>669</v>
      </c>
      <c r="K1325" t="s">
        <v>1570</v>
      </c>
      <c r="L1325" t="s">
        <v>671</v>
      </c>
      <c r="M1325" s="8" t="s">
        <v>1682</v>
      </c>
      <c r="N1325" t="s">
        <v>4984</v>
      </c>
      <c r="O1325" t="s">
        <v>1585</v>
      </c>
      <c r="P1325" t="s">
        <v>701</v>
      </c>
      <c r="Q1325" s="8" t="s">
        <v>4985</v>
      </c>
      <c r="R1325" t="s">
        <v>675</v>
      </c>
      <c r="S1325" t="s">
        <v>675</v>
      </c>
      <c r="T1325" t="s">
        <v>675</v>
      </c>
    </row>
    <row r="1326" spans="1:20">
      <c r="A1326" t="s">
        <v>4986</v>
      </c>
      <c r="B1326" s="8" t="s">
        <v>1604</v>
      </c>
      <c r="C1326" t="s">
        <v>4971</v>
      </c>
      <c r="D1326" t="s">
        <v>664</v>
      </c>
      <c r="E1326" t="s">
        <v>665</v>
      </c>
      <c r="F1326" t="s">
        <v>884</v>
      </c>
      <c r="G1326" t="s">
        <v>885</v>
      </c>
      <c r="H1326" t="s">
        <v>4987</v>
      </c>
      <c r="I1326" t="s">
        <v>4988</v>
      </c>
      <c r="J1326" t="s">
        <v>669</v>
      </c>
      <c r="K1326" t="s">
        <v>1682</v>
      </c>
      <c r="L1326" t="s">
        <v>671</v>
      </c>
      <c r="M1326" s="8" t="s">
        <v>1682</v>
      </c>
      <c r="N1326" t="s">
        <v>4984</v>
      </c>
      <c r="O1326" t="s">
        <v>701</v>
      </c>
      <c r="P1326" t="s">
        <v>701</v>
      </c>
      <c r="Q1326" s="8" t="s">
        <v>4989</v>
      </c>
      <c r="R1326" t="s">
        <v>675</v>
      </c>
      <c r="S1326" t="s">
        <v>675</v>
      </c>
      <c r="T1326" t="s">
        <v>675</v>
      </c>
    </row>
    <row r="1327" spans="1:20">
      <c r="A1327" t="s">
        <v>4990</v>
      </c>
      <c r="B1327" s="8" t="s">
        <v>1623</v>
      </c>
      <c r="C1327" t="s">
        <v>4971</v>
      </c>
      <c r="D1327" t="s">
        <v>663</v>
      </c>
      <c r="E1327" t="s">
        <v>665</v>
      </c>
      <c r="F1327" t="s">
        <v>1184</v>
      </c>
      <c r="G1327" t="s">
        <v>1185</v>
      </c>
      <c r="H1327" t="s">
        <v>4991</v>
      </c>
      <c r="I1327" t="s">
        <v>4992</v>
      </c>
      <c r="J1327" t="s">
        <v>669</v>
      </c>
      <c r="K1327" t="s">
        <v>1623</v>
      </c>
      <c r="L1327" t="s">
        <v>682</v>
      </c>
      <c r="M1327" s="8" t="s">
        <v>1682</v>
      </c>
      <c r="N1327" t="s">
        <v>4984</v>
      </c>
      <c r="O1327" t="s">
        <v>701</v>
      </c>
      <c r="P1327" t="s">
        <v>701</v>
      </c>
      <c r="Q1327" s="8" t="s">
        <v>4993</v>
      </c>
      <c r="R1327" t="s">
        <v>675</v>
      </c>
      <c r="S1327" t="s">
        <v>675</v>
      </c>
      <c r="T1327" t="s">
        <v>675</v>
      </c>
    </row>
    <row r="1328" spans="1:20">
      <c r="A1328" t="s">
        <v>4994</v>
      </c>
      <c r="B1328" s="8" t="s">
        <v>1640</v>
      </c>
      <c r="C1328" t="s">
        <v>4971</v>
      </c>
      <c r="D1328" t="s">
        <v>922</v>
      </c>
      <c r="E1328" t="s">
        <v>665</v>
      </c>
      <c r="F1328" t="s">
        <v>1381</v>
      </c>
      <c r="G1328" t="s">
        <v>1382</v>
      </c>
      <c r="H1328" t="s">
        <v>675</v>
      </c>
      <c r="I1328" t="s">
        <v>4995</v>
      </c>
      <c r="J1328" t="s">
        <v>669</v>
      </c>
      <c r="K1328" t="s">
        <v>1640</v>
      </c>
      <c r="L1328" t="s">
        <v>682</v>
      </c>
      <c r="M1328" s="8" t="s">
        <v>1807</v>
      </c>
      <c r="N1328" t="s">
        <v>4996</v>
      </c>
      <c r="O1328" t="s">
        <v>825</v>
      </c>
      <c r="P1328" t="s">
        <v>701</v>
      </c>
      <c r="Q1328" s="8" t="s">
        <v>4997</v>
      </c>
      <c r="R1328" t="s">
        <v>675</v>
      </c>
      <c r="S1328" t="s">
        <v>675</v>
      </c>
      <c r="T1328" t="s">
        <v>675</v>
      </c>
    </row>
    <row r="1329" spans="1:20">
      <c r="A1329" t="s">
        <v>4998</v>
      </c>
      <c r="B1329" s="8" t="s">
        <v>2848</v>
      </c>
      <c r="C1329" t="s">
        <v>4971</v>
      </c>
      <c r="D1329" t="s">
        <v>922</v>
      </c>
      <c r="E1329" t="s">
        <v>665</v>
      </c>
      <c r="F1329" t="s">
        <v>1495</v>
      </c>
      <c r="G1329" t="s">
        <v>1496</v>
      </c>
      <c r="H1329" t="s">
        <v>675</v>
      </c>
      <c r="I1329" t="s">
        <v>1648</v>
      </c>
      <c r="J1329" t="s">
        <v>4999</v>
      </c>
      <c r="K1329" t="s">
        <v>675</v>
      </c>
      <c r="L1329" t="s">
        <v>682</v>
      </c>
      <c r="M1329" s="8" t="s">
        <v>675</v>
      </c>
      <c r="N1329" t="s">
        <v>682</v>
      </c>
      <c r="O1329" t="s">
        <v>902</v>
      </c>
      <c r="P1329" t="s">
        <v>701</v>
      </c>
      <c r="Q1329" s="8" t="s">
        <v>5000</v>
      </c>
      <c r="R1329" t="s">
        <v>675</v>
      </c>
      <c r="S1329" t="s">
        <v>675</v>
      </c>
      <c r="T1329" t="s">
        <v>675</v>
      </c>
    </row>
    <row r="1330" spans="1:20">
      <c r="A1330" t="s">
        <v>5001</v>
      </c>
      <c r="B1330" s="8" t="s">
        <v>1651</v>
      </c>
      <c r="C1330" t="s">
        <v>4971</v>
      </c>
      <c r="D1330" t="s">
        <v>663</v>
      </c>
      <c r="E1330" t="s">
        <v>665</v>
      </c>
      <c r="F1330" t="s">
        <v>1002</v>
      </c>
      <c r="G1330" t="s">
        <v>178</v>
      </c>
      <c r="H1330" t="s">
        <v>675</v>
      </c>
      <c r="I1330" t="s">
        <v>5002</v>
      </c>
      <c r="J1330" t="s">
        <v>669</v>
      </c>
      <c r="K1330" t="s">
        <v>1651</v>
      </c>
      <c r="L1330" t="s">
        <v>682</v>
      </c>
      <c r="M1330" s="8" t="s">
        <v>1807</v>
      </c>
      <c r="N1330" t="s">
        <v>4996</v>
      </c>
      <c r="O1330" t="s">
        <v>701</v>
      </c>
      <c r="P1330" t="s">
        <v>701</v>
      </c>
      <c r="Q1330" s="8" t="s">
        <v>5003</v>
      </c>
      <c r="R1330" t="s">
        <v>675</v>
      </c>
      <c r="S1330" t="s">
        <v>675</v>
      </c>
      <c r="T1330" t="s">
        <v>675</v>
      </c>
    </row>
    <row r="1331" spans="1:20">
      <c r="A1331" t="s">
        <v>5004</v>
      </c>
      <c r="B1331" s="8" t="s">
        <v>1898</v>
      </c>
      <c r="C1331" t="s">
        <v>4971</v>
      </c>
      <c r="D1331" t="s">
        <v>663</v>
      </c>
      <c r="E1331" t="s">
        <v>665</v>
      </c>
      <c r="F1331" t="s">
        <v>5005</v>
      </c>
      <c r="G1331" t="s">
        <v>5006</v>
      </c>
      <c r="H1331" t="s">
        <v>675</v>
      </c>
      <c r="I1331" t="s">
        <v>5007</v>
      </c>
      <c r="J1331" t="s">
        <v>1377</v>
      </c>
      <c r="K1331" t="s">
        <v>675</v>
      </c>
      <c r="L1331" t="s">
        <v>682</v>
      </c>
      <c r="M1331" s="8" t="s">
        <v>675</v>
      </c>
      <c r="N1331" t="s">
        <v>682</v>
      </c>
      <c r="O1331" t="s">
        <v>701</v>
      </c>
      <c r="P1331" t="s">
        <v>701</v>
      </c>
      <c r="Q1331" s="8" t="s">
        <v>5008</v>
      </c>
      <c r="R1331" t="s">
        <v>675</v>
      </c>
      <c r="S1331" t="s">
        <v>675</v>
      </c>
      <c r="T1331" t="s">
        <v>675</v>
      </c>
    </row>
    <row r="1332" spans="1:20">
      <c r="A1332" t="s">
        <v>5009</v>
      </c>
      <c r="B1332" s="8" t="s">
        <v>3057</v>
      </c>
      <c r="C1332" t="s">
        <v>4971</v>
      </c>
      <c r="D1332" t="s">
        <v>664</v>
      </c>
      <c r="E1332" t="s">
        <v>665</v>
      </c>
      <c r="F1332" t="s">
        <v>1184</v>
      </c>
      <c r="G1332" t="s">
        <v>1185</v>
      </c>
      <c r="H1332" t="s">
        <v>2195</v>
      </c>
      <c r="I1332" t="s">
        <v>5010</v>
      </c>
      <c r="J1332" t="s">
        <v>681</v>
      </c>
      <c r="K1332" t="s">
        <v>675</v>
      </c>
      <c r="L1332" t="s">
        <v>682</v>
      </c>
      <c r="M1332" s="8" t="s">
        <v>675</v>
      </c>
      <c r="N1332" t="s">
        <v>682</v>
      </c>
      <c r="O1332" t="s">
        <v>701</v>
      </c>
      <c r="P1332" t="s">
        <v>701</v>
      </c>
      <c r="Q1332" s="8" t="s">
        <v>5011</v>
      </c>
      <c r="R1332" t="s">
        <v>675</v>
      </c>
      <c r="S1332" t="s">
        <v>675</v>
      </c>
      <c r="T1332" t="s">
        <v>675</v>
      </c>
    </row>
    <row r="1333" spans="1:20">
      <c r="A1333" t="s">
        <v>5012</v>
      </c>
      <c r="B1333" s="8" t="s">
        <v>1908</v>
      </c>
      <c r="C1333" t="s">
        <v>4971</v>
      </c>
      <c r="D1333" t="s">
        <v>663</v>
      </c>
      <c r="E1333" t="s">
        <v>763</v>
      </c>
      <c r="F1333" t="s">
        <v>884</v>
      </c>
      <c r="G1333" t="s">
        <v>885</v>
      </c>
      <c r="H1333" t="s">
        <v>5013</v>
      </c>
      <c r="I1333" t="s">
        <v>5014</v>
      </c>
      <c r="J1333" t="s">
        <v>1377</v>
      </c>
      <c r="K1333" t="s">
        <v>675</v>
      </c>
      <c r="L1333" t="s">
        <v>682</v>
      </c>
      <c r="M1333" s="8" t="s">
        <v>675</v>
      </c>
      <c r="N1333" t="s">
        <v>682</v>
      </c>
      <c r="O1333" t="s">
        <v>701</v>
      </c>
      <c r="P1333" t="s">
        <v>701</v>
      </c>
      <c r="Q1333" s="8" t="s">
        <v>5015</v>
      </c>
      <c r="R1333" t="s">
        <v>675</v>
      </c>
      <c r="S1333" t="s">
        <v>675</v>
      </c>
      <c r="T1333" t="s">
        <v>675</v>
      </c>
    </row>
    <row r="1334" spans="1:20">
      <c r="A1334" t="s">
        <v>5016</v>
      </c>
      <c r="B1334" s="8" t="s">
        <v>1930</v>
      </c>
      <c r="C1334" t="s">
        <v>4971</v>
      </c>
      <c r="D1334" t="s">
        <v>663</v>
      </c>
      <c r="E1334" t="s">
        <v>763</v>
      </c>
      <c r="F1334" t="s">
        <v>5017</v>
      </c>
      <c r="G1334" t="s">
        <v>5018</v>
      </c>
      <c r="H1334" t="s">
        <v>675</v>
      </c>
      <c r="I1334" t="s">
        <v>5019</v>
      </c>
      <c r="J1334" t="s">
        <v>681</v>
      </c>
      <c r="K1334" t="s">
        <v>675</v>
      </c>
      <c r="L1334" t="s">
        <v>682</v>
      </c>
      <c r="M1334" s="8" t="s">
        <v>675</v>
      </c>
      <c r="N1334" t="s">
        <v>682</v>
      </c>
      <c r="O1334" t="s">
        <v>683</v>
      </c>
      <c r="P1334" t="s">
        <v>701</v>
      </c>
      <c r="Q1334" s="8" t="s">
        <v>5020</v>
      </c>
      <c r="R1334" t="s">
        <v>675</v>
      </c>
      <c r="S1334" t="s">
        <v>675</v>
      </c>
      <c r="T1334" t="s">
        <v>675</v>
      </c>
    </row>
    <row r="1335" spans="1:20">
      <c r="A1335" t="s">
        <v>5021</v>
      </c>
      <c r="B1335" s="8" t="s">
        <v>1998</v>
      </c>
      <c r="C1335" t="s">
        <v>4971</v>
      </c>
      <c r="D1335" t="s">
        <v>664</v>
      </c>
      <c r="E1335" t="s">
        <v>665</v>
      </c>
      <c r="F1335" t="s">
        <v>1184</v>
      </c>
      <c r="G1335" t="s">
        <v>1185</v>
      </c>
      <c r="H1335" t="s">
        <v>2206</v>
      </c>
      <c r="I1335" t="s">
        <v>5022</v>
      </c>
      <c r="J1335" t="s">
        <v>1360</v>
      </c>
      <c r="K1335" t="s">
        <v>675</v>
      </c>
      <c r="L1335" t="s">
        <v>682</v>
      </c>
      <c r="M1335" s="8" t="s">
        <v>675</v>
      </c>
      <c r="N1335" t="s">
        <v>682</v>
      </c>
      <c r="O1335" t="s">
        <v>1283</v>
      </c>
      <c r="P1335" t="s">
        <v>701</v>
      </c>
      <c r="Q1335" s="8" t="s">
        <v>5023</v>
      </c>
      <c r="R1335" t="s">
        <v>675</v>
      </c>
      <c r="S1335" t="s">
        <v>675</v>
      </c>
      <c r="T1335" t="s">
        <v>675</v>
      </c>
    </row>
    <row r="1336" spans="1:20">
      <c r="A1336" t="s">
        <v>5024</v>
      </c>
      <c r="B1336" s="8" t="s">
        <v>2020</v>
      </c>
      <c r="C1336" t="s">
        <v>4971</v>
      </c>
      <c r="D1336" t="s">
        <v>664</v>
      </c>
      <c r="E1336" t="s">
        <v>665</v>
      </c>
      <c r="F1336" t="s">
        <v>2012</v>
      </c>
      <c r="G1336" t="s">
        <v>2013</v>
      </c>
      <c r="H1336" t="s">
        <v>675</v>
      </c>
      <c r="I1336" t="s">
        <v>5025</v>
      </c>
      <c r="J1336" t="s">
        <v>5026</v>
      </c>
      <c r="K1336" t="s">
        <v>675</v>
      </c>
      <c r="L1336" t="s">
        <v>682</v>
      </c>
      <c r="M1336" s="8" t="s">
        <v>675</v>
      </c>
      <c r="N1336" t="s">
        <v>682</v>
      </c>
      <c r="O1336" t="s">
        <v>1504</v>
      </c>
      <c r="P1336" t="s">
        <v>701</v>
      </c>
      <c r="Q1336" s="8" t="s">
        <v>5027</v>
      </c>
      <c r="R1336" t="s">
        <v>675</v>
      </c>
      <c r="S1336" t="s">
        <v>675</v>
      </c>
      <c r="T1336" t="s">
        <v>675</v>
      </c>
    </row>
    <row r="1337" spans="1:20">
      <c r="A1337" t="s">
        <v>5028</v>
      </c>
      <c r="B1337" s="8" t="s">
        <v>5029</v>
      </c>
      <c r="C1337" t="s">
        <v>4971</v>
      </c>
      <c r="D1337" t="s">
        <v>663</v>
      </c>
      <c r="E1337" t="s">
        <v>665</v>
      </c>
      <c r="F1337" t="s">
        <v>4976</v>
      </c>
      <c r="G1337" t="s">
        <v>4977</v>
      </c>
      <c r="H1337" t="s">
        <v>5030</v>
      </c>
      <c r="I1337" t="s">
        <v>5031</v>
      </c>
      <c r="J1337" t="s">
        <v>1377</v>
      </c>
      <c r="K1337" t="s">
        <v>675</v>
      </c>
      <c r="L1337" t="s">
        <v>682</v>
      </c>
      <c r="M1337" s="8" t="s">
        <v>675</v>
      </c>
      <c r="N1337" t="s">
        <v>682</v>
      </c>
      <c r="O1337" t="s">
        <v>701</v>
      </c>
      <c r="P1337" t="s">
        <v>701</v>
      </c>
      <c r="Q1337" s="8" t="s">
        <v>5032</v>
      </c>
      <c r="R1337" t="s">
        <v>675</v>
      </c>
      <c r="S1337" t="s">
        <v>675</v>
      </c>
      <c r="T1337" t="s">
        <v>675</v>
      </c>
    </row>
    <row r="1338" spans="1:20">
      <c r="A1338" t="s">
        <v>5033</v>
      </c>
      <c r="B1338" s="8" t="s">
        <v>2244</v>
      </c>
      <c r="C1338" t="s">
        <v>4971</v>
      </c>
      <c r="D1338" t="s">
        <v>1177</v>
      </c>
      <c r="E1338" t="s">
        <v>665</v>
      </c>
      <c r="F1338" t="s">
        <v>4976</v>
      </c>
      <c r="G1338" t="s">
        <v>4977</v>
      </c>
      <c r="H1338" t="s">
        <v>4978</v>
      </c>
      <c r="I1338" t="s">
        <v>5034</v>
      </c>
      <c r="J1338" t="s">
        <v>2130</v>
      </c>
      <c r="K1338" t="s">
        <v>675</v>
      </c>
      <c r="L1338" t="s">
        <v>682</v>
      </c>
      <c r="M1338" s="8" t="s">
        <v>675</v>
      </c>
      <c r="N1338" t="s">
        <v>682</v>
      </c>
      <c r="O1338" t="s">
        <v>825</v>
      </c>
      <c r="P1338" t="s">
        <v>2672</v>
      </c>
      <c r="Q1338" s="8" t="s">
        <v>5035</v>
      </c>
      <c r="R1338" t="s">
        <v>675</v>
      </c>
      <c r="S1338" t="s">
        <v>675</v>
      </c>
      <c r="T1338" t="s">
        <v>675</v>
      </c>
    </row>
    <row r="1339" spans="1:20">
      <c r="A1339" t="s">
        <v>5036</v>
      </c>
      <c r="B1339" s="8" t="s">
        <v>4917</v>
      </c>
      <c r="C1339" t="s">
        <v>4971</v>
      </c>
      <c r="D1339" t="s">
        <v>664</v>
      </c>
      <c r="E1339" t="s">
        <v>763</v>
      </c>
      <c r="F1339" t="s">
        <v>2311</v>
      </c>
      <c r="G1339" t="s">
        <v>18</v>
      </c>
      <c r="H1339" t="s">
        <v>675</v>
      </c>
      <c r="I1339" t="s">
        <v>5037</v>
      </c>
      <c r="J1339" t="s">
        <v>1927</v>
      </c>
      <c r="K1339" t="s">
        <v>675</v>
      </c>
      <c r="L1339" t="s">
        <v>682</v>
      </c>
      <c r="M1339" s="8" t="s">
        <v>675</v>
      </c>
      <c r="N1339" t="s">
        <v>682</v>
      </c>
      <c r="O1339" t="s">
        <v>769</v>
      </c>
      <c r="P1339" t="s">
        <v>675</v>
      </c>
      <c r="Q1339" s="8" t="s">
        <v>5038</v>
      </c>
      <c r="R1339" t="s">
        <v>675</v>
      </c>
      <c r="S1339" t="s">
        <v>675</v>
      </c>
      <c r="T1339" t="s">
        <v>675</v>
      </c>
    </row>
    <row r="1340" spans="1:20">
      <c r="A1340" t="s">
        <v>5039</v>
      </c>
      <c r="B1340" s="8" t="s">
        <v>895</v>
      </c>
      <c r="C1340" t="s">
        <v>5040</v>
      </c>
      <c r="D1340" t="s">
        <v>664</v>
      </c>
      <c r="E1340" t="s">
        <v>763</v>
      </c>
      <c r="F1340" t="s">
        <v>5041</v>
      </c>
      <c r="G1340" t="s">
        <v>5042</v>
      </c>
      <c r="H1340" t="s">
        <v>675</v>
      </c>
      <c r="I1340" t="s">
        <v>5043</v>
      </c>
      <c r="J1340" t="s">
        <v>669</v>
      </c>
      <c r="K1340" t="s">
        <v>895</v>
      </c>
      <c r="L1340" t="s">
        <v>671</v>
      </c>
      <c r="M1340" s="8" t="s">
        <v>895</v>
      </c>
      <c r="N1340" t="s">
        <v>5044</v>
      </c>
      <c r="O1340" t="s">
        <v>684</v>
      </c>
      <c r="P1340" t="s">
        <v>1355</v>
      </c>
      <c r="Q1340" s="8" t="s">
        <v>5045</v>
      </c>
      <c r="R1340" t="s">
        <v>675</v>
      </c>
      <c r="S1340" t="s">
        <v>675</v>
      </c>
      <c r="T1340" t="s">
        <v>675</v>
      </c>
    </row>
    <row r="1341" spans="1:20">
      <c r="A1341" t="s">
        <v>5046</v>
      </c>
      <c r="B1341" s="8" t="s">
        <v>895</v>
      </c>
      <c r="C1341" t="s">
        <v>5040</v>
      </c>
      <c r="D1341" t="s">
        <v>664</v>
      </c>
      <c r="E1341" t="s">
        <v>763</v>
      </c>
      <c r="F1341" t="s">
        <v>5047</v>
      </c>
      <c r="G1341" t="s">
        <v>5048</v>
      </c>
      <c r="H1341" t="s">
        <v>675</v>
      </c>
      <c r="I1341" t="s">
        <v>5043</v>
      </c>
      <c r="J1341" t="s">
        <v>1377</v>
      </c>
      <c r="K1341" t="s">
        <v>675</v>
      </c>
      <c r="L1341" t="s">
        <v>682</v>
      </c>
      <c r="M1341" s="8" t="s">
        <v>675</v>
      </c>
      <c r="N1341" t="s">
        <v>682</v>
      </c>
      <c r="O1341" t="s">
        <v>684</v>
      </c>
      <c r="P1341" t="s">
        <v>1355</v>
      </c>
      <c r="Q1341" s="8" t="s">
        <v>5049</v>
      </c>
      <c r="R1341" t="s">
        <v>675</v>
      </c>
      <c r="S1341" t="s">
        <v>675</v>
      </c>
      <c r="T1341" t="s">
        <v>675</v>
      </c>
    </row>
    <row r="1342" spans="1:20">
      <c r="A1342" t="s">
        <v>5050</v>
      </c>
      <c r="B1342" s="8" t="s">
        <v>895</v>
      </c>
      <c r="C1342" t="s">
        <v>5040</v>
      </c>
      <c r="D1342" t="s">
        <v>664</v>
      </c>
      <c r="E1342" t="s">
        <v>763</v>
      </c>
      <c r="F1342" t="s">
        <v>5051</v>
      </c>
      <c r="G1342" t="s">
        <v>5052</v>
      </c>
      <c r="H1342" t="s">
        <v>675</v>
      </c>
      <c r="I1342" t="s">
        <v>5043</v>
      </c>
      <c r="J1342" t="s">
        <v>1377</v>
      </c>
      <c r="K1342" t="s">
        <v>675</v>
      </c>
      <c r="L1342" t="s">
        <v>682</v>
      </c>
      <c r="M1342" s="8" t="s">
        <v>675</v>
      </c>
      <c r="N1342" t="s">
        <v>682</v>
      </c>
      <c r="O1342" t="s">
        <v>684</v>
      </c>
      <c r="P1342" t="s">
        <v>1355</v>
      </c>
      <c r="Q1342" s="8" t="s">
        <v>5053</v>
      </c>
      <c r="R1342" t="s">
        <v>675</v>
      </c>
      <c r="S1342" t="s">
        <v>675</v>
      </c>
      <c r="T1342" t="s">
        <v>675</v>
      </c>
    </row>
    <row r="1343" spans="1:20">
      <c r="A1343" t="s">
        <v>5054</v>
      </c>
      <c r="B1343" s="8" t="s">
        <v>3708</v>
      </c>
      <c r="C1343" t="s">
        <v>5040</v>
      </c>
      <c r="D1343" t="s">
        <v>664</v>
      </c>
      <c r="E1343" t="s">
        <v>763</v>
      </c>
      <c r="F1343" t="s">
        <v>782</v>
      </c>
      <c r="G1343" t="s">
        <v>12</v>
      </c>
      <c r="H1343" t="s">
        <v>675</v>
      </c>
      <c r="I1343" t="s">
        <v>221</v>
      </c>
      <c r="J1343" t="s">
        <v>1377</v>
      </c>
      <c r="K1343" t="s">
        <v>675</v>
      </c>
      <c r="L1343" t="s">
        <v>682</v>
      </c>
      <c r="M1343" s="8" t="s">
        <v>675</v>
      </c>
      <c r="N1343" t="s">
        <v>682</v>
      </c>
      <c r="O1343" t="s">
        <v>701</v>
      </c>
      <c r="P1343" t="s">
        <v>684</v>
      </c>
      <c r="Q1343" s="8" t="s">
        <v>5055</v>
      </c>
      <c r="R1343" t="s">
        <v>675</v>
      </c>
      <c r="S1343" t="s">
        <v>675</v>
      </c>
      <c r="T1343" t="s">
        <v>675</v>
      </c>
    </row>
    <row r="1344" spans="1:20">
      <c r="A1344" t="s">
        <v>5056</v>
      </c>
      <c r="B1344" s="8" t="s">
        <v>970</v>
      </c>
      <c r="C1344" t="s">
        <v>5040</v>
      </c>
      <c r="D1344" t="s">
        <v>664</v>
      </c>
      <c r="E1344" t="s">
        <v>763</v>
      </c>
      <c r="F1344" t="s">
        <v>782</v>
      </c>
      <c r="G1344" t="s">
        <v>12</v>
      </c>
      <c r="H1344" t="s">
        <v>675</v>
      </c>
      <c r="I1344" t="s">
        <v>5057</v>
      </c>
      <c r="J1344" t="s">
        <v>669</v>
      </c>
      <c r="K1344" t="s">
        <v>949</v>
      </c>
      <c r="L1344" t="s">
        <v>5058</v>
      </c>
      <c r="M1344" s="8" t="s">
        <v>949</v>
      </c>
      <c r="N1344" t="s">
        <v>5059</v>
      </c>
      <c r="O1344" t="s">
        <v>701</v>
      </c>
      <c r="P1344" t="s">
        <v>684</v>
      </c>
      <c r="Q1344" s="8" t="s">
        <v>5060</v>
      </c>
      <c r="R1344" t="s">
        <v>675</v>
      </c>
      <c r="S1344" t="s">
        <v>675</v>
      </c>
      <c r="T1344" t="s">
        <v>675</v>
      </c>
    </row>
    <row r="1345" spans="1:20">
      <c r="A1345" t="s">
        <v>5061</v>
      </c>
      <c r="B1345" s="8" t="s">
        <v>1001</v>
      </c>
      <c r="C1345" t="s">
        <v>5040</v>
      </c>
      <c r="D1345" t="s">
        <v>664</v>
      </c>
      <c r="E1345" t="s">
        <v>763</v>
      </c>
      <c r="F1345" t="s">
        <v>782</v>
      </c>
      <c r="G1345" t="s">
        <v>12</v>
      </c>
      <c r="H1345" t="s">
        <v>675</v>
      </c>
      <c r="I1345" t="s">
        <v>5062</v>
      </c>
      <c r="J1345" t="s">
        <v>669</v>
      </c>
      <c r="K1345" t="s">
        <v>1001</v>
      </c>
      <c r="L1345" t="s">
        <v>671</v>
      </c>
      <c r="M1345" s="8" t="s">
        <v>1052</v>
      </c>
      <c r="N1345" t="s">
        <v>5063</v>
      </c>
      <c r="O1345" t="s">
        <v>701</v>
      </c>
      <c r="P1345" t="s">
        <v>684</v>
      </c>
      <c r="Q1345" s="8" t="s">
        <v>5064</v>
      </c>
      <c r="R1345" t="s">
        <v>675</v>
      </c>
      <c r="S1345" t="s">
        <v>675</v>
      </c>
      <c r="T1345" t="s">
        <v>675</v>
      </c>
    </row>
    <row r="1346" spans="1:20">
      <c r="A1346" t="s">
        <v>5065</v>
      </c>
      <c r="B1346" s="8" t="s">
        <v>5066</v>
      </c>
      <c r="C1346" t="s">
        <v>5040</v>
      </c>
      <c r="D1346" t="s">
        <v>664</v>
      </c>
      <c r="E1346" t="s">
        <v>763</v>
      </c>
      <c r="F1346" t="s">
        <v>782</v>
      </c>
      <c r="G1346" t="s">
        <v>12</v>
      </c>
      <c r="H1346" t="s">
        <v>675</v>
      </c>
      <c r="I1346" t="s">
        <v>221</v>
      </c>
      <c r="J1346" t="s">
        <v>669</v>
      </c>
      <c r="K1346" t="s">
        <v>5066</v>
      </c>
      <c r="L1346" t="s">
        <v>671</v>
      </c>
      <c r="M1346" s="8" t="s">
        <v>1052</v>
      </c>
      <c r="N1346" t="s">
        <v>5067</v>
      </c>
      <c r="O1346" t="s">
        <v>701</v>
      </c>
      <c r="P1346" t="s">
        <v>684</v>
      </c>
      <c r="Q1346" s="8" t="s">
        <v>5068</v>
      </c>
      <c r="R1346" t="s">
        <v>675</v>
      </c>
      <c r="S1346" t="s">
        <v>675</v>
      </c>
      <c r="T1346" t="s">
        <v>675</v>
      </c>
    </row>
    <row r="1347" spans="1:20">
      <c r="A1347" t="s">
        <v>5069</v>
      </c>
      <c r="B1347" s="8" t="s">
        <v>1342</v>
      </c>
      <c r="C1347" t="s">
        <v>5040</v>
      </c>
      <c r="D1347" t="s">
        <v>663</v>
      </c>
      <c r="E1347" t="s">
        <v>763</v>
      </c>
      <c r="F1347" t="s">
        <v>1343</v>
      </c>
      <c r="G1347" t="s">
        <v>1344</v>
      </c>
      <c r="H1347" t="s">
        <v>1344</v>
      </c>
      <c r="I1347" t="s">
        <v>5070</v>
      </c>
      <c r="J1347" t="s">
        <v>5071</v>
      </c>
      <c r="K1347" t="s">
        <v>2826</v>
      </c>
      <c r="L1347" t="s">
        <v>682</v>
      </c>
      <c r="M1347" s="8" t="s">
        <v>2826</v>
      </c>
      <c r="N1347" t="s">
        <v>5072</v>
      </c>
      <c r="O1347" t="s">
        <v>825</v>
      </c>
      <c r="P1347" t="s">
        <v>701</v>
      </c>
      <c r="Q1347" s="8" t="s">
        <v>5073</v>
      </c>
      <c r="R1347" t="s">
        <v>675</v>
      </c>
      <c r="S1347" t="s">
        <v>675</v>
      </c>
      <c r="T1347" t="s">
        <v>675</v>
      </c>
    </row>
    <row r="1348" spans="1:20">
      <c r="A1348" t="s">
        <v>5074</v>
      </c>
      <c r="B1348" s="8" t="s">
        <v>1507</v>
      </c>
      <c r="C1348" t="s">
        <v>5040</v>
      </c>
      <c r="D1348" t="s">
        <v>1177</v>
      </c>
      <c r="E1348" t="s">
        <v>754</v>
      </c>
      <c r="F1348" t="s">
        <v>1343</v>
      </c>
      <c r="G1348" t="s">
        <v>1344</v>
      </c>
      <c r="H1348" t="s">
        <v>1344</v>
      </c>
      <c r="I1348" t="s">
        <v>5075</v>
      </c>
      <c r="J1348" t="s">
        <v>681</v>
      </c>
      <c r="K1348" t="s">
        <v>675</v>
      </c>
      <c r="L1348" t="s">
        <v>682</v>
      </c>
      <c r="M1348" s="8" t="s">
        <v>675</v>
      </c>
      <c r="N1348" t="s">
        <v>682</v>
      </c>
      <c r="O1348" t="s">
        <v>712</v>
      </c>
      <c r="P1348" t="s">
        <v>701</v>
      </c>
      <c r="Q1348" s="8" t="s">
        <v>5076</v>
      </c>
      <c r="R1348" t="s">
        <v>675</v>
      </c>
      <c r="S1348" t="s">
        <v>675</v>
      </c>
      <c r="T1348" t="s">
        <v>675</v>
      </c>
    </row>
    <row r="1349" spans="1:20">
      <c r="A1349" t="s">
        <v>5077</v>
      </c>
      <c r="B1349" s="8" t="s">
        <v>1507</v>
      </c>
      <c r="C1349" t="s">
        <v>5040</v>
      </c>
      <c r="D1349" t="s">
        <v>1177</v>
      </c>
      <c r="E1349" t="s">
        <v>754</v>
      </c>
      <c r="F1349" t="s">
        <v>5078</v>
      </c>
      <c r="G1349" t="s">
        <v>5079</v>
      </c>
      <c r="H1349" t="s">
        <v>5079</v>
      </c>
      <c r="I1349" t="s">
        <v>5075</v>
      </c>
      <c r="J1349" t="s">
        <v>681</v>
      </c>
      <c r="K1349" t="s">
        <v>675</v>
      </c>
      <c r="L1349" t="s">
        <v>682</v>
      </c>
      <c r="M1349" s="8" t="s">
        <v>675</v>
      </c>
      <c r="N1349" t="s">
        <v>682</v>
      </c>
      <c r="O1349" t="s">
        <v>712</v>
      </c>
      <c r="P1349" t="s">
        <v>701</v>
      </c>
      <c r="Q1349" s="8" t="s">
        <v>5080</v>
      </c>
      <c r="R1349" t="s">
        <v>675</v>
      </c>
      <c r="S1349" t="s">
        <v>675</v>
      </c>
      <c r="T1349" t="s">
        <v>675</v>
      </c>
    </row>
    <row r="1350" spans="1:20">
      <c r="A1350" t="s">
        <v>5081</v>
      </c>
      <c r="B1350" s="8" t="s">
        <v>2775</v>
      </c>
      <c r="C1350" t="s">
        <v>5040</v>
      </c>
      <c r="D1350" t="s">
        <v>664</v>
      </c>
      <c r="E1350" t="s">
        <v>763</v>
      </c>
      <c r="F1350" t="s">
        <v>782</v>
      </c>
      <c r="G1350" t="s">
        <v>12</v>
      </c>
      <c r="H1350" t="s">
        <v>675</v>
      </c>
      <c r="I1350" t="s">
        <v>5082</v>
      </c>
      <c r="J1350" t="s">
        <v>669</v>
      </c>
      <c r="K1350" t="s">
        <v>2775</v>
      </c>
      <c r="L1350" t="s">
        <v>671</v>
      </c>
      <c r="M1350" s="8" t="s">
        <v>1608</v>
      </c>
      <c r="N1350" t="s">
        <v>5083</v>
      </c>
      <c r="O1350" t="s">
        <v>701</v>
      </c>
      <c r="P1350" t="s">
        <v>760</v>
      </c>
      <c r="Q1350" s="8" t="s">
        <v>5084</v>
      </c>
      <c r="R1350" t="s">
        <v>675</v>
      </c>
      <c r="S1350" t="s">
        <v>675</v>
      </c>
      <c r="T1350" t="s">
        <v>675</v>
      </c>
    </row>
    <row r="1351" spans="1:20">
      <c r="A1351" t="s">
        <v>5085</v>
      </c>
      <c r="B1351" s="8" t="s">
        <v>1526</v>
      </c>
      <c r="C1351" t="s">
        <v>5040</v>
      </c>
      <c r="D1351" t="s">
        <v>664</v>
      </c>
      <c r="E1351" t="s">
        <v>763</v>
      </c>
      <c r="F1351" t="s">
        <v>782</v>
      </c>
      <c r="G1351" t="s">
        <v>12</v>
      </c>
      <c r="H1351" t="s">
        <v>675</v>
      </c>
      <c r="I1351" t="s">
        <v>5086</v>
      </c>
      <c r="J1351" t="s">
        <v>669</v>
      </c>
      <c r="K1351" t="s">
        <v>1526</v>
      </c>
      <c r="L1351" t="s">
        <v>671</v>
      </c>
      <c r="M1351" s="8" t="s">
        <v>1608</v>
      </c>
      <c r="N1351" t="s">
        <v>5083</v>
      </c>
      <c r="O1351" t="s">
        <v>902</v>
      </c>
      <c r="P1351" t="s">
        <v>760</v>
      </c>
      <c r="Q1351" s="8" t="s">
        <v>5087</v>
      </c>
      <c r="R1351" t="s">
        <v>675</v>
      </c>
      <c r="S1351" t="s">
        <v>675</v>
      </c>
      <c r="T1351" t="s">
        <v>675</v>
      </c>
    </row>
    <row r="1352" spans="1:20">
      <c r="A1352" t="s">
        <v>5088</v>
      </c>
      <c r="B1352" s="8" t="s">
        <v>1526</v>
      </c>
      <c r="C1352" t="s">
        <v>5040</v>
      </c>
      <c r="D1352" t="s">
        <v>664</v>
      </c>
      <c r="E1352" t="s">
        <v>763</v>
      </c>
      <c r="F1352" t="s">
        <v>782</v>
      </c>
      <c r="G1352" t="s">
        <v>12</v>
      </c>
      <c r="H1352" t="s">
        <v>675</v>
      </c>
      <c r="I1352" t="s">
        <v>5089</v>
      </c>
      <c r="J1352" t="s">
        <v>1447</v>
      </c>
      <c r="K1352" t="s">
        <v>1526</v>
      </c>
      <c r="L1352" t="s">
        <v>671</v>
      </c>
      <c r="M1352" s="8" t="s">
        <v>1608</v>
      </c>
      <c r="N1352" t="s">
        <v>5083</v>
      </c>
      <c r="O1352" t="s">
        <v>902</v>
      </c>
      <c r="P1352" t="s">
        <v>760</v>
      </c>
      <c r="Q1352" s="8" t="s">
        <v>5090</v>
      </c>
      <c r="R1352" t="s">
        <v>675</v>
      </c>
      <c r="S1352" t="s">
        <v>675</v>
      </c>
      <c r="T1352" t="s">
        <v>675</v>
      </c>
    </row>
    <row r="1353" spans="1:20">
      <c r="A1353" t="s">
        <v>5091</v>
      </c>
      <c r="B1353" s="8" t="s">
        <v>1526</v>
      </c>
      <c r="C1353" t="s">
        <v>5040</v>
      </c>
      <c r="D1353" t="s">
        <v>664</v>
      </c>
      <c r="E1353" t="s">
        <v>763</v>
      </c>
      <c r="F1353" t="s">
        <v>782</v>
      </c>
      <c r="G1353" t="s">
        <v>12</v>
      </c>
      <c r="H1353" t="s">
        <v>675</v>
      </c>
      <c r="I1353" t="s">
        <v>5082</v>
      </c>
      <c r="J1353" t="s">
        <v>1447</v>
      </c>
      <c r="K1353" t="s">
        <v>1526</v>
      </c>
      <c r="L1353" t="s">
        <v>671</v>
      </c>
      <c r="M1353" s="8" t="s">
        <v>1608</v>
      </c>
      <c r="N1353" t="s">
        <v>5083</v>
      </c>
      <c r="O1353" t="s">
        <v>769</v>
      </c>
      <c r="P1353" t="s">
        <v>760</v>
      </c>
      <c r="Q1353" s="8" t="s">
        <v>5092</v>
      </c>
      <c r="R1353" t="s">
        <v>675</v>
      </c>
      <c r="S1353" t="s">
        <v>675</v>
      </c>
      <c r="T1353" t="s">
        <v>675</v>
      </c>
    </row>
    <row r="1354" spans="1:20">
      <c r="A1354" t="s">
        <v>5093</v>
      </c>
      <c r="B1354" s="8" t="s">
        <v>1531</v>
      </c>
      <c r="C1354" t="s">
        <v>5040</v>
      </c>
      <c r="D1354" t="s">
        <v>1177</v>
      </c>
      <c r="E1354" t="s">
        <v>675</v>
      </c>
      <c r="F1354" t="s">
        <v>5094</v>
      </c>
      <c r="G1354" t="s">
        <v>5095</v>
      </c>
      <c r="H1354" t="s">
        <v>675</v>
      </c>
      <c r="I1354" t="s">
        <v>5096</v>
      </c>
      <c r="J1354" t="s">
        <v>1983</v>
      </c>
      <c r="K1354" t="s">
        <v>675</v>
      </c>
      <c r="L1354" t="s">
        <v>682</v>
      </c>
      <c r="M1354" s="8" t="s">
        <v>675</v>
      </c>
      <c r="N1354" t="s">
        <v>682</v>
      </c>
      <c r="O1354" t="s">
        <v>712</v>
      </c>
      <c r="P1354" t="s">
        <v>760</v>
      </c>
      <c r="Q1354" s="8" t="s">
        <v>5097</v>
      </c>
      <c r="R1354" t="s">
        <v>675</v>
      </c>
      <c r="S1354" t="s">
        <v>675</v>
      </c>
      <c r="T1354" t="s">
        <v>675</v>
      </c>
    </row>
    <row r="1355" spans="1:20">
      <c r="A1355" t="s">
        <v>5098</v>
      </c>
      <c r="B1355" s="8" t="s">
        <v>1594</v>
      </c>
      <c r="C1355" t="s">
        <v>5040</v>
      </c>
      <c r="D1355" t="s">
        <v>663</v>
      </c>
      <c r="E1355" t="s">
        <v>704</v>
      </c>
      <c r="F1355" t="s">
        <v>1895</v>
      </c>
      <c r="G1355" t="s">
        <v>362</v>
      </c>
      <c r="H1355" t="s">
        <v>362</v>
      </c>
      <c r="I1355" t="s">
        <v>5075</v>
      </c>
      <c r="J1355" t="s">
        <v>681</v>
      </c>
      <c r="K1355" t="s">
        <v>675</v>
      </c>
      <c r="L1355" t="s">
        <v>682</v>
      </c>
      <c r="M1355" s="8" t="s">
        <v>675</v>
      </c>
      <c r="N1355" t="s">
        <v>682</v>
      </c>
      <c r="O1355" t="s">
        <v>760</v>
      </c>
      <c r="P1355" t="s">
        <v>701</v>
      </c>
      <c r="Q1355" s="8" t="s">
        <v>5099</v>
      </c>
      <c r="R1355" t="s">
        <v>675</v>
      </c>
      <c r="S1355" t="s">
        <v>675</v>
      </c>
      <c r="T1355" t="s">
        <v>675</v>
      </c>
    </row>
    <row r="1356" spans="1:20">
      <c r="A1356" t="s">
        <v>5100</v>
      </c>
      <c r="B1356" s="8" t="s">
        <v>2816</v>
      </c>
      <c r="C1356" t="s">
        <v>5040</v>
      </c>
      <c r="D1356" t="s">
        <v>664</v>
      </c>
      <c r="E1356" t="s">
        <v>665</v>
      </c>
      <c r="F1356" t="s">
        <v>5101</v>
      </c>
      <c r="G1356" t="s">
        <v>5102</v>
      </c>
      <c r="H1356" t="s">
        <v>675</v>
      </c>
      <c r="I1356" t="s">
        <v>5103</v>
      </c>
      <c r="J1356" t="s">
        <v>1447</v>
      </c>
      <c r="K1356" t="s">
        <v>1820</v>
      </c>
      <c r="L1356" t="s">
        <v>671</v>
      </c>
      <c r="M1356" s="8" t="s">
        <v>1933</v>
      </c>
      <c r="N1356" t="s">
        <v>5104</v>
      </c>
      <c r="O1356" t="s">
        <v>1676</v>
      </c>
      <c r="P1356" t="s">
        <v>701</v>
      </c>
      <c r="Q1356" s="8" t="s">
        <v>5105</v>
      </c>
      <c r="R1356" t="s">
        <v>675</v>
      </c>
      <c r="S1356" t="s">
        <v>675</v>
      </c>
      <c r="T1356" t="s">
        <v>675</v>
      </c>
    </row>
    <row r="1357" spans="1:20">
      <c r="A1357" t="s">
        <v>5106</v>
      </c>
      <c r="B1357" s="8" t="s">
        <v>1623</v>
      </c>
      <c r="C1357" t="s">
        <v>5040</v>
      </c>
      <c r="D1357" t="s">
        <v>664</v>
      </c>
      <c r="E1357" t="s">
        <v>665</v>
      </c>
      <c r="F1357" t="s">
        <v>782</v>
      </c>
      <c r="G1357" t="s">
        <v>12</v>
      </c>
      <c r="H1357" t="s">
        <v>675</v>
      </c>
      <c r="I1357" t="s">
        <v>5082</v>
      </c>
      <c r="J1357" t="s">
        <v>669</v>
      </c>
      <c r="K1357" t="s">
        <v>1628</v>
      </c>
      <c r="L1357" t="s">
        <v>671</v>
      </c>
      <c r="M1357" s="8" t="s">
        <v>1820</v>
      </c>
      <c r="N1357" t="s">
        <v>5107</v>
      </c>
      <c r="O1357" t="s">
        <v>769</v>
      </c>
      <c r="P1357" t="s">
        <v>701</v>
      </c>
      <c r="Q1357" s="8" t="s">
        <v>5108</v>
      </c>
      <c r="R1357" t="s">
        <v>675</v>
      </c>
      <c r="S1357" t="s">
        <v>675</v>
      </c>
      <c r="T1357" t="s">
        <v>675</v>
      </c>
    </row>
    <row r="1358" spans="1:20">
      <c r="A1358" t="s">
        <v>5109</v>
      </c>
      <c r="B1358" s="8" t="s">
        <v>1640</v>
      </c>
      <c r="C1358" t="s">
        <v>5040</v>
      </c>
      <c r="D1358" t="s">
        <v>664</v>
      </c>
      <c r="E1358" t="s">
        <v>665</v>
      </c>
      <c r="F1358" t="s">
        <v>782</v>
      </c>
      <c r="G1358" t="s">
        <v>12</v>
      </c>
      <c r="H1358" t="s">
        <v>675</v>
      </c>
      <c r="I1358" t="s">
        <v>5110</v>
      </c>
      <c r="J1358" t="s">
        <v>669</v>
      </c>
      <c r="K1358" t="s">
        <v>1640</v>
      </c>
      <c r="L1358" t="s">
        <v>671</v>
      </c>
      <c r="M1358" s="8" t="s">
        <v>1820</v>
      </c>
      <c r="N1358" t="s">
        <v>5111</v>
      </c>
      <c r="O1358" t="s">
        <v>1676</v>
      </c>
      <c r="P1358" t="s">
        <v>701</v>
      </c>
      <c r="Q1358" s="8" t="s">
        <v>5112</v>
      </c>
      <c r="R1358" t="s">
        <v>675</v>
      </c>
      <c r="S1358" t="s">
        <v>675</v>
      </c>
      <c r="T1358" t="s">
        <v>675</v>
      </c>
    </row>
    <row r="1359" spans="1:20">
      <c r="A1359" t="s">
        <v>5113</v>
      </c>
      <c r="B1359" s="8" t="s">
        <v>1651</v>
      </c>
      <c r="C1359" t="s">
        <v>5040</v>
      </c>
      <c r="D1359" t="s">
        <v>664</v>
      </c>
      <c r="E1359" t="s">
        <v>665</v>
      </c>
      <c r="F1359" t="s">
        <v>782</v>
      </c>
      <c r="G1359" t="s">
        <v>12</v>
      </c>
      <c r="H1359" t="s">
        <v>675</v>
      </c>
      <c r="I1359" t="s">
        <v>5114</v>
      </c>
      <c r="J1359" t="s">
        <v>669</v>
      </c>
      <c r="K1359" t="s">
        <v>1651</v>
      </c>
      <c r="L1359" t="s">
        <v>671</v>
      </c>
      <c r="M1359" s="8" t="s">
        <v>1820</v>
      </c>
      <c r="N1359" t="s">
        <v>5115</v>
      </c>
      <c r="O1359" t="s">
        <v>701</v>
      </c>
      <c r="P1359" t="s">
        <v>701</v>
      </c>
      <c r="Q1359" s="8" t="s">
        <v>5116</v>
      </c>
      <c r="R1359" t="s">
        <v>675</v>
      </c>
      <c r="S1359" t="s">
        <v>675</v>
      </c>
      <c r="T1359" t="s">
        <v>675</v>
      </c>
    </row>
    <row r="1360" spans="1:20">
      <c r="A1360" t="s">
        <v>5117</v>
      </c>
      <c r="B1360" s="8" t="s">
        <v>1760</v>
      </c>
      <c r="C1360" t="s">
        <v>5040</v>
      </c>
      <c r="D1360" t="s">
        <v>664</v>
      </c>
      <c r="E1360" t="s">
        <v>704</v>
      </c>
      <c r="F1360" t="s">
        <v>5118</v>
      </c>
      <c r="G1360" t="s">
        <v>5119</v>
      </c>
      <c r="H1360" t="s">
        <v>675</v>
      </c>
      <c r="I1360" t="s">
        <v>336</v>
      </c>
      <c r="J1360" t="s">
        <v>669</v>
      </c>
      <c r="K1360" t="s">
        <v>1771</v>
      </c>
      <c r="L1360" t="s">
        <v>671</v>
      </c>
      <c r="M1360" s="8" t="s">
        <v>1820</v>
      </c>
      <c r="N1360" t="s">
        <v>5115</v>
      </c>
      <c r="O1360" t="s">
        <v>1676</v>
      </c>
      <c r="P1360" t="s">
        <v>701</v>
      </c>
      <c r="Q1360" s="8" t="s">
        <v>5120</v>
      </c>
      <c r="R1360" t="s">
        <v>675</v>
      </c>
      <c r="S1360" t="s">
        <v>675</v>
      </c>
      <c r="T1360" t="s">
        <v>675</v>
      </c>
    </row>
    <row r="1361" spans="1:20">
      <c r="A1361" t="s">
        <v>5121</v>
      </c>
      <c r="B1361" s="8" t="s">
        <v>1803</v>
      </c>
      <c r="C1361" t="s">
        <v>5040</v>
      </c>
      <c r="D1361" t="s">
        <v>664</v>
      </c>
      <c r="E1361" t="s">
        <v>763</v>
      </c>
      <c r="F1361" t="s">
        <v>782</v>
      </c>
      <c r="G1361" t="s">
        <v>12</v>
      </c>
      <c r="H1361" t="s">
        <v>675</v>
      </c>
      <c r="I1361" t="s">
        <v>5082</v>
      </c>
      <c r="J1361" t="s">
        <v>1447</v>
      </c>
      <c r="K1361" t="s">
        <v>1803</v>
      </c>
      <c r="L1361" t="s">
        <v>671</v>
      </c>
      <c r="M1361" s="8" t="s">
        <v>1820</v>
      </c>
      <c r="N1361" t="s">
        <v>5115</v>
      </c>
      <c r="O1361" t="s">
        <v>1585</v>
      </c>
      <c r="P1361" t="s">
        <v>701</v>
      </c>
      <c r="Q1361" s="8" t="s">
        <v>5122</v>
      </c>
      <c r="R1361" t="s">
        <v>675</v>
      </c>
      <c r="S1361" t="s">
        <v>675</v>
      </c>
      <c r="T1361" t="s">
        <v>675</v>
      </c>
    </row>
    <row r="1362" spans="1:20">
      <c r="A1362" t="s">
        <v>5123</v>
      </c>
      <c r="B1362" s="8" t="s">
        <v>1803</v>
      </c>
      <c r="C1362" t="s">
        <v>5040</v>
      </c>
      <c r="D1362" t="s">
        <v>664</v>
      </c>
      <c r="E1362" t="s">
        <v>665</v>
      </c>
      <c r="F1362" t="s">
        <v>2765</v>
      </c>
      <c r="G1362" t="s">
        <v>2766</v>
      </c>
      <c r="H1362" t="s">
        <v>675</v>
      </c>
      <c r="I1362" t="s">
        <v>5124</v>
      </c>
      <c r="J1362" t="s">
        <v>669</v>
      </c>
      <c r="K1362" t="s">
        <v>1803</v>
      </c>
      <c r="L1362" t="s">
        <v>671</v>
      </c>
      <c r="M1362" s="8" t="s">
        <v>1820</v>
      </c>
      <c r="N1362" t="s">
        <v>5115</v>
      </c>
      <c r="O1362" t="s">
        <v>1585</v>
      </c>
      <c r="P1362" t="s">
        <v>701</v>
      </c>
      <c r="Q1362" s="8" t="s">
        <v>5125</v>
      </c>
      <c r="R1362" t="s">
        <v>675</v>
      </c>
      <c r="S1362" t="s">
        <v>675</v>
      </c>
      <c r="T1362" t="s">
        <v>675</v>
      </c>
    </row>
    <row r="1363" spans="1:20">
      <c r="A1363" t="s">
        <v>5126</v>
      </c>
      <c r="B1363" s="8" t="s">
        <v>1803</v>
      </c>
      <c r="C1363" t="s">
        <v>5040</v>
      </c>
      <c r="D1363" t="s">
        <v>664</v>
      </c>
      <c r="E1363" t="s">
        <v>704</v>
      </c>
      <c r="F1363" t="s">
        <v>1794</v>
      </c>
      <c r="G1363" t="s">
        <v>1795</v>
      </c>
      <c r="H1363" t="s">
        <v>675</v>
      </c>
      <c r="I1363" t="s">
        <v>5127</v>
      </c>
      <c r="J1363" t="s">
        <v>669</v>
      </c>
      <c r="K1363" t="s">
        <v>1811</v>
      </c>
      <c r="L1363" t="s">
        <v>671</v>
      </c>
      <c r="M1363" s="8" t="s">
        <v>1820</v>
      </c>
      <c r="N1363" t="s">
        <v>5115</v>
      </c>
      <c r="O1363" t="s">
        <v>1585</v>
      </c>
      <c r="P1363" t="s">
        <v>701</v>
      </c>
      <c r="Q1363" s="8" t="s">
        <v>5128</v>
      </c>
      <c r="R1363" t="s">
        <v>675</v>
      </c>
      <c r="S1363" t="s">
        <v>675</v>
      </c>
      <c r="T1363" t="s">
        <v>675</v>
      </c>
    </row>
    <row r="1364" spans="1:20">
      <c r="A1364" t="s">
        <v>5129</v>
      </c>
      <c r="B1364" s="8" t="s">
        <v>1682</v>
      </c>
      <c r="C1364" t="s">
        <v>5040</v>
      </c>
      <c r="D1364" t="s">
        <v>663</v>
      </c>
      <c r="E1364" t="s">
        <v>665</v>
      </c>
      <c r="F1364" t="s">
        <v>946</v>
      </c>
      <c r="G1364" t="s">
        <v>947</v>
      </c>
      <c r="H1364" t="s">
        <v>947</v>
      </c>
      <c r="I1364" t="s">
        <v>5130</v>
      </c>
      <c r="J1364" t="s">
        <v>698</v>
      </c>
      <c r="K1364" t="s">
        <v>1682</v>
      </c>
      <c r="L1364" t="s">
        <v>682</v>
      </c>
      <c r="M1364" s="8" t="s">
        <v>1933</v>
      </c>
      <c r="N1364" t="s">
        <v>5131</v>
      </c>
      <c r="O1364" t="s">
        <v>712</v>
      </c>
      <c r="P1364" t="s">
        <v>701</v>
      </c>
      <c r="Q1364" s="8" t="s">
        <v>5132</v>
      </c>
      <c r="R1364" t="s">
        <v>675</v>
      </c>
      <c r="S1364" t="s">
        <v>675</v>
      </c>
      <c r="T1364" t="s">
        <v>675</v>
      </c>
    </row>
    <row r="1365" spans="1:20">
      <c r="A1365" t="s">
        <v>5133</v>
      </c>
      <c r="B1365" s="8" t="s">
        <v>1682</v>
      </c>
      <c r="C1365" t="s">
        <v>5040</v>
      </c>
      <c r="D1365" t="s">
        <v>664</v>
      </c>
      <c r="E1365" t="s">
        <v>763</v>
      </c>
      <c r="F1365" t="s">
        <v>5134</v>
      </c>
      <c r="G1365" t="s">
        <v>5135</v>
      </c>
      <c r="H1365" t="s">
        <v>675</v>
      </c>
      <c r="I1365" t="s">
        <v>5136</v>
      </c>
      <c r="J1365" t="s">
        <v>669</v>
      </c>
      <c r="K1365" t="s">
        <v>1811</v>
      </c>
      <c r="L1365" t="s">
        <v>671</v>
      </c>
      <c r="M1365" s="8" t="s">
        <v>1820</v>
      </c>
      <c r="N1365" t="s">
        <v>5115</v>
      </c>
      <c r="O1365" t="s">
        <v>769</v>
      </c>
      <c r="P1365" t="s">
        <v>701</v>
      </c>
      <c r="Q1365" s="8" t="s">
        <v>5137</v>
      </c>
      <c r="R1365" t="s">
        <v>675</v>
      </c>
      <c r="S1365" t="s">
        <v>675</v>
      </c>
      <c r="T1365" t="s">
        <v>675</v>
      </c>
    </row>
    <row r="1366" spans="1:20">
      <c r="A1366" t="s">
        <v>5138</v>
      </c>
      <c r="B1366" s="8" t="s">
        <v>1682</v>
      </c>
      <c r="C1366" t="s">
        <v>5040</v>
      </c>
      <c r="D1366" t="s">
        <v>664</v>
      </c>
      <c r="E1366" t="s">
        <v>763</v>
      </c>
      <c r="F1366" t="s">
        <v>2771</v>
      </c>
      <c r="G1366" t="s">
        <v>2772</v>
      </c>
      <c r="H1366" t="s">
        <v>675</v>
      </c>
      <c r="I1366" t="s">
        <v>5139</v>
      </c>
      <c r="J1366" t="s">
        <v>669</v>
      </c>
      <c r="K1366" t="s">
        <v>1811</v>
      </c>
      <c r="L1366" t="s">
        <v>671</v>
      </c>
      <c r="M1366" s="8" t="s">
        <v>1820</v>
      </c>
      <c r="N1366" t="s">
        <v>5115</v>
      </c>
      <c r="O1366" t="s">
        <v>769</v>
      </c>
      <c r="P1366" t="s">
        <v>701</v>
      </c>
      <c r="Q1366" s="8" t="s">
        <v>5140</v>
      </c>
      <c r="R1366" t="s">
        <v>675</v>
      </c>
      <c r="S1366" t="s">
        <v>675</v>
      </c>
      <c r="T1366" t="s">
        <v>675</v>
      </c>
    </row>
    <row r="1367" spans="1:20">
      <c r="A1367" t="s">
        <v>5141</v>
      </c>
      <c r="B1367" s="8" t="s">
        <v>1682</v>
      </c>
      <c r="C1367" t="s">
        <v>5040</v>
      </c>
      <c r="D1367" t="s">
        <v>664</v>
      </c>
      <c r="E1367" t="s">
        <v>763</v>
      </c>
      <c r="F1367" t="s">
        <v>1953</v>
      </c>
      <c r="G1367" t="s">
        <v>1954</v>
      </c>
      <c r="H1367" t="s">
        <v>675</v>
      </c>
      <c r="I1367" t="s">
        <v>5139</v>
      </c>
      <c r="J1367" t="s">
        <v>669</v>
      </c>
      <c r="K1367" t="s">
        <v>1811</v>
      </c>
      <c r="L1367" t="s">
        <v>671</v>
      </c>
      <c r="M1367" s="8" t="s">
        <v>1820</v>
      </c>
      <c r="N1367" t="s">
        <v>5115</v>
      </c>
      <c r="O1367" t="s">
        <v>769</v>
      </c>
      <c r="P1367" t="s">
        <v>701</v>
      </c>
      <c r="Q1367" s="8" t="s">
        <v>5142</v>
      </c>
      <c r="R1367" t="s">
        <v>675</v>
      </c>
      <c r="S1367" t="s">
        <v>675</v>
      </c>
      <c r="T1367" t="s">
        <v>675</v>
      </c>
    </row>
    <row r="1368" spans="1:20">
      <c r="A1368" t="s">
        <v>5143</v>
      </c>
      <c r="B1368" s="8" t="s">
        <v>5144</v>
      </c>
      <c r="C1368" t="s">
        <v>5040</v>
      </c>
      <c r="D1368" t="s">
        <v>664</v>
      </c>
      <c r="E1368" t="s">
        <v>763</v>
      </c>
      <c r="F1368" t="s">
        <v>5145</v>
      </c>
      <c r="G1368" t="s">
        <v>5146</v>
      </c>
      <c r="H1368" t="s">
        <v>675</v>
      </c>
      <c r="I1368" t="s">
        <v>5147</v>
      </c>
      <c r="J1368" t="s">
        <v>1447</v>
      </c>
      <c r="K1368" t="s">
        <v>5144</v>
      </c>
      <c r="L1368" t="s">
        <v>671</v>
      </c>
      <c r="M1368" s="8" t="s">
        <v>1807</v>
      </c>
      <c r="N1368" t="s">
        <v>5148</v>
      </c>
      <c r="O1368" t="s">
        <v>1676</v>
      </c>
      <c r="P1368" t="s">
        <v>701</v>
      </c>
      <c r="Q1368" s="8" t="s">
        <v>5149</v>
      </c>
      <c r="R1368" t="s">
        <v>675</v>
      </c>
      <c r="S1368" t="s">
        <v>675</v>
      </c>
      <c r="T1368" t="s">
        <v>675</v>
      </c>
    </row>
    <row r="1369" spans="1:20">
      <c r="A1369" t="s">
        <v>5150</v>
      </c>
      <c r="B1369" s="8" t="s">
        <v>1858</v>
      </c>
      <c r="C1369" t="s">
        <v>5040</v>
      </c>
      <c r="D1369" t="s">
        <v>663</v>
      </c>
      <c r="E1369" t="s">
        <v>763</v>
      </c>
      <c r="F1369" t="s">
        <v>1595</v>
      </c>
      <c r="G1369" t="s">
        <v>1596</v>
      </c>
      <c r="H1369" t="s">
        <v>675</v>
      </c>
      <c r="I1369" t="s">
        <v>5151</v>
      </c>
      <c r="J1369" t="s">
        <v>669</v>
      </c>
      <c r="K1369" t="s">
        <v>1858</v>
      </c>
      <c r="L1369" t="s">
        <v>682</v>
      </c>
      <c r="M1369" s="8" t="s">
        <v>1807</v>
      </c>
      <c r="N1369" t="s">
        <v>5148</v>
      </c>
      <c r="O1369" t="s">
        <v>759</v>
      </c>
      <c r="P1369" t="s">
        <v>701</v>
      </c>
      <c r="Q1369" s="8" t="s">
        <v>5152</v>
      </c>
      <c r="R1369" t="s">
        <v>675</v>
      </c>
      <c r="S1369" t="s">
        <v>675</v>
      </c>
      <c r="T1369" t="s">
        <v>675</v>
      </c>
    </row>
    <row r="1370" spans="1:20">
      <c r="A1370" t="s">
        <v>5153</v>
      </c>
      <c r="B1370" s="8" t="s">
        <v>2984</v>
      </c>
      <c r="C1370" t="s">
        <v>5040</v>
      </c>
      <c r="D1370" t="s">
        <v>664</v>
      </c>
      <c r="E1370" t="s">
        <v>763</v>
      </c>
      <c r="F1370" t="s">
        <v>782</v>
      </c>
      <c r="G1370" t="s">
        <v>12</v>
      </c>
      <c r="H1370" t="s">
        <v>675</v>
      </c>
      <c r="I1370" t="s">
        <v>5154</v>
      </c>
      <c r="J1370" t="s">
        <v>1447</v>
      </c>
      <c r="K1370" t="s">
        <v>2984</v>
      </c>
      <c r="L1370" t="s">
        <v>671</v>
      </c>
      <c r="M1370" s="8" t="s">
        <v>1807</v>
      </c>
      <c r="N1370" t="s">
        <v>5148</v>
      </c>
      <c r="O1370" t="s">
        <v>769</v>
      </c>
      <c r="P1370" t="s">
        <v>701</v>
      </c>
      <c r="Q1370" s="8" t="s">
        <v>5155</v>
      </c>
      <c r="R1370" t="s">
        <v>675</v>
      </c>
      <c r="S1370" t="s">
        <v>675</v>
      </c>
      <c r="T1370" t="s">
        <v>675</v>
      </c>
    </row>
    <row r="1371" spans="1:20">
      <c r="A1371" t="s">
        <v>5156</v>
      </c>
      <c r="B1371" s="8" t="s">
        <v>1807</v>
      </c>
      <c r="C1371" t="s">
        <v>5040</v>
      </c>
      <c r="D1371" t="s">
        <v>664</v>
      </c>
      <c r="E1371" t="s">
        <v>763</v>
      </c>
      <c r="F1371" t="s">
        <v>782</v>
      </c>
      <c r="G1371" t="s">
        <v>12</v>
      </c>
      <c r="H1371" t="s">
        <v>675</v>
      </c>
      <c r="I1371" t="s">
        <v>5157</v>
      </c>
      <c r="J1371" t="s">
        <v>669</v>
      </c>
      <c r="K1371" t="s">
        <v>1807</v>
      </c>
      <c r="L1371" t="s">
        <v>671</v>
      </c>
      <c r="M1371" s="8" t="s">
        <v>1807</v>
      </c>
      <c r="N1371" t="s">
        <v>5148</v>
      </c>
      <c r="O1371" t="s">
        <v>1676</v>
      </c>
      <c r="P1371" t="s">
        <v>701</v>
      </c>
      <c r="Q1371" s="8" t="s">
        <v>5158</v>
      </c>
      <c r="R1371" t="s">
        <v>675</v>
      </c>
      <c r="S1371" t="s">
        <v>675</v>
      </c>
      <c r="T1371" t="s">
        <v>675</v>
      </c>
    </row>
    <row r="1372" spans="1:20">
      <c r="A1372" t="s">
        <v>5159</v>
      </c>
      <c r="B1372" s="8" t="s">
        <v>1876</v>
      </c>
      <c r="C1372" t="s">
        <v>5040</v>
      </c>
      <c r="D1372" t="s">
        <v>664</v>
      </c>
      <c r="E1372" t="s">
        <v>763</v>
      </c>
      <c r="F1372" t="s">
        <v>782</v>
      </c>
      <c r="G1372" t="s">
        <v>12</v>
      </c>
      <c r="H1372" t="s">
        <v>675</v>
      </c>
      <c r="I1372" t="s">
        <v>5160</v>
      </c>
      <c r="J1372" t="s">
        <v>669</v>
      </c>
      <c r="K1372" t="s">
        <v>1876</v>
      </c>
      <c r="L1372" t="s">
        <v>671</v>
      </c>
      <c r="M1372" s="8" t="s">
        <v>1933</v>
      </c>
      <c r="N1372" t="s">
        <v>5131</v>
      </c>
      <c r="O1372" t="s">
        <v>769</v>
      </c>
      <c r="P1372" t="s">
        <v>701</v>
      </c>
      <c r="Q1372" s="8" t="s">
        <v>5161</v>
      </c>
      <c r="R1372" t="s">
        <v>675</v>
      </c>
      <c r="S1372" t="s">
        <v>675</v>
      </c>
      <c r="T1372" t="s">
        <v>675</v>
      </c>
    </row>
    <row r="1373" spans="1:20">
      <c r="A1373" t="s">
        <v>5162</v>
      </c>
      <c r="B1373" s="8" t="s">
        <v>1876</v>
      </c>
      <c r="C1373" t="s">
        <v>5040</v>
      </c>
      <c r="D1373" t="s">
        <v>664</v>
      </c>
      <c r="E1373" t="s">
        <v>704</v>
      </c>
      <c r="F1373" t="s">
        <v>2235</v>
      </c>
      <c r="G1373" t="s">
        <v>132</v>
      </c>
      <c r="H1373" t="s">
        <v>675</v>
      </c>
      <c r="I1373" t="s">
        <v>5163</v>
      </c>
      <c r="J1373" t="s">
        <v>1796</v>
      </c>
      <c r="K1373" t="s">
        <v>675</v>
      </c>
      <c r="L1373" t="s">
        <v>682</v>
      </c>
      <c r="M1373" s="8" t="s">
        <v>675</v>
      </c>
      <c r="N1373" t="s">
        <v>682</v>
      </c>
      <c r="O1373" t="s">
        <v>1585</v>
      </c>
      <c r="P1373" t="s">
        <v>760</v>
      </c>
      <c r="Q1373" s="8" t="s">
        <v>5164</v>
      </c>
      <c r="R1373" t="s">
        <v>675</v>
      </c>
      <c r="S1373" t="s">
        <v>675</v>
      </c>
      <c r="T1373" t="s">
        <v>675</v>
      </c>
    </row>
    <row r="1374" spans="1:20">
      <c r="A1374" t="s">
        <v>5165</v>
      </c>
      <c r="B1374" s="8" t="s">
        <v>5166</v>
      </c>
      <c r="C1374" t="s">
        <v>5040</v>
      </c>
      <c r="D1374" t="s">
        <v>664</v>
      </c>
      <c r="E1374" t="s">
        <v>763</v>
      </c>
      <c r="F1374" t="s">
        <v>782</v>
      </c>
      <c r="G1374" t="s">
        <v>12</v>
      </c>
      <c r="H1374" t="s">
        <v>675</v>
      </c>
      <c r="I1374" t="s">
        <v>5160</v>
      </c>
      <c r="J1374" t="s">
        <v>669</v>
      </c>
      <c r="K1374" t="s">
        <v>5167</v>
      </c>
      <c r="L1374" t="s">
        <v>671</v>
      </c>
      <c r="M1374" s="8" t="s">
        <v>1933</v>
      </c>
      <c r="N1374" t="s">
        <v>5104</v>
      </c>
      <c r="O1374" t="s">
        <v>769</v>
      </c>
      <c r="P1374" t="s">
        <v>701</v>
      </c>
      <c r="Q1374" s="8" t="s">
        <v>5168</v>
      </c>
      <c r="R1374" t="s">
        <v>675</v>
      </c>
      <c r="S1374" t="s">
        <v>675</v>
      </c>
      <c r="T1374" t="s">
        <v>675</v>
      </c>
    </row>
    <row r="1375" spans="1:20">
      <c r="A1375" t="s">
        <v>5169</v>
      </c>
      <c r="B1375" s="8" t="s">
        <v>5170</v>
      </c>
      <c r="C1375" t="s">
        <v>5040</v>
      </c>
      <c r="D1375" t="s">
        <v>664</v>
      </c>
      <c r="E1375" t="s">
        <v>665</v>
      </c>
      <c r="F1375" t="s">
        <v>3045</v>
      </c>
      <c r="G1375" t="s">
        <v>3046</v>
      </c>
      <c r="H1375" t="s">
        <v>675</v>
      </c>
      <c r="I1375" t="s">
        <v>5171</v>
      </c>
      <c r="J1375" t="s">
        <v>669</v>
      </c>
      <c r="K1375" t="s">
        <v>5170</v>
      </c>
      <c r="L1375" t="s">
        <v>671</v>
      </c>
      <c r="M1375" s="8" t="s">
        <v>1933</v>
      </c>
      <c r="N1375" t="s">
        <v>5104</v>
      </c>
      <c r="O1375" t="s">
        <v>759</v>
      </c>
      <c r="P1375" t="s">
        <v>701</v>
      </c>
      <c r="Q1375" s="8" t="s">
        <v>5172</v>
      </c>
      <c r="R1375" t="s">
        <v>675</v>
      </c>
      <c r="S1375" t="s">
        <v>675</v>
      </c>
      <c r="T1375" t="s">
        <v>675</v>
      </c>
    </row>
    <row r="1376" spans="1:20">
      <c r="A1376" t="s">
        <v>5173</v>
      </c>
      <c r="B1376" s="8" t="s">
        <v>3023</v>
      </c>
      <c r="C1376" t="s">
        <v>5040</v>
      </c>
      <c r="D1376" t="s">
        <v>664</v>
      </c>
      <c r="E1376" t="s">
        <v>704</v>
      </c>
      <c r="F1376" t="s">
        <v>3045</v>
      </c>
      <c r="G1376" t="s">
        <v>3046</v>
      </c>
      <c r="H1376" t="s">
        <v>675</v>
      </c>
      <c r="I1376" t="s">
        <v>5174</v>
      </c>
      <c r="J1376" t="s">
        <v>669</v>
      </c>
      <c r="K1376" t="s">
        <v>3024</v>
      </c>
      <c r="L1376" t="s">
        <v>671</v>
      </c>
      <c r="M1376" s="8" t="s">
        <v>1933</v>
      </c>
      <c r="N1376" t="s">
        <v>5104</v>
      </c>
      <c r="O1376" t="s">
        <v>1283</v>
      </c>
      <c r="P1376" t="s">
        <v>701</v>
      </c>
      <c r="Q1376" s="8" t="s">
        <v>5175</v>
      </c>
      <c r="R1376" t="s">
        <v>675</v>
      </c>
      <c r="S1376" t="s">
        <v>675</v>
      </c>
      <c r="T1376" t="s">
        <v>675</v>
      </c>
    </row>
    <row r="1377" spans="1:20">
      <c r="A1377" t="s">
        <v>5176</v>
      </c>
      <c r="B1377" s="8" t="s">
        <v>3024</v>
      </c>
      <c r="C1377" t="s">
        <v>5040</v>
      </c>
      <c r="D1377" t="s">
        <v>664</v>
      </c>
      <c r="E1377" t="s">
        <v>665</v>
      </c>
      <c r="F1377" t="s">
        <v>2202</v>
      </c>
      <c r="G1377" t="s">
        <v>99</v>
      </c>
      <c r="H1377" t="s">
        <v>675</v>
      </c>
      <c r="I1377" t="s">
        <v>5177</v>
      </c>
      <c r="J1377" t="s">
        <v>4345</v>
      </c>
      <c r="K1377" t="s">
        <v>675</v>
      </c>
      <c r="L1377" t="s">
        <v>682</v>
      </c>
      <c r="M1377" s="8" t="s">
        <v>675</v>
      </c>
      <c r="N1377" t="s">
        <v>682</v>
      </c>
      <c r="O1377" t="s">
        <v>1504</v>
      </c>
      <c r="P1377" t="s">
        <v>701</v>
      </c>
      <c r="Q1377" s="8" t="s">
        <v>5178</v>
      </c>
      <c r="R1377" t="s">
        <v>675</v>
      </c>
      <c r="S1377" t="s">
        <v>675</v>
      </c>
      <c r="T1377" t="s">
        <v>675</v>
      </c>
    </row>
    <row r="1378" spans="1:20">
      <c r="A1378" t="s">
        <v>5179</v>
      </c>
      <c r="B1378" s="8" t="s">
        <v>3031</v>
      </c>
      <c r="C1378" t="s">
        <v>5040</v>
      </c>
      <c r="D1378" t="s">
        <v>664</v>
      </c>
      <c r="E1378" t="s">
        <v>763</v>
      </c>
      <c r="F1378" t="s">
        <v>930</v>
      </c>
      <c r="G1378" t="s">
        <v>931</v>
      </c>
      <c r="H1378" t="s">
        <v>675</v>
      </c>
      <c r="I1378" t="s">
        <v>149</v>
      </c>
      <c r="J1378" t="s">
        <v>669</v>
      </c>
      <c r="K1378" t="s">
        <v>3031</v>
      </c>
      <c r="L1378" t="s">
        <v>671</v>
      </c>
      <c r="M1378" s="8" t="s">
        <v>1933</v>
      </c>
      <c r="N1378" t="s">
        <v>5104</v>
      </c>
      <c r="O1378" t="s">
        <v>769</v>
      </c>
      <c r="P1378" t="s">
        <v>701</v>
      </c>
      <c r="Q1378" s="8" t="s">
        <v>5180</v>
      </c>
      <c r="R1378" t="s">
        <v>675</v>
      </c>
      <c r="S1378" t="s">
        <v>675</v>
      </c>
      <c r="T1378" t="s">
        <v>675</v>
      </c>
    </row>
    <row r="1379" spans="1:20">
      <c r="A1379" t="s">
        <v>5181</v>
      </c>
      <c r="B1379" s="8" t="s">
        <v>3031</v>
      </c>
      <c r="C1379" t="s">
        <v>5040</v>
      </c>
      <c r="D1379" t="s">
        <v>664</v>
      </c>
      <c r="E1379" t="s">
        <v>763</v>
      </c>
      <c r="F1379" t="s">
        <v>2644</v>
      </c>
      <c r="G1379" t="s">
        <v>2645</v>
      </c>
      <c r="H1379" t="s">
        <v>675</v>
      </c>
      <c r="I1379" t="s">
        <v>130</v>
      </c>
      <c r="J1379" t="s">
        <v>669</v>
      </c>
      <c r="K1379" t="s">
        <v>3031</v>
      </c>
      <c r="L1379" t="s">
        <v>671</v>
      </c>
      <c r="M1379" s="8" t="s">
        <v>1933</v>
      </c>
      <c r="N1379" t="s">
        <v>5104</v>
      </c>
      <c r="O1379" t="s">
        <v>769</v>
      </c>
      <c r="P1379" t="s">
        <v>701</v>
      </c>
      <c r="Q1379" s="8" t="s">
        <v>5182</v>
      </c>
      <c r="R1379" t="s">
        <v>675</v>
      </c>
      <c r="S1379" t="s">
        <v>675</v>
      </c>
      <c r="T1379" t="s">
        <v>675</v>
      </c>
    </row>
    <row r="1380" spans="1:20">
      <c r="A1380" t="s">
        <v>5183</v>
      </c>
      <c r="B1380" s="8" t="s">
        <v>3036</v>
      </c>
      <c r="C1380" t="s">
        <v>5040</v>
      </c>
      <c r="D1380" t="s">
        <v>664</v>
      </c>
      <c r="E1380" t="s">
        <v>665</v>
      </c>
      <c r="F1380" t="s">
        <v>2483</v>
      </c>
      <c r="G1380" t="s">
        <v>2484</v>
      </c>
      <c r="H1380" t="s">
        <v>675</v>
      </c>
      <c r="I1380" t="s">
        <v>217</v>
      </c>
      <c r="J1380" t="s">
        <v>669</v>
      </c>
      <c r="K1380" t="s">
        <v>3036</v>
      </c>
      <c r="L1380" t="s">
        <v>671</v>
      </c>
      <c r="M1380" s="8" t="s">
        <v>1933</v>
      </c>
      <c r="N1380" t="s">
        <v>5104</v>
      </c>
      <c r="O1380" t="s">
        <v>1676</v>
      </c>
      <c r="P1380" t="s">
        <v>701</v>
      </c>
      <c r="Q1380" s="8" t="s">
        <v>5184</v>
      </c>
      <c r="R1380" t="s">
        <v>675</v>
      </c>
      <c r="S1380" t="s">
        <v>675</v>
      </c>
      <c r="T1380" t="s">
        <v>675</v>
      </c>
    </row>
    <row r="1381" spans="1:20">
      <c r="A1381" t="s">
        <v>5185</v>
      </c>
      <c r="B1381" s="8" t="s">
        <v>3036</v>
      </c>
      <c r="C1381" t="s">
        <v>5040</v>
      </c>
      <c r="D1381" t="s">
        <v>664</v>
      </c>
      <c r="E1381" t="s">
        <v>665</v>
      </c>
      <c r="F1381" t="s">
        <v>1267</v>
      </c>
      <c r="G1381" t="s">
        <v>1268</v>
      </c>
      <c r="H1381" t="s">
        <v>675</v>
      </c>
      <c r="I1381" t="s">
        <v>5186</v>
      </c>
      <c r="J1381" t="s">
        <v>1796</v>
      </c>
      <c r="K1381" t="s">
        <v>675</v>
      </c>
      <c r="L1381" t="s">
        <v>682</v>
      </c>
      <c r="M1381" s="8" t="s">
        <v>675</v>
      </c>
      <c r="N1381" t="s">
        <v>682</v>
      </c>
      <c r="O1381" t="s">
        <v>902</v>
      </c>
      <c r="P1381" t="s">
        <v>701</v>
      </c>
      <c r="Q1381" s="8" t="s">
        <v>5187</v>
      </c>
      <c r="R1381" t="s">
        <v>675</v>
      </c>
      <c r="S1381" t="s">
        <v>675</v>
      </c>
      <c r="T1381" t="s">
        <v>675</v>
      </c>
    </row>
    <row r="1382" spans="1:20">
      <c r="A1382" t="s">
        <v>5188</v>
      </c>
      <c r="B1382" s="8" t="s">
        <v>3036</v>
      </c>
      <c r="C1382" t="s">
        <v>5040</v>
      </c>
      <c r="D1382" t="s">
        <v>664</v>
      </c>
      <c r="E1382" t="s">
        <v>665</v>
      </c>
      <c r="F1382" t="s">
        <v>2693</v>
      </c>
      <c r="G1382" t="s">
        <v>2694</v>
      </c>
      <c r="H1382" t="s">
        <v>675</v>
      </c>
      <c r="I1382" t="s">
        <v>118</v>
      </c>
      <c r="J1382" t="s">
        <v>669</v>
      </c>
      <c r="K1382" t="s">
        <v>3036</v>
      </c>
      <c r="L1382" t="s">
        <v>671</v>
      </c>
      <c r="M1382" s="8" t="s">
        <v>1933</v>
      </c>
      <c r="N1382" t="s">
        <v>5104</v>
      </c>
      <c r="O1382" t="s">
        <v>902</v>
      </c>
      <c r="P1382" t="s">
        <v>701</v>
      </c>
      <c r="Q1382" s="8" t="s">
        <v>5189</v>
      </c>
      <c r="R1382" t="s">
        <v>675</v>
      </c>
      <c r="S1382" t="s">
        <v>675</v>
      </c>
      <c r="T1382" t="s">
        <v>675</v>
      </c>
    </row>
    <row r="1383" spans="1:20">
      <c r="A1383" t="s">
        <v>5190</v>
      </c>
      <c r="B1383" s="8" t="s">
        <v>3057</v>
      </c>
      <c r="C1383" t="s">
        <v>5040</v>
      </c>
      <c r="D1383" t="s">
        <v>664</v>
      </c>
      <c r="E1383" t="s">
        <v>704</v>
      </c>
      <c r="F1383" t="s">
        <v>4922</v>
      </c>
      <c r="G1383" t="s">
        <v>4923</v>
      </c>
      <c r="H1383" t="s">
        <v>675</v>
      </c>
      <c r="I1383" t="s">
        <v>5191</v>
      </c>
      <c r="J1383" t="s">
        <v>1796</v>
      </c>
      <c r="K1383" t="s">
        <v>675</v>
      </c>
      <c r="L1383" t="s">
        <v>682</v>
      </c>
      <c r="M1383" s="8" t="s">
        <v>675</v>
      </c>
      <c r="N1383" t="s">
        <v>682</v>
      </c>
      <c r="O1383" t="s">
        <v>1283</v>
      </c>
      <c r="P1383" t="s">
        <v>701</v>
      </c>
      <c r="Q1383" s="8" t="s">
        <v>5192</v>
      </c>
      <c r="R1383" t="s">
        <v>675</v>
      </c>
      <c r="S1383" t="s">
        <v>675</v>
      </c>
      <c r="T1383" t="s">
        <v>675</v>
      </c>
    </row>
    <row r="1384" spans="1:20">
      <c r="A1384" t="s">
        <v>5193</v>
      </c>
      <c r="B1384" s="8" t="s">
        <v>3057</v>
      </c>
      <c r="C1384" t="s">
        <v>5040</v>
      </c>
      <c r="D1384" t="s">
        <v>664</v>
      </c>
      <c r="E1384" t="s">
        <v>665</v>
      </c>
      <c r="F1384" t="s">
        <v>4922</v>
      </c>
      <c r="G1384" t="s">
        <v>4923</v>
      </c>
      <c r="H1384" t="s">
        <v>675</v>
      </c>
      <c r="I1384" t="s">
        <v>462</v>
      </c>
      <c r="J1384" t="s">
        <v>669</v>
      </c>
      <c r="K1384" t="s">
        <v>3057</v>
      </c>
      <c r="L1384" t="s">
        <v>671</v>
      </c>
      <c r="M1384" s="8" t="s">
        <v>1933</v>
      </c>
      <c r="N1384" t="s">
        <v>5104</v>
      </c>
      <c r="O1384" t="s">
        <v>1283</v>
      </c>
      <c r="P1384" t="s">
        <v>701</v>
      </c>
      <c r="Q1384" s="8" t="s">
        <v>5194</v>
      </c>
      <c r="R1384" t="s">
        <v>675</v>
      </c>
      <c r="S1384" t="s">
        <v>675</v>
      </c>
      <c r="T1384" t="s">
        <v>675</v>
      </c>
    </row>
    <row r="1385" spans="1:20">
      <c r="A1385" t="s">
        <v>5195</v>
      </c>
      <c r="B1385" s="8" t="s">
        <v>3058</v>
      </c>
      <c r="C1385" t="s">
        <v>5040</v>
      </c>
      <c r="D1385" t="s">
        <v>664</v>
      </c>
      <c r="E1385" t="s">
        <v>704</v>
      </c>
      <c r="F1385" t="s">
        <v>1794</v>
      </c>
      <c r="G1385" t="s">
        <v>1795</v>
      </c>
      <c r="H1385" t="s">
        <v>675</v>
      </c>
      <c r="I1385" t="s">
        <v>186</v>
      </c>
      <c r="J1385" t="s">
        <v>1796</v>
      </c>
      <c r="K1385" t="s">
        <v>675</v>
      </c>
      <c r="L1385" t="s">
        <v>682</v>
      </c>
      <c r="M1385" s="8" t="s">
        <v>675</v>
      </c>
      <c r="N1385" t="s">
        <v>682</v>
      </c>
      <c r="O1385" t="s">
        <v>1676</v>
      </c>
      <c r="P1385" t="s">
        <v>701</v>
      </c>
      <c r="Q1385" s="8" t="s">
        <v>5196</v>
      </c>
      <c r="R1385" t="s">
        <v>675</v>
      </c>
      <c r="S1385" t="s">
        <v>675</v>
      </c>
      <c r="T1385" t="s">
        <v>675</v>
      </c>
    </row>
    <row r="1386" spans="1:20">
      <c r="A1386" t="s">
        <v>5197</v>
      </c>
      <c r="B1386" s="8" t="s">
        <v>3058</v>
      </c>
      <c r="C1386" t="s">
        <v>5040</v>
      </c>
      <c r="D1386" t="s">
        <v>664</v>
      </c>
      <c r="E1386" t="s">
        <v>665</v>
      </c>
      <c r="F1386" t="s">
        <v>2575</v>
      </c>
      <c r="G1386" t="s">
        <v>2576</v>
      </c>
      <c r="H1386" t="s">
        <v>675</v>
      </c>
      <c r="I1386" t="s">
        <v>119</v>
      </c>
      <c r="J1386" t="s">
        <v>669</v>
      </c>
      <c r="K1386" t="s">
        <v>3058</v>
      </c>
      <c r="L1386" t="s">
        <v>671</v>
      </c>
      <c r="M1386" s="8" t="s">
        <v>1933</v>
      </c>
      <c r="N1386" t="s">
        <v>5104</v>
      </c>
      <c r="O1386" t="s">
        <v>902</v>
      </c>
      <c r="P1386" t="s">
        <v>701</v>
      </c>
      <c r="Q1386" s="8" t="s">
        <v>5198</v>
      </c>
      <c r="R1386" t="s">
        <v>675</v>
      </c>
      <c r="S1386" t="s">
        <v>675</v>
      </c>
      <c r="T1386" t="s">
        <v>675</v>
      </c>
    </row>
    <row r="1387" spans="1:20">
      <c r="A1387" t="s">
        <v>5199</v>
      </c>
      <c r="B1387" s="8" t="s">
        <v>3058</v>
      </c>
      <c r="C1387" t="s">
        <v>5040</v>
      </c>
      <c r="D1387" t="s">
        <v>664</v>
      </c>
      <c r="E1387" t="s">
        <v>665</v>
      </c>
      <c r="F1387" t="s">
        <v>782</v>
      </c>
      <c r="G1387" t="s">
        <v>12</v>
      </c>
      <c r="H1387" t="s">
        <v>675</v>
      </c>
      <c r="I1387" t="s">
        <v>5200</v>
      </c>
      <c r="J1387" t="s">
        <v>669</v>
      </c>
      <c r="K1387" t="s">
        <v>1908</v>
      </c>
      <c r="L1387" t="s">
        <v>671</v>
      </c>
      <c r="M1387" s="8" t="s">
        <v>1933</v>
      </c>
      <c r="N1387" t="s">
        <v>5104</v>
      </c>
      <c r="O1387" t="s">
        <v>1283</v>
      </c>
      <c r="P1387" t="s">
        <v>701</v>
      </c>
      <c r="Q1387" s="8" t="s">
        <v>5201</v>
      </c>
      <c r="R1387" t="s">
        <v>675</v>
      </c>
      <c r="S1387" t="s">
        <v>675</v>
      </c>
      <c r="T1387" t="s">
        <v>675</v>
      </c>
    </row>
    <row r="1388" spans="1:20">
      <c r="A1388" t="s">
        <v>5202</v>
      </c>
      <c r="B1388" s="8" t="s">
        <v>1908</v>
      </c>
      <c r="C1388" t="s">
        <v>5040</v>
      </c>
      <c r="D1388" t="s">
        <v>664</v>
      </c>
      <c r="E1388" t="s">
        <v>665</v>
      </c>
      <c r="F1388" t="s">
        <v>782</v>
      </c>
      <c r="G1388" t="s">
        <v>12</v>
      </c>
      <c r="H1388" t="s">
        <v>675</v>
      </c>
      <c r="I1388" t="s">
        <v>5203</v>
      </c>
      <c r="J1388" t="s">
        <v>1447</v>
      </c>
      <c r="K1388" t="s">
        <v>1908</v>
      </c>
      <c r="L1388" t="s">
        <v>671</v>
      </c>
      <c r="M1388" s="8" t="s">
        <v>1933</v>
      </c>
      <c r="N1388" t="s">
        <v>5104</v>
      </c>
      <c r="O1388" t="s">
        <v>902</v>
      </c>
      <c r="P1388" t="s">
        <v>701</v>
      </c>
      <c r="Q1388" s="8" t="s">
        <v>5204</v>
      </c>
      <c r="R1388" t="s">
        <v>675</v>
      </c>
      <c r="S1388" t="s">
        <v>675</v>
      </c>
      <c r="T1388" t="s">
        <v>675</v>
      </c>
    </row>
    <row r="1389" spans="1:20">
      <c r="A1389" t="s">
        <v>5205</v>
      </c>
      <c r="B1389" s="8" t="s">
        <v>1908</v>
      </c>
      <c r="C1389" t="s">
        <v>5040</v>
      </c>
      <c r="D1389" t="s">
        <v>664</v>
      </c>
      <c r="E1389" t="s">
        <v>665</v>
      </c>
      <c r="F1389" t="s">
        <v>782</v>
      </c>
      <c r="G1389" t="s">
        <v>12</v>
      </c>
      <c r="H1389" t="s">
        <v>675</v>
      </c>
      <c r="I1389" t="s">
        <v>5206</v>
      </c>
      <c r="J1389" t="s">
        <v>669</v>
      </c>
      <c r="K1389" t="s">
        <v>1908</v>
      </c>
      <c r="L1389" t="s">
        <v>671</v>
      </c>
      <c r="M1389" s="8" t="s">
        <v>1933</v>
      </c>
      <c r="N1389" t="s">
        <v>5104</v>
      </c>
      <c r="O1389" t="s">
        <v>902</v>
      </c>
      <c r="P1389" t="s">
        <v>701</v>
      </c>
      <c r="Q1389" s="8" t="s">
        <v>5207</v>
      </c>
      <c r="R1389" t="s">
        <v>675</v>
      </c>
      <c r="S1389" t="s">
        <v>675</v>
      </c>
      <c r="T1389" t="s">
        <v>675</v>
      </c>
    </row>
    <row r="1390" spans="1:20">
      <c r="A1390" t="s">
        <v>5208</v>
      </c>
      <c r="B1390" s="8" t="s">
        <v>1908</v>
      </c>
      <c r="C1390" t="s">
        <v>5040</v>
      </c>
      <c r="D1390" t="s">
        <v>664</v>
      </c>
      <c r="E1390" t="s">
        <v>665</v>
      </c>
      <c r="F1390" t="s">
        <v>2623</v>
      </c>
      <c r="G1390" t="s">
        <v>2624</v>
      </c>
      <c r="H1390" t="s">
        <v>675</v>
      </c>
      <c r="I1390" t="s">
        <v>5209</v>
      </c>
      <c r="J1390" t="s">
        <v>4345</v>
      </c>
      <c r="K1390" t="s">
        <v>675</v>
      </c>
      <c r="L1390" t="s">
        <v>682</v>
      </c>
      <c r="M1390" s="8" t="s">
        <v>675</v>
      </c>
      <c r="N1390" t="s">
        <v>682</v>
      </c>
      <c r="O1390" t="s">
        <v>902</v>
      </c>
      <c r="P1390" t="s">
        <v>701</v>
      </c>
      <c r="Q1390" s="8" t="s">
        <v>5210</v>
      </c>
      <c r="R1390" t="s">
        <v>675</v>
      </c>
      <c r="S1390" t="s">
        <v>675</v>
      </c>
      <c r="T1390" t="s">
        <v>675</v>
      </c>
    </row>
    <row r="1391" spans="1:20">
      <c r="A1391" t="s">
        <v>5211</v>
      </c>
      <c r="B1391" s="8" t="s">
        <v>1908</v>
      </c>
      <c r="C1391" t="s">
        <v>5040</v>
      </c>
      <c r="D1391" t="s">
        <v>664</v>
      </c>
      <c r="E1391" t="s">
        <v>763</v>
      </c>
      <c r="F1391" t="s">
        <v>3712</v>
      </c>
      <c r="G1391" t="s">
        <v>20</v>
      </c>
      <c r="H1391" t="s">
        <v>675</v>
      </c>
      <c r="I1391" t="s">
        <v>5212</v>
      </c>
      <c r="J1391" t="s">
        <v>669</v>
      </c>
      <c r="K1391" t="s">
        <v>1908</v>
      </c>
      <c r="L1391" t="s">
        <v>671</v>
      </c>
      <c r="M1391" s="8" t="s">
        <v>1933</v>
      </c>
      <c r="N1391" t="s">
        <v>5104</v>
      </c>
      <c r="O1391" t="s">
        <v>769</v>
      </c>
      <c r="P1391" t="s">
        <v>701</v>
      </c>
      <c r="Q1391" s="8" t="s">
        <v>5213</v>
      </c>
      <c r="R1391" t="s">
        <v>675</v>
      </c>
      <c r="S1391" t="s">
        <v>675</v>
      </c>
      <c r="T1391" t="s">
        <v>675</v>
      </c>
    </row>
    <row r="1392" spans="1:20">
      <c r="A1392" t="s">
        <v>5214</v>
      </c>
      <c r="B1392" s="8" t="s">
        <v>1908</v>
      </c>
      <c r="C1392" t="s">
        <v>5040</v>
      </c>
      <c r="D1392" t="s">
        <v>664</v>
      </c>
      <c r="E1392" t="s">
        <v>763</v>
      </c>
      <c r="F1392" t="s">
        <v>1030</v>
      </c>
      <c r="G1392" t="s">
        <v>27</v>
      </c>
      <c r="H1392" t="s">
        <v>675</v>
      </c>
      <c r="I1392" t="s">
        <v>5215</v>
      </c>
      <c r="J1392" t="s">
        <v>669</v>
      </c>
      <c r="K1392" t="s">
        <v>1908</v>
      </c>
      <c r="L1392" t="s">
        <v>671</v>
      </c>
      <c r="M1392" s="8" t="s">
        <v>1933</v>
      </c>
      <c r="N1392" t="s">
        <v>5104</v>
      </c>
      <c r="O1392" t="s">
        <v>769</v>
      </c>
      <c r="P1392" t="s">
        <v>701</v>
      </c>
      <c r="Q1392" s="8" t="s">
        <v>5216</v>
      </c>
      <c r="R1392" t="s">
        <v>675</v>
      </c>
      <c r="S1392" t="s">
        <v>675</v>
      </c>
      <c r="T1392" t="s">
        <v>675</v>
      </c>
    </row>
    <row r="1393" spans="1:20">
      <c r="A1393" t="s">
        <v>5217</v>
      </c>
      <c r="B1393" s="8" t="s">
        <v>1914</v>
      </c>
      <c r="C1393" t="s">
        <v>5040</v>
      </c>
      <c r="D1393" t="s">
        <v>664</v>
      </c>
      <c r="E1393" t="s">
        <v>763</v>
      </c>
      <c r="F1393" t="s">
        <v>2311</v>
      </c>
      <c r="G1393" t="s">
        <v>18</v>
      </c>
      <c r="H1393" t="s">
        <v>675</v>
      </c>
      <c r="I1393" t="s">
        <v>126</v>
      </c>
      <c r="J1393" t="s">
        <v>669</v>
      </c>
      <c r="K1393" t="s">
        <v>3088</v>
      </c>
      <c r="L1393" t="s">
        <v>671</v>
      </c>
      <c r="M1393" s="8" t="s">
        <v>1933</v>
      </c>
      <c r="N1393" t="s">
        <v>5104</v>
      </c>
      <c r="O1393" t="s">
        <v>769</v>
      </c>
      <c r="P1393" t="s">
        <v>701</v>
      </c>
      <c r="Q1393" s="8" t="s">
        <v>5218</v>
      </c>
      <c r="R1393" t="s">
        <v>675</v>
      </c>
      <c r="S1393" t="s">
        <v>675</v>
      </c>
      <c r="T1393" t="s">
        <v>675</v>
      </c>
    </row>
    <row r="1394" spans="1:20">
      <c r="A1394" t="s">
        <v>5219</v>
      </c>
      <c r="B1394" s="8" t="s">
        <v>1914</v>
      </c>
      <c r="C1394" t="s">
        <v>5040</v>
      </c>
      <c r="D1394" t="s">
        <v>664</v>
      </c>
      <c r="E1394" t="s">
        <v>763</v>
      </c>
      <c r="F1394" t="s">
        <v>2256</v>
      </c>
      <c r="G1394" t="s">
        <v>54</v>
      </c>
      <c r="H1394" t="s">
        <v>675</v>
      </c>
      <c r="I1394" t="s">
        <v>5220</v>
      </c>
      <c r="J1394" t="s">
        <v>669</v>
      </c>
      <c r="K1394" t="s">
        <v>3088</v>
      </c>
      <c r="L1394" t="s">
        <v>671</v>
      </c>
      <c r="M1394" s="8" t="s">
        <v>1933</v>
      </c>
      <c r="N1394" t="s">
        <v>5104</v>
      </c>
      <c r="O1394" t="s">
        <v>769</v>
      </c>
      <c r="P1394" t="s">
        <v>701</v>
      </c>
      <c r="Q1394" s="8" t="s">
        <v>5221</v>
      </c>
      <c r="R1394" t="s">
        <v>675</v>
      </c>
      <c r="S1394" t="s">
        <v>675</v>
      </c>
      <c r="T1394" t="s">
        <v>675</v>
      </c>
    </row>
    <row r="1395" spans="1:20">
      <c r="A1395" t="s">
        <v>5222</v>
      </c>
      <c r="B1395" s="8" t="s">
        <v>1914</v>
      </c>
      <c r="C1395" t="s">
        <v>5040</v>
      </c>
      <c r="D1395" t="s">
        <v>664</v>
      </c>
      <c r="E1395" t="s">
        <v>763</v>
      </c>
      <c r="F1395" t="s">
        <v>5223</v>
      </c>
      <c r="G1395" t="s">
        <v>79</v>
      </c>
      <c r="H1395" t="s">
        <v>675</v>
      </c>
      <c r="I1395" t="s">
        <v>5224</v>
      </c>
      <c r="J1395" t="s">
        <v>669</v>
      </c>
      <c r="K1395" t="s">
        <v>3088</v>
      </c>
      <c r="L1395" t="s">
        <v>671</v>
      </c>
      <c r="M1395" s="8" t="s">
        <v>1933</v>
      </c>
      <c r="N1395" t="s">
        <v>5104</v>
      </c>
      <c r="O1395" t="s">
        <v>769</v>
      </c>
      <c r="P1395" t="s">
        <v>701</v>
      </c>
      <c r="Q1395" s="8" t="s">
        <v>5225</v>
      </c>
      <c r="R1395" t="s">
        <v>675</v>
      </c>
      <c r="S1395" t="s">
        <v>675</v>
      </c>
      <c r="T1395" t="s">
        <v>675</v>
      </c>
    </row>
    <row r="1396" spans="1:20">
      <c r="A1396" t="s">
        <v>5226</v>
      </c>
      <c r="B1396" s="8" t="s">
        <v>3109</v>
      </c>
      <c r="C1396" t="s">
        <v>5040</v>
      </c>
      <c r="D1396" t="s">
        <v>664</v>
      </c>
      <c r="E1396" t="s">
        <v>763</v>
      </c>
      <c r="F1396" t="s">
        <v>1309</v>
      </c>
      <c r="G1396" t="s">
        <v>66</v>
      </c>
      <c r="H1396" t="s">
        <v>675</v>
      </c>
      <c r="I1396" t="s">
        <v>166</v>
      </c>
      <c r="J1396" t="s">
        <v>669</v>
      </c>
      <c r="K1396" t="s">
        <v>3109</v>
      </c>
      <c r="L1396" t="s">
        <v>671</v>
      </c>
      <c r="M1396" s="8" t="s">
        <v>1933</v>
      </c>
      <c r="N1396" t="s">
        <v>5104</v>
      </c>
      <c r="O1396" t="s">
        <v>769</v>
      </c>
      <c r="P1396" t="s">
        <v>701</v>
      </c>
      <c r="Q1396" s="8" t="s">
        <v>5227</v>
      </c>
      <c r="R1396" t="s">
        <v>675</v>
      </c>
      <c r="S1396" t="s">
        <v>675</v>
      </c>
      <c r="T1396" t="s">
        <v>675</v>
      </c>
    </row>
    <row r="1397" spans="1:20">
      <c r="A1397" t="s">
        <v>5228</v>
      </c>
      <c r="B1397" s="8" t="s">
        <v>3109</v>
      </c>
      <c r="C1397" t="s">
        <v>5040</v>
      </c>
      <c r="D1397" t="s">
        <v>664</v>
      </c>
      <c r="E1397" t="s">
        <v>665</v>
      </c>
      <c r="F1397" t="s">
        <v>2640</v>
      </c>
      <c r="G1397" t="s">
        <v>2641</v>
      </c>
      <c r="H1397" t="s">
        <v>675</v>
      </c>
      <c r="I1397" t="s">
        <v>5229</v>
      </c>
      <c r="J1397" t="s">
        <v>1447</v>
      </c>
      <c r="K1397" t="s">
        <v>3109</v>
      </c>
      <c r="L1397" t="s">
        <v>671</v>
      </c>
      <c r="M1397" s="8" t="s">
        <v>1933</v>
      </c>
      <c r="N1397" t="s">
        <v>5104</v>
      </c>
      <c r="O1397" t="s">
        <v>1504</v>
      </c>
      <c r="P1397" t="s">
        <v>701</v>
      </c>
      <c r="Q1397" s="8" t="s">
        <v>5230</v>
      </c>
      <c r="R1397" t="s">
        <v>675</v>
      </c>
      <c r="S1397" t="s">
        <v>675</v>
      </c>
      <c r="T1397" t="s">
        <v>675</v>
      </c>
    </row>
    <row r="1398" spans="1:20">
      <c r="A1398" t="s">
        <v>5231</v>
      </c>
      <c r="B1398" s="8" t="s">
        <v>3109</v>
      </c>
      <c r="C1398" t="s">
        <v>5040</v>
      </c>
      <c r="D1398" t="s">
        <v>664</v>
      </c>
      <c r="E1398" t="s">
        <v>665</v>
      </c>
      <c r="F1398" t="s">
        <v>2575</v>
      </c>
      <c r="G1398" t="s">
        <v>2576</v>
      </c>
      <c r="H1398" t="s">
        <v>675</v>
      </c>
      <c r="I1398" t="s">
        <v>463</v>
      </c>
      <c r="J1398" t="s">
        <v>4345</v>
      </c>
      <c r="K1398" t="s">
        <v>675</v>
      </c>
      <c r="L1398" t="s">
        <v>682</v>
      </c>
      <c r="M1398" s="8" t="s">
        <v>675</v>
      </c>
      <c r="N1398" t="s">
        <v>682</v>
      </c>
      <c r="O1398" t="s">
        <v>1504</v>
      </c>
      <c r="P1398" t="s">
        <v>701</v>
      </c>
      <c r="Q1398" s="8" t="s">
        <v>5232</v>
      </c>
      <c r="R1398" t="s">
        <v>675</v>
      </c>
      <c r="S1398" t="s">
        <v>675</v>
      </c>
      <c r="T1398" t="s">
        <v>675</v>
      </c>
    </row>
    <row r="1399" spans="1:20">
      <c r="A1399" t="s">
        <v>5233</v>
      </c>
      <c r="B1399" s="8" t="s">
        <v>1919</v>
      </c>
      <c r="C1399" t="s">
        <v>5040</v>
      </c>
      <c r="D1399" t="s">
        <v>664</v>
      </c>
      <c r="E1399" t="s">
        <v>665</v>
      </c>
      <c r="F1399" t="s">
        <v>782</v>
      </c>
      <c r="G1399" t="s">
        <v>12</v>
      </c>
      <c r="H1399" t="s">
        <v>675</v>
      </c>
      <c r="I1399" t="s">
        <v>783</v>
      </c>
      <c r="J1399" t="s">
        <v>1447</v>
      </c>
      <c r="K1399" t="s">
        <v>1919</v>
      </c>
      <c r="L1399" t="s">
        <v>671</v>
      </c>
      <c r="M1399" s="8" t="s">
        <v>1933</v>
      </c>
      <c r="N1399" t="s">
        <v>5104</v>
      </c>
      <c r="O1399" t="s">
        <v>1676</v>
      </c>
      <c r="P1399" t="s">
        <v>701</v>
      </c>
      <c r="Q1399" s="8" t="s">
        <v>5234</v>
      </c>
      <c r="R1399" t="s">
        <v>675</v>
      </c>
      <c r="S1399" t="s">
        <v>675</v>
      </c>
      <c r="T1399" t="s">
        <v>675</v>
      </c>
    </row>
    <row r="1400" spans="1:20">
      <c r="A1400" t="s">
        <v>5235</v>
      </c>
      <c r="B1400" s="8" t="s">
        <v>1933</v>
      </c>
      <c r="C1400" t="s">
        <v>5040</v>
      </c>
      <c r="D1400" t="s">
        <v>664</v>
      </c>
      <c r="E1400" t="s">
        <v>665</v>
      </c>
      <c r="F1400" t="s">
        <v>3542</v>
      </c>
      <c r="G1400" t="s">
        <v>3543</v>
      </c>
      <c r="H1400" t="s">
        <v>675</v>
      </c>
      <c r="I1400" t="s">
        <v>5236</v>
      </c>
      <c r="J1400" t="s">
        <v>669</v>
      </c>
      <c r="K1400" t="s">
        <v>1933</v>
      </c>
      <c r="L1400" t="s">
        <v>671</v>
      </c>
      <c r="M1400" s="8" t="s">
        <v>1933</v>
      </c>
      <c r="N1400" t="s">
        <v>5104</v>
      </c>
      <c r="O1400" t="s">
        <v>1504</v>
      </c>
      <c r="P1400" t="s">
        <v>701</v>
      </c>
      <c r="Q1400" s="8" t="s">
        <v>5237</v>
      </c>
      <c r="R1400" t="s">
        <v>675</v>
      </c>
      <c r="S1400" t="s">
        <v>675</v>
      </c>
      <c r="T1400" t="s">
        <v>675</v>
      </c>
    </row>
    <row r="1401" spans="1:20">
      <c r="A1401" t="s">
        <v>5238</v>
      </c>
      <c r="B1401" s="8" t="s">
        <v>1946</v>
      </c>
      <c r="C1401" t="s">
        <v>5040</v>
      </c>
      <c r="D1401" t="s">
        <v>664</v>
      </c>
      <c r="E1401" t="s">
        <v>704</v>
      </c>
      <c r="F1401" t="s">
        <v>782</v>
      </c>
      <c r="G1401" t="s">
        <v>12</v>
      </c>
      <c r="H1401" t="s">
        <v>675</v>
      </c>
      <c r="I1401" t="s">
        <v>5239</v>
      </c>
      <c r="J1401" t="s">
        <v>1377</v>
      </c>
      <c r="K1401" t="s">
        <v>675</v>
      </c>
      <c r="L1401" t="s">
        <v>682</v>
      </c>
      <c r="M1401" s="8" t="s">
        <v>675</v>
      </c>
      <c r="N1401" t="s">
        <v>682</v>
      </c>
      <c r="O1401" t="s">
        <v>1676</v>
      </c>
      <c r="P1401" t="s">
        <v>701</v>
      </c>
      <c r="Q1401" s="8" t="s">
        <v>5240</v>
      </c>
      <c r="R1401" t="s">
        <v>675</v>
      </c>
      <c r="S1401" t="s">
        <v>675</v>
      </c>
      <c r="T1401" t="s">
        <v>675</v>
      </c>
    </row>
    <row r="1402" spans="1:20">
      <c r="A1402" t="s">
        <v>5241</v>
      </c>
      <c r="B1402" s="8" t="s">
        <v>1952</v>
      </c>
      <c r="C1402" t="s">
        <v>5040</v>
      </c>
      <c r="D1402" t="s">
        <v>664</v>
      </c>
      <c r="E1402" t="s">
        <v>665</v>
      </c>
      <c r="F1402" t="s">
        <v>782</v>
      </c>
      <c r="G1402" t="s">
        <v>12</v>
      </c>
      <c r="H1402" t="s">
        <v>675</v>
      </c>
      <c r="I1402" t="s">
        <v>5242</v>
      </c>
      <c r="J1402" t="s">
        <v>1377</v>
      </c>
      <c r="K1402" t="s">
        <v>675</v>
      </c>
      <c r="L1402" t="s">
        <v>682</v>
      </c>
      <c r="M1402" s="8" t="s">
        <v>675</v>
      </c>
      <c r="N1402" t="s">
        <v>682</v>
      </c>
      <c r="O1402" t="s">
        <v>1676</v>
      </c>
      <c r="P1402" t="s">
        <v>701</v>
      </c>
      <c r="Q1402" s="8" t="s">
        <v>5243</v>
      </c>
      <c r="R1402" t="s">
        <v>675</v>
      </c>
      <c r="S1402" t="s">
        <v>675</v>
      </c>
      <c r="T1402" t="s">
        <v>675</v>
      </c>
    </row>
    <row r="1403" spans="1:20">
      <c r="A1403" t="s">
        <v>5244</v>
      </c>
      <c r="B1403" s="8" t="s">
        <v>1952</v>
      </c>
      <c r="C1403" t="s">
        <v>5040</v>
      </c>
      <c r="D1403" t="s">
        <v>664</v>
      </c>
      <c r="E1403" t="s">
        <v>763</v>
      </c>
      <c r="F1403" t="s">
        <v>5245</v>
      </c>
      <c r="G1403" t="s">
        <v>5246</v>
      </c>
      <c r="H1403" t="s">
        <v>675</v>
      </c>
      <c r="I1403" t="s">
        <v>5247</v>
      </c>
      <c r="J1403" t="s">
        <v>1377</v>
      </c>
      <c r="K1403" t="s">
        <v>675</v>
      </c>
      <c r="L1403" t="s">
        <v>682</v>
      </c>
      <c r="M1403" s="8" t="s">
        <v>675</v>
      </c>
      <c r="N1403" t="s">
        <v>682</v>
      </c>
      <c r="O1403" t="s">
        <v>683</v>
      </c>
      <c r="P1403" t="s">
        <v>701</v>
      </c>
      <c r="Q1403" s="8" t="s">
        <v>5248</v>
      </c>
      <c r="R1403" t="s">
        <v>675</v>
      </c>
      <c r="S1403" t="s">
        <v>675</v>
      </c>
      <c r="T1403" t="s">
        <v>675</v>
      </c>
    </row>
    <row r="1404" spans="1:20">
      <c r="A1404" t="s">
        <v>5249</v>
      </c>
      <c r="B1404" s="8" t="s">
        <v>1958</v>
      </c>
      <c r="C1404" t="s">
        <v>5040</v>
      </c>
      <c r="D1404" t="s">
        <v>664</v>
      </c>
      <c r="E1404" t="s">
        <v>665</v>
      </c>
      <c r="F1404" t="s">
        <v>2765</v>
      </c>
      <c r="G1404" t="s">
        <v>2766</v>
      </c>
      <c r="H1404" t="s">
        <v>675</v>
      </c>
      <c r="I1404" t="s">
        <v>5174</v>
      </c>
      <c r="J1404" t="s">
        <v>1377</v>
      </c>
      <c r="K1404" t="s">
        <v>675</v>
      </c>
      <c r="L1404" t="s">
        <v>682</v>
      </c>
      <c r="M1404" s="8" t="s">
        <v>675</v>
      </c>
      <c r="N1404" t="s">
        <v>682</v>
      </c>
      <c r="O1404" t="s">
        <v>1283</v>
      </c>
      <c r="P1404" t="s">
        <v>701</v>
      </c>
      <c r="Q1404" s="8" t="s">
        <v>5250</v>
      </c>
      <c r="R1404" t="s">
        <v>675</v>
      </c>
      <c r="S1404" t="s">
        <v>675</v>
      </c>
      <c r="T1404" t="s">
        <v>675</v>
      </c>
    </row>
    <row r="1405" spans="1:20">
      <c r="A1405" t="s">
        <v>5251</v>
      </c>
      <c r="B1405" s="8" t="s">
        <v>1958</v>
      </c>
      <c r="C1405" t="s">
        <v>5040</v>
      </c>
      <c r="D1405" t="s">
        <v>664</v>
      </c>
      <c r="E1405" t="s">
        <v>763</v>
      </c>
      <c r="F1405" t="s">
        <v>2034</v>
      </c>
      <c r="G1405" t="s">
        <v>2035</v>
      </c>
      <c r="H1405" t="s">
        <v>675</v>
      </c>
      <c r="I1405" t="s">
        <v>5136</v>
      </c>
      <c r="J1405" t="s">
        <v>1377</v>
      </c>
      <c r="K1405" t="s">
        <v>675</v>
      </c>
      <c r="L1405" t="s">
        <v>682</v>
      </c>
      <c r="M1405" s="8" t="s">
        <v>675</v>
      </c>
      <c r="N1405" t="s">
        <v>682</v>
      </c>
      <c r="O1405" t="s">
        <v>769</v>
      </c>
      <c r="P1405" t="s">
        <v>701</v>
      </c>
      <c r="Q1405" s="8" t="s">
        <v>5252</v>
      </c>
      <c r="R1405" t="s">
        <v>675</v>
      </c>
      <c r="S1405" t="s">
        <v>675</v>
      </c>
      <c r="T1405" t="s">
        <v>675</v>
      </c>
    </row>
    <row r="1406" spans="1:20">
      <c r="A1406" t="s">
        <v>5253</v>
      </c>
      <c r="B1406" s="8" t="s">
        <v>1973</v>
      </c>
      <c r="C1406" t="s">
        <v>5040</v>
      </c>
      <c r="D1406" t="s">
        <v>664</v>
      </c>
      <c r="E1406" t="s">
        <v>665</v>
      </c>
      <c r="F1406" t="s">
        <v>1833</v>
      </c>
      <c r="G1406" t="s">
        <v>1834</v>
      </c>
      <c r="H1406" t="s">
        <v>675</v>
      </c>
      <c r="I1406" t="s">
        <v>5254</v>
      </c>
      <c r="J1406" t="s">
        <v>1377</v>
      </c>
      <c r="K1406" t="s">
        <v>675</v>
      </c>
      <c r="L1406" t="s">
        <v>682</v>
      </c>
      <c r="M1406" s="8" t="s">
        <v>675</v>
      </c>
      <c r="N1406" t="s">
        <v>682</v>
      </c>
      <c r="O1406" t="s">
        <v>1504</v>
      </c>
      <c r="P1406" t="s">
        <v>701</v>
      </c>
      <c r="Q1406" s="8" t="s">
        <v>5255</v>
      </c>
      <c r="R1406" t="s">
        <v>675</v>
      </c>
      <c r="S1406" t="s">
        <v>675</v>
      </c>
      <c r="T1406" t="s">
        <v>675</v>
      </c>
    </row>
    <row r="1407" spans="1:20">
      <c r="A1407" t="s">
        <v>5256</v>
      </c>
      <c r="B1407" s="8" t="s">
        <v>3166</v>
      </c>
      <c r="C1407" t="s">
        <v>5040</v>
      </c>
      <c r="D1407" t="s">
        <v>664</v>
      </c>
      <c r="E1407" t="s">
        <v>665</v>
      </c>
      <c r="F1407" t="s">
        <v>2967</v>
      </c>
      <c r="G1407" t="s">
        <v>93</v>
      </c>
      <c r="H1407" t="s">
        <v>675</v>
      </c>
      <c r="I1407" t="s">
        <v>5257</v>
      </c>
      <c r="J1407" t="s">
        <v>1884</v>
      </c>
      <c r="K1407" t="s">
        <v>675</v>
      </c>
      <c r="L1407" t="s">
        <v>682</v>
      </c>
      <c r="M1407" s="8" t="s">
        <v>675</v>
      </c>
      <c r="N1407" t="s">
        <v>682</v>
      </c>
      <c r="O1407" t="s">
        <v>1504</v>
      </c>
      <c r="P1407" t="s">
        <v>701</v>
      </c>
      <c r="Q1407" s="8" t="s">
        <v>5258</v>
      </c>
      <c r="R1407" t="s">
        <v>675</v>
      </c>
      <c r="S1407" t="s">
        <v>675</v>
      </c>
      <c r="T1407" t="s">
        <v>675</v>
      </c>
    </row>
    <row r="1408" spans="1:20">
      <c r="A1408" t="s">
        <v>5259</v>
      </c>
      <c r="B1408" s="8" t="s">
        <v>1977</v>
      </c>
      <c r="C1408" t="s">
        <v>5040</v>
      </c>
      <c r="D1408" t="s">
        <v>664</v>
      </c>
      <c r="E1408" t="s">
        <v>704</v>
      </c>
      <c r="F1408" t="s">
        <v>4505</v>
      </c>
      <c r="G1408" t="s">
        <v>4506</v>
      </c>
      <c r="H1408" t="s">
        <v>675</v>
      </c>
      <c r="I1408" t="s">
        <v>452</v>
      </c>
      <c r="J1408" t="s">
        <v>1377</v>
      </c>
      <c r="K1408" t="s">
        <v>675</v>
      </c>
      <c r="L1408" t="s">
        <v>682</v>
      </c>
      <c r="M1408" s="8" t="s">
        <v>675</v>
      </c>
      <c r="N1408" t="s">
        <v>682</v>
      </c>
      <c r="O1408" t="s">
        <v>1676</v>
      </c>
      <c r="P1408" t="s">
        <v>701</v>
      </c>
      <c r="Q1408" s="8" t="s">
        <v>5260</v>
      </c>
      <c r="R1408" t="s">
        <v>675</v>
      </c>
      <c r="S1408" t="s">
        <v>675</v>
      </c>
      <c r="T1408" t="s">
        <v>675</v>
      </c>
    </row>
    <row r="1409" spans="1:20">
      <c r="A1409" t="s">
        <v>5261</v>
      </c>
      <c r="B1409" s="8" t="s">
        <v>1977</v>
      </c>
      <c r="C1409" t="s">
        <v>5040</v>
      </c>
      <c r="D1409" t="s">
        <v>664</v>
      </c>
      <c r="E1409" t="s">
        <v>704</v>
      </c>
      <c r="F1409" t="s">
        <v>1909</v>
      </c>
      <c r="G1409" t="s">
        <v>1910</v>
      </c>
      <c r="H1409" t="s">
        <v>675</v>
      </c>
      <c r="I1409" t="s">
        <v>326</v>
      </c>
      <c r="J1409" t="s">
        <v>1796</v>
      </c>
      <c r="K1409" t="s">
        <v>675</v>
      </c>
      <c r="L1409" t="s">
        <v>682</v>
      </c>
      <c r="M1409" s="8" t="s">
        <v>675</v>
      </c>
      <c r="N1409" t="s">
        <v>682</v>
      </c>
      <c r="O1409" t="s">
        <v>1676</v>
      </c>
      <c r="P1409" t="s">
        <v>701</v>
      </c>
      <c r="Q1409" s="8" t="s">
        <v>5262</v>
      </c>
      <c r="R1409" t="s">
        <v>675</v>
      </c>
      <c r="S1409" t="s">
        <v>675</v>
      </c>
      <c r="T1409" t="s">
        <v>675</v>
      </c>
    </row>
    <row r="1410" spans="1:20">
      <c r="A1410" t="s">
        <v>5263</v>
      </c>
      <c r="B1410" s="8" t="s">
        <v>1977</v>
      </c>
      <c r="C1410" t="s">
        <v>5040</v>
      </c>
      <c r="D1410" t="s">
        <v>664</v>
      </c>
      <c r="E1410" t="s">
        <v>704</v>
      </c>
      <c r="F1410" t="s">
        <v>3281</v>
      </c>
      <c r="G1410" t="s">
        <v>3282</v>
      </c>
      <c r="H1410" t="s">
        <v>675</v>
      </c>
      <c r="I1410" t="s">
        <v>217</v>
      </c>
      <c r="J1410" t="s">
        <v>1377</v>
      </c>
      <c r="K1410" t="s">
        <v>675</v>
      </c>
      <c r="L1410" t="s">
        <v>682</v>
      </c>
      <c r="M1410" s="8" t="s">
        <v>675</v>
      </c>
      <c r="N1410" t="s">
        <v>682</v>
      </c>
      <c r="O1410" t="s">
        <v>1676</v>
      </c>
      <c r="P1410" t="s">
        <v>701</v>
      </c>
      <c r="Q1410" s="8" t="s">
        <v>5264</v>
      </c>
      <c r="R1410" t="s">
        <v>675</v>
      </c>
      <c r="S1410" t="s">
        <v>675</v>
      </c>
      <c r="T1410" t="s">
        <v>675</v>
      </c>
    </row>
    <row r="1411" spans="1:20">
      <c r="A1411" t="s">
        <v>5265</v>
      </c>
      <c r="B1411" s="8" t="s">
        <v>1977</v>
      </c>
      <c r="C1411" t="s">
        <v>5040</v>
      </c>
      <c r="D1411" t="s">
        <v>664</v>
      </c>
      <c r="E1411" t="s">
        <v>704</v>
      </c>
      <c r="F1411" t="s">
        <v>3281</v>
      </c>
      <c r="G1411" t="s">
        <v>3282</v>
      </c>
      <c r="H1411" t="s">
        <v>675</v>
      </c>
      <c r="I1411" t="s">
        <v>217</v>
      </c>
      <c r="J1411" t="s">
        <v>1377</v>
      </c>
      <c r="K1411" t="s">
        <v>675</v>
      </c>
      <c r="L1411" t="s">
        <v>682</v>
      </c>
      <c r="M1411" s="8" t="s">
        <v>675</v>
      </c>
      <c r="N1411" t="s">
        <v>682</v>
      </c>
      <c r="O1411" t="s">
        <v>1676</v>
      </c>
      <c r="P1411" t="s">
        <v>701</v>
      </c>
      <c r="Q1411" s="8" t="s">
        <v>5266</v>
      </c>
      <c r="R1411" t="s">
        <v>675</v>
      </c>
      <c r="S1411" t="s">
        <v>675</v>
      </c>
      <c r="T1411" t="s">
        <v>675</v>
      </c>
    </row>
    <row r="1412" spans="1:20">
      <c r="A1412" t="s">
        <v>5267</v>
      </c>
      <c r="B1412" s="8" t="s">
        <v>1977</v>
      </c>
      <c r="C1412" t="s">
        <v>5040</v>
      </c>
      <c r="D1412" t="s">
        <v>664</v>
      </c>
      <c r="E1412" t="s">
        <v>704</v>
      </c>
      <c r="F1412" t="s">
        <v>3010</v>
      </c>
      <c r="G1412" t="s">
        <v>3011</v>
      </c>
      <c r="H1412" t="s">
        <v>675</v>
      </c>
      <c r="I1412" t="s">
        <v>186</v>
      </c>
      <c r="J1412" t="s">
        <v>1377</v>
      </c>
      <c r="K1412" t="s">
        <v>675</v>
      </c>
      <c r="L1412" t="s">
        <v>682</v>
      </c>
      <c r="M1412" s="8" t="s">
        <v>675</v>
      </c>
      <c r="N1412" t="s">
        <v>682</v>
      </c>
      <c r="O1412" t="s">
        <v>1676</v>
      </c>
      <c r="P1412" t="s">
        <v>701</v>
      </c>
      <c r="Q1412" s="8" t="s">
        <v>5268</v>
      </c>
      <c r="R1412" t="s">
        <v>675</v>
      </c>
      <c r="S1412" t="s">
        <v>675</v>
      </c>
      <c r="T1412" t="s">
        <v>675</v>
      </c>
    </row>
    <row r="1413" spans="1:20">
      <c r="A1413" t="s">
        <v>5269</v>
      </c>
      <c r="B1413" s="8" t="s">
        <v>1981</v>
      </c>
      <c r="C1413" t="s">
        <v>5040</v>
      </c>
      <c r="D1413" t="s">
        <v>664</v>
      </c>
      <c r="E1413" t="s">
        <v>665</v>
      </c>
      <c r="F1413" t="s">
        <v>2160</v>
      </c>
      <c r="G1413" t="s">
        <v>2161</v>
      </c>
      <c r="H1413" t="s">
        <v>675</v>
      </c>
      <c r="I1413" t="s">
        <v>5270</v>
      </c>
      <c r="J1413" t="s">
        <v>1377</v>
      </c>
      <c r="K1413" t="s">
        <v>675</v>
      </c>
      <c r="L1413" t="s">
        <v>682</v>
      </c>
      <c r="M1413" s="8" t="s">
        <v>675</v>
      </c>
      <c r="N1413" t="s">
        <v>682</v>
      </c>
      <c r="O1413" t="s">
        <v>1283</v>
      </c>
      <c r="P1413" t="s">
        <v>701</v>
      </c>
      <c r="Q1413" s="8" t="s">
        <v>5271</v>
      </c>
      <c r="R1413" t="s">
        <v>675</v>
      </c>
      <c r="S1413" t="s">
        <v>675</v>
      </c>
      <c r="T1413" t="s">
        <v>675</v>
      </c>
    </row>
    <row r="1414" spans="1:20">
      <c r="A1414" t="s">
        <v>5272</v>
      </c>
      <c r="B1414" s="8" t="s">
        <v>3187</v>
      </c>
      <c r="C1414" t="s">
        <v>5040</v>
      </c>
      <c r="D1414" t="s">
        <v>664</v>
      </c>
      <c r="E1414" t="s">
        <v>665</v>
      </c>
      <c r="F1414" t="s">
        <v>2325</v>
      </c>
      <c r="G1414" t="s">
        <v>2326</v>
      </c>
      <c r="H1414" t="s">
        <v>675</v>
      </c>
      <c r="I1414" t="s">
        <v>5273</v>
      </c>
      <c r="J1414" t="s">
        <v>1377</v>
      </c>
      <c r="K1414" t="s">
        <v>675</v>
      </c>
      <c r="L1414" t="s">
        <v>682</v>
      </c>
      <c r="M1414" s="8" t="s">
        <v>675</v>
      </c>
      <c r="N1414" t="s">
        <v>682</v>
      </c>
      <c r="O1414" t="s">
        <v>1504</v>
      </c>
      <c r="P1414" t="s">
        <v>701</v>
      </c>
      <c r="Q1414" s="8" t="s">
        <v>5274</v>
      </c>
      <c r="R1414" t="s">
        <v>675</v>
      </c>
      <c r="S1414" t="s">
        <v>675</v>
      </c>
      <c r="T1414" t="s">
        <v>675</v>
      </c>
    </row>
    <row r="1415" spans="1:20">
      <c r="A1415" t="s">
        <v>5275</v>
      </c>
      <c r="B1415" s="8" t="s">
        <v>3187</v>
      </c>
      <c r="C1415" t="s">
        <v>5040</v>
      </c>
      <c r="D1415" t="s">
        <v>664</v>
      </c>
      <c r="E1415" t="s">
        <v>665</v>
      </c>
      <c r="F1415" t="s">
        <v>1192</v>
      </c>
      <c r="G1415" t="s">
        <v>1193</v>
      </c>
      <c r="H1415" t="s">
        <v>675</v>
      </c>
      <c r="I1415" t="s">
        <v>119</v>
      </c>
      <c r="J1415" t="s">
        <v>1377</v>
      </c>
      <c r="K1415" t="s">
        <v>675</v>
      </c>
      <c r="L1415" t="s">
        <v>682</v>
      </c>
      <c r="M1415" s="8" t="s">
        <v>675</v>
      </c>
      <c r="N1415" t="s">
        <v>682</v>
      </c>
      <c r="O1415" t="s">
        <v>1283</v>
      </c>
      <c r="P1415" t="s">
        <v>701</v>
      </c>
      <c r="Q1415" s="8" t="s">
        <v>5276</v>
      </c>
      <c r="R1415" t="s">
        <v>675</v>
      </c>
      <c r="S1415" t="s">
        <v>675</v>
      </c>
      <c r="T1415" t="s">
        <v>675</v>
      </c>
    </row>
    <row r="1416" spans="1:20">
      <c r="A1416" t="s">
        <v>5277</v>
      </c>
      <c r="B1416" s="8" t="s">
        <v>3187</v>
      </c>
      <c r="C1416" t="s">
        <v>5040</v>
      </c>
      <c r="D1416" t="s">
        <v>664</v>
      </c>
      <c r="E1416" t="s">
        <v>665</v>
      </c>
      <c r="F1416" t="s">
        <v>1387</v>
      </c>
      <c r="G1416" t="s">
        <v>106</v>
      </c>
      <c r="H1416" t="s">
        <v>675</v>
      </c>
      <c r="I1416" t="s">
        <v>635</v>
      </c>
      <c r="J1416" t="s">
        <v>1377</v>
      </c>
      <c r="K1416" t="s">
        <v>675</v>
      </c>
      <c r="L1416" t="s">
        <v>682</v>
      </c>
      <c r="M1416" s="8" t="s">
        <v>675</v>
      </c>
      <c r="N1416" t="s">
        <v>682</v>
      </c>
      <c r="O1416" t="s">
        <v>1283</v>
      </c>
      <c r="P1416" t="s">
        <v>701</v>
      </c>
      <c r="Q1416" s="8" t="s">
        <v>5278</v>
      </c>
      <c r="R1416" t="s">
        <v>675</v>
      </c>
      <c r="S1416" t="s">
        <v>675</v>
      </c>
      <c r="T1416" t="s">
        <v>675</v>
      </c>
    </row>
    <row r="1417" spans="1:20">
      <c r="A1417" t="s">
        <v>5279</v>
      </c>
      <c r="B1417" s="8" t="s">
        <v>3187</v>
      </c>
      <c r="C1417" t="s">
        <v>5040</v>
      </c>
      <c r="D1417" t="s">
        <v>664</v>
      </c>
      <c r="E1417" t="s">
        <v>665</v>
      </c>
      <c r="F1417" t="s">
        <v>1049</v>
      </c>
      <c r="G1417" t="s">
        <v>1050</v>
      </c>
      <c r="H1417" t="s">
        <v>675</v>
      </c>
      <c r="I1417" t="s">
        <v>119</v>
      </c>
      <c r="J1417" t="s">
        <v>1377</v>
      </c>
      <c r="K1417" t="s">
        <v>675</v>
      </c>
      <c r="L1417" t="s">
        <v>682</v>
      </c>
      <c r="M1417" s="8" t="s">
        <v>675</v>
      </c>
      <c r="N1417" t="s">
        <v>682</v>
      </c>
      <c r="O1417" t="s">
        <v>1283</v>
      </c>
      <c r="P1417" t="s">
        <v>701</v>
      </c>
      <c r="Q1417" s="8" t="s">
        <v>5280</v>
      </c>
      <c r="R1417" t="s">
        <v>675</v>
      </c>
      <c r="S1417" t="s">
        <v>675</v>
      </c>
      <c r="T1417" t="s">
        <v>675</v>
      </c>
    </row>
    <row r="1418" spans="1:20">
      <c r="A1418" t="s">
        <v>5281</v>
      </c>
      <c r="B1418" s="8" t="s">
        <v>1998</v>
      </c>
      <c r="C1418" t="s">
        <v>5040</v>
      </c>
      <c r="D1418" t="s">
        <v>664</v>
      </c>
      <c r="E1418" t="s">
        <v>665</v>
      </c>
      <c r="F1418" t="s">
        <v>2431</v>
      </c>
      <c r="G1418" t="s">
        <v>2432</v>
      </c>
      <c r="H1418" t="s">
        <v>675</v>
      </c>
      <c r="I1418" t="s">
        <v>217</v>
      </c>
      <c r="J1418" t="s">
        <v>1377</v>
      </c>
      <c r="K1418" t="s">
        <v>675</v>
      </c>
      <c r="L1418" t="s">
        <v>682</v>
      </c>
      <c r="M1418" s="8" t="s">
        <v>675</v>
      </c>
      <c r="N1418" t="s">
        <v>682</v>
      </c>
      <c r="O1418" t="s">
        <v>1676</v>
      </c>
      <c r="P1418" t="s">
        <v>701</v>
      </c>
      <c r="Q1418" s="8" t="s">
        <v>5282</v>
      </c>
      <c r="R1418" t="s">
        <v>675</v>
      </c>
      <c r="S1418" t="s">
        <v>675</v>
      </c>
      <c r="T1418" t="s">
        <v>675</v>
      </c>
    </row>
    <row r="1419" spans="1:20">
      <c r="A1419" t="s">
        <v>5283</v>
      </c>
      <c r="B1419" s="8" t="s">
        <v>1998</v>
      </c>
      <c r="C1419" t="s">
        <v>5040</v>
      </c>
      <c r="D1419" t="s">
        <v>664</v>
      </c>
      <c r="E1419" t="s">
        <v>665</v>
      </c>
      <c r="F1419" t="s">
        <v>782</v>
      </c>
      <c r="G1419" t="s">
        <v>12</v>
      </c>
      <c r="H1419" t="s">
        <v>675</v>
      </c>
      <c r="I1419" t="s">
        <v>5284</v>
      </c>
      <c r="J1419" t="s">
        <v>1884</v>
      </c>
      <c r="K1419" t="s">
        <v>675</v>
      </c>
      <c r="L1419" t="s">
        <v>682</v>
      </c>
      <c r="M1419" s="8" t="s">
        <v>675</v>
      </c>
      <c r="N1419" t="s">
        <v>682</v>
      </c>
      <c r="O1419" t="s">
        <v>1283</v>
      </c>
      <c r="P1419" t="s">
        <v>701</v>
      </c>
      <c r="Q1419" s="8" t="s">
        <v>5285</v>
      </c>
      <c r="R1419" t="s">
        <v>675</v>
      </c>
      <c r="S1419" t="s">
        <v>675</v>
      </c>
      <c r="T1419" t="s">
        <v>675</v>
      </c>
    </row>
    <row r="1420" spans="1:20">
      <c r="A1420" t="s">
        <v>5286</v>
      </c>
      <c r="B1420" s="8" t="s">
        <v>3212</v>
      </c>
      <c r="C1420" t="s">
        <v>5040</v>
      </c>
      <c r="D1420" t="s">
        <v>664</v>
      </c>
      <c r="E1420" t="s">
        <v>704</v>
      </c>
      <c r="F1420" t="s">
        <v>2820</v>
      </c>
      <c r="G1420" t="s">
        <v>2821</v>
      </c>
      <c r="H1420" t="s">
        <v>675</v>
      </c>
      <c r="I1420" t="s">
        <v>186</v>
      </c>
      <c r="J1420" t="s">
        <v>1377</v>
      </c>
      <c r="K1420" t="s">
        <v>675</v>
      </c>
      <c r="L1420" t="s">
        <v>682</v>
      </c>
      <c r="M1420" s="8" t="s">
        <v>675</v>
      </c>
      <c r="N1420" t="s">
        <v>682</v>
      </c>
      <c r="O1420" t="s">
        <v>1676</v>
      </c>
      <c r="P1420" t="s">
        <v>701</v>
      </c>
      <c r="Q1420" s="8" t="s">
        <v>5287</v>
      </c>
      <c r="R1420" t="s">
        <v>675</v>
      </c>
      <c r="S1420" t="s">
        <v>675</v>
      </c>
      <c r="T1420" t="s">
        <v>675</v>
      </c>
    </row>
    <row r="1421" spans="1:20">
      <c r="A1421" t="s">
        <v>5288</v>
      </c>
      <c r="B1421" s="8" t="s">
        <v>3212</v>
      </c>
      <c r="C1421" t="s">
        <v>5040</v>
      </c>
      <c r="D1421" t="s">
        <v>664</v>
      </c>
      <c r="E1421" t="s">
        <v>704</v>
      </c>
      <c r="F1421" t="s">
        <v>2820</v>
      </c>
      <c r="G1421" t="s">
        <v>2821</v>
      </c>
      <c r="H1421" t="s">
        <v>675</v>
      </c>
      <c r="I1421" t="s">
        <v>186</v>
      </c>
      <c r="J1421" t="s">
        <v>1377</v>
      </c>
      <c r="K1421" t="s">
        <v>675</v>
      </c>
      <c r="L1421" t="s">
        <v>682</v>
      </c>
      <c r="M1421" s="8" t="s">
        <v>675</v>
      </c>
      <c r="N1421" t="s">
        <v>682</v>
      </c>
      <c r="O1421" t="s">
        <v>1676</v>
      </c>
      <c r="P1421" t="s">
        <v>701</v>
      </c>
      <c r="Q1421" s="8" t="s">
        <v>5289</v>
      </c>
      <c r="R1421" t="s">
        <v>675</v>
      </c>
      <c r="S1421" t="s">
        <v>675</v>
      </c>
      <c r="T1421" t="s">
        <v>675</v>
      </c>
    </row>
    <row r="1422" spans="1:20">
      <c r="A1422" t="s">
        <v>5290</v>
      </c>
      <c r="B1422" s="8" t="s">
        <v>3212</v>
      </c>
      <c r="C1422" t="s">
        <v>5040</v>
      </c>
      <c r="D1422" t="s">
        <v>664</v>
      </c>
      <c r="E1422" t="s">
        <v>704</v>
      </c>
      <c r="F1422" t="s">
        <v>2623</v>
      </c>
      <c r="G1422" t="s">
        <v>2624</v>
      </c>
      <c r="H1422" t="s">
        <v>675</v>
      </c>
      <c r="I1422" t="s">
        <v>217</v>
      </c>
      <c r="J1422" t="s">
        <v>1377</v>
      </c>
      <c r="K1422" t="s">
        <v>675</v>
      </c>
      <c r="L1422" t="s">
        <v>682</v>
      </c>
      <c r="M1422" s="8" t="s">
        <v>675</v>
      </c>
      <c r="N1422" t="s">
        <v>682</v>
      </c>
      <c r="O1422" t="s">
        <v>1676</v>
      </c>
      <c r="P1422" t="s">
        <v>701</v>
      </c>
      <c r="Q1422" s="8" t="s">
        <v>5291</v>
      </c>
      <c r="R1422" t="s">
        <v>675</v>
      </c>
      <c r="S1422" t="s">
        <v>675</v>
      </c>
      <c r="T1422" t="s">
        <v>675</v>
      </c>
    </row>
    <row r="1423" spans="1:20">
      <c r="A1423" t="s">
        <v>5292</v>
      </c>
      <c r="B1423" s="8" t="s">
        <v>3212</v>
      </c>
      <c r="C1423" t="s">
        <v>5040</v>
      </c>
      <c r="D1423" t="s">
        <v>664</v>
      </c>
      <c r="E1423" t="s">
        <v>763</v>
      </c>
      <c r="F1423" t="s">
        <v>2034</v>
      </c>
      <c r="G1423" t="s">
        <v>2035</v>
      </c>
      <c r="H1423" t="s">
        <v>675</v>
      </c>
      <c r="I1423" t="s">
        <v>5293</v>
      </c>
      <c r="J1423" t="s">
        <v>1377</v>
      </c>
      <c r="K1423" t="s">
        <v>675</v>
      </c>
      <c r="L1423" t="s">
        <v>682</v>
      </c>
      <c r="M1423" s="8" t="s">
        <v>675</v>
      </c>
      <c r="N1423" t="s">
        <v>682</v>
      </c>
      <c r="O1423" t="s">
        <v>769</v>
      </c>
      <c r="P1423" t="s">
        <v>701</v>
      </c>
      <c r="Q1423" s="8" t="s">
        <v>5294</v>
      </c>
      <c r="R1423" t="s">
        <v>675</v>
      </c>
      <c r="S1423" t="s">
        <v>675</v>
      </c>
      <c r="T1423" t="s">
        <v>675</v>
      </c>
    </row>
    <row r="1424" spans="1:20">
      <c r="A1424" t="s">
        <v>5295</v>
      </c>
      <c r="B1424" s="8" t="s">
        <v>3217</v>
      </c>
      <c r="C1424" t="s">
        <v>5040</v>
      </c>
      <c r="D1424" t="s">
        <v>664</v>
      </c>
      <c r="E1424" t="s">
        <v>665</v>
      </c>
      <c r="F1424" t="s">
        <v>1086</v>
      </c>
      <c r="G1424" t="s">
        <v>56</v>
      </c>
      <c r="H1424" t="s">
        <v>675</v>
      </c>
      <c r="I1424" t="s">
        <v>5296</v>
      </c>
      <c r="J1424" t="s">
        <v>1377</v>
      </c>
      <c r="K1424" t="s">
        <v>675</v>
      </c>
      <c r="L1424" t="s">
        <v>682</v>
      </c>
      <c r="M1424" s="8" t="s">
        <v>675</v>
      </c>
      <c r="N1424" t="s">
        <v>682</v>
      </c>
      <c r="O1424" t="s">
        <v>1283</v>
      </c>
      <c r="P1424" t="s">
        <v>701</v>
      </c>
      <c r="Q1424" s="8" t="s">
        <v>5297</v>
      </c>
      <c r="R1424" t="s">
        <v>675</v>
      </c>
      <c r="S1424" t="s">
        <v>675</v>
      </c>
      <c r="T1424" t="s">
        <v>675</v>
      </c>
    </row>
    <row r="1425" spans="1:20">
      <c r="A1425" t="s">
        <v>5298</v>
      </c>
      <c r="B1425" s="8" t="s">
        <v>2001</v>
      </c>
      <c r="C1425" t="s">
        <v>5040</v>
      </c>
      <c r="D1425" t="s">
        <v>664</v>
      </c>
      <c r="E1425" t="s">
        <v>763</v>
      </c>
      <c r="F1425" t="s">
        <v>2575</v>
      </c>
      <c r="G1425" t="s">
        <v>2576</v>
      </c>
      <c r="H1425" t="s">
        <v>675</v>
      </c>
      <c r="I1425" t="s">
        <v>184</v>
      </c>
      <c r="J1425" t="s">
        <v>1377</v>
      </c>
      <c r="K1425" t="s">
        <v>675</v>
      </c>
      <c r="L1425" t="s">
        <v>682</v>
      </c>
      <c r="M1425" s="8" t="s">
        <v>675</v>
      </c>
      <c r="N1425" t="s">
        <v>682</v>
      </c>
      <c r="O1425" t="s">
        <v>769</v>
      </c>
      <c r="P1425" t="s">
        <v>701</v>
      </c>
      <c r="Q1425" s="8" t="s">
        <v>5299</v>
      </c>
      <c r="R1425" t="s">
        <v>675</v>
      </c>
      <c r="S1425" t="s">
        <v>675</v>
      </c>
      <c r="T1425" t="s">
        <v>675</v>
      </c>
    </row>
    <row r="1426" spans="1:20">
      <c r="A1426" t="s">
        <v>5300</v>
      </c>
      <c r="B1426" s="8" t="s">
        <v>2001</v>
      </c>
      <c r="C1426" t="s">
        <v>5040</v>
      </c>
      <c r="D1426" t="s">
        <v>664</v>
      </c>
      <c r="E1426" t="s">
        <v>763</v>
      </c>
      <c r="F1426" t="s">
        <v>2468</v>
      </c>
      <c r="G1426" t="s">
        <v>2469</v>
      </c>
      <c r="H1426" t="s">
        <v>675</v>
      </c>
      <c r="I1426" t="s">
        <v>166</v>
      </c>
      <c r="J1426" t="s">
        <v>1377</v>
      </c>
      <c r="K1426" t="s">
        <v>675</v>
      </c>
      <c r="L1426" t="s">
        <v>682</v>
      </c>
      <c r="M1426" s="8" t="s">
        <v>675</v>
      </c>
      <c r="N1426" t="s">
        <v>682</v>
      </c>
      <c r="O1426" t="s">
        <v>769</v>
      </c>
      <c r="P1426" t="s">
        <v>701</v>
      </c>
      <c r="Q1426" s="8" t="s">
        <v>5301</v>
      </c>
      <c r="R1426" t="s">
        <v>675</v>
      </c>
      <c r="S1426" t="s">
        <v>675</v>
      </c>
      <c r="T1426" t="s">
        <v>675</v>
      </c>
    </row>
    <row r="1427" spans="1:20">
      <c r="A1427" t="s">
        <v>5302</v>
      </c>
      <c r="B1427" s="8" t="s">
        <v>2001</v>
      </c>
      <c r="C1427" t="s">
        <v>5040</v>
      </c>
      <c r="D1427" t="s">
        <v>664</v>
      </c>
      <c r="E1427" t="s">
        <v>763</v>
      </c>
      <c r="F1427" t="s">
        <v>1267</v>
      </c>
      <c r="G1427" t="s">
        <v>1268</v>
      </c>
      <c r="H1427" t="s">
        <v>675</v>
      </c>
      <c r="I1427" t="s">
        <v>5303</v>
      </c>
      <c r="J1427" t="s">
        <v>1377</v>
      </c>
      <c r="K1427" t="s">
        <v>675</v>
      </c>
      <c r="L1427" t="s">
        <v>682</v>
      </c>
      <c r="M1427" s="8" t="s">
        <v>675</v>
      </c>
      <c r="N1427" t="s">
        <v>682</v>
      </c>
      <c r="O1427" t="s">
        <v>769</v>
      </c>
      <c r="P1427" t="s">
        <v>701</v>
      </c>
      <c r="Q1427" s="8" t="s">
        <v>5304</v>
      </c>
      <c r="R1427" t="s">
        <v>675</v>
      </c>
      <c r="S1427" t="s">
        <v>675</v>
      </c>
      <c r="T1427" t="s">
        <v>675</v>
      </c>
    </row>
    <row r="1428" spans="1:20">
      <c r="A1428" t="s">
        <v>5305</v>
      </c>
      <c r="B1428" s="8" t="s">
        <v>2001</v>
      </c>
      <c r="C1428" t="s">
        <v>5040</v>
      </c>
      <c r="D1428" t="s">
        <v>664</v>
      </c>
      <c r="E1428" t="s">
        <v>763</v>
      </c>
      <c r="F1428" t="s">
        <v>2468</v>
      </c>
      <c r="G1428" t="s">
        <v>2469</v>
      </c>
      <c r="H1428" t="s">
        <v>675</v>
      </c>
      <c r="I1428" t="s">
        <v>166</v>
      </c>
      <c r="J1428" t="s">
        <v>1377</v>
      </c>
      <c r="K1428" t="s">
        <v>675</v>
      </c>
      <c r="L1428" t="s">
        <v>682</v>
      </c>
      <c r="M1428" s="8" t="s">
        <v>675</v>
      </c>
      <c r="N1428" t="s">
        <v>682</v>
      </c>
      <c r="O1428" t="s">
        <v>769</v>
      </c>
      <c r="P1428" t="s">
        <v>701</v>
      </c>
      <c r="Q1428" s="8" t="s">
        <v>5306</v>
      </c>
      <c r="R1428" t="s">
        <v>675</v>
      </c>
      <c r="S1428" t="s">
        <v>675</v>
      </c>
      <c r="T1428" t="s">
        <v>675</v>
      </c>
    </row>
    <row r="1429" spans="1:20">
      <c r="A1429" t="s">
        <v>5307</v>
      </c>
      <c r="B1429" s="8" t="s">
        <v>2001</v>
      </c>
      <c r="C1429" t="s">
        <v>5040</v>
      </c>
      <c r="D1429" t="s">
        <v>664</v>
      </c>
      <c r="E1429" t="s">
        <v>763</v>
      </c>
      <c r="F1429" t="s">
        <v>2586</v>
      </c>
      <c r="G1429" t="s">
        <v>2587</v>
      </c>
      <c r="H1429" t="s">
        <v>675</v>
      </c>
      <c r="I1429" t="s">
        <v>5308</v>
      </c>
      <c r="J1429" t="s">
        <v>1377</v>
      </c>
      <c r="K1429" t="s">
        <v>675</v>
      </c>
      <c r="L1429" t="s">
        <v>682</v>
      </c>
      <c r="M1429" s="8" t="s">
        <v>675</v>
      </c>
      <c r="N1429" t="s">
        <v>682</v>
      </c>
      <c r="O1429" t="s">
        <v>769</v>
      </c>
      <c r="P1429" t="s">
        <v>701</v>
      </c>
      <c r="Q1429" s="8" t="s">
        <v>5309</v>
      </c>
      <c r="R1429" t="s">
        <v>675</v>
      </c>
      <c r="S1429" t="s">
        <v>675</v>
      </c>
      <c r="T1429" t="s">
        <v>675</v>
      </c>
    </row>
    <row r="1430" spans="1:20">
      <c r="A1430" t="s">
        <v>5310</v>
      </c>
      <c r="B1430" s="8" t="s">
        <v>2001</v>
      </c>
      <c r="C1430" t="s">
        <v>5040</v>
      </c>
      <c r="D1430" t="s">
        <v>664</v>
      </c>
      <c r="E1430" t="s">
        <v>665</v>
      </c>
      <c r="F1430" t="s">
        <v>2623</v>
      </c>
      <c r="G1430" t="s">
        <v>2624</v>
      </c>
      <c r="H1430" t="s">
        <v>675</v>
      </c>
      <c r="I1430" t="s">
        <v>118</v>
      </c>
      <c r="J1430" t="s">
        <v>1377</v>
      </c>
      <c r="K1430" t="s">
        <v>675</v>
      </c>
      <c r="L1430" t="s">
        <v>682</v>
      </c>
      <c r="M1430" s="8" t="s">
        <v>675</v>
      </c>
      <c r="N1430" t="s">
        <v>682</v>
      </c>
      <c r="O1430" t="s">
        <v>1283</v>
      </c>
      <c r="P1430" t="s">
        <v>701</v>
      </c>
      <c r="Q1430" s="8" t="s">
        <v>5311</v>
      </c>
      <c r="R1430" t="s">
        <v>675</v>
      </c>
      <c r="S1430" t="s">
        <v>675</v>
      </c>
      <c r="T1430" t="s">
        <v>675</v>
      </c>
    </row>
    <row r="1431" spans="1:20">
      <c r="A1431" t="s">
        <v>5312</v>
      </c>
      <c r="B1431" s="8" t="s">
        <v>2001</v>
      </c>
      <c r="C1431" t="s">
        <v>5040</v>
      </c>
      <c r="D1431" t="s">
        <v>664</v>
      </c>
      <c r="E1431" t="s">
        <v>665</v>
      </c>
      <c r="F1431" t="s">
        <v>2607</v>
      </c>
      <c r="G1431" t="s">
        <v>2608</v>
      </c>
      <c r="H1431" t="s">
        <v>675</v>
      </c>
      <c r="I1431" t="s">
        <v>129</v>
      </c>
      <c r="J1431" t="s">
        <v>1377</v>
      </c>
      <c r="K1431" t="s">
        <v>675</v>
      </c>
      <c r="L1431" t="s">
        <v>682</v>
      </c>
      <c r="M1431" s="8" t="s">
        <v>675</v>
      </c>
      <c r="N1431" t="s">
        <v>682</v>
      </c>
      <c r="O1431" t="s">
        <v>1283</v>
      </c>
      <c r="P1431" t="s">
        <v>701</v>
      </c>
      <c r="Q1431" s="8" t="s">
        <v>5313</v>
      </c>
      <c r="R1431" t="s">
        <v>675</v>
      </c>
      <c r="S1431" t="s">
        <v>675</v>
      </c>
      <c r="T1431" t="s">
        <v>675</v>
      </c>
    </row>
    <row r="1432" spans="1:20">
      <c r="A1432" t="s">
        <v>5314</v>
      </c>
      <c r="B1432" s="8" t="s">
        <v>2001</v>
      </c>
      <c r="C1432" t="s">
        <v>5040</v>
      </c>
      <c r="D1432" t="s">
        <v>664</v>
      </c>
      <c r="E1432" t="s">
        <v>665</v>
      </c>
      <c r="F1432" t="s">
        <v>876</v>
      </c>
      <c r="G1432" t="s">
        <v>877</v>
      </c>
      <c r="H1432" t="s">
        <v>675</v>
      </c>
      <c r="I1432" t="s">
        <v>5315</v>
      </c>
      <c r="J1432" t="s">
        <v>1377</v>
      </c>
      <c r="K1432" t="s">
        <v>675</v>
      </c>
      <c r="L1432" t="s">
        <v>682</v>
      </c>
      <c r="M1432" s="8" t="s">
        <v>675</v>
      </c>
      <c r="N1432" t="s">
        <v>682</v>
      </c>
      <c r="O1432" t="s">
        <v>1283</v>
      </c>
      <c r="P1432" t="s">
        <v>701</v>
      </c>
      <c r="Q1432" s="8" t="s">
        <v>5316</v>
      </c>
      <c r="R1432" t="s">
        <v>675</v>
      </c>
      <c r="S1432" t="s">
        <v>675</v>
      </c>
      <c r="T1432" t="s">
        <v>675</v>
      </c>
    </row>
    <row r="1433" spans="1:20">
      <c r="A1433" t="s">
        <v>5317</v>
      </c>
      <c r="B1433" s="8" t="s">
        <v>2020</v>
      </c>
      <c r="C1433" t="s">
        <v>5040</v>
      </c>
      <c r="D1433" t="s">
        <v>664</v>
      </c>
      <c r="E1433" t="s">
        <v>763</v>
      </c>
      <c r="F1433" t="s">
        <v>2160</v>
      </c>
      <c r="G1433" t="s">
        <v>2161</v>
      </c>
      <c r="H1433" t="s">
        <v>675</v>
      </c>
      <c r="I1433" t="s">
        <v>154</v>
      </c>
      <c r="J1433" t="s">
        <v>1377</v>
      </c>
      <c r="K1433" t="s">
        <v>675</v>
      </c>
      <c r="L1433" t="s">
        <v>682</v>
      </c>
      <c r="M1433" s="8" t="s">
        <v>675</v>
      </c>
      <c r="N1433" t="s">
        <v>682</v>
      </c>
      <c r="O1433" t="s">
        <v>769</v>
      </c>
      <c r="P1433" t="s">
        <v>701</v>
      </c>
      <c r="Q1433" s="8" t="s">
        <v>5318</v>
      </c>
      <c r="R1433" t="s">
        <v>675</v>
      </c>
      <c r="S1433" t="s">
        <v>675</v>
      </c>
      <c r="T1433" t="s">
        <v>675</v>
      </c>
    </row>
    <row r="1434" spans="1:20">
      <c r="A1434" t="s">
        <v>5319</v>
      </c>
      <c r="B1434" s="8" t="s">
        <v>2020</v>
      </c>
      <c r="C1434" t="s">
        <v>5040</v>
      </c>
      <c r="D1434" t="s">
        <v>664</v>
      </c>
      <c r="E1434" t="s">
        <v>763</v>
      </c>
      <c r="F1434" t="s">
        <v>3254</v>
      </c>
      <c r="G1434" t="s">
        <v>3255</v>
      </c>
      <c r="H1434" t="s">
        <v>675</v>
      </c>
      <c r="I1434" t="s">
        <v>389</v>
      </c>
      <c r="J1434" t="s">
        <v>1377</v>
      </c>
      <c r="K1434" t="s">
        <v>675</v>
      </c>
      <c r="L1434" t="s">
        <v>682</v>
      </c>
      <c r="M1434" s="8" t="s">
        <v>675</v>
      </c>
      <c r="N1434" t="s">
        <v>682</v>
      </c>
      <c r="O1434" t="s">
        <v>769</v>
      </c>
      <c r="P1434" t="s">
        <v>701</v>
      </c>
      <c r="Q1434" s="8" t="s">
        <v>5320</v>
      </c>
      <c r="R1434" t="s">
        <v>675</v>
      </c>
      <c r="S1434" t="s">
        <v>675</v>
      </c>
      <c r="T1434" t="s">
        <v>675</v>
      </c>
    </row>
    <row r="1435" spans="1:20">
      <c r="A1435" t="s">
        <v>5321</v>
      </c>
      <c r="B1435" s="8" t="s">
        <v>2020</v>
      </c>
      <c r="C1435" t="s">
        <v>5040</v>
      </c>
      <c r="D1435" t="s">
        <v>664</v>
      </c>
      <c r="E1435" t="s">
        <v>763</v>
      </c>
      <c r="F1435" t="s">
        <v>3010</v>
      </c>
      <c r="G1435" t="s">
        <v>3011</v>
      </c>
      <c r="H1435" t="s">
        <v>675</v>
      </c>
      <c r="I1435" t="s">
        <v>389</v>
      </c>
      <c r="J1435" t="s">
        <v>1377</v>
      </c>
      <c r="K1435" t="s">
        <v>675</v>
      </c>
      <c r="L1435" t="s">
        <v>682</v>
      </c>
      <c r="M1435" s="8" t="s">
        <v>675</v>
      </c>
      <c r="N1435" t="s">
        <v>682</v>
      </c>
      <c r="O1435" t="s">
        <v>769</v>
      </c>
      <c r="P1435" t="s">
        <v>701</v>
      </c>
      <c r="Q1435" s="8" t="s">
        <v>5322</v>
      </c>
      <c r="R1435" t="s">
        <v>675</v>
      </c>
      <c r="S1435" t="s">
        <v>675</v>
      </c>
      <c r="T1435" t="s">
        <v>675</v>
      </c>
    </row>
    <row r="1436" spans="1:20">
      <c r="A1436" t="s">
        <v>5323</v>
      </c>
      <c r="B1436" s="8" t="s">
        <v>3270</v>
      </c>
      <c r="C1436" t="s">
        <v>5040</v>
      </c>
      <c r="D1436" t="s">
        <v>664</v>
      </c>
      <c r="E1436" t="s">
        <v>763</v>
      </c>
      <c r="F1436" t="s">
        <v>2024</v>
      </c>
      <c r="G1436" t="s">
        <v>2025</v>
      </c>
      <c r="H1436" t="s">
        <v>675</v>
      </c>
      <c r="I1436" t="s">
        <v>5215</v>
      </c>
      <c r="J1436" t="s">
        <v>1377</v>
      </c>
      <c r="K1436" t="s">
        <v>675</v>
      </c>
      <c r="L1436" t="s">
        <v>682</v>
      </c>
      <c r="M1436" s="8" t="s">
        <v>675</v>
      </c>
      <c r="N1436" t="s">
        <v>682</v>
      </c>
      <c r="O1436" t="s">
        <v>769</v>
      </c>
      <c r="P1436" t="s">
        <v>701</v>
      </c>
      <c r="Q1436" s="8" t="s">
        <v>5324</v>
      </c>
      <c r="R1436" t="s">
        <v>675</v>
      </c>
      <c r="S1436" t="s">
        <v>675</v>
      </c>
      <c r="T1436" t="s">
        <v>675</v>
      </c>
    </row>
    <row r="1437" spans="1:20">
      <c r="A1437" t="s">
        <v>5325</v>
      </c>
      <c r="B1437" s="8" t="s">
        <v>3270</v>
      </c>
      <c r="C1437" t="s">
        <v>5040</v>
      </c>
      <c r="D1437" t="s">
        <v>664</v>
      </c>
      <c r="E1437" t="s">
        <v>763</v>
      </c>
      <c r="F1437" t="s">
        <v>2635</v>
      </c>
      <c r="G1437" t="s">
        <v>2636</v>
      </c>
      <c r="H1437" t="s">
        <v>675</v>
      </c>
      <c r="I1437" t="s">
        <v>5308</v>
      </c>
      <c r="J1437" t="s">
        <v>1377</v>
      </c>
      <c r="K1437" t="s">
        <v>675</v>
      </c>
      <c r="L1437" t="s">
        <v>682</v>
      </c>
      <c r="M1437" s="8" t="s">
        <v>675</v>
      </c>
      <c r="N1437" t="s">
        <v>682</v>
      </c>
      <c r="O1437" t="s">
        <v>769</v>
      </c>
      <c r="P1437" t="s">
        <v>701</v>
      </c>
      <c r="Q1437" s="8" t="s">
        <v>5326</v>
      </c>
      <c r="R1437" t="s">
        <v>675</v>
      </c>
      <c r="S1437" t="s">
        <v>675</v>
      </c>
      <c r="T1437" t="s">
        <v>675</v>
      </c>
    </row>
    <row r="1438" spans="1:20">
      <c r="A1438" t="s">
        <v>5327</v>
      </c>
      <c r="B1438" s="8" t="s">
        <v>3270</v>
      </c>
      <c r="C1438" t="s">
        <v>5040</v>
      </c>
      <c r="D1438" t="s">
        <v>664</v>
      </c>
      <c r="E1438" t="s">
        <v>665</v>
      </c>
      <c r="F1438" t="s">
        <v>2024</v>
      </c>
      <c r="G1438" t="s">
        <v>2025</v>
      </c>
      <c r="H1438" t="s">
        <v>675</v>
      </c>
      <c r="I1438" t="s">
        <v>5328</v>
      </c>
      <c r="J1438" t="s">
        <v>1377</v>
      </c>
      <c r="K1438" t="s">
        <v>675</v>
      </c>
      <c r="L1438" t="s">
        <v>682</v>
      </c>
      <c r="M1438" s="8" t="s">
        <v>675</v>
      </c>
      <c r="N1438" t="s">
        <v>682</v>
      </c>
      <c r="O1438" t="s">
        <v>1504</v>
      </c>
      <c r="P1438" t="s">
        <v>701</v>
      </c>
      <c r="Q1438" s="8" t="s">
        <v>5329</v>
      </c>
      <c r="R1438" t="s">
        <v>675</v>
      </c>
      <c r="S1438" t="s">
        <v>675</v>
      </c>
      <c r="T1438" t="s">
        <v>675</v>
      </c>
    </row>
    <row r="1439" spans="1:20">
      <c r="A1439" t="s">
        <v>5330</v>
      </c>
      <c r="B1439" s="8" t="s">
        <v>3270</v>
      </c>
      <c r="C1439" t="s">
        <v>5040</v>
      </c>
      <c r="D1439" t="s">
        <v>664</v>
      </c>
      <c r="E1439" t="s">
        <v>665</v>
      </c>
      <c r="F1439" t="s">
        <v>4493</v>
      </c>
      <c r="G1439" t="s">
        <v>4494</v>
      </c>
      <c r="H1439" t="s">
        <v>675</v>
      </c>
      <c r="I1439" t="s">
        <v>382</v>
      </c>
      <c r="J1439" t="s">
        <v>1377</v>
      </c>
      <c r="K1439" t="s">
        <v>675</v>
      </c>
      <c r="L1439" t="s">
        <v>682</v>
      </c>
      <c r="M1439" s="8" t="s">
        <v>675</v>
      </c>
      <c r="N1439" t="s">
        <v>682</v>
      </c>
      <c r="O1439" t="s">
        <v>1504</v>
      </c>
      <c r="P1439" t="s">
        <v>701</v>
      </c>
      <c r="Q1439" s="8" t="s">
        <v>5331</v>
      </c>
      <c r="R1439" t="s">
        <v>675</v>
      </c>
      <c r="S1439" t="s">
        <v>675</v>
      </c>
      <c r="T1439" t="s">
        <v>675</v>
      </c>
    </row>
    <row r="1440" spans="1:20">
      <c r="A1440" t="s">
        <v>5332</v>
      </c>
      <c r="B1440" s="8" t="s">
        <v>3270</v>
      </c>
      <c r="C1440" t="s">
        <v>5040</v>
      </c>
      <c r="D1440" t="s">
        <v>664</v>
      </c>
      <c r="E1440" t="s">
        <v>665</v>
      </c>
      <c r="F1440" t="s">
        <v>4103</v>
      </c>
      <c r="G1440" t="s">
        <v>4104</v>
      </c>
      <c r="H1440" t="s">
        <v>675</v>
      </c>
      <c r="I1440" t="s">
        <v>435</v>
      </c>
      <c r="J1440" t="s">
        <v>1377</v>
      </c>
      <c r="K1440" t="s">
        <v>675</v>
      </c>
      <c r="L1440" t="s">
        <v>682</v>
      </c>
      <c r="M1440" s="8" t="s">
        <v>675</v>
      </c>
      <c r="N1440" t="s">
        <v>682</v>
      </c>
      <c r="O1440" t="s">
        <v>1504</v>
      </c>
      <c r="P1440" t="s">
        <v>701</v>
      </c>
      <c r="Q1440" s="8" t="s">
        <v>5333</v>
      </c>
      <c r="R1440" t="s">
        <v>675</v>
      </c>
      <c r="S1440" t="s">
        <v>675</v>
      </c>
      <c r="T1440" t="s">
        <v>675</v>
      </c>
    </row>
    <row r="1441" spans="1:20">
      <c r="A1441" t="s">
        <v>5334</v>
      </c>
      <c r="B1441" s="8" t="s">
        <v>2023</v>
      </c>
      <c r="C1441" t="s">
        <v>5040</v>
      </c>
      <c r="D1441" t="s">
        <v>664</v>
      </c>
      <c r="E1441" t="s">
        <v>704</v>
      </c>
      <c r="F1441" t="s">
        <v>3553</v>
      </c>
      <c r="G1441" t="s">
        <v>3554</v>
      </c>
      <c r="H1441" t="s">
        <v>675</v>
      </c>
      <c r="I1441" t="s">
        <v>5335</v>
      </c>
      <c r="J1441" t="s">
        <v>1377</v>
      </c>
      <c r="K1441" t="s">
        <v>675</v>
      </c>
      <c r="L1441" t="s">
        <v>682</v>
      </c>
      <c r="M1441" s="8" t="s">
        <v>675</v>
      </c>
      <c r="N1441" t="s">
        <v>682</v>
      </c>
      <c r="O1441" t="s">
        <v>902</v>
      </c>
      <c r="P1441" t="s">
        <v>701</v>
      </c>
      <c r="Q1441" s="8" t="s">
        <v>5336</v>
      </c>
      <c r="R1441" t="s">
        <v>675</v>
      </c>
      <c r="S1441" t="s">
        <v>675</v>
      </c>
      <c r="T1441" t="s">
        <v>675</v>
      </c>
    </row>
    <row r="1442" spans="1:20">
      <c r="A1442" t="s">
        <v>5337</v>
      </c>
      <c r="B1442" s="8" t="s">
        <v>2023</v>
      </c>
      <c r="C1442" t="s">
        <v>5040</v>
      </c>
      <c r="D1442" t="s">
        <v>664</v>
      </c>
      <c r="E1442" t="s">
        <v>665</v>
      </c>
      <c r="F1442" t="s">
        <v>1549</v>
      </c>
      <c r="G1442" t="s">
        <v>1550</v>
      </c>
      <c r="H1442" t="s">
        <v>675</v>
      </c>
      <c r="I1442" t="s">
        <v>5338</v>
      </c>
      <c r="J1442" t="s">
        <v>1377</v>
      </c>
      <c r="K1442" t="s">
        <v>675</v>
      </c>
      <c r="L1442" t="s">
        <v>682</v>
      </c>
      <c r="M1442" s="8" t="s">
        <v>675</v>
      </c>
      <c r="N1442" t="s">
        <v>682</v>
      </c>
      <c r="O1442" t="s">
        <v>902</v>
      </c>
      <c r="P1442" t="s">
        <v>701</v>
      </c>
      <c r="Q1442" s="8" t="s">
        <v>5339</v>
      </c>
      <c r="R1442" t="s">
        <v>675</v>
      </c>
      <c r="S1442" t="s">
        <v>675</v>
      </c>
      <c r="T1442" t="s">
        <v>675</v>
      </c>
    </row>
    <row r="1443" spans="1:20">
      <c r="A1443" t="s">
        <v>5340</v>
      </c>
      <c r="B1443" s="8" t="s">
        <v>2029</v>
      </c>
      <c r="C1443" t="s">
        <v>5040</v>
      </c>
      <c r="D1443" t="s">
        <v>664</v>
      </c>
      <c r="E1443" t="s">
        <v>665</v>
      </c>
      <c r="F1443" t="s">
        <v>3045</v>
      </c>
      <c r="G1443" t="s">
        <v>3046</v>
      </c>
      <c r="H1443" t="s">
        <v>675</v>
      </c>
      <c r="I1443" t="s">
        <v>5341</v>
      </c>
      <c r="J1443" t="s">
        <v>1377</v>
      </c>
      <c r="K1443" t="s">
        <v>675</v>
      </c>
      <c r="L1443" t="s">
        <v>682</v>
      </c>
      <c r="M1443" s="8" t="s">
        <v>675</v>
      </c>
      <c r="N1443" t="s">
        <v>682</v>
      </c>
      <c r="O1443" t="s">
        <v>902</v>
      </c>
      <c r="P1443" t="s">
        <v>701</v>
      </c>
      <c r="Q1443" s="8" t="s">
        <v>5342</v>
      </c>
      <c r="R1443" t="s">
        <v>675</v>
      </c>
      <c r="S1443" t="s">
        <v>675</v>
      </c>
      <c r="T1443" t="s">
        <v>675</v>
      </c>
    </row>
    <row r="1444" spans="1:20">
      <c r="A1444" t="s">
        <v>5343</v>
      </c>
      <c r="B1444" s="8" t="s">
        <v>2029</v>
      </c>
      <c r="C1444" t="s">
        <v>5040</v>
      </c>
      <c r="D1444" t="s">
        <v>664</v>
      </c>
      <c r="E1444" t="s">
        <v>665</v>
      </c>
      <c r="F1444" t="s">
        <v>2607</v>
      </c>
      <c r="G1444" t="s">
        <v>2608</v>
      </c>
      <c r="H1444" t="s">
        <v>675</v>
      </c>
      <c r="I1444" t="s">
        <v>5341</v>
      </c>
      <c r="J1444" t="s">
        <v>1377</v>
      </c>
      <c r="K1444" t="s">
        <v>675</v>
      </c>
      <c r="L1444" t="s">
        <v>682</v>
      </c>
      <c r="M1444" s="8" t="s">
        <v>675</v>
      </c>
      <c r="N1444" t="s">
        <v>682</v>
      </c>
      <c r="O1444" t="s">
        <v>902</v>
      </c>
      <c r="P1444" t="s">
        <v>701</v>
      </c>
      <c r="Q1444" s="8" t="s">
        <v>5344</v>
      </c>
      <c r="R1444" t="s">
        <v>675</v>
      </c>
      <c r="S1444" t="s">
        <v>675</v>
      </c>
      <c r="T1444" t="s">
        <v>675</v>
      </c>
    </row>
    <row r="1445" spans="1:20">
      <c r="A1445" t="s">
        <v>5345</v>
      </c>
      <c r="B1445" s="8" t="s">
        <v>3303</v>
      </c>
      <c r="C1445" t="s">
        <v>5040</v>
      </c>
      <c r="D1445" t="s">
        <v>664</v>
      </c>
      <c r="E1445" t="s">
        <v>665</v>
      </c>
      <c r="F1445" t="s">
        <v>2659</v>
      </c>
      <c r="G1445" t="s">
        <v>2660</v>
      </c>
      <c r="H1445" t="s">
        <v>675</v>
      </c>
      <c r="I1445" t="s">
        <v>5346</v>
      </c>
      <c r="J1445" t="s">
        <v>1377</v>
      </c>
      <c r="K1445" t="s">
        <v>675</v>
      </c>
      <c r="L1445" t="s">
        <v>682</v>
      </c>
      <c r="M1445" s="8" t="s">
        <v>675</v>
      </c>
      <c r="N1445" t="s">
        <v>682</v>
      </c>
      <c r="O1445" t="s">
        <v>902</v>
      </c>
      <c r="P1445" t="s">
        <v>701</v>
      </c>
      <c r="Q1445" s="8" t="s">
        <v>5347</v>
      </c>
      <c r="R1445" t="s">
        <v>675</v>
      </c>
      <c r="S1445" t="s">
        <v>675</v>
      </c>
      <c r="T1445" t="s">
        <v>675</v>
      </c>
    </row>
    <row r="1446" spans="1:20">
      <c r="A1446" t="s">
        <v>5348</v>
      </c>
      <c r="B1446" s="8" t="s">
        <v>3303</v>
      </c>
      <c r="C1446" t="s">
        <v>5040</v>
      </c>
      <c r="D1446" t="s">
        <v>664</v>
      </c>
      <c r="E1446" t="s">
        <v>665</v>
      </c>
      <c r="F1446" t="s">
        <v>1267</v>
      </c>
      <c r="G1446" t="s">
        <v>1268</v>
      </c>
      <c r="H1446" t="s">
        <v>675</v>
      </c>
      <c r="I1446" t="s">
        <v>449</v>
      </c>
      <c r="J1446" t="s">
        <v>1377</v>
      </c>
      <c r="K1446" t="s">
        <v>675</v>
      </c>
      <c r="L1446" t="s">
        <v>682</v>
      </c>
      <c r="M1446" s="8" t="s">
        <v>675</v>
      </c>
      <c r="N1446" t="s">
        <v>682</v>
      </c>
      <c r="O1446" t="s">
        <v>1283</v>
      </c>
      <c r="P1446" t="s">
        <v>701</v>
      </c>
      <c r="Q1446" s="8" t="s">
        <v>5349</v>
      </c>
      <c r="R1446" t="s">
        <v>675</v>
      </c>
      <c r="S1446" t="s">
        <v>675</v>
      </c>
      <c r="T1446" t="s">
        <v>675</v>
      </c>
    </row>
    <row r="1447" spans="1:20">
      <c r="A1447" t="s">
        <v>5350</v>
      </c>
      <c r="B1447" s="8" t="s">
        <v>3318</v>
      </c>
      <c r="C1447" t="s">
        <v>5040</v>
      </c>
      <c r="D1447" t="s">
        <v>664</v>
      </c>
      <c r="E1447" t="s">
        <v>704</v>
      </c>
      <c r="F1447" t="s">
        <v>2693</v>
      </c>
      <c r="G1447" t="s">
        <v>2694</v>
      </c>
      <c r="H1447" t="s">
        <v>675</v>
      </c>
      <c r="I1447" t="s">
        <v>217</v>
      </c>
      <c r="J1447" t="s">
        <v>1377</v>
      </c>
      <c r="K1447" t="s">
        <v>675</v>
      </c>
      <c r="L1447" t="s">
        <v>682</v>
      </c>
      <c r="M1447" s="8" t="s">
        <v>675</v>
      </c>
      <c r="N1447" t="s">
        <v>682</v>
      </c>
      <c r="O1447" t="s">
        <v>1676</v>
      </c>
      <c r="P1447" t="s">
        <v>701</v>
      </c>
      <c r="Q1447" s="8" t="s">
        <v>5351</v>
      </c>
      <c r="R1447" t="s">
        <v>675</v>
      </c>
      <c r="S1447" t="s">
        <v>675</v>
      </c>
      <c r="T1447" t="s">
        <v>675</v>
      </c>
    </row>
    <row r="1448" spans="1:20">
      <c r="A1448" t="s">
        <v>5352</v>
      </c>
      <c r="B1448" s="8" t="s">
        <v>3318</v>
      </c>
      <c r="C1448" t="s">
        <v>5040</v>
      </c>
      <c r="D1448" t="s">
        <v>664</v>
      </c>
      <c r="E1448" t="s">
        <v>704</v>
      </c>
      <c r="F1448" t="s">
        <v>1215</v>
      </c>
      <c r="G1448" t="s">
        <v>1216</v>
      </c>
      <c r="H1448" t="s">
        <v>675</v>
      </c>
      <c r="I1448" t="s">
        <v>452</v>
      </c>
      <c r="J1448" t="s">
        <v>1377</v>
      </c>
      <c r="K1448" t="s">
        <v>675</v>
      </c>
      <c r="L1448" t="s">
        <v>682</v>
      </c>
      <c r="M1448" s="8" t="s">
        <v>675</v>
      </c>
      <c r="N1448" t="s">
        <v>682</v>
      </c>
      <c r="O1448" t="s">
        <v>1676</v>
      </c>
      <c r="P1448" t="s">
        <v>701</v>
      </c>
      <c r="Q1448" s="8" t="s">
        <v>5353</v>
      </c>
      <c r="R1448" t="s">
        <v>675</v>
      </c>
      <c r="S1448" t="s">
        <v>675</v>
      </c>
      <c r="T1448" t="s">
        <v>675</v>
      </c>
    </row>
    <row r="1449" spans="1:20">
      <c r="A1449" t="s">
        <v>5354</v>
      </c>
      <c r="B1449" s="8" t="s">
        <v>2039</v>
      </c>
      <c r="C1449" t="s">
        <v>5040</v>
      </c>
      <c r="D1449" t="s">
        <v>664</v>
      </c>
      <c r="E1449" t="s">
        <v>665</v>
      </c>
      <c r="F1449" t="s">
        <v>782</v>
      </c>
      <c r="G1449" t="s">
        <v>12</v>
      </c>
      <c r="H1449" t="s">
        <v>675</v>
      </c>
      <c r="I1449" t="s">
        <v>5284</v>
      </c>
      <c r="J1449" t="s">
        <v>1377</v>
      </c>
      <c r="K1449" t="s">
        <v>675</v>
      </c>
      <c r="L1449" t="s">
        <v>682</v>
      </c>
      <c r="M1449" s="8" t="s">
        <v>675</v>
      </c>
      <c r="N1449" t="s">
        <v>682</v>
      </c>
      <c r="O1449" t="s">
        <v>1283</v>
      </c>
      <c r="P1449" t="s">
        <v>701</v>
      </c>
      <c r="Q1449" s="8" t="s">
        <v>5355</v>
      </c>
      <c r="R1449" t="s">
        <v>675</v>
      </c>
      <c r="S1449" t="s">
        <v>675</v>
      </c>
      <c r="T1449" t="s">
        <v>675</v>
      </c>
    </row>
    <row r="1450" spans="1:20">
      <c r="A1450" t="s">
        <v>5356</v>
      </c>
      <c r="B1450" s="8" t="s">
        <v>2049</v>
      </c>
      <c r="C1450" t="s">
        <v>5040</v>
      </c>
      <c r="D1450" t="s">
        <v>664</v>
      </c>
      <c r="E1450" t="s">
        <v>665</v>
      </c>
      <c r="F1450" t="s">
        <v>2256</v>
      </c>
      <c r="G1450" t="s">
        <v>54</v>
      </c>
      <c r="H1450" t="s">
        <v>675</v>
      </c>
      <c r="I1450" t="s">
        <v>5357</v>
      </c>
      <c r="J1450" t="s">
        <v>1377</v>
      </c>
      <c r="K1450" t="s">
        <v>675</v>
      </c>
      <c r="L1450" t="s">
        <v>682</v>
      </c>
      <c r="M1450" s="8" t="s">
        <v>675</v>
      </c>
      <c r="N1450" t="s">
        <v>682</v>
      </c>
      <c r="O1450" t="s">
        <v>1504</v>
      </c>
      <c r="P1450" t="s">
        <v>701</v>
      </c>
      <c r="Q1450" s="8" t="s">
        <v>5358</v>
      </c>
      <c r="R1450" t="s">
        <v>675</v>
      </c>
      <c r="S1450" t="s">
        <v>675</v>
      </c>
      <c r="T1450" t="s">
        <v>675</v>
      </c>
    </row>
    <row r="1451" spans="1:20">
      <c r="A1451" t="s">
        <v>5359</v>
      </c>
      <c r="B1451" s="8" t="s">
        <v>2049</v>
      </c>
      <c r="C1451" t="s">
        <v>5040</v>
      </c>
      <c r="D1451" t="s">
        <v>664</v>
      </c>
      <c r="E1451" t="s">
        <v>665</v>
      </c>
      <c r="F1451" t="s">
        <v>4505</v>
      </c>
      <c r="G1451" t="s">
        <v>4506</v>
      </c>
      <c r="H1451" t="s">
        <v>675</v>
      </c>
      <c r="I1451" t="s">
        <v>5360</v>
      </c>
      <c r="J1451" t="s">
        <v>1377</v>
      </c>
      <c r="K1451" t="s">
        <v>675</v>
      </c>
      <c r="L1451" t="s">
        <v>682</v>
      </c>
      <c r="M1451" s="8" t="s">
        <v>675</v>
      </c>
      <c r="N1451" t="s">
        <v>682</v>
      </c>
      <c r="O1451" t="s">
        <v>1504</v>
      </c>
      <c r="P1451" t="s">
        <v>701</v>
      </c>
      <c r="Q1451" s="8" t="s">
        <v>5361</v>
      </c>
      <c r="R1451" t="s">
        <v>675</v>
      </c>
      <c r="S1451" t="s">
        <v>675</v>
      </c>
      <c r="T1451" t="s">
        <v>675</v>
      </c>
    </row>
    <row r="1452" spans="1:20">
      <c r="A1452" t="s">
        <v>5362</v>
      </c>
      <c r="B1452" s="8" t="s">
        <v>2049</v>
      </c>
      <c r="C1452" t="s">
        <v>5040</v>
      </c>
      <c r="D1452" t="s">
        <v>664</v>
      </c>
      <c r="E1452" t="s">
        <v>665</v>
      </c>
      <c r="F1452" t="s">
        <v>782</v>
      </c>
      <c r="G1452" t="s">
        <v>12</v>
      </c>
      <c r="H1452" t="s">
        <v>675</v>
      </c>
      <c r="I1452" t="s">
        <v>5363</v>
      </c>
      <c r="J1452" t="s">
        <v>1884</v>
      </c>
      <c r="K1452" t="s">
        <v>675</v>
      </c>
      <c r="L1452" t="s">
        <v>682</v>
      </c>
      <c r="M1452" s="8" t="s">
        <v>675</v>
      </c>
      <c r="N1452" t="s">
        <v>682</v>
      </c>
      <c r="O1452" t="s">
        <v>1504</v>
      </c>
      <c r="P1452" t="s">
        <v>701</v>
      </c>
      <c r="Q1452" s="8" t="s">
        <v>5364</v>
      </c>
      <c r="R1452" t="s">
        <v>675</v>
      </c>
      <c r="S1452" t="s">
        <v>675</v>
      </c>
      <c r="T1452" t="s">
        <v>675</v>
      </c>
    </row>
    <row r="1453" spans="1:20">
      <c r="A1453" t="s">
        <v>5365</v>
      </c>
      <c r="B1453" s="8" t="s">
        <v>2049</v>
      </c>
      <c r="C1453" t="s">
        <v>5040</v>
      </c>
      <c r="D1453" t="s">
        <v>664</v>
      </c>
      <c r="E1453" t="s">
        <v>665</v>
      </c>
      <c r="F1453" t="s">
        <v>2431</v>
      </c>
      <c r="G1453" t="s">
        <v>2432</v>
      </c>
      <c r="H1453" t="s">
        <v>675</v>
      </c>
      <c r="I1453" t="s">
        <v>5366</v>
      </c>
      <c r="J1453" t="s">
        <v>1377</v>
      </c>
      <c r="K1453" t="s">
        <v>675</v>
      </c>
      <c r="L1453" t="s">
        <v>682</v>
      </c>
      <c r="M1453" s="8" t="s">
        <v>675</v>
      </c>
      <c r="N1453" t="s">
        <v>682</v>
      </c>
      <c r="O1453" t="s">
        <v>1504</v>
      </c>
      <c r="P1453" t="s">
        <v>701</v>
      </c>
      <c r="Q1453" s="8" t="s">
        <v>5367</v>
      </c>
      <c r="R1453" t="s">
        <v>675</v>
      </c>
      <c r="S1453" t="s">
        <v>675</v>
      </c>
      <c r="T1453" t="s">
        <v>675</v>
      </c>
    </row>
    <row r="1454" spans="1:20">
      <c r="A1454" t="s">
        <v>5368</v>
      </c>
      <c r="B1454" s="8" t="s">
        <v>2049</v>
      </c>
      <c r="C1454" t="s">
        <v>5040</v>
      </c>
      <c r="D1454" t="s">
        <v>664</v>
      </c>
      <c r="E1454" t="s">
        <v>665</v>
      </c>
      <c r="F1454" t="s">
        <v>1815</v>
      </c>
      <c r="G1454" t="s">
        <v>1816</v>
      </c>
      <c r="H1454" t="s">
        <v>675</v>
      </c>
      <c r="I1454" t="s">
        <v>5369</v>
      </c>
      <c r="J1454" t="s">
        <v>1377</v>
      </c>
      <c r="K1454" t="s">
        <v>675</v>
      </c>
      <c r="L1454" t="s">
        <v>682</v>
      </c>
      <c r="M1454" s="8" t="s">
        <v>675</v>
      </c>
      <c r="N1454" t="s">
        <v>682</v>
      </c>
      <c r="O1454" t="s">
        <v>1504</v>
      </c>
      <c r="P1454" t="s">
        <v>701</v>
      </c>
      <c r="Q1454" s="8" t="s">
        <v>5370</v>
      </c>
      <c r="R1454" t="s">
        <v>675</v>
      </c>
      <c r="S1454" t="s">
        <v>675</v>
      </c>
      <c r="T1454" t="s">
        <v>675</v>
      </c>
    </row>
    <row r="1455" spans="1:20">
      <c r="A1455" t="s">
        <v>5371</v>
      </c>
      <c r="B1455" s="8" t="s">
        <v>3341</v>
      </c>
      <c r="C1455" t="s">
        <v>5040</v>
      </c>
      <c r="D1455" t="s">
        <v>664</v>
      </c>
      <c r="E1455" t="s">
        <v>763</v>
      </c>
      <c r="F1455" t="s">
        <v>3281</v>
      </c>
      <c r="G1455" t="s">
        <v>3282</v>
      </c>
      <c r="H1455" t="s">
        <v>675</v>
      </c>
      <c r="I1455" t="s">
        <v>166</v>
      </c>
      <c r="J1455" t="s">
        <v>1377</v>
      </c>
      <c r="K1455" t="s">
        <v>675</v>
      </c>
      <c r="L1455" t="s">
        <v>682</v>
      </c>
      <c r="M1455" s="8" t="s">
        <v>675</v>
      </c>
      <c r="N1455" t="s">
        <v>682</v>
      </c>
      <c r="O1455" t="s">
        <v>769</v>
      </c>
      <c r="P1455" t="s">
        <v>701</v>
      </c>
      <c r="Q1455" s="8" t="s">
        <v>5372</v>
      </c>
      <c r="R1455" t="s">
        <v>675</v>
      </c>
      <c r="S1455" t="s">
        <v>675</v>
      </c>
      <c r="T1455" t="s">
        <v>675</v>
      </c>
    </row>
    <row r="1456" spans="1:20">
      <c r="A1456" t="s">
        <v>5373</v>
      </c>
      <c r="B1456" s="8" t="s">
        <v>3341</v>
      </c>
      <c r="C1456" t="s">
        <v>5040</v>
      </c>
      <c r="D1456" t="s">
        <v>664</v>
      </c>
      <c r="E1456" t="s">
        <v>665</v>
      </c>
      <c r="F1456" t="s">
        <v>930</v>
      </c>
      <c r="G1456" t="s">
        <v>931</v>
      </c>
      <c r="H1456" t="s">
        <v>675</v>
      </c>
      <c r="I1456" t="s">
        <v>5374</v>
      </c>
      <c r="J1456" t="s">
        <v>1377</v>
      </c>
      <c r="K1456" t="s">
        <v>675</v>
      </c>
      <c r="L1456" t="s">
        <v>682</v>
      </c>
      <c r="M1456" s="8" t="s">
        <v>675</v>
      </c>
      <c r="N1456" t="s">
        <v>682</v>
      </c>
      <c r="O1456" t="s">
        <v>1504</v>
      </c>
      <c r="P1456" t="s">
        <v>701</v>
      </c>
      <c r="Q1456" s="8" t="s">
        <v>5375</v>
      </c>
      <c r="R1456" t="s">
        <v>675</v>
      </c>
      <c r="S1456" t="s">
        <v>675</v>
      </c>
      <c r="T1456" t="s">
        <v>675</v>
      </c>
    </row>
    <row r="1457" spans="1:20">
      <c r="A1457" t="s">
        <v>5376</v>
      </c>
      <c r="B1457" s="8" t="s">
        <v>2055</v>
      </c>
      <c r="C1457" t="s">
        <v>5040</v>
      </c>
      <c r="D1457" t="s">
        <v>664</v>
      </c>
      <c r="E1457" t="s">
        <v>763</v>
      </c>
      <c r="F1457" t="s">
        <v>1799</v>
      </c>
      <c r="G1457" t="s">
        <v>1800</v>
      </c>
      <c r="H1457" t="s">
        <v>675</v>
      </c>
      <c r="I1457" t="s">
        <v>480</v>
      </c>
      <c r="J1457" t="s">
        <v>1377</v>
      </c>
      <c r="K1457" t="s">
        <v>675</v>
      </c>
      <c r="L1457" t="s">
        <v>682</v>
      </c>
      <c r="M1457" s="8" t="s">
        <v>675</v>
      </c>
      <c r="N1457" t="s">
        <v>682</v>
      </c>
      <c r="O1457" t="s">
        <v>769</v>
      </c>
      <c r="P1457" t="s">
        <v>701</v>
      </c>
      <c r="Q1457" s="8" t="s">
        <v>5377</v>
      </c>
      <c r="R1457" t="s">
        <v>675</v>
      </c>
      <c r="S1457" t="s">
        <v>675</v>
      </c>
      <c r="T1457" t="s">
        <v>675</v>
      </c>
    </row>
    <row r="1458" spans="1:20">
      <c r="A1458" t="s">
        <v>5378</v>
      </c>
      <c r="B1458" s="8" t="s">
        <v>2055</v>
      </c>
      <c r="C1458" t="s">
        <v>5040</v>
      </c>
      <c r="D1458" t="s">
        <v>664</v>
      </c>
      <c r="E1458" t="s">
        <v>704</v>
      </c>
      <c r="F1458" t="s">
        <v>1582</v>
      </c>
      <c r="G1458" t="s">
        <v>1583</v>
      </c>
      <c r="H1458" t="s">
        <v>675</v>
      </c>
      <c r="I1458" t="s">
        <v>435</v>
      </c>
      <c r="J1458" t="s">
        <v>1377</v>
      </c>
      <c r="K1458" t="s">
        <v>675</v>
      </c>
      <c r="L1458" t="s">
        <v>682</v>
      </c>
      <c r="M1458" s="8" t="s">
        <v>675</v>
      </c>
      <c r="N1458" t="s">
        <v>682</v>
      </c>
      <c r="O1458" t="s">
        <v>1676</v>
      </c>
      <c r="P1458" t="s">
        <v>701</v>
      </c>
      <c r="Q1458" s="8" t="s">
        <v>5379</v>
      </c>
      <c r="R1458" t="s">
        <v>675</v>
      </c>
      <c r="S1458" t="s">
        <v>675</v>
      </c>
      <c r="T1458" t="s">
        <v>675</v>
      </c>
    </row>
    <row r="1459" spans="1:20">
      <c r="A1459" t="s">
        <v>5380</v>
      </c>
      <c r="B1459" s="8" t="s">
        <v>2078</v>
      </c>
      <c r="C1459" t="s">
        <v>5040</v>
      </c>
      <c r="D1459" t="s">
        <v>664</v>
      </c>
      <c r="E1459" t="s">
        <v>704</v>
      </c>
      <c r="F1459" t="s">
        <v>1267</v>
      </c>
      <c r="G1459" t="s">
        <v>1268</v>
      </c>
      <c r="H1459" t="s">
        <v>675</v>
      </c>
      <c r="I1459" t="s">
        <v>186</v>
      </c>
      <c r="J1459" t="s">
        <v>1377</v>
      </c>
      <c r="K1459" t="s">
        <v>675</v>
      </c>
      <c r="L1459" t="s">
        <v>682</v>
      </c>
      <c r="M1459" s="8" t="s">
        <v>675</v>
      </c>
      <c r="N1459" t="s">
        <v>682</v>
      </c>
      <c r="O1459" t="s">
        <v>1676</v>
      </c>
      <c r="P1459" t="s">
        <v>701</v>
      </c>
      <c r="Q1459" s="8" t="s">
        <v>5381</v>
      </c>
      <c r="R1459" t="s">
        <v>675</v>
      </c>
      <c r="S1459" t="s">
        <v>675</v>
      </c>
      <c r="T1459" t="s">
        <v>675</v>
      </c>
    </row>
    <row r="1460" spans="1:20">
      <c r="A1460" t="s">
        <v>5382</v>
      </c>
      <c r="B1460" s="8" t="s">
        <v>2086</v>
      </c>
      <c r="C1460" t="s">
        <v>5040</v>
      </c>
      <c r="D1460" t="s">
        <v>664</v>
      </c>
      <c r="E1460" t="s">
        <v>704</v>
      </c>
      <c r="F1460" t="s">
        <v>2536</v>
      </c>
      <c r="G1460" t="s">
        <v>2537</v>
      </c>
      <c r="H1460" t="s">
        <v>675</v>
      </c>
      <c r="I1460" t="s">
        <v>217</v>
      </c>
      <c r="J1460" t="s">
        <v>1377</v>
      </c>
      <c r="K1460" t="s">
        <v>675</v>
      </c>
      <c r="L1460" t="s">
        <v>682</v>
      </c>
      <c r="M1460" s="8" t="s">
        <v>675</v>
      </c>
      <c r="N1460" t="s">
        <v>682</v>
      </c>
      <c r="O1460" t="s">
        <v>1676</v>
      </c>
      <c r="P1460" t="s">
        <v>701</v>
      </c>
      <c r="Q1460" s="8" t="s">
        <v>5383</v>
      </c>
      <c r="R1460" t="s">
        <v>675</v>
      </c>
      <c r="S1460" t="s">
        <v>675</v>
      </c>
      <c r="T1460" t="s">
        <v>675</v>
      </c>
    </row>
    <row r="1461" spans="1:20">
      <c r="A1461" t="s">
        <v>5384</v>
      </c>
      <c r="B1461" s="8" t="s">
        <v>2086</v>
      </c>
      <c r="C1461" t="s">
        <v>5040</v>
      </c>
      <c r="D1461" t="s">
        <v>664</v>
      </c>
      <c r="E1461" t="s">
        <v>704</v>
      </c>
      <c r="F1461" t="s">
        <v>2570</v>
      </c>
      <c r="G1461" t="s">
        <v>2571</v>
      </c>
      <c r="H1461" t="s">
        <v>675</v>
      </c>
      <c r="I1461" t="s">
        <v>186</v>
      </c>
      <c r="J1461" t="s">
        <v>1377</v>
      </c>
      <c r="K1461" t="s">
        <v>675</v>
      </c>
      <c r="L1461" t="s">
        <v>682</v>
      </c>
      <c r="M1461" s="8" t="s">
        <v>675</v>
      </c>
      <c r="N1461" t="s">
        <v>682</v>
      </c>
      <c r="O1461" t="s">
        <v>1676</v>
      </c>
      <c r="P1461" t="s">
        <v>701</v>
      </c>
      <c r="Q1461" s="8" t="s">
        <v>5385</v>
      </c>
      <c r="R1461" t="s">
        <v>675</v>
      </c>
      <c r="S1461" t="s">
        <v>675</v>
      </c>
      <c r="T1461" t="s">
        <v>675</v>
      </c>
    </row>
    <row r="1462" spans="1:20">
      <c r="A1462" t="s">
        <v>5386</v>
      </c>
      <c r="B1462" s="8" t="s">
        <v>2086</v>
      </c>
      <c r="C1462" t="s">
        <v>5040</v>
      </c>
      <c r="D1462" t="s">
        <v>664</v>
      </c>
      <c r="E1462" t="s">
        <v>704</v>
      </c>
      <c r="F1462" t="s">
        <v>4515</v>
      </c>
      <c r="G1462" t="s">
        <v>4516</v>
      </c>
      <c r="H1462" t="s">
        <v>675</v>
      </c>
      <c r="I1462" t="s">
        <v>519</v>
      </c>
      <c r="J1462" t="s">
        <v>1377</v>
      </c>
      <c r="K1462" t="s">
        <v>675</v>
      </c>
      <c r="L1462" t="s">
        <v>682</v>
      </c>
      <c r="M1462" s="8" t="s">
        <v>675</v>
      </c>
      <c r="N1462" t="s">
        <v>682</v>
      </c>
      <c r="O1462" t="s">
        <v>1676</v>
      </c>
      <c r="P1462" t="s">
        <v>701</v>
      </c>
      <c r="Q1462" s="8" t="s">
        <v>5387</v>
      </c>
      <c r="R1462" t="s">
        <v>675</v>
      </c>
      <c r="S1462" t="s">
        <v>675</v>
      </c>
      <c r="T1462" t="s">
        <v>675</v>
      </c>
    </row>
    <row r="1463" spans="1:20">
      <c r="A1463" t="s">
        <v>5388</v>
      </c>
      <c r="B1463" s="8" t="s">
        <v>2086</v>
      </c>
      <c r="C1463" t="s">
        <v>5040</v>
      </c>
      <c r="D1463" t="s">
        <v>664</v>
      </c>
      <c r="E1463" t="s">
        <v>665</v>
      </c>
      <c r="F1463" t="s">
        <v>1582</v>
      </c>
      <c r="G1463" t="s">
        <v>1583</v>
      </c>
      <c r="H1463" t="s">
        <v>675</v>
      </c>
      <c r="I1463" t="s">
        <v>337</v>
      </c>
      <c r="J1463" t="s">
        <v>1377</v>
      </c>
      <c r="K1463" t="s">
        <v>675</v>
      </c>
      <c r="L1463" t="s">
        <v>682</v>
      </c>
      <c r="M1463" s="8" t="s">
        <v>675</v>
      </c>
      <c r="N1463" t="s">
        <v>682</v>
      </c>
      <c r="O1463" t="s">
        <v>1283</v>
      </c>
      <c r="P1463" t="s">
        <v>701</v>
      </c>
      <c r="Q1463" s="8" t="s">
        <v>5389</v>
      </c>
      <c r="R1463" t="s">
        <v>675</v>
      </c>
      <c r="S1463" t="s">
        <v>675</v>
      </c>
      <c r="T1463" t="s">
        <v>675</v>
      </c>
    </row>
    <row r="1464" spans="1:20">
      <c r="A1464" t="s">
        <v>5390</v>
      </c>
      <c r="B1464" s="8" t="s">
        <v>2086</v>
      </c>
      <c r="C1464" t="s">
        <v>5040</v>
      </c>
      <c r="D1464" t="s">
        <v>664</v>
      </c>
      <c r="E1464" t="s">
        <v>665</v>
      </c>
      <c r="F1464" t="s">
        <v>1815</v>
      </c>
      <c r="G1464" t="s">
        <v>1816</v>
      </c>
      <c r="H1464" t="s">
        <v>675</v>
      </c>
      <c r="I1464" t="s">
        <v>5391</v>
      </c>
      <c r="J1464" t="s">
        <v>1111</v>
      </c>
      <c r="K1464" t="s">
        <v>675</v>
      </c>
      <c r="L1464" t="s">
        <v>682</v>
      </c>
      <c r="M1464" s="8" t="s">
        <v>675</v>
      </c>
      <c r="N1464" t="s">
        <v>682</v>
      </c>
      <c r="O1464" t="s">
        <v>1283</v>
      </c>
      <c r="P1464" t="s">
        <v>701</v>
      </c>
      <c r="Q1464" s="8" t="s">
        <v>5392</v>
      </c>
      <c r="R1464" t="s">
        <v>675</v>
      </c>
      <c r="S1464" t="s">
        <v>675</v>
      </c>
      <c r="T1464" t="s">
        <v>675</v>
      </c>
    </row>
    <row r="1465" spans="1:20">
      <c r="A1465" t="s">
        <v>5393</v>
      </c>
      <c r="B1465" s="8" t="s">
        <v>2086</v>
      </c>
      <c r="C1465" t="s">
        <v>5040</v>
      </c>
      <c r="D1465" t="s">
        <v>664</v>
      </c>
      <c r="E1465" t="s">
        <v>665</v>
      </c>
      <c r="F1465" t="s">
        <v>782</v>
      </c>
      <c r="G1465" t="s">
        <v>12</v>
      </c>
      <c r="H1465" t="s">
        <v>675</v>
      </c>
      <c r="I1465" t="s">
        <v>5200</v>
      </c>
      <c r="J1465" t="s">
        <v>1377</v>
      </c>
      <c r="K1465" t="s">
        <v>675</v>
      </c>
      <c r="L1465" t="s">
        <v>682</v>
      </c>
      <c r="M1465" s="8" t="s">
        <v>675</v>
      </c>
      <c r="N1465" t="s">
        <v>682</v>
      </c>
      <c r="O1465" t="s">
        <v>1283</v>
      </c>
      <c r="P1465" t="s">
        <v>701</v>
      </c>
      <c r="Q1465" s="8" t="s">
        <v>5394</v>
      </c>
      <c r="R1465" t="s">
        <v>675</v>
      </c>
      <c r="S1465" t="s">
        <v>675</v>
      </c>
      <c r="T1465" t="s">
        <v>675</v>
      </c>
    </row>
    <row r="1466" spans="1:20">
      <c r="A1466" t="s">
        <v>5395</v>
      </c>
      <c r="B1466" s="8" t="s">
        <v>2086</v>
      </c>
      <c r="C1466" t="s">
        <v>5040</v>
      </c>
      <c r="D1466" t="s">
        <v>664</v>
      </c>
      <c r="E1466" t="s">
        <v>665</v>
      </c>
      <c r="F1466" t="s">
        <v>1049</v>
      </c>
      <c r="G1466" t="s">
        <v>1050</v>
      </c>
      <c r="H1466" t="s">
        <v>675</v>
      </c>
      <c r="I1466" t="s">
        <v>119</v>
      </c>
      <c r="J1466" t="s">
        <v>1377</v>
      </c>
      <c r="K1466" t="s">
        <v>675</v>
      </c>
      <c r="L1466" t="s">
        <v>682</v>
      </c>
      <c r="M1466" s="8" t="s">
        <v>675</v>
      </c>
      <c r="N1466" t="s">
        <v>682</v>
      </c>
      <c r="O1466" t="s">
        <v>1283</v>
      </c>
      <c r="P1466" t="s">
        <v>701</v>
      </c>
      <c r="Q1466" s="8" t="s">
        <v>5396</v>
      </c>
      <c r="R1466" t="s">
        <v>675</v>
      </c>
      <c r="S1466" t="s">
        <v>675</v>
      </c>
      <c r="T1466" t="s">
        <v>675</v>
      </c>
    </row>
    <row r="1467" spans="1:20">
      <c r="A1467" t="s">
        <v>5397</v>
      </c>
      <c r="B1467" s="8" t="s">
        <v>2086</v>
      </c>
      <c r="C1467" t="s">
        <v>5040</v>
      </c>
      <c r="D1467" t="s">
        <v>664</v>
      </c>
      <c r="E1467" t="s">
        <v>665</v>
      </c>
      <c r="F1467" t="s">
        <v>2765</v>
      </c>
      <c r="G1467" t="s">
        <v>2766</v>
      </c>
      <c r="H1467" t="s">
        <v>675</v>
      </c>
      <c r="I1467" t="s">
        <v>118</v>
      </c>
      <c r="J1467" t="s">
        <v>1377</v>
      </c>
      <c r="K1467" t="s">
        <v>675</v>
      </c>
      <c r="L1467" t="s">
        <v>682</v>
      </c>
      <c r="M1467" s="8" t="s">
        <v>675</v>
      </c>
      <c r="N1467" t="s">
        <v>682</v>
      </c>
      <c r="O1467" t="s">
        <v>1283</v>
      </c>
      <c r="P1467" t="s">
        <v>701</v>
      </c>
      <c r="Q1467" s="8" t="s">
        <v>5398</v>
      </c>
      <c r="R1467" t="s">
        <v>675</v>
      </c>
      <c r="S1467" t="s">
        <v>675</v>
      </c>
      <c r="T1467" t="s">
        <v>675</v>
      </c>
    </row>
    <row r="1468" spans="1:20">
      <c r="A1468" t="s">
        <v>5399</v>
      </c>
      <c r="B1468" s="8" t="s">
        <v>2095</v>
      </c>
      <c r="C1468" t="s">
        <v>5040</v>
      </c>
      <c r="D1468" t="s">
        <v>664</v>
      </c>
      <c r="E1468" t="s">
        <v>704</v>
      </c>
      <c r="F1468" t="s">
        <v>3542</v>
      </c>
      <c r="G1468" t="s">
        <v>3543</v>
      </c>
      <c r="H1468" t="s">
        <v>675</v>
      </c>
      <c r="I1468" t="s">
        <v>217</v>
      </c>
      <c r="J1468" t="s">
        <v>1377</v>
      </c>
      <c r="K1468" t="s">
        <v>675</v>
      </c>
      <c r="L1468" t="s">
        <v>682</v>
      </c>
      <c r="M1468" s="8" t="s">
        <v>675</v>
      </c>
      <c r="N1468" t="s">
        <v>682</v>
      </c>
      <c r="O1468" t="s">
        <v>1676</v>
      </c>
      <c r="P1468" t="s">
        <v>701</v>
      </c>
      <c r="Q1468" s="8" t="s">
        <v>5400</v>
      </c>
      <c r="R1468" t="s">
        <v>675</v>
      </c>
      <c r="S1468" t="s">
        <v>675</v>
      </c>
      <c r="T1468" t="s">
        <v>675</v>
      </c>
    </row>
    <row r="1469" spans="1:20">
      <c r="A1469" t="s">
        <v>5401</v>
      </c>
      <c r="B1469" s="8" t="s">
        <v>2095</v>
      </c>
      <c r="C1469" t="s">
        <v>5040</v>
      </c>
      <c r="D1469" t="s">
        <v>664</v>
      </c>
      <c r="E1469" t="s">
        <v>763</v>
      </c>
      <c r="F1469" t="s">
        <v>808</v>
      </c>
      <c r="G1469" t="s">
        <v>809</v>
      </c>
      <c r="H1469" t="s">
        <v>675</v>
      </c>
      <c r="I1469" t="s">
        <v>188</v>
      </c>
      <c r="J1469" t="s">
        <v>1377</v>
      </c>
      <c r="K1469" t="s">
        <v>675</v>
      </c>
      <c r="L1469" t="s">
        <v>682</v>
      </c>
      <c r="M1469" s="8" t="s">
        <v>675</v>
      </c>
      <c r="N1469" t="s">
        <v>682</v>
      </c>
      <c r="O1469" t="s">
        <v>769</v>
      </c>
      <c r="P1469" t="s">
        <v>701</v>
      </c>
      <c r="Q1469" s="8" t="s">
        <v>5402</v>
      </c>
      <c r="R1469" t="s">
        <v>675</v>
      </c>
      <c r="S1469" t="s">
        <v>675</v>
      </c>
      <c r="T1469" t="s">
        <v>675</v>
      </c>
    </row>
    <row r="1470" spans="1:20">
      <c r="A1470" t="s">
        <v>5403</v>
      </c>
      <c r="B1470" s="8" t="s">
        <v>2095</v>
      </c>
      <c r="C1470" t="s">
        <v>5040</v>
      </c>
      <c r="D1470" t="s">
        <v>664</v>
      </c>
      <c r="E1470" t="s">
        <v>763</v>
      </c>
      <c r="F1470" t="s">
        <v>1618</v>
      </c>
      <c r="G1470" t="s">
        <v>1619</v>
      </c>
      <c r="H1470" t="s">
        <v>675</v>
      </c>
      <c r="I1470" t="s">
        <v>525</v>
      </c>
      <c r="J1470" t="s">
        <v>1377</v>
      </c>
      <c r="K1470" t="s">
        <v>675</v>
      </c>
      <c r="L1470" t="s">
        <v>682</v>
      </c>
      <c r="M1470" s="8" t="s">
        <v>675</v>
      </c>
      <c r="N1470" t="s">
        <v>682</v>
      </c>
      <c r="O1470" t="s">
        <v>769</v>
      </c>
      <c r="P1470" t="s">
        <v>701</v>
      </c>
      <c r="Q1470" s="8" t="s">
        <v>5404</v>
      </c>
      <c r="R1470" t="s">
        <v>675</v>
      </c>
      <c r="S1470" t="s">
        <v>675</v>
      </c>
      <c r="T1470" t="s">
        <v>675</v>
      </c>
    </row>
    <row r="1471" spans="1:20">
      <c r="A1471" t="s">
        <v>5405</v>
      </c>
      <c r="B1471" s="8" t="s">
        <v>2127</v>
      </c>
      <c r="C1471" t="s">
        <v>5040</v>
      </c>
      <c r="D1471" t="s">
        <v>664</v>
      </c>
      <c r="E1471" t="s">
        <v>704</v>
      </c>
      <c r="F1471" t="s">
        <v>2623</v>
      </c>
      <c r="G1471" t="s">
        <v>2624</v>
      </c>
      <c r="H1471" t="s">
        <v>675</v>
      </c>
      <c r="I1471" t="s">
        <v>217</v>
      </c>
      <c r="J1471" t="s">
        <v>1377</v>
      </c>
      <c r="K1471" t="s">
        <v>675</v>
      </c>
      <c r="L1471" t="s">
        <v>682</v>
      </c>
      <c r="M1471" s="8" t="s">
        <v>675</v>
      </c>
      <c r="N1471" t="s">
        <v>682</v>
      </c>
      <c r="O1471" t="s">
        <v>1676</v>
      </c>
      <c r="P1471" t="s">
        <v>701</v>
      </c>
      <c r="Q1471" s="8" t="s">
        <v>5406</v>
      </c>
      <c r="R1471" t="s">
        <v>675</v>
      </c>
      <c r="S1471" t="s">
        <v>675</v>
      </c>
      <c r="T1471" t="s">
        <v>675</v>
      </c>
    </row>
    <row r="1472" spans="1:20">
      <c r="A1472" t="s">
        <v>5407</v>
      </c>
      <c r="B1472" s="8" t="s">
        <v>2127</v>
      </c>
      <c r="C1472" t="s">
        <v>5040</v>
      </c>
      <c r="D1472" t="s">
        <v>664</v>
      </c>
      <c r="E1472" t="s">
        <v>665</v>
      </c>
      <c r="F1472" t="s">
        <v>1549</v>
      </c>
      <c r="G1472" t="s">
        <v>1550</v>
      </c>
      <c r="H1472" t="s">
        <v>675</v>
      </c>
      <c r="I1472" t="s">
        <v>217</v>
      </c>
      <c r="J1472" t="s">
        <v>1377</v>
      </c>
      <c r="K1472" t="s">
        <v>675</v>
      </c>
      <c r="L1472" t="s">
        <v>682</v>
      </c>
      <c r="M1472" s="8" t="s">
        <v>675</v>
      </c>
      <c r="N1472" t="s">
        <v>682</v>
      </c>
      <c r="O1472" t="s">
        <v>1676</v>
      </c>
      <c r="P1472" t="s">
        <v>701</v>
      </c>
      <c r="Q1472" s="8" t="s">
        <v>5408</v>
      </c>
      <c r="R1472" t="s">
        <v>675</v>
      </c>
      <c r="S1472" t="s">
        <v>675</v>
      </c>
      <c r="T1472" t="s">
        <v>675</v>
      </c>
    </row>
    <row r="1473" spans="1:20">
      <c r="A1473" t="s">
        <v>5409</v>
      </c>
      <c r="B1473" s="8" t="s">
        <v>2127</v>
      </c>
      <c r="C1473" t="s">
        <v>5040</v>
      </c>
      <c r="D1473" t="s">
        <v>664</v>
      </c>
      <c r="E1473" t="s">
        <v>665</v>
      </c>
      <c r="F1473" t="s">
        <v>2536</v>
      </c>
      <c r="G1473" t="s">
        <v>2537</v>
      </c>
      <c r="H1473" t="s">
        <v>675</v>
      </c>
      <c r="I1473" t="s">
        <v>217</v>
      </c>
      <c r="J1473" t="s">
        <v>1377</v>
      </c>
      <c r="K1473" t="s">
        <v>675</v>
      </c>
      <c r="L1473" t="s">
        <v>682</v>
      </c>
      <c r="M1473" s="8" t="s">
        <v>675</v>
      </c>
      <c r="N1473" t="s">
        <v>682</v>
      </c>
      <c r="O1473" t="s">
        <v>1676</v>
      </c>
      <c r="P1473" t="s">
        <v>701</v>
      </c>
      <c r="Q1473" s="8" t="s">
        <v>5410</v>
      </c>
      <c r="R1473" t="s">
        <v>675</v>
      </c>
      <c r="S1473" t="s">
        <v>675</v>
      </c>
      <c r="T1473" t="s">
        <v>675</v>
      </c>
    </row>
    <row r="1474" spans="1:20">
      <c r="A1474" t="s">
        <v>5411</v>
      </c>
      <c r="B1474" s="8" t="s">
        <v>3402</v>
      </c>
      <c r="C1474" t="s">
        <v>5040</v>
      </c>
      <c r="D1474" t="s">
        <v>664</v>
      </c>
      <c r="E1474" t="s">
        <v>665</v>
      </c>
      <c r="F1474" t="s">
        <v>2940</v>
      </c>
      <c r="G1474" t="s">
        <v>2941</v>
      </c>
      <c r="H1474" t="s">
        <v>675</v>
      </c>
      <c r="I1474" t="s">
        <v>129</v>
      </c>
      <c r="J1474" t="s">
        <v>1377</v>
      </c>
      <c r="K1474" t="s">
        <v>675</v>
      </c>
      <c r="L1474" t="s">
        <v>682</v>
      </c>
      <c r="M1474" s="8" t="s">
        <v>675</v>
      </c>
      <c r="N1474" t="s">
        <v>682</v>
      </c>
      <c r="O1474" t="s">
        <v>1283</v>
      </c>
      <c r="P1474" t="s">
        <v>701</v>
      </c>
      <c r="Q1474" s="8" t="s">
        <v>5412</v>
      </c>
      <c r="R1474" t="s">
        <v>675</v>
      </c>
      <c r="S1474" t="s">
        <v>675</v>
      </c>
      <c r="T1474" t="s">
        <v>675</v>
      </c>
    </row>
    <row r="1475" spans="1:20">
      <c r="A1475" t="s">
        <v>5413</v>
      </c>
      <c r="B1475" s="8" t="s">
        <v>3416</v>
      </c>
      <c r="C1475" t="s">
        <v>5040</v>
      </c>
      <c r="D1475" t="s">
        <v>664</v>
      </c>
      <c r="E1475" t="s">
        <v>763</v>
      </c>
      <c r="F1475" t="s">
        <v>2623</v>
      </c>
      <c r="G1475" t="s">
        <v>2624</v>
      </c>
      <c r="H1475" t="s">
        <v>675</v>
      </c>
      <c r="I1475" t="s">
        <v>5414</v>
      </c>
      <c r="J1475" t="s">
        <v>1377</v>
      </c>
      <c r="K1475" t="s">
        <v>675</v>
      </c>
      <c r="L1475" t="s">
        <v>682</v>
      </c>
      <c r="M1475" s="8" t="s">
        <v>675</v>
      </c>
      <c r="N1475" t="s">
        <v>682</v>
      </c>
      <c r="O1475" t="s">
        <v>769</v>
      </c>
      <c r="P1475" t="s">
        <v>701</v>
      </c>
      <c r="Q1475" s="8" t="s">
        <v>5415</v>
      </c>
      <c r="R1475" t="s">
        <v>675</v>
      </c>
      <c r="S1475" t="s">
        <v>675</v>
      </c>
      <c r="T1475" t="s">
        <v>675</v>
      </c>
    </row>
    <row r="1476" spans="1:20">
      <c r="A1476" t="s">
        <v>5416</v>
      </c>
      <c r="B1476" s="8" t="s">
        <v>3416</v>
      </c>
      <c r="C1476" t="s">
        <v>5040</v>
      </c>
      <c r="D1476" t="s">
        <v>664</v>
      </c>
      <c r="E1476" t="s">
        <v>665</v>
      </c>
      <c r="F1476" t="s">
        <v>1790</v>
      </c>
      <c r="G1476" t="s">
        <v>1791</v>
      </c>
      <c r="H1476" t="s">
        <v>675</v>
      </c>
      <c r="I1476" t="s">
        <v>5417</v>
      </c>
      <c r="J1476" t="s">
        <v>1377</v>
      </c>
      <c r="K1476" t="s">
        <v>675</v>
      </c>
      <c r="L1476" t="s">
        <v>682</v>
      </c>
      <c r="M1476" s="8" t="s">
        <v>675</v>
      </c>
      <c r="N1476" t="s">
        <v>682</v>
      </c>
      <c r="O1476" t="s">
        <v>1504</v>
      </c>
      <c r="P1476" t="s">
        <v>701</v>
      </c>
      <c r="Q1476" s="8" t="s">
        <v>5418</v>
      </c>
      <c r="R1476" t="s">
        <v>675</v>
      </c>
      <c r="S1476" t="s">
        <v>675</v>
      </c>
      <c r="T1476" t="s">
        <v>675</v>
      </c>
    </row>
    <row r="1477" spans="1:20">
      <c r="A1477" t="s">
        <v>5419</v>
      </c>
      <c r="B1477" s="8" t="s">
        <v>2159</v>
      </c>
      <c r="C1477" t="s">
        <v>5040</v>
      </c>
      <c r="D1477" t="s">
        <v>664</v>
      </c>
      <c r="E1477" t="s">
        <v>763</v>
      </c>
      <c r="F1477" t="s">
        <v>2759</v>
      </c>
      <c r="G1477" t="s">
        <v>2760</v>
      </c>
      <c r="H1477" t="s">
        <v>675</v>
      </c>
      <c r="I1477" t="s">
        <v>5420</v>
      </c>
      <c r="J1477" t="s">
        <v>1377</v>
      </c>
      <c r="K1477" t="s">
        <v>675</v>
      </c>
      <c r="L1477" t="s">
        <v>682</v>
      </c>
      <c r="M1477" s="8" t="s">
        <v>675</v>
      </c>
      <c r="N1477" t="s">
        <v>682</v>
      </c>
      <c r="O1477" t="s">
        <v>769</v>
      </c>
      <c r="P1477" t="s">
        <v>701</v>
      </c>
      <c r="Q1477" s="8" t="s">
        <v>5421</v>
      </c>
      <c r="R1477" t="s">
        <v>675</v>
      </c>
      <c r="S1477" t="s">
        <v>675</v>
      </c>
      <c r="T1477" t="s">
        <v>675</v>
      </c>
    </row>
    <row r="1478" spans="1:20">
      <c r="A1478" t="s">
        <v>5422</v>
      </c>
      <c r="B1478" s="8" t="s">
        <v>2159</v>
      </c>
      <c r="C1478" t="s">
        <v>5040</v>
      </c>
      <c r="D1478" t="s">
        <v>664</v>
      </c>
      <c r="E1478" t="s">
        <v>704</v>
      </c>
      <c r="F1478" t="s">
        <v>1833</v>
      </c>
      <c r="G1478" t="s">
        <v>1834</v>
      </c>
      <c r="H1478" t="s">
        <v>675</v>
      </c>
      <c r="I1478" t="s">
        <v>186</v>
      </c>
      <c r="J1478" t="s">
        <v>1377</v>
      </c>
      <c r="K1478" t="s">
        <v>675</v>
      </c>
      <c r="L1478" t="s">
        <v>682</v>
      </c>
      <c r="M1478" s="8" t="s">
        <v>675</v>
      </c>
      <c r="N1478" t="s">
        <v>682</v>
      </c>
      <c r="O1478" t="s">
        <v>1676</v>
      </c>
      <c r="P1478" t="s">
        <v>701</v>
      </c>
      <c r="Q1478" s="8" t="s">
        <v>5423</v>
      </c>
      <c r="R1478" t="s">
        <v>675</v>
      </c>
      <c r="S1478" t="s">
        <v>675</v>
      </c>
      <c r="T1478" t="s">
        <v>675</v>
      </c>
    </row>
    <row r="1479" spans="1:20">
      <c r="A1479" t="s">
        <v>5424</v>
      </c>
      <c r="B1479" s="8" t="s">
        <v>2159</v>
      </c>
      <c r="C1479" t="s">
        <v>5040</v>
      </c>
      <c r="D1479" t="s">
        <v>664</v>
      </c>
      <c r="E1479" t="s">
        <v>704</v>
      </c>
      <c r="F1479" t="s">
        <v>2693</v>
      </c>
      <c r="G1479" t="s">
        <v>2694</v>
      </c>
      <c r="H1479" t="s">
        <v>675</v>
      </c>
      <c r="I1479" t="s">
        <v>217</v>
      </c>
      <c r="J1479" t="s">
        <v>1377</v>
      </c>
      <c r="K1479" t="s">
        <v>675</v>
      </c>
      <c r="L1479" t="s">
        <v>682</v>
      </c>
      <c r="M1479" s="8" t="s">
        <v>675</v>
      </c>
      <c r="N1479" t="s">
        <v>682</v>
      </c>
      <c r="O1479" t="s">
        <v>1676</v>
      </c>
      <c r="P1479" t="s">
        <v>701</v>
      </c>
      <c r="Q1479" s="8" t="s">
        <v>5425</v>
      </c>
      <c r="R1479" t="s">
        <v>675</v>
      </c>
      <c r="S1479" t="s">
        <v>675</v>
      </c>
      <c r="T1479" t="s">
        <v>675</v>
      </c>
    </row>
    <row r="1480" spans="1:20">
      <c r="A1480" t="s">
        <v>5426</v>
      </c>
      <c r="B1480" s="8" t="s">
        <v>2166</v>
      </c>
      <c r="C1480" t="s">
        <v>5040</v>
      </c>
      <c r="D1480" t="s">
        <v>664</v>
      </c>
      <c r="E1480" t="s">
        <v>704</v>
      </c>
      <c r="F1480" t="s">
        <v>1790</v>
      </c>
      <c r="G1480" t="s">
        <v>1791</v>
      </c>
      <c r="H1480" t="s">
        <v>675</v>
      </c>
      <c r="I1480" t="s">
        <v>519</v>
      </c>
      <c r="J1480" t="s">
        <v>1377</v>
      </c>
      <c r="K1480" t="s">
        <v>675</v>
      </c>
      <c r="L1480" t="s">
        <v>682</v>
      </c>
      <c r="M1480" s="8" t="s">
        <v>675</v>
      </c>
      <c r="N1480" t="s">
        <v>682</v>
      </c>
      <c r="O1480" t="s">
        <v>1676</v>
      </c>
      <c r="P1480" t="s">
        <v>701</v>
      </c>
      <c r="Q1480" s="8" t="s">
        <v>5427</v>
      </c>
      <c r="R1480" t="s">
        <v>675</v>
      </c>
      <c r="S1480" t="s">
        <v>675</v>
      </c>
      <c r="T1480" t="s">
        <v>675</v>
      </c>
    </row>
    <row r="1481" spans="1:20">
      <c r="A1481" t="s">
        <v>5428</v>
      </c>
      <c r="B1481" s="8" t="s">
        <v>2166</v>
      </c>
      <c r="C1481" t="s">
        <v>5040</v>
      </c>
      <c r="D1481" t="s">
        <v>664</v>
      </c>
      <c r="E1481" t="s">
        <v>704</v>
      </c>
      <c r="F1481" t="s">
        <v>2753</v>
      </c>
      <c r="G1481" t="s">
        <v>2754</v>
      </c>
      <c r="H1481" t="s">
        <v>675</v>
      </c>
      <c r="I1481" t="s">
        <v>186</v>
      </c>
      <c r="J1481" t="s">
        <v>1377</v>
      </c>
      <c r="K1481" t="s">
        <v>675</v>
      </c>
      <c r="L1481" t="s">
        <v>682</v>
      </c>
      <c r="M1481" s="8" t="s">
        <v>675</v>
      </c>
      <c r="N1481" t="s">
        <v>682</v>
      </c>
      <c r="O1481" t="s">
        <v>1676</v>
      </c>
      <c r="P1481" t="s">
        <v>701</v>
      </c>
      <c r="Q1481" s="8" t="s">
        <v>5429</v>
      </c>
      <c r="R1481" t="s">
        <v>675</v>
      </c>
      <c r="S1481" t="s">
        <v>675</v>
      </c>
      <c r="T1481" t="s">
        <v>675</v>
      </c>
    </row>
    <row r="1482" spans="1:20">
      <c r="A1482" t="s">
        <v>5430</v>
      </c>
      <c r="B1482" s="8" t="s">
        <v>2166</v>
      </c>
      <c r="C1482" t="s">
        <v>5040</v>
      </c>
      <c r="D1482" t="s">
        <v>664</v>
      </c>
      <c r="E1482" t="s">
        <v>704</v>
      </c>
      <c r="F1482" t="s">
        <v>2765</v>
      </c>
      <c r="G1482" t="s">
        <v>2766</v>
      </c>
      <c r="H1482" t="s">
        <v>675</v>
      </c>
      <c r="I1482" t="s">
        <v>217</v>
      </c>
      <c r="J1482" t="s">
        <v>1377</v>
      </c>
      <c r="K1482" t="s">
        <v>675</v>
      </c>
      <c r="L1482" t="s">
        <v>682</v>
      </c>
      <c r="M1482" s="8" t="s">
        <v>675</v>
      </c>
      <c r="N1482" t="s">
        <v>682</v>
      </c>
      <c r="O1482" t="s">
        <v>1676</v>
      </c>
      <c r="P1482" t="s">
        <v>701</v>
      </c>
      <c r="Q1482" s="8" t="s">
        <v>5431</v>
      </c>
      <c r="R1482" t="s">
        <v>675</v>
      </c>
      <c r="S1482" t="s">
        <v>675</v>
      </c>
      <c r="T1482" t="s">
        <v>675</v>
      </c>
    </row>
    <row r="1483" spans="1:20">
      <c r="A1483" t="s">
        <v>5432</v>
      </c>
      <c r="B1483" s="8" t="s">
        <v>4735</v>
      </c>
      <c r="C1483" t="s">
        <v>5040</v>
      </c>
      <c r="D1483" t="s">
        <v>664</v>
      </c>
      <c r="E1483" t="s">
        <v>704</v>
      </c>
      <c r="F1483" t="s">
        <v>2325</v>
      </c>
      <c r="G1483" t="s">
        <v>2326</v>
      </c>
      <c r="H1483" t="s">
        <v>675</v>
      </c>
      <c r="I1483" t="s">
        <v>452</v>
      </c>
      <c r="J1483" t="s">
        <v>1377</v>
      </c>
      <c r="K1483" t="s">
        <v>675</v>
      </c>
      <c r="L1483" t="s">
        <v>682</v>
      </c>
      <c r="M1483" s="8" t="s">
        <v>675</v>
      </c>
      <c r="N1483" t="s">
        <v>682</v>
      </c>
      <c r="O1483" t="s">
        <v>1676</v>
      </c>
      <c r="P1483" t="s">
        <v>701</v>
      </c>
      <c r="Q1483" s="8" t="s">
        <v>5433</v>
      </c>
      <c r="R1483" t="s">
        <v>675</v>
      </c>
      <c r="S1483" t="s">
        <v>675</v>
      </c>
      <c r="T1483" t="s">
        <v>675</v>
      </c>
    </row>
    <row r="1484" spans="1:20">
      <c r="A1484" t="s">
        <v>5434</v>
      </c>
      <c r="B1484" s="8" t="s">
        <v>4735</v>
      </c>
      <c r="C1484" t="s">
        <v>5040</v>
      </c>
      <c r="D1484" t="s">
        <v>664</v>
      </c>
      <c r="E1484" t="s">
        <v>704</v>
      </c>
      <c r="F1484" t="s">
        <v>1799</v>
      </c>
      <c r="G1484" t="s">
        <v>1800</v>
      </c>
      <c r="H1484" t="s">
        <v>675</v>
      </c>
      <c r="I1484" t="s">
        <v>186</v>
      </c>
      <c r="J1484" t="s">
        <v>1377</v>
      </c>
      <c r="K1484" t="s">
        <v>675</v>
      </c>
      <c r="L1484" t="s">
        <v>682</v>
      </c>
      <c r="M1484" s="8" t="s">
        <v>675</v>
      </c>
      <c r="N1484" t="s">
        <v>682</v>
      </c>
      <c r="O1484" t="s">
        <v>1676</v>
      </c>
      <c r="P1484" t="s">
        <v>701</v>
      </c>
      <c r="Q1484" s="8" t="s">
        <v>5435</v>
      </c>
      <c r="R1484" t="s">
        <v>675</v>
      </c>
      <c r="S1484" t="s">
        <v>675</v>
      </c>
      <c r="T1484" t="s">
        <v>675</v>
      </c>
    </row>
    <row r="1485" spans="1:20">
      <c r="A1485" t="s">
        <v>5436</v>
      </c>
      <c r="B1485" s="8" t="s">
        <v>4735</v>
      </c>
      <c r="C1485" t="s">
        <v>5040</v>
      </c>
      <c r="D1485" t="s">
        <v>664</v>
      </c>
      <c r="E1485" t="s">
        <v>704</v>
      </c>
      <c r="F1485" t="s">
        <v>2640</v>
      </c>
      <c r="G1485" t="s">
        <v>2641</v>
      </c>
      <c r="H1485" t="s">
        <v>675</v>
      </c>
      <c r="I1485" t="s">
        <v>186</v>
      </c>
      <c r="J1485" t="s">
        <v>1377</v>
      </c>
      <c r="K1485" t="s">
        <v>675</v>
      </c>
      <c r="L1485" t="s">
        <v>682</v>
      </c>
      <c r="M1485" s="8" t="s">
        <v>675</v>
      </c>
      <c r="N1485" t="s">
        <v>682</v>
      </c>
      <c r="O1485" t="s">
        <v>1676</v>
      </c>
      <c r="P1485" t="s">
        <v>701</v>
      </c>
      <c r="Q1485" s="8" t="s">
        <v>5437</v>
      </c>
      <c r="R1485" t="s">
        <v>675</v>
      </c>
      <c r="S1485" t="s">
        <v>675</v>
      </c>
      <c r="T1485" t="s">
        <v>675</v>
      </c>
    </row>
    <row r="1486" spans="1:20">
      <c r="A1486" t="s">
        <v>5438</v>
      </c>
      <c r="B1486" s="8" t="s">
        <v>4735</v>
      </c>
      <c r="C1486" t="s">
        <v>5040</v>
      </c>
      <c r="D1486" t="s">
        <v>664</v>
      </c>
      <c r="E1486" t="s">
        <v>704</v>
      </c>
      <c r="F1486" t="s">
        <v>2654</v>
      </c>
      <c r="G1486" t="s">
        <v>2655</v>
      </c>
      <c r="H1486" t="s">
        <v>675</v>
      </c>
      <c r="I1486" t="s">
        <v>217</v>
      </c>
      <c r="J1486" t="s">
        <v>1377</v>
      </c>
      <c r="K1486" t="s">
        <v>675</v>
      </c>
      <c r="L1486" t="s">
        <v>682</v>
      </c>
      <c r="M1486" s="8" t="s">
        <v>675</v>
      </c>
      <c r="N1486" t="s">
        <v>682</v>
      </c>
      <c r="O1486" t="s">
        <v>1676</v>
      </c>
      <c r="P1486" t="s">
        <v>701</v>
      </c>
      <c r="Q1486" s="8" t="s">
        <v>5439</v>
      </c>
      <c r="R1486" t="s">
        <v>675</v>
      </c>
      <c r="S1486" t="s">
        <v>675</v>
      </c>
      <c r="T1486" t="s">
        <v>675</v>
      </c>
    </row>
    <row r="1487" spans="1:20">
      <c r="A1487" t="s">
        <v>5440</v>
      </c>
      <c r="B1487" s="8" t="s">
        <v>4754</v>
      </c>
      <c r="C1487" t="s">
        <v>5040</v>
      </c>
      <c r="D1487" t="s">
        <v>664</v>
      </c>
      <c r="E1487" t="s">
        <v>665</v>
      </c>
      <c r="F1487" t="s">
        <v>876</v>
      </c>
      <c r="G1487" t="s">
        <v>877</v>
      </c>
      <c r="H1487" t="s">
        <v>675</v>
      </c>
      <c r="I1487" t="s">
        <v>129</v>
      </c>
      <c r="J1487" t="s">
        <v>1377</v>
      </c>
      <c r="K1487" t="s">
        <v>675</v>
      </c>
      <c r="L1487" t="s">
        <v>682</v>
      </c>
      <c r="M1487" s="8" t="s">
        <v>675</v>
      </c>
      <c r="N1487" t="s">
        <v>682</v>
      </c>
      <c r="O1487" t="s">
        <v>1283</v>
      </c>
      <c r="P1487" t="s">
        <v>701</v>
      </c>
      <c r="Q1487" s="8" t="s">
        <v>5441</v>
      </c>
      <c r="R1487" t="s">
        <v>675</v>
      </c>
      <c r="S1487" t="s">
        <v>675</v>
      </c>
      <c r="T1487" t="s">
        <v>675</v>
      </c>
    </row>
    <row r="1488" spans="1:20">
      <c r="A1488" t="s">
        <v>5442</v>
      </c>
      <c r="B1488" s="8" t="s">
        <v>4754</v>
      </c>
      <c r="C1488" t="s">
        <v>5040</v>
      </c>
      <c r="D1488" t="s">
        <v>664</v>
      </c>
      <c r="E1488" t="s">
        <v>665</v>
      </c>
      <c r="F1488" t="s">
        <v>2644</v>
      </c>
      <c r="G1488" t="s">
        <v>2645</v>
      </c>
      <c r="H1488" t="s">
        <v>675</v>
      </c>
      <c r="I1488" t="s">
        <v>166</v>
      </c>
      <c r="J1488" t="s">
        <v>1377</v>
      </c>
      <c r="K1488" t="s">
        <v>675</v>
      </c>
      <c r="L1488" t="s">
        <v>682</v>
      </c>
      <c r="M1488" s="8" t="s">
        <v>675</v>
      </c>
      <c r="N1488" t="s">
        <v>682</v>
      </c>
      <c r="O1488" t="s">
        <v>1283</v>
      </c>
      <c r="P1488" t="s">
        <v>701</v>
      </c>
      <c r="Q1488" s="8" t="s">
        <v>5443</v>
      </c>
      <c r="R1488" t="s">
        <v>675</v>
      </c>
      <c r="S1488" t="s">
        <v>675</v>
      </c>
      <c r="T1488" t="s">
        <v>675</v>
      </c>
    </row>
    <row r="1489" spans="1:20">
      <c r="A1489" t="s">
        <v>5444</v>
      </c>
      <c r="B1489" s="8" t="s">
        <v>4754</v>
      </c>
      <c r="C1489" t="s">
        <v>5040</v>
      </c>
      <c r="D1489" t="s">
        <v>664</v>
      </c>
      <c r="E1489" t="s">
        <v>665</v>
      </c>
      <c r="F1489" t="s">
        <v>2940</v>
      </c>
      <c r="G1489" t="s">
        <v>2941</v>
      </c>
      <c r="H1489" t="s">
        <v>675</v>
      </c>
      <c r="I1489" t="s">
        <v>166</v>
      </c>
      <c r="J1489" t="s">
        <v>1377</v>
      </c>
      <c r="K1489" t="s">
        <v>675</v>
      </c>
      <c r="L1489" t="s">
        <v>682</v>
      </c>
      <c r="M1489" s="8" t="s">
        <v>675</v>
      </c>
      <c r="N1489" t="s">
        <v>682</v>
      </c>
      <c r="O1489" t="s">
        <v>1283</v>
      </c>
      <c r="P1489" t="s">
        <v>701</v>
      </c>
      <c r="Q1489" s="8" t="s">
        <v>5445</v>
      </c>
      <c r="R1489" t="s">
        <v>675</v>
      </c>
      <c r="S1489" t="s">
        <v>675</v>
      </c>
      <c r="T1489" t="s">
        <v>675</v>
      </c>
    </row>
    <row r="1490" spans="1:20">
      <c r="A1490" t="s">
        <v>5446</v>
      </c>
      <c r="B1490" s="8" t="s">
        <v>4754</v>
      </c>
      <c r="C1490" t="s">
        <v>5040</v>
      </c>
      <c r="D1490" t="s">
        <v>664</v>
      </c>
      <c r="E1490" t="s">
        <v>665</v>
      </c>
      <c r="F1490" t="s">
        <v>1030</v>
      </c>
      <c r="G1490" t="s">
        <v>27</v>
      </c>
      <c r="H1490" t="s">
        <v>675</v>
      </c>
      <c r="I1490" t="s">
        <v>5447</v>
      </c>
      <c r="J1490" t="s">
        <v>1377</v>
      </c>
      <c r="K1490" t="s">
        <v>675</v>
      </c>
      <c r="L1490" t="s">
        <v>682</v>
      </c>
      <c r="M1490" s="8" t="s">
        <v>675</v>
      </c>
      <c r="N1490" t="s">
        <v>682</v>
      </c>
      <c r="O1490" t="s">
        <v>1283</v>
      </c>
      <c r="P1490" t="s">
        <v>701</v>
      </c>
      <c r="Q1490" s="8" t="s">
        <v>5448</v>
      </c>
      <c r="R1490" t="s">
        <v>675</v>
      </c>
      <c r="S1490" t="s">
        <v>675</v>
      </c>
      <c r="T1490" t="s">
        <v>675</v>
      </c>
    </row>
    <row r="1491" spans="1:20">
      <c r="A1491" t="s">
        <v>5449</v>
      </c>
      <c r="B1491" s="8" t="s">
        <v>4754</v>
      </c>
      <c r="C1491" t="s">
        <v>5040</v>
      </c>
      <c r="D1491" t="s">
        <v>664</v>
      </c>
      <c r="E1491" t="s">
        <v>665</v>
      </c>
      <c r="F1491" t="s">
        <v>2802</v>
      </c>
      <c r="G1491" t="s">
        <v>2803</v>
      </c>
      <c r="H1491" t="s">
        <v>675</v>
      </c>
      <c r="I1491" t="s">
        <v>166</v>
      </c>
      <c r="J1491" t="s">
        <v>1377</v>
      </c>
      <c r="K1491" t="s">
        <v>675</v>
      </c>
      <c r="L1491" t="s">
        <v>682</v>
      </c>
      <c r="M1491" s="8" t="s">
        <v>675</v>
      </c>
      <c r="N1491" t="s">
        <v>682</v>
      </c>
      <c r="O1491" t="s">
        <v>1283</v>
      </c>
      <c r="P1491" t="s">
        <v>701</v>
      </c>
      <c r="Q1491" s="8" t="s">
        <v>5450</v>
      </c>
      <c r="R1491" t="s">
        <v>675</v>
      </c>
      <c r="S1491" t="s">
        <v>675</v>
      </c>
      <c r="T1491" t="s">
        <v>675</v>
      </c>
    </row>
    <row r="1492" spans="1:20">
      <c r="A1492" t="s">
        <v>5451</v>
      </c>
      <c r="B1492" s="8" t="s">
        <v>2212</v>
      </c>
      <c r="C1492" t="s">
        <v>5040</v>
      </c>
      <c r="D1492" t="s">
        <v>664</v>
      </c>
      <c r="E1492" t="s">
        <v>763</v>
      </c>
      <c r="F1492" t="s">
        <v>2414</v>
      </c>
      <c r="G1492" t="s">
        <v>2415</v>
      </c>
      <c r="H1492" t="s">
        <v>675</v>
      </c>
      <c r="I1492" t="s">
        <v>166</v>
      </c>
      <c r="J1492" t="s">
        <v>1377</v>
      </c>
      <c r="K1492" t="s">
        <v>675</v>
      </c>
      <c r="L1492" t="s">
        <v>682</v>
      </c>
      <c r="M1492" s="8" t="s">
        <v>675</v>
      </c>
      <c r="N1492" t="s">
        <v>682</v>
      </c>
      <c r="O1492" t="s">
        <v>769</v>
      </c>
      <c r="P1492" t="s">
        <v>701</v>
      </c>
      <c r="Q1492" s="8" t="s">
        <v>5452</v>
      </c>
      <c r="R1492" t="s">
        <v>675</v>
      </c>
      <c r="S1492" t="s">
        <v>675</v>
      </c>
      <c r="T1492" t="s">
        <v>675</v>
      </c>
    </row>
    <row r="1493" spans="1:20">
      <c r="A1493" t="s">
        <v>5453</v>
      </c>
      <c r="B1493" s="8" t="s">
        <v>2212</v>
      </c>
      <c r="C1493" t="s">
        <v>5040</v>
      </c>
      <c r="D1493" t="s">
        <v>664</v>
      </c>
      <c r="E1493" t="s">
        <v>763</v>
      </c>
      <c r="F1493" t="s">
        <v>2648</v>
      </c>
      <c r="G1493" t="s">
        <v>2649</v>
      </c>
      <c r="H1493" t="s">
        <v>675</v>
      </c>
      <c r="I1493" t="s">
        <v>166</v>
      </c>
      <c r="J1493" t="s">
        <v>1377</v>
      </c>
      <c r="K1493" t="s">
        <v>675</v>
      </c>
      <c r="L1493" t="s">
        <v>682</v>
      </c>
      <c r="M1493" s="8" t="s">
        <v>675</v>
      </c>
      <c r="N1493" t="s">
        <v>682</v>
      </c>
      <c r="O1493" t="s">
        <v>769</v>
      </c>
      <c r="P1493" t="s">
        <v>701</v>
      </c>
      <c r="Q1493" s="8" t="s">
        <v>5454</v>
      </c>
      <c r="R1493" t="s">
        <v>675</v>
      </c>
      <c r="S1493" t="s">
        <v>675</v>
      </c>
      <c r="T1493" t="s">
        <v>675</v>
      </c>
    </row>
    <row r="1494" spans="1:20">
      <c r="A1494" t="s">
        <v>5455</v>
      </c>
      <c r="B1494" s="8" t="s">
        <v>2212</v>
      </c>
      <c r="C1494" t="s">
        <v>5040</v>
      </c>
      <c r="D1494" t="s">
        <v>664</v>
      </c>
      <c r="E1494" t="s">
        <v>763</v>
      </c>
      <c r="F1494" t="s">
        <v>2615</v>
      </c>
      <c r="G1494" t="s">
        <v>2616</v>
      </c>
      <c r="H1494" t="s">
        <v>675</v>
      </c>
      <c r="I1494" t="s">
        <v>497</v>
      </c>
      <c r="J1494" t="s">
        <v>1377</v>
      </c>
      <c r="K1494" t="s">
        <v>675</v>
      </c>
      <c r="L1494" t="s">
        <v>682</v>
      </c>
      <c r="M1494" s="8" t="s">
        <v>675</v>
      </c>
      <c r="N1494" t="s">
        <v>682</v>
      </c>
      <c r="O1494" t="s">
        <v>769</v>
      </c>
      <c r="P1494" t="s">
        <v>701</v>
      </c>
      <c r="Q1494" s="8" t="s">
        <v>5456</v>
      </c>
      <c r="R1494" t="s">
        <v>675</v>
      </c>
      <c r="S1494" t="s">
        <v>675</v>
      </c>
      <c r="T1494" t="s">
        <v>675</v>
      </c>
    </row>
    <row r="1495" spans="1:20">
      <c r="A1495" t="s">
        <v>5457</v>
      </c>
      <c r="B1495" s="8" t="s">
        <v>2212</v>
      </c>
      <c r="C1495" t="s">
        <v>5040</v>
      </c>
      <c r="D1495" t="s">
        <v>664</v>
      </c>
      <c r="E1495" t="s">
        <v>763</v>
      </c>
      <c r="F1495" t="s">
        <v>2414</v>
      </c>
      <c r="G1495" t="s">
        <v>2415</v>
      </c>
      <c r="H1495" t="s">
        <v>675</v>
      </c>
      <c r="I1495" t="s">
        <v>166</v>
      </c>
      <c r="J1495" t="s">
        <v>1377</v>
      </c>
      <c r="K1495" t="s">
        <v>675</v>
      </c>
      <c r="L1495" t="s">
        <v>682</v>
      </c>
      <c r="M1495" s="8" t="s">
        <v>675</v>
      </c>
      <c r="N1495" t="s">
        <v>682</v>
      </c>
      <c r="O1495" t="s">
        <v>769</v>
      </c>
      <c r="P1495" t="s">
        <v>701</v>
      </c>
      <c r="Q1495" s="8" t="s">
        <v>5458</v>
      </c>
      <c r="R1495" t="s">
        <v>675</v>
      </c>
      <c r="S1495" t="s">
        <v>675</v>
      </c>
      <c r="T1495" t="s">
        <v>675</v>
      </c>
    </row>
    <row r="1496" spans="1:20">
      <c r="A1496" t="s">
        <v>5459</v>
      </c>
      <c r="B1496" s="8" t="s">
        <v>2222</v>
      </c>
      <c r="C1496" t="s">
        <v>5040</v>
      </c>
      <c r="D1496" t="s">
        <v>664</v>
      </c>
      <c r="E1496" t="s">
        <v>704</v>
      </c>
      <c r="F1496" t="s">
        <v>876</v>
      </c>
      <c r="G1496" t="s">
        <v>877</v>
      </c>
      <c r="H1496" t="s">
        <v>675</v>
      </c>
      <c r="I1496" t="s">
        <v>217</v>
      </c>
      <c r="J1496" t="s">
        <v>1377</v>
      </c>
      <c r="K1496" t="s">
        <v>675</v>
      </c>
      <c r="L1496" t="s">
        <v>682</v>
      </c>
      <c r="M1496" s="8" t="s">
        <v>675</v>
      </c>
      <c r="N1496" t="s">
        <v>682</v>
      </c>
      <c r="O1496" t="s">
        <v>1676</v>
      </c>
      <c r="P1496" t="s">
        <v>701</v>
      </c>
      <c r="Q1496" s="8" t="s">
        <v>5460</v>
      </c>
      <c r="R1496" t="s">
        <v>675</v>
      </c>
      <c r="S1496" t="s">
        <v>675</v>
      </c>
      <c r="T1496" t="s">
        <v>675</v>
      </c>
    </row>
    <row r="1497" spans="1:20">
      <c r="A1497" t="s">
        <v>5461</v>
      </c>
      <c r="B1497" s="8" t="s">
        <v>2222</v>
      </c>
      <c r="C1497" t="s">
        <v>5040</v>
      </c>
      <c r="D1497" t="s">
        <v>664</v>
      </c>
      <c r="E1497" t="s">
        <v>704</v>
      </c>
      <c r="F1497" t="s">
        <v>1794</v>
      </c>
      <c r="G1497" t="s">
        <v>1795</v>
      </c>
      <c r="H1497" t="s">
        <v>675</v>
      </c>
      <c r="I1497" t="s">
        <v>186</v>
      </c>
      <c r="J1497" t="s">
        <v>1377</v>
      </c>
      <c r="K1497" t="s">
        <v>675</v>
      </c>
      <c r="L1497" t="s">
        <v>682</v>
      </c>
      <c r="M1497" s="8" t="s">
        <v>675</v>
      </c>
      <c r="N1497" t="s">
        <v>682</v>
      </c>
      <c r="O1497" t="s">
        <v>1676</v>
      </c>
      <c r="P1497" t="s">
        <v>701</v>
      </c>
      <c r="Q1497" s="8" t="s">
        <v>5462</v>
      </c>
      <c r="R1497" t="s">
        <v>675</v>
      </c>
      <c r="S1497" t="s">
        <v>675</v>
      </c>
      <c r="T1497" t="s">
        <v>675</v>
      </c>
    </row>
    <row r="1498" spans="1:20">
      <c r="A1498" t="s">
        <v>5463</v>
      </c>
      <c r="B1498" s="8" t="s">
        <v>2234</v>
      </c>
      <c r="C1498" t="s">
        <v>5040</v>
      </c>
      <c r="D1498" t="s">
        <v>664</v>
      </c>
      <c r="E1498" t="s">
        <v>704</v>
      </c>
      <c r="F1498" t="s">
        <v>3254</v>
      </c>
      <c r="G1498" t="s">
        <v>3255</v>
      </c>
      <c r="H1498" t="s">
        <v>675</v>
      </c>
      <c r="I1498" t="s">
        <v>186</v>
      </c>
      <c r="J1498" t="s">
        <v>1377</v>
      </c>
      <c r="K1498" t="s">
        <v>675</v>
      </c>
      <c r="L1498" t="s">
        <v>682</v>
      </c>
      <c r="M1498" s="8" t="s">
        <v>675</v>
      </c>
      <c r="N1498" t="s">
        <v>682</v>
      </c>
      <c r="O1498" t="s">
        <v>1676</v>
      </c>
      <c r="P1498" t="s">
        <v>701</v>
      </c>
      <c r="Q1498" s="8" t="s">
        <v>5464</v>
      </c>
      <c r="R1498" t="s">
        <v>675</v>
      </c>
      <c r="S1498" t="s">
        <v>675</v>
      </c>
      <c r="T1498" t="s">
        <v>675</v>
      </c>
    </row>
    <row r="1499" spans="1:20">
      <c r="A1499" t="s">
        <v>5465</v>
      </c>
      <c r="B1499" s="8" t="s">
        <v>2238</v>
      </c>
      <c r="C1499" t="s">
        <v>5040</v>
      </c>
      <c r="D1499" t="s">
        <v>664</v>
      </c>
      <c r="E1499" t="s">
        <v>665</v>
      </c>
      <c r="F1499" t="s">
        <v>1909</v>
      </c>
      <c r="G1499" t="s">
        <v>1910</v>
      </c>
      <c r="H1499" t="s">
        <v>675</v>
      </c>
      <c r="I1499" t="s">
        <v>435</v>
      </c>
      <c r="J1499" t="s">
        <v>1377</v>
      </c>
      <c r="K1499" t="s">
        <v>675</v>
      </c>
      <c r="L1499" t="s">
        <v>682</v>
      </c>
      <c r="M1499" s="8" t="s">
        <v>675</v>
      </c>
      <c r="N1499" t="s">
        <v>682</v>
      </c>
      <c r="O1499" t="s">
        <v>1283</v>
      </c>
      <c r="P1499" t="s">
        <v>701</v>
      </c>
      <c r="Q1499" s="8" t="s">
        <v>5466</v>
      </c>
      <c r="R1499" t="s">
        <v>675</v>
      </c>
      <c r="S1499" t="s">
        <v>675</v>
      </c>
      <c r="T1499" t="s">
        <v>675</v>
      </c>
    </row>
    <row r="1500" spans="1:20">
      <c r="A1500" t="s">
        <v>5467</v>
      </c>
      <c r="B1500" s="8" t="s">
        <v>2238</v>
      </c>
      <c r="C1500" t="s">
        <v>5040</v>
      </c>
      <c r="D1500" t="s">
        <v>664</v>
      </c>
      <c r="E1500" t="s">
        <v>665</v>
      </c>
      <c r="F1500" t="s">
        <v>3254</v>
      </c>
      <c r="G1500" t="s">
        <v>3255</v>
      </c>
      <c r="H1500" t="s">
        <v>675</v>
      </c>
      <c r="I1500" t="s">
        <v>119</v>
      </c>
      <c r="J1500" t="s">
        <v>1377</v>
      </c>
      <c r="K1500" t="s">
        <v>675</v>
      </c>
      <c r="L1500" t="s">
        <v>682</v>
      </c>
      <c r="M1500" s="8" t="s">
        <v>675</v>
      </c>
      <c r="N1500" t="s">
        <v>682</v>
      </c>
      <c r="O1500" t="s">
        <v>1283</v>
      </c>
      <c r="P1500" t="s">
        <v>701</v>
      </c>
      <c r="Q1500" s="8" t="s">
        <v>5468</v>
      </c>
      <c r="R1500" t="s">
        <v>675</v>
      </c>
      <c r="S1500" t="s">
        <v>675</v>
      </c>
      <c r="T1500" t="s">
        <v>675</v>
      </c>
    </row>
    <row r="1501" spans="1:20">
      <c r="A1501" t="s">
        <v>5469</v>
      </c>
      <c r="B1501" s="8" t="s">
        <v>2238</v>
      </c>
      <c r="C1501" t="s">
        <v>5040</v>
      </c>
      <c r="D1501" t="s">
        <v>664</v>
      </c>
      <c r="E1501" t="s">
        <v>665</v>
      </c>
      <c r="F1501" t="s">
        <v>1790</v>
      </c>
      <c r="G1501" t="s">
        <v>1791</v>
      </c>
      <c r="H1501" t="s">
        <v>675</v>
      </c>
      <c r="I1501" t="s">
        <v>635</v>
      </c>
      <c r="J1501" t="s">
        <v>1377</v>
      </c>
      <c r="K1501" t="s">
        <v>675</v>
      </c>
      <c r="L1501" t="s">
        <v>682</v>
      </c>
      <c r="M1501" s="8" t="s">
        <v>675</v>
      </c>
      <c r="N1501" t="s">
        <v>682</v>
      </c>
      <c r="O1501" t="s">
        <v>1283</v>
      </c>
      <c r="P1501" t="s">
        <v>701</v>
      </c>
      <c r="Q1501" s="8" t="s">
        <v>5470</v>
      </c>
      <c r="R1501" t="s">
        <v>675</v>
      </c>
      <c r="S1501" t="s">
        <v>675</v>
      </c>
      <c r="T1501" t="s">
        <v>675</v>
      </c>
    </row>
    <row r="1502" spans="1:20">
      <c r="A1502" t="s">
        <v>5471</v>
      </c>
      <c r="B1502" s="8" t="s">
        <v>2238</v>
      </c>
      <c r="C1502" t="s">
        <v>5040</v>
      </c>
      <c r="D1502" t="s">
        <v>664</v>
      </c>
      <c r="E1502" t="s">
        <v>763</v>
      </c>
      <c r="F1502" t="s">
        <v>2640</v>
      </c>
      <c r="G1502" t="s">
        <v>2641</v>
      </c>
      <c r="H1502" t="s">
        <v>675</v>
      </c>
      <c r="I1502" t="s">
        <v>525</v>
      </c>
      <c r="J1502" t="s">
        <v>1377</v>
      </c>
      <c r="K1502" t="s">
        <v>675</v>
      </c>
      <c r="L1502" t="s">
        <v>682</v>
      </c>
      <c r="M1502" s="8" t="s">
        <v>675</v>
      </c>
      <c r="N1502" t="s">
        <v>682</v>
      </c>
      <c r="O1502" t="s">
        <v>769</v>
      </c>
      <c r="P1502" t="s">
        <v>701</v>
      </c>
      <c r="Q1502" s="8" t="s">
        <v>5472</v>
      </c>
      <c r="R1502" t="s">
        <v>675</v>
      </c>
      <c r="S1502" t="s">
        <v>675</v>
      </c>
      <c r="T1502" t="s">
        <v>675</v>
      </c>
    </row>
    <row r="1503" spans="1:20">
      <c r="A1503" t="s">
        <v>5473</v>
      </c>
      <c r="B1503" s="8" t="s">
        <v>2238</v>
      </c>
      <c r="C1503" t="s">
        <v>5040</v>
      </c>
      <c r="D1503" t="s">
        <v>664</v>
      </c>
      <c r="E1503" t="s">
        <v>763</v>
      </c>
      <c r="F1503" t="s">
        <v>2034</v>
      </c>
      <c r="G1503" t="s">
        <v>2035</v>
      </c>
      <c r="H1503" t="s">
        <v>675</v>
      </c>
      <c r="I1503" t="s">
        <v>188</v>
      </c>
      <c r="J1503" t="s">
        <v>1377</v>
      </c>
      <c r="K1503" t="s">
        <v>675</v>
      </c>
      <c r="L1503" t="s">
        <v>682</v>
      </c>
      <c r="M1503" s="8" t="s">
        <v>675</v>
      </c>
      <c r="N1503" t="s">
        <v>682</v>
      </c>
      <c r="O1503" t="s">
        <v>769</v>
      </c>
      <c r="P1503" t="s">
        <v>701</v>
      </c>
      <c r="Q1503" s="8" t="s">
        <v>5474</v>
      </c>
      <c r="R1503" t="s">
        <v>675</v>
      </c>
      <c r="S1503" t="s">
        <v>675</v>
      </c>
      <c r="T1503" t="s">
        <v>675</v>
      </c>
    </row>
    <row r="1504" spans="1:20">
      <c r="A1504" t="s">
        <v>5475</v>
      </c>
      <c r="B1504" s="8" t="s">
        <v>3468</v>
      </c>
      <c r="C1504" t="s">
        <v>5040</v>
      </c>
      <c r="D1504" t="s">
        <v>664</v>
      </c>
      <c r="E1504" t="s">
        <v>665</v>
      </c>
      <c r="F1504" t="s">
        <v>2940</v>
      </c>
      <c r="G1504" t="s">
        <v>2941</v>
      </c>
      <c r="H1504" t="s">
        <v>675</v>
      </c>
      <c r="I1504" t="s">
        <v>5236</v>
      </c>
      <c r="J1504" t="s">
        <v>1377</v>
      </c>
      <c r="K1504" t="s">
        <v>675</v>
      </c>
      <c r="L1504" t="s">
        <v>682</v>
      </c>
      <c r="M1504" s="8" t="s">
        <v>675</v>
      </c>
      <c r="N1504" t="s">
        <v>682</v>
      </c>
      <c r="O1504" t="s">
        <v>1504</v>
      </c>
      <c r="P1504" t="s">
        <v>701</v>
      </c>
      <c r="Q1504" s="8" t="s">
        <v>5476</v>
      </c>
      <c r="R1504" t="s">
        <v>675</v>
      </c>
      <c r="S1504" t="s">
        <v>675</v>
      </c>
      <c r="T1504" t="s">
        <v>675</v>
      </c>
    </row>
    <row r="1505" spans="1:20">
      <c r="A1505" t="s">
        <v>5477</v>
      </c>
      <c r="B1505" s="8" t="s">
        <v>3468</v>
      </c>
      <c r="C1505" t="s">
        <v>5040</v>
      </c>
      <c r="D1505" t="s">
        <v>664</v>
      </c>
      <c r="E1505" t="s">
        <v>665</v>
      </c>
      <c r="F1505" t="s">
        <v>2693</v>
      </c>
      <c r="G1505" t="s">
        <v>2694</v>
      </c>
      <c r="H1505" t="s">
        <v>675</v>
      </c>
      <c r="I1505" t="s">
        <v>5478</v>
      </c>
      <c r="J1505" t="s">
        <v>1377</v>
      </c>
      <c r="K1505" t="s">
        <v>675</v>
      </c>
      <c r="L1505" t="s">
        <v>682</v>
      </c>
      <c r="M1505" s="8" t="s">
        <v>675</v>
      </c>
      <c r="N1505" t="s">
        <v>682</v>
      </c>
      <c r="O1505" t="s">
        <v>1504</v>
      </c>
      <c r="P1505" t="s">
        <v>701</v>
      </c>
      <c r="Q1505" s="8" t="s">
        <v>5479</v>
      </c>
      <c r="R1505" t="s">
        <v>675</v>
      </c>
      <c r="S1505" t="s">
        <v>675</v>
      </c>
      <c r="T1505" t="s">
        <v>675</v>
      </c>
    </row>
    <row r="1506" spans="1:20">
      <c r="A1506" t="s">
        <v>5480</v>
      </c>
      <c r="B1506" s="8" t="s">
        <v>3468</v>
      </c>
      <c r="C1506" t="s">
        <v>5040</v>
      </c>
      <c r="D1506" t="s">
        <v>664</v>
      </c>
      <c r="E1506" t="s">
        <v>665</v>
      </c>
      <c r="F1506" t="s">
        <v>2648</v>
      </c>
      <c r="G1506" t="s">
        <v>2649</v>
      </c>
      <c r="H1506" t="s">
        <v>675</v>
      </c>
      <c r="I1506" t="s">
        <v>5236</v>
      </c>
      <c r="J1506" t="s">
        <v>1377</v>
      </c>
      <c r="K1506" t="s">
        <v>675</v>
      </c>
      <c r="L1506" t="s">
        <v>682</v>
      </c>
      <c r="M1506" s="8" t="s">
        <v>675</v>
      </c>
      <c r="N1506" t="s">
        <v>682</v>
      </c>
      <c r="O1506" t="s">
        <v>1504</v>
      </c>
      <c r="P1506" t="s">
        <v>701</v>
      </c>
      <c r="Q1506" s="8" t="s">
        <v>5481</v>
      </c>
      <c r="R1506" t="s">
        <v>675</v>
      </c>
      <c r="S1506" t="s">
        <v>675</v>
      </c>
      <c r="T1506" t="s">
        <v>675</v>
      </c>
    </row>
    <row r="1507" spans="1:20">
      <c r="A1507" t="s">
        <v>5482</v>
      </c>
      <c r="B1507" s="8" t="s">
        <v>3468</v>
      </c>
      <c r="C1507" t="s">
        <v>5040</v>
      </c>
      <c r="D1507" t="s">
        <v>664</v>
      </c>
      <c r="E1507" t="s">
        <v>665</v>
      </c>
      <c r="F1507" t="s">
        <v>2802</v>
      </c>
      <c r="G1507" t="s">
        <v>2803</v>
      </c>
      <c r="H1507" t="s">
        <v>675</v>
      </c>
      <c r="I1507" t="s">
        <v>5236</v>
      </c>
      <c r="J1507" t="s">
        <v>1377</v>
      </c>
      <c r="K1507" t="s">
        <v>675</v>
      </c>
      <c r="L1507" t="s">
        <v>682</v>
      </c>
      <c r="M1507" s="8" t="s">
        <v>675</v>
      </c>
      <c r="N1507" t="s">
        <v>682</v>
      </c>
      <c r="O1507" t="s">
        <v>1504</v>
      </c>
      <c r="P1507" t="s">
        <v>701</v>
      </c>
      <c r="Q1507" s="8" t="s">
        <v>5483</v>
      </c>
      <c r="R1507" t="s">
        <v>675</v>
      </c>
      <c r="S1507" t="s">
        <v>675</v>
      </c>
      <c r="T1507" t="s">
        <v>675</v>
      </c>
    </row>
    <row r="1508" spans="1:20">
      <c r="A1508" t="s">
        <v>5484</v>
      </c>
      <c r="B1508" s="8" t="s">
        <v>2244</v>
      </c>
      <c r="C1508" t="s">
        <v>5040</v>
      </c>
      <c r="D1508" t="s">
        <v>664</v>
      </c>
      <c r="E1508" t="s">
        <v>665</v>
      </c>
      <c r="F1508" t="s">
        <v>2659</v>
      </c>
      <c r="G1508" t="s">
        <v>2660</v>
      </c>
      <c r="H1508" t="s">
        <v>675</v>
      </c>
      <c r="I1508" t="s">
        <v>5485</v>
      </c>
      <c r="J1508" t="s">
        <v>1377</v>
      </c>
      <c r="K1508" t="s">
        <v>675</v>
      </c>
      <c r="L1508" t="s">
        <v>682</v>
      </c>
      <c r="M1508" s="8" t="s">
        <v>675</v>
      </c>
      <c r="N1508" t="s">
        <v>682</v>
      </c>
      <c r="O1508" t="s">
        <v>701</v>
      </c>
      <c r="P1508" t="s">
        <v>701</v>
      </c>
      <c r="Q1508" s="8" t="s">
        <v>5486</v>
      </c>
      <c r="R1508" t="s">
        <v>675</v>
      </c>
      <c r="S1508" t="s">
        <v>675</v>
      </c>
      <c r="T1508" t="s">
        <v>675</v>
      </c>
    </row>
    <row r="1509" spans="1:20">
      <c r="A1509" t="s">
        <v>5487</v>
      </c>
      <c r="B1509" s="8" t="s">
        <v>2263</v>
      </c>
      <c r="C1509" t="s">
        <v>5040</v>
      </c>
      <c r="D1509" t="s">
        <v>664</v>
      </c>
      <c r="E1509" t="s">
        <v>665</v>
      </c>
      <c r="F1509" t="s">
        <v>1049</v>
      </c>
      <c r="G1509" t="s">
        <v>1050</v>
      </c>
      <c r="H1509" t="s">
        <v>675</v>
      </c>
      <c r="I1509" t="s">
        <v>119</v>
      </c>
      <c r="J1509" t="s">
        <v>1377</v>
      </c>
      <c r="K1509" t="s">
        <v>675</v>
      </c>
      <c r="L1509" t="s">
        <v>682</v>
      </c>
      <c r="M1509" s="8" t="s">
        <v>675</v>
      </c>
      <c r="N1509" t="s">
        <v>682</v>
      </c>
      <c r="O1509" t="s">
        <v>1283</v>
      </c>
      <c r="P1509" t="s">
        <v>701</v>
      </c>
      <c r="Q1509" s="8" t="s">
        <v>5488</v>
      </c>
      <c r="R1509" t="s">
        <v>675</v>
      </c>
      <c r="S1509" t="s">
        <v>675</v>
      </c>
      <c r="T1509" t="s">
        <v>675</v>
      </c>
    </row>
    <row r="1510" spans="1:20">
      <c r="A1510" t="s">
        <v>5489</v>
      </c>
      <c r="B1510" s="8" t="s">
        <v>2263</v>
      </c>
      <c r="C1510" t="s">
        <v>5040</v>
      </c>
      <c r="D1510" t="s">
        <v>664</v>
      </c>
      <c r="E1510" t="s">
        <v>665</v>
      </c>
      <c r="F1510" t="s">
        <v>930</v>
      </c>
      <c r="G1510" t="s">
        <v>931</v>
      </c>
      <c r="H1510" t="s">
        <v>675</v>
      </c>
      <c r="I1510" t="s">
        <v>462</v>
      </c>
      <c r="J1510" t="s">
        <v>1377</v>
      </c>
      <c r="K1510" t="s">
        <v>675</v>
      </c>
      <c r="L1510" t="s">
        <v>682</v>
      </c>
      <c r="M1510" s="8" t="s">
        <v>675</v>
      </c>
      <c r="N1510" t="s">
        <v>682</v>
      </c>
      <c r="O1510" t="s">
        <v>1283</v>
      </c>
      <c r="P1510" t="s">
        <v>701</v>
      </c>
      <c r="Q1510" s="8" t="s">
        <v>5490</v>
      </c>
      <c r="R1510" t="s">
        <v>675</v>
      </c>
      <c r="S1510" t="s">
        <v>675</v>
      </c>
      <c r="T1510" t="s">
        <v>675</v>
      </c>
    </row>
    <row r="1511" spans="1:20">
      <c r="A1511" t="s">
        <v>5491</v>
      </c>
      <c r="B1511" s="8" t="s">
        <v>2272</v>
      </c>
      <c r="C1511" t="s">
        <v>5040</v>
      </c>
      <c r="D1511" t="s">
        <v>664</v>
      </c>
      <c r="E1511" t="s">
        <v>665</v>
      </c>
      <c r="F1511" t="s">
        <v>3254</v>
      </c>
      <c r="G1511" t="s">
        <v>3255</v>
      </c>
      <c r="H1511" t="s">
        <v>675</v>
      </c>
      <c r="I1511" t="s">
        <v>119</v>
      </c>
      <c r="J1511" t="s">
        <v>1377</v>
      </c>
      <c r="K1511" t="s">
        <v>675</v>
      </c>
      <c r="L1511" t="s">
        <v>682</v>
      </c>
      <c r="M1511" s="8" t="s">
        <v>675</v>
      </c>
      <c r="N1511" t="s">
        <v>682</v>
      </c>
      <c r="O1511" t="s">
        <v>1283</v>
      </c>
      <c r="P1511" t="s">
        <v>701</v>
      </c>
      <c r="Q1511" s="8" t="s">
        <v>5492</v>
      </c>
      <c r="R1511" t="s">
        <v>675</v>
      </c>
      <c r="S1511" t="s">
        <v>675</v>
      </c>
      <c r="T1511" t="s">
        <v>675</v>
      </c>
    </row>
    <row r="1512" spans="1:20">
      <c r="A1512" t="s">
        <v>5493</v>
      </c>
      <c r="B1512" s="8" t="s">
        <v>2272</v>
      </c>
      <c r="C1512" t="s">
        <v>5040</v>
      </c>
      <c r="D1512" t="s">
        <v>664</v>
      </c>
      <c r="E1512" t="s">
        <v>665</v>
      </c>
      <c r="F1512" t="s">
        <v>2586</v>
      </c>
      <c r="G1512" t="s">
        <v>2587</v>
      </c>
      <c r="H1512" t="s">
        <v>675</v>
      </c>
      <c r="I1512" t="s">
        <v>119</v>
      </c>
      <c r="J1512" t="s">
        <v>1377</v>
      </c>
      <c r="K1512" t="s">
        <v>675</v>
      </c>
      <c r="L1512" t="s">
        <v>682</v>
      </c>
      <c r="M1512" s="8" t="s">
        <v>675</v>
      </c>
      <c r="N1512" t="s">
        <v>682</v>
      </c>
      <c r="O1512" t="s">
        <v>1283</v>
      </c>
      <c r="P1512" t="s">
        <v>701</v>
      </c>
      <c r="Q1512" s="8" t="s">
        <v>5494</v>
      </c>
      <c r="R1512" t="s">
        <v>675</v>
      </c>
      <c r="S1512" t="s">
        <v>675</v>
      </c>
      <c r="T1512" t="s">
        <v>675</v>
      </c>
    </row>
    <row r="1513" spans="1:20">
      <c r="A1513" t="s">
        <v>5495</v>
      </c>
      <c r="B1513" s="8" t="s">
        <v>2272</v>
      </c>
      <c r="C1513" t="s">
        <v>5040</v>
      </c>
      <c r="D1513" t="s">
        <v>664</v>
      </c>
      <c r="E1513" t="s">
        <v>665</v>
      </c>
      <c r="F1513" t="s">
        <v>2570</v>
      </c>
      <c r="G1513" t="s">
        <v>2571</v>
      </c>
      <c r="H1513" t="s">
        <v>675</v>
      </c>
      <c r="I1513" t="s">
        <v>119</v>
      </c>
      <c r="J1513" t="s">
        <v>1377</v>
      </c>
      <c r="K1513" t="s">
        <v>675</v>
      </c>
      <c r="L1513" t="s">
        <v>682</v>
      </c>
      <c r="M1513" s="8" t="s">
        <v>675</v>
      </c>
      <c r="N1513" t="s">
        <v>682</v>
      </c>
      <c r="O1513" t="s">
        <v>1283</v>
      </c>
      <c r="P1513" t="s">
        <v>701</v>
      </c>
      <c r="Q1513" s="8" t="s">
        <v>5496</v>
      </c>
      <c r="R1513" t="s">
        <v>675</v>
      </c>
      <c r="S1513" t="s">
        <v>675</v>
      </c>
      <c r="T1513" t="s">
        <v>675</v>
      </c>
    </row>
    <row r="1514" spans="1:20">
      <c r="A1514" t="s">
        <v>5497</v>
      </c>
      <c r="B1514" s="8" t="s">
        <v>4830</v>
      </c>
      <c r="C1514" t="s">
        <v>5040</v>
      </c>
      <c r="D1514" t="s">
        <v>664</v>
      </c>
      <c r="E1514" t="s">
        <v>665</v>
      </c>
      <c r="F1514" t="s">
        <v>2635</v>
      </c>
      <c r="G1514" t="s">
        <v>2636</v>
      </c>
      <c r="H1514" t="s">
        <v>675</v>
      </c>
      <c r="I1514" t="s">
        <v>119</v>
      </c>
      <c r="J1514" t="s">
        <v>1377</v>
      </c>
      <c r="K1514" t="s">
        <v>675</v>
      </c>
      <c r="L1514" t="s">
        <v>682</v>
      </c>
      <c r="M1514" s="8" t="s">
        <v>675</v>
      </c>
      <c r="N1514" t="s">
        <v>682</v>
      </c>
      <c r="O1514" t="s">
        <v>1283</v>
      </c>
      <c r="P1514" t="s">
        <v>701</v>
      </c>
      <c r="Q1514" s="8" t="s">
        <v>5498</v>
      </c>
      <c r="R1514" t="s">
        <v>675</v>
      </c>
      <c r="S1514" t="s">
        <v>675</v>
      </c>
      <c r="T1514" t="s">
        <v>675</v>
      </c>
    </row>
    <row r="1515" spans="1:20">
      <c r="A1515" t="s">
        <v>5499</v>
      </c>
      <c r="B1515" s="8" t="s">
        <v>4830</v>
      </c>
      <c r="C1515" t="s">
        <v>5040</v>
      </c>
      <c r="D1515" t="s">
        <v>664</v>
      </c>
      <c r="E1515" t="s">
        <v>763</v>
      </c>
      <c r="F1515" t="s">
        <v>5245</v>
      </c>
      <c r="G1515" t="s">
        <v>5246</v>
      </c>
      <c r="H1515" t="s">
        <v>675</v>
      </c>
      <c r="I1515" t="s">
        <v>166</v>
      </c>
      <c r="J1515" t="s">
        <v>1377</v>
      </c>
      <c r="K1515" t="s">
        <v>675</v>
      </c>
      <c r="L1515" t="s">
        <v>682</v>
      </c>
      <c r="M1515" s="8" t="s">
        <v>675</v>
      </c>
      <c r="N1515" t="s">
        <v>682</v>
      </c>
      <c r="O1515" t="s">
        <v>769</v>
      </c>
      <c r="P1515" t="s">
        <v>701</v>
      </c>
      <c r="Q1515" s="8" t="s">
        <v>5500</v>
      </c>
      <c r="R1515" t="s">
        <v>675</v>
      </c>
      <c r="S1515" t="s">
        <v>675</v>
      </c>
      <c r="T1515" t="s">
        <v>675</v>
      </c>
    </row>
    <row r="1516" spans="1:20">
      <c r="A1516" t="s">
        <v>5501</v>
      </c>
      <c r="B1516" s="8" t="s">
        <v>3495</v>
      </c>
      <c r="C1516" t="s">
        <v>5040</v>
      </c>
      <c r="D1516" t="s">
        <v>664</v>
      </c>
      <c r="E1516" t="s">
        <v>665</v>
      </c>
      <c r="F1516" t="s">
        <v>2699</v>
      </c>
      <c r="G1516" t="s">
        <v>2700</v>
      </c>
      <c r="H1516" t="s">
        <v>675</v>
      </c>
      <c r="I1516" t="s">
        <v>5502</v>
      </c>
      <c r="J1516" t="s">
        <v>1377</v>
      </c>
      <c r="K1516" t="s">
        <v>675</v>
      </c>
      <c r="L1516" t="s">
        <v>682</v>
      </c>
      <c r="M1516" s="8" t="s">
        <v>675</v>
      </c>
      <c r="N1516" t="s">
        <v>682</v>
      </c>
      <c r="O1516" t="s">
        <v>1283</v>
      </c>
      <c r="P1516" t="s">
        <v>701</v>
      </c>
      <c r="Q1516" s="8" t="s">
        <v>5503</v>
      </c>
      <c r="R1516" t="s">
        <v>675</v>
      </c>
      <c r="S1516" t="s">
        <v>675</v>
      </c>
      <c r="T1516" t="s">
        <v>675</v>
      </c>
    </row>
    <row r="1517" spans="1:20">
      <c r="A1517" t="s">
        <v>5504</v>
      </c>
      <c r="B1517" s="8" t="s">
        <v>3495</v>
      </c>
      <c r="C1517" t="s">
        <v>5040</v>
      </c>
      <c r="D1517" t="s">
        <v>664</v>
      </c>
      <c r="E1517" t="s">
        <v>665</v>
      </c>
      <c r="F1517" t="s">
        <v>1122</v>
      </c>
      <c r="G1517" t="s">
        <v>133</v>
      </c>
      <c r="H1517" t="s">
        <v>675</v>
      </c>
      <c r="I1517" t="s">
        <v>5505</v>
      </c>
      <c r="J1517" t="s">
        <v>1377</v>
      </c>
      <c r="K1517" t="s">
        <v>675</v>
      </c>
      <c r="L1517" t="s">
        <v>682</v>
      </c>
      <c r="M1517" s="8" t="s">
        <v>675</v>
      </c>
      <c r="N1517" t="s">
        <v>682</v>
      </c>
      <c r="O1517" t="s">
        <v>1504</v>
      </c>
      <c r="P1517" t="s">
        <v>701</v>
      </c>
      <c r="Q1517" s="8" t="s">
        <v>5506</v>
      </c>
      <c r="R1517" t="s">
        <v>675</v>
      </c>
      <c r="S1517" t="s">
        <v>675</v>
      </c>
      <c r="T1517" t="s">
        <v>675</v>
      </c>
    </row>
    <row r="1518" spans="1:20">
      <c r="A1518" t="s">
        <v>5507</v>
      </c>
      <c r="B1518" s="8" t="s">
        <v>4843</v>
      </c>
      <c r="C1518" t="s">
        <v>5040</v>
      </c>
      <c r="D1518" t="s">
        <v>664</v>
      </c>
      <c r="E1518" t="s">
        <v>763</v>
      </c>
      <c r="F1518" t="s">
        <v>3254</v>
      </c>
      <c r="G1518" t="s">
        <v>3255</v>
      </c>
      <c r="H1518" t="s">
        <v>675</v>
      </c>
      <c r="I1518" t="s">
        <v>5508</v>
      </c>
      <c r="J1518" t="s">
        <v>1377</v>
      </c>
      <c r="K1518" t="s">
        <v>675</v>
      </c>
      <c r="L1518" t="s">
        <v>682</v>
      </c>
      <c r="M1518" s="8" t="s">
        <v>675</v>
      </c>
      <c r="N1518" t="s">
        <v>682</v>
      </c>
      <c r="O1518" t="s">
        <v>769</v>
      </c>
      <c r="P1518" t="s">
        <v>701</v>
      </c>
      <c r="Q1518" s="8" t="s">
        <v>5509</v>
      </c>
      <c r="R1518" t="s">
        <v>675</v>
      </c>
      <c r="S1518" t="s">
        <v>675</v>
      </c>
      <c r="T1518" t="s">
        <v>675</v>
      </c>
    </row>
    <row r="1519" spans="1:20">
      <c r="A1519" t="s">
        <v>5510</v>
      </c>
      <c r="B1519" s="8" t="s">
        <v>2284</v>
      </c>
      <c r="C1519" t="s">
        <v>5040</v>
      </c>
      <c r="D1519" t="s">
        <v>664</v>
      </c>
      <c r="E1519" t="s">
        <v>763</v>
      </c>
      <c r="F1519" t="s">
        <v>3254</v>
      </c>
      <c r="G1519" t="s">
        <v>3255</v>
      </c>
      <c r="H1519" t="s">
        <v>675</v>
      </c>
      <c r="I1519" t="s">
        <v>5508</v>
      </c>
      <c r="J1519" t="s">
        <v>1927</v>
      </c>
      <c r="K1519" t="s">
        <v>675</v>
      </c>
      <c r="L1519" t="s">
        <v>682</v>
      </c>
      <c r="M1519" s="8" t="s">
        <v>675</v>
      </c>
      <c r="N1519" t="s">
        <v>682</v>
      </c>
      <c r="O1519" t="s">
        <v>769</v>
      </c>
      <c r="P1519" t="s">
        <v>675</v>
      </c>
      <c r="Q1519" s="8" t="s">
        <v>5511</v>
      </c>
      <c r="R1519" t="s">
        <v>675</v>
      </c>
      <c r="S1519" t="s">
        <v>675</v>
      </c>
      <c r="T1519" t="s">
        <v>675</v>
      </c>
    </row>
    <row r="1520" spans="1:20">
      <c r="A1520" t="s">
        <v>5512</v>
      </c>
      <c r="B1520" s="8" t="s">
        <v>2296</v>
      </c>
      <c r="C1520" t="s">
        <v>5040</v>
      </c>
      <c r="D1520" t="s">
        <v>664</v>
      </c>
      <c r="E1520" t="s">
        <v>665</v>
      </c>
      <c r="F1520" t="s">
        <v>4103</v>
      </c>
      <c r="G1520" t="s">
        <v>4104</v>
      </c>
      <c r="H1520" t="s">
        <v>675</v>
      </c>
      <c r="I1520" t="s">
        <v>5513</v>
      </c>
      <c r="J1520" t="s">
        <v>1927</v>
      </c>
      <c r="K1520" t="s">
        <v>675</v>
      </c>
      <c r="L1520" t="s">
        <v>682</v>
      </c>
      <c r="M1520" s="8" t="s">
        <v>675</v>
      </c>
      <c r="N1520" t="s">
        <v>682</v>
      </c>
      <c r="O1520" t="s">
        <v>1283</v>
      </c>
      <c r="P1520" t="s">
        <v>675</v>
      </c>
      <c r="Q1520" s="8" t="s">
        <v>5514</v>
      </c>
      <c r="R1520" t="s">
        <v>675</v>
      </c>
      <c r="S1520" t="s">
        <v>675</v>
      </c>
      <c r="T1520" t="s">
        <v>675</v>
      </c>
    </row>
    <row r="1521" spans="1:20">
      <c r="A1521" t="s">
        <v>5515</v>
      </c>
      <c r="B1521" s="8" t="s">
        <v>2296</v>
      </c>
      <c r="C1521" t="s">
        <v>5040</v>
      </c>
      <c r="D1521" t="s">
        <v>664</v>
      </c>
      <c r="E1521" t="s">
        <v>665</v>
      </c>
      <c r="F1521" t="s">
        <v>2910</v>
      </c>
      <c r="G1521" t="s">
        <v>2911</v>
      </c>
      <c r="H1521" t="s">
        <v>675</v>
      </c>
      <c r="I1521" t="s">
        <v>5191</v>
      </c>
      <c r="J1521" t="s">
        <v>1927</v>
      </c>
      <c r="K1521" t="s">
        <v>675</v>
      </c>
      <c r="L1521" t="s">
        <v>682</v>
      </c>
      <c r="M1521" s="8" t="s">
        <v>675</v>
      </c>
      <c r="N1521" t="s">
        <v>682</v>
      </c>
      <c r="O1521" t="s">
        <v>1283</v>
      </c>
      <c r="P1521" t="s">
        <v>675</v>
      </c>
      <c r="Q1521" s="8" t="s">
        <v>5516</v>
      </c>
      <c r="R1521" t="s">
        <v>675</v>
      </c>
      <c r="S1521" t="s">
        <v>675</v>
      </c>
      <c r="T1521" t="s">
        <v>675</v>
      </c>
    </row>
    <row r="1522" spans="1:20">
      <c r="A1522" t="s">
        <v>5517</v>
      </c>
      <c r="B1522" s="8" t="s">
        <v>2324</v>
      </c>
      <c r="C1522" t="s">
        <v>5040</v>
      </c>
      <c r="D1522" t="s">
        <v>664</v>
      </c>
      <c r="E1522" t="s">
        <v>704</v>
      </c>
      <c r="F1522" t="s">
        <v>2623</v>
      </c>
      <c r="G1522" t="s">
        <v>2624</v>
      </c>
      <c r="H1522" t="s">
        <v>675</v>
      </c>
      <c r="I1522" t="s">
        <v>217</v>
      </c>
      <c r="J1522" t="s">
        <v>1927</v>
      </c>
      <c r="K1522" t="s">
        <v>675</v>
      </c>
      <c r="L1522" t="s">
        <v>682</v>
      </c>
      <c r="M1522" s="8" t="s">
        <v>675</v>
      </c>
      <c r="N1522" t="s">
        <v>682</v>
      </c>
      <c r="O1522" t="s">
        <v>1676</v>
      </c>
      <c r="P1522" t="s">
        <v>675</v>
      </c>
      <c r="Q1522" s="8" t="s">
        <v>5518</v>
      </c>
      <c r="R1522" t="s">
        <v>675</v>
      </c>
      <c r="S1522" t="s">
        <v>675</v>
      </c>
      <c r="T1522" t="s">
        <v>675</v>
      </c>
    </row>
    <row r="1523" spans="1:20">
      <c r="A1523" t="s">
        <v>5519</v>
      </c>
      <c r="B1523" s="8" t="s">
        <v>2324</v>
      </c>
      <c r="C1523" t="s">
        <v>5040</v>
      </c>
      <c r="D1523" t="s">
        <v>664</v>
      </c>
      <c r="E1523" t="s">
        <v>704</v>
      </c>
      <c r="F1523" t="s">
        <v>3254</v>
      </c>
      <c r="G1523" t="s">
        <v>3255</v>
      </c>
      <c r="H1523" t="s">
        <v>675</v>
      </c>
      <c r="I1523" t="s">
        <v>186</v>
      </c>
      <c r="J1523" t="s">
        <v>1927</v>
      </c>
      <c r="K1523" t="s">
        <v>675</v>
      </c>
      <c r="L1523" t="s">
        <v>682</v>
      </c>
      <c r="M1523" s="8" t="s">
        <v>675</v>
      </c>
      <c r="N1523" t="s">
        <v>682</v>
      </c>
      <c r="O1523" t="s">
        <v>1676</v>
      </c>
      <c r="P1523" t="s">
        <v>1676</v>
      </c>
      <c r="Q1523" s="8" t="s">
        <v>5520</v>
      </c>
      <c r="R1523" t="s">
        <v>675</v>
      </c>
      <c r="S1523" t="s">
        <v>675</v>
      </c>
      <c r="T1523" t="s">
        <v>675</v>
      </c>
    </row>
    <row r="1524" spans="1:20">
      <c r="A1524" t="s">
        <v>5521</v>
      </c>
      <c r="B1524" s="8" t="s">
        <v>2324</v>
      </c>
      <c r="C1524" t="s">
        <v>5040</v>
      </c>
      <c r="D1524" t="s">
        <v>664</v>
      </c>
      <c r="E1524" t="s">
        <v>704</v>
      </c>
      <c r="F1524" t="s">
        <v>1192</v>
      </c>
      <c r="G1524" t="s">
        <v>1193</v>
      </c>
      <c r="H1524" t="s">
        <v>675</v>
      </c>
      <c r="I1524" t="s">
        <v>485</v>
      </c>
      <c r="J1524" t="s">
        <v>1927</v>
      </c>
      <c r="K1524" t="s">
        <v>675</v>
      </c>
      <c r="L1524" t="s">
        <v>682</v>
      </c>
      <c r="M1524" s="8" t="s">
        <v>675</v>
      </c>
      <c r="N1524" t="s">
        <v>682</v>
      </c>
      <c r="O1524" t="s">
        <v>1676</v>
      </c>
      <c r="P1524" t="s">
        <v>675</v>
      </c>
      <c r="Q1524" s="8" t="s">
        <v>5522</v>
      </c>
      <c r="R1524" t="s">
        <v>675</v>
      </c>
      <c r="S1524" t="s">
        <v>675</v>
      </c>
      <c r="T1524" t="s">
        <v>675</v>
      </c>
    </row>
    <row r="1525" spans="1:20">
      <c r="A1525" t="s">
        <v>5523</v>
      </c>
      <c r="B1525" s="8" t="s">
        <v>2324</v>
      </c>
      <c r="C1525" t="s">
        <v>5040</v>
      </c>
      <c r="D1525" t="s">
        <v>664</v>
      </c>
      <c r="E1525" t="s">
        <v>704</v>
      </c>
      <c r="F1525" t="s">
        <v>5245</v>
      </c>
      <c r="G1525" t="s">
        <v>5246</v>
      </c>
      <c r="H1525" t="s">
        <v>675</v>
      </c>
      <c r="I1525" t="s">
        <v>2441</v>
      </c>
      <c r="J1525" t="s">
        <v>1927</v>
      </c>
      <c r="K1525" t="s">
        <v>675</v>
      </c>
      <c r="L1525" t="s">
        <v>682</v>
      </c>
      <c r="M1525" s="8" t="s">
        <v>675</v>
      </c>
      <c r="N1525" t="s">
        <v>682</v>
      </c>
      <c r="O1525" t="s">
        <v>1676</v>
      </c>
      <c r="P1525" t="s">
        <v>675</v>
      </c>
      <c r="Q1525" s="8" t="s">
        <v>5524</v>
      </c>
      <c r="R1525" t="s">
        <v>675</v>
      </c>
      <c r="S1525" t="s">
        <v>675</v>
      </c>
      <c r="T1525" t="s">
        <v>675</v>
      </c>
    </row>
    <row r="1526" spans="1:20">
      <c r="A1526" t="s">
        <v>5525</v>
      </c>
      <c r="B1526" s="8" t="s">
        <v>2324</v>
      </c>
      <c r="C1526" t="s">
        <v>5040</v>
      </c>
      <c r="D1526" t="s">
        <v>664</v>
      </c>
      <c r="E1526" t="s">
        <v>704</v>
      </c>
      <c r="F1526" t="s">
        <v>1267</v>
      </c>
      <c r="G1526" t="s">
        <v>1268</v>
      </c>
      <c r="H1526" t="s">
        <v>675</v>
      </c>
      <c r="I1526" t="s">
        <v>186</v>
      </c>
      <c r="J1526" t="s">
        <v>1927</v>
      </c>
      <c r="K1526" t="s">
        <v>675</v>
      </c>
      <c r="L1526" t="s">
        <v>682</v>
      </c>
      <c r="M1526" s="8" t="s">
        <v>675</v>
      </c>
      <c r="N1526" t="s">
        <v>682</v>
      </c>
      <c r="O1526" t="s">
        <v>1676</v>
      </c>
      <c r="P1526" t="s">
        <v>675</v>
      </c>
      <c r="Q1526" s="8" t="s">
        <v>5526</v>
      </c>
      <c r="R1526" t="s">
        <v>675</v>
      </c>
      <c r="S1526" t="s">
        <v>675</v>
      </c>
      <c r="T1526" t="s">
        <v>675</v>
      </c>
    </row>
    <row r="1527" spans="1:20">
      <c r="A1527" t="s">
        <v>5527</v>
      </c>
      <c r="B1527" s="8" t="s">
        <v>2324</v>
      </c>
      <c r="C1527" t="s">
        <v>5040</v>
      </c>
      <c r="D1527" t="s">
        <v>664</v>
      </c>
      <c r="E1527" t="s">
        <v>704</v>
      </c>
      <c r="F1527" t="s">
        <v>1799</v>
      </c>
      <c r="G1527" t="s">
        <v>1800</v>
      </c>
      <c r="H1527" t="s">
        <v>675</v>
      </c>
      <c r="I1527" t="s">
        <v>186</v>
      </c>
      <c r="J1527" t="s">
        <v>1927</v>
      </c>
      <c r="K1527" t="s">
        <v>675</v>
      </c>
      <c r="L1527" t="s">
        <v>682</v>
      </c>
      <c r="M1527" s="8" t="s">
        <v>675</v>
      </c>
      <c r="N1527" t="s">
        <v>682</v>
      </c>
      <c r="O1527" t="s">
        <v>1676</v>
      </c>
      <c r="P1527" t="s">
        <v>675</v>
      </c>
      <c r="Q1527" s="8" t="s">
        <v>5528</v>
      </c>
      <c r="R1527" t="s">
        <v>675</v>
      </c>
      <c r="S1527" t="s">
        <v>675</v>
      </c>
      <c r="T1527" t="s">
        <v>675</v>
      </c>
    </row>
    <row r="1528" spans="1:20">
      <c r="A1528" t="s">
        <v>5529</v>
      </c>
      <c r="B1528" s="8" t="s">
        <v>2324</v>
      </c>
      <c r="C1528" t="s">
        <v>5040</v>
      </c>
      <c r="D1528" t="s">
        <v>664</v>
      </c>
      <c r="E1528" t="s">
        <v>665</v>
      </c>
      <c r="F1528" t="s">
        <v>930</v>
      </c>
      <c r="G1528" t="s">
        <v>931</v>
      </c>
      <c r="H1528" t="s">
        <v>675</v>
      </c>
      <c r="I1528" t="s">
        <v>462</v>
      </c>
      <c r="J1528" t="s">
        <v>1927</v>
      </c>
      <c r="K1528" t="s">
        <v>675</v>
      </c>
      <c r="L1528" t="s">
        <v>682</v>
      </c>
      <c r="M1528" s="8" t="s">
        <v>675</v>
      </c>
      <c r="N1528" t="s">
        <v>682</v>
      </c>
      <c r="O1528" t="s">
        <v>1283</v>
      </c>
      <c r="P1528" t="s">
        <v>675</v>
      </c>
      <c r="Q1528" s="8" t="s">
        <v>5530</v>
      </c>
      <c r="R1528" t="s">
        <v>675</v>
      </c>
      <c r="S1528" t="s">
        <v>675</v>
      </c>
      <c r="T1528" t="s">
        <v>675</v>
      </c>
    </row>
    <row r="1529" spans="1:20">
      <c r="A1529" t="s">
        <v>5531</v>
      </c>
      <c r="B1529" s="8" t="s">
        <v>3509</v>
      </c>
      <c r="C1529" t="s">
        <v>5040</v>
      </c>
      <c r="D1529" t="s">
        <v>664</v>
      </c>
      <c r="E1529" t="s">
        <v>704</v>
      </c>
      <c r="F1529" t="s">
        <v>1618</v>
      </c>
      <c r="G1529" t="s">
        <v>1619</v>
      </c>
      <c r="H1529" t="s">
        <v>675</v>
      </c>
      <c r="I1529" t="s">
        <v>186</v>
      </c>
      <c r="J1529" t="s">
        <v>1927</v>
      </c>
      <c r="K1529" t="s">
        <v>675</v>
      </c>
      <c r="L1529" t="s">
        <v>682</v>
      </c>
      <c r="M1529" s="8" t="s">
        <v>675</v>
      </c>
      <c r="N1529" t="s">
        <v>682</v>
      </c>
      <c r="O1529" t="s">
        <v>1676</v>
      </c>
      <c r="P1529" t="s">
        <v>675</v>
      </c>
      <c r="Q1529" s="8" t="s">
        <v>5532</v>
      </c>
      <c r="R1529" t="s">
        <v>675</v>
      </c>
      <c r="S1529" t="s">
        <v>675</v>
      </c>
      <c r="T1529" t="s">
        <v>675</v>
      </c>
    </row>
    <row r="1530" spans="1:20">
      <c r="A1530" t="s">
        <v>5533</v>
      </c>
      <c r="B1530" s="8" t="s">
        <v>2336</v>
      </c>
      <c r="C1530" t="s">
        <v>5040</v>
      </c>
      <c r="D1530" t="s">
        <v>664</v>
      </c>
      <c r="E1530" t="s">
        <v>665</v>
      </c>
      <c r="F1530" t="s">
        <v>1007</v>
      </c>
      <c r="G1530" t="s">
        <v>527</v>
      </c>
      <c r="H1530" t="s">
        <v>527</v>
      </c>
      <c r="I1530" t="s">
        <v>5534</v>
      </c>
      <c r="J1530" t="s">
        <v>1927</v>
      </c>
      <c r="K1530" t="s">
        <v>675</v>
      </c>
      <c r="L1530" t="s">
        <v>682</v>
      </c>
      <c r="M1530" s="8" t="s">
        <v>675</v>
      </c>
      <c r="N1530" t="s">
        <v>682</v>
      </c>
      <c r="O1530" t="s">
        <v>1283</v>
      </c>
      <c r="P1530" t="s">
        <v>675</v>
      </c>
      <c r="Q1530" s="8" t="s">
        <v>5535</v>
      </c>
      <c r="R1530" t="s">
        <v>675</v>
      </c>
      <c r="S1530" t="s">
        <v>675</v>
      </c>
      <c r="T1530" t="s">
        <v>675</v>
      </c>
    </row>
    <row r="1531" spans="1:20">
      <c r="A1531" t="s">
        <v>5536</v>
      </c>
      <c r="B1531" s="8" t="s">
        <v>2336</v>
      </c>
      <c r="C1531" t="s">
        <v>5040</v>
      </c>
      <c r="D1531" t="s">
        <v>664</v>
      </c>
      <c r="E1531" t="s">
        <v>763</v>
      </c>
      <c r="F1531" t="s">
        <v>800</v>
      </c>
      <c r="G1531" t="s">
        <v>61</v>
      </c>
      <c r="H1531" t="s">
        <v>675</v>
      </c>
      <c r="I1531" t="s">
        <v>5215</v>
      </c>
      <c r="J1531" t="s">
        <v>1927</v>
      </c>
      <c r="K1531" t="s">
        <v>675</v>
      </c>
      <c r="L1531" t="s">
        <v>682</v>
      </c>
      <c r="M1531" s="8" t="s">
        <v>675</v>
      </c>
      <c r="N1531" t="s">
        <v>682</v>
      </c>
      <c r="O1531" t="s">
        <v>769</v>
      </c>
      <c r="P1531" t="s">
        <v>675</v>
      </c>
      <c r="Q1531" s="8" t="s">
        <v>5537</v>
      </c>
      <c r="R1531" t="s">
        <v>675</v>
      </c>
      <c r="S1531" t="s">
        <v>675</v>
      </c>
      <c r="T1531" t="s">
        <v>675</v>
      </c>
    </row>
    <row r="1532" spans="1:20">
      <c r="A1532" t="s">
        <v>5538</v>
      </c>
      <c r="B1532" s="8" t="s">
        <v>2336</v>
      </c>
      <c r="C1532" t="s">
        <v>5040</v>
      </c>
      <c r="D1532" t="s">
        <v>664</v>
      </c>
      <c r="E1532" t="s">
        <v>763</v>
      </c>
      <c r="F1532" t="s">
        <v>2749</v>
      </c>
      <c r="G1532" t="s">
        <v>2750</v>
      </c>
      <c r="H1532" t="s">
        <v>675</v>
      </c>
      <c r="I1532" t="s">
        <v>525</v>
      </c>
      <c r="J1532" t="s">
        <v>1927</v>
      </c>
      <c r="K1532" t="s">
        <v>675</v>
      </c>
      <c r="L1532" t="s">
        <v>682</v>
      </c>
      <c r="M1532" s="8" t="s">
        <v>675</v>
      </c>
      <c r="N1532" t="s">
        <v>682</v>
      </c>
      <c r="O1532" t="s">
        <v>769</v>
      </c>
      <c r="P1532" t="s">
        <v>769</v>
      </c>
      <c r="Q1532" s="8" t="s">
        <v>5539</v>
      </c>
      <c r="R1532" t="s">
        <v>675</v>
      </c>
      <c r="S1532" t="s">
        <v>675</v>
      </c>
      <c r="T1532" t="s">
        <v>675</v>
      </c>
    </row>
    <row r="1533" spans="1:20">
      <c r="A1533" t="s">
        <v>5540</v>
      </c>
      <c r="B1533" s="8" t="s">
        <v>2336</v>
      </c>
      <c r="C1533" t="s">
        <v>5040</v>
      </c>
      <c r="D1533" t="s">
        <v>664</v>
      </c>
      <c r="E1533" t="s">
        <v>763</v>
      </c>
      <c r="F1533" t="s">
        <v>1267</v>
      </c>
      <c r="G1533" t="s">
        <v>1268</v>
      </c>
      <c r="H1533" t="s">
        <v>675</v>
      </c>
      <c r="I1533" t="s">
        <v>5508</v>
      </c>
      <c r="J1533" t="s">
        <v>1927</v>
      </c>
      <c r="K1533" t="s">
        <v>675</v>
      </c>
      <c r="L1533" t="s">
        <v>682</v>
      </c>
      <c r="M1533" s="8" t="s">
        <v>675</v>
      </c>
      <c r="N1533" t="s">
        <v>682</v>
      </c>
      <c r="O1533" t="s">
        <v>769</v>
      </c>
      <c r="P1533" t="s">
        <v>675</v>
      </c>
      <c r="Q1533" s="8" t="s">
        <v>5541</v>
      </c>
      <c r="R1533" t="s">
        <v>675</v>
      </c>
      <c r="S1533" t="s">
        <v>675</v>
      </c>
      <c r="T1533" t="s">
        <v>675</v>
      </c>
    </row>
    <row r="1534" spans="1:20">
      <c r="A1534" t="s">
        <v>5542</v>
      </c>
      <c r="B1534" s="8" t="s">
        <v>2348</v>
      </c>
      <c r="C1534" t="s">
        <v>5040</v>
      </c>
      <c r="D1534" t="s">
        <v>664</v>
      </c>
      <c r="E1534" t="s">
        <v>665</v>
      </c>
      <c r="F1534" t="s">
        <v>2623</v>
      </c>
      <c r="G1534" t="s">
        <v>2624</v>
      </c>
      <c r="H1534" t="s">
        <v>675</v>
      </c>
      <c r="I1534" t="s">
        <v>129</v>
      </c>
      <c r="J1534" t="s">
        <v>1927</v>
      </c>
      <c r="K1534" t="s">
        <v>675</v>
      </c>
      <c r="L1534" t="s">
        <v>682</v>
      </c>
      <c r="M1534" s="8" t="s">
        <v>675</v>
      </c>
      <c r="N1534" t="s">
        <v>682</v>
      </c>
      <c r="O1534" t="s">
        <v>1283</v>
      </c>
      <c r="P1534" t="s">
        <v>675</v>
      </c>
      <c r="Q1534" s="8" t="s">
        <v>5543</v>
      </c>
      <c r="R1534" t="s">
        <v>675</v>
      </c>
      <c r="S1534" t="s">
        <v>675</v>
      </c>
      <c r="T1534" t="s">
        <v>675</v>
      </c>
    </row>
    <row r="1535" spans="1:20">
      <c r="A1535" t="s">
        <v>5544</v>
      </c>
      <c r="B1535" s="8" t="s">
        <v>2348</v>
      </c>
      <c r="C1535" t="s">
        <v>5040</v>
      </c>
      <c r="D1535" t="s">
        <v>664</v>
      </c>
      <c r="E1535" t="s">
        <v>665</v>
      </c>
      <c r="F1535" t="s">
        <v>2693</v>
      </c>
      <c r="G1535" t="s">
        <v>2694</v>
      </c>
      <c r="H1535" t="s">
        <v>675</v>
      </c>
      <c r="I1535" t="s">
        <v>129</v>
      </c>
      <c r="J1535" t="s">
        <v>1927</v>
      </c>
      <c r="K1535" t="s">
        <v>675</v>
      </c>
      <c r="L1535" t="s">
        <v>682</v>
      </c>
      <c r="M1535" s="8" t="s">
        <v>675</v>
      </c>
      <c r="N1535" t="s">
        <v>682</v>
      </c>
      <c r="O1535" t="s">
        <v>1283</v>
      </c>
      <c r="P1535" t="s">
        <v>675</v>
      </c>
      <c r="Q1535" s="8" t="s">
        <v>5545</v>
      </c>
      <c r="R1535" t="s">
        <v>675</v>
      </c>
      <c r="S1535" t="s">
        <v>675</v>
      </c>
      <c r="T1535" t="s">
        <v>675</v>
      </c>
    </row>
    <row r="1536" spans="1:20">
      <c r="A1536" t="s">
        <v>5546</v>
      </c>
      <c r="B1536" s="8" t="s">
        <v>2348</v>
      </c>
      <c r="C1536" t="s">
        <v>5040</v>
      </c>
      <c r="D1536" t="s">
        <v>664</v>
      </c>
      <c r="E1536" t="s">
        <v>665</v>
      </c>
      <c r="F1536" t="s">
        <v>2586</v>
      </c>
      <c r="G1536" t="s">
        <v>2587</v>
      </c>
      <c r="H1536" t="s">
        <v>675</v>
      </c>
      <c r="I1536" t="s">
        <v>119</v>
      </c>
      <c r="J1536" t="s">
        <v>1927</v>
      </c>
      <c r="K1536" t="s">
        <v>675</v>
      </c>
      <c r="L1536" t="s">
        <v>682</v>
      </c>
      <c r="M1536" s="8" t="s">
        <v>675</v>
      </c>
      <c r="N1536" t="s">
        <v>682</v>
      </c>
      <c r="O1536" t="s">
        <v>1283</v>
      </c>
      <c r="P1536" t="s">
        <v>675</v>
      </c>
      <c r="Q1536" s="8" t="s">
        <v>5547</v>
      </c>
      <c r="R1536" t="s">
        <v>675</v>
      </c>
      <c r="S1536" t="s">
        <v>675</v>
      </c>
      <c r="T1536" t="s">
        <v>675</v>
      </c>
    </row>
    <row r="1537" spans="1:20">
      <c r="A1537" t="s">
        <v>5548</v>
      </c>
      <c r="B1537" s="8" t="s">
        <v>2348</v>
      </c>
      <c r="C1537" t="s">
        <v>5040</v>
      </c>
      <c r="D1537" t="s">
        <v>664</v>
      </c>
      <c r="E1537" t="s">
        <v>665</v>
      </c>
      <c r="F1537" t="s">
        <v>2536</v>
      </c>
      <c r="G1537" t="s">
        <v>2537</v>
      </c>
      <c r="H1537" t="s">
        <v>675</v>
      </c>
      <c r="I1537" t="s">
        <v>129</v>
      </c>
      <c r="J1537" t="s">
        <v>1927</v>
      </c>
      <c r="K1537" t="s">
        <v>675</v>
      </c>
      <c r="L1537" t="s">
        <v>682</v>
      </c>
      <c r="M1537" s="8" t="s">
        <v>675</v>
      </c>
      <c r="N1537" t="s">
        <v>682</v>
      </c>
      <c r="O1537" t="s">
        <v>1283</v>
      </c>
      <c r="P1537" t="s">
        <v>675</v>
      </c>
      <c r="Q1537" s="8" t="s">
        <v>5549</v>
      </c>
      <c r="R1537" t="s">
        <v>675</v>
      </c>
      <c r="S1537" t="s">
        <v>675</v>
      </c>
      <c r="T1537" t="s">
        <v>675</v>
      </c>
    </row>
    <row r="1538" spans="1:20">
      <c r="A1538" t="s">
        <v>5550</v>
      </c>
      <c r="B1538" s="8" t="s">
        <v>3523</v>
      </c>
      <c r="C1538" t="s">
        <v>5040</v>
      </c>
      <c r="D1538" t="s">
        <v>664</v>
      </c>
      <c r="E1538" t="s">
        <v>763</v>
      </c>
      <c r="F1538" t="s">
        <v>1267</v>
      </c>
      <c r="G1538" t="s">
        <v>1268</v>
      </c>
      <c r="H1538" t="s">
        <v>675</v>
      </c>
      <c r="I1538" t="s">
        <v>5508</v>
      </c>
      <c r="J1538" t="s">
        <v>1927</v>
      </c>
      <c r="K1538" t="s">
        <v>675</v>
      </c>
      <c r="L1538" t="s">
        <v>682</v>
      </c>
      <c r="M1538" s="8" t="s">
        <v>675</v>
      </c>
      <c r="N1538" t="s">
        <v>682</v>
      </c>
      <c r="O1538" t="s">
        <v>769</v>
      </c>
      <c r="P1538" t="s">
        <v>675</v>
      </c>
      <c r="Q1538" s="8" t="s">
        <v>5551</v>
      </c>
      <c r="R1538" t="s">
        <v>675</v>
      </c>
      <c r="S1538" t="s">
        <v>675</v>
      </c>
      <c r="T1538" t="s">
        <v>675</v>
      </c>
    </row>
    <row r="1539" spans="1:20">
      <c r="A1539" t="s">
        <v>5552</v>
      </c>
      <c r="B1539" s="8" t="s">
        <v>3523</v>
      </c>
      <c r="C1539" t="s">
        <v>5040</v>
      </c>
      <c r="D1539" t="s">
        <v>664</v>
      </c>
      <c r="E1539" t="s">
        <v>763</v>
      </c>
      <c r="F1539" t="s">
        <v>2468</v>
      </c>
      <c r="G1539" t="s">
        <v>2469</v>
      </c>
      <c r="H1539" t="s">
        <v>675</v>
      </c>
      <c r="I1539" t="s">
        <v>166</v>
      </c>
      <c r="J1539" t="s">
        <v>1927</v>
      </c>
      <c r="K1539" t="s">
        <v>675</v>
      </c>
      <c r="L1539" t="s">
        <v>682</v>
      </c>
      <c r="M1539" s="8" t="s">
        <v>675</v>
      </c>
      <c r="N1539" t="s">
        <v>682</v>
      </c>
      <c r="O1539" t="s">
        <v>769</v>
      </c>
      <c r="P1539" t="s">
        <v>675</v>
      </c>
      <c r="Q1539" s="8" t="s">
        <v>5553</v>
      </c>
      <c r="R1539" t="s">
        <v>675</v>
      </c>
      <c r="S1539" t="s">
        <v>675</v>
      </c>
      <c r="T1539" t="s">
        <v>675</v>
      </c>
    </row>
    <row r="1540" spans="1:20">
      <c r="A1540" t="s">
        <v>5554</v>
      </c>
      <c r="B1540" s="8" t="s">
        <v>3523</v>
      </c>
      <c r="C1540" t="s">
        <v>5040</v>
      </c>
      <c r="D1540" t="s">
        <v>664</v>
      </c>
      <c r="E1540" t="s">
        <v>763</v>
      </c>
      <c r="F1540" t="s">
        <v>1618</v>
      </c>
      <c r="G1540" t="s">
        <v>1619</v>
      </c>
      <c r="H1540" t="s">
        <v>675</v>
      </c>
      <c r="I1540" t="s">
        <v>525</v>
      </c>
      <c r="J1540" t="s">
        <v>1927</v>
      </c>
      <c r="K1540" t="s">
        <v>675</v>
      </c>
      <c r="L1540" t="s">
        <v>682</v>
      </c>
      <c r="M1540" s="8" t="s">
        <v>675</v>
      </c>
      <c r="N1540" t="s">
        <v>682</v>
      </c>
      <c r="O1540" t="s">
        <v>769</v>
      </c>
      <c r="P1540" t="s">
        <v>675</v>
      </c>
      <c r="Q1540" s="8" t="s">
        <v>5555</v>
      </c>
      <c r="R1540" t="s">
        <v>675</v>
      </c>
      <c r="S1540" t="s">
        <v>675</v>
      </c>
      <c r="T1540" t="s">
        <v>675</v>
      </c>
    </row>
    <row r="1541" spans="1:20">
      <c r="A1541" t="s">
        <v>5556</v>
      </c>
      <c r="B1541" s="8" t="s">
        <v>3526</v>
      </c>
      <c r="C1541" t="s">
        <v>5040</v>
      </c>
      <c r="D1541" t="s">
        <v>664</v>
      </c>
      <c r="E1541" t="s">
        <v>665</v>
      </c>
      <c r="F1541" t="s">
        <v>2030</v>
      </c>
      <c r="G1541" t="s">
        <v>2031</v>
      </c>
      <c r="H1541" t="s">
        <v>675</v>
      </c>
      <c r="I1541" t="s">
        <v>5557</v>
      </c>
      <c r="J1541" t="s">
        <v>1927</v>
      </c>
      <c r="K1541" t="s">
        <v>675</v>
      </c>
      <c r="L1541" t="s">
        <v>682</v>
      </c>
      <c r="M1541" s="8" t="s">
        <v>675</v>
      </c>
      <c r="N1541" t="s">
        <v>682</v>
      </c>
      <c r="O1541" t="s">
        <v>1283</v>
      </c>
      <c r="P1541" t="s">
        <v>675</v>
      </c>
      <c r="Q1541" s="8" t="s">
        <v>5558</v>
      </c>
      <c r="R1541" t="s">
        <v>675</v>
      </c>
      <c r="S1541" t="s">
        <v>675</v>
      </c>
      <c r="T1541" t="s">
        <v>675</v>
      </c>
    </row>
    <row r="1542" spans="1:20">
      <c r="A1542" t="s">
        <v>5559</v>
      </c>
      <c r="B1542" s="8" t="s">
        <v>3526</v>
      </c>
      <c r="C1542" t="s">
        <v>5040</v>
      </c>
      <c r="D1542" t="s">
        <v>664</v>
      </c>
      <c r="E1542" t="s">
        <v>665</v>
      </c>
      <c r="F1542" t="s">
        <v>1049</v>
      </c>
      <c r="G1542" t="s">
        <v>1050</v>
      </c>
      <c r="H1542" t="s">
        <v>675</v>
      </c>
      <c r="I1542" t="s">
        <v>119</v>
      </c>
      <c r="J1542" t="s">
        <v>1927</v>
      </c>
      <c r="K1542" t="s">
        <v>675</v>
      </c>
      <c r="L1542" t="s">
        <v>682</v>
      </c>
      <c r="M1542" s="8" t="s">
        <v>675</v>
      </c>
      <c r="N1542" t="s">
        <v>682</v>
      </c>
      <c r="O1542" t="s">
        <v>1283</v>
      </c>
      <c r="P1542" t="s">
        <v>675</v>
      </c>
      <c r="Q1542" s="8" t="s">
        <v>5560</v>
      </c>
      <c r="R1542" t="s">
        <v>675</v>
      </c>
      <c r="S1542" t="s">
        <v>675</v>
      </c>
      <c r="T1542" t="s">
        <v>675</v>
      </c>
    </row>
    <row r="1543" spans="1:20">
      <c r="A1543" t="s">
        <v>5561</v>
      </c>
      <c r="B1543" s="8" t="s">
        <v>3526</v>
      </c>
      <c r="C1543" t="s">
        <v>5040</v>
      </c>
      <c r="D1543" t="s">
        <v>664</v>
      </c>
      <c r="E1543" t="s">
        <v>665</v>
      </c>
      <c r="F1543" t="s">
        <v>1433</v>
      </c>
      <c r="G1543" t="s">
        <v>1434</v>
      </c>
      <c r="H1543" t="s">
        <v>675</v>
      </c>
      <c r="I1543" t="s">
        <v>5562</v>
      </c>
      <c r="J1543" t="s">
        <v>1927</v>
      </c>
      <c r="K1543" t="s">
        <v>675</v>
      </c>
      <c r="L1543" t="s">
        <v>682</v>
      </c>
      <c r="M1543" s="8" t="s">
        <v>675</v>
      </c>
      <c r="N1543" t="s">
        <v>682</v>
      </c>
      <c r="O1543" t="s">
        <v>1283</v>
      </c>
      <c r="P1543" t="s">
        <v>675</v>
      </c>
      <c r="Q1543" s="8" t="s">
        <v>5563</v>
      </c>
      <c r="R1543" t="s">
        <v>675</v>
      </c>
      <c r="S1543" t="s">
        <v>675</v>
      </c>
      <c r="T1543" t="s">
        <v>675</v>
      </c>
    </row>
    <row r="1544" spans="1:20">
      <c r="A1544" t="s">
        <v>5564</v>
      </c>
      <c r="B1544" s="8" t="s">
        <v>3526</v>
      </c>
      <c r="C1544" t="s">
        <v>5040</v>
      </c>
      <c r="D1544" t="s">
        <v>664</v>
      </c>
      <c r="E1544" t="s">
        <v>665</v>
      </c>
      <c r="F1544" t="s">
        <v>2414</v>
      </c>
      <c r="G1544" t="s">
        <v>2415</v>
      </c>
      <c r="H1544" t="s">
        <v>675</v>
      </c>
      <c r="I1544" t="s">
        <v>5565</v>
      </c>
      <c r="J1544" t="s">
        <v>1927</v>
      </c>
      <c r="K1544" t="s">
        <v>675</v>
      </c>
      <c r="L1544" t="s">
        <v>682</v>
      </c>
      <c r="M1544" s="8" t="s">
        <v>675</v>
      </c>
      <c r="N1544" t="s">
        <v>682</v>
      </c>
      <c r="O1544" t="s">
        <v>1283</v>
      </c>
      <c r="P1544" t="s">
        <v>675</v>
      </c>
      <c r="Q1544" s="8" t="s">
        <v>5566</v>
      </c>
      <c r="R1544" t="s">
        <v>675</v>
      </c>
      <c r="S1544" t="s">
        <v>675</v>
      </c>
      <c r="T1544" t="s">
        <v>675</v>
      </c>
    </row>
    <row r="1545" spans="1:20">
      <c r="A1545" t="s">
        <v>5567</v>
      </c>
      <c r="B1545" s="8" t="s">
        <v>3526</v>
      </c>
      <c r="C1545" t="s">
        <v>5040</v>
      </c>
      <c r="D1545" t="s">
        <v>664</v>
      </c>
      <c r="E1545" t="s">
        <v>665</v>
      </c>
      <c r="F1545" t="s">
        <v>2679</v>
      </c>
      <c r="G1545" t="s">
        <v>2680</v>
      </c>
      <c r="H1545" t="s">
        <v>675</v>
      </c>
      <c r="I1545" t="s">
        <v>566</v>
      </c>
      <c r="J1545" t="s">
        <v>1927</v>
      </c>
      <c r="K1545" t="s">
        <v>675</v>
      </c>
      <c r="L1545" t="s">
        <v>682</v>
      </c>
      <c r="M1545" s="8" t="s">
        <v>675</v>
      </c>
      <c r="N1545" t="s">
        <v>682</v>
      </c>
      <c r="O1545" t="s">
        <v>1283</v>
      </c>
      <c r="P1545" t="s">
        <v>675</v>
      </c>
      <c r="Q1545" s="8" t="s">
        <v>5568</v>
      </c>
      <c r="R1545" t="s">
        <v>675</v>
      </c>
      <c r="S1545" t="s">
        <v>675</v>
      </c>
      <c r="T1545" t="s">
        <v>675</v>
      </c>
    </row>
    <row r="1546" spans="1:20">
      <c r="A1546" t="s">
        <v>5569</v>
      </c>
      <c r="B1546" s="8" t="s">
        <v>3526</v>
      </c>
      <c r="C1546" t="s">
        <v>5040</v>
      </c>
      <c r="D1546" t="s">
        <v>664</v>
      </c>
      <c r="E1546" t="s">
        <v>665</v>
      </c>
      <c r="F1546" t="s">
        <v>1799</v>
      </c>
      <c r="G1546" t="s">
        <v>1800</v>
      </c>
      <c r="H1546" t="s">
        <v>675</v>
      </c>
      <c r="I1546" t="s">
        <v>119</v>
      </c>
      <c r="J1546" t="s">
        <v>1927</v>
      </c>
      <c r="K1546" t="s">
        <v>675</v>
      </c>
      <c r="L1546" t="s">
        <v>682</v>
      </c>
      <c r="M1546" s="8" t="s">
        <v>675</v>
      </c>
      <c r="N1546" t="s">
        <v>682</v>
      </c>
      <c r="O1546" t="s">
        <v>1283</v>
      </c>
      <c r="P1546" t="s">
        <v>675</v>
      </c>
      <c r="Q1546" s="8" t="s">
        <v>5570</v>
      </c>
      <c r="R1546" t="s">
        <v>675</v>
      </c>
      <c r="S1546" t="s">
        <v>675</v>
      </c>
      <c r="T1546" t="s">
        <v>675</v>
      </c>
    </row>
    <row r="1547" spans="1:20">
      <c r="A1547" t="s">
        <v>5571</v>
      </c>
      <c r="B1547" s="8" t="s">
        <v>3526</v>
      </c>
      <c r="C1547" t="s">
        <v>5040</v>
      </c>
      <c r="D1547" t="s">
        <v>664</v>
      </c>
      <c r="E1547" t="s">
        <v>665</v>
      </c>
      <c r="F1547" t="s">
        <v>1192</v>
      </c>
      <c r="G1547" t="s">
        <v>1193</v>
      </c>
      <c r="H1547" t="s">
        <v>675</v>
      </c>
      <c r="I1547" t="s">
        <v>119</v>
      </c>
      <c r="J1547" t="s">
        <v>1927</v>
      </c>
      <c r="K1547" t="s">
        <v>675</v>
      </c>
      <c r="L1547" t="s">
        <v>682</v>
      </c>
      <c r="M1547" s="8" t="s">
        <v>675</v>
      </c>
      <c r="N1547" t="s">
        <v>682</v>
      </c>
      <c r="O1547" t="s">
        <v>1283</v>
      </c>
      <c r="P1547" t="s">
        <v>675</v>
      </c>
      <c r="Q1547" s="8" t="s">
        <v>5572</v>
      </c>
      <c r="R1547" t="s">
        <v>675</v>
      </c>
      <c r="S1547" t="s">
        <v>675</v>
      </c>
      <c r="T1547" t="s">
        <v>675</v>
      </c>
    </row>
    <row r="1548" spans="1:20">
      <c r="A1548" t="s">
        <v>5573</v>
      </c>
      <c r="B1548" s="8" t="s">
        <v>2381</v>
      </c>
      <c r="C1548" t="s">
        <v>5040</v>
      </c>
      <c r="D1548" t="s">
        <v>664</v>
      </c>
      <c r="E1548" t="s">
        <v>665</v>
      </c>
      <c r="F1548" t="s">
        <v>1049</v>
      </c>
      <c r="G1548" t="s">
        <v>1050</v>
      </c>
      <c r="H1548" t="s">
        <v>675</v>
      </c>
      <c r="I1548" t="s">
        <v>140</v>
      </c>
      <c r="J1548" t="s">
        <v>1927</v>
      </c>
      <c r="K1548" t="s">
        <v>675</v>
      </c>
      <c r="L1548" t="s">
        <v>682</v>
      </c>
      <c r="M1548" s="8" t="s">
        <v>675</v>
      </c>
      <c r="N1548" t="s">
        <v>682</v>
      </c>
      <c r="O1548" t="s">
        <v>1283</v>
      </c>
      <c r="P1548" t="s">
        <v>675</v>
      </c>
      <c r="Q1548" s="8" t="s">
        <v>5574</v>
      </c>
      <c r="R1548" t="s">
        <v>675</v>
      </c>
      <c r="S1548" t="s">
        <v>675</v>
      </c>
      <c r="T1548" t="s">
        <v>675</v>
      </c>
    </row>
    <row r="1549" spans="1:20">
      <c r="A1549" t="s">
        <v>5575</v>
      </c>
      <c r="B1549" s="8" t="s">
        <v>4898</v>
      </c>
      <c r="C1549" t="s">
        <v>5040</v>
      </c>
      <c r="D1549" t="s">
        <v>664</v>
      </c>
      <c r="E1549" t="s">
        <v>665</v>
      </c>
      <c r="F1549" t="s">
        <v>2623</v>
      </c>
      <c r="G1549" t="s">
        <v>2624</v>
      </c>
      <c r="H1549" t="s">
        <v>675</v>
      </c>
      <c r="I1549" t="s">
        <v>5576</v>
      </c>
      <c r="J1549" t="s">
        <v>1927</v>
      </c>
      <c r="K1549" t="s">
        <v>675</v>
      </c>
      <c r="L1549" t="s">
        <v>682</v>
      </c>
      <c r="M1549" s="8" t="s">
        <v>675</v>
      </c>
      <c r="N1549" t="s">
        <v>682</v>
      </c>
      <c r="O1549" t="s">
        <v>902</v>
      </c>
      <c r="P1549" t="s">
        <v>675</v>
      </c>
      <c r="Q1549" s="8" t="s">
        <v>5577</v>
      </c>
      <c r="R1549" t="s">
        <v>675</v>
      </c>
      <c r="S1549" t="s">
        <v>675</v>
      </c>
      <c r="T1549" t="s">
        <v>675</v>
      </c>
    </row>
    <row r="1550" spans="1:20">
      <c r="A1550" t="s">
        <v>5578</v>
      </c>
      <c r="B1550" s="8" t="s">
        <v>4898</v>
      </c>
      <c r="C1550" t="s">
        <v>5040</v>
      </c>
      <c r="D1550" t="s">
        <v>664</v>
      </c>
      <c r="E1550" t="s">
        <v>665</v>
      </c>
      <c r="F1550" t="s">
        <v>4899</v>
      </c>
      <c r="G1550" t="s">
        <v>4900</v>
      </c>
      <c r="H1550" t="s">
        <v>675</v>
      </c>
      <c r="I1550" t="s">
        <v>617</v>
      </c>
      <c r="J1550" t="s">
        <v>1927</v>
      </c>
      <c r="K1550" t="s">
        <v>675</v>
      </c>
      <c r="L1550" t="s">
        <v>682</v>
      </c>
      <c r="M1550" s="8" t="s">
        <v>675</v>
      </c>
      <c r="N1550" t="s">
        <v>682</v>
      </c>
      <c r="O1550" t="s">
        <v>902</v>
      </c>
      <c r="P1550" t="s">
        <v>675</v>
      </c>
      <c r="Q1550" s="8" t="s">
        <v>5579</v>
      </c>
      <c r="R1550" t="s">
        <v>675</v>
      </c>
      <c r="S1550" t="s">
        <v>675</v>
      </c>
      <c r="T1550" t="s">
        <v>675</v>
      </c>
    </row>
    <row r="1551" spans="1:20">
      <c r="A1551" t="s">
        <v>5580</v>
      </c>
      <c r="B1551" s="8" t="s">
        <v>4898</v>
      </c>
      <c r="C1551" t="s">
        <v>5040</v>
      </c>
      <c r="D1551" t="s">
        <v>664</v>
      </c>
      <c r="E1551" t="s">
        <v>665</v>
      </c>
      <c r="F1551" t="s">
        <v>1267</v>
      </c>
      <c r="G1551" t="s">
        <v>1268</v>
      </c>
      <c r="H1551" t="s">
        <v>675</v>
      </c>
      <c r="I1551" t="s">
        <v>494</v>
      </c>
      <c r="J1551" t="s">
        <v>1927</v>
      </c>
      <c r="K1551" t="s">
        <v>675</v>
      </c>
      <c r="L1551" t="s">
        <v>682</v>
      </c>
      <c r="M1551" s="8" t="s">
        <v>675</v>
      </c>
      <c r="N1551" t="s">
        <v>682</v>
      </c>
      <c r="O1551" t="s">
        <v>902</v>
      </c>
      <c r="P1551" t="s">
        <v>675</v>
      </c>
      <c r="Q1551" s="8" t="s">
        <v>5581</v>
      </c>
      <c r="R1551" t="s">
        <v>675</v>
      </c>
      <c r="S1551" t="s">
        <v>675</v>
      </c>
      <c r="T1551" t="s">
        <v>675</v>
      </c>
    </row>
    <row r="1552" spans="1:20">
      <c r="A1552" t="s">
        <v>5582</v>
      </c>
      <c r="B1552" s="8" t="s">
        <v>4898</v>
      </c>
      <c r="C1552" t="s">
        <v>5040</v>
      </c>
      <c r="D1552" t="s">
        <v>664</v>
      </c>
      <c r="E1552" t="s">
        <v>763</v>
      </c>
      <c r="F1552" t="s">
        <v>2007</v>
      </c>
      <c r="G1552" t="s">
        <v>2008</v>
      </c>
      <c r="H1552" t="s">
        <v>675</v>
      </c>
      <c r="I1552" t="s">
        <v>5583</v>
      </c>
      <c r="J1552" t="s">
        <v>1927</v>
      </c>
      <c r="K1552" t="s">
        <v>675</v>
      </c>
      <c r="L1552" t="s">
        <v>682</v>
      </c>
      <c r="M1552" s="8" t="s">
        <v>675</v>
      </c>
      <c r="N1552" t="s">
        <v>682</v>
      </c>
      <c r="O1552" t="s">
        <v>769</v>
      </c>
      <c r="P1552" t="s">
        <v>675</v>
      </c>
      <c r="Q1552" s="8" t="s">
        <v>5584</v>
      </c>
      <c r="R1552" t="s">
        <v>675</v>
      </c>
      <c r="S1552" t="s">
        <v>675</v>
      </c>
      <c r="T1552" t="s">
        <v>675</v>
      </c>
    </row>
    <row r="1553" spans="1:20">
      <c r="A1553" t="s">
        <v>5585</v>
      </c>
      <c r="B1553" s="8" t="s">
        <v>4898</v>
      </c>
      <c r="C1553" t="s">
        <v>5040</v>
      </c>
      <c r="D1553" t="s">
        <v>664</v>
      </c>
      <c r="E1553" t="s">
        <v>665</v>
      </c>
      <c r="F1553" t="s">
        <v>2059</v>
      </c>
      <c r="G1553" t="s">
        <v>2060</v>
      </c>
      <c r="H1553" t="s">
        <v>675</v>
      </c>
      <c r="I1553" t="s">
        <v>462</v>
      </c>
      <c r="J1553" t="s">
        <v>1927</v>
      </c>
      <c r="K1553" t="s">
        <v>675</v>
      </c>
      <c r="L1553" t="s">
        <v>682</v>
      </c>
      <c r="M1553" s="8" t="s">
        <v>675</v>
      </c>
      <c r="N1553" t="s">
        <v>682</v>
      </c>
      <c r="O1553" t="s">
        <v>1283</v>
      </c>
      <c r="P1553" t="s">
        <v>675</v>
      </c>
      <c r="Q1553" s="8" t="s">
        <v>5586</v>
      </c>
      <c r="R1553" t="s">
        <v>675</v>
      </c>
      <c r="S1553" t="s">
        <v>675</v>
      </c>
      <c r="T1553" t="s">
        <v>675</v>
      </c>
    </row>
    <row r="1554" spans="1:20">
      <c r="A1554" t="s">
        <v>5587</v>
      </c>
      <c r="B1554" s="8" t="s">
        <v>4898</v>
      </c>
      <c r="C1554" t="s">
        <v>5040</v>
      </c>
      <c r="D1554" t="s">
        <v>664</v>
      </c>
      <c r="E1554" t="s">
        <v>665</v>
      </c>
      <c r="F1554" t="s">
        <v>782</v>
      </c>
      <c r="G1554" t="s">
        <v>12</v>
      </c>
      <c r="H1554" t="s">
        <v>675</v>
      </c>
      <c r="I1554" t="s">
        <v>5588</v>
      </c>
      <c r="J1554" t="s">
        <v>1927</v>
      </c>
      <c r="K1554" t="s">
        <v>675</v>
      </c>
      <c r="L1554" t="s">
        <v>682</v>
      </c>
      <c r="M1554" s="8" t="s">
        <v>675</v>
      </c>
      <c r="N1554" t="s">
        <v>682</v>
      </c>
      <c r="O1554" t="s">
        <v>1283</v>
      </c>
      <c r="P1554" t="s">
        <v>675</v>
      </c>
      <c r="Q1554" s="8" t="s">
        <v>5589</v>
      </c>
      <c r="R1554" t="s">
        <v>675</v>
      </c>
      <c r="S1554" t="s">
        <v>675</v>
      </c>
      <c r="T1554" t="s">
        <v>675</v>
      </c>
    </row>
    <row r="1555" spans="1:20">
      <c r="A1555" t="s">
        <v>5590</v>
      </c>
      <c r="B1555" s="8" t="s">
        <v>4917</v>
      </c>
      <c r="C1555" t="s">
        <v>5040</v>
      </c>
      <c r="D1555" t="s">
        <v>664</v>
      </c>
      <c r="E1555" t="s">
        <v>763</v>
      </c>
      <c r="F1555" t="s">
        <v>2273</v>
      </c>
      <c r="G1555" t="s">
        <v>2274</v>
      </c>
      <c r="H1555" t="s">
        <v>675</v>
      </c>
      <c r="I1555" t="s">
        <v>166</v>
      </c>
      <c r="J1555" t="s">
        <v>1927</v>
      </c>
      <c r="K1555" t="s">
        <v>675</v>
      </c>
      <c r="L1555" t="s">
        <v>682</v>
      </c>
      <c r="M1555" s="8" t="s">
        <v>675</v>
      </c>
      <c r="N1555" t="s">
        <v>682</v>
      </c>
      <c r="O1555" t="s">
        <v>769</v>
      </c>
      <c r="P1555" t="s">
        <v>675</v>
      </c>
      <c r="Q1555" s="8" t="s">
        <v>5591</v>
      </c>
      <c r="R1555" t="s">
        <v>675</v>
      </c>
      <c r="S1555" t="s">
        <v>675</v>
      </c>
      <c r="T1555" t="s">
        <v>675</v>
      </c>
    </row>
    <row r="1556" spans="1:20">
      <c r="A1556" t="s">
        <v>5592</v>
      </c>
      <c r="B1556" s="8" t="s">
        <v>4917</v>
      </c>
      <c r="C1556" t="s">
        <v>5040</v>
      </c>
      <c r="D1556" t="s">
        <v>664</v>
      </c>
      <c r="E1556" t="s">
        <v>763</v>
      </c>
      <c r="F1556" t="s">
        <v>1549</v>
      </c>
      <c r="G1556" t="s">
        <v>1550</v>
      </c>
      <c r="H1556" t="s">
        <v>675</v>
      </c>
      <c r="I1556" t="s">
        <v>5593</v>
      </c>
      <c r="J1556" t="s">
        <v>1927</v>
      </c>
      <c r="K1556" t="s">
        <v>675</v>
      </c>
      <c r="L1556" t="s">
        <v>682</v>
      </c>
      <c r="M1556" s="8" t="s">
        <v>675</v>
      </c>
      <c r="N1556" t="s">
        <v>682</v>
      </c>
      <c r="O1556" t="s">
        <v>769</v>
      </c>
      <c r="P1556" t="s">
        <v>675</v>
      </c>
      <c r="Q1556" s="8" t="s">
        <v>5594</v>
      </c>
      <c r="R1556" t="s">
        <v>675</v>
      </c>
      <c r="S1556" t="s">
        <v>675</v>
      </c>
      <c r="T1556" t="s">
        <v>675</v>
      </c>
    </row>
    <row r="1557" spans="1:20">
      <c r="A1557" t="s">
        <v>5595</v>
      </c>
      <c r="B1557" s="8" t="s">
        <v>4917</v>
      </c>
      <c r="C1557" t="s">
        <v>5040</v>
      </c>
      <c r="D1557" t="s">
        <v>664</v>
      </c>
      <c r="E1557" t="s">
        <v>763</v>
      </c>
      <c r="F1557" t="s">
        <v>1618</v>
      </c>
      <c r="G1557" t="s">
        <v>1619</v>
      </c>
      <c r="H1557" t="s">
        <v>675</v>
      </c>
      <c r="I1557" t="s">
        <v>525</v>
      </c>
      <c r="J1557" t="s">
        <v>1927</v>
      </c>
      <c r="K1557" t="s">
        <v>675</v>
      </c>
      <c r="L1557" t="s">
        <v>682</v>
      </c>
      <c r="M1557" s="8" t="s">
        <v>675</v>
      </c>
      <c r="N1557" t="s">
        <v>682</v>
      </c>
      <c r="O1557" t="s">
        <v>769</v>
      </c>
      <c r="P1557" t="s">
        <v>675</v>
      </c>
      <c r="Q1557" s="8" t="s">
        <v>5596</v>
      </c>
      <c r="R1557" t="s">
        <v>675</v>
      </c>
      <c r="S1557" t="s">
        <v>675</v>
      </c>
      <c r="T1557" t="s">
        <v>675</v>
      </c>
    </row>
    <row r="1558" spans="1:20">
      <c r="A1558" t="s">
        <v>5597</v>
      </c>
      <c r="B1558" s="8" t="s">
        <v>2402</v>
      </c>
      <c r="C1558" t="s">
        <v>5040</v>
      </c>
      <c r="D1558" t="s">
        <v>664</v>
      </c>
      <c r="E1558" t="s">
        <v>665</v>
      </c>
      <c r="F1558" t="s">
        <v>2753</v>
      </c>
      <c r="G1558" t="s">
        <v>2754</v>
      </c>
      <c r="H1558" t="s">
        <v>675</v>
      </c>
      <c r="I1558" t="s">
        <v>626</v>
      </c>
      <c r="J1558" t="s">
        <v>1927</v>
      </c>
      <c r="K1558" t="s">
        <v>675</v>
      </c>
      <c r="L1558" t="s">
        <v>682</v>
      </c>
      <c r="M1558" s="8" t="s">
        <v>675</v>
      </c>
      <c r="N1558" t="s">
        <v>682</v>
      </c>
      <c r="O1558" t="s">
        <v>779</v>
      </c>
      <c r="P1558" t="s">
        <v>701</v>
      </c>
      <c r="Q1558" s="8" t="s">
        <v>5598</v>
      </c>
      <c r="R1558" t="s">
        <v>675</v>
      </c>
      <c r="S1558" t="s">
        <v>675</v>
      </c>
      <c r="T1558" t="s">
        <v>675</v>
      </c>
    </row>
    <row r="1559" spans="1:20">
      <c r="A1559" t="s">
        <v>5599</v>
      </c>
      <c r="B1559" s="8" t="s">
        <v>2423</v>
      </c>
      <c r="C1559" t="s">
        <v>5040</v>
      </c>
      <c r="D1559" t="s">
        <v>664</v>
      </c>
      <c r="E1559" t="s">
        <v>665</v>
      </c>
      <c r="F1559" t="s">
        <v>2546</v>
      </c>
      <c r="G1559" t="s">
        <v>2547</v>
      </c>
      <c r="H1559" t="s">
        <v>675</v>
      </c>
      <c r="I1559" t="s">
        <v>5600</v>
      </c>
      <c r="J1559" t="s">
        <v>1927</v>
      </c>
      <c r="K1559" t="s">
        <v>675</v>
      </c>
      <c r="L1559" t="s">
        <v>682</v>
      </c>
      <c r="M1559" s="8" t="s">
        <v>675</v>
      </c>
      <c r="N1559" t="s">
        <v>682</v>
      </c>
      <c r="O1559" t="s">
        <v>779</v>
      </c>
      <c r="P1559" t="s">
        <v>2672</v>
      </c>
      <c r="Q1559" s="8" t="s">
        <v>5601</v>
      </c>
      <c r="R1559" t="s">
        <v>675</v>
      </c>
      <c r="S1559" t="s">
        <v>675</v>
      </c>
      <c r="T1559" t="s">
        <v>675</v>
      </c>
    </row>
    <row r="1560" spans="1:20">
      <c r="A1560" t="s">
        <v>5602</v>
      </c>
      <c r="B1560" s="8" t="s">
        <v>2426</v>
      </c>
      <c r="C1560" t="s">
        <v>5040</v>
      </c>
      <c r="D1560" t="s">
        <v>664</v>
      </c>
      <c r="E1560" t="s">
        <v>665</v>
      </c>
      <c r="F1560" t="s">
        <v>2586</v>
      </c>
      <c r="G1560" t="s">
        <v>2587</v>
      </c>
      <c r="H1560" t="s">
        <v>675</v>
      </c>
      <c r="I1560" t="s">
        <v>119</v>
      </c>
      <c r="J1560" t="s">
        <v>1927</v>
      </c>
      <c r="K1560" t="s">
        <v>675</v>
      </c>
      <c r="L1560" t="s">
        <v>682</v>
      </c>
      <c r="M1560" s="8" t="s">
        <v>675</v>
      </c>
      <c r="N1560" t="s">
        <v>682</v>
      </c>
      <c r="O1560" t="s">
        <v>1283</v>
      </c>
      <c r="P1560" t="s">
        <v>675</v>
      </c>
      <c r="Q1560" s="8" t="s">
        <v>5603</v>
      </c>
      <c r="R1560" t="s">
        <v>675</v>
      </c>
      <c r="S1560" t="s">
        <v>675</v>
      </c>
      <c r="T1560" t="s">
        <v>675</v>
      </c>
    </row>
    <row r="1561" spans="1:20">
      <c r="A1561" t="s">
        <v>5604</v>
      </c>
      <c r="B1561" s="8" t="s">
        <v>2435</v>
      </c>
      <c r="C1561" t="s">
        <v>5040</v>
      </c>
      <c r="D1561" t="s">
        <v>664</v>
      </c>
      <c r="E1561" t="s">
        <v>704</v>
      </c>
      <c r="F1561" t="s">
        <v>4505</v>
      </c>
      <c r="G1561" t="s">
        <v>4506</v>
      </c>
      <c r="H1561" t="s">
        <v>675</v>
      </c>
      <c r="I1561" t="s">
        <v>5605</v>
      </c>
      <c r="J1561" t="s">
        <v>1927</v>
      </c>
      <c r="K1561" t="s">
        <v>675</v>
      </c>
      <c r="L1561" t="s">
        <v>682</v>
      </c>
      <c r="M1561" s="8" t="s">
        <v>675</v>
      </c>
      <c r="N1561" t="s">
        <v>682</v>
      </c>
      <c r="O1561" t="s">
        <v>1676</v>
      </c>
      <c r="P1561" t="s">
        <v>675</v>
      </c>
      <c r="Q1561" s="8" t="s">
        <v>5606</v>
      </c>
      <c r="R1561" t="s">
        <v>675</v>
      </c>
      <c r="S1561" t="s">
        <v>675</v>
      </c>
      <c r="T1561" t="s">
        <v>675</v>
      </c>
    </row>
    <row r="1562" spans="1:20">
      <c r="A1562" t="s">
        <v>5607</v>
      </c>
      <c r="B1562" s="8" t="s">
        <v>3539</v>
      </c>
      <c r="C1562" t="s">
        <v>5040</v>
      </c>
      <c r="D1562" t="s">
        <v>664</v>
      </c>
      <c r="E1562" t="s">
        <v>665</v>
      </c>
      <c r="F1562" t="s">
        <v>1215</v>
      </c>
      <c r="G1562" t="s">
        <v>1216</v>
      </c>
      <c r="H1562" t="s">
        <v>675</v>
      </c>
      <c r="I1562" t="s">
        <v>462</v>
      </c>
      <c r="J1562" t="s">
        <v>1927</v>
      </c>
      <c r="K1562" t="s">
        <v>675</v>
      </c>
      <c r="L1562" t="s">
        <v>682</v>
      </c>
      <c r="M1562" s="8" t="s">
        <v>675</v>
      </c>
      <c r="N1562" t="s">
        <v>682</v>
      </c>
      <c r="O1562" t="s">
        <v>1283</v>
      </c>
      <c r="P1562" t="s">
        <v>675</v>
      </c>
      <c r="Q1562" s="8" t="s">
        <v>5608</v>
      </c>
      <c r="R1562" t="s">
        <v>675</v>
      </c>
      <c r="S1562" t="s">
        <v>675</v>
      </c>
      <c r="T1562" t="s">
        <v>675</v>
      </c>
    </row>
    <row r="1563" spans="1:20">
      <c r="A1563" t="s">
        <v>5609</v>
      </c>
      <c r="B1563" s="8" t="s">
        <v>3539</v>
      </c>
      <c r="C1563" t="s">
        <v>5040</v>
      </c>
      <c r="D1563" t="s">
        <v>664</v>
      </c>
      <c r="E1563" t="s">
        <v>665</v>
      </c>
      <c r="F1563" t="s">
        <v>1799</v>
      </c>
      <c r="G1563" t="s">
        <v>1800</v>
      </c>
      <c r="H1563" t="s">
        <v>675</v>
      </c>
      <c r="I1563" t="s">
        <v>119</v>
      </c>
      <c r="J1563" t="s">
        <v>1927</v>
      </c>
      <c r="K1563" t="s">
        <v>675</v>
      </c>
      <c r="L1563" t="s">
        <v>682</v>
      </c>
      <c r="M1563" s="8" t="s">
        <v>675</v>
      </c>
      <c r="N1563" t="s">
        <v>682</v>
      </c>
      <c r="O1563" t="s">
        <v>1283</v>
      </c>
      <c r="P1563" t="s">
        <v>675</v>
      </c>
      <c r="Q1563" s="8" t="s">
        <v>5610</v>
      </c>
      <c r="R1563" t="s">
        <v>675</v>
      </c>
      <c r="S1563" t="s">
        <v>675</v>
      </c>
      <c r="T1563" t="s">
        <v>675</v>
      </c>
    </row>
    <row r="1564" spans="1:20">
      <c r="A1564" t="s">
        <v>5611</v>
      </c>
      <c r="B1564" s="8" t="s">
        <v>2449</v>
      </c>
      <c r="C1564" t="s">
        <v>5040</v>
      </c>
      <c r="D1564" t="s">
        <v>664</v>
      </c>
      <c r="E1564" t="s">
        <v>665</v>
      </c>
      <c r="F1564" t="s">
        <v>1049</v>
      </c>
      <c r="G1564" t="s">
        <v>1050</v>
      </c>
      <c r="H1564" t="s">
        <v>675</v>
      </c>
      <c r="I1564" t="s">
        <v>119</v>
      </c>
      <c r="J1564" t="s">
        <v>1927</v>
      </c>
      <c r="K1564" t="s">
        <v>675</v>
      </c>
      <c r="L1564" t="s">
        <v>682</v>
      </c>
      <c r="M1564" s="8" t="s">
        <v>675</v>
      </c>
      <c r="N1564" t="s">
        <v>682</v>
      </c>
      <c r="O1564" t="s">
        <v>1283</v>
      </c>
      <c r="P1564" t="s">
        <v>675</v>
      </c>
      <c r="Q1564" s="8" t="s">
        <v>5612</v>
      </c>
      <c r="R1564" t="s">
        <v>675</v>
      </c>
      <c r="S1564" t="s">
        <v>675</v>
      </c>
      <c r="T1564" t="s">
        <v>675</v>
      </c>
    </row>
    <row r="1565" spans="1:20">
      <c r="A1565" t="s">
        <v>5613</v>
      </c>
      <c r="B1565" s="8" t="s">
        <v>2449</v>
      </c>
      <c r="C1565" t="s">
        <v>5040</v>
      </c>
      <c r="D1565" t="s">
        <v>664</v>
      </c>
      <c r="E1565" t="s">
        <v>665</v>
      </c>
      <c r="F1565" t="s">
        <v>5614</v>
      </c>
      <c r="G1565" t="s">
        <v>5615</v>
      </c>
      <c r="H1565" t="s">
        <v>675</v>
      </c>
      <c r="I1565" t="s">
        <v>635</v>
      </c>
      <c r="J1565" t="s">
        <v>1927</v>
      </c>
      <c r="K1565" t="s">
        <v>675</v>
      </c>
      <c r="L1565" t="s">
        <v>682</v>
      </c>
      <c r="M1565" s="8" t="s">
        <v>675</v>
      </c>
      <c r="N1565" t="s">
        <v>682</v>
      </c>
      <c r="O1565" t="s">
        <v>1283</v>
      </c>
      <c r="P1565" t="s">
        <v>675</v>
      </c>
      <c r="Q1565" s="8" t="s">
        <v>5616</v>
      </c>
      <c r="R1565" t="s">
        <v>675</v>
      </c>
      <c r="S1565" t="s">
        <v>675</v>
      </c>
      <c r="T1565" t="s">
        <v>675</v>
      </c>
    </row>
    <row r="1566" spans="1:20">
      <c r="A1566" t="s">
        <v>5617</v>
      </c>
      <c r="B1566" s="8" t="s">
        <v>2449</v>
      </c>
      <c r="C1566" t="s">
        <v>5040</v>
      </c>
      <c r="D1566" t="s">
        <v>664</v>
      </c>
      <c r="E1566" t="s">
        <v>665</v>
      </c>
      <c r="F1566" t="s">
        <v>5614</v>
      </c>
      <c r="G1566" t="s">
        <v>5615</v>
      </c>
      <c r="H1566" t="s">
        <v>675</v>
      </c>
      <c r="I1566" t="s">
        <v>5618</v>
      </c>
      <c r="J1566" t="s">
        <v>1927</v>
      </c>
      <c r="K1566" t="s">
        <v>675</v>
      </c>
      <c r="L1566" t="s">
        <v>682</v>
      </c>
      <c r="M1566" s="8" t="s">
        <v>675</v>
      </c>
      <c r="N1566" t="s">
        <v>682</v>
      </c>
      <c r="O1566" t="s">
        <v>1504</v>
      </c>
      <c r="P1566" t="s">
        <v>675</v>
      </c>
      <c r="Q1566" s="8" t="s">
        <v>5619</v>
      </c>
      <c r="R1566" t="s">
        <v>675</v>
      </c>
      <c r="S1566" t="s">
        <v>675</v>
      </c>
      <c r="T1566" t="s">
        <v>675</v>
      </c>
    </row>
    <row r="1567" spans="1:20">
      <c r="A1567" t="s">
        <v>5620</v>
      </c>
      <c r="B1567" s="8" t="s">
        <v>2449</v>
      </c>
      <c r="C1567" t="s">
        <v>5040</v>
      </c>
      <c r="D1567" t="s">
        <v>664</v>
      </c>
      <c r="E1567" t="s">
        <v>665</v>
      </c>
      <c r="F1567" t="s">
        <v>1790</v>
      </c>
      <c r="G1567" t="s">
        <v>1791</v>
      </c>
      <c r="H1567" t="s">
        <v>675</v>
      </c>
      <c r="I1567" t="s">
        <v>5621</v>
      </c>
      <c r="J1567" t="s">
        <v>1927</v>
      </c>
      <c r="K1567" t="s">
        <v>675</v>
      </c>
      <c r="L1567" t="s">
        <v>682</v>
      </c>
      <c r="M1567" s="8" t="s">
        <v>675</v>
      </c>
      <c r="N1567" t="s">
        <v>682</v>
      </c>
      <c r="O1567" t="s">
        <v>1504</v>
      </c>
      <c r="P1567" t="s">
        <v>675</v>
      </c>
      <c r="Q1567" s="8" t="s">
        <v>5622</v>
      </c>
      <c r="R1567" t="s">
        <v>675</v>
      </c>
      <c r="S1567" t="s">
        <v>675</v>
      </c>
      <c r="T1567" t="s">
        <v>675</v>
      </c>
    </row>
    <row r="1568" spans="1:20">
      <c r="A1568" t="s">
        <v>5623</v>
      </c>
      <c r="B1568" s="8" t="s">
        <v>2449</v>
      </c>
      <c r="C1568" t="s">
        <v>5040</v>
      </c>
      <c r="D1568" t="s">
        <v>664</v>
      </c>
      <c r="E1568" t="s">
        <v>665</v>
      </c>
      <c r="F1568" t="s">
        <v>3277</v>
      </c>
      <c r="G1568" t="s">
        <v>3278</v>
      </c>
      <c r="H1568" t="s">
        <v>675</v>
      </c>
      <c r="I1568" t="s">
        <v>5621</v>
      </c>
      <c r="J1568" t="s">
        <v>1927</v>
      </c>
      <c r="K1568" t="s">
        <v>675</v>
      </c>
      <c r="L1568" t="s">
        <v>682</v>
      </c>
      <c r="M1568" s="8" t="s">
        <v>675</v>
      </c>
      <c r="N1568" t="s">
        <v>682</v>
      </c>
      <c r="O1568" t="s">
        <v>1504</v>
      </c>
      <c r="P1568" t="s">
        <v>675</v>
      </c>
      <c r="Q1568" s="8" t="s">
        <v>5624</v>
      </c>
      <c r="R1568" t="s">
        <v>675</v>
      </c>
      <c r="S1568" t="s">
        <v>675</v>
      </c>
      <c r="T1568" t="s">
        <v>675</v>
      </c>
    </row>
    <row r="1569" spans="1:20">
      <c r="A1569" t="s">
        <v>5625</v>
      </c>
      <c r="B1569" s="8" t="s">
        <v>940</v>
      </c>
      <c r="C1569" t="s">
        <v>5626</v>
      </c>
      <c r="D1569" t="s">
        <v>664</v>
      </c>
      <c r="E1569" t="s">
        <v>704</v>
      </c>
      <c r="F1569" t="s">
        <v>1286</v>
      </c>
      <c r="G1569" t="s">
        <v>47</v>
      </c>
      <c r="H1569" t="s">
        <v>675</v>
      </c>
      <c r="I1569" t="s">
        <v>5627</v>
      </c>
      <c r="J1569" t="s">
        <v>5628</v>
      </c>
      <c r="K1569" t="s">
        <v>675</v>
      </c>
      <c r="L1569" t="s">
        <v>682</v>
      </c>
      <c r="M1569" s="8" t="s">
        <v>675</v>
      </c>
      <c r="N1569" t="s">
        <v>682</v>
      </c>
      <c r="O1569" t="s">
        <v>701</v>
      </c>
      <c r="P1569" t="s">
        <v>684</v>
      </c>
      <c r="Q1569" s="8" t="s">
        <v>675</v>
      </c>
      <c r="R1569" t="s">
        <v>675</v>
      </c>
      <c r="S1569" t="s">
        <v>675</v>
      </c>
      <c r="T1569" t="s">
        <v>675</v>
      </c>
    </row>
    <row r="1570" spans="1:20">
      <c r="A1570" t="s">
        <v>5629</v>
      </c>
      <c r="B1570" s="8" t="s">
        <v>3708</v>
      </c>
      <c r="C1570" t="s">
        <v>5626</v>
      </c>
      <c r="D1570" t="s">
        <v>664</v>
      </c>
      <c r="E1570" t="s">
        <v>665</v>
      </c>
      <c r="F1570" t="s">
        <v>884</v>
      </c>
      <c r="G1570" t="s">
        <v>885</v>
      </c>
      <c r="H1570" t="s">
        <v>5013</v>
      </c>
      <c r="I1570" t="s">
        <v>5630</v>
      </c>
      <c r="J1570" t="s">
        <v>5628</v>
      </c>
      <c r="K1570" t="s">
        <v>675</v>
      </c>
      <c r="L1570" t="s">
        <v>682</v>
      </c>
      <c r="M1570" s="8" t="s">
        <v>675</v>
      </c>
      <c r="N1570" t="s">
        <v>682</v>
      </c>
      <c r="O1570" t="s">
        <v>701</v>
      </c>
      <c r="P1570" t="s">
        <v>684</v>
      </c>
      <c r="Q1570" s="8" t="s">
        <v>675</v>
      </c>
      <c r="R1570" t="s">
        <v>675</v>
      </c>
      <c r="S1570" t="s">
        <v>675</v>
      </c>
      <c r="T1570" t="s">
        <v>675</v>
      </c>
    </row>
    <row r="1571" spans="1:20">
      <c r="A1571" t="s">
        <v>5631</v>
      </c>
      <c r="B1571" s="8" t="s">
        <v>5632</v>
      </c>
      <c r="C1571" t="s">
        <v>5626</v>
      </c>
      <c r="D1571" t="s">
        <v>922</v>
      </c>
      <c r="E1571" t="s">
        <v>704</v>
      </c>
      <c r="F1571" t="s">
        <v>800</v>
      </c>
      <c r="G1571" t="s">
        <v>61</v>
      </c>
      <c r="H1571" t="s">
        <v>675</v>
      </c>
      <c r="I1571" t="s">
        <v>5633</v>
      </c>
      <c r="J1571" t="s">
        <v>1927</v>
      </c>
      <c r="K1571" t="s">
        <v>675</v>
      </c>
      <c r="L1571" t="s">
        <v>682</v>
      </c>
      <c r="M1571" s="8" t="s">
        <v>675</v>
      </c>
      <c r="N1571" t="s">
        <v>682</v>
      </c>
      <c r="O1571" t="s">
        <v>5634</v>
      </c>
      <c r="P1571" t="s">
        <v>712</v>
      </c>
      <c r="Q1571" s="8" t="s">
        <v>675</v>
      </c>
      <c r="R1571" t="s">
        <v>5635</v>
      </c>
      <c r="S1571" t="s">
        <v>5636</v>
      </c>
      <c r="T1571" t="s">
        <v>2459</v>
      </c>
    </row>
    <row r="1572" spans="1:20">
      <c r="A1572" t="s">
        <v>5637</v>
      </c>
      <c r="B1572" s="8" t="s">
        <v>5638</v>
      </c>
      <c r="C1572" t="s">
        <v>5626</v>
      </c>
      <c r="D1572" t="s">
        <v>922</v>
      </c>
      <c r="E1572" t="s">
        <v>704</v>
      </c>
      <c r="F1572" t="s">
        <v>913</v>
      </c>
      <c r="G1572" t="s">
        <v>914</v>
      </c>
      <c r="H1572" t="s">
        <v>5639</v>
      </c>
      <c r="I1572" t="s">
        <v>5640</v>
      </c>
      <c r="J1572" t="s">
        <v>4926</v>
      </c>
      <c r="K1572" t="s">
        <v>675</v>
      </c>
      <c r="L1572" t="s">
        <v>682</v>
      </c>
      <c r="M1572" s="8" t="s">
        <v>675</v>
      </c>
      <c r="N1572" t="s">
        <v>682</v>
      </c>
      <c r="O1572" t="s">
        <v>5641</v>
      </c>
      <c r="P1572" t="s">
        <v>675</v>
      </c>
      <c r="Q1572" s="8" t="s">
        <v>675</v>
      </c>
      <c r="R1572" t="s">
        <v>5635</v>
      </c>
      <c r="S1572" t="s">
        <v>5636</v>
      </c>
      <c r="T1572" t="s">
        <v>3929</v>
      </c>
    </row>
    <row r="1573" spans="1:20">
      <c r="A1573" t="s">
        <v>5642</v>
      </c>
      <c r="B1573" s="8" t="s">
        <v>5638</v>
      </c>
      <c r="C1573" t="s">
        <v>5626</v>
      </c>
      <c r="D1573" t="s">
        <v>922</v>
      </c>
      <c r="E1573" t="s">
        <v>704</v>
      </c>
      <c r="F1573" t="s">
        <v>913</v>
      </c>
      <c r="G1573" t="s">
        <v>914</v>
      </c>
      <c r="H1573" t="s">
        <v>5643</v>
      </c>
      <c r="I1573" t="s">
        <v>5644</v>
      </c>
      <c r="J1573" t="s">
        <v>4926</v>
      </c>
      <c r="K1573" t="s">
        <v>675</v>
      </c>
      <c r="L1573" t="s">
        <v>682</v>
      </c>
      <c r="M1573" s="8" t="s">
        <v>675</v>
      </c>
      <c r="N1573" t="s">
        <v>682</v>
      </c>
      <c r="O1573" t="s">
        <v>5641</v>
      </c>
      <c r="P1573" t="s">
        <v>675</v>
      </c>
      <c r="Q1573" s="8" t="s">
        <v>675</v>
      </c>
      <c r="R1573" t="s">
        <v>5635</v>
      </c>
      <c r="S1573" t="s">
        <v>5636</v>
      </c>
      <c r="T1573" t="s">
        <v>3929</v>
      </c>
    </row>
    <row r="1574" spans="1:20">
      <c r="A1574" t="s">
        <v>5645</v>
      </c>
      <c r="B1574" s="8" t="s">
        <v>5638</v>
      </c>
      <c r="C1574" t="s">
        <v>5626</v>
      </c>
      <c r="D1574" t="s">
        <v>922</v>
      </c>
      <c r="E1574" t="s">
        <v>704</v>
      </c>
      <c r="F1574" t="s">
        <v>913</v>
      </c>
      <c r="G1574" t="s">
        <v>914</v>
      </c>
      <c r="H1574" t="s">
        <v>5646</v>
      </c>
      <c r="I1574" t="s">
        <v>5647</v>
      </c>
      <c r="J1574" t="s">
        <v>4926</v>
      </c>
      <c r="K1574" t="s">
        <v>675</v>
      </c>
      <c r="L1574" t="s">
        <v>682</v>
      </c>
      <c r="M1574" s="8" t="s">
        <v>675</v>
      </c>
      <c r="N1574" t="s">
        <v>682</v>
      </c>
      <c r="O1574" t="s">
        <v>5641</v>
      </c>
      <c r="P1574" t="s">
        <v>675</v>
      </c>
      <c r="Q1574" s="8" t="s">
        <v>675</v>
      </c>
      <c r="R1574" t="s">
        <v>5635</v>
      </c>
      <c r="S1574" t="s">
        <v>5636</v>
      </c>
      <c r="T1574" t="s">
        <v>3929</v>
      </c>
    </row>
    <row r="1575" spans="1:20">
      <c r="A1575" t="s">
        <v>5648</v>
      </c>
      <c r="B1575" s="8" t="s">
        <v>5638</v>
      </c>
      <c r="C1575" t="s">
        <v>5626</v>
      </c>
      <c r="D1575" t="s">
        <v>922</v>
      </c>
      <c r="E1575" t="s">
        <v>704</v>
      </c>
      <c r="F1575" t="s">
        <v>913</v>
      </c>
      <c r="G1575" t="s">
        <v>914</v>
      </c>
      <c r="H1575" t="s">
        <v>5649</v>
      </c>
      <c r="I1575" t="s">
        <v>5650</v>
      </c>
      <c r="J1575" t="s">
        <v>4926</v>
      </c>
      <c r="K1575" t="s">
        <v>675</v>
      </c>
      <c r="L1575" t="s">
        <v>682</v>
      </c>
      <c r="M1575" s="8" t="s">
        <v>675</v>
      </c>
      <c r="N1575" t="s">
        <v>682</v>
      </c>
      <c r="O1575" t="s">
        <v>5641</v>
      </c>
      <c r="P1575" t="s">
        <v>675</v>
      </c>
      <c r="Q1575" s="8" t="s">
        <v>675</v>
      </c>
      <c r="R1575" t="s">
        <v>5635</v>
      </c>
      <c r="S1575" t="s">
        <v>5636</v>
      </c>
      <c r="T1575" t="s">
        <v>3929</v>
      </c>
    </row>
    <row r="1576" spans="1:20">
      <c r="A1576" t="s">
        <v>5651</v>
      </c>
      <c r="B1576" s="8" t="s">
        <v>5638</v>
      </c>
      <c r="C1576" t="s">
        <v>5626</v>
      </c>
      <c r="D1576" t="s">
        <v>922</v>
      </c>
      <c r="E1576" t="s">
        <v>704</v>
      </c>
      <c r="F1576" t="s">
        <v>913</v>
      </c>
      <c r="G1576" t="s">
        <v>914</v>
      </c>
      <c r="H1576" t="s">
        <v>5652</v>
      </c>
      <c r="I1576" t="s">
        <v>5653</v>
      </c>
      <c r="J1576" t="s">
        <v>4926</v>
      </c>
      <c r="K1576" t="s">
        <v>675</v>
      </c>
      <c r="L1576" t="s">
        <v>682</v>
      </c>
      <c r="M1576" s="8" t="s">
        <v>675</v>
      </c>
      <c r="N1576" t="s">
        <v>682</v>
      </c>
      <c r="O1576" t="s">
        <v>5641</v>
      </c>
      <c r="P1576" t="s">
        <v>675</v>
      </c>
      <c r="Q1576" s="8" t="s">
        <v>675</v>
      </c>
      <c r="R1576" t="s">
        <v>5635</v>
      </c>
      <c r="S1576" t="s">
        <v>5636</v>
      </c>
      <c r="T1576" t="s">
        <v>3929</v>
      </c>
    </row>
    <row r="1577" spans="1:20">
      <c r="A1577" t="s">
        <v>5654</v>
      </c>
      <c r="B1577" s="8" t="s">
        <v>5638</v>
      </c>
      <c r="C1577" t="s">
        <v>5626</v>
      </c>
      <c r="D1577" t="s">
        <v>922</v>
      </c>
      <c r="E1577" t="s">
        <v>704</v>
      </c>
      <c r="F1577" t="s">
        <v>913</v>
      </c>
      <c r="G1577" t="s">
        <v>914</v>
      </c>
      <c r="H1577" t="s">
        <v>5655</v>
      </c>
      <c r="I1577" t="s">
        <v>5656</v>
      </c>
      <c r="J1577" t="s">
        <v>4926</v>
      </c>
      <c r="K1577" t="s">
        <v>675</v>
      </c>
      <c r="L1577" t="s">
        <v>682</v>
      </c>
      <c r="M1577" s="8" t="s">
        <v>675</v>
      </c>
      <c r="N1577" t="s">
        <v>682</v>
      </c>
      <c r="O1577" t="s">
        <v>5641</v>
      </c>
      <c r="P1577" t="s">
        <v>675</v>
      </c>
      <c r="Q1577" s="8" t="s">
        <v>675</v>
      </c>
      <c r="R1577" t="s">
        <v>5635</v>
      </c>
      <c r="S1577" t="s">
        <v>5636</v>
      </c>
      <c r="T1577" t="s">
        <v>3929</v>
      </c>
    </row>
    <row r="1578" spans="1:20">
      <c r="A1578" t="s">
        <v>5657</v>
      </c>
      <c r="B1578" s="8" t="s">
        <v>5638</v>
      </c>
      <c r="C1578" t="s">
        <v>5626</v>
      </c>
      <c r="D1578" t="s">
        <v>922</v>
      </c>
      <c r="E1578" t="s">
        <v>704</v>
      </c>
      <c r="F1578" t="s">
        <v>913</v>
      </c>
      <c r="G1578" t="s">
        <v>914</v>
      </c>
      <c r="H1578" t="s">
        <v>5658</v>
      </c>
      <c r="I1578" t="s">
        <v>5659</v>
      </c>
      <c r="J1578" t="s">
        <v>4926</v>
      </c>
      <c r="K1578" t="s">
        <v>675</v>
      </c>
      <c r="L1578" t="s">
        <v>682</v>
      </c>
      <c r="M1578" s="8" t="s">
        <v>675</v>
      </c>
      <c r="N1578" t="s">
        <v>682</v>
      </c>
      <c r="O1578" t="s">
        <v>5641</v>
      </c>
      <c r="P1578" t="s">
        <v>675</v>
      </c>
      <c r="Q1578" s="8" t="s">
        <v>675</v>
      </c>
      <c r="R1578" t="s">
        <v>5635</v>
      </c>
      <c r="S1578" t="s">
        <v>5636</v>
      </c>
      <c r="T1578" t="s">
        <v>3929</v>
      </c>
    </row>
    <row r="1579" spans="1:20">
      <c r="A1579" t="s">
        <v>5660</v>
      </c>
      <c r="B1579" s="8" t="s">
        <v>5638</v>
      </c>
      <c r="C1579" t="s">
        <v>5626</v>
      </c>
      <c r="D1579" t="s">
        <v>922</v>
      </c>
      <c r="E1579" t="s">
        <v>704</v>
      </c>
      <c r="F1579" t="s">
        <v>913</v>
      </c>
      <c r="G1579" t="s">
        <v>914</v>
      </c>
      <c r="H1579" t="s">
        <v>5661</v>
      </c>
      <c r="I1579" t="s">
        <v>5662</v>
      </c>
      <c r="J1579" t="s">
        <v>4926</v>
      </c>
      <c r="K1579" t="s">
        <v>675</v>
      </c>
      <c r="L1579" t="s">
        <v>682</v>
      </c>
      <c r="M1579" s="8" t="s">
        <v>675</v>
      </c>
      <c r="N1579" t="s">
        <v>682</v>
      </c>
      <c r="O1579" t="s">
        <v>5641</v>
      </c>
      <c r="P1579" t="s">
        <v>675</v>
      </c>
      <c r="Q1579" s="8" t="s">
        <v>675</v>
      </c>
      <c r="R1579" t="s">
        <v>5635</v>
      </c>
      <c r="S1579" t="s">
        <v>5636</v>
      </c>
      <c r="T1579" t="s">
        <v>3929</v>
      </c>
    </row>
    <row r="1580" spans="1:20">
      <c r="A1580" t="s">
        <v>5663</v>
      </c>
      <c r="B1580" s="8" t="s">
        <v>5638</v>
      </c>
      <c r="C1580" t="s">
        <v>5626</v>
      </c>
      <c r="D1580" t="s">
        <v>922</v>
      </c>
      <c r="E1580" t="s">
        <v>704</v>
      </c>
      <c r="F1580" t="s">
        <v>913</v>
      </c>
      <c r="G1580" t="s">
        <v>914</v>
      </c>
      <c r="H1580" t="s">
        <v>5664</v>
      </c>
      <c r="I1580" t="s">
        <v>5665</v>
      </c>
      <c r="J1580" t="s">
        <v>4926</v>
      </c>
      <c r="K1580" t="s">
        <v>675</v>
      </c>
      <c r="L1580" t="s">
        <v>682</v>
      </c>
      <c r="M1580" s="8" t="s">
        <v>675</v>
      </c>
      <c r="N1580" t="s">
        <v>682</v>
      </c>
      <c r="O1580" t="s">
        <v>5641</v>
      </c>
      <c r="P1580" t="s">
        <v>675</v>
      </c>
      <c r="Q1580" s="8" t="s">
        <v>675</v>
      </c>
      <c r="R1580" t="s">
        <v>5635</v>
      </c>
      <c r="S1580" t="s">
        <v>5636</v>
      </c>
      <c r="T1580" t="s">
        <v>3929</v>
      </c>
    </row>
    <row r="1581" spans="1:20">
      <c r="A1581" t="s">
        <v>5666</v>
      </c>
      <c r="B1581" s="8" t="s">
        <v>5638</v>
      </c>
      <c r="C1581" t="s">
        <v>5626</v>
      </c>
      <c r="D1581" t="s">
        <v>922</v>
      </c>
      <c r="E1581" t="s">
        <v>704</v>
      </c>
      <c r="F1581" t="s">
        <v>913</v>
      </c>
      <c r="G1581" t="s">
        <v>914</v>
      </c>
      <c r="H1581" t="s">
        <v>5667</v>
      </c>
      <c r="I1581" t="s">
        <v>5668</v>
      </c>
      <c r="J1581" t="s">
        <v>4926</v>
      </c>
      <c r="K1581" t="s">
        <v>675</v>
      </c>
      <c r="L1581" t="s">
        <v>682</v>
      </c>
      <c r="M1581" s="8" t="s">
        <v>675</v>
      </c>
      <c r="N1581" t="s">
        <v>682</v>
      </c>
      <c r="O1581" t="s">
        <v>5641</v>
      </c>
      <c r="P1581" t="s">
        <v>675</v>
      </c>
      <c r="Q1581" s="8" t="s">
        <v>675</v>
      </c>
      <c r="R1581" t="s">
        <v>5635</v>
      </c>
      <c r="S1581" t="s">
        <v>5636</v>
      </c>
      <c r="T1581" t="s">
        <v>3929</v>
      </c>
    </row>
    <row r="1582" spans="1:20">
      <c r="A1582" t="s">
        <v>5669</v>
      </c>
      <c r="B1582" s="8" t="s">
        <v>5638</v>
      </c>
      <c r="C1582" t="s">
        <v>5626</v>
      </c>
      <c r="D1582" t="s">
        <v>922</v>
      </c>
      <c r="E1582" t="s">
        <v>704</v>
      </c>
      <c r="F1582" t="s">
        <v>913</v>
      </c>
      <c r="G1582" t="s">
        <v>914</v>
      </c>
      <c r="H1582" t="s">
        <v>5670</v>
      </c>
      <c r="I1582" t="s">
        <v>5671</v>
      </c>
      <c r="J1582" t="s">
        <v>1927</v>
      </c>
      <c r="K1582" t="s">
        <v>675</v>
      </c>
      <c r="L1582" t="s">
        <v>682</v>
      </c>
      <c r="M1582" s="8" t="s">
        <v>675</v>
      </c>
      <c r="N1582" t="s">
        <v>682</v>
      </c>
      <c r="O1582" t="s">
        <v>5641</v>
      </c>
      <c r="P1582" t="s">
        <v>825</v>
      </c>
      <c r="Q1582" s="8" t="s">
        <v>675</v>
      </c>
      <c r="R1582" t="s">
        <v>5635</v>
      </c>
      <c r="S1582" t="s">
        <v>5636</v>
      </c>
      <c r="T1582" t="s">
        <v>3929</v>
      </c>
    </row>
    <row r="1583" spans="1:20">
      <c r="A1583" t="s">
        <v>5672</v>
      </c>
      <c r="B1583" s="8" t="s">
        <v>5638</v>
      </c>
      <c r="C1583" t="s">
        <v>5626</v>
      </c>
      <c r="D1583" t="s">
        <v>922</v>
      </c>
      <c r="E1583" t="s">
        <v>704</v>
      </c>
      <c r="F1583" t="s">
        <v>913</v>
      </c>
      <c r="G1583" t="s">
        <v>914</v>
      </c>
      <c r="H1583" t="s">
        <v>5673</v>
      </c>
      <c r="I1583" t="s">
        <v>5674</v>
      </c>
      <c r="J1583" t="s">
        <v>4926</v>
      </c>
      <c r="K1583" t="s">
        <v>675</v>
      </c>
      <c r="L1583" t="s">
        <v>682</v>
      </c>
      <c r="M1583" s="8" t="s">
        <v>675</v>
      </c>
      <c r="N1583" t="s">
        <v>682</v>
      </c>
      <c r="O1583" t="s">
        <v>5641</v>
      </c>
      <c r="P1583" t="s">
        <v>675</v>
      </c>
      <c r="Q1583" s="8" t="s">
        <v>675</v>
      </c>
      <c r="R1583" t="s">
        <v>5635</v>
      </c>
      <c r="S1583" t="s">
        <v>5636</v>
      </c>
      <c r="T1583" t="s">
        <v>3929</v>
      </c>
    </row>
    <row r="1584" spans="1:20">
      <c r="A1584" t="s">
        <v>5675</v>
      </c>
      <c r="B1584" s="8" t="s">
        <v>5638</v>
      </c>
      <c r="C1584" t="s">
        <v>5626</v>
      </c>
      <c r="D1584" t="s">
        <v>922</v>
      </c>
      <c r="E1584" t="s">
        <v>704</v>
      </c>
      <c r="F1584" t="s">
        <v>913</v>
      </c>
      <c r="G1584" t="s">
        <v>914</v>
      </c>
      <c r="H1584" t="s">
        <v>915</v>
      </c>
      <c r="I1584" t="s">
        <v>5676</v>
      </c>
      <c r="J1584" t="s">
        <v>4926</v>
      </c>
      <c r="K1584" t="s">
        <v>675</v>
      </c>
      <c r="L1584" t="s">
        <v>682</v>
      </c>
      <c r="M1584" s="8" t="s">
        <v>675</v>
      </c>
      <c r="N1584" t="s">
        <v>682</v>
      </c>
      <c r="O1584" t="s">
        <v>5641</v>
      </c>
      <c r="P1584" t="s">
        <v>675</v>
      </c>
      <c r="Q1584" s="8" t="s">
        <v>675</v>
      </c>
      <c r="R1584" t="s">
        <v>5635</v>
      </c>
      <c r="S1584" t="s">
        <v>5636</v>
      </c>
      <c r="T1584" t="s">
        <v>3929</v>
      </c>
    </row>
    <row r="1585" spans="1:20">
      <c r="A1585" t="s">
        <v>5677</v>
      </c>
      <c r="B1585" s="8" t="s">
        <v>5638</v>
      </c>
      <c r="C1585" t="s">
        <v>5626</v>
      </c>
      <c r="D1585" t="s">
        <v>922</v>
      </c>
      <c r="E1585" t="s">
        <v>704</v>
      </c>
      <c r="F1585" t="s">
        <v>913</v>
      </c>
      <c r="G1585" t="s">
        <v>914</v>
      </c>
      <c r="H1585" t="s">
        <v>5678</v>
      </c>
      <c r="I1585" t="s">
        <v>5679</v>
      </c>
      <c r="J1585" t="s">
        <v>4926</v>
      </c>
      <c r="K1585" t="s">
        <v>675</v>
      </c>
      <c r="L1585" t="s">
        <v>682</v>
      </c>
      <c r="M1585" s="8" t="s">
        <v>675</v>
      </c>
      <c r="N1585" t="s">
        <v>682</v>
      </c>
      <c r="O1585" t="s">
        <v>5641</v>
      </c>
      <c r="P1585" t="s">
        <v>675</v>
      </c>
      <c r="Q1585" s="8" t="s">
        <v>675</v>
      </c>
      <c r="R1585" t="s">
        <v>5635</v>
      </c>
      <c r="S1585" t="s">
        <v>5636</v>
      </c>
      <c r="T1585" t="s">
        <v>3929</v>
      </c>
    </row>
    <row r="1586" spans="1:20">
      <c r="A1586" t="s">
        <v>5680</v>
      </c>
      <c r="B1586" s="8" t="s">
        <v>5638</v>
      </c>
      <c r="C1586" t="s">
        <v>5626</v>
      </c>
      <c r="D1586" t="s">
        <v>922</v>
      </c>
      <c r="E1586" t="s">
        <v>704</v>
      </c>
      <c r="F1586" t="s">
        <v>913</v>
      </c>
      <c r="G1586" t="s">
        <v>914</v>
      </c>
      <c r="H1586" s="1" t="s">
        <v>5681</v>
      </c>
      <c r="I1586" t="s">
        <v>5682</v>
      </c>
      <c r="J1586" t="s">
        <v>4926</v>
      </c>
      <c r="K1586" t="s">
        <v>675</v>
      </c>
      <c r="L1586" t="s">
        <v>682</v>
      </c>
      <c r="M1586" s="8" t="s">
        <v>675</v>
      </c>
      <c r="N1586" t="s">
        <v>682</v>
      </c>
      <c r="O1586" t="s">
        <v>5641</v>
      </c>
      <c r="P1586" t="s">
        <v>675</v>
      </c>
      <c r="Q1586" s="8" t="s">
        <v>675</v>
      </c>
      <c r="R1586" t="s">
        <v>5635</v>
      </c>
      <c r="S1586" t="s">
        <v>5636</v>
      </c>
      <c r="T1586" t="s">
        <v>3929</v>
      </c>
    </row>
    <row r="1587" spans="1:20">
      <c r="A1587" t="s">
        <v>5683</v>
      </c>
      <c r="B1587" s="8" t="s">
        <v>5638</v>
      </c>
      <c r="C1587" t="s">
        <v>5626</v>
      </c>
      <c r="D1587" t="s">
        <v>922</v>
      </c>
      <c r="E1587" t="s">
        <v>704</v>
      </c>
      <c r="F1587" t="s">
        <v>913</v>
      </c>
      <c r="G1587" t="s">
        <v>914</v>
      </c>
      <c r="H1587" t="s">
        <v>5684</v>
      </c>
      <c r="I1587" t="s">
        <v>5685</v>
      </c>
      <c r="J1587" t="s">
        <v>4926</v>
      </c>
      <c r="K1587" t="s">
        <v>675</v>
      </c>
      <c r="L1587" t="s">
        <v>682</v>
      </c>
      <c r="M1587" s="8" t="s">
        <v>675</v>
      </c>
      <c r="N1587" t="s">
        <v>682</v>
      </c>
      <c r="O1587" t="s">
        <v>5641</v>
      </c>
      <c r="P1587" t="s">
        <v>675</v>
      </c>
      <c r="Q1587" s="8" t="s">
        <v>675</v>
      </c>
      <c r="R1587" t="s">
        <v>5635</v>
      </c>
      <c r="S1587" t="s">
        <v>5636</v>
      </c>
      <c r="T1587" t="s">
        <v>3929</v>
      </c>
    </row>
    <row r="1588" spans="1:20">
      <c r="A1588" t="s">
        <v>5686</v>
      </c>
      <c r="B1588" s="8" t="s">
        <v>5638</v>
      </c>
      <c r="C1588" t="s">
        <v>5626</v>
      </c>
      <c r="D1588" t="s">
        <v>922</v>
      </c>
      <c r="E1588" t="s">
        <v>704</v>
      </c>
      <c r="F1588" t="s">
        <v>913</v>
      </c>
      <c r="G1588" t="s">
        <v>914</v>
      </c>
      <c r="H1588" t="s">
        <v>5687</v>
      </c>
      <c r="I1588" t="s">
        <v>5688</v>
      </c>
      <c r="J1588" t="s">
        <v>4926</v>
      </c>
      <c r="K1588" t="s">
        <v>675</v>
      </c>
      <c r="L1588" t="s">
        <v>682</v>
      </c>
      <c r="M1588" s="8" t="s">
        <v>675</v>
      </c>
      <c r="N1588" t="s">
        <v>682</v>
      </c>
      <c r="O1588" t="s">
        <v>5641</v>
      </c>
      <c r="P1588" t="s">
        <v>675</v>
      </c>
      <c r="Q1588" s="8" t="s">
        <v>675</v>
      </c>
      <c r="R1588" t="s">
        <v>5635</v>
      </c>
      <c r="S1588" t="s">
        <v>5636</v>
      </c>
      <c r="T1588" t="s">
        <v>3929</v>
      </c>
    </row>
    <row r="1589" spans="1:20">
      <c r="A1589" t="s">
        <v>5689</v>
      </c>
      <c r="B1589" s="8" t="s">
        <v>5638</v>
      </c>
      <c r="C1589" t="s">
        <v>5626</v>
      </c>
      <c r="D1589" t="s">
        <v>922</v>
      </c>
      <c r="E1589" t="s">
        <v>704</v>
      </c>
      <c r="F1589" t="s">
        <v>913</v>
      </c>
      <c r="G1589" t="s">
        <v>914</v>
      </c>
      <c r="H1589" t="s">
        <v>5690</v>
      </c>
      <c r="I1589" t="s">
        <v>5691</v>
      </c>
      <c r="J1589" t="s">
        <v>4926</v>
      </c>
      <c r="K1589" t="s">
        <v>675</v>
      </c>
      <c r="L1589" t="s">
        <v>682</v>
      </c>
      <c r="M1589" s="8" t="s">
        <v>675</v>
      </c>
      <c r="N1589" t="s">
        <v>682</v>
      </c>
      <c r="O1589" t="s">
        <v>5641</v>
      </c>
      <c r="P1589" t="s">
        <v>675</v>
      </c>
      <c r="Q1589" s="8" t="s">
        <v>675</v>
      </c>
      <c r="R1589" t="s">
        <v>5635</v>
      </c>
      <c r="S1589" t="s">
        <v>5636</v>
      </c>
      <c r="T1589" t="s">
        <v>3929</v>
      </c>
    </row>
    <row r="1590" spans="1:20">
      <c r="A1590" t="s">
        <v>5692</v>
      </c>
      <c r="B1590" s="8" t="s">
        <v>5638</v>
      </c>
      <c r="C1590" t="s">
        <v>5626</v>
      </c>
      <c r="D1590" t="s">
        <v>922</v>
      </c>
      <c r="E1590" t="s">
        <v>704</v>
      </c>
      <c r="F1590" t="s">
        <v>913</v>
      </c>
      <c r="G1590" t="s">
        <v>914</v>
      </c>
      <c r="H1590" t="s">
        <v>5693</v>
      </c>
      <c r="I1590" t="s">
        <v>5694</v>
      </c>
      <c r="J1590" t="s">
        <v>4926</v>
      </c>
      <c r="K1590" t="s">
        <v>675</v>
      </c>
      <c r="L1590" t="s">
        <v>682</v>
      </c>
      <c r="M1590" s="8" t="s">
        <v>675</v>
      </c>
      <c r="N1590" t="s">
        <v>682</v>
      </c>
      <c r="O1590" t="s">
        <v>5641</v>
      </c>
      <c r="P1590" t="s">
        <v>675</v>
      </c>
      <c r="Q1590" s="8" t="s">
        <v>675</v>
      </c>
      <c r="R1590" t="s">
        <v>5635</v>
      </c>
      <c r="S1590" t="s">
        <v>5636</v>
      </c>
      <c r="T1590" t="s">
        <v>3929</v>
      </c>
    </row>
    <row r="1591" spans="1:20">
      <c r="A1591" t="s">
        <v>5695</v>
      </c>
      <c r="B1591" s="8" t="s">
        <v>5638</v>
      </c>
      <c r="C1591" t="s">
        <v>5626</v>
      </c>
      <c r="D1591" t="s">
        <v>922</v>
      </c>
      <c r="E1591" t="s">
        <v>704</v>
      </c>
      <c r="F1591" t="s">
        <v>1915</v>
      </c>
      <c r="G1591" t="s">
        <v>71</v>
      </c>
      <c r="H1591" t="s">
        <v>675</v>
      </c>
      <c r="I1591" t="s">
        <v>5696</v>
      </c>
      <c r="J1591" t="s">
        <v>4926</v>
      </c>
      <c r="K1591" t="s">
        <v>675</v>
      </c>
      <c r="L1591" t="s">
        <v>682</v>
      </c>
      <c r="M1591" s="8" t="s">
        <v>675</v>
      </c>
      <c r="N1591" t="s">
        <v>682</v>
      </c>
      <c r="O1591" t="s">
        <v>5641</v>
      </c>
      <c r="P1591" t="s">
        <v>675</v>
      </c>
      <c r="Q1591" s="8" t="s">
        <v>675</v>
      </c>
      <c r="R1591" t="s">
        <v>5635</v>
      </c>
      <c r="S1591" t="s">
        <v>5636</v>
      </c>
      <c r="T1591" t="s">
        <v>3929</v>
      </c>
    </row>
    <row r="1592" spans="1:20">
      <c r="A1592" t="s">
        <v>5697</v>
      </c>
      <c r="B1592" s="8" t="s">
        <v>5638</v>
      </c>
      <c r="C1592" t="s">
        <v>5626</v>
      </c>
      <c r="D1592" t="s">
        <v>922</v>
      </c>
      <c r="E1592" t="s">
        <v>704</v>
      </c>
      <c r="F1592" t="s">
        <v>3712</v>
      </c>
      <c r="G1592" t="s">
        <v>20</v>
      </c>
      <c r="H1592" t="s">
        <v>675</v>
      </c>
      <c r="I1592" t="s">
        <v>5698</v>
      </c>
      <c r="J1592" t="s">
        <v>4926</v>
      </c>
      <c r="K1592" t="s">
        <v>675</v>
      </c>
      <c r="L1592" t="s">
        <v>682</v>
      </c>
      <c r="M1592" s="8" t="s">
        <v>675</v>
      </c>
      <c r="N1592" t="s">
        <v>682</v>
      </c>
      <c r="O1592" t="s">
        <v>5641</v>
      </c>
      <c r="P1592" t="s">
        <v>675</v>
      </c>
      <c r="Q1592" s="8" t="s">
        <v>675</v>
      </c>
      <c r="R1592" t="s">
        <v>5635</v>
      </c>
      <c r="S1592" t="s">
        <v>5636</v>
      </c>
      <c r="T1592" t="s">
        <v>3929</v>
      </c>
    </row>
    <row r="1593" spans="1:20">
      <c r="A1593" t="s">
        <v>5699</v>
      </c>
      <c r="B1593" s="8" t="s">
        <v>5638</v>
      </c>
      <c r="C1593" t="s">
        <v>5626</v>
      </c>
      <c r="D1593" t="s">
        <v>922</v>
      </c>
      <c r="E1593" t="s">
        <v>704</v>
      </c>
      <c r="F1593" t="s">
        <v>5700</v>
      </c>
      <c r="G1593" t="s">
        <v>5701</v>
      </c>
      <c r="H1593" t="s">
        <v>675</v>
      </c>
      <c r="I1593" t="s">
        <v>5702</v>
      </c>
      <c r="J1593" t="s">
        <v>4926</v>
      </c>
      <c r="K1593" t="s">
        <v>675</v>
      </c>
      <c r="L1593" t="s">
        <v>682</v>
      </c>
      <c r="M1593" s="8" t="s">
        <v>675</v>
      </c>
      <c r="N1593" t="s">
        <v>682</v>
      </c>
      <c r="O1593" t="s">
        <v>5641</v>
      </c>
      <c r="P1593" t="s">
        <v>675</v>
      </c>
      <c r="Q1593" s="8" t="s">
        <v>675</v>
      </c>
      <c r="R1593" t="s">
        <v>5635</v>
      </c>
      <c r="S1593" t="s">
        <v>5636</v>
      </c>
      <c r="T1593" t="s">
        <v>3929</v>
      </c>
    </row>
    <row r="1594" spans="1:20">
      <c r="A1594" t="s">
        <v>5703</v>
      </c>
      <c r="B1594" s="8" t="s">
        <v>5638</v>
      </c>
      <c r="C1594" t="s">
        <v>5626</v>
      </c>
      <c r="D1594" t="s">
        <v>922</v>
      </c>
      <c r="E1594" t="s">
        <v>704</v>
      </c>
      <c r="F1594" t="s">
        <v>2332</v>
      </c>
      <c r="G1594" t="s">
        <v>15</v>
      </c>
      <c r="H1594" t="s">
        <v>675</v>
      </c>
      <c r="I1594" t="s">
        <v>5704</v>
      </c>
      <c r="J1594" t="s">
        <v>4926</v>
      </c>
      <c r="K1594" t="s">
        <v>675</v>
      </c>
      <c r="L1594" t="s">
        <v>682</v>
      </c>
      <c r="M1594" s="8" t="s">
        <v>675</v>
      </c>
      <c r="N1594" t="s">
        <v>682</v>
      </c>
      <c r="O1594" t="s">
        <v>5641</v>
      </c>
      <c r="P1594" t="s">
        <v>675</v>
      </c>
      <c r="Q1594" s="8" t="s">
        <v>675</v>
      </c>
      <c r="R1594" t="s">
        <v>5635</v>
      </c>
      <c r="S1594" t="s">
        <v>5636</v>
      </c>
      <c r="T1594" t="s">
        <v>3929</v>
      </c>
    </row>
    <row r="1595" spans="1:20">
      <c r="A1595" t="s">
        <v>5705</v>
      </c>
      <c r="B1595" s="8" t="s">
        <v>5638</v>
      </c>
      <c r="C1595" t="s">
        <v>5626</v>
      </c>
      <c r="D1595" t="s">
        <v>922</v>
      </c>
      <c r="E1595" t="s">
        <v>704</v>
      </c>
      <c r="F1595" t="s">
        <v>3520</v>
      </c>
      <c r="G1595" t="s">
        <v>145</v>
      </c>
      <c r="H1595" t="s">
        <v>675</v>
      </c>
      <c r="I1595" t="s">
        <v>5706</v>
      </c>
      <c r="J1595" t="s">
        <v>4926</v>
      </c>
      <c r="K1595" t="s">
        <v>675</v>
      </c>
      <c r="L1595" t="s">
        <v>682</v>
      </c>
      <c r="M1595" s="8" t="s">
        <v>675</v>
      </c>
      <c r="N1595" t="s">
        <v>682</v>
      </c>
      <c r="O1595" t="s">
        <v>5641</v>
      </c>
      <c r="P1595" t="s">
        <v>675</v>
      </c>
      <c r="Q1595" s="8" t="s">
        <v>675</v>
      </c>
      <c r="R1595" t="s">
        <v>5635</v>
      </c>
      <c r="S1595" t="s">
        <v>5636</v>
      </c>
      <c r="T1595" t="s">
        <v>3929</v>
      </c>
    </row>
    <row r="1596" spans="1:20">
      <c r="A1596" t="s">
        <v>5707</v>
      </c>
      <c r="B1596" s="8" t="s">
        <v>5638</v>
      </c>
      <c r="C1596" t="s">
        <v>5626</v>
      </c>
      <c r="D1596" t="s">
        <v>922</v>
      </c>
      <c r="E1596" t="s">
        <v>704</v>
      </c>
      <c r="F1596" t="s">
        <v>1532</v>
      </c>
      <c r="G1596" t="s">
        <v>97</v>
      </c>
      <c r="H1596" t="s">
        <v>675</v>
      </c>
      <c r="I1596" t="s">
        <v>5708</v>
      </c>
      <c r="J1596" t="s">
        <v>4926</v>
      </c>
      <c r="K1596" t="s">
        <v>675</v>
      </c>
      <c r="L1596" t="s">
        <v>682</v>
      </c>
      <c r="M1596" s="8" t="s">
        <v>675</v>
      </c>
      <c r="N1596" t="s">
        <v>682</v>
      </c>
      <c r="O1596" t="s">
        <v>5641</v>
      </c>
      <c r="P1596" t="s">
        <v>675</v>
      </c>
      <c r="Q1596" s="8" t="s">
        <v>675</v>
      </c>
      <c r="R1596" t="s">
        <v>5635</v>
      </c>
      <c r="S1596" t="s">
        <v>5636</v>
      </c>
      <c r="T1596" t="s">
        <v>3929</v>
      </c>
    </row>
    <row r="1597" spans="1:20">
      <c r="A1597" t="s">
        <v>5709</v>
      </c>
      <c r="B1597" s="8" t="s">
        <v>5638</v>
      </c>
      <c r="C1597" t="s">
        <v>5626</v>
      </c>
      <c r="D1597" t="s">
        <v>922</v>
      </c>
      <c r="E1597" t="s">
        <v>704</v>
      </c>
      <c r="F1597" t="s">
        <v>5710</v>
      </c>
      <c r="G1597" t="s">
        <v>85</v>
      </c>
      <c r="H1597" t="s">
        <v>675</v>
      </c>
      <c r="I1597" t="s">
        <v>5711</v>
      </c>
      <c r="J1597" t="s">
        <v>4926</v>
      </c>
      <c r="K1597" t="s">
        <v>675</v>
      </c>
      <c r="L1597" t="s">
        <v>682</v>
      </c>
      <c r="M1597" s="8" t="s">
        <v>675</v>
      </c>
      <c r="N1597" t="s">
        <v>682</v>
      </c>
      <c r="O1597" t="s">
        <v>5641</v>
      </c>
      <c r="P1597" t="s">
        <v>675</v>
      </c>
      <c r="Q1597" s="8" t="s">
        <v>675</v>
      </c>
      <c r="R1597" t="s">
        <v>5635</v>
      </c>
      <c r="S1597" t="s">
        <v>5636</v>
      </c>
      <c r="T1597" t="s">
        <v>3929</v>
      </c>
    </row>
    <row r="1598" spans="1:20">
      <c r="A1598" t="s">
        <v>5712</v>
      </c>
      <c r="B1598" s="8" t="s">
        <v>5638</v>
      </c>
      <c r="C1598" t="s">
        <v>5626</v>
      </c>
      <c r="D1598" t="s">
        <v>922</v>
      </c>
      <c r="E1598" t="s">
        <v>704</v>
      </c>
      <c r="F1598" t="s">
        <v>2202</v>
      </c>
      <c r="G1598" t="s">
        <v>99</v>
      </c>
      <c r="H1598" t="s">
        <v>675</v>
      </c>
      <c r="I1598" t="s">
        <v>5713</v>
      </c>
      <c r="J1598" t="s">
        <v>4926</v>
      </c>
      <c r="K1598" t="s">
        <v>675</v>
      </c>
      <c r="L1598" t="s">
        <v>682</v>
      </c>
      <c r="M1598" s="8" t="s">
        <v>675</v>
      </c>
      <c r="N1598" t="s">
        <v>682</v>
      </c>
      <c r="O1598" t="s">
        <v>5641</v>
      </c>
      <c r="P1598" t="s">
        <v>675</v>
      </c>
      <c r="Q1598" s="8" t="s">
        <v>675</v>
      </c>
      <c r="R1598" t="s">
        <v>5635</v>
      </c>
      <c r="S1598" t="s">
        <v>5636</v>
      </c>
      <c r="T1598" t="s">
        <v>3929</v>
      </c>
    </row>
    <row r="1599" spans="1:20">
      <c r="A1599" t="s">
        <v>5714</v>
      </c>
      <c r="B1599" s="8" t="s">
        <v>5638</v>
      </c>
      <c r="C1599" t="s">
        <v>5626</v>
      </c>
      <c r="D1599" t="s">
        <v>922</v>
      </c>
      <c r="E1599" t="s">
        <v>704</v>
      </c>
      <c r="F1599" t="s">
        <v>2725</v>
      </c>
      <c r="G1599" t="s">
        <v>90</v>
      </c>
      <c r="H1599" t="s">
        <v>675</v>
      </c>
      <c r="I1599" t="s">
        <v>5715</v>
      </c>
      <c r="J1599" t="s">
        <v>4926</v>
      </c>
      <c r="K1599" t="s">
        <v>675</v>
      </c>
      <c r="L1599" t="s">
        <v>682</v>
      </c>
      <c r="M1599" s="8" t="s">
        <v>675</v>
      </c>
      <c r="N1599" t="s">
        <v>682</v>
      </c>
      <c r="O1599" t="s">
        <v>5641</v>
      </c>
      <c r="P1599" t="s">
        <v>675</v>
      </c>
      <c r="Q1599" s="8" t="s">
        <v>675</v>
      </c>
      <c r="R1599" t="s">
        <v>5635</v>
      </c>
      <c r="S1599" t="s">
        <v>5636</v>
      </c>
      <c r="T1599" t="s">
        <v>3929</v>
      </c>
    </row>
    <row r="1600" spans="1:20">
      <c r="A1600" t="s">
        <v>5716</v>
      </c>
      <c r="B1600" s="8" t="s">
        <v>5638</v>
      </c>
      <c r="C1600" t="s">
        <v>5626</v>
      </c>
      <c r="D1600" t="s">
        <v>922</v>
      </c>
      <c r="E1600" t="s">
        <v>704</v>
      </c>
      <c r="F1600" t="s">
        <v>1536</v>
      </c>
      <c r="G1600" t="s">
        <v>1537</v>
      </c>
      <c r="H1600" t="s">
        <v>675</v>
      </c>
      <c r="I1600" t="s">
        <v>5717</v>
      </c>
      <c r="J1600" t="s">
        <v>4926</v>
      </c>
      <c r="K1600" t="s">
        <v>675</v>
      </c>
      <c r="L1600" t="s">
        <v>682</v>
      </c>
      <c r="M1600" s="8" t="s">
        <v>675</v>
      </c>
      <c r="N1600" t="s">
        <v>682</v>
      </c>
      <c r="O1600" t="s">
        <v>5641</v>
      </c>
      <c r="P1600" t="s">
        <v>675</v>
      </c>
      <c r="Q1600" s="8" t="s">
        <v>675</v>
      </c>
      <c r="R1600" t="s">
        <v>5635</v>
      </c>
      <c r="S1600" t="s">
        <v>5636</v>
      </c>
      <c r="T1600" t="s">
        <v>3929</v>
      </c>
    </row>
    <row r="1601" spans="1:20">
      <c r="A1601" t="s">
        <v>5718</v>
      </c>
      <c r="B1601" s="8" t="s">
        <v>5638</v>
      </c>
      <c r="C1601" t="s">
        <v>5626</v>
      </c>
      <c r="D1601" t="s">
        <v>922</v>
      </c>
      <c r="E1601" t="s">
        <v>704</v>
      </c>
      <c r="F1601" t="s">
        <v>1002</v>
      </c>
      <c r="G1601" t="s">
        <v>178</v>
      </c>
      <c r="H1601" t="s">
        <v>675</v>
      </c>
      <c r="I1601" t="s">
        <v>5719</v>
      </c>
      <c r="J1601" t="s">
        <v>4926</v>
      </c>
      <c r="K1601" t="s">
        <v>675</v>
      </c>
      <c r="L1601" t="s">
        <v>682</v>
      </c>
      <c r="M1601" s="8" t="s">
        <v>675</v>
      </c>
      <c r="N1601" t="s">
        <v>682</v>
      </c>
      <c r="O1601" t="s">
        <v>5641</v>
      </c>
      <c r="P1601" t="s">
        <v>675</v>
      </c>
      <c r="Q1601" s="8" t="s">
        <v>675</v>
      </c>
      <c r="R1601" t="s">
        <v>5635</v>
      </c>
      <c r="S1601" t="s">
        <v>5636</v>
      </c>
      <c r="T1601" t="s">
        <v>3929</v>
      </c>
    </row>
    <row r="1602" spans="1:20">
      <c r="A1602" t="s">
        <v>5720</v>
      </c>
      <c r="B1602" s="8" t="s">
        <v>5638</v>
      </c>
      <c r="C1602" t="s">
        <v>5626</v>
      </c>
      <c r="D1602" t="s">
        <v>922</v>
      </c>
      <c r="E1602" t="s">
        <v>704</v>
      </c>
      <c r="F1602" t="s">
        <v>1877</v>
      </c>
      <c r="G1602" t="s">
        <v>124</v>
      </c>
      <c r="H1602" t="s">
        <v>675</v>
      </c>
      <c r="I1602" t="s">
        <v>5721</v>
      </c>
      <c r="J1602" t="s">
        <v>4926</v>
      </c>
      <c r="K1602" t="s">
        <v>675</v>
      </c>
      <c r="L1602" t="s">
        <v>682</v>
      </c>
      <c r="M1602" s="8" t="s">
        <v>675</v>
      </c>
      <c r="N1602" t="s">
        <v>682</v>
      </c>
      <c r="O1602" t="s">
        <v>5641</v>
      </c>
      <c r="P1602" t="s">
        <v>675</v>
      </c>
      <c r="Q1602" s="8" t="s">
        <v>675</v>
      </c>
      <c r="R1602" t="s">
        <v>5635</v>
      </c>
      <c r="S1602" t="s">
        <v>5636</v>
      </c>
      <c r="T1602" t="s">
        <v>3929</v>
      </c>
    </row>
    <row r="1603" spans="1:20">
      <c r="A1603" t="s">
        <v>5722</v>
      </c>
      <c r="B1603" s="8" t="s">
        <v>5638</v>
      </c>
      <c r="C1603" t="s">
        <v>5626</v>
      </c>
      <c r="D1603" t="s">
        <v>922</v>
      </c>
      <c r="E1603" t="s">
        <v>704</v>
      </c>
      <c r="F1603" t="s">
        <v>1309</v>
      </c>
      <c r="G1603" t="s">
        <v>66</v>
      </c>
      <c r="H1603" t="s">
        <v>675</v>
      </c>
      <c r="I1603" t="s">
        <v>5723</v>
      </c>
      <c r="J1603" t="s">
        <v>4926</v>
      </c>
      <c r="K1603" t="s">
        <v>675</v>
      </c>
      <c r="L1603" t="s">
        <v>682</v>
      </c>
      <c r="M1603" s="8" t="s">
        <v>675</v>
      </c>
      <c r="N1603" t="s">
        <v>682</v>
      </c>
      <c r="O1603" t="s">
        <v>5641</v>
      </c>
      <c r="P1603" t="s">
        <v>675</v>
      </c>
      <c r="Q1603" s="8" t="s">
        <v>675</v>
      </c>
      <c r="R1603" t="s">
        <v>5635</v>
      </c>
      <c r="S1603" t="s">
        <v>5636</v>
      </c>
      <c r="T1603" t="s">
        <v>3929</v>
      </c>
    </row>
    <row r="1604" spans="1:20">
      <c r="A1604" t="s">
        <v>5724</v>
      </c>
      <c r="B1604" s="8" t="s">
        <v>5638</v>
      </c>
      <c r="C1604" t="s">
        <v>5626</v>
      </c>
      <c r="D1604" t="s">
        <v>922</v>
      </c>
      <c r="E1604" t="s">
        <v>704</v>
      </c>
      <c r="F1604" t="s">
        <v>5725</v>
      </c>
      <c r="G1604" t="s">
        <v>5726</v>
      </c>
      <c r="H1604" t="s">
        <v>675</v>
      </c>
      <c r="I1604" t="s">
        <v>5727</v>
      </c>
      <c r="J1604" t="s">
        <v>4926</v>
      </c>
      <c r="K1604" t="s">
        <v>675</v>
      </c>
      <c r="L1604" t="s">
        <v>682</v>
      </c>
      <c r="M1604" s="8" t="s">
        <v>675</v>
      </c>
      <c r="N1604" t="s">
        <v>682</v>
      </c>
      <c r="O1604" t="s">
        <v>5641</v>
      </c>
      <c r="P1604" t="s">
        <v>675</v>
      </c>
      <c r="Q1604" s="8" t="s">
        <v>675</v>
      </c>
      <c r="R1604" t="s">
        <v>5635</v>
      </c>
      <c r="S1604" t="s">
        <v>5636</v>
      </c>
      <c r="T1604" t="s">
        <v>3929</v>
      </c>
    </row>
    <row r="1605" spans="1:20">
      <c r="A1605" t="s">
        <v>5728</v>
      </c>
      <c r="B1605" s="8" t="s">
        <v>5638</v>
      </c>
      <c r="C1605" t="s">
        <v>5626</v>
      </c>
      <c r="D1605" t="s">
        <v>922</v>
      </c>
      <c r="E1605" t="s">
        <v>704</v>
      </c>
      <c r="F1605" t="s">
        <v>1959</v>
      </c>
      <c r="G1605" t="s">
        <v>40</v>
      </c>
      <c r="H1605" t="s">
        <v>675</v>
      </c>
      <c r="I1605" t="s">
        <v>5729</v>
      </c>
      <c r="J1605" t="s">
        <v>4926</v>
      </c>
      <c r="K1605" t="s">
        <v>675</v>
      </c>
      <c r="L1605" t="s">
        <v>682</v>
      </c>
      <c r="M1605" s="8" t="s">
        <v>675</v>
      </c>
      <c r="N1605" t="s">
        <v>682</v>
      </c>
      <c r="O1605" t="s">
        <v>5641</v>
      </c>
      <c r="P1605" t="s">
        <v>675</v>
      </c>
      <c r="Q1605" s="8" t="s">
        <v>675</v>
      </c>
      <c r="R1605" t="s">
        <v>5635</v>
      </c>
      <c r="S1605" t="s">
        <v>5636</v>
      </c>
      <c r="T1605" t="s">
        <v>3929</v>
      </c>
    </row>
    <row r="1606" spans="1:20">
      <c r="A1606" t="s">
        <v>5730</v>
      </c>
      <c r="B1606" s="8" t="s">
        <v>5638</v>
      </c>
      <c r="C1606" t="s">
        <v>5626</v>
      </c>
      <c r="D1606" t="s">
        <v>922</v>
      </c>
      <c r="E1606" t="s">
        <v>704</v>
      </c>
      <c r="F1606" t="s">
        <v>1491</v>
      </c>
      <c r="G1606" t="s">
        <v>114</v>
      </c>
      <c r="H1606" t="s">
        <v>675</v>
      </c>
      <c r="I1606" t="s">
        <v>5731</v>
      </c>
      <c r="J1606" t="s">
        <v>4926</v>
      </c>
      <c r="K1606" t="s">
        <v>675</v>
      </c>
      <c r="L1606" t="s">
        <v>682</v>
      </c>
      <c r="M1606" s="8" t="s">
        <v>675</v>
      </c>
      <c r="N1606" t="s">
        <v>682</v>
      </c>
      <c r="O1606" t="s">
        <v>5641</v>
      </c>
      <c r="P1606" t="s">
        <v>675</v>
      </c>
      <c r="Q1606" s="8" t="s">
        <v>675</v>
      </c>
      <c r="R1606" t="s">
        <v>5635</v>
      </c>
      <c r="S1606" t="s">
        <v>5636</v>
      </c>
      <c r="T1606" t="s">
        <v>3929</v>
      </c>
    </row>
    <row r="1607" spans="1:20">
      <c r="A1607" t="s">
        <v>5732</v>
      </c>
      <c r="B1607" s="8" t="s">
        <v>5638</v>
      </c>
      <c r="C1607" t="s">
        <v>5626</v>
      </c>
      <c r="D1607" t="s">
        <v>922</v>
      </c>
      <c r="E1607" t="s">
        <v>704</v>
      </c>
      <c r="F1607" t="s">
        <v>5733</v>
      </c>
      <c r="G1607" t="s">
        <v>640</v>
      </c>
      <c r="H1607" t="s">
        <v>675</v>
      </c>
      <c r="I1607" t="s">
        <v>5734</v>
      </c>
      <c r="J1607" t="s">
        <v>4926</v>
      </c>
      <c r="K1607" t="s">
        <v>675</v>
      </c>
      <c r="L1607" t="s">
        <v>682</v>
      </c>
      <c r="M1607" s="8" t="s">
        <v>675</v>
      </c>
      <c r="N1607" t="s">
        <v>682</v>
      </c>
      <c r="O1607" t="s">
        <v>5641</v>
      </c>
      <c r="P1607" t="s">
        <v>675</v>
      </c>
      <c r="Q1607" s="8" t="s">
        <v>675</v>
      </c>
      <c r="R1607" t="s">
        <v>5635</v>
      </c>
      <c r="S1607" t="s">
        <v>5636</v>
      </c>
      <c r="T1607" t="s">
        <v>3929</v>
      </c>
    </row>
    <row r="1608" spans="1:20">
      <c r="A1608" t="s">
        <v>5735</v>
      </c>
      <c r="B1608" s="8" t="s">
        <v>5638</v>
      </c>
      <c r="C1608" t="s">
        <v>5626</v>
      </c>
      <c r="D1608" t="s">
        <v>922</v>
      </c>
      <c r="E1608" t="s">
        <v>704</v>
      </c>
      <c r="F1608" t="s">
        <v>5736</v>
      </c>
      <c r="G1608" t="s">
        <v>64</v>
      </c>
      <c r="H1608" t="s">
        <v>675</v>
      </c>
      <c r="I1608" t="s">
        <v>5737</v>
      </c>
      <c r="J1608" t="s">
        <v>4926</v>
      </c>
      <c r="K1608" t="s">
        <v>675</v>
      </c>
      <c r="L1608" t="s">
        <v>682</v>
      </c>
      <c r="M1608" s="8" t="s">
        <v>675</v>
      </c>
      <c r="N1608" t="s">
        <v>682</v>
      </c>
      <c r="O1608" t="s">
        <v>5641</v>
      </c>
      <c r="P1608" t="s">
        <v>675</v>
      </c>
      <c r="Q1608" s="8" t="s">
        <v>675</v>
      </c>
      <c r="R1608" t="s">
        <v>5635</v>
      </c>
      <c r="S1608" t="s">
        <v>5636</v>
      </c>
      <c r="T1608" t="s">
        <v>3929</v>
      </c>
    </row>
    <row r="1609" spans="1:20">
      <c r="A1609" t="s">
        <v>5738</v>
      </c>
      <c r="B1609" s="8" t="s">
        <v>5638</v>
      </c>
      <c r="C1609" t="s">
        <v>5626</v>
      </c>
      <c r="D1609" t="s">
        <v>922</v>
      </c>
      <c r="E1609" t="s">
        <v>704</v>
      </c>
      <c r="F1609" t="s">
        <v>5223</v>
      </c>
      <c r="G1609" t="s">
        <v>79</v>
      </c>
      <c r="H1609" t="s">
        <v>675</v>
      </c>
      <c r="I1609" t="s">
        <v>5739</v>
      </c>
      <c r="J1609" t="s">
        <v>4926</v>
      </c>
      <c r="K1609" t="s">
        <v>675</v>
      </c>
      <c r="L1609" t="s">
        <v>682</v>
      </c>
      <c r="M1609" s="8" t="s">
        <v>675</v>
      </c>
      <c r="N1609" t="s">
        <v>682</v>
      </c>
      <c r="O1609" t="s">
        <v>5641</v>
      </c>
      <c r="P1609" t="s">
        <v>675</v>
      </c>
      <c r="Q1609" s="8" t="s">
        <v>675</v>
      </c>
      <c r="R1609" t="s">
        <v>5635</v>
      </c>
      <c r="S1609" t="s">
        <v>5636</v>
      </c>
      <c r="T1609" t="s">
        <v>3929</v>
      </c>
    </row>
    <row r="1610" spans="1:20">
      <c r="A1610" t="s">
        <v>5740</v>
      </c>
      <c r="B1610" s="8" t="s">
        <v>5638</v>
      </c>
      <c r="C1610" t="s">
        <v>5626</v>
      </c>
      <c r="D1610" t="s">
        <v>922</v>
      </c>
      <c r="E1610" t="s">
        <v>704</v>
      </c>
      <c r="F1610" t="s">
        <v>1387</v>
      </c>
      <c r="G1610" t="s">
        <v>106</v>
      </c>
      <c r="H1610" t="s">
        <v>675</v>
      </c>
      <c r="I1610" t="s">
        <v>5741</v>
      </c>
      <c r="J1610" t="s">
        <v>4926</v>
      </c>
      <c r="K1610" t="s">
        <v>675</v>
      </c>
      <c r="L1610" t="s">
        <v>682</v>
      </c>
      <c r="M1610" s="8" t="s">
        <v>675</v>
      </c>
      <c r="N1610" t="s">
        <v>682</v>
      </c>
      <c r="O1610" t="s">
        <v>5641</v>
      </c>
      <c r="P1610" t="s">
        <v>675</v>
      </c>
      <c r="Q1610" s="8" t="s">
        <v>675</v>
      </c>
      <c r="R1610" t="s">
        <v>5635</v>
      </c>
      <c r="S1610" t="s">
        <v>5636</v>
      </c>
      <c r="T1610" t="s">
        <v>3929</v>
      </c>
    </row>
    <row r="1611" spans="1:20">
      <c r="A1611" t="s">
        <v>5742</v>
      </c>
      <c r="B1611" s="8" t="s">
        <v>5638</v>
      </c>
      <c r="C1611" t="s">
        <v>5626</v>
      </c>
      <c r="D1611" t="s">
        <v>922</v>
      </c>
      <c r="E1611" t="s">
        <v>704</v>
      </c>
      <c r="F1611" t="s">
        <v>2096</v>
      </c>
      <c r="G1611" t="s">
        <v>77</v>
      </c>
      <c r="H1611" t="s">
        <v>675</v>
      </c>
      <c r="I1611" t="s">
        <v>5743</v>
      </c>
      <c r="J1611" t="s">
        <v>4926</v>
      </c>
      <c r="K1611" t="s">
        <v>675</v>
      </c>
      <c r="L1611" t="s">
        <v>682</v>
      </c>
      <c r="M1611" s="8" t="s">
        <v>675</v>
      </c>
      <c r="N1611" t="s">
        <v>682</v>
      </c>
      <c r="O1611" t="s">
        <v>5641</v>
      </c>
      <c r="P1611" t="s">
        <v>675</v>
      </c>
      <c r="Q1611" s="8" t="s">
        <v>675</v>
      </c>
      <c r="R1611" t="s">
        <v>5635</v>
      </c>
      <c r="S1611" t="s">
        <v>5636</v>
      </c>
      <c r="T1611" t="s">
        <v>3929</v>
      </c>
    </row>
    <row r="1612" spans="1:20">
      <c r="A1612" t="s">
        <v>5744</v>
      </c>
      <c r="B1612" s="8" t="s">
        <v>5638</v>
      </c>
      <c r="C1612" t="s">
        <v>5626</v>
      </c>
      <c r="D1612" t="s">
        <v>922</v>
      </c>
      <c r="E1612" t="s">
        <v>704</v>
      </c>
      <c r="F1612" t="s">
        <v>820</v>
      </c>
      <c r="G1612" t="s">
        <v>821</v>
      </c>
      <c r="H1612" t="s">
        <v>821</v>
      </c>
      <c r="I1612" t="s">
        <v>5745</v>
      </c>
      <c r="J1612" t="s">
        <v>4926</v>
      </c>
      <c r="K1612" t="s">
        <v>675</v>
      </c>
      <c r="L1612" t="s">
        <v>682</v>
      </c>
      <c r="M1612" s="8" t="s">
        <v>675</v>
      </c>
      <c r="N1612" t="s">
        <v>682</v>
      </c>
      <c r="O1612" t="s">
        <v>5641</v>
      </c>
      <c r="P1612" t="s">
        <v>760</v>
      </c>
      <c r="Q1612" s="8" t="s">
        <v>675</v>
      </c>
      <c r="R1612" t="s">
        <v>5635</v>
      </c>
      <c r="S1612" t="s">
        <v>5636</v>
      </c>
      <c r="T1612" t="s">
        <v>1121</v>
      </c>
    </row>
    <row r="1613" spans="1:20">
      <c r="A1613" t="s">
        <v>5746</v>
      </c>
      <c r="B1613" s="8" t="s">
        <v>1059</v>
      </c>
      <c r="C1613" t="s">
        <v>5626</v>
      </c>
      <c r="D1613" t="s">
        <v>922</v>
      </c>
      <c r="E1613" t="s">
        <v>675</v>
      </c>
      <c r="F1613" t="s">
        <v>5747</v>
      </c>
      <c r="G1613" t="s">
        <v>5748</v>
      </c>
      <c r="H1613" t="s">
        <v>675</v>
      </c>
      <c r="I1613" t="s">
        <v>5749</v>
      </c>
      <c r="J1613" t="s">
        <v>4926</v>
      </c>
      <c r="K1613" t="s">
        <v>675</v>
      </c>
      <c r="L1613" t="s">
        <v>682</v>
      </c>
      <c r="M1613" s="8" t="s">
        <v>675</v>
      </c>
      <c r="N1613" t="s">
        <v>682</v>
      </c>
      <c r="O1613" t="s">
        <v>5750</v>
      </c>
      <c r="P1613" t="s">
        <v>675</v>
      </c>
      <c r="Q1613" s="8" t="s">
        <v>675</v>
      </c>
      <c r="R1613" t="s">
        <v>5751</v>
      </c>
      <c r="S1613" t="s">
        <v>5636</v>
      </c>
      <c r="T1613" t="s">
        <v>1198</v>
      </c>
    </row>
    <row r="1614" spans="1:20">
      <c r="A1614" t="s">
        <v>5752</v>
      </c>
      <c r="B1614" s="8" t="s">
        <v>1059</v>
      </c>
      <c r="C1614" t="s">
        <v>5626</v>
      </c>
      <c r="D1614" t="s">
        <v>922</v>
      </c>
      <c r="E1614" t="s">
        <v>675</v>
      </c>
      <c r="F1614" t="s">
        <v>5753</v>
      </c>
      <c r="G1614" t="s">
        <v>5754</v>
      </c>
      <c r="H1614" t="s">
        <v>675</v>
      </c>
      <c r="I1614" t="s">
        <v>5755</v>
      </c>
      <c r="J1614" t="s">
        <v>4926</v>
      </c>
      <c r="K1614" t="s">
        <v>675</v>
      </c>
      <c r="L1614" t="s">
        <v>682</v>
      </c>
      <c r="M1614" s="8" t="s">
        <v>675</v>
      </c>
      <c r="N1614" t="s">
        <v>682</v>
      </c>
      <c r="O1614" t="s">
        <v>5750</v>
      </c>
      <c r="P1614" t="s">
        <v>675</v>
      </c>
      <c r="Q1614" s="8" t="s">
        <v>675</v>
      </c>
      <c r="R1614" t="s">
        <v>5751</v>
      </c>
      <c r="S1614" t="s">
        <v>5636</v>
      </c>
      <c r="T1614" t="s">
        <v>1198</v>
      </c>
    </row>
    <row r="1615" spans="1:20">
      <c r="A1615" t="s">
        <v>5756</v>
      </c>
      <c r="B1615" s="8" t="s">
        <v>1059</v>
      </c>
      <c r="C1615" t="s">
        <v>5626</v>
      </c>
      <c r="D1615" t="s">
        <v>922</v>
      </c>
      <c r="E1615" t="s">
        <v>704</v>
      </c>
      <c r="F1615" t="s">
        <v>5757</v>
      </c>
      <c r="G1615" t="s">
        <v>5758</v>
      </c>
      <c r="H1615" t="s">
        <v>675</v>
      </c>
      <c r="I1615" t="s">
        <v>5759</v>
      </c>
      <c r="J1615" t="s">
        <v>4926</v>
      </c>
      <c r="K1615" t="s">
        <v>675</v>
      </c>
      <c r="L1615" t="s">
        <v>682</v>
      </c>
      <c r="M1615" s="8" t="s">
        <v>675</v>
      </c>
      <c r="N1615" t="s">
        <v>682</v>
      </c>
      <c r="O1615" t="s">
        <v>5750</v>
      </c>
      <c r="P1615" t="s">
        <v>675</v>
      </c>
      <c r="Q1615" s="8" t="s">
        <v>675</v>
      </c>
      <c r="R1615" t="s">
        <v>5751</v>
      </c>
      <c r="S1615" t="s">
        <v>5636</v>
      </c>
      <c r="T1615" t="s">
        <v>1198</v>
      </c>
    </row>
    <row r="1616" spans="1:20">
      <c r="A1616" t="s">
        <v>5760</v>
      </c>
      <c r="B1616" s="8" t="s">
        <v>1059</v>
      </c>
      <c r="C1616" t="s">
        <v>5626</v>
      </c>
      <c r="D1616" t="s">
        <v>922</v>
      </c>
      <c r="E1616" t="s">
        <v>704</v>
      </c>
      <c r="F1616" t="s">
        <v>3838</v>
      </c>
      <c r="G1616" t="s">
        <v>3839</v>
      </c>
      <c r="H1616" t="s">
        <v>675</v>
      </c>
      <c r="I1616" t="s">
        <v>5761</v>
      </c>
      <c r="J1616" t="s">
        <v>4926</v>
      </c>
      <c r="K1616" t="s">
        <v>675</v>
      </c>
      <c r="L1616" t="s">
        <v>682</v>
      </c>
      <c r="M1616" s="8" t="s">
        <v>675</v>
      </c>
      <c r="N1616" t="s">
        <v>682</v>
      </c>
      <c r="O1616" t="s">
        <v>5750</v>
      </c>
      <c r="P1616" t="s">
        <v>675</v>
      </c>
      <c r="Q1616" s="8" t="s">
        <v>675</v>
      </c>
      <c r="R1616" t="s">
        <v>5762</v>
      </c>
      <c r="S1616" t="s">
        <v>5636</v>
      </c>
      <c r="T1616" t="s">
        <v>2523</v>
      </c>
    </row>
    <row r="1617" spans="1:20">
      <c r="A1617" t="s">
        <v>5763</v>
      </c>
      <c r="B1617" s="8" t="s">
        <v>1059</v>
      </c>
      <c r="C1617" t="s">
        <v>5626</v>
      </c>
      <c r="D1617" t="s">
        <v>922</v>
      </c>
      <c r="E1617" t="s">
        <v>704</v>
      </c>
      <c r="F1617" t="s">
        <v>5764</v>
      </c>
      <c r="G1617" t="s">
        <v>5765</v>
      </c>
      <c r="H1617" t="s">
        <v>675</v>
      </c>
      <c r="I1617" t="s">
        <v>5766</v>
      </c>
      <c r="J1617" t="s">
        <v>4926</v>
      </c>
      <c r="K1617" t="s">
        <v>675</v>
      </c>
      <c r="L1617" t="s">
        <v>682</v>
      </c>
      <c r="M1617" s="8" t="s">
        <v>675</v>
      </c>
      <c r="N1617" t="s">
        <v>682</v>
      </c>
      <c r="O1617" t="s">
        <v>5750</v>
      </c>
      <c r="P1617" t="s">
        <v>675</v>
      </c>
      <c r="Q1617" s="8" t="s">
        <v>675</v>
      </c>
      <c r="R1617" t="s">
        <v>5762</v>
      </c>
      <c r="S1617" t="s">
        <v>5636</v>
      </c>
      <c r="T1617" t="s">
        <v>1121</v>
      </c>
    </row>
    <row r="1618" spans="1:20">
      <c r="A1618" t="s">
        <v>5767</v>
      </c>
      <c r="B1618" s="8" t="s">
        <v>1059</v>
      </c>
      <c r="C1618" t="s">
        <v>5626</v>
      </c>
      <c r="D1618" t="s">
        <v>922</v>
      </c>
      <c r="E1618" t="s">
        <v>704</v>
      </c>
      <c r="F1618" t="s">
        <v>1761</v>
      </c>
      <c r="G1618" t="s">
        <v>1762</v>
      </c>
      <c r="H1618" t="s">
        <v>675</v>
      </c>
      <c r="I1618" t="s">
        <v>5768</v>
      </c>
      <c r="J1618" t="s">
        <v>4926</v>
      </c>
      <c r="K1618" t="s">
        <v>675</v>
      </c>
      <c r="L1618" t="s">
        <v>682</v>
      </c>
      <c r="M1618" s="8" t="s">
        <v>675</v>
      </c>
      <c r="N1618" t="s">
        <v>682</v>
      </c>
      <c r="O1618" t="s">
        <v>5750</v>
      </c>
      <c r="P1618" t="s">
        <v>675</v>
      </c>
      <c r="Q1618" s="8" t="s">
        <v>675</v>
      </c>
      <c r="R1618" t="s">
        <v>5762</v>
      </c>
      <c r="S1618" t="s">
        <v>5636</v>
      </c>
      <c r="T1618" t="s">
        <v>1121</v>
      </c>
    </row>
    <row r="1619" spans="1:20">
      <c r="A1619" t="s">
        <v>5769</v>
      </c>
      <c r="B1619" s="8" t="s">
        <v>1059</v>
      </c>
      <c r="C1619" t="s">
        <v>5626</v>
      </c>
      <c r="D1619" t="s">
        <v>922</v>
      </c>
      <c r="E1619" t="s">
        <v>704</v>
      </c>
      <c r="F1619" t="s">
        <v>815</v>
      </c>
      <c r="G1619" t="s">
        <v>11</v>
      </c>
      <c r="H1619" t="s">
        <v>675</v>
      </c>
      <c r="I1619" t="s">
        <v>5770</v>
      </c>
      <c r="J1619" t="s">
        <v>4926</v>
      </c>
      <c r="K1619" t="s">
        <v>675</v>
      </c>
      <c r="L1619" t="s">
        <v>682</v>
      </c>
      <c r="M1619" s="8" t="s">
        <v>675</v>
      </c>
      <c r="N1619" t="s">
        <v>682</v>
      </c>
      <c r="O1619" t="s">
        <v>5750</v>
      </c>
      <c r="P1619" t="s">
        <v>760</v>
      </c>
      <c r="Q1619" s="8" t="s">
        <v>675</v>
      </c>
      <c r="R1619" t="s">
        <v>5635</v>
      </c>
      <c r="S1619" t="s">
        <v>5636</v>
      </c>
      <c r="T1619" t="s">
        <v>2523</v>
      </c>
    </row>
    <row r="1620" spans="1:20">
      <c r="A1620" t="s">
        <v>5771</v>
      </c>
      <c r="B1620" s="8" t="s">
        <v>1059</v>
      </c>
      <c r="C1620" t="s">
        <v>5626</v>
      </c>
      <c r="D1620" t="s">
        <v>922</v>
      </c>
      <c r="E1620" t="s">
        <v>704</v>
      </c>
      <c r="F1620" t="s">
        <v>1184</v>
      </c>
      <c r="G1620" t="s">
        <v>1185</v>
      </c>
      <c r="H1620" t="s">
        <v>2195</v>
      </c>
      <c r="I1620" t="s">
        <v>5772</v>
      </c>
      <c r="J1620" t="s">
        <v>4926</v>
      </c>
      <c r="K1620" t="s">
        <v>675</v>
      </c>
      <c r="L1620" t="s">
        <v>682</v>
      </c>
      <c r="M1620" s="8" t="s">
        <v>675</v>
      </c>
      <c r="N1620" t="s">
        <v>682</v>
      </c>
      <c r="O1620" t="s">
        <v>5750</v>
      </c>
      <c r="P1620" t="s">
        <v>760</v>
      </c>
      <c r="Q1620" s="8" t="s">
        <v>675</v>
      </c>
      <c r="R1620" t="s">
        <v>5773</v>
      </c>
      <c r="S1620" t="s">
        <v>5636</v>
      </c>
      <c r="T1620" t="s">
        <v>2523</v>
      </c>
    </row>
    <row r="1621" spans="1:20">
      <c r="A1621" t="s">
        <v>5774</v>
      </c>
      <c r="B1621" s="8" t="s">
        <v>1059</v>
      </c>
      <c r="C1621" t="s">
        <v>5626</v>
      </c>
      <c r="D1621" t="s">
        <v>922</v>
      </c>
      <c r="E1621" t="s">
        <v>704</v>
      </c>
      <c r="F1621" t="s">
        <v>1184</v>
      </c>
      <c r="G1621" t="s">
        <v>1185</v>
      </c>
      <c r="H1621" t="s">
        <v>2128</v>
      </c>
      <c r="I1621" t="s">
        <v>5775</v>
      </c>
      <c r="J1621" t="s">
        <v>4926</v>
      </c>
      <c r="K1621" t="s">
        <v>675</v>
      </c>
      <c r="L1621" t="s">
        <v>682</v>
      </c>
      <c r="M1621" s="8" t="s">
        <v>675</v>
      </c>
      <c r="N1621" t="s">
        <v>682</v>
      </c>
      <c r="O1621" t="s">
        <v>5750</v>
      </c>
      <c r="P1621" t="s">
        <v>760</v>
      </c>
      <c r="Q1621" s="8" t="s">
        <v>675</v>
      </c>
      <c r="R1621" t="s">
        <v>5773</v>
      </c>
      <c r="S1621" t="s">
        <v>5636</v>
      </c>
      <c r="T1621" t="s">
        <v>1121</v>
      </c>
    </row>
    <row r="1622" spans="1:20">
      <c r="A1622" t="s">
        <v>5776</v>
      </c>
      <c r="B1622" s="8" t="s">
        <v>1059</v>
      </c>
      <c r="C1622" t="s">
        <v>5626</v>
      </c>
      <c r="D1622" t="s">
        <v>922</v>
      </c>
      <c r="E1622" t="s">
        <v>704</v>
      </c>
      <c r="F1622" t="s">
        <v>913</v>
      </c>
      <c r="G1622" t="s">
        <v>914</v>
      </c>
      <c r="H1622" t="s">
        <v>5777</v>
      </c>
      <c r="I1622" t="s">
        <v>5778</v>
      </c>
      <c r="J1622" t="s">
        <v>4926</v>
      </c>
      <c r="K1622" t="s">
        <v>675</v>
      </c>
      <c r="L1622" t="s">
        <v>682</v>
      </c>
      <c r="M1622" s="8" t="s">
        <v>675</v>
      </c>
      <c r="N1622" t="s">
        <v>682</v>
      </c>
      <c r="O1622" t="s">
        <v>5750</v>
      </c>
      <c r="P1622" t="s">
        <v>675</v>
      </c>
      <c r="Q1622" s="8" t="s">
        <v>675</v>
      </c>
      <c r="R1622" t="s">
        <v>5635</v>
      </c>
      <c r="S1622" t="s">
        <v>5636</v>
      </c>
      <c r="T1622" t="s">
        <v>3929</v>
      </c>
    </row>
    <row r="1623" spans="1:20">
      <c r="A1623" t="s">
        <v>5779</v>
      </c>
      <c r="B1623" s="8" t="s">
        <v>1074</v>
      </c>
      <c r="C1623" t="s">
        <v>5626</v>
      </c>
      <c r="D1623" t="s">
        <v>663</v>
      </c>
      <c r="E1623" t="s">
        <v>704</v>
      </c>
      <c r="F1623" t="s">
        <v>3693</v>
      </c>
      <c r="G1623" t="s">
        <v>3694</v>
      </c>
      <c r="H1623" t="s">
        <v>675</v>
      </c>
      <c r="I1623" t="s">
        <v>5780</v>
      </c>
      <c r="J1623" t="s">
        <v>5781</v>
      </c>
      <c r="K1623" t="s">
        <v>675</v>
      </c>
      <c r="L1623" t="s">
        <v>682</v>
      </c>
      <c r="M1623" s="8" t="s">
        <v>675</v>
      </c>
      <c r="N1623" t="s">
        <v>682</v>
      </c>
      <c r="O1623" t="s">
        <v>825</v>
      </c>
      <c r="P1623" t="s">
        <v>825</v>
      </c>
      <c r="Q1623" s="8" t="s">
        <v>675</v>
      </c>
      <c r="R1623" t="s">
        <v>675</v>
      </c>
      <c r="S1623" t="s">
        <v>675</v>
      </c>
      <c r="T1623" t="s">
        <v>675</v>
      </c>
    </row>
    <row r="1624" spans="1:20">
      <c r="A1624" t="s">
        <v>5782</v>
      </c>
      <c r="B1624" s="8" t="s">
        <v>1080</v>
      </c>
      <c r="C1624" t="s">
        <v>5626</v>
      </c>
      <c r="D1624" t="s">
        <v>664</v>
      </c>
      <c r="E1624" t="s">
        <v>704</v>
      </c>
      <c r="F1624" t="s">
        <v>1199</v>
      </c>
      <c r="G1624" t="s">
        <v>16</v>
      </c>
      <c r="H1624" t="s">
        <v>675</v>
      </c>
      <c r="I1624" t="s">
        <v>5783</v>
      </c>
      <c r="J1624" t="s">
        <v>1927</v>
      </c>
      <c r="K1624" t="s">
        <v>675</v>
      </c>
      <c r="L1624" t="s">
        <v>682</v>
      </c>
      <c r="M1624" s="8" t="s">
        <v>675</v>
      </c>
      <c r="N1624" t="s">
        <v>682</v>
      </c>
      <c r="O1624" t="s">
        <v>779</v>
      </c>
      <c r="P1624" t="s">
        <v>675</v>
      </c>
      <c r="Q1624" s="8" t="s">
        <v>675</v>
      </c>
      <c r="R1624" t="s">
        <v>675</v>
      </c>
      <c r="S1624" t="s">
        <v>675</v>
      </c>
      <c r="T1624" t="s">
        <v>675</v>
      </c>
    </row>
    <row r="1625" spans="1:20">
      <c r="A1625" t="s">
        <v>5784</v>
      </c>
      <c r="B1625" s="8" t="s">
        <v>1080</v>
      </c>
      <c r="C1625" t="s">
        <v>5626</v>
      </c>
      <c r="D1625" t="s">
        <v>664</v>
      </c>
      <c r="E1625" t="s">
        <v>704</v>
      </c>
      <c r="F1625" t="s">
        <v>1895</v>
      </c>
      <c r="G1625" t="s">
        <v>362</v>
      </c>
      <c r="H1625" t="s">
        <v>362</v>
      </c>
      <c r="I1625" t="s">
        <v>5785</v>
      </c>
      <c r="J1625" t="s">
        <v>1927</v>
      </c>
      <c r="K1625" t="s">
        <v>675</v>
      </c>
      <c r="L1625" t="s">
        <v>682</v>
      </c>
      <c r="M1625" s="8" t="s">
        <v>675</v>
      </c>
      <c r="N1625" t="s">
        <v>682</v>
      </c>
      <c r="O1625" t="s">
        <v>779</v>
      </c>
      <c r="P1625" t="s">
        <v>675</v>
      </c>
      <c r="Q1625" s="8" t="s">
        <v>675</v>
      </c>
      <c r="R1625" t="s">
        <v>675</v>
      </c>
      <c r="S1625" t="s">
        <v>675</v>
      </c>
      <c r="T1625" t="s">
        <v>675</v>
      </c>
    </row>
    <row r="1626" spans="1:20">
      <c r="A1626" t="s">
        <v>5786</v>
      </c>
      <c r="B1626" s="8" t="s">
        <v>1080</v>
      </c>
      <c r="C1626" t="s">
        <v>5626</v>
      </c>
      <c r="D1626" t="s">
        <v>664</v>
      </c>
      <c r="E1626" t="s">
        <v>704</v>
      </c>
      <c r="F1626" t="s">
        <v>884</v>
      </c>
      <c r="G1626" t="s">
        <v>885</v>
      </c>
      <c r="H1626" t="s">
        <v>5787</v>
      </c>
      <c r="I1626" t="s">
        <v>5788</v>
      </c>
      <c r="J1626" t="s">
        <v>1927</v>
      </c>
      <c r="K1626" t="s">
        <v>675</v>
      </c>
      <c r="L1626" t="s">
        <v>682</v>
      </c>
      <c r="M1626" s="8" t="s">
        <v>675</v>
      </c>
      <c r="N1626" t="s">
        <v>682</v>
      </c>
      <c r="O1626" t="s">
        <v>779</v>
      </c>
      <c r="P1626" t="s">
        <v>675</v>
      </c>
      <c r="Q1626" s="8" t="s">
        <v>675</v>
      </c>
      <c r="R1626" t="s">
        <v>675</v>
      </c>
      <c r="S1626" t="s">
        <v>675</v>
      </c>
      <c r="T1626" t="s">
        <v>675</v>
      </c>
    </row>
    <row r="1627" spans="1:20">
      <c r="A1627" t="s">
        <v>5789</v>
      </c>
      <c r="B1627" s="8" t="s">
        <v>1080</v>
      </c>
      <c r="C1627" t="s">
        <v>5626</v>
      </c>
      <c r="D1627" t="s">
        <v>664</v>
      </c>
      <c r="E1627" t="s">
        <v>704</v>
      </c>
      <c r="F1627" t="s">
        <v>884</v>
      </c>
      <c r="G1627" t="s">
        <v>885</v>
      </c>
      <c r="H1627" t="s">
        <v>5790</v>
      </c>
      <c r="I1627" t="s">
        <v>5791</v>
      </c>
      <c r="J1627" t="s">
        <v>1927</v>
      </c>
      <c r="K1627" t="s">
        <v>675</v>
      </c>
      <c r="L1627" t="s">
        <v>682</v>
      </c>
      <c r="M1627" s="8" t="s">
        <v>675</v>
      </c>
      <c r="N1627" t="s">
        <v>682</v>
      </c>
      <c r="O1627" t="s">
        <v>779</v>
      </c>
      <c r="P1627" t="s">
        <v>675</v>
      </c>
      <c r="Q1627" s="8" t="s">
        <v>675</v>
      </c>
      <c r="R1627" t="s">
        <v>675</v>
      </c>
      <c r="S1627" t="s">
        <v>675</v>
      </c>
      <c r="T1627" t="s">
        <v>675</v>
      </c>
    </row>
    <row r="1628" spans="1:20">
      <c r="A1628" t="s">
        <v>5792</v>
      </c>
      <c r="B1628" s="8" t="s">
        <v>1080</v>
      </c>
      <c r="C1628" t="s">
        <v>5626</v>
      </c>
      <c r="D1628" t="s">
        <v>664</v>
      </c>
      <c r="E1628" t="s">
        <v>704</v>
      </c>
      <c r="F1628" t="s">
        <v>666</v>
      </c>
      <c r="G1628" t="s">
        <v>667</v>
      </c>
      <c r="H1628" t="s">
        <v>667</v>
      </c>
      <c r="I1628" t="s">
        <v>5793</v>
      </c>
      <c r="J1628" t="s">
        <v>5794</v>
      </c>
      <c r="K1628" t="s">
        <v>675</v>
      </c>
      <c r="L1628" t="s">
        <v>682</v>
      </c>
      <c r="M1628" s="8" t="s">
        <v>675</v>
      </c>
      <c r="N1628" t="s">
        <v>682</v>
      </c>
      <c r="O1628" t="s">
        <v>779</v>
      </c>
      <c r="P1628" t="s">
        <v>701</v>
      </c>
      <c r="Q1628" s="8" t="s">
        <v>675</v>
      </c>
      <c r="R1628" t="s">
        <v>675</v>
      </c>
      <c r="S1628" t="s">
        <v>675</v>
      </c>
      <c r="T1628" t="s">
        <v>675</v>
      </c>
    </row>
    <row r="1629" spans="1:20">
      <c r="A1629" t="s">
        <v>5795</v>
      </c>
      <c r="B1629" s="8" t="s">
        <v>1099</v>
      </c>
      <c r="C1629" t="s">
        <v>5626</v>
      </c>
      <c r="D1629" t="s">
        <v>922</v>
      </c>
      <c r="E1629" t="s">
        <v>675</v>
      </c>
      <c r="F1629" t="s">
        <v>5796</v>
      </c>
      <c r="G1629" t="s">
        <v>5797</v>
      </c>
      <c r="H1629" t="s">
        <v>675</v>
      </c>
      <c r="I1629" t="s">
        <v>5798</v>
      </c>
      <c r="J1629" t="s">
        <v>4926</v>
      </c>
      <c r="K1629" t="s">
        <v>675</v>
      </c>
      <c r="L1629" t="s">
        <v>682</v>
      </c>
      <c r="M1629" s="8" t="s">
        <v>675</v>
      </c>
      <c r="N1629" t="s">
        <v>682</v>
      </c>
      <c r="O1629" t="s">
        <v>5799</v>
      </c>
      <c r="P1629" t="s">
        <v>675</v>
      </c>
      <c r="Q1629" s="8" t="s">
        <v>675</v>
      </c>
      <c r="R1629" t="s">
        <v>5751</v>
      </c>
      <c r="S1629" t="s">
        <v>5636</v>
      </c>
      <c r="T1629" t="s">
        <v>1052</v>
      </c>
    </row>
    <row r="1630" spans="1:20">
      <c r="A1630" t="s">
        <v>5800</v>
      </c>
      <c r="B1630" s="8" t="s">
        <v>1099</v>
      </c>
      <c r="C1630" t="s">
        <v>5626</v>
      </c>
      <c r="D1630" t="s">
        <v>922</v>
      </c>
      <c r="E1630" t="s">
        <v>675</v>
      </c>
      <c r="F1630" t="s">
        <v>748</v>
      </c>
      <c r="G1630" t="s">
        <v>749</v>
      </c>
      <c r="H1630" t="s">
        <v>675</v>
      </c>
      <c r="I1630" t="s">
        <v>5801</v>
      </c>
      <c r="J1630" t="s">
        <v>4926</v>
      </c>
      <c r="K1630" t="s">
        <v>675</v>
      </c>
      <c r="L1630" t="s">
        <v>682</v>
      </c>
      <c r="M1630" s="8" t="s">
        <v>675</v>
      </c>
      <c r="N1630" t="s">
        <v>682</v>
      </c>
      <c r="O1630" t="s">
        <v>5799</v>
      </c>
      <c r="P1630" t="s">
        <v>675</v>
      </c>
      <c r="Q1630" s="8" t="s">
        <v>675</v>
      </c>
      <c r="R1630" t="s">
        <v>5751</v>
      </c>
      <c r="S1630" t="s">
        <v>5636</v>
      </c>
      <c r="T1630" t="s">
        <v>1052</v>
      </c>
    </row>
    <row r="1631" spans="1:20">
      <c r="A1631" t="s">
        <v>5802</v>
      </c>
      <c r="B1631" s="8" t="s">
        <v>1099</v>
      </c>
      <c r="C1631" t="s">
        <v>5626</v>
      </c>
      <c r="D1631" t="s">
        <v>922</v>
      </c>
      <c r="E1631" t="s">
        <v>704</v>
      </c>
      <c r="F1631" t="s">
        <v>5803</v>
      </c>
      <c r="G1631" t="s">
        <v>5804</v>
      </c>
      <c r="H1631" t="s">
        <v>675</v>
      </c>
      <c r="I1631" t="s">
        <v>5805</v>
      </c>
      <c r="J1631" t="s">
        <v>4926</v>
      </c>
      <c r="K1631" t="s">
        <v>675</v>
      </c>
      <c r="L1631" t="s">
        <v>682</v>
      </c>
      <c r="M1631" s="8" t="s">
        <v>675</v>
      </c>
      <c r="N1631" t="s">
        <v>682</v>
      </c>
      <c r="O1631" t="s">
        <v>5799</v>
      </c>
      <c r="P1631" t="s">
        <v>675</v>
      </c>
      <c r="Q1631" s="8" t="s">
        <v>675</v>
      </c>
      <c r="R1631" t="s">
        <v>5762</v>
      </c>
      <c r="S1631" t="s">
        <v>5636</v>
      </c>
      <c r="T1631" t="s">
        <v>1052</v>
      </c>
    </row>
    <row r="1632" spans="1:20">
      <c r="A1632" t="s">
        <v>5806</v>
      </c>
      <c r="B1632" s="8" t="s">
        <v>1099</v>
      </c>
      <c r="C1632" t="s">
        <v>5626</v>
      </c>
      <c r="D1632" t="s">
        <v>922</v>
      </c>
      <c r="E1632" t="s">
        <v>704</v>
      </c>
      <c r="F1632" t="s">
        <v>1364</v>
      </c>
      <c r="G1632" t="s">
        <v>1365</v>
      </c>
      <c r="H1632" t="s">
        <v>675</v>
      </c>
      <c r="I1632" t="s">
        <v>5807</v>
      </c>
      <c r="J1632" t="s">
        <v>4926</v>
      </c>
      <c r="K1632" t="s">
        <v>675</v>
      </c>
      <c r="L1632" t="s">
        <v>682</v>
      </c>
      <c r="M1632" s="8" t="s">
        <v>675</v>
      </c>
      <c r="N1632" t="s">
        <v>682</v>
      </c>
      <c r="O1632" t="s">
        <v>5799</v>
      </c>
      <c r="P1632" t="s">
        <v>675</v>
      </c>
      <c r="Q1632" s="8" t="s">
        <v>675</v>
      </c>
      <c r="R1632" t="s">
        <v>5762</v>
      </c>
      <c r="S1632" t="s">
        <v>5636</v>
      </c>
      <c r="T1632" t="s">
        <v>1052</v>
      </c>
    </row>
    <row r="1633" spans="1:20">
      <c r="A1633" t="s">
        <v>5808</v>
      </c>
      <c r="B1633" s="8" t="s">
        <v>1099</v>
      </c>
      <c r="C1633" t="s">
        <v>5626</v>
      </c>
      <c r="D1633" t="s">
        <v>922</v>
      </c>
      <c r="E1633" t="s">
        <v>704</v>
      </c>
      <c r="F1633" t="s">
        <v>1364</v>
      </c>
      <c r="G1633" t="s">
        <v>1365</v>
      </c>
      <c r="H1633" t="s">
        <v>675</v>
      </c>
      <c r="I1633" t="s">
        <v>5805</v>
      </c>
      <c r="J1633" t="s">
        <v>1088</v>
      </c>
      <c r="K1633" t="s">
        <v>675</v>
      </c>
      <c r="L1633" t="s">
        <v>682</v>
      </c>
      <c r="M1633" s="8" t="s">
        <v>675</v>
      </c>
      <c r="N1633" t="s">
        <v>682</v>
      </c>
      <c r="O1633" t="s">
        <v>5799</v>
      </c>
      <c r="P1633" t="s">
        <v>760</v>
      </c>
      <c r="Q1633" s="8" t="s">
        <v>675</v>
      </c>
      <c r="R1633" t="s">
        <v>5762</v>
      </c>
      <c r="S1633" t="s">
        <v>5636</v>
      </c>
      <c r="T1633" t="s">
        <v>1052</v>
      </c>
    </row>
    <row r="1634" spans="1:20">
      <c r="A1634" t="s">
        <v>5809</v>
      </c>
      <c r="B1634" s="8" t="s">
        <v>1099</v>
      </c>
      <c r="C1634" t="s">
        <v>5626</v>
      </c>
      <c r="D1634" t="s">
        <v>922</v>
      </c>
      <c r="E1634" t="s">
        <v>704</v>
      </c>
      <c r="F1634" t="s">
        <v>1030</v>
      </c>
      <c r="G1634" t="s">
        <v>27</v>
      </c>
      <c r="H1634" t="s">
        <v>675</v>
      </c>
      <c r="I1634" t="s">
        <v>5810</v>
      </c>
      <c r="J1634" t="s">
        <v>4926</v>
      </c>
      <c r="K1634" t="s">
        <v>675</v>
      </c>
      <c r="L1634" t="s">
        <v>682</v>
      </c>
      <c r="M1634" s="8" t="s">
        <v>675</v>
      </c>
      <c r="N1634" t="s">
        <v>682</v>
      </c>
      <c r="O1634" t="s">
        <v>5799</v>
      </c>
      <c r="P1634" t="s">
        <v>675</v>
      </c>
      <c r="Q1634" s="8" t="s">
        <v>675</v>
      </c>
      <c r="R1634" t="s">
        <v>5635</v>
      </c>
      <c r="S1634" t="s">
        <v>5636</v>
      </c>
      <c r="T1634" t="s">
        <v>1273</v>
      </c>
    </row>
    <row r="1635" spans="1:20">
      <c r="A1635" t="s">
        <v>5811</v>
      </c>
      <c r="B1635" s="8" t="s">
        <v>1099</v>
      </c>
      <c r="C1635" t="s">
        <v>5626</v>
      </c>
      <c r="D1635" t="s">
        <v>922</v>
      </c>
      <c r="E1635" t="s">
        <v>704</v>
      </c>
      <c r="F1635" t="s">
        <v>2311</v>
      </c>
      <c r="G1635" t="s">
        <v>18</v>
      </c>
      <c r="H1635" t="s">
        <v>675</v>
      </c>
      <c r="I1635" t="s">
        <v>5812</v>
      </c>
      <c r="J1635" t="s">
        <v>4926</v>
      </c>
      <c r="K1635" t="s">
        <v>675</v>
      </c>
      <c r="L1635" t="s">
        <v>682</v>
      </c>
      <c r="M1635" s="8" t="s">
        <v>675</v>
      </c>
      <c r="N1635" t="s">
        <v>682</v>
      </c>
      <c r="O1635" t="s">
        <v>5799</v>
      </c>
      <c r="P1635" t="s">
        <v>675</v>
      </c>
      <c r="Q1635" s="8" t="s">
        <v>675</v>
      </c>
      <c r="R1635" t="s">
        <v>5635</v>
      </c>
      <c r="S1635" t="s">
        <v>5636</v>
      </c>
      <c r="T1635" t="s">
        <v>1273</v>
      </c>
    </row>
    <row r="1636" spans="1:20">
      <c r="A1636" t="s">
        <v>5813</v>
      </c>
      <c r="B1636" s="8" t="s">
        <v>1099</v>
      </c>
      <c r="C1636" t="s">
        <v>5626</v>
      </c>
      <c r="D1636" t="s">
        <v>922</v>
      </c>
      <c r="E1636" t="s">
        <v>704</v>
      </c>
      <c r="F1636" t="s">
        <v>1184</v>
      </c>
      <c r="G1636" t="s">
        <v>1185</v>
      </c>
      <c r="H1636" t="s">
        <v>5814</v>
      </c>
      <c r="I1636" t="s">
        <v>5815</v>
      </c>
      <c r="J1636" t="s">
        <v>4926</v>
      </c>
      <c r="K1636" t="s">
        <v>675</v>
      </c>
      <c r="L1636" t="s">
        <v>682</v>
      </c>
      <c r="M1636" s="8" t="s">
        <v>675</v>
      </c>
      <c r="N1636" t="s">
        <v>682</v>
      </c>
      <c r="O1636" t="s">
        <v>5799</v>
      </c>
      <c r="P1636" t="s">
        <v>675</v>
      </c>
      <c r="Q1636" s="8" t="s">
        <v>675</v>
      </c>
      <c r="R1636" t="s">
        <v>5773</v>
      </c>
      <c r="S1636" t="s">
        <v>5636</v>
      </c>
      <c r="T1636" t="s">
        <v>1273</v>
      </c>
    </row>
    <row r="1637" spans="1:20">
      <c r="A1637" t="s">
        <v>5816</v>
      </c>
      <c r="B1637" s="8" t="s">
        <v>1099</v>
      </c>
      <c r="C1637" t="s">
        <v>5626</v>
      </c>
      <c r="D1637" t="s">
        <v>922</v>
      </c>
      <c r="E1637" t="s">
        <v>704</v>
      </c>
      <c r="F1637" t="s">
        <v>1184</v>
      </c>
      <c r="G1637" t="s">
        <v>1185</v>
      </c>
      <c r="H1637" t="s">
        <v>2056</v>
      </c>
      <c r="I1637" t="s">
        <v>5817</v>
      </c>
      <c r="J1637" t="s">
        <v>4926</v>
      </c>
      <c r="K1637" t="s">
        <v>675</v>
      </c>
      <c r="L1637" t="s">
        <v>682</v>
      </c>
      <c r="M1637" s="8" t="s">
        <v>675</v>
      </c>
      <c r="N1637" t="s">
        <v>682</v>
      </c>
      <c r="O1637" t="s">
        <v>5799</v>
      </c>
      <c r="P1637" t="s">
        <v>675</v>
      </c>
      <c r="Q1637" s="8" t="s">
        <v>675</v>
      </c>
      <c r="R1637" t="s">
        <v>5773</v>
      </c>
      <c r="S1637" t="s">
        <v>5636</v>
      </c>
      <c r="T1637" t="s">
        <v>1273</v>
      </c>
    </row>
    <row r="1638" spans="1:20">
      <c r="A1638" t="s">
        <v>5818</v>
      </c>
      <c r="B1638" s="8" t="s">
        <v>2535</v>
      </c>
      <c r="C1638" t="s">
        <v>5626</v>
      </c>
      <c r="D1638" t="s">
        <v>664</v>
      </c>
      <c r="E1638" t="s">
        <v>704</v>
      </c>
      <c r="F1638" t="s">
        <v>782</v>
      </c>
      <c r="G1638" t="s">
        <v>12</v>
      </c>
      <c r="H1638" t="s">
        <v>675</v>
      </c>
      <c r="I1638" t="s">
        <v>5819</v>
      </c>
      <c r="J1638" t="s">
        <v>1927</v>
      </c>
      <c r="K1638" t="s">
        <v>675</v>
      </c>
      <c r="L1638" t="s">
        <v>682</v>
      </c>
      <c r="M1638" s="8" t="s">
        <v>675</v>
      </c>
      <c r="N1638" t="s">
        <v>682</v>
      </c>
      <c r="O1638" t="s">
        <v>701</v>
      </c>
      <c r="P1638" t="s">
        <v>675</v>
      </c>
      <c r="Q1638" s="8" t="s">
        <v>675</v>
      </c>
      <c r="R1638" t="s">
        <v>675</v>
      </c>
      <c r="S1638" t="s">
        <v>675</v>
      </c>
      <c r="T1638" t="s">
        <v>675</v>
      </c>
    </row>
    <row r="1639" spans="1:20">
      <c r="A1639" t="s">
        <v>5820</v>
      </c>
      <c r="B1639" s="8" t="s">
        <v>5821</v>
      </c>
      <c r="C1639" t="s">
        <v>5626</v>
      </c>
      <c r="D1639" t="s">
        <v>5822</v>
      </c>
      <c r="E1639" t="s">
        <v>665</v>
      </c>
      <c r="F1639" t="s">
        <v>5823</v>
      </c>
      <c r="G1639" t="s">
        <v>5824</v>
      </c>
      <c r="H1639" t="s">
        <v>675</v>
      </c>
      <c r="I1639" t="s">
        <v>5825</v>
      </c>
      <c r="J1639" t="s">
        <v>4926</v>
      </c>
      <c r="K1639" t="s">
        <v>675</v>
      </c>
      <c r="L1639" t="s">
        <v>682</v>
      </c>
      <c r="M1639" s="8" t="s">
        <v>675</v>
      </c>
      <c r="N1639" t="s">
        <v>682</v>
      </c>
      <c r="O1639" t="s">
        <v>5826</v>
      </c>
      <c r="P1639" t="s">
        <v>675</v>
      </c>
      <c r="Q1639" s="8" t="s">
        <v>675</v>
      </c>
      <c r="R1639" t="s">
        <v>5827</v>
      </c>
      <c r="S1639" t="s">
        <v>5636</v>
      </c>
      <c r="T1639" t="s">
        <v>5821</v>
      </c>
    </row>
    <row r="1640" spans="1:20">
      <c r="A1640" t="s">
        <v>5828</v>
      </c>
      <c r="B1640" s="8" t="s">
        <v>5821</v>
      </c>
      <c r="C1640" t="s">
        <v>5626</v>
      </c>
      <c r="D1640" t="s">
        <v>5822</v>
      </c>
      <c r="E1640" t="s">
        <v>675</v>
      </c>
      <c r="F1640" t="s">
        <v>5829</v>
      </c>
      <c r="G1640" t="s">
        <v>5830</v>
      </c>
      <c r="H1640" t="s">
        <v>675</v>
      </c>
      <c r="I1640" t="s">
        <v>5831</v>
      </c>
      <c r="J1640" t="s">
        <v>4926</v>
      </c>
      <c r="K1640" t="s">
        <v>675</v>
      </c>
      <c r="L1640" t="s">
        <v>682</v>
      </c>
      <c r="M1640" s="8" t="s">
        <v>675</v>
      </c>
      <c r="N1640" t="s">
        <v>682</v>
      </c>
      <c r="O1640" t="s">
        <v>5826</v>
      </c>
      <c r="P1640" t="s">
        <v>675</v>
      </c>
      <c r="Q1640" s="8" t="s">
        <v>675</v>
      </c>
      <c r="R1640" t="s">
        <v>5827</v>
      </c>
      <c r="S1640" t="s">
        <v>5636</v>
      </c>
      <c r="T1640" t="s">
        <v>5821</v>
      </c>
    </row>
    <row r="1641" spans="1:20">
      <c r="A1641" t="s">
        <v>5832</v>
      </c>
      <c r="B1641" s="8" t="s">
        <v>5821</v>
      </c>
      <c r="C1641" t="s">
        <v>5626</v>
      </c>
      <c r="D1641" t="s">
        <v>5822</v>
      </c>
      <c r="E1641" t="s">
        <v>665</v>
      </c>
      <c r="F1641" t="s">
        <v>5833</v>
      </c>
      <c r="G1641" t="s">
        <v>5834</v>
      </c>
      <c r="H1641" t="s">
        <v>675</v>
      </c>
      <c r="I1641" t="s">
        <v>5835</v>
      </c>
      <c r="J1641" t="s">
        <v>4926</v>
      </c>
      <c r="K1641" t="s">
        <v>675</v>
      </c>
      <c r="L1641" t="s">
        <v>682</v>
      </c>
      <c r="M1641" s="8" t="s">
        <v>675</v>
      </c>
      <c r="N1641" t="s">
        <v>682</v>
      </c>
      <c r="O1641" t="s">
        <v>5826</v>
      </c>
      <c r="P1641" t="s">
        <v>675</v>
      </c>
      <c r="Q1641" s="8" t="s">
        <v>675</v>
      </c>
      <c r="R1641" t="s">
        <v>5827</v>
      </c>
      <c r="S1641" t="s">
        <v>5636</v>
      </c>
      <c r="T1641" t="s">
        <v>5821</v>
      </c>
    </row>
    <row r="1642" spans="1:20">
      <c r="A1642" t="s">
        <v>5836</v>
      </c>
      <c r="B1642" s="8" t="s">
        <v>5821</v>
      </c>
      <c r="C1642" t="s">
        <v>5626</v>
      </c>
      <c r="D1642" t="s">
        <v>5822</v>
      </c>
      <c r="E1642" t="s">
        <v>665</v>
      </c>
      <c r="F1642" t="s">
        <v>5837</v>
      </c>
      <c r="G1642" t="s">
        <v>5838</v>
      </c>
      <c r="H1642" t="s">
        <v>675</v>
      </c>
      <c r="I1642" t="s">
        <v>5839</v>
      </c>
      <c r="J1642" t="s">
        <v>4926</v>
      </c>
      <c r="K1642" t="s">
        <v>675</v>
      </c>
      <c r="L1642" t="s">
        <v>682</v>
      </c>
      <c r="M1642" s="8" t="s">
        <v>675</v>
      </c>
      <c r="N1642" t="s">
        <v>682</v>
      </c>
      <c r="O1642" t="s">
        <v>5826</v>
      </c>
      <c r="P1642" t="s">
        <v>675</v>
      </c>
      <c r="Q1642" s="8" t="s">
        <v>675</v>
      </c>
      <c r="R1642" t="s">
        <v>5827</v>
      </c>
      <c r="S1642" t="s">
        <v>5636</v>
      </c>
      <c r="T1642" t="s">
        <v>5821</v>
      </c>
    </row>
    <row r="1643" spans="1:20">
      <c r="A1643" t="s">
        <v>5840</v>
      </c>
      <c r="B1643" s="8" t="s">
        <v>5821</v>
      </c>
      <c r="C1643" t="s">
        <v>5626</v>
      </c>
      <c r="D1643" t="s">
        <v>3676</v>
      </c>
      <c r="E1643" t="s">
        <v>665</v>
      </c>
      <c r="F1643" t="s">
        <v>5841</v>
      </c>
      <c r="G1643" t="s">
        <v>5842</v>
      </c>
      <c r="H1643" t="s">
        <v>675</v>
      </c>
      <c r="I1643" t="s">
        <v>5843</v>
      </c>
      <c r="J1643" t="s">
        <v>5071</v>
      </c>
      <c r="K1643" t="s">
        <v>1326</v>
      </c>
      <c r="L1643" t="s">
        <v>5844</v>
      </c>
      <c r="M1643" s="8" t="s">
        <v>1326</v>
      </c>
      <c r="N1643" t="s">
        <v>5845</v>
      </c>
      <c r="O1643" t="s">
        <v>5826</v>
      </c>
      <c r="P1643" t="s">
        <v>1019</v>
      </c>
      <c r="Q1643" s="8" t="s">
        <v>675</v>
      </c>
      <c r="R1643" t="s">
        <v>5827</v>
      </c>
      <c r="S1643" t="s">
        <v>5636</v>
      </c>
      <c r="T1643" t="s">
        <v>5821</v>
      </c>
    </row>
    <row r="1644" spans="1:20">
      <c r="A1644" t="s">
        <v>5846</v>
      </c>
      <c r="B1644" s="8" t="s">
        <v>5821</v>
      </c>
      <c r="C1644" t="s">
        <v>5626</v>
      </c>
      <c r="D1644" t="s">
        <v>3676</v>
      </c>
      <c r="E1644" t="s">
        <v>665</v>
      </c>
      <c r="F1644" t="s">
        <v>5847</v>
      </c>
      <c r="G1644" t="s">
        <v>5848</v>
      </c>
      <c r="H1644" t="s">
        <v>675</v>
      </c>
      <c r="I1644" t="s">
        <v>5849</v>
      </c>
      <c r="J1644" t="s">
        <v>5071</v>
      </c>
      <c r="K1644" t="s">
        <v>5850</v>
      </c>
      <c r="L1644" t="s">
        <v>5851</v>
      </c>
      <c r="M1644" s="8" t="s">
        <v>5850</v>
      </c>
      <c r="N1644" t="s">
        <v>5852</v>
      </c>
      <c r="O1644" t="s">
        <v>5826</v>
      </c>
      <c r="P1644" t="s">
        <v>1019</v>
      </c>
      <c r="Q1644" s="8" t="s">
        <v>675</v>
      </c>
      <c r="R1644" t="s">
        <v>5827</v>
      </c>
      <c r="S1644" t="s">
        <v>5636</v>
      </c>
      <c r="T1644" t="s">
        <v>5821</v>
      </c>
    </row>
    <row r="1645" spans="1:20">
      <c r="A1645" t="s">
        <v>5853</v>
      </c>
      <c r="B1645" s="8" t="s">
        <v>5821</v>
      </c>
      <c r="C1645" t="s">
        <v>5626</v>
      </c>
      <c r="D1645" t="s">
        <v>5822</v>
      </c>
      <c r="E1645" t="s">
        <v>665</v>
      </c>
      <c r="F1645" t="s">
        <v>5854</v>
      </c>
      <c r="G1645" t="s">
        <v>5855</v>
      </c>
      <c r="H1645" t="s">
        <v>675</v>
      </c>
      <c r="I1645" t="s">
        <v>5856</v>
      </c>
      <c r="J1645" t="s">
        <v>4926</v>
      </c>
      <c r="K1645" t="s">
        <v>675</v>
      </c>
      <c r="L1645" t="s">
        <v>682</v>
      </c>
      <c r="M1645" s="8" t="s">
        <v>675</v>
      </c>
      <c r="N1645" t="s">
        <v>682</v>
      </c>
      <c r="O1645" t="s">
        <v>5826</v>
      </c>
      <c r="P1645" t="s">
        <v>675</v>
      </c>
      <c r="Q1645" s="8" t="s">
        <v>675</v>
      </c>
      <c r="R1645" t="s">
        <v>5827</v>
      </c>
      <c r="S1645" t="s">
        <v>5636</v>
      </c>
      <c r="T1645" t="s">
        <v>5821</v>
      </c>
    </row>
    <row r="1646" spans="1:20">
      <c r="A1646" t="s">
        <v>5857</v>
      </c>
      <c r="B1646" s="8" t="s">
        <v>1198</v>
      </c>
      <c r="C1646" t="s">
        <v>5626</v>
      </c>
      <c r="D1646" t="s">
        <v>5822</v>
      </c>
      <c r="E1646" t="s">
        <v>675</v>
      </c>
      <c r="F1646" t="s">
        <v>5858</v>
      </c>
      <c r="G1646" t="s">
        <v>5859</v>
      </c>
      <c r="H1646" t="s">
        <v>675</v>
      </c>
      <c r="I1646" t="s">
        <v>5860</v>
      </c>
      <c r="J1646" t="s">
        <v>669</v>
      </c>
      <c r="K1646" t="s">
        <v>1308</v>
      </c>
      <c r="L1646" t="s">
        <v>5861</v>
      </c>
      <c r="M1646" s="8" t="s">
        <v>1308</v>
      </c>
      <c r="N1646" t="s">
        <v>5862</v>
      </c>
      <c r="O1646" t="s">
        <v>760</v>
      </c>
      <c r="P1646" t="s">
        <v>760</v>
      </c>
      <c r="Q1646" s="8" t="s">
        <v>675</v>
      </c>
      <c r="R1646" t="s">
        <v>5863</v>
      </c>
      <c r="S1646" t="s">
        <v>5636</v>
      </c>
      <c r="T1646" t="s">
        <v>1358</v>
      </c>
    </row>
    <row r="1647" spans="1:20">
      <c r="A1647" t="s">
        <v>5864</v>
      </c>
      <c r="B1647" s="8" t="s">
        <v>1198</v>
      </c>
      <c r="C1647" t="s">
        <v>5626</v>
      </c>
      <c r="D1647" t="s">
        <v>5822</v>
      </c>
      <c r="E1647" t="s">
        <v>675</v>
      </c>
      <c r="F1647" t="s">
        <v>941</v>
      </c>
      <c r="G1647" t="s">
        <v>942</v>
      </c>
      <c r="H1647" t="s">
        <v>675</v>
      </c>
      <c r="I1647" t="s">
        <v>5865</v>
      </c>
      <c r="J1647" t="s">
        <v>669</v>
      </c>
      <c r="K1647" t="s">
        <v>1308</v>
      </c>
      <c r="L1647" t="s">
        <v>5866</v>
      </c>
      <c r="M1647" s="8" t="s">
        <v>1308</v>
      </c>
      <c r="N1647" t="s">
        <v>5867</v>
      </c>
      <c r="O1647" t="s">
        <v>760</v>
      </c>
      <c r="P1647" t="s">
        <v>760</v>
      </c>
      <c r="Q1647" s="8" t="s">
        <v>675</v>
      </c>
      <c r="R1647" t="s">
        <v>5863</v>
      </c>
      <c r="S1647" t="s">
        <v>5636</v>
      </c>
      <c r="T1647" t="s">
        <v>1358</v>
      </c>
    </row>
    <row r="1648" spans="1:20">
      <c r="A1648" t="s">
        <v>5868</v>
      </c>
      <c r="B1648" s="8" t="s">
        <v>1198</v>
      </c>
      <c r="C1648" t="s">
        <v>5626</v>
      </c>
      <c r="D1648" t="s">
        <v>5822</v>
      </c>
      <c r="E1648" t="s">
        <v>675</v>
      </c>
      <c r="F1648" t="s">
        <v>5869</v>
      </c>
      <c r="G1648" t="s">
        <v>5870</v>
      </c>
      <c r="H1648" t="s">
        <v>675</v>
      </c>
      <c r="I1648" t="s">
        <v>5871</v>
      </c>
      <c r="J1648" t="s">
        <v>669</v>
      </c>
      <c r="K1648" t="s">
        <v>1308</v>
      </c>
      <c r="L1648" t="s">
        <v>5872</v>
      </c>
      <c r="M1648" s="8" t="s">
        <v>1308</v>
      </c>
      <c r="N1648" t="s">
        <v>5873</v>
      </c>
      <c r="O1648" t="s">
        <v>760</v>
      </c>
      <c r="P1648" t="s">
        <v>760</v>
      </c>
      <c r="Q1648" s="8" t="s">
        <v>675</v>
      </c>
      <c r="R1648" t="s">
        <v>5863</v>
      </c>
      <c r="S1648" t="s">
        <v>5636</v>
      </c>
      <c r="T1648" t="s">
        <v>1358</v>
      </c>
    </row>
    <row r="1649" spans="1:20">
      <c r="A1649" t="s">
        <v>5874</v>
      </c>
      <c r="B1649" s="8" t="s">
        <v>1198</v>
      </c>
      <c r="C1649" t="s">
        <v>5626</v>
      </c>
      <c r="D1649" t="s">
        <v>5822</v>
      </c>
      <c r="E1649" t="s">
        <v>675</v>
      </c>
      <c r="F1649" t="s">
        <v>5875</v>
      </c>
      <c r="G1649" t="s">
        <v>344</v>
      </c>
      <c r="H1649" t="s">
        <v>675</v>
      </c>
      <c r="I1649" t="s">
        <v>5876</v>
      </c>
      <c r="J1649" t="s">
        <v>669</v>
      </c>
      <c r="K1649" t="s">
        <v>1308</v>
      </c>
      <c r="L1649" t="s">
        <v>5877</v>
      </c>
      <c r="M1649" s="8" t="s">
        <v>1308</v>
      </c>
      <c r="N1649" t="s">
        <v>5878</v>
      </c>
      <c r="O1649" t="s">
        <v>760</v>
      </c>
      <c r="P1649" t="s">
        <v>760</v>
      </c>
      <c r="Q1649" s="8" t="s">
        <v>675</v>
      </c>
      <c r="R1649" t="s">
        <v>5863</v>
      </c>
      <c r="S1649" t="s">
        <v>5636</v>
      </c>
      <c r="T1649" t="s">
        <v>1358</v>
      </c>
    </row>
    <row r="1650" spans="1:20">
      <c r="A1650" t="s">
        <v>5879</v>
      </c>
      <c r="B1650" s="8" t="s">
        <v>1198</v>
      </c>
      <c r="C1650" t="s">
        <v>5626</v>
      </c>
      <c r="D1650" t="s">
        <v>5822</v>
      </c>
      <c r="E1650" t="s">
        <v>675</v>
      </c>
      <c r="F1650" t="s">
        <v>1486</v>
      </c>
      <c r="G1650" t="s">
        <v>1487</v>
      </c>
      <c r="H1650" t="s">
        <v>675</v>
      </c>
      <c r="I1650" t="s">
        <v>5880</v>
      </c>
      <c r="J1650" t="s">
        <v>669</v>
      </c>
      <c r="K1650" t="s">
        <v>1214</v>
      </c>
      <c r="L1650" t="s">
        <v>5881</v>
      </c>
      <c r="M1650" s="8" t="s">
        <v>1214</v>
      </c>
      <c r="N1650" t="s">
        <v>5882</v>
      </c>
      <c r="O1650" t="s">
        <v>760</v>
      </c>
      <c r="P1650" t="s">
        <v>760</v>
      </c>
      <c r="Q1650" s="8" t="s">
        <v>675</v>
      </c>
      <c r="R1650" t="s">
        <v>5863</v>
      </c>
      <c r="S1650" t="s">
        <v>5636</v>
      </c>
      <c r="T1650" t="s">
        <v>1358</v>
      </c>
    </row>
    <row r="1651" spans="1:20">
      <c r="A1651" t="s">
        <v>5883</v>
      </c>
      <c r="B1651" s="8" t="s">
        <v>1198</v>
      </c>
      <c r="C1651" t="s">
        <v>5626</v>
      </c>
      <c r="D1651" t="s">
        <v>5822</v>
      </c>
      <c r="E1651" t="s">
        <v>675</v>
      </c>
      <c r="F1651" t="s">
        <v>1427</v>
      </c>
      <c r="G1651" t="s">
        <v>1428</v>
      </c>
      <c r="H1651" t="s">
        <v>675</v>
      </c>
      <c r="I1651" t="s">
        <v>5884</v>
      </c>
      <c r="J1651" t="s">
        <v>669</v>
      </c>
      <c r="K1651" t="s">
        <v>2599</v>
      </c>
      <c r="L1651" t="s">
        <v>5885</v>
      </c>
      <c r="M1651" s="8" t="s">
        <v>2599</v>
      </c>
      <c r="N1651" t="s">
        <v>5886</v>
      </c>
      <c r="O1651" t="s">
        <v>760</v>
      </c>
      <c r="P1651" t="s">
        <v>760</v>
      </c>
      <c r="Q1651" s="8" t="s">
        <v>675</v>
      </c>
      <c r="R1651" t="s">
        <v>5863</v>
      </c>
      <c r="S1651" t="s">
        <v>5636</v>
      </c>
      <c r="T1651" t="s">
        <v>1358</v>
      </c>
    </row>
    <row r="1652" spans="1:20">
      <c r="A1652" t="s">
        <v>5887</v>
      </c>
      <c r="B1652" s="8" t="s">
        <v>1198</v>
      </c>
      <c r="C1652" t="s">
        <v>5626</v>
      </c>
      <c r="D1652" t="s">
        <v>5822</v>
      </c>
      <c r="E1652" t="s">
        <v>675</v>
      </c>
      <c r="F1652" t="s">
        <v>5888</v>
      </c>
      <c r="G1652" t="s">
        <v>350</v>
      </c>
      <c r="H1652" t="s">
        <v>675</v>
      </c>
      <c r="I1652" t="s">
        <v>5889</v>
      </c>
      <c r="J1652" t="s">
        <v>669</v>
      </c>
      <c r="K1652" t="s">
        <v>2599</v>
      </c>
      <c r="L1652" t="s">
        <v>5890</v>
      </c>
      <c r="M1652" s="8" t="s">
        <v>2599</v>
      </c>
      <c r="N1652" t="s">
        <v>5891</v>
      </c>
      <c r="O1652" t="s">
        <v>760</v>
      </c>
      <c r="P1652" t="s">
        <v>760</v>
      </c>
      <c r="Q1652" s="8" t="s">
        <v>675</v>
      </c>
      <c r="R1652" t="s">
        <v>5863</v>
      </c>
      <c r="S1652" t="s">
        <v>5636</v>
      </c>
      <c r="T1652" t="s">
        <v>1358</v>
      </c>
    </row>
    <row r="1653" spans="1:20">
      <c r="A1653" t="s">
        <v>5892</v>
      </c>
      <c r="B1653" s="8" t="s">
        <v>1198</v>
      </c>
      <c r="C1653" t="s">
        <v>5626</v>
      </c>
      <c r="D1653" t="s">
        <v>5822</v>
      </c>
      <c r="E1653" t="s">
        <v>675</v>
      </c>
      <c r="F1653" t="s">
        <v>1478</v>
      </c>
      <c r="G1653" t="s">
        <v>1479</v>
      </c>
      <c r="H1653" t="s">
        <v>675</v>
      </c>
      <c r="I1653" t="s">
        <v>5893</v>
      </c>
      <c r="J1653" t="s">
        <v>669</v>
      </c>
      <c r="K1653" t="s">
        <v>1214</v>
      </c>
      <c r="L1653" t="s">
        <v>5894</v>
      </c>
      <c r="M1653" s="8" t="s">
        <v>1214</v>
      </c>
      <c r="N1653" t="s">
        <v>5895</v>
      </c>
      <c r="O1653" t="s">
        <v>760</v>
      </c>
      <c r="P1653" t="s">
        <v>760</v>
      </c>
      <c r="Q1653" s="8" t="s">
        <v>675</v>
      </c>
      <c r="R1653" t="s">
        <v>5863</v>
      </c>
      <c r="S1653" t="s">
        <v>5636</v>
      </c>
      <c r="T1653" t="s">
        <v>1358</v>
      </c>
    </row>
    <row r="1654" spans="1:20">
      <c r="A1654" t="s">
        <v>5896</v>
      </c>
      <c r="B1654" s="8" t="s">
        <v>1198</v>
      </c>
      <c r="C1654" t="s">
        <v>5626</v>
      </c>
      <c r="D1654" t="s">
        <v>5822</v>
      </c>
      <c r="E1654" t="s">
        <v>675</v>
      </c>
      <c r="F1654" t="s">
        <v>5897</v>
      </c>
      <c r="G1654" t="s">
        <v>5898</v>
      </c>
      <c r="H1654" t="s">
        <v>675</v>
      </c>
      <c r="I1654" t="s">
        <v>5899</v>
      </c>
      <c r="J1654" t="s">
        <v>669</v>
      </c>
      <c r="K1654" t="s">
        <v>2599</v>
      </c>
      <c r="L1654" t="s">
        <v>5851</v>
      </c>
      <c r="M1654" s="8" t="s">
        <v>2599</v>
      </c>
      <c r="N1654" t="s">
        <v>5890</v>
      </c>
      <c r="O1654" t="s">
        <v>760</v>
      </c>
      <c r="P1654" t="s">
        <v>760</v>
      </c>
      <c r="Q1654" s="8" t="s">
        <v>675</v>
      </c>
      <c r="R1654" t="s">
        <v>5863</v>
      </c>
      <c r="S1654" t="s">
        <v>5636</v>
      </c>
      <c r="T1654" t="s">
        <v>1358</v>
      </c>
    </row>
    <row r="1655" spans="1:20">
      <c r="A1655" t="s">
        <v>5900</v>
      </c>
      <c r="B1655" s="8" t="s">
        <v>1198</v>
      </c>
      <c r="C1655" t="s">
        <v>5626</v>
      </c>
      <c r="D1655" t="s">
        <v>5822</v>
      </c>
      <c r="E1655" t="s">
        <v>675</v>
      </c>
      <c r="F1655" t="s">
        <v>5901</v>
      </c>
      <c r="G1655" t="s">
        <v>5902</v>
      </c>
      <c r="H1655" t="s">
        <v>675</v>
      </c>
      <c r="I1655" t="s">
        <v>5903</v>
      </c>
      <c r="J1655" t="s">
        <v>669</v>
      </c>
      <c r="K1655" t="s">
        <v>2599</v>
      </c>
      <c r="L1655" t="s">
        <v>5851</v>
      </c>
      <c r="M1655" s="8" t="s">
        <v>2599</v>
      </c>
      <c r="N1655" t="s">
        <v>5890</v>
      </c>
      <c r="O1655" t="s">
        <v>760</v>
      </c>
      <c r="P1655" t="s">
        <v>760</v>
      </c>
      <c r="Q1655" s="8" t="s">
        <v>675</v>
      </c>
      <c r="R1655" t="s">
        <v>5863</v>
      </c>
      <c r="S1655" t="s">
        <v>5636</v>
      </c>
      <c r="T1655" t="s">
        <v>1358</v>
      </c>
    </row>
    <row r="1656" spans="1:20">
      <c r="A1656" t="s">
        <v>5904</v>
      </c>
      <c r="B1656" s="8" t="s">
        <v>1198</v>
      </c>
      <c r="C1656" t="s">
        <v>5626</v>
      </c>
      <c r="D1656" t="s">
        <v>5822</v>
      </c>
      <c r="E1656" t="s">
        <v>675</v>
      </c>
      <c r="F1656" t="s">
        <v>2235</v>
      </c>
      <c r="G1656" t="s">
        <v>132</v>
      </c>
      <c r="H1656" t="s">
        <v>675</v>
      </c>
      <c r="I1656" t="s">
        <v>5905</v>
      </c>
      <c r="J1656" t="s">
        <v>669</v>
      </c>
      <c r="K1656" t="s">
        <v>5850</v>
      </c>
      <c r="L1656" t="s">
        <v>5851</v>
      </c>
      <c r="M1656" s="8" t="s">
        <v>5850</v>
      </c>
      <c r="N1656" t="s">
        <v>5906</v>
      </c>
      <c r="O1656" t="s">
        <v>760</v>
      </c>
      <c r="P1656" t="s">
        <v>760</v>
      </c>
      <c r="Q1656" s="8" t="s">
        <v>675</v>
      </c>
      <c r="R1656" t="s">
        <v>5863</v>
      </c>
      <c r="S1656" t="s">
        <v>5636</v>
      </c>
      <c r="T1656" t="s">
        <v>1358</v>
      </c>
    </row>
    <row r="1657" spans="1:20">
      <c r="A1657" t="s">
        <v>5907</v>
      </c>
      <c r="B1657" s="8" t="s">
        <v>1198</v>
      </c>
      <c r="C1657" t="s">
        <v>5626</v>
      </c>
      <c r="D1657" t="s">
        <v>5822</v>
      </c>
      <c r="E1657" t="s">
        <v>675</v>
      </c>
      <c r="F1657" t="s">
        <v>5908</v>
      </c>
      <c r="G1657" t="s">
        <v>5909</v>
      </c>
      <c r="H1657" t="s">
        <v>675</v>
      </c>
      <c r="I1657" t="s">
        <v>5910</v>
      </c>
      <c r="J1657" t="s">
        <v>669</v>
      </c>
      <c r="K1657" t="s">
        <v>5850</v>
      </c>
      <c r="L1657" t="s">
        <v>5911</v>
      </c>
      <c r="M1657" s="8" t="s">
        <v>5850</v>
      </c>
      <c r="N1657" t="s">
        <v>5912</v>
      </c>
      <c r="O1657" t="s">
        <v>760</v>
      </c>
      <c r="P1657" t="s">
        <v>760</v>
      </c>
      <c r="Q1657" s="8" t="s">
        <v>675</v>
      </c>
      <c r="R1657" t="s">
        <v>5863</v>
      </c>
      <c r="S1657" t="s">
        <v>5636</v>
      </c>
      <c r="T1657" t="s">
        <v>1358</v>
      </c>
    </row>
    <row r="1658" spans="1:20">
      <c r="A1658" t="s">
        <v>5913</v>
      </c>
      <c r="B1658" s="8" t="s">
        <v>1198</v>
      </c>
      <c r="C1658" t="s">
        <v>5626</v>
      </c>
      <c r="D1658" t="s">
        <v>5822</v>
      </c>
      <c r="E1658" t="s">
        <v>675</v>
      </c>
      <c r="F1658" t="s">
        <v>1501</v>
      </c>
      <c r="G1658" t="s">
        <v>51</v>
      </c>
      <c r="H1658" t="s">
        <v>675</v>
      </c>
      <c r="I1658" t="s">
        <v>5914</v>
      </c>
      <c r="J1658" t="s">
        <v>669</v>
      </c>
      <c r="K1658" t="s">
        <v>5850</v>
      </c>
      <c r="L1658" t="s">
        <v>5915</v>
      </c>
      <c r="M1658" s="8" t="s">
        <v>5850</v>
      </c>
      <c r="N1658" t="s">
        <v>5891</v>
      </c>
      <c r="O1658" t="s">
        <v>760</v>
      </c>
      <c r="P1658" t="s">
        <v>760</v>
      </c>
      <c r="Q1658" s="8" t="s">
        <v>675</v>
      </c>
      <c r="R1658" t="s">
        <v>5863</v>
      </c>
      <c r="S1658" t="s">
        <v>5636</v>
      </c>
      <c r="T1658" t="s">
        <v>1358</v>
      </c>
    </row>
    <row r="1659" spans="1:20">
      <c r="A1659" t="s">
        <v>5916</v>
      </c>
      <c r="B1659" s="8" t="s">
        <v>1198</v>
      </c>
      <c r="C1659" t="s">
        <v>5626</v>
      </c>
      <c r="D1659" t="s">
        <v>5822</v>
      </c>
      <c r="E1659" t="s">
        <v>675</v>
      </c>
      <c r="F1659" t="s">
        <v>2967</v>
      </c>
      <c r="G1659" t="s">
        <v>93</v>
      </c>
      <c r="H1659" t="s">
        <v>675</v>
      </c>
      <c r="I1659" t="s">
        <v>5917</v>
      </c>
      <c r="J1659" t="s">
        <v>669</v>
      </c>
      <c r="K1659" t="s">
        <v>5850</v>
      </c>
      <c r="L1659" t="s">
        <v>5885</v>
      </c>
      <c r="M1659" s="8" t="s">
        <v>5850</v>
      </c>
      <c r="N1659" t="s">
        <v>5918</v>
      </c>
      <c r="O1659" t="s">
        <v>760</v>
      </c>
      <c r="P1659" t="s">
        <v>760</v>
      </c>
      <c r="Q1659" s="8" t="s">
        <v>675</v>
      </c>
      <c r="R1659" t="s">
        <v>5863</v>
      </c>
      <c r="S1659" t="s">
        <v>5636</v>
      </c>
      <c r="T1659" t="s">
        <v>1358</v>
      </c>
    </row>
    <row r="1660" spans="1:20">
      <c r="A1660" t="s">
        <v>5919</v>
      </c>
      <c r="B1660" s="8" t="s">
        <v>1198</v>
      </c>
      <c r="C1660" t="s">
        <v>5626</v>
      </c>
      <c r="D1660" t="s">
        <v>5822</v>
      </c>
      <c r="E1660" t="s">
        <v>675</v>
      </c>
      <c r="F1660" t="s">
        <v>4082</v>
      </c>
      <c r="G1660" t="s">
        <v>87</v>
      </c>
      <c r="H1660" t="s">
        <v>675</v>
      </c>
      <c r="I1660" t="s">
        <v>5920</v>
      </c>
      <c r="J1660" t="s">
        <v>669</v>
      </c>
      <c r="K1660" t="s">
        <v>5850</v>
      </c>
      <c r="L1660" t="s">
        <v>5886</v>
      </c>
      <c r="M1660" s="8" t="s">
        <v>5850</v>
      </c>
      <c r="N1660" t="s">
        <v>5921</v>
      </c>
      <c r="O1660" t="s">
        <v>760</v>
      </c>
      <c r="P1660" t="s">
        <v>760</v>
      </c>
      <c r="Q1660" s="8" t="s">
        <v>675</v>
      </c>
      <c r="R1660" t="s">
        <v>5863</v>
      </c>
      <c r="S1660" t="s">
        <v>5636</v>
      </c>
      <c r="T1660" t="s">
        <v>1358</v>
      </c>
    </row>
    <row r="1661" spans="1:20">
      <c r="A1661" t="s">
        <v>5922</v>
      </c>
      <c r="B1661" s="8" t="s">
        <v>1198</v>
      </c>
      <c r="C1661" t="s">
        <v>5626</v>
      </c>
      <c r="D1661" t="s">
        <v>5822</v>
      </c>
      <c r="E1661" t="s">
        <v>675</v>
      </c>
      <c r="F1661" t="s">
        <v>4073</v>
      </c>
      <c r="G1661" t="s">
        <v>195</v>
      </c>
      <c r="H1661" t="s">
        <v>675</v>
      </c>
      <c r="I1661" t="s">
        <v>5923</v>
      </c>
      <c r="J1661" t="s">
        <v>669</v>
      </c>
      <c r="K1661" t="s">
        <v>5850</v>
      </c>
      <c r="L1661" t="s">
        <v>5924</v>
      </c>
      <c r="M1661" s="8" t="s">
        <v>5850</v>
      </c>
      <c r="N1661" t="s">
        <v>5925</v>
      </c>
      <c r="O1661" t="s">
        <v>760</v>
      </c>
      <c r="P1661" t="s">
        <v>760</v>
      </c>
      <c r="Q1661" s="8" t="s">
        <v>675</v>
      </c>
      <c r="R1661" t="s">
        <v>5863</v>
      </c>
      <c r="S1661" t="s">
        <v>5636</v>
      </c>
      <c r="T1661" t="s">
        <v>1358</v>
      </c>
    </row>
    <row r="1662" spans="1:20">
      <c r="A1662" t="s">
        <v>5926</v>
      </c>
      <c r="B1662" s="8" t="s">
        <v>1198</v>
      </c>
      <c r="C1662" t="s">
        <v>5626</v>
      </c>
      <c r="D1662" t="s">
        <v>5822</v>
      </c>
      <c r="E1662" t="s">
        <v>675</v>
      </c>
      <c r="F1662" t="s">
        <v>2403</v>
      </c>
      <c r="G1662" t="s">
        <v>95</v>
      </c>
      <c r="H1662" t="s">
        <v>675</v>
      </c>
      <c r="I1662" t="s">
        <v>5927</v>
      </c>
      <c r="J1662" t="s">
        <v>669</v>
      </c>
      <c r="K1662" t="s">
        <v>1014</v>
      </c>
      <c r="L1662" t="s">
        <v>5928</v>
      </c>
      <c r="M1662" s="8" t="s">
        <v>1014</v>
      </c>
      <c r="N1662" t="s">
        <v>5851</v>
      </c>
      <c r="O1662" t="s">
        <v>760</v>
      </c>
      <c r="P1662" t="s">
        <v>760</v>
      </c>
      <c r="Q1662" s="8" t="s">
        <v>675</v>
      </c>
      <c r="R1662" t="s">
        <v>5863</v>
      </c>
      <c r="S1662" t="s">
        <v>5636</v>
      </c>
      <c r="T1662" t="s">
        <v>1358</v>
      </c>
    </row>
    <row r="1663" spans="1:20">
      <c r="A1663" t="s">
        <v>5929</v>
      </c>
      <c r="B1663" s="8" t="s">
        <v>1198</v>
      </c>
      <c r="C1663" t="s">
        <v>5626</v>
      </c>
      <c r="D1663" t="s">
        <v>5822</v>
      </c>
      <c r="E1663" t="s">
        <v>675</v>
      </c>
      <c r="F1663" t="s">
        <v>5930</v>
      </c>
      <c r="G1663" t="s">
        <v>42</v>
      </c>
      <c r="H1663" t="s">
        <v>675</v>
      </c>
      <c r="I1663" t="s">
        <v>5931</v>
      </c>
      <c r="J1663" t="s">
        <v>669</v>
      </c>
      <c r="K1663" t="s">
        <v>5850</v>
      </c>
      <c r="L1663" t="s">
        <v>5932</v>
      </c>
      <c r="M1663" s="8" t="s">
        <v>5850</v>
      </c>
      <c r="N1663" t="s">
        <v>5877</v>
      </c>
      <c r="O1663" t="s">
        <v>760</v>
      </c>
      <c r="P1663" t="s">
        <v>760</v>
      </c>
      <c r="Q1663" s="8" t="s">
        <v>675</v>
      </c>
      <c r="R1663" t="s">
        <v>5863</v>
      </c>
      <c r="S1663" t="s">
        <v>5636</v>
      </c>
      <c r="T1663" t="s">
        <v>1358</v>
      </c>
    </row>
    <row r="1664" spans="1:20">
      <c r="A1664" t="s">
        <v>5933</v>
      </c>
      <c r="B1664" s="8" t="s">
        <v>1198</v>
      </c>
      <c r="C1664" t="s">
        <v>5626</v>
      </c>
      <c r="D1664" t="s">
        <v>5822</v>
      </c>
      <c r="E1664" t="s">
        <v>675</v>
      </c>
      <c r="F1664" t="s">
        <v>2962</v>
      </c>
      <c r="G1664" t="s">
        <v>58</v>
      </c>
      <c r="H1664" t="s">
        <v>675</v>
      </c>
      <c r="I1664" t="s">
        <v>5934</v>
      </c>
      <c r="J1664" t="s">
        <v>669</v>
      </c>
      <c r="K1664" t="s">
        <v>3939</v>
      </c>
      <c r="L1664" t="s">
        <v>5935</v>
      </c>
      <c r="M1664" s="8" t="s">
        <v>3939</v>
      </c>
      <c r="N1664" t="s">
        <v>4034</v>
      </c>
      <c r="O1664" t="s">
        <v>760</v>
      </c>
      <c r="P1664" t="s">
        <v>760</v>
      </c>
      <c r="Q1664" s="8" t="s">
        <v>675</v>
      </c>
      <c r="R1664" t="s">
        <v>5863</v>
      </c>
      <c r="S1664" t="s">
        <v>5636</v>
      </c>
      <c r="T1664" t="s">
        <v>1358</v>
      </c>
    </row>
    <row r="1665" spans="1:20">
      <c r="A1665" t="s">
        <v>5936</v>
      </c>
      <c r="B1665" s="8" t="s">
        <v>1198</v>
      </c>
      <c r="C1665" t="s">
        <v>5626</v>
      </c>
      <c r="D1665" t="s">
        <v>5822</v>
      </c>
      <c r="E1665" t="s">
        <v>675</v>
      </c>
      <c r="F1665" t="s">
        <v>2096</v>
      </c>
      <c r="G1665" t="s">
        <v>77</v>
      </c>
      <c r="H1665" t="s">
        <v>675</v>
      </c>
      <c r="I1665" t="s">
        <v>5937</v>
      </c>
      <c r="J1665" t="s">
        <v>669</v>
      </c>
      <c r="K1665" t="s">
        <v>1014</v>
      </c>
      <c r="L1665" t="s">
        <v>5938</v>
      </c>
      <c r="M1665" s="8" t="s">
        <v>1014</v>
      </c>
      <c r="N1665" t="s">
        <v>5939</v>
      </c>
      <c r="O1665" t="s">
        <v>760</v>
      </c>
      <c r="P1665" t="s">
        <v>760</v>
      </c>
      <c r="Q1665" s="8" t="s">
        <v>675</v>
      </c>
      <c r="R1665" t="s">
        <v>5863</v>
      </c>
      <c r="S1665" t="s">
        <v>5636</v>
      </c>
      <c r="T1665" t="s">
        <v>1358</v>
      </c>
    </row>
    <row r="1666" spans="1:20">
      <c r="A1666" t="s">
        <v>5940</v>
      </c>
      <c r="B1666" s="8" t="s">
        <v>1198</v>
      </c>
      <c r="C1666" t="s">
        <v>5626</v>
      </c>
      <c r="D1666" t="s">
        <v>5822</v>
      </c>
      <c r="E1666" t="s">
        <v>675</v>
      </c>
      <c r="F1666" t="s">
        <v>1387</v>
      </c>
      <c r="G1666" t="s">
        <v>106</v>
      </c>
      <c r="H1666" t="s">
        <v>675</v>
      </c>
      <c r="I1666" t="s">
        <v>5941</v>
      </c>
      <c r="J1666" t="s">
        <v>669</v>
      </c>
      <c r="K1666" t="s">
        <v>5850</v>
      </c>
      <c r="L1666" t="s">
        <v>5852</v>
      </c>
      <c r="M1666" s="8" t="s">
        <v>5850</v>
      </c>
      <c r="N1666" t="s">
        <v>5942</v>
      </c>
      <c r="O1666" t="s">
        <v>760</v>
      </c>
      <c r="P1666" t="s">
        <v>760</v>
      </c>
      <c r="Q1666" s="8" t="s">
        <v>675</v>
      </c>
      <c r="R1666" t="s">
        <v>5863</v>
      </c>
      <c r="S1666" t="s">
        <v>5636</v>
      </c>
      <c r="T1666" t="s">
        <v>1358</v>
      </c>
    </row>
    <row r="1667" spans="1:20">
      <c r="A1667" t="s">
        <v>5943</v>
      </c>
      <c r="B1667" s="8" t="s">
        <v>1198</v>
      </c>
      <c r="C1667" t="s">
        <v>5626</v>
      </c>
      <c r="D1667" t="s">
        <v>5822</v>
      </c>
      <c r="E1667" t="s">
        <v>675</v>
      </c>
      <c r="F1667" t="s">
        <v>5223</v>
      </c>
      <c r="G1667" t="s">
        <v>79</v>
      </c>
      <c r="H1667" t="s">
        <v>675</v>
      </c>
      <c r="I1667" t="s">
        <v>5944</v>
      </c>
      <c r="J1667" t="s">
        <v>669</v>
      </c>
      <c r="K1667" t="s">
        <v>3939</v>
      </c>
      <c r="L1667" t="s">
        <v>5945</v>
      </c>
      <c r="M1667" s="8" t="s">
        <v>3939</v>
      </c>
      <c r="N1667" t="s">
        <v>5935</v>
      </c>
      <c r="O1667" t="s">
        <v>760</v>
      </c>
      <c r="P1667" t="s">
        <v>760</v>
      </c>
      <c r="Q1667" s="8" t="s">
        <v>675</v>
      </c>
      <c r="R1667" t="s">
        <v>5863</v>
      </c>
      <c r="S1667" t="s">
        <v>5636</v>
      </c>
      <c r="T1667" t="s">
        <v>1358</v>
      </c>
    </row>
    <row r="1668" spans="1:20">
      <c r="A1668" t="s">
        <v>5946</v>
      </c>
      <c r="B1668" s="8" t="s">
        <v>1198</v>
      </c>
      <c r="C1668" t="s">
        <v>5626</v>
      </c>
      <c r="D1668" t="s">
        <v>5822</v>
      </c>
      <c r="E1668" t="s">
        <v>675</v>
      </c>
      <c r="F1668" t="s">
        <v>5736</v>
      </c>
      <c r="G1668" t="s">
        <v>64</v>
      </c>
      <c r="H1668" t="s">
        <v>675</v>
      </c>
      <c r="I1668" t="s">
        <v>5947</v>
      </c>
      <c r="J1668" t="s">
        <v>669</v>
      </c>
      <c r="K1668" t="s">
        <v>3939</v>
      </c>
      <c r="L1668" t="s">
        <v>5948</v>
      </c>
      <c r="M1668" s="8" t="s">
        <v>3939</v>
      </c>
      <c r="N1668" t="s">
        <v>5949</v>
      </c>
      <c r="O1668" t="s">
        <v>760</v>
      </c>
      <c r="P1668" t="s">
        <v>760</v>
      </c>
      <c r="Q1668" s="8" t="s">
        <v>675</v>
      </c>
      <c r="R1668" t="s">
        <v>5863</v>
      </c>
      <c r="S1668" t="s">
        <v>5636</v>
      </c>
      <c r="T1668" t="s">
        <v>1358</v>
      </c>
    </row>
    <row r="1669" spans="1:20">
      <c r="A1669" t="s">
        <v>5950</v>
      </c>
      <c r="B1669" s="8" t="s">
        <v>1198</v>
      </c>
      <c r="C1669" t="s">
        <v>5626</v>
      </c>
      <c r="D1669" t="s">
        <v>5822</v>
      </c>
      <c r="E1669" t="s">
        <v>675</v>
      </c>
      <c r="F1669" t="s">
        <v>5733</v>
      </c>
      <c r="G1669" t="s">
        <v>640</v>
      </c>
      <c r="H1669" t="s">
        <v>675</v>
      </c>
      <c r="I1669" t="s">
        <v>5951</v>
      </c>
      <c r="J1669" t="s">
        <v>669</v>
      </c>
      <c r="K1669" t="s">
        <v>1308</v>
      </c>
      <c r="L1669" t="s">
        <v>5952</v>
      </c>
      <c r="M1669" s="8" t="s">
        <v>1308</v>
      </c>
      <c r="N1669" t="s">
        <v>5953</v>
      </c>
      <c r="O1669" t="s">
        <v>760</v>
      </c>
      <c r="P1669" t="s">
        <v>760</v>
      </c>
      <c r="Q1669" s="8" t="s">
        <v>675</v>
      </c>
      <c r="R1669" t="s">
        <v>5863</v>
      </c>
      <c r="S1669" t="s">
        <v>5636</v>
      </c>
      <c r="T1669" t="s">
        <v>1358</v>
      </c>
    </row>
    <row r="1670" spans="1:20">
      <c r="A1670" t="s">
        <v>5954</v>
      </c>
      <c r="B1670" s="8" t="s">
        <v>1198</v>
      </c>
      <c r="C1670" t="s">
        <v>5626</v>
      </c>
      <c r="D1670" t="s">
        <v>5822</v>
      </c>
      <c r="E1670" t="s">
        <v>675</v>
      </c>
      <c r="F1670" t="s">
        <v>1491</v>
      </c>
      <c r="G1670" t="s">
        <v>114</v>
      </c>
      <c r="H1670" t="s">
        <v>675</v>
      </c>
      <c r="I1670" t="s">
        <v>5955</v>
      </c>
      <c r="J1670" t="s">
        <v>669</v>
      </c>
      <c r="K1670" t="s">
        <v>5850</v>
      </c>
      <c r="L1670" t="s">
        <v>5956</v>
      </c>
      <c r="M1670" s="8" t="s">
        <v>5850</v>
      </c>
      <c r="N1670" t="s">
        <v>5957</v>
      </c>
      <c r="O1670" t="s">
        <v>760</v>
      </c>
      <c r="P1670" t="s">
        <v>760</v>
      </c>
      <c r="Q1670" s="8" t="s">
        <v>675</v>
      </c>
      <c r="R1670" t="s">
        <v>5863</v>
      </c>
      <c r="S1670" t="s">
        <v>5636</v>
      </c>
      <c r="T1670" t="s">
        <v>1358</v>
      </c>
    </row>
    <row r="1671" spans="1:20">
      <c r="A1671" t="s">
        <v>5958</v>
      </c>
      <c r="B1671" s="8" t="s">
        <v>1198</v>
      </c>
      <c r="C1671" t="s">
        <v>5626</v>
      </c>
      <c r="D1671" t="s">
        <v>5822</v>
      </c>
      <c r="E1671" t="s">
        <v>675</v>
      </c>
      <c r="F1671" t="s">
        <v>1959</v>
      </c>
      <c r="G1671" t="s">
        <v>40</v>
      </c>
      <c r="H1671" t="s">
        <v>675</v>
      </c>
      <c r="I1671" t="s">
        <v>5959</v>
      </c>
      <c r="J1671" t="s">
        <v>669</v>
      </c>
      <c r="K1671" t="s">
        <v>5850</v>
      </c>
      <c r="L1671" t="s">
        <v>5960</v>
      </c>
      <c r="M1671" s="8" t="s">
        <v>5850</v>
      </c>
      <c r="N1671" t="s">
        <v>5961</v>
      </c>
      <c r="O1671" t="s">
        <v>760</v>
      </c>
      <c r="P1671" t="s">
        <v>760</v>
      </c>
      <c r="Q1671" s="8" t="s">
        <v>675</v>
      </c>
      <c r="R1671" t="s">
        <v>5863</v>
      </c>
      <c r="S1671" t="s">
        <v>5636</v>
      </c>
      <c r="T1671" t="s">
        <v>1358</v>
      </c>
    </row>
    <row r="1672" spans="1:20">
      <c r="A1672" t="s">
        <v>5962</v>
      </c>
      <c r="B1672" s="8" t="s">
        <v>1198</v>
      </c>
      <c r="C1672" t="s">
        <v>5626</v>
      </c>
      <c r="D1672" t="s">
        <v>5822</v>
      </c>
      <c r="E1672" t="s">
        <v>675</v>
      </c>
      <c r="F1672" t="s">
        <v>5725</v>
      </c>
      <c r="G1672" t="s">
        <v>5726</v>
      </c>
      <c r="H1672" t="s">
        <v>675</v>
      </c>
      <c r="I1672" t="s">
        <v>5963</v>
      </c>
      <c r="J1672" t="s">
        <v>669</v>
      </c>
      <c r="K1672" t="s">
        <v>5850</v>
      </c>
      <c r="L1672" t="s">
        <v>5964</v>
      </c>
      <c r="M1672" s="8" t="s">
        <v>5850</v>
      </c>
      <c r="N1672" t="s">
        <v>5895</v>
      </c>
      <c r="O1672" t="s">
        <v>760</v>
      </c>
      <c r="P1672" t="s">
        <v>760</v>
      </c>
      <c r="Q1672" s="8" t="s">
        <v>675</v>
      </c>
      <c r="R1672" t="s">
        <v>5863</v>
      </c>
      <c r="S1672" t="s">
        <v>5636</v>
      </c>
      <c r="T1672" t="s">
        <v>1358</v>
      </c>
    </row>
    <row r="1673" spans="1:20">
      <c r="A1673" t="s">
        <v>5965</v>
      </c>
      <c r="B1673" s="8" t="s">
        <v>1198</v>
      </c>
      <c r="C1673" t="s">
        <v>5626</v>
      </c>
      <c r="D1673" t="s">
        <v>5822</v>
      </c>
      <c r="E1673" t="s">
        <v>675</v>
      </c>
      <c r="F1673" t="s">
        <v>1309</v>
      </c>
      <c r="G1673" t="s">
        <v>66</v>
      </c>
      <c r="H1673" t="s">
        <v>675</v>
      </c>
      <c r="I1673" t="s">
        <v>5966</v>
      </c>
      <c r="J1673" t="s">
        <v>669</v>
      </c>
      <c r="K1673" t="s">
        <v>5850</v>
      </c>
      <c r="L1673" t="s">
        <v>5895</v>
      </c>
      <c r="M1673" s="8" t="s">
        <v>5850</v>
      </c>
      <c r="N1673" t="s">
        <v>5967</v>
      </c>
      <c r="O1673" t="s">
        <v>760</v>
      </c>
      <c r="P1673" t="s">
        <v>760</v>
      </c>
      <c r="Q1673" s="8" t="s">
        <v>675</v>
      </c>
      <c r="R1673" t="s">
        <v>5863</v>
      </c>
      <c r="S1673" t="s">
        <v>5636</v>
      </c>
      <c r="T1673" t="s">
        <v>1358</v>
      </c>
    </row>
    <row r="1674" spans="1:20">
      <c r="A1674" t="s">
        <v>5968</v>
      </c>
      <c r="B1674" s="8" t="s">
        <v>1198</v>
      </c>
      <c r="C1674" t="s">
        <v>5626</v>
      </c>
      <c r="D1674" t="s">
        <v>5822</v>
      </c>
      <c r="E1674" t="s">
        <v>675</v>
      </c>
      <c r="F1674" t="s">
        <v>1877</v>
      </c>
      <c r="G1674" t="s">
        <v>124</v>
      </c>
      <c r="H1674" t="s">
        <v>675</v>
      </c>
      <c r="I1674" t="s">
        <v>5969</v>
      </c>
      <c r="J1674" t="s">
        <v>669</v>
      </c>
      <c r="K1674" t="s">
        <v>5850</v>
      </c>
      <c r="L1674" t="s">
        <v>5970</v>
      </c>
      <c r="M1674" s="8" t="s">
        <v>5850</v>
      </c>
      <c r="N1674" t="s">
        <v>5971</v>
      </c>
      <c r="O1674" t="s">
        <v>760</v>
      </c>
      <c r="P1674" t="s">
        <v>760</v>
      </c>
      <c r="Q1674" s="8" t="s">
        <v>675</v>
      </c>
      <c r="R1674" t="s">
        <v>5863</v>
      </c>
      <c r="S1674" t="s">
        <v>5636</v>
      </c>
      <c r="T1674" t="s">
        <v>1358</v>
      </c>
    </row>
    <row r="1675" spans="1:20">
      <c r="A1675" t="s">
        <v>5972</v>
      </c>
      <c r="B1675" s="8" t="s">
        <v>1198</v>
      </c>
      <c r="C1675" t="s">
        <v>5626</v>
      </c>
      <c r="D1675" t="s">
        <v>5822</v>
      </c>
      <c r="E1675" t="s">
        <v>675</v>
      </c>
      <c r="F1675" t="s">
        <v>1002</v>
      </c>
      <c r="G1675" t="s">
        <v>178</v>
      </c>
      <c r="H1675" t="s">
        <v>675</v>
      </c>
      <c r="I1675" t="s">
        <v>5973</v>
      </c>
      <c r="J1675" t="s">
        <v>669</v>
      </c>
      <c r="K1675" t="s">
        <v>1214</v>
      </c>
      <c r="L1675" t="s">
        <v>5877</v>
      </c>
      <c r="M1675" s="8" t="s">
        <v>1214</v>
      </c>
      <c r="N1675" t="s">
        <v>5852</v>
      </c>
      <c r="O1675" t="s">
        <v>760</v>
      </c>
      <c r="P1675" t="s">
        <v>760</v>
      </c>
      <c r="Q1675" s="8" t="s">
        <v>675</v>
      </c>
      <c r="R1675" t="s">
        <v>5863</v>
      </c>
      <c r="S1675" t="s">
        <v>5636</v>
      </c>
      <c r="T1675" t="s">
        <v>1358</v>
      </c>
    </row>
    <row r="1676" spans="1:20">
      <c r="A1676" t="s">
        <v>5974</v>
      </c>
      <c r="B1676" s="8" t="s">
        <v>1198</v>
      </c>
      <c r="C1676" t="s">
        <v>5626</v>
      </c>
      <c r="D1676" t="s">
        <v>5822</v>
      </c>
      <c r="E1676" t="s">
        <v>675</v>
      </c>
      <c r="F1676" t="s">
        <v>1536</v>
      </c>
      <c r="G1676" t="s">
        <v>1537</v>
      </c>
      <c r="H1676" t="s">
        <v>675</v>
      </c>
      <c r="I1676" t="s">
        <v>5975</v>
      </c>
      <c r="J1676" t="s">
        <v>669</v>
      </c>
      <c r="K1676" t="s">
        <v>1308</v>
      </c>
      <c r="L1676" t="s">
        <v>3568</v>
      </c>
      <c r="M1676" s="8" t="s">
        <v>1308</v>
      </c>
      <c r="N1676" t="s">
        <v>5976</v>
      </c>
      <c r="O1676" t="s">
        <v>760</v>
      </c>
      <c r="P1676" t="s">
        <v>760</v>
      </c>
      <c r="Q1676" s="8" t="s">
        <v>675</v>
      </c>
      <c r="R1676" t="s">
        <v>5863</v>
      </c>
      <c r="S1676" t="s">
        <v>5636</v>
      </c>
      <c r="T1676" t="s">
        <v>1358</v>
      </c>
    </row>
    <row r="1677" spans="1:20">
      <c r="A1677" t="s">
        <v>5977</v>
      </c>
      <c r="B1677" s="8" t="s">
        <v>1198</v>
      </c>
      <c r="C1677" t="s">
        <v>5626</v>
      </c>
      <c r="D1677" t="s">
        <v>5822</v>
      </c>
      <c r="E1677" t="s">
        <v>675</v>
      </c>
      <c r="F1677" t="s">
        <v>2725</v>
      </c>
      <c r="G1677" t="s">
        <v>90</v>
      </c>
      <c r="H1677" t="s">
        <v>675</v>
      </c>
      <c r="I1677" t="s">
        <v>5978</v>
      </c>
      <c r="J1677" t="s">
        <v>669</v>
      </c>
      <c r="K1677" t="s">
        <v>5850</v>
      </c>
      <c r="L1677" t="s">
        <v>5882</v>
      </c>
      <c r="M1677" s="8" t="s">
        <v>5850</v>
      </c>
      <c r="N1677" t="s">
        <v>5979</v>
      </c>
      <c r="O1677" t="s">
        <v>760</v>
      </c>
      <c r="P1677" t="s">
        <v>760</v>
      </c>
      <c r="Q1677" s="8" t="s">
        <v>675</v>
      </c>
      <c r="R1677" t="s">
        <v>5863</v>
      </c>
      <c r="S1677" t="s">
        <v>5636</v>
      </c>
      <c r="T1677" t="s">
        <v>1358</v>
      </c>
    </row>
    <row r="1678" spans="1:20">
      <c r="A1678" t="s">
        <v>5980</v>
      </c>
      <c r="B1678" s="8" t="s">
        <v>1198</v>
      </c>
      <c r="C1678" t="s">
        <v>5626</v>
      </c>
      <c r="D1678" t="s">
        <v>5822</v>
      </c>
      <c r="E1678" t="s">
        <v>675</v>
      </c>
      <c r="F1678" t="s">
        <v>2202</v>
      </c>
      <c r="G1678" t="s">
        <v>99</v>
      </c>
      <c r="H1678" t="s">
        <v>675</v>
      </c>
      <c r="I1678" t="s">
        <v>5981</v>
      </c>
      <c r="J1678" t="s">
        <v>669</v>
      </c>
      <c r="K1678" t="s">
        <v>1014</v>
      </c>
      <c r="L1678" t="s">
        <v>5949</v>
      </c>
      <c r="M1678" s="8" t="s">
        <v>1014</v>
      </c>
      <c r="N1678" t="s">
        <v>5982</v>
      </c>
      <c r="O1678" t="s">
        <v>760</v>
      </c>
      <c r="P1678" t="s">
        <v>760</v>
      </c>
      <c r="Q1678" s="8" t="s">
        <v>675</v>
      </c>
      <c r="R1678" t="s">
        <v>5863</v>
      </c>
      <c r="S1678" t="s">
        <v>5636</v>
      </c>
      <c r="T1678" t="s">
        <v>1358</v>
      </c>
    </row>
    <row r="1679" spans="1:20">
      <c r="A1679" t="s">
        <v>5983</v>
      </c>
      <c r="B1679" s="8" t="s">
        <v>1198</v>
      </c>
      <c r="C1679" t="s">
        <v>5626</v>
      </c>
      <c r="D1679" t="s">
        <v>5822</v>
      </c>
      <c r="E1679" t="s">
        <v>675</v>
      </c>
      <c r="F1679" t="s">
        <v>5710</v>
      </c>
      <c r="G1679" t="s">
        <v>85</v>
      </c>
      <c r="H1679" t="s">
        <v>675</v>
      </c>
      <c r="I1679" t="s">
        <v>5984</v>
      </c>
      <c r="J1679" t="s">
        <v>669</v>
      </c>
      <c r="K1679" t="s">
        <v>1214</v>
      </c>
      <c r="L1679" t="s">
        <v>5852</v>
      </c>
      <c r="M1679" s="8" t="s">
        <v>1214</v>
      </c>
      <c r="N1679" t="s">
        <v>5894</v>
      </c>
      <c r="O1679" t="s">
        <v>760</v>
      </c>
      <c r="P1679" t="s">
        <v>760</v>
      </c>
      <c r="Q1679" s="8" t="s">
        <v>675</v>
      </c>
      <c r="R1679" t="s">
        <v>5863</v>
      </c>
      <c r="S1679" t="s">
        <v>5636</v>
      </c>
      <c r="T1679" t="s">
        <v>1358</v>
      </c>
    </row>
    <row r="1680" spans="1:20">
      <c r="A1680" t="s">
        <v>5985</v>
      </c>
      <c r="B1680" s="8" t="s">
        <v>1198</v>
      </c>
      <c r="C1680" t="s">
        <v>5626</v>
      </c>
      <c r="D1680" t="s">
        <v>5822</v>
      </c>
      <c r="E1680" t="s">
        <v>675</v>
      </c>
      <c r="F1680" t="s">
        <v>1532</v>
      </c>
      <c r="G1680" t="s">
        <v>97</v>
      </c>
      <c r="H1680" t="s">
        <v>675</v>
      </c>
      <c r="I1680" t="s">
        <v>5986</v>
      </c>
      <c r="J1680" t="s">
        <v>669</v>
      </c>
      <c r="K1680" t="s">
        <v>5850</v>
      </c>
      <c r="L1680" t="s">
        <v>5987</v>
      </c>
      <c r="M1680" s="8" t="s">
        <v>5850</v>
      </c>
      <c r="N1680" t="s">
        <v>5988</v>
      </c>
      <c r="O1680" t="s">
        <v>760</v>
      </c>
      <c r="P1680" t="s">
        <v>760</v>
      </c>
      <c r="Q1680" s="8" t="s">
        <v>675</v>
      </c>
      <c r="R1680" t="s">
        <v>5863</v>
      </c>
      <c r="S1680" t="s">
        <v>5636</v>
      </c>
      <c r="T1680" t="s">
        <v>1358</v>
      </c>
    </row>
    <row r="1681" spans="1:20">
      <c r="A1681" t="s">
        <v>5989</v>
      </c>
      <c r="B1681" s="8" t="s">
        <v>1198</v>
      </c>
      <c r="C1681" t="s">
        <v>5626</v>
      </c>
      <c r="D1681" t="s">
        <v>5822</v>
      </c>
      <c r="E1681" t="s">
        <v>675</v>
      </c>
      <c r="F1681" t="s">
        <v>3520</v>
      </c>
      <c r="G1681" t="s">
        <v>145</v>
      </c>
      <c r="H1681" t="s">
        <v>675</v>
      </c>
      <c r="I1681" t="s">
        <v>5990</v>
      </c>
      <c r="J1681" t="s">
        <v>669</v>
      </c>
      <c r="K1681" t="s">
        <v>3939</v>
      </c>
      <c r="L1681" t="s">
        <v>5991</v>
      </c>
      <c r="M1681" s="8" t="s">
        <v>3939</v>
      </c>
      <c r="N1681" t="s">
        <v>5992</v>
      </c>
      <c r="O1681" t="s">
        <v>760</v>
      </c>
      <c r="P1681" t="s">
        <v>760</v>
      </c>
      <c r="Q1681" s="8" t="s">
        <v>675</v>
      </c>
      <c r="R1681" t="s">
        <v>5863</v>
      </c>
      <c r="S1681" t="s">
        <v>5636</v>
      </c>
      <c r="T1681" t="s">
        <v>1358</v>
      </c>
    </row>
    <row r="1682" spans="1:20">
      <c r="A1682" t="s">
        <v>5993</v>
      </c>
      <c r="B1682" s="8" t="s">
        <v>1198</v>
      </c>
      <c r="C1682" t="s">
        <v>5626</v>
      </c>
      <c r="D1682" t="s">
        <v>5822</v>
      </c>
      <c r="E1682" t="s">
        <v>675</v>
      </c>
      <c r="F1682" t="s">
        <v>2332</v>
      </c>
      <c r="G1682" t="s">
        <v>15</v>
      </c>
      <c r="H1682" t="s">
        <v>675</v>
      </c>
      <c r="I1682" t="s">
        <v>5994</v>
      </c>
      <c r="J1682" t="s">
        <v>669</v>
      </c>
      <c r="K1682" t="s">
        <v>5850</v>
      </c>
      <c r="L1682" t="s">
        <v>5995</v>
      </c>
      <c r="M1682" s="8" t="s">
        <v>5850</v>
      </c>
      <c r="N1682" t="s">
        <v>5996</v>
      </c>
      <c r="O1682" t="s">
        <v>760</v>
      </c>
      <c r="P1682" t="s">
        <v>760</v>
      </c>
      <c r="Q1682" s="8" t="s">
        <v>675</v>
      </c>
      <c r="R1682" t="s">
        <v>5863</v>
      </c>
      <c r="S1682" t="s">
        <v>5636</v>
      </c>
      <c r="T1682" t="s">
        <v>1358</v>
      </c>
    </row>
    <row r="1683" spans="1:20">
      <c r="A1683" t="s">
        <v>5997</v>
      </c>
      <c r="B1683" s="8" t="s">
        <v>1198</v>
      </c>
      <c r="C1683" t="s">
        <v>5626</v>
      </c>
      <c r="D1683" t="s">
        <v>5822</v>
      </c>
      <c r="E1683" t="s">
        <v>675</v>
      </c>
      <c r="F1683" t="s">
        <v>5700</v>
      </c>
      <c r="G1683" t="s">
        <v>5701</v>
      </c>
      <c r="H1683" t="s">
        <v>675</v>
      </c>
      <c r="I1683" t="s">
        <v>5998</v>
      </c>
      <c r="J1683" t="s">
        <v>669</v>
      </c>
      <c r="K1683" t="s">
        <v>1308</v>
      </c>
      <c r="L1683" t="s">
        <v>5956</v>
      </c>
      <c r="M1683" s="8" t="s">
        <v>1308</v>
      </c>
      <c r="N1683" t="s">
        <v>5999</v>
      </c>
      <c r="O1683" t="s">
        <v>760</v>
      </c>
      <c r="P1683" t="s">
        <v>760</v>
      </c>
      <c r="Q1683" s="8" t="s">
        <v>675</v>
      </c>
      <c r="R1683" t="s">
        <v>5863</v>
      </c>
      <c r="S1683" t="s">
        <v>5636</v>
      </c>
      <c r="T1683" t="s">
        <v>1358</v>
      </c>
    </row>
    <row r="1684" spans="1:20">
      <c r="A1684" t="s">
        <v>6000</v>
      </c>
      <c r="B1684" s="8" t="s">
        <v>1198</v>
      </c>
      <c r="C1684" t="s">
        <v>5626</v>
      </c>
      <c r="D1684" t="s">
        <v>5822</v>
      </c>
      <c r="E1684" t="s">
        <v>675</v>
      </c>
      <c r="F1684" t="s">
        <v>3712</v>
      </c>
      <c r="G1684" t="s">
        <v>20</v>
      </c>
      <c r="H1684" t="s">
        <v>675</v>
      </c>
      <c r="I1684" t="s">
        <v>6001</v>
      </c>
      <c r="J1684" t="s">
        <v>669</v>
      </c>
      <c r="K1684" t="s">
        <v>1308</v>
      </c>
      <c r="L1684" t="s">
        <v>6002</v>
      </c>
      <c r="M1684" s="8" t="s">
        <v>1308</v>
      </c>
      <c r="N1684" t="s">
        <v>6003</v>
      </c>
      <c r="O1684" t="s">
        <v>760</v>
      </c>
      <c r="P1684" t="s">
        <v>760</v>
      </c>
      <c r="Q1684" s="8" t="s">
        <v>675</v>
      </c>
      <c r="R1684" t="s">
        <v>5863</v>
      </c>
      <c r="S1684" t="s">
        <v>5636</v>
      </c>
      <c r="T1684" t="s">
        <v>1358</v>
      </c>
    </row>
    <row r="1685" spans="1:20">
      <c r="A1685" t="s">
        <v>6004</v>
      </c>
      <c r="B1685" s="8" t="s">
        <v>1198</v>
      </c>
      <c r="C1685" t="s">
        <v>5626</v>
      </c>
      <c r="D1685" t="s">
        <v>5822</v>
      </c>
      <c r="E1685" t="s">
        <v>675</v>
      </c>
      <c r="F1685" t="s">
        <v>1915</v>
      </c>
      <c r="G1685" t="s">
        <v>71</v>
      </c>
      <c r="H1685" t="s">
        <v>675</v>
      </c>
      <c r="I1685" t="s">
        <v>6005</v>
      </c>
      <c r="J1685" t="s">
        <v>669</v>
      </c>
      <c r="K1685" t="s">
        <v>1308</v>
      </c>
      <c r="L1685" t="s">
        <v>6006</v>
      </c>
      <c r="M1685" s="8" t="s">
        <v>1308</v>
      </c>
      <c r="N1685" t="s">
        <v>5852</v>
      </c>
      <c r="O1685" t="s">
        <v>760</v>
      </c>
      <c r="P1685" t="s">
        <v>760</v>
      </c>
      <c r="Q1685" s="8" t="s">
        <v>675</v>
      </c>
      <c r="R1685" t="s">
        <v>5863</v>
      </c>
      <c r="S1685" t="s">
        <v>5636</v>
      </c>
      <c r="T1685" t="s">
        <v>1358</v>
      </c>
    </row>
    <row r="1686" spans="1:20">
      <c r="A1686" t="s">
        <v>6007</v>
      </c>
      <c r="B1686" s="8" t="s">
        <v>1249</v>
      </c>
      <c r="C1686" t="s">
        <v>5626</v>
      </c>
      <c r="D1686" t="s">
        <v>664</v>
      </c>
      <c r="E1686" t="s">
        <v>704</v>
      </c>
      <c r="F1686" t="s">
        <v>1165</v>
      </c>
      <c r="G1686" t="s">
        <v>1166</v>
      </c>
      <c r="H1686" t="s">
        <v>675</v>
      </c>
      <c r="I1686" t="s">
        <v>6008</v>
      </c>
      <c r="J1686" t="s">
        <v>1927</v>
      </c>
      <c r="K1686" t="s">
        <v>675</v>
      </c>
      <c r="L1686" t="s">
        <v>682</v>
      </c>
      <c r="M1686" s="8" t="s">
        <v>675</v>
      </c>
      <c r="N1686" t="s">
        <v>682</v>
      </c>
      <c r="O1686" t="s">
        <v>701</v>
      </c>
      <c r="P1686" t="s">
        <v>675</v>
      </c>
      <c r="Q1686" s="8" t="s">
        <v>675</v>
      </c>
      <c r="R1686" t="s">
        <v>675</v>
      </c>
      <c r="S1686" t="s">
        <v>675</v>
      </c>
      <c r="T1686" t="s">
        <v>675</v>
      </c>
    </row>
    <row r="1687" spans="1:20">
      <c r="A1687" t="s">
        <v>6009</v>
      </c>
      <c r="B1687" s="8" t="s">
        <v>1249</v>
      </c>
      <c r="C1687" t="s">
        <v>5626</v>
      </c>
      <c r="D1687" t="s">
        <v>664</v>
      </c>
      <c r="E1687" t="s">
        <v>704</v>
      </c>
      <c r="F1687" t="s">
        <v>1165</v>
      </c>
      <c r="G1687" t="s">
        <v>1166</v>
      </c>
      <c r="H1687" t="s">
        <v>675</v>
      </c>
      <c r="I1687" t="s">
        <v>6010</v>
      </c>
      <c r="J1687" t="s">
        <v>1927</v>
      </c>
      <c r="K1687" t="s">
        <v>675</v>
      </c>
      <c r="L1687" t="s">
        <v>682</v>
      </c>
      <c r="M1687" s="8" t="s">
        <v>675</v>
      </c>
      <c r="N1687" t="s">
        <v>682</v>
      </c>
      <c r="O1687" t="s">
        <v>701</v>
      </c>
      <c r="P1687" t="s">
        <v>675</v>
      </c>
      <c r="Q1687" s="8" t="s">
        <v>675</v>
      </c>
      <c r="R1687" t="s">
        <v>675</v>
      </c>
      <c r="S1687" t="s">
        <v>675</v>
      </c>
      <c r="T1687" t="s">
        <v>675</v>
      </c>
    </row>
    <row r="1688" spans="1:20">
      <c r="A1688" t="s">
        <v>6011</v>
      </c>
      <c r="B1688" s="8" t="s">
        <v>1256</v>
      </c>
      <c r="C1688" t="s">
        <v>5626</v>
      </c>
      <c r="D1688" t="s">
        <v>922</v>
      </c>
      <c r="E1688" t="s">
        <v>704</v>
      </c>
      <c r="F1688" t="s">
        <v>782</v>
      </c>
      <c r="G1688" t="s">
        <v>12</v>
      </c>
      <c r="H1688" t="s">
        <v>675</v>
      </c>
      <c r="I1688" t="s">
        <v>6012</v>
      </c>
      <c r="J1688" t="s">
        <v>1927</v>
      </c>
      <c r="K1688" t="s">
        <v>675</v>
      </c>
      <c r="L1688" t="s">
        <v>682</v>
      </c>
      <c r="M1688" s="8" t="s">
        <v>675</v>
      </c>
      <c r="N1688" t="s">
        <v>682</v>
      </c>
      <c r="O1688" t="s">
        <v>779</v>
      </c>
      <c r="P1688" t="s">
        <v>675</v>
      </c>
      <c r="Q1688" s="8" t="s">
        <v>675</v>
      </c>
      <c r="R1688" t="s">
        <v>675</v>
      </c>
      <c r="S1688" t="s">
        <v>675</v>
      </c>
      <c r="T1688" t="s">
        <v>675</v>
      </c>
    </row>
    <row r="1689" spans="1:20">
      <c r="A1689" t="s">
        <v>6013</v>
      </c>
      <c r="B1689" s="8" t="s">
        <v>1256</v>
      </c>
      <c r="C1689" t="s">
        <v>5626</v>
      </c>
      <c r="D1689" t="s">
        <v>922</v>
      </c>
      <c r="E1689" t="s">
        <v>704</v>
      </c>
      <c r="F1689" t="s">
        <v>1175</v>
      </c>
      <c r="G1689" t="s">
        <v>1176</v>
      </c>
      <c r="H1689" t="s">
        <v>1177</v>
      </c>
      <c r="I1689" t="s">
        <v>6014</v>
      </c>
      <c r="J1689" t="s">
        <v>1927</v>
      </c>
      <c r="K1689" t="s">
        <v>675</v>
      </c>
      <c r="L1689" t="s">
        <v>682</v>
      </c>
      <c r="M1689" s="8" t="s">
        <v>675</v>
      </c>
      <c r="N1689" t="s">
        <v>682</v>
      </c>
      <c r="O1689" t="s">
        <v>779</v>
      </c>
      <c r="P1689" t="s">
        <v>675</v>
      </c>
      <c r="Q1689" s="8" t="s">
        <v>675</v>
      </c>
      <c r="R1689" t="s">
        <v>675</v>
      </c>
      <c r="S1689" t="s">
        <v>675</v>
      </c>
      <c r="T1689" t="s">
        <v>675</v>
      </c>
    </row>
    <row r="1690" spans="1:20">
      <c r="A1690" t="s">
        <v>6015</v>
      </c>
      <c r="B1690" s="8" t="s">
        <v>1326</v>
      </c>
      <c r="C1690" t="s">
        <v>5626</v>
      </c>
      <c r="D1690" t="s">
        <v>922</v>
      </c>
      <c r="E1690" t="s">
        <v>704</v>
      </c>
      <c r="F1690" t="s">
        <v>913</v>
      </c>
      <c r="G1690" t="s">
        <v>914</v>
      </c>
      <c r="H1690" t="s">
        <v>6016</v>
      </c>
      <c r="I1690" t="s">
        <v>6017</v>
      </c>
      <c r="J1690" t="s">
        <v>4926</v>
      </c>
      <c r="K1690" t="s">
        <v>675</v>
      </c>
      <c r="L1690" t="s">
        <v>682</v>
      </c>
      <c r="M1690" s="8" t="s">
        <v>675</v>
      </c>
      <c r="N1690" t="s">
        <v>682</v>
      </c>
      <c r="O1690" t="s">
        <v>6018</v>
      </c>
      <c r="P1690" t="s">
        <v>675</v>
      </c>
      <c r="Q1690" s="8" t="s">
        <v>675</v>
      </c>
      <c r="R1690" t="s">
        <v>5635</v>
      </c>
      <c r="S1690" t="s">
        <v>5636</v>
      </c>
      <c r="T1690" t="s">
        <v>1464</v>
      </c>
    </row>
    <row r="1691" spans="1:20">
      <c r="A1691" t="s">
        <v>6019</v>
      </c>
      <c r="B1691" s="8" t="s">
        <v>1326</v>
      </c>
      <c r="C1691" t="s">
        <v>5626</v>
      </c>
      <c r="D1691" t="s">
        <v>922</v>
      </c>
      <c r="E1691" t="s">
        <v>704</v>
      </c>
      <c r="F1691" t="s">
        <v>913</v>
      </c>
      <c r="G1691" t="s">
        <v>914</v>
      </c>
      <c r="H1691" t="s">
        <v>6020</v>
      </c>
      <c r="I1691" t="s">
        <v>6021</v>
      </c>
      <c r="J1691" t="s">
        <v>4926</v>
      </c>
      <c r="K1691" t="s">
        <v>675</v>
      </c>
      <c r="L1691" t="s">
        <v>682</v>
      </c>
      <c r="M1691" s="8" t="s">
        <v>675</v>
      </c>
      <c r="N1691" t="s">
        <v>682</v>
      </c>
      <c r="O1691" t="s">
        <v>6018</v>
      </c>
      <c r="P1691" t="s">
        <v>675</v>
      </c>
      <c r="Q1691" s="8" t="s">
        <v>675</v>
      </c>
      <c r="R1691" t="s">
        <v>5635</v>
      </c>
      <c r="S1691" t="s">
        <v>5636</v>
      </c>
      <c r="T1691" t="s">
        <v>1464</v>
      </c>
    </row>
    <row r="1692" spans="1:20">
      <c r="A1692" t="s">
        <v>6022</v>
      </c>
      <c r="B1692" s="8" t="s">
        <v>1326</v>
      </c>
      <c r="C1692" t="s">
        <v>5626</v>
      </c>
      <c r="D1692" t="s">
        <v>922</v>
      </c>
      <c r="E1692" t="s">
        <v>704</v>
      </c>
      <c r="F1692" t="s">
        <v>913</v>
      </c>
      <c r="G1692" t="s">
        <v>914</v>
      </c>
      <c r="H1692" t="s">
        <v>6023</v>
      </c>
      <c r="I1692" t="s">
        <v>6024</v>
      </c>
      <c r="J1692" t="s">
        <v>4926</v>
      </c>
      <c r="K1692" t="s">
        <v>675</v>
      </c>
      <c r="L1692" t="s">
        <v>682</v>
      </c>
      <c r="M1692" s="8" t="s">
        <v>675</v>
      </c>
      <c r="N1692" t="s">
        <v>682</v>
      </c>
      <c r="O1692" t="s">
        <v>6018</v>
      </c>
      <c r="P1692" t="s">
        <v>675</v>
      </c>
      <c r="Q1692" s="8" t="s">
        <v>675</v>
      </c>
      <c r="R1692" t="s">
        <v>5635</v>
      </c>
      <c r="S1692" t="s">
        <v>5636</v>
      </c>
      <c r="T1692" t="s">
        <v>1464</v>
      </c>
    </row>
    <row r="1693" spans="1:20">
      <c r="A1693" t="s">
        <v>6025</v>
      </c>
      <c r="B1693" s="8" t="s">
        <v>1326</v>
      </c>
      <c r="C1693" t="s">
        <v>5626</v>
      </c>
      <c r="D1693" t="s">
        <v>922</v>
      </c>
      <c r="E1693" t="s">
        <v>704</v>
      </c>
      <c r="F1693" t="s">
        <v>913</v>
      </c>
      <c r="G1693" t="s">
        <v>914</v>
      </c>
      <c r="H1693" t="s">
        <v>6026</v>
      </c>
      <c r="I1693" t="s">
        <v>6027</v>
      </c>
      <c r="J1693" t="s">
        <v>4926</v>
      </c>
      <c r="K1693" t="s">
        <v>675</v>
      </c>
      <c r="L1693" t="s">
        <v>682</v>
      </c>
      <c r="M1693" s="8" t="s">
        <v>675</v>
      </c>
      <c r="N1693" t="s">
        <v>682</v>
      </c>
      <c r="O1693" t="s">
        <v>6018</v>
      </c>
      <c r="P1693" t="s">
        <v>675</v>
      </c>
      <c r="Q1693" s="8" t="s">
        <v>675</v>
      </c>
      <c r="R1693" t="s">
        <v>5635</v>
      </c>
      <c r="S1693" t="s">
        <v>5636</v>
      </c>
      <c r="T1693" t="s">
        <v>1464</v>
      </c>
    </row>
    <row r="1694" spans="1:20">
      <c r="A1694" t="s">
        <v>6028</v>
      </c>
      <c r="B1694" s="8" t="s">
        <v>1326</v>
      </c>
      <c r="C1694" t="s">
        <v>5626</v>
      </c>
      <c r="D1694" t="s">
        <v>922</v>
      </c>
      <c r="E1694" t="s">
        <v>704</v>
      </c>
      <c r="F1694" t="s">
        <v>913</v>
      </c>
      <c r="G1694" t="s">
        <v>914</v>
      </c>
      <c r="H1694" t="s">
        <v>6029</v>
      </c>
      <c r="I1694" t="s">
        <v>6030</v>
      </c>
      <c r="J1694" t="s">
        <v>4926</v>
      </c>
      <c r="K1694" t="s">
        <v>675</v>
      </c>
      <c r="L1694" t="s">
        <v>682</v>
      </c>
      <c r="M1694" s="8" t="s">
        <v>675</v>
      </c>
      <c r="N1694" t="s">
        <v>682</v>
      </c>
      <c r="O1694" t="s">
        <v>6018</v>
      </c>
      <c r="P1694" t="s">
        <v>675</v>
      </c>
      <c r="Q1694" s="8" t="s">
        <v>675</v>
      </c>
      <c r="R1694" t="s">
        <v>5635</v>
      </c>
      <c r="S1694" t="s">
        <v>5636</v>
      </c>
      <c r="T1694" t="s">
        <v>1464</v>
      </c>
    </row>
    <row r="1695" spans="1:20">
      <c r="A1695" t="s">
        <v>6031</v>
      </c>
      <c r="B1695" s="8" t="s">
        <v>1326</v>
      </c>
      <c r="C1695" t="s">
        <v>5626</v>
      </c>
      <c r="D1695" t="s">
        <v>922</v>
      </c>
      <c r="E1695" t="s">
        <v>704</v>
      </c>
      <c r="F1695" t="s">
        <v>913</v>
      </c>
      <c r="G1695" t="s">
        <v>914</v>
      </c>
      <c r="H1695" t="s">
        <v>6032</v>
      </c>
      <c r="I1695" t="s">
        <v>6033</v>
      </c>
      <c r="J1695" t="s">
        <v>4926</v>
      </c>
      <c r="K1695" t="s">
        <v>675</v>
      </c>
      <c r="L1695" t="s">
        <v>682</v>
      </c>
      <c r="M1695" s="8" t="s">
        <v>675</v>
      </c>
      <c r="N1695" t="s">
        <v>682</v>
      </c>
      <c r="O1695" t="s">
        <v>6018</v>
      </c>
      <c r="P1695" t="s">
        <v>675</v>
      </c>
      <c r="Q1695" s="8" t="s">
        <v>675</v>
      </c>
      <c r="R1695" t="s">
        <v>5635</v>
      </c>
      <c r="S1695" t="s">
        <v>5636</v>
      </c>
      <c r="T1695" t="s">
        <v>1464</v>
      </c>
    </row>
    <row r="1696" spans="1:20">
      <c r="A1696" t="s">
        <v>6034</v>
      </c>
      <c r="B1696" s="8" t="s">
        <v>1326</v>
      </c>
      <c r="C1696" t="s">
        <v>5626</v>
      </c>
      <c r="D1696" t="s">
        <v>922</v>
      </c>
      <c r="E1696" t="s">
        <v>704</v>
      </c>
      <c r="F1696" t="s">
        <v>913</v>
      </c>
      <c r="G1696" t="s">
        <v>914</v>
      </c>
      <c r="H1696" t="s">
        <v>6035</v>
      </c>
      <c r="I1696" t="s">
        <v>6036</v>
      </c>
      <c r="J1696" t="s">
        <v>4926</v>
      </c>
      <c r="K1696" t="s">
        <v>675</v>
      </c>
      <c r="L1696" t="s">
        <v>682</v>
      </c>
      <c r="M1696" s="8" t="s">
        <v>675</v>
      </c>
      <c r="N1696" t="s">
        <v>682</v>
      </c>
      <c r="O1696" t="s">
        <v>6018</v>
      </c>
      <c r="P1696" t="s">
        <v>675</v>
      </c>
      <c r="Q1696" s="8" t="s">
        <v>675</v>
      </c>
      <c r="R1696" t="s">
        <v>5635</v>
      </c>
      <c r="S1696" t="s">
        <v>5636</v>
      </c>
      <c r="T1696" t="s">
        <v>1464</v>
      </c>
    </row>
    <row r="1697" spans="1:20">
      <c r="A1697" t="s">
        <v>6037</v>
      </c>
      <c r="B1697" s="8" t="s">
        <v>1326</v>
      </c>
      <c r="C1697" t="s">
        <v>5626</v>
      </c>
      <c r="D1697" t="s">
        <v>922</v>
      </c>
      <c r="E1697" t="s">
        <v>704</v>
      </c>
      <c r="F1697" t="s">
        <v>913</v>
      </c>
      <c r="G1697" t="s">
        <v>914</v>
      </c>
      <c r="H1697" t="s">
        <v>6038</v>
      </c>
      <c r="I1697" t="s">
        <v>6039</v>
      </c>
      <c r="J1697" t="s">
        <v>4926</v>
      </c>
      <c r="K1697" t="s">
        <v>675</v>
      </c>
      <c r="L1697" t="s">
        <v>682</v>
      </c>
      <c r="M1697" s="8" t="s">
        <v>675</v>
      </c>
      <c r="N1697" t="s">
        <v>682</v>
      </c>
      <c r="O1697" t="s">
        <v>6018</v>
      </c>
      <c r="P1697" t="s">
        <v>675</v>
      </c>
      <c r="Q1697" s="8" t="s">
        <v>675</v>
      </c>
      <c r="R1697" t="s">
        <v>5635</v>
      </c>
      <c r="S1697" t="s">
        <v>5636</v>
      </c>
      <c r="T1697" t="s">
        <v>1464</v>
      </c>
    </row>
    <row r="1698" spans="1:20">
      <c r="A1698" t="s">
        <v>6040</v>
      </c>
      <c r="B1698" s="8" t="s">
        <v>1326</v>
      </c>
      <c r="C1698" t="s">
        <v>5626</v>
      </c>
      <c r="D1698" t="s">
        <v>922</v>
      </c>
      <c r="E1698" t="s">
        <v>704</v>
      </c>
      <c r="F1698" t="s">
        <v>913</v>
      </c>
      <c r="G1698" t="s">
        <v>914</v>
      </c>
      <c r="H1698" t="s">
        <v>6041</v>
      </c>
      <c r="I1698" t="s">
        <v>6042</v>
      </c>
      <c r="J1698" t="s">
        <v>4926</v>
      </c>
      <c r="K1698" t="s">
        <v>675</v>
      </c>
      <c r="L1698" t="s">
        <v>682</v>
      </c>
      <c r="M1698" s="8" t="s">
        <v>675</v>
      </c>
      <c r="N1698" t="s">
        <v>682</v>
      </c>
      <c r="O1698" t="s">
        <v>6018</v>
      </c>
      <c r="P1698" t="s">
        <v>675</v>
      </c>
      <c r="Q1698" s="8" t="s">
        <v>675</v>
      </c>
      <c r="R1698" t="s">
        <v>5635</v>
      </c>
      <c r="S1698" t="s">
        <v>5636</v>
      </c>
      <c r="T1698" t="s">
        <v>1464</v>
      </c>
    </row>
    <row r="1699" spans="1:20">
      <c r="A1699" t="s">
        <v>6043</v>
      </c>
      <c r="B1699" s="8" t="s">
        <v>1326</v>
      </c>
      <c r="C1699" t="s">
        <v>5626</v>
      </c>
      <c r="D1699" t="s">
        <v>922</v>
      </c>
      <c r="E1699" t="s">
        <v>704</v>
      </c>
      <c r="F1699" t="s">
        <v>913</v>
      </c>
      <c r="G1699" t="s">
        <v>914</v>
      </c>
      <c r="H1699" t="s">
        <v>6044</v>
      </c>
      <c r="I1699" t="s">
        <v>6045</v>
      </c>
      <c r="J1699" t="s">
        <v>4926</v>
      </c>
      <c r="K1699" t="s">
        <v>675</v>
      </c>
      <c r="L1699" t="s">
        <v>682</v>
      </c>
      <c r="M1699" s="8" t="s">
        <v>675</v>
      </c>
      <c r="N1699" t="s">
        <v>682</v>
      </c>
      <c r="O1699" t="s">
        <v>6018</v>
      </c>
      <c r="P1699" t="s">
        <v>675</v>
      </c>
      <c r="Q1699" s="8" t="s">
        <v>675</v>
      </c>
      <c r="R1699" t="s">
        <v>5635</v>
      </c>
      <c r="S1699" t="s">
        <v>5636</v>
      </c>
      <c r="T1699" t="s">
        <v>1464</v>
      </c>
    </row>
    <row r="1700" spans="1:20">
      <c r="A1700" t="s">
        <v>6046</v>
      </c>
      <c r="B1700" s="8" t="s">
        <v>1326</v>
      </c>
      <c r="C1700" t="s">
        <v>5626</v>
      </c>
      <c r="D1700" t="s">
        <v>922</v>
      </c>
      <c r="E1700" t="s">
        <v>704</v>
      </c>
      <c r="F1700" t="s">
        <v>2962</v>
      </c>
      <c r="G1700" t="s">
        <v>58</v>
      </c>
      <c r="H1700" t="s">
        <v>675</v>
      </c>
      <c r="I1700" t="s">
        <v>6047</v>
      </c>
      <c r="J1700" t="s">
        <v>4926</v>
      </c>
      <c r="K1700" t="s">
        <v>675</v>
      </c>
      <c r="L1700" t="s">
        <v>682</v>
      </c>
      <c r="M1700" s="8" t="s">
        <v>675</v>
      </c>
      <c r="N1700" t="s">
        <v>682</v>
      </c>
      <c r="O1700" t="s">
        <v>6018</v>
      </c>
      <c r="P1700" t="s">
        <v>675</v>
      </c>
      <c r="Q1700" s="8" t="s">
        <v>675</v>
      </c>
      <c r="R1700" t="s">
        <v>5635</v>
      </c>
      <c r="S1700" t="s">
        <v>5636</v>
      </c>
      <c r="T1700" t="s">
        <v>1464</v>
      </c>
    </row>
    <row r="1701" spans="1:20">
      <c r="A1701" t="s">
        <v>6048</v>
      </c>
      <c r="B1701" s="8" t="s">
        <v>1326</v>
      </c>
      <c r="C1701" t="s">
        <v>5626</v>
      </c>
      <c r="D1701" t="s">
        <v>922</v>
      </c>
      <c r="E1701" t="s">
        <v>704</v>
      </c>
      <c r="F1701" t="s">
        <v>5930</v>
      </c>
      <c r="G1701" t="s">
        <v>42</v>
      </c>
      <c r="H1701" t="s">
        <v>675</v>
      </c>
      <c r="I1701" t="s">
        <v>6049</v>
      </c>
      <c r="J1701" t="s">
        <v>4926</v>
      </c>
      <c r="K1701" t="s">
        <v>675</v>
      </c>
      <c r="L1701" t="s">
        <v>682</v>
      </c>
      <c r="M1701" s="8" t="s">
        <v>675</v>
      </c>
      <c r="N1701" t="s">
        <v>682</v>
      </c>
      <c r="O1701" t="s">
        <v>6018</v>
      </c>
      <c r="P1701" t="s">
        <v>675</v>
      </c>
      <c r="Q1701" s="8" t="s">
        <v>675</v>
      </c>
      <c r="R1701" t="s">
        <v>5635</v>
      </c>
      <c r="S1701" t="s">
        <v>5636</v>
      </c>
      <c r="T1701" t="s">
        <v>1464</v>
      </c>
    </row>
    <row r="1702" spans="1:20">
      <c r="A1702" t="s">
        <v>6050</v>
      </c>
      <c r="B1702" s="8" t="s">
        <v>1326</v>
      </c>
      <c r="C1702" t="s">
        <v>5626</v>
      </c>
      <c r="D1702" t="s">
        <v>922</v>
      </c>
      <c r="E1702" t="s">
        <v>704</v>
      </c>
      <c r="F1702" t="s">
        <v>2403</v>
      </c>
      <c r="G1702" t="s">
        <v>95</v>
      </c>
      <c r="H1702" t="s">
        <v>675</v>
      </c>
      <c r="I1702" t="s">
        <v>6051</v>
      </c>
      <c r="J1702" t="s">
        <v>4926</v>
      </c>
      <c r="K1702" t="s">
        <v>675</v>
      </c>
      <c r="L1702" t="s">
        <v>682</v>
      </c>
      <c r="M1702" s="8" t="s">
        <v>675</v>
      </c>
      <c r="N1702" t="s">
        <v>682</v>
      </c>
      <c r="O1702" t="s">
        <v>6018</v>
      </c>
      <c r="P1702" t="s">
        <v>675</v>
      </c>
      <c r="Q1702" s="8" t="s">
        <v>675</v>
      </c>
      <c r="R1702" t="s">
        <v>5635</v>
      </c>
      <c r="S1702" t="s">
        <v>5636</v>
      </c>
      <c r="T1702" t="s">
        <v>1464</v>
      </c>
    </row>
    <row r="1703" spans="1:20">
      <c r="A1703" t="s">
        <v>6052</v>
      </c>
      <c r="B1703" s="8" t="s">
        <v>1326</v>
      </c>
      <c r="C1703" t="s">
        <v>5626</v>
      </c>
      <c r="D1703" t="s">
        <v>922</v>
      </c>
      <c r="E1703" t="s">
        <v>704</v>
      </c>
      <c r="F1703" t="s">
        <v>4073</v>
      </c>
      <c r="G1703" t="s">
        <v>195</v>
      </c>
      <c r="H1703" t="s">
        <v>675</v>
      </c>
      <c r="I1703" t="s">
        <v>6053</v>
      </c>
      <c r="J1703" t="s">
        <v>4926</v>
      </c>
      <c r="K1703" t="s">
        <v>675</v>
      </c>
      <c r="L1703" t="s">
        <v>682</v>
      </c>
      <c r="M1703" s="8" t="s">
        <v>675</v>
      </c>
      <c r="N1703" t="s">
        <v>682</v>
      </c>
      <c r="O1703" t="s">
        <v>6018</v>
      </c>
      <c r="P1703" t="s">
        <v>675</v>
      </c>
      <c r="Q1703" s="8" t="s">
        <v>675</v>
      </c>
      <c r="R1703" t="s">
        <v>5635</v>
      </c>
      <c r="S1703" t="s">
        <v>5636</v>
      </c>
      <c r="T1703" t="s">
        <v>1464</v>
      </c>
    </row>
    <row r="1704" spans="1:20">
      <c r="A1704" t="s">
        <v>6054</v>
      </c>
      <c r="B1704" s="8" t="s">
        <v>1326</v>
      </c>
      <c r="C1704" t="s">
        <v>5626</v>
      </c>
      <c r="D1704" t="s">
        <v>922</v>
      </c>
      <c r="E1704" t="s">
        <v>704</v>
      </c>
      <c r="F1704" t="s">
        <v>4082</v>
      </c>
      <c r="G1704" t="s">
        <v>87</v>
      </c>
      <c r="H1704" t="s">
        <v>675</v>
      </c>
      <c r="I1704" t="s">
        <v>6055</v>
      </c>
      <c r="J1704" t="s">
        <v>4926</v>
      </c>
      <c r="K1704" t="s">
        <v>675</v>
      </c>
      <c r="L1704" t="s">
        <v>682</v>
      </c>
      <c r="M1704" s="8" t="s">
        <v>675</v>
      </c>
      <c r="N1704" t="s">
        <v>682</v>
      </c>
      <c r="O1704" t="s">
        <v>6018</v>
      </c>
      <c r="P1704" t="s">
        <v>675</v>
      </c>
      <c r="Q1704" s="8" t="s">
        <v>675</v>
      </c>
      <c r="R1704" t="s">
        <v>5635</v>
      </c>
      <c r="S1704" t="s">
        <v>5636</v>
      </c>
      <c r="T1704" t="s">
        <v>1464</v>
      </c>
    </row>
    <row r="1705" spans="1:20">
      <c r="A1705" t="s">
        <v>6056</v>
      </c>
      <c r="B1705" s="8" t="s">
        <v>1326</v>
      </c>
      <c r="C1705" t="s">
        <v>5626</v>
      </c>
      <c r="D1705" t="s">
        <v>922</v>
      </c>
      <c r="E1705" t="s">
        <v>704</v>
      </c>
      <c r="F1705" t="s">
        <v>2967</v>
      </c>
      <c r="G1705" t="s">
        <v>93</v>
      </c>
      <c r="H1705" t="s">
        <v>675</v>
      </c>
      <c r="I1705" t="s">
        <v>6057</v>
      </c>
      <c r="J1705" t="s">
        <v>4926</v>
      </c>
      <c r="K1705" t="s">
        <v>675</v>
      </c>
      <c r="L1705" t="s">
        <v>682</v>
      </c>
      <c r="M1705" s="8" t="s">
        <v>675</v>
      </c>
      <c r="N1705" t="s">
        <v>682</v>
      </c>
      <c r="O1705" t="s">
        <v>6018</v>
      </c>
      <c r="P1705" t="s">
        <v>675</v>
      </c>
      <c r="Q1705" s="8" t="s">
        <v>675</v>
      </c>
      <c r="R1705" t="s">
        <v>5635</v>
      </c>
      <c r="S1705" t="s">
        <v>5636</v>
      </c>
      <c r="T1705" t="s">
        <v>1464</v>
      </c>
    </row>
    <row r="1706" spans="1:20">
      <c r="A1706" t="s">
        <v>6058</v>
      </c>
      <c r="B1706" s="8" t="s">
        <v>1326</v>
      </c>
      <c r="C1706" t="s">
        <v>5626</v>
      </c>
      <c r="D1706" t="s">
        <v>922</v>
      </c>
      <c r="E1706" t="s">
        <v>704</v>
      </c>
      <c r="F1706" t="s">
        <v>1501</v>
      </c>
      <c r="G1706" t="s">
        <v>51</v>
      </c>
      <c r="H1706" t="s">
        <v>675</v>
      </c>
      <c r="I1706" t="s">
        <v>6059</v>
      </c>
      <c r="J1706" t="s">
        <v>4926</v>
      </c>
      <c r="K1706" t="s">
        <v>675</v>
      </c>
      <c r="L1706" t="s">
        <v>682</v>
      </c>
      <c r="M1706" s="8" t="s">
        <v>675</v>
      </c>
      <c r="N1706" t="s">
        <v>682</v>
      </c>
      <c r="O1706" t="s">
        <v>6018</v>
      </c>
      <c r="P1706" t="s">
        <v>675</v>
      </c>
      <c r="Q1706" s="8" t="s">
        <v>675</v>
      </c>
      <c r="R1706" t="s">
        <v>5635</v>
      </c>
      <c r="S1706" t="s">
        <v>5636</v>
      </c>
      <c r="T1706" t="s">
        <v>1464</v>
      </c>
    </row>
    <row r="1707" spans="1:20">
      <c r="A1707" t="s">
        <v>6060</v>
      </c>
      <c r="B1707" s="8" t="s">
        <v>1326</v>
      </c>
      <c r="C1707" t="s">
        <v>5626</v>
      </c>
      <c r="D1707" t="s">
        <v>922</v>
      </c>
      <c r="E1707" t="s">
        <v>704</v>
      </c>
      <c r="F1707" t="s">
        <v>5908</v>
      </c>
      <c r="G1707" t="s">
        <v>5909</v>
      </c>
      <c r="H1707" t="s">
        <v>675</v>
      </c>
      <c r="I1707" t="s">
        <v>6061</v>
      </c>
      <c r="J1707" t="s">
        <v>4926</v>
      </c>
      <c r="K1707" t="s">
        <v>675</v>
      </c>
      <c r="L1707" t="s">
        <v>682</v>
      </c>
      <c r="M1707" s="8" t="s">
        <v>675</v>
      </c>
      <c r="N1707" t="s">
        <v>682</v>
      </c>
      <c r="O1707" t="s">
        <v>6018</v>
      </c>
      <c r="P1707" t="s">
        <v>675</v>
      </c>
      <c r="Q1707" s="8" t="s">
        <v>675</v>
      </c>
      <c r="R1707" t="s">
        <v>5635</v>
      </c>
      <c r="S1707" t="s">
        <v>5636</v>
      </c>
      <c r="T1707" t="s">
        <v>1464</v>
      </c>
    </row>
    <row r="1708" spans="1:20">
      <c r="A1708" t="s">
        <v>6062</v>
      </c>
      <c r="B1708" s="8" t="s">
        <v>1326</v>
      </c>
      <c r="C1708" t="s">
        <v>5626</v>
      </c>
      <c r="D1708" t="s">
        <v>922</v>
      </c>
      <c r="E1708" t="s">
        <v>704</v>
      </c>
      <c r="F1708" t="s">
        <v>2235</v>
      </c>
      <c r="G1708" t="s">
        <v>132</v>
      </c>
      <c r="H1708" t="s">
        <v>675</v>
      </c>
      <c r="I1708" t="s">
        <v>6063</v>
      </c>
      <c r="J1708" t="s">
        <v>4926</v>
      </c>
      <c r="K1708" t="s">
        <v>675</v>
      </c>
      <c r="L1708" t="s">
        <v>682</v>
      </c>
      <c r="M1708" s="8" t="s">
        <v>675</v>
      </c>
      <c r="N1708" t="s">
        <v>682</v>
      </c>
      <c r="O1708" t="s">
        <v>6018</v>
      </c>
      <c r="P1708" t="s">
        <v>675</v>
      </c>
      <c r="Q1708" s="8" t="s">
        <v>675</v>
      </c>
      <c r="R1708" t="s">
        <v>5635</v>
      </c>
      <c r="S1708" t="s">
        <v>5636</v>
      </c>
      <c r="T1708" t="s">
        <v>1464</v>
      </c>
    </row>
    <row r="1709" spans="1:20">
      <c r="A1709" t="s">
        <v>6064</v>
      </c>
      <c r="B1709" s="8" t="s">
        <v>1363</v>
      </c>
      <c r="C1709" t="s">
        <v>5626</v>
      </c>
      <c r="D1709" t="s">
        <v>664</v>
      </c>
      <c r="E1709" t="s">
        <v>704</v>
      </c>
      <c r="F1709" t="s">
        <v>1165</v>
      </c>
      <c r="G1709" t="s">
        <v>1166</v>
      </c>
      <c r="H1709" t="s">
        <v>675</v>
      </c>
      <c r="I1709" t="s">
        <v>6010</v>
      </c>
      <c r="J1709" t="s">
        <v>1927</v>
      </c>
      <c r="K1709" t="s">
        <v>675</v>
      </c>
      <c r="L1709" t="s">
        <v>682</v>
      </c>
      <c r="M1709" s="8" t="s">
        <v>675</v>
      </c>
      <c r="N1709" t="s">
        <v>682</v>
      </c>
      <c r="O1709" t="s">
        <v>701</v>
      </c>
      <c r="P1709" t="s">
        <v>675</v>
      </c>
      <c r="Q1709" s="8" t="s">
        <v>675</v>
      </c>
      <c r="R1709" t="s">
        <v>675</v>
      </c>
      <c r="S1709" t="s">
        <v>675</v>
      </c>
      <c r="T1709" t="s">
        <v>675</v>
      </c>
    </row>
    <row r="1710" spans="1:20">
      <c r="A1710" t="s">
        <v>6065</v>
      </c>
      <c r="B1710" s="8" t="s">
        <v>1396</v>
      </c>
      <c r="C1710" t="s">
        <v>5626</v>
      </c>
      <c r="D1710" t="s">
        <v>1177</v>
      </c>
      <c r="E1710" t="s">
        <v>704</v>
      </c>
      <c r="F1710" t="s">
        <v>1175</v>
      </c>
      <c r="G1710" t="s">
        <v>1176</v>
      </c>
      <c r="H1710" t="s">
        <v>1177</v>
      </c>
      <c r="I1710" t="s">
        <v>6014</v>
      </c>
      <c r="J1710" t="s">
        <v>1927</v>
      </c>
      <c r="K1710" t="s">
        <v>675</v>
      </c>
      <c r="L1710" t="s">
        <v>682</v>
      </c>
      <c r="M1710" s="8" t="s">
        <v>675</v>
      </c>
      <c r="N1710" t="s">
        <v>682</v>
      </c>
      <c r="O1710" t="s">
        <v>779</v>
      </c>
      <c r="P1710" t="s">
        <v>675</v>
      </c>
      <c r="Q1710" s="8" t="s">
        <v>675</v>
      </c>
      <c r="R1710" t="s">
        <v>675</v>
      </c>
      <c r="S1710" t="s">
        <v>675</v>
      </c>
      <c r="T1710" t="s">
        <v>675</v>
      </c>
    </row>
    <row r="1711" spans="1:20">
      <c r="A1711" t="s">
        <v>6066</v>
      </c>
      <c r="B1711" s="8" t="s">
        <v>1407</v>
      </c>
      <c r="C1711" t="s">
        <v>5626</v>
      </c>
      <c r="D1711" t="s">
        <v>5822</v>
      </c>
      <c r="E1711" t="s">
        <v>675</v>
      </c>
      <c r="F1711" t="s">
        <v>1915</v>
      </c>
      <c r="G1711" t="s">
        <v>71</v>
      </c>
      <c r="H1711" t="s">
        <v>675</v>
      </c>
      <c r="I1711" t="s">
        <v>6005</v>
      </c>
      <c r="J1711" t="s">
        <v>669</v>
      </c>
      <c r="K1711" t="s">
        <v>1503</v>
      </c>
      <c r="L1711" t="s">
        <v>5852</v>
      </c>
      <c r="M1711" s="8" t="s">
        <v>1503</v>
      </c>
      <c r="N1711" t="s">
        <v>6067</v>
      </c>
      <c r="O1711" t="s">
        <v>6068</v>
      </c>
      <c r="P1711" t="s">
        <v>760</v>
      </c>
      <c r="Q1711" s="8" t="s">
        <v>675</v>
      </c>
      <c r="R1711" t="s">
        <v>5863</v>
      </c>
      <c r="S1711" t="s">
        <v>5636</v>
      </c>
      <c r="T1711" t="s">
        <v>1342</v>
      </c>
    </row>
    <row r="1712" spans="1:20">
      <c r="A1712" t="s">
        <v>6069</v>
      </c>
      <c r="B1712" s="8" t="s">
        <v>1407</v>
      </c>
      <c r="C1712" t="s">
        <v>5626</v>
      </c>
      <c r="D1712" t="s">
        <v>5822</v>
      </c>
      <c r="E1712" t="s">
        <v>675</v>
      </c>
      <c r="F1712" t="s">
        <v>3712</v>
      </c>
      <c r="G1712" t="s">
        <v>20</v>
      </c>
      <c r="H1712" t="s">
        <v>675</v>
      </c>
      <c r="I1712" t="s">
        <v>6001</v>
      </c>
      <c r="J1712" t="s">
        <v>6070</v>
      </c>
      <c r="K1712" t="s">
        <v>675</v>
      </c>
      <c r="L1712" t="s">
        <v>682</v>
      </c>
      <c r="M1712" s="8" t="s">
        <v>675</v>
      </c>
      <c r="N1712" t="s">
        <v>682</v>
      </c>
      <c r="O1712" t="s">
        <v>6068</v>
      </c>
      <c r="P1712" t="s">
        <v>760</v>
      </c>
      <c r="Q1712" s="8" t="s">
        <v>675</v>
      </c>
      <c r="R1712" t="s">
        <v>5863</v>
      </c>
      <c r="S1712" t="s">
        <v>5636</v>
      </c>
      <c r="T1712" t="s">
        <v>1342</v>
      </c>
    </row>
    <row r="1713" spans="1:20">
      <c r="A1713" t="s">
        <v>6071</v>
      </c>
      <c r="B1713" s="8" t="s">
        <v>1407</v>
      </c>
      <c r="C1713" t="s">
        <v>5626</v>
      </c>
      <c r="D1713" t="s">
        <v>5822</v>
      </c>
      <c r="E1713" t="s">
        <v>675</v>
      </c>
      <c r="F1713" t="s">
        <v>5700</v>
      </c>
      <c r="G1713" t="s">
        <v>5701</v>
      </c>
      <c r="H1713" t="s">
        <v>675</v>
      </c>
      <c r="I1713" t="s">
        <v>5998</v>
      </c>
      <c r="J1713" t="s">
        <v>669</v>
      </c>
      <c r="K1713" t="s">
        <v>1503</v>
      </c>
      <c r="L1713" t="s">
        <v>6072</v>
      </c>
      <c r="M1713" s="8" t="s">
        <v>1503</v>
      </c>
      <c r="N1713" t="s">
        <v>6073</v>
      </c>
      <c r="O1713" t="s">
        <v>6068</v>
      </c>
      <c r="P1713" t="s">
        <v>760</v>
      </c>
      <c r="Q1713" s="8" t="s">
        <v>675</v>
      </c>
      <c r="R1713" t="s">
        <v>5863</v>
      </c>
      <c r="S1713" t="s">
        <v>5636</v>
      </c>
      <c r="T1713" t="s">
        <v>1342</v>
      </c>
    </row>
    <row r="1714" spans="1:20">
      <c r="A1714" t="s">
        <v>6074</v>
      </c>
      <c r="B1714" s="8" t="s">
        <v>1407</v>
      </c>
      <c r="C1714" t="s">
        <v>5626</v>
      </c>
      <c r="D1714" t="s">
        <v>5822</v>
      </c>
      <c r="E1714" t="s">
        <v>675</v>
      </c>
      <c r="F1714" t="s">
        <v>2332</v>
      </c>
      <c r="G1714" t="s">
        <v>15</v>
      </c>
      <c r="H1714" t="s">
        <v>675</v>
      </c>
      <c r="I1714" t="s">
        <v>5994</v>
      </c>
      <c r="J1714" t="s">
        <v>669</v>
      </c>
      <c r="K1714" t="s">
        <v>6075</v>
      </c>
      <c r="L1714" t="s">
        <v>6076</v>
      </c>
      <c r="M1714" s="8" t="s">
        <v>6075</v>
      </c>
      <c r="N1714" t="s">
        <v>6077</v>
      </c>
      <c r="O1714" t="s">
        <v>6068</v>
      </c>
      <c r="P1714" t="s">
        <v>760</v>
      </c>
      <c r="Q1714" s="8" t="s">
        <v>675</v>
      </c>
      <c r="R1714" t="s">
        <v>5863</v>
      </c>
      <c r="S1714" t="s">
        <v>5636</v>
      </c>
      <c r="T1714" t="s">
        <v>1342</v>
      </c>
    </row>
    <row r="1715" spans="1:20">
      <c r="A1715" t="s">
        <v>6078</v>
      </c>
      <c r="B1715" s="8" t="s">
        <v>1407</v>
      </c>
      <c r="C1715" t="s">
        <v>5626</v>
      </c>
      <c r="D1715" t="s">
        <v>5822</v>
      </c>
      <c r="E1715" t="s">
        <v>675</v>
      </c>
      <c r="F1715" t="s">
        <v>3520</v>
      </c>
      <c r="G1715" t="s">
        <v>145</v>
      </c>
      <c r="H1715" t="s">
        <v>675</v>
      </c>
      <c r="I1715" t="s">
        <v>5990</v>
      </c>
      <c r="J1715" t="s">
        <v>669</v>
      </c>
      <c r="K1715" t="s">
        <v>6075</v>
      </c>
      <c r="L1715" t="s">
        <v>5928</v>
      </c>
      <c r="M1715" s="8" t="s">
        <v>6075</v>
      </c>
      <c r="N1715" t="s">
        <v>5851</v>
      </c>
      <c r="O1715" t="s">
        <v>6068</v>
      </c>
      <c r="P1715" t="s">
        <v>760</v>
      </c>
      <c r="Q1715" s="8" t="s">
        <v>675</v>
      </c>
      <c r="R1715" t="s">
        <v>5863</v>
      </c>
      <c r="S1715" t="s">
        <v>5636</v>
      </c>
      <c r="T1715" t="s">
        <v>1342</v>
      </c>
    </row>
    <row r="1716" spans="1:20">
      <c r="A1716" t="s">
        <v>6079</v>
      </c>
      <c r="B1716" s="8" t="s">
        <v>1407</v>
      </c>
      <c r="C1716" t="s">
        <v>5626</v>
      </c>
      <c r="D1716" t="s">
        <v>5822</v>
      </c>
      <c r="E1716" t="s">
        <v>675</v>
      </c>
      <c r="F1716" t="s">
        <v>1532</v>
      </c>
      <c r="G1716" t="s">
        <v>97</v>
      </c>
      <c r="H1716" t="s">
        <v>675</v>
      </c>
      <c r="I1716" t="s">
        <v>5986</v>
      </c>
      <c r="J1716" t="s">
        <v>669</v>
      </c>
      <c r="K1716" t="s">
        <v>1503</v>
      </c>
      <c r="L1716" t="s">
        <v>6080</v>
      </c>
      <c r="M1716" s="8" t="s">
        <v>1503</v>
      </c>
      <c r="N1716" t="s">
        <v>6081</v>
      </c>
      <c r="O1716" t="s">
        <v>6068</v>
      </c>
      <c r="P1716" t="s">
        <v>760</v>
      </c>
      <c r="Q1716" s="8" t="s">
        <v>675</v>
      </c>
      <c r="R1716" t="s">
        <v>5863</v>
      </c>
      <c r="S1716" t="s">
        <v>5636</v>
      </c>
      <c r="T1716" t="s">
        <v>1342</v>
      </c>
    </row>
    <row r="1717" spans="1:20">
      <c r="A1717" t="s">
        <v>6082</v>
      </c>
      <c r="B1717" s="8" t="s">
        <v>1407</v>
      </c>
      <c r="C1717" t="s">
        <v>5626</v>
      </c>
      <c r="D1717" t="s">
        <v>5822</v>
      </c>
      <c r="E1717" t="s">
        <v>675</v>
      </c>
      <c r="F1717" t="s">
        <v>5710</v>
      </c>
      <c r="G1717" t="s">
        <v>85</v>
      </c>
      <c r="H1717" t="s">
        <v>675</v>
      </c>
      <c r="I1717" t="s">
        <v>5984</v>
      </c>
      <c r="J1717" t="s">
        <v>669</v>
      </c>
      <c r="K1717" t="s">
        <v>2745</v>
      </c>
      <c r="L1717" t="s">
        <v>6083</v>
      </c>
      <c r="M1717" s="8" t="s">
        <v>2745</v>
      </c>
      <c r="N1717" t="s">
        <v>6084</v>
      </c>
      <c r="O1717" t="s">
        <v>6068</v>
      </c>
      <c r="P1717" t="s">
        <v>760</v>
      </c>
      <c r="Q1717" s="8" t="s">
        <v>675</v>
      </c>
      <c r="R1717" t="s">
        <v>5863</v>
      </c>
      <c r="S1717" t="s">
        <v>5636</v>
      </c>
      <c r="T1717" t="s">
        <v>1342</v>
      </c>
    </row>
    <row r="1718" spans="1:20">
      <c r="A1718" t="s">
        <v>6085</v>
      </c>
      <c r="B1718" s="8" t="s">
        <v>1407</v>
      </c>
      <c r="C1718" t="s">
        <v>5626</v>
      </c>
      <c r="D1718" t="s">
        <v>5822</v>
      </c>
      <c r="E1718" t="s">
        <v>675</v>
      </c>
      <c r="F1718" t="s">
        <v>2202</v>
      </c>
      <c r="G1718" t="s">
        <v>99</v>
      </c>
      <c r="H1718" t="s">
        <v>675</v>
      </c>
      <c r="I1718" t="s">
        <v>5981</v>
      </c>
      <c r="J1718" t="s">
        <v>6070</v>
      </c>
      <c r="K1718" t="s">
        <v>675</v>
      </c>
      <c r="L1718" t="s">
        <v>682</v>
      </c>
      <c r="M1718" s="8" t="s">
        <v>675</v>
      </c>
      <c r="N1718" t="s">
        <v>682</v>
      </c>
      <c r="O1718" t="s">
        <v>6068</v>
      </c>
      <c r="P1718" t="s">
        <v>760</v>
      </c>
      <c r="Q1718" s="8" t="s">
        <v>675</v>
      </c>
      <c r="R1718" t="s">
        <v>5863</v>
      </c>
      <c r="S1718" t="s">
        <v>5636</v>
      </c>
      <c r="T1718" t="s">
        <v>1342</v>
      </c>
    </row>
    <row r="1719" spans="1:20">
      <c r="A1719" t="s">
        <v>6086</v>
      </c>
      <c r="B1719" s="8" t="s">
        <v>1407</v>
      </c>
      <c r="C1719" t="s">
        <v>5626</v>
      </c>
      <c r="D1719" t="s">
        <v>5822</v>
      </c>
      <c r="E1719" t="s">
        <v>675</v>
      </c>
      <c r="F1719" t="s">
        <v>2725</v>
      </c>
      <c r="G1719" t="s">
        <v>90</v>
      </c>
      <c r="H1719" t="s">
        <v>675</v>
      </c>
      <c r="I1719" t="s">
        <v>5978</v>
      </c>
      <c r="J1719" t="s">
        <v>669</v>
      </c>
      <c r="K1719" t="s">
        <v>2745</v>
      </c>
      <c r="L1719" t="s">
        <v>5891</v>
      </c>
      <c r="M1719" s="8" t="s">
        <v>2745</v>
      </c>
      <c r="N1719" t="s">
        <v>6087</v>
      </c>
      <c r="O1719" t="s">
        <v>6068</v>
      </c>
      <c r="P1719" t="s">
        <v>760</v>
      </c>
      <c r="Q1719" s="8" t="s">
        <v>675</v>
      </c>
      <c r="R1719" t="s">
        <v>5863</v>
      </c>
      <c r="S1719" t="s">
        <v>5636</v>
      </c>
      <c r="T1719" t="s">
        <v>1342</v>
      </c>
    </row>
    <row r="1720" spans="1:20">
      <c r="A1720" t="s">
        <v>6088</v>
      </c>
      <c r="B1720" s="8" t="s">
        <v>1407</v>
      </c>
      <c r="C1720" t="s">
        <v>5626</v>
      </c>
      <c r="D1720" t="s">
        <v>5822</v>
      </c>
      <c r="E1720" t="s">
        <v>675</v>
      </c>
      <c r="F1720" t="s">
        <v>1536</v>
      </c>
      <c r="G1720" t="s">
        <v>1537</v>
      </c>
      <c r="H1720" t="s">
        <v>675</v>
      </c>
      <c r="I1720" t="s">
        <v>5975</v>
      </c>
      <c r="J1720" t="s">
        <v>669</v>
      </c>
      <c r="K1720" t="s">
        <v>1503</v>
      </c>
      <c r="L1720" t="s">
        <v>6089</v>
      </c>
      <c r="M1720" s="8" t="s">
        <v>1503</v>
      </c>
      <c r="N1720" t="s">
        <v>6090</v>
      </c>
      <c r="O1720" t="s">
        <v>6068</v>
      </c>
      <c r="P1720" t="s">
        <v>760</v>
      </c>
      <c r="Q1720" s="8" t="s">
        <v>675</v>
      </c>
      <c r="R1720" t="s">
        <v>5863</v>
      </c>
      <c r="S1720" t="s">
        <v>5636</v>
      </c>
      <c r="T1720" t="s">
        <v>1342</v>
      </c>
    </row>
    <row r="1721" spans="1:20">
      <c r="A1721" t="s">
        <v>6091</v>
      </c>
      <c r="B1721" s="8" t="s">
        <v>1407</v>
      </c>
      <c r="C1721" t="s">
        <v>5626</v>
      </c>
      <c r="D1721" t="s">
        <v>5822</v>
      </c>
      <c r="E1721" t="s">
        <v>675</v>
      </c>
      <c r="F1721" t="s">
        <v>1002</v>
      </c>
      <c r="G1721" t="s">
        <v>178</v>
      </c>
      <c r="H1721" t="s">
        <v>675</v>
      </c>
      <c r="I1721" t="s">
        <v>5973</v>
      </c>
      <c r="J1721" t="s">
        <v>6070</v>
      </c>
      <c r="K1721" t="s">
        <v>675</v>
      </c>
      <c r="L1721" t="s">
        <v>682</v>
      </c>
      <c r="M1721" s="8" t="s">
        <v>675</v>
      </c>
      <c r="N1721" t="s">
        <v>682</v>
      </c>
      <c r="O1721" t="s">
        <v>6068</v>
      </c>
      <c r="P1721" t="s">
        <v>760</v>
      </c>
      <c r="Q1721" s="8" t="s">
        <v>675</v>
      </c>
      <c r="R1721" t="s">
        <v>5863</v>
      </c>
      <c r="S1721" t="s">
        <v>5636</v>
      </c>
      <c r="T1721" t="s">
        <v>1342</v>
      </c>
    </row>
    <row r="1722" spans="1:20">
      <c r="A1722" t="s">
        <v>6092</v>
      </c>
      <c r="B1722" s="8" t="s">
        <v>1407</v>
      </c>
      <c r="C1722" t="s">
        <v>5626</v>
      </c>
      <c r="D1722" t="s">
        <v>5822</v>
      </c>
      <c r="E1722" t="s">
        <v>675</v>
      </c>
      <c r="F1722" t="s">
        <v>1877</v>
      </c>
      <c r="G1722" t="s">
        <v>124</v>
      </c>
      <c r="H1722" t="s">
        <v>675</v>
      </c>
      <c r="I1722" t="s">
        <v>5969</v>
      </c>
      <c r="J1722" t="s">
        <v>669</v>
      </c>
      <c r="K1722" t="s">
        <v>1500</v>
      </c>
      <c r="L1722" t="s">
        <v>6093</v>
      </c>
      <c r="M1722" s="8" t="s">
        <v>1500</v>
      </c>
      <c r="N1722" t="s">
        <v>6094</v>
      </c>
      <c r="O1722" t="s">
        <v>6068</v>
      </c>
      <c r="P1722" t="s">
        <v>760</v>
      </c>
      <c r="Q1722" s="8" t="s">
        <v>675</v>
      </c>
      <c r="R1722" t="s">
        <v>5863</v>
      </c>
      <c r="S1722" t="s">
        <v>5636</v>
      </c>
      <c r="T1722" t="s">
        <v>1342</v>
      </c>
    </row>
    <row r="1723" spans="1:20">
      <c r="A1723" t="s">
        <v>6095</v>
      </c>
      <c r="B1723" s="8" t="s">
        <v>1407</v>
      </c>
      <c r="C1723" t="s">
        <v>5626</v>
      </c>
      <c r="D1723" t="s">
        <v>5822</v>
      </c>
      <c r="E1723" t="s">
        <v>675</v>
      </c>
      <c r="F1723" t="s">
        <v>1309</v>
      </c>
      <c r="G1723" t="s">
        <v>66</v>
      </c>
      <c r="H1723" t="s">
        <v>675</v>
      </c>
      <c r="I1723" t="s">
        <v>5966</v>
      </c>
      <c r="J1723" t="s">
        <v>669</v>
      </c>
      <c r="K1723" t="s">
        <v>6075</v>
      </c>
      <c r="L1723" t="s">
        <v>6096</v>
      </c>
      <c r="M1723" s="8" t="s">
        <v>6075</v>
      </c>
      <c r="N1723" t="s">
        <v>6097</v>
      </c>
      <c r="O1723" t="s">
        <v>6068</v>
      </c>
      <c r="P1723" t="s">
        <v>760</v>
      </c>
      <c r="Q1723" s="8" t="s">
        <v>675</v>
      </c>
      <c r="R1723" t="s">
        <v>5863</v>
      </c>
      <c r="S1723" t="s">
        <v>5636</v>
      </c>
      <c r="T1723" t="s">
        <v>1342</v>
      </c>
    </row>
    <row r="1724" spans="1:20">
      <c r="A1724" t="s">
        <v>6098</v>
      </c>
      <c r="B1724" s="8" t="s">
        <v>1407</v>
      </c>
      <c r="C1724" t="s">
        <v>5626</v>
      </c>
      <c r="D1724" t="s">
        <v>5822</v>
      </c>
      <c r="E1724" t="s">
        <v>675</v>
      </c>
      <c r="F1724" t="s">
        <v>5725</v>
      </c>
      <c r="G1724" t="s">
        <v>5726</v>
      </c>
      <c r="H1724" t="s">
        <v>675</v>
      </c>
      <c r="I1724" t="s">
        <v>5963</v>
      </c>
      <c r="J1724" t="s">
        <v>669</v>
      </c>
      <c r="K1724" t="s">
        <v>1503</v>
      </c>
      <c r="L1724" t="s">
        <v>6099</v>
      </c>
      <c r="M1724" s="8" t="s">
        <v>1503</v>
      </c>
      <c r="N1724" t="s">
        <v>6100</v>
      </c>
      <c r="O1724" t="s">
        <v>6068</v>
      </c>
      <c r="P1724" t="s">
        <v>760</v>
      </c>
      <c r="Q1724" s="8" t="s">
        <v>675</v>
      </c>
      <c r="R1724" t="s">
        <v>5863</v>
      </c>
      <c r="S1724" t="s">
        <v>5636</v>
      </c>
      <c r="T1724" t="s">
        <v>1342</v>
      </c>
    </row>
    <row r="1725" spans="1:20">
      <c r="A1725" t="s">
        <v>6101</v>
      </c>
      <c r="B1725" s="8" t="s">
        <v>1407</v>
      </c>
      <c r="C1725" t="s">
        <v>5626</v>
      </c>
      <c r="D1725" t="s">
        <v>5822</v>
      </c>
      <c r="E1725" t="s">
        <v>675</v>
      </c>
      <c r="F1725" t="s">
        <v>1959</v>
      </c>
      <c r="G1725" t="s">
        <v>40</v>
      </c>
      <c r="H1725" t="s">
        <v>675</v>
      </c>
      <c r="I1725" t="s">
        <v>5959</v>
      </c>
      <c r="J1725" t="s">
        <v>6070</v>
      </c>
      <c r="K1725" t="s">
        <v>675</v>
      </c>
      <c r="L1725" t="s">
        <v>682</v>
      </c>
      <c r="M1725" s="8" t="s">
        <v>675</v>
      </c>
      <c r="N1725" t="s">
        <v>682</v>
      </c>
      <c r="O1725" t="s">
        <v>6068</v>
      </c>
      <c r="P1725" t="s">
        <v>760</v>
      </c>
      <c r="Q1725" s="8" t="s">
        <v>675</v>
      </c>
      <c r="R1725" t="s">
        <v>5863</v>
      </c>
      <c r="S1725" t="s">
        <v>5636</v>
      </c>
      <c r="T1725" t="s">
        <v>1342</v>
      </c>
    </row>
    <row r="1726" spans="1:20">
      <c r="A1726" t="s">
        <v>6102</v>
      </c>
      <c r="B1726" s="8" t="s">
        <v>1407</v>
      </c>
      <c r="C1726" t="s">
        <v>5626</v>
      </c>
      <c r="D1726" t="s">
        <v>5822</v>
      </c>
      <c r="E1726" t="s">
        <v>675</v>
      </c>
      <c r="F1726" t="s">
        <v>1491</v>
      </c>
      <c r="G1726" t="s">
        <v>114</v>
      </c>
      <c r="H1726" t="s">
        <v>675</v>
      </c>
      <c r="I1726" t="s">
        <v>5955</v>
      </c>
      <c r="J1726" t="s">
        <v>6070</v>
      </c>
      <c r="K1726" t="s">
        <v>675</v>
      </c>
      <c r="L1726" t="s">
        <v>682</v>
      </c>
      <c r="M1726" s="8" t="s">
        <v>675</v>
      </c>
      <c r="N1726" t="s">
        <v>682</v>
      </c>
      <c r="O1726" t="s">
        <v>6068</v>
      </c>
      <c r="P1726" t="s">
        <v>760</v>
      </c>
      <c r="Q1726" s="8" t="s">
        <v>675</v>
      </c>
      <c r="R1726" t="s">
        <v>5863</v>
      </c>
      <c r="S1726" t="s">
        <v>5636</v>
      </c>
      <c r="T1726" t="s">
        <v>1342</v>
      </c>
    </row>
    <row r="1727" spans="1:20">
      <c r="A1727" t="s">
        <v>6103</v>
      </c>
      <c r="B1727" s="8" t="s">
        <v>1407</v>
      </c>
      <c r="C1727" t="s">
        <v>5626</v>
      </c>
      <c r="D1727" t="s">
        <v>5822</v>
      </c>
      <c r="E1727" t="s">
        <v>675</v>
      </c>
      <c r="F1727" t="s">
        <v>5733</v>
      </c>
      <c r="G1727" t="s">
        <v>640</v>
      </c>
      <c r="H1727" t="s">
        <v>675</v>
      </c>
      <c r="I1727" t="s">
        <v>5951</v>
      </c>
      <c r="J1727" t="s">
        <v>669</v>
      </c>
      <c r="K1727" t="s">
        <v>1503</v>
      </c>
      <c r="L1727" t="s">
        <v>6104</v>
      </c>
      <c r="M1727" s="8" t="s">
        <v>1503</v>
      </c>
      <c r="N1727" t="s">
        <v>6105</v>
      </c>
      <c r="O1727" t="s">
        <v>6068</v>
      </c>
      <c r="P1727" t="s">
        <v>760</v>
      </c>
      <c r="Q1727" s="8" t="s">
        <v>675</v>
      </c>
      <c r="R1727" t="s">
        <v>5863</v>
      </c>
      <c r="S1727" t="s">
        <v>5636</v>
      </c>
      <c r="T1727" t="s">
        <v>1342</v>
      </c>
    </row>
    <row r="1728" spans="1:20">
      <c r="A1728" t="s">
        <v>6106</v>
      </c>
      <c r="B1728" s="8" t="s">
        <v>1407</v>
      </c>
      <c r="C1728" t="s">
        <v>5626</v>
      </c>
      <c r="D1728" t="s">
        <v>5822</v>
      </c>
      <c r="E1728" t="s">
        <v>675</v>
      </c>
      <c r="F1728" t="s">
        <v>5736</v>
      </c>
      <c r="G1728" t="s">
        <v>64</v>
      </c>
      <c r="H1728" t="s">
        <v>675</v>
      </c>
      <c r="I1728" t="s">
        <v>5947</v>
      </c>
      <c r="J1728" t="s">
        <v>6070</v>
      </c>
      <c r="K1728" t="s">
        <v>675</v>
      </c>
      <c r="L1728" t="s">
        <v>682</v>
      </c>
      <c r="M1728" s="8" t="s">
        <v>675</v>
      </c>
      <c r="N1728" t="s">
        <v>682</v>
      </c>
      <c r="O1728" t="s">
        <v>6068</v>
      </c>
      <c r="P1728" t="s">
        <v>760</v>
      </c>
      <c r="Q1728" s="8" t="s">
        <v>675</v>
      </c>
      <c r="R1728" t="s">
        <v>5863</v>
      </c>
      <c r="S1728" t="s">
        <v>5636</v>
      </c>
      <c r="T1728" t="s">
        <v>1342</v>
      </c>
    </row>
    <row r="1729" spans="1:20">
      <c r="A1729" t="s">
        <v>6107</v>
      </c>
      <c r="B1729" s="8" t="s">
        <v>1407</v>
      </c>
      <c r="C1729" t="s">
        <v>5626</v>
      </c>
      <c r="D1729" t="s">
        <v>5822</v>
      </c>
      <c r="E1729" t="s">
        <v>675</v>
      </c>
      <c r="F1729" t="s">
        <v>5223</v>
      </c>
      <c r="G1729" t="s">
        <v>79</v>
      </c>
      <c r="H1729" t="s">
        <v>675</v>
      </c>
      <c r="I1729" t="s">
        <v>5944</v>
      </c>
      <c r="J1729" t="s">
        <v>669</v>
      </c>
      <c r="K1729" t="s">
        <v>2745</v>
      </c>
      <c r="L1729" t="s">
        <v>6097</v>
      </c>
      <c r="M1729" s="8" t="s">
        <v>2745</v>
      </c>
      <c r="N1729" t="s">
        <v>6108</v>
      </c>
      <c r="O1729" t="s">
        <v>6068</v>
      </c>
      <c r="P1729" t="s">
        <v>760</v>
      </c>
      <c r="Q1729" s="8" t="s">
        <v>675</v>
      </c>
      <c r="R1729" t="s">
        <v>5863</v>
      </c>
      <c r="S1729" t="s">
        <v>5636</v>
      </c>
      <c r="T1729" t="s">
        <v>1342</v>
      </c>
    </row>
    <row r="1730" spans="1:20">
      <c r="A1730" t="s">
        <v>6109</v>
      </c>
      <c r="B1730" s="8" t="s">
        <v>1407</v>
      </c>
      <c r="C1730" t="s">
        <v>5626</v>
      </c>
      <c r="D1730" t="s">
        <v>5822</v>
      </c>
      <c r="E1730" t="s">
        <v>675</v>
      </c>
      <c r="F1730" t="s">
        <v>1387</v>
      </c>
      <c r="G1730" t="s">
        <v>106</v>
      </c>
      <c r="H1730" t="s">
        <v>675</v>
      </c>
      <c r="I1730" t="s">
        <v>5941</v>
      </c>
      <c r="J1730" t="s">
        <v>6070</v>
      </c>
      <c r="K1730" t="s">
        <v>675</v>
      </c>
      <c r="L1730" t="s">
        <v>682</v>
      </c>
      <c r="M1730" s="8" t="s">
        <v>675</v>
      </c>
      <c r="N1730" t="s">
        <v>682</v>
      </c>
      <c r="O1730" t="s">
        <v>6068</v>
      </c>
      <c r="P1730" t="s">
        <v>760</v>
      </c>
      <c r="Q1730" s="8" t="s">
        <v>675</v>
      </c>
      <c r="R1730" t="s">
        <v>5863</v>
      </c>
      <c r="S1730" t="s">
        <v>5636</v>
      </c>
      <c r="T1730" t="s">
        <v>1342</v>
      </c>
    </row>
    <row r="1731" spans="1:20">
      <c r="A1731" t="s">
        <v>6110</v>
      </c>
      <c r="B1731" s="8" t="s">
        <v>1407</v>
      </c>
      <c r="C1731" t="s">
        <v>5626</v>
      </c>
      <c r="D1731" t="s">
        <v>5822</v>
      </c>
      <c r="E1731" t="s">
        <v>675</v>
      </c>
      <c r="F1731" t="s">
        <v>2096</v>
      </c>
      <c r="G1731" t="s">
        <v>77</v>
      </c>
      <c r="H1731" t="s">
        <v>675</v>
      </c>
      <c r="I1731" t="s">
        <v>5937</v>
      </c>
      <c r="J1731" t="s">
        <v>6070</v>
      </c>
      <c r="K1731" t="s">
        <v>675</v>
      </c>
      <c r="L1731" t="s">
        <v>682</v>
      </c>
      <c r="M1731" s="8" t="s">
        <v>675</v>
      </c>
      <c r="N1731" t="s">
        <v>682</v>
      </c>
      <c r="O1731" t="s">
        <v>6068</v>
      </c>
      <c r="P1731" t="s">
        <v>760</v>
      </c>
      <c r="Q1731" s="8" t="s">
        <v>675</v>
      </c>
      <c r="R1731" t="s">
        <v>5863</v>
      </c>
      <c r="S1731" t="s">
        <v>5636</v>
      </c>
      <c r="T1731" t="s">
        <v>1342</v>
      </c>
    </row>
    <row r="1732" spans="1:20">
      <c r="A1732" t="s">
        <v>6111</v>
      </c>
      <c r="B1732" s="8" t="s">
        <v>1407</v>
      </c>
      <c r="C1732" t="s">
        <v>5626</v>
      </c>
      <c r="D1732" t="s">
        <v>5822</v>
      </c>
      <c r="E1732" t="s">
        <v>675</v>
      </c>
      <c r="F1732" t="s">
        <v>2962</v>
      </c>
      <c r="G1732" t="s">
        <v>58</v>
      </c>
      <c r="H1732" t="s">
        <v>675</v>
      </c>
      <c r="I1732" t="s">
        <v>5934</v>
      </c>
      <c r="J1732" t="s">
        <v>669</v>
      </c>
      <c r="K1732" t="s">
        <v>2745</v>
      </c>
      <c r="L1732" t="s">
        <v>6112</v>
      </c>
      <c r="M1732" s="8" t="s">
        <v>2745</v>
      </c>
      <c r="N1732" t="s">
        <v>6113</v>
      </c>
      <c r="O1732" t="s">
        <v>6068</v>
      </c>
      <c r="P1732" t="s">
        <v>760</v>
      </c>
      <c r="Q1732" s="8" t="s">
        <v>675</v>
      </c>
      <c r="R1732" t="s">
        <v>5863</v>
      </c>
      <c r="S1732" t="s">
        <v>5636</v>
      </c>
      <c r="T1732" t="s">
        <v>1342</v>
      </c>
    </row>
    <row r="1733" spans="1:20">
      <c r="A1733" t="s">
        <v>6114</v>
      </c>
      <c r="B1733" s="8" t="s">
        <v>1407</v>
      </c>
      <c r="C1733" t="s">
        <v>5626</v>
      </c>
      <c r="D1733" t="s">
        <v>5822</v>
      </c>
      <c r="E1733" t="s">
        <v>675</v>
      </c>
      <c r="F1733" t="s">
        <v>5930</v>
      </c>
      <c r="G1733" t="s">
        <v>42</v>
      </c>
      <c r="H1733" t="s">
        <v>675</v>
      </c>
      <c r="I1733" t="s">
        <v>5931</v>
      </c>
      <c r="J1733" t="s">
        <v>669</v>
      </c>
      <c r="K1733" t="s">
        <v>1503</v>
      </c>
      <c r="L1733" t="s">
        <v>6115</v>
      </c>
      <c r="M1733" s="8" t="s">
        <v>1503</v>
      </c>
      <c r="N1733" t="s">
        <v>6116</v>
      </c>
      <c r="O1733" t="s">
        <v>6068</v>
      </c>
      <c r="P1733" t="s">
        <v>760</v>
      </c>
      <c r="Q1733" s="8" t="s">
        <v>675</v>
      </c>
      <c r="R1733" t="s">
        <v>5863</v>
      </c>
      <c r="S1733" t="s">
        <v>5636</v>
      </c>
      <c r="T1733" t="s">
        <v>1342</v>
      </c>
    </row>
    <row r="1734" spans="1:20">
      <c r="A1734" t="s">
        <v>6117</v>
      </c>
      <c r="B1734" s="8" t="s">
        <v>1407</v>
      </c>
      <c r="C1734" t="s">
        <v>5626</v>
      </c>
      <c r="D1734" t="s">
        <v>5822</v>
      </c>
      <c r="E1734" t="s">
        <v>675</v>
      </c>
      <c r="F1734" t="s">
        <v>2403</v>
      </c>
      <c r="G1734" t="s">
        <v>95</v>
      </c>
      <c r="H1734" t="s">
        <v>675</v>
      </c>
      <c r="I1734" t="s">
        <v>5927</v>
      </c>
      <c r="J1734" t="s">
        <v>6070</v>
      </c>
      <c r="K1734" t="s">
        <v>675</v>
      </c>
      <c r="L1734" t="s">
        <v>682</v>
      </c>
      <c r="M1734" s="8" t="s">
        <v>675</v>
      </c>
      <c r="N1734" t="s">
        <v>682</v>
      </c>
      <c r="O1734" t="s">
        <v>6068</v>
      </c>
      <c r="P1734" t="s">
        <v>760</v>
      </c>
      <c r="Q1734" s="8" t="s">
        <v>675</v>
      </c>
      <c r="R1734" t="s">
        <v>5863</v>
      </c>
      <c r="S1734" t="s">
        <v>5636</v>
      </c>
      <c r="T1734" t="s">
        <v>1342</v>
      </c>
    </row>
    <row r="1735" spans="1:20">
      <c r="A1735" t="s">
        <v>6118</v>
      </c>
      <c r="B1735" s="8" t="s">
        <v>1407</v>
      </c>
      <c r="C1735" t="s">
        <v>5626</v>
      </c>
      <c r="D1735" t="s">
        <v>5822</v>
      </c>
      <c r="E1735" t="s">
        <v>675</v>
      </c>
      <c r="F1735" t="s">
        <v>4073</v>
      </c>
      <c r="G1735" t="s">
        <v>195</v>
      </c>
      <c r="H1735" t="s">
        <v>675</v>
      </c>
      <c r="I1735" t="s">
        <v>5923</v>
      </c>
      <c r="J1735" t="s">
        <v>6070</v>
      </c>
      <c r="K1735" t="s">
        <v>675</v>
      </c>
      <c r="L1735" t="s">
        <v>682</v>
      </c>
      <c r="M1735" s="8" t="s">
        <v>675</v>
      </c>
      <c r="N1735" t="s">
        <v>682</v>
      </c>
      <c r="O1735" t="s">
        <v>6068</v>
      </c>
      <c r="P1735" t="s">
        <v>760</v>
      </c>
      <c r="Q1735" s="8" t="s">
        <v>675</v>
      </c>
      <c r="R1735" t="s">
        <v>5863</v>
      </c>
      <c r="S1735" t="s">
        <v>5636</v>
      </c>
      <c r="T1735" t="s">
        <v>1342</v>
      </c>
    </row>
    <row r="1736" spans="1:20">
      <c r="A1736" t="s">
        <v>6119</v>
      </c>
      <c r="B1736" s="8" t="s">
        <v>1407</v>
      </c>
      <c r="C1736" t="s">
        <v>5626</v>
      </c>
      <c r="D1736" t="s">
        <v>5822</v>
      </c>
      <c r="E1736" t="s">
        <v>675</v>
      </c>
      <c r="F1736" t="s">
        <v>4082</v>
      </c>
      <c r="G1736" t="s">
        <v>87</v>
      </c>
      <c r="H1736" t="s">
        <v>675</v>
      </c>
      <c r="I1736" t="s">
        <v>5920</v>
      </c>
      <c r="J1736" t="s">
        <v>6070</v>
      </c>
      <c r="K1736" t="s">
        <v>675</v>
      </c>
      <c r="L1736" t="s">
        <v>682</v>
      </c>
      <c r="M1736" s="8" t="s">
        <v>675</v>
      </c>
      <c r="N1736" t="s">
        <v>682</v>
      </c>
      <c r="O1736" t="s">
        <v>6068</v>
      </c>
      <c r="P1736" t="s">
        <v>760</v>
      </c>
      <c r="Q1736" s="8" t="s">
        <v>675</v>
      </c>
      <c r="R1736" t="s">
        <v>5863</v>
      </c>
      <c r="S1736" t="s">
        <v>5636</v>
      </c>
      <c r="T1736" t="s">
        <v>1342</v>
      </c>
    </row>
    <row r="1737" spans="1:20">
      <c r="A1737" t="s">
        <v>6120</v>
      </c>
      <c r="B1737" s="8" t="s">
        <v>1407</v>
      </c>
      <c r="C1737" t="s">
        <v>5626</v>
      </c>
      <c r="D1737" t="s">
        <v>5822</v>
      </c>
      <c r="E1737" t="s">
        <v>675</v>
      </c>
      <c r="F1737" t="s">
        <v>2967</v>
      </c>
      <c r="G1737" t="s">
        <v>93</v>
      </c>
      <c r="H1737" t="s">
        <v>675</v>
      </c>
      <c r="I1737" t="s">
        <v>5917</v>
      </c>
      <c r="J1737" t="s">
        <v>669</v>
      </c>
      <c r="K1737" t="s">
        <v>1503</v>
      </c>
      <c r="L1737" t="s">
        <v>6121</v>
      </c>
      <c r="M1737" s="8" t="s">
        <v>1503</v>
      </c>
      <c r="N1737" t="s">
        <v>6122</v>
      </c>
      <c r="O1737" t="s">
        <v>6068</v>
      </c>
      <c r="P1737" t="s">
        <v>760</v>
      </c>
      <c r="Q1737" s="8" t="s">
        <v>675</v>
      </c>
      <c r="R1737" t="s">
        <v>5863</v>
      </c>
      <c r="S1737" t="s">
        <v>5636</v>
      </c>
      <c r="T1737" t="s">
        <v>1342</v>
      </c>
    </row>
    <row r="1738" spans="1:20">
      <c r="A1738" t="s">
        <v>6123</v>
      </c>
      <c r="B1738" s="8" t="s">
        <v>1407</v>
      </c>
      <c r="C1738" t="s">
        <v>5626</v>
      </c>
      <c r="D1738" t="s">
        <v>5822</v>
      </c>
      <c r="E1738" t="s">
        <v>675</v>
      </c>
      <c r="F1738" t="s">
        <v>1501</v>
      </c>
      <c r="G1738" t="s">
        <v>51</v>
      </c>
      <c r="H1738" t="s">
        <v>675</v>
      </c>
      <c r="I1738" t="s">
        <v>5914</v>
      </c>
      <c r="J1738" t="s">
        <v>669</v>
      </c>
      <c r="K1738" t="s">
        <v>1500</v>
      </c>
      <c r="L1738" t="s">
        <v>6124</v>
      </c>
      <c r="M1738" s="8" t="s">
        <v>1500</v>
      </c>
      <c r="N1738" t="s">
        <v>6125</v>
      </c>
      <c r="O1738" t="s">
        <v>6068</v>
      </c>
      <c r="P1738" t="s">
        <v>760</v>
      </c>
      <c r="Q1738" s="8" t="s">
        <v>675</v>
      </c>
      <c r="R1738" t="s">
        <v>5863</v>
      </c>
      <c r="S1738" t="s">
        <v>5636</v>
      </c>
      <c r="T1738" t="s">
        <v>1342</v>
      </c>
    </row>
    <row r="1739" spans="1:20">
      <c r="A1739" t="s">
        <v>6126</v>
      </c>
      <c r="B1739" s="8" t="s">
        <v>1407</v>
      </c>
      <c r="C1739" t="s">
        <v>5626</v>
      </c>
      <c r="D1739" t="s">
        <v>5822</v>
      </c>
      <c r="E1739" t="s">
        <v>675</v>
      </c>
      <c r="F1739" t="s">
        <v>5908</v>
      </c>
      <c r="G1739" t="s">
        <v>5909</v>
      </c>
      <c r="H1739" t="s">
        <v>675</v>
      </c>
      <c r="I1739" t="s">
        <v>5910</v>
      </c>
      <c r="J1739" t="s">
        <v>669</v>
      </c>
      <c r="K1739" t="s">
        <v>1503</v>
      </c>
      <c r="L1739" t="s">
        <v>6127</v>
      </c>
      <c r="M1739" s="8" t="s">
        <v>1503</v>
      </c>
      <c r="N1739" t="s">
        <v>6128</v>
      </c>
      <c r="O1739" t="s">
        <v>6068</v>
      </c>
      <c r="P1739" t="s">
        <v>760</v>
      </c>
      <c r="Q1739" s="8" t="s">
        <v>675</v>
      </c>
      <c r="R1739" t="s">
        <v>5863</v>
      </c>
      <c r="S1739" t="s">
        <v>5636</v>
      </c>
      <c r="T1739" t="s">
        <v>1342</v>
      </c>
    </row>
    <row r="1740" spans="1:20">
      <c r="A1740" t="s">
        <v>6129</v>
      </c>
      <c r="B1740" s="8" t="s">
        <v>1407</v>
      </c>
      <c r="C1740" t="s">
        <v>5626</v>
      </c>
      <c r="D1740" t="s">
        <v>5822</v>
      </c>
      <c r="E1740" t="s">
        <v>675</v>
      </c>
      <c r="F1740" t="s">
        <v>2235</v>
      </c>
      <c r="G1740" t="s">
        <v>132</v>
      </c>
      <c r="H1740" t="s">
        <v>675</v>
      </c>
      <c r="I1740" t="s">
        <v>5905</v>
      </c>
      <c r="J1740" t="s">
        <v>669</v>
      </c>
      <c r="K1740" t="s">
        <v>2745</v>
      </c>
      <c r="L1740" t="s">
        <v>6130</v>
      </c>
      <c r="M1740" s="8" t="s">
        <v>2745</v>
      </c>
      <c r="N1740" t="s">
        <v>5886</v>
      </c>
      <c r="O1740" t="s">
        <v>6068</v>
      </c>
      <c r="P1740" t="s">
        <v>760</v>
      </c>
      <c r="Q1740" s="8" t="s">
        <v>675</v>
      </c>
      <c r="R1740" t="s">
        <v>5863</v>
      </c>
      <c r="S1740" t="s">
        <v>5636</v>
      </c>
      <c r="T1740" t="s">
        <v>1342</v>
      </c>
    </row>
    <row r="1741" spans="1:20">
      <c r="A1741" t="s">
        <v>6131</v>
      </c>
      <c r="B1741" s="8" t="s">
        <v>1407</v>
      </c>
      <c r="C1741" t="s">
        <v>5626</v>
      </c>
      <c r="D1741" t="s">
        <v>5822</v>
      </c>
      <c r="E1741" t="s">
        <v>675</v>
      </c>
      <c r="F1741" t="s">
        <v>5901</v>
      </c>
      <c r="G1741" t="s">
        <v>5902</v>
      </c>
      <c r="H1741" t="s">
        <v>675</v>
      </c>
      <c r="I1741" t="s">
        <v>5903</v>
      </c>
      <c r="J1741" t="s">
        <v>669</v>
      </c>
      <c r="K1741" t="s">
        <v>2745</v>
      </c>
      <c r="L1741" t="s">
        <v>5886</v>
      </c>
      <c r="M1741" s="8" t="s">
        <v>2745</v>
      </c>
      <c r="N1741" t="s">
        <v>5861</v>
      </c>
      <c r="O1741" t="s">
        <v>6068</v>
      </c>
      <c r="P1741" t="s">
        <v>760</v>
      </c>
      <c r="Q1741" s="8" t="s">
        <v>675</v>
      </c>
      <c r="R1741" t="s">
        <v>5863</v>
      </c>
      <c r="S1741" t="s">
        <v>5636</v>
      </c>
      <c r="T1741" t="s">
        <v>1342</v>
      </c>
    </row>
    <row r="1742" spans="1:20">
      <c r="A1742" t="s">
        <v>6132</v>
      </c>
      <c r="B1742" s="8" t="s">
        <v>1407</v>
      </c>
      <c r="C1742" t="s">
        <v>5626</v>
      </c>
      <c r="D1742" t="s">
        <v>5822</v>
      </c>
      <c r="E1742" t="s">
        <v>675</v>
      </c>
      <c r="F1742" t="s">
        <v>5897</v>
      </c>
      <c r="G1742" t="s">
        <v>5898</v>
      </c>
      <c r="H1742" t="s">
        <v>675</v>
      </c>
      <c r="I1742" t="s">
        <v>5899</v>
      </c>
      <c r="J1742" t="s">
        <v>6070</v>
      </c>
      <c r="K1742" t="s">
        <v>675</v>
      </c>
      <c r="L1742" t="s">
        <v>682</v>
      </c>
      <c r="M1742" s="8" t="s">
        <v>675</v>
      </c>
      <c r="N1742" t="s">
        <v>682</v>
      </c>
      <c r="O1742" t="s">
        <v>6068</v>
      </c>
      <c r="P1742" t="s">
        <v>760</v>
      </c>
      <c r="Q1742" s="8" t="s">
        <v>675</v>
      </c>
      <c r="R1742" t="s">
        <v>5863</v>
      </c>
      <c r="S1742" t="s">
        <v>5636</v>
      </c>
      <c r="T1742" t="s">
        <v>1342</v>
      </c>
    </row>
    <row r="1743" spans="1:20">
      <c r="A1743" t="s">
        <v>6133</v>
      </c>
      <c r="B1743" s="8" t="s">
        <v>1407</v>
      </c>
      <c r="C1743" t="s">
        <v>5626</v>
      </c>
      <c r="D1743" t="s">
        <v>5822</v>
      </c>
      <c r="E1743" t="s">
        <v>675</v>
      </c>
      <c r="F1743" t="s">
        <v>1478</v>
      </c>
      <c r="G1743" t="s">
        <v>1479</v>
      </c>
      <c r="H1743" t="s">
        <v>675</v>
      </c>
      <c r="I1743" t="s">
        <v>5893</v>
      </c>
      <c r="J1743" t="s">
        <v>669</v>
      </c>
      <c r="K1743" t="s">
        <v>2745</v>
      </c>
      <c r="L1743" t="s">
        <v>5924</v>
      </c>
      <c r="M1743" s="8" t="s">
        <v>2745</v>
      </c>
      <c r="N1743" t="s">
        <v>6134</v>
      </c>
      <c r="O1743" t="s">
        <v>6068</v>
      </c>
      <c r="P1743" t="s">
        <v>760</v>
      </c>
      <c r="Q1743" s="8" t="s">
        <v>675</v>
      </c>
      <c r="R1743" t="s">
        <v>5863</v>
      </c>
      <c r="S1743" t="s">
        <v>5636</v>
      </c>
      <c r="T1743" t="s">
        <v>1342</v>
      </c>
    </row>
    <row r="1744" spans="1:20">
      <c r="A1744" t="s">
        <v>6135</v>
      </c>
      <c r="B1744" s="8" t="s">
        <v>1407</v>
      </c>
      <c r="C1744" t="s">
        <v>5626</v>
      </c>
      <c r="D1744" t="s">
        <v>5822</v>
      </c>
      <c r="E1744" t="s">
        <v>675</v>
      </c>
      <c r="F1744" t="s">
        <v>5888</v>
      </c>
      <c r="G1744" t="s">
        <v>350</v>
      </c>
      <c r="H1744" t="s">
        <v>675</v>
      </c>
      <c r="I1744" t="s">
        <v>5889</v>
      </c>
      <c r="J1744" t="s">
        <v>669</v>
      </c>
      <c r="K1744" t="s">
        <v>6075</v>
      </c>
      <c r="L1744" t="s">
        <v>6136</v>
      </c>
      <c r="M1744" s="8" t="s">
        <v>6075</v>
      </c>
      <c r="N1744" t="s">
        <v>6137</v>
      </c>
      <c r="O1744" t="s">
        <v>6068</v>
      </c>
      <c r="P1744" t="s">
        <v>760</v>
      </c>
      <c r="Q1744" s="8" t="s">
        <v>675</v>
      </c>
      <c r="R1744" t="s">
        <v>5863</v>
      </c>
      <c r="S1744" t="s">
        <v>5636</v>
      </c>
      <c r="T1744" t="s">
        <v>1342</v>
      </c>
    </row>
    <row r="1745" spans="1:20">
      <c r="A1745" t="s">
        <v>6138</v>
      </c>
      <c r="B1745" s="8" t="s">
        <v>1407</v>
      </c>
      <c r="C1745" t="s">
        <v>5626</v>
      </c>
      <c r="D1745" t="s">
        <v>5822</v>
      </c>
      <c r="E1745" t="s">
        <v>675</v>
      </c>
      <c r="F1745" t="s">
        <v>1427</v>
      </c>
      <c r="G1745" t="s">
        <v>1428</v>
      </c>
      <c r="H1745" t="s">
        <v>675</v>
      </c>
      <c r="I1745" t="s">
        <v>5884</v>
      </c>
      <c r="J1745" t="s">
        <v>6070</v>
      </c>
      <c r="K1745" t="s">
        <v>675</v>
      </c>
      <c r="L1745" t="s">
        <v>682</v>
      </c>
      <c r="M1745" s="8" t="s">
        <v>675</v>
      </c>
      <c r="N1745" t="s">
        <v>682</v>
      </c>
      <c r="O1745" t="s">
        <v>6068</v>
      </c>
      <c r="P1745" t="s">
        <v>760</v>
      </c>
      <c r="Q1745" s="8" t="s">
        <v>675</v>
      </c>
      <c r="R1745" t="s">
        <v>5863</v>
      </c>
      <c r="S1745" t="s">
        <v>5636</v>
      </c>
      <c r="T1745" t="s">
        <v>1342</v>
      </c>
    </row>
    <row r="1746" spans="1:20">
      <c r="A1746" t="s">
        <v>6139</v>
      </c>
      <c r="B1746" s="8" t="s">
        <v>1407</v>
      </c>
      <c r="C1746" t="s">
        <v>5626</v>
      </c>
      <c r="D1746" t="s">
        <v>5822</v>
      </c>
      <c r="E1746" t="s">
        <v>675</v>
      </c>
      <c r="F1746" t="s">
        <v>1486</v>
      </c>
      <c r="G1746" t="s">
        <v>1487</v>
      </c>
      <c r="H1746" t="s">
        <v>675</v>
      </c>
      <c r="I1746" t="s">
        <v>5880</v>
      </c>
      <c r="J1746" t="s">
        <v>6070</v>
      </c>
      <c r="K1746" t="s">
        <v>675</v>
      </c>
      <c r="L1746" t="s">
        <v>682</v>
      </c>
      <c r="M1746" s="8" t="s">
        <v>675</v>
      </c>
      <c r="N1746" t="s">
        <v>682</v>
      </c>
      <c r="O1746" t="s">
        <v>6068</v>
      </c>
      <c r="P1746" t="s">
        <v>760</v>
      </c>
      <c r="Q1746" s="8" t="s">
        <v>675</v>
      </c>
      <c r="R1746" t="s">
        <v>5863</v>
      </c>
      <c r="S1746" t="s">
        <v>5636</v>
      </c>
      <c r="T1746" t="s">
        <v>1342</v>
      </c>
    </row>
    <row r="1747" spans="1:20">
      <c r="A1747" t="s">
        <v>6140</v>
      </c>
      <c r="B1747" s="8" t="s">
        <v>1407</v>
      </c>
      <c r="C1747" t="s">
        <v>5626</v>
      </c>
      <c r="D1747" t="s">
        <v>5822</v>
      </c>
      <c r="E1747" t="s">
        <v>675</v>
      </c>
      <c r="F1747" t="s">
        <v>5875</v>
      </c>
      <c r="G1747" t="s">
        <v>344</v>
      </c>
      <c r="H1747" t="s">
        <v>675</v>
      </c>
      <c r="I1747" t="s">
        <v>5876</v>
      </c>
      <c r="J1747" t="s">
        <v>669</v>
      </c>
      <c r="K1747" t="s">
        <v>1503</v>
      </c>
      <c r="L1747" t="s">
        <v>6141</v>
      </c>
      <c r="M1747" s="8" t="s">
        <v>1503</v>
      </c>
      <c r="N1747" t="s">
        <v>6142</v>
      </c>
      <c r="O1747" t="s">
        <v>6068</v>
      </c>
      <c r="P1747" t="s">
        <v>760</v>
      </c>
      <c r="Q1747" s="8" t="s">
        <v>675</v>
      </c>
      <c r="R1747" t="s">
        <v>5863</v>
      </c>
      <c r="S1747" t="s">
        <v>5636</v>
      </c>
      <c r="T1747" t="s">
        <v>1342</v>
      </c>
    </row>
    <row r="1748" spans="1:20">
      <c r="A1748" t="s">
        <v>6143</v>
      </c>
      <c r="B1748" s="8" t="s">
        <v>1407</v>
      </c>
      <c r="C1748" t="s">
        <v>5626</v>
      </c>
      <c r="D1748" t="s">
        <v>5822</v>
      </c>
      <c r="E1748" t="s">
        <v>675</v>
      </c>
      <c r="F1748" t="s">
        <v>5869</v>
      </c>
      <c r="G1748" t="s">
        <v>5870</v>
      </c>
      <c r="H1748" t="s">
        <v>675</v>
      </c>
      <c r="I1748" t="s">
        <v>5871</v>
      </c>
      <c r="J1748" t="s">
        <v>669</v>
      </c>
      <c r="K1748" t="s">
        <v>1503</v>
      </c>
      <c r="L1748" t="s">
        <v>6144</v>
      </c>
      <c r="M1748" s="8" t="s">
        <v>1503</v>
      </c>
      <c r="N1748" t="s">
        <v>6145</v>
      </c>
      <c r="O1748" t="s">
        <v>6068</v>
      </c>
      <c r="P1748" t="s">
        <v>760</v>
      </c>
      <c r="Q1748" s="8" t="s">
        <v>675</v>
      </c>
      <c r="R1748" t="s">
        <v>5863</v>
      </c>
      <c r="S1748" t="s">
        <v>5636</v>
      </c>
      <c r="T1748" t="s">
        <v>1342</v>
      </c>
    </row>
    <row r="1749" spans="1:20">
      <c r="A1749" t="s">
        <v>6146</v>
      </c>
      <c r="B1749" s="8" t="s">
        <v>1407</v>
      </c>
      <c r="C1749" t="s">
        <v>5626</v>
      </c>
      <c r="D1749" t="s">
        <v>5822</v>
      </c>
      <c r="E1749" t="s">
        <v>675</v>
      </c>
      <c r="F1749" t="s">
        <v>941</v>
      </c>
      <c r="G1749" t="s">
        <v>942</v>
      </c>
      <c r="H1749" t="s">
        <v>675</v>
      </c>
      <c r="I1749" t="s">
        <v>5865</v>
      </c>
      <c r="J1749" t="s">
        <v>669</v>
      </c>
      <c r="K1749" t="s">
        <v>6075</v>
      </c>
      <c r="L1749" t="s">
        <v>6147</v>
      </c>
      <c r="M1749" s="8" t="s">
        <v>6075</v>
      </c>
      <c r="N1749" t="s">
        <v>6148</v>
      </c>
      <c r="O1749" t="s">
        <v>6068</v>
      </c>
      <c r="P1749" t="s">
        <v>760</v>
      </c>
      <c r="Q1749" s="8" t="s">
        <v>675</v>
      </c>
      <c r="R1749" t="s">
        <v>5863</v>
      </c>
      <c r="S1749" t="s">
        <v>5636</v>
      </c>
      <c r="T1749" t="s">
        <v>1342</v>
      </c>
    </row>
    <row r="1750" spans="1:20">
      <c r="A1750" t="s">
        <v>6149</v>
      </c>
      <c r="B1750" s="8" t="s">
        <v>1407</v>
      </c>
      <c r="C1750" t="s">
        <v>5626</v>
      </c>
      <c r="D1750" t="s">
        <v>5822</v>
      </c>
      <c r="E1750" t="s">
        <v>675</v>
      </c>
      <c r="F1750" t="s">
        <v>5858</v>
      </c>
      <c r="G1750" t="s">
        <v>5859</v>
      </c>
      <c r="H1750" t="s">
        <v>675</v>
      </c>
      <c r="I1750" t="s">
        <v>5860</v>
      </c>
      <c r="J1750" t="s">
        <v>669</v>
      </c>
      <c r="K1750" t="s">
        <v>1503</v>
      </c>
      <c r="L1750" t="s">
        <v>6150</v>
      </c>
      <c r="M1750" s="8" t="s">
        <v>1503</v>
      </c>
      <c r="N1750" t="s">
        <v>6151</v>
      </c>
      <c r="O1750" t="s">
        <v>6068</v>
      </c>
      <c r="P1750" t="s">
        <v>760</v>
      </c>
      <c r="Q1750" s="8" t="s">
        <v>675</v>
      </c>
      <c r="R1750" t="s">
        <v>5863</v>
      </c>
      <c r="S1750" t="s">
        <v>5636</v>
      </c>
      <c r="T1750" t="s">
        <v>1342</v>
      </c>
    </row>
    <row r="1751" spans="1:20">
      <c r="A1751" t="s">
        <v>6152</v>
      </c>
      <c r="B1751" s="8" t="s">
        <v>1411</v>
      </c>
      <c r="C1751" t="s">
        <v>5626</v>
      </c>
      <c r="D1751" t="s">
        <v>922</v>
      </c>
      <c r="E1751" t="s">
        <v>704</v>
      </c>
      <c r="F1751" t="s">
        <v>6153</v>
      </c>
      <c r="G1751" t="s">
        <v>6154</v>
      </c>
      <c r="H1751" t="s">
        <v>675</v>
      </c>
      <c r="I1751" t="s">
        <v>6155</v>
      </c>
      <c r="J1751" t="s">
        <v>4926</v>
      </c>
      <c r="K1751" t="s">
        <v>675</v>
      </c>
      <c r="L1751" t="s">
        <v>682</v>
      </c>
      <c r="M1751" s="8" t="s">
        <v>675</v>
      </c>
      <c r="N1751" t="s">
        <v>682</v>
      </c>
      <c r="O1751" t="s">
        <v>6156</v>
      </c>
      <c r="P1751" t="s">
        <v>675</v>
      </c>
      <c r="Q1751" s="8" t="s">
        <v>675</v>
      </c>
      <c r="R1751" t="s">
        <v>5751</v>
      </c>
      <c r="S1751" t="s">
        <v>5636</v>
      </c>
      <c r="T1751" t="s">
        <v>2816</v>
      </c>
    </row>
    <row r="1752" spans="1:20">
      <c r="A1752" t="s">
        <v>6157</v>
      </c>
      <c r="B1752" s="8" t="s">
        <v>1411</v>
      </c>
      <c r="C1752" t="s">
        <v>5626</v>
      </c>
      <c r="D1752" t="s">
        <v>922</v>
      </c>
      <c r="E1752" t="s">
        <v>665</v>
      </c>
      <c r="F1752" t="s">
        <v>6158</v>
      </c>
      <c r="G1752" t="s">
        <v>6159</v>
      </c>
      <c r="H1752" t="s">
        <v>675</v>
      </c>
      <c r="I1752" t="s">
        <v>6160</v>
      </c>
      <c r="J1752" t="s">
        <v>4926</v>
      </c>
      <c r="K1752" t="s">
        <v>675</v>
      </c>
      <c r="L1752" t="s">
        <v>682</v>
      </c>
      <c r="M1752" s="8" t="s">
        <v>675</v>
      </c>
      <c r="N1752" t="s">
        <v>682</v>
      </c>
      <c r="O1752" t="s">
        <v>6156</v>
      </c>
      <c r="P1752" t="s">
        <v>675</v>
      </c>
      <c r="Q1752" s="8" t="s">
        <v>675</v>
      </c>
      <c r="R1752" t="s">
        <v>5751</v>
      </c>
      <c r="S1752" t="s">
        <v>5636</v>
      </c>
      <c r="T1752" t="s">
        <v>2816</v>
      </c>
    </row>
    <row r="1753" spans="1:20">
      <c r="A1753" t="s">
        <v>6161</v>
      </c>
      <c r="B1753" s="8" t="s">
        <v>1411</v>
      </c>
      <c r="C1753" t="s">
        <v>5626</v>
      </c>
      <c r="D1753" t="s">
        <v>922</v>
      </c>
      <c r="E1753" t="s">
        <v>704</v>
      </c>
      <c r="F1753" t="s">
        <v>6162</v>
      </c>
      <c r="G1753" t="s">
        <v>6163</v>
      </c>
      <c r="H1753" t="s">
        <v>675</v>
      </c>
      <c r="I1753" t="s">
        <v>6164</v>
      </c>
      <c r="J1753" t="s">
        <v>4926</v>
      </c>
      <c r="K1753" t="s">
        <v>675</v>
      </c>
      <c r="L1753" t="s">
        <v>682</v>
      </c>
      <c r="M1753" s="8" t="s">
        <v>675</v>
      </c>
      <c r="N1753" t="s">
        <v>682</v>
      </c>
      <c r="O1753" t="s">
        <v>6156</v>
      </c>
      <c r="P1753" t="s">
        <v>675</v>
      </c>
      <c r="Q1753" s="8" t="s">
        <v>675</v>
      </c>
      <c r="R1753" t="s">
        <v>5762</v>
      </c>
      <c r="S1753" t="s">
        <v>5636</v>
      </c>
      <c r="T1753" t="s">
        <v>2816</v>
      </c>
    </row>
    <row r="1754" spans="1:20">
      <c r="A1754" t="s">
        <v>6165</v>
      </c>
      <c r="B1754" s="8" t="s">
        <v>1411</v>
      </c>
      <c r="C1754" t="s">
        <v>5626</v>
      </c>
      <c r="D1754" t="s">
        <v>922</v>
      </c>
      <c r="E1754" t="s">
        <v>704</v>
      </c>
      <c r="F1754" t="s">
        <v>1115</v>
      </c>
      <c r="G1754" t="s">
        <v>1116</v>
      </c>
      <c r="H1754" t="s">
        <v>675</v>
      </c>
      <c r="I1754" t="s">
        <v>6166</v>
      </c>
      <c r="J1754" t="s">
        <v>4926</v>
      </c>
      <c r="K1754" t="s">
        <v>675</v>
      </c>
      <c r="L1754" t="s">
        <v>682</v>
      </c>
      <c r="M1754" s="8" t="s">
        <v>675</v>
      </c>
      <c r="N1754" t="s">
        <v>682</v>
      </c>
      <c r="O1754" t="s">
        <v>6156</v>
      </c>
      <c r="P1754" t="s">
        <v>675</v>
      </c>
      <c r="Q1754" s="8" t="s">
        <v>675</v>
      </c>
      <c r="R1754" t="s">
        <v>5762</v>
      </c>
      <c r="S1754" t="s">
        <v>5636</v>
      </c>
      <c r="T1754" t="s">
        <v>2816</v>
      </c>
    </row>
    <row r="1755" spans="1:20">
      <c r="A1755" t="s">
        <v>6167</v>
      </c>
      <c r="B1755" s="8" t="s">
        <v>1411</v>
      </c>
      <c r="C1755" t="s">
        <v>5626</v>
      </c>
      <c r="D1755" t="s">
        <v>922</v>
      </c>
      <c r="E1755" t="s">
        <v>704</v>
      </c>
      <c r="F1755" t="s">
        <v>1086</v>
      </c>
      <c r="G1755" t="s">
        <v>56</v>
      </c>
      <c r="H1755" t="s">
        <v>675</v>
      </c>
      <c r="I1755" t="s">
        <v>6168</v>
      </c>
      <c r="J1755" t="s">
        <v>4926</v>
      </c>
      <c r="K1755" t="s">
        <v>675</v>
      </c>
      <c r="L1755" t="s">
        <v>682</v>
      </c>
      <c r="M1755" s="8" t="s">
        <v>675</v>
      </c>
      <c r="N1755" t="s">
        <v>682</v>
      </c>
      <c r="O1755" t="s">
        <v>6156</v>
      </c>
      <c r="P1755" t="s">
        <v>675</v>
      </c>
      <c r="Q1755" s="8" t="s">
        <v>675</v>
      </c>
      <c r="R1755" t="s">
        <v>5635</v>
      </c>
      <c r="S1755" t="s">
        <v>5636</v>
      </c>
      <c r="T1755" t="s">
        <v>2816</v>
      </c>
    </row>
    <row r="1756" spans="1:20">
      <c r="A1756" t="s">
        <v>6169</v>
      </c>
      <c r="B1756" s="8" t="s">
        <v>1411</v>
      </c>
      <c r="C1756" t="s">
        <v>5626</v>
      </c>
      <c r="D1756" t="s">
        <v>922</v>
      </c>
      <c r="E1756" t="s">
        <v>704</v>
      </c>
      <c r="F1756" t="s">
        <v>2256</v>
      </c>
      <c r="G1756" t="s">
        <v>54</v>
      </c>
      <c r="H1756" t="s">
        <v>675</v>
      </c>
      <c r="I1756" t="s">
        <v>6170</v>
      </c>
      <c r="J1756" t="s">
        <v>4926</v>
      </c>
      <c r="K1756" t="s">
        <v>675</v>
      </c>
      <c r="L1756" t="s">
        <v>682</v>
      </c>
      <c r="M1756" s="8" t="s">
        <v>675</v>
      </c>
      <c r="N1756" t="s">
        <v>682</v>
      </c>
      <c r="O1756" t="s">
        <v>6156</v>
      </c>
      <c r="P1756" t="s">
        <v>675</v>
      </c>
      <c r="Q1756" s="8" t="s">
        <v>675</v>
      </c>
      <c r="R1756" t="s">
        <v>5635</v>
      </c>
      <c r="S1756" t="s">
        <v>5636</v>
      </c>
      <c r="T1756" t="s">
        <v>2816</v>
      </c>
    </row>
    <row r="1757" spans="1:20">
      <c r="A1757" t="s">
        <v>6171</v>
      </c>
      <c r="B1757" s="8" t="s">
        <v>1411</v>
      </c>
      <c r="C1757" t="s">
        <v>5626</v>
      </c>
      <c r="D1757" t="s">
        <v>922</v>
      </c>
      <c r="E1757" t="s">
        <v>704</v>
      </c>
      <c r="F1757" t="s">
        <v>1184</v>
      </c>
      <c r="G1757" t="s">
        <v>1185</v>
      </c>
      <c r="H1757" t="s">
        <v>6172</v>
      </c>
      <c r="I1757" t="s">
        <v>6173</v>
      </c>
      <c r="J1757" t="s">
        <v>4926</v>
      </c>
      <c r="K1757" t="s">
        <v>675</v>
      </c>
      <c r="L1757" t="s">
        <v>682</v>
      </c>
      <c r="M1757" s="8" t="s">
        <v>675</v>
      </c>
      <c r="N1757" t="s">
        <v>682</v>
      </c>
      <c r="O1757" t="s">
        <v>6156</v>
      </c>
      <c r="P1757" t="s">
        <v>675</v>
      </c>
      <c r="Q1757" s="8" t="s">
        <v>675</v>
      </c>
      <c r="R1757" t="s">
        <v>5773</v>
      </c>
      <c r="S1757" t="s">
        <v>5636</v>
      </c>
      <c r="T1757" t="s">
        <v>2816</v>
      </c>
    </row>
    <row r="1758" spans="1:20">
      <c r="A1758" t="s">
        <v>6174</v>
      </c>
      <c r="B1758" s="8" t="s">
        <v>1411</v>
      </c>
      <c r="C1758" t="s">
        <v>5626</v>
      </c>
      <c r="D1758" t="s">
        <v>922</v>
      </c>
      <c r="E1758" t="s">
        <v>704</v>
      </c>
      <c r="F1758" t="s">
        <v>1184</v>
      </c>
      <c r="G1758" t="s">
        <v>1185</v>
      </c>
      <c r="H1758" t="s">
        <v>6175</v>
      </c>
      <c r="I1758" t="s">
        <v>6176</v>
      </c>
      <c r="J1758" t="s">
        <v>4926</v>
      </c>
      <c r="K1758" t="s">
        <v>675</v>
      </c>
      <c r="L1758" t="s">
        <v>682</v>
      </c>
      <c r="M1758" s="8" t="s">
        <v>675</v>
      </c>
      <c r="N1758" t="s">
        <v>682</v>
      </c>
      <c r="O1758" t="s">
        <v>6156</v>
      </c>
      <c r="P1758" t="s">
        <v>675</v>
      </c>
      <c r="Q1758" s="8" t="s">
        <v>675</v>
      </c>
      <c r="R1758" t="s">
        <v>5773</v>
      </c>
      <c r="S1758" t="s">
        <v>5636</v>
      </c>
      <c r="T1758" t="s">
        <v>2816</v>
      </c>
    </row>
    <row r="1759" spans="1:20">
      <c r="A1759" t="s">
        <v>6177</v>
      </c>
      <c r="B1759" s="8" t="s">
        <v>1411</v>
      </c>
      <c r="C1759" t="s">
        <v>5626</v>
      </c>
      <c r="D1759" t="s">
        <v>5822</v>
      </c>
      <c r="E1759" t="s">
        <v>665</v>
      </c>
      <c r="F1759" t="s">
        <v>1030</v>
      </c>
      <c r="G1759" t="s">
        <v>27</v>
      </c>
      <c r="H1759" t="s">
        <v>675</v>
      </c>
      <c r="I1759" t="s">
        <v>6178</v>
      </c>
      <c r="J1759" t="s">
        <v>5071</v>
      </c>
      <c r="K1759" t="s">
        <v>1044</v>
      </c>
      <c r="L1759" t="s">
        <v>5852</v>
      </c>
      <c r="M1759" s="8" t="s">
        <v>1044</v>
      </c>
      <c r="N1759" t="s">
        <v>5956</v>
      </c>
      <c r="O1759" t="s">
        <v>6156</v>
      </c>
      <c r="P1759" t="s">
        <v>1026</v>
      </c>
      <c r="Q1759" s="8" t="s">
        <v>675</v>
      </c>
      <c r="R1759" t="s">
        <v>5863</v>
      </c>
      <c r="S1759" t="s">
        <v>5636</v>
      </c>
      <c r="T1759" t="s">
        <v>1342</v>
      </c>
    </row>
    <row r="1760" spans="1:20">
      <c r="A1760" t="s">
        <v>6179</v>
      </c>
      <c r="B1760" s="8" t="s">
        <v>1411</v>
      </c>
      <c r="C1760" t="s">
        <v>5626</v>
      </c>
      <c r="D1760" t="s">
        <v>5822</v>
      </c>
      <c r="E1760" t="s">
        <v>665</v>
      </c>
      <c r="F1760" t="s">
        <v>2311</v>
      </c>
      <c r="G1760" t="s">
        <v>18</v>
      </c>
      <c r="H1760" t="s">
        <v>675</v>
      </c>
      <c r="I1760" t="s">
        <v>6180</v>
      </c>
      <c r="J1760" t="s">
        <v>5071</v>
      </c>
      <c r="K1760" t="s">
        <v>1500</v>
      </c>
      <c r="L1760" t="s">
        <v>5852</v>
      </c>
      <c r="M1760" s="8" t="s">
        <v>1500</v>
      </c>
      <c r="N1760" t="s">
        <v>6003</v>
      </c>
      <c r="O1760" t="s">
        <v>6156</v>
      </c>
      <c r="P1760" t="s">
        <v>1026</v>
      </c>
      <c r="Q1760" s="8" t="s">
        <v>675</v>
      </c>
      <c r="R1760" t="s">
        <v>5863</v>
      </c>
      <c r="S1760" t="s">
        <v>5636</v>
      </c>
      <c r="T1760" t="s">
        <v>1342</v>
      </c>
    </row>
    <row r="1761" spans="1:20">
      <c r="A1761" t="s">
        <v>6181</v>
      </c>
      <c r="B1761" s="8" t="s">
        <v>1411</v>
      </c>
      <c r="C1761" t="s">
        <v>5626</v>
      </c>
      <c r="D1761" t="s">
        <v>5822</v>
      </c>
      <c r="E1761" t="s">
        <v>665</v>
      </c>
      <c r="F1761" t="s">
        <v>815</v>
      </c>
      <c r="G1761" t="s">
        <v>11</v>
      </c>
      <c r="H1761" t="s">
        <v>675</v>
      </c>
      <c r="I1761" t="s">
        <v>6182</v>
      </c>
      <c r="J1761" t="s">
        <v>5071</v>
      </c>
      <c r="K1761" t="s">
        <v>1500</v>
      </c>
      <c r="L1761" t="s">
        <v>5956</v>
      </c>
      <c r="M1761" s="8" t="s">
        <v>1500</v>
      </c>
      <c r="N1761" t="s">
        <v>5894</v>
      </c>
      <c r="O1761" t="s">
        <v>6156</v>
      </c>
      <c r="P1761" t="s">
        <v>675</v>
      </c>
      <c r="Q1761" s="8" t="s">
        <v>675</v>
      </c>
      <c r="R1761" t="s">
        <v>5863</v>
      </c>
      <c r="S1761" t="s">
        <v>5636</v>
      </c>
      <c r="T1761" t="s">
        <v>1342</v>
      </c>
    </row>
    <row r="1762" spans="1:20">
      <c r="A1762" t="s">
        <v>6183</v>
      </c>
      <c r="B1762" s="8" t="s">
        <v>1411</v>
      </c>
      <c r="C1762" t="s">
        <v>5626</v>
      </c>
      <c r="D1762" t="s">
        <v>5822</v>
      </c>
      <c r="E1762" t="s">
        <v>665</v>
      </c>
      <c r="F1762" t="s">
        <v>1286</v>
      </c>
      <c r="G1762" t="s">
        <v>47</v>
      </c>
      <c r="H1762" t="s">
        <v>675</v>
      </c>
      <c r="I1762" t="s">
        <v>6184</v>
      </c>
      <c r="J1762" t="s">
        <v>5071</v>
      </c>
      <c r="K1762" t="s">
        <v>2745</v>
      </c>
      <c r="L1762" t="s">
        <v>6113</v>
      </c>
      <c r="M1762" s="8" t="s">
        <v>2745</v>
      </c>
      <c r="N1762" t="s">
        <v>6185</v>
      </c>
      <c r="O1762" t="s">
        <v>6156</v>
      </c>
      <c r="P1762" t="s">
        <v>1026</v>
      </c>
      <c r="Q1762" s="8" t="s">
        <v>675</v>
      </c>
      <c r="R1762" t="s">
        <v>5863</v>
      </c>
      <c r="S1762" t="s">
        <v>5636</v>
      </c>
      <c r="T1762" t="s">
        <v>1342</v>
      </c>
    </row>
    <row r="1763" spans="1:20">
      <c r="A1763" t="s">
        <v>6186</v>
      </c>
      <c r="B1763" s="8" t="s">
        <v>1411</v>
      </c>
      <c r="C1763" t="s">
        <v>5626</v>
      </c>
      <c r="D1763" t="s">
        <v>5822</v>
      </c>
      <c r="E1763" t="s">
        <v>665</v>
      </c>
      <c r="F1763" t="s">
        <v>800</v>
      </c>
      <c r="G1763" t="s">
        <v>61</v>
      </c>
      <c r="H1763" t="s">
        <v>675</v>
      </c>
      <c r="I1763" t="s">
        <v>6187</v>
      </c>
      <c r="J1763" t="s">
        <v>5071</v>
      </c>
      <c r="K1763" t="s">
        <v>2745</v>
      </c>
      <c r="L1763" t="s">
        <v>6185</v>
      </c>
      <c r="M1763" s="8" t="s">
        <v>2745</v>
      </c>
      <c r="N1763" t="s">
        <v>5935</v>
      </c>
      <c r="O1763" t="s">
        <v>6156</v>
      </c>
      <c r="P1763" t="s">
        <v>1026</v>
      </c>
      <c r="Q1763" s="8" t="s">
        <v>675</v>
      </c>
      <c r="R1763" t="s">
        <v>5863</v>
      </c>
      <c r="S1763" t="s">
        <v>5636</v>
      </c>
      <c r="T1763" t="s">
        <v>1342</v>
      </c>
    </row>
    <row r="1764" spans="1:20">
      <c r="A1764" t="s">
        <v>6188</v>
      </c>
      <c r="B1764" s="8" t="s">
        <v>1411</v>
      </c>
      <c r="C1764" t="s">
        <v>5626</v>
      </c>
      <c r="D1764" t="s">
        <v>5822</v>
      </c>
      <c r="E1764" t="s">
        <v>665</v>
      </c>
      <c r="F1764" t="s">
        <v>1086</v>
      </c>
      <c r="G1764" t="s">
        <v>56</v>
      </c>
      <c r="H1764" t="s">
        <v>675</v>
      </c>
      <c r="I1764" t="s">
        <v>6189</v>
      </c>
      <c r="J1764" t="s">
        <v>5071</v>
      </c>
      <c r="K1764" t="s">
        <v>2745</v>
      </c>
      <c r="L1764" t="s">
        <v>5935</v>
      </c>
      <c r="M1764" s="8" t="s">
        <v>2745</v>
      </c>
      <c r="N1764" t="s">
        <v>6190</v>
      </c>
      <c r="O1764" t="s">
        <v>6156</v>
      </c>
      <c r="P1764" t="s">
        <v>675</v>
      </c>
      <c r="Q1764" s="8" t="s">
        <v>675</v>
      </c>
      <c r="R1764" t="s">
        <v>5863</v>
      </c>
      <c r="S1764" t="s">
        <v>5636</v>
      </c>
      <c r="T1764" t="s">
        <v>1342</v>
      </c>
    </row>
    <row r="1765" spans="1:20">
      <c r="A1765" t="s">
        <v>6191</v>
      </c>
      <c r="B1765" s="8" t="s">
        <v>1411</v>
      </c>
      <c r="C1765" t="s">
        <v>5626</v>
      </c>
      <c r="D1765" t="s">
        <v>5822</v>
      </c>
      <c r="E1765" t="s">
        <v>665</v>
      </c>
      <c r="F1765" t="s">
        <v>2256</v>
      </c>
      <c r="G1765" t="s">
        <v>54</v>
      </c>
      <c r="H1765" t="s">
        <v>675</v>
      </c>
      <c r="I1765" t="s">
        <v>6192</v>
      </c>
      <c r="J1765" t="s">
        <v>5071</v>
      </c>
      <c r="K1765" t="s">
        <v>2745</v>
      </c>
      <c r="L1765" t="s">
        <v>6190</v>
      </c>
      <c r="M1765" s="8" t="s">
        <v>2745</v>
      </c>
      <c r="N1765" t="s">
        <v>6083</v>
      </c>
      <c r="O1765" t="s">
        <v>6156</v>
      </c>
      <c r="P1765" t="s">
        <v>675</v>
      </c>
      <c r="Q1765" s="8" t="s">
        <v>675</v>
      </c>
      <c r="R1765" t="s">
        <v>5863</v>
      </c>
      <c r="S1765" t="s">
        <v>5636</v>
      </c>
      <c r="T1765" t="s">
        <v>1342</v>
      </c>
    </row>
    <row r="1766" spans="1:20">
      <c r="A1766" t="s">
        <v>6193</v>
      </c>
      <c r="B1766" s="8" t="s">
        <v>1459</v>
      </c>
      <c r="C1766" t="s">
        <v>5626</v>
      </c>
      <c r="D1766" t="s">
        <v>664</v>
      </c>
      <c r="E1766" t="s">
        <v>665</v>
      </c>
      <c r="F1766" t="s">
        <v>782</v>
      </c>
      <c r="G1766" t="s">
        <v>12</v>
      </c>
      <c r="H1766" t="s">
        <v>675</v>
      </c>
      <c r="I1766" t="s">
        <v>6194</v>
      </c>
      <c r="J1766" t="s">
        <v>1927</v>
      </c>
      <c r="K1766" t="s">
        <v>675</v>
      </c>
      <c r="L1766" t="s">
        <v>682</v>
      </c>
      <c r="M1766" s="8" t="s">
        <v>675</v>
      </c>
      <c r="N1766" t="s">
        <v>682</v>
      </c>
      <c r="O1766" t="s">
        <v>701</v>
      </c>
      <c r="P1766" t="s">
        <v>675</v>
      </c>
      <c r="Q1766" s="8" t="s">
        <v>675</v>
      </c>
      <c r="R1766" t="s">
        <v>675</v>
      </c>
      <c r="S1766" t="s">
        <v>675</v>
      </c>
      <c r="T1766" t="s">
        <v>675</v>
      </c>
    </row>
    <row r="1767" spans="1:20">
      <c r="A1767" t="s">
        <v>6195</v>
      </c>
      <c r="B1767" s="8" t="s">
        <v>6196</v>
      </c>
      <c r="C1767" t="s">
        <v>5626</v>
      </c>
      <c r="D1767" t="s">
        <v>1177</v>
      </c>
      <c r="E1767" t="s">
        <v>704</v>
      </c>
      <c r="F1767" t="s">
        <v>1175</v>
      </c>
      <c r="G1767" t="s">
        <v>1176</v>
      </c>
      <c r="H1767" t="s">
        <v>1177</v>
      </c>
      <c r="I1767" t="s">
        <v>6014</v>
      </c>
      <c r="J1767" t="s">
        <v>1927</v>
      </c>
      <c r="K1767" t="s">
        <v>675</v>
      </c>
      <c r="L1767" t="s">
        <v>682</v>
      </c>
      <c r="M1767" s="8" t="s">
        <v>675</v>
      </c>
      <c r="N1767" t="s">
        <v>682</v>
      </c>
      <c r="O1767" t="s">
        <v>779</v>
      </c>
      <c r="P1767" t="s">
        <v>675</v>
      </c>
      <c r="Q1767" s="8" t="s">
        <v>675</v>
      </c>
      <c r="R1767" t="s">
        <v>675</v>
      </c>
      <c r="S1767" t="s">
        <v>675</v>
      </c>
      <c r="T1767" t="s">
        <v>675</v>
      </c>
    </row>
    <row r="1768" spans="1:20">
      <c r="A1768" t="s">
        <v>6197</v>
      </c>
      <c r="B1768" s="8" t="s">
        <v>1044</v>
      </c>
      <c r="C1768" t="s">
        <v>5626</v>
      </c>
      <c r="D1768" t="s">
        <v>664</v>
      </c>
      <c r="E1768" t="s">
        <v>665</v>
      </c>
      <c r="F1768" t="s">
        <v>1165</v>
      </c>
      <c r="G1768" t="s">
        <v>1166</v>
      </c>
      <c r="H1768" t="s">
        <v>675</v>
      </c>
      <c r="I1768" t="s">
        <v>6198</v>
      </c>
      <c r="J1768" t="s">
        <v>1927</v>
      </c>
      <c r="K1768" t="s">
        <v>675</v>
      </c>
      <c r="L1768" t="s">
        <v>682</v>
      </c>
      <c r="M1768" s="8" t="s">
        <v>675</v>
      </c>
      <c r="N1768" t="s">
        <v>682</v>
      </c>
      <c r="O1768" t="s">
        <v>701</v>
      </c>
      <c r="P1768" t="s">
        <v>675</v>
      </c>
      <c r="Q1768" s="8" t="s">
        <v>675</v>
      </c>
      <c r="R1768" t="s">
        <v>675</v>
      </c>
      <c r="S1768" t="s">
        <v>675</v>
      </c>
      <c r="T1768" t="s">
        <v>675</v>
      </c>
    </row>
    <row r="1769" spans="1:20">
      <c r="A1769" t="s">
        <v>6199</v>
      </c>
      <c r="B1769" s="8" t="s">
        <v>1500</v>
      </c>
      <c r="C1769" t="s">
        <v>5626</v>
      </c>
      <c r="D1769" t="s">
        <v>664</v>
      </c>
      <c r="E1769" t="s">
        <v>704</v>
      </c>
      <c r="F1769" t="s">
        <v>1165</v>
      </c>
      <c r="G1769" t="s">
        <v>1166</v>
      </c>
      <c r="H1769" t="s">
        <v>675</v>
      </c>
      <c r="I1769" t="s">
        <v>6200</v>
      </c>
      <c r="J1769" t="s">
        <v>5794</v>
      </c>
      <c r="K1769" t="s">
        <v>675</v>
      </c>
      <c r="L1769" t="s">
        <v>682</v>
      </c>
      <c r="M1769" s="8" t="s">
        <v>675</v>
      </c>
      <c r="N1769" t="s">
        <v>682</v>
      </c>
      <c r="O1769" t="s">
        <v>1504</v>
      </c>
      <c r="P1769" t="s">
        <v>1504</v>
      </c>
      <c r="Q1769" s="8" t="s">
        <v>675</v>
      </c>
      <c r="R1769" t="s">
        <v>675</v>
      </c>
      <c r="S1769" t="s">
        <v>675</v>
      </c>
      <c r="T1769" t="s">
        <v>675</v>
      </c>
    </row>
    <row r="1770" spans="1:20">
      <c r="A1770" t="s">
        <v>6201</v>
      </c>
      <c r="B1770" s="8" t="s">
        <v>1528</v>
      </c>
      <c r="C1770" t="s">
        <v>5626</v>
      </c>
      <c r="D1770" t="s">
        <v>922</v>
      </c>
      <c r="E1770" t="s">
        <v>704</v>
      </c>
      <c r="F1770" t="s">
        <v>2311</v>
      </c>
      <c r="G1770" t="s">
        <v>18</v>
      </c>
      <c r="H1770" t="s">
        <v>675</v>
      </c>
      <c r="I1770" t="s">
        <v>6202</v>
      </c>
      <c r="J1770" t="s">
        <v>1927</v>
      </c>
      <c r="K1770" t="s">
        <v>675</v>
      </c>
      <c r="L1770" t="s">
        <v>682</v>
      </c>
      <c r="M1770" s="8" t="s">
        <v>675</v>
      </c>
      <c r="N1770" t="s">
        <v>682</v>
      </c>
      <c r="O1770" t="s">
        <v>825</v>
      </c>
      <c r="P1770" t="s">
        <v>760</v>
      </c>
      <c r="Q1770" s="8" t="s">
        <v>675</v>
      </c>
      <c r="R1770" t="s">
        <v>675</v>
      </c>
      <c r="S1770" t="s">
        <v>675</v>
      </c>
      <c r="T1770" t="s">
        <v>675</v>
      </c>
    </row>
    <row r="1771" spans="1:20">
      <c r="A1771" t="s">
        <v>6203</v>
      </c>
      <c r="B1771" s="8" t="s">
        <v>1543</v>
      </c>
      <c r="C1771" t="s">
        <v>5626</v>
      </c>
      <c r="D1771" t="s">
        <v>664</v>
      </c>
      <c r="E1771" t="s">
        <v>704</v>
      </c>
      <c r="F1771" t="s">
        <v>782</v>
      </c>
      <c r="G1771" t="s">
        <v>12</v>
      </c>
      <c r="H1771" t="s">
        <v>675</v>
      </c>
      <c r="I1771" t="s">
        <v>6204</v>
      </c>
      <c r="J1771" t="s">
        <v>1927</v>
      </c>
      <c r="K1771" t="s">
        <v>675</v>
      </c>
      <c r="L1771" t="s">
        <v>682</v>
      </c>
      <c r="M1771" s="8" t="s">
        <v>675</v>
      </c>
      <c r="N1771" t="s">
        <v>682</v>
      </c>
      <c r="O1771" t="s">
        <v>1504</v>
      </c>
      <c r="P1771" t="s">
        <v>1504</v>
      </c>
      <c r="Q1771" s="8" t="s">
        <v>675</v>
      </c>
      <c r="R1771" t="s">
        <v>675</v>
      </c>
      <c r="S1771" t="s">
        <v>675</v>
      </c>
      <c r="T1771" t="s">
        <v>675</v>
      </c>
    </row>
    <row r="1772" spans="1:20">
      <c r="A1772" t="s">
        <v>6205</v>
      </c>
      <c r="B1772" s="8" t="s">
        <v>1556</v>
      </c>
      <c r="C1772" t="s">
        <v>5626</v>
      </c>
      <c r="D1772" t="s">
        <v>922</v>
      </c>
      <c r="E1772" t="s">
        <v>665</v>
      </c>
      <c r="F1772" t="s">
        <v>2256</v>
      </c>
      <c r="G1772" t="s">
        <v>54</v>
      </c>
      <c r="H1772" t="s">
        <v>675</v>
      </c>
      <c r="I1772" t="s">
        <v>6206</v>
      </c>
      <c r="J1772" t="s">
        <v>1927</v>
      </c>
      <c r="K1772" t="s">
        <v>675</v>
      </c>
      <c r="L1772" t="s">
        <v>682</v>
      </c>
      <c r="M1772" s="8" t="s">
        <v>675</v>
      </c>
      <c r="N1772" t="s">
        <v>682</v>
      </c>
      <c r="O1772" t="s">
        <v>825</v>
      </c>
      <c r="P1772" t="s">
        <v>825</v>
      </c>
      <c r="Q1772" s="8" t="s">
        <v>675</v>
      </c>
      <c r="R1772" t="s">
        <v>675</v>
      </c>
      <c r="S1772" t="s">
        <v>675</v>
      </c>
      <c r="T1772" t="s">
        <v>675</v>
      </c>
    </row>
    <row r="1773" spans="1:20">
      <c r="A1773" t="s">
        <v>6207</v>
      </c>
      <c r="B1773" s="8" t="s">
        <v>2789</v>
      </c>
      <c r="C1773" t="s">
        <v>5626</v>
      </c>
      <c r="D1773" t="s">
        <v>664</v>
      </c>
      <c r="E1773" t="s">
        <v>665</v>
      </c>
      <c r="F1773" t="s">
        <v>1595</v>
      </c>
      <c r="G1773" t="s">
        <v>1596</v>
      </c>
      <c r="H1773" t="s">
        <v>675</v>
      </c>
      <c r="I1773" t="s">
        <v>6208</v>
      </c>
      <c r="J1773" t="s">
        <v>1927</v>
      </c>
      <c r="K1773" t="s">
        <v>675</v>
      </c>
      <c r="L1773" t="s">
        <v>682</v>
      </c>
      <c r="M1773" s="8" t="s">
        <v>675</v>
      </c>
      <c r="N1773" t="s">
        <v>682</v>
      </c>
      <c r="O1773" t="s">
        <v>1504</v>
      </c>
      <c r="P1773" t="s">
        <v>675</v>
      </c>
      <c r="Q1773" s="8" t="s">
        <v>675</v>
      </c>
      <c r="R1773" t="s">
        <v>675</v>
      </c>
      <c r="S1773" t="s">
        <v>675</v>
      </c>
      <c r="T1773" t="s">
        <v>675</v>
      </c>
    </row>
    <row r="1774" spans="1:20">
      <c r="A1774" t="s">
        <v>6209</v>
      </c>
      <c r="B1774" s="8" t="s">
        <v>1570</v>
      </c>
      <c r="C1774" t="s">
        <v>5626</v>
      </c>
      <c r="D1774" t="s">
        <v>664</v>
      </c>
      <c r="E1774" t="s">
        <v>704</v>
      </c>
      <c r="F1774" t="s">
        <v>782</v>
      </c>
      <c r="G1774" t="s">
        <v>12</v>
      </c>
      <c r="H1774" t="s">
        <v>675</v>
      </c>
      <c r="I1774" t="s">
        <v>6210</v>
      </c>
      <c r="J1774" t="s">
        <v>1927</v>
      </c>
      <c r="K1774" t="s">
        <v>675</v>
      </c>
      <c r="L1774" t="s">
        <v>682</v>
      </c>
      <c r="M1774" s="8" t="s">
        <v>675</v>
      </c>
      <c r="N1774" t="s">
        <v>682</v>
      </c>
      <c r="O1774" t="s">
        <v>1676</v>
      </c>
      <c r="P1774" t="s">
        <v>675</v>
      </c>
      <c r="Q1774" s="8" t="s">
        <v>675</v>
      </c>
      <c r="R1774" t="s">
        <v>675</v>
      </c>
      <c r="S1774" t="s">
        <v>675</v>
      </c>
      <c r="T1774" t="s">
        <v>675</v>
      </c>
    </row>
    <row r="1775" spans="1:20">
      <c r="A1775" t="s">
        <v>6211</v>
      </c>
      <c r="B1775" s="8" t="s">
        <v>1570</v>
      </c>
      <c r="C1775" t="s">
        <v>5626</v>
      </c>
      <c r="D1775" t="s">
        <v>663</v>
      </c>
      <c r="E1775" t="s">
        <v>665</v>
      </c>
      <c r="F1775" t="s">
        <v>1199</v>
      </c>
      <c r="G1775" t="s">
        <v>16</v>
      </c>
      <c r="H1775" t="s">
        <v>675</v>
      </c>
      <c r="I1775" t="s">
        <v>6212</v>
      </c>
      <c r="J1775" t="s">
        <v>2130</v>
      </c>
      <c r="K1775" t="s">
        <v>675</v>
      </c>
      <c r="L1775" t="s">
        <v>682</v>
      </c>
      <c r="M1775" s="8" t="s">
        <v>675</v>
      </c>
      <c r="N1775" t="s">
        <v>682</v>
      </c>
      <c r="O1775" t="s">
        <v>701</v>
      </c>
      <c r="P1775" t="s">
        <v>675</v>
      </c>
      <c r="Q1775" s="8" t="s">
        <v>675</v>
      </c>
      <c r="R1775" t="s">
        <v>675</v>
      </c>
      <c r="S1775" t="s">
        <v>675</v>
      </c>
      <c r="T1775" t="s">
        <v>675</v>
      </c>
    </row>
    <row r="1776" spans="1:20">
      <c r="A1776" t="s">
        <v>6213</v>
      </c>
      <c r="B1776" s="8" t="s">
        <v>1570</v>
      </c>
      <c r="C1776" t="s">
        <v>5626</v>
      </c>
      <c r="D1776" t="s">
        <v>3676</v>
      </c>
      <c r="E1776" t="s">
        <v>665</v>
      </c>
      <c r="F1776" t="s">
        <v>6214</v>
      </c>
      <c r="G1776" t="s">
        <v>6215</v>
      </c>
      <c r="H1776" t="s">
        <v>675</v>
      </c>
      <c r="I1776" t="s">
        <v>6216</v>
      </c>
      <c r="J1776" t="s">
        <v>4926</v>
      </c>
      <c r="K1776" t="s">
        <v>675</v>
      </c>
      <c r="L1776" t="s">
        <v>682</v>
      </c>
      <c r="M1776" s="8" t="s">
        <v>675</v>
      </c>
      <c r="N1776" t="s">
        <v>682</v>
      </c>
      <c r="O1776" t="s">
        <v>1585</v>
      </c>
      <c r="P1776" t="s">
        <v>675</v>
      </c>
      <c r="Q1776" s="8" t="s">
        <v>675</v>
      </c>
      <c r="R1776" t="s">
        <v>675</v>
      </c>
      <c r="S1776" t="s">
        <v>675</v>
      </c>
      <c r="T1776" t="s">
        <v>675</v>
      </c>
    </row>
    <row r="1777" spans="1:20">
      <c r="A1777" t="s">
        <v>6217</v>
      </c>
      <c r="B1777" s="8" t="s">
        <v>1570</v>
      </c>
      <c r="C1777" t="s">
        <v>5626</v>
      </c>
      <c r="D1777" t="s">
        <v>664</v>
      </c>
      <c r="E1777" t="s">
        <v>704</v>
      </c>
      <c r="F1777" t="s">
        <v>1199</v>
      </c>
      <c r="G1777" t="s">
        <v>16</v>
      </c>
      <c r="H1777" t="s">
        <v>675</v>
      </c>
      <c r="I1777" t="s">
        <v>6218</v>
      </c>
      <c r="J1777" t="s">
        <v>1927</v>
      </c>
      <c r="K1777" t="s">
        <v>675</v>
      </c>
      <c r="L1777" t="s">
        <v>682</v>
      </c>
      <c r="M1777" s="8" t="s">
        <v>675</v>
      </c>
      <c r="N1777" t="s">
        <v>682</v>
      </c>
      <c r="O1777" t="s">
        <v>1585</v>
      </c>
      <c r="P1777" t="s">
        <v>675</v>
      </c>
      <c r="Q1777" s="8" t="s">
        <v>675</v>
      </c>
      <c r="R1777" t="s">
        <v>675</v>
      </c>
      <c r="S1777" t="s">
        <v>675</v>
      </c>
      <c r="T1777" t="s">
        <v>675</v>
      </c>
    </row>
    <row r="1778" spans="1:20">
      <c r="A1778" t="s">
        <v>6219</v>
      </c>
      <c r="B1778" s="8" t="s">
        <v>2797</v>
      </c>
      <c r="C1778" t="s">
        <v>5626</v>
      </c>
      <c r="D1778" t="s">
        <v>922</v>
      </c>
      <c r="E1778" t="s">
        <v>665</v>
      </c>
      <c r="F1778" t="s">
        <v>1286</v>
      </c>
      <c r="G1778" t="s">
        <v>47</v>
      </c>
      <c r="H1778" t="s">
        <v>675</v>
      </c>
      <c r="I1778" t="s">
        <v>6220</v>
      </c>
      <c r="J1778" t="s">
        <v>1927</v>
      </c>
      <c r="K1778" t="s">
        <v>675</v>
      </c>
      <c r="L1778" t="s">
        <v>682</v>
      </c>
      <c r="M1778" s="8" t="s">
        <v>675</v>
      </c>
      <c r="N1778" t="s">
        <v>682</v>
      </c>
      <c r="O1778" t="s">
        <v>825</v>
      </c>
      <c r="P1778" t="s">
        <v>825</v>
      </c>
      <c r="Q1778" s="8" t="s">
        <v>675</v>
      </c>
      <c r="R1778" t="s">
        <v>675</v>
      </c>
      <c r="S1778" t="s">
        <v>675</v>
      </c>
      <c r="T1778" t="s">
        <v>675</v>
      </c>
    </row>
    <row r="1779" spans="1:20">
      <c r="A1779" t="s">
        <v>6221</v>
      </c>
      <c r="B1779" s="8" t="s">
        <v>2797</v>
      </c>
      <c r="C1779" t="s">
        <v>5626</v>
      </c>
      <c r="D1779" t="s">
        <v>922</v>
      </c>
      <c r="E1779" t="s">
        <v>665</v>
      </c>
      <c r="F1779" t="s">
        <v>1086</v>
      </c>
      <c r="G1779" t="s">
        <v>56</v>
      </c>
      <c r="H1779" t="s">
        <v>675</v>
      </c>
      <c r="I1779" t="s">
        <v>6222</v>
      </c>
      <c r="J1779" t="s">
        <v>1927</v>
      </c>
      <c r="K1779" t="s">
        <v>675</v>
      </c>
      <c r="L1779" t="s">
        <v>682</v>
      </c>
      <c r="M1779" s="8" t="s">
        <v>675</v>
      </c>
      <c r="N1779" t="s">
        <v>682</v>
      </c>
      <c r="O1779" t="s">
        <v>825</v>
      </c>
      <c r="P1779" t="s">
        <v>825</v>
      </c>
      <c r="Q1779" s="8" t="s">
        <v>675</v>
      </c>
      <c r="R1779" t="s">
        <v>675</v>
      </c>
      <c r="S1779" t="s">
        <v>675</v>
      </c>
      <c r="T1779" t="s">
        <v>675</v>
      </c>
    </row>
    <row r="1780" spans="1:20">
      <c r="A1780" t="s">
        <v>6223</v>
      </c>
      <c r="B1780" s="8" t="s">
        <v>2797</v>
      </c>
      <c r="C1780" t="s">
        <v>5626</v>
      </c>
      <c r="D1780" t="s">
        <v>922</v>
      </c>
      <c r="E1780" t="s">
        <v>665</v>
      </c>
      <c r="F1780" t="s">
        <v>815</v>
      </c>
      <c r="G1780" t="s">
        <v>11</v>
      </c>
      <c r="H1780" t="s">
        <v>675</v>
      </c>
      <c r="I1780" t="s">
        <v>6224</v>
      </c>
      <c r="J1780" t="s">
        <v>1927</v>
      </c>
      <c r="K1780" t="s">
        <v>675</v>
      </c>
      <c r="L1780" t="s">
        <v>682</v>
      </c>
      <c r="M1780" s="8" t="s">
        <v>675</v>
      </c>
      <c r="N1780" t="s">
        <v>682</v>
      </c>
      <c r="O1780" t="s">
        <v>825</v>
      </c>
      <c r="P1780" t="s">
        <v>675</v>
      </c>
      <c r="Q1780" s="8" t="s">
        <v>675</v>
      </c>
      <c r="R1780" t="s">
        <v>675</v>
      </c>
      <c r="S1780" t="s">
        <v>675</v>
      </c>
      <c r="T1780" t="s">
        <v>675</v>
      </c>
    </row>
    <row r="1781" spans="1:20">
      <c r="A1781" t="s">
        <v>6225</v>
      </c>
      <c r="B1781" s="8" t="s">
        <v>2797</v>
      </c>
      <c r="C1781" t="s">
        <v>5626</v>
      </c>
      <c r="D1781" t="s">
        <v>664</v>
      </c>
      <c r="E1781" t="s">
        <v>665</v>
      </c>
      <c r="F1781" t="s">
        <v>1286</v>
      </c>
      <c r="G1781" t="s">
        <v>47</v>
      </c>
      <c r="H1781" t="s">
        <v>675</v>
      </c>
      <c r="I1781" t="s">
        <v>6226</v>
      </c>
      <c r="J1781" t="s">
        <v>1927</v>
      </c>
      <c r="K1781" t="s">
        <v>675</v>
      </c>
      <c r="L1781" t="s">
        <v>682</v>
      </c>
      <c r="M1781" s="8" t="s">
        <v>675</v>
      </c>
      <c r="N1781" t="s">
        <v>682</v>
      </c>
      <c r="O1781" t="s">
        <v>1504</v>
      </c>
      <c r="P1781" t="s">
        <v>675</v>
      </c>
      <c r="Q1781" s="8" t="s">
        <v>675</v>
      </c>
      <c r="R1781" t="s">
        <v>675</v>
      </c>
      <c r="S1781" t="s">
        <v>675</v>
      </c>
      <c r="T1781" t="s">
        <v>675</v>
      </c>
    </row>
    <row r="1782" spans="1:20">
      <c r="A1782" t="s">
        <v>6227</v>
      </c>
      <c r="B1782" s="8" t="s">
        <v>1628</v>
      </c>
      <c r="C1782" t="s">
        <v>5626</v>
      </c>
      <c r="D1782" t="s">
        <v>5822</v>
      </c>
      <c r="E1782" t="s">
        <v>675</v>
      </c>
      <c r="F1782" t="s">
        <v>1959</v>
      </c>
      <c r="G1782" t="s">
        <v>40</v>
      </c>
      <c r="H1782" t="s">
        <v>675</v>
      </c>
      <c r="I1782" t="s">
        <v>5959</v>
      </c>
      <c r="J1782" t="s">
        <v>4926</v>
      </c>
      <c r="K1782" t="s">
        <v>675</v>
      </c>
      <c r="L1782" t="s">
        <v>682</v>
      </c>
      <c r="M1782" s="8" t="s">
        <v>675</v>
      </c>
      <c r="N1782" t="s">
        <v>682</v>
      </c>
      <c r="O1782" t="s">
        <v>6228</v>
      </c>
      <c r="P1782" t="s">
        <v>675</v>
      </c>
      <c r="Q1782" s="8" t="s">
        <v>675</v>
      </c>
      <c r="R1782" t="s">
        <v>5863</v>
      </c>
      <c r="S1782" t="s">
        <v>5636</v>
      </c>
      <c r="T1782" t="s">
        <v>1564</v>
      </c>
    </row>
    <row r="1783" spans="1:20">
      <c r="A1783" t="s">
        <v>6229</v>
      </c>
      <c r="B1783" s="8" t="s">
        <v>1628</v>
      </c>
      <c r="C1783" t="s">
        <v>5626</v>
      </c>
      <c r="D1783" t="s">
        <v>5822</v>
      </c>
      <c r="E1783" t="s">
        <v>675</v>
      </c>
      <c r="F1783" t="s">
        <v>1491</v>
      </c>
      <c r="G1783" t="s">
        <v>114</v>
      </c>
      <c r="H1783" t="s">
        <v>675</v>
      </c>
      <c r="I1783" t="s">
        <v>5955</v>
      </c>
      <c r="J1783" t="s">
        <v>4926</v>
      </c>
      <c r="K1783" t="s">
        <v>675</v>
      </c>
      <c r="L1783" t="s">
        <v>682</v>
      </c>
      <c r="M1783" s="8" t="s">
        <v>675</v>
      </c>
      <c r="N1783" t="s">
        <v>682</v>
      </c>
      <c r="O1783" t="s">
        <v>6228</v>
      </c>
      <c r="P1783" t="s">
        <v>675</v>
      </c>
      <c r="Q1783" s="8" t="s">
        <v>675</v>
      </c>
      <c r="R1783" t="s">
        <v>5863</v>
      </c>
      <c r="S1783" t="s">
        <v>5636</v>
      </c>
      <c r="T1783" t="s">
        <v>1564</v>
      </c>
    </row>
    <row r="1784" spans="1:20">
      <c r="A1784" t="s">
        <v>6230</v>
      </c>
      <c r="B1784" s="8" t="s">
        <v>1628</v>
      </c>
      <c r="C1784" t="s">
        <v>5626</v>
      </c>
      <c r="D1784" t="s">
        <v>5822</v>
      </c>
      <c r="E1784" t="s">
        <v>675</v>
      </c>
      <c r="F1784" t="s">
        <v>5736</v>
      </c>
      <c r="G1784" t="s">
        <v>64</v>
      </c>
      <c r="H1784" t="s">
        <v>675</v>
      </c>
      <c r="I1784" t="s">
        <v>5947</v>
      </c>
      <c r="J1784" t="s">
        <v>4926</v>
      </c>
      <c r="K1784" t="s">
        <v>675</v>
      </c>
      <c r="L1784" t="s">
        <v>682</v>
      </c>
      <c r="M1784" s="8" t="s">
        <v>675</v>
      </c>
      <c r="N1784" t="s">
        <v>682</v>
      </c>
      <c r="O1784" t="s">
        <v>6228</v>
      </c>
      <c r="P1784" t="s">
        <v>675</v>
      </c>
      <c r="Q1784" s="8" t="s">
        <v>675</v>
      </c>
      <c r="R1784" t="s">
        <v>5863</v>
      </c>
      <c r="S1784" t="s">
        <v>5636</v>
      </c>
      <c r="T1784" t="s">
        <v>1564</v>
      </c>
    </row>
    <row r="1785" spans="1:20">
      <c r="A1785" t="s">
        <v>6231</v>
      </c>
      <c r="B1785" s="8" t="s">
        <v>1628</v>
      </c>
      <c r="C1785" t="s">
        <v>5626</v>
      </c>
      <c r="D1785" t="s">
        <v>5822</v>
      </c>
      <c r="E1785" t="s">
        <v>675</v>
      </c>
      <c r="F1785" t="s">
        <v>1387</v>
      </c>
      <c r="G1785" t="s">
        <v>106</v>
      </c>
      <c r="H1785" t="s">
        <v>675</v>
      </c>
      <c r="I1785" t="s">
        <v>5941</v>
      </c>
      <c r="J1785" t="s">
        <v>4926</v>
      </c>
      <c r="K1785" t="s">
        <v>675</v>
      </c>
      <c r="L1785" t="s">
        <v>682</v>
      </c>
      <c r="M1785" s="8" t="s">
        <v>675</v>
      </c>
      <c r="N1785" t="s">
        <v>682</v>
      </c>
      <c r="O1785" t="s">
        <v>6228</v>
      </c>
      <c r="P1785" t="s">
        <v>675</v>
      </c>
      <c r="Q1785" s="8" t="s">
        <v>675</v>
      </c>
      <c r="R1785" t="s">
        <v>5863</v>
      </c>
      <c r="S1785" t="s">
        <v>5636</v>
      </c>
      <c r="T1785" t="s">
        <v>1564</v>
      </c>
    </row>
    <row r="1786" spans="1:20">
      <c r="A1786" t="s">
        <v>6232</v>
      </c>
      <c r="B1786" s="8" t="s">
        <v>1628</v>
      </c>
      <c r="C1786" t="s">
        <v>5626</v>
      </c>
      <c r="D1786" t="s">
        <v>5822</v>
      </c>
      <c r="E1786" t="s">
        <v>675</v>
      </c>
      <c r="F1786" t="s">
        <v>2096</v>
      </c>
      <c r="G1786" t="s">
        <v>77</v>
      </c>
      <c r="H1786" t="s">
        <v>675</v>
      </c>
      <c r="I1786" t="s">
        <v>5937</v>
      </c>
      <c r="J1786" t="s">
        <v>4926</v>
      </c>
      <c r="K1786" t="s">
        <v>675</v>
      </c>
      <c r="L1786" t="s">
        <v>682</v>
      </c>
      <c r="M1786" s="8" t="s">
        <v>675</v>
      </c>
      <c r="N1786" t="s">
        <v>682</v>
      </c>
      <c r="O1786" t="s">
        <v>6228</v>
      </c>
      <c r="P1786" t="s">
        <v>675</v>
      </c>
      <c r="Q1786" s="8" t="s">
        <v>675</v>
      </c>
      <c r="R1786" t="s">
        <v>5863</v>
      </c>
      <c r="S1786" t="s">
        <v>5636</v>
      </c>
      <c r="T1786" t="s">
        <v>1564</v>
      </c>
    </row>
    <row r="1787" spans="1:20">
      <c r="A1787" t="s">
        <v>6233</v>
      </c>
      <c r="B1787" s="8" t="s">
        <v>1628</v>
      </c>
      <c r="C1787" t="s">
        <v>5626</v>
      </c>
      <c r="D1787" t="s">
        <v>5822</v>
      </c>
      <c r="E1787" t="s">
        <v>675</v>
      </c>
      <c r="F1787" t="s">
        <v>2403</v>
      </c>
      <c r="G1787" t="s">
        <v>95</v>
      </c>
      <c r="H1787" t="s">
        <v>675</v>
      </c>
      <c r="I1787" t="s">
        <v>5927</v>
      </c>
      <c r="J1787" t="s">
        <v>4926</v>
      </c>
      <c r="K1787" t="s">
        <v>675</v>
      </c>
      <c r="L1787" t="s">
        <v>682</v>
      </c>
      <c r="M1787" s="8" t="s">
        <v>675</v>
      </c>
      <c r="N1787" t="s">
        <v>682</v>
      </c>
      <c r="O1787" t="s">
        <v>6228</v>
      </c>
      <c r="P1787" t="s">
        <v>675</v>
      </c>
      <c r="Q1787" s="8" t="s">
        <v>675</v>
      </c>
      <c r="R1787" t="s">
        <v>5863</v>
      </c>
      <c r="S1787" t="s">
        <v>5636</v>
      </c>
      <c r="T1787" t="s">
        <v>1564</v>
      </c>
    </row>
    <row r="1788" spans="1:20">
      <c r="A1788" t="s">
        <v>6234</v>
      </c>
      <c r="B1788" s="8" t="s">
        <v>1628</v>
      </c>
      <c r="C1788" t="s">
        <v>5626</v>
      </c>
      <c r="D1788" t="s">
        <v>5822</v>
      </c>
      <c r="E1788" t="s">
        <v>675</v>
      </c>
      <c r="F1788" t="s">
        <v>4073</v>
      </c>
      <c r="G1788" t="s">
        <v>195</v>
      </c>
      <c r="H1788" t="s">
        <v>675</v>
      </c>
      <c r="I1788" t="s">
        <v>5923</v>
      </c>
      <c r="J1788" t="s">
        <v>4926</v>
      </c>
      <c r="K1788" t="s">
        <v>675</v>
      </c>
      <c r="L1788" t="s">
        <v>682</v>
      </c>
      <c r="M1788" s="8" t="s">
        <v>675</v>
      </c>
      <c r="N1788" t="s">
        <v>682</v>
      </c>
      <c r="O1788" t="s">
        <v>6228</v>
      </c>
      <c r="P1788" t="s">
        <v>675</v>
      </c>
      <c r="Q1788" s="8" t="s">
        <v>675</v>
      </c>
      <c r="R1788" t="s">
        <v>5863</v>
      </c>
      <c r="S1788" t="s">
        <v>5636</v>
      </c>
      <c r="T1788" t="s">
        <v>1564</v>
      </c>
    </row>
    <row r="1789" spans="1:20">
      <c r="A1789" t="s">
        <v>6235</v>
      </c>
      <c r="B1789" s="8" t="s">
        <v>1628</v>
      </c>
      <c r="C1789" t="s">
        <v>5626</v>
      </c>
      <c r="D1789" t="s">
        <v>5822</v>
      </c>
      <c r="E1789" t="s">
        <v>675</v>
      </c>
      <c r="F1789" t="s">
        <v>4082</v>
      </c>
      <c r="G1789" t="s">
        <v>87</v>
      </c>
      <c r="H1789" t="s">
        <v>675</v>
      </c>
      <c r="I1789" t="s">
        <v>5920</v>
      </c>
      <c r="J1789" t="s">
        <v>4926</v>
      </c>
      <c r="K1789" t="s">
        <v>675</v>
      </c>
      <c r="L1789" t="s">
        <v>682</v>
      </c>
      <c r="M1789" s="8" t="s">
        <v>675</v>
      </c>
      <c r="N1789" t="s">
        <v>682</v>
      </c>
      <c r="O1789" t="s">
        <v>6228</v>
      </c>
      <c r="P1789" t="s">
        <v>675</v>
      </c>
      <c r="Q1789" s="8" t="s">
        <v>675</v>
      </c>
      <c r="R1789" t="s">
        <v>5863</v>
      </c>
      <c r="S1789" t="s">
        <v>5636</v>
      </c>
      <c r="T1789" t="s">
        <v>1564</v>
      </c>
    </row>
    <row r="1790" spans="1:20">
      <c r="A1790" t="s">
        <v>6236</v>
      </c>
      <c r="B1790" s="8" t="s">
        <v>1628</v>
      </c>
      <c r="C1790" t="s">
        <v>5626</v>
      </c>
      <c r="D1790" t="s">
        <v>5822</v>
      </c>
      <c r="E1790" t="s">
        <v>675</v>
      </c>
      <c r="F1790" t="s">
        <v>5897</v>
      </c>
      <c r="G1790" t="s">
        <v>5898</v>
      </c>
      <c r="H1790" t="s">
        <v>675</v>
      </c>
      <c r="I1790" t="s">
        <v>5899</v>
      </c>
      <c r="J1790" t="s">
        <v>4926</v>
      </c>
      <c r="K1790" t="s">
        <v>675</v>
      </c>
      <c r="L1790" t="s">
        <v>682</v>
      </c>
      <c r="M1790" s="8" t="s">
        <v>675</v>
      </c>
      <c r="N1790" t="s">
        <v>682</v>
      </c>
      <c r="O1790" t="s">
        <v>6228</v>
      </c>
      <c r="P1790" t="s">
        <v>675</v>
      </c>
      <c r="Q1790" s="8" t="s">
        <v>675</v>
      </c>
      <c r="R1790" t="s">
        <v>5863</v>
      </c>
      <c r="S1790" t="s">
        <v>5636</v>
      </c>
      <c r="T1790" t="s">
        <v>1564</v>
      </c>
    </row>
    <row r="1791" spans="1:20">
      <c r="A1791" t="s">
        <v>6237</v>
      </c>
      <c r="B1791" s="8" t="s">
        <v>1628</v>
      </c>
      <c r="C1791" t="s">
        <v>5626</v>
      </c>
      <c r="D1791" t="s">
        <v>5822</v>
      </c>
      <c r="E1791" t="s">
        <v>675</v>
      </c>
      <c r="F1791" t="s">
        <v>1427</v>
      </c>
      <c r="G1791" t="s">
        <v>1428</v>
      </c>
      <c r="H1791" t="s">
        <v>675</v>
      </c>
      <c r="I1791" t="s">
        <v>5884</v>
      </c>
      <c r="J1791" t="s">
        <v>4926</v>
      </c>
      <c r="K1791" t="s">
        <v>675</v>
      </c>
      <c r="L1791" t="s">
        <v>682</v>
      </c>
      <c r="M1791" s="8" t="s">
        <v>675</v>
      </c>
      <c r="N1791" t="s">
        <v>682</v>
      </c>
      <c r="O1791" t="s">
        <v>6228</v>
      </c>
      <c r="P1791" t="s">
        <v>675</v>
      </c>
      <c r="Q1791" s="8" t="s">
        <v>675</v>
      </c>
      <c r="R1791" t="s">
        <v>5863</v>
      </c>
      <c r="S1791" t="s">
        <v>5636</v>
      </c>
      <c r="T1791" t="s">
        <v>1564</v>
      </c>
    </row>
    <row r="1792" spans="1:20">
      <c r="A1792" t="s">
        <v>6238</v>
      </c>
      <c r="B1792" s="8" t="s">
        <v>1628</v>
      </c>
      <c r="C1792" t="s">
        <v>5626</v>
      </c>
      <c r="D1792" t="s">
        <v>5822</v>
      </c>
      <c r="E1792" t="s">
        <v>675</v>
      </c>
      <c r="F1792" t="s">
        <v>1486</v>
      </c>
      <c r="G1792" t="s">
        <v>1487</v>
      </c>
      <c r="H1792" t="s">
        <v>675</v>
      </c>
      <c r="I1792" t="s">
        <v>5880</v>
      </c>
      <c r="J1792" t="s">
        <v>4926</v>
      </c>
      <c r="K1792" t="s">
        <v>675</v>
      </c>
      <c r="L1792" t="s">
        <v>682</v>
      </c>
      <c r="M1792" s="8" t="s">
        <v>675</v>
      </c>
      <c r="N1792" t="s">
        <v>682</v>
      </c>
      <c r="O1792" t="s">
        <v>6228</v>
      </c>
      <c r="P1792" t="s">
        <v>675</v>
      </c>
      <c r="Q1792" s="8" t="s">
        <v>675</v>
      </c>
      <c r="R1792" t="s">
        <v>5863</v>
      </c>
      <c r="S1792" t="s">
        <v>5636</v>
      </c>
      <c r="T1792" t="s">
        <v>1564</v>
      </c>
    </row>
    <row r="1793" spans="1:20">
      <c r="A1793" t="s">
        <v>6239</v>
      </c>
      <c r="B1793" s="8" t="s">
        <v>1628</v>
      </c>
      <c r="C1793" t="s">
        <v>5626</v>
      </c>
      <c r="D1793" t="s">
        <v>5822</v>
      </c>
      <c r="E1793" t="s">
        <v>675</v>
      </c>
      <c r="F1793" t="s">
        <v>2332</v>
      </c>
      <c r="G1793" t="s">
        <v>15</v>
      </c>
      <c r="H1793" t="s">
        <v>675</v>
      </c>
      <c r="I1793" t="s">
        <v>6240</v>
      </c>
      <c r="J1793" t="s">
        <v>5071</v>
      </c>
      <c r="K1793" t="s">
        <v>1628</v>
      </c>
      <c r="L1793" t="s">
        <v>682</v>
      </c>
      <c r="M1793" s="8" t="s">
        <v>1682</v>
      </c>
      <c r="N1793" t="s">
        <v>6241</v>
      </c>
      <c r="O1793" t="s">
        <v>6228</v>
      </c>
      <c r="P1793" t="s">
        <v>675</v>
      </c>
      <c r="Q1793" s="8" t="s">
        <v>675</v>
      </c>
      <c r="R1793" t="s">
        <v>6242</v>
      </c>
      <c r="S1793" t="s">
        <v>5636</v>
      </c>
      <c r="T1793" t="s">
        <v>1628</v>
      </c>
    </row>
    <row r="1794" spans="1:20">
      <c r="A1794" t="s">
        <v>6243</v>
      </c>
      <c r="B1794" s="8" t="s">
        <v>1628</v>
      </c>
      <c r="C1794" t="s">
        <v>5626</v>
      </c>
      <c r="D1794" t="s">
        <v>5822</v>
      </c>
      <c r="E1794" t="s">
        <v>675</v>
      </c>
      <c r="F1794" t="s">
        <v>3520</v>
      </c>
      <c r="G1794" t="s">
        <v>145</v>
      </c>
      <c r="H1794" t="s">
        <v>675</v>
      </c>
      <c r="I1794" t="s">
        <v>6244</v>
      </c>
      <c r="J1794" t="s">
        <v>1927</v>
      </c>
      <c r="K1794" t="s">
        <v>675</v>
      </c>
      <c r="L1794" t="s">
        <v>682</v>
      </c>
      <c r="M1794" s="8" t="s">
        <v>675</v>
      </c>
      <c r="N1794" t="s">
        <v>682</v>
      </c>
      <c r="O1794" t="s">
        <v>6228</v>
      </c>
      <c r="P1794" t="s">
        <v>675</v>
      </c>
      <c r="Q1794" s="8" t="s">
        <v>675</v>
      </c>
      <c r="R1794" t="s">
        <v>6242</v>
      </c>
      <c r="S1794" t="s">
        <v>5636</v>
      </c>
      <c r="T1794" t="s">
        <v>1628</v>
      </c>
    </row>
    <row r="1795" spans="1:20">
      <c r="A1795" t="s">
        <v>6245</v>
      </c>
      <c r="B1795" s="8" t="s">
        <v>1628</v>
      </c>
      <c r="C1795" t="s">
        <v>5626</v>
      </c>
      <c r="D1795" t="s">
        <v>5822</v>
      </c>
      <c r="E1795" t="s">
        <v>675</v>
      </c>
      <c r="F1795" t="s">
        <v>1532</v>
      </c>
      <c r="G1795" t="s">
        <v>97</v>
      </c>
      <c r="H1795" t="s">
        <v>675</v>
      </c>
      <c r="I1795" t="s">
        <v>6246</v>
      </c>
      <c r="J1795" t="s">
        <v>1927</v>
      </c>
      <c r="K1795" t="s">
        <v>675</v>
      </c>
      <c r="L1795" t="s">
        <v>682</v>
      </c>
      <c r="M1795" s="8" t="s">
        <v>675</v>
      </c>
      <c r="N1795" t="s">
        <v>682</v>
      </c>
      <c r="O1795" t="s">
        <v>6228</v>
      </c>
      <c r="P1795" t="s">
        <v>675</v>
      </c>
      <c r="Q1795" s="8" t="s">
        <v>675</v>
      </c>
      <c r="R1795" t="s">
        <v>6242</v>
      </c>
      <c r="S1795" t="s">
        <v>5636</v>
      </c>
      <c r="T1795" t="s">
        <v>1628</v>
      </c>
    </row>
    <row r="1796" spans="1:20">
      <c r="A1796" t="s">
        <v>6247</v>
      </c>
      <c r="B1796" s="8" t="s">
        <v>1628</v>
      </c>
      <c r="C1796" t="s">
        <v>5626</v>
      </c>
      <c r="D1796" t="s">
        <v>5822</v>
      </c>
      <c r="E1796" t="s">
        <v>675</v>
      </c>
      <c r="F1796" t="s">
        <v>2202</v>
      </c>
      <c r="G1796" t="s">
        <v>99</v>
      </c>
      <c r="H1796" t="s">
        <v>675</v>
      </c>
      <c r="I1796" t="s">
        <v>6248</v>
      </c>
      <c r="J1796" t="s">
        <v>1927</v>
      </c>
      <c r="K1796" t="s">
        <v>675</v>
      </c>
      <c r="L1796" t="s">
        <v>682</v>
      </c>
      <c r="M1796" s="8" t="s">
        <v>675</v>
      </c>
      <c r="N1796" t="s">
        <v>682</v>
      </c>
      <c r="O1796" t="s">
        <v>6228</v>
      </c>
      <c r="P1796" t="s">
        <v>675</v>
      </c>
      <c r="Q1796" s="8" t="s">
        <v>675</v>
      </c>
      <c r="R1796" t="s">
        <v>6242</v>
      </c>
      <c r="S1796" t="s">
        <v>5636</v>
      </c>
      <c r="T1796" t="s">
        <v>1628</v>
      </c>
    </row>
    <row r="1797" spans="1:20">
      <c r="A1797" t="s">
        <v>6249</v>
      </c>
      <c r="B1797" s="8" t="s">
        <v>1628</v>
      </c>
      <c r="C1797" t="s">
        <v>5626</v>
      </c>
      <c r="D1797" t="s">
        <v>5822</v>
      </c>
      <c r="E1797" t="s">
        <v>675</v>
      </c>
      <c r="F1797" t="s">
        <v>2725</v>
      </c>
      <c r="G1797" t="s">
        <v>90</v>
      </c>
      <c r="H1797" t="s">
        <v>675</v>
      </c>
      <c r="I1797" t="s">
        <v>6250</v>
      </c>
      <c r="J1797" t="s">
        <v>1927</v>
      </c>
      <c r="K1797" t="s">
        <v>675</v>
      </c>
      <c r="L1797" t="s">
        <v>682</v>
      </c>
      <c r="M1797" s="8" t="s">
        <v>675</v>
      </c>
      <c r="N1797" t="s">
        <v>682</v>
      </c>
      <c r="O1797" t="s">
        <v>6228</v>
      </c>
      <c r="P1797" t="s">
        <v>675</v>
      </c>
      <c r="Q1797" s="8" t="s">
        <v>675</v>
      </c>
      <c r="R1797" t="s">
        <v>6242</v>
      </c>
      <c r="S1797" t="s">
        <v>5636</v>
      </c>
      <c r="T1797" t="s">
        <v>1628</v>
      </c>
    </row>
    <row r="1798" spans="1:20">
      <c r="A1798" t="s">
        <v>6251</v>
      </c>
      <c r="B1798" s="8" t="s">
        <v>1628</v>
      </c>
      <c r="C1798" t="s">
        <v>5626</v>
      </c>
      <c r="D1798" t="s">
        <v>5822</v>
      </c>
      <c r="E1798" t="s">
        <v>675</v>
      </c>
      <c r="F1798" t="s">
        <v>1002</v>
      </c>
      <c r="G1798" t="s">
        <v>178</v>
      </c>
      <c r="H1798" t="s">
        <v>675</v>
      </c>
      <c r="I1798" t="s">
        <v>6252</v>
      </c>
      <c r="J1798" t="s">
        <v>1927</v>
      </c>
      <c r="K1798" t="s">
        <v>675</v>
      </c>
      <c r="L1798" t="s">
        <v>682</v>
      </c>
      <c r="M1798" s="8" t="s">
        <v>675</v>
      </c>
      <c r="N1798" t="s">
        <v>682</v>
      </c>
      <c r="O1798" t="s">
        <v>6228</v>
      </c>
      <c r="P1798" t="s">
        <v>675</v>
      </c>
      <c r="Q1798" s="8" t="s">
        <v>675</v>
      </c>
      <c r="R1798" t="s">
        <v>6242</v>
      </c>
      <c r="S1798" t="s">
        <v>5636</v>
      </c>
      <c r="T1798" t="s">
        <v>1628</v>
      </c>
    </row>
    <row r="1799" spans="1:20">
      <c r="A1799" t="s">
        <v>6253</v>
      </c>
      <c r="B1799" s="8" t="s">
        <v>1628</v>
      </c>
      <c r="C1799" t="s">
        <v>5626</v>
      </c>
      <c r="D1799" t="s">
        <v>5822</v>
      </c>
      <c r="E1799" t="s">
        <v>675</v>
      </c>
      <c r="F1799" t="s">
        <v>1877</v>
      </c>
      <c r="G1799" t="s">
        <v>124</v>
      </c>
      <c r="H1799" t="s">
        <v>675</v>
      </c>
      <c r="I1799" t="s">
        <v>6254</v>
      </c>
      <c r="J1799" t="s">
        <v>1927</v>
      </c>
      <c r="K1799" t="s">
        <v>675</v>
      </c>
      <c r="L1799" t="s">
        <v>682</v>
      </c>
      <c r="M1799" s="8" t="s">
        <v>675</v>
      </c>
      <c r="N1799" t="s">
        <v>682</v>
      </c>
      <c r="O1799" t="s">
        <v>6228</v>
      </c>
      <c r="P1799" t="s">
        <v>675</v>
      </c>
      <c r="Q1799" s="8" t="s">
        <v>675</v>
      </c>
      <c r="R1799" t="s">
        <v>6242</v>
      </c>
      <c r="S1799" t="s">
        <v>5636</v>
      </c>
      <c r="T1799" t="s">
        <v>1628</v>
      </c>
    </row>
    <row r="1800" spans="1:20">
      <c r="A1800" t="s">
        <v>6255</v>
      </c>
      <c r="B1800" s="8" t="s">
        <v>1628</v>
      </c>
      <c r="C1800" t="s">
        <v>5626</v>
      </c>
      <c r="D1800" t="s">
        <v>5822</v>
      </c>
      <c r="E1800" t="s">
        <v>675</v>
      </c>
      <c r="F1800" t="s">
        <v>1309</v>
      </c>
      <c r="G1800" t="s">
        <v>66</v>
      </c>
      <c r="H1800" t="s">
        <v>675</v>
      </c>
      <c r="I1800" t="s">
        <v>6256</v>
      </c>
      <c r="J1800" t="s">
        <v>1927</v>
      </c>
      <c r="K1800" t="s">
        <v>675</v>
      </c>
      <c r="L1800" t="s">
        <v>682</v>
      </c>
      <c r="M1800" s="8" t="s">
        <v>675</v>
      </c>
      <c r="N1800" t="s">
        <v>682</v>
      </c>
      <c r="O1800" t="s">
        <v>6228</v>
      </c>
      <c r="P1800" t="s">
        <v>675</v>
      </c>
      <c r="Q1800" s="8" t="s">
        <v>675</v>
      </c>
      <c r="R1800" t="s">
        <v>6242</v>
      </c>
      <c r="S1800" t="s">
        <v>5636</v>
      </c>
      <c r="T1800" t="s">
        <v>1628</v>
      </c>
    </row>
    <row r="1801" spans="1:20">
      <c r="A1801" t="s">
        <v>6257</v>
      </c>
      <c r="B1801" s="8" t="s">
        <v>1628</v>
      </c>
      <c r="C1801" t="s">
        <v>5626</v>
      </c>
      <c r="D1801" t="s">
        <v>5822</v>
      </c>
      <c r="E1801" t="s">
        <v>675</v>
      </c>
      <c r="F1801" t="s">
        <v>1959</v>
      </c>
      <c r="G1801" t="s">
        <v>40</v>
      </c>
      <c r="H1801" t="s">
        <v>675</v>
      </c>
      <c r="I1801" t="s">
        <v>6258</v>
      </c>
      <c r="J1801" t="s">
        <v>1927</v>
      </c>
      <c r="K1801" t="s">
        <v>675</v>
      </c>
      <c r="L1801" t="s">
        <v>682</v>
      </c>
      <c r="M1801" s="8" t="s">
        <v>675</v>
      </c>
      <c r="N1801" t="s">
        <v>682</v>
      </c>
      <c r="O1801" t="s">
        <v>6228</v>
      </c>
      <c r="P1801" t="s">
        <v>675</v>
      </c>
      <c r="Q1801" s="8" t="s">
        <v>675</v>
      </c>
      <c r="R1801" t="s">
        <v>6242</v>
      </c>
      <c r="S1801" t="s">
        <v>5636</v>
      </c>
      <c r="T1801" t="s">
        <v>1628</v>
      </c>
    </row>
    <row r="1802" spans="1:20">
      <c r="A1802" t="s">
        <v>6259</v>
      </c>
      <c r="B1802" s="8" t="s">
        <v>1628</v>
      </c>
      <c r="C1802" t="s">
        <v>5626</v>
      </c>
      <c r="D1802" t="s">
        <v>5822</v>
      </c>
      <c r="E1802" t="s">
        <v>675</v>
      </c>
      <c r="F1802" t="s">
        <v>1491</v>
      </c>
      <c r="G1802" t="s">
        <v>114</v>
      </c>
      <c r="H1802" t="s">
        <v>675</v>
      </c>
      <c r="I1802" t="s">
        <v>6260</v>
      </c>
      <c r="J1802" t="s">
        <v>1927</v>
      </c>
      <c r="K1802" t="s">
        <v>675</v>
      </c>
      <c r="L1802" t="s">
        <v>682</v>
      </c>
      <c r="M1802" s="8" t="s">
        <v>675</v>
      </c>
      <c r="N1802" t="s">
        <v>682</v>
      </c>
      <c r="O1802" t="s">
        <v>6228</v>
      </c>
      <c r="P1802" t="s">
        <v>675</v>
      </c>
      <c r="Q1802" s="8" t="s">
        <v>675</v>
      </c>
      <c r="R1802" t="s">
        <v>6242</v>
      </c>
      <c r="S1802" t="s">
        <v>5636</v>
      </c>
      <c r="T1802" t="s">
        <v>1628</v>
      </c>
    </row>
    <row r="1803" spans="1:20">
      <c r="A1803" t="s">
        <v>6261</v>
      </c>
      <c r="B1803" s="8" t="s">
        <v>1628</v>
      </c>
      <c r="C1803" t="s">
        <v>5626</v>
      </c>
      <c r="D1803" t="s">
        <v>5822</v>
      </c>
      <c r="E1803" t="s">
        <v>675</v>
      </c>
      <c r="F1803" t="s">
        <v>5733</v>
      </c>
      <c r="G1803" t="s">
        <v>640</v>
      </c>
      <c r="H1803" t="s">
        <v>675</v>
      </c>
      <c r="I1803" t="s">
        <v>6262</v>
      </c>
      <c r="J1803" t="s">
        <v>1927</v>
      </c>
      <c r="K1803" t="s">
        <v>675</v>
      </c>
      <c r="L1803" t="s">
        <v>682</v>
      </c>
      <c r="M1803" s="8" t="s">
        <v>675</v>
      </c>
      <c r="N1803" t="s">
        <v>682</v>
      </c>
      <c r="O1803" t="s">
        <v>6228</v>
      </c>
      <c r="P1803" t="s">
        <v>675</v>
      </c>
      <c r="Q1803" s="8" t="s">
        <v>675</v>
      </c>
      <c r="R1803" t="s">
        <v>6242</v>
      </c>
      <c r="S1803" t="s">
        <v>5636</v>
      </c>
      <c r="T1803" t="s">
        <v>6263</v>
      </c>
    </row>
    <row r="1804" spans="1:20">
      <c r="A1804" t="s">
        <v>6264</v>
      </c>
      <c r="B1804" s="8" t="s">
        <v>1628</v>
      </c>
      <c r="C1804" t="s">
        <v>5626</v>
      </c>
      <c r="D1804" t="s">
        <v>5822</v>
      </c>
      <c r="E1804" t="s">
        <v>675</v>
      </c>
      <c r="F1804" t="s">
        <v>5736</v>
      </c>
      <c r="G1804" t="s">
        <v>64</v>
      </c>
      <c r="H1804" t="s">
        <v>675</v>
      </c>
      <c r="I1804" t="s">
        <v>6265</v>
      </c>
      <c r="J1804" t="s">
        <v>1927</v>
      </c>
      <c r="K1804" t="s">
        <v>675</v>
      </c>
      <c r="L1804" t="s">
        <v>682</v>
      </c>
      <c r="M1804" s="8" t="s">
        <v>675</v>
      </c>
      <c r="N1804" t="s">
        <v>682</v>
      </c>
      <c r="O1804" t="s">
        <v>6228</v>
      </c>
      <c r="P1804" t="s">
        <v>675</v>
      </c>
      <c r="Q1804" s="8" t="s">
        <v>675</v>
      </c>
      <c r="R1804" t="s">
        <v>6242</v>
      </c>
      <c r="S1804" t="s">
        <v>5636</v>
      </c>
      <c r="T1804" t="s">
        <v>1628</v>
      </c>
    </row>
    <row r="1805" spans="1:20">
      <c r="A1805" t="s">
        <v>6266</v>
      </c>
      <c r="B1805" s="8" t="s">
        <v>1628</v>
      </c>
      <c r="C1805" t="s">
        <v>5626</v>
      </c>
      <c r="D1805" t="s">
        <v>5822</v>
      </c>
      <c r="E1805" t="s">
        <v>675</v>
      </c>
      <c r="F1805" t="s">
        <v>5223</v>
      </c>
      <c r="G1805" t="s">
        <v>79</v>
      </c>
      <c r="H1805" t="s">
        <v>675</v>
      </c>
      <c r="I1805" t="s">
        <v>6267</v>
      </c>
      <c r="J1805" t="s">
        <v>1927</v>
      </c>
      <c r="K1805" t="s">
        <v>675</v>
      </c>
      <c r="L1805" t="s">
        <v>682</v>
      </c>
      <c r="M1805" s="8" t="s">
        <v>675</v>
      </c>
      <c r="N1805" t="s">
        <v>682</v>
      </c>
      <c r="O1805" t="s">
        <v>6228</v>
      </c>
      <c r="P1805" t="s">
        <v>675</v>
      </c>
      <c r="Q1805" s="8" t="s">
        <v>675</v>
      </c>
      <c r="R1805" t="s">
        <v>6242</v>
      </c>
      <c r="S1805" t="s">
        <v>5636</v>
      </c>
      <c r="T1805" t="s">
        <v>1628</v>
      </c>
    </row>
    <row r="1806" spans="1:20">
      <c r="A1806" t="s">
        <v>6268</v>
      </c>
      <c r="B1806" s="8" t="s">
        <v>1628</v>
      </c>
      <c r="C1806" t="s">
        <v>5626</v>
      </c>
      <c r="D1806" t="s">
        <v>5822</v>
      </c>
      <c r="E1806" t="s">
        <v>675</v>
      </c>
      <c r="F1806" t="s">
        <v>1387</v>
      </c>
      <c r="G1806" t="s">
        <v>106</v>
      </c>
      <c r="H1806" t="s">
        <v>675</v>
      </c>
      <c r="I1806" t="s">
        <v>6269</v>
      </c>
      <c r="J1806" t="s">
        <v>1927</v>
      </c>
      <c r="K1806" t="s">
        <v>675</v>
      </c>
      <c r="L1806" t="s">
        <v>682</v>
      </c>
      <c r="M1806" s="8" t="s">
        <v>675</v>
      </c>
      <c r="N1806" t="s">
        <v>682</v>
      </c>
      <c r="O1806" t="s">
        <v>6228</v>
      </c>
      <c r="P1806" t="s">
        <v>675</v>
      </c>
      <c r="Q1806" s="8" t="s">
        <v>675</v>
      </c>
      <c r="R1806" t="s">
        <v>6242</v>
      </c>
      <c r="S1806" t="s">
        <v>5636</v>
      </c>
      <c r="T1806" t="s">
        <v>1628</v>
      </c>
    </row>
    <row r="1807" spans="1:20">
      <c r="A1807" t="s">
        <v>6270</v>
      </c>
      <c r="B1807" s="8" t="s">
        <v>1628</v>
      </c>
      <c r="C1807" t="s">
        <v>5626</v>
      </c>
      <c r="D1807" t="s">
        <v>5822</v>
      </c>
      <c r="E1807" t="s">
        <v>675</v>
      </c>
      <c r="F1807" t="s">
        <v>2096</v>
      </c>
      <c r="G1807" t="s">
        <v>77</v>
      </c>
      <c r="H1807" t="s">
        <v>675</v>
      </c>
      <c r="I1807" t="s">
        <v>6271</v>
      </c>
      <c r="J1807" t="s">
        <v>1927</v>
      </c>
      <c r="K1807" t="s">
        <v>675</v>
      </c>
      <c r="L1807" t="s">
        <v>682</v>
      </c>
      <c r="M1807" s="8" t="s">
        <v>675</v>
      </c>
      <c r="N1807" t="s">
        <v>682</v>
      </c>
      <c r="O1807" t="s">
        <v>6228</v>
      </c>
      <c r="P1807" t="s">
        <v>675</v>
      </c>
      <c r="Q1807" s="8" t="s">
        <v>675</v>
      </c>
      <c r="R1807" t="s">
        <v>6242</v>
      </c>
      <c r="S1807" t="s">
        <v>5636</v>
      </c>
      <c r="T1807" t="s">
        <v>1628</v>
      </c>
    </row>
    <row r="1808" spans="1:20">
      <c r="A1808" t="s">
        <v>6272</v>
      </c>
      <c r="B1808" s="8" t="s">
        <v>1628</v>
      </c>
      <c r="C1808" t="s">
        <v>5626</v>
      </c>
      <c r="D1808" t="s">
        <v>5822</v>
      </c>
      <c r="E1808" t="s">
        <v>675</v>
      </c>
      <c r="F1808" t="s">
        <v>2962</v>
      </c>
      <c r="G1808" t="s">
        <v>58</v>
      </c>
      <c r="H1808" t="s">
        <v>675</v>
      </c>
      <c r="I1808" t="s">
        <v>6273</v>
      </c>
      <c r="J1808" t="s">
        <v>1927</v>
      </c>
      <c r="K1808" t="s">
        <v>675</v>
      </c>
      <c r="L1808" t="s">
        <v>682</v>
      </c>
      <c r="M1808" s="8" t="s">
        <v>675</v>
      </c>
      <c r="N1808" t="s">
        <v>682</v>
      </c>
      <c r="O1808" t="s">
        <v>6228</v>
      </c>
      <c r="P1808" t="s">
        <v>675</v>
      </c>
      <c r="Q1808" s="8" t="s">
        <v>675</v>
      </c>
      <c r="R1808" t="s">
        <v>6242</v>
      </c>
      <c r="S1808" t="s">
        <v>5636</v>
      </c>
      <c r="T1808" t="s">
        <v>1628</v>
      </c>
    </row>
    <row r="1809" spans="1:20">
      <c r="A1809" t="s">
        <v>6274</v>
      </c>
      <c r="B1809" s="8" t="s">
        <v>1628</v>
      </c>
      <c r="C1809" t="s">
        <v>5626</v>
      </c>
      <c r="D1809" t="s">
        <v>5822</v>
      </c>
      <c r="E1809" t="s">
        <v>675</v>
      </c>
      <c r="F1809" t="s">
        <v>5930</v>
      </c>
      <c r="G1809" t="s">
        <v>42</v>
      </c>
      <c r="H1809" t="s">
        <v>675</v>
      </c>
      <c r="I1809" t="s">
        <v>6275</v>
      </c>
      <c r="J1809" t="s">
        <v>1927</v>
      </c>
      <c r="K1809" t="s">
        <v>675</v>
      </c>
      <c r="L1809" t="s">
        <v>682</v>
      </c>
      <c r="M1809" s="8" t="s">
        <v>675</v>
      </c>
      <c r="N1809" t="s">
        <v>682</v>
      </c>
      <c r="O1809" t="s">
        <v>6228</v>
      </c>
      <c r="P1809" t="s">
        <v>675</v>
      </c>
      <c r="Q1809" s="8" t="s">
        <v>675</v>
      </c>
      <c r="R1809" t="s">
        <v>6242</v>
      </c>
      <c r="S1809" t="s">
        <v>5636</v>
      </c>
      <c r="T1809" t="s">
        <v>1653</v>
      </c>
    </row>
    <row r="1810" spans="1:20">
      <c r="A1810" t="s">
        <v>6276</v>
      </c>
      <c r="B1810" s="8" t="s">
        <v>1628</v>
      </c>
      <c r="C1810" t="s">
        <v>5626</v>
      </c>
      <c r="D1810" t="s">
        <v>5822</v>
      </c>
      <c r="E1810" t="s">
        <v>675</v>
      </c>
      <c r="F1810" t="s">
        <v>2403</v>
      </c>
      <c r="G1810" t="s">
        <v>95</v>
      </c>
      <c r="H1810" t="s">
        <v>675</v>
      </c>
      <c r="I1810" t="s">
        <v>6277</v>
      </c>
      <c r="J1810" t="s">
        <v>1927</v>
      </c>
      <c r="K1810" t="s">
        <v>675</v>
      </c>
      <c r="L1810" t="s">
        <v>682</v>
      </c>
      <c r="M1810" s="8" t="s">
        <v>675</v>
      </c>
      <c r="N1810" t="s">
        <v>682</v>
      </c>
      <c r="O1810" t="s">
        <v>6228</v>
      </c>
      <c r="P1810" t="s">
        <v>675</v>
      </c>
      <c r="Q1810" s="8" t="s">
        <v>675</v>
      </c>
      <c r="R1810" t="s">
        <v>6242</v>
      </c>
      <c r="S1810" t="s">
        <v>5636</v>
      </c>
      <c r="T1810" t="s">
        <v>1628</v>
      </c>
    </row>
    <row r="1811" spans="1:20">
      <c r="A1811" t="s">
        <v>6278</v>
      </c>
      <c r="B1811" s="8" t="s">
        <v>1628</v>
      </c>
      <c r="C1811" t="s">
        <v>5626</v>
      </c>
      <c r="D1811" t="s">
        <v>5822</v>
      </c>
      <c r="E1811" t="s">
        <v>675</v>
      </c>
      <c r="F1811" t="s">
        <v>4073</v>
      </c>
      <c r="G1811" t="s">
        <v>195</v>
      </c>
      <c r="H1811" t="s">
        <v>675</v>
      </c>
      <c r="I1811" t="s">
        <v>6279</v>
      </c>
      <c r="J1811" t="s">
        <v>1927</v>
      </c>
      <c r="K1811" t="s">
        <v>675</v>
      </c>
      <c r="L1811" t="s">
        <v>682</v>
      </c>
      <c r="M1811" s="8" t="s">
        <v>675</v>
      </c>
      <c r="N1811" t="s">
        <v>682</v>
      </c>
      <c r="O1811" t="s">
        <v>6228</v>
      </c>
      <c r="P1811" t="s">
        <v>675</v>
      </c>
      <c r="Q1811" s="8" t="s">
        <v>675</v>
      </c>
      <c r="R1811" t="s">
        <v>6242</v>
      </c>
      <c r="S1811" t="s">
        <v>5636</v>
      </c>
      <c r="T1811" t="s">
        <v>1628</v>
      </c>
    </row>
    <row r="1812" spans="1:20">
      <c r="A1812" t="s">
        <v>6280</v>
      </c>
      <c r="B1812" s="8" t="s">
        <v>1628</v>
      </c>
      <c r="C1812" t="s">
        <v>5626</v>
      </c>
      <c r="D1812" t="s">
        <v>5822</v>
      </c>
      <c r="E1812" t="s">
        <v>675</v>
      </c>
      <c r="F1812" t="s">
        <v>4082</v>
      </c>
      <c r="G1812" t="s">
        <v>87</v>
      </c>
      <c r="H1812" t="s">
        <v>675</v>
      </c>
      <c r="I1812" t="s">
        <v>6281</v>
      </c>
      <c r="J1812" t="s">
        <v>1927</v>
      </c>
      <c r="K1812" t="s">
        <v>675</v>
      </c>
      <c r="L1812" t="s">
        <v>682</v>
      </c>
      <c r="M1812" s="8" t="s">
        <v>675</v>
      </c>
      <c r="N1812" t="s">
        <v>682</v>
      </c>
      <c r="O1812" t="s">
        <v>6228</v>
      </c>
      <c r="P1812" t="s">
        <v>675</v>
      </c>
      <c r="Q1812" s="8" t="s">
        <v>675</v>
      </c>
      <c r="R1812" t="s">
        <v>6242</v>
      </c>
      <c r="S1812" t="s">
        <v>5636</v>
      </c>
      <c r="T1812" t="s">
        <v>1628</v>
      </c>
    </row>
    <row r="1813" spans="1:20">
      <c r="A1813" t="s">
        <v>6282</v>
      </c>
      <c r="B1813" s="8" t="s">
        <v>1628</v>
      </c>
      <c r="C1813" t="s">
        <v>5626</v>
      </c>
      <c r="D1813" t="s">
        <v>5822</v>
      </c>
      <c r="E1813" t="s">
        <v>675</v>
      </c>
      <c r="F1813" t="s">
        <v>2967</v>
      </c>
      <c r="G1813" t="s">
        <v>93</v>
      </c>
      <c r="H1813" t="s">
        <v>675</v>
      </c>
      <c r="I1813" t="s">
        <v>6283</v>
      </c>
      <c r="J1813" t="s">
        <v>1927</v>
      </c>
      <c r="K1813" t="s">
        <v>675</v>
      </c>
      <c r="L1813" t="s">
        <v>682</v>
      </c>
      <c r="M1813" s="8" t="s">
        <v>675</v>
      </c>
      <c r="N1813" t="s">
        <v>682</v>
      </c>
      <c r="O1813" t="s">
        <v>6228</v>
      </c>
      <c r="P1813" t="s">
        <v>675</v>
      </c>
      <c r="Q1813" s="8" t="s">
        <v>675</v>
      </c>
      <c r="R1813" t="s">
        <v>6242</v>
      </c>
      <c r="S1813" t="s">
        <v>5636</v>
      </c>
      <c r="T1813" t="s">
        <v>2836</v>
      </c>
    </row>
    <row r="1814" spans="1:20">
      <c r="A1814" t="s">
        <v>6284</v>
      </c>
      <c r="B1814" s="8" t="s">
        <v>1628</v>
      </c>
      <c r="C1814" t="s">
        <v>5626</v>
      </c>
      <c r="D1814" t="s">
        <v>5822</v>
      </c>
      <c r="E1814" t="s">
        <v>675</v>
      </c>
      <c r="F1814" t="s">
        <v>1501</v>
      </c>
      <c r="G1814" t="s">
        <v>51</v>
      </c>
      <c r="H1814" t="s">
        <v>675</v>
      </c>
      <c r="I1814" t="s">
        <v>6285</v>
      </c>
      <c r="J1814" t="s">
        <v>1927</v>
      </c>
      <c r="K1814" t="s">
        <v>675</v>
      </c>
      <c r="L1814" t="s">
        <v>682</v>
      </c>
      <c r="M1814" s="8" t="s">
        <v>675</v>
      </c>
      <c r="N1814" t="s">
        <v>682</v>
      </c>
      <c r="O1814" t="s">
        <v>6228</v>
      </c>
      <c r="P1814" t="s">
        <v>675</v>
      </c>
      <c r="Q1814" s="8" t="s">
        <v>675</v>
      </c>
      <c r="R1814" t="s">
        <v>6242</v>
      </c>
      <c r="S1814" t="s">
        <v>5636</v>
      </c>
      <c r="T1814" t="s">
        <v>1628</v>
      </c>
    </row>
    <row r="1815" spans="1:20">
      <c r="A1815" t="s">
        <v>6286</v>
      </c>
      <c r="B1815" s="8" t="s">
        <v>1628</v>
      </c>
      <c r="C1815" t="s">
        <v>5626</v>
      </c>
      <c r="D1815" t="s">
        <v>5822</v>
      </c>
      <c r="E1815" t="s">
        <v>675</v>
      </c>
      <c r="F1815" t="s">
        <v>2235</v>
      </c>
      <c r="G1815" t="s">
        <v>132</v>
      </c>
      <c r="H1815" t="s">
        <v>675</v>
      </c>
      <c r="I1815" t="s">
        <v>6287</v>
      </c>
      <c r="J1815" t="s">
        <v>1927</v>
      </c>
      <c r="K1815" t="s">
        <v>675</v>
      </c>
      <c r="L1815" t="s">
        <v>682</v>
      </c>
      <c r="M1815" s="8" t="s">
        <v>675</v>
      </c>
      <c r="N1815" t="s">
        <v>682</v>
      </c>
      <c r="O1815" t="s">
        <v>6228</v>
      </c>
      <c r="P1815" t="s">
        <v>675</v>
      </c>
      <c r="Q1815" s="8" t="s">
        <v>675</v>
      </c>
      <c r="R1815" t="s">
        <v>6242</v>
      </c>
      <c r="S1815" t="s">
        <v>5636</v>
      </c>
      <c r="T1815" t="s">
        <v>1628</v>
      </c>
    </row>
    <row r="1816" spans="1:20">
      <c r="A1816" t="s">
        <v>6288</v>
      </c>
      <c r="B1816" s="8" t="s">
        <v>1628</v>
      </c>
      <c r="C1816" t="s">
        <v>5626</v>
      </c>
      <c r="D1816" t="s">
        <v>5822</v>
      </c>
      <c r="E1816" t="s">
        <v>675</v>
      </c>
      <c r="F1816" t="s">
        <v>5901</v>
      </c>
      <c r="G1816" t="s">
        <v>5902</v>
      </c>
      <c r="H1816" t="s">
        <v>675</v>
      </c>
      <c r="I1816" t="s">
        <v>6289</v>
      </c>
      <c r="J1816" t="s">
        <v>1927</v>
      </c>
      <c r="K1816" t="s">
        <v>675</v>
      </c>
      <c r="L1816" t="s">
        <v>682</v>
      </c>
      <c r="M1816" s="8" t="s">
        <v>675</v>
      </c>
      <c r="N1816" t="s">
        <v>682</v>
      </c>
      <c r="O1816" t="s">
        <v>6228</v>
      </c>
      <c r="P1816" t="s">
        <v>675</v>
      </c>
      <c r="Q1816" s="8" t="s">
        <v>675</v>
      </c>
      <c r="R1816" t="s">
        <v>6242</v>
      </c>
      <c r="S1816" t="s">
        <v>5636</v>
      </c>
      <c r="T1816" t="s">
        <v>2905</v>
      </c>
    </row>
    <row r="1817" spans="1:20">
      <c r="A1817" t="s">
        <v>6290</v>
      </c>
      <c r="B1817" s="8" t="s">
        <v>1628</v>
      </c>
      <c r="C1817" t="s">
        <v>5626</v>
      </c>
      <c r="D1817" t="s">
        <v>5822</v>
      </c>
      <c r="E1817" t="s">
        <v>675</v>
      </c>
      <c r="F1817" t="s">
        <v>5888</v>
      </c>
      <c r="G1817" t="s">
        <v>350</v>
      </c>
      <c r="H1817" t="s">
        <v>675</v>
      </c>
      <c r="I1817" t="s">
        <v>6291</v>
      </c>
      <c r="J1817" t="s">
        <v>1927</v>
      </c>
      <c r="K1817" t="s">
        <v>675</v>
      </c>
      <c r="L1817" t="s">
        <v>682</v>
      </c>
      <c r="M1817" s="8" t="s">
        <v>675</v>
      </c>
      <c r="N1817" t="s">
        <v>682</v>
      </c>
      <c r="O1817" t="s">
        <v>6228</v>
      </c>
      <c r="P1817" t="s">
        <v>675</v>
      </c>
      <c r="Q1817" s="8" t="s">
        <v>675</v>
      </c>
      <c r="R1817" t="s">
        <v>6242</v>
      </c>
      <c r="S1817" t="s">
        <v>5636</v>
      </c>
      <c r="T1817" t="s">
        <v>1640</v>
      </c>
    </row>
    <row r="1818" spans="1:20">
      <c r="A1818" t="s">
        <v>6292</v>
      </c>
      <c r="B1818" s="8" t="s">
        <v>1628</v>
      </c>
      <c r="C1818" t="s">
        <v>5626</v>
      </c>
      <c r="D1818" t="s">
        <v>664</v>
      </c>
      <c r="E1818" t="s">
        <v>665</v>
      </c>
      <c r="F1818" t="s">
        <v>782</v>
      </c>
      <c r="G1818" t="s">
        <v>12</v>
      </c>
      <c r="H1818" t="s">
        <v>675</v>
      </c>
      <c r="I1818" t="s">
        <v>6293</v>
      </c>
      <c r="J1818" t="s">
        <v>6294</v>
      </c>
      <c r="K1818" t="s">
        <v>675</v>
      </c>
      <c r="L1818" t="s">
        <v>682</v>
      </c>
      <c r="M1818" s="8" t="s">
        <v>675</v>
      </c>
      <c r="N1818" t="s">
        <v>682</v>
      </c>
      <c r="O1818" t="s">
        <v>1504</v>
      </c>
      <c r="P1818" t="s">
        <v>701</v>
      </c>
      <c r="Q1818" s="8" t="s">
        <v>675</v>
      </c>
      <c r="R1818" t="s">
        <v>675</v>
      </c>
      <c r="S1818" t="s">
        <v>675</v>
      </c>
      <c r="T1818" t="s">
        <v>675</v>
      </c>
    </row>
    <row r="1819" spans="1:20">
      <c r="A1819" t="s">
        <v>6295</v>
      </c>
      <c r="B1819" s="8" t="s">
        <v>2836</v>
      </c>
      <c r="C1819" t="s">
        <v>5626</v>
      </c>
      <c r="D1819" t="s">
        <v>922</v>
      </c>
      <c r="E1819" t="s">
        <v>665</v>
      </c>
      <c r="F1819" t="s">
        <v>1199</v>
      </c>
      <c r="G1819" t="s">
        <v>16</v>
      </c>
      <c r="H1819" t="s">
        <v>675</v>
      </c>
      <c r="I1819" t="s">
        <v>6296</v>
      </c>
      <c r="J1819" t="s">
        <v>6297</v>
      </c>
      <c r="K1819" t="s">
        <v>675</v>
      </c>
      <c r="L1819" t="s">
        <v>682</v>
      </c>
      <c r="M1819" s="8" t="s">
        <v>675</v>
      </c>
      <c r="N1819" t="s">
        <v>682</v>
      </c>
      <c r="O1819" t="s">
        <v>1504</v>
      </c>
      <c r="P1819" t="s">
        <v>701</v>
      </c>
      <c r="Q1819" s="8" t="s">
        <v>675</v>
      </c>
      <c r="R1819" t="s">
        <v>675</v>
      </c>
      <c r="S1819" t="s">
        <v>675</v>
      </c>
      <c r="T1819" t="s">
        <v>675</v>
      </c>
    </row>
    <row r="1820" spans="1:20">
      <c r="A1820" t="s">
        <v>6298</v>
      </c>
      <c r="B1820" s="8" t="s">
        <v>2836</v>
      </c>
      <c r="C1820" t="s">
        <v>5626</v>
      </c>
      <c r="D1820" t="s">
        <v>664</v>
      </c>
      <c r="E1820" t="s">
        <v>665</v>
      </c>
      <c r="F1820" t="s">
        <v>2256</v>
      </c>
      <c r="G1820" t="s">
        <v>54</v>
      </c>
      <c r="H1820" t="s">
        <v>675</v>
      </c>
      <c r="I1820" t="s">
        <v>6299</v>
      </c>
      <c r="J1820" t="s">
        <v>6294</v>
      </c>
      <c r="K1820" t="s">
        <v>675</v>
      </c>
      <c r="L1820" t="s">
        <v>682</v>
      </c>
      <c r="M1820" s="8" t="s">
        <v>675</v>
      </c>
      <c r="N1820" t="s">
        <v>682</v>
      </c>
      <c r="O1820" t="s">
        <v>1504</v>
      </c>
      <c r="P1820" t="s">
        <v>701</v>
      </c>
      <c r="Q1820" s="8" t="s">
        <v>675</v>
      </c>
      <c r="R1820" t="s">
        <v>675</v>
      </c>
      <c r="S1820" t="s">
        <v>675</v>
      </c>
      <c r="T1820" t="s">
        <v>675</v>
      </c>
    </row>
    <row r="1821" spans="1:20">
      <c r="A1821" t="s">
        <v>6300</v>
      </c>
      <c r="B1821" s="8" t="s">
        <v>2826</v>
      </c>
      <c r="C1821" t="s">
        <v>5626</v>
      </c>
      <c r="D1821" t="s">
        <v>664</v>
      </c>
      <c r="E1821" t="s">
        <v>665</v>
      </c>
      <c r="F1821" t="s">
        <v>782</v>
      </c>
      <c r="G1821" t="s">
        <v>12</v>
      </c>
      <c r="H1821" t="s">
        <v>675</v>
      </c>
      <c r="I1821" t="s">
        <v>6301</v>
      </c>
      <c r="J1821" t="s">
        <v>6294</v>
      </c>
      <c r="K1821" t="s">
        <v>675</v>
      </c>
      <c r="L1821" t="s">
        <v>682</v>
      </c>
      <c r="M1821" s="8" t="s">
        <v>675</v>
      </c>
      <c r="N1821" t="s">
        <v>682</v>
      </c>
      <c r="O1821" t="s">
        <v>1504</v>
      </c>
      <c r="P1821" t="s">
        <v>701</v>
      </c>
      <c r="Q1821" s="8" t="s">
        <v>675</v>
      </c>
      <c r="R1821" t="s">
        <v>675</v>
      </c>
      <c r="S1821" t="s">
        <v>675</v>
      </c>
      <c r="T1821" t="s">
        <v>675</v>
      </c>
    </row>
    <row r="1822" spans="1:20">
      <c r="A1822" t="s">
        <v>6302</v>
      </c>
      <c r="B1822" s="8" t="s">
        <v>1658</v>
      </c>
      <c r="C1822" t="s">
        <v>5626</v>
      </c>
      <c r="D1822" t="s">
        <v>664</v>
      </c>
      <c r="E1822" t="s">
        <v>665</v>
      </c>
      <c r="F1822" t="s">
        <v>782</v>
      </c>
      <c r="G1822" t="s">
        <v>12</v>
      </c>
      <c r="H1822" t="s">
        <v>675</v>
      </c>
      <c r="I1822" t="s">
        <v>6303</v>
      </c>
      <c r="J1822" t="s">
        <v>5628</v>
      </c>
      <c r="K1822" t="s">
        <v>675</v>
      </c>
      <c r="L1822" t="s">
        <v>682</v>
      </c>
      <c r="M1822" s="8" t="s">
        <v>675</v>
      </c>
      <c r="N1822" t="s">
        <v>682</v>
      </c>
      <c r="O1822" t="s">
        <v>1504</v>
      </c>
      <c r="P1822" t="s">
        <v>701</v>
      </c>
      <c r="Q1822" s="8" t="s">
        <v>675</v>
      </c>
      <c r="R1822" t="s">
        <v>675</v>
      </c>
      <c r="S1822" t="s">
        <v>675</v>
      </c>
      <c r="T1822" t="s">
        <v>675</v>
      </c>
    </row>
    <row r="1823" spans="1:20">
      <c r="A1823" t="s">
        <v>6304</v>
      </c>
      <c r="B1823" s="8" t="s">
        <v>1658</v>
      </c>
      <c r="C1823" t="s">
        <v>5626</v>
      </c>
      <c r="D1823" t="s">
        <v>664</v>
      </c>
      <c r="E1823" t="s">
        <v>665</v>
      </c>
      <c r="F1823" t="s">
        <v>782</v>
      </c>
      <c r="G1823" t="s">
        <v>12</v>
      </c>
      <c r="H1823" t="s">
        <v>675</v>
      </c>
      <c r="I1823" t="s">
        <v>6305</v>
      </c>
      <c r="J1823" t="s">
        <v>6294</v>
      </c>
      <c r="K1823" t="s">
        <v>675</v>
      </c>
      <c r="L1823" t="s">
        <v>682</v>
      </c>
      <c r="M1823" s="8" t="s">
        <v>675</v>
      </c>
      <c r="N1823" t="s">
        <v>682</v>
      </c>
      <c r="O1823" t="s">
        <v>1504</v>
      </c>
      <c r="P1823" t="s">
        <v>701</v>
      </c>
      <c r="Q1823" s="8" t="s">
        <v>675</v>
      </c>
      <c r="R1823" t="s">
        <v>675</v>
      </c>
      <c r="S1823" t="s">
        <v>675</v>
      </c>
      <c r="T1823" t="s">
        <v>675</v>
      </c>
    </row>
    <row r="1824" spans="1:20">
      <c r="A1824" t="s">
        <v>6306</v>
      </c>
      <c r="B1824" s="8" t="s">
        <v>1675</v>
      </c>
      <c r="C1824" t="s">
        <v>5626</v>
      </c>
      <c r="D1824" t="s">
        <v>664</v>
      </c>
      <c r="E1824" t="s">
        <v>665</v>
      </c>
      <c r="F1824" t="s">
        <v>1030</v>
      </c>
      <c r="G1824" t="s">
        <v>27</v>
      </c>
      <c r="H1824" t="s">
        <v>675</v>
      </c>
      <c r="I1824" t="s">
        <v>6307</v>
      </c>
      <c r="J1824" t="s">
        <v>5628</v>
      </c>
      <c r="K1824" t="s">
        <v>675</v>
      </c>
      <c r="L1824" t="s">
        <v>682</v>
      </c>
      <c r="M1824" s="8" t="s">
        <v>675</v>
      </c>
      <c r="N1824" t="s">
        <v>682</v>
      </c>
      <c r="O1824" t="s">
        <v>1504</v>
      </c>
      <c r="P1824" t="s">
        <v>701</v>
      </c>
      <c r="Q1824" s="8" t="s">
        <v>675</v>
      </c>
      <c r="R1824" t="s">
        <v>675</v>
      </c>
      <c r="S1824" t="s">
        <v>675</v>
      </c>
      <c r="T1824" t="s">
        <v>675</v>
      </c>
    </row>
    <row r="1825" spans="1:20">
      <c r="A1825" t="s">
        <v>6308</v>
      </c>
      <c r="B1825" s="8" t="s">
        <v>2914</v>
      </c>
      <c r="C1825" t="s">
        <v>5626</v>
      </c>
      <c r="D1825" t="s">
        <v>664</v>
      </c>
      <c r="E1825" t="s">
        <v>665</v>
      </c>
      <c r="F1825" t="s">
        <v>815</v>
      </c>
      <c r="G1825" t="s">
        <v>11</v>
      </c>
      <c r="H1825" t="s">
        <v>675</v>
      </c>
      <c r="I1825" t="s">
        <v>6307</v>
      </c>
      <c r="J1825" t="s">
        <v>6294</v>
      </c>
      <c r="K1825" t="s">
        <v>675</v>
      </c>
      <c r="L1825" t="s">
        <v>682</v>
      </c>
      <c r="M1825" s="8" t="s">
        <v>675</v>
      </c>
      <c r="N1825" t="s">
        <v>682</v>
      </c>
      <c r="O1825" t="s">
        <v>1504</v>
      </c>
      <c r="P1825" t="s">
        <v>701</v>
      </c>
      <c r="Q1825" s="8" t="s">
        <v>675</v>
      </c>
      <c r="R1825" t="s">
        <v>675</v>
      </c>
      <c r="S1825" t="s">
        <v>675</v>
      </c>
      <c r="T1825" t="s">
        <v>675</v>
      </c>
    </row>
    <row r="1826" spans="1:20">
      <c r="A1826" t="s">
        <v>6309</v>
      </c>
      <c r="B1826" s="8" t="s">
        <v>2914</v>
      </c>
      <c r="C1826" t="s">
        <v>5626</v>
      </c>
      <c r="D1826" t="s">
        <v>664</v>
      </c>
      <c r="E1826" t="s">
        <v>665</v>
      </c>
      <c r="F1826" t="s">
        <v>1086</v>
      </c>
      <c r="G1826" t="s">
        <v>56</v>
      </c>
      <c r="H1826" t="s">
        <v>675</v>
      </c>
      <c r="I1826" t="s">
        <v>6310</v>
      </c>
      <c r="J1826" t="s">
        <v>6294</v>
      </c>
      <c r="K1826" t="s">
        <v>675</v>
      </c>
      <c r="L1826" t="s">
        <v>682</v>
      </c>
      <c r="M1826" s="8" t="s">
        <v>675</v>
      </c>
      <c r="N1826" t="s">
        <v>682</v>
      </c>
      <c r="O1826" t="s">
        <v>1504</v>
      </c>
      <c r="P1826" t="s">
        <v>701</v>
      </c>
      <c r="Q1826" s="8" t="s">
        <v>675</v>
      </c>
      <c r="R1826" t="s">
        <v>675</v>
      </c>
      <c r="S1826" t="s">
        <v>675</v>
      </c>
      <c r="T1826" t="s">
        <v>675</v>
      </c>
    </row>
    <row r="1827" spans="1:20">
      <c r="A1827" t="s">
        <v>6311</v>
      </c>
      <c r="B1827" s="8" t="s">
        <v>1716</v>
      </c>
      <c r="C1827" t="s">
        <v>5626</v>
      </c>
      <c r="D1827" t="s">
        <v>664</v>
      </c>
      <c r="E1827" t="s">
        <v>665</v>
      </c>
      <c r="F1827" t="s">
        <v>782</v>
      </c>
      <c r="G1827" t="s">
        <v>12</v>
      </c>
      <c r="H1827" t="s">
        <v>675</v>
      </c>
      <c r="I1827" t="s">
        <v>6312</v>
      </c>
      <c r="J1827" t="s">
        <v>5628</v>
      </c>
      <c r="K1827" t="s">
        <v>675</v>
      </c>
      <c r="L1827" t="s">
        <v>682</v>
      </c>
      <c r="M1827" s="8" t="s">
        <v>675</v>
      </c>
      <c r="N1827" t="s">
        <v>682</v>
      </c>
      <c r="O1827" t="s">
        <v>1504</v>
      </c>
      <c r="P1827" t="s">
        <v>701</v>
      </c>
      <c r="Q1827" s="8" t="s">
        <v>675</v>
      </c>
      <c r="R1827" t="s">
        <v>675</v>
      </c>
      <c r="S1827" t="s">
        <v>675</v>
      </c>
      <c r="T1827" t="s">
        <v>675</v>
      </c>
    </row>
    <row r="1828" spans="1:20">
      <c r="A1828" t="s">
        <v>6313</v>
      </c>
      <c r="B1828" s="8" t="s">
        <v>1741</v>
      </c>
      <c r="C1828" t="s">
        <v>5626</v>
      </c>
      <c r="D1828" t="s">
        <v>664</v>
      </c>
      <c r="E1828" t="s">
        <v>665</v>
      </c>
      <c r="F1828" t="s">
        <v>815</v>
      </c>
      <c r="G1828" t="s">
        <v>11</v>
      </c>
      <c r="H1828" t="s">
        <v>675</v>
      </c>
      <c r="I1828" t="s">
        <v>6314</v>
      </c>
      <c r="J1828" t="s">
        <v>6294</v>
      </c>
      <c r="K1828" t="s">
        <v>675</v>
      </c>
      <c r="L1828" t="s">
        <v>682</v>
      </c>
      <c r="M1828" s="8" t="s">
        <v>675</v>
      </c>
      <c r="N1828" t="s">
        <v>682</v>
      </c>
      <c r="O1828" t="s">
        <v>1504</v>
      </c>
      <c r="P1828" t="s">
        <v>701</v>
      </c>
      <c r="Q1828" s="8" t="s">
        <v>675</v>
      </c>
      <c r="R1828" t="s">
        <v>675</v>
      </c>
      <c r="S1828" t="s">
        <v>675</v>
      </c>
      <c r="T1828" t="s">
        <v>675</v>
      </c>
    </row>
    <row r="1829" spans="1:20">
      <c r="A1829" t="s">
        <v>6315</v>
      </c>
      <c r="B1829" s="8" t="s">
        <v>1760</v>
      </c>
      <c r="C1829" t="s">
        <v>5626</v>
      </c>
      <c r="D1829" t="s">
        <v>922</v>
      </c>
      <c r="E1829" t="s">
        <v>704</v>
      </c>
      <c r="F1829" t="s">
        <v>1184</v>
      </c>
      <c r="G1829" t="s">
        <v>1185</v>
      </c>
      <c r="H1829" t="s">
        <v>4991</v>
      </c>
      <c r="I1829" t="s">
        <v>6316</v>
      </c>
      <c r="J1829" t="s">
        <v>4926</v>
      </c>
      <c r="K1829" t="s">
        <v>675</v>
      </c>
      <c r="L1829" t="s">
        <v>682</v>
      </c>
      <c r="M1829" s="8" t="s">
        <v>675</v>
      </c>
      <c r="N1829" t="s">
        <v>682</v>
      </c>
      <c r="O1829" t="s">
        <v>6317</v>
      </c>
      <c r="P1829" t="s">
        <v>675</v>
      </c>
      <c r="Q1829" s="8" t="s">
        <v>675</v>
      </c>
      <c r="R1829" t="s">
        <v>5773</v>
      </c>
      <c r="S1829" t="s">
        <v>5636</v>
      </c>
      <c r="T1829" t="s">
        <v>2984</v>
      </c>
    </row>
    <row r="1830" spans="1:20">
      <c r="A1830" t="s">
        <v>6318</v>
      </c>
      <c r="B1830" s="8" t="s">
        <v>1760</v>
      </c>
      <c r="C1830" t="s">
        <v>5626</v>
      </c>
      <c r="D1830" t="s">
        <v>922</v>
      </c>
      <c r="E1830" t="s">
        <v>704</v>
      </c>
      <c r="F1830" t="s">
        <v>1184</v>
      </c>
      <c r="G1830" t="s">
        <v>1185</v>
      </c>
      <c r="H1830" t="s">
        <v>2206</v>
      </c>
      <c r="I1830" t="s">
        <v>6319</v>
      </c>
      <c r="J1830" t="s">
        <v>4926</v>
      </c>
      <c r="K1830" t="s">
        <v>675</v>
      </c>
      <c r="L1830" t="s">
        <v>682</v>
      </c>
      <c r="M1830" s="8" t="s">
        <v>675</v>
      </c>
      <c r="N1830" t="s">
        <v>682</v>
      </c>
      <c r="O1830" t="s">
        <v>6317</v>
      </c>
      <c r="P1830" t="s">
        <v>675</v>
      </c>
      <c r="Q1830" s="8" t="s">
        <v>675</v>
      </c>
      <c r="R1830" t="s">
        <v>5773</v>
      </c>
      <c r="S1830" t="s">
        <v>5636</v>
      </c>
      <c r="T1830" t="s">
        <v>2984</v>
      </c>
    </row>
    <row r="1831" spans="1:20">
      <c r="A1831" t="s">
        <v>6320</v>
      </c>
      <c r="B1831" s="8" t="s">
        <v>1760</v>
      </c>
      <c r="C1831" t="s">
        <v>5626</v>
      </c>
      <c r="D1831" t="s">
        <v>922</v>
      </c>
      <c r="E1831" t="s">
        <v>704</v>
      </c>
      <c r="F1831" t="s">
        <v>1184</v>
      </c>
      <c r="G1831" t="s">
        <v>1185</v>
      </c>
      <c r="H1831" t="s">
        <v>6321</v>
      </c>
      <c r="I1831" t="s">
        <v>6322</v>
      </c>
      <c r="J1831" t="s">
        <v>4926</v>
      </c>
      <c r="K1831" t="s">
        <v>675</v>
      </c>
      <c r="L1831" t="s">
        <v>682</v>
      </c>
      <c r="M1831" s="8" t="s">
        <v>675</v>
      </c>
      <c r="N1831" t="s">
        <v>682</v>
      </c>
      <c r="O1831" t="s">
        <v>6317</v>
      </c>
      <c r="P1831" t="s">
        <v>675</v>
      </c>
      <c r="Q1831" s="8" t="s">
        <v>675</v>
      </c>
      <c r="R1831" t="s">
        <v>5773</v>
      </c>
      <c r="S1831" t="s">
        <v>5636</v>
      </c>
      <c r="T1831" t="s">
        <v>2984</v>
      </c>
    </row>
    <row r="1832" spans="1:20">
      <c r="A1832" t="s">
        <v>6323</v>
      </c>
      <c r="B1832" s="8" t="s">
        <v>1760</v>
      </c>
      <c r="C1832" t="s">
        <v>5626</v>
      </c>
      <c r="D1832" t="s">
        <v>922</v>
      </c>
      <c r="E1832" t="s">
        <v>704</v>
      </c>
      <c r="F1832" t="s">
        <v>1184</v>
      </c>
      <c r="G1832" t="s">
        <v>1185</v>
      </c>
      <c r="H1832" t="s">
        <v>6324</v>
      </c>
      <c r="I1832" t="s">
        <v>6325</v>
      </c>
      <c r="J1832" t="s">
        <v>4926</v>
      </c>
      <c r="K1832" t="s">
        <v>675</v>
      </c>
      <c r="L1832" t="s">
        <v>682</v>
      </c>
      <c r="M1832" s="8" t="s">
        <v>675</v>
      </c>
      <c r="N1832" t="s">
        <v>682</v>
      </c>
      <c r="O1832" t="s">
        <v>6317</v>
      </c>
      <c r="P1832" t="s">
        <v>675</v>
      </c>
      <c r="Q1832" s="8" t="s">
        <v>675</v>
      </c>
      <c r="R1832" t="s">
        <v>5773</v>
      </c>
      <c r="S1832" t="s">
        <v>5636</v>
      </c>
      <c r="T1832" t="s">
        <v>2984</v>
      </c>
    </row>
    <row r="1833" spans="1:20">
      <c r="A1833" t="s">
        <v>6326</v>
      </c>
      <c r="B1833" s="8" t="s">
        <v>1760</v>
      </c>
      <c r="C1833" t="s">
        <v>5626</v>
      </c>
      <c r="D1833" t="s">
        <v>922</v>
      </c>
      <c r="E1833" t="s">
        <v>704</v>
      </c>
      <c r="F1833" t="s">
        <v>1184</v>
      </c>
      <c r="G1833" t="s">
        <v>1185</v>
      </c>
      <c r="H1833" t="s">
        <v>1554</v>
      </c>
      <c r="I1833" t="s">
        <v>6327</v>
      </c>
      <c r="J1833" t="s">
        <v>4926</v>
      </c>
      <c r="K1833" t="s">
        <v>675</v>
      </c>
      <c r="L1833" t="s">
        <v>682</v>
      </c>
      <c r="M1833" s="8" t="s">
        <v>675</v>
      </c>
      <c r="N1833" t="s">
        <v>682</v>
      </c>
      <c r="O1833" t="s">
        <v>6317</v>
      </c>
      <c r="P1833" t="s">
        <v>675</v>
      </c>
      <c r="Q1833" s="8" t="s">
        <v>675</v>
      </c>
      <c r="R1833" t="s">
        <v>5773</v>
      </c>
      <c r="S1833" t="s">
        <v>5636</v>
      </c>
      <c r="T1833" t="s">
        <v>2984</v>
      </c>
    </row>
    <row r="1834" spans="1:20">
      <c r="A1834" t="s">
        <v>6328</v>
      </c>
      <c r="B1834" s="8" t="s">
        <v>1760</v>
      </c>
      <c r="C1834" t="s">
        <v>5626</v>
      </c>
      <c r="D1834" t="s">
        <v>922</v>
      </c>
      <c r="E1834" t="s">
        <v>704</v>
      </c>
      <c r="F1834" t="s">
        <v>1184</v>
      </c>
      <c r="G1834" t="s">
        <v>1185</v>
      </c>
      <c r="H1834" t="s">
        <v>6329</v>
      </c>
      <c r="I1834" t="s">
        <v>6330</v>
      </c>
      <c r="J1834" t="s">
        <v>4926</v>
      </c>
      <c r="K1834" t="s">
        <v>675</v>
      </c>
      <c r="L1834" t="s">
        <v>682</v>
      </c>
      <c r="M1834" s="8" t="s">
        <v>675</v>
      </c>
      <c r="N1834" t="s">
        <v>682</v>
      </c>
      <c r="O1834" t="s">
        <v>6317</v>
      </c>
      <c r="P1834" t="s">
        <v>675</v>
      </c>
      <c r="Q1834" s="8" t="s">
        <v>675</v>
      </c>
      <c r="R1834" t="s">
        <v>5773</v>
      </c>
      <c r="S1834" t="s">
        <v>5636</v>
      </c>
      <c r="T1834" t="s">
        <v>2984</v>
      </c>
    </row>
    <row r="1835" spans="1:20">
      <c r="A1835" t="s">
        <v>6331</v>
      </c>
      <c r="B1835" s="8" t="s">
        <v>1760</v>
      </c>
      <c r="C1835" t="s">
        <v>5626</v>
      </c>
      <c r="D1835" t="s">
        <v>922</v>
      </c>
      <c r="E1835" t="s">
        <v>704</v>
      </c>
      <c r="F1835" t="s">
        <v>1184</v>
      </c>
      <c r="G1835" t="s">
        <v>1185</v>
      </c>
      <c r="H1835" t="s">
        <v>4991</v>
      </c>
      <c r="I1835" t="s">
        <v>6316</v>
      </c>
      <c r="J1835" t="s">
        <v>4926</v>
      </c>
      <c r="K1835" t="s">
        <v>675</v>
      </c>
      <c r="L1835" t="s">
        <v>682</v>
      </c>
      <c r="M1835" s="8" t="s">
        <v>675</v>
      </c>
      <c r="N1835" t="s">
        <v>682</v>
      </c>
      <c r="O1835" t="s">
        <v>6317</v>
      </c>
      <c r="P1835" t="s">
        <v>675</v>
      </c>
      <c r="Q1835" s="8" t="s">
        <v>675</v>
      </c>
      <c r="R1835" t="s">
        <v>5773</v>
      </c>
      <c r="S1835" t="s">
        <v>5636</v>
      </c>
      <c r="T1835" t="s">
        <v>2984</v>
      </c>
    </row>
    <row r="1836" spans="1:20">
      <c r="A1836" t="s">
        <v>6332</v>
      </c>
      <c r="B1836" s="8" t="s">
        <v>1760</v>
      </c>
      <c r="C1836" t="s">
        <v>5626</v>
      </c>
      <c r="D1836" t="s">
        <v>922</v>
      </c>
      <c r="E1836" t="s">
        <v>704</v>
      </c>
      <c r="F1836" t="s">
        <v>1184</v>
      </c>
      <c r="G1836" t="s">
        <v>1185</v>
      </c>
      <c r="H1836" t="s">
        <v>2206</v>
      </c>
      <c r="I1836" t="s">
        <v>6319</v>
      </c>
      <c r="J1836" t="s">
        <v>4926</v>
      </c>
      <c r="K1836" t="s">
        <v>675</v>
      </c>
      <c r="L1836" t="s">
        <v>682</v>
      </c>
      <c r="M1836" s="8" t="s">
        <v>675</v>
      </c>
      <c r="N1836" t="s">
        <v>682</v>
      </c>
      <c r="O1836" t="s">
        <v>6317</v>
      </c>
      <c r="P1836" t="s">
        <v>675</v>
      </c>
      <c r="Q1836" s="8" t="s">
        <v>675</v>
      </c>
      <c r="R1836" t="s">
        <v>5773</v>
      </c>
      <c r="S1836" t="s">
        <v>5636</v>
      </c>
      <c r="T1836" t="s">
        <v>2984</v>
      </c>
    </row>
    <row r="1837" spans="1:20">
      <c r="A1837" t="s">
        <v>6333</v>
      </c>
      <c r="B1837" s="8" t="s">
        <v>1760</v>
      </c>
      <c r="C1837" t="s">
        <v>5626</v>
      </c>
      <c r="D1837" t="s">
        <v>922</v>
      </c>
      <c r="E1837" t="s">
        <v>704</v>
      </c>
      <c r="F1837" t="s">
        <v>1184</v>
      </c>
      <c r="G1837" t="s">
        <v>1185</v>
      </c>
      <c r="H1837" t="s">
        <v>6321</v>
      </c>
      <c r="I1837" t="s">
        <v>6322</v>
      </c>
      <c r="J1837" t="s">
        <v>4926</v>
      </c>
      <c r="K1837" t="s">
        <v>675</v>
      </c>
      <c r="L1837" t="s">
        <v>682</v>
      </c>
      <c r="M1837" s="8" t="s">
        <v>675</v>
      </c>
      <c r="N1837" t="s">
        <v>682</v>
      </c>
      <c r="O1837" t="s">
        <v>6317</v>
      </c>
      <c r="P1837" t="s">
        <v>675</v>
      </c>
      <c r="Q1837" s="8" t="s">
        <v>675</v>
      </c>
      <c r="R1837" t="s">
        <v>5773</v>
      </c>
      <c r="S1837" t="s">
        <v>5636</v>
      </c>
      <c r="T1837" t="s">
        <v>2984</v>
      </c>
    </row>
    <row r="1838" spans="1:20">
      <c r="A1838" t="s">
        <v>6334</v>
      </c>
      <c r="B1838" s="8" t="s">
        <v>1760</v>
      </c>
      <c r="C1838" t="s">
        <v>5626</v>
      </c>
      <c r="D1838" t="s">
        <v>922</v>
      </c>
      <c r="E1838" t="s">
        <v>704</v>
      </c>
      <c r="F1838" t="s">
        <v>1184</v>
      </c>
      <c r="G1838" t="s">
        <v>1185</v>
      </c>
      <c r="H1838" t="s">
        <v>6324</v>
      </c>
      <c r="I1838" t="s">
        <v>6325</v>
      </c>
      <c r="J1838" t="s">
        <v>4926</v>
      </c>
      <c r="K1838" t="s">
        <v>675</v>
      </c>
      <c r="L1838" t="s">
        <v>682</v>
      </c>
      <c r="M1838" s="8" t="s">
        <v>675</v>
      </c>
      <c r="N1838" t="s">
        <v>682</v>
      </c>
      <c r="O1838" t="s">
        <v>6317</v>
      </c>
      <c r="P1838" t="s">
        <v>675</v>
      </c>
      <c r="Q1838" s="8" t="s">
        <v>675</v>
      </c>
      <c r="R1838" t="s">
        <v>5773</v>
      </c>
      <c r="S1838" t="s">
        <v>5636</v>
      </c>
      <c r="T1838" t="s">
        <v>2984</v>
      </c>
    </row>
    <row r="1839" spans="1:20">
      <c r="A1839" t="s">
        <v>6335</v>
      </c>
      <c r="B1839" s="8" t="s">
        <v>1760</v>
      </c>
      <c r="C1839" t="s">
        <v>5626</v>
      </c>
      <c r="D1839" t="s">
        <v>922</v>
      </c>
      <c r="E1839" t="s">
        <v>704</v>
      </c>
      <c r="F1839" t="s">
        <v>1184</v>
      </c>
      <c r="G1839" t="s">
        <v>1185</v>
      </c>
      <c r="H1839" t="s">
        <v>1554</v>
      </c>
      <c r="I1839" t="s">
        <v>6327</v>
      </c>
      <c r="J1839" t="s">
        <v>4926</v>
      </c>
      <c r="K1839" t="s">
        <v>675</v>
      </c>
      <c r="L1839" t="s">
        <v>682</v>
      </c>
      <c r="M1839" s="8" t="s">
        <v>675</v>
      </c>
      <c r="N1839" t="s">
        <v>682</v>
      </c>
      <c r="O1839" t="s">
        <v>6317</v>
      </c>
      <c r="P1839" t="s">
        <v>675</v>
      </c>
      <c r="Q1839" s="8" t="s">
        <v>675</v>
      </c>
      <c r="R1839" t="s">
        <v>5773</v>
      </c>
      <c r="S1839" t="s">
        <v>5636</v>
      </c>
      <c r="T1839" t="s">
        <v>2984</v>
      </c>
    </row>
    <row r="1840" spans="1:20">
      <c r="A1840" t="s">
        <v>6336</v>
      </c>
      <c r="B1840" s="8" t="s">
        <v>1760</v>
      </c>
      <c r="C1840" t="s">
        <v>5626</v>
      </c>
      <c r="D1840" t="s">
        <v>922</v>
      </c>
      <c r="E1840" t="s">
        <v>704</v>
      </c>
      <c r="F1840" t="s">
        <v>1184</v>
      </c>
      <c r="G1840" t="s">
        <v>1185</v>
      </c>
      <c r="H1840" t="s">
        <v>6329</v>
      </c>
      <c r="I1840" t="s">
        <v>6330</v>
      </c>
      <c r="J1840" t="s">
        <v>4926</v>
      </c>
      <c r="K1840" t="s">
        <v>675</v>
      </c>
      <c r="L1840" t="s">
        <v>682</v>
      </c>
      <c r="M1840" s="8" t="s">
        <v>675</v>
      </c>
      <c r="N1840" t="s">
        <v>682</v>
      </c>
      <c r="O1840" t="s">
        <v>6317</v>
      </c>
      <c r="P1840" t="s">
        <v>675</v>
      </c>
      <c r="Q1840" s="8" t="s">
        <v>675</v>
      </c>
      <c r="R1840" t="s">
        <v>5773</v>
      </c>
      <c r="S1840" t="s">
        <v>5636</v>
      </c>
      <c r="T1840" t="s">
        <v>2984</v>
      </c>
    </row>
    <row r="1841" spans="1:20">
      <c r="A1841" t="s">
        <v>6337</v>
      </c>
      <c r="B1841" s="8" t="s">
        <v>1760</v>
      </c>
      <c r="C1841" t="s">
        <v>5626</v>
      </c>
      <c r="D1841" t="s">
        <v>922</v>
      </c>
      <c r="E1841" t="s">
        <v>704</v>
      </c>
      <c r="F1841" t="s">
        <v>1007</v>
      </c>
      <c r="G1841" t="s">
        <v>527</v>
      </c>
      <c r="H1841" t="s">
        <v>527</v>
      </c>
      <c r="I1841" t="s">
        <v>6338</v>
      </c>
      <c r="J1841" t="s">
        <v>4926</v>
      </c>
      <c r="K1841" t="s">
        <v>675</v>
      </c>
      <c r="L1841" t="s">
        <v>682</v>
      </c>
      <c r="M1841" s="8" t="s">
        <v>675</v>
      </c>
      <c r="N1841" t="s">
        <v>682</v>
      </c>
      <c r="O1841" t="s">
        <v>6317</v>
      </c>
      <c r="P1841" t="s">
        <v>675</v>
      </c>
      <c r="Q1841" s="8" t="s">
        <v>675</v>
      </c>
      <c r="R1841" t="s">
        <v>5635</v>
      </c>
      <c r="S1841" t="s">
        <v>5636</v>
      </c>
      <c r="T1841" t="s">
        <v>1849</v>
      </c>
    </row>
    <row r="1842" spans="1:20">
      <c r="A1842" t="s">
        <v>6339</v>
      </c>
      <c r="B1842" s="8" t="s">
        <v>1760</v>
      </c>
      <c r="C1842" t="s">
        <v>5626</v>
      </c>
      <c r="D1842" t="s">
        <v>922</v>
      </c>
      <c r="E1842" t="s">
        <v>704</v>
      </c>
      <c r="F1842" t="s">
        <v>971</v>
      </c>
      <c r="G1842" t="s">
        <v>375</v>
      </c>
      <c r="H1842" t="s">
        <v>375</v>
      </c>
      <c r="I1842" t="s">
        <v>6340</v>
      </c>
      <c r="J1842" t="s">
        <v>4926</v>
      </c>
      <c r="K1842" t="s">
        <v>675</v>
      </c>
      <c r="L1842" t="s">
        <v>682</v>
      </c>
      <c r="M1842" s="8" t="s">
        <v>675</v>
      </c>
      <c r="N1842" t="s">
        <v>682</v>
      </c>
      <c r="O1842" t="s">
        <v>6317</v>
      </c>
      <c r="P1842" t="s">
        <v>675</v>
      </c>
      <c r="Q1842" s="8" t="s">
        <v>675</v>
      </c>
      <c r="R1842" t="s">
        <v>5635</v>
      </c>
      <c r="S1842" t="s">
        <v>5636</v>
      </c>
      <c r="T1842" t="s">
        <v>1849</v>
      </c>
    </row>
    <row r="1843" spans="1:20">
      <c r="A1843" t="s">
        <v>6341</v>
      </c>
      <c r="B1843" s="8" t="s">
        <v>1760</v>
      </c>
      <c r="C1843" t="s">
        <v>5626</v>
      </c>
      <c r="D1843" t="s">
        <v>922</v>
      </c>
      <c r="E1843" t="s">
        <v>704</v>
      </c>
      <c r="F1843" t="s">
        <v>946</v>
      </c>
      <c r="G1843" t="s">
        <v>947</v>
      </c>
      <c r="H1843" t="s">
        <v>947</v>
      </c>
      <c r="I1843" t="s">
        <v>6342</v>
      </c>
      <c r="J1843" t="s">
        <v>4926</v>
      </c>
      <c r="K1843" t="s">
        <v>675</v>
      </c>
      <c r="L1843" t="s">
        <v>682</v>
      </c>
      <c r="M1843" s="8" t="s">
        <v>675</v>
      </c>
      <c r="N1843" t="s">
        <v>682</v>
      </c>
      <c r="O1843" t="s">
        <v>6317</v>
      </c>
      <c r="P1843" t="s">
        <v>675</v>
      </c>
      <c r="Q1843" s="8" t="s">
        <v>675</v>
      </c>
      <c r="R1843" t="s">
        <v>5635</v>
      </c>
      <c r="S1843" t="s">
        <v>5636</v>
      </c>
      <c r="T1843" t="s">
        <v>1849</v>
      </c>
    </row>
    <row r="1844" spans="1:20">
      <c r="A1844" t="s">
        <v>6343</v>
      </c>
      <c r="B1844" s="8" t="s">
        <v>1760</v>
      </c>
      <c r="C1844" t="s">
        <v>5626</v>
      </c>
      <c r="D1844" t="s">
        <v>5822</v>
      </c>
      <c r="E1844" t="s">
        <v>675</v>
      </c>
      <c r="F1844" t="s">
        <v>1915</v>
      </c>
      <c r="G1844" t="s">
        <v>71</v>
      </c>
      <c r="H1844" t="s">
        <v>675</v>
      </c>
      <c r="I1844" t="s">
        <v>6005</v>
      </c>
      <c r="J1844" t="s">
        <v>4926</v>
      </c>
      <c r="K1844" t="s">
        <v>675</v>
      </c>
      <c r="L1844" t="s">
        <v>682</v>
      </c>
      <c r="M1844" s="8" t="s">
        <v>675</v>
      </c>
      <c r="N1844" t="s">
        <v>682</v>
      </c>
      <c r="O1844" t="s">
        <v>6317</v>
      </c>
      <c r="P1844" t="s">
        <v>675</v>
      </c>
      <c r="Q1844" s="8" t="s">
        <v>675</v>
      </c>
      <c r="R1844" t="s">
        <v>5863</v>
      </c>
      <c r="S1844" t="s">
        <v>5636</v>
      </c>
      <c r="T1844" t="s">
        <v>1693</v>
      </c>
    </row>
    <row r="1845" spans="1:20">
      <c r="A1845" t="s">
        <v>6344</v>
      </c>
      <c r="B1845" s="8" t="s">
        <v>1760</v>
      </c>
      <c r="C1845" t="s">
        <v>5626</v>
      </c>
      <c r="D1845" t="s">
        <v>5822</v>
      </c>
      <c r="E1845" t="s">
        <v>675</v>
      </c>
      <c r="F1845" t="s">
        <v>3712</v>
      </c>
      <c r="G1845" t="s">
        <v>20</v>
      </c>
      <c r="H1845" t="s">
        <v>675</v>
      </c>
      <c r="I1845" t="s">
        <v>6001</v>
      </c>
      <c r="J1845" t="s">
        <v>4926</v>
      </c>
      <c r="K1845" t="s">
        <v>675</v>
      </c>
      <c r="L1845" t="s">
        <v>682</v>
      </c>
      <c r="M1845" s="8" t="s">
        <v>675</v>
      </c>
      <c r="N1845" t="s">
        <v>682</v>
      </c>
      <c r="O1845" t="s">
        <v>6317</v>
      </c>
      <c r="P1845" t="s">
        <v>675</v>
      </c>
      <c r="Q1845" s="8" t="s">
        <v>675</v>
      </c>
      <c r="R1845" t="s">
        <v>5863</v>
      </c>
      <c r="S1845" t="s">
        <v>5636</v>
      </c>
      <c r="T1845" t="s">
        <v>1693</v>
      </c>
    </row>
    <row r="1846" spans="1:20">
      <c r="A1846" t="s">
        <v>6345</v>
      </c>
      <c r="B1846" s="8" t="s">
        <v>1760</v>
      </c>
      <c r="C1846" t="s">
        <v>5626</v>
      </c>
      <c r="D1846" t="s">
        <v>5822</v>
      </c>
      <c r="E1846" t="s">
        <v>675</v>
      </c>
      <c r="F1846" t="s">
        <v>5700</v>
      </c>
      <c r="G1846" t="s">
        <v>5701</v>
      </c>
      <c r="H1846" t="s">
        <v>675</v>
      </c>
      <c r="I1846" t="s">
        <v>5998</v>
      </c>
      <c r="J1846" t="s">
        <v>4926</v>
      </c>
      <c r="K1846" t="s">
        <v>675</v>
      </c>
      <c r="L1846" t="s">
        <v>682</v>
      </c>
      <c r="M1846" s="8" t="s">
        <v>675</v>
      </c>
      <c r="N1846" t="s">
        <v>682</v>
      </c>
      <c r="O1846" t="s">
        <v>6317</v>
      </c>
      <c r="P1846" t="s">
        <v>675</v>
      </c>
      <c r="Q1846" s="8" t="s">
        <v>675</v>
      </c>
      <c r="R1846" t="s">
        <v>5863</v>
      </c>
      <c r="S1846" t="s">
        <v>5636</v>
      </c>
      <c r="T1846" t="s">
        <v>1693</v>
      </c>
    </row>
    <row r="1847" spans="1:20">
      <c r="A1847" t="s">
        <v>6346</v>
      </c>
      <c r="B1847" s="8" t="s">
        <v>1760</v>
      </c>
      <c r="C1847" t="s">
        <v>5626</v>
      </c>
      <c r="D1847" t="s">
        <v>5822</v>
      </c>
      <c r="E1847" t="s">
        <v>675</v>
      </c>
      <c r="F1847" t="s">
        <v>2332</v>
      </c>
      <c r="G1847" t="s">
        <v>15</v>
      </c>
      <c r="H1847" t="s">
        <v>675</v>
      </c>
      <c r="I1847" t="s">
        <v>5994</v>
      </c>
      <c r="J1847" t="s">
        <v>4926</v>
      </c>
      <c r="K1847" t="s">
        <v>675</v>
      </c>
      <c r="L1847" t="s">
        <v>682</v>
      </c>
      <c r="M1847" s="8" t="s">
        <v>675</v>
      </c>
      <c r="N1847" t="s">
        <v>682</v>
      </c>
      <c r="O1847" t="s">
        <v>6317</v>
      </c>
      <c r="P1847" t="s">
        <v>675</v>
      </c>
      <c r="Q1847" s="8" t="s">
        <v>675</v>
      </c>
      <c r="R1847" t="s">
        <v>5863</v>
      </c>
      <c r="S1847" t="s">
        <v>5636</v>
      </c>
      <c r="T1847" t="s">
        <v>1693</v>
      </c>
    </row>
    <row r="1848" spans="1:20">
      <c r="A1848" t="s">
        <v>6347</v>
      </c>
      <c r="B1848" s="8" t="s">
        <v>1760</v>
      </c>
      <c r="C1848" t="s">
        <v>5626</v>
      </c>
      <c r="D1848" t="s">
        <v>5822</v>
      </c>
      <c r="E1848" t="s">
        <v>675</v>
      </c>
      <c r="F1848" t="s">
        <v>3520</v>
      </c>
      <c r="G1848" t="s">
        <v>145</v>
      </c>
      <c r="H1848" t="s">
        <v>675</v>
      </c>
      <c r="I1848" t="s">
        <v>5990</v>
      </c>
      <c r="J1848" t="s">
        <v>4926</v>
      </c>
      <c r="K1848" t="s">
        <v>675</v>
      </c>
      <c r="L1848" t="s">
        <v>682</v>
      </c>
      <c r="M1848" s="8" t="s">
        <v>675</v>
      </c>
      <c r="N1848" t="s">
        <v>682</v>
      </c>
      <c r="O1848" t="s">
        <v>6317</v>
      </c>
      <c r="P1848" t="s">
        <v>675</v>
      </c>
      <c r="Q1848" s="8" t="s">
        <v>675</v>
      </c>
      <c r="R1848" t="s">
        <v>5863</v>
      </c>
      <c r="S1848" t="s">
        <v>5636</v>
      </c>
      <c r="T1848" t="s">
        <v>1693</v>
      </c>
    </row>
    <row r="1849" spans="1:20">
      <c r="A1849" t="s">
        <v>6348</v>
      </c>
      <c r="B1849" s="8" t="s">
        <v>1760</v>
      </c>
      <c r="C1849" t="s">
        <v>5626</v>
      </c>
      <c r="D1849" t="s">
        <v>5822</v>
      </c>
      <c r="E1849" t="s">
        <v>675</v>
      </c>
      <c r="F1849" t="s">
        <v>1532</v>
      </c>
      <c r="G1849" t="s">
        <v>97</v>
      </c>
      <c r="H1849" t="s">
        <v>675</v>
      </c>
      <c r="I1849" t="s">
        <v>5986</v>
      </c>
      <c r="J1849" t="s">
        <v>4926</v>
      </c>
      <c r="K1849" t="s">
        <v>675</v>
      </c>
      <c r="L1849" t="s">
        <v>682</v>
      </c>
      <c r="M1849" s="8" t="s">
        <v>675</v>
      </c>
      <c r="N1849" t="s">
        <v>682</v>
      </c>
      <c r="O1849" t="s">
        <v>6317</v>
      </c>
      <c r="P1849" t="s">
        <v>675</v>
      </c>
      <c r="Q1849" s="8" t="s">
        <v>675</v>
      </c>
      <c r="R1849" t="s">
        <v>5863</v>
      </c>
      <c r="S1849" t="s">
        <v>5636</v>
      </c>
      <c r="T1849" t="s">
        <v>1693</v>
      </c>
    </row>
    <row r="1850" spans="1:20">
      <c r="A1850" t="s">
        <v>6349</v>
      </c>
      <c r="B1850" s="8" t="s">
        <v>1760</v>
      </c>
      <c r="C1850" t="s">
        <v>5626</v>
      </c>
      <c r="D1850" t="s">
        <v>5822</v>
      </c>
      <c r="E1850" t="s">
        <v>675</v>
      </c>
      <c r="F1850" t="s">
        <v>5710</v>
      </c>
      <c r="G1850" t="s">
        <v>85</v>
      </c>
      <c r="H1850" t="s">
        <v>675</v>
      </c>
      <c r="I1850" t="s">
        <v>5984</v>
      </c>
      <c r="J1850" t="s">
        <v>4926</v>
      </c>
      <c r="K1850" t="s">
        <v>675</v>
      </c>
      <c r="L1850" t="s">
        <v>682</v>
      </c>
      <c r="M1850" s="8" t="s">
        <v>675</v>
      </c>
      <c r="N1850" t="s">
        <v>682</v>
      </c>
      <c r="O1850" t="s">
        <v>6317</v>
      </c>
      <c r="P1850" t="s">
        <v>675</v>
      </c>
      <c r="Q1850" s="8" t="s">
        <v>675</v>
      </c>
      <c r="R1850" t="s">
        <v>5863</v>
      </c>
      <c r="S1850" t="s">
        <v>5636</v>
      </c>
      <c r="T1850" t="s">
        <v>1693</v>
      </c>
    </row>
    <row r="1851" spans="1:20">
      <c r="A1851" t="s">
        <v>6350</v>
      </c>
      <c r="B1851" s="8" t="s">
        <v>1760</v>
      </c>
      <c r="C1851" t="s">
        <v>5626</v>
      </c>
      <c r="D1851" t="s">
        <v>5822</v>
      </c>
      <c r="E1851" t="s">
        <v>675</v>
      </c>
      <c r="F1851" t="s">
        <v>2202</v>
      </c>
      <c r="G1851" t="s">
        <v>99</v>
      </c>
      <c r="H1851" t="s">
        <v>675</v>
      </c>
      <c r="I1851" t="s">
        <v>5981</v>
      </c>
      <c r="J1851" t="s">
        <v>4926</v>
      </c>
      <c r="K1851" t="s">
        <v>675</v>
      </c>
      <c r="L1851" t="s">
        <v>682</v>
      </c>
      <c r="M1851" s="8" t="s">
        <v>675</v>
      </c>
      <c r="N1851" t="s">
        <v>682</v>
      </c>
      <c r="O1851" t="s">
        <v>6317</v>
      </c>
      <c r="P1851" t="s">
        <v>675</v>
      </c>
      <c r="Q1851" s="8" t="s">
        <v>675</v>
      </c>
      <c r="R1851" t="s">
        <v>5863</v>
      </c>
      <c r="S1851" t="s">
        <v>5636</v>
      </c>
      <c r="T1851" t="s">
        <v>1693</v>
      </c>
    </row>
    <row r="1852" spans="1:20">
      <c r="A1852" t="s">
        <v>6351</v>
      </c>
      <c r="B1852" s="8" t="s">
        <v>1760</v>
      </c>
      <c r="C1852" t="s">
        <v>5626</v>
      </c>
      <c r="D1852" t="s">
        <v>5822</v>
      </c>
      <c r="E1852" t="s">
        <v>675</v>
      </c>
      <c r="F1852" t="s">
        <v>2725</v>
      </c>
      <c r="G1852" t="s">
        <v>90</v>
      </c>
      <c r="H1852" t="s">
        <v>675</v>
      </c>
      <c r="I1852" t="s">
        <v>5978</v>
      </c>
      <c r="J1852" t="s">
        <v>4926</v>
      </c>
      <c r="K1852" t="s">
        <v>675</v>
      </c>
      <c r="L1852" t="s">
        <v>682</v>
      </c>
      <c r="M1852" s="8" t="s">
        <v>675</v>
      </c>
      <c r="N1852" t="s">
        <v>682</v>
      </c>
      <c r="O1852" t="s">
        <v>6317</v>
      </c>
      <c r="P1852" t="s">
        <v>675</v>
      </c>
      <c r="Q1852" s="8" t="s">
        <v>675</v>
      </c>
      <c r="R1852" t="s">
        <v>5863</v>
      </c>
      <c r="S1852" t="s">
        <v>5636</v>
      </c>
      <c r="T1852" t="s">
        <v>1693</v>
      </c>
    </row>
    <row r="1853" spans="1:20">
      <c r="A1853" t="s">
        <v>6352</v>
      </c>
      <c r="B1853" s="8" t="s">
        <v>1760</v>
      </c>
      <c r="C1853" t="s">
        <v>5626</v>
      </c>
      <c r="D1853" t="s">
        <v>5822</v>
      </c>
      <c r="E1853" t="s">
        <v>675</v>
      </c>
      <c r="F1853" t="s">
        <v>1536</v>
      </c>
      <c r="G1853" t="s">
        <v>1537</v>
      </c>
      <c r="H1853" t="s">
        <v>675</v>
      </c>
      <c r="I1853" t="s">
        <v>5975</v>
      </c>
      <c r="J1853" t="s">
        <v>4926</v>
      </c>
      <c r="K1853" t="s">
        <v>675</v>
      </c>
      <c r="L1853" t="s">
        <v>682</v>
      </c>
      <c r="M1853" s="8" t="s">
        <v>675</v>
      </c>
      <c r="N1853" t="s">
        <v>682</v>
      </c>
      <c r="O1853" t="s">
        <v>6317</v>
      </c>
      <c r="P1853" t="s">
        <v>675</v>
      </c>
      <c r="Q1853" s="8" t="s">
        <v>675</v>
      </c>
      <c r="R1853" t="s">
        <v>5863</v>
      </c>
      <c r="S1853" t="s">
        <v>5636</v>
      </c>
      <c r="T1853" t="s">
        <v>1693</v>
      </c>
    </row>
    <row r="1854" spans="1:20">
      <c r="A1854" t="s">
        <v>6353</v>
      </c>
      <c r="B1854" s="8" t="s">
        <v>1760</v>
      </c>
      <c r="C1854" t="s">
        <v>5626</v>
      </c>
      <c r="D1854" t="s">
        <v>5822</v>
      </c>
      <c r="E1854" t="s">
        <v>675</v>
      </c>
      <c r="F1854" t="s">
        <v>1002</v>
      </c>
      <c r="G1854" t="s">
        <v>178</v>
      </c>
      <c r="H1854" t="s">
        <v>675</v>
      </c>
      <c r="I1854" t="s">
        <v>5973</v>
      </c>
      <c r="J1854" t="s">
        <v>4926</v>
      </c>
      <c r="K1854" t="s">
        <v>675</v>
      </c>
      <c r="L1854" t="s">
        <v>682</v>
      </c>
      <c r="M1854" s="8" t="s">
        <v>675</v>
      </c>
      <c r="N1854" t="s">
        <v>682</v>
      </c>
      <c r="O1854" t="s">
        <v>6317</v>
      </c>
      <c r="P1854" t="s">
        <v>675</v>
      </c>
      <c r="Q1854" s="8" t="s">
        <v>675</v>
      </c>
      <c r="R1854" t="s">
        <v>5863</v>
      </c>
      <c r="S1854" t="s">
        <v>5636</v>
      </c>
      <c r="T1854" t="s">
        <v>1693</v>
      </c>
    </row>
    <row r="1855" spans="1:20">
      <c r="A1855" t="s">
        <v>6354</v>
      </c>
      <c r="B1855" s="8" t="s">
        <v>1760</v>
      </c>
      <c r="C1855" t="s">
        <v>5626</v>
      </c>
      <c r="D1855" t="s">
        <v>5822</v>
      </c>
      <c r="E1855" t="s">
        <v>675</v>
      </c>
      <c r="F1855" t="s">
        <v>1877</v>
      </c>
      <c r="G1855" t="s">
        <v>124</v>
      </c>
      <c r="H1855" t="s">
        <v>675</v>
      </c>
      <c r="I1855" t="s">
        <v>5969</v>
      </c>
      <c r="J1855" t="s">
        <v>4926</v>
      </c>
      <c r="K1855" t="s">
        <v>675</v>
      </c>
      <c r="L1855" t="s">
        <v>682</v>
      </c>
      <c r="M1855" s="8" t="s">
        <v>675</v>
      </c>
      <c r="N1855" t="s">
        <v>682</v>
      </c>
      <c r="O1855" t="s">
        <v>6317</v>
      </c>
      <c r="P1855" t="s">
        <v>675</v>
      </c>
      <c r="Q1855" s="8" t="s">
        <v>675</v>
      </c>
      <c r="R1855" t="s">
        <v>5863</v>
      </c>
      <c r="S1855" t="s">
        <v>5636</v>
      </c>
      <c r="T1855" t="s">
        <v>1693</v>
      </c>
    </row>
    <row r="1856" spans="1:20">
      <c r="A1856" t="s">
        <v>6355</v>
      </c>
      <c r="B1856" s="8" t="s">
        <v>1760</v>
      </c>
      <c r="C1856" t="s">
        <v>5626</v>
      </c>
      <c r="D1856" t="s">
        <v>5822</v>
      </c>
      <c r="E1856" t="s">
        <v>675</v>
      </c>
      <c r="F1856" t="s">
        <v>1309</v>
      </c>
      <c r="G1856" t="s">
        <v>66</v>
      </c>
      <c r="H1856" t="s">
        <v>675</v>
      </c>
      <c r="I1856" t="s">
        <v>5966</v>
      </c>
      <c r="J1856" t="s">
        <v>4926</v>
      </c>
      <c r="K1856" t="s">
        <v>675</v>
      </c>
      <c r="L1856" t="s">
        <v>682</v>
      </c>
      <c r="M1856" s="8" t="s">
        <v>675</v>
      </c>
      <c r="N1856" t="s">
        <v>682</v>
      </c>
      <c r="O1856" t="s">
        <v>6317</v>
      </c>
      <c r="P1856" t="s">
        <v>675</v>
      </c>
      <c r="Q1856" s="8" t="s">
        <v>675</v>
      </c>
      <c r="R1856" t="s">
        <v>5863</v>
      </c>
      <c r="S1856" t="s">
        <v>5636</v>
      </c>
      <c r="T1856" t="s">
        <v>1693</v>
      </c>
    </row>
    <row r="1857" spans="1:20">
      <c r="A1857" t="s">
        <v>6356</v>
      </c>
      <c r="B1857" s="8" t="s">
        <v>1760</v>
      </c>
      <c r="C1857" t="s">
        <v>5626</v>
      </c>
      <c r="D1857" t="s">
        <v>5822</v>
      </c>
      <c r="E1857" t="s">
        <v>675</v>
      </c>
      <c r="F1857" t="s">
        <v>5725</v>
      </c>
      <c r="G1857" t="s">
        <v>5726</v>
      </c>
      <c r="H1857" t="s">
        <v>675</v>
      </c>
      <c r="I1857" t="s">
        <v>5963</v>
      </c>
      <c r="J1857" t="s">
        <v>4926</v>
      </c>
      <c r="K1857" t="s">
        <v>675</v>
      </c>
      <c r="L1857" t="s">
        <v>682</v>
      </c>
      <c r="M1857" s="8" t="s">
        <v>675</v>
      </c>
      <c r="N1857" t="s">
        <v>682</v>
      </c>
      <c r="O1857" t="s">
        <v>6317</v>
      </c>
      <c r="P1857" t="s">
        <v>675</v>
      </c>
      <c r="Q1857" s="8" t="s">
        <v>675</v>
      </c>
      <c r="R1857" t="s">
        <v>5863</v>
      </c>
      <c r="S1857" t="s">
        <v>5636</v>
      </c>
      <c r="T1857" t="s">
        <v>1693</v>
      </c>
    </row>
    <row r="1858" spans="1:20">
      <c r="A1858" t="s">
        <v>6357</v>
      </c>
      <c r="B1858" s="8" t="s">
        <v>1760</v>
      </c>
      <c r="C1858" t="s">
        <v>5626</v>
      </c>
      <c r="D1858" t="s">
        <v>5822</v>
      </c>
      <c r="E1858" t="s">
        <v>675</v>
      </c>
      <c r="F1858" t="s">
        <v>5733</v>
      </c>
      <c r="G1858" t="s">
        <v>640</v>
      </c>
      <c r="H1858" t="s">
        <v>675</v>
      </c>
      <c r="I1858" t="s">
        <v>5951</v>
      </c>
      <c r="J1858" t="s">
        <v>4926</v>
      </c>
      <c r="K1858" t="s">
        <v>675</v>
      </c>
      <c r="L1858" t="s">
        <v>682</v>
      </c>
      <c r="M1858" s="8" t="s">
        <v>675</v>
      </c>
      <c r="N1858" t="s">
        <v>682</v>
      </c>
      <c r="O1858" t="s">
        <v>6317</v>
      </c>
      <c r="P1858" t="s">
        <v>675</v>
      </c>
      <c r="Q1858" s="8" t="s">
        <v>675</v>
      </c>
      <c r="R1858" t="s">
        <v>5863</v>
      </c>
      <c r="S1858" t="s">
        <v>5636</v>
      </c>
      <c r="T1858" t="s">
        <v>1693</v>
      </c>
    </row>
    <row r="1859" spans="1:20">
      <c r="A1859" t="s">
        <v>6358</v>
      </c>
      <c r="B1859" s="8" t="s">
        <v>1760</v>
      </c>
      <c r="C1859" t="s">
        <v>5626</v>
      </c>
      <c r="D1859" t="s">
        <v>5822</v>
      </c>
      <c r="E1859" t="s">
        <v>675</v>
      </c>
      <c r="F1859" t="s">
        <v>5223</v>
      </c>
      <c r="G1859" t="s">
        <v>79</v>
      </c>
      <c r="H1859" t="s">
        <v>675</v>
      </c>
      <c r="I1859" t="s">
        <v>5944</v>
      </c>
      <c r="J1859" t="s">
        <v>4926</v>
      </c>
      <c r="K1859" t="s">
        <v>675</v>
      </c>
      <c r="L1859" t="s">
        <v>682</v>
      </c>
      <c r="M1859" s="8" t="s">
        <v>675</v>
      </c>
      <c r="N1859" t="s">
        <v>682</v>
      </c>
      <c r="O1859" t="s">
        <v>6317</v>
      </c>
      <c r="P1859" t="s">
        <v>675</v>
      </c>
      <c r="Q1859" s="8" t="s">
        <v>675</v>
      </c>
      <c r="R1859" t="s">
        <v>5863</v>
      </c>
      <c r="S1859" t="s">
        <v>5636</v>
      </c>
      <c r="T1859" t="s">
        <v>1693</v>
      </c>
    </row>
    <row r="1860" spans="1:20">
      <c r="A1860" t="s">
        <v>6359</v>
      </c>
      <c r="B1860" s="8" t="s">
        <v>1760</v>
      </c>
      <c r="C1860" t="s">
        <v>5626</v>
      </c>
      <c r="D1860" t="s">
        <v>5822</v>
      </c>
      <c r="E1860" t="s">
        <v>675</v>
      </c>
      <c r="F1860" t="s">
        <v>2962</v>
      </c>
      <c r="G1860" t="s">
        <v>58</v>
      </c>
      <c r="H1860" t="s">
        <v>675</v>
      </c>
      <c r="I1860" t="s">
        <v>5934</v>
      </c>
      <c r="J1860" t="s">
        <v>4926</v>
      </c>
      <c r="K1860" t="s">
        <v>675</v>
      </c>
      <c r="L1860" t="s">
        <v>682</v>
      </c>
      <c r="M1860" s="8" t="s">
        <v>675</v>
      </c>
      <c r="N1860" t="s">
        <v>682</v>
      </c>
      <c r="O1860" t="s">
        <v>6317</v>
      </c>
      <c r="P1860" t="s">
        <v>675</v>
      </c>
      <c r="Q1860" s="8" t="s">
        <v>675</v>
      </c>
      <c r="R1860" t="s">
        <v>5863</v>
      </c>
      <c r="S1860" t="s">
        <v>5636</v>
      </c>
      <c r="T1860" t="s">
        <v>1693</v>
      </c>
    </row>
    <row r="1861" spans="1:20">
      <c r="A1861" t="s">
        <v>6360</v>
      </c>
      <c r="B1861" s="8" t="s">
        <v>1760</v>
      </c>
      <c r="C1861" t="s">
        <v>5626</v>
      </c>
      <c r="D1861" t="s">
        <v>5822</v>
      </c>
      <c r="E1861" t="s">
        <v>675</v>
      </c>
      <c r="F1861" t="s">
        <v>5930</v>
      </c>
      <c r="G1861" t="s">
        <v>42</v>
      </c>
      <c r="H1861" t="s">
        <v>675</v>
      </c>
      <c r="I1861" t="s">
        <v>5931</v>
      </c>
      <c r="J1861" t="s">
        <v>4926</v>
      </c>
      <c r="K1861" t="s">
        <v>675</v>
      </c>
      <c r="L1861" t="s">
        <v>682</v>
      </c>
      <c r="M1861" s="8" t="s">
        <v>675</v>
      </c>
      <c r="N1861" t="s">
        <v>682</v>
      </c>
      <c r="O1861" t="s">
        <v>6317</v>
      </c>
      <c r="P1861" t="s">
        <v>675</v>
      </c>
      <c r="Q1861" s="8" t="s">
        <v>675</v>
      </c>
      <c r="R1861" t="s">
        <v>5863</v>
      </c>
      <c r="S1861" t="s">
        <v>5636</v>
      </c>
      <c r="T1861" t="s">
        <v>1693</v>
      </c>
    </row>
    <row r="1862" spans="1:20">
      <c r="A1862" t="s">
        <v>6361</v>
      </c>
      <c r="B1862" s="8" t="s">
        <v>1760</v>
      </c>
      <c r="C1862" t="s">
        <v>5626</v>
      </c>
      <c r="D1862" t="s">
        <v>5822</v>
      </c>
      <c r="E1862" t="s">
        <v>675</v>
      </c>
      <c r="F1862" t="s">
        <v>2967</v>
      </c>
      <c r="G1862" t="s">
        <v>93</v>
      </c>
      <c r="H1862" t="s">
        <v>675</v>
      </c>
      <c r="I1862" t="s">
        <v>5917</v>
      </c>
      <c r="J1862" t="s">
        <v>4926</v>
      </c>
      <c r="K1862" t="s">
        <v>675</v>
      </c>
      <c r="L1862" t="s">
        <v>682</v>
      </c>
      <c r="M1862" s="8" t="s">
        <v>675</v>
      </c>
      <c r="N1862" t="s">
        <v>682</v>
      </c>
      <c r="O1862" t="s">
        <v>6317</v>
      </c>
      <c r="P1862" t="s">
        <v>675</v>
      </c>
      <c r="Q1862" s="8" t="s">
        <v>675</v>
      </c>
      <c r="R1862" t="s">
        <v>5863</v>
      </c>
      <c r="S1862" t="s">
        <v>5636</v>
      </c>
      <c r="T1862" t="s">
        <v>1693</v>
      </c>
    </row>
    <row r="1863" spans="1:20">
      <c r="A1863" t="s">
        <v>6362</v>
      </c>
      <c r="B1863" s="8" t="s">
        <v>1760</v>
      </c>
      <c r="C1863" t="s">
        <v>5626</v>
      </c>
      <c r="D1863" t="s">
        <v>5822</v>
      </c>
      <c r="E1863" t="s">
        <v>675</v>
      </c>
      <c r="F1863" t="s">
        <v>1501</v>
      </c>
      <c r="G1863" t="s">
        <v>51</v>
      </c>
      <c r="H1863" t="s">
        <v>675</v>
      </c>
      <c r="I1863" t="s">
        <v>5914</v>
      </c>
      <c r="J1863" t="s">
        <v>4926</v>
      </c>
      <c r="K1863" t="s">
        <v>675</v>
      </c>
      <c r="L1863" t="s">
        <v>682</v>
      </c>
      <c r="M1863" s="8" t="s">
        <v>675</v>
      </c>
      <c r="N1863" t="s">
        <v>682</v>
      </c>
      <c r="O1863" t="s">
        <v>6317</v>
      </c>
      <c r="P1863" t="s">
        <v>675</v>
      </c>
      <c r="Q1863" s="8" t="s">
        <v>675</v>
      </c>
      <c r="R1863" t="s">
        <v>5863</v>
      </c>
      <c r="S1863" t="s">
        <v>5636</v>
      </c>
      <c r="T1863" t="s">
        <v>1693</v>
      </c>
    </row>
    <row r="1864" spans="1:20">
      <c r="A1864" t="s">
        <v>6363</v>
      </c>
      <c r="B1864" s="8" t="s">
        <v>1760</v>
      </c>
      <c r="C1864" t="s">
        <v>5626</v>
      </c>
      <c r="D1864" t="s">
        <v>5822</v>
      </c>
      <c r="E1864" t="s">
        <v>675</v>
      </c>
      <c r="F1864" t="s">
        <v>5908</v>
      </c>
      <c r="G1864" t="s">
        <v>5909</v>
      </c>
      <c r="H1864" t="s">
        <v>675</v>
      </c>
      <c r="I1864" t="s">
        <v>5910</v>
      </c>
      <c r="J1864" t="s">
        <v>4926</v>
      </c>
      <c r="K1864" t="s">
        <v>675</v>
      </c>
      <c r="L1864" t="s">
        <v>682</v>
      </c>
      <c r="M1864" s="8" t="s">
        <v>675</v>
      </c>
      <c r="N1864" t="s">
        <v>682</v>
      </c>
      <c r="O1864" t="s">
        <v>6317</v>
      </c>
      <c r="P1864" t="s">
        <v>675</v>
      </c>
      <c r="Q1864" s="8" t="s">
        <v>675</v>
      </c>
      <c r="R1864" t="s">
        <v>5863</v>
      </c>
      <c r="S1864" t="s">
        <v>5636</v>
      </c>
      <c r="T1864" t="s">
        <v>1693</v>
      </c>
    </row>
    <row r="1865" spans="1:20">
      <c r="A1865" t="s">
        <v>6364</v>
      </c>
      <c r="B1865" s="8" t="s">
        <v>1760</v>
      </c>
      <c r="C1865" t="s">
        <v>5626</v>
      </c>
      <c r="D1865" t="s">
        <v>5822</v>
      </c>
      <c r="E1865" t="s">
        <v>675</v>
      </c>
      <c r="F1865" t="s">
        <v>2235</v>
      </c>
      <c r="G1865" t="s">
        <v>132</v>
      </c>
      <c r="H1865" t="s">
        <v>675</v>
      </c>
      <c r="I1865" t="s">
        <v>5905</v>
      </c>
      <c r="J1865" t="s">
        <v>4926</v>
      </c>
      <c r="K1865" t="s">
        <v>675</v>
      </c>
      <c r="L1865" t="s">
        <v>682</v>
      </c>
      <c r="M1865" s="8" t="s">
        <v>675</v>
      </c>
      <c r="N1865" t="s">
        <v>682</v>
      </c>
      <c r="O1865" t="s">
        <v>6317</v>
      </c>
      <c r="P1865" t="s">
        <v>675</v>
      </c>
      <c r="Q1865" s="8" t="s">
        <v>675</v>
      </c>
      <c r="R1865" t="s">
        <v>5863</v>
      </c>
      <c r="S1865" t="s">
        <v>5636</v>
      </c>
      <c r="T1865" t="s">
        <v>1693</v>
      </c>
    </row>
    <row r="1866" spans="1:20">
      <c r="A1866" t="s">
        <v>6365</v>
      </c>
      <c r="B1866" s="8" t="s">
        <v>1760</v>
      </c>
      <c r="C1866" t="s">
        <v>5626</v>
      </c>
      <c r="D1866" t="s">
        <v>5822</v>
      </c>
      <c r="E1866" t="s">
        <v>675</v>
      </c>
      <c r="F1866" t="s">
        <v>5901</v>
      </c>
      <c r="G1866" t="s">
        <v>5902</v>
      </c>
      <c r="H1866" t="s">
        <v>675</v>
      </c>
      <c r="I1866" t="s">
        <v>5903</v>
      </c>
      <c r="J1866" t="s">
        <v>4926</v>
      </c>
      <c r="K1866" t="s">
        <v>675</v>
      </c>
      <c r="L1866" t="s">
        <v>682</v>
      </c>
      <c r="M1866" s="8" t="s">
        <v>675</v>
      </c>
      <c r="N1866" t="s">
        <v>682</v>
      </c>
      <c r="O1866" t="s">
        <v>6317</v>
      </c>
      <c r="P1866" t="s">
        <v>675</v>
      </c>
      <c r="Q1866" s="8" t="s">
        <v>675</v>
      </c>
      <c r="R1866" t="s">
        <v>5863</v>
      </c>
      <c r="S1866" t="s">
        <v>5636</v>
      </c>
      <c r="T1866" t="s">
        <v>1693</v>
      </c>
    </row>
    <row r="1867" spans="1:20">
      <c r="A1867" t="s">
        <v>6366</v>
      </c>
      <c r="B1867" s="8" t="s">
        <v>1760</v>
      </c>
      <c r="C1867" t="s">
        <v>5626</v>
      </c>
      <c r="D1867" t="s">
        <v>5822</v>
      </c>
      <c r="E1867" t="s">
        <v>675</v>
      </c>
      <c r="F1867" t="s">
        <v>1478</v>
      </c>
      <c r="G1867" t="s">
        <v>1479</v>
      </c>
      <c r="H1867" t="s">
        <v>675</v>
      </c>
      <c r="I1867" t="s">
        <v>5893</v>
      </c>
      <c r="J1867" t="s">
        <v>4926</v>
      </c>
      <c r="K1867" t="s">
        <v>675</v>
      </c>
      <c r="L1867" t="s">
        <v>682</v>
      </c>
      <c r="M1867" s="8" t="s">
        <v>675</v>
      </c>
      <c r="N1867" t="s">
        <v>682</v>
      </c>
      <c r="O1867" t="s">
        <v>6317</v>
      </c>
      <c r="P1867" t="s">
        <v>675</v>
      </c>
      <c r="Q1867" s="8" t="s">
        <v>675</v>
      </c>
      <c r="R1867" t="s">
        <v>5863</v>
      </c>
      <c r="S1867" t="s">
        <v>5636</v>
      </c>
      <c r="T1867" t="s">
        <v>1693</v>
      </c>
    </row>
    <row r="1868" spans="1:20">
      <c r="A1868" t="s">
        <v>6367</v>
      </c>
      <c r="B1868" s="8" t="s">
        <v>1760</v>
      </c>
      <c r="C1868" t="s">
        <v>5626</v>
      </c>
      <c r="D1868" t="s">
        <v>5822</v>
      </c>
      <c r="E1868" t="s">
        <v>675</v>
      </c>
      <c r="F1868" t="s">
        <v>5888</v>
      </c>
      <c r="G1868" t="s">
        <v>350</v>
      </c>
      <c r="H1868" t="s">
        <v>675</v>
      </c>
      <c r="I1868" t="s">
        <v>5889</v>
      </c>
      <c r="J1868" t="s">
        <v>4926</v>
      </c>
      <c r="K1868" t="s">
        <v>675</v>
      </c>
      <c r="L1868" t="s">
        <v>682</v>
      </c>
      <c r="M1868" s="8" t="s">
        <v>675</v>
      </c>
      <c r="N1868" t="s">
        <v>682</v>
      </c>
      <c r="O1868" t="s">
        <v>6317</v>
      </c>
      <c r="P1868" t="s">
        <v>675</v>
      </c>
      <c r="Q1868" s="8" t="s">
        <v>675</v>
      </c>
      <c r="R1868" t="s">
        <v>5863</v>
      </c>
      <c r="S1868" t="s">
        <v>5636</v>
      </c>
      <c r="T1868" t="s">
        <v>1693</v>
      </c>
    </row>
    <row r="1869" spans="1:20">
      <c r="A1869" t="s">
        <v>6368</v>
      </c>
      <c r="B1869" s="8" t="s">
        <v>1760</v>
      </c>
      <c r="C1869" t="s">
        <v>5626</v>
      </c>
      <c r="D1869" t="s">
        <v>5822</v>
      </c>
      <c r="E1869" t="s">
        <v>675</v>
      </c>
      <c r="F1869" t="s">
        <v>5875</v>
      </c>
      <c r="G1869" t="s">
        <v>344</v>
      </c>
      <c r="H1869" t="s">
        <v>675</v>
      </c>
      <c r="I1869" t="s">
        <v>5876</v>
      </c>
      <c r="J1869" t="s">
        <v>4926</v>
      </c>
      <c r="K1869" t="s">
        <v>675</v>
      </c>
      <c r="L1869" t="s">
        <v>682</v>
      </c>
      <c r="M1869" s="8" t="s">
        <v>675</v>
      </c>
      <c r="N1869" t="s">
        <v>682</v>
      </c>
      <c r="O1869" t="s">
        <v>6317</v>
      </c>
      <c r="P1869" t="s">
        <v>675</v>
      </c>
      <c r="Q1869" s="8" t="s">
        <v>675</v>
      </c>
      <c r="R1869" t="s">
        <v>5863</v>
      </c>
      <c r="S1869" t="s">
        <v>5636</v>
      </c>
      <c r="T1869" t="s">
        <v>1693</v>
      </c>
    </row>
    <row r="1870" spans="1:20">
      <c r="A1870" t="s">
        <v>6369</v>
      </c>
      <c r="B1870" s="8" t="s">
        <v>1760</v>
      </c>
      <c r="C1870" t="s">
        <v>5626</v>
      </c>
      <c r="D1870" t="s">
        <v>5822</v>
      </c>
      <c r="E1870" t="s">
        <v>675</v>
      </c>
      <c r="F1870" t="s">
        <v>5869</v>
      </c>
      <c r="G1870" t="s">
        <v>5870</v>
      </c>
      <c r="H1870" t="s">
        <v>675</v>
      </c>
      <c r="I1870" t="s">
        <v>5871</v>
      </c>
      <c r="J1870" t="s">
        <v>4926</v>
      </c>
      <c r="K1870" t="s">
        <v>675</v>
      </c>
      <c r="L1870" t="s">
        <v>682</v>
      </c>
      <c r="M1870" s="8" t="s">
        <v>675</v>
      </c>
      <c r="N1870" t="s">
        <v>682</v>
      </c>
      <c r="O1870" t="s">
        <v>6317</v>
      </c>
      <c r="P1870" t="s">
        <v>675</v>
      </c>
      <c r="Q1870" s="8" t="s">
        <v>675</v>
      </c>
      <c r="R1870" t="s">
        <v>5863</v>
      </c>
      <c r="S1870" t="s">
        <v>5636</v>
      </c>
      <c r="T1870" t="s">
        <v>1693</v>
      </c>
    </row>
    <row r="1871" spans="1:20">
      <c r="A1871" t="s">
        <v>6370</v>
      </c>
      <c r="B1871" s="8" t="s">
        <v>1760</v>
      </c>
      <c r="C1871" t="s">
        <v>5626</v>
      </c>
      <c r="D1871" t="s">
        <v>5822</v>
      </c>
      <c r="E1871" t="s">
        <v>675</v>
      </c>
      <c r="F1871" t="s">
        <v>941</v>
      </c>
      <c r="G1871" t="s">
        <v>942</v>
      </c>
      <c r="H1871" t="s">
        <v>675</v>
      </c>
      <c r="I1871" t="s">
        <v>5865</v>
      </c>
      <c r="J1871" t="s">
        <v>4926</v>
      </c>
      <c r="K1871" t="s">
        <v>675</v>
      </c>
      <c r="L1871" t="s">
        <v>682</v>
      </c>
      <c r="M1871" s="8" t="s">
        <v>675</v>
      </c>
      <c r="N1871" t="s">
        <v>682</v>
      </c>
      <c r="O1871" t="s">
        <v>6317</v>
      </c>
      <c r="P1871" t="s">
        <v>675</v>
      </c>
      <c r="Q1871" s="8" t="s">
        <v>675</v>
      </c>
      <c r="R1871" t="s">
        <v>5863</v>
      </c>
      <c r="S1871" t="s">
        <v>5636</v>
      </c>
      <c r="T1871" t="s">
        <v>1693</v>
      </c>
    </row>
    <row r="1872" spans="1:20">
      <c r="A1872" t="s">
        <v>6371</v>
      </c>
      <c r="B1872" s="8" t="s">
        <v>1760</v>
      </c>
      <c r="C1872" t="s">
        <v>5626</v>
      </c>
      <c r="D1872" t="s">
        <v>5822</v>
      </c>
      <c r="E1872" t="s">
        <v>675</v>
      </c>
      <c r="F1872" t="s">
        <v>5858</v>
      </c>
      <c r="G1872" t="s">
        <v>5859</v>
      </c>
      <c r="H1872" t="s">
        <v>675</v>
      </c>
      <c r="I1872" t="s">
        <v>5860</v>
      </c>
      <c r="J1872" t="s">
        <v>4926</v>
      </c>
      <c r="K1872" t="s">
        <v>675</v>
      </c>
      <c r="L1872" t="s">
        <v>682</v>
      </c>
      <c r="M1872" s="8" t="s">
        <v>675</v>
      </c>
      <c r="N1872" t="s">
        <v>682</v>
      </c>
      <c r="O1872" t="s">
        <v>6317</v>
      </c>
      <c r="P1872" t="s">
        <v>675</v>
      </c>
      <c r="Q1872" s="8" t="s">
        <v>675</v>
      </c>
      <c r="R1872" t="s">
        <v>5863</v>
      </c>
      <c r="S1872" t="s">
        <v>5636</v>
      </c>
      <c r="T1872" t="s">
        <v>1693</v>
      </c>
    </row>
    <row r="1873" spans="1:20">
      <c r="A1873" t="s">
        <v>6372</v>
      </c>
      <c r="B1873" s="8" t="s">
        <v>1811</v>
      </c>
      <c r="C1873" t="s">
        <v>5626</v>
      </c>
      <c r="D1873" t="s">
        <v>664</v>
      </c>
      <c r="E1873" t="s">
        <v>665</v>
      </c>
      <c r="F1873" t="s">
        <v>800</v>
      </c>
      <c r="G1873" t="s">
        <v>61</v>
      </c>
      <c r="H1873" t="s">
        <v>675</v>
      </c>
      <c r="I1873" t="s">
        <v>6373</v>
      </c>
      <c r="J1873" t="s">
        <v>1927</v>
      </c>
      <c r="K1873" t="s">
        <v>675</v>
      </c>
      <c r="L1873" t="s">
        <v>682</v>
      </c>
      <c r="M1873" s="8" t="s">
        <v>675</v>
      </c>
      <c r="N1873" t="s">
        <v>682</v>
      </c>
      <c r="O1873" t="s">
        <v>1504</v>
      </c>
      <c r="P1873" t="s">
        <v>675</v>
      </c>
      <c r="Q1873" s="8" t="s">
        <v>675</v>
      </c>
      <c r="R1873" t="s">
        <v>675</v>
      </c>
      <c r="S1873" t="s">
        <v>675</v>
      </c>
      <c r="T1873" t="s">
        <v>675</v>
      </c>
    </row>
    <row r="1874" spans="1:20">
      <c r="A1874" t="s">
        <v>6374</v>
      </c>
      <c r="B1874" s="8" t="s">
        <v>1849</v>
      </c>
      <c r="C1874" t="s">
        <v>5626</v>
      </c>
      <c r="D1874" t="s">
        <v>664</v>
      </c>
      <c r="E1874" t="s">
        <v>665</v>
      </c>
      <c r="F1874" t="s">
        <v>1491</v>
      </c>
      <c r="G1874" t="s">
        <v>114</v>
      </c>
      <c r="H1874" t="s">
        <v>675</v>
      </c>
      <c r="I1874" t="s">
        <v>6375</v>
      </c>
      <c r="J1874" t="s">
        <v>1927</v>
      </c>
      <c r="K1874" t="s">
        <v>675</v>
      </c>
      <c r="L1874" t="s">
        <v>682</v>
      </c>
      <c r="M1874" s="8" t="s">
        <v>675</v>
      </c>
      <c r="N1874" t="s">
        <v>682</v>
      </c>
      <c r="O1874" t="s">
        <v>1504</v>
      </c>
      <c r="P1874" t="s">
        <v>675</v>
      </c>
      <c r="Q1874" s="8" t="s">
        <v>675</v>
      </c>
      <c r="R1874" t="s">
        <v>675</v>
      </c>
      <c r="S1874" t="s">
        <v>675</v>
      </c>
      <c r="T1874" t="s">
        <v>675</v>
      </c>
    </row>
    <row r="1875" spans="1:20">
      <c r="A1875" t="s">
        <v>6376</v>
      </c>
      <c r="B1875" s="8" t="s">
        <v>1860</v>
      </c>
      <c r="C1875" t="s">
        <v>5626</v>
      </c>
      <c r="D1875" t="s">
        <v>664</v>
      </c>
      <c r="E1875" t="s">
        <v>665</v>
      </c>
      <c r="F1875" t="s">
        <v>4976</v>
      </c>
      <c r="G1875" t="s">
        <v>4977</v>
      </c>
      <c r="H1875" t="s">
        <v>675</v>
      </c>
      <c r="I1875" t="s">
        <v>6377</v>
      </c>
      <c r="J1875" t="s">
        <v>1927</v>
      </c>
      <c r="K1875" t="s">
        <v>675</v>
      </c>
      <c r="L1875" t="s">
        <v>682</v>
      </c>
      <c r="M1875" s="8" t="s">
        <v>675</v>
      </c>
      <c r="N1875" t="s">
        <v>682</v>
      </c>
      <c r="O1875" t="s">
        <v>1504</v>
      </c>
      <c r="P1875" t="s">
        <v>675</v>
      </c>
      <c r="Q1875" s="8" t="s">
        <v>675</v>
      </c>
      <c r="R1875" t="s">
        <v>675</v>
      </c>
      <c r="S1875" t="s">
        <v>675</v>
      </c>
      <c r="T1875" t="s">
        <v>675</v>
      </c>
    </row>
    <row r="1876" spans="1:20">
      <c r="A1876" t="s">
        <v>6378</v>
      </c>
      <c r="B1876" s="8" t="s">
        <v>5170</v>
      </c>
      <c r="C1876" t="s">
        <v>5626</v>
      </c>
      <c r="D1876" t="s">
        <v>664</v>
      </c>
      <c r="E1876" t="s">
        <v>704</v>
      </c>
      <c r="F1876" t="s">
        <v>4976</v>
      </c>
      <c r="G1876" t="s">
        <v>4977</v>
      </c>
      <c r="H1876" t="s">
        <v>675</v>
      </c>
      <c r="I1876" t="s">
        <v>6379</v>
      </c>
      <c r="J1876" t="s">
        <v>1927</v>
      </c>
      <c r="K1876" t="s">
        <v>675</v>
      </c>
      <c r="L1876" t="s">
        <v>682</v>
      </c>
      <c r="M1876" s="8" t="s">
        <v>675</v>
      </c>
      <c r="N1876" t="s">
        <v>682</v>
      </c>
      <c r="O1876" t="s">
        <v>1676</v>
      </c>
      <c r="P1876" t="s">
        <v>675</v>
      </c>
      <c r="Q1876" s="8" t="s">
        <v>675</v>
      </c>
      <c r="R1876" t="s">
        <v>675</v>
      </c>
      <c r="S1876" t="s">
        <v>675</v>
      </c>
      <c r="T1876" t="s">
        <v>675</v>
      </c>
    </row>
    <row r="1877" spans="1:20">
      <c r="A1877" t="s">
        <v>6380</v>
      </c>
      <c r="B1877" s="8" t="s">
        <v>3023</v>
      </c>
      <c r="C1877" t="s">
        <v>5626</v>
      </c>
      <c r="D1877" t="s">
        <v>664</v>
      </c>
      <c r="E1877" t="s">
        <v>704</v>
      </c>
      <c r="F1877" t="s">
        <v>4082</v>
      </c>
      <c r="G1877" t="s">
        <v>87</v>
      </c>
      <c r="H1877" t="s">
        <v>675</v>
      </c>
      <c r="I1877" t="s">
        <v>6381</v>
      </c>
      <c r="J1877" t="s">
        <v>1927</v>
      </c>
      <c r="K1877" t="s">
        <v>675</v>
      </c>
      <c r="L1877" t="s">
        <v>682</v>
      </c>
      <c r="M1877" s="8" t="s">
        <v>675</v>
      </c>
      <c r="N1877" t="s">
        <v>682</v>
      </c>
      <c r="O1877" t="s">
        <v>769</v>
      </c>
      <c r="P1877" t="s">
        <v>675</v>
      </c>
      <c r="Q1877" s="8" t="s">
        <v>675</v>
      </c>
      <c r="R1877" t="s">
        <v>675</v>
      </c>
      <c r="S1877" t="s">
        <v>675</v>
      </c>
      <c r="T1877" t="s">
        <v>675</v>
      </c>
    </row>
    <row r="1878" spans="1:20">
      <c r="A1878" t="s">
        <v>6382</v>
      </c>
      <c r="B1878" s="8" t="s">
        <v>1914</v>
      </c>
      <c r="C1878" t="s">
        <v>5626</v>
      </c>
      <c r="D1878" t="s">
        <v>922</v>
      </c>
      <c r="E1878" t="s">
        <v>675</v>
      </c>
      <c r="F1878" t="s">
        <v>2337</v>
      </c>
      <c r="G1878" t="s">
        <v>2338</v>
      </c>
      <c r="H1878" t="s">
        <v>6383</v>
      </c>
      <c r="I1878" t="s">
        <v>6384</v>
      </c>
      <c r="J1878" t="s">
        <v>4926</v>
      </c>
      <c r="K1878" t="s">
        <v>675</v>
      </c>
      <c r="L1878" t="s">
        <v>682</v>
      </c>
      <c r="M1878" s="8" t="s">
        <v>675</v>
      </c>
      <c r="N1878" t="s">
        <v>682</v>
      </c>
      <c r="O1878" t="s">
        <v>6385</v>
      </c>
      <c r="P1878" t="s">
        <v>675</v>
      </c>
      <c r="Q1878" s="8" t="s">
        <v>675</v>
      </c>
      <c r="R1878" t="s">
        <v>5751</v>
      </c>
      <c r="S1878" t="s">
        <v>5636</v>
      </c>
      <c r="T1878" t="s">
        <v>3088</v>
      </c>
    </row>
    <row r="1879" spans="1:20">
      <c r="A1879" t="s">
        <v>6386</v>
      </c>
      <c r="B1879" s="8" t="s">
        <v>1914</v>
      </c>
      <c r="C1879" t="s">
        <v>5626</v>
      </c>
      <c r="D1879" t="s">
        <v>922</v>
      </c>
      <c r="E1879" t="s">
        <v>675</v>
      </c>
      <c r="F1879" t="s">
        <v>2337</v>
      </c>
      <c r="G1879" t="s">
        <v>2338</v>
      </c>
      <c r="H1879" t="s">
        <v>6387</v>
      </c>
      <c r="I1879" t="s">
        <v>6388</v>
      </c>
      <c r="J1879" t="s">
        <v>4926</v>
      </c>
      <c r="K1879" t="s">
        <v>675</v>
      </c>
      <c r="L1879" t="s">
        <v>682</v>
      </c>
      <c r="M1879" s="8" t="s">
        <v>675</v>
      </c>
      <c r="N1879" t="s">
        <v>682</v>
      </c>
      <c r="O1879" t="s">
        <v>6385</v>
      </c>
      <c r="P1879" t="s">
        <v>675</v>
      </c>
      <c r="Q1879" s="8" t="s">
        <v>675</v>
      </c>
      <c r="R1879" t="s">
        <v>5751</v>
      </c>
      <c r="S1879" t="s">
        <v>5636</v>
      </c>
      <c r="T1879" t="s">
        <v>3088</v>
      </c>
    </row>
    <row r="1880" spans="1:20">
      <c r="A1880" t="s">
        <v>6389</v>
      </c>
      <c r="B1880" s="8" t="s">
        <v>1914</v>
      </c>
      <c r="C1880" t="s">
        <v>5626</v>
      </c>
      <c r="D1880" t="s">
        <v>922</v>
      </c>
      <c r="E1880" t="s">
        <v>675</v>
      </c>
      <c r="F1880" t="s">
        <v>2337</v>
      </c>
      <c r="G1880" t="s">
        <v>2338</v>
      </c>
      <c r="H1880" t="s">
        <v>6390</v>
      </c>
      <c r="I1880" t="s">
        <v>6391</v>
      </c>
      <c r="J1880" t="s">
        <v>4926</v>
      </c>
      <c r="K1880" t="s">
        <v>675</v>
      </c>
      <c r="L1880" t="s">
        <v>682</v>
      </c>
      <c r="M1880" s="8" t="s">
        <v>675</v>
      </c>
      <c r="N1880" t="s">
        <v>682</v>
      </c>
      <c r="O1880" t="s">
        <v>6385</v>
      </c>
      <c r="P1880" t="s">
        <v>675</v>
      </c>
      <c r="Q1880" s="8" t="s">
        <v>675</v>
      </c>
      <c r="R1880" t="s">
        <v>5751</v>
      </c>
      <c r="S1880" t="s">
        <v>5636</v>
      </c>
      <c r="T1880" t="s">
        <v>3088</v>
      </c>
    </row>
    <row r="1881" spans="1:20">
      <c r="A1881" t="s">
        <v>6392</v>
      </c>
      <c r="B1881" s="8" t="s">
        <v>1914</v>
      </c>
      <c r="C1881" t="s">
        <v>5626</v>
      </c>
      <c r="D1881" t="s">
        <v>922</v>
      </c>
      <c r="E1881" t="s">
        <v>675</v>
      </c>
      <c r="F1881" t="s">
        <v>2337</v>
      </c>
      <c r="G1881" t="s">
        <v>2338</v>
      </c>
      <c r="H1881" t="s">
        <v>6393</v>
      </c>
      <c r="I1881" t="s">
        <v>6394</v>
      </c>
      <c r="J1881" t="s">
        <v>4926</v>
      </c>
      <c r="K1881" t="s">
        <v>675</v>
      </c>
      <c r="L1881" t="s">
        <v>682</v>
      </c>
      <c r="M1881" s="8" t="s">
        <v>675</v>
      </c>
      <c r="N1881" t="s">
        <v>682</v>
      </c>
      <c r="O1881" t="s">
        <v>6385</v>
      </c>
      <c r="P1881" t="s">
        <v>675</v>
      </c>
      <c r="Q1881" s="8" t="s">
        <v>675</v>
      </c>
      <c r="R1881" t="s">
        <v>5751</v>
      </c>
      <c r="S1881" t="s">
        <v>5636</v>
      </c>
      <c r="T1881" t="s">
        <v>3088</v>
      </c>
    </row>
    <row r="1882" spans="1:20">
      <c r="A1882" t="s">
        <v>6395</v>
      </c>
      <c r="B1882" s="8" t="s">
        <v>1914</v>
      </c>
      <c r="C1882" t="s">
        <v>5626</v>
      </c>
      <c r="D1882" t="s">
        <v>922</v>
      </c>
      <c r="E1882" t="s">
        <v>675</v>
      </c>
      <c r="F1882" t="s">
        <v>2337</v>
      </c>
      <c r="G1882" t="s">
        <v>2338</v>
      </c>
      <c r="H1882" t="s">
        <v>6396</v>
      </c>
      <c r="I1882" t="s">
        <v>6397</v>
      </c>
      <c r="J1882" t="s">
        <v>4926</v>
      </c>
      <c r="K1882" t="s">
        <v>675</v>
      </c>
      <c r="L1882" t="s">
        <v>682</v>
      </c>
      <c r="M1882" s="8" t="s">
        <v>675</v>
      </c>
      <c r="N1882" t="s">
        <v>682</v>
      </c>
      <c r="O1882" t="s">
        <v>6385</v>
      </c>
      <c r="P1882" t="s">
        <v>675</v>
      </c>
      <c r="Q1882" s="8" t="s">
        <v>675</v>
      </c>
      <c r="R1882" t="s">
        <v>5751</v>
      </c>
      <c r="S1882" t="s">
        <v>5636</v>
      </c>
      <c r="T1882" t="s">
        <v>3088</v>
      </c>
    </row>
    <row r="1883" spans="1:20">
      <c r="A1883" t="s">
        <v>6398</v>
      </c>
      <c r="B1883" s="8" t="s">
        <v>1914</v>
      </c>
      <c r="C1883" t="s">
        <v>5626</v>
      </c>
      <c r="D1883" t="s">
        <v>922</v>
      </c>
      <c r="E1883" t="s">
        <v>675</v>
      </c>
      <c r="F1883" t="s">
        <v>2337</v>
      </c>
      <c r="G1883" t="s">
        <v>2338</v>
      </c>
      <c r="H1883" t="s">
        <v>6399</v>
      </c>
      <c r="I1883" t="s">
        <v>6400</v>
      </c>
      <c r="J1883" t="s">
        <v>4926</v>
      </c>
      <c r="K1883" t="s">
        <v>675</v>
      </c>
      <c r="L1883" t="s">
        <v>682</v>
      </c>
      <c r="M1883" s="8" t="s">
        <v>675</v>
      </c>
      <c r="N1883" t="s">
        <v>682</v>
      </c>
      <c r="O1883" t="s">
        <v>6385</v>
      </c>
      <c r="P1883" t="s">
        <v>675</v>
      </c>
      <c r="Q1883" s="8" t="s">
        <v>675</v>
      </c>
      <c r="R1883" t="s">
        <v>5751</v>
      </c>
      <c r="S1883" t="s">
        <v>5636</v>
      </c>
      <c r="T1883" t="s">
        <v>3088</v>
      </c>
    </row>
    <row r="1884" spans="1:20">
      <c r="A1884" t="s">
        <v>6401</v>
      </c>
      <c r="B1884" s="8" t="s">
        <v>1914</v>
      </c>
      <c r="C1884" t="s">
        <v>5626</v>
      </c>
      <c r="D1884" t="s">
        <v>922</v>
      </c>
      <c r="E1884" t="s">
        <v>675</v>
      </c>
      <c r="F1884" t="s">
        <v>2337</v>
      </c>
      <c r="G1884" t="s">
        <v>2338</v>
      </c>
      <c r="H1884" t="s">
        <v>6402</v>
      </c>
      <c r="I1884" t="s">
        <v>6403</v>
      </c>
      <c r="J1884" t="s">
        <v>4926</v>
      </c>
      <c r="K1884" t="s">
        <v>675</v>
      </c>
      <c r="L1884" t="s">
        <v>682</v>
      </c>
      <c r="M1884" s="8" t="s">
        <v>675</v>
      </c>
      <c r="N1884" t="s">
        <v>682</v>
      </c>
      <c r="O1884" t="s">
        <v>6385</v>
      </c>
      <c r="P1884" t="s">
        <v>675</v>
      </c>
      <c r="Q1884" s="8" t="s">
        <v>675</v>
      </c>
      <c r="R1884" t="s">
        <v>5751</v>
      </c>
      <c r="S1884" t="s">
        <v>5636</v>
      </c>
      <c r="T1884" t="s">
        <v>3088</v>
      </c>
    </row>
    <row r="1885" spans="1:20">
      <c r="A1885" t="s">
        <v>6404</v>
      </c>
      <c r="B1885" s="8" t="s">
        <v>1914</v>
      </c>
      <c r="C1885" t="s">
        <v>5626</v>
      </c>
      <c r="D1885" t="s">
        <v>922</v>
      </c>
      <c r="E1885" t="s">
        <v>675</v>
      </c>
      <c r="F1885" t="s">
        <v>2337</v>
      </c>
      <c r="G1885" t="s">
        <v>2338</v>
      </c>
      <c r="H1885" t="s">
        <v>6405</v>
      </c>
      <c r="I1885" t="s">
        <v>6406</v>
      </c>
      <c r="J1885" t="s">
        <v>4926</v>
      </c>
      <c r="K1885" t="s">
        <v>675</v>
      </c>
      <c r="L1885" t="s">
        <v>682</v>
      </c>
      <c r="M1885" s="8" t="s">
        <v>675</v>
      </c>
      <c r="N1885" t="s">
        <v>682</v>
      </c>
      <c r="O1885" t="s">
        <v>6385</v>
      </c>
      <c r="P1885" t="s">
        <v>675</v>
      </c>
      <c r="Q1885" s="8" t="s">
        <v>675</v>
      </c>
      <c r="R1885" t="s">
        <v>5751</v>
      </c>
      <c r="S1885" t="s">
        <v>5636</v>
      </c>
      <c r="T1885" t="s">
        <v>3088</v>
      </c>
    </row>
    <row r="1886" spans="1:20">
      <c r="A1886" t="s">
        <v>6407</v>
      </c>
      <c r="B1886" s="8" t="s">
        <v>1914</v>
      </c>
      <c r="C1886" t="s">
        <v>5626</v>
      </c>
      <c r="D1886" t="s">
        <v>5822</v>
      </c>
      <c r="E1886" t="s">
        <v>675</v>
      </c>
      <c r="F1886" t="s">
        <v>5700</v>
      </c>
      <c r="G1886" t="s">
        <v>5701</v>
      </c>
      <c r="H1886" t="s">
        <v>675</v>
      </c>
      <c r="I1886" t="s">
        <v>6408</v>
      </c>
      <c r="J1886" t="s">
        <v>1927</v>
      </c>
      <c r="K1886" t="s">
        <v>675</v>
      </c>
      <c r="L1886" t="s">
        <v>682</v>
      </c>
      <c r="M1886" s="8" t="s">
        <v>675</v>
      </c>
      <c r="N1886" t="s">
        <v>682</v>
      </c>
      <c r="O1886" t="s">
        <v>6385</v>
      </c>
      <c r="P1886" t="s">
        <v>675</v>
      </c>
      <c r="Q1886" s="8" t="s">
        <v>675</v>
      </c>
      <c r="R1886" t="s">
        <v>6242</v>
      </c>
      <c r="S1886" t="s">
        <v>5636</v>
      </c>
      <c r="T1886" t="s">
        <v>3212</v>
      </c>
    </row>
    <row r="1887" spans="1:20">
      <c r="A1887" t="s">
        <v>6409</v>
      </c>
      <c r="B1887" s="8" t="s">
        <v>1914</v>
      </c>
      <c r="C1887" t="s">
        <v>5626</v>
      </c>
      <c r="D1887" t="s">
        <v>5822</v>
      </c>
      <c r="E1887" t="s">
        <v>675</v>
      </c>
      <c r="F1887" t="s">
        <v>1536</v>
      </c>
      <c r="G1887" t="s">
        <v>1537</v>
      </c>
      <c r="H1887" t="s">
        <v>675</v>
      </c>
      <c r="I1887" t="s">
        <v>6410</v>
      </c>
      <c r="J1887" t="s">
        <v>1927</v>
      </c>
      <c r="K1887" t="s">
        <v>675</v>
      </c>
      <c r="L1887" t="s">
        <v>682</v>
      </c>
      <c r="M1887" s="8" t="s">
        <v>675</v>
      </c>
      <c r="N1887" t="s">
        <v>682</v>
      </c>
      <c r="O1887" t="s">
        <v>6385</v>
      </c>
      <c r="P1887" t="s">
        <v>675</v>
      </c>
      <c r="Q1887" s="8" t="s">
        <v>675</v>
      </c>
      <c r="R1887" t="s">
        <v>6242</v>
      </c>
      <c r="S1887" t="s">
        <v>5636</v>
      </c>
      <c r="T1887" t="s">
        <v>1958</v>
      </c>
    </row>
    <row r="1888" spans="1:20">
      <c r="A1888" t="s">
        <v>6411</v>
      </c>
      <c r="B1888" s="8" t="s">
        <v>1914</v>
      </c>
      <c r="C1888" t="s">
        <v>5626</v>
      </c>
      <c r="D1888" t="s">
        <v>5822</v>
      </c>
      <c r="E1888" t="s">
        <v>675</v>
      </c>
      <c r="F1888" t="s">
        <v>5725</v>
      </c>
      <c r="G1888" t="s">
        <v>5726</v>
      </c>
      <c r="H1888" t="s">
        <v>675</v>
      </c>
      <c r="I1888" t="s">
        <v>6412</v>
      </c>
      <c r="J1888" t="s">
        <v>1927</v>
      </c>
      <c r="K1888" t="s">
        <v>675</v>
      </c>
      <c r="L1888" t="s">
        <v>682</v>
      </c>
      <c r="M1888" s="8" t="s">
        <v>675</v>
      </c>
      <c r="N1888" t="s">
        <v>682</v>
      </c>
      <c r="O1888" t="s">
        <v>6385</v>
      </c>
      <c r="P1888" t="s">
        <v>675</v>
      </c>
      <c r="Q1888" s="8" t="s">
        <v>675</v>
      </c>
      <c r="R1888" t="s">
        <v>6242</v>
      </c>
      <c r="S1888" t="s">
        <v>5636</v>
      </c>
      <c r="T1888" t="s">
        <v>3212</v>
      </c>
    </row>
    <row r="1889" spans="1:20">
      <c r="A1889" t="s">
        <v>6413</v>
      </c>
      <c r="B1889" s="8" t="s">
        <v>1914</v>
      </c>
      <c r="C1889" t="s">
        <v>5626</v>
      </c>
      <c r="D1889" t="s">
        <v>5822</v>
      </c>
      <c r="E1889" t="s">
        <v>675</v>
      </c>
      <c r="F1889" t="s">
        <v>5908</v>
      </c>
      <c r="G1889" t="s">
        <v>5909</v>
      </c>
      <c r="H1889" t="s">
        <v>675</v>
      </c>
      <c r="I1889" t="s">
        <v>6414</v>
      </c>
      <c r="J1889" t="s">
        <v>1927</v>
      </c>
      <c r="K1889" t="s">
        <v>675</v>
      </c>
      <c r="L1889" t="s">
        <v>682</v>
      </c>
      <c r="M1889" s="8" t="s">
        <v>675</v>
      </c>
      <c r="N1889" t="s">
        <v>682</v>
      </c>
      <c r="O1889" t="s">
        <v>6385</v>
      </c>
      <c r="P1889" t="s">
        <v>675</v>
      </c>
      <c r="Q1889" s="8" t="s">
        <v>675</v>
      </c>
      <c r="R1889" t="s">
        <v>6242</v>
      </c>
      <c r="S1889" t="s">
        <v>5636</v>
      </c>
      <c r="T1889" t="s">
        <v>1981</v>
      </c>
    </row>
    <row r="1890" spans="1:20">
      <c r="A1890" t="s">
        <v>6415</v>
      </c>
      <c r="B1890" s="8" t="s">
        <v>1914</v>
      </c>
      <c r="C1890" t="s">
        <v>5626</v>
      </c>
      <c r="D1890" t="s">
        <v>5822</v>
      </c>
      <c r="E1890" t="s">
        <v>675</v>
      </c>
      <c r="F1890" t="s">
        <v>5869</v>
      </c>
      <c r="G1890" t="s">
        <v>5870</v>
      </c>
      <c r="H1890" t="s">
        <v>675</v>
      </c>
      <c r="I1890" t="s">
        <v>6416</v>
      </c>
      <c r="J1890" t="s">
        <v>1927</v>
      </c>
      <c r="K1890" t="s">
        <v>675</v>
      </c>
      <c r="L1890" t="s">
        <v>682</v>
      </c>
      <c r="M1890" s="8" t="s">
        <v>675</v>
      </c>
      <c r="N1890" t="s">
        <v>682</v>
      </c>
      <c r="O1890" t="s">
        <v>6385</v>
      </c>
      <c r="P1890" t="s">
        <v>675</v>
      </c>
      <c r="Q1890" s="8" t="s">
        <v>675</v>
      </c>
      <c r="R1890" t="s">
        <v>6242</v>
      </c>
      <c r="S1890" t="s">
        <v>5636</v>
      </c>
      <c r="T1890" t="s">
        <v>3212</v>
      </c>
    </row>
    <row r="1891" spans="1:20">
      <c r="A1891" t="s">
        <v>6417</v>
      </c>
      <c r="B1891" s="8" t="s">
        <v>1914</v>
      </c>
      <c r="C1891" t="s">
        <v>5626</v>
      </c>
      <c r="D1891" t="s">
        <v>5822</v>
      </c>
      <c r="E1891" t="s">
        <v>675</v>
      </c>
      <c r="F1891" t="s">
        <v>5858</v>
      </c>
      <c r="G1891" t="s">
        <v>5859</v>
      </c>
      <c r="H1891" t="s">
        <v>675</v>
      </c>
      <c r="I1891" t="s">
        <v>6418</v>
      </c>
      <c r="J1891" t="s">
        <v>1927</v>
      </c>
      <c r="K1891" t="s">
        <v>675</v>
      </c>
      <c r="L1891" t="s">
        <v>682</v>
      </c>
      <c r="M1891" s="8" t="s">
        <v>675</v>
      </c>
      <c r="N1891" t="s">
        <v>682</v>
      </c>
      <c r="O1891" t="s">
        <v>6385</v>
      </c>
      <c r="P1891" t="s">
        <v>675</v>
      </c>
      <c r="Q1891" s="8" t="s">
        <v>675</v>
      </c>
      <c r="R1891" t="s">
        <v>6242</v>
      </c>
      <c r="S1891" t="s">
        <v>5636</v>
      </c>
      <c r="T1891" t="s">
        <v>3187</v>
      </c>
    </row>
    <row r="1892" spans="1:20">
      <c r="A1892" t="s">
        <v>6419</v>
      </c>
      <c r="B1892" s="8" t="s">
        <v>1930</v>
      </c>
      <c r="C1892" t="s">
        <v>5626</v>
      </c>
      <c r="D1892" t="s">
        <v>664</v>
      </c>
      <c r="E1892" t="s">
        <v>665</v>
      </c>
      <c r="F1892" t="s">
        <v>1086</v>
      </c>
      <c r="G1892" t="s">
        <v>56</v>
      </c>
      <c r="H1892" t="s">
        <v>675</v>
      </c>
      <c r="I1892" t="s">
        <v>6420</v>
      </c>
      <c r="J1892" t="s">
        <v>2269</v>
      </c>
      <c r="K1892" t="s">
        <v>675</v>
      </c>
      <c r="L1892" t="s">
        <v>682</v>
      </c>
      <c r="M1892" s="8" t="s">
        <v>675</v>
      </c>
      <c r="N1892" t="s">
        <v>682</v>
      </c>
      <c r="O1892" t="s">
        <v>1504</v>
      </c>
      <c r="P1892" t="s">
        <v>675</v>
      </c>
      <c r="Q1892" s="8" t="s">
        <v>675</v>
      </c>
      <c r="R1892" t="s">
        <v>675</v>
      </c>
      <c r="S1892" t="s">
        <v>675</v>
      </c>
      <c r="T1892" t="s">
        <v>675</v>
      </c>
    </row>
    <row r="1893" spans="1:20">
      <c r="A1893" t="s">
        <v>6421</v>
      </c>
      <c r="B1893" s="8" t="s">
        <v>1930</v>
      </c>
      <c r="C1893" t="s">
        <v>5626</v>
      </c>
      <c r="D1893" t="s">
        <v>5822</v>
      </c>
      <c r="E1893" t="s">
        <v>675</v>
      </c>
      <c r="F1893" t="s">
        <v>5710</v>
      </c>
      <c r="G1893" t="s">
        <v>85</v>
      </c>
      <c r="H1893" t="s">
        <v>675</v>
      </c>
      <c r="I1893" t="s">
        <v>6422</v>
      </c>
      <c r="J1893" t="s">
        <v>1927</v>
      </c>
      <c r="K1893" t="s">
        <v>675</v>
      </c>
      <c r="L1893" t="s">
        <v>682</v>
      </c>
      <c r="M1893" s="8" t="s">
        <v>675</v>
      </c>
      <c r="N1893" t="s">
        <v>682</v>
      </c>
      <c r="O1893" t="s">
        <v>6423</v>
      </c>
      <c r="P1893" t="s">
        <v>675</v>
      </c>
      <c r="Q1893" s="8" t="s">
        <v>675</v>
      </c>
      <c r="R1893" t="s">
        <v>6242</v>
      </c>
      <c r="S1893" t="s">
        <v>5636</v>
      </c>
      <c r="T1893" t="s">
        <v>3217</v>
      </c>
    </row>
    <row r="1894" spans="1:20">
      <c r="A1894" t="s">
        <v>6424</v>
      </c>
      <c r="B1894" s="8" t="s">
        <v>1930</v>
      </c>
      <c r="C1894" t="s">
        <v>5626</v>
      </c>
      <c r="D1894" t="s">
        <v>5822</v>
      </c>
      <c r="E1894" t="s">
        <v>675</v>
      </c>
      <c r="F1894" t="s">
        <v>5897</v>
      </c>
      <c r="G1894" t="s">
        <v>5898</v>
      </c>
      <c r="H1894" t="s">
        <v>675</v>
      </c>
      <c r="I1894" t="s">
        <v>6425</v>
      </c>
      <c r="J1894" t="s">
        <v>1927</v>
      </c>
      <c r="K1894" t="s">
        <v>675</v>
      </c>
      <c r="L1894" t="s">
        <v>682</v>
      </c>
      <c r="M1894" s="8" t="s">
        <v>675</v>
      </c>
      <c r="N1894" t="s">
        <v>682</v>
      </c>
      <c r="O1894" t="s">
        <v>6423</v>
      </c>
      <c r="P1894" t="s">
        <v>675</v>
      </c>
      <c r="Q1894" s="8" t="s">
        <v>675</v>
      </c>
      <c r="R1894" t="s">
        <v>6242</v>
      </c>
      <c r="S1894" t="s">
        <v>5636</v>
      </c>
      <c r="T1894" t="s">
        <v>3217</v>
      </c>
    </row>
    <row r="1895" spans="1:20">
      <c r="A1895" t="s">
        <v>6426</v>
      </c>
      <c r="B1895" s="8" t="s">
        <v>1930</v>
      </c>
      <c r="C1895" t="s">
        <v>5626</v>
      </c>
      <c r="D1895" t="s">
        <v>5822</v>
      </c>
      <c r="E1895" t="s">
        <v>675</v>
      </c>
      <c r="F1895" t="s">
        <v>1478</v>
      </c>
      <c r="G1895" t="s">
        <v>1479</v>
      </c>
      <c r="H1895" t="s">
        <v>675</v>
      </c>
      <c r="I1895" t="s">
        <v>6427</v>
      </c>
      <c r="J1895" t="s">
        <v>1927</v>
      </c>
      <c r="K1895" t="s">
        <v>675</v>
      </c>
      <c r="L1895" t="s">
        <v>682</v>
      </c>
      <c r="M1895" s="8" t="s">
        <v>675</v>
      </c>
      <c r="N1895" t="s">
        <v>682</v>
      </c>
      <c r="O1895" t="s">
        <v>6423</v>
      </c>
      <c r="P1895" t="s">
        <v>675</v>
      </c>
      <c r="Q1895" s="8" t="s">
        <v>675</v>
      </c>
      <c r="R1895" t="s">
        <v>6242</v>
      </c>
      <c r="S1895" t="s">
        <v>5636</v>
      </c>
      <c r="T1895" t="s">
        <v>3217</v>
      </c>
    </row>
    <row r="1896" spans="1:20">
      <c r="A1896" t="s">
        <v>6428</v>
      </c>
      <c r="B1896" s="8" t="s">
        <v>1930</v>
      </c>
      <c r="C1896" t="s">
        <v>5626</v>
      </c>
      <c r="D1896" t="s">
        <v>5822</v>
      </c>
      <c r="E1896" t="s">
        <v>675</v>
      </c>
      <c r="F1896" t="s">
        <v>1427</v>
      </c>
      <c r="G1896" t="s">
        <v>1428</v>
      </c>
      <c r="H1896" t="s">
        <v>675</v>
      </c>
      <c r="I1896" t="s">
        <v>6429</v>
      </c>
      <c r="J1896" t="s">
        <v>1927</v>
      </c>
      <c r="K1896" t="s">
        <v>675</v>
      </c>
      <c r="L1896" t="s">
        <v>682</v>
      </c>
      <c r="M1896" s="8" t="s">
        <v>675</v>
      </c>
      <c r="N1896" t="s">
        <v>682</v>
      </c>
      <c r="O1896" t="s">
        <v>6423</v>
      </c>
      <c r="P1896" t="s">
        <v>675</v>
      </c>
      <c r="Q1896" s="8" t="s">
        <v>675</v>
      </c>
      <c r="R1896" t="s">
        <v>6242</v>
      </c>
      <c r="S1896" t="s">
        <v>5636</v>
      </c>
      <c r="T1896" t="s">
        <v>2001</v>
      </c>
    </row>
    <row r="1897" spans="1:20">
      <c r="A1897" t="s">
        <v>6430</v>
      </c>
      <c r="B1897" s="8" t="s">
        <v>1930</v>
      </c>
      <c r="C1897" t="s">
        <v>5626</v>
      </c>
      <c r="D1897" t="s">
        <v>5822</v>
      </c>
      <c r="E1897" t="s">
        <v>675</v>
      </c>
      <c r="F1897" t="s">
        <v>1486</v>
      </c>
      <c r="G1897" t="s">
        <v>1487</v>
      </c>
      <c r="H1897" t="s">
        <v>675</v>
      </c>
      <c r="I1897" t="s">
        <v>6431</v>
      </c>
      <c r="J1897" t="s">
        <v>1927</v>
      </c>
      <c r="K1897" t="s">
        <v>675</v>
      </c>
      <c r="L1897" t="s">
        <v>682</v>
      </c>
      <c r="M1897" s="8" t="s">
        <v>675</v>
      </c>
      <c r="N1897" t="s">
        <v>682</v>
      </c>
      <c r="O1897" t="s">
        <v>6423</v>
      </c>
      <c r="P1897" t="s">
        <v>675</v>
      </c>
      <c r="Q1897" s="8" t="s">
        <v>675</v>
      </c>
      <c r="R1897" t="s">
        <v>6242</v>
      </c>
      <c r="S1897" t="s">
        <v>5636</v>
      </c>
      <c r="T1897" t="s">
        <v>3217</v>
      </c>
    </row>
    <row r="1898" spans="1:20">
      <c r="A1898" t="s">
        <v>6432</v>
      </c>
      <c r="B1898" s="8" t="s">
        <v>1930</v>
      </c>
      <c r="C1898" t="s">
        <v>5626</v>
      </c>
      <c r="D1898" t="s">
        <v>5822</v>
      </c>
      <c r="E1898" t="s">
        <v>675</v>
      </c>
      <c r="F1898" t="s">
        <v>5875</v>
      </c>
      <c r="G1898" t="s">
        <v>344</v>
      </c>
      <c r="H1898" t="s">
        <v>675</v>
      </c>
      <c r="I1898" t="s">
        <v>6433</v>
      </c>
      <c r="J1898" t="s">
        <v>1927</v>
      </c>
      <c r="K1898" t="s">
        <v>675</v>
      </c>
      <c r="L1898" t="s">
        <v>682</v>
      </c>
      <c r="M1898" s="8" t="s">
        <v>675</v>
      </c>
      <c r="N1898" t="s">
        <v>682</v>
      </c>
      <c r="O1898" t="s">
        <v>6423</v>
      </c>
      <c r="P1898" t="s">
        <v>675</v>
      </c>
      <c r="Q1898" s="8" t="s">
        <v>675</v>
      </c>
      <c r="R1898" t="s">
        <v>6242</v>
      </c>
      <c r="S1898" t="s">
        <v>5636</v>
      </c>
      <c r="T1898" t="s">
        <v>2020</v>
      </c>
    </row>
    <row r="1899" spans="1:20">
      <c r="A1899" t="s">
        <v>6434</v>
      </c>
      <c r="B1899" s="8" t="s">
        <v>1930</v>
      </c>
      <c r="C1899" t="s">
        <v>5626</v>
      </c>
      <c r="D1899" t="s">
        <v>5822</v>
      </c>
      <c r="E1899" t="s">
        <v>675</v>
      </c>
      <c r="F1899" t="s">
        <v>941</v>
      </c>
      <c r="G1899" t="s">
        <v>942</v>
      </c>
      <c r="H1899" t="s">
        <v>675</v>
      </c>
      <c r="I1899" t="s">
        <v>6435</v>
      </c>
      <c r="J1899" t="s">
        <v>1927</v>
      </c>
      <c r="K1899" t="s">
        <v>675</v>
      </c>
      <c r="L1899" t="s">
        <v>682</v>
      </c>
      <c r="M1899" s="8" t="s">
        <v>675</v>
      </c>
      <c r="N1899" t="s">
        <v>682</v>
      </c>
      <c r="O1899" t="s">
        <v>6423</v>
      </c>
      <c r="P1899" t="s">
        <v>675</v>
      </c>
      <c r="Q1899" s="8" t="s">
        <v>675</v>
      </c>
      <c r="R1899" t="s">
        <v>6242</v>
      </c>
      <c r="S1899" t="s">
        <v>5636</v>
      </c>
      <c r="T1899" t="s">
        <v>2001</v>
      </c>
    </row>
    <row r="1900" spans="1:20">
      <c r="A1900" t="s">
        <v>6436</v>
      </c>
      <c r="B1900" s="8" t="s">
        <v>3341</v>
      </c>
      <c r="C1900" t="s">
        <v>5626</v>
      </c>
      <c r="D1900" t="s">
        <v>922</v>
      </c>
      <c r="E1900" t="s">
        <v>704</v>
      </c>
      <c r="F1900" t="s">
        <v>1122</v>
      </c>
      <c r="G1900" t="s">
        <v>133</v>
      </c>
      <c r="H1900" t="s">
        <v>133</v>
      </c>
      <c r="I1900" t="s">
        <v>6437</v>
      </c>
      <c r="J1900" t="s">
        <v>4926</v>
      </c>
      <c r="K1900" t="s">
        <v>675</v>
      </c>
      <c r="L1900" t="s">
        <v>682</v>
      </c>
      <c r="M1900" s="8" t="s">
        <v>675</v>
      </c>
      <c r="N1900" t="s">
        <v>682</v>
      </c>
      <c r="O1900" t="s">
        <v>6438</v>
      </c>
      <c r="P1900" t="s">
        <v>675</v>
      </c>
      <c r="Q1900" s="8" t="s">
        <v>675</v>
      </c>
      <c r="R1900" t="s">
        <v>5635</v>
      </c>
      <c r="S1900" t="s">
        <v>5636</v>
      </c>
      <c r="T1900" t="s">
        <v>6439</v>
      </c>
    </row>
    <row r="1901" spans="1:20">
      <c r="A1901" t="s">
        <v>6440</v>
      </c>
      <c r="B1901" s="8" t="s">
        <v>3341</v>
      </c>
      <c r="C1901" t="s">
        <v>5626</v>
      </c>
      <c r="D1901" t="s">
        <v>922</v>
      </c>
      <c r="E1901" t="s">
        <v>704</v>
      </c>
      <c r="F1901" t="s">
        <v>6441</v>
      </c>
      <c r="G1901" t="s">
        <v>6442</v>
      </c>
      <c r="H1901" t="s">
        <v>6442</v>
      </c>
      <c r="I1901" t="s">
        <v>6443</v>
      </c>
      <c r="J1901" t="s">
        <v>4926</v>
      </c>
      <c r="K1901" t="s">
        <v>675</v>
      </c>
      <c r="L1901" t="s">
        <v>682</v>
      </c>
      <c r="M1901" s="8" t="s">
        <v>675</v>
      </c>
      <c r="N1901" t="s">
        <v>682</v>
      </c>
      <c r="O1901" t="s">
        <v>6438</v>
      </c>
      <c r="P1901" t="s">
        <v>675</v>
      </c>
      <c r="Q1901" s="8" t="s">
        <v>675</v>
      </c>
      <c r="R1901" t="s">
        <v>5635</v>
      </c>
      <c r="S1901" t="s">
        <v>5636</v>
      </c>
      <c r="T1901" t="s">
        <v>6439</v>
      </c>
    </row>
    <row r="1902" spans="1:20">
      <c r="A1902" t="s">
        <v>6444</v>
      </c>
      <c r="B1902" s="8" t="s">
        <v>3341</v>
      </c>
      <c r="C1902" t="s">
        <v>5626</v>
      </c>
      <c r="D1902" t="s">
        <v>922</v>
      </c>
      <c r="E1902" t="s">
        <v>704</v>
      </c>
      <c r="F1902" t="s">
        <v>965</v>
      </c>
      <c r="G1902" t="s">
        <v>225</v>
      </c>
      <c r="H1902" t="s">
        <v>225</v>
      </c>
      <c r="I1902" t="s">
        <v>6445</v>
      </c>
      <c r="J1902" t="s">
        <v>4926</v>
      </c>
      <c r="K1902" t="s">
        <v>675</v>
      </c>
      <c r="L1902" t="s">
        <v>682</v>
      </c>
      <c r="M1902" s="8" t="s">
        <v>675</v>
      </c>
      <c r="N1902" t="s">
        <v>682</v>
      </c>
      <c r="O1902" t="s">
        <v>6438</v>
      </c>
      <c r="P1902" t="s">
        <v>675</v>
      </c>
      <c r="Q1902" s="8" t="s">
        <v>675</v>
      </c>
      <c r="R1902" t="s">
        <v>5635</v>
      </c>
      <c r="S1902" t="s">
        <v>5636</v>
      </c>
      <c r="T1902" t="s">
        <v>6439</v>
      </c>
    </row>
    <row r="1903" spans="1:20">
      <c r="A1903" t="s">
        <v>6446</v>
      </c>
      <c r="B1903" s="8" t="s">
        <v>4663</v>
      </c>
      <c r="C1903" t="s">
        <v>5626</v>
      </c>
      <c r="D1903" t="s">
        <v>664</v>
      </c>
      <c r="E1903" t="s">
        <v>665</v>
      </c>
      <c r="F1903" t="s">
        <v>1595</v>
      </c>
      <c r="G1903" t="s">
        <v>1596</v>
      </c>
      <c r="H1903" t="s">
        <v>675</v>
      </c>
      <c r="I1903" t="s">
        <v>6447</v>
      </c>
      <c r="J1903" t="s">
        <v>1927</v>
      </c>
      <c r="K1903" t="s">
        <v>675</v>
      </c>
      <c r="L1903" t="s">
        <v>682</v>
      </c>
      <c r="M1903" s="8" t="s">
        <v>675</v>
      </c>
      <c r="N1903" t="s">
        <v>682</v>
      </c>
      <c r="O1903" t="s">
        <v>1513</v>
      </c>
      <c r="P1903" t="s">
        <v>675</v>
      </c>
      <c r="Q1903" s="8" t="s">
        <v>675</v>
      </c>
      <c r="R1903" t="s">
        <v>675</v>
      </c>
      <c r="S1903" t="s">
        <v>675</v>
      </c>
      <c r="T1903" t="s">
        <v>675</v>
      </c>
    </row>
    <row r="1904" spans="1:20">
      <c r="A1904" t="s">
        <v>6448</v>
      </c>
      <c r="B1904" s="8" t="s">
        <v>4663</v>
      </c>
      <c r="C1904" t="s">
        <v>5626</v>
      </c>
      <c r="D1904" t="s">
        <v>664</v>
      </c>
      <c r="E1904" t="s">
        <v>704</v>
      </c>
      <c r="F1904" t="s">
        <v>1199</v>
      </c>
      <c r="G1904" t="s">
        <v>16</v>
      </c>
      <c r="H1904" t="s">
        <v>675</v>
      </c>
      <c r="I1904" t="s">
        <v>6449</v>
      </c>
      <c r="J1904" t="s">
        <v>1796</v>
      </c>
      <c r="K1904" t="s">
        <v>675</v>
      </c>
      <c r="L1904" t="s">
        <v>682</v>
      </c>
      <c r="M1904" s="8" t="s">
        <v>675</v>
      </c>
      <c r="N1904" t="s">
        <v>682</v>
      </c>
      <c r="O1904" t="s">
        <v>1513</v>
      </c>
      <c r="P1904" t="s">
        <v>760</v>
      </c>
      <c r="Q1904" s="8" t="s">
        <v>675</v>
      </c>
      <c r="R1904" t="s">
        <v>675</v>
      </c>
      <c r="S1904" t="s">
        <v>675</v>
      </c>
      <c r="T1904" t="s">
        <v>675</v>
      </c>
    </row>
    <row r="1905" spans="1:20">
      <c r="A1905" t="s">
        <v>6450</v>
      </c>
      <c r="B1905" s="8" t="s">
        <v>2272</v>
      </c>
      <c r="C1905" t="s">
        <v>5626</v>
      </c>
      <c r="D1905" t="s">
        <v>922</v>
      </c>
      <c r="E1905" t="s">
        <v>704</v>
      </c>
      <c r="F1905" t="s">
        <v>913</v>
      </c>
      <c r="G1905" t="s">
        <v>914</v>
      </c>
      <c r="H1905" t="s">
        <v>6451</v>
      </c>
      <c r="I1905" t="s">
        <v>6452</v>
      </c>
      <c r="J1905" t="s">
        <v>4926</v>
      </c>
      <c r="K1905" t="s">
        <v>675</v>
      </c>
      <c r="L1905" t="s">
        <v>682</v>
      </c>
      <c r="M1905" s="8" t="s">
        <v>675</v>
      </c>
      <c r="N1905" t="s">
        <v>682</v>
      </c>
      <c r="O1905" t="s">
        <v>6453</v>
      </c>
      <c r="P1905" t="s">
        <v>675</v>
      </c>
      <c r="Q1905" s="8" t="s">
        <v>675</v>
      </c>
      <c r="R1905" t="s">
        <v>5635</v>
      </c>
      <c r="S1905" t="s">
        <v>5636</v>
      </c>
      <c r="T1905" t="s">
        <v>6454</v>
      </c>
    </row>
    <row r="1906" spans="1:20">
      <c r="A1906" t="s">
        <v>6455</v>
      </c>
      <c r="B1906" s="8" t="s">
        <v>2272</v>
      </c>
      <c r="C1906" t="s">
        <v>5626</v>
      </c>
      <c r="D1906" t="s">
        <v>922</v>
      </c>
      <c r="E1906" t="s">
        <v>704</v>
      </c>
      <c r="F1906" t="s">
        <v>913</v>
      </c>
      <c r="G1906" t="s">
        <v>914</v>
      </c>
      <c r="H1906" t="s">
        <v>6456</v>
      </c>
      <c r="I1906" t="s">
        <v>6457</v>
      </c>
      <c r="J1906" t="s">
        <v>4926</v>
      </c>
      <c r="K1906" t="s">
        <v>675</v>
      </c>
      <c r="L1906" t="s">
        <v>682</v>
      </c>
      <c r="M1906" s="8" t="s">
        <v>675</v>
      </c>
      <c r="N1906" t="s">
        <v>682</v>
      </c>
      <c r="O1906" t="s">
        <v>6453</v>
      </c>
      <c r="P1906" t="s">
        <v>675</v>
      </c>
      <c r="Q1906" s="8" t="s">
        <v>675</v>
      </c>
      <c r="R1906" t="s">
        <v>5635</v>
      </c>
      <c r="S1906" t="s">
        <v>5636</v>
      </c>
      <c r="T1906" t="s">
        <v>6454</v>
      </c>
    </row>
    <row r="1907" spans="1:20">
      <c r="A1907" t="s">
        <v>6458</v>
      </c>
      <c r="B1907" s="8" t="s">
        <v>2272</v>
      </c>
      <c r="C1907" t="s">
        <v>5626</v>
      </c>
      <c r="D1907" t="s">
        <v>922</v>
      </c>
      <c r="E1907" t="s">
        <v>704</v>
      </c>
      <c r="F1907" t="s">
        <v>913</v>
      </c>
      <c r="G1907" t="s">
        <v>914</v>
      </c>
      <c r="H1907" t="s">
        <v>6459</v>
      </c>
      <c r="I1907" t="s">
        <v>6460</v>
      </c>
      <c r="J1907" t="s">
        <v>4926</v>
      </c>
      <c r="K1907" t="s">
        <v>675</v>
      </c>
      <c r="L1907" t="s">
        <v>682</v>
      </c>
      <c r="M1907" s="8" t="s">
        <v>675</v>
      </c>
      <c r="N1907" t="s">
        <v>682</v>
      </c>
      <c r="O1907" t="s">
        <v>6453</v>
      </c>
      <c r="P1907" t="s">
        <v>675</v>
      </c>
      <c r="Q1907" s="8" t="s">
        <v>675</v>
      </c>
      <c r="R1907" t="s">
        <v>5635</v>
      </c>
      <c r="S1907" t="s">
        <v>5636</v>
      </c>
      <c r="T1907" t="s">
        <v>6454</v>
      </c>
    </row>
    <row r="1908" spans="1:20">
      <c r="A1908" t="s">
        <v>6461</v>
      </c>
      <c r="B1908" s="8" t="s">
        <v>2272</v>
      </c>
      <c r="C1908" t="s">
        <v>5626</v>
      </c>
      <c r="D1908" t="s">
        <v>922</v>
      </c>
      <c r="E1908" t="s">
        <v>704</v>
      </c>
      <c r="F1908" t="s">
        <v>913</v>
      </c>
      <c r="G1908" t="s">
        <v>914</v>
      </c>
      <c r="H1908" t="s">
        <v>6462</v>
      </c>
      <c r="I1908" t="s">
        <v>6463</v>
      </c>
      <c r="J1908" t="s">
        <v>4926</v>
      </c>
      <c r="K1908" t="s">
        <v>675</v>
      </c>
      <c r="L1908" t="s">
        <v>682</v>
      </c>
      <c r="M1908" s="8" t="s">
        <v>675</v>
      </c>
      <c r="N1908" t="s">
        <v>682</v>
      </c>
      <c r="O1908" t="s">
        <v>6453</v>
      </c>
      <c r="P1908" t="s">
        <v>675</v>
      </c>
      <c r="Q1908" s="8" t="s">
        <v>675</v>
      </c>
      <c r="R1908" t="s">
        <v>5635</v>
      </c>
      <c r="S1908" t="s">
        <v>5636</v>
      </c>
      <c r="T1908" t="s">
        <v>6454</v>
      </c>
    </row>
    <row r="1909" spans="1:20">
      <c r="A1909" t="s">
        <v>6464</v>
      </c>
      <c r="B1909" s="8" t="s">
        <v>2272</v>
      </c>
      <c r="C1909" t="s">
        <v>5626</v>
      </c>
      <c r="D1909" t="s">
        <v>922</v>
      </c>
      <c r="E1909" t="s">
        <v>704</v>
      </c>
      <c r="F1909" t="s">
        <v>913</v>
      </c>
      <c r="G1909" t="s">
        <v>914</v>
      </c>
      <c r="H1909" t="s">
        <v>6465</v>
      </c>
      <c r="I1909" t="s">
        <v>6466</v>
      </c>
      <c r="J1909" t="s">
        <v>4926</v>
      </c>
      <c r="K1909" t="s">
        <v>675</v>
      </c>
      <c r="L1909" t="s">
        <v>682</v>
      </c>
      <c r="M1909" s="8" t="s">
        <v>675</v>
      </c>
      <c r="N1909" t="s">
        <v>682</v>
      </c>
      <c r="O1909" t="s">
        <v>6453</v>
      </c>
      <c r="P1909" t="s">
        <v>675</v>
      </c>
      <c r="Q1909" s="8" t="s">
        <v>675</v>
      </c>
      <c r="R1909" t="s">
        <v>5635</v>
      </c>
      <c r="S1909" t="s">
        <v>5636</v>
      </c>
      <c r="T1909" t="s">
        <v>6454</v>
      </c>
    </row>
    <row r="1910" spans="1:20">
      <c r="A1910" t="s">
        <v>6467</v>
      </c>
      <c r="B1910" s="8" t="s">
        <v>2272</v>
      </c>
      <c r="C1910" t="s">
        <v>5626</v>
      </c>
      <c r="D1910" t="s">
        <v>922</v>
      </c>
      <c r="E1910" t="s">
        <v>704</v>
      </c>
      <c r="F1910" t="s">
        <v>913</v>
      </c>
      <c r="G1910" t="s">
        <v>914</v>
      </c>
      <c r="H1910" t="s">
        <v>6468</v>
      </c>
      <c r="I1910" t="s">
        <v>6469</v>
      </c>
      <c r="J1910" t="s">
        <v>4926</v>
      </c>
      <c r="K1910" t="s">
        <v>675</v>
      </c>
      <c r="L1910" t="s">
        <v>682</v>
      </c>
      <c r="M1910" s="8" t="s">
        <v>675</v>
      </c>
      <c r="N1910" t="s">
        <v>682</v>
      </c>
      <c r="O1910" t="s">
        <v>6453</v>
      </c>
      <c r="P1910" t="s">
        <v>675</v>
      </c>
      <c r="Q1910" s="8" t="s">
        <v>675</v>
      </c>
      <c r="R1910" t="s">
        <v>5635</v>
      </c>
      <c r="S1910" t="s">
        <v>5636</v>
      </c>
      <c r="T1910" t="s">
        <v>6454</v>
      </c>
    </row>
    <row r="1911" spans="1:20">
      <c r="A1911" t="s">
        <v>6470</v>
      </c>
      <c r="B1911" s="8" t="s">
        <v>2272</v>
      </c>
      <c r="C1911" t="s">
        <v>5626</v>
      </c>
      <c r="D1911" t="s">
        <v>922</v>
      </c>
      <c r="E1911" t="s">
        <v>704</v>
      </c>
      <c r="F1911" t="s">
        <v>913</v>
      </c>
      <c r="G1911" t="s">
        <v>914</v>
      </c>
      <c r="H1911" t="s">
        <v>6471</v>
      </c>
      <c r="I1911" t="s">
        <v>6472</v>
      </c>
      <c r="J1911" t="s">
        <v>4926</v>
      </c>
      <c r="K1911" t="s">
        <v>675</v>
      </c>
      <c r="L1911" t="s">
        <v>682</v>
      </c>
      <c r="M1911" s="8" t="s">
        <v>675</v>
      </c>
      <c r="N1911" t="s">
        <v>682</v>
      </c>
      <c r="O1911" t="s">
        <v>6453</v>
      </c>
      <c r="P1911" t="s">
        <v>675</v>
      </c>
      <c r="Q1911" s="8" t="s">
        <v>675</v>
      </c>
      <c r="R1911" t="s">
        <v>5635</v>
      </c>
      <c r="S1911" t="s">
        <v>5636</v>
      </c>
      <c r="T1911" t="s">
        <v>6454</v>
      </c>
    </row>
    <row r="1912" spans="1:20">
      <c r="A1912" t="s">
        <v>6473</v>
      </c>
      <c r="B1912" s="8" t="s">
        <v>2272</v>
      </c>
      <c r="C1912" t="s">
        <v>5626</v>
      </c>
      <c r="D1912" t="s">
        <v>922</v>
      </c>
      <c r="E1912" t="s">
        <v>704</v>
      </c>
      <c r="F1912" t="s">
        <v>913</v>
      </c>
      <c r="G1912" t="s">
        <v>914</v>
      </c>
      <c r="H1912" t="s">
        <v>6474</v>
      </c>
      <c r="I1912" t="s">
        <v>6475</v>
      </c>
      <c r="J1912" t="s">
        <v>4926</v>
      </c>
      <c r="K1912" t="s">
        <v>675</v>
      </c>
      <c r="L1912" t="s">
        <v>682</v>
      </c>
      <c r="M1912" s="8" t="s">
        <v>675</v>
      </c>
      <c r="N1912" t="s">
        <v>682</v>
      </c>
      <c r="O1912" t="s">
        <v>6453</v>
      </c>
      <c r="P1912" t="s">
        <v>675</v>
      </c>
      <c r="Q1912" s="8" t="s">
        <v>675</v>
      </c>
      <c r="R1912" t="s">
        <v>5635</v>
      </c>
      <c r="S1912" t="s">
        <v>5636</v>
      </c>
      <c r="T1912" t="s">
        <v>6454</v>
      </c>
    </row>
    <row r="1913" spans="1:20">
      <c r="A1913" t="s">
        <v>6476</v>
      </c>
      <c r="B1913" s="8" t="s">
        <v>2272</v>
      </c>
      <c r="C1913" t="s">
        <v>5626</v>
      </c>
      <c r="D1913" t="s">
        <v>922</v>
      </c>
      <c r="E1913" t="s">
        <v>704</v>
      </c>
      <c r="F1913" t="s">
        <v>913</v>
      </c>
      <c r="G1913" t="s">
        <v>914</v>
      </c>
      <c r="H1913" t="s">
        <v>6477</v>
      </c>
      <c r="I1913" t="s">
        <v>6478</v>
      </c>
      <c r="J1913" t="s">
        <v>4926</v>
      </c>
      <c r="K1913" t="s">
        <v>675</v>
      </c>
      <c r="L1913" t="s">
        <v>682</v>
      </c>
      <c r="M1913" s="8" t="s">
        <v>675</v>
      </c>
      <c r="N1913" t="s">
        <v>682</v>
      </c>
      <c r="O1913" t="s">
        <v>6453</v>
      </c>
      <c r="P1913" t="s">
        <v>675</v>
      </c>
      <c r="Q1913" s="8" t="s">
        <v>675</v>
      </c>
      <c r="R1913" t="s">
        <v>5635</v>
      </c>
      <c r="S1913" t="s">
        <v>5636</v>
      </c>
      <c r="T1913" t="s">
        <v>6454</v>
      </c>
    </row>
    <row r="1914" spans="1:20">
      <c r="A1914" t="s">
        <v>6479</v>
      </c>
      <c r="B1914" s="8" t="s">
        <v>2272</v>
      </c>
      <c r="C1914" t="s">
        <v>5626</v>
      </c>
      <c r="D1914" t="s">
        <v>922</v>
      </c>
      <c r="E1914" t="s">
        <v>704</v>
      </c>
      <c r="F1914" t="s">
        <v>913</v>
      </c>
      <c r="G1914" t="s">
        <v>914</v>
      </c>
      <c r="H1914" t="s">
        <v>6480</v>
      </c>
      <c r="I1914" t="s">
        <v>6481</v>
      </c>
      <c r="J1914" t="s">
        <v>4926</v>
      </c>
      <c r="K1914" t="s">
        <v>675</v>
      </c>
      <c r="L1914" t="s">
        <v>682</v>
      </c>
      <c r="M1914" s="8" t="s">
        <v>675</v>
      </c>
      <c r="N1914" t="s">
        <v>682</v>
      </c>
      <c r="O1914" t="s">
        <v>6453</v>
      </c>
      <c r="P1914" t="s">
        <v>675</v>
      </c>
      <c r="Q1914" s="8" t="s">
        <v>675</v>
      </c>
      <c r="R1914" t="s">
        <v>5635</v>
      </c>
      <c r="S1914" t="s">
        <v>5636</v>
      </c>
      <c r="T1914" t="s">
        <v>6454</v>
      </c>
    </row>
    <row r="1915" spans="1:20">
      <c r="A1915" t="s">
        <v>6482</v>
      </c>
      <c r="B1915" s="8" t="s">
        <v>2272</v>
      </c>
      <c r="C1915" t="s">
        <v>5626</v>
      </c>
      <c r="D1915" t="s">
        <v>922</v>
      </c>
      <c r="E1915" t="s">
        <v>704</v>
      </c>
      <c r="F1915" t="s">
        <v>5901</v>
      </c>
      <c r="G1915" t="s">
        <v>5902</v>
      </c>
      <c r="H1915" t="s">
        <v>675</v>
      </c>
      <c r="I1915" t="s">
        <v>6483</v>
      </c>
      <c r="J1915" t="s">
        <v>4926</v>
      </c>
      <c r="K1915" t="s">
        <v>675</v>
      </c>
      <c r="L1915" t="s">
        <v>682</v>
      </c>
      <c r="M1915" s="8" t="s">
        <v>675</v>
      </c>
      <c r="N1915" t="s">
        <v>682</v>
      </c>
      <c r="O1915" t="s">
        <v>6453</v>
      </c>
      <c r="P1915" t="s">
        <v>675</v>
      </c>
      <c r="Q1915" s="8" t="s">
        <v>675</v>
      </c>
      <c r="R1915" t="s">
        <v>5635</v>
      </c>
      <c r="S1915" t="s">
        <v>5636</v>
      </c>
      <c r="T1915" t="s">
        <v>6454</v>
      </c>
    </row>
    <row r="1916" spans="1:20">
      <c r="A1916" t="s">
        <v>6484</v>
      </c>
      <c r="B1916" s="8" t="s">
        <v>2272</v>
      </c>
      <c r="C1916" t="s">
        <v>5626</v>
      </c>
      <c r="D1916" t="s">
        <v>922</v>
      </c>
      <c r="E1916" t="s">
        <v>704</v>
      </c>
      <c r="F1916" t="s">
        <v>5897</v>
      </c>
      <c r="G1916" t="s">
        <v>5898</v>
      </c>
      <c r="H1916" t="s">
        <v>675</v>
      </c>
      <c r="I1916" t="s">
        <v>6485</v>
      </c>
      <c r="J1916" t="s">
        <v>4926</v>
      </c>
      <c r="K1916" t="s">
        <v>675</v>
      </c>
      <c r="L1916" t="s">
        <v>682</v>
      </c>
      <c r="M1916" s="8" t="s">
        <v>675</v>
      </c>
      <c r="N1916" t="s">
        <v>682</v>
      </c>
      <c r="O1916" t="s">
        <v>6453</v>
      </c>
      <c r="P1916" t="s">
        <v>675</v>
      </c>
      <c r="Q1916" s="8" t="s">
        <v>675</v>
      </c>
      <c r="R1916" t="s">
        <v>5635</v>
      </c>
      <c r="S1916" t="s">
        <v>5636</v>
      </c>
      <c r="T1916" t="s">
        <v>6454</v>
      </c>
    </row>
    <row r="1917" spans="1:20">
      <c r="A1917" t="s">
        <v>6486</v>
      </c>
      <c r="B1917" s="8" t="s">
        <v>2272</v>
      </c>
      <c r="C1917" t="s">
        <v>5626</v>
      </c>
      <c r="D1917" t="s">
        <v>922</v>
      </c>
      <c r="E1917" t="s">
        <v>704</v>
      </c>
      <c r="F1917" t="s">
        <v>1478</v>
      </c>
      <c r="G1917" t="s">
        <v>1479</v>
      </c>
      <c r="H1917" t="s">
        <v>675</v>
      </c>
      <c r="I1917" t="s">
        <v>6487</v>
      </c>
      <c r="J1917" t="s">
        <v>4926</v>
      </c>
      <c r="K1917" t="s">
        <v>675</v>
      </c>
      <c r="L1917" t="s">
        <v>682</v>
      </c>
      <c r="M1917" s="8" t="s">
        <v>675</v>
      </c>
      <c r="N1917" t="s">
        <v>682</v>
      </c>
      <c r="O1917" t="s">
        <v>6453</v>
      </c>
      <c r="P1917" t="s">
        <v>675</v>
      </c>
      <c r="Q1917" s="8" t="s">
        <v>675</v>
      </c>
      <c r="R1917" t="s">
        <v>5635</v>
      </c>
      <c r="S1917" t="s">
        <v>5636</v>
      </c>
      <c r="T1917" t="s">
        <v>6454</v>
      </c>
    </row>
    <row r="1918" spans="1:20">
      <c r="A1918" t="s">
        <v>6488</v>
      </c>
      <c r="B1918" s="8" t="s">
        <v>2272</v>
      </c>
      <c r="C1918" t="s">
        <v>5626</v>
      </c>
      <c r="D1918" t="s">
        <v>922</v>
      </c>
      <c r="E1918" t="s">
        <v>704</v>
      </c>
      <c r="F1918" t="s">
        <v>5888</v>
      </c>
      <c r="G1918" t="s">
        <v>350</v>
      </c>
      <c r="H1918" t="s">
        <v>675</v>
      </c>
      <c r="I1918" t="s">
        <v>6489</v>
      </c>
      <c r="J1918" t="s">
        <v>4926</v>
      </c>
      <c r="K1918" t="s">
        <v>675</v>
      </c>
      <c r="L1918" t="s">
        <v>682</v>
      </c>
      <c r="M1918" s="8" t="s">
        <v>675</v>
      </c>
      <c r="N1918" t="s">
        <v>682</v>
      </c>
      <c r="O1918" t="s">
        <v>6453</v>
      </c>
      <c r="P1918" t="s">
        <v>675</v>
      </c>
      <c r="Q1918" s="8" t="s">
        <v>675</v>
      </c>
      <c r="R1918" t="s">
        <v>5635</v>
      </c>
      <c r="S1918" t="s">
        <v>5636</v>
      </c>
      <c r="T1918" t="s">
        <v>6454</v>
      </c>
    </row>
    <row r="1919" spans="1:20">
      <c r="A1919" t="s">
        <v>6490</v>
      </c>
      <c r="B1919" s="8" t="s">
        <v>2272</v>
      </c>
      <c r="C1919" t="s">
        <v>5626</v>
      </c>
      <c r="D1919" t="s">
        <v>922</v>
      </c>
      <c r="E1919" t="s">
        <v>704</v>
      </c>
      <c r="F1919" t="s">
        <v>1427</v>
      </c>
      <c r="G1919" t="s">
        <v>1428</v>
      </c>
      <c r="H1919" t="s">
        <v>675</v>
      </c>
      <c r="I1919" t="s">
        <v>6491</v>
      </c>
      <c r="J1919" t="s">
        <v>4926</v>
      </c>
      <c r="K1919" t="s">
        <v>675</v>
      </c>
      <c r="L1919" t="s">
        <v>682</v>
      </c>
      <c r="M1919" s="8" t="s">
        <v>675</v>
      </c>
      <c r="N1919" t="s">
        <v>682</v>
      </c>
      <c r="O1919" t="s">
        <v>6453</v>
      </c>
      <c r="P1919" t="s">
        <v>675</v>
      </c>
      <c r="Q1919" s="8" t="s">
        <v>675</v>
      </c>
      <c r="R1919" t="s">
        <v>5635</v>
      </c>
      <c r="S1919" t="s">
        <v>5636</v>
      </c>
      <c r="T1919" t="s">
        <v>6454</v>
      </c>
    </row>
    <row r="1920" spans="1:20">
      <c r="A1920" t="s">
        <v>6492</v>
      </c>
      <c r="B1920" s="8" t="s">
        <v>2272</v>
      </c>
      <c r="C1920" t="s">
        <v>5626</v>
      </c>
      <c r="D1920" t="s">
        <v>922</v>
      </c>
      <c r="E1920" t="s">
        <v>704</v>
      </c>
      <c r="F1920" t="s">
        <v>1486</v>
      </c>
      <c r="G1920" t="s">
        <v>1487</v>
      </c>
      <c r="H1920" t="s">
        <v>675</v>
      </c>
      <c r="I1920" t="s">
        <v>6493</v>
      </c>
      <c r="J1920" t="s">
        <v>4926</v>
      </c>
      <c r="K1920" t="s">
        <v>675</v>
      </c>
      <c r="L1920" t="s">
        <v>682</v>
      </c>
      <c r="M1920" s="8" t="s">
        <v>675</v>
      </c>
      <c r="N1920" t="s">
        <v>682</v>
      </c>
      <c r="O1920" t="s">
        <v>6453</v>
      </c>
      <c r="P1920" t="s">
        <v>675</v>
      </c>
      <c r="Q1920" s="8" t="s">
        <v>675</v>
      </c>
      <c r="R1920" t="s">
        <v>5635</v>
      </c>
      <c r="S1920" t="s">
        <v>5636</v>
      </c>
      <c r="T1920" t="s">
        <v>6454</v>
      </c>
    </row>
    <row r="1921" spans="1:20">
      <c r="A1921" t="s">
        <v>6494</v>
      </c>
      <c r="B1921" s="8" t="s">
        <v>2272</v>
      </c>
      <c r="C1921" t="s">
        <v>5626</v>
      </c>
      <c r="D1921" t="s">
        <v>922</v>
      </c>
      <c r="E1921" t="s">
        <v>704</v>
      </c>
      <c r="F1921" t="s">
        <v>5875</v>
      </c>
      <c r="G1921" t="s">
        <v>344</v>
      </c>
      <c r="H1921" t="s">
        <v>675</v>
      </c>
      <c r="I1921" t="s">
        <v>6495</v>
      </c>
      <c r="J1921" t="s">
        <v>4926</v>
      </c>
      <c r="K1921" t="s">
        <v>675</v>
      </c>
      <c r="L1921" t="s">
        <v>682</v>
      </c>
      <c r="M1921" s="8" t="s">
        <v>675</v>
      </c>
      <c r="N1921" t="s">
        <v>682</v>
      </c>
      <c r="O1921" t="s">
        <v>6453</v>
      </c>
      <c r="P1921" t="s">
        <v>675</v>
      </c>
      <c r="Q1921" s="8" t="s">
        <v>675</v>
      </c>
      <c r="R1921" t="s">
        <v>5635</v>
      </c>
      <c r="S1921" t="s">
        <v>5636</v>
      </c>
      <c r="T1921" t="s">
        <v>6454</v>
      </c>
    </row>
    <row r="1922" spans="1:20">
      <c r="A1922" t="s">
        <v>6496</v>
      </c>
      <c r="B1922" s="8" t="s">
        <v>2272</v>
      </c>
      <c r="C1922" t="s">
        <v>5626</v>
      </c>
      <c r="D1922" t="s">
        <v>922</v>
      </c>
      <c r="E1922" t="s">
        <v>704</v>
      </c>
      <c r="F1922" t="s">
        <v>5869</v>
      </c>
      <c r="G1922" t="s">
        <v>5870</v>
      </c>
      <c r="H1922" t="s">
        <v>675</v>
      </c>
      <c r="I1922" t="s">
        <v>6497</v>
      </c>
      <c r="J1922" t="s">
        <v>4926</v>
      </c>
      <c r="K1922" t="s">
        <v>675</v>
      </c>
      <c r="L1922" t="s">
        <v>682</v>
      </c>
      <c r="M1922" s="8" t="s">
        <v>675</v>
      </c>
      <c r="N1922" t="s">
        <v>682</v>
      </c>
      <c r="O1922" t="s">
        <v>6453</v>
      </c>
      <c r="P1922" t="s">
        <v>675</v>
      </c>
      <c r="Q1922" s="8" t="s">
        <v>675</v>
      </c>
      <c r="R1922" t="s">
        <v>5635</v>
      </c>
      <c r="S1922" t="s">
        <v>5636</v>
      </c>
      <c r="T1922" t="s">
        <v>6454</v>
      </c>
    </row>
    <row r="1923" spans="1:20">
      <c r="A1923" t="s">
        <v>6498</v>
      </c>
      <c r="B1923" s="8" t="s">
        <v>2272</v>
      </c>
      <c r="C1923" t="s">
        <v>5626</v>
      </c>
      <c r="D1923" t="s">
        <v>922</v>
      </c>
      <c r="E1923" t="s">
        <v>704</v>
      </c>
      <c r="F1923" t="s">
        <v>941</v>
      </c>
      <c r="G1923" t="s">
        <v>942</v>
      </c>
      <c r="H1923" t="s">
        <v>675</v>
      </c>
      <c r="I1923" t="s">
        <v>6499</v>
      </c>
      <c r="J1923" t="s">
        <v>4926</v>
      </c>
      <c r="K1923" t="s">
        <v>675</v>
      </c>
      <c r="L1923" t="s">
        <v>682</v>
      </c>
      <c r="M1923" s="8" t="s">
        <v>675</v>
      </c>
      <c r="N1923" t="s">
        <v>682</v>
      </c>
      <c r="O1923" t="s">
        <v>6453</v>
      </c>
      <c r="P1923" t="s">
        <v>675</v>
      </c>
      <c r="Q1923" s="8" t="s">
        <v>675</v>
      </c>
      <c r="R1923" t="s">
        <v>5635</v>
      </c>
      <c r="S1923" t="s">
        <v>5636</v>
      </c>
      <c r="T1923" t="s">
        <v>6454</v>
      </c>
    </row>
    <row r="1924" spans="1:20">
      <c r="A1924" t="s">
        <v>6500</v>
      </c>
      <c r="B1924" s="8" t="s">
        <v>2272</v>
      </c>
      <c r="C1924" t="s">
        <v>5626</v>
      </c>
      <c r="D1924" t="s">
        <v>922</v>
      </c>
      <c r="E1924" t="s">
        <v>704</v>
      </c>
      <c r="F1924" t="s">
        <v>5858</v>
      </c>
      <c r="G1924" t="s">
        <v>5859</v>
      </c>
      <c r="H1924" t="s">
        <v>675</v>
      </c>
      <c r="I1924" t="s">
        <v>6501</v>
      </c>
      <c r="J1924" t="s">
        <v>4926</v>
      </c>
      <c r="K1924" t="s">
        <v>675</v>
      </c>
      <c r="L1924" t="s">
        <v>682</v>
      </c>
      <c r="M1924" s="8" t="s">
        <v>675</v>
      </c>
      <c r="N1924" t="s">
        <v>682</v>
      </c>
      <c r="O1924" t="s">
        <v>6453</v>
      </c>
      <c r="P1924" t="s">
        <v>675</v>
      </c>
      <c r="Q1924" s="8" t="s">
        <v>675</v>
      </c>
      <c r="R1924" t="s">
        <v>5635</v>
      </c>
      <c r="S1924" t="s">
        <v>5636</v>
      </c>
      <c r="T1924" t="s">
        <v>6454</v>
      </c>
    </row>
    <row r="1925" spans="1:20">
      <c r="A1925" t="s">
        <v>6502</v>
      </c>
      <c r="B1925" s="8" t="s">
        <v>3495</v>
      </c>
      <c r="C1925" t="s">
        <v>5626</v>
      </c>
      <c r="D1925" t="s">
        <v>664</v>
      </c>
      <c r="E1925" t="s">
        <v>665</v>
      </c>
      <c r="F1925" t="s">
        <v>4976</v>
      </c>
      <c r="G1925" t="s">
        <v>4977</v>
      </c>
      <c r="H1925" t="s">
        <v>6503</v>
      </c>
      <c r="I1925" t="s">
        <v>6504</v>
      </c>
      <c r="J1925" t="s">
        <v>1927</v>
      </c>
      <c r="K1925" t="s">
        <v>675</v>
      </c>
      <c r="L1925" t="s">
        <v>682</v>
      </c>
      <c r="M1925" s="8" t="s">
        <v>675</v>
      </c>
      <c r="N1925" t="s">
        <v>682</v>
      </c>
      <c r="O1925" t="s">
        <v>1283</v>
      </c>
      <c r="P1925" t="s">
        <v>675</v>
      </c>
      <c r="Q1925" s="8" t="s">
        <v>675</v>
      </c>
      <c r="R1925" t="s">
        <v>675</v>
      </c>
      <c r="S1925" t="s">
        <v>675</v>
      </c>
      <c r="T1925" t="s">
        <v>675</v>
      </c>
    </row>
    <row r="1926" spans="1:20">
      <c r="A1926" t="s">
        <v>6505</v>
      </c>
      <c r="B1926" s="8" t="s">
        <v>3495</v>
      </c>
      <c r="C1926" t="s">
        <v>5626</v>
      </c>
      <c r="D1926" t="s">
        <v>664</v>
      </c>
      <c r="E1926" t="s">
        <v>665</v>
      </c>
      <c r="F1926" t="s">
        <v>845</v>
      </c>
      <c r="G1926" t="s">
        <v>472</v>
      </c>
      <c r="H1926" t="s">
        <v>472</v>
      </c>
      <c r="I1926" t="s">
        <v>6504</v>
      </c>
      <c r="J1926" t="s">
        <v>1927</v>
      </c>
      <c r="K1926" t="s">
        <v>675</v>
      </c>
      <c r="L1926" t="s">
        <v>682</v>
      </c>
      <c r="M1926" s="8" t="s">
        <v>675</v>
      </c>
      <c r="N1926" t="s">
        <v>682</v>
      </c>
      <c r="O1926" t="s">
        <v>1283</v>
      </c>
      <c r="P1926" t="s">
        <v>675</v>
      </c>
      <c r="Q1926" s="8" t="s">
        <v>675</v>
      </c>
      <c r="R1926" t="s">
        <v>675</v>
      </c>
      <c r="S1926" t="s">
        <v>675</v>
      </c>
      <c r="T1926" t="s">
        <v>675</v>
      </c>
    </row>
    <row r="1927" spans="1:20">
      <c r="A1927" t="s">
        <v>6506</v>
      </c>
      <c r="B1927" s="8" t="s">
        <v>6507</v>
      </c>
      <c r="C1927" t="s">
        <v>6508</v>
      </c>
      <c r="D1927" t="s">
        <v>922</v>
      </c>
      <c r="E1927" t="s">
        <v>763</v>
      </c>
      <c r="F1927" t="s">
        <v>6509</v>
      </c>
      <c r="G1927" t="s">
        <v>6510</v>
      </c>
      <c r="H1927" t="s">
        <v>675</v>
      </c>
      <c r="I1927" t="s">
        <v>6511</v>
      </c>
      <c r="J1927" t="s">
        <v>681</v>
      </c>
      <c r="K1927" t="s">
        <v>675</v>
      </c>
      <c r="L1927" t="s">
        <v>682</v>
      </c>
      <c r="M1927" s="8" t="s">
        <v>675</v>
      </c>
      <c r="N1927" t="s">
        <v>682</v>
      </c>
      <c r="O1927" t="s">
        <v>712</v>
      </c>
      <c r="P1927" t="s">
        <v>760</v>
      </c>
      <c r="Q1927" s="8" t="s">
        <v>6512</v>
      </c>
      <c r="R1927" t="s">
        <v>675</v>
      </c>
      <c r="S1927" t="s">
        <v>675</v>
      </c>
      <c r="T1927" t="s">
        <v>675</v>
      </c>
    </row>
    <row r="1928" spans="1:20">
      <c r="A1928" t="s">
        <v>6513</v>
      </c>
      <c r="B1928" s="8" t="s">
        <v>6507</v>
      </c>
      <c r="C1928" t="s">
        <v>6508</v>
      </c>
      <c r="D1928" t="s">
        <v>922</v>
      </c>
      <c r="E1928" t="s">
        <v>763</v>
      </c>
      <c r="F1928" t="s">
        <v>6514</v>
      </c>
      <c r="G1928" t="s">
        <v>6515</v>
      </c>
      <c r="H1928" t="s">
        <v>675</v>
      </c>
      <c r="I1928" t="s">
        <v>6511</v>
      </c>
      <c r="J1928" t="s">
        <v>681</v>
      </c>
      <c r="K1928" t="s">
        <v>675</v>
      </c>
      <c r="L1928" t="s">
        <v>682</v>
      </c>
      <c r="M1928" s="8" t="s">
        <v>675</v>
      </c>
      <c r="N1928" t="s">
        <v>682</v>
      </c>
      <c r="O1928" t="s">
        <v>712</v>
      </c>
      <c r="P1928" t="s">
        <v>760</v>
      </c>
      <c r="Q1928" s="8" t="s">
        <v>6516</v>
      </c>
      <c r="R1928" t="s">
        <v>675</v>
      </c>
      <c r="S1928" t="s">
        <v>675</v>
      </c>
      <c r="T1928" t="s">
        <v>675</v>
      </c>
    </row>
    <row r="1929" spans="1:20">
      <c r="A1929" t="s">
        <v>6517</v>
      </c>
      <c r="B1929" s="8" t="s">
        <v>6507</v>
      </c>
      <c r="C1929" t="s">
        <v>6508</v>
      </c>
      <c r="D1929" t="s">
        <v>922</v>
      </c>
      <c r="E1929" t="s">
        <v>665</v>
      </c>
      <c r="F1929" t="s">
        <v>6518</v>
      </c>
      <c r="G1929" t="s">
        <v>6519</v>
      </c>
      <c r="H1929" t="s">
        <v>675</v>
      </c>
      <c r="I1929" t="s">
        <v>6520</v>
      </c>
      <c r="J1929" t="s">
        <v>1377</v>
      </c>
      <c r="K1929" t="s">
        <v>675</v>
      </c>
      <c r="L1929" t="s">
        <v>682</v>
      </c>
      <c r="M1929" s="8" t="s">
        <v>675</v>
      </c>
      <c r="N1929" t="s">
        <v>682</v>
      </c>
      <c r="O1929" t="s">
        <v>712</v>
      </c>
      <c r="P1929" t="s">
        <v>760</v>
      </c>
      <c r="Q1929" s="8" t="s">
        <v>6521</v>
      </c>
      <c r="R1929" t="s">
        <v>675</v>
      </c>
      <c r="S1929" t="s">
        <v>675</v>
      </c>
      <c r="T1929" t="s">
        <v>675</v>
      </c>
    </row>
    <row r="1930" spans="1:20">
      <c r="A1930" t="s">
        <v>6522</v>
      </c>
      <c r="B1930" s="8" t="s">
        <v>6507</v>
      </c>
      <c r="C1930" t="s">
        <v>6508</v>
      </c>
      <c r="D1930" t="s">
        <v>922</v>
      </c>
      <c r="E1930" t="s">
        <v>665</v>
      </c>
      <c r="F1930" t="s">
        <v>6523</v>
      </c>
      <c r="G1930" t="s">
        <v>6524</v>
      </c>
      <c r="H1930" t="s">
        <v>675</v>
      </c>
      <c r="I1930" t="s">
        <v>6520</v>
      </c>
      <c r="J1930" t="s">
        <v>1377</v>
      </c>
      <c r="K1930" t="s">
        <v>675</v>
      </c>
      <c r="L1930" t="s">
        <v>682</v>
      </c>
      <c r="M1930" s="8" t="s">
        <v>675</v>
      </c>
      <c r="N1930" t="s">
        <v>682</v>
      </c>
      <c r="O1930" t="s">
        <v>712</v>
      </c>
      <c r="P1930" t="s">
        <v>760</v>
      </c>
      <c r="Q1930" s="8" t="s">
        <v>6525</v>
      </c>
      <c r="R1930" t="s">
        <v>675</v>
      </c>
      <c r="S1930" t="s">
        <v>675</v>
      </c>
      <c r="T1930" t="s">
        <v>675</v>
      </c>
    </row>
    <row r="1931" spans="1:20">
      <c r="A1931" t="s">
        <v>6526</v>
      </c>
      <c r="B1931" s="8" t="s">
        <v>6507</v>
      </c>
      <c r="C1931" t="s">
        <v>6508</v>
      </c>
      <c r="D1931" t="s">
        <v>922</v>
      </c>
      <c r="E1931" t="s">
        <v>675</v>
      </c>
      <c r="F1931" t="s">
        <v>6527</v>
      </c>
      <c r="G1931" t="s">
        <v>6528</v>
      </c>
      <c r="H1931" t="s">
        <v>675</v>
      </c>
      <c r="I1931" t="s">
        <v>6520</v>
      </c>
      <c r="J1931" t="s">
        <v>1377</v>
      </c>
      <c r="K1931" t="s">
        <v>675</v>
      </c>
      <c r="L1931" t="s">
        <v>682</v>
      </c>
      <c r="M1931" s="8" t="s">
        <v>675</v>
      </c>
      <c r="N1931" t="s">
        <v>682</v>
      </c>
      <c r="O1931" t="s">
        <v>712</v>
      </c>
      <c r="P1931" t="s">
        <v>760</v>
      </c>
      <c r="Q1931" s="8" t="s">
        <v>6529</v>
      </c>
      <c r="R1931" t="s">
        <v>675</v>
      </c>
      <c r="S1931" t="s">
        <v>675</v>
      </c>
      <c r="T1931" t="s">
        <v>675</v>
      </c>
    </row>
    <row r="1932" spans="1:20">
      <c r="A1932" t="s">
        <v>6530</v>
      </c>
      <c r="B1932" s="8" t="s">
        <v>6507</v>
      </c>
      <c r="C1932" t="s">
        <v>6508</v>
      </c>
      <c r="D1932" t="s">
        <v>922</v>
      </c>
      <c r="E1932" t="s">
        <v>675</v>
      </c>
      <c r="F1932" t="s">
        <v>6531</v>
      </c>
      <c r="G1932" t="s">
        <v>6532</v>
      </c>
      <c r="H1932" t="s">
        <v>675</v>
      </c>
      <c r="I1932" t="s">
        <v>6520</v>
      </c>
      <c r="J1932" t="s">
        <v>669</v>
      </c>
      <c r="K1932" t="s">
        <v>6507</v>
      </c>
      <c r="L1932" t="s">
        <v>682</v>
      </c>
      <c r="M1932" s="8" t="s">
        <v>1454</v>
      </c>
      <c r="N1932" t="s">
        <v>6533</v>
      </c>
      <c r="O1932" t="s">
        <v>712</v>
      </c>
      <c r="P1932" t="s">
        <v>760</v>
      </c>
      <c r="Q1932" s="8" t="s">
        <v>6534</v>
      </c>
      <c r="R1932" t="s">
        <v>675</v>
      </c>
      <c r="S1932" t="s">
        <v>675</v>
      </c>
      <c r="T1932" t="s">
        <v>675</v>
      </c>
    </row>
    <row r="1933" spans="1:20">
      <c r="A1933" t="s">
        <v>6535</v>
      </c>
      <c r="B1933" s="8" t="s">
        <v>6507</v>
      </c>
      <c r="C1933" t="s">
        <v>6508</v>
      </c>
      <c r="D1933" t="s">
        <v>922</v>
      </c>
      <c r="E1933" t="s">
        <v>665</v>
      </c>
      <c r="F1933" t="s">
        <v>6536</v>
      </c>
      <c r="G1933" t="s">
        <v>6537</v>
      </c>
      <c r="H1933" t="s">
        <v>675</v>
      </c>
      <c r="I1933" t="s">
        <v>6520</v>
      </c>
      <c r="J1933" t="s">
        <v>669</v>
      </c>
      <c r="K1933" t="s">
        <v>6507</v>
      </c>
      <c r="L1933" t="s">
        <v>682</v>
      </c>
      <c r="M1933" s="8" t="s">
        <v>1454</v>
      </c>
      <c r="N1933" t="s">
        <v>6533</v>
      </c>
      <c r="O1933" t="s">
        <v>712</v>
      </c>
      <c r="P1933" t="s">
        <v>760</v>
      </c>
      <c r="Q1933" s="8" t="s">
        <v>6538</v>
      </c>
      <c r="R1933" t="s">
        <v>675</v>
      </c>
      <c r="S1933" t="s">
        <v>675</v>
      </c>
      <c r="T1933" t="s">
        <v>675</v>
      </c>
    </row>
    <row r="1934" spans="1:20">
      <c r="A1934" t="s">
        <v>6539</v>
      </c>
      <c r="B1934" s="8" t="s">
        <v>5632</v>
      </c>
      <c r="C1934" t="s">
        <v>6508</v>
      </c>
      <c r="D1934" t="s">
        <v>3676</v>
      </c>
      <c r="E1934" t="s">
        <v>704</v>
      </c>
      <c r="F1934" t="s">
        <v>782</v>
      </c>
      <c r="G1934" t="s">
        <v>12</v>
      </c>
      <c r="H1934" t="s">
        <v>675</v>
      </c>
      <c r="I1934" t="s">
        <v>6540</v>
      </c>
      <c r="J1934" t="s">
        <v>1884</v>
      </c>
      <c r="K1934" t="s">
        <v>675</v>
      </c>
      <c r="L1934" t="s">
        <v>682</v>
      </c>
      <c r="M1934" s="8" t="s">
        <v>675</v>
      </c>
      <c r="N1934" t="s">
        <v>682</v>
      </c>
      <c r="O1934" t="s">
        <v>1019</v>
      </c>
      <c r="P1934" t="s">
        <v>760</v>
      </c>
      <c r="Q1934" s="8" t="s">
        <v>6541</v>
      </c>
      <c r="R1934" t="s">
        <v>675</v>
      </c>
      <c r="S1934" t="s">
        <v>675</v>
      </c>
      <c r="T1934" t="s">
        <v>675</v>
      </c>
    </row>
    <row r="1935" spans="1:20">
      <c r="A1935" t="s">
        <v>6542</v>
      </c>
      <c r="B1935" s="8" t="s">
        <v>5632</v>
      </c>
      <c r="C1935" t="s">
        <v>6508</v>
      </c>
      <c r="D1935" t="s">
        <v>3676</v>
      </c>
      <c r="E1935" t="s">
        <v>704</v>
      </c>
      <c r="F1935" t="s">
        <v>782</v>
      </c>
      <c r="G1935" t="s">
        <v>12</v>
      </c>
      <c r="H1935" t="s">
        <v>675</v>
      </c>
      <c r="I1935" t="s">
        <v>6540</v>
      </c>
      <c r="J1935" t="s">
        <v>1884</v>
      </c>
      <c r="K1935" t="s">
        <v>675</v>
      </c>
      <c r="L1935" t="s">
        <v>682</v>
      </c>
      <c r="M1935" s="8" t="s">
        <v>675</v>
      </c>
      <c r="N1935" t="s">
        <v>682</v>
      </c>
      <c r="O1935" t="s">
        <v>1019</v>
      </c>
      <c r="P1935" t="s">
        <v>760</v>
      </c>
      <c r="Q1935" s="8" t="s">
        <v>6543</v>
      </c>
      <c r="R1935" t="s">
        <v>675</v>
      </c>
      <c r="S1935" t="s">
        <v>675</v>
      </c>
      <c r="T1935" t="s">
        <v>675</v>
      </c>
    </row>
    <row r="1936" spans="1:20">
      <c r="A1936" t="s">
        <v>6544</v>
      </c>
      <c r="B1936" s="8" t="s">
        <v>5638</v>
      </c>
      <c r="C1936" t="s">
        <v>6508</v>
      </c>
      <c r="D1936" t="s">
        <v>3676</v>
      </c>
      <c r="E1936" t="s">
        <v>704</v>
      </c>
      <c r="F1936" t="s">
        <v>782</v>
      </c>
      <c r="G1936" t="s">
        <v>12</v>
      </c>
      <c r="H1936" t="s">
        <v>675</v>
      </c>
      <c r="I1936" t="s">
        <v>6545</v>
      </c>
      <c r="J1936" t="s">
        <v>1447</v>
      </c>
      <c r="K1936" t="s">
        <v>1029</v>
      </c>
      <c r="L1936" t="s">
        <v>682</v>
      </c>
      <c r="M1936" s="8" t="s">
        <v>1454</v>
      </c>
      <c r="N1936" t="s">
        <v>6546</v>
      </c>
      <c r="O1936" t="s">
        <v>1019</v>
      </c>
      <c r="P1936" t="s">
        <v>760</v>
      </c>
      <c r="Q1936" s="8" t="s">
        <v>6547</v>
      </c>
      <c r="R1936" t="s">
        <v>675</v>
      </c>
      <c r="S1936" t="s">
        <v>675</v>
      </c>
      <c r="T1936" t="s">
        <v>675</v>
      </c>
    </row>
    <row r="1937" spans="1:20">
      <c r="A1937" t="s">
        <v>6548</v>
      </c>
      <c r="B1937" s="8" t="s">
        <v>1096</v>
      </c>
      <c r="C1937" t="s">
        <v>6508</v>
      </c>
      <c r="D1937" t="s">
        <v>922</v>
      </c>
      <c r="E1937" t="s">
        <v>665</v>
      </c>
      <c r="F1937" t="s">
        <v>1030</v>
      </c>
      <c r="G1937" t="s">
        <v>27</v>
      </c>
      <c r="H1937" t="s">
        <v>675</v>
      </c>
      <c r="I1937" t="s">
        <v>6549</v>
      </c>
      <c r="J1937" t="s">
        <v>681</v>
      </c>
      <c r="K1937" t="s">
        <v>675</v>
      </c>
      <c r="L1937" t="s">
        <v>682</v>
      </c>
      <c r="M1937" s="8" t="s">
        <v>675</v>
      </c>
      <c r="N1937" t="s">
        <v>682</v>
      </c>
      <c r="O1937" t="s">
        <v>825</v>
      </c>
      <c r="P1937" t="s">
        <v>760</v>
      </c>
      <c r="Q1937" s="8" t="s">
        <v>6550</v>
      </c>
      <c r="R1937" t="s">
        <v>675</v>
      </c>
      <c r="S1937" t="s">
        <v>675</v>
      </c>
      <c r="T1937" t="s">
        <v>675</v>
      </c>
    </row>
    <row r="1938" spans="1:20">
      <c r="A1938" t="s">
        <v>6551</v>
      </c>
      <c r="B1938" s="8" t="s">
        <v>1099</v>
      </c>
      <c r="C1938" t="s">
        <v>6508</v>
      </c>
      <c r="D1938" t="s">
        <v>922</v>
      </c>
      <c r="E1938" t="s">
        <v>665</v>
      </c>
      <c r="F1938" t="s">
        <v>1086</v>
      </c>
      <c r="G1938" t="s">
        <v>56</v>
      </c>
      <c r="H1938" t="s">
        <v>675</v>
      </c>
      <c r="I1938" t="s">
        <v>6552</v>
      </c>
      <c r="J1938" t="s">
        <v>681</v>
      </c>
      <c r="K1938" t="s">
        <v>675</v>
      </c>
      <c r="L1938" t="s">
        <v>682</v>
      </c>
      <c r="M1938" s="8" t="s">
        <v>675</v>
      </c>
      <c r="N1938" t="s">
        <v>682</v>
      </c>
      <c r="O1938" t="s">
        <v>2672</v>
      </c>
      <c r="P1938" t="s">
        <v>760</v>
      </c>
      <c r="Q1938" s="8" t="s">
        <v>6553</v>
      </c>
      <c r="R1938" t="s">
        <v>675</v>
      </c>
      <c r="S1938" t="s">
        <v>675</v>
      </c>
      <c r="T1938" t="s">
        <v>675</v>
      </c>
    </row>
    <row r="1939" spans="1:20">
      <c r="A1939" t="s">
        <v>6554</v>
      </c>
      <c r="B1939" s="8" t="s">
        <v>5821</v>
      </c>
      <c r="C1939" t="s">
        <v>6508</v>
      </c>
      <c r="D1939" t="s">
        <v>3676</v>
      </c>
      <c r="E1939" t="s">
        <v>704</v>
      </c>
      <c r="F1939" t="s">
        <v>782</v>
      </c>
      <c r="G1939" t="s">
        <v>12</v>
      </c>
      <c r="H1939" t="s">
        <v>675</v>
      </c>
      <c r="I1939" t="s">
        <v>6555</v>
      </c>
      <c r="J1939" t="s">
        <v>669</v>
      </c>
      <c r="K1939" t="s">
        <v>1198</v>
      </c>
      <c r="L1939" t="s">
        <v>682</v>
      </c>
      <c r="M1939" s="8" t="s">
        <v>1454</v>
      </c>
      <c r="N1939" t="s">
        <v>6546</v>
      </c>
      <c r="O1939" t="s">
        <v>1019</v>
      </c>
      <c r="P1939" t="s">
        <v>760</v>
      </c>
      <c r="Q1939" s="8" t="s">
        <v>6556</v>
      </c>
      <c r="R1939" t="s">
        <v>675</v>
      </c>
      <c r="S1939" t="s">
        <v>675</v>
      </c>
      <c r="T1939" t="s">
        <v>675</v>
      </c>
    </row>
    <row r="1940" spans="1:20">
      <c r="A1940" t="s">
        <v>6557</v>
      </c>
      <c r="B1940" s="8" t="s">
        <v>2745</v>
      </c>
      <c r="C1940" t="s">
        <v>6508</v>
      </c>
      <c r="D1940" t="s">
        <v>3676</v>
      </c>
      <c r="E1940" t="s">
        <v>704</v>
      </c>
      <c r="F1940" t="s">
        <v>1440</v>
      </c>
      <c r="G1940" t="s">
        <v>1441</v>
      </c>
      <c r="H1940" t="s">
        <v>675</v>
      </c>
      <c r="I1940" t="s">
        <v>6558</v>
      </c>
      <c r="J1940" t="s">
        <v>698</v>
      </c>
      <c r="K1940" t="s">
        <v>2746</v>
      </c>
      <c r="L1940" t="s">
        <v>682</v>
      </c>
      <c r="M1940" s="8" t="s">
        <v>1454</v>
      </c>
      <c r="N1940" t="s">
        <v>6559</v>
      </c>
      <c r="O1940" t="s">
        <v>1019</v>
      </c>
      <c r="P1940" t="s">
        <v>760</v>
      </c>
      <c r="Q1940" s="8" t="s">
        <v>6560</v>
      </c>
      <c r="R1940" t="s">
        <v>675</v>
      </c>
      <c r="S1940" t="s">
        <v>675</v>
      </c>
      <c r="T1940" t="s">
        <v>675</v>
      </c>
    </row>
    <row r="1941" spans="1:20">
      <c r="A1941" t="s">
        <v>6561</v>
      </c>
      <c r="B1941" s="8" t="s">
        <v>2745</v>
      </c>
      <c r="C1941" t="s">
        <v>6508</v>
      </c>
      <c r="D1941" t="s">
        <v>3676</v>
      </c>
      <c r="E1941" t="s">
        <v>704</v>
      </c>
      <c r="F1941" t="s">
        <v>1804</v>
      </c>
      <c r="G1941" t="s">
        <v>1805</v>
      </c>
      <c r="H1941" t="s">
        <v>675</v>
      </c>
      <c r="I1941" t="s">
        <v>6562</v>
      </c>
      <c r="J1941" t="s">
        <v>698</v>
      </c>
      <c r="K1941" t="s">
        <v>2746</v>
      </c>
      <c r="L1941" t="s">
        <v>682</v>
      </c>
      <c r="M1941" s="8" t="s">
        <v>1454</v>
      </c>
      <c r="N1941" t="s">
        <v>6559</v>
      </c>
      <c r="O1941" t="s">
        <v>1019</v>
      </c>
      <c r="P1941" t="s">
        <v>760</v>
      </c>
      <c r="Q1941" s="8" t="s">
        <v>6563</v>
      </c>
      <c r="R1941" t="s">
        <v>675</v>
      </c>
      <c r="S1941" t="s">
        <v>675</v>
      </c>
      <c r="T1941" t="s">
        <v>675</v>
      </c>
    </row>
    <row r="1942" spans="1:20">
      <c r="A1942" t="s">
        <v>6564</v>
      </c>
      <c r="B1942" s="8" t="s">
        <v>1454</v>
      </c>
      <c r="C1942" t="s">
        <v>6508</v>
      </c>
      <c r="D1942" t="s">
        <v>3676</v>
      </c>
      <c r="E1942" t="s">
        <v>763</v>
      </c>
      <c r="F1942" t="s">
        <v>6565</v>
      </c>
      <c r="G1942" t="s">
        <v>6566</v>
      </c>
      <c r="H1942" t="s">
        <v>675</v>
      </c>
      <c r="I1942" t="s">
        <v>6567</v>
      </c>
      <c r="J1942" t="s">
        <v>2130</v>
      </c>
      <c r="K1942" t="s">
        <v>675</v>
      </c>
      <c r="L1942" t="s">
        <v>682</v>
      </c>
      <c r="M1942" s="8" t="s">
        <v>675</v>
      </c>
      <c r="N1942" t="s">
        <v>682</v>
      </c>
      <c r="O1942" t="s">
        <v>1019</v>
      </c>
      <c r="P1942" t="s">
        <v>1019</v>
      </c>
      <c r="Q1942" s="8" t="s">
        <v>6568</v>
      </c>
      <c r="R1942" t="s">
        <v>675</v>
      </c>
      <c r="S1942" t="s">
        <v>675</v>
      </c>
      <c r="T1942" t="s">
        <v>675</v>
      </c>
    </row>
    <row r="1943" spans="1:20">
      <c r="A1943" t="s">
        <v>6569</v>
      </c>
      <c r="B1943" s="8" t="s">
        <v>1716</v>
      </c>
      <c r="C1943" t="s">
        <v>6508</v>
      </c>
      <c r="D1943" t="s">
        <v>3676</v>
      </c>
      <c r="E1943" t="s">
        <v>704</v>
      </c>
      <c r="F1943" t="s">
        <v>6570</v>
      </c>
      <c r="G1943" t="s">
        <v>6571</v>
      </c>
      <c r="H1943" t="s">
        <v>6571</v>
      </c>
      <c r="I1943" t="s">
        <v>6572</v>
      </c>
      <c r="J1943" t="s">
        <v>4926</v>
      </c>
      <c r="K1943" t="s">
        <v>675</v>
      </c>
      <c r="L1943" t="s">
        <v>682</v>
      </c>
      <c r="M1943" s="8" t="s">
        <v>675</v>
      </c>
      <c r="N1943" t="s">
        <v>682</v>
      </c>
      <c r="O1943" t="s">
        <v>2672</v>
      </c>
      <c r="P1943" t="s">
        <v>675</v>
      </c>
      <c r="Q1943" s="8" t="s">
        <v>6573</v>
      </c>
      <c r="R1943" t="s">
        <v>675</v>
      </c>
      <c r="S1943" t="s">
        <v>675</v>
      </c>
      <c r="T1943" t="s">
        <v>675</v>
      </c>
    </row>
    <row r="1944" spans="1:20">
      <c r="A1944" t="s">
        <v>6574</v>
      </c>
      <c r="B1944" s="8" t="s">
        <v>1716</v>
      </c>
      <c r="C1944" t="s">
        <v>6508</v>
      </c>
      <c r="D1944" t="s">
        <v>3676</v>
      </c>
      <c r="E1944" t="s">
        <v>704</v>
      </c>
      <c r="F1944" t="s">
        <v>2138</v>
      </c>
      <c r="G1944" t="s">
        <v>2139</v>
      </c>
      <c r="H1944" t="s">
        <v>2139</v>
      </c>
      <c r="I1944" t="s">
        <v>6575</v>
      </c>
      <c r="J1944" t="s">
        <v>4926</v>
      </c>
      <c r="K1944" t="s">
        <v>675</v>
      </c>
      <c r="L1944" t="s">
        <v>682</v>
      </c>
      <c r="M1944" s="8" t="s">
        <v>675</v>
      </c>
      <c r="N1944" t="s">
        <v>682</v>
      </c>
      <c r="O1944" t="s">
        <v>2672</v>
      </c>
      <c r="P1944" t="s">
        <v>675</v>
      </c>
      <c r="Q1944" s="8" t="s">
        <v>6576</v>
      </c>
      <c r="R1944" t="s">
        <v>675</v>
      </c>
      <c r="S1944" t="s">
        <v>675</v>
      </c>
      <c r="T1944" t="s">
        <v>675</v>
      </c>
    </row>
    <row r="1945" spans="1:20">
      <c r="A1945" t="s">
        <v>6577</v>
      </c>
      <c r="B1945" s="8" t="s">
        <v>1716</v>
      </c>
      <c r="C1945" t="s">
        <v>6508</v>
      </c>
      <c r="D1945" t="s">
        <v>3676</v>
      </c>
      <c r="E1945" t="s">
        <v>704</v>
      </c>
      <c r="F1945" t="s">
        <v>6578</v>
      </c>
      <c r="G1945" t="s">
        <v>6579</v>
      </c>
      <c r="H1945" t="s">
        <v>6579</v>
      </c>
      <c r="I1945" t="s">
        <v>6580</v>
      </c>
      <c r="J1945" t="s">
        <v>4926</v>
      </c>
      <c r="K1945" t="s">
        <v>675</v>
      </c>
      <c r="L1945" t="s">
        <v>682</v>
      </c>
      <c r="M1945" s="8" t="s">
        <v>675</v>
      </c>
      <c r="N1945" t="s">
        <v>682</v>
      </c>
      <c r="O1945" t="s">
        <v>2672</v>
      </c>
      <c r="P1945" t="s">
        <v>675</v>
      </c>
      <c r="Q1945" s="8" t="s">
        <v>6581</v>
      </c>
      <c r="R1945" t="s">
        <v>675</v>
      </c>
      <c r="S1945" t="s">
        <v>675</v>
      </c>
      <c r="T1945" t="s">
        <v>675</v>
      </c>
    </row>
    <row r="1946" spans="1:20">
      <c r="A1946" t="s">
        <v>6582</v>
      </c>
      <c r="B1946" s="8" t="s">
        <v>1716</v>
      </c>
      <c r="C1946" t="s">
        <v>6508</v>
      </c>
      <c r="D1946" t="s">
        <v>3676</v>
      </c>
      <c r="E1946" t="s">
        <v>704</v>
      </c>
      <c r="F1946" t="s">
        <v>6583</v>
      </c>
      <c r="G1946" t="s">
        <v>6584</v>
      </c>
      <c r="H1946" t="s">
        <v>6584</v>
      </c>
      <c r="I1946" t="s">
        <v>6585</v>
      </c>
      <c r="J1946" t="s">
        <v>4926</v>
      </c>
      <c r="K1946" t="s">
        <v>675</v>
      </c>
      <c r="L1946" t="s">
        <v>682</v>
      </c>
      <c r="M1946" s="8" t="s">
        <v>675</v>
      </c>
      <c r="N1946" t="s">
        <v>682</v>
      </c>
      <c r="O1946" t="s">
        <v>2672</v>
      </c>
      <c r="P1946" t="s">
        <v>675</v>
      </c>
      <c r="Q1946" s="8" t="s">
        <v>6586</v>
      </c>
      <c r="R1946" t="s">
        <v>675</v>
      </c>
      <c r="S1946" t="s">
        <v>675</v>
      </c>
      <c r="T1946" t="s">
        <v>675</v>
      </c>
    </row>
    <row r="1947" spans="1:20">
      <c r="A1947" t="s">
        <v>6587</v>
      </c>
      <c r="B1947" s="8" t="s">
        <v>1716</v>
      </c>
      <c r="C1947" t="s">
        <v>6508</v>
      </c>
      <c r="D1947" t="s">
        <v>3676</v>
      </c>
      <c r="E1947" t="s">
        <v>704</v>
      </c>
      <c r="F1947" t="s">
        <v>6588</v>
      </c>
      <c r="G1947" t="s">
        <v>6589</v>
      </c>
      <c r="H1947" t="s">
        <v>6589</v>
      </c>
      <c r="I1947" t="s">
        <v>6590</v>
      </c>
      <c r="J1947" t="s">
        <v>4926</v>
      </c>
      <c r="K1947" t="s">
        <v>675</v>
      </c>
      <c r="L1947" t="s">
        <v>682</v>
      </c>
      <c r="M1947" s="8" t="s">
        <v>675</v>
      </c>
      <c r="N1947" t="s">
        <v>682</v>
      </c>
      <c r="O1947" t="s">
        <v>2672</v>
      </c>
      <c r="P1947" t="s">
        <v>675</v>
      </c>
      <c r="Q1947" s="8" t="s">
        <v>6591</v>
      </c>
      <c r="R1947" t="s">
        <v>675</v>
      </c>
      <c r="S1947" t="s">
        <v>675</v>
      </c>
      <c r="T1947" t="s">
        <v>675</v>
      </c>
    </row>
    <row r="1948" spans="1:20">
      <c r="A1948" t="s">
        <v>6592</v>
      </c>
      <c r="B1948" s="8" t="s">
        <v>1726</v>
      </c>
      <c r="C1948" t="s">
        <v>6508</v>
      </c>
      <c r="D1948" t="s">
        <v>3676</v>
      </c>
      <c r="E1948" t="s">
        <v>704</v>
      </c>
      <c r="F1948" t="s">
        <v>1804</v>
      </c>
      <c r="G1948" t="s">
        <v>1805</v>
      </c>
      <c r="H1948" t="s">
        <v>675</v>
      </c>
      <c r="I1948" t="s">
        <v>6593</v>
      </c>
      <c r="J1948" t="s">
        <v>2276</v>
      </c>
      <c r="K1948" t="s">
        <v>675</v>
      </c>
      <c r="L1948" t="s">
        <v>682</v>
      </c>
      <c r="M1948" s="8" t="s">
        <v>675</v>
      </c>
      <c r="N1948" t="s">
        <v>682</v>
      </c>
      <c r="O1948" t="s">
        <v>1019</v>
      </c>
      <c r="P1948" t="s">
        <v>760</v>
      </c>
      <c r="Q1948" s="8" t="s">
        <v>6594</v>
      </c>
      <c r="R1948" t="s">
        <v>675</v>
      </c>
      <c r="S1948" t="s">
        <v>675</v>
      </c>
      <c r="T1948" t="s">
        <v>675</v>
      </c>
    </row>
    <row r="1949" spans="1:20">
      <c r="A1949" t="s">
        <v>6595</v>
      </c>
      <c r="B1949" s="8" t="s">
        <v>1726</v>
      </c>
      <c r="C1949" t="s">
        <v>6508</v>
      </c>
      <c r="D1949" t="s">
        <v>3676</v>
      </c>
      <c r="E1949" t="s">
        <v>704</v>
      </c>
      <c r="F1949" t="s">
        <v>6596</v>
      </c>
      <c r="G1949" t="s">
        <v>6597</v>
      </c>
      <c r="H1949" t="s">
        <v>675</v>
      </c>
      <c r="I1949" t="s">
        <v>6598</v>
      </c>
      <c r="J1949" t="s">
        <v>2130</v>
      </c>
      <c r="K1949" t="s">
        <v>675</v>
      </c>
      <c r="L1949" t="s">
        <v>682</v>
      </c>
      <c r="M1949" s="8" t="s">
        <v>675</v>
      </c>
      <c r="N1949" t="s">
        <v>682</v>
      </c>
      <c r="O1949" t="s">
        <v>1019</v>
      </c>
      <c r="P1949" t="s">
        <v>760</v>
      </c>
      <c r="Q1949" s="8" t="s">
        <v>6599</v>
      </c>
      <c r="R1949" t="s">
        <v>675</v>
      </c>
      <c r="S1949" t="s">
        <v>675</v>
      </c>
      <c r="T1949" t="s">
        <v>675</v>
      </c>
    </row>
    <row r="1950" spans="1:20">
      <c r="A1950" t="s">
        <v>6600</v>
      </c>
      <c r="B1950" s="8" t="s">
        <v>1726</v>
      </c>
      <c r="C1950" t="s">
        <v>6508</v>
      </c>
      <c r="D1950" t="s">
        <v>3676</v>
      </c>
      <c r="E1950" t="s">
        <v>704</v>
      </c>
      <c r="F1950" t="s">
        <v>6601</v>
      </c>
      <c r="G1950" t="s">
        <v>6602</v>
      </c>
      <c r="H1950" t="s">
        <v>675</v>
      </c>
      <c r="I1950" t="s">
        <v>6603</v>
      </c>
      <c r="J1950" t="s">
        <v>2130</v>
      </c>
      <c r="K1950" t="s">
        <v>675</v>
      </c>
      <c r="L1950" t="s">
        <v>682</v>
      </c>
      <c r="M1950" s="8" t="s">
        <v>675</v>
      </c>
      <c r="N1950" t="s">
        <v>682</v>
      </c>
      <c r="O1950" t="s">
        <v>1019</v>
      </c>
      <c r="P1950" t="s">
        <v>760</v>
      </c>
      <c r="Q1950" s="8" t="s">
        <v>6604</v>
      </c>
      <c r="R1950" t="s">
        <v>675</v>
      </c>
      <c r="S1950" t="s">
        <v>675</v>
      </c>
      <c r="T1950" t="s">
        <v>675</v>
      </c>
    </row>
    <row r="1951" spans="1:20">
      <c r="A1951" t="s">
        <v>6605</v>
      </c>
      <c r="B1951" s="8" t="s">
        <v>1726</v>
      </c>
      <c r="C1951" t="s">
        <v>6508</v>
      </c>
      <c r="D1951" t="s">
        <v>3676</v>
      </c>
      <c r="E1951" t="s">
        <v>704</v>
      </c>
      <c r="F1951" t="s">
        <v>2256</v>
      </c>
      <c r="G1951" t="s">
        <v>54</v>
      </c>
      <c r="H1951" t="s">
        <v>675</v>
      </c>
      <c r="I1951" t="s">
        <v>6606</v>
      </c>
      <c r="J1951" t="s">
        <v>2130</v>
      </c>
      <c r="K1951" t="s">
        <v>675</v>
      </c>
      <c r="L1951" t="s">
        <v>682</v>
      </c>
      <c r="M1951" s="8" t="s">
        <v>675</v>
      </c>
      <c r="N1951" t="s">
        <v>682</v>
      </c>
      <c r="O1951" t="s">
        <v>1019</v>
      </c>
      <c r="P1951" t="s">
        <v>760</v>
      </c>
      <c r="Q1951" s="8" t="s">
        <v>6607</v>
      </c>
      <c r="R1951" t="s">
        <v>675</v>
      </c>
      <c r="S1951" t="s">
        <v>675</v>
      </c>
      <c r="T1951" t="s">
        <v>675</v>
      </c>
    </row>
    <row r="1952" spans="1:20">
      <c r="A1952" t="s">
        <v>6608</v>
      </c>
      <c r="B1952" s="8" t="s">
        <v>1726</v>
      </c>
      <c r="C1952" t="s">
        <v>6508</v>
      </c>
      <c r="D1952" t="s">
        <v>3676</v>
      </c>
      <c r="E1952" t="s">
        <v>704</v>
      </c>
      <c r="F1952" t="s">
        <v>1749</v>
      </c>
      <c r="G1952" t="s">
        <v>1750</v>
      </c>
      <c r="H1952" t="s">
        <v>675</v>
      </c>
      <c r="I1952" t="s">
        <v>6609</v>
      </c>
      <c r="J1952" t="s">
        <v>2130</v>
      </c>
      <c r="K1952" t="s">
        <v>675</v>
      </c>
      <c r="L1952" t="s">
        <v>682</v>
      </c>
      <c r="M1952" s="8" t="s">
        <v>675</v>
      </c>
      <c r="N1952" t="s">
        <v>682</v>
      </c>
      <c r="O1952" t="s">
        <v>1019</v>
      </c>
      <c r="P1952" t="s">
        <v>760</v>
      </c>
      <c r="Q1952" s="8" t="s">
        <v>6610</v>
      </c>
      <c r="R1952" t="s">
        <v>675</v>
      </c>
      <c r="S1952" t="s">
        <v>675</v>
      </c>
      <c r="T1952" t="s">
        <v>675</v>
      </c>
    </row>
    <row r="1953" spans="1:20">
      <c r="A1953" t="s">
        <v>6611</v>
      </c>
      <c r="B1953" s="8" t="s">
        <v>1726</v>
      </c>
      <c r="C1953" t="s">
        <v>6508</v>
      </c>
      <c r="D1953" t="s">
        <v>3676</v>
      </c>
      <c r="E1953" t="s">
        <v>704</v>
      </c>
      <c r="F1953" t="s">
        <v>6612</v>
      </c>
      <c r="G1953" t="s">
        <v>6613</v>
      </c>
      <c r="H1953" t="s">
        <v>675</v>
      </c>
      <c r="I1953" t="s">
        <v>6614</v>
      </c>
      <c r="J1953" t="s">
        <v>2130</v>
      </c>
      <c r="K1953" t="s">
        <v>675</v>
      </c>
      <c r="L1953" t="s">
        <v>682</v>
      </c>
      <c r="M1953" s="8" t="s">
        <v>675</v>
      </c>
      <c r="N1953" t="s">
        <v>682</v>
      </c>
      <c r="O1953" t="s">
        <v>1019</v>
      </c>
      <c r="P1953" t="s">
        <v>760</v>
      </c>
      <c r="Q1953" s="8" t="s">
        <v>6615</v>
      </c>
      <c r="R1953" t="s">
        <v>675</v>
      </c>
      <c r="S1953" t="s">
        <v>675</v>
      </c>
      <c r="T1953" t="s">
        <v>675</v>
      </c>
    </row>
    <row r="1954" spans="1:20">
      <c r="A1954" t="s">
        <v>6616</v>
      </c>
      <c r="B1954" s="8" t="s">
        <v>1726</v>
      </c>
      <c r="C1954" t="s">
        <v>6508</v>
      </c>
      <c r="D1954" t="s">
        <v>3676</v>
      </c>
      <c r="E1954" t="s">
        <v>704</v>
      </c>
      <c r="F1954" t="s">
        <v>1412</v>
      </c>
      <c r="G1954" t="s">
        <v>1413</v>
      </c>
      <c r="H1954" t="s">
        <v>675</v>
      </c>
      <c r="I1954" t="s">
        <v>6617</v>
      </c>
      <c r="J1954" t="s">
        <v>4926</v>
      </c>
      <c r="K1954" t="s">
        <v>675</v>
      </c>
      <c r="L1954" t="s">
        <v>682</v>
      </c>
      <c r="M1954" s="8" t="s">
        <v>675</v>
      </c>
      <c r="N1954" t="s">
        <v>682</v>
      </c>
      <c r="O1954" t="s">
        <v>1019</v>
      </c>
      <c r="P1954" t="s">
        <v>675</v>
      </c>
      <c r="Q1954" s="8" t="s">
        <v>6618</v>
      </c>
      <c r="R1954" t="s">
        <v>675</v>
      </c>
      <c r="S1954" t="s">
        <v>675</v>
      </c>
      <c r="T1954" t="s">
        <v>675</v>
      </c>
    </row>
    <row r="1955" spans="1:20">
      <c r="A1955" t="s">
        <v>6619</v>
      </c>
      <c r="B1955" s="8" t="s">
        <v>1726</v>
      </c>
      <c r="C1955" t="s">
        <v>6508</v>
      </c>
      <c r="D1955" t="s">
        <v>3676</v>
      </c>
      <c r="E1955" t="s">
        <v>704</v>
      </c>
      <c r="F1955" t="s">
        <v>6620</v>
      </c>
      <c r="G1955" t="s">
        <v>6621</v>
      </c>
      <c r="H1955" t="s">
        <v>675</v>
      </c>
      <c r="I1955" t="s">
        <v>6622</v>
      </c>
      <c r="J1955" t="s">
        <v>4926</v>
      </c>
      <c r="K1955" t="s">
        <v>675</v>
      </c>
      <c r="L1955" t="s">
        <v>682</v>
      </c>
      <c r="M1955" s="8" t="s">
        <v>675</v>
      </c>
      <c r="N1955" t="s">
        <v>682</v>
      </c>
      <c r="O1955" t="s">
        <v>1019</v>
      </c>
      <c r="P1955" t="s">
        <v>675</v>
      </c>
      <c r="Q1955" s="8" t="s">
        <v>6623</v>
      </c>
      <c r="R1955" t="s">
        <v>675</v>
      </c>
      <c r="S1955" t="s">
        <v>675</v>
      </c>
      <c r="T1955" t="s">
        <v>675</v>
      </c>
    </row>
    <row r="1956" spans="1:20">
      <c r="A1956" t="s">
        <v>6624</v>
      </c>
      <c r="B1956" s="8" t="s">
        <v>1726</v>
      </c>
      <c r="C1956" t="s">
        <v>6508</v>
      </c>
      <c r="D1956" t="s">
        <v>3676</v>
      </c>
      <c r="E1956" t="s">
        <v>704</v>
      </c>
      <c r="F1956" t="s">
        <v>6625</v>
      </c>
      <c r="G1956" t="s">
        <v>6626</v>
      </c>
      <c r="H1956" t="s">
        <v>675</v>
      </c>
      <c r="I1956" t="s">
        <v>6627</v>
      </c>
      <c r="J1956" t="s">
        <v>4926</v>
      </c>
      <c r="K1956" t="s">
        <v>675</v>
      </c>
      <c r="L1956" t="s">
        <v>682</v>
      </c>
      <c r="M1956" s="8" t="s">
        <v>675</v>
      </c>
      <c r="N1956" t="s">
        <v>682</v>
      </c>
      <c r="O1956" t="s">
        <v>1019</v>
      </c>
      <c r="P1956" t="s">
        <v>675</v>
      </c>
      <c r="Q1956" s="8" t="s">
        <v>6628</v>
      </c>
      <c r="R1956" t="s">
        <v>675</v>
      </c>
      <c r="S1956" t="s">
        <v>675</v>
      </c>
      <c r="T1956" t="s">
        <v>675</v>
      </c>
    </row>
    <row r="1957" spans="1:20">
      <c r="A1957" t="s">
        <v>6629</v>
      </c>
      <c r="B1957" s="8" t="s">
        <v>1726</v>
      </c>
      <c r="C1957" t="s">
        <v>6508</v>
      </c>
      <c r="D1957" t="s">
        <v>3676</v>
      </c>
      <c r="E1957" t="s">
        <v>704</v>
      </c>
      <c r="F1957" t="s">
        <v>1336</v>
      </c>
      <c r="G1957" t="s">
        <v>1337</v>
      </c>
      <c r="H1957" t="s">
        <v>675</v>
      </c>
      <c r="I1957" t="s">
        <v>6630</v>
      </c>
      <c r="J1957" t="s">
        <v>4926</v>
      </c>
      <c r="K1957" t="s">
        <v>675</v>
      </c>
      <c r="L1957" t="s">
        <v>682</v>
      </c>
      <c r="M1957" s="8" t="s">
        <v>675</v>
      </c>
      <c r="N1957" t="s">
        <v>682</v>
      </c>
      <c r="O1957" t="s">
        <v>1019</v>
      </c>
      <c r="P1957" t="s">
        <v>675</v>
      </c>
      <c r="Q1957" s="8" t="s">
        <v>6631</v>
      </c>
      <c r="R1957" t="s">
        <v>675</v>
      </c>
      <c r="S1957" t="s">
        <v>675</v>
      </c>
      <c r="T1957" t="s">
        <v>675</v>
      </c>
    </row>
    <row r="1958" spans="1:20">
      <c r="A1958" t="s">
        <v>6632</v>
      </c>
      <c r="B1958" s="8" t="s">
        <v>1726</v>
      </c>
      <c r="C1958" t="s">
        <v>6508</v>
      </c>
      <c r="D1958" t="s">
        <v>3676</v>
      </c>
      <c r="E1958" t="s">
        <v>704</v>
      </c>
      <c r="F1958" t="s">
        <v>6633</v>
      </c>
      <c r="G1958" t="s">
        <v>6634</v>
      </c>
      <c r="H1958" t="s">
        <v>675</v>
      </c>
      <c r="I1958" t="s">
        <v>6635</v>
      </c>
      <c r="J1958" t="s">
        <v>4926</v>
      </c>
      <c r="K1958" t="s">
        <v>675</v>
      </c>
      <c r="L1958" t="s">
        <v>682</v>
      </c>
      <c r="M1958" s="8" t="s">
        <v>675</v>
      </c>
      <c r="N1958" t="s">
        <v>682</v>
      </c>
      <c r="O1958" t="s">
        <v>1019</v>
      </c>
      <c r="P1958" t="s">
        <v>675</v>
      </c>
      <c r="Q1958" s="8" t="s">
        <v>6636</v>
      </c>
      <c r="R1958" t="s">
        <v>675</v>
      </c>
      <c r="S1958" t="s">
        <v>675</v>
      </c>
      <c r="T1958" t="s">
        <v>675</v>
      </c>
    </row>
    <row r="1959" spans="1:20">
      <c r="A1959" t="s">
        <v>6637</v>
      </c>
      <c r="B1959" s="8" t="s">
        <v>3018</v>
      </c>
      <c r="C1959" t="s">
        <v>6508</v>
      </c>
      <c r="D1959" t="s">
        <v>3676</v>
      </c>
      <c r="E1959" t="s">
        <v>665</v>
      </c>
      <c r="F1959" t="s">
        <v>1139</v>
      </c>
      <c r="G1959" t="s">
        <v>1140</v>
      </c>
      <c r="H1959" t="s">
        <v>675</v>
      </c>
      <c r="I1959" t="s">
        <v>6638</v>
      </c>
      <c r="J1959" t="s">
        <v>2130</v>
      </c>
      <c r="K1959" t="s">
        <v>675</v>
      </c>
      <c r="L1959" t="s">
        <v>682</v>
      </c>
      <c r="M1959" s="8" t="s">
        <v>675</v>
      </c>
      <c r="N1959" t="s">
        <v>682</v>
      </c>
      <c r="O1959" t="s">
        <v>1019</v>
      </c>
      <c r="P1959" t="s">
        <v>760</v>
      </c>
      <c r="Q1959" s="8" t="s">
        <v>6639</v>
      </c>
      <c r="R1959" t="s">
        <v>675</v>
      </c>
      <c r="S1959" t="s">
        <v>675</v>
      </c>
      <c r="T1959" t="s">
        <v>675</v>
      </c>
    </row>
    <row r="1960" spans="1:20">
      <c r="A1960" t="s">
        <v>6640</v>
      </c>
      <c r="B1960" s="8" t="s">
        <v>2244</v>
      </c>
      <c r="C1960" t="s">
        <v>6508</v>
      </c>
      <c r="D1960" t="s">
        <v>3676</v>
      </c>
      <c r="E1960" t="s">
        <v>665</v>
      </c>
      <c r="F1960" t="s">
        <v>1030</v>
      </c>
      <c r="G1960" t="s">
        <v>27</v>
      </c>
      <c r="H1960" t="s">
        <v>675</v>
      </c>
      <c r="I1960" t="s">
        <v>6641</v>
      </c>
      <c r="J1960" t="s">
        <v>4926</v>
      </c>
      <c r="K1960" t="s">
        <v>675</v>
      </c>
      <c r="L1960" t="s">
        <v>682</v>
      </c>
      <c r="M1960" s="8" t="s">
        <v>675</v>
      </c>
      <c r="N1960" t="s">
        <v>682</v>
      </c>
      <c r="O1960" t="s">
        <v>760</v>
      </c>
      <c r="P1960" t="s">
        <v>675</v>
      </c>
      <c r="Q1960" s="8" t="s">
        <v>6642</v>
      </c>
      <c r="R1960" t="s">
        <v>675</v>
      </c>
      <c r="S1960" t="s">
        <v>675</v>
      </c>
      <c r="T1960" t="s">
        <v>675</v>
      </c>
    </row>
    <row r="1961" spans="1:20">
      <c r="A1961" t="s">
        <v>6643</v>
      </c>
      <c r="B1961" s="8" t="s">
        <v>2244</v>
      </c>
      <c r="C1961" t="s">
        <v>6508</v>
      </c>
      <c r="D1961" t="s">
        <v>3676</v>
      </c>
      <c r="E1961" t="s">
        <v>675</v>
      </c>
      <c r="F1961" t="s">
        <v>2311</v>
      </c>
      <c r="G1961" t="s">
        <v>18</v>
      </c>
      <c r="H1961" t="s">
        <v>675</v>
      </c>
      <c r="I1961" t="s">
        <v>6641</v>
      </c>
      <c r="J1961" t="s">
        <v>4926</v>
      </c>
      <c r="K1961" t="s">
        <v>675</v>
      </c>
      <c r="L1961" t="s">
        <v>682</v>
      </c>
      <c r="M1961" s="8" t="s">
        <v>675</v>
      </c>
      <c r="N1961" t="s">
        <v>682</v>
      </c>
      <c r="O1961" t="s">
        <v>760</v>
      </c>
      <c r="P1961" t="s">
        <v>675</v>
      </c>
      <c r="Q1961" s="8" t="s">
        <v>6644</v>
      </c>
      <c r="R1961" t="s">
        <v>675</v>
      </c>
      <c r="S1961" t="s">
        <v>675</v>
      </c>
      <c r="T1961" t="s">
        <v>675</v>
      </c>
    </row>
    <row r="1962" spans="1:20">
      <c r="A1962" t="s">
        <v>6645</v>
      </c>
      <c r="B1962" s="8" t="s">
        <v>2244</v>
      </c>
      <c r="C1962" t="s">
        <v>6508</v>
      </c>
      <c r="D1962" t="s">
        <v>3676</v>
      </c>
      <c r="E1962" t="s">
        <v>665</v>
      </c>
      <c r="F1962" t="s">
        <v>800</v>
      </c>
      <c r="G1962" t="s">
        <v>61</v>
      </c>
      <c r="H1962" t="s">
        <v>675</v>
      </c>
      <c r="I1962" t="s">
        <v>6641</v>
      </c>
      <c r="J1962" t="s">
        <v>4926</v>
      </c>
      <c r="K1962" t="s">
        <v>675</v>
      </c>
      <c r="L1962" t="s">
        <v>682</v>
      </c>
      <c r="M1962" s="8" t="s">
        <v>675</v>
      </c>
      <c r="N1962" t="s">
        <v>682</v>
      </c>
      <c r="O1962" t="s">
        <v>760</v>
      </c>
      <c r="P1962" t="s">
        <v>675</v>
      </c>
      <c r="Q1962" s="8" t="s">
        <v>6646</v>
      </c>
      <c r="R1962" t="s">
        <v>675</v>
      </c>
      <c r="S1962" t="s">
        <v>675</v>
      </c>
      <c r="T1962" t="s">
        <v>675</v>
      </c>
    </row>
    <row r="1963" spans="1:20">
      <c r="A1963" t="s">
        <v>6647</v>
      </c>
      <c r="B1963" s="8" t="s">
        <v>2244</v>
      </c>
      <c r="C1963" t="s">
        <v>6508</v>
      </c>
      <c r="D1963" t="s">
        <v>3676</v>
      </c>
      <c r="E1963" t="s">
        <v>675</v>
      </c>
      <c r="F1963" t="s">
        <v>1086</v>
      </c>
      <c r="G1963" t="s">
        <v>56</v>
      </c>
      <c r="H1963" t="s">
        <v>675</v>
      </c>
      <c r="I1963" t="s">
        <v>6641</v>
      </c>
      <c r="J1963" t="s">
        <v>1927</v>
      </c>
      <c r="K1963" t="s">
        <v>675</v>
      </c>
      <c r="L1963" t="s">
        <v>682</v>
      </c>
      <c r="M1963" s="8" t="s">
        <v>675</v>
      </c>
      <c r="N1963" t="s">
        <v>682</v>
      </c>
      <c r="O1963" t="s">
        <v>760</v>
      </c>
      <c r="P1963" t="s">
        <v>683</v>
      </c>
      <c r="Q1963" s="8" t="s">
        <v>6648</v>
      </c>
      <c r="R1963" t="s">
        <v>675</v>
      </c>
      <c r="S1963" t="s">
        <v>675</v>
      </c>
      <c r="T1963" t="s">
        <v>675</v>
      </c>
    </row>
    <row r="1964" spans="1:20">
      <c r="A1964" t="s">
        <v>6649</v>
      </c>
      <c r="B1964" s="8" t="s">
        <v>2244</v>
      </c>
      <c r="C1964" t="s">
        <v>6508</v>
      </c>
      <c r="D1964" t="s">
        <v>3676</v>
      </c>
      <c r="E1964" t="s">
        <v>665</v>
      </c>
      <c r="F1964" t="s">
        <v>2256</v>
      </c>
      <c r="G1964" t="s">
        <v>54</v>
      </c>
      <c r="H1964" t="s">
        <v>675</v>
      </c>
      <c r="I1964" t="s">
        <v>6641</v>
      </c>
      <c r="J1964" t="s">
        <v>4926</v>
      </c>
      <c r="K1964" t="s">
        <v>675</v>
      </c>
      <c r="L1964" t="s">
        <v>682</v>
      </c>
      <c r="M1964" s="8" t="s">
        <v>675</v>
      </c>
      <c r="N1964" t="s">
        <v>682</v>
      </c>
      <c r="O1964" t="s">
        <v>760</v>
      </c>
      <c r="P1964" t="s">
        <v>675</v>
      </c>
      <c r="Q1964" s="8" t="s">
        <v>6650</v>
      </c>
      <c r="R1964" t="s">
        <v>675</v>
      </c>
      <c r="S1964" t="s">
        <v>675</v>
      </c>
      <c r="T1964" t="s">
        <v>675</v>
      </c>
    </row>
    <row r="1965" spans="1:20">
      <c r="A1965" t="s">
        <v>6651</v>
      </c>
      <c r="B1965" s="8" t="s">
        <v>2290</v>
      </c>
      <c r="C1965" t="s">
        <v>6508</v>
      </c>
      <c r="D1965" t="s">
        <v>3676</v>
      </c>
      <c r="E1965" t="s">
        <v>665</v>
      </c>
      <c r="F1965" t="s">
        <v>815</v>
      </c>
      <c r="G1965" t="s">
        <v>11</v>
      </c>
      <c r="H1965" t="s">
        <v>675</v>
      </c>
      <c r="I1965" t="s">
        <v>6652</v>
      </c>
      <c r="J1965" t="s">
        <v>4973</v>
      </c>
      <c r="K1965" t="s">
        <v>675</v>
      </c>
      <c r="L1965" t="s">
        <v>682</v>
      </c>
      <c r="M1965" s="8" t="s">
        <v>675</v>
      </c>
      <c r="N1965" t="s">
        <v>682</v>
      </c>
      <c r="O1965" t="s">
        <v>1019</v>
      </c>
      <c r="P1965" t="s">
        <v>825</v>
      </c>
      <c r="Q1965" s="8" t="s">
        <v>6653</v>
      </c>
      <c r="R1965" t="s">
        <v>675</v>
      </c>
      <c r="S1965" t="s">
        <v>675</v>
      </c>
      <c r="T1965" t="s">
        <v>675</v>
      </c>
    </row>
    <row r="1966" spans="1:20">
      <c r="A1966" t="s">
        <v>6654</v>
      </c>
      <c r="B1966" s="8" t="s">
        <v>662</v>
      </c>
      <c r="C1966" t="s">
        <v>922</v>
      </c>
      <c r="D1966" t="s">
        <v>922</v>
      </c>
      <c r="E1966" t="s">
        <v>665</v>
      </c>
      <c r="F1966" t="s">
        <v>2403</v>
      </c>
      <c r="G1966" t="s">
        <v>95</v>
      </c>
      <c r="H1966" t="s">
        <v>675</v>
      </c>
      <c r="I1966" t="s">
        <v>6655</v>
      </c>
      <c r="J1966" t="s">
        <v>6656</v>
      </c>
      <c r="K1966" t="s">
        <v>677</v>
      </c>
      <c r="L1966" t="s">
        <v>6657</v>
      </c>
      <c r="M1966" s="8" t="s">
        <v>677</v>
      </c>
      <c r="N1966" t="s">
        <v>6658</v>
      </c>
      <c r="O1966" t="s">
        <v>760</v>
      </c>
      <c r="P1966" t="s">
        <v>760</v>
      </c>
      <c r="Q1966" s="8" t="s">
        <v>6659</v>
      </c>
      <c r="R1966" t="s">
        <v>675</v>
      </c>
      <c r="S1966" t="s">
        <v>675</v>
      </c>
      <c r="T1966" t="s">
        <v>675</v>
      </c>
    </row>
    <row r="1967" spans="1:20">
      <c r="A1967" t="s">
        <v>6660</v>
      </c>
      <c r="B1967" s="8" t="s">
        <v>662</v>
      </c>
      <c r="C1967" t="s">
        <v>922</v>
      </c>
      <c r="D1967" t="s">
        <v>922</v>
      </c>
      <c r="E1967" t="s">
        <v>704</v>
      </c>
      <c r="F1967" t="s">
        <v>1742</v>
      </c>
      <c r="G1967" t="s">
        <v>364</v>
      </c>
      <c r="H1967" t="s">
        <v>364</v>
      </c>
      <c r="I1967" t="s">
        <v>6661</v>
      </c>
      <c r="J1967" t="s">
        <v>6297</v>
      </c>
      <c r="K1967" t="s">
        <v>675</v>
      </c>
      <c r="L1967" t="s">
        <v>682</v>
      </c>
      <c r="M1967" s="8" t="s">
        <v>675</v>
      </c>
      <c r="N1967" t="s">
        <v>682</v>
      </c>
      <c r="O1967" t="s">
        <v>760</v>
      </c>
      <c r="P1967" t="s">
        <v>673</v>
      </c>
      <c r="Q1967" s="8" t="s">
        <v>675</v>
      </c>
      <c r="R1967" t="s">
        <v>675</v>
      </c>
      <c r="S1967" t="s">
        <v>675</v>
      </c>
      <c r="T1967" t="s">
        <v>675</v>
      </c>
    </row>
    <row r="1968" spans="1:20">
      <c r="A1968" t="s">
        <v>6662</v>
      </c>
      <c r="B1968" s="8" t="s">
        <v>662</v>
      </c>
      <c r="C1968" t="s">
        <v>922</v>
      </c>
      <c r="D1968" t="s">
        <v>922</v>
      </c>
      <c r="E1968" t="s">
        <v>704</v>
      </c>
      <c r="F1968" t="s">
        <v>6663</v>
      </c>
      <c r="G1968" t="s">
        <v>6664</v>
      </c>
      <c r="H1968" t="s">
        <v>6664</v>
      </c>
      <c r="I1968" t="s">
        <v>6665</v>
      </c>
      <c r="J1968" t="s">
        <v>6297</v>
      </c>
      <c r="K1968" t="s">
        <v>675</v>
      </c>
      <c r="L1968" t="s">
        <v>682</v>
      </c>
      <c r="M1968" s="8" t="s">
        <v>675</v>
      </c>
      <c r="N1968" t="s">
        <v>682</v>
      </c>
      <c r="O1968" t="s">
        <v>2672</v>
      </c>
      <c r="P1968" t="s">
        <v>673</v>
      </c>
      <c r="Q1968" s="8" t="s">
        <v>675</v>
      </c>
      <c r="R1968" t="s">
        <v>675</v>
      </c>
      <c r="S1968" t="s">
        <v>675</v>
      </c>
      <c r="T1968" t="s">
        <v>675</v>
      </c>
    </row>
    <row r="1969" spans="1:20">
      <c r="A1969" t="s">
        <v>6666</v>
      </c>
      <c r="B1969" s="8" t="s">
        <v>662</v>
      </c>
      <c r="C1969" t="s">
        <v>922</v>
      </c>
      <c r="D1969" t="s">
        <v>922</v>
      </c>
      <c r="E1969" t="s">
        <v>704</v>
      </c>
      <c r="F1969" t="s">
        <v>845</v>
      </c>
      <c r="G1969" t="s">
        <v>472</v>
      </c>
      <c r="H1969" t="s">
        <v>472</v>
      </c>
      <c r="I1969" t="s">
        <v>6665</v>
      </c>
      <c r="J1969" t="s">
        <v>6297</v>
      </c>
      <c r="K1969" t="s">
        <v>675</v>
      </c>
      <c r="L1969" t="s">
        <v>682</v>
      </c>
      <c r="M1969" s="8" t="s">
        <v>675</v>
      </c>
      <c r="N1969" t="s">
        <v>682</v>
      </c>
      <c r="O1969" t="s">
        <v>2672</v>
      </c>
      <c r="P1969" t="s">
        <v>673</v>
      </c>
      <c r="Q1969" s="8" t="s">
        <v>675</v>
      </c>
      <c r="R1969" t="s">
        <v>675</v>
      </c>
      <c r="S1969" t="s">
        <v>675</v>
      </c>
      <c r="T1969" t="s">
        <v>675</v>
      </c>
    </row>
    <row r="1970" spans="1:20">
      <c r="A1970" t="s">
        <v>6667</v>
      </c>
      <c r="B1970" s="8" t="s">
        <v>662</v>
      </c>
      <c r="C1970" t="s">
        <v>922</v>
      </c>
      <c r="D1970" t="s">
        <v>922</v>
      </c>
      <c r="E1970" t="s">
        <v>704</v>
      </c>
      <c r="F1970" t="s">
        <v>787</v>
      </c>
      <c r="G1970" t="s">
        <v>788</v>
      </c>
      <c r="H1970" t="s">
        <v>788</v>
      </c>
      <c r="I1970" t="s">
        <v>6665</v>
      </c>
      <c r="J1970" t="s">
        <v>6297</v>
      </c>
      <c r="K1970" t="s">
        <v>675</v>
      </c>
      <c r="L1970" t="s">
        <v>682</v>
      </c>
      <c r="M1970" s="8" t="s">
        <v>675</v>
      </c>
      <c r="N1970" t="s">
        <v>682</v>
      </c>
      <c r="O1970" t="s">
        <v>2672</v>
      </c>
      <c r="P1970" t="s">
        <v>673</v>
      </c>
      <c r="Q1970" s="8" t="s">
        <v>675</v>
      </c>
      <c r="R1970" t="s">
        <v>675</v>
      </c>
      <c r="S1970" t="s">
        <v>675</v>
      </c>
      <c r="T1970" t="s">
        <v>675</v>
      </c>
    </row>
    <row r="1971" spans="1:20">
      <c r="A1971" t="s">
        <v>6668</v>
      </c>
      <c r="B1971" s="8" t="s">
        <v>662</v>
      </c>
      <c r="C1971" t="s">
        <v>922</v>
      </c>
      <c r="D1971" t="s">
        <v>922</v>
      </c>
      <c r="E1971" t="s">
        <v>704</v>
      </c>
      <c r="F1971" t="s">
        <v>1516</v>
      </c>
      <c r="G1971" t="s">
        <v>1517</v>
      </c>
      <c r="H1971" t="s">
        <v>1517</v>
      </c>
      <c r="I1971" t="s">
        <v>6665</v>
      </c>
      <c r="J1971" t="s">
        <v>6297</v>
      </c>
      <c r="K1971" t="s">
        <v>675</v>
      </c>
      <c r="L1971" t="s">
        <v>682</v>
      </c>
      <c r="M1971" s="8" t="s">
        <v>675</v>
      </c>
      <c r="N1971" t="s">
        <v>682</v>
      </c>
      <c r="O1971" t="s">
        <v>2672</v>
      </c>
      <c r="P1971" t="s">
        <v>673</v>
      </c>
      <c r="Q1971" s="8" t="s">
        <v>675</v>
      </c>
      <c r="R1971" t="s">
        <v>675</v>
      </c>
      <c r="S1971" t="s">
        <v>675</v>
      </c>
      <c r="T1971" t="s">
        <v>675</v>
      </c>
    </row>
    <row r="1972" spans="1:20">
      <c r="A1972" t="s">
        <v>6669</v>
      </c>
      <c r="B1972" s="8" t="s">
        <v>662</v>
      </c>
      <c r="C1972" t="s">
        <v>922</v>
      </c>
      <c r="D1972" t="s">
        <v>922</v>
      </c>
      <c r="E1972" t="s">
        <v>704</v>
      </c>
      <c r="F1972" t="s">
        <v>666</v>
      </c>
      <c r="G1972" t="s">
        <v>667</v>
      </c>
      <c r="H1972" t="s">
        <v>667</v>
      </c>
      <c r="I1972" t="s">
        <v>6670</v>
      </c>
      <c r="J1972" t="s">
        <v>6297</v>
      </c>
      <c r="K1972" t="s">
        <v>675</v>
      </c>
      <c r="L1972" t="s">
        <v>682</v>
      </c>
      <c r="M1972" s="8" t="s">
        <v>675</v>
      </c>
      <c r="N1972" t="s">
        <v>682</v>
      </c>
      <c r="O1972" t="s">
        <v>2672</v>
      </c>
      <c r="P1972" t="s">
        <v>673</v>
      </c>
      <c r="Q1972" s="8" t="s">
        <v>675</v>
      </c>
      <c r="R1972" t="s">
        <v>675</v>
      </c>
      <c r="S1972" t="s">
        <v>675</v>
      </c>
      <c r="T1972" t="s">
        <v>675</v>
      </c>
    </row>
    <row r="1973" spans="1:20">
      <c r="A1973" t="s">
        <v>6671</v>
      </c>
      <c r="B1973" s="8" t="s">
        <v>662</v>
      </c>
      <c r="C1973" t="s">
        <v>922</v>
      </c>
      <c r="D1973" t="s">
        <v>922</v>
      </c>
      <c r="E1973" t="s">
        <v>704</v>
      </c>
      <c r="F1973" t="s">
        <v>2090</v>
      </c>
      <c r="G1973" t="s">
        <v>2091</v>
      </c>
      <c r="H1973" t="s">
        <v>2091</v>
      </c>
      <c r="I1973" t="s">
        <v>6670</v>
      </c>
      <c r="J1973" t="s">
        <v>6297</v>
      </c>
      <c r="K1973" t="s">
        <v>675</v>
      </c>
      <c r="L1973" t="s">
        <v>682</v>
      </c>
      <c r="M1973" s="8" t="s">
        <v>675</v>
      </c>
      <c r="N1973" t="s">
        <v>682</v>
      </c>
      <c r="O1973" t="s">
        <v>2672</v>
      </c>
      <c r="P1973" t="s">
        <v>673</v>
      </c>
      <c r="Q1973" s="8" t="s">
        <v>675</v>
      </c>
      <c r="R1973" t="s">
        <v>675</v>
      </c>
      <c r="S1973" t="s">
        <v>675</v>
      </c>
      <c r="T1973" t="s">
        <v>675</v>
      </c>
    </row>
    <row r="1974" spans="1:20">
      <c r="A1974" t="s">
        <v>6672</v>
      </c>
      <c r="B1974" s="8" t="s">
        <v>662</v>
      </c>
      <c r="C1974" t="s">
        <v>922</v>
      </c>
      <c r="D1974" t="s">
        <v>922</v>
      </c>
      <c r="E1974" t="s">
        <v>704</v>
      </c>
      <c r="F1974" t="s">
        <v>1041</v>
      </c>
      <c r="G1974" t="s">
        <v>1042</v>
      </c>
      <c r="H1974" t="s">
        <v>1042</v>
      </c>
      <c r="I1974" t="s">
        <v>6670</v>
      </c>
      <c r="J1974" t="s">
        <v>6297</v>
      </c>
      <c r="K1974" t="s">
        <v>675</v>
      </c>
      <c r="L1974" t="s">
        <v>682</v>
      </c>
      <c r="M1974" s="8" t="s">
        <v>675</v>
      </c>
      <c r="N1974" t="s">
        <v>682</v>
      </c>
      <c r="O1974" t="s">
        <v>2672</v>
      </c>
      <c r="P1974" t="s">
        <v>673</v>
      </c>
      <c r="Q1974" s="8" t="s">
        <v>675</v>
      </c>
      <c r="R1974" t="s">
        <v>675</v>
      </c>
      <c r="S1974" t="s">
        <v>675</v>
      </c>
      <c r="T1974" t="s">
        <v>675</v>
      </c>
    </row>
    <row r="1975" spans="1:20">
      <c r="A1975" t="s">
        <v>6673</v>
      </c>
      <c r="B1975" s="8" t="s">
        <v>662</v>
      </c>
      <c r="C1975" t="s">
        <v>922</v>
      </c>
      <c r="D1975" t="s">
        <v>922</v>
      </c>
      <c r="E1975" t="s">
        <v>704</v>
      </c>
      <c r="F1975" t="s">
        <v>834</v>
      </c>
      <c r="G1975" t="s">
        <v>835</v>
      </c>
      <c r="H1975" t="s">
        <v>835</v>
      </c>
      <c r="I1975" t="s">
        <v>6670</v>
      </c>
      <c r="J1975" t="s">
        <v>6297</v>
      </c>
      <c r="K1975" t="s">
        <v>675</v>
      </c>
      <c r="L1975" t="s">
        <v>682</v>
      </c>
      <c r="M1975" s="8" t="s">
        <v>675</v>
      </c>
      <c r="N1975" t="s">
        <v>682</v>
      </c>
      <c r="O1975" t="s">
        <v>2672</v>
      </c>
      <c r="P1975" t="s">
        <v>673</v>
      </c>
      <c r="Q1975" s="8" t="s">
        <v>675</v>
      </c>
      <c r="R1975" t="s">
        <v>675</v>
      </c>
      <c r="S1975" t="s">
        <v>675</v>
      </c>
      <c r="T1975" t="s">
        <v>675</v>
      </c>
    </row>
    <row r="1976" spans="1:20">
      <c r="A1976" t="s">
        <v>6674</v>
      </c>
      <c r="B1976" s="8" t="s">
        <v>662</v>
      </c>
      <c r="C1976" t="s">
        <v>922</v>
      </c>
      <c r="D1976" t="s">
        <v>922</v>
      </c>
      <c r="E1976" t="s">
        <v>704</v>
      </c>
      <c r="F1976" t="s">
        <v>1097</v>
      </c>
      <c r="G1976" t="s">
        <v>510</v>
      </c>
      <c r="H1976" t="s">
        <v>510</v>
      </c>
      <c r="I1976" t="s">
        <v>6670</v>
      </c>
      <c r="J1976" t="s">
        <v>6297</v>
      </c>
      <c r="K1976" t="s">
        <v>675</v>
      </c>
      <c r="L1976" t="s">
        <v>682</v>
      </c>
      <c r="M1976" s="8" t="s">
        <v>675</v>
      </c>
      <c r="N1976" t="s">
        <v>682</v>
      </c>
      <c r="O1976" t="s">
        <v>2672</v>
      </c>
      <c r="P1976" t="s">
        <v>673</v>
      </c>
      <c r="Q1976" s="8" t="s">
        <v>675</v>
      </c>
      <c r="R1976" t="s">
        <v>675</v>
      </c>
      <c r="S1976" t="s">
        <v>675</v>
      </c>
      <c r="T1976" t="s">
        <v>675</v>
      </c>
    </row>
    <row r="1977" spans="1:20">
      <c r="A1977" t="s">
        <v>6675</v>
      </c>
      <c r="B1977" s="8" t="s">
        <v>3584</v>
      </c>
      <c r="C1977" t="s">
        <v>922</v>
      </c>
      <c r="D1977" t="s">
        <v>922</v>
      </c>
      <c r="E1977" t="s">
        <v>665</v>
      </c>
      <c r="F1977" t="s">
        <v>3520</v>
      </c>
      <c r="G1977" t="s">
        <v>145</v>
      </c>
      <c r="H1977" t="s">
        <v>675</v>
      </c>
      <c r="I1977" t="s">
        <v>6676</v>
      </c>
      <c r="J1977" t="s">
        <v>6656</v>
      </c>
      <c r="K1977" t="s">
        <v>3612</v>
      </c>
      <c r="L1977" t="s">
        <v>6677</v>
      </c>
      <c r="M1977" s="8" t="s">
        <v>3612</v>
      </c>
      <c r="N1977" t="s">
        <v>6678</v>
      </c>
      <c r="O1977" t="s">
        <v>760</v>
      </c>
      <c r="P1977" t="s">
        <v>760</v>
      </c>
      <c r="Q1977" s="8" t="s">
        <v>6679</v>
      </c>
      <c r="R1977" t="s">
        <v>675</v>
      </c>
      <c r="S1977" t="s">
        <v>675</v>
      </c>
      <c r="T1977" t="s">
        <v>675</v>
      </c>
    </row>
    <row r="1978" spans="1:20">
      <c r="A1978" t="s">
        <v>6680</v>
      </c>
      <c r="B1978" s="8" t="s">
        <v>3584</v>
      </c>
      <c r="C1978" t="s">
        <v>922</v>
      </c>
      <c r="D1978" t="s">
        <v>922</v>
      </c>
      <c r="E1978" t="s">
        <v>704</v>
      </c>
      <c r="F1978" t="s">
        <v>2962</v>
      </c>
      <c r="G1978" t="s">
        <v>58</v>
      </c>
      <c r="H1978" t="s">
        <v>675</v>
      </c>
      <c r="I1978" t="s">
        <v>6681</v>
      </c>
      <c r="J1978" t="s">
        <v>6656</v>
      </c>
      <c r="K1978" t="s">
        <v>3571</v>
      </c>
      <c r="L1978" t="s">
        <v>682</v>
      </c>
      <c r="M1978" s="8" t="s">
        <v>3571</v>
      </c>
      <c r="N1978" t="s">
        <v>6682</v>
      </c>
      <c r="O1978" t="s">
        <v>2672</v>
      </c>
      <c r="P1978" t="s">
        <v>760</v>
      </c>
      <c r="Q1978" s="8" t="s">
        <v>6683</v>
      </c>
      <c r="R1978" t="s">
        <v>675</v>
      </c>
      <c r="S1978" t="s">
        <v>675</v>
      </c>
      <c r="T1978" t="s">
        <v>675</v>
      </c>
    </row>
    <row r="1979" spans="1:20">
      <c r="A1979" t="s">
        <v>6684</v>
      </c>
      <c r="B1979" s="8" t="s">
        <v>3584</v>
      </c>
      <c r="C1979" t="s">
        <v>922</v>
      </c>
      <c r="D1979" t="s">
        <v>922</v>
      </c>
      <c r="E1979" t="s">
        <v>704</v>
      </c>
      <c r="F1979" t="s">
        <v>1086</v>
      </c>
      <c r="G1979" t="s">
        <v>56</v>
      </c>
      <c r="H1979" t="s">
        <v>675</v>
      </c>
      <c r="I1979" t="s">
        <v>6685</v>
      </c>
      <c r="J1979" t="s">
        <v>6686</v>
      </c>
      <c r="K1979" t="s">
        <v>6687</v>
      </c>
      <c r="L1979" t="s">
        <v>6688</v>
      </c>
      <c r="M1979" s="8" t="s">
        <v>6687</v>
      </c>
      <c r="N1979" t="s">
        <v>6688</v>
      </c>
      <c r="O1979" t="s">
        <v>2672</v>
      </c>
      <c r="P1979" t="s">
        <v>760</v>
      </c>
      <c r="Q1979" s="8" t="s">
        <v>6689</v>
      </c>
      <c r="R1979" t="s">
        <v>675</v>
      </c>
      <c r="S1979" t="s">
        <v>675</v>
      </c>
      <c r="T1979" t="s">
        <v>675</v>
      </c>
    </row>
    <row r="1980" spans="1:20">
      <c r="A1980" t="s">
        <v>6690</v>
      </c>
      <c r="B1980" s="8" t="s">
        <v>3584</v>
      </c>
      <c r="C1980" t="s">
        <v>922</v>
      </c>
      <c r="D1980" t="s">
        <v>922</v>
      </c>
      <c r="E1980" t="s">
        <v>704</v>
      </c>
      <c r="F1980" t="s">
        <v>1286</v>
      </c>
      <c r="G1980" t="s">
        <v>47</v>
      </c>
      <c r="H1980" t="s">
        <v>675</v>
      </c>
      <c r="I1980" t="s">
        <v>6691</v>
      </c>
      <c r="J1980" t="s">
        <v>6686</v>
      </c>
      <c r="K1980" t="s">
        <v>3584</v>
      </c>
      <c r="L1980" t="s">
        <v>6692</v>
      </c>
      <c r="M1980" s="8" t="s">
        <v>3584</v>
      </c>
      <c r="N1980" t="s">
        <v>6693</v>
      </c>
      <c r="O1980" t="s">
        <v>2672</v>
      </c>
      <c r="P1980" t="s">
        <v>760</v>
      </c>
      <c r="Q1980" s="8" t="s">
        <v>6694</v>
      </c>
      <c r="R1980" t="s">
        <v>675</v>
      </c>
      <c r="S1980" t="s">
        <v>675</v>
      </c>
      <c r="T1980" t="s">
        <v>675</v>
      </c>
    </row>
    <row r="1981" spans="1:20">
      <c r="A1981" t="s">
        <v>6695</v>
      </c>
      <c r="B1981" s="8" t="s">
        <v>3584</v>
      </c>
      <c r="C1981" t="s">
        <v>922</v>
      </c>
      <c r="D1981" t="s">
        <v>922</v>
      </c>
      <c r="E1981" t="s">
        <v>704</v>
      </c>
      <c r="F1981" t="s">
        <v>845</v>
      </c>
      <c r="G1981" t="s">
        <v>472</v>
      </c>
      <c r="H1981" t="s">
        <v>472</v>
      </c>
      <c r="I1981" t="s">
        <v>6696</v>
      </c>
      <c r="J1981" t="s">
        <v>2519</v>
      </c>
      <c r="K1981" t="s">
        <v>3612</v>
      </c>
      <c r="L1981" t="s">
        <v>6096</v>
      </c>
      <c r="M1981" s="8" t="s">
        <v>3612</v>
      </c>
      <c r="N1981" t="s">
        <v>5852</v>
      </c>
      <c r="O1981" t="s">
        <v>2672</v>
      </c>
      <c r="P1981" t="s">
        <v>760</v>
      </c>
      <c r="Q1981" s="8" t="s">
        <v>6697</v>
      </c>
      <c r="R1981" t="s">
        <v>675</v>
      </c>
      <c r="S1981" t="s">
        <v>675</v>
      </c>
      <c r="T1981" t="s">
        <v>675</v>
      </c>
    </row>
    <row r="1982" spans="1:20">
      <c r="A1982" t="s">
        <v>6698</v>
      </c>
      <c r="B1982" s="8" t="s">
        <v>3584</v>
      </c>
      <c r="C1982" t="s">
        <v>922</v>
      </c>
      <c r="D1982" t="s">
        <v>922</v>
      </c>
      <c r="E1982" t="s">
        <v>704</v>
      </c>
      <c r="F1982" t="s">
        <v>666</v>
      </c>
      <c r="G1982" t="s">
        <v>667</v>
      </c>
      <c r="H1982" t="s">
        <v>667</v>
      </c>
      <c r="I1982" t="s">
        <v>6699</v>
      </c>
      <c r="J1982" t="s">
        <v>2514</v>
      </c>
      <c r="K1982" t="s">
        <v>3612</v>
      </c>
      <c r="L1982" t="s">
        <v>5852</v>
      </c>
      <c r="M1982" s="8" t="s">
        <v>3612</v>
      </c>
      <c r="N1982" t="s">
        <v>5844</v>
      </c>
      <c r="O1982" t="s">
        <v>2672</v>
      </c>
      <c r="P1982" t="s">
        <v>760</v>
      </c>
      <c r="Q1982" s="8" t="s">
        <v>6700</v>
      </c>
      <c r="R1982" t="s">
        <v>675</v>
      </c>
      <c r="S1982" t="s">
        <v>675</v>
      </c>
      <c r="T1982" t="s">
        <v>675</v>
      </c>
    </row>
    <row r="1983" spans="1:20">
      <c r="A1983" t="s">
        <v>6701</v>
      </c>
      <c r="B1983" s="8" t="s">
        <v>3584</v>
      </c>
      <c r="C1983" t="s">
        <v>922</v>
      </c>
      <c r="D1983" t="s">
        <v>922</v>
      </c>
      <c r="E1983" t="s">
        <v>704</v>
      </c>
      <c r="F1983" t="s">
        <v>1097</v>
      </c>
      <c r="G1983" t="s">
        <v>510</v>
      </c>
      <c r="H1983" t="s">
        <v>510</v>
      </c>
      <c r="I1983" t="s">
        <v>6702</v>
      </c>
      <c r="J1983" t="s">
        <v>2519</v>
      </c>
      <c r="K1983" t="s">
        <v>3571</v>
      </c>
      <c r="L1983" t="s">
        <v>6096</v>
      </c>
      <c r="M1983" s="8" t="s">
        <v>3571</v>
      </c>
      <c r="N1983" t="s">
        <v>5894</v>
      </c>
      <c r="O1983" t="s">
        <v>2672</v>
      </c>
      <c r="P1983" t="s">
        <v>760</v>
      </c>
      <c r="Q1983" s="8" t="s">
        <v>6703</v>
      </c>
      <c r="R1983" t="s">
        <v>675</v>
      </c>
      <c r="S1983" t="s">
        <v>675</v>
      </c>
      <c r="T1983" t="s">
        <v>675</v>
      </c>
    </row>
    <row r="1984" spans="1:20">
      <c r="A1984" t="s">
        <v>6704</v>
      </c>
      <c r="B1984" s="8" t="s">
        <v>773</v>
      </c>
      <c r="C1984" t="s">
        <v>922</v>
      </c>
      <c r="D1984" t="s">
        <v>922</v>
      </c>
      <c r="E1984" t="s">
        <v>704</v>
      </c>
      <c r="F1984" t="s">
        <v>5736</v>
      </c>
      <c r="G1984" t="s">
        <v>64</v>
      </c>
      <c r="H1984" t="s">
        <v>675</v>
      </c>
      <c r="I1984" t="s">
        <v>6705</v>
      </c>
      <c r="J1984" t="s">
        <v>6706</v>
      </c>
      <c r="K1984" t="s">
        <v>675</v>
      </c>
      <c r="L1984" t="s">
        <v>682</v>
      </c>
      <c r="M1984" s="8" t="s">
        <v>675</v>
      </c>
      <c r="N1984" t="s">
        <v>682</v>
      </c>
      <c r="O1984" t="s">
        <v>2672</v>
      </c>
      <c r="P1984" t="s">
        <v>760</v>
      </c>
      <c r="Q1984" s="8" t="s">
        <v>6707</v>
      </c>
      <c r="R1984" t="s">
        <v>675</v>
      </c>
      <c r="S1984" t="s">
        <v>675</v>
      </c>
      <c r="T1984" t="s">
        <v>675</v>
      </c>
    </row>
    <row r="1985" spans="1:20">
      <c r="A1985" t="s">
        <v>6708</v>
      </c>
      <c r="B1985" s="8" t="s">
        <v>717</v>
      </c>
      <c r="C1985" t="s">
        <v>922</v>
      </c>
      <c r="D1985" t="s">
        <v>922</v>
      </c>
      <c r="E1985" t="s">
        <v>704</v>
      </c>
      <c r="F1985" t="s">
        <v>1959</v>
      </c>
      <c r="G1985" t="s">
        <v>40</v>
      </c>
      <c r="H1985" t="s">
        <v>675</v>
      </c>
      <c r="I1985" t="s">
        <v>6709</v>
      </c>
      <c r="J1985" t="s">
        <v>6710</v>
      </c>
      <c r="K1985" t="s">
        <v>675</v>
      </c>
      <c r="L1985" t="s">
        <v>682</v>
      </c>
      <c r="M1985" s="8" t="s">
        <v>675</v>
      </c>
      <c r="N1985" t="s">
        <v>682</v>
      </c>
      <c r="O1985" t="s">
        <v>2672</v>
      </c>
      <c r="P1985" t="s">
        <v>760</v>
      </c>
      <c r="Q1985" s="8" t="s">
        <v>6711</v>
      </c>
      <c r="R1985" t="s">
        <v>675</v>
      </c>
      <c r="S1985" t="s">
        <v>675</v>
      </c>
      <c r="T1985" t="s">
        <v>675</v>
      </c>
    </row>
    <row r="1986" spans="1:20">
      <c r="A1986" t="s">
        <v>6712</v>
      </c>
      <c r="B1986" s="8" t="s">
        <v>717</v>
      </c>
      <c r="C1986" t="s">
        <v>922</v>
      </c>
      <c r="D1986" t="s">
        <v>922</v>
      </c>
      <c r="E1986" t="s">
        <v>704</v>
      </c>
      <c r="F1986" t="s">
        <v>2239</v>
      </c>
      <c r="G1986" t="s">
        <v>2240</v>
      </c>
      <c r="H1986" t="s">
        <v>2240</v>
      </c>
      <c r="I1986" t="s">
        <v>6713</v>
      </c>
      <c r="J1986" t="s">
        <v>2519</v>
      </c>
      <c r="K1986" t="s">
        <v>6714</v>
      </c>
      <c r="L1986" t="s">
        <v>6096</v>
      </c>
      <c r="M1986" s="8" t="s">
        <v>6714</v>
      </c>
      <c r="N1986" t="s">
        <v>5895</v>
      </c>
      <c r="O1986" t="s">
        <v>2672</v>
      </c>
      <c r="P1986" t="s">
        <v>760</v>
      </c>
      <c r="Q1986" s="8" t="s">
        <v>6715</v>
      </c>
      <c r="R1986" t="s">
        <v>675</v>
      </c>
      <c r="S1986" t="s">
        <v>675</v>
      </c>
      <c r="T1986" t="s">
        <v>675</v>
      </c>
    </row>
    <row r="1987" spans="1:20">
      <c r="A1987" t="s">
        <v>6716</v>
      </c>
      <c r="B1987" s="8" t="s">
        <v>717</v>
      </c>
      <c r="C1987" t="s">
        <v>922</v>
      </c>
      <c r="D1987" t="s">
        <v>922</v>
      </c>
      <c r="E1987" t="s">
        <v>704</v>
      </c>
      <c r="F1987" t="s">
        <v>1742</v>
      </c>
      <c r="G1987" t="s">
        <v>364</v>
      </c>
      <c r="H1987" t="s">
        <v>364</v>
      </c>
      <c r="I1987" t="s">
        <v>6717</v>
      </c>
      <c r="J1987" t="s">
        <v>2519</v>
      </c>
      <c r="K1987" t="s">
        <v>677</v>
      </c>
      <c r="L1987" t="s">
        <v>6096</v>
      </c>
      <c r="M1987" s="8" t="s">
        <v>677</v>
      </c>
      <c r="N1987" t="s">
        <v>5852</v>
      </c>
      <c r="O1987" t="s">
        <v>2672</v>
      </c>
      <c r="P1987" t="s">
        <v>760</v>
      </c>
      <c r="Q1987" s="8" t="s">
        <v>6718</v>
      </c>
      <c r="R1987" t="s">
        <v>675</v>
      </c>
      <c r="S1987" t="s">
        <v>675</v>
      </c>
      <c r="T1987" t="s">
        <v>675</v>
      </c>
    </row>
    <row r="1988" spans="1:20">
      <c r="A1988" t="s">
        <v>6719</v>
      </c>
      <c r="B1988" s="8" t="s">
        <v>717</v>
      </c>
      <c r="C1988" t="s">
        <v>922</v>
      </c>
      <c r="D1988" t="s">
        <v>922</v>
      </c>
      <c r="E1988" t="s">
        <v>704</v>
      </c>
      <c r="F1988" t="s">
        <v>787</v>
      </c>
      <c r="G1988" t="s">
        <v>788</v>
      </c>
      <c r="H1988" t="s">
        <v>788</v>
      </c>
      <c r="I1988" t="s">
        <v>6720</v>
      </c>
      <c r="J1988" t="s">
        <v>2519</v>
      </c>
      <c r="K1988" t="s">
        <v>799</v>
      </c>
      <c r="L1988" t="s">
        <v>6721</v>
      </c>
      <c r="M1988" s="8" t="s">
        <v>799</v>
      </c>
      <c r="N1988" t="s">
        <v>5877</v>
      </c>
      <c r="O1988" t="s">
        <v>2672</v>
      </c>
      <c r="P1988" t="s">
        <v>760</v>
      </c>
      <c r="Q1988" s="8" t="s">
        <v>6722</v>
      </c>
      <c r="R1988" t="s">
        <v>675</v>
      </c>
      <c r="S1988" t="s">
        <v>675</v>
      </c>
      <c r="T1988" t="s">
        <v>675</v>
      </c>
    </row>
    <row r="1989" spans="1:20">
      <c r="A1989" t="s">
        <v>6723</v>
      </c>
      <c r="B1989" s="8" t="s">
        <v>717</v>
      </c>
      <c r="C1989" t="s">
        <v>922</v>
      </c>
      <c r="D1989" t="s">
        <v>922</v>
      </c>
      <c r="E1989" t="s">
        <v>704</v>
      </c>
      <c r="F1989" t="s">
        <v>815</v>
      </c>
      <c r="G1989" t="s">
        <v>11</v>
      </c>
      <c r="H1989" t="s">
        <v>675</v>
      </c>
      <c r="I1989" t="s">
        <v>6724</v>
      </c>
      <c r="J1989" t="s">
        <v>2519</v>
      </c>
      <c r="K1989" t="s">
        <v>6687</v>
      </c>
      <c r="L1989" t="s">
        <v>6688</v>
      </c>
      <c r="M1989" s="8" t="s">
        <v>6687</v>
      </c>
      <c r="N1989" t="s">
        <v>6688</v>
      </c>
      <c r="O1989" t="s">
        <v>2672</v>
      </c>
      <c r="P1989" t="s">
        <v>760</v>
      </c>
      <c r="Q1989" s="8" t="s">
        <v>6725</v>
      </c>
      <c r="R1989" t="s">
        <v>675</v>
      </c>
      <c r="S1989" t="s">
        <v>675</v>
      </c>
      <c r="T1989" t="s">
        <v>675</v>
      </c>
    </row>
    <row r="1990" spans="1:20">
      <c r="A1990" t="s">
        <v>6726</v>
      </c>
      <c r="B1990" s="8" t="s">
        <v>717</v>
      </c>
      <c r="C1990" t="s">
        <v>922</v>
      </c>
      <c r="D1990" t="s">
        <v>922</v>
      </c>
      <c r="E1990" t="s">
        <v>704</v>
      </c>
      <c r="F1990" t="s">
        <v>2235</v>
      </c>
      <c r="G1990" t="s">
        <v>132</v>
      </c>
      <c r="H1990" t="s">
        <v>675</v>
      </c>
      <c r="I1990" t="s">
        <v>6727</v>
      </c>
      <c r="J1990" t="s">
        <v>6728</v>
      </c>
      <c r="K1990" t="s">
        <v>675</v>
      </c>
      <c r="L1990" t="s">
        <v>682</v>
      </c>
      <c r="M1990" s="8" t="s">
        <v>675</v>
      </c>
      <c r="N1990" t="s">
        <v>682</v>
      </c>
      <c r="O1990" t="s">
        <v>2672</v>
      </c>
      <c r="P1990" t="s">
        <v>760</v>
      </c>
      <c r="Q1990" s="8" t="s">
        <v>6729</v>
      </c>
      <c r="R1990" t="s">
        <v>675</v>
      </c>
      <c r="S1990" t="s">
        <v>675</v>
      </c>
      <c r="T1990" t="s">
        <v>675</v>
      </c>
    </row>
    <row r="1991" spans="1:20">
      <c r="A1991" t="s">
        <v>6730</v>
      </c>
      <c r="B1991" s="8" t="s">
        <v>717</v>
      </c>
      <c r="C1991" t="s">
        <v>922</v>
      </c>
      <c r="D1991" t="s">
        <v>922</v>
      </c>
      <c r="E1991" t="s">
        <v>704</v>
      </c>
      <c r="F1991" t="s">
        <v>2311</v>
      </c>
      <c r="G1991" t="s">
        <v>18</v>
      </c>
      <c r="H1991" t="s">
        <v>675</v>
      </c>
      <c r="I1991" t="s">
        <v>6731</v>
      </c>
      <c r="J1991" t="s">
        <v>2514</v>
      </c>
      <c r="K1991" t="s">
        <v>6687</v>
      </c>
      <c r="L1991" t="s">
        <v>6688</v>
      </c>
      <c r="M1991" s="8" t="s">
        <v>6687</v>
      </c>
      <c r="N1991" t="s">
        <v>6688</v>
      </c>
      <c r="O1991" t="s">
        <v>2672</v>
      </c>
      <c r="P1991" t="s">
        <v>760</v>
      </c>
      <c r="Q1991" s="8" t="s">
        <v>6732</v>
      </c>
      <c r="R1991" t="s">
        <v>675</v>
      </c>
      <c r="S1991" t="s">
        <v>675</v>
      </c>
      <c r="T1991" t="s">
        <v>675</v>
      </c>
    </row>
    <row r="1992" spans="1:20">
      <c r="A1992" t="s">
        <v>6733</v>
      </c>
      <c r="B1992" s="8" t="s">
        <v>799</v>
      </c>
      <c r="C1992" t="s">
        <v>922</v>
      </c>
      <c r="D1992" t="s">
        <v>922</v>
      </c>
      <c r="E1992" t="s">
        <v>665</v>
      </c>
      <c r="F1992" t="s">
        <v>1915</v>
      </c>
      <c r="G1992" t="s">
        <v>71</v>
      </c>
      <c r="H1992" t="s">
        <v>675</v>
      </c>
      <c r="I1992" t="s">
        <v>6734</v>
      </c>
      <c r="J1992" t="s">
        <v>2514</v>
      </c>
      <c r="K1992" t="s">
        <v>1958</v>
      </c>
      <c r="L1992" t="s">
        <v>6096</v>
      </c>
      <c r="M1992" s="8" t="s">
        <v>1958</v>
      </c>
      <c r="N1992" t="s">
        <v>6735</v>
      </c>
      <c r="O1992" t="s">
        <v>6736</v>
      </c>
      <c r="P1992" t="s">
        <v>2672</v>
      </c>
      <c r="Q1992" s="8" t="s">
        <v>6737</v>
      </c>
      <c r="R1992" t="s">
        <v>6738</v>
      </c>
      <c r="S1992" t="s">
        <v>5636</v>
      </c>
      <c r="T1992" t="s">
        <v>6739</v>
      </c>
    </row>
    <row r="1993" spans="1:20">
      <c r="A1993" t="s">
        <v>6740</v>
      </c>
      <c r="B1993" s="8" t="s">
        <v>799</v>
      </c>
      <c r="C1993" t="s">
        <v>922</v>
      </c>
      <c r="D1993" t="s">
        <v>922</v>
      </c>
      <c r="E1993" t="s">
        <v>665</v>
      </c>
      <c r="F1993" t="s">
        <v>3712</v>
      </c>
      <c r="G1993" t="s">
        <v>20</v>
      </c>
      <c r="H1993" t="s">
        <v>675</v>
      </c>
      <c r="I1993" t="s">
        <v>6741</v>
      </c>
      <c r="J1993" t="s">
        <v>973</v>
      </c>
      <c r="K1993" t="s">
        <v>6742</v>
      </c>
      <c r="L1993" t="s">
        <v>6743</v>
      </c>
      <c r="M1993" s="8" t="s">
        <v>799</v>
      </c>
      <c r="N1993" t="s">
        <v>6744</v>
      </c>
      <c r="O1993" t="s">
        <v>6736</v>
      </c>
      <c r="P1993" t="s">
        <v>760</v>
      </c>
      <c r="Q1993" s="8" t="s">
        <v>6745</v>
      </c>
      <c r="R1993" t="s">
        <v>6738</v>
      </c>
      <c r="S1993" t="s">
        <v>5636</v>
      </c>
      <c r="T1993" t="s">
        <v>799</v>
      </c>
    </row>
    <row r="1994" spans="1:20">
      <c r="A1994" t="s">
        <v>6746</v>
      </c>
      <c r="B1994" s="8" t="s">
        <v>799</v>
      </c>
      <c r="C1994" t="s">
        <v>922</v>
      </c>
      <c r="D1994" t="s">
        <v>922</v>
      </c>
      <c r="E1994" t="s">
        <v>665</v>
      </c>
      <c r="F1994" t="s">
        <v>5700</v>
      </c>
      <c r="G1994" t="s">
        <v>5701</v>
      </c>
      <c r="H1994" t="s">
        <v>675</v>
      </c>
      <c r="I1994" t="s">
        <v>6747</v>
      </c>
      <c r="J1994" t="s">
        <v>2514</v>
      </c>
      <c r="K1994" t="s">
        <v>4754</v>
      </c>
      <c r="L1994" t="s">
        <v>6748</v>
      </c>
      <c r="M1994" s="8" t="s">
        <v>4754</v>
      </c>
      <c r="N1994" t="s">
        <v>6749</v>
      </c>
      <c r="O1994" t="s">
        <v>6736</v>
      </c>
      <c r="P1994" t="s">
        <v>760</v>
      </c>
      <c r="Q1994" s="8" t="s">
        <v>6750</v>
      </c>
      <c r="R1994" t="s">
        <v>6738</v>
      </c>
      <c r="S1994" t="s">
        <v>5636</v>
      </c>
      <c r="T1994" t="s">
        <v>6739</v>
      </c>
    </row>
    <row r="1995" spans="1:20">
      <c r="A1995" t="s">
        <v>6751</v>
      </c>
      <c r="B1995" s="8" t="s">
        <v>799</v>
      </c>
      <c r="C1995" t="s">
        <v>922</v>
      </c>
      <c r="D1995" t="s">
        <v>922</v>
      </c>
      <c r="E1995" t="s">
        <v>665</v>
      </c>
      <c r="F1995" t="s">
        <v>2332</v>
      </c>
      <c r="G1995" t="s">
        <v>15</v>
      </c>
      <c r="H1995" t="s">
        <v>675</v>
      </c>
      <c r="I1995" t="s">
        <v>6752</v>
      </c>
      <c r="J1995" t="s">
        <v>973</v>
      </c>
      <c r="K1995" t="s">
        <v>799</v>
      </c>
      <c r="L1995" t="s">
        <v>682</v>
      </c>
      <c r="M1995" s="8" t="s">
        <v>799</v>
      </c>
      <c r="N1995" t="s">
        <v>6753</v>
      </c>
      <c r="O1995" t="s">
        <v>6736</v>
      </c>
      <c r="P1995" t="s">
        <v>760</v>
      </c>
      <c r="Q1995" s="8" t="s">
        <v>6754</v>
      </c>
      <c r="R1995" t="s">
        <v>6738</v>
      </c>
      <c r="S1995" t="s">
        <v>5636</v>
      </c>
      <c r="T1995" t="s">
        <v>799</v>
      </c>
    </row>
    <row r="1996" spans="1:20">
      <c r="A1996" t="s">
        <v>6755</v>
      </c>
      <c r="B1996" s="8" t="s">
        <v>799</v>
      </c>
      <c r="C1996" t="s">
        <v>922</v>
      </c>
      <c r="D1996" t="s">
        <v>922</v>
      </c>
      <c r="E1996" t="s">
        <v>665</v>
      </c>
      <c r="F1996" t="s">
        <v>3520</v>
      </c>
      <c r="G1996" t="s">
        <v>145</v>
      </c>
      <c r="H1996" t="s">
        <v>675</v>
      </c>
      <c r="I1996" t="s">
        <v>6756</v>
      </c>
      <c r="J1996" t="s">
        <v>6757</v>
      </c>
      <c r="K1996" t="s">
        <v>6758</v>
      </c>
      <c r="L1996" t="s">
        <v>6759</v>
      </c>
      <c r="M1996" s="8" t="s">
        <v>799</v>
      </c>
      <c r="N1996" t="s">
        <v>6760</v>
      </c>
      <c r="O1996" t="s">
        <v>6736</v>
      </c>
      <c r="P1996" t="s">
        <v>760</v>
      </c>
      <c r="Q1996" s="8" t="s">
        <v>6761</v>
      </c>
      <c r="R1996" t="s">
        <v>6738</v>
      </c>
      <c r="S1996" t="s">
        <v>5636</v>
      </c>
      <c r="T1996" t="s">
        <v>799</v>
      </c>
    </row>
    <row r="1997" spans="1:20">
      <c r="A1997" t="s">
        <v>6762</v>
      </c>
      <c r="B1997" s="8" t="s">
        <v>799</v>
      </c>
      <c r="C1997" t="s">
        <v>922</v>
      </c>
      <c r="D1997" t="s">
        <v>922</v>
      </c>
      <c r="E1997" t="s">
        <v>675</v>
      </c>
      <c r="F1997" t="s">
        <v>1532</v>
      </c>
      <c r="G1997" t="s">
        <v>97</v>
      </c>
      <c r="H1997" t="s">
        <v>675</v>
      </c>
      <c r="I1997" t="s">
        <v>6763</v>
      </c>
      <c r="J1997" t="s">
        <v>6764</v>
      </c>
      <c r="K1997" t="s">
        <v>6765</v>
      </c>
      <c r="L1997" t="s">
        <v>6766</v>
      </c>
      <c r="M1997" s="8" t="s">
        <v>6765</v>
      </c>
      <c r="N1997" t="s">
        <v>6767</v>
      </c>
      <c r="O1997" t="s">
        <v>6736</v>
      </c>
      <c r="P1997" t="s">
        <v>760</v>
      </c>
      <c r="Q1997" s="8" t="s">
        <v>6768</v>
      </c>
      <c r="R1997" t="s">
        <v>6738</v>
      </c>
      <c r="S1997" t="s">
        <v>5636</v>
      </c>
      <c r="T1997" t="s">
        <v>799</v>
      </c>
    </row>
    <row r="1998" spans="1:20">
      <c r="A1998" t="s">
        <v>6769</v>
      </c>
      <c r="B1998" s="8" t="s">
        <v>799</v>
      </c>
      <c r="C1998" t="s">
        <v>922</v>
      </c>
      <c r="D1998" t="s">
        <v>922</v>
      </c>
      <c r="E1998" t="s">
        <v>665</v>
      </c>
      <c r="F1998" t="s">
        <v>5710</v>
      </c>
      <c r="G1998" t="s">
        <v>85</v>
      </c>
      <c r="H1998" t="s">
        <v>675</v>
      </c>
      <c r="I1998" t="s">
        <v>6770</v>
      </c>
      <c r="J1998" t="s">
        <v>6771</v>
      </c>
      <c r="K1998" t="s">
        <v>675</v>
      </c>
      <c r="L1998" t="s">
        <v>682</v>
      </c>
      <c r="M1998" s="8" t="s">
        <v>675</v>
      </c>
      <c r="N1998" t="s">
        <v>682</v>
      </c>
      <c r="O1998" t="s">
        <v>6736</v>
      </c>
      <c r="P1998" t="s">
        <v>675</v>
      </c>
      <c r="Q1998" s="8" t="s">
        <v>6772</v>
      </c>
      <c r="R1998" t="s">
        <v>6738</v>
      </c>
      <c r="S1998" t="s">
        <v>5636</v>
      </c>
      <c r="T1998" t="s">
        <v>6739</v>
      </c>
    </row>
    <row r="1999" spans="1:20">
      <c r="A1999" t="s">
        <v>6773</v>
      </c>
      <c r="B1999" s="8" t="s">
        <v>799</v>
      </c>
      <c r="C1999" t="s">
        <v>922</v>
      </c>
      <c r="D1999" t="s">
        <v>922</v>
      </c>
      <c r="E1999" t="s">
        <v>665</v>
      </c>
      <c r="F1999" t="s">
        <v>2202</v>
      </c>
      <c r="G1999" t="s">
        <v>99</v>
      </c>
      <c r="H1999" t="s">
        <v>675</v>
      </c>
      <c r="I1999" t="s">
        <v>6774</v>
      </c>
      <c r="J1999" t="s">
        <v>6686</v>
      </c>
      <c r="K1999" t="s">
        <v>1326</v>
      </c>
      <c r="L1999" t="s">
        <v>6748</v>
      </c>
      <c r="M1999" s="8" t="s">
        <v>1326</v>
      </c>
      <c r="N1999" t="s">
        <v>5881</v>
      </c>
      <c r="O1999" t="s">
        <v>6736</v>
      </c>
      <c r="P1999" t="s">
        <v>2672</v>
      </c>
      <c r="Q1999" s="8" t="s">
        <v>6775</v>
      </c>
      <c r="R1999" t="s">
        <v>6738</v>
      </c>
      <c r="S1999" t="s">
        <v>5636</v>
      </c>
      <c r="T1999" t="s">
        <v>6739</v>
      </c>
    </row>
    <row r="2000" spans="1:20">
      <c r="A2000" t="s">
        <v>6776</v>
      </c>
      <c r="B2000" s="8" t="s">
        <v>799</v>
      </c>
      <c r="C2000" t="s">
        <v>922</v>
      </c>
      <c r="D2000" t="s">
        <v>922</v>
      </c>
      <c r="E2000" t="s">
        <v>665</v>
      </c>
      <c r="F2000" t="s">
        <v>2725</v>
      </c>
      <c r="G2000" t="s">
        <v>90</v>
      </c>
      <c r="H2000" t="s">
        <v>675</v>
      </c>
      <c r="I2000" t="s">
        <v>6777</v>
      </c>
      <c r="J2000" t="s">
        <v>6686</v>
      </c>
      <c r="K2000" t="s">
        <v>2535</v>
      </c>
      <c r="L2000" t="s">
        <v>6778</v>
      </c>
      <c r="M2000" s="8" t="s">
        <v>2535</v>
      </c>
      <c r="N2000" t="s">
        <v>6779</v>
      </c>
      <c r="O2000" t="s">
        <v>6736</v>
      </c>
      <c r="P2000" t="s">
        <v>760</v>
      </c>
      <c r="Q2000" s="8" t="s">
        <v>6780</v>
      </c>
      <c r="R2000" t="s">
        <v>6738</v>
      </c>
      <c r="S2000" t="s">
        <v>5636</v>
      </c>
      <c r="T2000" t="s">
        <v>799</v>
      </c>
    </row>
    <row r="2001" spans="1:20">
      <c r="A2001" t="s">
        <v>6781</v>
      </c>
      <c r="B2001" s="8" t="s">
        <v>799</v>
      </c>
      <c r="C2001" t="s">
        <v>922</v>
      </c>
      <c r="D2001" t="s">
        <v>922</v>
      </c>
      <c r="E2001" t="s">
        <v>665</v>
      </c>
      <c r="F2001" t="s">
        <v>1536</v>
      </c>
      <c r="G2001" t="s">
        <v>1537</v>
      </c>
      <c r="H2001" t="s">
        <v>675</v>
      </c>
      <c r="I2001" t="s">
        <v>6782</v>
      </c>
      <c r="J2001" t="s">
        <v>2514</v>
      </c>
      <c r="K2001" t="s">
        <v>4754</v>
      </c>
      <c r="L2001" t="s">
        <v>5844</v>
      </c>
      <c r="M2001" s="8" t="s">
        <v>4754</v>
      </c>
      <c r="N2001" t="s">
        <v>6783</v>
      </c>
      <c r="O2001" t="s">
        <v>6736</v>
      </c>
      <c r="P2001" t="s">
        <v>2672</v>
      </c>
      <c r="Q2001" s="8" t="s">
        <v>6784</v>
      </c>
      <c r="R2001" t="s">
        <v>6738</v>
      </c>
      <c r="S2001" t="s">
        <v>5636</v>
      </c>
      <c r="T2001" t="s">
        <v>799</v>
      </c>
    </row>
    <row r="2002" spans="1:20">
      <c r="A2002" t="s">
        <v>6785</v>
      </c>
      <c r="B2002" s="8" t="s">
        <v>799</v>
      </c>
      <c r="C2002" t="s">
        <v>922</v>
      </c>
      <c r="D2002" t="s">
        <v>922</v>
      </c>
      <c r="E2002" t="s">
        <v>665</v>
      </c>
      <c r="F2002" t="s">
        <v>1002</v>
      </c>
      <c r="G2002" t="s">
        <v>178</v>
      </c>
      <c r="H2002" t="s">
        <v>675</v>
      </c>
      <c r="I2002" t="s">
        <v>6786</v>
      </c>
      <c r="J2002" t="s">
        <v>6757</v>
      </c>
      <c r="K2002" t="s">
        <v>6787</v>
      </c>
      <c r="L2002" t="s">
        <v>6788</v>
      </c>
      <c r="M2002" s="8" t="s">
        <v>799</v>
      </c>
      <c r="N2002" t="s">
        <v>6789</v>
      </c>
      <c r="O2002" t="s">
        <v>6736</v>
      </c>
      <c r="P2002" t="s">
        <v>760</v>
      </c>
      <c r="Q2002" s="8" t="s">
        <v>6790</v>
      </c>
      <c r="R2002" t="s">
        <v>6738</v>
      </c>
      <c r="S2002" t="s">
        <v>5636</v>
      </c>
      <c r="T2002" t="s">
        <v>799</v>
      </c>
    </row>
    <row r="2003" spans="1:20">
      <c r="A2003" t="s">
        <v>6791</v>
      </c>
      <c r="B2003" s="8" t="s">
        <v>799</v>
      </c>
      <c r="C2003" t="s">
        <v>922</v>
      </c>
      <c r="D2003" t="s">
        <v>922</v>
      </c>
      <c r="E2003" t="s">
        <v>665</v>
      </c>
      <c r="F2003" t="s">
        <v>1877</v>
      </c>
      <c r="G2003" t="s">
        <v>124</v>
      </c>
      <c r="H2003" t="s">
        <v>675</v>
      </c>
      <c r="I2003" t="s">
        <v>6792</v>
      </c>
      <c r="J2003" t="s">
        <v>6757</v>
      </c>
      <c r="K2003" t="s">
        <v>6793</v>
      </c>
      <c r="L2003" t="s">
        <v>6794</v>
      </c>
      <c r="M2003" s="8" t="s">
        <v>6793</v>
      </c>
      <c r="N2003" t="s">
        <v>6795</v>
      </c>
      <c r="O2003" t="s">
        <v>6736</v>
      </c>
      <c r="P2003" t="s">
        <v>760</v>
      </c>
      <c r="Q2003" s="8" t="s">
        <v>6796</v>
      </c>
      <c r="R2003" t="s">
        <v>6738</v>
      </c>
      <c r="S2003" t="s">
        <v>5636</v>
      </c>
      <c r="T2003" t="s">
        <v>799</v>
      </c>
    </row>
    <row r="2004" spans="1:20">
      <c r="A2004" t="s">
        <v>6797</v>
      </c>
      <c r="B2004" s="8" t="s">
        <v>799</v>
      </c>
      <c r="C2004" t="s">
        <v>922</v>
      </c>
      <c r="D2004" t="s">
        <v>922</v>
      </c>
      <c r="E2004" t="s">
        <v>665</v>
      </c>
      <c r="F2004" t="s">
        <v>1309</v>
      </c>
      <c r="G2004" t="s">
        <v>66</v>
      </c>
      <c r="H2004" t="s">
        <v>675</v>
      </c>
      <c r="I2004" t="s">
        <v>6798</v>
      </c>
      <c r="J2004" t="s">
        <v>6686</v>
      </c>
      <c r="K2004" t="s">
        <v>926</v>
      </c>
      <c r="L2004" t="s">
        <v>6799</v>
      </c>
      <c r="M2004" s="8" t="s">
        <v>926</v>
      </c>
      <c r="N2004" t="s">
        <v>6800</v>
      </c>
      <c r="O2004" t="s">
        <v>6736</v>
      </c>
      <c r="P2004" t="s">
        <v>760</v>
      </c>
      <c r="Q2004" s="8" t="s">
        <v>6801</v>
      </c>
      <c r="R2004" t="s">
        <v>6738</v>
      </c>
      <c r="S2004" t="s">
        <v>5636</v>
      </c>
      <c r="T2004" t="s">
        <v>3632</v>
      </c>
    </row>
    <row r="2005" spans="1:20">
      <c r="A2005" t="s">
        <v>6802</v>
      </c>
      <c r="B2005" s="8" t="s">
        <v>799</v>
      </c>
      <c r="C2005" t="s">
        <v>922</v>
      </c>
      <c r="D2005" t="s">
        <v>922</v>
      </c>
      <c r="E2005" t="s">
        <v>665</v>
      </c>
      <c r="F2005" t="s">
        <v>5725</v>
      </c>
      <c r="G2005" t="s">
        <v>5726</v>
      </c>
      <c r="H2005" t="s">
        <v>675</v>
      </c>
      <c r="I2005" t="s">
        <v>6803</v>
      </c>
      <c r="J2005" t="s">
        <v>2514</v>
      </c>
      <c r="K2005" t="s">
        <v>3461</v>
      </c>
      <c r="L2005" t="s">
        <v>5844</v>
      </c>
      <c r="M2005" s="8" t="s">
        <v>3461</v>
      </c>
      <c r="N2005" t="s">
        <v>6783</v>
      </c>
      <c r="O2005" t="s">
        <v>6736</v>
      </c>
      <c r="P2005" t="s">
        <v>2672</v>
      </c>
      <c r="Q2005" s="8" t="s">
        <v>6804</v>
      </c>
      <c r="R2005" t="s">
        <v>6738</v>
      </c>
      <c r="S2005" t="s">
        <v>5636</v>
      </c>
      <c r="T2005" t="s">
        <v>6739</v>
      </c>
    </row>
    <row r="2006" spans="1:20">
      <c r="A2006" t="s">
        <v>6805</v>
      </c>
      <c r="B2006" s="8" t="s">
        <v>799</v>
      </c>
      <c r="C2006" t="s">
        <v>922</v>
      </c>
      <c r="D2006" t="s">
        <v>922</v>
      </c>
      <c r="E2006" t="s">
        <v>665</v>
      </c>
      <c r="F2006" t="s">
        <v>1959</v>
      </c>
      <c r="G2006" t="s">
        <v>40</v>
      </c>
      <c r="H2006" t="s">
        <v>675</v>
      </c>
      <c r="I2006" t="s">
        <v>6806</v>
      </c>
      <c r="J2006" t="s">
        <v>973</v>
      </c>
      <c r="K2006" t="s">
        <v>799</v>
      </c>
      <c r="L2006" t="s">
        <v>6096</v>
      </c>
      <c r="M2006" s="8" t="s">
        <v>3632</v>
      </c>
      <c r="N2006" t="s">
        <v>6807</v>
      </c>
      <c r="O2006" t="s">
        <v>6736</v>
      </c>
      <c r="P2006" t="s">
        <v>760</v>
      </c>
      <c r="Q2006" s="8" t="s">
        <v>6808</v>
      </c>
      <c r="R2006" t="s">
        <v>6738</v>
      </c>
      <c r="S2006" t="s">
        <v>5636</v>
      </c>
      <c r="T2006" t="s">
        <v>799</v>
      </c>
    </row>
    <row r="2007" spans="1:20">
      <c r="A2007" t="s">
        <v>6809</v>
      </c>
      <c r="B2007" s="8" t="s">
        <v>799</v>
      </c>
      <c r="C2007" t="s">
        <v>922</v>
      </c>
      <c r="D2007" t="s">
        <v>922</v>
      </c>
      <c r="E2007" t="s">
        <v>665</v>
      </c>
      <c r="F2007" t="s">
        <v>1491</v>
      </c>
      <c r="G2007" t="s">
        <v>114</v>
      </c>
      <c r="H2007" t="s">
        <v>675</v>
      </c>
      <c r="I2007" t="s">
        <v>6810</v>
      </c>
      <c r="J2007" t="s">
        <v>6686</v>
      </c>
      <c r="K2007" t="s">
        <v>917</v>
      </c>
      <c r="L2007" t="s">
        <v>6811</v>
      </c>
      <c r="M2007" s="8" t="s">
        <v>3697</v>
      </c>
      <c r="N2007" t="s">
        <v>6812</v>
      </c>
      <c r="O2007" t="s">
        <v>6736</v>
      </c>
      <c r="P2007" t="s">
        <v>760</v>
      </c>
      <c r="Q2007" s="8" t="s">
        <v>6813</v>
      </c>
      <c r="R2007" t="s">
        <v>6738</v>
      </c>
      <c r="S2007" t="s">
        <v>5636</v>
      </c>
      <c r="T2007" t="s">
        <v>811</v>
      </c>
    </row>
    <row r="2008" spans="1:20">
      <c r="A2008" t="s">
        <v>6814</v>
      </c>
      <c r="B2008" s="8" t="s">
        <v>799</v>
      </c>
      <c r="C2008" t="s">
        <v>922</v>
      </c>
      <c r="D2008" t="s">
        <v>922</v>
      </c>
      <c r="E2008" t="s">
        <v>665</v>
      </c>
      <c r="F2008" t="s">
        <v>5733</v>
      </c>
      <c r="G2008" t="s">
        <v>640</v>
      </c>
      <c r="H2008" t="s">
        <v>675</v>
      </c>
      <c r="I2008" t="s">
        <v>6815</v>
      </c>
      <c r="J2008" t="s">
        <v>2514</v>
      </c>
      <c r="K2008" t="s">
        <v>2296</v>
      </c>
      <c r="L2008" t="s">
        <v>5844</v>
      </c>
      <c r="M2008" s="8" t="s">
        <v>2296</v>
      </c>
      <c r="N2008" t="s">
        <v>6816</v>
      </c>
      <c r="O2008" t="s">
        <v>6736</v>
      </c>
      <c r="P2008" t="s">
        <v>760</v>
      </c>
      <c r="Q2008" s="8" t="s">
        <v>6817</v>
      </c>
      <c r="R2008" t="s">
        <v>6738</v>
      </c>
      <c r="S2008" t="s">
        <v>5636</v>
      </c>
      <c r="T2008" t="s">
        <v>799</v>
      </c>
    </row>
    <row r="2009" spans="1:20">
      <c r="A2009" t="s">
        <v>6818</v>
      </c>
      <c r="B2009" s="8" t="s">
        <v>799</v>
      </c>
      <c r="C2009" t="s">
        <v>922</v>
      </c>
      <c r="D2009" t="s">
        <v>922</v>
      </c>
      <c r="E2009" t="s">
        <v>665</v>
      </c>
      <c r="F2009" t="s">
        <v>5736</v>
      </c>
      <c r="G2009" t="s">
        <v>64</v>
      </c>
      <c r="H2009" t="s">
        <v>675</v>
      </c>
      <c r="I2009" t="s">
        <v>6819</v>
      </c>
      <c r="J2009" t="s">
        <v>973</v>
      </c>
      <c r="K2009" t="s">
        <v>773</v>
      </c>
      <c r="L2009" t="s">
        <v>6820</v>
      </c>
      <c r="M2009" s="8" t="s">
        <v>773</v>
      </c>
      <c r="N2009" t="s">
        <v>6821</v>
      </c>
      <c r="O2009" t="s">
        <v>6736</v>
      </c>
      <c r="P2009" t="s">
        <v>760</v>
      </c>
      <c r="Q2009" s="8" t="s">
        <v>6822</v>
      </c>
      <c r="R2009" t="s">
        <v>6738</v>
      </c>
      <c r="S2009" t="s">
        <v>5636</v>
      </c>
      <c r="T2009" t="s">
        <v>799</v>
      </c>
    </row>
    <row r="2010" spans="1:20">
      <c r="A2010" t="s">
        <v>6823</v>
      </c>
      <c r="B2010" s="8" t="s">
        <v>799</v>
      </c>
      <c r="C2010" t="s">
        <v>922</v>
      </c>
      <c r="D2010" t="s">
        <v>922</v>
      </c>
      <c r="E2010" t="s">
        <v>665</v>
      </c>
      <c r="F2010" t="s">
        <v>5223</v>
      </c>
      <c r="G2010" t="s">
        <v>79</v>
      </c>
      <c r="H2010" t="s">
        <v>675</v>
      </c>
      <c r="I2010" t="s">
        <v>6824</v>
      </c>
      <c r="J2010" t="s">
        <v>2514</v>
      </c>
      <c r="K2010" t="s">
        <v>6825</v>
      </c>
      <c r="L2010" t="s">
        <v>6096</v>
      </c>
      <c r="M2010" s="8" t="s">
        <v>6825</v>
      </c>
      <c r="N2010" t="s">
        <v>5844</v>
      </c>
      <c r="O2010" t="s">
        <v>6736</v>
      </c>
      <c r="P2010" t="s">
        <v>760</v>
      </c>
      <c r="Q2010" s="8" t="s">
        <v>6826</v>
      </c>
      <c r="R2010" t="s">
        <v>6738</v>
      </c>
      <c r="S2010" t="s">
        <v>5636</v>
      </c>
      <c r="T2010" t="s">
        <v>6739</v>
      </c>
    </row>
    <row r="2011" spans="1:20">
      <c r="A2011" t="s">
        <v>6827</v>
      </c>
      <c r="B2011" s="8" t="s">
        <v>799</v>
      </c>
      <c r="C2011" t="s">
        <v>922</v>
      </c>
      <c r="D2011" t="s">
        <v>922</v>
      </c>
      <c r="E2011" t="s">
        <v>665</v>
      </c>
      <c r="F2011" t="s">
        <v>1387</v>
      </c>
      <c r="G2011" t="s">
        <v>106</v>
      </c>
      <c r="H2011" t="s">
        <v>675</v>
      </c>
      <c r="I2011" t="s">
        <v>6828</v>
      </c>
      <c r="J2011" t="s">
        <v>6829</v>
      </c>
      <c r="K2011" t="s">
        <v>1235</v>
      </c>
      <c r="L2011" t="s">
        <v>5882</v>
      </c>
      <c r="M2011" s="8" t="s">
        <v>1235</v>
      </c>
      <c r="N2011" t="s">
        <v>6830</v>
      </c>
      <c r="O2011" t="s">
        <v>6736</v>
      </c>
      <c r="P2011" t="s">
        <v>2672</v>
      </c>
      <c r="Q2011" s="8" t="s">
        <v>6831</v>
      </c>
      <c r="R2011" t="s">
        <v>6738</v>
      </c>
      <c r="S2011" t="s">
        <v>5636</v>
      </c>
      <c r="T2011" t="s">
        <v>6739</v>
      </c>
    </row>
    <row r="2012" spans="1:20">
      <c r="A2012" t="s">
        <v>6832</v>
      </c>
      <c r="B2012" s="8" t="s">
        <v>799</v>
      </c>
      <c r="C2012" t="s">
        <v>922</v>
      </c>
      <c r="D2012" t="s">
        <v>922</v>
      </c>
      <c r="E2012" t="s">
        <v>665</v>
      </c>
      <c r="F2012" t="s">
        <v>2096</v>
      </c>
      <c r="G2012" t="s">
        <v>77</v>
      </c>
      <c r="H2012" t="s">
        <v>675</v>
      </c>
      <c r="I2012" t="s">
        <v>6833</v>
      </c>
      <c r="J2012" t="s">
        <v>6757</v>
      </c>
      <c r="K2012" t="s">
        <v>6834</v>
      </c>
      <c r="L2012" t="s">
        <v>6835</v>
      </c>
      <c r="M2012" s="8" t="s">
        <v>6834</v>
      </c>
      <c r="N2012" t="s">
        <v>6836</v>
      </c>
      <c r="O2012" t="s">
        <v>6736</v>
      </c>
      <c r="P2012" t="s">
        <v>760</v>
      </c>
      <c r="Q2012" s="8" t="s">
        <v>6837</v>
      </c>
      <c r="R2012" t="s">
        <v>6738</v>
      </c>
      <c r="S2012" t="s">
        <v>5636</v>
      </c>
      <c r="T2012" t="s">
        <v>799</v>
      </c>
    </row>
    <row r="2013" spans="1:20">
      <c r="A2013" t="s">
        <v>6838</v>
      </c>
      <c r="B2013" s="8" t="s">
        <v>799</v>
      </c>
      <c r="C2013" t="s">
        <v>922</v>
      </c>
      <c r="D2013" t="s">
        <v>922</v>
      </c>
      <c r="E2013" t="s">
        <v>665</v>
      </c>
      <c r="F2013" t="s">
        <v>2962</v>
      </c>
      <c r="G2013" t="s">
        <v>58</v>
      </c>
      <c r="H2013" t="s">
        <v>675</v>
      </c>
      <c r="I2013" t="s">
        <v>6839</v>
      </c>
      <c r="J2013" t="s">
        <v>6757</v>
      </c>
      <c r="K2013" t="s">
        <v>6840</v>
      </c>
      <c r="L2013" t="s">
        <v>6841</v>
      </c>
      <c r="M2013" s="8" t="s">
        <v>6840</v>
      </c>
      <c r="N2013" t="s">
        <v>6842</v>
      </c>
      <c r="O2013" t="s">
        <v>6736</v>
      </c>
      <c r="P2013" t="s">
        <v>760</v>
      </c>
      <c r="Q2013" s="8" t="s">
        <v>6843</v>
      </c>
      <c r="R2013" t="s">
        <v>6738</v>
      </c>
      <c r="S2013" t="s">
        <v>5636</v>
      </c>
      <c r="T2013" t="s">
        <v>799</v>
      </c>
    </row>
    <row r="2014" spans="1:20">
      <c r="A2014" t="s">
        <v>6844</v>
      </c>
      <c r="B2014" s="8" t="s">
        <v>799</v>
      </c>
      <c r="C2014" t="s">
        <v>922</v>
      </c>
      <c r="D2014" t="s">
        <v>922</v>
      </c>
      <c r="E2014" t="s">
        <v>665</v>
      </c>
      <c r="F2014" t="s">
        <v>5930</v>
      </c>
      <c r="G2014" t="s">
        <v>42</v>
      </c>
      <c r="H2014" t="s">
        <v>675</v>
      </c>
      <c r="I2014" t="s">
        <v>6845</v>
      </c>
      <c r="J2014" t="s">
        <v>6686</v>
      </c>
      <c r="K2014" t="s">
        <v>912</v>
      </c>
      <c r="L2014" t="s">
        <v>671</v>
      </c>
      <c r="M2014" s="8" t="s">
        <v>912</v>
      </c>
      <c r="N2014" t="s">
        <v>6693</v>
      </c>
      <c r="O2014" t="s">
        <v>6736</v>
      </c>
      <c r="P2014" t="s">
        <v>760</v>
      </c>
      <c r="Q2014" s="8" t="s">
        <v>6846</v>
      </c>
      <c r="R2014" t="s">
        <v>6738</v>
      </c>
      <c r="S2014" t="s">
        <v>5636</v>
      </c>
      <c r="T2014" t="s">
        <v>799</v>
      </c>
    </row>
    <row r="2015" spans="1:20">
      <c r="A2015" t="s">
        <v>6847</v>
      </c>
      <c r="B2015" s="8" t="s">
        <v>799</v>
      </c>
      <c r="C2015" t="s">
        <v>922</v>
      </c>
      <c r="D2015" t="s">
        <v>922</v>
      </c>
      <c r="E2015" t="s">
        <v>665</v>
      </c>
      <c r="F2015" t="s">
        <v>2403</v>
      </c>
      <c r="G2015" t="s">
        <v>95</v>
      </c>
      <c r="H2015" t="s">
        <v>675</v>
      </c>
      <c r="I2015" t="s">
        <v>6848</v>
      </c>
      <c r="J2015" t="s">
        <v>973</v>
      </c>
      <c r="K2015" t="s">
        <v>677</v>
      </c>
      <c r="L2015" t="s">
        <v>6849</v>
      </c>
      <c r="M2015" s="8" t="s">
        <v>677</v>
      </c>
      <c r="N2015" t="s">
        <v>6682</v>
      </c>
      <c r="O2015" t="s">
        <v>6736</v>
      </c>
      <c r="P2015" t="s">
        <v>760</v>
      </c>
      <c r="Q2015" s="8" t="s">
        <v>6850</v>
      </c>
      <c r="R2015" t="s">
        <v>6738</v>
      </c>
      <c r="S2015" t="s">
        <v>5636</v>
      </c>
      <c r="T2015" t="s">
        <v>799</v>
      </c>
    </row>
    <row r="2016" spans="1:20">
      <c r="A2016" t="s">
        <v>6851</v>
      </c>
      <c r="B2016" s="8" t="s">
        <v>799</v>
      </c>
      <c r="C2016" t="s">
        <v>922</v>
      </c>
      <c r="D2016" t="s">
        <v>922</v>
      </c>
      <c r="E2016" t="s">
        <v>665</v>
      </c>
      <c r="F2016" t="s">
        <v>4073</v>
      </c>
      <c r="G2016" t="s">
        <v>195</v>
      </c>
      <c r="H2016" t="s">
        <v>675</v>
      </c>
      <c r="I2016" t="s">
        <v>6852</v>
      </c>
      <c r="J2016" t="s">
        <v>6686</v>
      </c>
      <c r="K2016" t="s">
        <v>1308</v>
      </c>
      <c r="L2016" t="s">
        <v>6853</v>
      </c>
      <c r="M2016" s="8" t="s">
        <v>2634</v>
      </c>
      <c r="N2016" t="s">
        <v>6800</v>
      </c>
      <c r="O2016" t="s">
        <v>6736</v>
      </c>
      <c r="P2016" t="s">
        <v>2672</v>
      </c>
      <c r="Q2016" s="8" t="s">
        <v>6854</v>
      </c>
      <c r="R2016" t="s">
        <v>6738</v>
      </c>
      <c r="S2016" t="s">
        <v>5636</v>
      </c>
      <c r="T2016" t="s">
        <v>6739</v>
      </c>
    </row>
    <row r="2017" spans="1:20">
      <c r="A2017" t="s">
        <v>6855</v>
      </c>
      <c r="B2017" s="8" t="s">
        <v>799</v>
      </c>
      <c r="C2017" t="s">
        <v>922</v>
      </c>
      <c r="D2017" t="s">
        <v>922</v>
      </c>
      <c r="E2017" t="s">
        <v>665</v>
      </c>
      <c r="F2017" t="s">
        <v>4082</v>
      </c>
      <c r="G2017" t="s">
        <v>87</v>
      </c>
      <c r="H2017" t="s">
        <v>675</v>
      </c>
      <c r="I2017" t="s">
        <v>6856</v>
      </c>
      <c r="J2017" t="s">
        <v>6757</v>
      </c>
      <c r="K2017" t="s">
        <v>6857</v>
      </c>
      <c r="L2017" t="s">
        <v>6858</v>
      </c>
      <c r="M2017" s="8" t="s">
        <v>6857</v>
      </c>
      <c r="N2017" t="s">
        <v>6859</v>
      </c>
      <c r="O2017" t="s">
        <v>6736</v>
      </c>
      <c r="P2017" t="s">
        <v>760</v>
      </c>
      <c r="Q2017" s="8" t="s">
        <v>6860</v>
      </c>
      <c r="R2017" t="s">
        <v>6738</v>
      </c>
      <c r="S2017" t="s">
        <v>5636</v>
      </c>
      <c r="T2017" t="s">
        <v>799</v>
      </c>
    </row>
    <row r="2018" spans="1:20">
      <c r="A2018" t="s">
        <v>6861</v>
      </c>
      <c r="B2018" s="8" t="s">
        <v>799</v>
      </c>
      <c r="C2018" t="s">
        <v>922</v>
      </c>
      <c r="D2018" t="s">
        <v>922</v>
      </c>
      <c r="E2018" t="s">
        <v>665</v>
      </c>
      <c r="F2018" t="s">
        <v>2967</v>
      </c>
      <c r="G2018" t="s">
        <v>93</v>
      </c>
      <c r="H2018" t="s">
        <v>675</v>
      </c>
      <c r="I2018" t="s">
        <v>6862</v>
      </c>
      <c r="J2018" t="s">
        <v>2514</v>
      </c>
      <c r="K2018" t="s">
        <v>2603</v>
      </c>
      <c r="L2018" t="s">
        <v>671</v>
      </c>
      <c r="M2018" s="8" t="s">
        <v>2603</v>
      </c>
      <c r="N2018" t="s">
        <v>6735</v>
      </c>
      <c r="O2018" t="s">
        <v>6736</v>
      </c>
      <c r="P2018" t="s">
        <v>2672</v>
      </c>
      <c r="Q2018" s="8" t="s">
        <v>6863</v>
      </c>
      <c r="R2018" t="s">
        <v>6738</v>
      </c>
      <c r="S2018" t="s">
        <v>5636</v>
      </c>
      <c r="T2018" t="s">
        <v>799</v>
      </c>
    </row>
    <row r="2019" spans="1:20">
      <c r="A2019" t="s">
        <v>6864</v>
      </c>
      <c r="B2019" s="8" t="s">
        <v>799</v>
      </c>
      <c r="C2019" t="s">
        <v>922</v>
      </c>
      <c r="D2019" t="s">
        <v>922</v>
      </c>
      <c r="E2019" t="s">
        <v>665</v>
      </c>
      <c r="F2019" t="s">
        <v>1501</v>
      </c>
      <c r="G2019" t="s">
        <v>51</v>
      </c>
      <c r="H2019" t="s">
        <v>675</v>
      </c>
      <c r="I2019" t="s">
        <v>6865</v>
      </c>
      <c r="J2019" t="s">
        <v>2514</v>
      </c>
      <c r="K2019" t="s">
        <v>811</v>
      </c>
      <c r="L2019" t="s">
        <v>6866</v>
      </c>
      <c r="M2019" s="8" t="s">
        <v>811</v>
      </c>
      <c r="N2019" t="s">
        <v>6836</v>
      </c>
      <c r="O2019" t="s">
        <v>6736</v>
      </c>
      <c r="P2019" t="s">
        <v>760</v>
      </c>
      <c r="Q2019" s="8" t="s">
        <v>6867</v>
      </c>
      <c r="R2019" t="s">
        <v>6738</v>
      </c>
      <c r="S2019" t="s">
        <v>5636</v>
      </c>
      <c r="T2019" t="s">
        <v>837</v>
      </c>
    </row>
    <row r="2020" spans="1:20">
      <c r="A2020" t="s">
        <v>6868</v>
      </c>
      <c r="B2020" s="8" t="s">
        <v>799</v>
      </c>
      <c r="C2020" t="s">
        <v>922</v>
      </c>
      <c r="D2020" t="s">
        <v>922</v>
      </c>
      <c r="E2020" t="s">
        <v>665</v>
      </c>
      <c r="F2020" t="s">
        <v>5908</v>
      </c>
      <c r="G2020" t="s">
        <v>5909</v>
      </c>
      <c r="H2020" t="s">
        <v>675</v>
      </c>
      <c r="I2020" t="s">
        <v>6869</v>
      </c>
      <c r="J2020" t="s">
        <v>2514</v>
      </c>
      <c r="K2020" t="s">
        <v>4754</v>
      </c>
      <c r="L2020" t="s">
        <v>5895</v>
      </c>
      <c r="M2020" s="8" t="s">
        <v>4754</v>
      </c>
      <c r="N2020" t="s">
        <v>6870</v>
      </c>
      <c r="O2020" t="s">
        <v>6736</v>
      </c>
      <c r="P2020" t="s">
        <v>760</v>
      </c>
      <c r="Q2020" s="8" t="s">
        <v>6871</v>
      </c>
      <c r="R2020" t="s">
        <v>6738</v>
      </c>
      <c r="S2020" t="s">
        <v>5636</v>
      </c>
      <c r="T2020" t="s">
        <v>828</v>
      </c>
    </row>
    <row r="2021" spans="1:20">
      <c r="A2021" t="s">
        <v>6872</v>
      </c>
      <c r="B2021" s="8" t="s">
        <v>799</v>
      </c>
      <c r="C2021" t="s">
        <v>922</v>
      </c>
      <c r="D2021" t="s">
        <v>922</v>
      </c>
      <c r="E2021" t="s">
        <v>665</v>
      </c>
      <c r="F2021" t="s">
        <v>2235</v>
      </c>
      <c r="G2021" t="s">
        <v>132</v>
      </c>
      <c r="H2021" t="s">
        <v>675</v>
      </c>
      <c r="I2021" t="s">
        <v>6873</v>
      </c>
      <c r="J2021" t="s">
        <v>6757</v>
      </c>
      <c r="K2021" t="s">
        <v>6874</v>
      </c>
      <c r="L2021" t="s">
        <v>6875</v>
      </c>
      <c r="M2021" s="8" t="s">
        <v>6874</v>
      </c>
      <c r="N2021" t="s">
        <v>6876</v>
      </c>
      <c r="O2021" t="s">
        <v>6736</v>
      </c>
      <c r="P2021" t="s">
        <v>760</v>
      </c>
      <c r="Q2021" s="8" t="s">
        <v>6877</v>
      </c>
      <c r="R2021" t="s">
        <v>6738</v>
      </c>
      <c r="S2021" t="s">
        <v>5636</v>
      </c>
      <c r="T2021" t="s">
        <v>799</v>
      </c>
    </row>
    <row r="2022" spans="1:20">
      <c r="A2022" t="s">
        <v>6878</v>
      </c>
      <c r="B2022" s="8" t="s">
        <v>799</v>
      </c>
      <c r="C2022" t="s">
        <v>922</v>
      </c>
      <c r="D2022" t="s">
        <v>922</v>
      </c>
      <c r="E2022" t="s">
        <v>665</v>
      </c>
      <c r="F2022" t="s">
        <v>6570</v>
      </c>
      <c r="G2022" t="s">
        <v>6571</v>
      </c>
      <c r="H2022" t="s">
        <v>6571</v>
      </c>
      <c r="I2022" t="s">
        <v>6879</v>
      </c>
      <c r="J2022" t="s">
        <v>6771</v>
      </c>
      <c r="K2022" t="s">
        <v>675</v>
      </c>
      <c r="L2022" t="s">
        <v>682</v>
      </c>
      <c r="M2022" s="8" t="s">
        <v>675</v>
      </c>
      <c r="N2022" t="s">
        <v>682</v>
      </c>
      <c r="O2022" t="s">
        <v>6736</v>
      </c>
      <c r="P2022" t="s">
        <v>675</v>
      </c>
      <c r="Q2022" s="8" t="s">
        <v>6880</v>
      </c>
      <c r="R2022" t="s">
        <v>6881</v>
      </c>
      <c r="S2022" t="s">
        <v>5636</v>
      </c>
      <c r="T2022" t="s">
        <v>811</v>
      </c>
    </row>
    <row r="2023" spans="1:20">
      <c r="A2023" t="s">
        <v>6882</v>
      </c>
      <c r="B2023" s="8" t="s">
        <v>799</v>
      </c>
      <c r="C2023" t="s">
        <v>922</v>
      </c>
      <c r="D2023" t="s">
        <v>922</v>
      </c>
      <c r="E2023" t="s">
        <v>665</v>
      </c>
      <c r="F2023" t="s">
        <v>2138</v>
      </c>
      <c r="G2023" t="s">
        <v>2139</v>
      </c>
      <c r="H2023" t="s">
        <v>2139</v>
      </c>
      <c r="I2023" t="s">
        <v>6883</v>
      </c>
      <c r="J2023" t="s">
        <v>2514</v>
      </c>
      <c r="K2023" t="s">
        <v>2127</v>
      </c>
      <c r="L2023" t="s">
        <v>6853</v>
      </c>
      <c r="M2023" s="8" t="s">
        <v>2127</v>
      </c>
      <c r="N2023" t="s">
        <v>6884</v>
      </c>
      <c r="O2023" t="s">
        <v>6736</v>
      </c>
      <c r="P2023" t="s">
        <v>760</v>
      </c>
      <c r="Q2023" s="8" t="s">
        <v>6885</v>
      </c>
      <c r="R2023" t="s">
        <v>6881</v>
      </c>
      <c r="S2023" t="s">
        <v>5636</v>
      </c>
      <c r="T2023" t="s">
        <v>3644</v>
      </c>
    </row>
    <row r="2024" spans="1:20">
      <c r="A2024" t="s">
        <v>6886</v>
      </c>
      <c r="B2024" s="8" t="s">
        <v>799</v>
      </c>
      <c r="C2024" t="s">
        <v>922</v>
      </c>
      <c r="D2024" t="s">
        <v>922</v>
      </c>
      <c r="E2024" t="s">
        <v>665</v>
      </c>
      <c r="F2024" t="s">
        <v>6583</v>
      </c>
      <c r="G2024" t="s">
        <v>6584</v>
      </c>
      <c r="H2024" t="s">
        <v>6584</v>
      </c>
      <c r="I2024" t="s">
        <v>6887</v>
      </c>
      <c r="J2024" t="s">
        <v>6771</v>
      </c>
      <c r="K2024" t="s">
        <v>675</v>
      </c>
      <c r="L2024" t="s">
        <v>682</v>
      </c>
      <c r="M2024" s="8" t="s">
        <v>675</v>
      </c>
      <c r="N2024" t="s">
        <v>682</v>
      </c>
      <c r="O2024" t="s">
        <v>6736</v>
      </c>
      <c r="P2024" t="s">
        <v>675</v>
      </c>
      <c r="Q2024" s="8" t="s">
        <v>6888</v>
      </c>
      <c r="R2024" t="s">
        <v>6881</v>
      </c>
      <c r="S2024" t="s">
        <v>5636</v>
      </c>
      <c r="T2024" t="s">
        <v>811</v>
      </c>
    </row>
    <row r="2025" spans="1:20">
      <c r="A2025" t="s">
        <v>6889</v>
      </c>
      <c r="B2025" s="8" t="s">
        <v>799</v>
      </c>
      <c r="C2025" t="s">
        <v>922</v>
      </c>
      <c r="D2025" t="s">
        <v>922</v>
      </c>
      <c r="E2025" t="s">
        <v>665</v>
      </c>
      <c r="F2025" t="s">
        <v>2239</v>
      </c>
      <c r="G2025" t="s">
        <v>2240</v>
      </c>
      <c r="H2025" t="s">
        <v>2240</v>
      </c>
      <c r="I2025" t="s">
        <v>6890</v>
      </c>
      <c r="J2025" t="s">
        <v>698</v>
      </c>
      <c r="K2025" t="s">
        <v>917</v>
      </c>
      <c r="L2025" t="s">
        <v>5844</v>
      </c>
      <c r="M2025" s="8" t="s">
        <v>917</v>
      </c>
      <c r="N2025" t="s">
        <v>6830</v>
      </c>
      <c r="O2025" t="s">
        <v>6736</v>
      </c>
      <c r="P2025" t="s">
        <v>2672</v>
      </c>
      <c r="Q2025" s="8" t="s">
        <v>6891</v>
      </c>
      <c r="R2025" t="s">
        <v>6881</v>
      </c>
      <c r="S2025" t="s">
        <v>5636</v>
      </c>
      <c r="T2025" t="s">
        <v>811</v>
      </c>
    </row>
    <row r="2026" spans="1:20">
      <c r="A2026" t="s">
        <v>6892</v>
      </c>
      <c r="B2026" s="8" t="s">
        <v>799</v>
      </c>
      <c r="C2026" t="s">
        <v>922</v>
      </c>
      <c r="D2026" t="s">
        <v>922</v>
      </c>
      <c r="E2026" t="s">
        <v>665</v>
      </c>
      <c r="F2026" t="s">
        <v>733</v>
      </c>
      <c r="G2026" t="s">
        <v>734</v>
      </c>
      <c r="H2026" t="s">
        <v>734</v>
      </c>
      <c r="I2026" t="s">
        <v>6893</v>
      </c>
      <c r="J2026" t="s">
        <v>2514</v>
      </c>
      <c r="K2026" t="s">
        <v>3632</v>
      </c>
      <c r="L2026" t="s">
        <v>5852</v>
      </c>
      <c r="M2026" s="8" t="s">
        <v>3632</v>
      </c>
      <c r="N2026" t="s">
        <v>6894</v>
      </c>
      <c r="O2026" t="s">
        <v>6736</v>
      </c>
      <c r="P2026" t="s">
        <v>760</v>
      </c>
      <c r="Q2026" s="8" t="s">
        <v>6895</v>
      </c>
      <c r="R2026" t="s">
        <v>6881</v>
      </c>
      <c r="S2026" t="s">
        <v>5636</v>
      </c>
      <c r="T2026" t="s">
        <v>811</v>
      </c>
    </row>
    <row r="2027" spans="1:20">
      <c r="A2027" t="s">
        <v>6896</v>
      </c>
      <c r="B2027" s="8" t="s">
        <v>799</v>
      </c>
      <c r="C2027" t="s">
        <v>922</v>
      </c>
      <c r="D2027" t="s">
        <v>922</v>
      </c>
      <c r="E2027" t="s">
        <v>665</v>
      </c>
      <c r="F2027" t="s">
        <v>1920</v>
      </c>
      <c r="G2027" t="s">
        <v>369</v>
      </c>
      <c r="H2027" t="s">
        <v>369</v>
      </c>
      <c r="I2027" t="s">
        <v>6897</v>
      </c>
      <c r="J2027" t="s">
        <v>2514</v>
      </c>
      <c r="K2027" t="s">
        <v>1716</v>
      </c>
      <c r="L2027" t="s">
        <v>6853</v>
      </c>
      <c r="M2027" s="8" t="s">
        <v>1716</v>
      </c>
      <c r="N2027" t="s">
        <v>6898</v>
      </c>
      <c r="O2027" t="s">
        <v>6736</v>
      </c>
      <c r="P2027" t="s">
        <v>2672</v>
      </c>
      <c r="Q2027" s="8" t="s">
        <v>6899</v>
      </c>
      <c r="R2027" t="s">
        <v>6881</v>
      </c>
      <c r="S2027" t="s">
        <v>5636</v>
      </c>
      <c r="T2027" t="s">
        <v>811</v>
      </c>
    </row>
    <row r="2028" spans="1:20">
      <c r="A2028" t="s">
        <v>6900</v>
      </c>
      <c r="B2028" s="8" t="s">
        <v>799</v>
      </c>
      <c r="C2028" t="s">
        <v>922</v>
      </c>
      <c r="D2028" t="s">
        <v>922</v>
      </c>
      <c r="E2028" t="s">
        <v>665</v>
      </c>
      <c r="F2028" t="s">
        <v>1742</v>
      </c>
      <c r="G2028" t="s">
        <v>364</v>
      </c>
      <c r="H2028" t="s">
        <v>364</v>
      </c>
      <c r="I2028" t="s">
        <v>6901</v>
      </c>
      <c r="J2028" t="s">
        <v>2514</v>
      </c>
      <c r="K2028" t="s">
        <v>905</v>
      </c>
      <c r="L2028" t="s">
        <v>6902</v>
      </c>
      <c r="M2028" s="8" t="s">
        <v>905</v>
      </c>
      <c r="N2028" t="s">
        <v>6783</v>
      </c>
      <c r="O2028" t="s">
        <v>6736</v>
      </c>
      <c r="P2028" t="s">
        <v>2672</v>
      </c>
      <c r="Q2028" s="8" t="s">
        <v>6903</v>
      </c>
      <c r="R2028" t="s">
        <v>6881</v>
      </c>
      <c r="S2028" t="s">
        <v>5636</v>
      </c>
      <c r="T2028" t="s">
        <v>828</v>
      </c>
    </row>
    <row r="2029" spans="1:20">
      <c r="A2029" t="s">
        <v>6904</v>
      </c>
      <c r="B2029" s="8" t="s">
        <v>799</v>
      </c>
      <c r="C2029" t="s">
        <v>922</v>
      </c>
      <c r="D2029" t="s">
        <v>922</v>
      </c>
      <c r="E2029" t="s">
        <v>665</v>
      </c>
      <c r="F2029" t="s">
        <v>845</v>
      </c>
      <c r="G2029" t="s">
        <v>472</v>
      </c>
      <c r="H2029" t="s">
        <v>472</v>
      </c>
      <c r="I2029" t="s">
        <v>6905</v>
      </c>
      <c r="J2029" t="s">
        <v>2514</v>
      </c>
      <c r="K2029" t="s">
        <v>6906</v>
      </c>
      <c r="L2029" t="s">
        <v>6096</v>
      </c>
      <c r="M2029" s="8" t="s">
        <v>6906</v>
      </c>
      <c r="N2029" t="s">
        <v>5852</v>
      </c>
      <c r="O2029" t="s">
        <v>6736</v>
      </c>
      <c r="P2029" t="s">
        <v>760</v>
      </c>
      <c r="Q2029" s="8" t="s">
        <v>6907</v>
      </c>
      <c r="R2029" t="s">
        <v>6881</v>
      </c>
      <c r="S2029" t="s">
        <v>5636</v>
      </c>
      <c r="T2029" t="s">
        <v>6739</v>
      </c>
    </row>
    <row r="2030" spans="1:20">
      <c r="A2030" t="s">
        <v>6908</v>
      </c>
      <c r="B2030" s="8" t="s">
        <v>799</v>
      </c>
      <c r="C2030" t="s">
        <v>922</v>
      </c>
      <c r="D2030" t="s">
        <v>922</v>
      </c>
      <c r="E2030" t="s">
        <v>665</v>
      </c>
      <c r="F2030" t="s">
        <v>787</v>
      </c>
      <c r="G2030" t="s">
        <v>788</v>
      </c>
      <c r="H2030" t="s">
        <v>788</v>
      </c>
      <c r="I2030" t="s">
        <v>6909</v>
      </c>
      <c r="J2030" t="s">
        <v>2514</v>
      </c>
      <c r="K2030" t="s">
        <v>6906</v>
      </c>
      <c r="L2030" t="s">
        <v>5852</v>
      </c>
      <c r="M2030" s="8" t="s">
        <v>6906</v>
      </c>
      <c r="N2030" t="s">
        <v>6799</v>
      </c>
      <c r="O2030" t="s">
        <v>6736</v>
      </c>
      <c r="P2030" t="s">
        <v>760</v>
      </c>
      <c r="Q2030" s="8" t="s">
        <v>6910</v>
      </c>
      <c r="R2030" t="s">
        <v>6881</v>
      </c>
      <c r="S2030" t="s">
        <v>5636</v>
      </c>
      <c r="T2030" t="s">
        <v>3644</v>
      </c>
    </row>
    <row r="2031" spans="1:20">
      <c r="A2031" t="s">
        <v>6911</v>
      </c>
      <c r="B2031" s="8" t="s">
        <v>799</v>
      </c>
      <c r="C2031" t="s">
        <v>922</v>
      </c>
      <c r="D2031" t="s">
        <v>922</v>
      </c>
      <c r="E2031" t="s">
        <v>665</v>
      </c>
      <c r="F2031" t="s">
        <v>1516</v>
      </c>
      <c r="G2031" t="s">
        <v>1517</v>
      </c>
      <c r="H2031" t="s">
        <v>1517</v>
      </c>
      <c r="I2031" t="s">
        <v>6912</v>
      </c>
      <c r="J2031" t="s">
        <v>2514</v>
      </c>
      <c r="K2031" t="s">
        <v>2453</v>
      </c>
      <c r="L2031" t="s">
        <v>6096</v>
      </c>
      <c r="M2031" s="8" t="s">
        <v>2453</v>
      </c>
      <c r="N2031" t="s">
        <v>5894</v>
      </c>
      <c r="O2031" t="s">
        <v>6736</v>
      </c>
      <c r="P2031" t="s">
        <v>760</v>
      </c>
      <c r="Q2031" s="8" t="s">
        <v>6913</v>
      </c>
      <c r="R2031" t="s">
        <v>6881</v>
      </c>
      <c r="S2031" t="s">
        <v>5636</v>
      </c>
      <c r="T2031" t="s">
        <v>6739</v>
      </c>
    </row>
    <row r="2032" spans="1:20">
      <c r="A2032" t="s">
        <v>6914</v>
      </c>
      <c r="B2032" s="8" t="s">
        <v>799</v>
      </c>
      <c r="C2032" t="s">
        <v>922</v>
      </c>
      <c r="D2032" t="s">
        <v>922</v>
      </c>
      <c r="E2032" t="s">
        <v>665</v>
      </c>
      <c r="F2032" t="s">
        <v>666</v>
      </c>
      <c r="G2032" t="s">
        <v>667</v>
      </c>
      <c r="H2032" t="s">
        <v>667</v>
      </c>
      <c r="I2032" t="s">
        <v>6915</v>
      </c>
      <c r="J2032" t="s">
        <v>2514</v>
      </c>
      <c r="K2032" t="s">
        <v>905</v>
      </c>
      <c r="L2032" t="s">
        <v>6902</v>
      </c>
      <c r="M2032" s="8" t="s">
        <v>905</v>
      </c>
      <c r="N2032" t="s">
        <v>6783</v>
      </c>
      <c r="O2032" t="s">
        <v>6736</v>
      </c>
      <c r="P2032" t="s">
        <v>2672</v>
      </c>
      <c r="Q2032" s="8" t="s">
        <v>6916</v>
      </c>
      <c r="R2032" t="s">
        <v>6881</v>
      </c>
      <c r="S2032" t="s">
        <v>5636</v>
      </c>
      <c r="T2032" t="s">
        <v>6739</v>
      </c>
    </row>
    <row r="2033" spans="1:20">
      <c r="A2033" t="s">
        <v>6917</v>
      </c>
      <c r="B2033" s="8" t="s">
        <v>799</v>
      </c>
      <c r="C2033" t="s">
        <v>922</v>
      </c>
      <c r="D2033" t="s">
        <v>922</v>
      </c>
      <c r="E2033" t="s">
        <v>665</v>
      </c>
      <c r="F2033" t="s">
        <v>1041</v>
      </c>
      <c r="G2033" t="s">
        <v>1042</v>
      </c>
      <c r="H2033" t="s">
        <v>1042</v>
      </c>
      <c r="I2033" t="s">
        <v>6918</v>
      </c>
      <c r="J2033" t="s">
        <v>2514</v>
      </c>
      <c r="K2033" t="s">
        <v>883</v>
      </c>
      <c r="L2033" t="s">
        <v>6096</v>
      </c>
      <c r="M2033" s="8" t="s">
        <v>883</v>
      </c>
      <c r="N2033" t="s">
        <v>5852</v>
      </c>
      <c r="O2033" t="s">
        <v>6736</v>
      </c>
      <c r="P2033" t="s">
        <v>760</v>
      </c>
      <c r="Q2033" s="8" t="s">
        <v>6919</v>
      </c>
      <c r="R2033" t="s">
        <v>6881</v>
      </c>
      <c r="S2033" t="s">
        <v>5636</v>
      </c>
      <c r="T2033" t="s">
        <v>828</v>
      </c>
    </row>
    <row r="2034" spans="1:20">
      <c r="A2034" t="s">
        <v>6920</v>
      </c>
      <c r="B2034" s="8" t="s">
        <v>799</v>
      </c>
      <c r="C2034" t="s">
        <v>922</v>
      </c>
      <c r="D2034" t="s">
        <v>922</v>
      </c>
      <c r="E2034" t="s">
        <v>665</v>
      </c>
      <c r="F2034" t="s">
        <v>834</v>
      </c>
      <c r="G2034" t="s">
        <v>835</v>
      </c>
      <c r="H2034" t="s">
        <v>835</v>
      </c>
      <c r="I2034" t="s">
        <v>6921</v>
      </c>
      <c r="J2034" t="s">
        <v>2514</v>
      </c>
      <c r="K2034" t="s">
        <v>3212</v>
      </c>
      <c r="L2034" t="s">
        <v>6898</v>
      </c>
      <c r="M2034" s="8" t="s">
        <v>3212</v>
      </c>
      <c r="N2034" t="s">
        <v>6922</v>
      </c>
      <c r="O2034" t="s">
        <v>6736</v>
      </c>
      <c r="P2034" t="s">
        <v>760</v>
      </c>
      <c r="Q2034" s="8" t="s">
        <v>6923</v>
      </c>
      <c r="R2034" t="s">
        <v>6881</v>
      </c>
      <c r="S2034" t="s">
        <v>5636</v>
      </c>
      <c r="T2034" t="s">
        <v>837</v>
      </c>
    </row>
    <row r="2035" spans="1:20">
      <c r="A2035" t="s">
        <v>6924</v>
      </c>
      <c r="B2035" s="8" t="s">
        <v>799</v>
      </c>
      <c r="C2035" t="s">
        <v>922</v>
      </c>
      <c r="D2035" t="s">
        <v>922</v>
      </c>
      <c r="E2035" t="s">
        <v>665</v>
      </c>
      <c r="F2035" t="s">
        <v>1097</v>
      </c>
      <c r="G2035" t="s">
        <v>510</v>
      </c>
      <c r="H2035" t="s">
        <v>510</v>
      </c>
      <c r="I2035" t="s">
        <v>6925</v>
      </c>
      <c r="J2035" t="s">
        <v>2514</v>
      </c>
      <c r="K2035" t="s">
        <v>1760</v>
      </c>
      <c r="L2035" t="s">
        <v>5861</v>
      </c>
      <c r="M2035" s="8" t="s">
        <v>1760</v>
      </c>
      <c r="N2035" t="s">
        <v>5895</v>
      </c>
      <c r="O2035" t="s">
        <v>6736</v>
      </c>
      <c r="P2035" t="s">
        <v>2672</v>
      </c>
      <c r="Q2035" s="8" t="s">
        <v>6926</v>
      </c>
      <c r="R2035" t="s">
        <v>6881</v>
      </c>
      <c r="S2035" t="s">
        <v>5636</v>
      </c>
      <c r="T2035" t="s">
        <v>6739</v>
      </c>
    </row>
    <row r="2036" spans="1:20">
      <c r="A2036" t="s">
        <v>6927</v>
      </c>
      <c r="B2036" s="8" t="s">
        <v>799</v>
      </c>
      <c r="C2036" t="s">
        <v>922</v>
      </c>
      <c r="D2036" t="s">
        <v>922</v>
      </c>
      <c r="E2036" t="s">
        <v>665</v>
      </c>
      <c r="F2036" t="s">
        <v>1056</v>
      </c>
      <c r="G2036" t="s">
        <v>1057</v>
      </c>
      <c r="H2036" t="s">
        <v>1057</v>
      </c>
      <c r="I2036" t="s">
        <v>6928</v>
      </c>
      <c r="J2036" t="s">
        <v>6771</v>
      </c>
      <c r="K2036" t="s">
        <v>675</v>
      </c>
      <c r="L2036" t="s">
        <v>682</v>
      </c>
      <c r="M2036" s="8" t="s">
        <v>675</v>
      </c>
      <c r="N2036" t="s">
        <v>682</v>
      </c>
      <c r="O2036" t="s">
        <v>6736</v>
      </c>
      <c r="P2036" t="s">
        <v>675</v>
      </c>
      <c r="Q2036" s="8" t="s">
        <v>6929</v>
      </c>
      <c r="R2036" t="s">
        <v>6881</v>
      </c>
      <c r="S2036" t="s">
        <v>5636</v>
      </c>
      <c r="T2036" t="s">
        <v>811</v>
      </c>
    </row>
    <row r="2037" spans="1:20">
      <c r="A2037" t="s">
        <v>6930</v>
      </c>
      <c r="B2037" s="8" t="s">
        <v>799</v>
      </c>
      <c r="C2037" t="s">
        <v>922</v>
      </c>
      <c r="D2037" t="s">
        <v>922</v>
      </c>
      <c r="E2037" t="s">
        <v>665</v>
      </c>
      <c r="F2037" t="s">
        <v>2332</v>
      </c>
      <c r="G2037" t="s">
        <v>15</v>
      </c>
      <c r="H2037" t="s">
        <v>675</v>
      </c>
      <c r="I2037" t="s">
        <v>6752</v>
      </c>
      <c r="J2037" t="s">
        <v>2514</v>
      </c>
      <c r="K2037" t="s">
        <v>857</v>
      </c>
      <c r="L2037" t="s">
        <v>6931</v>
      </c>
      <c r="M2037" s="8" t="s">
        <v>857</v>
      </c>
      <c r="N2037" t="s">
        <v>6932</v>
      </c>
      <c r="O2037" t="s">
        <v>6736</v>
      </c>
      <c r="P2037" t="s">
        <v>760</v>
      </c>
      <c r="Q2037" s="8" t="s">
        <v>6933</v>
      </c>
      <c r="R2037" t="s">
        <v>6934</v>
      </c>
      <c r="S2037" t="s">
        <v>6935</v>
      </c>
      <c r="T2037" t="s">
        <v>3644</v>
      </c>
    </row>
    <row r="2038" spans="1:20">
      <c r="A2038" t="s">
        <v>6936</v>
      </c>
      <c r="B2038" s="8" t="s">
        <v>799</v>
      </c>
      <c r="C2038" t="s">
        <v>922</v>
      </c>
      <c r="D2038" t="s">
        <v>922</v>
      </c>
      <c r="E2038" t="s">
        <v>665</v>
      </c>
      <c r="F2038" t="s">
        <v>3520</v>
      </c>
      <c r="G2038" t="s">
        <v>145</v>
      </c>
      <c r="H2038" t="s">
        <v>675</v>
      </c>
      <c r="I2038" t="s">
        <v>6756</v>
      </c>
      <c r="J2038" t="s">
        <v>973</v>
      </c>
      <c r="K2038" t="s">
        <v>3612</v>
      </c>
      <c r="L2038" t="s">
        <v>6875</v>
      </c>
      <c r="M2038" s="8" t="s">
        <v>3612</v>
      </c>
      <c r="N2038" t="s">
        <v>6937</v>
      </c>
      <c r="O2038" t="s">
        <v>6736</v>
      </c>
      <c r="P2038" t="s">
        <v>760</v>
      </c>
      <c r="Q2038" s="8" t="s">
        <v>6938</v>
      </c>
      <c r="R2038" t="s">
        <v>6934</v>
      </c>
      <c r="S2038" t="s">
        <v>6935</v>
      </c>
      <c r="T2038" t="s">
        <v>799</v>
      </c>
    </row>
    <row r="2039" spans="1:20">
      <c r="A2039" t="s">
        <v>6939</v>
      </c>
      <c r="B2039" s="8" t="s">
        <v>799</v>
      </c>
      <c r="C2039" t="s">
        <v>922</v>
      </c>
      <c r="D2039" t="s">
        <v>922</v>
      </c>
      <c r="E2039" t="s">
        <v>675</v>
      </c>
      <c r="F2039" t="s">
        <v>1532</v>
      </c>
      <c r="G2039" t="s">
        <v>97</v>
      </c>
      <c r="H2039" t="s">
        <v>675</v>
      </c>
      <c r="I2039" t="s">
        <v>6763</v>
      </c>
      <c r="J2039" t="s">
        <v>6940</v>
      </c>
      <c r="K2039" t="s">
        <v>6941</v>
      </c>
      <c r="L2039" t="s">
        <v>6942</v>
      </c>
      <c r="M2039" s="8" t="s">
        <v>6941</v>
      </c>
      <c r="N2039" t="s">
        <v>6943</v>
      </c>
      <c r="O2039" t="s">
        <v>6736</v>
      </c>
      <c r="P2039" t="s">
        <v>760</v>
      </c>
      <c r="Q2039" s="8" t="s">
        <v>6944</v>
      </c>
      <c r="R2039" t="s">
        <v>6934</v>
      </c>
      <c r="S2039" t="s">
        <v>6935</v>
      </c>
      <c r="T2039" t="s">
        <v>799</v>
      </c>
    </row>
    <row r="2040" spans="1:20">
      <c r="A2040" t="s">
        <v>6945</v>
      </c>
      <c r="B2040" s="8" t="s">
        <v>3632</v>
      </c>
      <c r="C2040" t="s">
        <v>922</v>
      </c>
      <c r="D2040" t="s">
        <v>922</v>
      </c>
      <c r="E2040" t="s">
        <v>665</v>
      </c>
      <c r="F2040" t="s">
        <v>3712</v>
      </c>
      <c r="G2040" t="s">
        <v>20</v>
      </c>
      <c r="H2040" t="s">
        <v>675</v>
      </c>
      <c r="I2040" t="s">
        <v>6741</v>
      </c>
      <c r="J2040" t="s">
        <v>6686</v>
      </c>
      <c r="K2040" t="s">
        <v>883</v>
      </c>
      <c r="L2040" t="s">
        <v>6096</v>
      </c>
      <c r="M2040" s="8" t="s">
        <v>883</v>
      </c>
      <c r="N2040" t="s">
        <v>5852</v>
      </c>
      <c r="O2040" t="s">
        <v>6946</v>
      </c>
      <c r="P2040" t="s">
        <v>760</v>
      </c>
      <c r="Q2040" s="8" t="s">
        <v>6947</v>
      </c>
      <c r="R2040" t="s">
        <v>6934</v>
      </c>
      <c r="S2040" t="s">
        <v>6935</v>
      </c>
      <c r="T2040" t="s">
        <v>777</v>
      </c>
    </row>
    <row r="2041" spans="1:20">
      <c r="A2041" t="s">
        <v>6948</v>
      </c>
      <c r="B2041" s="8" t="s">
        <v>3632</v>
      </c>
      <c r="C2041" t="s">
        <v>922</v>
      </c>
      <c r="D2041" t="s">
        <v>922</v>
      </c>
      <c r="E2041" t="s">
        <v>665</v>
      </c>
      <c r="F2041" t="s">
        <v>1002</v>
      </c>
      <c r="G2041" t="s">
        <v>178</v>
      </c>
      <c r="H2041" t="s">
        <v>675</v>
      </c>
      <c r="I2041" t="s">
        <v>6786</v>
      </c>
      <c r="J2041" t="s">
        <v>2514</v>
      </c>
      <c r="K2041" t="s">
        <v>850</v>
      </c>
      <c r="L2041" t="s">
        <v>6949</v>
      </c>
      <c r="M2041" s="8" t="s">
        <v>850</v>
      </c>
      <c r="N2041" t="s">
        <v>6950</v>
      </c>
      <c r="O2041" t="s">
        <v>6946</v>
      </c>
      <c r="P2041" t="s">
        <v>760</v>
      </c>
      <c r="Q2041" s="8" t="s">
        <v>6951</v>
      </c>
      <c r="R2041" t="s">
        <v>6934</v>
      </c>
      <c r="S2041" t="s">
        <v>6935</v>
      </c>
      <c r="T2041" t="s">
        <v>3632</v>
      </c>
    </row>
    <row r="2042" spans="1:20">
      <c r="A2042" t="s">
        <v>6952</v>
      </c>
      <c r="B2042" s="8" t="s">
        <v>3632</v>
      </c>
      <c r="C2042" t="s">
        <v>922</v>
      </c>
      <c r="D2042" t="s">
        <v>922</v>
      </c>
      <c r="E2042" t="s">
        <v>665</v>
      </c>
      <c r="F2042" t="s">
        <v>1877</v>
      </c>
      <c r="G2042" t="s">
        <v>124</v>
      </c>
      <c r="H2042" t="s">
        <v>675</v>
      </c>
      <c r="I2042" t="s">
        <v>6792</v>
      </c>
      <c r="J2042" t="s">
        <v>6686</v>
      </c>
      <c r="K2042" t="s">
        <v>2826</v>
      </c>
      <c r="L2042" t="s">
        <v>6898</v>
      </c>
      <c r="M2042" s="8" t="s">
        <v>2826</v>
      </c>
      <c r="N2042" t="s">
        <v>6800</v>
      </c>
      <c r="O2042" t="s">
        <v>6946</v>
      </c>
      <c r="P2042" t="s">
        <v>2672</v>
      </c>
      <c r="Q2042" s="8" t="s">
        <v>6953</v>
      </c>
      <c r="R2042" t="s">
        <v>6934</v>
      </c>
      <c r="S2042" t="s">
        <v>6935</v>
      </c>
      <c r="T2042" t="s">
        <v>777</v>
      </c>
    </row>
    <row r="2043" spans="1:20">
      <c r="A2043" t="s">
        <v>6954</v>
      </c>
      <c r="B2043" s="8" t="s">
        <v>3632</v>
      </c>
      <c r="C2043" t="s">
        <v>922</v>
      </c>
      <c r="D2043" t="s">
        <v>922</v>
      </c>
      <c r="E2043" t="s">
        <v>665</v>
      </c>
      <c r="F2043" t="s">
        <v>2096</v>
      </c>
      <c r="G2043" t="s">
        <v>77</v>
      </c>
      <c r="H2043" t="s">
        <v>675</v>
      </c>
      <c r="I2043" t="s">
        <v>6833</v>
      </c>
      <c r="J2043" t="s">
        <v>6955</v>
      </c>
      <c r="K2043" t="s">
        <v>6956</v>
      </c>
      <c r="L2043" t="s">
        <v>6957</v>
      </c>
      <c r="M2043" s="8" t="s">
        <v>6956</v>
      </c>
      <c r="N2043" t="s">
        <v>6958</v>
      </c>
      <c r="O2043" t="s">
        <v>6946</v>
      </c>
      <c r="P2043" t="s">
        <v>760</v>
      </c>
      <c r="Q2043" s="8" t="s">
        <v>6959</v>
      </c>
      <c r="R2043" t="s">
        <v>6934</v>
      </c>
      <c r="S2043" t="s">
        <v>6935</v>
      </c>
      <c r="T2043" t="s">
        <v>3632</v>
      </c>
    </row>
    <row r="2044" spans="1:20">
      <c r="A2044" t="s">
        <v>6960</v>
      </c>
      <c r="B2044" s="8" t="s">
        <v>3632</v>
      </c>
      <c r="C2044" t="s">
        <v>922</v>
      </c>
      <c r="D2044" t="s">
        <v>922</v>
      </c>
      <c r="E2044" t="s">
        <v>665</v>
      </c>
      <c r="F2044" t="s">
        <v>2962</v>
      </c>
      <c r="G2044" t="s">
        <v>58</v>
      </c>
      <c r="H2044" t="s">
        <v>675</v>
      </c>
      <c r="I2044" t="s">
        <v>6839</v>
      </c>
      <c r="J2044" t="s">
        <v>973</v>
      </c>
      <c r="K2044" t="s">
        <v>3571</v>
      </c>
      <c r="L2044" t="s">
        <v>6961</v>
      </c>
      <c r="M2044" s="8" t="s">
        <v>3571</v>
      </c>
      <c r="N2044" t="s">
        <v>6821</v>
      </c>
      <c r="O2044" t="s">
        <v>6946</v>
      </c>
      <c r="P2044" t="s">
        <v>760</v>
      </c>
      <c r="Q2044" s="8" t="s">
        <v>6962</v>
      </c>
      <c r="R2044" t="s">
        <v>6934</v>
      </c>
      <c r="S2044" t="s">
        <v>6935</v>
      </c>
      <c r="T2044" t="s">
        <v>3632</v>
      </c>
    </row>
    <row r="2045" spans="1:20">
      <c r="A2045" t="s">
        <v>6963</v>
      </c>
      <c r="B2045" s="8" t="s">
        <v>3632</v>
      </c>
      <c r="C2045" t="s">
        <v>922</v>
      </c>
      <c r="D2045" t="s">
        <v>922</v>
      </c>
      <c r="E2045" t="s">
        <v>665</v>
      </c>
      <c r="F2045" t="s">
        <v>4082</v>
      </c>
      <c r="G2045" t="s">
        <v>87</v>
      </c>
      <c r="H2045" t="s">
        <v>675</v>
      </c>
      <c r="I2045" t="s">
        <v>6856</v>
      </c>
      <c r="J2045" t="s">
        <v>6686</v>
      </c>
      <c r="K2045" t="s">
        <v>6906</v>
      </c>
      <c r="L2045" t="s">
        <v>6964</v>
      </c>
      <c r="M2045" s="8" t="s">
        <v>6906</v>
      </c>
      <c r="N2045" t="s">
        <v>6965</v>
      </c>
      <c r="O2045" t="s">
        <v>6946</v>
      </c>
      <c r="P2045" t="s">
        <v>760</v>
      </c>
      <c r="Q2045" s="8" t="s">
        <v>6966</v>
      </c>
      <c r="R2045" t="s">
        <v>6934</v>
      </c>
      <c r="S2045" t="s">
        <v>6935</v>
      </c>
      <c r="T2045" t="s">
        <v>6739</v>
      </c>
    </row>
    <row r="2046" spans="1:20">
      <c r="A2046" t="s">
        <v>6967</v>
      </c>
      <c r="B2046" s="8" t="s">
        <v>3632</v>
      </c>
      <c r="C2046" t="s">
        <v>922</v>
      </c>
      <c r="D2046" t="s">
        <v>922</v>
      </c>
      <c r="E2046" t="s">
        <v>665</v>
      </c>
      <c r="F2046" t="s">
        <v>2235</v>
      </c>
      <c r="G2046" t="s">
        <v>132</v>
      </c>
      <c r="H2046" t="s">
        <v>675</v>
      </c>
      <c r="I2046" t="s">
        <v>6873</v>
      </c>
      <c r="J2046" t="s">
        <v>973</v>
      </c>
      <c r="K2046" t="s">
        <v>3632</v>
      </c>
      <c r="L2046" t="s">
        <v>5861</v>
      </c>
      <c r="M2046" s="8" t="s">
        <v>804</v>
      </c>
      <c r="N2046" t="s">
        <v>6968</v>
      </c>
      <c r="O2046" t="s">
        <v>6946</v>
      </c>
      <c r="P2046" t="s">
        <v>760</v>
      </c>
      <c r="Q2046" s="8" t="s">
        <v>6969</v>
      </c>
      <c r="R2046" t="s">
        <v>6934</v>
      </c>
      <c r="S2046" t="s">
        <v>6935</v>
      </c>
      <c r="T2046" t="s">
        <v>3632</v>
      </c>
    </row>
    <row r="2047" spans="1:20">
      <c r="A2047" t="s">
        <v>6970</v>
      </c>
      <c r="B2047" s="8" t="s">
        <v>3632</v>
      </c>
      <c r="C2047" t="s">
        <v>922</v>
      </c>
      <c r="D2047" t="s">
        <v>922</v>
      </c>
      <c r="E2047" t="s">
        <v>665</v>
      </c>
      <c r="F2047" t="s">
        <v>5901</v>
      </c>
      <c r="G2047" t="s">
        <v>5902</v>
      </c>
      <c r="H2047" t="s">
        <v>675</v>
      </c>
      <c r="I2047" t="s">
        <v>6971</v>
      </c>
      <c r="J2047" t="s">
        <v>6972</v>
      </c>
      <c r="K2047" t="s">
        <v>675</v>
      </c>
      <c r="L2047" t="s">
        <v>682</v>
      </c>
      <c r="M2047" s="8" t="s">
        <v>675</v>
      </c>
      <c r="N2047" t="s">
        <v>682</v>
      </c>
      <c r="O2047" t="s">
        <v>6946</v>
      </c>
      <c r="P2047" t="s">
        <v>825</v>
      </c>
      <c r="Q2047" s="8" t="s">
        <v>6973</v>
      </c>
      <c r="R2047" t="s">
        <v>6738</v>
      </c>
      <c r="S2047" t="s">
        <v>5636</v>
      </c>
      <c r="T2047" t="s">
        <v>777</v>
      </c>
    </row>
    <row r="2048" spans="1:20">
      <c r="A2048" t="s">
        <v>6974</v>
      </c>
      <c r="B2048" s="8" t="s">
        <v>3632</v>
      </c>
      <c r="C2048" t="s">
        <v>922</v>
      </c>
      <c r="D2048" t="s">
        <v>922</v>
      </c>
      <c r="E2048" t="s">
        <v>665</v>
      </c>
      <c r="F2048" t="s">
        <v>5897</v>
      </c>
      <c r="G2048" t="s">
        <v>5898</v>
      </c>
      <c r="H2048" t="s">
        <v>675</v>
      </c>
      <c r="I2048" t="s">
        <v>6975</v>
      </c>
      <c r="J2048" t="s">
        <v>6972</v>
      </c>
      <c r="K2048" t="s">
        <v>675</v>
      </c>
      <c r="L2048" t="s">
        <v>682</v>
      </c>
      <c r="M2048" s="8" t="s">
        <v>675</v>
      </c>
      <c r="N2048" t="s">
        <v>682</v>
      </c>
      <c r="O2048" t="s">
        <v>6946</v>
      </c>
      <c r="P2048" t="s">
        <v>1019</v>
      </c>
      <c r="Q2048" s="8" t="s">
        <v>6976</v>
      </c>
      <c r="R2048" t="s">
        <v>6738</v>
      </c>
      <c r="S2048" t="s">
        <v>5636</v>
      </c>
      <c r="T2048" t="s">
        <v>777</v>
      </c>
    </row>
    <row r="2049" spans="1:20">
      <c r="A2049" t="s">
        <v>6977</v>
      </c>
      <c r="B2049" s="8" t="s">
        <v>3632</v>
      </c>
      <c r="C2049" t="s">
        <v>922</v>
      </c>
      <c r="D2049" t="s">
        <v>922</v>
      </c>
      <c r="E2049" t="s">
        <v>665</v>
      </c>
      <c r="F2049" t="s">
        <v>1478</v>
      </c>
      <c r="G2049" t="s">
        <v>1479</v>
      </c>
      <c r="H2049" t="s">
        <v>675</v>
      </c>
      <c r="I2049" t="s">
        <v>6978</v>
      </c>
      <c r="J2049" t="s">
        <v>6771</v>
      </c>
      <c r="K2049" t="s">
        <v>675</v>
      </c>
      <c r="L2049" t="s">
        <v>682</v>
      </c>
      <c r="M2049" s="8" t="s">
        <v>675</v>
      </c>
      <c r="N2049" t="s">
        <v>682</v>
      </c>
      <c r="O2049" t="s">
        <v>6946</v>
      </c>
      <c r="P2049" t="s">
        <v>675</v>
      </c>
      <c r="Q2049" s="8" t="s">
        <v>6979</v>
      </c>
      <c r="R2049" t="s">
        <v>6738</v>
      </c>
      <c r="S2049" t="s">
        <v>5636</v>
      </c>
      <c r="T2049" t="s">
        <v>777</v>
      </c>
    </row>
    <row r="2050" spans="1:20">
      <c r="A2050" t="s">
        <v>6980</v>
      </c>
      <c r="B2050" s="8" t="s">
        <v>3632</v>
      </c>
      <c r="C2050" t="s">
        <v>922</v>
      </c>
      <c r="D2050" t="s">
        <v>922</v>
      </c>
      <c r="E2050" t="s">
        <v>665</v>
      </c>
      <c r="F2050" t="s">
        <v>5888</v>
      </c>
      <c r="G2050" t="s">
        <v>350</v>
      </c>
      <c r="H2050" t="s">
        <v>675</v>
      </c>
      <c r="I2050" t="s">
        <v>6981</v>
      </c>
      <c r="J2050" t="s">
        <v>6829</v>
      </c>
      <c r="K2050" t="s">
        <v>1038</v>
      </c>
      <c r="L2050" t="s">
        <v>6982</v>
      </c>
      <c r="M2050" s="8" t="s">
        <v>1038</v>
      </c>
      <c r="N2050" t="s">
        <v>6983</v>
      </c>
      <c r="O2050" t="s">
        <v>6946</v>
      </c>
      <c r="P2050" t="s">
        <v>760</v>
      </c>
      <c r="Q2050" s="8" t="s">
        <v>6984</v>
      </c>
      <c r="R2050" t="s">
        <v>6738</v>
      </c>
      <c r="S2050" t="s">
        <v>5636</v>
      </c>
      <c r="T2050" t="s">
        <v>777</v>
      </c>
    </row>
    <row r="2051" spans="1:20">
      <c r="A2051" t="s">
        <v>6985</v>
      </c>
      <c r="B2051" s="8" t="s">
        <v>3632</v>
      </c>
      <c r="C2051" t="s">
        <v>922</v>
      </c>
      <c r="D2051" t="s">
        <v>922</v>
      </c>
      <c r="E2051" t="s">
        <v>665</v>
      </c>
      <c r="F2051" t="s">
        <v>1427</v>
      </c>
      <c r="G2051" t="s">
        <v>1428</v>
      </c>
      <c r="H2051" t="s">
        <v>675</v>
      </c>
      <c r="I2051" t="s">
        <v>6986</v>
      </c>
      <c r="J2051" t="s">
        <v>6771</v>
      </c>
      <c r="K2051" t="s">
        <v>675</v>
      </c>
      <c r="L2051" t="s">
        <v>682</v>
      </c>
      <c r="M2051" s="8" t="s">
        <v>675</v>
      </c>
      <c r="N2051" t="s">
        <v>682</v>
      </c>
      <c r="O2051" t="s">
        <v>6946</v>
      </c>
      <c r="P2051" t="s">
        <v>675</v>
      </c>
      <c r="Q2051" s="8" t="s">
        <v>6987</v>
      </c>
      <c r="R2051" t="s">
        <v>6738</v>
      </c>
      <c r="S2051" t="s">
        <v>5636</v>
      </c>
      <c r="T2051" t="s">
        <v>777</v>
      </c>
    </row>
    <row r="2052" spans="1:20">
      <c r="A2052" t="s">
        <v>6988</v>
      </c>
      <c r="B2052" s="8" t="s">
        <v>3632</v>
      </c>
      <c r="C2052" t="s">
        <v>922</v>
      </c>
      <c r="D2052" t="s">
        <v>922</v>
      </c>
      <c r="E2052" t="s">
        <v>665</v>
      </c>
      <c r="F2052" t="s">
        <v>1486</v>
      </c>
      <c r="G2052" t="s">
        <v>1487</v>
      </c>
      <c r="H2052" t="s">
        <v>675</v>
      </c>
      <c r="I2052" t="s">
        <v>6989</v>
      </c>
      <c r="J2052" t="s">
        <v>6771</v>
      </c>
      <c r="K2052" t="s">
        <v>675</v>
      </c>
      <c r="L2052" t="s">
        <v>682</v>
      </c>
      <c r="M2052" s="8" t="s">
        <v>675</v>
      </c>
      <c r="N2052" t="s">
        <v>682</v>
      </c>
      <c r="O2052" t="s">
        <v>6946</v>
      </c>
      <c r="P2052" t="s">
        <v>675</v>
      </c>
      <c r="Q2052" s="8" t="s">
        <v>6990</v>
      </c>
      <c r="R2052" t="s">
        <v>6738</v>
      </c>
      <c r="S2052" t="s">
        <v>5636</v>
      </c>
      <c r="T2052" t="s">
        <v>777</v>
      </c>
    </row>
    <row r="2053" spans="1:20">
      <c r="A2053" t="s">
        <v>6991</v>
      </c>
      <c r="B2053" s="8" t="s">
        <v>3632</v>
      </c>
      <c r="C2053" t="s">
        <v>922</v>
      </c>
      <c r="D2053" t="s">
        <v>922</v>
      </c>
      <c r="E2053" t="s">
        <v>665</v>
      </c>
      <c r="F2053" t="s">
        <v>5875</v>
      </c>
      <c r="G2053" t="s">
        <v>344</v>
      </c>
      <c r="H2053" t="s">
        <v>675</v>
      </c>
      <c r="I2053" t="s">
        <v>6992</v>
      </c>
      <c r="J2053" t="s">
        <v>6686</v>
      </c>
      <c r="K2053" t="s">
        <v>3405</v>
      </c>
      <c r="L2053" t="s">
        <v>6853</v>
      </c>
      <c r="M2053" s="8" t="s">
        <v>3405</v>
      </c>
      <c r="N2053" t="s">
        <v>6993</v>
      </c>
      <c r="O2053" t="s">
        <v>6946</v>
      </c>
      <c r="P2053" t="s">
        <v>2672</v>
      </c>
      <c r="Q2053" s="8" t="s">
        <v>6994</v>
      </c>
      <c r="R2053" t="s">
        <v>6738</v>
      </c>
      <c r="S2053" t="s">
        <v>5636</v>
      </c>
      <c r="T2053" t="s">
        <v>777</v>
      </c>
    </row>
    <row r="2054" spans="1:20">
      <c r="A2054" t="s">
        <v>6995</v>
      </c>
      <c r="B2054" s="8" t="s">
        <v>3632</v>
      </c>
      <c r="C2054" t="s">
        <v>922</v>
      </c>
      <c r="D2054" t="s">
        <v>922</v>
      </c>
      <c r="E2054" t="s">
        <v>665</v>
      </c>
      <c r="F2054" t="s">
        <v>5869</v>
      </c>
      <c r="G2054" t="s">
        <v>5870</v>
      </c>
      <c r="H2054" t="s">
        <v>675</v>
      </c>
      <c r="I2054" t="s">
        <v>6996</v>
      </c>
      <c r="J2054" t="s">
        <v>2514</v>
      </c>
      <c r="K2054" t="s">
        <v>3461</v>
      </c>
      <c r="L2054" t="s">
        <v>6692</v>
      </c>
      <c r="M2054" s="8" t="s">
        <v>3461</v>
      </c>
      <c r="N2054" t="s">
        <v>5882</v>
      </c>
      <c r="O2054" t="s">
        <v>6946</v>
      </c>
      <c r="P2054" t="s">
        <v>2672</v>
      </c>
      <c r="Q2054" s="8" t="s">
        <v>6997</v>
      </c>
      <c r="R2054" t="s">
        <v>6738</v>
      </c>
      <c r="S2054" t="s">
        <v>5636</v>
      </c>
      <c r="T2054" t="s">
        <v>777</v>
      </c>
    </row>
    <row r="2055" spans="1:20">
      <c r="A2055" t="s">
        <v>6998</v>
      </c>
      <c r="B2055" s="8" t="s">
        <v>3632</v>
      </c>
      <c r="C2055" t="s">
        <v>922</v>
      </c>
      <c r="D2055" t="s">
        <v>922</v>
      </c>
      <c r="E2055" t="s">
        <v>665</v>
      </c>
      <c r="F2055" t="s">
        <v>941</v>
      </c>
      <c r="G2055" t="s">
        <v>942</v>
      </c>
      <c r="H2055" t="s">
        <v>675</v>
      </c>
      <c r="I2055" t="s">
        <v>6999</v>
      </c>
      <c r="J2055" t="s">
        <v>6771</v>
      </c>
      <c r="K2055" t="s">
        <v>675</v>
      </c>
      <c r="L2055" t="s">
        <v>682</v>
      </c>
      <c r="M2055" s="8" t="s">
        <v>675</v>
      </c>
      <c r="N2055" t="s">
        <v>682</v>
      </c>
      <c r="O2055" t="s">
        <v>6946</v>
      </c>
      <c r="P2055" t="s">
        <v>675</v>
      </c>
      <c r="Q2055" s="8" t="s">
        <v>7000</v>
      </c>
      <c r="R2055" t="s">
        <v>6738</v>
      </c>
      <c r="S2055" t="s">
        <v>5636</v>
      </c>
      <c r="T2055" t="s">
        <v>777</v>
      </c>
    </row>
    <row r="2056" spans="1:20">
      <c r="A2056" t="s">
        <v>7001</v>
      </c>
      <c r="B2056" s="8" t="s">
        <v>3632</v>
      </c>
      <c r="C2056" t="s">
        <v>922</v>
      </c>
      <c r="D2056" t="s">
        <v>922</v>
      </c>
      <c r="E2056" t="s">
        <v>665</v>
      </c>
      <c r="F2056" t="s">
        <v>5858</v>
      </c>
      <c r="G2056" t="s">
        <v>5859</v>
      </c>
      <c r="H2056" t="s">
        <v>675</v>
      </c>
      <c r="I2056" t="s">
        <v>7002</v>
      </c>
      <c r="J2056" t="s">
        <v>6771</v>
      </c>
      <c r="K2056" t="s">
        <v>675</v>
      </c>
      <c r="L2056" t="s">
        <v>682</v>
      </c>
      <c r="M2056" s="8" t="s">
        <v>675</v>
      </c>
      <c r="N2056" t="s">
        <v>682</v>
      </c>
      <c r="O2056" t="s">
        <v>6946</v>
      </c>
      <c r="P2056" t="s">
        <v>675</v>
      </c>
      <c r="Q2056" s="8" t="s">
        <v>7003</v>
      </c>
      <c r="R2056" t="s">
        <v>6738</v>
      </c>
      <c r="S2056" t="s">
        <v>5636</v>
      </c>
      <c r="T2056" t="s">
        <v>777</v>
      </c>
    </row>
    <row r="2057" spans="1:20">
      <c r="A2057" t="s">
        <v>7004</v>
      </c>
      <c r="B2057" s="8" t="s">
        <v>3632</v>
      </c>
      <c r="C2057" t="s">
        <v>922</v>
      </c>
      <c r="D2057" t="s">
        <v>922</v>
      </c>
      <c r="E2057" t="s">
        <v>665</v>
      </c>
      <c r="F2057" t="s">
        <v>6578</v>
      </c>
      <c r="G2057" t="s">
        <v>6579</v>
      </c>
      <c r="H2057" t="s">
        <v>6579</v>
      </c>
      <c r="I2057" t="s">
        <v>7005</v>
      </c>
      <c r="J2057" t="s">
        <v>2514</v>
      </c>
      <c r="K2057" t="s">
        <v>2115</v>
      </c>
      <c r="L2057" t="s">
        <v>5852</v>
      </c>
      <c r="M2057" s="8" t="s">
        <v>2115</v>
      </c>
      <c r="N2057" t="s">
        <v>7006</v>
      </c>
      <c r="O2057" t="s">
        <v>6946</v>
      </c>
      <c r="P2057" t="s">
        <v>760</v>
      </c>
      <c r="Q2057" s="8" t="s">
        <v>7007</v>
      </c>
      <c r="R2057" t="s">
        <v>6881</v>
      </c>
      <c r="S2057" t="s">
        <v>5636</v>
      </c>
      <c r="T2057" t="s">
        <v>777</v>
      </c>
    </row>
    <row r="2058" spans="1:20">
      <c r="A2058" t="s">
        <v>7008</v>
      </c>
      <c r="B2058" s="8" t="s">
        <v>3632</v>
      </c>
      <c r="C2058" t="s">
        <v>922</v>
      </c>
      <c r="D2058" t="s">
        <v>922</v>
      </c>
      <c r="E2058" t="s">
        <v>665</v>
      </c>
      <c r="F2058" t="s">
        <v>1343</v>
      </c>
      <c r="G2058" t="s">
        <v>1344</v>
      </c>
      <c r="H2058" t="s">
        <v>1344</v>
      </c>
      <c r="I2058" t="s">
        <v>7009</v>
      </c>
      <c r="J2058" t="s">
        <v>6771</v>
      </c>
      <c r="K2058" t="s">
        <v>675</v>
      </c>
      <c r="L2058" t="s">
        <v>682</v>
      </c>
      <c r="M2058" s="8" t="s">
        <v>675</v>
      </c>
      <c r="N2058" t="s">
        <v>682</v>
      </c>
      <c r="O2058" t="s">
        <v>6946</v>
      </c>
      <c r="P2058" t="s">
        <v>675</v>
      </c>
      <c r="Q2058" s="8" t="s">
        <v>7010</v>
      </c>
      <c r="R2058" t="s">
        <v>6881</v>
      </c>
      <c r="S2058" t="s">
        <v>5636</v>
      </c>
      <c r="T2058" t="s">
        <v>777</v>
      </c>
    </row>
    <row r="2059" spans="1:20">
      <c r="A2059" t="s">
        <v>7011</v>
      </c>
      <c r="B2059" s="8" t="s">
        <v>3632</v>
      </c>
      <c r="C2059" t="s">
        <v>922</v>
      </c>
      <c r="D2059" t="s">
        <v>922</v>
      </c>
      <c r="E2059" t="s">
        <v>665</v>
      </c>
      <c r="F2059" t="s">
        <v>1521</v>
      </c>
      <c r="G2059" t="s">
        <v>1522</v>
      </c>
      <c r="H2059" t="s">
        <v>1522</v>
      </c>
      <c r="I2059" t="s">
        <v>7012</v>
      </c>
      <c r="J2059" t="s">
        <v>6771</v>
      </c>
      <c r="K2059" t="s">
        <v>675</v>
      </c>
      <c r="L2059" t="s">
        <v>682</v>
      </c>
      <c r="M2059" s="8" t="s">
        <v>675</v>
      </c>
      <c r="N2059" t="s">
        <v>682</v>
      </c>
      <c r="O2059" t="s">
        <v>6946</v>
      </c>
      <c r="P2059" t="s">
        <v>675</v>
      </c>
      <c r="Q2059" s="8" t="s">
        <v>7013</v>
      </c>
      <c r="R2059" t="s">
        <v>6881</v>
      </c>
      <c r="S2059" t="s">
        <v>5636</v>
      </c>
      <c r="T2059" t="s">
        <v>777</v>
      </c>
    </row>
    <row r="2060" spans="1:20">
      <c r="A2060" t="s">
        <v>7014</v>
      </c>
      <c r="B2060" s="8" t="s">
        <v>3632</v>
      </c>
      <c r="C2060" t="s">
        <v>922</v>
      </c>
      <c r="D2060" t="s">
        <v>922</v>
      </c>
      <c r="E2060" t="s">
        <v>665</v>
      </c>
      <c r="F2060" t="s">
        <v>6588</v>
      </c>
      <c r="G2060" t="s">
        <v>6589</v>
      </c>
      <c r="H2060" t="s">
        <v>6589</v>
      </c>
      <c r="I2060" t="s">
        <v>7015</v>
      </c>
      <c r="J2060" t="s">
        <v>6771</v>
      </c>
      <c r="K2060" t="s">
        <v>675</v>
      </c>
      <c r="L2060" t="s">
        <v>682</v>
      </c>
      <c r="M2060" s="8" t="s">
        <v>675</v>
      </c>
      <c r="N2060" t="s">
        <v>682</v>
      </c>
      <c r="O2060" t="s">
        <v>6946</v>
      </c>
      <c r="P2060" t="s">
        <v>675</v>
      </c>
      <c r="Q2060" s="8" t="s">
        <v>7016</v>
      </c>
      <c r="R2060" t="s">
        <v>6881</v>
      </c>
      <c r="S2060" t="s">
        <v>5636</v>
      </c>
      <c r="T2060" t="s">
        <v>777</v>
      </c>
    </row>
    <row r="2061" spans="1:20">
      <c r="A2061" t="s">
        <v>7017</v>
      </c>
      <c r="B2061" s="8" t="s">
        <v>3632</v>
      </c>
      <c r="C2061" t="s">
        <v>922</v>
      </c>
      <c r="D2061" t="s">
        <v>922</v>
      </c>
      <c r="E2061" t="s">
        <v>665</v>
      </c>
      <c r="F2061" t="s">
        <v>7018</v>
      </c>
      <c r="G2061" t="s">
        <v>7019</v>
      </c>
      <c r="H2061" t="s">
        <v>7019</v>
      </c>
      <c r="I2061" t="s">
        <v>7020</v>
      </c>
      <c r="J2061" t="s">
        <v>6771</v>
      </c>
      <c r="K2061" t="s">
        <v>675</v>
      </c>
      <c r="L2061" t="s">
        <v>682</v>
      </c>
      <c r="M2061" s="8" t="s">
        <v>675</v>
      </c>
      <c r="N2061" t="s">
        <v>682</v>
      </c>
      <c r="O2061" t="s">
        <v>6946</v>
      </c>
      <c r="P2061" t="s">
        <v>675</v>
      </c>
      <c r="Q2061" s="8" t="s">
        <v>7021</v>
      </c>
      <c r="R2061" t="s">
        <v>6881</v>
      </c>
      <c r="S2061" t="s">
        <v>5636</v>
      </c>
      <c r="T2061" t="s">
        <v>777</v>
      </c>
    </row>
    <row r="2062" spans="1:20">
      <c r="A2062" t="s">
        <v>7022</v>
      </c>
      <c r="B2062" s="8" t="s">
        <v>3632</v>
      </c>
      <c r="C2062" t="s">
        <v>922</v>
      </c>
      <c r="D2062" t="s">
        <v>922</v>
      </c>
      <c r="E2062" t="s">
        <v>665</v>
      </c>
      <c r="F2062" t="s">
        <v>7023</v>
      </c>
      <c r="G2062" t="s">
        <v>7024</v>
      </c>
      <c r="H2062" t="s">
        <v>7024</v>
      </c>
      <c r="I2062" t="s">
        <v>7025</v>
      </c>
      <c r="J2062" t="s">
        <v>2514</v>
      </c>
      <c r="K2062" t="s">
        <v>2348</v>
      </c>
      <c r="L2062" t="s">
        <v>5851</v>
      </c>
      <c r="M2062" s="8" t="s">
        <v>2348</v>
      </c>
      <c r="N2062" t="s">
        <v>7026</v>
      </c>
      <c r="O2062" t="s">
        <v>6946</v>
      </c>
      <c r="P2062" t="s">
        <v>760</v>
      </c>
      <c r="Q2062" s="8" t="s">
        <v>7027</v>
      </c>
      <c r="R2062" t="s">
        <v>6881</v>
      </c>
      <c r="S2062" t="s">
        <v>5636</v>
      </c>
      <c r="T2062" t="s">
        <v>777</v>
      </c>
    </row>
    <row r="2063" spans="1:20">
      <c r="A2063" t="s">
        <v>7028</v>
      </c>
      <c r="B2063" s="8" t="s">
        <v>3632</v>
      </c>
      <c r="C2063" t="s">
        <v>922</v>
      </c>
      <c r="D2063" t="s">
        <v>922</v>
      </c>
      <c r="E2063" t="s">
        <v>665</v>
      </c>
      <c r="F2063" t="s">
        <v>7029</v>
      </c>
      <c r="G2063" t="s">
        <v>7030</v>
      </c>
      <c r="H2063" t="s">
        <v>7030</v>
      </c>
      <c r="I2063" t="s">
        <v>7031</v>
      </c>
      <c r="J2063" t="s">
        <v>6771</v>
      </c>
      <c r="K2063" t="s">
        <v>675</v>
      </c>
      <c r="L2063" t="s">
        <v>682</v>
      </c>
      <c r="M2063" s="8" t="s">
        <v>675</v>
      </c>
      <c r="N2063" t="s">
        <v>682</v>
      </c>
      <c r="O2063" t="s">
        <v>6946</v>
      </c>
      <c r="P2063" t="s">
        <v>675</v>
      </c>
      <c r="Q2063" s="8" t="s">
        <v>7032</v>
      </c>
      <c r="R2063" t="s">
        <v>6881</v>
      </c>
      <c r="S2063" t="s">
        <v>5636</v>
      </c>
      <c r="T2063" t="s">
        <v>777</v>
      </c>
    </row>
    <row r="2064" spans="1:20">
      <c r="A2064" t="s">
        <v>7033</v>
      </c>
      <c r="B2064" s="8" t="s">
        <v>3632</v>
      </c>
      <c r="C2064" t="s">
        <v>922</v>
      </c>
      <c r="D2064" t="s">
        <v>922</v>
      </c>
      <c r="E2064" t="s">
        <v>665</v>
      </c>
      <c r="F2064" t="s">
        <v>4431</v>
      </c>
      <c r="G2064" t="s">
        <v>404</v>
      </c>
      <c r="H2064" t="s">
        <v>404</v>
      </c>
      <c r="I2064" t="s">
        <v>7034</v>
      </c>
      <c r="J2064" t="s">
        <v>2514</v>
      </c>
      <c r="K2064" t="s">
        <v>3318</v>
      </c>
      <c r="L2064" t="s">
        <v>7035</v>
      </c>
      <c r="M2064" s="8" t="s">
        <v>3318</v>
      </c>
      <c r="N2064" t="s">
        <v>6783</v>
      </c>
      <c r="O2064" t="s">
        <v>6946</v>
      </c>
      <c r="P2064" t="s">
        <v>2672</v>
      </c>
      <c r="Q2064" s="8" t="s">
        <v>7036</v>
      </c>
      <c r="R2064" t="s">
        <v>6881</v>
      </c>
      <c r="S2064" t="s">
        <v>5636</v>
      </c>
      <c r="T2064" t="s">
        <v>777</v>
      </c>
    </row>
    <row r="2065" spans="1:20">
      <c r="A2065" t="s">
        <v>7037</v>
      </c>
      <c r="B2065" s="8" t="s">
        <v>3632</v>
      </c>
      <c r="C2065" t="s">
        <v>922</v>
      </c>
      <c r="D2065" t="s">
        <v>922</v>
      </c>
      <c r="E2065" t="s">
        <v>665</v>
      </c>
      <c r="F2065" t="s">
        <v>1895</v>
      </c>
      <c r="G2065" t="s">
        <v>362</v>
      </c>
      <c r="H2065" t="s">
        <v>362</v>
      </c>
      <c r="I2065" t="s">
        <v>7038</v>
      </c>
      <c r="J2065" t="s">
        <v>698</v>
      </c>
      <c r="K2065" t="s">
        <v>7039</v>
      </c>
      <c r="L2065" t="s">
        <v>7040</v>
      </c>
      <c r="M2065" s="8" t="s">
        <v>7039</v>
      </c>
      <c r="N2065" t="s">
        <v>7035</v>
      </c>
      <c r="O2065" t="s">
        <v>6946</v>
      </c>
      <c r="P2065" t="s">
        <v>2672</v>
      </c>
      <c r="Q2065" s="8" t="s">
        <v>7041</v>
      </c>
      <c r="R2065" t="s">
        <v>6881</v>
      </c>
      <c r="S2065" t="s">
        <v>5636</v>
      </c>
      <c r="T2065" t="s">
        <v>777</v>
      </c>
    </row>
    <row r="2066" spans="1:20">
      <c r="A2066" t="s">
        <v>7042</v>
      </c>
      <c r="B2066" s="8" t="s">
        <v>3632</v>
      </c>
      <c r="C2066" t="s">
        <v>922</v>
      </c>
      <c r="D2066" t="s">
        <v>922</v>
      </c>
      <c r="E2066" t="s">
        <v>665</v>
      </c>
      <c r="F2066" t="s">
        <v>829</v>
      </c>
      <c r="G2066" t="s">
        <v>24</v>
      </c>
      <c r="H2066" t="s">
        <v>24</v>
      </c>
      <c r="I2066" t="s">
        <v>7043</v>
      </c>
      <c r="J2066" t="s">
        <v>2514</v>
      </c>
      <c r="K2066" t="s">
        <v>7044</v>
      </c>
      <c r="L2066" t="s">
        <v>6096</v>
      </c>
      <c r="M2066" s="8" t="s">
        <v>7044</v>
      </c>
      <c r="N2066" t="s">
        <v>5882</v>
      </c>
      <c r="O2066" t="s">
        <v>6946</v>
      </c>
      <c r="P2066" t="s">
        <v>2672</v>
      </c>
      <c r="Q2066" s="8" t="s">
        <v>7045</v>
      </c>
      <c r="R2066" t="s">
        <v>6881</v>
      </c>
      <c r="S2066" t="s">
        <v>5636</v>
      </c>
      <c r="T2066" t="s">
        <v>777</v>
      </c>
    </row>
    <row r="2067" spans="1:20">
      <c r="A2067" t="s">
        <v>7046</v>
      </c>
      <c r="B2067" s="8" t="s">
        <v>3632</v>
      </c>
      <c r="C2067" t="s">
        <v>922</v>
      </c>
      <c r="D2067" t="s">
        <v>922</v>
      </c>
      <c r="E2067" t="s">
        <v>665</v>
      </c>
      <c r="F2067" t="s">
        <v>743</v>
      </c>
      <c r="G2067" t="s">
        <v>410</v>
      </c>
      <c r="H2067" t="s">
        <v>410</v>
      </c>
      <c r="I2067" t="s">
        <v>7047</v>
      </c>
      <c r="J2067" t="s">
        <v>7048</v>
      </c>
      <c r="K2067" t="s">
        <v>6196</v>
      </c>
      <c r="L2067" t="s">
        <v>6748</v>
      </c>
      <c r="M2067" s="8" t="s">
        <v>6196</v>
      </c>
      <c r="N2067" t="s">
        <v>5851</v>
      </c>
      <c r="O2067" t="s">
        <v>6946</v>
      </c>
      <c r="P2067" t="s">
        <v>2672</v>
      </c>
      <c r="Q2067" s="8" t="s">
        <v>7049</v>
      </c>
      <c r="R2067" t="s">
        <v>6881</v>
      </c>
      <c r="S2067" t="s">
        <v>5636</v>
      </c>
      <c r="T2067" t="s">
        <v>777</v>
      </c>
    </row>
    <row r="2068" spans="1:20">
      <c r="A2068" t="s">
        <v>7050</v>
      </c>
      <c r="B2068" s="8" t="s">
        <v>3632</v>
      </c>
      <c r="C2068" t="s">
        <v>922</v>
      </c>
      <c r="D2068" t="s">
        <v>922</v>
      </c>
      <c r="E2068" t="s">
        <v>665</v>
      </c>
      <c r="F2068" t="s">
        <v>7051</v>
      </c>
      <c r="G2068" t="s">
        <v>7052</v>
      </c>
      <c r="H2068" t="s">
        <v>7052</v>
      </c>
      <c r="I2068" t="s">
        <v>7053</v>
      </c>
      <c r="J2068" t="s">
        <v>6771</v>
      </c>
      <c r="K2068" t="s">
        <v>675</v>
      </c>
      <c r="L2068" t="s">
        <v>682</v>
      </c>
      <c r="M2068" s="8" t="s">
        <v>675</v>
      </c>
      <c r="N2068" t="s">
        <v>682</v>
      </c>
      <c r="O2068" t="s">
        <v>6946</v>
      </c>
      <c r="P2068" t="s">
        <v>675</v>
      </c>
      <c r="Q2068" s="8" t="s">
        <v>7054</v>
      </c>
      <c r="R2068" t="s">
        <v>6881</v>
      </c>
      <c r="S2068" t="s">
        <v>5636</v>
      </c>
      <c r="T2068" t="s">
        <v>777</v>
      </c>
    </row>
    <row r="2069" spans="1:20">
      <c r="A2069" t="s">
        <v>7055</v>
      </c>
      <c r="B2069" s="8" t="s">
        <v>3632</v>
      </c>
      <c r="C2069" t="s">
        <v>922</v>
      </c>
      <c r="D2069" t="s">
        <v>922</v>
      </c>
      <c r="E2069" t="s">
        <v>665</v>
      </c>
      <c r="F2069" t="s">
        <v>7056</v>
      </c>
      <c r="G2069" t="s">
        <v>7057</v>
      </c>
      <c r="H2069" t="s">
        <v>7057</v>
      </c>
      <c r="I2069" t="s">
        <v>7058</v>
      </c>
      <c r="J2069" t="s">
        <v>2514</v>
      </c>
      <c r="K2069" t="s">
        <v>1973</v>
      </c>
      <c r="L2069" t="s">
        <v>6748</v>
      </c>
      <c r="M2069" s="8" t="s">
        <v>1973</v>
      </c>
      <c r="N2069" t="s">
        <v>5949</v>
      </c>
      <c r="O2069" t="s">
        <v>6946</v>
      </c>
      <c r="P2069" t="s">
        <v>2672</v>
      </c>
      <c r="Q2069" s="8" t="s">
        <v>7059</v>
      </c>
      <c r="R2069" t="s">
        <v>6881</v>
      </c>
      <c r="S2069" t="s">
        <v>5636</v>
      </c>
      <c r="T2069" t="s">
        <v>777</v>
      </c>
    </row>
    <row r="2070" spans="1:20">
      <c r="A2070" t="s">
        <v>7060</v>
      </c>
      <c r="B2070" s="8" t="s">
        <v>3632</v>
      </c>
      <c r="C2070" t="s">
        <v>922</v>
      </c>
      <c r="D2070" t="s">
        <v>922</v>
      </c>
      <c r="E2070" t="s">
        <v>665</v>
      </c>
      <c r="F2070" t="s">
        <v>7061</v>
      </c>
      <c r="G2070" t="s">
        <v>7062</v>
      </c>
      <c r="H2070" t="s">
        <v>7062</v>
      </c>
      <c r="I2070" t="s">
        <v>7063</v>
      </c>
      <c r="J2070" t="s">
        <v>6771</v>
      </c>
      <c r="K2070" t="s">
        <v>675</v>
      </c>
      <c r="L2070" t="s">
        <v>682</v>
      </c>
      <c r="M2070" s="8" t="s">
        <v>675</v>
      </c>
      <c r="N2070" t="s">
        <v>682</v>
      </c>
      <c r="O2070" t="s">
        <v>6946</v>
      </c>
      <c r="P2070" t="s">
        <v>675</v>
      </c>
      <c r="Q2070" s="8" t="s">
        <v>7064</v>
      </c>
      <c r="R2070" t="s">
        <v>6881</v>
      </c>
      <c r="S2070" t="s">
        <v>5636</v>
      </c>
      <c r="T2070" t="s">
        <v>777</v>
      </c>
    </row>
    <row r="2071" spans="1:20">
      <c r="A2071" t="s">
        <v>7065</v>
      </c>
      <c r="B2071" s="8" t="s">
        <v>3632</v>
      </c>
      <c r="C2071" t="s">
        <v>922</v>
      </c>
      <c r="D2071" t="s">
        <v>922</v>
      </c>
      <c r="E2071" t="s">
        <v>665</v>
      </c>
      <c r="F2071" t="s">
        <v>7066</v>
      </c>
      <c r="G2071" t="s">
        <v>7067</v>
      </c>
      <c r="H2071" t="s">
        <v>7067</v>
      </c>
      <c r="I2071" t="s">
        <v>7068</v>
      </c>
      <c r="J2071" t="s">
        <v>2514</v>
      </c>
      <c r="K2071" t="s">
        <v>1933</v>
      </c>
      <c r="L2071" t="s">
        <v>6902</v>
      </c>
      <c r="M2071" s="8" t="s">
        <v>1933</v>
      </c>
      <c r="N2071" t="s">
        <v>7069</v>
      </c>
      <c r="O2071" t="s">
        <v>6946</v>
      </c>
      <c r="P2071" t="s">
        <v>760</v>
      </c>
      <c r="Q2071" s="8" t="s">
        <v>7070</v>
      </c>
      <c r="R2071" t="s">
        <v>6881</v>
      </c>
      <c r="S2071" t="s">
        <v>5636</v>
      </c>
      <c r="T2071" t="s">
        <v>777</v>
      </c>
    </row>
    <row r="2072" spans="1:20">
      <c r="A2072" t="s">
        <v>7071</v>
      </c>
      <c r="B2072" s="8" t="s">
        <v>3632</v>
      </c>
      <c r="C2072" t="s">
        <v>922</v>
      </c>
      <c r="D2072" t="s">
        <v>922</v>
      </c>
      <c r="E2072" t="s">
        <v>665</v>
      </c>
      <c r="F2072" t="s">
        <v>1559</v>
      </c>
      <c r="G2072" t="s">
        <v>1560</v>
      </c>
      <c r="H2072" t="s">
        <v>1560</v>
      </c>
      <c r="I2072" t="s">
        <v>7072</v>
      </c>
      <c r="J2072" t="s">
        <v>2514</v>
      </c>
      <c r="K2072" t="s">
        <v>1933</v>
      </c>
      <c r="L2072" t="s">
        <v>6748</v>
      </c>
      <c r="M2072" s="8" t="s">
        <v>1933</v>
      </c>
      <c r="N2072" t="s">
        <v>7073</v>
      </c>
      <c r="O2072" t="s">
        <v>6946</v>
      </c>
      <c r="P2072" t="s">
        <v>760</v>
      </c>
      <c r="Q2072" s="8" t="s">
        <v>7074</v>
      </c>
      <c r="R2072" t="s">
        <v>6881</v>
      </c>
      <c r="S2072" t="s">
        <v>5636</v>
      </c>
      <c r="T2072" t="s">
        <v>777</v>
      </c>
    </row>
    <row r="2073" spans="1:20">
      <c r="A2073" t="s">
        <v>7075</v>
      </c>
      <c r="B2073" s="8" t="s">
        <v>3632</v>
      </c>
      <c r="C2073" t="s">
        <v>922</v>
      </c>
      <c r="D2073" t="s">
        <v>922</v>
      </c>
      <c r="E2073" t="s">
        <v>665</v>
      </c>
      <c r="F2073" t="s">
        <v>1381</v>
      </c>
      <c r="G2073" t="s">
        <v>1382</v>
      </c>
      <c r="H2073" t="s">
        <v>1382</v>
      </c>
      <c r="I2073" t="s">
        <v>7076</v>
      </c>
      <c r="J2073" t="s">
        <v>2514</v>
      </c>
      <c r="K2073" t="s">
        <v>1952</v>
      </c>
      <c r="L2073" t="s">
        <v>6902</v>
      </c>
      <c r="M2073" s="8" t="s">
        <v>1952</v>
      </c>
      <c r="N2073" t="s">
        <v>6783</v>
      </c>
      <c r="O2073" t="s">
        <v>6946</v>
      </c>
      <c r="P2073" t="s">
        <v>2672</v>
      </c>
      <c r="Q2073" s="8" t="s">
        <v>7077</v>
      </c>
      <c r="R2073" t="s">
        <v>6881</v>
      </c>
      <c r="S2073" t="s">
        <v>5636</v>
      </c>
      <c r="T2073" t="s">
        <v>777</v>
      </c>
    </row>
    <row r="2074" spans="1:20">
      <c r="A2074" t="s">
        <v>7078</v>
      </c>
      <c r="B2074" s="8" t="s">
        <v>3632</v>
      </c>
      <c r="C2074" t="s">
        <v>922</v>
      </c>
      <c r="D2074" t="s">
        <v>922</v>
      </c>
      <c r="E2074" t="s">
        <v>665</v>
      </c>
      <c r="F2074" t="s">
        <v>4426</v>
      </c>
      <c r="G2074" t="s">
        <v>400</v>
      </c>
      <c r="H2074" t="s">
        <v>400</v>
      </c>
      <c r="I2074" t="s">
        <v>7079</v>
      </c>
      <c r="J2074" t="s">
        <v>2514</v>
      </c>
      <c r="K2074" t="s">
        <v>1933</v>
      </c>
      <c r="L2074" t="s">
        <v>6748</v>
      </c>
      <c r="M2074" s="8" t="s">
        <v>1933</v>
      </c>
      <c r="N2074" t="s">
        <v>7073</v>
      </c>
      <c r="O2074" t="s">
        <v>6946</v>
      </c>
      <c r="P2074" t="s">
        <v>760</v>
      </c>
      <c r="Q2074" s="8" t="s">
        <v>7080</v>
      </c>
      <c r="R2074" t="s">
        <v>6881</v>
      </c>
      <c r="S2074" t="s">
        <v>5636</v>
      </c>
      <c r="T2074" t="s">
        <v>777</v>
      </c>
    </row>
    <row r="2075" spans="1:20">
      <c r="A2075" t="s">
        <v>7081</v>
      </c>
      <c r="B2075" s="8" t="s">
        <v>3632</v>
      </c>
      <c r="C2075" t="s">
        <v>922</v>
      </c>
      <c r="D2075" t="s">
        <v>922</v>
      </c>
      <c r="E2075" t="s">
        <v>665</v>
      </c>
      <c r="F2075" t="s">
        <v>7082</v>
      </c>
      <c r="G2075" t="s">
        <v>7083</v>
      </c>
      <c r="H2075" t="s">
        <v>7083</v>
      </c>
      <c r="I2075" t="s">
        <v>7084</v>
      </c>
      <c r="J2075" t="s">
        <v>6771</v>
      </c>
      <c r="K2075" t="s">
        <v>675</v>
      </c>
      <c r="L2075" t="s">
        <v>682</v>
      </c>
      <c r="M2075" s="8" t="s">
        <v>675</v>
      </c>
      <c r="N2075" t="s">
        <v>682</v>
      </c>
      <c r="O2075" t="s">
        <v>6946</v>
      </c>
      <c r="P2075" t="s">
        <v>675</v>
      </c>
      <c r="Q2075" s="8" t="s">
        <v>7085</v>
      </c>
      <c r="R2075" t="s">
        <v>6881</v>
      </c>
      <c r="S2075" t="s">
        <v>5636</v>
      </c>
      <c r="T2075" t="s">
        <v>777</v>
      </c>
    </row>
    <row r="2076" spans="1:20">
      <c r="A2076" t="s">
        <v>7086</v>
      </c>
      <c r="B2076" s="8" t="s">
        <v>3632</v>
      </c>
      <c r="C2076" t="s">
        <v>922</v>
      </c>
      <c r="D2076" t="s">
        <v>922</v>
      </c>
      <c r="E2076" t="s">
        <v>665</v>
      </c>
      <c r="F2076" t="s">
        <v>7087</v>
      </c>
      <c r="G2076" t="s">
        <v>7088</v>
      </c>
      <c r="H2076" t="s">
        <v>7088</v>
      </c>
      <c r="I2076" t="s">
        <v>7089</v>
      </c>
      <c r="J2076" t="s">
        <v>6771</v>
      </c>
      <c r="K2076" t="s">
        <v>675</v>
      </c>
      <c r="L2076" t="s">
        <v>682</v>
      </c>
      <c r="M2076" s="8" t="s">
        <v>675</v>
      </c>
      <c r="N2076" t="s">
        <v>682</v>
      </c>
      <c r="O2076" t="s">
        <v>6946</v>
      </c>
      <c r="P2076" t="s">
        <v>675</v>
      </c>
      <c r="Q2076" s="8" t="s">
        <v>7090</v>
      </c>
      <c r="R2076" t="s">
        <v>6881</v>
      </c>
      <c r="S2076" t="s">
        <v>5636</v>
      </c>
      <c r="T2076" t="s">
        <v>777</v>
      </c>
    </row>
    <row r="2077" spans="1:20">
      <c r="A2077" t="s">
        <v>7091</v>
      </c>
      <c r="B2077" s="8" t="s">
        <v>3632</v>
      </c>
      <c r="C2077" t="s">
        <v>922</v>
      </c>
      <c r="D2077" t="s">
        <v>922</v>
      </c>
      <c r="E2077" t="s">
        <v>665</v>
      </c>
      <c r="F2077" t="s">
        <v>7092</v>
      </c>
      <c r="G2077" t="s">
        <v>7093</v>
      </c>
      <c r="H2077" t="s">
        <v>7093</v>
      </c>
      <c r="I2077" t="s">
        <v>7094</v>
      </c>
      <c r="J2077" t="s">
        <v>7095</v>
      </c>
      <c r="K2077" t="s">
        <v>675</v>
      </c>
      <c r="L2077" t="s">
        <v>682</v>
      </c>
      <c r="M2077" s="8" t="s">
        <v>675</v>
      </c>
      <c r="N2077" t="s">
        <v>682</v>
      </c>
      <c r="O2077" t="s">
        <v>6946</v>
      </c>
      <c r="P2077" t="s">
        <v>711</v>
      </c>
      <c r="Q2077" s="8" t="s">
        <v>7096</v>
      </c>
      <c r="R2077" t="s">
        <v>6881</v>
      </c>
      <c r="S2077" t="s">
        <v>5636</v>
      </c>
      <c r="T2077" t="s">
        <v>777</v>
      </c>
    </row>
    <row r="2078" spans="1:20">
      <c r="A2078" t="s">
        <v>7097</v>
      </c>
      <c r="B2078" s="8" t="s">
        <v>3632</v>
      </c>
      <c r="C2078" t="s">
        <v>922</v>
      </c>
      <c r="D2078" t="s">
        <v>922</v>
      </c>
      <c r="E2078" t="s">
        <v>665</v>
      </c>
      <c r="F2078" t="s">
        <v>7098</v>
      </c>
      <c r="G2078" t="s">
        <v>7099</v>
      </c>
      <c r="H2078" t="s">
        <v>7099</v>
      </c>
      <c r="I2078" t="s">
        <v>7100</v>
      </c>
      <c r="J2078" t="s">
        <v>7095</v>
      </c>
      <c r="K2078" t="s">
        <v>675</v>
      </c>
      <c r="L2078" t="s">
        <v>682</v>
      </c>
      <c r="M2078" s="8" t="s">
        <v>675</v>
      </c>
      <c r="N2078" t="s">
        <v>682</v>
      </c>
      <c r="O2078" t="s">
        <v>6946</v>
      </c>
      <c r="P2078" t="s">
        <v>711</v>
      </c>
      <c r="Q2078" s="8" t="s">
        <v>7101</v>
      </c>
      <c r="R2078" t="s">
        <v>6881</v>
      </c>
      <c r="S2078" t="s">
        <v>5636</v>
      </c>
      <c r="T2078" t="s">
        <v>777</v>
      </c>
    </row>
    <row r="2079" spans="1:20">
      <c r="A2079" t="s">
        <v>7102</v>
      </c>
      <c r="B2079" s="8" t="s">
        <v>3632</v>
      </c>
      <c r="C2079" t="s">
        <v>922</v>
      </c>
      <c r="D2079" t="s">
        <v>922</v>
      </c>
      <c r="E2079" t="s">
        <v>665</v>
      </c>
      <c r="F2079" t="s">
        <v>1629</v>
      </c>
      <c r="G2079" t="s">
        <v>1630</v>
      </c>
      <c r="H2079" t="s">
        <v>1630</v>
      </c>
      <c r="I2079" t="s">
        <v>7103</v>
      </c>
      <c r="J2079" t="s">
        <v>6771</v>
      </c>
      <c r="K2079" t="s">
        <v>675</v>
      </c>
      <c r="L2079" t="s">
        <v>682</v>
      </c>
      <c r="M2079" s="8" t="s">
        <v>675</v>
      </c>
      <c r="N2079" t="s">
        <v>682</v>
      </c>
      <c r="O2079" t="s">
        <v>6946</v>
      </c>
      <c r="P2079" t="s">
        <v>675</v>
      </c>
      <c r="Q2079" s="8" t="s">
        <v>7104</v>
      </c>
      <c r="R2079" t="s">
        <v>6881</v>
      </c>
      <c r="S2079" t="s">
        <v>5636</v>
      </c>
      <c r="T2079" t="s">
        <v>777</v>
      </c>
    </row>
    <row r="2080" spans="1:20">
      <c r="A2080" t="s">
        <v>7105</v>
      </c>
      <c r="B2080" s="8" t="s">
        <v>3632</v>
      </c>
      <c r="C2080" t="s">
        <v>922</v>
      </c>
      <c r="D2080" t="s">
        <v>922</v>
      </c>
      <c r="E2080" t="s">
        <v>665</v>
      </c>
      <c r="F2080" t="s">
        <v>1986</v>
      </c>
      <c r="G2080" t="s">
        <v>237</v>
      </c>
      <c r="H2080" t="s">
        <v>237</v>
      </c>
      <c r="I2080" t="s">
        <v>7106</v>
      </c>
      <c r="J2080" t="s">
        <v>2514</v>
      </c>
      <c r="K2080" t="s">
        <v>3166</v>
      </c>
      <c r="L2080" t="s">
        <v>7107</v>
      </c>
      <c r="M2080" s="8" t="s">
        <v>3166</v>
      </c>
      <c r="N2080" t="s">
        <v>6096</v>
      </c>
      <c r="O2080" t="s">
        <v>6946</v>
      </c>
      <c r="P2080" t="s">
        <v>2672</v>
      </c>
      <c r="Q2080" s="8" t="s">
        <v>7108</v>
      </c>
      <c r="R2080" t="s">
        <v>6881</v>
      </c>
      <c r="S2080" t="s">
        <v>5636</v>
      </c>
      <c r="T2080" t="s">
        <v>777</v>
      </c>
    </row>
    <row r="2081" spans="1:20">
      <c r="A2081" t="s">
        <v>7109</v>
      </c>
      <c r="B2081" s="8" t="s">
        <v>3632</v>
      </c>
      <c r="C2081" t="s">
        <v>922</v>
      </c>
      <c r="D2081" t="s">
        <v>922</v>
      </c>
      <c r="E2081" t="s">
        <v>665</v>
      </c>
      <c r="F2081" t="s">
        <v>7110</v>
      </c>
      <c r="G2081" t="s">
        <v>7111</v>
      </c>
      <c r="H2081" t="s">
        <v>7111</v>
      </c>
      <c r="I2081" t="s">
        <v>7112</v>
      </c>
      <c r="J2081" t="s">
        <v>6771</v>
      </c>
      <c r="K2081" t="s">
        <v>675</v>
      </c>
      <c r="L2081" t="s">
        <v>682</v>
      </c>
      <c r="M2081" s="8" t="s">
        <v>675</v>
      </c>
      <c r="N2081" t="s">
        <v>682</v>
      </c>
      <c r="O2081" t="s">
        <v>6946</v>
      </c>
      <c r="P2081" t="s">
        <v>675</v>
      </c>
      <c r="Q2081" s="8" t="s">
        <v>7113</v>
      </c>
      <c r="R2081" t="s">
        <v>6881</v>
      </c>
      <c r="S2081" t="s">
        <v>5636</v>
      </c>
      <c r="T2081" t="s">
        <v>777</v>
      </c>
    </row>
    <row r="2082" spans="1:20">
      <c r="A2082" t="s">
        <v>7114</v>
      </c>
      <c r="B2082" s="8" t="s">
        <v>3632</v>
      </c>
      <c r="C2082" t="s">
        <v>922</v>
      </c>
      <c r="D2082" t="s">
        <v>922</v>
      </c>
      <c r="E2082" t="s">
        <v>665</v>
      </c>
      <c r="F2082" t="s">
        <v>7115</v>
      </c>
      <c r="G2082" t="s">
        <v>7116</v>
      </c>
      <c r="H2082" t="s">
        <v>7116</v>
      </c>
      <c r="I2082" t="s">
        <v>7117</v>
      </c>
      <c r="J2082" t="s">
        <v>7118</v>
      </c>
      <c r="K2082" t="s">
        <v>675</v>
      </c>
      <c r="L2082" t="s">
        <v>682</v>
      </c>
      <c r="M2082" s="8" t="s">
        <v>675</v>
      </c>
      <c r="N2082" t="s">
        <v>682</v>
      </c>
      <c r="O2082" t="s">
        <v>6946</v>
      </c>
      <c r="P2082" t="s">
        <v>701</v>
      </c>
      <c r="Q2082" s="8" t="s">
        <v>7119</v>
      </c>
      <c r="R2082" t="s">
        <v>6881</v>
      </c>
      <c r="S2082" t="s">
        <v>5636</v>
      </c>
      <c r="T2082" t="s">
        <v>777</v>
      </c>
    </row>
    <row r="2083" spans="1:20">
      <c r="A2083" t="s">
        <v>7120</v>
      </c>
      <c r="B2083" s="8" t="s">
        <v>3632</v>
      </c>
      <c r="C2083" t="s">
        <v>922</v>
      </c>
      <c r="D2083" t="s">
        <v>922</v>
      </c>
      <c r="E2083" t="s">
        <v>665</v>
      </c>
      <c r="F2083" t="s">
        <v>2776</v>
      </c>
      <c r="G2083" t="s">
        <v>155</v>
      </c>
      <c r="H2083" t="s">
        <v>155</v>
      </c>
      <c r="I2083" t="s">
        <v>7121</v>
      </c>
      <c r="J2083" t="s">
        <v>2514</v>
      </c>
      <c r="K2083" t="s">
        <v>1973</v>
      </c>
      <c r="L2083" t="s">
        <v>6853</v>
      </c>
      <c r="M2083" s="8" t="s">
        <v>1973</v>
      </c>
      <c r="N2083" t="s">
        <v>7040</v>
      </c>
      <c r="O2083" t="s">
        <v>6946</v>
      </c>
      <c r="P2083" t="s">
        <v>2672</v>
      </c>
      <c r="Q2083" s="8" t="s">
        <v>7122</v>
      </c>
      <c r="R2083" t="s">
        <v>6881</v>
      </c>
      <c r="S2083" t="s">
        <v>5636</v>
      </c>
      <c r="T2083" t="s">
        <v>777</v>
      </c>
    </row>
    <row r="2084" spans="1:20">
      <c r="A2084" t="s">
        <v>7123</v>
      </c>
      <c r="B2084" s="8" t="s">
        <v>3632</v>
      </c>
      <c r="C2084" t="s">
        <v>922</v>
      </c>
      <c r="D2084" t="s">
        <v>922</v>
      </c>
      <c r="E2084" t="s">
        <v>665</v>
      </c>
      <c r="F2084" t="s">
        <v>7124</v>
      </c>
      <c r="G2084" t="s">
        <v>7125</v>
      </c>
      <c r="H2084" t="s">
        <v>7125</v>
      </c>
      <c r="I2084" t="s">
        <v>7126</v>
      </c>
      <c r="J2084" t="s">
        <v>2514</v>
      </c>
      <c r="K2084" t="s">
        <v>3023</v>
      </c>
      <c r="L2084" t="s">
        <v>7107</v>
      </c>
      <c r="M2084" s="8" t="s">
        <v>3023</v>
      </c>
      <c r="N2084" t="s">
        <v>5861</v>
      </c>
      <c r="O2084" t="s">
        <v>6946</v>
      </c>
      <c r="P2084" t="s">
        <v>2672</v>
      </c>
      <c r="Q2084" s="8" t="s">
        <v>7127</v>
      </c>
      <c r="R2084" t="s">
        <v>6881</v>
      </c>
      <c r="S2084" t="s">
        <v>5636</v>
      </c>
      <c r="T2084" t="s">
        <v>777</v>
      </c>
    </row>
    <row r="2085" spans="1:20">
      <c r="A2085" t="s">
        <v>7128</v>
      </c>
      <c r="B2085" s="8" t="s">
        <v>3632</v>
      </c>
      <c r="C2085" t="s">
        <v>922</v>
      </c>
      <c r="D2085" t="s">
        <v>922</v>
      </c>
      <c r="E2085" t="s">
        <v>665</v>
      </c>
      <c r="F2085" t="s">
        <v>906</v>
      </c>
      <c r="G2085" t="s">
        <v>907</v>
      </c>
      <c r="H2085" t="s">
        <v>907</v>
      </c>
      <c r="I2085" t="s">
        <v>7129</v>
      </c>
      <c r="J2085" t="s">
        <v>2514</v>
      </c>
      <c r="K2085" t="s">
        <v>917</v>
      </c>
      <c r="L2085" t="s">
        <v>6748</v>
      </c>
      <c r="M2085" s="8" t="s">
        <v>917</v>
      </c>
      <c r="N2085" t="s">
        <v>6721</v>
      </c>
      <c r="O2085" t="s">
        <v>6946</v>
      </c>
      <c r="P2085" t="s">
        <v>2672</v>
      </c>
      <c r="Q2085" s="8" t="s">
        <v>7130</v>
      </c>
      <c r="R2085" t="s">
        <v>6881</v>
      </c>
      <c r="S2085" t="s">
        <v>5636</v>
      </c>
      <c r="T2085" t="s">
        <v>777</v>
      </c>
    </row>
    <row r="2086" spans="1:20">
      <c r="A2086" t="s">
        <v>7131</v>
      </c>
      <c r="B2086" s="8" t="s">
        <v>3632</v>
      </c>
      <c r="C2086" t="s">
        <v>922</v>
      </c>
      <c r="D2086" t="s">
        <v>922</v>
      </c>
      <c r="E2086" t="s">
        <v>665</v>
      </c>
      <c r="F2086" t="s">
        <v>7132</v>
      </c>
      <c r="G2086" t="s">
        <v>7133</v>
      </c>
      <c r="H2086" t="s">
        <v>7133</v>
      </c>
      <c r="I2086" t="s">
        <v>7134</v>
      </c>
      <c r="J2086" t="s">
        <v>6771</v>
      </c>
      <c r="K2086" t="s">
        <v>675</v>
      </c>
      <c r="L2086" t="s">
        <v>682</v>
      </c>
      <c r="M2086" s="8" t="s">
        <v>675</v>
      </c>
      <c r="N2086" t="s">
        <v>682</v>
      </c>
      <c r="O2086" t="s">
        <v>6946</v>
      </c>
      <c r="P2086" t="s">
        <v>675</v>
      </c>
      <c r="Q2086" s="8" t="s">
        <v>7135</v>
      </c>
      <c r="R2086" t="s">
        <v>6881</v>
      </c>
      <c r="S2086" t="s">
        <v>5636</v>
      </c>
      <c r="T2086" t="s">
        <v>777</v>
      </c>
    </row>
    <row r="2087" spans="1:20">
      <c r="A2087" t="s">
        <v>7136</v>
      </c>
      <c r="B2087" s="8" t="s">
        <v>3632</v>
      </c>
      <c r="C2087" t="s">
        <v>922</v>
      </c>
      <c r="D2087" t="s">
        <v>922</v>
      </c>
      <c r="E2087" t="s">
        <v>665</v>
      </c>
      <c r="F2087" t="s">
        <v>5078</v>
      </c>
      <c r="G2087" t="s">
        <v>5079</v>
      </c>
      <c r="H2087" t="s">
        <v>5079</v>
      </c>
      <c r="I2087" t="s">
        <v>7137</v>
      </c>
      <c r="J2087" t="s">
        <v>2514</v>
      </c>
      <c r="K2087" t="s">
        <v>2430</v>
      </c>
      <c r="L2087" t="s">
        <v>5949</v>
      </c>
      <c r="M2087" s="8" t="s">
        <v>2430</v>
      </c>
      <c r="N2087" t="s">
        <v>5877</v>
      </c>
      <c r="O2087" t="s">
        <v>6946</v>
      </c>
      <c r="P2087" t="s">
        <v>2672</v>
      </c>
      <c r="Q2087" s="8" t="s">
        <v>7138</v>
      </c>
      <c r="R2087" t="s">
        <v>6881</v>
      </c>
      <c r="S2087" t="s">
        <v>5636</v>
      </c>
      <c r="T2087" t="s">
        <v>777</v>
      </c>
    </row>
    <row r="2088" spans="1:20">
      <c r="A2088" t="s">
        <v>7139</v>
      </c>
      <c r="B2088" s="8" t="s">
        <v>3632</v>
      </c>
      <c r="C2088" t="s">
        <v>922</v>
      </c>
      <c r="D2088" t="s">
        <v>922</v>
      </c>
      <c r="E2088" t="s">
        <v>665</v>
      </c>
      <c r="F2088" t="s">
        <v>7140</v>
      </c>
      <c r="G2088" t="s">
        <v>7141</v>
      </c>
      <c r="H2088" t="s">
        <v>7141</v>
      </c>
      <c r="I2088" t="s">
        <v>7142</v>
      </c>
      <c r="J2088" t="s">
        <v>6771</v>
      </c>
      <c r="K2088" t="s">
        <v>675</v>
      </c>
      <c r="L2088" t="s">
        <v>682</v>
      </c>
      <c r="M2088" s="8" t="s">
        <v>675</v>
      </c>
      <c r="N2088" t="s">
        <v>682</v>
      </c>
      <c r="O2088" t="s">
        <v>6946</v>
      </c>
      <c r="P2088" t="s">
        <v>675</v>
      </c>
      <c r="Q2088" s="8" t="s">
        <v>7143</v>
      </c>
      <c r="R2088" t="s">
        <v>6881</v>
      </c>
      <c r="S2088" t="s">
        <v>5636</v>
      </c>
      <c r="T2088" t="s">
        <v>777</v>
      </c>
    </row>
    <row r="2089" spans="1:20">
      <c r="A2089" t="s">
        <v>7144</v>
      </c>
      <c r="B2089" s="8" t="s">
        <v>3632</v>
      </c>
      <c r="C2089" t="s">
        <v>922</v>
      </c>
      <c r="D2089" t="s">
        <v>922</v>
      </c>
      <c r="E2089" t="s">
        <v>665</v>
      </c>
      <c r="F2089" t="s">
        <v>7145</v>
      </c>
      <c r="G2089" t="s">
        <v>7146</v>
      </c>
      <c r="H2089" t="s">
        <v>7146</v>
      </c>
      <c r="I2089" t="s">
        <v>7147</v>
      </c>
      <c r="J2089" t="s">
        <v>6771</v>
      </c>
      <c r="K2089" t="s">
        <v>675</v>
      </c>
      <c r="L2089" t="s">
        <v>682</v>
      </c>
      <c r="M2089" s="8" t="s">
        <v>675</v>
      </c>
      <c r="N2089" t="s">
        <v>682</v>
      </c>
      <c r="O2089" t="s">
        <v>6946</v>
      </c>
      <c r="P2089" t="s">
        <v>675</v>
      </c>
      <c r="Q2089" s="8" t="s">
        <v>7148</v>
      </c>
      <c r="R2089" t="s">
        <v>6881</v>
      </c>
      <c r="S2089" t="s">
        <v>5636</v>
      </c>
      <c r="T2089" t="s">
        <v>777</v>
      </c>
    </row>
    <row r="2090" spans="1:20">
      <c r="A2090" t="s">
        <v>7149</v>
      </c>
      <c r="B2090" s="8" t="s">
        <v>3632</v>
      </c>
      <c r="C2090" t="s">
        <v>922</v>
      </c>
      <c r="D2090" t="s">
        <v>922</v>
      </c>
      <c r="E2090" t="s">
        <v>665</v>
      </c>
      <c r="F2090" t="s">
        <v>1374</v>
      </c>
      <c r="G2090" t="s">
        <v>1375</v>
      </c>
      <c r="H2090" t="s">
        <v>1375</v>
      </c>
      <c r="I2090" t="s">
        <v>7150</v>
      </c>
      <c r="J2090" t="s">
        <v>2514</v>
      </c>
      <c r="K2090" t="s">
        <v>1933</v>
      </c>
      <c r="L2090" t="s">
        <v>6141</v>
      </c>
      <c r="M2090" s="8" t="s">
        <v>1933</v>
      </c>
      <c r="N2090" t="s">
        <v>7151</v>
      </c>
      <c r="O2090" t="s">
        <v>6946</v>
      </c>
      <c r="P2090" t="s">
        <v>760</v>
      </c>
      <c r="Q2090" s="8" t="s">
        <v>7152</v>
      </c>
      <c r="R2090" t="s">
        <v>6881</v>
      </c>
      <c r="S2090" t="s">
        <v>5636</v>
      </c>
      <c r="T2090" t="s">
        <v>777</v>
      </c>
    </row>
    <row r="2091" spans="1:20">
      <c r="A2091" t="s">
        <v>7153</v>
      </c>
      <c r="B2091" s="8" t="s">
        <v>3632</v>
      </c>
      <c r="C2091" t="s">
        <v>922</v>
      </c>
      <c r="D2091" t="s">
        <v>922</v>
      </c>
      <c r="E2091" t="s">
        <v>665</v>
      </c>
      <c r="F2091" t="s">
        <v>7154</v>
      </c>
      <c r="G2091" t="s">
        <v>7155</v>
      </c>
      <c r="H2091" t="s">
        <v>7155</v>
      </c>
      <c r="I2091" t="s">
        <v>7156</v>
      </c>
      <c r="J2091" t="s">
        <v>2514</v>
      </c>
      <c r="K2091" t="s">
        <v>2384</v>
      </c>
      <c r="L2091" t="s">
        <v>6692</v>
      </c>
      <c r="M2091" s="8" t="s">
        <v>2384</v>
      </c>
      <c r="N2091" t="s">
        <v>5861</v>
      </c>
      <c r="O2091" t="s">
        <v>6946</v>
      </c>
      <c r="P2091" t="s">
        <v>2672</v>
      </c>
      <c r="Q2091" s="8" t="s">
        <v>7157</v>
      </c>
      <c r="R2091" t="s">
        <v>6881</v>
      </c>
      <c r="S2091" t="s">
        <v>5636</v>
      </c>
      <c r="T2091" t="s">
        <v>777</v>
      </c>
    </row>
    <row r="2092" spans="1:20">
      <c r="A2092" t="s">
        <v>7158</v>
      </c>
      <c r="B2092" s="8" t="s">
        <v>3632</v>
      </c>
      <c r="C2092" t="s">
        <v>922</v>
      </c>
      <c r="D2092" t="s">
        <v>922</v>
      </c>
      <c r="E2092" t="s">
        <v>665</v>
      </c>
      <c r="F2092" t="s">
        <v>1968</v>
      </c>
      <c r="G2092" t="s">
        <v>1969</v>
      </c>
      <c r="H2092" t="s">
        <v>1969</v>
      </c>
      <c r="I2092" t="s">
        <v>7159</v>
      </c>
      <c r="J2092" t="s">
        <v>2514</v>
      </c>
      <c r="K2092" t="s">
        <v>905</v>
      </c>
      <c r="L2092" t="s">
        <v>6902</v>
      </c>
      <c r="M2092" s="8" t="s">
        <v>905</v>
      </c>
      <c r="N2092" t="s">
        <v>6783</v>
      </c>
      <c r="O2092" t="s">
        <v>6946</v>
      </c>
      <c r="P2092" t="s">
        <v>2672</v>
      </c>
      <c r="Q2092" s="8" t="s">
        <v>7160</v>
      </c>
      <c r="R2092" t="s">
        <v>6881</v>
      </c>
      <c r="S2092" t="s">
        <v>5636</v>
      </c>
      <c r="T2092" t="s">
        <v>777</v>
      </c>
    </row>
    <row r="2093" spans="1:20">
      <c r="A2093" t="s">
        <v>7161</v>
      </c>
      <c r="B2093" s="8" t="s">
        <v>3632</v>
      </c>
      <c r="C2093" t="s">
        <v>922</v>
      </c>
      <c r="D2093" t="s">
        <v>922</v>
      </c>
      <c r="E2093" t="s">
        <v>665</v>
      </c>
      <c r="F2093" t="s">
        <v>7162</v>
      </c>
      <c r="G2093" t="s">
        <v>7163</v>
      </c>
      <c r="H2093" t="s">
        <v>7163</v>
      </c>
      <c r="I2093" t="s">
        <v>7164</v>
      </c>
      <c r="J2093" t="s">
        <v>2514</v>
      </c>
      <c r="K2093" t="s">
        <v>1933</v>
      </c>
      <c r="L2093" t="s">
        <v>6748</v>
      </c>
      <c r="M2093" s="8" t="s">
        <v>1933</v>
      </c>
      <c r="N2093" t="s">
        <v>5881</v>
      </c>
      <c r="O2093" t="s">
        <v>6946</v>
      </c>
      <c r="P2093" t="s">
        <v>760</v>
      </c>
      <c r="Q2093" s="8" t="s">
        <v>7165</v>
      </c>
      <c r="R2093" t="s">
        <v>6881</v>
      </c>
      <c r="S2093" t="s">
        <v>5636</v>
      </c>
      <c r="T2093" t="s">
        <v>777</v>
      </c>
    </row>
    <row r="2094" spans="1:20">
      <c r="A2094" t="s">
        <v>7166</v>
      </c>
      <c r="B2094" s="8" t="s">
        <v>3632</v>
      </c>
      <c r="C2094" t="s">
        <v>922</v>
      </c>
      <c r="D2094" t="s">
        <v>922</v>
      </c>
      <c r="E2094" t="s">
        <v>665</v>
      </c>
      <c r="F2094" t="s">
        <v>7167</v>
      </c>
      <c r="G2094" t="s">
        <v>7168</v>
      </c>
      <c r="H2094" t="s">
        <v>7168</v>
      </c>
      <c r="I2094" t="s">
        <v>7169</v>
      </c>
      <c r="J2094" t="s">
        <v>6771</v>
      </c>
      <c r="K2094" t="s">
        <v>675</v>
      </c>
      <c r="L2094" t="s">
        <v>682</v>
      </c>
      <c r="M2094" s="8" t="s">
        <v>675</v>
      </c>
      <c r="N2094" t="s">
        <v>682</v>
      </c>
      <c r="O2094" t="s">
        <v>6946</v>
      </c>
      <c r="P2094" t="s">
        <v>675</v>
      </c>
      <c r="Q2094" s="8" t="s">
        <v>7170</v>
      </c>
      <c r="R2094" t="s">
        <v>6881</v>
      </c>
      <c r="S2094" t="s">
        <v>5636</v>
      </c>
      <c r="T2094" t="s">
        <v>777</v>
      </c>
    </row>
    <row r="2095" spans="1:20">
      <c r="A2095" t="s">
        <v>7171</v>
      </c>
      <c r="B2095" s="8" t="s">
        <v>3632</v>
      </c>
      <c r="C2095" t="s">
        <v>922</v>
      </c>
      <c r="D2095" t="s">
        <v>922</v>
      </c>
      <c r="E2095" t="s">
        <v>665</v>
      </c>
      <c r="F2095" t="s">
        <v>1369</v>
      </c>
      <c r="G2095" t="s">
        <v>1370</v>
      </c>
      <c r="H2095" t="s">
        <v>1370</v>
      </c>
      <c r="I2095" t="s">
        <v>7172</v>
      </c>
      <c r="J2095" t="s">
        <v>2514</v>
      </c>
      <c r="K2095" t="s">
        <v>1249</v>
      </c>
      <c r="L2095" t="s">
        <v>5844</v>
      </c>
      <c r="M2095" s="8" t="s">
        <v>1249</v>
      </c>
      <c r="N2095" t="s">
        <v>6783</v>
      </c>
      <c r="O2095" t="s">
        <v>6946</v>
      </c>
      <c r="P2095" t="s">
        <v>2672</v>
      </c>
      <c r="Q2095" s="8" t="s">
        <v>7173</v>
      </c>
      <c r="R2095" t="s">
        <v>6881</v>
      </c>
      <c r="S2095" t="s">
        <v>5636</v>
      </c>
      <c r="T2095" t="s">
        <v>777</v>
      </c>
    </row>
    <row r="2096" spans="1:20">
      <c r="A2096" t="s">
        <v>7174</v>
      </c>
      <c r="B2096" s="8" t="s">
        <v>3632</v>
      </c>
      <c r="C2096" t="s">
        <v>922</v>
      </c>
      <c r="D2096" t="s">
        <v>922</v>
      </c>
      <c r="E2096" t="s">
        <v>665</v>
      </c>
      <c r="F2096" t="s">
        <v>4574</v>
      </c>
      <c r="G2096" t="s">
        <v>474</v>
      </c>
      <c r="H2096" t="s">
        <v>474</v>
      </c>
      <c r="I2096" t="s">
        <v>7175</v>
      </c>
      <c r="J2096" t="s">
        <v>2514</v>
      </c>
      <c r="K2096" t="s">
        <v>917</v>
      </c>
      <c r="L2096" t="s">
        <v>671</v>
      </c>
      <c r="M2096" s="8" t="s">
        <v>917</v>
      </c>
      <c r="N2096" t="s">
        <v>5891</v>
      </c>
      <c r="O2096" t="s">
        <v>6946</v>
      </c>
      <c r="P2096" t="s">
        <v>2672</v>
      </c>
      <c r="Q2096" s="8" t="s">
        <v>7176</v>
      </c>
      <c r="R2096" t="s">
        <v>6881</v>
      </c>
      <c r="S2096" t="s">
        <v>5636</v>
      </c>
      <c r="T2096" t="s">
        <v>777</v>
      </c>
    </row>
    <row r="2097" spans="1:20">
      <c r="A2097" t="s">
        <v>7177</v>
      </c>
      <c r="B2097" s="8" t="s">
        <v>3632</v>
      </c>
      <c r="C2097" t="s">
        <v>922</v>
      </c>
      <c r="D2097" t="s">
        <v>922</v>
      </c>
      <c r="E2097" t="s">
        <v>665</v>
      </c>
      <c r="F2097" t="s">
        <v>996</v>
      </c>
      <c r="G2097" t="s">
        <v>997</v>
      </c>
      <c r="H2097" t="s">
        <v>997</v>
      </c>
      <c r="I2097" t="s">
        <v>7178</v>
      </c>
      <c r="J2097" t="s">
        <v>6686</v>
      </c>
      <c r="K2097" t="s">
        <v>3675</v>
      </c>
      <c r="L2097" t="s">
        <v>6096</v>
      </c>
      <c r="M2097" s="8" t="s">
        <v>3675</v>
      </c>
      <c r="N2097" t="s">
        <v>5894</v>
      </c>
      <c r="O2097" t="s">
        <v>6946</v>
      </c>
      <c r="P2097" t="s">
        <v>760</v>
      </c>
      <c r="Q2097" s="8" t="s">
        <v>7179</v>
      </c>
      <c r="R2097" t="s">
        <v>6881</v>
      </c>
      <c r="S2097" t="s">
        <v>5636</v>
      </c>
      <c r="T2097" t="s">
        <v>777</v>
      </c>
    </row>
    <row r="2098" spans="1:20">
      <c r="A2098" t="s">
        <v>7180</v>
      </c>
      <c r="B2098" s="8" t="s">
        <v>3632</v>
      </c>
      <c r="C2098" t="s">
        <v>922</v>
      </c>
      <c r="D2098" t="s">
        <v>922</v>
      </c>
      <c r="E2098" t="s">
        <v>665</v>
      </c>
      <c r="F2098" t="s">
        <v>7181</v>
      </c>
      <c r="G2098" t="s">
        <v>7182</v>
      </c>
      <c r="H2098" t="s">
        <v>7182</v>
      </c>
      <c r="I2098" t="s">
        <v>7183</v>
      </c>
      <c r="J2098" t="s">
        <v>2514</v>
      </c>
      <c r="K2098" t="s">
        <v>1908</v>
      </c>
      <c r="L2098" t="s">
        <v>6853</v>
      </c>
      <c r="M2098" s="8" t="s">
        <v>1908</v>
      </c>
      <c r="N2098" t="s">
        <v>7184</v>
      </c>
      <c r="O2098" t="s">
        <v>6946</v>
      </c>
      <c r="P2098" t="s">
        <v>2672</v>
      </c>
      <c r="Q2098" s="8" t="s">
        <v>7185</v>
      </c>
      <c r="R2098" t="s">
        <v>6881</v>
      </c>
      <c r="S2098" t="s">
        <v>5636</v>
      </c>
      <c r="T2098" t="s">
        <v>777</v>
      </c>
    </row>
    <row r="2099" spans="1:20">
      <c r="A2099" t="s">
        <v>7186</v>
      </c>
      <c r="B2099" s="8" t="s">
        <v>3632</v>
      </c>
      <c r="C2099" t="s">
        <v>922</v>
      </c>
      <c r="D2099" t="s">
        <v>922</v>
      </c>
      <c r="E2099" t="s">
        <v>665</v>
      </c>
      <c r="F2099" t="s">
        <v>7187</v>
      </c>
      <c r="G2099" t="s">
        <v>7188</v>
      </c>
      <c r="H2099" t="s">
        <v>7188</v>
      </c>
      <c r="I2099" t="s">
        <v>7189</v>
      </c>
      <c r="J2099" t="s">
        <v>2514</v>
      </c>
      <c r="K2099" t="s">
        <v>2115</v>
      </c>
      <c r="L2099" t="s">
        <v>7190</v>
      </c>
      <c r="M2099" s="8" t="s">
        <v>2115</v>
      </c>
      <c r="N2099" t="s">
        <v>7191</v>
      </c>
      <c r="O2099" t="s">
        <v>6946</v>
      </c>
      <c r="P2099" t="s">
        <v>760</v>
      </c>
      <c r="Q2099" s="8" t="s">
        <v>7192</v>
      </c>
      <c r="R2099" t="s">
        <v>6881</v>
      </c>
      <c r="S2099" t="s">
        <v>5636</v>
      </c>
      <c r="T2099" t="s">
        <v>777</v>
      </c>
    </row>
    <row r="2100" spans="1:20">
      <c r="A2100" t="s">
        <v>7193</v>
      </c>
      <c r="B2100" s="8" t="s">
        <v>3632</v>
      </c>
      <c r="C2100" t="s">
        <v>922</v>
      </c>
      <c r="D2100" t="s">
        <v>922</v>
      </c>
      <c r="E2100" t="s">
        <v>665</v>
      </c>
      <c r="F2100" t="s">
        <v>7194</v>
      </c>
      <c r="G2100" t="s">
        <v>7195</v>
      </c>
      <c r="H2100" t="s">
        <v>7195</v>
      </c>
      <c r="I2100" t="s">
        <v>7196</v>
      </c>
      <c r="J2100" t="s">
        <v>2514</v>
      </c>
      <c r="K2100" t="s">
        <v>1830</v>
      </c>
      <c r="L2100" t="s">
        <v>6692</v>
      </c>
      <c r="M2100" s="8" t="s">
        <v>1830</v>
      </c>
      <c r="N2100" t="s">
        <v>5851</v>
      </c>
      <c r="O2100" t="s">
        <v>6946</v>
      </c>
      <c r="P2100" t="s">
        <v>2672</v>
      </c>
      <c r="Q2100" s="8" t="s">
        <v>7197</v>
      </c>
      <c r="R2100" t="s">
        <v>6881</v>
      </c>
      <c r="S2100" t="s">
        <v>5636</v>
      </c>
      <c r="T2100" t="s">
        <v>777</v>
      </c>
    </row>
    <row r="2101" spans="1:20">
      <c r="A2101" t="s">
        <v>7198</v>
      </c>
      <c r="B2101" s="8" t="s">
        <v>3632</v>
      </c>
      <c r="C2101" t="s">
        <v>922</v>
      </c>
      <c r="D2101" t="s">
        <v>922</v>
      </c>
      <c r="E2101" t="s">
        <v>665</v>
      </c>
      <c r="F2101" t="s">
        <v>695</v>
      </c>
      <c r="G2101" t="s">
        <v>696</v>
      </c>
      <c r="H2101" t="s">
        <v>696</v>
      </c>
      <c r="I2101" t="s">
        <v>7199</v>
      </c>
      <c r="J2101" t="s">
        <v>2514</v>
      </c>
      <c r="K2101" t="s">
        <v>3088</v>
      </c>
      <c r="L2101" t="s">
        <v>671</v>
      </c>
      <c r="M2101" s="8" t="s">
        <v>3088</v>
      </c>
      <c r="N2101" t="s">
        <v>5852</v>
      </c>
      <c r="O2101" t="s">
        <v>6946</v>
      </c>
      <c r="P2101" t="s">
        <v>2672</v>
      </c>
      <c r="Q2101" s="8" t="s">
        <v>7200</v>
      </c>
      <c r="R2101" t="s">
        <v>6881</v>
      </c>
      <c r="S2101" t="s">
        <v>5636</v>
      </c>
      <c r="T2101" t="s">
        <v>777</v>
      </c>
    </row>
    <row r="2102" spans="1:20">
      <c r="A2102" t="s">
        <v>7201</v>
      </c>
      <c r="B2102" s="8" t="s">
        <v>3632</v>
      </c>
      <c r="C2102" t="s">
        <v>922</v>
      </c>
      <c r="D2102" t="s">
        <v>922</v>
      </c>
      <c r="E2102" t="s">
        <v>665</v>
      </c>
      <c r="F2102" t="s">
        <v>793</v>
      </c>
      <c r="G2102" t="s">
        <v>794</v>
      </c>
      <c r="H2102" t="s">
        <v>794</v>
      </c>
      <c r="I2102" t="s">
        <v>7202</v>
      </c>
      <c r="J2102" t="s">
        <v>6771</v>
      </c>
      <c r="K2102" t="s">
        <v>675</v>
      </c>
      <c r="L2102" t="s">
        <v>682</v>
      </c>
      <c r="M2102" s="8" t="s">
        <v>675</v>
      </c>
      <c r="N2102" t="s">
        <v>682</v>
      </c>
      <c r="O2102" t="s">
        <v>6946</v>
      </c>
      <c r="P2102" t="s">
        <v>675</v>
      </c>
      <c r="Q2102" s="8" t="s">
        <v>7203</v>
      </c>
      <c r="R2102" t="s">
        <v>6881</v>
      </c>
      <c r="S2102" t="s">
        <v>5636</v>
      </c>
      <c r="T2102" t="s">
        <v>777</v>
      </c>
    </row>
    <row r="2103" spans="1:20">
      <c r="A2103" t="s">
        <v>7204</v>
      </c>
      <c r="B2103" s="8" t="s">
        <v>3632</v>
      </c>
      <c r="C2103" t="s">
        <v>922</v>
      </c>
      <c r="D2103" t="s">
        <v>922</v>
      </c>
      <c r="E2103" t="s">
        <v>665</v>
      </c>
      <c r="F2103" t="s">
        <v>7205</v>
      </c>
      <c r="G2103" t="s">
        <v>7206</v>
      </c>
      <c r="H2103" t="s">
        <v>7206</v>
      </c>
      <c r="I2103" t="s">
        <v>7207</v>
      </c>
      <c r="J2103" t="s">
        <v>2514</v>
      </c>
      <c r="K2103" t="s">
        <v>1760</v>
      </c>
      <c r="L2103" t="s">
        <v>6692</v>
      </c>
      <c r="M2103" s="8" t="s">
        <v>1760</v>
      </c>
      <c r="N2103" t="s">
        <v>5851</v>
      </c>
      <c r="O2103" t="s">
        <v>6946</v>
      </c>
      <c r="P2103" t="s">
        <v>2672</v>
      </c>
      <c r="Q2103" s="8" t="s">
        <v>7208</v>
      </c>
      <c r="R2103" t="s">
        <v>6881</v>
      </c>
      <c r="S2103" t="s">
        <v>5636</v>
      </c>
      <c r="T2103" t="s">
        <v>777</v>
      </c>
    </row>
    <row r="2104" spans="1:20">
      <c r="A2104" t="s">
        <v>7209</v>
      </c>
      <c r="B2104" s="8" t="s">
        <v>3632</v>
      </c>
      <c r="C2104" t="s">
        <v>922</v>
      </c>
      <c r="D2104" t="s">
        <v>922</v>
      </c>
      <c r="E2104" t="s">
        <v>665</v>
      </c>
      <c r="F2104" t="s">
        <v>7210</v>
      </c>
      <c r="G2104" t="s">
        <v>7211</v>
      </c>
      <c r="H2104" t="s">
        <v>7211</v>
      </c>
      <c r="I2104" t="s">
        <v>7212</v>
      </c>
      <c r="J2104" t="s">
        <v>2514</v>
      </c>
      <c r="K2104" t="s">
        <v>3708</v>
      </c>
      <c r="L2104" t="s">
        <v>671</v>
      </c>
      <c r="M2104" s="8" t="s">
        <v>3708</v>
      </c>
      <c r="N2104" t="s">
        <v>5861</v>
      </c>
      <c r="O2104" t="s">
        <v>6946</v>
      </c>
      <c r="P2104" t="s">
        <v>2672</v>
      </c>
      <c r="Q2104" s="8" t="s">
        <v>7213</v>
      </c>
      <c r="R2104" t="s">
        <v>6881</v>
      </c>
      <c r="S2104" t="s">
        <v>5636</v>
      </c>
      <c r="T2104" t="s">
        <v>777</v>
      </c>
    </row>
    <row r="2105" spans="1:20">
      <c r="A2105" t="s">
        <v>7214</v>
      </c>
      <c r="B2105" s="8" t="s">
        <v>3632</v>
      </c>
      <c r="C2105" t="s">
        <v>922</v>
      </c>
      <c r="D2105" t="s">
        <v>922</v>
      </c>
      <c r="E2105" t="s">
        <v>665</v>
      </c>
      <c r="F2105" t="s">
        <v>6663</v>
      </c>
      <c r="G2105" t="s">
        <v>6664</v>
      </c>
      <c r="H2105" t="s">
        <v>6664</v>
      </c>
      <c r="I2105" t="s">
        <v>7215</v>
      </c>
      <c r="J2105" t="s">
        <v>2514</v>
      </c>
      <c r="K2105" t="s">
        <v>905</v>
      </c>
      <c r="L2105" t="s">
        <v>6902</v>
      </c>
      <c r="M2105" s="8" t="s">
        <v>905</v>
      </c>
      <c r="N2105" t="s">
        <v>6783</v>
      </c>
      <c r="O2105" t="s">
        <v>6946</v>
      </c>
      <c r="P2105" t="s">
        <v>2672</v>
      </c>
      <c r="Q2105" s="8" t="s">
        <v>7216</v>
      </c>
      <c r="R2105" t="s">
        <v>6881</v>
      </c>
      <c r="S2105" t="s">
        <v>5636</v>
      </c>
      <c r="T2105" t="s">
        <v>777</v>
      </c>
    </row>
    <row r="2106" spans="1:20">
      <c r="A2106" t="s">
        <v>7217</v>
      </c>
      <c r="B2106" s="8" t="s">
        <v>3632</v>
      </c>
      <c r="C2106" t="s">
        <v>922</v>
      </c>
      <c r="D2106" t="s">
        <v>922</v>
      </c>
      <c r="E2106" t="s">
        <v>665</v>
      </c>
      <c r="F2106" t="s">
        <v>2090</v>
      </c>
      <c r="G2106" t="s">
        <v>2091</v>
      </c>
      <c r="H2106" t="s">
        <v>2091</v>
      </c>
      <c r="I2106" t="s">
        <v>7218</v>
      </c>
      <c r="J2106" t="s">
        <v>2514</v>
      </c>
      <c r="K2106" t="s">
        <v>905</v>
      </c>
      <c r="L2106" t="s">
        <v>6902</v>
      </c>
      <c r="M2106" s="8" t="s">
        <v>905</v>
      </c>
      <c r="N2106" t="s">
        <v>6783</v>
      </c>
      <c r="O2106" t="s">
        <v>6946</v>
      </c>
      <c r="P2106" t="s">
        <v>2672</v>
      </c>
      <c r="Q2106" s="8" t="s">
        <v>7219</v>
      </c>
      <c r="R2106" t="s">
        <v>6881</v>
      </c>
      <c r="S2106" t="s">
        <v>5636</v>
      </c>
      <c r="T2106" t="s">
        <v>777</v>
      </c>
    </row>
    <row r="2107" spans="1:20">
      <c r="A2107" t="s">
        <v>7220</v>
      </c>
      <c r="B2107" s="8" t="s">
        <v>3632</v>
      </c>
      <c r="C2107" t="s">
        <v>922</v>
      </c>
      <c r="D2107" t="s">
        <v>922</v>
      </c>
      <c r="E2107" t="s">
        <v>665</v>
      </c>
      <c r="F2107" t="s">
        <v>7221</v>
      </c>
      <c r="G2107" t="s">
        <v>7222</v>
      </c>
      <c r="H2107" t="s">
        <v>7222</v>
      </c>
      <c r="I2107" t="s">
        <v>7223</v>
      </c>
      <c r="J2107" t="s">
        <v>6771</v>
      </c>
      <c r="K2107" t="s">
        <v>675</v>
      </c>
      <c r="L2107" t="s">
        <v>682</v>
      </c>
      <c r="M2107" s="8" t="s">
        <v>675</v>
      </c>
      <c r="N2107" t="s">
        <v>682</v>
      </c>
      <c r="O2107" t="s">
        <v>6946</v>
      </c>
      <c r="P2107" t="s">
        <v>675</v>
      </c>
      <c r="Q2107" s="8" t="s">
        <v>7224</v>
      </c>
      <c r="R2107" t="s">
        <v>6881</v>
      </c>
      <c r="S2107" t="s">
        <v>5636</v>
      </c>
      <c r="T2107" t="s">
        <v>777</v>
      </c>
    </row>
    <row r="2108" spans="1:20">
      <c r="A2108" t="s">
        <v>7225</v>
      </c>
      <c r="B2108" s="8" t="s">
        <v>3632</v>
      </c>
      <c r="C2108" t="s">
        <v>922</v>
      </c>
      <c r="D2108" t="s">
        <v>922</v>
      </c>
      <c r="E2108" t="s">
        <v>665</v>
      </c>
      <c r="F2108" t="s">
        <v>7226</v>
      </c>
      <c r="G2108" t="s">
        <v>7227</v>
      </c>
      <c r="H2108" t="s">
        <v>7227</v>
      </c>
      <c r="I2108" t="s">
        <v>7228</v>
      </c>
      <c r="J2108" t="s">
        <v>6771</v>
      </c>
      <c r="K2108" t="s">
        <v>675</v>
      </c>
      <c r="L2108" t="s">
        <v>682</v>
      </c>
      <c r="M2108" s="8" t="s">
        <v>675</v>
      </c>
      <c r="N2108" t="s">
        <v>682</v>
      </c>
      <c r="O2108" t="s">
        <v>6946</v>
      </c>
      <c r="P2108" t="s">
        <v>675</v>
      </c>
      <c r="Q2108" s="8" t="s">
        <v>7229</v>
      </c>
      <c r="R2108" t="s">
        <v>6881</v>
      </c>
      <c r="S2108" t="s">
        <v>5636</v>
      </c>
      <c r="T2108" t="s">
        <v>777</v>
      </c>
    </row>
    <row r="2109" spans="1:20">
      <c r="A2109" t="s">
        <v>7230</v>
      </c>
      <c r="B2109" s="8" t="s">
        <v>3632</v>
      </c>
      <c r="C2109" t="s">
        <v>922</v>
      </c>
      <c r="D2109" t="s">
        <v>922</v>
      </c>
      <c r="E2109" t="s">
        <v>665</v>
      </c>
      <c r="F2109" t="s">
        <v>7231</v>
      </c>
      <c r="G2109" t="s">
        <v>7232</v>
      </c>
      <c r="H2109" t="s">
        <v>7232</v>
      </c>
      <c r="I2109" t="s">
        <v>7233</v>
      </c>
      <c r="J2109" t="s">
        <v>6771</v>
      </c>
      <c r="K2109" t="s">
        <v>675</v>
      </c>
      <c r="L2109" t="s">
        <v>682</v>
      </c>
      <c r="M2109" s="8" t="s">
        <v>675</v>
      </c>
      <c r="N2109" t="s">
        <v>682</v>
      </c>
      <c r="O2109" t="s">
        <v>6946</v>
      </c>
      <c r="P2109" t="s">
        <v>675</v>
      </c>
      <c r="Q2109" s="8" t="s">
        <v>7234</v>
      </c>
      <c r="R2109" t="s">
        <v>6881</v>
      </c>
      <c r="S2109" t="s">
        <v>5636</v>
      </c>
      <c r="T2109" t="s">
        <v>777</v>
      </c>
    </row>
    <row r="2110" spans="1:20">
      <c r="A2110" t="s">
        <v>7235</v>
      </c>
      <c r="B2110" s="8" t="s">
        <v>3632</v>
      </c>
      <c r="C2110" t="s">
        <v>922</v>
      </c>
      <c r="D2110" t="s">
        <v>922</v>
      </c>
      <c r="E2110" t="s">
        <v>665</v>
      </c>
      <c r="F2110" t="s">
        <v>2845</v>
      </c>
      <c r="G2110" t="s">
        <v>176</v>
      </c>
      <c r="H2110" t="s">
        <v>176</v>
      </c>
      <c r="I2110" t="s">
        <v>7236</v>
      </c>
      <c r="J2110" t="s">
        <v>2514</v>
      </c>
      <c r="K2110" t="s">
        <v>1908</v>
      </c>
      <c r="L2110" t="s">
        <v>6692</v>
      </c>
      <c r="M2110" s="8" t="s">
        <v>1908</v>
      </c>
      <c r="N2110" t="s">
        <v>5851</v>
      </c>
      <c r="O2110" t="s">
        <v>6946</v>
      </c>
      <c r="P2110" t="s">
        <v>2672</v>
      </c>
      <c r="Q2110" s="8" t="s">
        <v>7237</v>
      </c>
      <c r="R2110" t="s">
        <v>6881</v>
      </c>
      <c r="S2110" t="s">
        <v>5636</v>
      </c>
      <c r="T2110" t="s">
        <v>777</v>
      </c>
    </row>
    <row r="2111" spans="1:20">
      <c r="A2111" t="s">
        <v>7238</v>
      </c>
      <c r="B2111" s="8" t="s">
        <v>3632</v>
      </c>
      <c r="C2111" t="s">
        <v>922</v>
      </c>
      <c r="D2111" t="s">
        <v>922</v>
      </c>
      <c r="E2111" t="s">
        <v>665</v>
      </c>
      <c r="F2111" t="s">
        <v>7239</v>
      </c>
      <c r="G2111" t="s">
        <v>7240</v>
      </c>
      <c r="H2111" t="s">
        <v>7240</v>
      </c>
      <c r="I2111" t="s">
        <v>7241</v>
      </c>
      <c r="J2111" t="s">
        <v>6771</v>
      </c>
      <c r="K2111" t="s">
        <v>675</v>
      </c>
      <c r="L2111" t="s">
        <v>682</v>
      </c>
      <c r="M2111" s="8" t="s">
        <v>675</v>
      </c>
      <c r="N2111" t="s">
        <v>682</v>
      </c>
      <c r="O2111" t="s">
        <v>6946</v>
      </c>
      <c r="P2111" t="s">
        <v>675</v>
      </c>
      <c r="Q2111" s="8" t="s">
        <v>7242</v>
      </c>
      <c r="R2111" t="s">
        <v>6881</v>
      </c>
      <c r="S2111" t="s">
        <v>5636</v>
      </c>
      <c r="T2111" t="s">
        <v>777</v>
      </c>
    </row>
    <row r="2112" spans="1:20">
      <c r="A2112" t="s">
        <v>7243</v>
      </c>
      <c r="B2112" s="8" t="s">
        <v>3632</v>
      </c>
      <c r="C2112" t="s">
        <v>922</v>
      </c>
      <c r="D2112" t="s">
        <v>922</v>
      </c>
      <c r="E2112" t="s">
        <v>665</v>
      </c>
      <c r="F2112" t="s">
        <v>7244</v>
      </c>
      <c r="G2112" t="s">
        <v>7245</v>
      </c>
      <c r="H2112" t="s">
        <v>7245</v>
      </c>
      <c r="I2112" t="s">
        <v>7246</v>
      </c>
      <c r="J2112" t="s">
        <v>6771</v>
      </c>
      <c r="K2112" t="s">
        <v>675</v>
      </c>
      <c r="L2112" t="s">
        <v>682</v>
      </c>
      <c r="M2112" s="8" t="s">
        <v>675</v>
      </c>
      <c r="N2112" t="s">
        <v>682</v>
      </c>
      <c r="O2112" t="s">
        <v>6946</v>
      </c>
      <c r="P2112" t="s">
        <v>675</v>
      </c>
      <c r="Q2112" s="8" t="s">
        <v>7247</v>
      </c>
      <c r="R2112" t="s">
        <v>6881</v>
      </c>
      <c r="S2112" t="s">
        <v>5636</v>
      </c>
      <c r="T2112" t="s">
        <v>777</v>
      </c>
    </row>
    <row r="2113" spans="1:20">
      <c r="A2113" t="s">
        <v>7248</v>
      </c>
      <c r="B2113" s="8" t="s">
        <v>3632</v>
      </c>
      <c r="C2113" t="s">
        <v>922</v>
      </c>
      <c r="D2113" t="s">
        <v>922</v>
      </c>
      <c r="E2113" t="s">
        <v>665</v>
      </c>
      <c r="F2113" t="s">
        <v>7249</v>
      </c>
      <c r="G2113" t="s">
        <v>7250</v>
      </c>
      <c r="H2113" t="s">
        <v>7250</v>
      </c>
      <c r="I2113" t="s">
        <v>7251</v>
      </c>
      <c r="J2113" t="s">
        <v>2514</v>
      </c>
      <c r="K2113" t="s">
        <v>1958</v>
      </c>
      <c r="L2113" t="s">
        <v>7252</v>
      </c>
      <c r="M2113" s="8" t="s">
        <v>1958</v>
      </c>
      <c r="N2113" t="s">
        <v>7184</v>
      </c>
      <c r="O2113" t="s">
        <v>6946</v>
      </c>
      <c r="P2113" t="s">
        <v>2672</v>
      </c>
      <c r="Q2113" s="8" t="s">
        <v>7253</v>
      </c>
      <c r="R2113" t="s">
        <v>6881</v>
      </c>
      <c r="S2113" t="s">
        <v>5636</v>
      </c>
      <c r="T2113" t="s">
        <v>777</v>
      </c>
    </row>
    <row r="2114" spans="1:20">
      <c r="A2114" t="s">
        <v>7254</v>
      </c>
      <c r="B2114" s="8" t="s">
        <v>3632</v>
      </c>
      <c r="C2114" t="s">
        <v>922</v>
      </c>
      <c r="D2114" t="s">
        <v>922</v>
      </c>
      <c r="E2114" t="s">
        <v>665</v>
      </c>
      <c r="F2114" t="s">
        <v>7255</v>
      </c>
      <c r="G2114" t="s">
        <v>7256</v>
      </c>
      <c r="H2114" t="s">
        <v>7256</v>
      </c>
      <c r="I2114" t="s">
        <v>7257</v>
      </c>
      <c r="J2114" t="s">
        <v>6771</v>
      </c>
      <c r="K2114" t="s">
        <v>675</v>
      </c>
      <c r="L2114" t="s">
        <v>682</v>
      </c>
      <c r="M2114" s="8" t="s">
        <v>675</v>
      </c>
      <c r="N2114" t="s">
        <v>682</v>
      </c>
      <c r="O2114" t="s">
        <v>6946</v>
      </c>
      <c r="P2114" t="s">
        <v>675</v>
      </c>
      <c r="Q2114" s="8" t="s">
        <v>7258</v>
      </c>
      <c r="R2114" t="s">
        <v>6881</v>
      </c>
      <c r="S2114" t="s">
        <v>5636</v>
      </c>
      <c r="T2114" t="s">
        <v>777</v>
      </c>
    </row>
    <row r="2115" spans="1:20">
      <c r="A2115" t="s">
        <v>7259</v>
      </c>
      <c r="B2115" s="8" t="s">
        <v>3632</v>
      </c>
      <c r="C2115" t="s">
        <v>922</v>
      </c>
      <c r="D2115" t="s">
        <v>922</v>
      </c>
      <c r="E2115" t="s">
        <v>665</v>
      </c>
      <c r="F2115" t="s">
        <v>7260</v>
      </c>
      <c r="G2115" t="s">
        <v>7261</v>
      </c>
      <c r="H2115" t="s">
        <v>7261</v>
      </c>
      <c r="I2115" t="s">
        <v>7262</v>
      </c>
      <c r="J2115" t="s">
        <v>6771</v>
      </c>
      <c r="K2115" t="s">
        <v>675</v>
      </c>
      <c r="L2115" t="s">
        <v>682</v>
      </c>
      <c r="M2115" s="8" t="s">
        <v>675</v>
      </c>
      <c r="N2115" t="s">
        <v>682</v>
      </c>
      <c r="O2115" t="s">
        <v>6946</v>
      </c>
      <c r="P2115" t="s">
        <v>675</v>
      </c>
      <c r="Q2115" s="8" t="s">
        <v>7263</v>
      </c>
      <c r="R2115" t="s">
        <v>6881</v>
      </c>
      <c r="S2115" t="s">
        <v>5636</v>
      </c>
      <c r="T2115" t="s">
        <v>777</v>
      </c>
    </row>
    <row r="2116" spans="1:20">
      <c r="A2116" t="s">
        <v>7264</v>
      </c>
      <c r="B2116" s="8" t="s">
        <v>3632</v>
      </c>
      <c r="C2116" t="s">
        <v>922</v>
      </c>
      <c r="D2116" t="s">
        <v>922</v>
      </c>
      <c r="E2116" t="s">
        <v>665</v>
      </c>
      <c r="F2116" t="s">
        <v>7265</v>
      </c>
      <c r="G2116" t="s">
        <v>7266</v>
      </c>
      <c r="H2116" t="s">
        <v>7266</v>
      </c>
      <c r="I2116" t="s">
        <v>7267</v>
      </c>
      <c r="J2116" t="s">
        <v>6771</v>
      </c>
      <c r="K2116" t="s">
        <v>675</v>
      </c>
      <c r="L2116" t="s">
        <v>682</v>
      </c>
      <c r="M2116" s="8" t="s">
        <v>675</v>
      </c>
      <c r="N2116" t="s">
        <v>682</v>
      </c>
      <c r="O2116" t="s">
        <v>6946</v>
      </c>
      <c r="P2116" t="s">
        <v>675</v>
      </c>
      <c r="Q2116" s="8" t="s">
        <v>7268</v>
      </c>
      <c r="R2116" t="s">
        <v>6881</v>
      </c>
      <c r="S2116" t="s">
        <v>5636</v>
      </c>
      <c r="T2116" t="s">
        <v>777</v>
      </c>
    </row>
    <row r="2117" spans="1:20">
      <c r="A2117" t="s">
        <v>7269</v>
      </c>
      <c r="B2117" s="8" t="s">
        <v>3632</v>
      </c>
      <c r="C2117" t="s">
        <v>922</v>
      </c>
      <c r="D2117" t="s">
        <v>922</v>
      </c>
      <c r="E2117" t="s">
        <v>665</v>
      </c>
      <c r="F2117" t="s">
        <v>7270</v>
      </c>
      <c r="G2117" t="s">
        <v>7271</v>
      </c>
      <c r="H2117" t="s">
        <v>7271</v>
      </c>
      <c r="I2117" t="s">
        <v>7272</v>
      </c>
      <c r="J2117" t="s">
        <v>2514</v>
      </c>
      <c r="K2117" t="s">
        <v>4735</v>
      </c>
      <c r="L2117" t="s">
        <v>6692</v>
      </c>
      <c r="M2117" s="8" t="s">
        <v>4735</v>
      </c>
      <c r="N2117" t="s">
        <v>5851</v>
      </c>
      <c r="O2117" t="s">
        <v>6946</v>
      </c>
      <c r="P2117" t="s">
        <v>2672</v>
      </c>
      <c r="Q2117" s="8" t="s">
        <v>7273</v>
      </c>
      <c r="R2117" t="s">
        <v>6881</v>
      </c>
      <c r="S2117" t="s">
        <v>5636</v>
      </c>
      <c r="T2117" t="s">
        <v>777</v>
      </c>
    </row>
    <row r="2118" spans="1:20">
      <c r="A2118" t="s">
        <v>7274</v>
      </c>
      <c r="B2118" s="8" t="s">
        <v>3632</v>
      </c>
      <c r="C2118" t="s">
        <v>922</v>
      </c>
      <c r="D2118" t="s">
        <v>922</v>
      </c>
      <c r="E2118" t="s">
        <v>665</v>
      </c>
      <c r="F2118" t="s">
        <v>7275</v>
      </c>
      <c r="G2118" t="s">
        <v>7276</v>
      </c>
      <c r="H2118" t="s">
        <v>7276</v>
      </c>
      <c r="I2118" t="s">
        <v>7277</v>
      </c>
      <c r="J2118" t="s">
        <v>6771</v>
      </c>
      <c r="K2118" t="s">
        <v>675</v>
      </c>
      <c r="L2118" t="s">
        <v>682</v>
      </c>
      <c r="M2118" s="8" t="s">
        <v>675</v>
      </c>
      <c r="N2118" t="s">
        <v>682</v>
      </c>
      <c r="O2118" t="s">
        <v>6946</v>
      </c>
      <c r="P2118" t="s">
        <v>675</v>
      </c>
      <c r="Q2118" s="8" t="s">
        <v>7278</v>
      </c>
      <c r="R2118" t="s">
        <v>6881</v>
      </c>
      <c r="S2118" t="s">
        <v>5636</v>
      </c>
      <c r="T2118" t="s">
        <v>777</v>
      </c>
    </row>
    <row r="2119" spans="1:20">
      <c r="A2119" t="s">
        <v>7279</v>
      </c>
      <c r="B2119" s="8" t="s">
        <v>3632</v>
      </c>
      <c r="C2119" t="s">
        <v>922</v>
      </c>
      <c r="D2119" t="s">
        <v>922</v>
      </c>
      <c r="E2119" t="s">
        <v>665</v>
      </c>
      <c r="F2119" t="s">
        <v>7280</v>
      </c>
      <c r="G2119" t="s">
        <v>7281</v>
      </c>
      <c r="H2119" t="s">
        <v>7281</v>
      </c>
      <c r="I2119" t="s">
        <v>7282</v>
      </c>
      <c r="J2119" t="s">
        <v>6771</v>
      </c>
      <c r="K2119" t="s">
        <v>675</v>
      </c>
      <c r="L2119" t="s">
        <v>682</v>
      </c>
      <c r="M2119" s="8" t="s">
        <v>675</v>
      </c>
      <c r="N2119" t="s">
        <v>682</v>
      </c>
      <c r="O2119" t="s">
        <v>6946</v>
      </c>
      <c r="P2119" t="s">
        <v>675</v>
      </c>
      <c r="Q2119" s="8" t="s">
        <v>7283</v>
      </c>
      <c r="R2119" t="s">
        <v>6881</v>
      </c>
      <c r="S2119" t="s">
        <v>5636</v>
      </c>
      <c r="T2119" t="s">
        <v>777</v>
      </c>
    </row>
    <row r="2120" spans="1:20">
      <c r="A2120" t="s">
        <v>7284</v>
      </c>
      <c r="B2120" s="8" t="s">
        <v>3632</v>
      </c>
      <c r="C2120" t="s">
        <v>922</v>
      </c>
      <c r="D2120" t="s">
        <v>922</v>
      </c>
      <c r="E2120" t="s">
        <v>665</v>
      </c>
      <c r="F2120" t="s">
        <v>7285</v>
      </c>
      <c r="G2120" t="s">
        <v>7286</v>
      </c>
      <c r="H2120" t="s">
        <v>7286</v>
      </c>
      <c r="I2120" t="s">
        <v>7287</v>
      </c>
      <c r="J2120" t="s">
        <v>6771</v>
      </c>
      <c r="K2120" t="s">
        <v>675</v>
      </c>
      <c r="L2120" t="s">
        <v>682</v>
      </c>
      <c r="M2120" s="8" t="s">
        <v>675</v>
      </c>
      <c r="N2120" t="s">
        <v>682</v>
      </c>
      <c r="O2120" t="s">
        <v>6946</v>
      </c>
      <c r="P2120" t="s">
        <v>675</v>
      </c>
      <c r="Q2120" s="8" t="s">
        <v>7288</v>
      </c>
      <c r="R2120" t="s">
        <v>6881</v>
      </c>
      <c r="S2120" t="s">
        <v>5636</v>
      </c>
      <c r="T2120" t="s">
        <v>777</v>
      </c>
    </row>
    <row r="2121" spans="1:20">
      <c r="A2121" t="s">
        <v>7289</v>
      </c>
      <c r="B2121" s="8" t="s">
        <v>3632</v>
      </c>
      <c r="C2121" t="s">
        <v>922</v>
      </c>
      <c r="D2121" t="s">
        <v>922</v>
      </c>
      <c r="E2121" t="s">
        <v>665</v>
      </c>
      <c r="F2121" t="s">
        <v>7290</v>
      </c>
      <c r="G2121" t="s">
        <v>7291</v>
      </c>
      <c r="H2121" t="s">
        <v>7291</v>
      </c>
      <c r="I2121" t="s">
        <v>7292</v>
      </c>
      <c r="J2121" t="s">
        <v>6771</v>
      </c>
      <c r="K2121" t="s">
        <v>675</v>
      </c>
      <c r="L2121" t="s">
        <v>682</v>
      </c>
      <c r="M2121" s="8" t="s">
        <v>675</v>
      </c>
      <c r="N2121" t="s">
        <v>682</v>
      </c>
      <c r="O2121" t="s">
        <v>6946</v>
      </c>
      <c r="P2121" t="s">
        <v>675</v>
      </c>
      <c r="Q2121" s="8" t="s">
        <v>7293</v>
      </c>
      <c r="R2121" t="s">
        <v>6881</v>
      </c>
      <c r="S2121" t="s">
        <v>5636</v>
      </c>
      <c r="T2121" t="s">
        <v>777</v>
      </c>
    </row>
    <row r="2122" spans="1:20">
      <c r="A2122" t="s">
        <v>7294</v>
      </c>
      <c r="B2122" s="8" t="s">
        <v>3632</v>
      </c>
      <c r="C2122" t="s">
        <v>922</v>
      </c>
      <c r="D2122" t="s">
        <v>922</v>
      </c>
      <c r="E2122" t="s">
        <v>665</v>
      </c>
      <c r="F2122" t="s">
        <v>7295</v>
      </c>
      <c r="G2122" t="s">
        <v>7296</v>
      </c>
      <c r="H2122" t="s">
        <v>7296</v>
      </c>
      <c r="I2122" t="s">
        <v>7297</v>
      </c>
      <c r="J2122" t="s">
        <v>6771</v>
      </c>
      <c r="K2122" t="s">
        <v>675</v>
      </c>
      <c r="L2122" t="s">
        <v>682</v>
      </c>
      <c r="M2122" s="8" t="s">
        <v>675</v>
      </c>
      <c r="N2122" t="s">
        <v>682</v>
      </c>
      <c r="O2122" t="s">
        <v>6946</v>
      </c>
      <c r="P2122" t="s">
        <v>675</v>
      </c>
      <c r="Q2122" s="8" t="s">
        <v>7298</v>
      </c>
      <c r="R2122" t="s">
        <v>6881</v>
      </c>
      <c r="S2122" t="s">
        <v>5636</v>
      </c>
      <c r="T2122" t="s">
        <v>777</v>
      </c>
    </row>
    <row r="2123" spans="1:20">
      <c r="A2123" t="s">
        <v>7299</v>
      </c>
      <c r="B2123" s="8" t="s">
        <v>3632</v>
      </c>
      <c r="C2123" t="s">
        <v>922</v>
      </c>
      <c r="D2123" t="s">
        <v>922</v>
      </c>
      <c r="E2123" t="s">
        <v>665</v>
      </c>
      <c r="F2123" t="s">
        <v>7300</v>
      </c>
      <c r="G2123" t="s">
        <v>7301</v>
      </c>
      <c r="H2123" t="s">
        <v>7301</v>
      </c>
      <c r="I2123" t="s">
        <v>7302</v>
      </c>
      <c r="J2123" t="s">
        <v>6771</v>
      </c>
      <c r="K2123" t="s">
        <v>675</v>
      </c>
      <c r="L2123" t="s">
        <v>682</v>
      </c>
      <c r="M2123" s="8" t="s">
        <v>675</v>
      </c>
      <c r="N2123" t="s">
        <v>682</v>
      </c>
      <c r="O2123" t="s">
        <v>6946</v>
      </c>
      <c r="P2123" t="s">
        <v>675</v>
      </c>
      <c r="Q2123" s="8" t="s">
        <v>7303</v>
      </c>
      <c r="R2123" t="s">
        <v>6881</v>
      </c>
      <c r="S2123" t="s">
        <v>5636</v>
      </c>
      <c r="T2123" t="s">
        <v>777</v>
      </c>
    </row>
    <row r="2124" spans="1:20">
      <c r="A2124" t="s">
        <v>7304</v>
      </c>
      <c r="B2124" s="8" t="s">
        <v>3632</v>
      </c>
      <c r="C2124" t="s">
        <v>922</v>
      </c>
      <c r="D2124" t="s">
        <v>922</v>
      </c>
      <c r="E2124" t="s">
        <v>665</v>
      </c>
      <c r="F2124" t="s">
        <v>7305</v>
      </c>
      <c r="G2124" t="s">
        <v>7306</v>
      </c>
      <c r="H2124" t="s">
        <v>7306</v>
      </c>
      <c r="I2124" t="s">
        <v>7307</v>
      </c>
      <c r="J2124" t="s">
        <v>6771</v>
      </c>
      <c r="K2124" t="s">
        <v>675</v>
      </c>
      <c r="L2124" t="s">
        <v>682</v>
      </c>
      <c r="M2124" s="8" t="s">
        <v>675</v>
      </c>
      <c r="N2124" t="s">
        <v>682</v>
      </c>
      <c r="O2124" t="s">
        <v>6946</v>
      </c>
      <c r="P2124" t="s">
        <v>675</v>
      </c>
      <c r="Q2124" s="8" t="s">
        <v>7308</v>
      </c>
      <c r="R2124" t="s">
        <v>6881</v>
      </c>
      <c r="S2124" t="s">
        <v>5636</v>
      </c>
      <c r="T2124" t="s">
        <v>777</v>
      </c>
    </row>
    <row r="2125" spans="1:20">
      <c r="A2125" t="s">
        <v>7309</v>
      </c>
      <c r="B2125" s="8" t="s">
        <v>3632</v>
      </c>
      <c r="C2125" t="s">
        <v>922</v>
      </c>
      <c r="D2125" t="s">
        <v>922</v>
      </c>
      <c r="E2125" t="s">
        <v>665</v>
      </c>
      <c r="F2125" t="s">
        <v>7310</v>
      </c>
      <c r="G2125" t="s">
        <v>7311</v>
      </c>
      <c r="H2125" t="s">
        <v>7311</v>
      </c>
      <c r="I2125" t="s">
        <v>7312</v>
      </c>
      <c r="J2125" t="s">
        <v>2514</v>
      </c>
      <c r="K2125" t="s">
        <v>1914</v>
      </c>
      <c r="L2125" t="s">
        <v>6853</v>
      </c>
      <c r="M2125" s="8" t="s">
        <v>1914</v>
      </c>
      <c r="N2125" t="s">
        <v>6898</v>
      </c>
      <c r="O2125" t="s">
        <v>6946</v>
      </c>
      <c r="P2125" t="s">
        <v>2672</v>
      </c>
      <c r="Q2125" s="8" t="s">
        <v>7313</v>
      </c>
      <c r="R2125" t="s">
        <v>6881</v>
      </c>
      <c r="S2125" t="s">
        <v>5636</v>
      </c>
      <c r="T2125" t="s">
        <v>777</v>
      </c>
    </row>
    <row r="2126" spans="1:20">
      <c r="A2126" t="s">
        <v>7314</v>
      </c>
      <c r="B2126" s="8" t="s">
        <v>3632</v>
      </c>
      <c r="C2126" t="s">
        <v>922</v>
      </c>
      <c r="D2126" t="s">
        <v>922</v>
      </c>
      <c r="E2126" t="s">
        <v>665</v>
      </c>
      <c r="F2126" t="s">
        <v>892</v>
      </c>
      <c r="G2126" t="s">
        <v>893</v>
      </c>
      <c r="H2126" t="s">
        <v>893</v>
      </c>
      <c r="I2126" t="s">
        <v>7315</v>
      </c>
      <c r="J2126" t="s">
        <v>2514</v>
      </c>
      <c r="K2126" t="s">
        <v>2133</v>
      </c>
      <c r="L2126" t="s">
        <v>6748</v>
      </c>
      <c r="M2126" s="8" t="s">
        <v>2133</v>
      </c>
      <c r="N2126" t="s">
        <v>6721</v>
      </c>
      <c r="O2126" t="s">
        <v>6946</v>
      </c>
      <c r="P2126" t="s">
        <v>2672</v>
      </c>
      <c r="Q2126" s="8" t="s">
        <v>7316</v>
      </c>
      <c r="R2126" t="s">
        <v>6881</v>
      </c>
      <c r="S2126" t="s">
        <v>5636</v>
      </c>
      <c r="T2126" t="s">
        <v>777</v>
      </c>
    </row>
    <row r="2127" spans="1:20">
      <c r="A2127" t="s">
        <v>7317</v>
      </c>
      <c r="B2127" s="8" t="s">
        <v>3632</v>
      </c>
      <c r="C2127" t="s">
        <v>922</v>
      </c>
      <c r="D2127" t="s">
        <v>922</v>
      </c>
      <c r="E2127" t="s">
        <v>665</v>
      </c>
      <c r="F2127" t="s">
        <v>7318</v>
      </c>
      <c r="G2127" t="s">
        <v>7319</v>
      </c>
      <c r="H2127" t="s">
        <v>7319</v>
      </c>
      <c r="I2127" t="s">
        <v>7320</v>
      </c>
      <c r="J2127" t="s">
        <v>2514</v>
      </c>
      <c r="K2127" t="s">
        <v>2127</v>
      </c>
      <c r="L2127" t="s">
        <v>7321</v>
      </c>
      <c r="M2127" s="8" t="s">
        <v>2127</v>
      </c>
      <c r="N2127" t="s">
        <v>5851</v>
      </c>
      <c r="O2127" t="s">
        <v>6946</v>
      </c>
      <c r="P2127" t="s">
        <v>2672</v>
      </c>
      <c r="Q2127" s="8" t="s">
        <v>7322</v>
      </c>
      <c r="R2127" t="s">
        <v>6881</v>
      </c>
      <c r="S2127" t="s">
        <v>5636</v>
      </c>
      <c r="T2127" t="s">
        <v>777</v>
      </c>
    </row>
    <row r="2128" spans="1:20">
      <c r="A2128" t="s">
        <v>7323</v>
      </c>
      <c r="B2128" s="8" t="s">
        <v>3632</v>
      </c>
      <c r="C2128" t="s">
        <v>922</v>
      </c>
      <c r="D2128" t="s">
        <v>922</v>
      </c>
      <c r="E2128" t="s">
        <v>665</v>
      </c>
      <c r="F2128" t="s">
        <v>2444</v>
      </c>
      <c r="G2128" t="s">
        <v>2445</v>
      </c>
      <c r="H2128" t="s">
        <v>2445</v>
      </c>
      <c r="I2128" t="s">
        <v>7324</v>
      </c>
      <c r="J2128" t="s">
        <v>7325</v>
      </c>
      <c r="K2128" t="s">
        <v>675</v>
      </c>
      <c r="L2128" t="s">
        <v>682</v>
      </c>
      <c r="M2128" s="8" t="s">
        <v>675</v>
      </c>
      <c r="N2128" t="s">
        <v>682</v>
      </c>
      <c r="O2128" t="s">
        <v>6946</v>
      </c>
      <c r="P2128" t="s">
        <v>701</v>
      </c>
      <c r="Q2128" s="8" t="s">
        <v>7326</v>
      </c>
      <c r="R2128" t="s">
        <v>6881</v>
      </c>
      <c r="S2128" t="s">
        <v>5636</v>
      </c>
      <c r="T2128" t="s">
        <v>777</v>
      </c>
    </row>
    <row r="2129" spans="1:20">
      <c r="A2129" t="s">
        <v>7327</v>
      </c>
      <c r="B2129" s="8" t="s">
        <v>3632</v>
      </c>
      <c r="C2129" t="s">
        <v>922</v>
      </c>
      <c r="D2129" t="s">
        <v>922</v>
      </c>
      <c r="E2129" t="s">
        <v>665</v>
      </c>
      <c r="F2129" t="s">
        <v>1035</v>
      </c>
      <c r="G2129" t="s">
        <v>1036</v>
      </c>
      <c r="H2129" t="s">
        <v>1036</v>
      </c>
      <c r="I2129" t="s">
        <v>7328</v>
      </c>
      <c r="J2129" t="s">
        <v>2514</v>
      </c>
      <c r="K2129" t="s">
        <v>1914</v>
      </c>
      <c r="L2129" t="s">
        <v>6096</v>
      </c>
      <c r="M2129" s="8" t="s">
        <v>1914</v>
      </c>
      <c r="N2129" t="s">
        <v>7329</v>
      </c>
      <c r="O2129" t="s">
        <v>6946</v>
      </c>
      <c r="P2129" t="s">
        <v>760</v>
      </c>
      <c r="Q2129" s="8" t="s">
        <v>7330</v>
      </c>
      <c r="R2129" t="s">
        <v>6881</v>
      </c>
      <c r="S2129" t="s">
        <v>5636</v>
      </c>
      <c r="T2129" t="s">
        <v>777</v>
      </c>
    </row>
    <row r="2130" spans="1:20">
      <c r="A2130" t="s">
        <v>7331</v>
      </c>
      <c r="B2130" s="8" t="s">
        <v>3632</v>
      </c>
      <c r="C2130" t="s">
        <v>922</v>
      </c>
      <c r="D2130" t="s">
        <v>922</v>
      </c>
      <c r="E2130" t="s">
        <v>665</v>
      </c>
      <c r="F2130" t="s">
        <v>2067</v>
      </c>
      <c r="G2130" t="s">
        <v>2068</v>
      </c>
      <c r="H2130" t="s">
        <v>2068</v>
      </c>
      <c r="I2130" t="s">
        <v>7332</v>
      </c>
      <c r="J2130" t="s">
        <v>2514</v>
      </c>
      <c r="K2130" t="s">
        <v>1908</v>
      </c>
      <c r="L2130" t="s">
        <v>6853</v>
      </c>
      <c r="M2130" s="8" t="s">
        <v>1908</v>
      </c>
      <c r="N2130" t="s">
        <v>7184</v>
      </c>
      <c r="O2130" t="s">
        <v>6946</v>
      </c>
      <c r="P2130" t="s">
        <v>2672</v>
      </c>
      <c r="Q2130" s="8" t="s">
        <v>7333</v>
      </c>
      <c r="R2130" t="s">
        <v>6881</v>
      </c>
      <c r="S2130" t="s">
        <v>5636</v>
      </c>
      <c r="T2130" t="s">
        <v>777</v>
      </c>
    </row>
    <row r="2131" spans="1:20">
      <c r="A2131" t="s">
        <v>7334</v>
      </c>
      <c r="B2131" s="8" t="s">
        <v>3632</v>
      </c>
      <c r="C2131" t="s">
        <v>922</v>
      </c>
      <c r="D2131" t="s">
        <v>922</v>
      </c>
      <c r="E2131" t="s">
        <v>665</v>
      </c>
      <c r="F2131" t="s">
        <v>7335</v>
      </c>
      <c r="G2131" t="s">
        <v>7336</v>
      </c>
      <c r="H2131" t="s">
        <v>7336</v>
      </c>
      <c r="I2131" t="s">
        <v>7337</v>
      </c>
      <c r="J2131" t="s">
        <v>2514</v>
      </c>
      <c r="K2131" t="s">
        <v>1914</v>
      </c>
      <c r="L2131" t="s">
        <v>6853</v>
      </c>
      <c r="M2131" s="8" t="s">
        <v>1914</v>
      </c>
      <c r="N2131" t="s">
        <v>7338</v>
      </c>
      <c r="O2131" t="s">
        <v>6946</v>
      </c>
      <c r="P2131" t="s">
        <v>760</v>
      </c>
      <c r="Q2131" s="8" t="s">
        <v>7339</v>
      </c>
      <c r="R2131" t="s">
        <v>6881</v>
      </c>
      <c r="S2131" t="s">
        <v>5636</v>
      </c>
      <c r="T2131" t="s">
        <v>777</v>
      </c>
    </row>
    <row r="2132" spans="1:20">
      <c r="A2132" t="s">
        <v>7340</v>
      </c>
      <c r="B2132" s="8" t="s">
        <v>3632</v>
      </c>
      <c r="C2132" t="s">
        <v>922</v>
      </c>
      <c r="D2132" t="s">
        <v>922</v>
      </c>
      <c r="E2132" t="s">
        <v>665</v>
      </c>
      <c r="F2132" t="s">
        <v>7341</v>
      </c>
      <c r="G2132" t="s">
        <v>7342</v>
      </c>
      <c r="H2132" t="s">
        <v>7342</v>
      </c>
      <c r="I2132" t="s">
        <v>7343</v>
      </c>
      <c r="J2132" t="s">
        <v>6771</v>
      </c>
      <c r="K2132" t="s">
        <v>675</v>
      </c>
      <c r="L2132" t="s">
        <v>682</v>
      </c>
      <c r="M2132" s="8" t="s">
        <v>675</v>
      </c>
      <c r="N2132" t="s">
        <v>682</v>
      </c>
      <c r="O2132" t="s">
        <v>6946</v>
      </c>
      <c r="P2132" t="s">
        <v>675</v>
      </c>
      <c r="Q2132" s="8" t="s">
        <v>7344</v>
      </c>
      <c r="R2132" t="s">
        <v>6881</v>
      </c>
      <c r="S2132" t="s">
        <v>5636</v>
      </c>
      <c r="T2132" t="s">
        <v>777</v>
      </c>
    </row>
    <row r="2133" spans="1:20">
      <c r="A2133" t="s">
        <v>7345</v>
      </c>
      <c r="B2133" s="8" t="s">
        <v>3632</v>
      </c>
      <c r="C2133" t="s">
        <v>922</v>
      </c>
      <c r="D2133" t="s">
        <v>922</v>
      </c>
      <c r="E2133" t="s">
        <v>665</v>
      </c>
      <c r="F2133" t="s">
        <v>7346</v>
      </c>
      <c r="G2133" t="s">
        <v>7347</v>
      </c>
      <c r="H2133" t="s">
        <v>7347</v>
      </c>
      <c r="I2133" t="s">
        <v>7348</v>
      </c>
      <c r="J2133" t="s">
        <v>6771</v>
      </c>
      <c r="K2133" t="s">
        <v>675</v>
      </c>
      <c r="L2133" t="s">
        <v>682</v>
      </c>
      <c r="M2133" s="8" t="s">
        <v>675</v>
      </c>
      <c r="N2133" t="s">
        <v>682</v>
      </c>
      <c r="O2133" t="s">
        <v>6946</v>
      </c>
      <c r="P2133" t="s">
        <v>675</v>
      </c>
      <c r="Q2133" s="8" t="s">
        <v>7349</v>
      </c>
      <c r="R2133" t="s">
        <v>6881</v>
      </c>
      <c r="S2133" t="s">
        <v>5636</v>
      </c>
      <c r="T2133" t="s">
        <v>777</v>
      </c>
    </row>
    <row r="2134" spans="1:20">
      <c r="A2134" t="s">
        <v>7350</v>
      </c>
      <c r="B2134" s="8" t="s">
        <v>3632</v>
      </c>
      <c r="C2134" t="s">
        <v>922</v>
      </c>
      <c r="D2134" t="s">
        <v>922</v>
      </c>
      <c r="E2134" t="s">
        <v>665</v>
      </c>
      <c r="F2134" t="s">
        <v>7351</v>
      </c>
      <c r="G2134" t="s">
        <v>7352</v>
      </c>
      <c r="H2134" t="s">
        <v>7352</v>
      </c>
      <c r="I2134" t="s">
        <v>7353</v>
      </c>
      <c r="J2134" t="s">
        <v>6771</v>
      </c>
      <c r="K2134" t="s">
        <v>675</v>
      </c>
      <c r="L2134" t="s">
        <v>682</v>
      </c>
      <c r="M2134" s="8" t="s">
        <v>675</v>
      </c>
      <c r="N2134" t="s">
        <v>682</v>
      </c>
      <c r="O2134" t="s">
        <v>6946</v>
      </c>
      <c r="P2134" t="s">
        <v>675</v>
      </c>
      <c r="Q2134" s="8" t="s">
        <v>7354</v>
      </c>
      <c r="R2134" t="s">
        <v>6881</v>
      </c>
      <c r="S2134" t="s">
        <v>5636</v>
      </c>
      <c r="T2134" t="s">
        <v>777</v>
      </c>
    </row>
    <row r="2135" spans="1:20">
      <c r="A2135" t="s">
        <v>7355</v>
      </c>
      <c r="B2135" s="8" t="s">
        <v>3632</v>
      </c>
      <c r="C2135" t="s">
        <v>922</v>
      </c>
      <c r="D2135" t="s">
        <v>922</v>
      </c>
      <c r="E2135" t="s">
        <v>665</v>
      </c>
      <c r="F2135" t="s">
        <v>7356</v>
      </c>
      <c r="G2135" t="s">
        <v>7357</v>
      </c>
      <c r="H2135" t="s">
        <v>7357</v>
      </c>
      <c r="I2135" t="s">
        <v>7358</v>
      </c>
      <c r="J2135" t="s">
        <v>6771</v>
      </c>
      <c r="K2135" t="s">
        <v>675</v>
      </c>
      <c r="L2135" t="s">
        <v>682</v>
      </c>
      <c r="M2135" s="8" t="s">
        <v>675</v>
      </c>
      <c r="N2135" t="s">
        <v>682</v>
      </c>
      <c r="O2135" t="s">
        <v>6946</v>
      </c>
      <c r="P2135" t="s">
        <v>675</v>
      </c>
      <c r="Q2135" s="8" t="s">
        <v>7359</v>
      </c>
      <c r="R2135" t="s">
        <v>6881</v>
      </c>
      <c r="S2135" t="s">
        <v>5636</v>
      </c>
      <c r="T2135" t="s">
        <v>777</v>
      </c>
    </row>
    <row r="2136" spans="1:20">
      <c r="A2136" t="s">
        <v>7360</v>
      </c>
      <c r="B2136" s="8" t="s">
        <v>3632</v>
      </c>
      <c r="C2136" t="s">
        <v>922</v>
      </c>
      <c r="D2136" t="s">
        <v>922</v>
      </c>
      <c r="E2136" t="s">
        <v>665</v>
      </c>
      <c r="F2136" t="s">
        <v>7361</v>
      </c>
      <c r="G2136" t="s">
        <v>7362</v>
      </c>
      <c r="H2136" t="s">
        <v>7362</v>
      </c>
      <c r="I2136" t="s">
        <v>7363</v>
      </c>
      <c r="J2136" t="s">
        <v>6771</v>
      </c>
      <c r="K2136" t="s">
        <v>675</v>
      </c>
      <c r="L2136" t="s">
        <v>682</v>
      </c>
      <c r="M2136" s="8" t="s">
        <v>675</v>
      </c>
      <c r="N2136" t="s">
        <v>682</v>
      </c>
      <c r="O2136" t="s">
        <v>6946</v>
      </c>
      <c r="P2136" t="s">
        <v>675</v>
      </c>
      <c r="Q2136" s="8" t="s">
        <v>7364</v>
      </c>
      <c r="R2136" t="s">
        <v>6881</v>
      </c>
      <c r="S2136" t="s">
        <v>5636</v>
      </c>
      <c r="T2136" t="s">
        <v>777</v>
      </c>
    </row>
    <row r="2137" spans="1:20">
      <c r="A2137" t="s">
        <v>7365</v>
      </c>
      <c r="B2137" s="8" t="s">
        <v>3632</v>
      </c>
      <c r="C2137" t="s">
        <v>922</v>
      </c>
      <c r="D2137" t="s">
        <v>922</v>
      </c>
      <c r="E2137" t="s">
        <v>665</v>
      </c>
      <c r="F2137" t="s">
        <v>7366</v>
      </c>
      <c r="G2137" t="s">
        <v>7367</v>
      </c>
      <c r="H2137" t="s">
        <v>7367</v>
      </c>
      <c r="I2137" t="s">
        <v>7368</v>
      </c>
      <c r="J2137" t="s">
        <v>2514</v>
      </c>
      <c r="K2137" t="s">
        <v>1946</v>
      </c>
      <c r="L2137" t="s">
        <v>7369</v>
      </c>
      <c r="M2137" s="8" t="s">
        <v>1946</v>
      </c>
      <c r="N2137" t="s">
        <v>7370</v>
      </c>
      <c r="O2137" t="s">
        <v>6946</v>
      </c>
      <c r="P2137" t="s">
        <v>2672</v>
      </c>
      <c r="Q2137" s="8" t="s">
        <v>7371</v>
      </c>
      <c r="R2137" t="s">
        <v>6881</v>
      </c>
      <c r="S2137" t="s">
        <v>5636</v>
      </c>
      <c r="T2137" t="s">
        <v>777</v>
      </c>
    </row>
    <row r="2138" spans="1:20">
      <c r="A2138" t="s">
        <v>7372</v>
      </c>
      <c r="B2138" s="8" t="s">
        <v>3632</v>
      </c>
      <c r="C2138" t="s">
        <v>922</v>
      </c>
      <c r="D2138" t="s">
        <v>922</v>
      </c>
      <c r="E2138" t="s">
        <v>665</v>
      </c>
      <c r="F2138" t="s">
        <v>7373</v>
      </c>
      <c r="G2138" t="s">
        <v>7374</v>
      </c>
      <c r="H2138" t="s">
        <v>7374</v>
      </c>
      <c r="I2138" t="s">
        <v>7375</v>
      </c>
      <c r="J2138" t="s">
        <v>2514</v>
      </c>
      <c r="K2138" t="s">
        <v>3212</v>
      </c>
      <c r="L2138" t="s">
        <v>7376</v>
      </c>
      <c r="M2138" s="8" t="s">
        <v>3212</v>
      </c>
      <c r="N2138" t="s">
        <v>6993</v>
      </c>
      <c r="O2138" t="s">
        <v>6946</v>
      </c>
      <c r="P2138" t="s">
        <v>760</v>
      </c>
      <c r="Q2138" s="8" t="s">
        <v>7377</v>
      </c>
      <c r="R2138" t="s">
        <v>6881</v>
      </c>
      <c r="S2138" t="s">
        <v>5636</v>
      </c>
      <c r="T2138" t="s">
        <v>777</v>
      </c>
    </row>
    <row r="2139" spans="1:20">
      <c r="A2139" t="s">
        <v>7378</v>
      </c>
      <c r="B2139" s="8" t="s">
        <v>3632</v>
      </c>
      <c r="C2139" t="s">
        <v>922</v>
      </c>
      <c r="D2139" t="s">
        <v>922</v>
      </c>
      <c r="E2139" t="s">
        <v>665</v>
      </c>
      <c r="F2139" t="s">
        <v>2228</v>
      </c>
      <c r="G2139" t="s">
        <v>242</v>
      </c>
      <c r="H2139" t="s">
        <v>242</v>
      </c>
      <c r="I2139" t="s">
        <v>7379</v>
      </c>
      <c r="J2139" t="s">
        <v>2514</v>
      </c>
      <c r="K2139" t="s">
        <v>1946</v>
      </c>
      <c r="L2139" t="s">
        <v>7369</v>
      </c>
      <c r="M2139" s="8" t="s">
        <v>1946</v>
      </c>
      <c r="N2139" t="s">
        <v>7370</v>
      </c>
      <c r="O2139" t="s">
        <v>6946</v>
      </c>
      <c r="P2139" t="s">
        <v>2672</v>
      </c>
      <c r="Q2139" s="8" t="s">
        <v>7380</v>
      </c>
      <c r="R2139" t="s">
        <v>6881</v>
      </c>
      <c r="S2139" t="s">
        <v>5636</v>
      </c>
      <c r="T2139" t="s">
        <v>777</v>
      </c>
    </row>
    <row r="2140" spans="1:20">
      <c r="A2140" t="s">
        <v>7381</v>
      </c>
      <c r="B2140" s="8" t="s">
        <v>3632</v>
      </c>
      <c r="C2140" t="s">
        <v>922</v>
      </c>
      <c r="D2140" t="s">
        <v>922</v>
      </c>
      <c r="E2140" t="s">
        <v>665</v>
      </c>
      <c r="F2140" t="s">
        <v>7382</v>
      </c>
      <c r="G2140" t="s">
        <v>7383</v>
      </c>
      <c r="H2140" t="s">
        <v>7383</v>
      </c>
      <c r="I2140" t="s">
        <v>7384</v>
      </c>
      <c r="J2140" t="s">
        <v>6771</v>
      </c>
      <c r="K2140" t="s">
        <v>675</v>
      </c>
      <c r="L2140" t="s">
        <v>682</v>
      </c>
      <c r="M2140" s="8" t="s">
        <v>675</v>
      </c>
      <c r="N2140" t="s">
        <v>682</v>
      </c>
      <c r="O2140" t="s">
        <v>6946</v>
      </c>
      <c r="P2140" t="s">
        <v>675</v>
      </c>
      <c r="Q2140" s="8" t="s">
        <v>7385</v>
      </c>
      <c r="R2140" t="s">
        <v>6881</v>
      </c>
      <c r="S2140" t="s">
        <v>5636</v>
      </c>
      <c r="T2140" t="s">
        <v>777</v>
      </c>
    </row>
    <row r="2141" spans="1:20">
      <c r="A2141" t="s">
        <v>7386</v>
      </c>
      <c r="B2141" s="8" t="s">
        <v>3632</v>
      </c>
      <c r="C2141" t="s">
        <v>922</v>
      </c>
      <c r="D2141" t="s">
        <v>922</v>
      </c>
      <c r="E2141" t="s">
        <v>665</v>
      </c>
      <c r="F2141" t="s">
        <v>7387</v>
      </c>
      <c r="G2141" t="s">
        <v>7388</v>
      </c>
      <c r="H2141" t="s">
        <v>7388</v>
      </c>
      <c r="I2141" t="s">
        <v>7389</v>
      </c>
      <c r="J2141" t="s">
        <v>2514</v>
      </c>
      <c r="K2141" t="s">
        <v>1977</v>
      </c>
      <c r="L2141" t="s">
        <v>6096</v>
      </c>
      <c r="M2141" s="8" t="s">
        <v>1977</v>
      </c>
      <c r="N2141" t="s">
        <v>7390</v>
      </c>
      <c r="O2141" t="s">
        <v>6946</v>
      </c>
      <c r="P2141" t="s">
        <v>760</v>
      </c>
      <c r="Q2141" s="8" t="s">
        <v>7391</v>
      </c>
      <c r="R2141" t="s">
        <v>6881</v>
      </c>
      <c r="S2141" t="s">
        <v>5636</v>
      </c>
      <c r="T2141" t="s">
        <v>777</v>
      </c>
    </row>
    <row r="2142" spans="1:20">
      <c r="A2142" t="s">
        <v>7392</v>
      </c>
      <c r="B2142" s="8" t="s">
        <v>3632</v>
      </c>
      <c r="C2142" t="s">
        <v>922</v>
      </c>
      <c r="D2142" t="s">
        <v>922</v>
      </c>
      <c r="E2142" t="s">
        <v>665</v>
      </c>
      <c r="F2142" t="s">
        <v>1679</v>
      </c>
      <c r="G2142" t="s">
        <v>1680</v>
      </c>
      <c r="H2142" t="s">
        <v>1680</v>
      </c>
      <c r="I2142" t="s">
        <v>7393</v>
      </c>
      <c r="J2142" t="s">
        <v>6771</v>
      </c>
      <c r="K2142" t="s">
        <v>675</v>
      </c>
      <c r="L2142" t="s">
        <v>682</v>
      </c>
      <c r="M2142" s="8" t="s">
        <v>675</v>
      </c>
      <c r="N2142" t="s">
        <v>682</v>
      </c>
      <c r="O2142" t="s">
        <v>6946</v>
      </c>
      <c r="P2142" t="s">
        <v>675</v>
      </c>
      <c r="Q2142" s="8" t="s">
        <v>7394</v>
      </c>
      <c r="R2142" t="s">
        <v>6881</v>
      </c>
      <c r="S2142" t="s">
        <v>5636</v>
      </c>
      <c r="T2142" t="s">
        <v>777</v>
      </c>
    </row>
    <row r="2143" spans="1:20">
      <c r="A2143" t="s">
        <v>7395</v>
      </c>
      <c r="B2143" s="8" t="s">
        <v>3632</v>
      </c>
      <c r="C2143" t="s">
        <v>922</v>
      </c>
      <c r="D2143" t="s">
        <v>922</v>
      </c>
      <c r="E2143" t="s">
        <v>665</v>
      </c>
      <c r="F2143" t="s">
        <v>7396</v>
      </c>
      <c r="G2143" t="s">
        <v>7397</v>
      </c>
      <c r="H2143" t="s">
        <v>7397</v>
      </c>
      <c r="I2143" t="s">
        <v>7398</v>
      </c>
      <c r="J2143" t="s">
        <v>6771</v>
      </c>
      <c r="K2143" t="s">
        <v>675</v>
      </c>
      <c r="L2143" t="s">
        <v>682</v>
      </c>
      <c r="M2143" s="8" t="s">
        <v>675</v>
      </c>
      <c r="N2143" t="s">
        <v>682</v>
      </c>
      <c r="O2143" t="s">
        <v>6946</v>
      </c>
      <c r="P2143" t="s">
        <v>675</v>
      </c>
      <c r="Q2143" s="8" t="s">
        <v>7399</v>
      </c>
      <c r="R2143" t="s">
        <v>6881</v>
      </c>
      <c r="S2143" t="s">
        <v>5636</v>
      </c>
      <c r="T2143" t="s">
        <v>777</v>
      </c>
    </row>
    <row r="2144" spans="1:20">
      <c r="A2144" t="s">
        <v>7400</v>
      </c>
      <c r="B2144" s="8" t="s">
        <v>3632</v>
      </c>
      <c r="C2144" t="s">
        <v>922</v>
      </c>
      <c r="D2144" t="s">
        <v>922</v>
      </c>
      <c r="E2144" t="s">
        <v>665</v>
      </c>
      <c r="F2144" t="s">
        <v>1208</v>
      </c>
      <c r="G2144" t="s">
        <v>1209</v>
      </c>
      <c r="H2144" t="s">
        <v>1209</v>
      </c>
      <c r="I2144" t="s">
        <v>7401</v>
      </c>
      <c r="J2144" t="s">
        <v>6771</v>
      </c>
      <c r="K2144" t="s">
        <v>675</v>
      </c>
      <c r="L2144" t="s">
        <v>682</v>
      </c>
      <c r="M2144" s="8" t="s">
        <v>675</v>
      </c>
      <c r="N2144" t="s">
        <v>682</v>
      </c>
      <c r="O2144" t="s">
        <v>6946</v>
      </c>
      <c r="P2144" t="s">
        <v>675</v>
      </c>
      <c r="Q2144" s="8" t="s">
        <v>7402</v>
      </c>
      <c r="R2144" t="s">
        <v>6881</v>
      </c>
      <c r="S2144" t="s">
        <v>5636</v>
      </c>
      <c r="T2144" t="s">
        <v>777</v>
      </c>
    </row>
    <row r="2145" spans="1:20">
      <c r="A2145" t="s">
        <v>7403</v>
      </c>
      <c r="B2145" s="8" t="s">
        <v>3632</v>
      </c>
      <c r="C2145" t="s">
        <v>922</v>
      </c>
      <c r="D2145" t="s">
        <v>922</v>
      </c>
      <c r="E2145" t="s">
        <v>665</v>
      </c>
      <c r="F2145" t="s">
        <v>7404</v>
      </c>
      <c r="G2145" t="s">
        <v>7405</v>
      </c>
      <c r="H2145" t="s">
        <v>7405</v>
      </c>
      <c r="I2145" t="s">
        <v>7406</v>
      </c>
      <c r="J2145" t="s">
        <v>6771</v>
      </c>
      <c r="K2145" t="s">
        <v>675</v>
      </c>
      <c r="L2145" t="s">
        <v>682</v>
      </c>
      <c r="M2145" s="8" t="s">
        <v>675</v>
      </c>
      <c r="N2145" t="s">
        <v>682</v>
      </c>
      <c r="O2145" t="s">
        <v>6946</v>
      </c>
      <c r="P2145" t="s">
        <v>675</v>
      </c>
      <c r="Q2145" s="8" t="s">
        <v>7407</v>
      </c>
      <c r="R2145" t="s">
        <v>6881</v>
      </c>
      <c r="S2145" t="s">
        <v>5636</v>
      </c>
      <c r="T2145" t="s">
        <v>777</v>
      </c>
    </row>
    <row r="2146" spans="1:20">
      <c r="A2146" t="s">
        <v>7408</v>
      </c>
      <c r="B2146" s="8" t="s">
        <v>804</v>
      </c>
      <c r="C2146" t="s">
        <v>922</v>
      </c>
      <c r="D2146" t="s">
        <v>922</v>
      </c>
      <c r="E2146" t="s">
        <v>704</v>
      </c>
      <c r="F2146" t="s">
        <v>971</v>
      </c>
      <c r="G2146" t="s">
        <v>375</v>
      </c>
      <c r="H2146" t="s">
        <v>375</v>
      </c>
      <c r="I2146" t="s">
        <v>7409</v>
      </c>
      <c r="J2146" t="s">
        <v>2514</v>
      </c>
      <c r="K2146" t="s">
        <v>2518</v>
      </c>
      <c r="L2146" t="s">
        <v>5852</v>
      </c>
      <c r="M2146" s="8" t="s">
        <v>2518</v>
      </c>
      <c r="N2146" t="s">
        <v>7410</v>
      </c>
      <c r="O2146" t="s">
        <v>2672</v>
      </c>
      <c r="P2146" t="s">
        <v>760</v>
      </c>
      <c r="Q2146" s="8" t="s">
        <v>7411</v>
      </c>
      <c r="R2146" t="s">
        <v>675</v>
      </c>
      <c r="S2146" t="s">
        <v>675</v>
      </c>
      <c r="T2146" t="s">
        <v>675</v>
      </c>
    </row>
    <row r="2147" spans="1:20">
      <c r="A2147" t="s">
        <v>7412</v>
      </c>
      <c r="B2147" s="8" t="s">
        <v>804</v>
      </c>
      <c r="C2147" t="s">
        <v>922</v>
      </c>
      <c r="D2147" t="s">
        <v>922</v>
      </c>
      <c r="E2147" t="s">
        <v>704</v>
      </c>
      <c r="F2147" t="s">
        <v>946</v>
      </c>
      <c r="G2147" t="s">
        <v>947</v>
      </c>
      <c r="H2147" t="s">
        <v>947</v>
      </c>
      <c r="I2147" t="s">
        <v>7413</v>
      </c>
      <c r="J2147" t="s">
        <v>2519</v>
      </c>
      <c r="K2147" t="s">
        <v>6825</v>
      </c>
      <c r="L2147" t="s">
        <v>6096</v>
      </c>
      <c r="M2147" s="8" t="s">
        <v>6825</v>
      </c>
      <c r="N2147" t="s">
        <v>7414</v>
      </c>
      <c r="O2147" t="s">
        <v>2672</v>
      </c>
      <c r="P2147" t="s">
        <v>760</v>
      </c>
      <c r="Q2147" s="8" t="s">
        <v>7415</v>
      </c>
      <c r="R2147" t="s">
        <v>675</v>
      </c>
      <c r="S2147" t="s">
        <v>675</v>
      </c>
      <c r="T2147" t="s">
        <v>675</v>
      </c>
    </row>
    <row r="2148" spans="1:20">
      <c r="A2148" t="s">
        <v>7416</v>
      </c>
      <c r="B2148" s="8" t="s">
        <v>804</v>
      </c>
      <c r="C2148" t="s">
        <v>922</v>
      </c>
      <c r="D2148" t="s">
        <v>922</v>
      </c>
      <c r="E2148" t="s">
        <v>675</v>
      </c>
      <c r="F2148" t="s">
        <v>4431</v>
      </c>
      <c r="G2148" t="s">
        <v>404</v>
      </c>
      <c r="H2148" t="s">
        <v>404</v>
      </c>
      <c r="I2148" t="s">
        <v>7417</v>
      </c>
      <c r="J2148" t="s">
        <v>7418</v>
      </c>
      <c r="K2148" t="s">
        <v>675</v>
      </c>
      <c r="L2148" t="s">
        <v>682</v>
      </c>
      <c r="M2148" s="8" t="s">
        <v>675</v>
      </c>
      <c r="N2148" t="s">
        <v>682</v>
      </c>
      <c r="O2148" t="s">
        <v>2672</v>
      </c>
      <c r="P2148" t="s">
        <v>760</v>
      </c>
      <c r="Q2148" s="8" t="s">
        <v>7419</v>
      </c>
      <c r="R2148" t="s">
        <v>675</v>
      </c>
      <c r="S2148" t="s">
        <v>675</v>
      </c>
      <c r="T2148" t="s">
        <v>675</v>
      </c>
    </row>
    <row r="2149" spans="1:20">
      <c r="A2149" t="s">
        <v>7420</v>
      </c>
      <c r="B2149" s="8" t="s">
        <v>804</v>
      </c>
      <c r="C2149" t="s">
        <v>922</v>
      </c>
      <c r="D2149" t="s">
        <v>922</v>
      </c>
      <c r="E2149" t="s">
        <v>704</v>
      </c>
      <c r="F2149" t="s">
        <v>1895</v>
      </c>
      <c r="G2149" t="s">
        <v>362</v>
      </c>
      <c r="H2149" t="s">
        <v>362</v>
      </c>
      <c r="I2149" t="s">
        <v>7421</v>
      </c>
      <c r="J2149" t="s">
        <v>2519</v>
      </c>
      <c r="K2149" t="s">
        <v>7422</v>
      </c>
      <c r="L2149" t="s">
        <v>5895</v>
      </c>
      <c r="M2149" s="8" t="s">
        <v>7422</v>
      </c>
      <c r="N2149" t="s">
        <v>6799</v>
      </c>
      <c r="O2149" t="s">
        <v>2672</v>
      </c>
      <c r="P2149" t="s">
        <v>760</v>
      </c>
      <c r="Q2149" s="8" t="s">
        <v>7423</v>
      </c>
      <c r="R2149" t="s">
        <v>675</v>
      </c>
      <c r="S2149" t="s">
        <v>675</v>
      </c>
      <c r="T2149" t="s">
        <v>675</v>
      </c>
    </row>
    <row r="2150" spans="1:20">
      <c r="A2150" t="s">
        <v>7424</v>
      </c>
      <c r="B2150" s="8" t="s">
        <v>804</v>
      </c>
      <c r="C2150" t="s">
        <v>922</v>
      </c>
      <c r="D2150" t="s">
        <v>922</v>
      </c>
      <c r="E2150" t="s">
        <v>704</v>
      </c>
      <c r="F2150" t="s">
        <v>829</v>
      </c>
      <c r="G2150" t="s">
        <v>24</v>
      </c>
      <c r="H2150" t="s">
        <v>24</v>
      </c>
      <c r="I2150" t="s">
        <v>7425</v>
      </c>
      <c r="J2150" t="s">
        <v>2519</v>
      </c>
      <c r="K2150" t="s">
        <v>7426</v>
      </c>
      <c r="L2150" t="s">
        <v>5861</v>
      </c>
      <c r="M2150" s="8" t="s">
        <v>7426</v>
      </c>
      <c r="N2150" t="s">
        <v>5895</v>
      </c>
      <c r="O2150" t="s">
        <v>2672</v>
      </c>
      <c r="P2150" t="s">
        <v>760</v>
      </c>
      <c r="Q2150" s="8" t="s">
        <v>7427</v>
      </c>
      <c r="R2150" t="s">
        <v>675</v>
      </c>
      <c r="S2150" t="s">
        <v>675</v>
      </c>
      <c r="T2150" t="s">
        <v>675</v>
      </c>
    </row>
    <row r="2151" spans="1:20">
      <c r="A2151" t="s">
        <v>7428</v>
      </c>
      <c r="B2151" s="8" t="s">
        <v>804</v>
      </c>
      <c r="C2151" t="s">
        <v>922</v>
      </c>
      <c r="D2151" t="s">
        <v>922</v>
      </c>
      <c r="E2151" t="s">
        <v>704</v>
      </c>
      <c r="F2151" t="s">
        <v>1030</v>
      </c>
      <c r="G2151" t="s">
        <v>27</v>
      </c>
      <c r="H2151" t="s">
        <v>675</v>
      </c>
      <c r="I2151" t="s">
        <v>7429</v>
      </c>
      <c r="J2151" t="s">
        <v>7418</v>
      </c>
      <c r="K2151" t="s">
        <v>675</v>
      </c>
      <c r="L2151" t="s">
        <v>682</v>
      </c>
      <c r="M2151" s="8" t="s">
        <v>675</v>
      </c>
      <c r="N2151" t="s">
        <v>682</v>
      </c>
      <c r="O2151" t="s">
        <v>2672</v>
      </c>
      <c r="P2151" t="s">
        <v>760</v>
      </c>
      <c r="Q2151" s="8" t="s">
        <v>7430</v>
      </c>
      <c r="R2151" t="s">
        <v>675</v>
      </c>
      <c r="S2151" t="s">
        <v>675</v>
      </c>
      <c r="T2151" t="s">
        <v>675</v>
      </c>
    </row>
    <row r="2152" spans="1:20">
      <c r="A2152" t="s">
        <v>7431</v>
      </c>
      <c r="B2152" s="8" t="s">
        <v>6739</v>
      </c>
      <c r="C2152" t="s">
        <v>922</v>
      </c>
      <c r="D2152" t="s">
        <v>922</v>
      </c>
      <c r="E2152" t="s">
        <v>763</v>
      </c>
      <c r="F2152" t="s">
        <v>1030</v>
      </c>
      <c r="G2152" t="s">
        <v>27</v>
      </c>
      <c r="H2152" t="s">
        <v>675</v>
      </c>
      <c r="I2152" t="s">
        <v>7432</v>
      </c>
      <c r="J2152" t="s">
        <v>7433</v>
      </c>
      <c r="K2152" t="s">
        <v>7434</v>
      </c>
      <c r="L2152" t="s">
        <v>6759</v>
      </c>
      <c r="M2152" s="8" t="s">
        <v>7435</v>
      </c>
      <c r="N2152" t="s">
        <v>7410</v>
      </c>
      <c r="O2152" t="s">
        <v>7436</v>
      </c>
      <c r="P2152" t="s">
        <v>760</v>
      </c>
      <c r="Q2152" s="8" t="s">
        <v>7437</v>
      </c>
      <c r="R2152" t="s">
        <v>7438</v>
      </c>
      <c r="S2152" t="s">
        <v>5636</v>
      </c>
      <c r="T2152" t="s">
        <v>6739</v>
      </c>
    </row>
    <row r="2153" spans="1:20">
      <c r="A2153" t="s">
        <v>7439</v>
      </c>
      <c r="B2153" s="8" t="s">
        <v>6739</v>
      </c>
      <c r="C2153" t="s">
        <v>922</v>
      </c>
      <c r="D2153" t="s">
        <v>922</v>
      </c>
      <c r="E2153" t="s">
        <v>763</v>
      </c>
      <c r="F2153" t="s">
        <v>2311</v>
      </c>
      <c r="G2153" t="s">
        <v>18</v>
      </c>
      <c r="H2153" t="s">
        <v>675</v>
      </c>
      <c r="I2153" t="s">
        <v>7440</v>
      </c>
      <c r="J2153" t="s">
        <v>7433</v>
      </c>
      <c r="K2153" t="s">
        <v>7441</v>
      </c>
      <c r="L2153" t="s">
        <v>7442</v>
      </c>
      <c r="M2153" s="8" t="s">
        <v>7443</v>
      </c>
      <c r="N2153" t="s">
        <v>7444</v>
      </c>
      <c r="O2153" t="s">
        <v>7436</v>
      </c>
      <c r="P2153" t="s">
        <v>760</v>
      </c>
      <c r="Q2153" s="8" t="s">
        <v>7445</v>
      </c>
      <c r="R2153" t="s">
        <v>7438</v>
      </c>
      <c r="S2153" t="s">
        <v>5636</v>
      </c>
      <c r="T2153" t="s">
        <v>6739</v>
      </c>
    </row>
    <row r="2154" spans="1:20">
      <c r="A2154" t="s">
        <v>7446</v>
      </c>
      <c r="B2154" s="8" t="s">
        <v>6739</v>
      </c>
      <c r="C2154" t="s">
        <v>922</v>
      </c>
      <c r="D2154" t="s">
        <v>922</v>
      </c>
      <c r="E2154" t="s">
        <v>763</v>
      </c>
      <c r="F2154" t="s">
        <v>815</v>
      </c>
      <c r="G2154" t="s">
        <v>11</v>
      </c>
      <c r="H2154" t="s">
        <v>675</v>
      </c>
      <c r="I2154" t="s">
        <v>7447</v>
      </c>
      <c r="J2154" t="s">
        <v>6757</v>
      </c>
      <c r="K2154" t="s">
        <v>7448</v>
      </c>
      <c r="L2154" t="s">
        <v>7449</v>
      </c>
      <c r="M2154" s="8" t="s">
        <v>7450</v>
      </c>
      <c r="N2154" t="s">
        <v>7451</v>
      </c>
      <c r="O2154" t="s">
        <v>7436</v>
      </c>
      <c r="P2154" t="s">
        <v>760</v>
      </c>
      <c r="Q2154" s="8" t="s">
        <v>7452</v>
      </c>
      <c r="R2154" t="s">
        <v>7438</v>
      </c>
      <c r="S2154" t="s">
        <v>5636</v>
      </c>
      <c r="T2154" t="s">
        <v>6739</v>
      </c>
    </row>
    <row r="2155" spans="1:20">
      <c r="A2155" t="s">
        <v>7453</v>
      </c>
      <c r="B2155" s="8" t="s">
        <v>6739</v>
      </c>
      <c r="C2155" t="s">
        <v>922</v>
      </c>
      <c r="D2155" t="s">
        <v>922</v>
      </c>
      <c r="E2155" t="s">
        <v>763</v>
      </c>
      <c r="F2155" t="s">
        <v>1286</v>
      </c>
      <c r="G2155" t="s">
        <v>47</v>
      </c>
      <c r="H2155" t="s">
        <v>675</v>
      </c>
      <c r="I2155" t="s">
        <v>7454</v>
      </c>
      <c r="J2155" t="s">
        <v>7455</v>
      </c>
      <c r="K2155" t="s">
        <v>7456</v>
      </c>
      <c r="L2155" t="s">
        <v>6721</v>
      </c>
      <c r="M2155" s="8" t="s">
        <v>7457</v>
      </c>
      <c r="N2155" t="s">
        <v>5851</v>
      </c>
      <c r="O2155" t="s">
        <v>7436</v>
      </c>
      <c r="P2155" t="s">
        <v>760</v>
      </c>
      <c r="Q2155" s="8" t="s">
        <v>7458</v>
      </c>
      <c r="R2155" t="s">
        <v>7438</v>
      </c>
      <c r="S2155" t="s">
        <v>5636</v>
      </c>
      <c r="T2155" t="s">
        <v>6739</v>
      </c>
    </row>
    <row r="2156" spans="1:20">
      <c r="A2156" t="s">
        <v>7459</v>
      </c>
      <c r="B2156" s="8" t="s">
        <v>6739</v>
      </c>
      <c r="C2156" t="s">
        <v>922</v>
      </c>
      <c r="D2156" t="s">
        <v>922</v>
      </c>
      <c r="E2156" t="s">
        <v>763</v>
      </c>
      <c r="F2156" t="s">
        <v>800</v>
      </c>
      <c r="G2156" t="s">
        <v>61</v>
      </c>
      <c r="H2156" t="s">
        <v>675</v>
      </c>
      <c r="I2156" t="s">
        <v>7460</v>
      </c>
      <c r="J2156" t="s">
        <v>7455</v>
      </c>
      <c r="K2156" t="s">
        <v>7461</v>
      </c>
      <c r="L2156" t="s">
        <v>7462</v>
      </c>
      <c r="M2156" s="8" t="s">
        <v>803</v>
      </c>
      <c r="N2156" t="s">
        <v>7463</v>
      </c>
      <c r="O2156" t="s">
        <v>7436</v>
      </c>
      <c r="P2156" t="s">
        <v>760</v>
      </c>
      <c r="Q2156" s="8" t="s">
        <v>7464</v>
      </c>
      <c r="R2156" t="s">
        <v>7438</v>
      </c>
      <c r="S2156" t="s">
        <v>5636</v>
      </c>
      <c r="T2156" t="s">
        <v>6739</v>
      </c>
    </row>
    <row r="2157" spans="1:20">
      <c r="A2157" t="s">
        <v>7465</v>
      </c>
      <c r="B2157" s="8" t="s">
        <v>6739</v>
      </c>
      <c r="C2157" t="s">
        <v>922</v>
      </c>
      <c r="D2157" t="s">
        <v>922</v>
      </c>
      <c r="E2157" t="s">
        <v>665</v>
      </c>
      <c r="F2157" t="s">
        <v>1086</v>
      </c>
      <c r="G2157" t="s">
        <v>56</v>
      </c>
      <c r="H2157" t="s">
        <v>675</v>
      </c>
      <c r="I2157" t="s">
        <v>7466</v>
      </c>
      <c r="J2157" t="s">
        <v>669</v>
      </c>
      <c r="K2157" t="s">
        <v>3625</v>
      </c>
      <c r="L2157" t="s">
        <v>6096</v>
      </c>
      <c r="M2157" s="8" t="s">
        <v>799</v>
      </c>
      <c r="N2157" t="s">
        <v>5844</v>
      </c>
      <c r="O2157" t="s">
        <v>7436</v>
      </c>
      <c r="P2157" t="s">
        <v>760</v>
      </c>
      <c r="Q2157" s="8" t="s">
        <v>7467</v>
      </c>
      <c r="R2157" t="s">
        <v>7438</v>
      </c>
      <c r="S2157" t="s">
        <v>5636</v>
      </c>
      <c r="T2157" t="s">
        <v>6739</v>
      </c>
    </row>
    <row r="2158" spans="1:20">
      <c r="A2158" t="s">
        <v>7468</v>
      </c>
      <c r="B2158" s="8" t="s">
        <v>6739</v>
      </c>
      <c r="C2158" t="s">
        <v>922</v>
      </c>
      <c r="D2158" t="s">
        <v>922</v>
      </c>
      <c r="E2158" t="s">
        <v>763</v>
      </c>
      <c r="F2158" t="s">
        <v>2256</v>
      </c>
      <c r="G2158" t="s">
        <v>54</v>
      </c>
      <c r="H2158" t="s">
        <v>675</v>
      </c>
      <c r="I2158" t="s">
        <v>7469</v>
      </c>
      <c r="J2158" t="s">
        <v>669</v>
      </c>
      <c r="K2158" t="s">
        <v>7470</v>
      </c>
      <c r="L2158" t="s">
        <v>671</v>
      </c>
      <c r="M2158" s="8" t="s">
        <v>7471</v>
      </c>
      <c r="N2158" t="s">
        <v>5852</v>
      </c>
      <c r="O2158" t="s">
        <v>7436</v>
      </c>
      <c r="P2158" t="s">
        <v>2672</v>
      </c>
      <c r="Q2158" s="8" t="s">
        <v>7472</v>
      </c>
      <c r="R2158" t="s">
        <v>7438</v>
      </c>
      <c r="S2158" t="s">
        <v>5636</v>
      </c>
      <c r="T2158" t="s">
        <v>6739</v>
      </c>
    </row>
    <row r="2159" spans="1:20">
      <c r="A2159" t="s">
        <v>7473</v>
      </c>
      <c r="B2159" s="8" t="s">
        <v>6739</v>
      </c>
      <c r="C2159" t="s">
        <v>922</v>
      </c>
      <c r="D2159" t="s">
        <v>922</v>
      </c>
      <c r="E2159" t="s">
        <v>763</v>
      </c>
      <c r="F2159" t="s">
        <v>1030</v>
      </c>
      <c r="G2159" t="s">
        <v>27</v>
      </c>
      <c r="H2159" t="s">
        <v>675</v>
      </c>
      <c r="I2159" t="s">
        <v>7432</v>
      </c>
      <c r="J2159" t="s">
        <v>2514</v>
      </c>
      <c r="K2159" t="s">
        <v>875</v>
      </c>
      <c r="L2159" t="s">
        <v>6866</v>
      </c>
      <c r="M2159" s="8" t="s">
        <v>7474</v>
      </c>
      <c r="N2159" t="s">
        <v>7475</v>
      </c>
      <c r="O2159" t="s">
        <v>7436</v>
      </c>
      <c r="P2159" t="s">
        <v>760</v>
      </c>
      <c r="Q2159" s="8" t="s">
        <v>7476</v>
      </c>
      <c r="R2159" t="s">
        <v>7438</v>
      </c>
      <c r="S2159" t="s">
        <v>5636</v>
      </c>
      <c r="T2159" t="s">
        <v>6739</v>
      </c>
    </row>
    <row r="2160" spans="1:20">
      <c r="A2160" t="s">
        <v>7477</v>
      </c>
      <c r="B2160" s="8" t="s">
        <v>6739</v>
      </c>
      <c r="C2160" t="s">
        <v>922</v>
      </c>
      <c r="D2160" t="s">
        <v>922</v>
      </c>
      <c r="E2160" t="s">
        <v>763</v>
      </c>
      <c r="F2160" t="s">
        <v>2311</v>
      </c>
      <c r="G2160" t="s">
        <v>18</v>
      </c>
      <c r="H2160" t="s">
        <v>675</v>
      </c>
      <c r="I2160" t="s">
        <v>7440</v>
      </c>
      <c r="J2160" t="s">
        <v>7455</v>
      </c>
      <c r="K2160" t="s">
        <v>7478</v>
      </c>
      <c r="L2160" t="s">
        <v>6849</v>
      </c>
      <c r="M2160" s="8" t="s">
        <v>6758</v>
      </c>
      <c r="N2160" t="s">
        <v>7479</v>
      </c>
      <c r="O2160" t="s">
        <v>7436</v>
      </c>
      <c r="P2160" t="s">
        <v>760</v>
      </c>
      <c r="Q2160" s="8" t="s">
        <v>7480</v>
      </c>
      <c r="R2160" t="s">
        <v>7438</v>
      </c>
      <c r="S2160" t="s">
        <v>5636</v>
      </c>
      <c r="T2160" t="s">
        <v>6739</v>
      </c>
    </row>
    <row r="2161" spans="1:20">
      <c r="A2161" t="s">
        <v>7481</v>
      </c>
      <c r="B2161" s="8" t="s">
        <v>6739</v>
      </c>
      <c r="C2161" t="s">
        <v>922</v>
      </c>
      <c r="D2161" t="s">
        <v>922</v>
      </c>
      <c r="E2161" t="s">
        <v>763</v>
      </c>
      <c r="F2161" t="s">
        <v>2311</v>
      </c>
      <c r="G2161" t="s">
        <v>18</v>
      </c>
      <c r="H2161" t="s">
        <v>675</v>
      </c>
      <c r="I2161" t="s">
        <v>7440</v>
      </c>
      <c r="J2161" t="s">
        <v>669</v>
      </c>
      <c r="K2161" t="s">
        <v>6739</v>
      </c>
      <c r="L2161" t="s">
        <v>6096</v>
      </c>
      <c r="M2161" s="8" t="s">
        <v>811</v>
      </c>
      <c r="N2161" t="s">
        <v>6853</v>
      </c>
      <c r="O2161" t="s">
        <v>7436</v>
      </c>
      <c r="P2161" t="s">
        <v>760</v>
      </c>
      <c r="Q2161" s="8" t="s">
        <v>7482</v>
      </c>
      <c r="R2161" t="s">
        <v>7483</v>
      </c>
      <c r="S2161" t="s">
        <v>6935</v>
      </c>
      <c r="T2161" t="s">
        <v>6739</v>
      </c>
    </row>
    <row r="2162" spans="1:20">
      <c r="A2162" t="s">
        <v>7484</v>
      </c>
      <c r="B2162" s="8" t="s">
        <v>777</v>
      </c>
      <c r="C2162" t="s">
        <v>922</v>
      </c>
      <c r="D2162" t="s">
        <v>922</v>
      </c>
      <c r="E2162" t="s">
        <v>763</v>
      </c>
      <c r="F2162" t="s">
        <v>815</v>
      </c>
      <c r="G2162" t="s">
        <v>11</v>
      </c>
      <c r="H2162" t="s">
        <v>675</v>
      </c>
      <c r="I2162" t="s">
        <v>7447</v>
      </c>
      <c r="J2162" t="s">
        <v>7048</v>
      </c>
      <c r="K2162" t="s">
        <v>7485</v>
      </c>
      <c r="L2162" t="s">
        <v>6721</v>
      </c>
      <c r="M2162" s="8" t="s">
        <v>7486</v>
      </c>
      <c r="N2162" t="s">
        <v>7487</v>
      </c>
      <c r="O2162" t="s">
        <v>7488</v>
      </c>
      <c r="P2162" t="s">
        <v>760</v>
      </c>
      <c r="Q2162" s="8" t="s">
        <v>7489</v>
      </c>
      <c r="R2162" t="s">
        <v>7438</v>
      </c>
      <c r="S2162" t="s">
        <v>5636</v>
      </c>
      <c r="T2162" t="s">
        <v>777</v>
      </c>
    </row>
    <row r="2163" spans="1:20">
      <c r="A2163" t="s">
        <v>7490</v>
      </c>
      <c r="B2163" s="8" t="s">
        <v>6825</v>
      </c>
      <c r="C2163" t="s">
        <v>922</v>
      </c>
      <c r="D2163" t="s">
        <v>922</v>
      </c>
      <c r="E2163" t="s">
        <v>704</v>
      </c>
      <c r="F2163" t="s">
        <v>906</v>
      </c>
      <c r="G2163" t="s">
        <v>907</v>
      </c>
      <c r="H2163" t="s">
        <v>907</v>
      </c>
      <c r="I2163" t="s">
        <v>7491</v>
      </c>
      <c r="J2163" t="s">
        <v>2519</v>
      </c>
      <c r="K2163" t="s">
        <v>3660</v>
      </c>
      <c r="L2163" t="s">
        <v>6096</v>
      </c>
      <c r="M2163" s="8" t="s">
        <v>3660</v>
      </c>
      <c r="N2163" t="s">
        <v>5852</v>
      </c>
      <c r="O2163" t="s">
        <v>2672</v>
      </c>
      <c r="P2163" t="s">
        <v>760</v>
      </c>
      <c r="Q2163" s="8" t="s">
        <v>7492</v>
      </c>
      <c r="R2163" t="s">
        <v>675</v>
      </c>
      <c r="S2163" t="s">
        <v>675</v>
      </c>
      <c r="T2163" t="s">
        <v>675</v>
      </c>
    </row>
    <row r="2164" spans="1:20">
      <c r="A2164" t="s">
        <v>7493</v>
      </c>
      <c r="B2164" s="8" t="s">
        <v>6825</v>
      </c>
      <c r="C2164" t="s">
        <v>922</v>
      </c>
      <c r="D2164" t="s">
        <v>922</v>
      </c>
      <c r="E2164" t="s">
        <v>704</v>
      </c>
      <c r="F2164" t="s">
        <v>4574</v>
      </c>
      <c r="G2164" t="s">
        <v>474</v>
      </c>
      <c r="H2164" t="s">
        <v>474</v>
      </c>
      <c r="I2164" t="s">
        <v>7494</v>
      </c>
      <c r="J2164" t="s">
        <v>2519</v>
      </c>
      <c r="K2164" t="s">
        <v>3660</v>
      </c>
      <c r="L2164" t="s">
        <v>5852</v>
      </c>
      <c r="M2164" s="8" t="s">
        <v>3660</v>
      </c>
      <c r="N2164" t="s">
        <v>5844</v>
      </c>
      <c r="O2164" t="s">
        <v>2672</v>
      </c>
      <c r="P2164" t="s">
        <v>760</v>
      </c>
      <c r="Q2164" s="8" t="s">
        <v>7495</v>
      </c>
      <c r="R2164" t="s">
        <v>675</v>
      </c>
      <c r="S2164" t="s">
        <v>675</v>
      </c>
      <c r="T2164" t="s">
        <v>675</v>
      </c>
    </row>
    <row r="2165" spans="1:20">
      <c r="A2165" t="s">
        <v>7496</v>
      </c>
      <c r="B2165" s="8" t="s">
        <v>6825</v>
      </c>
      <c r="C2165" t="s">
        <v>922</v>
      </c>
      <c r="D2165" t="s">
        <v>922</v>
      </c>
      <c r="E2165" t="s">
        <v>704</v>
      </c>
      <c r="F2165" t="s">
        <v>965</v>
      </c>
      <c r="G2165" t="s">
        <v>225</v>
      </c>
      <c r="H2165" t="s">
        <v>225</v>
      </c>
      <c r="I2165" t="s">
        <v>7413</v>
      </c>
      <c r="J2165" t="s">
        <v>2519</v>
      </c>
      <c r="K2165" t="s">
        <v>828</v>
      </c>
      <c r="L2165" t="s">
        <v>7497</v>
      </c>
      <c r="M2165" s="8" t="s">
        <v>828</v>
      </c>
      <c r="N2165" t="s">
        <v>5844</v>
      </c>
      <c r="O2165" t="s">
        <v>2672</v>
      </c>
      <c r="P2165" t="s">
        <v>760</v>
      </c>
      <c r="Q2165" s="8" t="s">
        <v>7498</v>
      </c>
      <c r="R2165" t="s">
        <v>675</v>
      </c>
      <c r="S2165" t="s">
        <v>675</v>
      </c>
      <c r="T2165" t="s">
        <v>675</v>
      </c>
    </row>
    <row r="2166" spans="1:20">
      <c r="A2166" t="s">
        <v>7499</v>
      </c>
      <c r="B2166" s="8" t="s">
        <v>6825</v>
      </c>
      <c r="C2166" t="s">
        <v>922</v>
      </c>
      <c r="D2166" t="s">
        <v>922</v>
      </c>
      <c r="E2166" t="s">
        <v>704</v>
      </c>
      <c r="F2166" t="s">
        <v>1122</v>
      </c>
      <c r="G2166" t="s">
        <v>133</v>
      </c>
      <c r="H2166" t="s">
        <v>133</v>
      </c>
      <c r="I2166" t="s">
        <v>7500</v>
      </c>
      <c r="J2166" t="s">
        <v>2519</v>
      </c>
      <c r="K2166" t="s">
        <v>828</v>
      </c>
      <c r="L2166" t="s">
        <v>7497</v>
      </c>
      <c r="M2166" s="8" t="s">
        <v>828</v>
      </c>
      <c r="N2166" t="s">
        <v>5844</v>
      </c>
      <c r="O2166" t="s">
        <v>2672</v>
      </c>
      <c r="P2166" t="s">
        <v>760</v>
      </c>
      <c r="Q2166" s="8" t="s">
        <v>7501</v>
      </c>
      <c r="R2166" t="s">
        <v>675</v>
      </c>
      <c r="S2166" t="s">
        <v>675</v>
      </c>
      <c r="T2166" t="s">
        <v>675</v>
      </c>
    </row>
    <row r="2167" spans="1:20">
      <c r="A2167" t="s">
        <v>7502</v>
      </c>
      <c r="B2167" s="8" t="s">
        <v>875</v>
      </c>
      <c r="C2167" t="s">
        <v>922</v>
      </c>
      <c r="D2167" t="s">
        <v>922</v>
      </c>
      <c r="E2167" t="s">
        <v>704</v>
      </c>
      <c r="F2167" t="s">
        <v>5725</v>
      </c>
      <c r="G2167" t="s">
        <v>5726</v>
      </c>
      <c r="H2167" t="s">
        <v>5726</v>
      </c>
      <c r="I2167" t="s">
        <v>7503</v>
      </c>
      <c r="J2167" t="s">
        <v>2519</v>
      </c>
      <c r="K2167" t="s">
        <v>6687</v>
      </c>
      <c r="L2167" t="s">
        <v>7497</v>
      </c>
      <c r="M2167" s="8" t="s">
        <v>6687</v>
      </c>
      <c r="N2167" t="s">
        <v>5844</v>
      </c>
      <c r="O2167" t="s">
        <v>2672</v>
      </c>
      <c r="P2167" t="s">
        <v>760</v>
      </c>
      <c r="Q2167" s="8" t="s">
        <v>7504</v>
      </c>
      <c r="R2167" t="s">
        <v>675</v>
      </c>
      <c r="S2167" t="s">
        <v>675</v>
      </c>
      <c r="T2167" t="s">
        <v>675</v>
      </c>
    </row>
    <row r="2168" spans="1:20">
      <c r="A2168" t="s">
        <v>7505</v>
      </c>
      <c r="B2168" s="8" t="s">
        <v>875</v>
      </c>
      <c r="C2168" t="s">
        <v>922</v>
      </c>
      <c r="D2168" t="s">
        <v>922</v>
      </c>
      <c r="E2168" t="s">
        <v>704</v>
      </c>
      <c r="F2168" t="s">
        <v>1387</v>
      </c>
      <c r="G2168" t="s">
        <v>106</v>
      </c>
      <c r="H2168" t="s">
        <v>106</v>
      </c>
      <c r="I2168" t="s">
        <v>7506</v>
      </c>
      <c r="J2168" t="s">
        <v>2514</v>
      </c>
      <c r="K2168" t="s">
        <v>6687</v>
      </c>
      <c r="L2168" t="s">
        <v>7497</v>
      </c>
      <c r="M2168" s="8" t="s">
        <v>6687</v>
      </c>
      <c r="N2168" t="s">
        <v>5844</v>
      </c>
      <c r="O2168" t="s">
        <v>2672</v>
      </c>
      <c r="P2168" t="s">
        <v>760</v>
      </c>
      <c r="Q2168" s="8" t="s">
        <v>7507</v>
      </c>
      <c r="R2168" t="s">
        <v>675</v>
      </c>
      <c r="S2168" t="s">
        <v>675</v>
      </c>
      <c r="T2168" t="s">
        <v>675</v>
      </c>
    </row>
    <row r="2169" spans="1:20">
      <c r="A2169" t="s">
        <v>7508</v>
      </c>
      <c r="B2169" s="8" t="s">
        <v>875</v>
      </c>
      <c r="C2169" t="s">
        <v>922</v>
      </c>
      <c r="D2169" t="s">
        <v>922</v>
      </c>
      <c r="E2169" t="s">
        <v>704</v>
      </c>
      <c r="F2169" t="s">
        <v>1491</v>
      </c>
      <c r="G2169" t="s">
        <v>114</v>
      </c>
      <c r="H2169" t="s">
        <v>114</v>
      </c>
      <c r="I2169" t="s">
        <v>7509</v>
      </c>
      <c r="J2169" t="s">
        <v>2519</v>
      </c>
      <c r="K2169" t="s">
        <v>6687</v>
      </c>
      <c r="L2169" t="s">
        <v>7497</v>
      </c>
      <c r="M2169" s="8" t="s">
        <v>6687</v>
      </c>
      <c r="N2169" t="s">
        <v>5844</v>
      </c>
      <c r="O2169" t="s">
        <v>2672</v>
      </c>
      <c r="P2169" t="s">
        <v>760</v>
      </c>
      <c r="Q2169" s="8" t="s">
        <v>7510</v>
      </c>
      <c r="R2169" t="s">
        <v>675</v>
      </c>
      <c r="S2169" t="s">
        <v>675</v>
      </c>
      <c r="T2169" t="s">
        <v>675</v>
      </c>
    </row>
    <row r="2170" spans="1:20">
      <c r="A2170" t="s">
        <v>7511</v>
      </c>
      <c r="B2170" s="8" t="s">
        <v>7474</v>
      </c>
      <c r="C2170" t="s">
        <v>922</v>
      </c>
      <c r="D2170" t="s">
        <v>922</v>
      </c>
      <c r="E2170" t="s">
        <v>665</v>
      </c>
      <c r="F2170" t="s">
        <v>2962</v>
      </c>
      <c r="G2170" t="s">
        <v>58</v>
      </c>
      <c r="H2170" t="s">
        <v>675</v>
      </c>
      <c r="I2170" t="s">
        <v>6839</v>
      </c>
      <c r="J2170" t="s">
        <v>6686</v>
      </c>
      <c r="K2170" t="s">
        <v>2453</v>
      </c>
      <c r="L2170" t="s">
        <v>6096</v>
      </c>
      <c r="M2170" s="8" t="s">
        <v>2453</v>
      </c>
      <c r="N2170" t="s">
        <v>5844</v>
      </c>
      <c r="O2170" t="s">
        <v>760</v>
      </c>
      <c r="P2170" t="s">
        <v>760</v>
      </c>
      <c r="Q2170" s="8" t="s">
        <v>7512</v>
      </c>
      <c r="R2170" t="s">
        <v>6738</v>
      </c>
      <c r="S2170" t="s">
        <v>5636</v>
      </c>
      <c r="T2170" t="s">
        <v>7513</v>
      </c>
    </row>
    <row r="2171" spans="1:20">
      <c r="A2171" t="s">
        <v>7514</v>
      </c>
      <c r="B2171" s="8" t="s">
        <v>883</v>
      </c>
      <c r="C2171" t="s">
        <v>922</v>
      </c>
      <c r="D2171" t="s">
        <v>922</v>
      </c>
      <c r="E2171" t="s">
        <v>763</v>
      </c>
      <c r="F2171" t="s">
        <v>2311</v>
      </c>
      <c r="G2171" t="s">
        <v>18</v>
      </c>
      <c r="H2171" t="s">
        <v>675</v>
      </c>
      <c r="I2171" t="s">
        <v>7440</v>
      </c>
      <c r="J2171" t="s">
        <v>7515</v>
      </c>
      <c r="K2171" t="s">
        <v>675</v>
      </c>
      <c r="L2171" t="s">
        <v>682</v>
      </c>
      <c r="M2171" s="8" t="s">
        <v>675</v>
      </c>
      <c r="N2171" t="s">
        <v>682</v>
      </c>
      <c r="O2171" t="s">
        <v>7516</v>
      </c>
      <c r="P2171" t="s">
        <v>760</v>
      </c>
      <c r="Q2171" s="8" t="s">
        <v>7517</v>
      </c>
      <c r="R2171" t="s">
        <v>7483</v>
      </c>
      <c r="S2171" t="s">
        <v>6935</v>
      </c>
      <c r="T2171" t="s">
        <v>883</v>
      </c>
    </row>
    <row r="2172" spans="1:20">
      <c r="A2172" t="s">
        <v>7518</v>
      </c>
      <c r="B2172" s="8" t="s">
        <v>883</v>
      </c>
      <c r="C2172" t="s">
        <v>922</v>
      </c>
      <c r="D2172" t="s">
        <v>922</v>
      </c>
      <c r="E2172" t="s">
        <v>665</v>
      </c>
      <c r="F2172" t="s">
        <v>1086</v>
      </c>
      <c r="G2172" t="s">
        <v>56</v>
      </c>
      <c r="H2172" t="s">
        <v>675</v>
      </c>
      <c r="I2172" t="s">
        <v>7466</v>
      </c>
      <c r="J2172" t="s">
        <v>7519</v>
      </c>
      <c r="K2172" t="s">
        <v>675</v>
      </c>
      <c r="L2172" t="s">
        <v>682</v>
      </c>
      <c r="M2172" s="8" t="s">
        <v>675</v>
      </c>
      <c r="N2172" t="s">
        <v>682</v>
      </c>
      <c r="O2172" t="s">
        <v>7516</v>
      </c>
      <c r="P2172" t="s">
        <v>760</v>
      </c>
      <c r="Q2172" s="8" t="s">
        <v>7520</v>
      </c>
      <c r="R2172" t="s">
        <v>7438</v>
      </c>
      <c r="S2172" t="s">
        <v>5636</v>
      </c>
      <c r="T2172" t="s">
        <v>3680</v>
      </c>
    </row>
    <row r="2173" spans="1:20">
      <c r="A2173" t="s">
        <v>7521</v>
      </c>
      <c r="B2173" s="8" t="s">
        <v>3675</v>
      </c>
      <c r="C2173" t="s">
        <v>922</v>
      </c>
      <c r="D2173" t="s">
        <v>922</v>
      </c>
      <c r="E2173" t="s">
        <v>763</v>
      </c>
      <c r="F2173" t="s">
        <v>815</v>
      </c>
      <c r="G2173" t="s">
        <v>11</v>
      </c>
      <c r="H2173" t="s">
        <v>675</v>
      </c>
      <c r="I2173" t="s">
        <v>7447</v>
      </c>
      <c r="J2173" t="s">
        <v>2519</v>
      </c>
      <c r="K2173" t="s">
        <v>811</v>
      </c>
      <c r="L2173" t="s">
        <v>7522</v>
      </c>
      <c r="M2173" s="8" t="s">
        <v>811</v>
      </c>
      <c r="N2173" t="s">
        <v>7523</v>
      </c>
      <c r="O2173" t="s">
        <v>7524</v>
      </c>
      <c r="P2173" t="s">
        <v>760</v>
      </c>
      <c r="Q2173" s="8" t="s">
        <v>7525</v>
      </c>
      <c r="R2173" t="s">
        <v>7483</v>
      </c>
      <c r="S2173" t="s">
        <v>6935</v>
      </c>
      <c r="T2173" t="s">
        <v>3675</v>
      </c>
    </row>
    <row r="2174" spans="1:20">
      <c r="A2174" t="s">
        <v>7526</v>
      </c>
      <c r="B2174" s="8" t="s">
        <v>7527</v>
      </c>
      <c r="C2174" t="s">
        <v>922</v>
      </c>
      <c r="D2174" t="s">
        <v>922</v>
      </c>
      <c r="E2174" t="s">
        <v>665</v>
      </c>
      <c r="F2174" t="s">
        <v>1501</v>
      </c>
      <c r="G2174" t="s">
        <v>51</v>
      </c>
      <c r="H2174" t="s">
        <v>675</v>
      </c>
      <c r="I2174" t="s">
        <v>6865</v>
      </c>
      <c r="J2174" t="s">
        <v>6686</v>
      </c>
      <c r="K2174" t="s">
        <v>895</v>
      </c>
      <c r="L2174" t="s">
        <v>7528</v>
      </c>
      <c r="M2174" s="8" t="s">
        <v>895</v>
      </c>
      <c r="N2174" t="s">
        <v>7523</v>
      </c>
      <c r="O2174" t="s">
        <v>7529</v>
      </c>
      <c r="P2174" t="s">
        <v>760</v>
      </c>
      <c r="Q2174" s="8" t="s">
        <v>7530</v>
      </c>
      <c r="R2174" t="s">
        <v>6934</v>
      </c>
      <c r="S2174" t="s">
        <v>6935</v>
      </c>
      <c r="T2174" t="s">
        <v>905</v>
      </c>
    </row>
    <row r="2175" spans="1:20">
      <c r="A2175" t="s">
        <v>7531</v>
      </c>
      <c r="B2175" s="8" t="s">
        <v>7527</v>
      </c>
      <c r="C2175" t="s">
        <v>922</v>
      </c>
      <c r="D2175" t="s">
        <v>922</v>
      </c>
      <c r="E2175" t="s">
        <v>704</v>
      </c>
      <c r="F2175" t="s">
        <v>1319</v>
      </c>
      <c r="G2175" t="s">
        <v>1320</v>
      </c>
      <c r="H2175" t="s">
        <v>1320</v>
      </c>
      <c r="I2175" t="s">
        <v>7413</v>
      </c>
      <c r="J2175" t="s">
        <v>2519</v>
      </c>
      <c r="K2175" t="s">
        <v>828</v>
      </c>
      <c r="L2175" t="s">
        <v>7497</v>
      </c>
      <c r="M2175" s="8" t="s">
        <v>828</v>
      </c>
      <c r="N2175" t="s">
        <v>5844</v>
      </c>
      <c r="O2175" t="s">
        <v>2672</v>
      </c>
      <c r="P2175" t="s">
        <v>760</v>
      </c>
      <c r="Q2175" s="8" t="s">
        <v>7532</v>
      </c>
      <c r="R2175" t="s">
        <v>675</v>
      </c>
      <c r="S2175" t="s">
        <v>675</v>
      </c>
      <c r="T2175" t="s">
        <v>675</v>
      </c>
    </row>
    <row r="2176" spans="1:20">
      <c r="A2176" t="s">
        <v>7533</v>
      </c>
      <c r="B2176" s="8" t="s">
        <v>7527</v>
      </c>
      <c r="C2176" t="s">
        <v>922</v>
      </c>
      <c r="D2176" t="s">
        <v>922</v>
      </c>
      <c r="E2176" t="s">
        <v>704</v>
      </c>
      <c r="F2176" t="s">
        <v>5710</v>
      </c>
      <c r="G2176" t="s">
        <v>85</v>
      </c>
      <c r="H2176" t="s">
        <v>675</v>
      </c>
      <c r="I2176" t="s">
        <v>7534</v>
      </c>
      <c r="J2176" t="s">
        <v>2519</v>
      </c>
      <c r="K2176" t="s">
        <v>6687</v>
      </c>
      <c r="L2176" t="s">
        <v>7497</v>
      </c>
      <c r="M2176" s="8" t="s">
        <v>6687</v>
      </c>
      <c r="N2176" t="s">
        <v>5844</v>
      </c>
      <c r="O2176" t="s">
        <v>2672</v>
      </c>
      <c r="P2176" t="s">
        <v>760</v>
      </c>
      <c r="Q2176" s="8" t="s">
        <v>7535</v>
      </c>
      <c r="R2176" t="s">
        <v>675</v>
      </c>
      <c r="S2176" t="s">
        <v>675</v>
      </c>
      <c r="T2176" t="s">
        <v>675</v>
      </c>
    </row>
    <row r="2177" spans="1:20">
      <c r="A2177" t="s">
        <v>7536</v>
      </c>
      <c r="B2177" s="8" t="s">
        <v>7527</v>
      </c>
      <c r="C2177" t="s">
        <v>922</v>
      </c>
      <c r="D2177" t="s">
        <v>922</v>
      </c>
      <c r="E2177" t="s">
        <v>704</v>
      </c>
      <c r="F2177" t="s">
        <v>2202</v>
      </c>
      <c r="G2177" t="s">
        <v>99</v>
      </c>
      <c r="H2177" t="s">
        <v>675</v>
      </c>
      <c r="I2177" t="s">
        <v>7537</v>
      </c>
      <c r="J2177" t="s">
        <v>2519</v>
      </c>
      <c r="K2177" t="s">
        <v>6687</v>
      </c>
      <c r="L2177" t="s">
        <v>7497</v>
      </c>
      <c r="M2177" s="8" t="s">
        <v>6687</v>
      </c>
      <c r="N2177" t="s">
        <v>5844</v>
      </c>
      <c r="O2177" t="s">
        <v>2672</v>
      </c>
      <c r="P2177" t="s">
        <v>760</v>
      </c>
      <c r="Q2177" s="8" t="s">
        <v>7538</v>
      </c>
      <c r="R2177" t="s">
        <v>675</v>
      </c>
      <c r="S2177" t="s">
        <v>675</v>
      </c>
      <c r="T2177" t="s">
        <v>675</v>
      </c>
    </row>
    <row r="2178" spans="1:20">
      <c r="A2178" t="s">
        <v>7539</v>
      </c>
      <c r="B2178" s="8" t="s">
        <v>7527</v>
      </c>
      <c r="C2178" t="s">
        <v>922</v>
      </c>
      <c r="D2178" t="s">
        <v>922</v>
      </c>
      <c r="E2178" t="s">
        <v>704</v>
      </c>
      <c r="F2178" t="s">
        <v>6441</v>
      </c>
      <c r="G2178" t="s">
        <v>6442</v>
      </c>
      <c r="H2178" t="s">
        <v>6442</v>
      </c>
      <c r="I2178" t="s">
        <v>7540</v>
      </c>
      <c r="J2178" t="s">
        <v>2519</v>
      </c>
      <c r="K2178" t="s">
        <v>828</v>
      </c>
      <c r="L2178" t="s">
        <v>7497</v>
      </c>
      <c r="M2178" s="8" t="s">
        <v>828</v>
      </c>
      <c r="N2178" t="s">
        <v>5844</v>
      </c>
      <c r="O2178" t="s">
        <v>2672</v>
      </c>
      <c r="P2178" t="s">
        <v>760</v>
      </c>
      <c r="Q2178" s="8" t="s">
        <v>7541</v>
      </c>
      <c r="R2178" t="s">
        <v>675</v>
      </c>
      <c r="S2178" t="s">
        <v>675</v>
      </c>
      <c r="T2178" t="s">
        <v>675</v>
      </c>
    </row>
    <row r="2179" spans="1:20">
      <c r="A2179" t="s">
        <v>7542</v>
      </c>
      <c r="B2179" s="8" t="s">
        <v>7527</v>
      </c>
      <c r="C2179" t="s">
        <v>922</v>
      </c>
      <c r="D2179" t="s">
        <v>922</v>
      </c>
      <c r="E2179" t="s">
        <v>704</v>
      </c>
      <c r="F2179" t="s">
        <v>2256</v>
      </c>
      <c r="G2179" t="s">
        <v>54</v>
      </c>
      <c r="H2179" t="s">
        <v>675</v>
      </c>
      <c r="I2179" t="s">
        <v>7543</v>
      </c>
      <c r="J2179" t="s">
        <v>2514</v>
      </c>
      <c r="K2179" t="s">
        <v>7513</v>
      </c>
      <c r="L2179" t="s">
        <v>7544</v>
      </c>
      <c r="M2179" s="8" t="s">
        <v>7513</v>
      </c>
      <c r="N2179" t="s">
        <v>6693</v>
      </c>
      <c r="O2179" t="s">
        <v>2672</v>
      </c>
      <c r="P2179" t="s">
        <v>760</v>
      </c>
      <c r="Q2179" s="8" t="s">
        <v>7545</v>
      </c>
      <c r="R2179" t="s">
        <v>675</v>
      </c>
      <c r="S2179" t="s">
        <v>675</v>
      </c>
      <c r="T2179" t="s">
        <v>675</v>
      </c>
    </row>
    <row r="2180" spans="1:20">
      <c r="A2180" t="s">
        <v>7546</v>
      </c>
      <c r="B2180" s="8" t="s">
        <v>7527</v>
      </c>
      <c r="C2180" t="s">
        <v>922</v>
      </c>
      <c r="D2180" t="s">
        <v>922</v>
      </c>
      <c r="E2180" t="s">
        <v>763</v>
      </c>
      <c r="F2180" t="s">
        <v>1286</v>
      </c>
      <c r="G2180" t="s">
        <v>47</v>
      </c>
      <c r="H2180" t="s">
        <v>675</v>
      </c>
      <c r="I2180" t="s">
        <v>7454</v>
      </c>
      <c r="J2180" t="s">
        <v>3984</v>
      </c>
      <c r="K2180" t="s">
        <v>717</v>
      </c>
      <c r="L2180" t="s">
        <v>6721</v>
      </c>
      <c r="M2180" s="8" t="s">
        <v>792</v>
      </c>
      <c r="N2180" t="s">
        <v>6799</v>
      </c>
      <c r="O2180" t="s">
        <v>7529</v>
      </c>
      <c r="P2180" t="s">
        <v>760</v>
      </c>
      <c r="Q2180" s="8" t="s">
        <v>7547</v>
      </c>
      <c r="R2180" t="s">
        <v>7438</v>
      </c>
      <c r="S2180" t="s">
        <v>5636</v>
      </c>
      <c r="T2180" t="s">
        <v>7527</v>
      </c>
    </row>
    <row r="2181" spans="1:20">
      <c r="A2181" t="s">
        <v>7548</v>
      </c>
      <c r="B2181" s="8" t="s">
        <v>7527</v>
      </c>
      <c r="C2181" t="s">
        <v>922</v>
      </c>
      <c r="D2181" t="s">
        <v>922</v>
      </c>
      <c r="E2181" t="s">
        <v>763</v>
      </c>
      <c r="F2181" t="s">
        <v>1286</v>
      </c>
      <c r="G2181" t="s">
        <v>47</v>
      </c>
      <c r="H2181" t="s">
        <v>675</v>
      </c>
      <c r="I2181" t="s">
        <v>7454</v>
      </c>
      <c r="J2181" t="s">
        <v>669</v>
      </c>
      <c r="K2181" t="s">
        <v>3680</v>
      </c>
      <c r="L2181" t="s">
        <v>6096</v>
      </c>
      <c r="M2181" s="8" t="s">
        <v>891</v>
      </c>
      <c r="N2181" t="s">
        <v>7549</v>
      </c>
      <c r="O2181" t="s">
        <v>7529</v>
      </c>
      <c r="P2181" t="s">
        <v>760</v>
      </c>
      <c r="Q2181" s="8" t="s">
        <v>7550</v>
      </c>
      <c r="R2181" t="s">
        <v>7483</v>
      </c>
      <c r="S2181" t="s">
        <v>6935</v>
      </c>
      <c r="T2181" t="s">
        <v>891</v>
      </c>
    </row>
    <row r="2182" spans="1:20">
      <c r="A2182" t="s">
        <v>7551</v>
      </c>
      <c r="B2182" s="8" t="s">
        <v>3680</v>
      </c>
      <c r="C2182" t="s">
        <v>922</v>
      </c>
      <c r="D2182" t="s">
        <v>922</v>
      </c>
      <c r="E2182" t="s">
        <v>763</v>
      </c>
      <c r="F2182" t="s">
        <v>815</v>
      </c>
      <c r="G2182" t="s">
        <v>11</v>
      </c>
      <c r="H2182" t="s">
        <v>675</v>
      </c>
      <c r="I2182" t="s">
        <v>7447</v>
      </c>
      <c r="J2182" t="s">
        <v>2514</v>
      </c>
      <c r="K2182" t="s">
        <v>3697</v>
      </c>
      <c r="L2182" t="s">
        <v>7552</v>
      </c>
      <c r="M2182" s="8" t="s">
        <v>3697</v>
      </c>
      <c r="N2182" t="s">
        <v>7553</v>
      </c>
      <c r="O2182" t="s">
        <v>7554</v>
      </c>
      <c r="P2182" t="s">
        <v>760</v>
      </c>
      <c r="Q2182" s="8" t="s">
        <v>7555</v>
      </c>
      <c r="R2182" t="s">
        <v>7438</v>
      </c>
      <c r="S2182" t="s">
        <v>5636</v>
      </c>
      <c r="T2182" t="s">
        <v>912</v>
      </c>
    </row>
    <row r="2183" spans="1:20">
      <c r="A2183" t="s">
        <v>7556</v>
      </c>
      <c r="B2183" s="8" t="s">
        <v>899</v>
      </c>
      <c r="C2183" t="s">
        <v>922</v>
      </c>
      <c r="D2183" t="s">
        <v>922</v>
      </c>
      <c r="E2183" t="s">
        <v>665</v>
      </c>
      <c r="F2183" t="s">
        <v>1959</v>
      </c>
      <c r="G2183" t="s">
        <v>40</v>
      </c>
      <c r="H2183" t="s">
        <v>675</v>
      </c>
      <c r="I2183" t="s">
        <v>6806</v>
      </c>
      <c r="J2183" t="s">
        <v>6686</v>
      </c>
      <c r="K2183" t="s">
        <v>7557</v>
      </c>
      <c r="L2183" t="s">
        <v>7558</v>
      </c>
      <c r="M2183" s="8" t="s">
        <v>7557</v>
      </c>
      <c r="N2183" t="s">
        <v>7035</v>
      </c>
      <c r="O2183" t="s">
        <v>7559</v>
      </c>
      <c r="P2183" t="s">
        <v>2672</v>
      </c>
      <c r="Q2183" s="8" t="s">
        <v>7560</v>
      </c>
      <c r="R2183" t="s">
        <v>6934</v>
      </c>
      <c r="S2183" t="s">
        <v>6935</v>
      </c>
      <c r="T2183" t="s">
        <v>3697</v>
      </c>
    </row>
    <row r="2184" spans="1:20">
      <c r="A2184" t="s">
        <v>7561</v>
      </c>
      <c r="B2184" s="8" t="s">
        <v>899</v>
      </c>
      <c r="C2184" t="s">
        <v>922</v>
      </c>
      <c r="D2184" t="s">
        <v>922</v>
      </c>
      <c r="E2184" t="s">
        <v>665</v>
      </c>
      <c r="F2184" t="s">
        <v>2235</v>
      </c>
      <c r="G2184" t="s">
        <v>132</v>
      </c>
      <c r="H2184" t="s">
        <v>675</v>
      </c>
      <c r="I2184" t="s">
        <v>6873</v>
      </c>
      <c r="J2184" t="s">
        <v>2514</v>
      </c>
      <c r="K2184" t="s">
        <v>912</v>
      </c>
      <c r="L2184" t="s">
        <v>7562</v>
      </c>
      <c r="M2184" s="8" t="s">
        <v>917</v>
      </c>
      <c r="N2184" t="s">
        <v>7563</v>
      </c>
      <c r="O2184" t="s">
        <v>7559</v>
      </c>
      <c r="P2184" t="s">
        <v>760</v>
      </c>
      <c r="Q2184" s="8" t="s">
        <v>7564</v>
      </c>
      <c r="R2184" t="s">
        <v>6738</v>
      </c>
      <c r="S2184" t="s">
        <v>5636</v>
      </c>
      <c r="T2184" t="s">
        <v>7565</v>
      </c>
    </row>
    <row r="2185" spans="1:20">
      <c r="A2185" t="s">
        <v>7566</v>
      </c>
      <c r="B2185" s="8" t="s">
        <v>899</v>
      </c>
      <c r="C2185" t="s">
        <v>922</v>
      </c>
      <c r="D2185" t="s">
        <v>922</v>
      </c>
      <c r="E2185" t="s">
        <v>763</v>
      </c>
      <c r="F2185" t="s">
        <v>2311</v>
      </c>
      <c r="G2185" t="s">
        <v>18</v>
      </c>
      <c r="H2185" t="s">
        <v>675</v>
      </c>
      <c r="I2185" t="s">
        <v>7440</v>
      </c>
      <c r="J2185" t="s">
        <v>2514</v>
      </c>
      <c r="K2185" t="s">
        <v>1001</v>
      </c>
      <c r="L2185" t="s">
        <v>6721</v>
      </c>
      <c r="M2185" s="8" t="s">
        <v>1001</v>
      </c>
      <c r="N2185" t="s">
        <v>6800</v>
      </c>
      <c r="O2185" t="s">
        <v>7559</v>
      </c>
      <c r="P2185" t="s">
        <v>2672</v>
      </c>
      <c r="Q2185" s="8" t="s">
        <v>7567</v>
      </c>
      <c r="R2185" t="s">
        <v>7438</v>
      </c>
      <c r="S2185" t="s">
        <v>5636</v>
      </c>
      <c r="T2185" t="s">
        <v>7565</v>
      </c>
    </row>
    <row r="2186" spans="1:20">
      <c r="A2186" t="s">
        <v>7568</v>
      </c>
      <c r="B2186" s="8" t="s">
        <v>899</v>
      </c>
      <c r="C2186" t="s">
        <v>922</v>
      </c>
      <c r="D2186" t="s">
        <v>922</v>
      </c>
      <c r="E2186" t="s">
        <v>665</v>
      </c>
      <c r="F2186" t="s">
        <v>5223</v>
      </c>
      <c r="G2186" t="s">
        <v>79</v>
      </c>
      <c r="H2186" t="s">
        <v>675</v>
      </c>
      <c r="I2186" t="s">
        <v>6824</v>
      </c>
      <c r="J2186" t="s">
        <v>6686</v>
      </c>
      <c r="K2186" t="s">
        <v>7569</v>
      </c>
      <c r="L2186" t="s">
        <v>671</v>
      </c>
      <c r="M2186" s="8" t="s">
        <v>7569</v>
      </c>
      <c r="N2186" t="s">
        <v>5844</v>
      </c>
      <c r="O2186" t="s">
        <v>760</v>
      </c>
      <c r="P2186" t="s">
        <v>2672</v>
      </c>
      <c r="Q2186" s="8" t="s">
        <v>7570</v>
      </c>
      <c r="R2186" t="s">
        <v>6934</v>
      </c>
      <c r="S2186" t="s">
        <v>6935</v>
      </c>
      <c r="T2186" t="s">
        <v>7571</v>
      </c>
    </row>
    <row r="2187" spans="1:20">
      <c r="A2187" t="s">
        <v>7572</v>
      </c>
      <c r="B2187" s="8" t="s">
        <v>905</v>
      </c>
      <c r="C2187" t="s">
        <v>922</v>
      </c>
      <c r="D2187" t="s">
        <v>922</v>
      </c>
      <c r="E2187" t="s">
        <v>763</v>
      </c>
      <c r="F2187" t="s">
        <v>800</v>
      </c>
      <c r="G2187" t="s">
        <v>61</v>
      </c>
      <c r="H2187" t="s">
        <v>675</v>
      </c>
      <c r="I2187" t="s">
        <v>7460</v>
      </c>
      <c r="J2187" t="s">
        <v>7519</v>
      </c>
      <c r="K2187" t="s">
        <v>675</v>
      </c>
      <c r="L2187" t="s">
        <v>682</v>
      </c>
      <c r="M2187" s="8" t="s">
        <v>675</v>
      </c>
      <c r="N2187" t="s">
        <v>682</v>
      </c>
      <c r="O2187" t="s">
        <v>7573</v>
      </c>
      <c r="P2187" t="s">
        <v>760</v>
      </c>
      <c r="Q2187" s="8" t="s">
        <v>7574</v>
      </c>
      <c r="R2187" t="s">
        <v>7438</v>
      </c>
      <c r="S2187" t="s">
        <v>5636</v>
      </c>
      <c r="T2187" t="s">
        <v>905</v>
      </c>
    </row>
    <row r="2188" spans="1:20">
      <c r="A2188" t="s">
        <v>7575</v>
      </c>
      <c r="B2188" s="8" t="s">
        <v>905</v>
      </c>
      <c r="C2188" t="s">
        <v>922</v>
      </c>
      <c r="D2188" t="s">
        <v>922</v>
      </c>
      <c r="E2188" t="s">
        <v>763</v>
      </c>
      <c r="F2188" t="s">
        <v>800</v>
      </c>
      <c r="G2188" t="s">
        <v>61</v>
      </c>
      <c r="H2188" t="s">
        <v>675</v>
      </c>
      <c r="I2188" t="s">
        <v>7460</v>
      </c>
      <c r="J2188" t="s">
        <v>6764</v>
      </c>
      <c r="K2188" t="s">
        <v>7565</v>
      </c>
      <c r="L2188" t="s">
        <v>7576</v>
      </c>
      <c r="M2188" s="8" t="s">
        <v>7565</v>
      </c>
      <c r="N2188" t="s">
        <v>7577</v>
      </c>
      <c r="O2188" t="s">
        <v>760</v>
      </c>
      <c r="P2188" t="s">
        <v>2672</v>
      </c>
      <c r="Q2188" s="8" t="s">
        <v>7578</v>
      </c>
      <c r="R2188" t="s">
        <v>7483</v>
      </c>
      <c r="S2188" t="s">
        <v>6935</v>
      </c>
      <c r="T2188" t="s">
        <v>953</v>
      </c>
    </row>
    <row r="2189" spans="1:20">
      <c r="A2189" t="s">
        <v>7579</v>
      </c>
      <c r="B2189" s="8" t="s">
        <v>3697</v>
      </c>
      <c r="C2189" t="s">
        <v>922</v>
      </c>
      <c r="D2189" t="s">
        <v>922</v>
      </c>
      <c r="E2189" t="s">
        <v>704</v>
      </c>
      <c r="F2189" t="s">
        <v>4073</v>
      </c>
      <c r="G2189" t="s">
        <v>195</v>
      </c>
      <c r="H2189" t="s">
        <v>675</v>
      </c>
      <c r="I2189" t="s">
        <v>7580</v>
      </c>
      <c r="J2189" t="s">
        <v>2514</v>
      </c>
      <c r="K2189" t="s">
        <v>3697</v>
      </c>
      <c r="L2189" t="s">
        <v>7581</v>
      </c>
      <c r="M2189" s="8" t="s">
        <v>3697</v>
      </c>
      <c r="N2189" t="s">
        <v>7582</v>
      </c>
      <c r="O2189" t="s">
        <v>2672</v>
      </c>
      <c r="P2189" t="s">
        <v>760</v>
      </c>
      <c r="Q2189" s="8" t="s">
        <v>7583</v>
      </c>
      <c r="R2189" t="s">
        <v>675</v>
      </c>
      <c r="S2189" t="s">
        <v>675</v>
      </c>
      <c r="T2189" t="s">
        <v>675</v>
      </c>
    </row>
    <row r="2190" spans="1:20">
      <c r="A2190" t="s">
        <v>7584</v>
      </c>
      <c r="B2190" s="8" t="s">
        <v>3697</v>
      </c>
      <c r="C2190" t="s">
        <v>922</v>
      </c>
      <c r="D2190" t="s">
        <v>922</v>
      </c>
      <c r="E2190" t="s">
        <v>704</v>
      </c>
      <c r="F2190" t="s">
        <v>2967</v>
      </c>
      <c r="G2190" t="s">
        <v>93</v>
      </c>
      <c r="H2190" t="s">
        <v>675</v>
      </c>
      <c r="I2190" t="s">
        <v>7585</v>
      </c>
      <c r="J2190" t="s">
        <v>669</v>
      </c>
      <c r="K2190" t="s">
        <v>921</v>
      </c>
      <c r="L2190" t="s">
        <v>6799</v>
      </c>
      <c r="M2190" s="8" t="s">
        <v>921</v>
      </c>
      <c r="N2190" t="s">
        <v>7586</v>
      </c>
      <c r="O2190" t="s">
        <v>2672</v>
      </c>
      <c r="P2190" t="s">
        <v>2672</v>
      </c>
      <c r="Q2190" s="8" t="s">
        <v>7587</v>
      </c>
      <c r="R2190" t="s">
        <v>675</v>
      </c>
      <c r="S2190" t="s">
        <v>675</v>
      </c>
      <c r="T2190" t="s">
        <v>675</v>
      </c>
    </row>
    <row r="2191" spans="1:20">
      <c r="A2191" t="s">
        <v>7588</v>
      </c>
      <c r="B2191" s="8" t="s">
        <v>921</v>
      </c>
      <c r="C2191" t="s">
        <v>922</v>
      </c>
      <c r="D2191" t="s">
        <v>922</v>
      </c>
      <c r="E2191" t="s">
        <v>704</v>
      </c>
      <c r="F2191" t="s">
        <v>5908</v>
      </c>
      <c r="G2191" t="s">
        <v>5909</v>
      </c>
      <c r="H2191" t="s">
        <v>675</v>
      </c>
      <c r="I2191" t="s">
        <v>7589</v>
      </c>
      <c r="J2191" t="s">
        <v>669</v>
      </c>
      <c r="K2191" t="s">
        <v>7590</v>
      </c>
      <c r="L2191" t="s">
        <v>6799</v>
      </c>
      <c r="M2191" s="8" t="s">
        <v>7590</v>
      </c>
      <c r="N2191" t="s">
        <v>7591</v>
      </c>
      <c r="O2191" t="s">
        <v>2672</v>
      </c>
      <c r="P2191" t="s">
        <v>2672</v>
      </c>
      <c r="Q2191" s="8" t="s">
        <v>7592</v>
      </c>
      <c r="R2191" t="s">
        <v>675</v>
      </c>
      <c r="S2191" t="s">
        <v>675</v>
      </c>
      <c r="T2191" t="s">
        <v>675</v>
      </c>
    </row>
    <row r="2192" spans="1:20">
      <c r="A2192" t="s">
        <v>7593</v>
      </c>
      <c r="B2192" s="8" t="s">
        <v>921</v>
      </c>
      <c r="C2192" t="s">
        <v>922</v>
      </c>
      <c r="D2192" t="s">
        <v>922</v>
      </c>
      <c r="E2192" t="s">
        <v>675</v>
      </c>
      <c r="F2192" t="s">
        <v>5901</v>
      </c>
      <c r="G2192" t="s">
        <v>5902</v>
      </c>
      <c r="H2192" t="s">
        <v>675</v>
      </c>
      <c r="I2192" t="s">
        <v>7594</v>
      </c>
      <c r="J2192" t="s">
        <v>2514</v>
      </c>
      <c r="K2192" t="s">
        <v>3702</v>
      </c>
      <c r="L2192" t="s">
        <v>7321</v>
      </c>
      <c r="M2192" s="8" t="s">
        <v>3702</v>
      </c>
      <c r="N2192" t="s">
        <v>6853</v>
      </c>
      <c r="O2192" t="s">
        <v>2672</v>
      </c>
      <c r="P2192" t="s">
        <v>760</v>
      </c>
      <c r="Q2192" s="8" t="s">
        <v>7595</v>
      </c>
      <c r="R2192" t="s">
        <v>675</v>
      </c>
      <c r="S2192" t="s">
        <v>675</v>
      </c>
      <c r="T2192" t="s">
        <v>675</v>
      </c>
    </row>
    <row r="2193" spans="1:20">
      <c r="A2193" t="s">
        <v>7596</v>
      </c>
      <c r="B2193" s="8" t="s">
        <v>921</v>
      </c>
      <c r="C2193" t="s">
        <v>922</v>
      </c>
      <c r="D2193" t="s">
        <v>922</v>
      </c>
      <c r="E2193" t="s">
        <v>704</v>
      </c>
      <c r="F2193" t="s">
        <v>5897</v>
      </c>
      <c r="G2193" t="s">
        <v>5898</v>
      </c>
      <c r="H2193" t="s">
        <v>675</v>
      </c>
      <c r="I2193" t="s">
        <v>7597</v>
      </c>
      <c r="J2193" t="s">
        <v>2519</v>
      </c>
      <c r="K2193" t="s">
        <v>3702</v>
      </c>
      <c r="L2193" t="s">
        <v>7581</v>
      </c>
      <c r="M2193" s="8" t="s">
        <v>3702</v>
      </c>
      <c r="N2193" t="s">
        <v>7598</v>
      </c>
      <c r="O2193" t="s">
        <v>2672</v>
      </c>
      <c r="P2193" t="s">
        <v>760</v>
      </c>
      <c r="Q2193" s="8" t="s">
        <v>7599</v>
      </c>
      <c r="R2193" t="s">
        <v>675</v>
      </c>
      <c r="S2193" t="s">
        <v>675</v>
      </c>
      <c r="T2193" t="s">
        <v>675</v>
      </c>
    </row>
    <row r="2194" spans="1:20">
      <c r="A2194" t="s">
        <v>7600</v>
      </c>
      <c r="B2194" s="8" t="s">
        <v>921</v>
      </c>
      <c r="C2194" t="s">
        <v>922</v>
      </c>
      <c r="D2194" t="s">
        <v>922</v>
      </c>
      <c r="E2194" t="s">
        <v>704</v>
      </c>
      <c r="F2194" t="s">
        <v>1478</v>
      </c>
      <c r="G2194" t="s">
        <v>1479</v>
      </c>
      <c r="H2194" t="s">
        <v>675</v>
      </c>
      <c r="I2194" t="s">
        <v>7601</v>
      </c>
      <c r="J2194" t="s">
        <v>2519</v>
      </c>
      <c r="K2194" t="s">
        <v>3705</v>
      </c>
      <c r="L2194" t="s">
        <v>7602</v>
      </c>
      <c r="M2194" s="8" t="s">
        <v>3705</v>
      </c>
      <c r="N2194" t="s">
        <v>7603</v>
      </c>
      <c r="O2194" t="s">
        <v>2672</v>
      </c>
      <c r="P2194" t="s">
        <v>760</v>
      </c>
      <c r="Q2194" s="8" t="s">
        <v>7604</v>
      </c>
      <c r="R2194" t="s">
        <v>675</v>
      </c>
      <c r="S2194" t="s">
        <v>675</v>
      </c>
      <c r="T2194" t="s">
        <v>675</v>
      </c>
    </row>
    <row r="2195" spans="1:20">
      <c r="A2195" t="s">
        <v>7605</v>
      </c>
      <c r="B2195" s="8" t="s">
        <v>921</v>
      </c>
      <c r="C2195" t="s">
        <v>922</v>
      </c>
      <c r="D2195" t="s">
        <v>922</v>
      </c>
      <c r="E2195" t="s">
        <v>704</v>
      </c>
      <c r="F2195" t="s">
        <v>6570</v>
      </c>
      <c r="G2195" t="s">
        <v>6571</v>
      </c>
      <c r="H2195" t="s">
        <v>6571</v>
      </c>
      <c r="I2195" t="s">
        <v>7606</v>
      </c>
      <c r="J2195" t="s">
        <v>2519</v>
      </c>
      <c r="K2195" t="s">
        <v>823</v>
      </c>
      <c r="L2195" t="s">
        <v>7321</v>
      </c>
      <c r="M2195" s="8" t="s">
        <v>823</v>
      </c>
      <c r="N2195" t="s">
        <v>5949</v>
      </c>
      <c r="O2195" t="s">
        <v>2672</v>
      </c>
      <c r="P2195" t="s">
        <v>2672</v>
      </c>
      <c r="Q2195" s="8" t="s">
        <v>7607</v>
      </c>
      <c r="R2195" t="s">
        <v>675</v>
      </c>
      <c r="S2195" t="s">
        <v>675</v>
      </c>
      <c r="T2195" t="s">
        <v>675</v>
      </c>
    </row>
    <row r="2196" spans="1:20">
      <c r="A2196" t="s">
        <v>7608</v>
      </c>
      <c r="B2196" s="8" t="s">
        <v>921</v>
      </c>
      <c r="C2196" t="s">
        <v>922</v>
      </c>
      <c r="D2196" t="s">
        <v>922</v>
      </c>
      <c r="E2196" t="s">
        <v>704</v>
      </c>
      <c r="F2196" t="s">
        <v>2138</v>
      </c>
      <c r="G2196" t="s">
        <v>2139</v>
      </c>
      <c r="H2196" t="s">
        <v>2139</v>
      </c>
      <c r="I2196" t="s">
        <v>7609</v>
      </c>
      <c r="J2196" t="s">
        <v>2519</v>
      </c>
      <c r="K2196" t="s">
        <v>823</v>
      </c>
      <c r="L2196" t="s">
        <v>5949</v>
      </c>
      <c r="M2196" s="8" t="s">
        <v>823</v>
      </c>
      <c r="N2196" t="s">
        <v>5852</v>
      </c>
      <c r="O2196" t="s">
        <v>2672</v>
      </c>
      <c r="P2196" t="s">
        <v>760</v>
      </c>
      <c r="Q2196" s="8" t="s">
        <v>7610</v>
      </c>
      <c r="R2196" t="s">
        <v>675</v>
      </c>
      <c r="S2196" t="s">
        <v>675</v>
      </c>
      <c r="T2196" t="s">
        <v>675</v>
      </c>
    </row>
    <row r="2197" spans="1:20">
      <c r="A2197" t="s">
        <v>7611</v>
      </c>
      <c r="B2197" s="8" t="s">
        <v>921</v>
      </c>
      <c r="C2197" t="s">
        <v>922</v>
      </c>
      <c r="D2197" t="s">
        <v>922</v>
      </c>
      <c r="E2197" t="s">
        <v>704</v>
      </c>
      <c r="F2197" t="s">
        <v>6578</v>
      </c>
      <c r="G2197" t="s">
        <v>6579</v>
      </c>
      <c r="H2197" t="s">
        <v>6579</v>
      </c>
      <c r="I2197" t="s">
        <v>7612</v>
      </c>
      <c r="J2197" t="s">
        <v>2519</v>
      </c>
      <c r="K2197" t="s">
        <v>823</v>
      </c>
      <c r="L2197" t="s">
        <v>5895</v>
      </c>
      <c r="M2197" s="8" t="s">
        <v>823</v>
      </c>
      <c r="N2197" t="s">
        <v>5844</v>
      </c>
      <c r="O2197" t="s">
        <v>2672</v>
      </c>
      <c r="P2197" t="s">
        <v>760</v>
      </c>
      <c r="Q2197" s="8" t="s">
        <v>7613</v>
      </c>
      <c r="R2197" t="s">
        <v>675</v>
      </c>
      <c r="S2197" t="s">
        <v>675</v>
      </c>
      <c r="T2197" t="s">
        <v>675</v>
      </c>
    </row>
    <row r="2198" spans="1:20">
      <c r="A2198" t="s">
        <v>7614</v>
      </c>
      <c r="B2198" s="8" t="s">
        <v>921</v>
      </c>
      <c r="C2198" t="s">
        <v>922</v>
      </c>
      <c r="D2198" t="s">
        <v>922</v>
      </c>
      <c r="E2198" t="s">
        <v>704</v>
      </c>
      <c r="F2198" t="s">
        <v>6583</v>
      </c>
      <c r="G2198" t="s">
        <v>6584</v>
      </c>
      <c r="H2198" t="s">
        <v>6584</v>
      </c>
      <c r="I2198" t="s">
        <v>7615</v>
      </c>
      <c r="J2198" t="s">
        <v>2519</v>
      </c>
      <c r="K2198" t="s">
        <v>823</v>
      </c>
      <c r="L2198" t="s">
        <v>7040</v>
      </c>
      <c r="M2198" s="8" t="s">
        <v>823</v>
      </c>
      <c r="N2198" t="s">
        <v>6735</v>
      </c>
      <c r="O2198" t="s">
        <v>2672</v>
      </c>
      <c r="P2198" t="s">
        <v>760</v>
      </c>
      <c r="Q2198" s="8" t="s">
        <v>7616</v>
      </c>
      <c r="R2198" t="s">
        <v>675</v>
      </c>
      <c r="S2198" t="s">
        <v>675</v>
      </c>
      <c r="T2198" t="s">
        <v>675</v>
      </c>
    </row>
    <row r="2199" spans="1:20">
      <c r="A2199" t="s">
        <v>7617</v>
      </c>
      <c r="B2199" s="8" t="s">
        <v>921</v>
      </c>
      <c r="C2199" t="s">
        <v>922</v>
      </c>
      <c r="D2199" t="s">
        <v>922</v>
      </c>
      <c r="E2199" t="s">
        <v>704</v>
      </c>
      <c r="F2199" t="s">
        <v>1343</v>
      </c>
      <c r="G2199" t="s">
        <v>1344</v>
      </c>
      <c r="H2199" t="s">
        <v>1344</v>
      </c>
      <c r="I2199" t="s">
        <v>7618</v>
      </c>
      <c r="J2199" t="s">
        <v>2519</v>
      </c>
      <c r="K2199" t="s">
        <v>823</v>
      </c>
      <c r="L2199" t="s">
        <v>7040</v>
      </c>
      <c r="M2199" s="8" t="s">
        <v>823</v>
      </c>
      <c r="N2199" t="s">
        <v>6735</v>
      </c>
      <c r="O2199" t="s">
        <v>2672</v>
      </c>
      <c r="P2199" t="s">
        <v>760</v>
      </c>
      <c r="Q2199" s="8" t="s">
        <v>7619</v>
      </c>
      <c r="R2199" t="s">
        <v>675</v>
      </c>
      <c r="S2199" t="s">
        <v>675</v>
      </c>
      <c r="T2199" t="s">
        <v>675</v>
      </c>
    </row>
    <row r="2200" spans="1:20">
      <c r="A2200" t="s">
        <v>7620</v>
      </c>
      <c r="B2200" s="8" t="s">
        <v>921</v>
      </c>
      <c r="C2200" t="s">
        <v>922</v>
      </c>
      <c r="D2200" t="s">
        <v>922</v>
      </c>
      <c r="E2200" t="s">
        <v>704</v>
      </c>
      <c r="F2200" t="s">
        <v>1521</v>
      </c>
      <c r="G2200" t="s">
        <v>1522</v>
      </c>
      <c r="H2200" t="s">
        <v>1522</v>
      </c>
      <c r="I2200" t="s">
        <v>7621</v>
      </c>
      <c r="J2200" t="s">
        <v>2519</v>
      </c>
      <c r="K2200" t="s">
        <v>7571</v>
      </c>
      <c r="L2200" t="s">
        <v>671</v>
      </c>
      <c r="M2200" s="8" t="s">
        <v>7571</v>
      </c>
      <c r="N2200" t="s">
        <v>5949</v>
      </c>
      <c r="O2200" t="s">
        <v>2672</v>
      </c>
      <c r="P2200" t="s">
        <v>760</v>
      </c>
      <c r="Q2200" s="8" t="s">
        <v>7622</v>
      </c>
      <c r="R2200" t="s">
        <v>675</v>
      </c>
      <c r="S2200" t="s">
        <v>675</v>
      </c>
      <c r="T2200" t="s">
        <v>675</v>
      </c>
    </row>
    <row r="2201" spans="1:20">
      <c r="A2201" t="s">
        <v>7623</v>
      </c>
      <c r="B2201" s="8" t="s">
        <v>921</v>
      </c>
      <c r="C2201" t="s">
        <v>922</v>
      </c>
      <c r="D2201" t="s">
        <v>922</v>
      </c>
      <c r="E2201" t="s">
        <v>704</v>
      </c>
      <c r="F2201" t="s">
        <v>6588</v>
      </c>
      <c r="G2201" t="s">
        <v>6589</v>
      </c>
      <c r="H2201" t="s">
        <v>6589</v>
      </c>
      <c r="I2201" t="s">
        <v>7624</v>
      </c>
      <c r="J2201" t="s">
        <v>2519</v>
      </c>
      <c r="K2201" t="s">
        <v>7571</v>
      </c>
      <c r="L2201" t="s">
        <v>5949</v>
      </c>
      <c r="M2201" s="8" t="s">
        <v>7571</v>
      </c>
      <c r="N2201" t="s">
        <v>5852</v>
      </c>
      <c r="O2201" t="s">
        <v>2672</v>
      </c>
      <c r="P2201" t="s">
        <v>760</v>
      </c>
      <c r="Q2201" s="8" t="s">
        <v>7625</v>
      </c>
      <c r="R2201" t="s">
        <v>675</v>
      </c>
      <c r="S2201" t="s">
        <v>675</v>
      </c>
      <c r="T2201" t="s">
        <v>675</v>
      </c>
    </row>
    <row r="2202" spans="1:20">
      <c r="A2202" t="s">
        <v>7626</v>
      </c>
      <c r="B2202" s="8" t="s">
        <v>921</v>
      </c>
      <c r="C2202" t="s">
        <v>922</v>
      </c>
      <c r="D2202" t="s">
        <v>922</v>
      </c>
      <c r="E2202" t="s">
        <v>704</v>
      </c>
      <c r="F2202" t="s">
        <v>7018</v>
      </c>
      <c r="G2202" t="s">
        <v>7019</v>
      </c>
      <c r="H2202" t="s">
        <v>7019</v>
      </c>
      <c r="I2202" t="s">
        <v>7627</v>
      </c>
      <c r="J2202" t="s">
        <v>2519</v>
      </c>
      <c r="K2202" t="s">
        <v>7571</v>
      </c>
      <c r="L2202" t="s">
        <v>5895</v>
      </c>
      <c r="M2202" s="8" t="s">
        <v>7571</v>
      </c>
      <c r="N2202" t="s">
        <v>5882</v>
      </c>
      <c r="O2202" t="s">
        <v>2672</v>
      </c>
      <c r="P2202" t="s">
        <v>760</v>
      </c>
      <c r="Q2202" s="8" t="s">
        <v>7628</v>
      </c>
      <c r="R2202" t="s">
        <v>675</v>
      </c>
      <c r="S2202" t="s">
        <v>675</v>
      </c>
      <c r="T2202" t="s">
        <v>675</v>
      </c>
    </row>
    <row r="2203" spans="1:20">
      <c r="A2203" t="s">
        <v>7629</v>
      </c>
      <c r="B2203" s="8" t="s">
        <v>921</v>
      </c>
      <c r="C2203" t="s">
        <v>922</v>
      </c>
      <c r="D2203" t="s">
        <v>922</v>
      </c>
      <c r="E2203" t="s">
        <v>704</v>
      </c>
      <c r="F2203" t="s">
        <v>7023</v>
      </c>
      <c r="G2203" t="s">
        <v>7024</v>
      </c>
      <c r="H2203" t="s">
        <v>7024</v>
      </c>
      <c r="I2203" t="s">
        <v>7630</v>
      </c>
      <c r="J2203" t="s">
        <v>2519</v>
      </c>
      <c r="K2203" t="s">
        <v>7571</v>
      </c>
      <c r="L2203" t="s">
        <v>6799</v>
      </c>
      <c r="M2203" s="8" t="s">
        <v>7571</v>
      </c>
      <c r="N2203" t="s">
        <v>6898</v>
      </c>
      <c r="O2203" t="s">
        <v>2672</v>
      </c>
      <c r="P2203" t="s">
        <v>760</v>
      </c>
      <c r="Q2203" s="8" t="s">
        <v>7631</v>
      </c>
      <c r="R2203" t="s">
        <v>675</v>
      </c>
      <c r="S2203" t="s">
        <v>675</v>
      </c>
      <c r="T2203" t="s">
        <v>675</v>
      </c>
    </row>
    <row r="2204" spans="1:20">
      <c r="A2204" t="s">
        <v>7632</v>
      </c>
      <c r="B2204" s="8" t="s">
        <v>921</v>
      </c>
      <c r="C2204" t="s">
        <v>922</v>
      </c>
      <c r="D2204" t="s">
        <v>922</v>
      </c>
      <c r="E2204" t="s">
        <v>704</v>
      </c>
      <c r="F2204" t="s">
        <v>7029</v>
      </c>
      <c r="G2204" t="s">
        <v>7030</v>
      </c>
      <c r="H2204" t="s">
        <v>7030</v>
      </c>
      <c r="I2204" t="s">
        <v>7633</v>
      </c>
      <c r="J2204" t="s">
        <v>2519</v>
      </c>
      <c r="K2204" t="s">
        <v>7571</v>
      </c>
      <c r="L2204" t="s">
        <v>7252</v>
      </c>
      <c r="M2204" s="8" t="s">
        <v>7571</v>
      </c>
      <c r="N2204" t="s">
        <v>7184</v>
      </c>
      <c r="O2204" t="s">
        <v>2672</v>
      </c>
      <c r="P2204" t="s">
        <v>760</v>
      </c>
      <c r="Q2204" s="8" t="s">
        <v>7634</v>
      </c>
      <c r="R2204" t="s">
        <v>675</v>
      </c>
      <c r="S2204" t="s">
        <v>675</v>
      </c>
      <c r="T2204" t="s">
        <v>675</v>
      </c>
    </row>
    <row r="2205" spans="1:20">
      <c r="A2205" t="s">
        <v>7635</v>
      </c>
      <c r="B2205" s="8" t="s">
        <v>921</v>
      </c>
      <c r="C2205" t="s">
        <v>922</v>
      </c>
      <c r="D2205" t="s">
        <v>922</v>
      </c>
      <c r="E2205" t="s">
        <v>704</v>
      </c>
      <c r="F2205" t="s">
        <v>4431</v>
      </c>
      <c r="G2205" t="s">
        <v>404</v>
      </c>
      <c r="H2205" t="s">
        <v>404</v>
      </c>
      <c r="I2205" t="s">
        <v>7636</v>
      </c>
      <c r="J2205" t="s">
        <v>2519</v>
      </c>
      <c r="K2205" t="s">
        <v>7571</v>
      </c>
      <c r="L2205" t="s">
        <v>7184</v>
      </c>
      <c r="M2205" s="8" t="s">
        <v>7571</v>
      </c>
      <c r="N2205" t="s">
        <v>7577</v>
      </c>
      <c r="O2205" t="s">
        <v>2672</v>
      </c>
      <c r="P2205" t="s">
        <v>760</v>
      </c>
      <c r="Q2205" s="8" t="s">
        <v>7637</v>
      </c>
      <c r="R2205" t="s">
        <v>675</v>
      </c>
      <c r="S2205" t="s">
        <v>675</v>
      </c>
      <c r="T2205" t="s">
        <v>675</v>
      </c>
    </row>
    <row r="2206" spans="1:20">
      <c r="A2206" t="s">
        <v>7638</v>
      </c>
      <c r="B2206" s="8" t="s">
        <v>921</v>
      </c>
      <c r="C2206" t="s">
        <v>922</v>
      </c>
      <c r="D2206" t="s">
        <v>922</v>
      </c>
      <c r="E2206" t="s">
        <v>704</v>
      </c>
      <c r="F2206" t="s">
        <v>815</v>
      </c>
      <c r="G2206" t="s">
        <v>11</v>
      </c>
      <c r="H2206" t="s">
        <v>675</v>
      </c>
      <c r="I2206" t="s">
        <v>7639</v>
      </c>
      <c r="J2206" t="s">
        <v>2514</v>
      </c>
      <c r="K2206" t="s">
        <v>926</v>
      </c>
      <c r="L2206" t="s">
        <v>671</v>
      </c>
      <c r="M2206" s="8" t="s">
        <v>926</v>
      </c>
      <c r="N2206" t="s">
        <v>7640</v>
      </c>
      <c r="O2206" t="s">
        <v>2672</v>
      </c>
      <c r="P2206" t="s">
        <v>760</v>
      </c>
      <c r="Q2206" s="8" t="s">
        <v>7641</v>
      </c>
      <c r="R2206" t="s">
        <v>675</v>
      </c>
      <c r="S2206" t="s">
        <v>675</v>
      </c>
      <c r="T2206" t="s">
        <v>675</v>
      </c>
    </row>
    <row r="2207" spans="1:20">
      <c r="A2207" t="s">
        <v>7642</v>
      </c>
      <c r="B2207" s="8" t="s">
        <v>926</v>
      </c>
      <c r="C2207" t="s">
        <v>922</v>
      </c>
      <c r="D2207" t="s">
        <v>922</v>
      </c>
      <c r="E2207" t="s">
        <v>704</v>
      </c>
      <c r="F2207" t="s">
        <v>7643</v>
      </c>
      <c r="G2207" t="s">
        <v>7644</v>
      </c>
      <c r="H2207" t="s">
        <v>675</v>
      </c>
      <c r="I2207" t="s">
        <v>7645</v>
      </c>
      <c r="J2207" t="s">
        <v>698</v>
      </c>
      <c r="K2207" t="s">
        <v>7590</v>
      </c>
      <c r="L2207" t="s">
        <v>6096</v>
      </c>
      <c r="M2207" s="8" t="s">
        <v>7590</v>
      </c>
      <c r="N2207" t="s">
        <v>7646</v>
      </c>
      <c r="O2207" t="s">
        <v>683</v>
      </c>
      <c r="P2207" t="s">
        <v>760</v>
      </c>
      <c r="Q2207" s="8" t="s">
        <v>7647</v>
      </c>
      <c r="R2207" t="s">
        <v>675</v>
      </c>
      <c r="S2207" t="s">
        <v>675</v>
      </c>
      <c r="T2207" t="s">
        <v>675</v>
      </c>
    </row>
    <row r="2208" spans="1:20">
      <c r="A2208" t="s">
        <v>7648</v>
      </c>
      <c r="B2208" s="8" t="s">
        <v>926</v>
      </c>
      <c r="C2208" t="s">
        <v>922</v>
      </c>
      <c r="D2208" t="s">
        <v>922</v>
      </c>
      <c r="E2208" t="s">
        <v>704</v>
      </c>
      <c r="F2208" t="s">
        <v>7649</v>
      </c>
      <c r="G2208" t="s">
        <v>7650</v>
      </c>
      <c r="H2208" t="s">
        <v>675</v>
      </c>
      <c r="I2208" t="s">
        <v>7645</v>
      </c>
      <c r="J2208" t="s">
        <v>698</v>
      </c>
      <c r="K2208" t="s">
        <v>7590</v>
      </c>
      <c r="L2208" t="s">
        <v>671</v>
      </c>
      <c r="M2208" s="8" t="s">
        <v>7590</v>
      </c>
      <c r="N2208" t="s">
        <v>7651</v>
      </c>
      <c r="O2208" t="s">
        <v>683</v>
      </c>
      <c r="P2208" t="s">
        <v>760</v>
      </c>
      <c r="Q2208" s="8" t="s">
        <v>7652</v>
      </c>
      <c r="R2208" t="s">
        <v>675</v>
      </c>
      <c r="S2208" t="s">
        <v>675</v>
      </c>
      <c r="T2208" t="s">
        <v>675</v>
      </c>
    </row>
    <row r="2209" spans="1:20">
      <c r="A2209" t="s">
        <v>7653</v>
      </c>
      <c r="B2209" s="8" t="s">
        <v>3705</v>
      </c>
      <c r="C2209" t="s">
        <v>922</v>
      </c>
      <c r="D2209" t="s">
        <v>663</v>
      </c>
      <c r="E2209" t="s">
        <v>704</v>
      </c>
      <c r="F2209" t="s">
        <v>675</v>
      </c>
      <c r="G2209" t="s">
        <v>675</v>
      </c>
      <c r="H2209" t="s">
        <v>675</v>
      </c>
      <c r="I2209" t="s">
        <v>7654</v>
      </c>
      <c r="J2209" t="s">
        <v>6972</v>
      </c>
      <c r="K2209" t="s">
        <v>675</v>
      </c>
      <c r="L2209" t="s">
        <v>682</v>
      </c>
      <c r="M2209" s="8" t="s">
        <v>675</v>
      </c>
      <c r="N2209" t="s">
        <v>682</v>
      </c>
      <c r="O2209" t="s">
        <v>711</v>
      </c>
      <c r="P2209" t="s">
        <v>711</v>
      </c>
      <c r="Q2209" s="8" t="s">
        <v>7655</v>
      </c>
      <c r="R2209" t="s">
        <v>675</v>
      </c>
      <c r="S2209" t="s">
        <v>675</v>
      </c>
      <c r="T2209" t="s">
        <v>675</v>
      </c>
    </row>
    <row r="2210" spans="1:20">
      <c r="A2210" t="s">
        <v>7656</v>
      </c>
      <c r="B2210" s="8" t="s">
        <v>823</v>
      </c>
      <c r="C2210" t="s">
        <v>922</v>
      </c>
      <c r="D2210" t="s">
        <v>664</v>
      </c>
      <c r="E2210" t="s">
        <v>704</v>
      </c>
      <c r="F2210" t="s">
        <v>1495</v>
      </c>
      <c r="G2210" t="s">
        <v>1496</v>
      </c>
      <c r="H2210" t="s">
        <v>675</v>
      </c>
      <c r="I2210" t="s">
        <v>7657</v>
      </c>
      <c r="J2210" t="s">
        <v>2514</v>
      </c>
      <c r="K2210" t="s">
        <v>7571</v>
      </c>
      <c r="L2210" t="s">
        <v>6089</v>
      </c>
      <c r="M2210" s="8" t="s">
        <v>7571</v>
      </c>
      <c r="N2210" t="s">
        <v>5895</v>
      </c>
      <c r="O2210" t="s">
        <v>711</v>
      </c>
      <c r="P2210" t="s">
        <v>760</v>
      </c>
      <c r="Q2210" s="8" t="s">
        <v>7658</v>
      </c>
      <c r="R2210" t="s">
        <v>675</v>
      </c>
      <c r="S2210" t="s">
        <v>675</v>
      </c>
      <c r="T2210" t="s">
        <v>675</v>
      </c>
    </row>
    <row r="2211" spans="1:20">
      <c r="A2211" t="s">
        <v>7659</v>
      </c>
      <c r="B2211" s="8" t="s">
        <v>7571</v>
      </c>
      <c r="C2211" t="s">
        <v>922</v>
      </c>
      <c r="D2211" t="s">
        <v>922</v>
      </c>
      <c r="E2211" t="s">
        <v>704</v>
      </c>
      <c r="F2211" t="s">
        <v>7061</v>
      </c>
      <c r="G2211" t="s">
        <v>7062</v>
      </c>
      <c r="H2211" t="s">
        <v>7062</v>
      </c>
      <c r="I2211" t="s">
        <v>7660</v>
      </c>
      <c r="J2211" t="s">
        <v>2519</v>
      </c>
      <c r="K2211" t="s">
        <v>7661</v>
      </c>
      <c r="L2211" t="s">
        <v>6799</v>
      </c>
      <c r="M2211" s="8" t="s">
        <v>7661</v>
      </c>
      <c r="N2211" t="s">
        <v>7040</v>
      </c>
      <c r="O2211" t="s">
        <v>2672</v>
      </c>
      <c r="P2211" t="s">
        <v>760</v>
      </c>
      <c r="Q2211" s="8" t="s">
        <v>7662</v>
      </c>
      <c r="R2211" t="s">
        <v>675</v>
      </c>
      <c r="S2211" t="s">
        <v>675</v>
      </c>
      <c r="T2211" t="s">
        <v>675</v>
      </c>
    </row>
    <row r="2212" spans="1:20">
      <c r="A2212" t="s">
        <v>7663</v>
      </c>
      <c r="B2212" s="8" t="s">
        <v>7571</v>
      </c>
      <c r="C2212" t="s">
        <v>922</v>
      </c>
      <c r="D2212" t="s">
        <v>922</v>
      </c>
      <c r="E2212" t="s">
        <v>704</v>
      </c>
      <c r="F2212" t="s">
        <v>7066</v>
      </c>
      <c r="G2212" t="s">
        <v>7067</v>
      </c>
      <c r="H2212" t="s">
        <v>7067</v>
      </c>
      <c r="I2212" t="s">
        <v>7664</v>
      </c>
      <c r="J2212" t="s">
        <v>2519</v>
      </c>
      <c r="K2212" t="s">
        <v>7661</v>
      </c>
      <c r="L2212" t="s">
        <v>7040</v>
      </c>
      <c r="M2212" s="8" t="s">
        <v>7661</v>
      </c>
      <c r="N2212" t="s">
        <v>7035</v>
      </c>
      <c r="O2212" t="s">
        <v>2672</v>
      </c>
      <c r="P2212" t="s">
        <v>760</v>
      </c>
      <c r="Q2212" s="8" t="s">
        <v>7665</v>
      </c>
      <c r="R2212" t="s">
        <v>675</v>
      </c>
      <c r="S2212" t="s">
        <v>675</v>
      </c>
      <c r="T2212" t="s">
        <v>675</v>
      </c>
    </row>
    <row r="2213" spans="1:20">
      <c r="A2213" t="s">
        <v>7666</v>
      </c>
      <c r="B2213" s="8" t="s">
        <v>7571</v>
      </c>
      <c r="C2213" t="s">
        <v>922</v>
      </c>
      <c r="D2213" t="s">
        <v>922</v>
      </c>
      <c r="E2213" t="s">
        <v>704</v>
      </c>
      <c r="F2213" t="s">
        <v>1559</v>
      </c>
      <c r="G2213" t="s">
        <v>1560</v>
      </c>
      <c r="H2213" t="s">
        <v>1560</v>
      </c>
      <c r="I2213" t="s">
        <v>7667</v>
      </c>
      <c r="J2213" t="s">
        <v>2519</v>
      </c>
      <c r="K2213" t="s">
        <v>940</v>
      </c>
      <c r="L2213" t="s">
        <v>7376</v>
      </c>
      <c r="M2213" s="8" t="s">
        <v>940</v>
      </c>
      <c r="N2213" t="s">
        <v>7577</v>
      </c>
      <c r="O2213" t="s">
        <v>2672</v>
      </c>
      <c r="P2213" t="s">
        <v>760</v>
      </c>
      <c r="Q2213" s="8" t="s">
        <v>7668</v>
      </c>
      <c r="R2213" t="s">
        <v>675</v>
      </c>
      <c r="S2213" t="s">
        <v>675</v>
      </c>
      <c r="T2213" t="s">
        <v>675</v>
      </c>
    </row>
    <row r="2214" spans="1:20">
      <c r="A2214" t="s">
        <v>7669</v>
      </c>
      <c r="B2214" s="8" t="s">
        <v>7571</v>
      </c>
      <c r="C2214" t="s">
        <v>922</v>
      </c>
      <c r="D2214" t="s">
        <v>922</v>
      </c>
      <c r="E2214" t="s">
        <v>704</v>
      </c>
      <c r="F2214" t="s">
        <v>1381</v>
      </c>
      <c r="G2214" t="s">
        <v>1382</v>
      </c>
      <c r="H2214" t="s">
        <v>1382</v>
      </c>
      <c r="I2214" t="s">
        <v>7670</v>
      </c>
      <c r="J2214" t="s">
        <v>2519</v>
      </c>
      <c r="K2214" t="s">
        <v>940</v>
      </c>
      <c r="L2214" t="s">
        <v>7376</v>
      </c>
      <c r="M2214" s="8" t="s">
        <v>940</v>
      </c>
      <c r="N2214" t="s">
        <v>7577</v>
      </c>
      <c r="O2214" t="s">
        <v>2672</v>
      </c>
      <c r="P2214" t="s">
        <v>760</v>
      </c>
      <c r="Q2214" s="8" t="s">
        <v>7671</v>
      </c>
      <c r="R2214" t="s">
        <v>675</v>
      </c>
      <c r="S2214" t="s">
        <v>675</v>
      </c>
      <c r="T2214" t="s">
        <v>675</v>
      </c>
    </row>
    <row r="2215" spans="1:20">
      <c r="A2215" t="s">
        <v>7672</v>
      </c>
      <c r="B2215" s="8" t="s">
        <v>7571</v>
      </c>
      <c r="C2215" t="s">
        <v>922</v>
      </c>
      <c r="D2215" t="s">
        <v>922</v>
      </c>
      <c r="E2215" t="s">
        <v>704</v>
      </c>
      <c r="F2215" t="s">
        <v>4426</v>
      </c>
      <c r="G2215" t="s">
        <v>400</v>
      </c>
      <c r="H2215" t="s">
        <v>400</v>
      </c>
      <c r="I2215" t="s">
        <v>7673</v>
      </c>
      <c r="J2215" t="s">
        <v>2519</v>
      </c>
      <c r="K2215" t="s">
        <v>940</v>
      </c>
      <c r="L2215" t="s">
        <v>7035</v>
      </c>
      <c r="M2215" s="8" t="s">
        <v>940</v>
      </c>
      <c r="N2215" t="s">
        <v>6783</v>
      </c>
      <c r="O2215" t="s">
        <v>2672</v>
      </c>
      <c r="P2215" t="s">
        <v>760</v>
      </c>
      <c r="Q2215" s="8" t="s">
        <v>7674</v>
      </c>
      <c r="R2215" t="s">
        <v>675</v>
      </c>
      <c r="S2215" t="s">
        <v>675</v>
      </c>
      <c r="T2215" t="s">
        <v>675</v>
      </c>
    </row>
    <row r="2216" spans="1:20">
      <c r="A2216" t="s">
        <v>7675</v>
      </c>
      <c r="B2216" s="8" t="s">
        <v>7571</v>
      </c>
      <c r="C2216" t="s">
        <v>922</v>
      </c>
      <c r="D2216" t="s">
        <v>922</v>
      </c>
      <c r="E2216" t="s">
        <v>704</v>
      </c>
      <c r="F2216" t="s">
        <v>7082</v>
      </c>
      <c r="G2216" t="s">
        <v>7083</v>
      </c>
      <c r="H2216" t="s">
        <v>7083</v>
      </c>
      <c r="I2216" t="s">
        <v>7676</v>
      </c>
      <c r="J2216" t="s">
        <v>2519</v>
      </c>
      <c r="K2216" t="s">
        <v>978</v>
      </c>
      <c r="L2216" t="s">
        <v>6735</v>
      </c>
      <c r="M2216" s="8" t="s">
        <v>978</v>
      </c>
      <c r="N2216" t="s">
        <v>6800</v>
      </c>
      <c r="O2216" t="s">
        <v>2672</v>
      </c>
      <c r="P2216" t="s">
        <v>760</v>
      </c>
      <c r="Q2216" s="8" t="s">
        <v>7677</v>
      </c>
      <c r="R2216" t="s">
        <v>675</v>
      </c>
      <c r="S2216" t="s">
        <v>675</v>
      </c>
      <c r="T2216" t="s">
        <v>675</v>
      </c>
    </row>
    <row r="2217" spans="1:20">
      <c r="A2217" t="s">
        <v>7678</v>
      </c>
      <c r="B2217" s="8" t="s">
        <v>7571</v>
      </c>
      <c r="C2217" t="s">
        <v>922</v>
      </c>
      <c r="D2217" t="s">
        <v>922</v>
      </c>
      <c r="E2217" t="s">
        <v>704</v>
      </c>
      <c r="F2217" t="s">
        <v>7087</v>
      </c>
      <c r="G2217" t="s">
        <v>7088</v>
      </c>
      <c r="H2217" t="s">
        <v>7088</v>
      </c>
      <c r="I2217" t="s">
        <v>7679</v>
      </c>
      <c r="J2217" t="s">
        <v>2519</v>
      </c>
      <c r="K2217" t="s">
        <v>940</v>
      </c>
      <c r="L2217" t="s">
        <v>7035</v>
      </c>
      <c r="M2217" s="8" t="s">
        <v>940</v>
      </c>
      <c r="N2217" t="s">
        <v>6783</v>
      </c>
      <c r="O2217" t="s">
        <v>2672</v>
      </c>
      <c r="P2217" t="s">
        <v>760</v>
      </c>
      <c r="Q2217" s="8" t="s">
        <v>7680</v>
      </c>
      <c r="R2217" t="s">
        <v>675</v>
      </c>
      <c r="S2217" t="s">
        <v>675</v>
      </c>
      <c r="T2217" t="s">
        <v>675</v>
      </c>
    </row>
    <row r="2218" spans="1:20">
      <c r="A2218" t="s">
        <v>7681</v>
      </c>
      <c r="B2218" s="8" t="s">
        <v>7571</v>
      </c>
      <c r="C2218" t="s">
        <v>922</v>
      </c>
      <c r="D2218" t="s">
        <v>922</v>
      </c>
      <c r="E2218" t="s">
        <v>704</v>
      </c>
      <c r="F2218" t="s">
        <v>7092</v>
      </c>
      <c r="G2218" t="s">
        <v>7093</v>
      </c>
      <c r="H2218" t="s">
        <v>7093</v>
      </c>
      <c r="I2218" t="s">
        <v>7682</v>
      </c>
      <c r="J2218" t="s">
        <v>2514</v>
      </c>
      <c r="K2218" t="s">
        <v>940</v>
      </c>
      <c r="L2218" t="s">
        <v>7035</v>
      </c>
      <c r="M2218" s="8" t="s">
        <v>940</v>
      </c>
      <c r="N2218" t="s">
        <v>6783</v>
      </c>
      <c r="O2218" t="s">
        <v>2672</v>
      </c>
      <c r="P2218" t="s">
        <v>760</v>
      </c>
      <c r="Q2218" s="8" t="s">
        <v>7683</v>
      </c>
      <c r="R2218" t="s">
        <v>675</v>
      </c>
      <c r="S2218" t="s">
        <v>675</v>
      </c>
      <c r="T2218" t="s">
        <v>675</v>
      </c>
    </row>
    <row r="2219" spans="1:20">
      <c r="A2219" t="s">
        <v>7684</v>
      </c>
      <c r="B2219" s="8" t="s">
        <v>7571</v>
      </c>
      <c r="C2219" t="s">
        <v>922</v>
      </c>
      <c r="D2219" t="s">
        <v>922</v>
      </c>
      <c r="E2219" t="s">
        <v>704</v>
      </c>
      <c r="F2219" t="s">
        <v>7098</v>
      </c>
      <c r="G2219" t="s">
        <v>7099</v>
      </c>
      <c r="H2219" t="s">
        <v>7099</v>
      </c>
      <c r="I2219" t="s">
        <v>7685</v>
      </c>
      <c r="J2219" t="s">
        <v>2519</v>
      </c>
      <c r="K2219" t="s">
        <v>953</v>
      </c>
      <c r="L2219" t="s">
        <v>671</v>
      </c>
      <c r="M2219" s="8" t="s">
        <v>953</v>
      </c>
      <c r="N2219" t="s">
        <v>5949</v>
      </c>
      <c r="O2219" t="s">
        <v>2672</v>
      </c>
      <c r="P2219" t="s">
        <v>760</v>
      </c>
      <c r="Q2219" s="8" t="s">
        <v>7686</v>
      </c>
      <c r="R2219" t="s">
        <v>675</v>
      </c>
      <c r="S2219" t="s">
        <v>675</v>
      </c>
      <c r="T2219" t="s">
        <v>675</v>
      </c>
    </row>
    <row r="2220" spans="1:20">
      <c r="A2220" t="s">
        <v>7687</v>
      </c>
      <c r="B2220" s="8" t="s">
        <v>7571</v>
      </c>
      <c r="C2220" t="s">
        <v>922</v>
      </c>
      <c r="D2220" t="s">
        <v>922</v>
      </c>
      <c r="E2220" t="s">
        <v>704</v>
      </c>
      <c r="F2220" t="s">
        <v>1629</v>
      </c>
      <c r="G2220" t="s">
        <v>1630</v>
      </c>
      <c r="H2220" t="s">
        <v>1630</v>
      </c>
      <c r="I2220" t="s">
        <v>7688</v>
      </c>
      <c r="J2220" t="s">
        <v>2519</v>
      </c>
      <c r="K2220" t="s">
        <v>953</v>
      </c>
      <c r="L2220" t="s">
        <v>6096</v>
      </c>
      <c r="M2220" s="8" t="s">
        <v>953</v>
      </c>
      <c r="N2220" t="s">
        <v>5891</v>
      </c>
      <c r="O2220" t="s">
        <v>2672</v>
      </c>
      <c r="P2220" t="s">
        <v>760</v>
      </c>
      <c r="Q2220" s="8" t="s">
        <v>7689</v>
      </c>
      <c r="R2220" t="s">
        <v>675</v>
      </c>
      <c r="S2220" t="s">
        <v>675</v>
      </c>
      <c r="T2220" t="s">
        <v>675</v>
      </c>
    </row>
    <row r="2221" spans="1:20">
      <c r="A2221" t="s">
        <v>7690</v>
      </c>
      <c r="B2221" s="8" t="s">
        <v>7571</v>
      </c>
      <c r="C2221" t="s">
        <v>922</v>
      </c>
      <c r="D2221" t="s">
        <v>922</v>
      </c>
      <c r="E2221" t="s">
        <v>704</v>
      </c>
      <c r="F2221" t="s">
        <v>1986</v>
      </c>
      <c r="G2221" t="s">
        <v>237</v>
      </c>
      <c r="H2221" t="s">
        <v>237</v>
      </c>
      <c r="I2221" t="s">
        <v>7691</v>
      </c>
      <c r="J2221" t="s">
        <v>2514</v>
      </c>
      <c r="K2221" t="s">
        <v>953</v>
      </c>
      <c r="L2221" t="s">
        <v>5861</v>
      </c>
      <c r="M2221" s="8" t="s">
        <v>953</v>
      </c>
      <c r="N2221" t="s">
        <v>5882</v>
      </c>
      <c r="O2221" t="s">
        <v>2672</v>
      </c>
      <c r="P2221" t="s">
        <v>760</v>
      </c>
      <c r="Q2221" s="8" t="s">
        <v>7692</v>
      </c>
      <c r="R2221" t="s">
        <v>675</v>
      </c>
      <c r="S2221" t="s">
        <v>675</v>
      </c>
      <c r="T2221" t="s">
        <v>675</v>
      </c>
    </row>
    <row r="2222" spans="1:20">
      <c r="A2222" t="s">
        <v>7693</v>
      </c>
      <c r="B2222" s="8" t="s">
        <v>7571</v>
      </c>
      <c r="C2222" t="s">
        <v>922</v>
      </c>
      <c r="D2222" t="s">
        <v>922</v>
      </c>
      <c r="E2222" t="s">
        <v>704</v>
      </c>
      <c r="F2222" t="s">
        <v>7110</v>
      </c>
      <c r="G2222" t="s">
        <v>7111</v>
      </c>
      <c r="H2222" t="s">
        <v>7111</v>
      </c>
      <c r="I2222" t="s">
        <v>7694</v>
      </c>
      <c r="J2222" t="s">
        <v>2519</v>
      </c>
      <c r="K2222" t="s">
        <v>955</v>
      </c>
      <c r="L2222" t="s">
        <v>5851</v>
      </c>
      <c r="M2222" s="8" t="s">
        <v>955</v>
      </c>
      <c r="N2222" t="s">
        <v>6134</v>
      </c>
      <c r="O2222" t="s">
        <v>2672</v>
      </c>
      <c r="P2222" t="s">
        <v>760</v>
      </c>
      <c r="Q2222" s="8" t="s">
        <v>7695</v>
      </c>
      <c r="R2222" t="s">
        <v>675</v>
      </c>
      <c r="S2222" t="s">
        <v>675</v>
      </c>
      <c r="T2222" t="s">
        <v>675</v>
      </c>
    </row>
    <row r="2223" spans="1:20">
      <c r="A2223" t="s">
        <v>7696</v>
      </c>
      <c r="B2223" s="8" t="s">
        <v>7571</v>
      </c>
      <c r="C2223" t="s">
        <v>922</v>
      </c>
      <c r="D2223" t="s">
        <v>922</v>
      </c>
      <c r="E2223" t="s">
        <v>704</v>
      </c>
      <c r="F2223" t="s">
        <v>7115</v>
      </c>
      <c r="G2223" t="s">
        <v>7116</v>
      </c>
      <c r="H2223" t="s">
        <v>7116</v>
      </c>
      <c r="I2223" t="s">
        <v>7697</v>
      </c>
      <c r="J2223" t="s">
        <v>2514</v>
      </c>
      <c r="K2223" t="s">
        <v>955</v>
      </c>
      <c r="L2223" t="s">
        <v>671</v>
      </c>
      <c r="M2223" s="8" t="s">
        <v>955</v>
      </c>
      <c r="N2223" t="s">
        <v>5891</v>
      </c>
      <c r="O2223" t="s">
        <v>2672</v>
      </c>
      <c r="P2223" t="s">
        <v>760</v>
      </c>
      <c r="Q2223" s="8" t="s">
        <v>7698</v>
      </c>
      <c r="R2223" t="s">
        <v>675</v>
      </c>
      <c r="S2223" t="s">
        <v>675</v>
      </c>
      <c r="T2223" t="s">
        <v>675</v>
      </c>
    </row>
    <row r="2224" spans="1:20">
      <c r="A2224" t="s">
        <v>7699</v>
      </c>
      <c r="B2224" s="8" t="s">
        <v>7571</v>
      </c>
      <c r="C2224" t="s">
        <v>922</v>
      </c>
      <c r="D2224" t="s">
        <v>922</v>
      </c>
      <c r="E2224" t="s">
        <v>704</v>
      </c>
      <c r="F2224" t="s">
        <v>2776</v>
      </c>
      <c r="G2224" t="s">
        <v>155</v>
      </c>
      <c r="H2224" t="s">
        <v>155</v>
      </c>
      <c r="I2224" t="s">
        <v>7700</v>
      </c>
      <c r="J2224" t="s">
        <v>2519</v>
      </c>
      <c r="K2224" t="s">
        <v>955</v>
      </c>
      <c r="L2224" t="s">
        <v>6799</v>
      </c>
      <c r="M2224" s="8" t="s">
        <v>955</v>
      </c>
      <c r="N2224" t="s">
        <v>7376</v>
      </c>
      <c r="O2224" t="s">
        <v>2672</v>
      </c>
      <c r="P2224" t="s">
        <v>760</v>
      </c>
      <c r="Q2224" s="8" t="s">
        <v>7701</v>
      </c>
      <c r="R2224" t="s">
        <v>675</v>
      </c>
      <c r="S2224" t="s">
        <v>675</v>
      </c>
      <c r="T2224" t="s">
        <v>675</v>
      </c>
    </row>
    <row r="2225" spans="1:20">
      <c r="A2225" t="s">
        <v>7702</v>
      </c>
      <c r="B2225" s="8" t="s">
        <v>7571</v>
      </c>
      <c r="C2225" t="s">
        <v>922</v>
      </c>
      <c r="D2225" t="s">
        <v>922</v>
      </c>
      <c r="E2225" t="s">
        <v>704</v>
      </c>
      <c r="F2225" t="s">
        <v>7124</v>
      </c>
      <c r="G2225" t="s">
        <v>7125</v>
      </c>
      <c r="H2225" t="s">
        <v>7125</v>
      </c>
      <c r="I2225" t="s">
        <v>7703</v>
      </c>
      <c r="J2225" t="s">
        <v>2519</v>
      </c>
      <c r="K2225" t="s">
        <v>955</v>
      </c>
      <c r="L2225" t="s">
        <v>671</v>
      </c>
      <c r="M2225" s="8" t="s">
        <v>955</v>
      </c>
      <c r="N2225" t="s">
        <v>5861</v>
      </c>
      <c r="O2225" t="s">
        <v>2672</v>
      </c>
      <c r="P2225" t="s">
        <v>760</v>
      </c>
      <c r="Q2225" s="8" t="s">
        <v>7704</v>
      </c>
      <c r="R2225" t="s">
        <v>675</v>
      </c>
      <c r="S2225" t="s">
        <v>675</v>
      </c>
      <c r="T2225" t="s">
        <v>675</v>
      </c>
    </row>
    <row r="2226" spans="1:20">
      <c r="A2226" t="s">
        <v>7705</v>
      </c>
      <c r="B2226" s="8" t="s">
        <v>7571</v>
      </c>
      <c r="C2226" t="s">
        <v>922</v>
      </c>
      <c r="D2226" t="s">
        <v>922</v>
      </c>
      <c r="E2226" t="s">
        <v>704</v>
      </c>
      <c r="F2226" t="s">
        <v>5888</v>
      </c>
      <c r="G2226" t="s">
        <v>350</v>
      </c>
      <c r="H2226" t="s">
        <v>350</v>
      </c>
      <c r="I2226" t="s">
        <v>7706</v>
      </c>
      <c r="J2226" t="s">
        <v>2514</v>
      </c>
      <c r="K2226" t="s">
        <v>7707</v>
      </c>
      <c r="L2226" t="s">
        <v>7544</v>
      </c>
      <c r="M2226" s="8" t="s">
        <v>7707</v>
      </c>
      <c r="N2226" t="s">
        <v>6968</v>
      </c>
      <c r="O2226" t="s">
        <v>2672</v>
      </c>
      <c r="P2226" t="s">
        <v>760</v>
      </c>
      <c r="Q2226" s="8" t="s">
        <v>7708</v>
      </c>
      <c r="R2226" t="s">
        <v>675</v>
      </c>
      <c r="S2226" t="s">
        <v>675</v>
      </c>
      <c r="T2226" t="s">
        <v>675</v>
      </c>
    </row>
    <row r="2227" spans="1:20">
      <c r="A2227" t="s">
        <v>7709</v>
      </c>
      <c r="B2227" s="8" t="s">
        <v>7571</v>
      </c>
      <c r="C2227" t="s">
        <v>922</v>
      </c>
      <c r="D2227" t="s">
        <v>922</v>
      </c>
      <c r="E2227" t="s">
        <v>704</v>
      </c>
      <c r="F2227" t="s">
        <v>743</v>
      </c>
      <c r="G2227" t="s">
        <v>410</v>
      </c>
      <c r="H2227" t="s">
        <v>410</v>
      </c>
      <c r="I2227" t="s">
        <v>7710</v>
      </c>
      <c r="J2227" t="s">
        <v>2514</v>
      </c>
      <c r="K2227" t="s">
        <v>7707</v>
      </c>
      <c r="L2227" t="s">
        <v>7711</v>
      </c>
      <c r="M2227" s="8" t="s">
        <v>7707</v>
      </c>
      <c r="N2227" t="s">
        <v>7712</v>
      </c>
      <c r="O2227" t="s">
        <v>2672</v>
      </c>
      <c r="P2227" t="s">
        <v>760</v>
      </c>
      <c r="Q2227" s="8" t="s">
        <v>7713</v>
      </c>
      <c r="R2227" t="s">
        <v>675</v>
      </c>
      <c r="S2227" t="s">
        <v>675</v>
      </c>
      <c r="T2227" t="s">
        <v>675</v>
      </c>
    </row>
    <row r="2228" spans="1:20">
      <c r="A2228" t="s">
        <v>7714</v>
      </c>
      <c r="B2228" s="8" t="s">
        <v>7571</v>
      </c>
      <c r="C2228" t="s">
        <v>922</v>
      </c>
      <c r="D2228" t="s">
        <v>922</v>
      </c>
      <c r="E2228" t="s">
        <v>704</v>
      </c>
      <c r="F2228" t="s">
        <v>7051</v>
      </c>
      <c r="G2228" t="s">
        <v>7052</v>
      </c>
      <c r="H2228" t="s">
        <v>7052</v>
      </c>
      <c r="I2228" t="s">
        <v>7715</v>
      </c>
      <c r="J2228" t="s">
        <v>2519</v>
      </c>
      <c r="K2228" t="s">
        <v>7707</v>
      </c>
      <c r="L2228" t="s">
        <v>7712</v>
      </c>
      <c r="M2228" s="8" t="s">
        <v>7707</v>
      </c>
      <c r="N2228" t="s">
        <v>6735</v>
      </c>
      <c r="O2228" t="s">
        <v>2672</v>
      </c>
      <c r="P2228" t="s">
        <v>760</v>
      </c>
      <c r="Q2228" s="8" t="s">
        <v>7716</v>
      </c>
      <c r="R2228" t="s">
        <v>675</v>
      </c>
      <c r="S2228" t="s">
        <v>675</v>
      </c>
      <c r="T2228" t="s">
        <v>675</v>
      </c>
    </row>
    <row r="2229" spans="1:20">
      <c r="A2229" t="s">
        <v>7717</v>
      </c>
      <c r="B2229" s="8" t="s">
        <v>7571</v>
      </c>
      <c r="C2229" t="s">
        <v>922</v>
      </c>
      <c r="D2229" t="s">
        <v>922</v>
      </c>
      <c r="E2229" t="s">
        <v>704</v>
      </c>
      <c r="F2229" t="s">
        <v>7056</v>
      </c>
      <c r="G2229" t="s">
        <v>7057</v>
      </c>
      <c r="H2229" t="s">
        <v>7057</v>
      </c>
      <c r="I2229" t="s">
        <v>7718</v>
      </c>
      <c r="J2229" t="s">
        <v>2519</v>
      </c>
      <c r="K2229" t="s">
        <v>7719</v>
      </c>
      <c r="L2229" t="s">
        <v>6902</v>
      </c>
      <c r="M2229" s="8" t="s">
        <v>7719</v>
      </c>
      <c r="N2229" t="s">
        <v>7712</v>
      </c>
      <c r="O2229" t="s">
        <v>2672</v>
      </c>
      <c r="P2229" t="s">
        <v>760</v>
      </c>
      <c r="Q2229" s="8" t="s">
        <v>7720</v>
      </c>
      <c r="R2229" t="s">
        <v>675</v>
      </c>
      <c r="S2229" t="s">
        <v>675</v>
      </c>
      <c r="T2229" t="s">
        <v>675</v>
      </c>
    </row>
    <row r="2230" spans="1:20">
      <c r="A2230" t="s">
        <v>7721</v>
      </c>
      <c r="B2230" s="8" t="s">
        <v>7571</v>
      </c>
      <c r="C2230" t="s">
        <v>922</v>
      </c>
      <c r="D2230" t="s">
        <v>922</v>
      </c>
      <c r="E2230" t="s">
        <v>704</v>
      </c>
      <c r="F2230" t="s">
        <v>1920</v>
      </c>
      <c r="G2230" t="s">
        <v>369</v>
      </c>
      <c r="H2230" t="s">
        <v>369</v>
      </c>
      <c r="I2230" t="s">
        <v>7722</v>
      </c>
      <c r="J2230" t="s">
        <v>2519</v>
      </c>
      <c r="K2230" t="s">
        <v>7719</v>
      </c>
      <c r="L2230" t="s">
        <v>7712</v>
      </c>
      <c r="M2230" s="8" t="s">
        <v>7719</v>
      </c>
      <c r="N2230" t="s">
        <v>7376</v>
      </c>
      <c r="O2230" t="s">
        <v>2672</v>
      </c>
      <c r="P2230" t="s">
        <v>760</v>
      </c>
      <c r="Q2230" s="8" t="s">
        <v>7723</v>
      </c>
      <c r="R2230" t="s">
        <v>675</v>
      </c>
      <c r="S2230" t="s">
        <v>675</v>
      </c>
      <c r="T2230" t="s">
        <v>675</v>
      </c>
    </row>
    <row r="2231" spans="1:20">
      <c r="A2231" t="s">
        <v>7724</v>
      </c>
      <c r="B2231" s="8" t="s">
        <v>7571</v>
      </c>
      <c r="C2231" t="s">
        <v>922</v>
      </c>
      <c r="D2231" t="s">
        <v>922</v>
      </c>
      <c r="E2231" t="s">
        <v>704</v>
      </c>
      <c r="F2231" t="s">
        <v>1427</v>
      </c>
      <c r="G2231" t="s">
        <v>1428</v>
      </c>
      <c r="H2231" t="s">
        <v>1428</v>
      </c>
      <c r="I2231" t="s">
        <v>7725</v>
      </c>
      <c r="J2231" t="s">
        <v>2514</v>
      </c>
      <c r="K2231" t="s">
        <v>7719</v>
      </c>
      <c r="L2231" t="s">
        <v>7544</v>
      </c>
      <c r="M2231" s="8" t="s">
        <v>7719</v>
      </c>
      <c r="N2231" t="s">
        <v>6968</v>
      </c>
      <c r="O2231" t="s">
        <v>2672</v>
      </c>
      <c r="P2231" t="s">
        <v>760</v>
      </c>
      <c r="Q2231" s="8" t="s">
        <v>7726</v>
      </c>
      <c r="R2231" t="s">
        <v>675</v>
      </c>
      <c r="S2231" t="s">
        <v>675</v>
      </c>
      <c r="T2231" t="s">
        <v>675</v>
      </c>
    </row>
    <row r="2232" spans="1:20">
      <c r="A2232" t="s">
        <v>7727</v>
      </c>
      <c r="B2232" s="8" t="s">
        <v>7571</v>
      </c>
      <c r="C2232" t="s">
        <v>922</v>
      </c>
      <c r="D2232" t="s">
        <v>922</v>
      </c>
      <c r="E2232" t="s">
        <v>704</v>
      </c>
      <c r="F2232" t="s">
        <v>1486</v>
      </c>
      <c r="G2232" t="s">
        <v>1487</v>
      </c>
      <c r="H2232" t="s">
        <v>1487</v>
      </c>
      <c r="I2232" t="s">
        <v>7728</v>
      </c>
      <c r="J2232" t="s">
        <v>2514</v>
      </c>
      <c r="K2232" t="s">
        <v>7661</v>
      </c>
      <c r="L2232" t="s">
        <v>7544</v>
      </c>
      <c r="M2232" s="8" t="s">
        <v>7661</v>
      </c>
      <c r="N2232" t="s">
        <v>7729</v>
      </c>
      <c r="O2232" t="s">
        <v>2672</v>
      </c>
      <c r="P2232" t="s">
        <v>760</v>
      </c>
      <c r="Q2232" s="8" t="s">
        <v>7730</v>
      </c>
      <c r="R2232" t="s">
        <v>675</v>
      </c>
      <c r="S2232" t="s">
        <v>675</v>
      </c>
      <c r="T2232" t="s">
        <v>675</v>
      </c>
    </row>
    <row r="2233" spans="1:20">
      <c r="A2233" t="s">
        <v>7731</v>
      </c>
      <c r="B2233" s="8" t="s">
        <v>7571</v>
      </c>
      <c r="C2233" t="s">
        <v>922</v>
      </c>
      <c r="D2233" t="s">
        <v>922</v>
      </c>
      <c r="E2233" t="s">
        <v>704</v>
      </c>
      <c r="F2233" t="s">
        <v>5875</v>
      </c>
      <c r="G2233" t="s">
        <v>344</v>
      </c>
      <c r="H2233" t="s">
        <v>344</v>
      </c>
      <c r="I2233" t="s">
        <v>7732</v>
      </c>
      <c r="J2233" t="s">
        <v>2519</v>
      </c>
      <c r="K2233" t="s">
        <v>7569</v>
      </c>
      <c r="L2233" t="s">
        <v>7581</v>
      </c>
      <c r="M2233" s="8" t="s">
        <v>7569</v>
      </c>
      <c r="N2233" t="s">
        <v>7733</v>
      </c>
      <c r="O2233" t="s">
        <v>2672</v>
      </c>
      <c r="P2233" t="s">
        <v>760</v>
      </c>
      <c r="Q2233" s="8" t="s">
        <v>7734</v>
      </c>
      <c r="R2233" t="s">
        <v>675</v>
      </c>
      <c r="S2233" t="s">
        <v>675</v>
      </c>
      <c r="T2233" t="s">
        <v>675</v>
      </c>
    </row>
    <row r="2234" spans="1:20">
      <c r="A2234" t="s">
        <v>7735</v>
      </c>
      <c r="B2234" s="8" t="s">
        <v>7571</v>
      </c>
      <c r="C2234" t="s">
        <v>922</v>
      </c>
      <c r="D2234" t="s">
        <v>922</v>
      </c>
      <c r="E2234" t="s">
        <v>704</v>
      </c>
      <c r="F2234" t="s">
        <v>5869</v>
      </c>
      <c r="G2234" t="s">
        <v>5870</v>
      </c>
      <c r="H2234" t="s">
        <v>5870</v>
      </c>
      <c r="I2234" t="s">
        <v>7736</v>
      </c>
      <c r="J2234" t="s">
        <v>2514</v>
      </c>
      <c r="K2234" t="s">
        <v>936</v>
      </c>
      <c r="L2234" t="s">
        <v>7602</v>
      </c>
      <c r="M2234" s="8" t="s">
        <v>936</v>
      </c>
      <c r="N2234" t="s">
        <v>7603</v>
      </c>
      <c r="O2234" t="s">
        <v>2672</v>
      </c>
      <c r="P2234" t="s">
        <v>760</v>
      </c>
      <c r="Q2234" s="8" t="s">
        <v>7737</v>
      </c>
      <c r="R2234" t="s">
        <v>675</v>
      </c>
      <c r="S2234" t="s">
        <v>675</v>
      </c>
      <c r="T2234" t="s">
        <v>675</v>
      </c>
    </row>
    <row r="2235" spans="1:20">
      <c r="A2235" t="s">
        <v>7738</v>
      </c>
      <c r="B2235" s="8" t="s">
        <v>7571</v>
      </c>
      <c r="C2235" t="s">
        <v>922</v>
      </c>
      <c r="D2235" t="s">
        <v>922</v>
      </c>
      <c r="E2235" t="s">
        <v>704</v>
      </c>
      <c r="F2235" t="s">
        <v>941</v>
      </c>
      <c r="G2235" t="s">
        <v>942</v>
      </c>
      <c r="H2235" t="s">
        <v>942</v>
      </c>
      <c r="I2235" t="s">
        <v>7739</v>
      </c>
      <c r="J2235" t="s">
        <v>2519</v>
      </c>
      <c r="K2235" t="s">
        <v>7039</v>
      </c>
      <c r="L2235" t="s">
        <v>7602</v>
      </c>
      <c r="M2235" s="8" t="s">
        <v>7039</v>
      </c>
      <c r="N2235" t="s">
        <v>7603</v>
      </c>
      <c r="O2235" t="s">
        <v>2672</v>
      </c>
      <c r="P2235" t="s">
        <v>760</v>
      </c>
      <c r="Q2235" s="8" t="s">
        <v>7740</v>
      </c>
      <c r="R2235" t="s">
        <v>675</v>
      </c>
      <c r="S2235" t="s">
        <v>675</v>
      </c>
      <c r="T2235" t="s">
        <v>675</v>
      </c>
    </row>
    <row r="2236" spans="1:20">
      <c r="A2236" t="s">
        <v>7741</v>
      </c>
      <c r="B2236" s="8" t="s">
        <v>7742</v>
      </c>
      <c r="C2236" t="s">
        <v>922</v>
      </c>
      <c r="D2236" t="s">
        <v>922</v>
      </c>
      <c r="E2236" t="s">
        <v>665</v>
      </c>
      <c r="F2236" t="s">
        <v>1309</v>
      </c>
      <c r="G2236" t="s">
        <v>66</v>
      </c>
      <c r="H2236" t="s">
        <v>675</v>
      </c>
      <c r="I2236" t="s">
        <v>6798</v>
      </c>
      <c r="J2236" t="s">
        <v>6686</v>
      </c>
      <c r="K2236" t="s">
        <v>2658</v>
      </c>
      <c r="L2236" t="s">
        <v>6853</v>
      </c>
      <c r="M2236" s="8" t="s">
        <v>2658</v>
      </c>
      <c r="N2236" t="s">
        <v>7035</v>
      </c>
      <c r="O2236" t="s">
        <v>7743</v>
      </c>
      <c r="P2236" t="s">
        <v>2672</v>
      </c>
      <c r="Q2236" s="8" t="s">
        <v>7744</v>
      </c>
      <c r="R2236" t="s">
        <v>6934</v>
      </c>
      <c r="S2236" t="s">
        <v>6935</v>
      </c>
      <c r="T2236" t="s">
        <v>7039</v>
      </c>
    </row>
    <row r="2237" spans="1:20">
      <c r="A2237" t="s">
        <v>7745</v>
      </c>
      <c r="B2237" s="8" t="s">
        <v>7742</v>
      </c>
      <c r="C2237" t="s">
        <v>922</v>
      </c>
      <c r="D2237" t="s">
        <v>922</v>
      </c>
      <c r="E2237" t="s">
        <v>665</v>
      </c>
      <c r="F2237" t="s">
        <v>5930</v>
      </c>
      <c r="G2237" t="s">
        <v>42</v>
      </c>
      <c r="H2237" t="s">
        <v>675</v>
      </c>
      <c r="I2237" t="s">
        <v>6845</v>
      </c>
      <c r="J2237" t="s">
        <v>7746</v>
      </c>
      <c r="K2237" t="s">
        <v>675</v>
      </c>
      <c r="L2237" t="s">
        <v>682</v>
      </c>
      <c r="M2237" s="8" t="s">
        <v>675</v>
      </c>
      <c r="N2237" t="s">
        <v>682</v>
      </c>
      <c r="O2237" t="s">
        <v>7743</v>
      </c>
      <c r="P2237" t="s">
        <v>675</v>
      </c>
      <c r="Q2237" s="8" t="s">
        <v>7747</v>
      </c>
      <c r="R2237" t="s">
        <v>6934</v>
      </c>
      <c r="S2237" t="s">
        <v>6935</v>
      </c>
      <c r="T2237" t="s">
        <v>7039</v>
      </c>
    </row>
    <row r="2238" spans="1:20">
      <c r="A2238" t="s">
        <v>7748</v>
      </c>
      <c r="B2238" s="8" t="s">
        <v>7742</v>
      </c>
      <c r="C2238" t="s">
        <v>922</v>
      </c>
      <c r="D2238" t="s">
        <v>922</v>
      </c>
      <c r="E2238" t="s">
        <v>704</v>
      </c>
      <c r="F2238" t="s">
        <v>1319</v>
      </c>
      <c r="G2238" t="s">
        <v>1320</v>
      </c>
      <c r="H2238" t="s">
        <v>1320</v>
      </c>
      <c r="I2238" t="s">
        <v>7749</v>
      </c>
      <c r="J2238" t="s">
        <v>7750</v>
      </c>
      <c r="K2238" t="s">
        <v>675</v>
      </c>
      <c r="L2238" t="s">
        <v>682</v>
      </c>
      <c r="M2238" s="8" t="s">
        <v>675</v>
      </c>
      <c r="N2238" t="s">
        <v>682</v>
      </c>
      <c r="O2238" t="s">
        <v>7743</v>
      </c>
      <c r="P2238" t="s">
        <v>675</v>
      </c>
      <c r="Q2238" s="8" t="s">
        <v>7751</v>
      </c>
      <c r="R2238" t="s">
        <v>7752</v>
      </c>
      <c r="S2238" t="s">
        <v>5636</v>
      </c>
      <c r="T2238" t="s">
        <v>940</v>
      </c>
    </row>
    <row r="2239" spans="1:20">
      <c r="A2239" t="s">
        <v>7753</v>
      </c>
      <c r="B2239" s="8" t="s">
        <v>7742</v>
      </c>
      <c r="C2239" t="s">
        <v>922</v>
      </c>
      <c r="D2239" t="s">
        <v>922</v>
      </c>
      <c r="E2239" t="s">
        <v>704</v>
      </c>
      <c r="F2239" t="s">
        <v>884</v>
      </c>
      <c r="G2239" t="s">
        <v>885</v>
      </c>
      <c r="H2239" t="s">
        <v>222</v>
      </c>
      <c r="I2239" t="s">
        <v>7754</v>
      </c>
      <c r="J2239" t="s">
        <v>2519</v>
      </c>
      <c r="K2239" t="s">
        <v>7569</v>
      </c>
      <c r="L2239" t="s">
        <v>7755</v>
      </c>
      <c r="M2239" s="8" t="s">
        <v>7569</v>
      </c>
      <c r="N2239" t="s">
        <v>7756</v>
      </c>
      <c r="O2239" t="s">
        <v>7743</v>
      </c>
      <c r="P2239" t="s">
        <v>760</v>
      </c>
      <c r="Q2239" s="8" t="s">
        <v>7757</v>
      </c>
      <c r="R2239" t="s">
        <v>7758</v>
      </c>
      <c r="S2239" t="s">
        <v>5636</v>
      </c>
      <c r="T2239" t="s">
        <v>7742</v>
      </c>
    </row>
    <row r="2240" spans="1:20">
      <c r="A2240" t="s">
        <v>7759</v>
      </c>
      <c r="B2240" s="8" t="s">
        <v>7742</v>
      </c>
      <c r="C2240" t="s">
        <v>922</v>
      </c>
      <c r="D2240" t="s">
        <v>922</v>
      </c>
      <c r="E2240" t="s">
        <v>704</v>
      </c>
      <c r="F2240" t="s">
        <v>884</v>
      </c>
      <c r="G2240" t="s">
        <v>885</v>
      </c>
      <c r="H2240" t="s">
        <v>886</v>
      </c>
      <c r="I2240" t="s">
        <v>7760</v>
      </c>
      <c r="J2240" t="s">
        <v>2519</v>
      </c>
      <c r="K2240" t="s">
        <v>7707</v>
      </c>
      <c r="L2240" t="s">
        <v>7761</v>
      </c>
      <c r="M2240" s="8" t="s">
        <v>7707</v>
      </c>
      <c r="N2240" t="s">
        <v>7563</v>
      </c>
      <c r="O2240" t="s">
        <v>7743</v>
      </c>
      <c r="P2240" t="s">
        <v>760</v>
      </c>
      <c r="Q2240" s="8" t="s">
        <v>7762</v>
      </c>
      <c r="R2240" t="s">
        <v>7758</v>
      </c>
      <c r="S2240" t="s">
        <v>5636</v>
      </c>
      <c r="T2240" t="s">
        <v>7569</v>
      </c>
    </row>
    <row r="2241" spans="1:20">
      <c r="A2241" t="s">
        <v>7763</v>
      </c>
      <c r="B2241" s="8" t="s">
        <v>7742</v>
      </c>
      <c r="C2241" t="s">
        <v>922</v>
      </c>
      <c r="D2241" t="s">
        <v>922</v>
      </c>
      <c r="E2241" t="s">
        <v>704</v>
      </c>
      <c r="F2241" t="s">
        <v>884</v>
      </c>
      <c r="G2241" t="s">
        <v>885</v>
      </c>
      <c r="H2241" t="s">
        <v>1714</v>
      </c>
      <c r="I2241" t="s">
        <v>7764</v>
      </c>
      <c r="J2241" t="s">
        <v>2519</v>
      </c>
      <c r="K2241" t="s">
        <v>7707</v>
      </c>
      <c r="L2241" t="s">
        <v>7761</v>
      </c>
      <c r="M2241" s="8" t="s">
        <v>7707</v>
      </c>
      <c r="N2241" t="s">
        <v>7765</v>
      </c>
      <c r="O2241" t="s">
        <v>7743</v>
      </c>
      <c r="P2241" t="s">
        <v>760</v>
      </c>
      <c r="Q2241" s="8" t="s">
        <v>7766</v>
      </c>
      <c r="R2241" t="s">
        <v>7758</v>
      </c>
      <c r="S2241" t="s">
        <v>5636</v>
      </c>
      <c r="T2241" t="s">
        <v>7569</v>
      </c>
    </row>
    <row r="2242" spans="1:20">
      <c r="A2242" t="s">
        <v>7767</v>
      </c>
      <c r="B2242" s="8" t="s">
        <v>7742</v>
      </c>
      <c r="C2242" t="s">
        <v>922</v>
      </c>
      <c r="D2242" t="s">
        <v>922</v>
      </c>
      <c r="E2242" t="s">
        <v>704</v>
      </c>
      <c r="F2242" t="s">
        <v>884</v>
      </c>
      <c r="G2242" t="s">
        <v>885</v>
      </c>
      <c r="H2242" t="s">
        <v>7768</v>
      </c>
      <c r="I2242" t="s">
        <v>7769</v>
      </c>
      <c r="J2242" t="s">
        <v>2519</v>
      </c>
      <c r="K2242" t="s">
        <v>7707</v>
      </c>
      <c r="L2242" t="s">
        <v>6949</v>
      </c>
      <c r="M2242" s="8" t="s">
        <v>7707</v>
      </c>
      <c r="N2242" t="s">
        <v>7770</v>
      </c>
      <c r="O2242" t="s">
        <v>7743</v>
      </c>
      <c r="P2242" t="s">
        <v>760</v>
      </c>
      <c r="Q2242" s="8" t="s">
        <v>7771</v>
      </c>
      <c r="R2242" t="s">
        <v>7758</v>
      </c>
      <c r="S2242" t="s">
        <v>5636</v>
      </c>
      <c r="T2242" t="s">
        <v>7707</v>
      </c>
    </row>
    <row r="2243" spans="1:20">
      <c r="A2243" t="s">
        <v>7772</v>
      </c>
      <c r="B2243" s="8" t="s">
        <v>7742</v>
      </c>
      <c r="C2243" t="s">
        <v>922</v>
      </c>
      <c r="D2243" t="s">
        <v>922</v>
      </c>
      <c r="E2243" t="s">
        <v>704</v>
      </c>
      <c r="F2243" t="s">
        <v>884</v>
      </c>
      <c r="G2243" t="s">
        <v>885</v>
      </c>
      <c r="H2243" t="s">
        <v>7773</v>
      </c>
      <c r="I2243" t="s">
        <v>7774</v>
      </c>
      <c r="J2243" t="s">
        <v>2519</v>
      </c>
      <c r="K2243" t="s">
        <v>7719</v>
      </c>
      <c r="L2243" t="s">
        <v>7775</v>
      </c>
      <c r="M2243" s="8" t="s">
        <v>7719</v>
      </c>
      <c r="N2243" t="s">
        <v>7776</v>
      </c>
      <c r="O2243" t="s">
        <v>7743</v>
      </c>
      <c r="P2243" t="s">
        <v>760</v>
      </c>
      <c r="Q2243" s="8" t="s">
        <v>7777</v>
      </c>
      <c r="R2243" t="s">
        <v>7758</v>
      </c>
      <c r="S2243" t="s">
        <v>5636</v>
      </c>
      <c r="T2243" t="s">
        <v>7719</v>
      </c>
    </row>
    <row r="2244" spans="1:20">
      <c r="A2244" t="s">
        <v>7778</v>
      </c>
      <c r="B2244" s="8" t="s">
        <v>7742</v>
      </c>
      <c r="C2244" t="s">
        <v>922</v>
      </c>
      <c r="D2244" t="s">
        <v>922</v>
      </c>
      <c r="E2244" t="s">
        <v>704</v>
      </c>
      <c r="F2244" t="s">
        <v>884</v>
      </c>
      <c r="G2244" t="s">
        <v>885</v>
      </c>
      <c r="H2244" t="s">
        <v>1719</v>
      </c>
      <c r="I2244" t="s">
        <v>7779</v>
      </c>
      <c r="J2244" t="s">
        <v>2514</v>
      </c>
      <c r="K2244" t="s">
        <v>7719</v>
      </c>
      <c r="L2244" t="s">
        <v>7761</v>
      </c>
      <c r="M2244" s="8" t="s">
        <v>7719</v>
      </c>
      <c r="N2244" t="s">
        <v>7563</v>
      </c>
      <c r="O2244" t="s">
        <v>7743</v>
      </c>
      <c r="P2244" t="s">
        <v>760</v>
      </c>
      <c r="Q2244" s="8" t="s">
        <v>7780</v>
      </c>
      <c r="R2244" t="s">
        <v>7758</v>
      </c>
      <c r="S2244" t="s">
        <v>5636</v>
      </c>
      <c r="T2244" t="s">
        <v>7719</v>
      </c>
    </row>
    <row r="2245" spans="1:20">
      <c r="A2245" t="s">
        <v>7781</v>
      </c>
      <c r="B2245" s="8" t="s">
        <v>7742</v>
      </c>
      <c r="C2245" t="s">
        <v>922</v>
      </c>
      <c r="D2245" t="s">
        <v>922</v>
      </c>
      <c r="E2245" t="s">
        <v>704</v>
      </c>
      <c r="F2245" t="s">
        <v>884</v>
      </c>
      <c r="G2245" t="s">
        <v>885</v>
      </c>
      <c r="H2245" t="s">
        <v>7782</v>
      </c>
      <c r="I2245" t="s">
        <v>7783</v>
      </c>
      <c r="J2245" t="s">
        <v>2519</v>
      </c>
      <c r="K2245" t="s">
        <v>7719</v>
      </c>
      <c r="L2245" t="s">
        <v>6949</v>
      </c>
      <c r="M2245" s="8" t="s">
        <v>7719</v>
      </c>
      <c r="N2245" t="s">
        <v>7784</v>
      </c>
      <c r="O2245" t="s">
        <v>7743</v>
      </c>
      <c r="P2245" t="s">
        <v>760</v>
      </c>
      <c r="Q2245" s="8" t="s">
        <v>7785</v>
      </c>
      <c r="R2245" t="s">
        <v>7758</v>
      </c>
      <c r="S2245" t="s">
        <v>5636</v>
      </c>
      <c r="T2245" t="s">
        <v>7661</v>
      </c>
    </row>
    <row r="2246" spans="1:20">
      <c r="A2246" t="s">
        <v>7786</v>
      </c>
      <c r="B2246" s="8" t="s">
        <v>7742</v>
      </c>
      <c r="C2246" t="s">
        <v>922</v>
      </c>
      <c r="D2246" t="s">
        <v>922</v>
      </c>
      <c r="E2246" t="s">
        <v>704</v>
      </c>
      <c r="F2246" t="s">
        <v>884</v>
      </c>
      <c r="G2246" t="s">
        <v>885</v>
      </c>
      <c r="H2246" t="s">
        <v>7787</v>
      </c>
      <c r="I2246" t="s">
        <v>7788</v>
      </c>
      <c r="J2246" t="s">
        <v>2519</v>
      </c>
      <c r="K2246" t="s">
        <v>7719</v>
      </c>
      <c r="L2246" t="s">
        <v>6721</v>
      </c>
      <c r="M2246" s="8" t="s">
        <v>7719</v>
      </c>
      <c r="N2246" t="s">
        <v>7789</v>
      </c>
      <c r="O2246" t="s">
        <v>7743</v>
      </c>
      <c r="P2246" t="s">
        <v>760</v>
      </c>
      <c r="Q2246" s="8" t="s">
        <v>7790</v>
      </c>
      <c r="R2246" t="s">
        <v>7758</v>
      </c>
      <c r="S2246" t="s">
        <v>5636</v>
      </c>
      <c r="T2246" t="s">
        <v>7661</v>
      </c>
    </row>
    <row r="2247" spans="1:20">
      <c r="A2247" t="s">
        <v>7791</v>
      </c>
      <c r="B2247" s="8" t="s">
        <v>7742</v>
      </c>
      <c r="C2247" t="s">
        <v>922</v>
      </c>
      <c r="D2247" t="s">
        <v>922</v>
      </c>
      <c r="E2247" t="s">
        <v>704</v>
      </c>
      <c r="F2247" t="s">
        <v>884</v>
      </c>
      <c r="G2247" t="s">
        <v>885</v>
      </c>
      <c r="H2247" t="s">
        <v>1011</v>
      </c>
      <c r="I2247" t="s">
        <v>7792</v>
      </c>
      <c r="J2247" t="s">
        <v>2519</v>
      </c>
      <c r="K2247" t="s">
        <v>7661</v>
      </c>
      <c r="L2247" t="s">
        <v>6721</v>
      </c>
      <c r="M2247" s="8" t="s">
        <v>7661</v>
      </c>
      <c r="N2247" t="s">
        <v>6812</v>
      </c>
      <c r="O2247" t="s">
        <v>7743</v>
      </c>
      <c r="P2247" t="s">
        <v>760</v>
      </c>
      <c r="Q2247" s="8" t="s">
        <v>7793</v>
      </c>
      <c r="R2247" t="s">
        <v>7758</v>
      </c>
      <c r="S2247" t="s">
        <v>5636</v>
      </c>
      <c r="T2247" t="s">
        <v>936</v>
      </c>
    </row>
    <row r="2248" spans="1:20">
      <c r="A2248" t="s">
        <v>7794</v>
      </c>
      <c r="B2248" s="8" t="s">
        <v>7742</v>
      </c>
      <c r="C2248" t="s">
        <v>922</v>
      </c>
      <c r="D2248" t="s">
        <v>922</v>
      </c>
      <c r="E2248" t="s">
        <v>704</v>
      </c>
      <c r="F2248" t="s">
        <v>884</v>
      </c>
      <c r="G2248" t="s">
        <v>885</v>
      </c>
      <c r="H2248" t="s">
        <v>7795</v>
      </c>
      <c r="I2248" t="s">
        <v>7796</v>
      </c>
      <c r="J2248" t="s">
        <v>2519</v>
      </c>
      <c r="K2248" t="s">
        <v>7661</v>
      </c>
      <c r="L2248" t="s">
        <v>7761</v>
      </c>
      <c r="M2248" s="8" t="s">
        <v>7661</v>
      </c>
      <c r="N2248" t="s">
        <v>7797</v>
      </c>
      <c r="O2248" t="s">
        <v>7743</v>
      </c>
      <c r="P2248" t="s">
        <v>760</v>
      </c>
      <c r="Q2248" s="8" t="s">
        <v>7798</v>
      </c>
      <c r="R2248" t="s">
        <v>7758</v>
      </c>
      <c r="S2248" t="s">
        <v>5636</v>
      </c>
      <c r="T2248" t="s">
        <v>7039</v>
      </c>
    </row>
    <row r="2249" spans="1:20">
      <c r="A2249" t="s">
        <v>7799</v>
      </c>
      <c r="B2249" s="8" t="s">
        <v>7742</v>
      </c>
      <c r="C2249" t="s">
        <v>922</v>
      </c>
      <c r="D2249" t="s">
        <v>922</v>
      </c>
      <c r="E2249" t="s">
        <v>704</v>
      </c>
      <c r="F2249" t="s">
        <v>884</v>
      </c>
      <c r="G2249" t="s">
        <v>885</v>
      </c>
      <c r="H2249" t="s">
        <v>7800</v>
      </c>
      <c r="I2249" t="s">
        <v>7801</v>
      </c>
      <c r="J2249" t="s">
        <v>2519</v>
      </c>
      <c r="K2249" t="s">
        <v>1096</v>
      </c>
      <c r="L2249" t="s">
        <v>682</v>
      </c>
      <c r="M2249" s="8" t="s">
        <v>1096</v>
      </c>
      <c r="N2249" t="s">
        <v>7802</v>
      </c>
      <c r="O2249" t="s">
        <v>7743</v>
      </c>
      <c r="P2249" t="s">
        <v>760</v>
      </c>
      <c r="Q2249" s="8" t="s">
        <v>7803</v>
      </c>
      <c r="R2249" t="s">
        <v>7758</v>
      </c>
      <c r="S2249" t="s">
        <v>5636</v>
      </c>
      <c r="T2249" t="s">
        <v>7039</v>
      </c>
    </row>
    <row r="2250" spans="1:20">
      <c r="A2250" t="s">
        <v>7804</v>
      </c>
      <c r="B2250" s="8" t="s">
        <v>7742</v>
      </c>
      <c r="C2250" t="s">
        <v>922</v>
      </c>
      <c r="D2250" t="s">
        <v>922</v>
      </c>
      <c r="E2250" t="s">
        <v>704</v>
      </c>
      <c r="F2250" t="s">
        <v>884</v>
      </c>
      <c r="G2250" t="s">
        <v>885</v>
      </c>
      <c r="H2250" t="s">
        <v>7805</v>
      </c>
      <c r="I2250" t="s">
        <v>7806</v>
      </c>
      <c r="J2250" t="s">
        <v>2519</v>
      </c>
      <c r="K2250" t="s">
        <v>7661</v>
      </c>
      <c r="L2250" t="s">
        <v>7807</v>
      </c>
      <c r="M2250" s="8" t="s">
        <v>7661</v>
      </c>
      <c r="N2250" t="s">
        <v>6812</v>
      </c>
      <c r="O2250" t="s">
        <v>7743</v>
      </c>
      <c r="P2250" t="s">
        <v>760</v>
      </c>
      <c r="Q2250" s="8" t="s">
        <v>7808</v>
      </c>
      <c r="R2250" t="s">
        <v>7758</v>
      </c>
      <c r="S2250" t="s">
        <v>5636</v>
      </c>
      <c r="T2250" t="s">
        <v>940</v>
      </c>
    </row>
    <row r="2251" spans="1:20">
      <c r="A2251" t="s">
        <v>7809</v>
      </c>
      <c r="B2251" s="8" t="s">
        <v>7742</v>
      </c>
      <c r="C2251" t="s">
        <v>922</v>
      </c>
      <c r="D2251" t="s">
        <v>922</v>
      </c>
      <c r="E2251" t="s">
        <v>704</v>
      </c>
      <c r="F2251" t="s">
        <v>884</v>
      </c>
      <c r="G2251" t="s">
        <v>885</v>
      </c>
      <c r="H2251" t="s">
        <v>7810</v>
      </c>
      <c r="I2251" t="s">
        <v>7811</v>
      </c>
      <c r="J2251" t="s">
        <v>2519</v>
      </c>
      <c r="K2251" t="s">
        <v>7661</v>
      </c>
      <c r="L2251" t="s">
        <v>7562</v>
      </c>
      <c r="M2251" s="8" t="s">
        <v>7661</v>
      </c>
      <c r="N2251" t="s">
        <v>7812</v>
      </c>
      <c r="O2251" t="s">
        <v>7743</v>
      </c>
      <c r="P2251" t="s">
        <v>760</v>
      </c>
      <c r="Q2251" s="8" t="s">
        <v>7813</v>
      </c>
      <c r="R2251" t="s">
        <v>7758</v>
      </c>
      <c r="S2251" t="s">
        <v>5636</v>
      </c>
      <c r="T2251" t="s">
        <v>940</v>
      </c>
    </row>
    <row r="2252" spans="1:20">
      <c r="A2252" t="s">
        <v>7814</v>
      </c>
      <c r="B2252" s="8" t="s">
        <v>7742</v>
      </c>
      <c r="C2252" t="s">
        <v>922</v>
      </c>
      <c r="D2252" t="s">
        <v>922</v>
      </c>
      <c r="E2252" t="s">
        <v>704</v>
      </c>
      <c r="F2252" t="s">
        <v>884</v>
      </c>
      <c r="G2252" t="s">
        <v>885</v>
      </c>
      <c r="H2252" t="s">
        <v>7815</v>
      </c>
      <c r="I2252" t="s">
        <v>7816</v>
      </c>
      <c r="J2252" t="s">
        <v>2519</v>
      </c>
      <c r="K2252" t="s">
        <v>7569</v>
      </c>
      <c r="L2252" t="s">
        <v>6949</v>
      </c>
      <c r="M2252" s="8" t="s">
        <v>7569</v>
      </c>
      <c r="N2252" t="s">
        <v>7817</v>
      </c>
      <c r="O2252" t="s">
        <v>7743</v>
      </c>
      <c r="P2252" t="s">
        <v>760</v>
      </c>
      <c r="Q2252" s="8" t="s">
        <v>7818</v>
      </c>
      <c r="R2252" t="s">
        <v>7758</v>
      </c>
      <c r="S2252" t="s">
        <v>5636</v>
      </c>
      <c r="T2252" t="s">
        <v>7742</v>
      </c>
    </row>
    <row r="2253" spans="1:20">
      <c r="A2253" t="s">
        <v>7819</v>
      </c>
      <c r="B2253" s="8" t="s">
        <v>7742</v>
      </c>
      <c r="C2253" t="s">
        <v>922</v>
      </c>
      <c r="D2253" t="s">
        <v>922</v>
      </c>
      <c r="E2253" t="s">
        <v>704</v>
      </c>
      <c r="F2253" t="s">
        <v>884</v>
      </c>
      <c r="G2253" t="s">
        <v>885</v>
      </c>
      <c r="H2253" t="s">
        <v>7820</v>
      </c>
      <c r="I2253" t="s">
        <v>7821</v>
      </c>
      <c r="J2253" t="s">
        <v>2519</v>
      </c>
      <c r="K2253" t="s">
        <v>7569</v>
      </c>
      <c r="L2253" t="s">
        <v>7822</v>
      </c>
      <c r="M2253" s="8" t="s">
        <v>7569</v>
      </c>
      <c r="N2253" t="s">
        <v>7756</v>
      </c>
      <c r="O2253" t="s">
        <v>7743</v>
      </c>
      <c r="P2253" t="s">
        <v>760</v>
      </c>
      <c r="Q2253" s="8" t="s">
        <v>7823</v>
      </c>
      <c r="R2253" t="s">
        <v>7758</v>
      </c>
      <c r="S2253" t="s">
        <v>5636</v>
      </c>
      <c r="T2253" t="s">
        <v>7742</v>
      </c>
    </row>
    <row r="2254" spans="1:20">
      <c r="A2254" t="s">
        <v>7824</v>
      </c>
      <c r="B2254" s="8" t="s">
        <v>7742</v>
      </c>
      <c r="C2254" t="s">
        <v>922</v>
      </c>
      <c r="D2254" t="s">
        <v>922</v>
      </c>
      <c r="E2254" t="s">
        <v>704</v>
      </c>
      <c r="F2254" t="s">
        <v>884</v>
      </c>
      <c r="G2254" t="s">
        <v>885</v>
      </c>
      <c r="H2254" t="s">
        <v>7825</v>
      </c>
      <c r="I2254" t="s">
        <v>7826</v>
      </c>
      <c r="J2254" t="s">
        <v>2519</v>
      </c>
      <c r="K2254" t="s">
        <v>7569</v>
      </c>
      <c r="L2254" t="s">
        <v>7761</v>
      </c>
      <c r="M2254" s="8" t="s">
        <v>7569</v>
      </c>
      <c r="N2254" t="s">
        <v>7563</v>
      </c>
      <c r="O2254" t="s">
        <v>7743</v>
      </c>
      <c r="P2254" t="s">
        <v>760</v>
      </c>
      <c r="Q2254" s="8" t="s">
        <v>7827</v>
      </c>
      <c r="R2254" t="s">
        <v>7758</v>
      </c>
      <c r="S2254" t="s">
        <v>5636</v>
      </c>
      <c r="T2254" t="s">
        <v>7742</v>
      </c>
    </row>
    <row r="2255" spans="1:20">
      <c r="A2255" t="s">
        <v>7828</v>
      </c>
      <c r="B2255" s="8" t="s">
        <v>7742</v>
      </c>
      <c r="C2255" t="s">
        <v>922</v>
      </c>
      <c r="D2255" t="s">
        <v>922</v>
      </c>
      <c r="E2255" t="s">
        <v>704</v>
      </c>
      <c r="F2255" t="s">
        <v>884</v>
      </c>
      <c r="G2255" t="s">
        <v>885</v>
      </c>
      <c r="H2255" t="s">
        <v>7829</v>
      </c>
      <c r="I2255" t="s">
        <v>7830</v>
      </c>
      <c r="J2255" t="s">
        <v>2519</v>
      </c>
      <c r="K2255" t="s">
        <v>7569</v>
      </c>
      <c r="L2255" t="s">
        <v>7807</v>
      </c>
      <c r="M2255" s="8" t="s">
        <v>7569</v>
      </c>
      <c r="N2255" t="s">
        <v>6812</v>
      </c>
      <c r="O2255" t="s">
        <v>7743</v>
      </c>
      <c r="P2255" t="s">
        <v>760</v>
      </c>
      <c r="Q2255" s="8" t="s">
        <v>7831</v>
      </c>
      <c r="R2255" t="s">
        <v>7758</v>
      </c>
      <c r="S2255" t="s">
        <v>5636</v>
      </c>
      <c r="T2255" t="s">
        <v>7569</v>
      </c>
    </row>
    <row r="2256" spans="1:20">
      <c r="A2256" t="s">
        <v>7832</v>
      </c>
      <c r="B2256" s="8" t="s">
        <v>7742</v>
      </c>
      <c r="C2256" t="s">
        <v>922</v>
      </c>
      <c r="D2256" t="s">
        <v>922</v>
      </c>
      <c r="E2256" t="s">
        <v>704</v>
      </c>
      <c r="F2256" t="s">
        <v>884</v>
      </c>
      <c r="G2256" t="s">
        <v>885</v>
      </c>
      <c r="H2256" t="s">
        <v>7833</v>
      </c>
      <c r="I2256" t="s">
        <v>7834</v>
      </c>
      <c r="J2256" t="s">
        <v>2519</v>
      </c>
      <c r="K2256" t="s">
        <v>7707</v>
      </c>
      <c r="L2256" t="s">
        <v>7807</v>
      </c>
      <c r="M2256" s="8" t="s">
        <v>7707</v>
      </c>
      <c r="N2256" t="s">
        <v>6812</v>
      </c>
      <c r="O2256" t="s">
        <v>7743</v>
      </c>
      <c r="P2256" t="s">
        <v>760</v>
      </c>
      <c r="Q2256" s="8" t="s">
        <v>7835</v>
      </c>
      <c r="R2256" t="s">
        <v>7758</v>
      </c>
      <c r="S2256" t="s">
        <v>5636</v>
      </c>
      <c r="T2256" t="s">
        <v>7569</v>
      </c>
    </row>
    <row r="2257" spans="1:20">
      <c r="A2257" t="s">
        <v>7836</v>
      </c>
      <c r="B2257" s="8" t="s">
        <v>7742</v>
      </c>
      <c r="C2257" t="s">
        <v>922</v>
      </c>
      <c r="D2257" t="s">
        <v>922</v>
      </c>
      <c r="E2257" t="s">
        <v>704</v>
      </c>
      <c r="F2257" t="s">
        <v>884</v>
      </c>
      <c r="G2257" t="s">
        <v>885</v>
      </c>
      <c r="H2257" t="s">
        <v>7837</v>
      </c>
      <c r="I2257" t="s">
        <v>7838</v>
      </c>
      <c r="J2257" t="s">
        <v>2519</v>
      </c>
      <c r="K2257" t="s">
        <v>7707</v>
      </c>
      <c r="L2257" t="s">
        <v>6811</v>
      </c>
      <c r="M2257" s="8" t="s">
        <v>7707</v>
      </c>
      <c r="N2257" t="s">
        <v>7784</v>
      </c>
      <c r="O2257" t="s">
        <v>7743</v>
      </c>
      <c r="P2257" t="s">
        <v>760</v>
      </c>
      <c r="Q2257" s="8" t="s">
        <v>7839</v>
      </c>
      <c r="R2257" t="s">
        <v>7758</v>
      </c>
      <c r="S2257" t="s">
        <v>5636</v>
      </c>
      <c r="T2257" t="s">
        <v>7707</v>
      </c>
    </row>
    <row r="2258" spans="1:20">
      <c r="A2258" t="s">
        <v>7840</v>
      </c>
      <c r="B2258" s="8" t="s">
        <v>7742</v>
      </c>
      <c r="C2258" t="s">
        <v>922</v>
      </c>
      <c r="D2258" t="s">
        <v>922</v>
      </c>
      <c r="E2258" t="s">
        <v>704</v>
      </c>
      <c r="F2258" t="s">
        <v>884</v>
      </c>
      <c r="G2258" t="s">
        <v>885</v>
      </c>
      <c r="H2258" t="s">
        <v>7841</v>
      </c>
      <c r="I2258" t="s">
        <v>7842</v>
      </c>
      <c r="J2258" t="s">
        <v>2519</v>
      </c>
      <c r="K2258" t="s">
        <v>936</v>
      </c>
      <c r="L2258" t="s">
        <v>7807</v>
      </c>
      <c r="M2258" s="8" t="s">
        <v>936</v>
      </c>
      <c r="N2258" t="s">
        <v>6812</v>
      </c>
      <c r="O2258" t="s">
        <v>7743</v>
      </c>
      <c r="P2258" t="s">
        <v>760</v>
      </c>
      <c r="Q2258" s="8" t="s">
        <v>7843</v>
      </c>
      <c r="R2258" t="s">
        <v>7758</v>
      </c>
      <c r="S2258" t="s">
        <v>5636</v>
      </c>
      <c r="T2258" t="s">
        <v>7707</v>
      </c>
    </row>
    <row r="2259" spans="1:20">
      <c r="A2259" t="s">
        <v>7844</v>
      </c>
      <c r="B2259" s="8" t="s">
        <v>7742</v>
      </c>
      <c r="C2259" t="s">
        <v>922</v>
      </c>
      <c r="D2259" t="s">
        <v>922</v>
      </c>
      <c r="E2259" t="s">
        <v>704</v>
      </c>
      <c r="F2259" t="s">
        <v>884</v>
      </c>
      <c r="G2259" t="s">
        <v>885</v>
      </c>
      <c r="H2259" t="s">
        <v>7845</v>
      </c>
      <c r="I2259" t="s">
        <v>7846</v>
      </c>
      <c r="J2259" t="s">
        <v>2519</v>
      </c>
      <c r="K2259" t="s">
        <v>936</v>
      </c>
      <c r="L2259" t="s">
        <v>7761</v>
      </c>
      <c r="M2259" s="8" t="s">
        <v>936</v>
      </c>
      <c r="N2259" t="s">
        <v>7797</v>
      </c>
      <c r="O2259" t="s">
        <v>7743</v>
      </c>
      <c r="P2259" t="s">
        <v>760</v>
      </c>
      <c r="Q2259" s="8" t="s">
        <v>7847</v>
      </c>
      <c r="R2259" t="s">
        <v>7758</v>
      </c>
      <c r="S2259" t="s">
        <v>5636</v>
      </c>
      <c r="T2259" t="s">
        <v>7707</v>
      </c>
    </row>
    <row r="2260" spans="1:20">
      <c r="A2260" t="s">
        <v>7848</v>
      </c>
      <c r="B2260" s="8" t="s">
        <v>7742</v>
      </c>
      <c r="C2260" t="s">
        <v>922</v>
      </c>
      <c r="D2260" t="s">
        <v>922</v>
      </c>
      <c r="E2260" t="s">
        <v>704</v>
      </c>
      <c r="F2260" t="s">
        <v>884</v>
      </c>
      <c r="G2260" t="s">
        <v>885</v>
      </c>
      <c r="H2260" t="s">
        <v>5787</v>
      </c>
      <c r="I2260" t="s">
        <v>7849</v>
      </c>
      <c r="J2260" t="s">
        <v>2519</v>
      </c>
      <c r="K2260" t="s">
        <v>936</v>
      </c>
      <c r="L2260" t="s">
        <v>7775</v>
      </c>
      <c r="M2260" s="8" t="s">
        <v>936</v>
      </c>
      <c r="N2260" t="s">
        <v>7797</v>
      </c>
      <c r="O2260" t="s">
        <v>7743</v>
      </c>
      <c r="P2260" t="s">
        <v>760</v>
      </c>
      <c r="Q2260" s="8" t="s">
        <v>7850</v>
      </c>
      <c r="R2260" t="s">
        <v>7758</v>
      </c>
      <c r="S2260" t="s">
        <v>5636</v>
      </c>
      <c r="T2260" t="s">
        <v>7719</v>
      </c>
    </row>
    <row r="2261" spans="1:20">
      <c r="A2261" t="s">
        <v>7851</v>
      </c>
      <c r="B2261" s="8" t="s">
        <v>7742</v>
      </c>
      <c r="C2261" t="s">
        <v>922</v>
      </c>
      <c r="D2261" t="s">
        <v>922</v>
      </c>
      <c r="E2261" t="s">
        <v>704</v>
      </c>
      <c r="F2261" t="s">
        <v>884</v>
      </c>
      <c r="G2261" t="s">
        <v>885</v>
      </c>
      <c r="H2261" t="s">
        <v>7852</v>
      </c>
      <c r="I2261" t="s">
        <v>7853</v>
      </c>
      <c r="J2261" t="s">
        <v>2519</v>
      </c>
      <c r="K2261" t="s">
        <v>936</v>
      </c>
      <c r="L2261" t="s">
        <v>6949</v>
      </c>
      <c r="M2261" s="8" t="s">
        <v>936</v>
      </c>
      <c r="N2261" t="s">
        <v>7854</v>
      </c>
      <c r="O2261" t="s">
        <v>7743</v>
      </c>
      <c r="P2261" t="s">
        <v>760</v>
      </c>
      <c r="Q2261" s="8" t="s">
        <v>7855</v>
      </c>
      <c r="R2261" t="s">
        <v>7758</v>
      </c>
      <c r="S2261" t="s">
        <v>5636</v>
      </c>
      <c r="T2261" t="s">
        <v>7719</v>
      </c>
    </row>
    <row r="2262" spans="1:20">
      <c r="A2262" t="s">
        <v>7856</v>
      </c>
      <c r="B2262" s="8" t="s">
        <v>7742</v>
      </c>
      <c r="C2262" t="s">
        <v>922</v>
      </c>
      <c r="D2262" t="s">
        <v>922</v>
      </c>
      <c r="E2262" t="s">
        <v>704</v>
      </c>
      <c r="F2262" t="s">
        <v>884</v>
      </c>
      <c r="G2262" t="s">
        <v>885</v>
      </c>
      <c r="H2262" t="s">
        <v>7857</v>
      </c>
      <c r="I2262" t="s">
        <v>7858</v>
      </c>
      <c r="J2262" t="s">
        <v>2519</v>
      </c>
      <c r="K2262" t="s">
        <v>936</v>
      </c>
      <c r="L2262" t="s">
        <v>7755</v>
      </c>
      <c r="M2262" s="8" t="s">
        <v>936</v>
      </c>
      <c r="N2262" t="s">
        <v>7854</v>
      </c>
      <c r="O2262" t="s">
        <v>7743</v>
      </c>
      <c r="P2262" t="s">
        <v>760</v>
      </c>
      <c r="Q2262" s="8" t="s">
        <v>7859</v>
      </c>
      <c r="R2262" t="s">
        <v>7758</v>
      </c>
      <c r="S2262" t="s">
        <v>5636</v>
      </c>
      <c r="T2262" t="s">
        <v>7661</v>
      </c>
    </row>
    <row r="2263" spans="1:20">
      <c r="A2263" t="s">
        <v>7860</v>
      </c>
      <c r="B2263" s="8" t="s">
        <v>7742</v>
      </c>
      <c r="C2263" t="s">
        <v>922</v>
      </c>
      <c r="D2263" t="s">
        <v>922</v>
      </c>
      <c r="E2263" t="s">
        <v>704</v>
      </c>
      <c r="F2263" t="s">
        <v>884</v>
      </c>
      <c r="G2263" t="s">
        <v>885</v>
      </c>
      <c r="H2263" t="s">
        <v>7861</v>
      </c>
      <c r="I2263" t="s">
        <v>7862</v>
      </c>
      <c r="J2263" t="s">
        <v>2519</v>
      </c>
      <c r="K2263" t="s">
        <v>936</v>
      </c>
      <c r="L2263" t="s">
        <v>7775</v>
      </c>
      <c r="M2263" s="8" t="s">
        <v>936</v>
      </c>
      <c r="N2263" t="s">
        <v>7797</v>
      </c>
      <c r="O2263" t="s">
        <v>7743</v>
      </c>
      <c r="P2263" t="s">
        <v>760</v>
      </c>
      <c r="Q2263" s="8" t="s">
        <v>7863</v>
      </c>
      <c r="R2263" t="s">
        <v>7758</v>
      </c>
      <c r="S2263" t="s">
        <v>5636</v>
      </c>
      <c r="T2263" t="s">
        <v>7661</v>
      </c>
    </row>
    <row r="2264" spans="1:20">
      <c r="A2264" t="s">
        <v>7864</v>
      </c>
      <c r="B2264" s="8" t="s">
        <v>7742</v>
      </c>
      <c r="C2264" t="s">
        <v>922</v>
      </c>
      <c r="D2264" t="s">
        <v>922</v>
      </c>
      <c r="E2264" t="s">
        <v>704</v>
      </c>
      <c r="F2264" t="s">
        <v>884</v>
      </c>
      <c r="G2264" t="s">
        <v>885</v>
      </c>
      <c r="H2264" t="s">
        <v>4982</v>
      </c>
      <c r="I2264" t="s">
        <v>7865</v>
      </c>
      <c r="J2264" t="s">
        <v>2519</v>
      </c>
      <c r="K2264" t="s">
        <v>936</v>
      </c>
      <c r="L2264" t="s">
        <v>7866</v>
      </c>
      <c r="M2264" s="8" t="s">
        <v>936</v>
      </c>
      <c r="N2264" t="s">
        <v>7867</v>
      </c>
      <c r="O2264" t="s">
        <v>7743</v>
      </c>
      <c r="P2264" t="s">
        <v>760</v>
      </c>
      <c r="Q2264" s="8" t="s">
        <v>7868</v>
      </c>
      <c r="R2264" t="s">
        <v>7758</v>
      </c>
      <c r="S2264" t="s">
        <v>5636</v>
      </c>
      <c r="T2264" t="s">
        <v>936</v>
      </c>
    </row>
    <row r="2265" spans="1:20">
      <c r="A2265" t="s">
        <v>7869</v>
      </c>
      <c r="B2265" s="8" t="s">
        <v>7742</v>
      </c>
      <c r="C2265" t="s">
        <v>922</v>
      </c>
      <c r="D2265" t="s">
        <v>922</v>
      </c>
      <c r="E2265" t="s">
        <v>704</v>
      </c>
      <c r="F2265" t="s">
        <v>884</v>
      </c>
      <c r="G2265" t="s">
        <v>885</v>
      </c>
      <c r="H2265" t="s">
        <v>7870</v>
      </c>
      <c r="I2265" t="s">
        <v>7871</v>
      </c>
      <c r="J2265" t="s">
        <v>2519</v>
      </c>
      <c r="K2265" t="s">
        <v>936</v>
      </c>
      <c r="L2265" t="s">
        <v>7807</v>
      </c>
      <c r="M2265" s="8" t="s">
        <v>936</v>
      </c>
      <c r="N2265" t="s">
        <v>6812</v>
      </c>
      <c r="O2265" t="s">
        <v>7743</v>
      </c>
      <c r="P2265" t="s">
        <v>760</v>
      </c>
      <c r="Q2265" s="8" t="s">
        <v>7872</v>
      </c>
      <c r="R2265" t="s">
        <v>7758</v>
      </c>
      <c r="S2265" t="s">
        <v>5636</v>
      </c>
      <c r="T2265" t="s">
        <v>936</v>
      </c>
    </row>
    <row r="2266" spans="1:20">
      <c r="A2266" t="s">
        <v>7873</v>
      </c>
      <c r="B2266" s="8" t="s">
        <v>7742</v>
      </c>
      <c r="C2266" t="s">
        <v>922</v>
      </c>
      <c r="D2266" t="s">
        <v>922</v>
      </c>
      <c r="E2266" t="s">
        <v>704</v>
      </c>
      <c r="F2266" t="s">
        <v>884</v>
      </c>
      <c r="G2266" t="s">
        <v>885</v>
      </c>
      <c r="H2266" t="s">
        <v>3740</v>
      </c>
      <c r="I2266" t="s">
        <v>7874</v>
      </c>
      <c r="J2266" t="s">
        <v>2519</v>
      </c>
      <c r="K2266" t="s">
        <v>7039</v>
      </c>
      <c r="L2266" t="s">
        <v>7875</v>
      </c>
      <c r="M2266" s="8" t="s">
        <v>7039</v>
      </c>
      <c r="N2266" t="s">
        <v>7770</v>
      </c>
      <c r="O2266" t="s">
        <v>7743</v>
      </c>
      <c r="P2266" t="s">
        <v>760</v>
      </c>
      <c r="Q2266" s="8" t="s">
        <v>7876</v>
      </c>
      <c r="R2266" t="s">
        <v>7758</v>
      </c>
      <c r="S2266" t="s">
        <v>5636</v>
      </c>
      <c r="T2266" t="s">
        <v>936</v>
      </c>
    </row>
    <row r="2267" spans="1:20">
      <c r="A2267" t="s">
        <v>7877</v>
      </c>
      <c r="B2267" s="8" t="s">
        <v>7742</v>
      </c>
      <c r="C2267" t="s">
        <v>922</v>
      </c>
      <c r="D2267" t="s">
        <v>922</v>
      </c>
      <c r="E2267" t="s">
        <v>704</v>
      </c>
      <c r="F2267" t="s">
        <v>884</v>
      </c>
      <c r="G2267" t="s">
        <v>885</v>
      </c>
      <c r="H2267" t="s">
        <v>7878</v>
      </c>
      <c r="I2267" t="s">
        <v>7879</v>
      </c>
      <c r="J2267" t="s">
        <v>2519</v>
      </c>
      <c r="K2267" t="s">
        <v>7039</v>
      </c>
      <c r="L2267" t="s">
        <v>7775</v>
      </c>
      <c r="M2267" s="8" t="s">
        <v>7039</v>
      </c>
      <c r="N2267" t="s">
        <v>7797</v>
      </c>
      <c r="O2267" t="s">
        <v>7743</v>
      </c>
      <c r="P2267" t="s">
        <v>760</v>
      </c>
      <c r="Q2267" s="8" t="s">
        <v>7880</v>
      </c>
      <c r="R2267" t="s">
        <v>7758</v>
      </c>
      <c r="S2267" t="s">
        <v>5636</v>
      </c>
      <c r="T2267" t="s">
        <v>7039</v>
      </c>
    </row>
    <row r="2268" spans="1:20">
      <c r="A2268" t="s">
        <v>7881</v>
      </c>
      <c r="B2268" s="8" t="s">
        <v>7742</v>
      </c>
      <c r="C2268" t="s">
        <v>922</v>
      </c>
      <c r="D2268" t="s">
        <v>922</v>
      </c>
      <c r="E2268" t="s">
        <v>704</v>
      </c>
      <c r="F2268" t="s">
        <v>884</v>
      </c>
      <c r="G2268" t="s">
        <v>885</v>
      </c>
      <c r="H2268" t="s">
        <v>7882</v>
      </c>
      <c r="I2268" t="s">
        <v>7883</v>
      </c>
      <c r="J2268" t="s">
        <v>2519</v>
      </c>
      <c r="K2268" t="s">
        <v>7039</v>
      </c>
      <c r="L2268" t="s">
        <v>7884</v>
      </c>
      <c r="M2268" s="8" t="s">
        <v>7039</v>
      </c>
      <c r="N2268" t="s">
        <v>7854</v>
      </c>
      <c r="O2268" t="s">
        <v>7743</v>
      </c>
      <c r="P2268" t="s">
        <v>760</v>
      </c>
      <c r="Q2268" s="8" t="s">
        <v>7885</v>
      </c>
      <c r="R2268" t="s">
        <v>7758</v>
      </c>
      <c r="S2268" t="s">
        <v>5636</v>
      </c>
      <c r="T2268" t="s">
        <v>7039</v>
      </c>
    </row>
    <row r="2269" spans="1:20">
      <c r="A2269" t="s">
        <v>7886</v>
      </c>
      <c r="B2269" s="8" t="s">
        <v>7742</v>
      </c>
      <c r="C2269" t="s">
        <v>922</v>
      </c>
      <c r="D2269" t="s">
        <v>922</v>
      </c>
      <c r="E2269" t="s">
        <v>704</v>
      </c>
      <c r="F2269" t="s">
        <v>884</v>
      </c>
      <c r="G2269" t="s">
        <v>885</v>
      </c>
      <c r="H2269" t="s">
        <v>7887</v>
      </c>
      <c r="I2269" t="s">
        <v>7888</v>
      </c>
      <c r="J2269" t="s">
        <v>2519</v>
      </c>
      <c r="K2269" t="s">
        <v>7039</v>
      </c>
      <c r="L2269" t="s">
        <v>7761</v>
      </c>
      <c r="M2269" s="8" t="s">
        <v>7039</v>
      </c>
      <c r="N2269" t="s">
        <v>7889</v>
      </c>
      <c r="O2269" t="s">
        <v>7743</v>
      </c>
      <c r="P2269" t="s">
        <v>760</v>
      </c>
      <c r="Q2269" s="8" t="s">
        <v>7890</v>
      </c>
      <c r="R2269" t="s">
        <v>7758</v>
      </c>
      <c r="S2269" t="s">
        <v>5636</v>
      </c>
      <c r="T2269" t="s">
        <v>940</v>
      </c>
    </row>
    <row r="2270" spans="1:20">
      <c r="A2270" t="s">
        <v>7891</v>
      </c>
      <c r="B2270" s="8" t="s">
        <v>7742</v>
      </c>
      <c r="C2270" t="s">
        <v>922</v>
      </c>
      <c r="D2270" t="s">
        <v>922</v>
      </c>
      <c r="E2270" t="s">
        <v>704</v>
      </c>
      <c r="F2270" t="s">
        <v>884</v>
      </c>
      <c r="G2270" t="s">
        <v>885</v>
      </c>
      <c r="H2270" t="s">
        <v>7892</v>
      </c>
      <c r="I2270" t="s">
        <v>7893</v>
      </c>
      <c r="J2270" t="s">
        <v>2519</v>
      </c>
      <c r="K2270" t="s">
        <v>7039</v>
      </c>
      <c r="L2270" t="s">
        <v>7894</v>
      </c>
      <c r="M2270" s="8" t="s">
        <v>7039</v>
      </c>
      <c r="N2270" t="s">
        <v>7889</v>
      </c>
      <c r="O2270" t="s">
        <v>7743</v>
      </c>
      <c r="P2270" t="s">
        <v>760</v>
      </c>
      <c r="Q2270" s="8" t="s">
        <v>7895</v>
      </c>
      <c r="R2270" t="s">
        <v>7758</v>
      </c>
      <c r="S2270" t="s">
        <v>5636</v>
      </c>
      <c r="T2270" t="s">
        <v>940</v>
      </c>
    </row>
    <row r="2271" spans="1:20">
      <c r="A2271" t="s">
        <v>7896</v>
      </c>
      <c r="B2271" s="8" t="s">
        <v>7742</v>
      </c>
      <c r="C2271" t="s">
        <v>922</v>
      </c>
      <c r="D2271" t="s">
        <v>922</v>
      </c>
      <c r="E2271" t="s">
        <v>704</v>
      </c>
      <c r="F2271" t="s">
        <v>1184</v>
      </c>
      <c r="G2271" t="s">
        <v>1185</v>
      </c>
      <c r="H2271" t="s">
        <v>6172</v>
      </c>
      <c r="I2271" t="s">
        <v>7897</v>
      </c>
      <c r="J2271" t="s">
        <v>2519</v>
      </c>
      <c r="K2271" t="s">
        <v>1876</v>
      </c>
      <c r="L2271" t="s">
        <v>7712</v>
      </c>
      <c r="M2271" s="8" t="s">
        <v>1876</v>
      </c>
      <c r="N2271" t="s">
        <v>6783</v>
      </c>
      <c r="O2271" t="s">
        <v>7743</v>
      </c>
      <c r="P2271" t="s">
        <v>2672</v>
      </c>
      <c r="Q2271" s="8" t="s">
        <v>7898</v>
      </c>
      <c r="R2271" t="s">
        <v>7899</v>
      </c>
      <c r="S2271" t="s">
        <v>5636</v>
      </c>
      <c r="T2271" t="s">
        <v>7742</v>
      </c>
    </row>
    <row r="2272" spans="1:20">
      <c r="A2272" t="s">
        <v>7900</v>
      </c>
      <c r="B2272" s="8" t="s">
        <v>7742</v>
      </c>
      <c r="C2272" t="s">
        <v>922</v>
      </c>
      <c r="D2272" t="s">
        <v>922</v>
      </c>
      <c r="E2272" t="s">
        <v>704</v>
      </c>
      <c r="F2272" t="s">
        <v>1184</v>
      </c>
      <c r="G2272" t="s">
        <v>1185</v>
      </c>
      <c r="H2272" t="s">
        <v>6175</v>
      </c>
      <c r="I2272" t="s">
        <v>7901</v>
      </c>
      <c r="J2272" t="s">
        <v>669</v>
      </c>
      <c r="K2272" t="s">
        <v>5638</v>
      </c>
      <c r="L2272" t="s">
        <v>671</v>
      </c>
      <c r="M2272" s="8" t="s">
        <v>5638</v>
      </c>
      <c r="N2272" t="s">
        <v>5851</v>
      </c>
      <c r="O2272" t="s">
        <v>7743</v>
      </c>
      <c r="P2272" t="s">
        <v>760</v>
      </c>
      <c r="Q2272" s="8" t="s">
        <v>7902</v>
      </c>
      <c r="R2272" t="s">
        <v>7899</v>
      </c>
      <c r="S2272" t="s">
        <v>5636</v>
      </c>
      <c r="T2272" t="s">
        <v>7742</v>
      </c>
    </row>
    <row r="2273" spans="1:20">
      <c r="A2273" t="s">
        <v>7903</v>
      </c>
      <c r="B2273" s="8" t="s">
        <v>7742</v>
      </c>
      <c r="C2273" t="s">
        <v>922</v>
      </c>
      <c r="D2273" t="s">
        <v>922</v>
      </c>
      <c r="E2273" t="s">
        <v>704</v>
      </c>
      <c r="F2273" t="s">
        <v>1184</v>
      </c>
      <c r="G2273" t="s">
        <v>1185</v>
      </c>
      <c r="H2273" t="s">
        <v>2128</v>
      </c>
      <c r="I2273" t="s">
        <v>7904</v>
      </c>
      <c r="J2273" t="s">
        <v>2519</v>
      </c>
      <c r="K2273" t="s">
        <v>7044</v>
      </c>
      <c r="L2273" t="s">
        <v>7107</v>
      </c>
      <c r="M2273" s="8" t="s">
        <v>7044</v>
      </c>
      <c r="N2273" t="s">
        <v>6096</v>
      </c>
      <c r="O2273" t="s">
        <v>7743</v>
      </c>
      <c r="P2273" t="s">
        <v>2672</v>
      </c>
      <c r="Q2273" s="8" t="s">
        <v>7905</v>
      </c>
      <c r="R2273" t="s">
        <v>7899</v>
      </c>
      <c r="S2273" t="s">
        <v>5636</v>
      </c>
      <c r="T2273" t="s">
        <v>7742</v>
      </c>
    </row>
    <row r="2274" spans="1:20">
      <c r="A2274" t="s">
        <v>7906</v>
      </c>
      <c r="B2274" s="8" t="s">
        <v>7742</v>
      </c>
      <c r="C2274" t="s">
        <v>922</v>
      </c>
      <c r="D2274" t="s">
        <v>922</v>
      </c>
      <c r="E2274" t="s">
        <v>704</v>
      </c>
      <c r="F2274" t="s">
        <v>1184</v>
      </c>
      <c r="G2274" t="s">
        <v>1185</v>
      </c>
      <c r="H2274" t="s">
        <v>4991</v>
      </c>
      <c r="I2274" t="s">
        <v>7907</v>
      </c>
      <c r="J2274" t="s">
        <v>2519</v>
      </c>
      <c r="K2274" t="s">
        <v>3303</v>
      </c>
      <c r="L2274" t="s">
        <v>7035</v>
      </c>
      <c r="M2274" s="8" t="s">
        <v>3303</v>
      </c>
      <c r="N2274" t="s">
        <v>6783</v>
      </c>
      <c r="O2274" t="s">
        <v>7743</v>
      </c>
      <c r="P2274" t="s">
        <v>2672</v>
      </c>
      <c r="Q2274" s="8" t="s">
        <v>7908</v>
      </c>
      <c r="R2274" t="s">
        <v>7899</v>
      </c>
      <c r="S2274" t="s">
        <v>5636</v>
      </c>
      <c r="T2274" t="s">
        <v>7742</v>
      </c>
    </row>
    <row r="2275" spans="1:20">
      <c r="A2275" t="s">
        <v>7909</v>
      </c>
      <c r="B2275" s="8" t="s">
        <v>7742</v>
      </c>
      <c r="C2275" t="s">
        <v>922</v>
      </c>
      <c r="D2275" t="s">
        <v>922</v>
      </c>
      <c r="E2275" t="s">
        <v>704</v>
      </c>
      <c r="F2275" t="s">
        <v>1184</v>
      </c>
      <c r="G2275" t="s">
        <v>1185</v>
      </c>
      <c r="H2275" t="s">
        <v>2206</v>
      </c>
      <c r="I2275" t="s">
        <v>7910</v>
      </c>
      <c r="J2275" t="s">
        <v>669</v>
      </c>
      <c r="K2275" t="s">
        <v>7911</v>
      </c>
      <c r="L2275" t="s">
        <v>5851</v>
      </c>
      <c r="M2275" s="8" t="s">
        <v>7911</v>
      </c>
      <c r="N2275" t="s">
        <v>7912</v>
      </c>
      <c r="O2275" t="s">
        <v>7743</v>
      </c>
      <c r="P2275" t="s">
        <v>2672</v>
      </c>
      <c r="Q2275" s="8" t="s">
        <v>7913</v>
      </c>
      <c r="R2275" t="s">
        <v>7899</v>
      </c>
      <c r="S2275" t="s">
        <v>5636</v>
      </c>
      <c r="T2275" t="s">
        <v>7742</v>
      </c>
    </row>
    <row r="2276" spans="1:20">
      <c r="A2276" t="s">
        <v>7914</v>
      </c>
      <c r="B2276" s="8" t="s">
        <v>7742</v>
      </c>
      <c r="C2276" t="s">
        <v>922</v>
      </c>
      <c r="D2276" t="s">
        <v>922</v>
      </c>
      <c r="E2276" t="s">
        <v>704</v>
      </c>
      <c r="F2276" t="s">
        <v>913</v>
      </c>
      <c r="G2276" t="s">
        <v>914</v>
      </c>
      <c r="H2276" t="s">
        <v>5639</v>
      </c>
      <c r="I2276" t="s">
        <v>7915</v>
      </c>
      <c r="J2276" t="s">
        <v>2519</v>
      </c>
      <c r="K2276" t="s">
        <v>2955</v>
      </c>
      <c r="L2276" t="s">
        <v>5844</v>
      </c>
      <c r="M2276" s="8" t="s">
        <v>2955</v>
      </c>
      <c r="N2276" t="s">
        <v>7712</v>
      </c>
      <c r="O2276" t="s">
        <v>7743</v>
      </c>
      <c r="P2276" t="s">
        <v>2672</v>
      </c>
      <c r="Q2276" s="8" t="s">
        <v>7916</v>
      </c>
      <c r="R2276" t="s">
        <v>7917</v>
      </c>
      <c r="S2276" t="s">
        <v>5636</v>
      </c>
      <c r="T2276" t="s">
        <v>7742</v>
      </c>
    </row>
    <row r="2277" spans="1:20">
      <c r="A2277" t="s">
        <v>7918</v>
      </c>
      <c r="B2277" s="8" t="s">
        <v>7742</v>
      </c>
      <c r="C2277" t="s">
        <v>922</v>
      </c>
      <c r="D2277" t="s">
        <v>922</v>
      </c>
      <c r="E2277" t="s">
        <v>704</v>
      </c>
      <c r="F2277" t="s">
        <v>913</v>
      </c>
      <c r="G2277" t="s">
        <v>914</v>
      </c>
      <c r="H2277" t="s">
        <v>5649</v>
      </c>
      <c r="I2277" t="s">
        <v>7919</v>
      </c>
      <c r="J2277" t="s">
        <v>2519</v>
      </c>
      <c r="K2277" t="s">
        <v>4754</v>
      </c>
      <c r="L2277" t="s">
        <v>5891</v>
      </c>
      <c r="M2277" s="8" t="s">
        <v>4754</v>
      </c>
      <c r="N2277" t="s">
        <v>5894</v>
      </c>
      <c r="O2277" t="s">
        <v>7743</v>
      </c>
      <c r="P2277" t="s">
        <v>2672</v>
      </c>
      <c r="Q2277" s="8" t="s">
        <v>7920</v>
      </c>
      <c r="R2277" t="s">
        <v>7917</v>
      </c>
      <c r="S2277" t="s">
        <v>5636</v>
      </c>
      <c r="T2277" t="s">
        <v>7742</v>
      </c>
    </row>
    <row r="2278" spans="1:20">
      <c r="A2278" t="s">
        <v>7921</v>
      </c>
      <c r="B2278" s="8" t="s">
        <v>7742</v>
      </c>
      <c r="C2278" t="s">
        <v>922</v>
      </c>
      <c r="D2278" t="s">
        <v>922</v>
      </c>
      <c r="E2278" t="s">
        <v>704</v>
      </c>
      <c r="F2278" t="s">
        <v>913</v>
      </c>
      <c r="G2278" t="s">
        <v>914</v>
      </c>
      <c r="H2278" t="s">
        <v>5667</v>
      </c>
      <c r="I2278" t="s">
        <v>7922</v>
      </c>
      <c r="J2278" t="s">
        <v>2519</v>
      </c>
      <c r="K2278" t="s">
        <v>1647</v>
      </c>
      <c r="L2278" t="s">
        <v>671</v>
      </c>
      <c r="M2278" s="8" t="s">
        <v>1647</v>
      </c>
      <c r="N2278" t="s">
        <v>5852</v>
      </c>
      <c r="O2278" t="s">
        <v>7743</v>
      </c>
      <c r="P2278" t="s">
        <v>2672</v>
      </c>
      <c r="Q2278" s="8" t="s">
        <v>7923</v>
      </c>
      <c r="R2278" t="s">
        <v>7917</v>
      </c>
      <c r="S2278" t="s">
        <v>5636</v>
      </c>
      <c r="T2278" t="s">
        <v>7742</v>
      </c>
    </row>
    <row r="2279" spans="1:20">
      <c r="A2279" t="s">
        <v>7924</v>
      </c>
      <c r="B2279" s="8" t="s">
        <v>7742</v>
      </c>
      <c r="C2279" t="s">
        <v>922</v>
      </c>
      <c r="D2279" t="s">
        <v>922</v>
      </c>
      <c r="E2279" t="s">
        <v>704</v>
      </c>
      <c r="F2279" t="s">
        <v>913</v>
      </c>
      <c r="G2279" t="s">
        <v>914</v>
      </c>
      <c r="H2279" t="s">
        <v>5673</v>
      </c>
      <c r="I2279" t="s">
        <v>7925</v>
      </c>
      <c r="J2279" t="s">
        <v>2519</v>
      </c>
      <c r="K2279" t="s">
        <v>1849</v>
      </c>
      <c r="L2279" t="s">
        <v>6096</v>
      </c>
      <c r="M2279" s="8" t="s">
        <v>1849</v>
      </c>
      <c r="N2279" t="s">
        <v>5861</v>
      </c>
      <c r="O2279" t="s">
        <v>7743</v>
      </c>
      <c r="P2279" t="s">
        <v>2672</v>
      </c>
      <c r="Q2279" s="8" t="s">
        <v>7926</v>
      </c>
      <c r="R2279" t="s">
        <v>7917</v>
      </c>
      <c r="S2279" t="s">
        <v>5636</v>
      </c>
      <c r="T2279" t="s">
        <v>7661</v>
      </c>
    </row>
    <row r="2280" spans="1:20">
      <c r="A2280" t="s">
        <v>7927</v>
      </c>
      <c r="B2280" s="8" t="s">
        <v>7742</v>
      </c>
      <c r="C2280" t="s">
        <v>922</v>
      </c>
      <c r="D2280" t="s">
        <v>922</v>
      </c>
      <c r="E2280" t="s">
        <v>704</v>
      </c>
      <c r="F2280" t="s">
        <v>913</v>
      </c>
      <c r="G2280" t="s">
        <v>914</v>
      </c>
      <c r="H2280" t="s">
        <v>5690</v>
      </c>
      <c r="I2280" t="s">
        <v>7928</v>
      </c>
      <c r="J2280" t="s">
        <v>7929</v>
      </c>
      <c r="K2280" t="s">
        <v>675</v>
      </c>
      <c r="L2280" t="s">
        <v>682</v>
      </c>
      <c r="M2280" s="8" t="s">
        <v>675</v>
      </c>
      <c r="N2280" t="s">
        <v>682</v>
      </c>
      <c r="O2280" t="s">
        <v>7743</v>
      </c>
      <c r="P2280" t="s">
        <v>760</v>
      </c>
      <c r="Q2280" s="8" t="s">
        <v>7930</v>
      </c>
      <c r="R2280" t="s">
        <v>7917</v>
      </c>
      <c r="S2280" t="s">
        <v>5636</v>
      </c>
      <c r="T2280" t="s">
        <v>7742</v>
      </c>
    </row>
    <row r="2281" spans="1:20">
      <c r="A2281" t="s">
        <v>7931</v>
      </c>
      <c r="B2281" s="8" t="s">
        <v>7742</v>
      </c>
      <c r="C2281" t="s">
        <v>922</v>
      </c>
      <c r="D2281" t="s">
        <v>922</v>
      </c>
      <c r="E2281" t="s">
        <v>704</v>
      </c>
      <c r="F2281" t="s">
        <v>913</v>
      </c>
      <c r="G2281" t="s">
        <v>914</v>
      </c>
      <c r="H2281" t="s">
        <v>6020</v>
      </c>
      <c r="I2281" t="s">
        <v>7932</v>
      </c>
      <c r="J2281" t="s">
        <v>2519</v>
      </c>
      <c r="K2281" t="s">
        <v>1803</v>
      </c>
      <c r="L2281" t="s">
        <v>6902</v>
      </c>
      <c r="M2281" s="8" t="s">
        <v>1803</v>
      </c>
      <c r="N2281" t="s">
        <v>7035</v>
      </c>
      <c r="O2281" t="s">
        <v>7743</v>
      </c>
      <c r="P2281" t="s">
        <v>2672</v>
      </c>
      <c r="Q2281" s="8" t="s">
        <v>7933</v>
      </c>
      <c r="R2281" t="s">
        <v>7917</v>
      </c>
      <c r="S2281" t="s">
        <v>5636</v>
      </c>
      <c r="T2281" t="s">
        <v>7742</v>
      </c>
    </row>
    <row r="2282" spans="1:20">
      <c r="A2282" t="s">
        <v>7934</v>
      </c>
      <c r="B2282" s="8" t="s">
        <v>7742</v>
      </c>
      <c r="C2282" t="s">
        <v>922</v>
      </c>
      <c r="D2282" t="s">
        <v>922</v>
      </c>
      <c r="E2282" t="s">
        <v>704</v>
      </c>
      <c r="F2282" t="s">
        <v>913</v>
      </c>
      <c r="G2282" t="s">
        <v>914</v>
      </c>
      <c r="H2282" t="s">
        <v>6023</v>
      </c>
      <c r="I2282" t="s">
        <v>7935</v>
      </c>
      <c r="J2282" t="s">
        <v>7750</v>
      </c>
      <c r="K2282" t="s">
        <v>675</v>
      </c>
      <c r="L2282" t="s">
        <v>682</v>
      </c>
      <c r="M2282" s="8" t="s">
        <v>675</v>
      </c>
      <c r="N2282" t="s">
        <v>682</v>
      </c>
      <c r="O2282" t="s">
        <v>7743</v>
      </c>
      <c r="P2282" t="s">
        <v>675</v>
      </c>
      <c r="Q2282" s="8" t="s">
        <v>7936</v>
      </c>
      <c r="R2282" t="s">
        <v>7917</v>
      </c>
      <c r="S2282" t="s">
        <v>5636</v>
      </c>
      <c r="T2282" t="s">
        <v>7707</v>
      </c>
    </row>
    <row r="2283" spans="1:20">
      <c r="A2283" t="s">
        <v>7937</v>
      </c>
      <c r="B2283" s="8" t="s">
        <v>7742</v>
      </c>
      <c r="C2283" t="s">
        <v>922</v>
      </c>
      <c r="D2283" t="s">
        <v>922</v>
      </c>
      <c r="E2283" t="s">
        <v>704</v>
      </c>
      <c r="F2283" t="s">
        <v>913</v>
      </c>
      <c r="G2283" t="s">
        <v>914</v>
      </c>
      <c r="H2283" t="s">
        <v>6032</v>
      </c>
      <c r="I2283" t="s">
        <v>7938</v>
      </c>
      <c r="J2283" t="s">
        <v>669</v>
      </c>
      <c r="K2283" t="s">
        <v>1919</v>
      </c>
      <c r="L2283" t="s">
        <v>5882</v>
      </c>
      <c r="M2283" s="8" t="s">
        <v>1919</v>
      </c>
      <c r="N2283" t="s">
        <v>7939</v>
      </c>
      <c r="O2283" t="s">
        <v>7743</v>
      </c>
      <c r="P2283" t="s">
        <v>760</v>
      </c>
      <c r="Q2283" s="8" t="s">
        <v>7940</v>
      </c>
      <c r="R2283" t="s">
        <v>7917</v>
      </c>
      <c r="S2283" t="s">
        <v>5636</v>
      </c>
      <c r="T2283" t="s">
        <v>7742</v>
      </c>
    </row>
    <row r="2284" spans="1:20">
      <c r="A2284" t="s">
        <v>7941</v>
      </c>
      <c r="B2284" s="8" t="s">
        <v>7742</v>
      </c>
      <c r="C2284" t="s">
        <v>922</v>
      </c>
      <c r="D2284" t="s">
        <v>922</v>
      </c>
      <c r="E2284" t="s">
        <v>704</v>
      </c>
      <c r="F2284" t="s">
        <v>913</v>
      </c>
      <c r="G2284" t="s">
        <v>914</v>
      </c>
      <c r="H2284" t="s">
        <v>6038</v>
      </c>
      <c r="I2284" t="s">
        <v>7942</v>
      </c>
      <c r="J2284" t="s">
        <v>669</v>
      </c>
      <c r="K2284" t="s">
        <v>1628</v>
      </c>
      <c r="L2284" t="s">
        <v>5844</v>
      </c>
      <c r="M2284" s="8" t="s">
        <v>1628</v>
      </c>
      <c r="N2284" t="s">
        <v>7040</v>
      </c>
      <c r="O2284" t="s">
        <v>7743</v>
      </c>
      <c r="P2284" t="s">
        <v>760</v>
      </c>
      <c r="Q2284" s="8" t="s">
        <v>7943</v>
      </c>
      <c r="R2284" t="s">
        <v>7917</v>
      </c>
      <c r="S2284" t="s">
        <v>5636</v>
      </c>
      <c r="T2284" t="s">
        <v>7742</v>
      </c>
    </row>
    <row r="2285" spans="1:20">
      <c r="A2285" t="s">
        <v>7944</v>
      </c>
      <c r="B2285" s="8" t="s">
        <v>7742</v>
      </c>
      <c r="C2285" t="s">
        <v>922</v>
      </c>
      <c r="D2285" t="s">
        <v>922</v>
      </c>
      <c r="E2285" t="s">
        <v>704</v>
      </c>
      <c r="F2285" t="s">
        <v>913</v>
      </c>
      <c r="G2285" t="s">
        <v>914</v>
      </c>
      <c r="H2285" t="s">
        <v>6044</v>
      </c>
      <c r="I2285" t="s">
        <v>7945</v>
      </c>
      <c r="J2285" t="s">
        <v>2519</v>
      </c>
      <c r="K2285" t="s">
        <v>1858</v>
      </c>
      <c r="L2285" t="s">
        <v>6853</v>
      </c>
      <c r="M2285" s="8" t="s">
        <v>1858</v>
      </c>
      <c r="N2285" t="s">
        <v>6853</v>
      </c>
      <c r="O2285" t="s">
        <v>7743</v>
      </c>
      <c r="P2285" t="s">
        <v>2672</v>
      </c>
      <c r="Q2285" s="8" t="s">
        <v>7946</v>
      </c>
      <c r="R2285" t="s">
        <v>7917</v>
      </c>
      <c r="S2285" t="s">
        <v>5636</v>
      </c>
      <c r="T2285" t="s">
        <v>7742</v>
      </c>
    </row>
    <row r="2286" spans="1:20">
      <c r="A2286" t="s">
        <v>7947</v>
      </c>
      <c r="B2286" s="8" t="s">
        <v>7742</v>
      </c>
      <c r="C2286" t="s">
        <v>922</v>
      </c>
      <c r="D2286" t="s">
        <v>922</v>
      </c>
      <c r="E2286" t="s">
        <v>704</v>
      </c>
      <c r="F2286" t="s">
        <v>884</v>
      </c>
      <c r="G2286" t="s">
        <v>885</v>
      </c>
      <c r="H2286" t="s">
        <v>7948</v>
      </c>
      <c r="I2286" t="s">
        <v>7949</v>
      </c>
      <c r="J2286" t="s">
        <v>669</v>
      </c>
      <c r="K2286" t="s">
        <v>7039</v>
      </c>
      <c r="L2286" t="s">
        <v>7950</v>
      </c>
      <c r="M2286" s="8" t="s">
        <v>7039</v>
      </c>
      <c r="N2286" t="s">
        <v>7951</v>
      </c>
      <c r="O2286" t="s">
        <v>7743</v>
      </c>
      <c r="P2286" t="s">
        <v>760</v>
      </c>
      <c r="Q2286" s="8" t="s">
        <v>7952</v>
      </c>
      <c r="R2286" t="s">
        <v>7758</v>
      </c>
      <c r="S2286" t="s">
        <v>5636</v>
      </c>
      <c r="T2286" t="s">
        <v>953</v>
      </c>
    </row>
    <row r="2287" spans="1:20">
      <c r="A2287" t="s">
        <v>7953</v>
      </c>
      <c r="B2287" s="8" t="s">
        <v>7742</v>
      </c>
      <c r="C2287" t="s">
        <v>922</v>
      </c>
      <c r="D2287" t="s">
        <v>922</v>
      </c>
      <c r="E2287" t="s">
        <v>704</v>
      </c>
      <c r="F2287" t="s">
        <v>884</v>
      </c>
      <c r="G2287" t="s">
        <v>885</v>
      </c>
      <c r="H2287" t="s">
        <v>7954</v>
      </c>
      <c r="I2287" t="s">
        <v>7955</v>
      </c>
      <c r="J2287" t="s">
        <v>669</v>
      </c>
      <c r="K2287" t="s">
        <v>7039</v>
      </c>
      <c r="L2287" t="s">
        <v>7956</v>
      </c>
      <c r="M2287" s="8" t="s">
        <v>7039</v>
      </c>
      <c r="N2287" t="s">
        <v>7867</v>
      </c>
      <c r="O2287" t="s">
        <v>7743</v>
      </c>
      <c r="P2287" t="s">
        <v>760</v>
      </c>
      <c r="Q2287" s="8" t="s">
        <v>7957</v>
      </c>
      <c r="R2287" t="s">
        <v>7758</v>
      </c>
      <c r="S2287" t="s">
        <v>5636</v>
      </c>
      <c r="T2287" t="s">
        <v>3719</v>
      </c>
    </row>
    <row r="2288" spans="1:20">
      <c r="A2288" t="s">
        <v>7958</v>
      </c>
      <c r="B2288" s="8" t="s">
        <v>7742</v>
      </c>
      <c r="C2288" t="s">
        <v>922</v>
      </c>
      <c r="D2288" t="s">
        <v>922</v>
      </c>
      <c r="E2288" t="s">
        <v>704</v>
      </c>
      <c r="F2288" t="s">
        <v>884</v>
      </c>
      <c r="G2288" t="s">
        <v>885</v>
      </c>
      <c r="H2288" t="s">
        <v>3806</v>
      </c>
      <c r="I2288" t="s">
        <v>7959</v>
      </c>
      <c r="J2288" t="s">
        <v>669</v>
      </c>
      <c r="K2288" t="s">
        <v>953</v>
      </c>
      <c r="L2288" t="s">
        <v>7562</v>
      </c>
      <c r="M2288" s="8" t="s">
        <v>953</v>
      </c>
      <c r="N2288" t="s">
        <v>7812</v>
      </c>
      <c r="O2288" t="s">
        <v>7743</v>
      </c>
      <c r="P2288" t="s">
        <v>760</v>
      </c>
      <c r="Q2288" s="8" t="s">
        <v>7960</v>
      </c>
      <c r="R2288" t="s">
        <v>7758</v>
      </c>
      <c r="S2288" t="s">
        <v>5636</v>
      </c>
      <c r="T2288" t="s">
        <v>953</v>
      </c>
    </row>
    <row r="2289" spans="1:20">
      <c r="A2289" t="s">
        <v>7961</v>
      </c>
      <c r="B2289" s="8" t="s">
        <v>7569</v>
      </c>
      <c r="C2289" t="s">
        <v>922</v>
      </c>
      <c r="D2289" t="s">
        <v>922</v>
      </c>
      <c r="E2289" t="s">
        <v>665</v>
      </c>
      <c r="F2289" t="s">
        <v>996</v>
      </c>
      <c r="G2289" t="s">
        <v>997</v>
      </c>
      <c r="H2289" t="s">
        <v>997</v>
      </c>
      <c r="I2289" t="s">
        <v>7178</v>
      </c>
      <c r="J2289" t="s">
        <v>2514</v>
      </c>
      <c r="K2289" t="s">
        <v>5850</v>
      </c>
      <c r="L2289" t="s">
        <v>5851</v>
      </c>
      <c r="M2289" s="8" t="s">
        <v>5850</v>
      </c>
      <c r="N2289" t="s">
        <v>5881</v>
      </c>
      <c r="O2289" t="s">
        <v>7962</v>
      </c>
      <c r="P2289" t="s">
        <v>2672</v>
      </c>
      <c r="Q2289" s="8" t="s">
        <v>7963</v>
      </c>
      <c r="R2289" t="s">
        <v>7964</v>
      </c>
      <c r="S2289" t="s">
        <v>6935</v>
      </c>
      <c r="T2289" t="s">
        <v>7039</v>
      </c>
    </row>
    <row r="2290" spans="1:20">
      <c r="A2290" t="s">
        <v>7965</v>
      </c>
      <c r="B2290" s="8" t="s">
        <v>7569</v>
      </c>
      <c r="C2290" t="s">
        <v>922</v>
      </c>
      <c r="D2290" t="s">
        <v>922</v>
      </c>
      <c r="E2290" t="s">
        <v>704</v>
      </c>
      <c r="F2290" t="s">
        <v>884</v>
      </c>
      <c r="G2290" t="s">
        <v>885</v>
      </c>
      <c r="H2290" t="s">
        <v>7966</v>
      </c>
      <c r="I2290" t="s">
        <v>7967</v>
      </c>
      <c r="J2290" t="s">
        <v>669</v>
      </c>
      <c r="K2290" t="s">
        <v>953</v>
      </c>
      <c r="L2290" t="s">
        <v>7968</v>
      </c>
      <c r="M2290" s="8" t="s">
        <v>953</v>
      </c>
      <c r="N2290" t="s">
        <v>7969</v>
      </c>
      <c r="O2290" t="s">
        <v>7962</v>
      </c>
      <c r="P2290" t="s">
        <v>760</v>
      </c>
      <c r="Q2290" s="8" t="s">
        <v>7970</v>
      </c>
      <c r="R2290" t="s">
        <v>7758</v>
      </c>
      <c r="S2290" t="s">
        <v>5636</v>
      </c>
      <c r="T2290" t="s">
        <v>953</v>
      </c>
    </row>
    <row r="2291" spans="1:20">
      <c r="A2291" t="s">
        <v>7971</v>
      </c>
      <c r="B2291" s="8" t="s">
        <v>7569</v>
      </c>
      <c r="C2291" t="s">
        <v>922</v>
      </c>
      <c r="D2291" t="s">
        <v>922</v>
      </c>
      <c r="E2291" t="s">
        <v>704</v>
      </c>
      <c r="F2291" t="s">
        <v>884</v>
      </c>
      <c r="G2291" t="s">
        <v>885</v>
      </c>
      <c r="H2291" t="s">
        <v>7972</v>
      </c>
      <c r="I2291" t="s">
        <v>7973</v>
      </c>
      <c r="J2291" t="s">
        <v>2514</v>
      </c>
      <c r="K2291" t="s">
        <v>940</v>
      </c>
      <c r="L2291" t="s">
        <v>7968</v>
      </c>
      <c r="M2291" s="8" t="s">
        <v>940</v>
      </c>
      <c r="N2291" t="s">
        <v>7889</v>
      </c>
      <c r="O2291" t="s">
        <v>7962</v>
      </c>
      <c r="P2291" t="s">
        <v>760</v>
      </c>
      <c r="Q2291" s="8" t="s">
        <v>7974</v>
      </c>
      <c r="R2291" t="s">
        <v>7758</v>
      </c>
      <c r="S2291" t="s">
        <v>5636</v>
      </c>
      <c r="T2291" t="s">
        <v>953</v>
      </c>
    </row>
    <row r="2292" spans="1:20">
      <c r="A2292" t="s">
        <v>7975</v>
      </c>
      <c r="B2292" s="8" t="s">
        <v>7569</v>
      </c>
      <c r="C2292" t="s">
        <v>922</v>
      </c>
      <c r="D2292" t="s">
        <v>922</v>
      </c>
      <c r="E2292" t="s">
        <v>704</v>
      </c>
      <c r="F2292" t="s">
        <v>913</v>
      </c>
      <c r="G2292" t="s">
        <v>914</v>
      </c>
      <c r="H2292" t="s">
        <v>5681</v>
      </c>
      <c r="I2292" t="s">
        <v>7976</v>
      </c>
      <c r="J2292" t="s">
        <v>2519</v>
      </c>
      <c r="K2292" t="s">
        <v>3088</v>
      </c>
      <c r="L2292" t="s">
        <v>6799</v>
      </c>
      <c r="M2292" s="8" t="s">
        <v>3088</v>
      </c>
      <c r="N2292" t="s">
        <v>6993</v>
      </c>
      <c r="O2292" t="s">
        <v>7962</v>
      </c>
      <c r="P2292" t="s">
        <v>2672</v>
      </c>
      <c r="Q2292" s="8" t="s">
        <v>7977</v>
      </c>
      <c r="R2292" t="s">
        <v>7917</v>
      </c>
      <c r="S2292" t="s">
        <v>5636</v>
      </c>
      <c r="T2292" t="s">
        <v>953</v>
      </c>
    </row>
    <row r="2293" spans="1:20">
      <c r="A2293" t="s">
        <v>7978</v>
      </c>
      <c r="B2293" s="8" t="s">
        <v>7569</v>
      </c>
      <c r="C2293" t="s">
        <v>922</v>
      </c>
      <c r="D2293" t="s">
        <v>922</v>
      </c>
      <c r="E2293" t="s">
        <v>704</v>
      </c>
      <c r="F2293" t="s">
        <v>913</v>
      </c>
      <c r="G2293" t="s">
        <v>914</v>
      </c>
      <c r="H2293" t="s">
        <v>5690</v>
      </c>
      <c r="I2293" t="s">
        <v>7928</v>
      </c>
      <c r="J2293" t="s">
        <v>2519</v>
      </c>
      <c r="K2293" t="s">
        <v>1716</v>
      </c>
      <c r="L2293" t="s">
        <v>6692</v>
      </c>
      <c r="M2293" s="8" t="s">
        <v>1716</v>
      </c>
      <c r="N2293" t="s">
        <v>6096</v>
      </c>
      <c r="O2293" t="s">
        <v>760</v>
      </c>
      <c r="P2293" t="s">
        <v>2672</v>
      </c>
      <c r="Q2293" s="8" t="s">
        <v>7979</v>
      </c>
      <c r="R2293" t="s">
        <v>7980</v>
      </c>
      <c r="S2293" t="s">
        <v>6935</v>
      </c>
      <c r="T2293" t="s">
        <v>7981</v>
      </c>
    </row>
    <row r="2294" spans="1:20">
      <c r="A2294" t="s">
        <v>7982</v>
      </c>
      <c r="B2294" s="8" t="s">
        <v>7569</v>
      </c>
      <c r="C2294" t="s">
        <v>922</v>
      </c>
      <c r="D2294" t="s">
        <v>922</v>
      </c>
      <c r="E2294" t="s">
        <v>704</v>
      </c>
      <c r="F2294" t="s">
        <v>1184</v>
      </c>
      <c r="G2294" t="s">
        <v>1185</v>
      </c>
      <c r="H2294" t="s">
        <v>6321</v>
      </c>
      <c r="I2294" t="s">
        <v>7983</v>
      </c>
      <c r="J2294" t="s">
        <v>669</v>
      </c>
      <c r="K2294" t="s">
        <v>5638</v>
      </c>
      <c r="L2294" t="s">
        <v>671</v>
      </c>
      <c r="M2294" s="8" t="s">
        <v>5638</v>
      </c>
      <c r="N2294" t="s">
        <v>5851</v>
      </c>
      <c r="O2294" t="s">
        <v>7962</v>
      </c>
      <c r="P2294" t="s">
        <v>760</v>
      </c>
      <c r="Q2294" s="8" t="s">
        <v>7984</v>
      </c>
      <c r="R2294" t="s">
        <v>7899</v>
      </c>
      <c r="S2294" t="s">
        <v>5636</v>
      </c>
      <c r="T2294" t="s">
        <v>7569</v>
      </c>
    </row>
    <row r="2295" spans="1:20">
      <c r="A2295" t="s">
        <v>7985</v>
      </c>
      <c r="B2295" s="8" t="s">
        <v>7661</v>
      </c>
      <c r="C2295" t="s">
        <v>922</v>
      </c>
      <c r="D2295" t="s">
        <v>922</v>
      </c>
      <c r="E2295" t="s">
        <v>704</v>
      </c>
      <c r="F2295" t="s">
        <v>5858</v>
      </c>
      <c r="G2295" t="s">
        <v>5859</v>
      </c>
      <c r="H2295" t="s">
        <v>675</v>
      </c>
      <c r="I2295" t="s">
        <v>7002</v>
      </c>
      <c r="J2295" t="s">
        <v>7750</v>
      </c>
      <c r="K2295" t="s">
        <v>675</v>
      </c>
      <c r="L2295" t="s">
        <v>682</v>
      </c>
      <c r="M2295" s="8" t="s">
        <v>675</v>
      </c>
      <c r="N2295" t="s">
        <v>682</v>
      </c>
      <c r="O2295" t="s">
        <v>760</v>
      </c>
      <c r="P2295" t="s">
        <v>675</v>
      </c>
      <c r="Q2295" s="8" t="s">
        <v>7986</v>
      </c>
      <c r="R2295" t="s">
        <v>675</v>
      </c>
      <c r="S2295" t="s">
        <v>675</v>
      </c>
      <c r="T2295" t="s">
        <v>675</v>
      </c>
    </row>
    <row r="2296" spans="1:20">
      <c r="A2296" t="s">
        <v>7987</v>
      </c>
      <c r="B2296" s="8" t="s">
        <v>7039</v>
      </c>
      <c r="C2296" t="s">
        <v>922</v>
      </c>
      <c r="D2296" t="s">
        <v>922</v>
      </c>
      <c r="E2296" t="s">
        <v>665</v>
      </c>
      <c r="F2296" t="s">
        <v>2332</v>
      </c>
      <c r="G2296" t="s">
        <v>15</v>
      </c>
      <c r="H2296" t="s">
        <v>675</v>
      </c>
      <c r="I2296" t="s">
        <v>6752</v>
      </c>
      <c r="J2296" t="s">
        <v>2514</v>
      </c>
      <c r="K2296" t="s">
        <v>959</v>
      </c>
      <c r="L2296" t="s">
        <v>6096</v>
      </c>
      <c r="M2296" s="8" t="s">
        <v>7988</v>
      </c>
      <c r="N2296" t="s">
        <v>5895</v>
      </c>
      <c r="O2296" t="s">
        <v>7989</v>
      </c>
      <c r="P2296" t="s">
        <v>2672</v>
      </c>
      <c r="Q2296" s="8" t="s">
        <v>7990</v>
      </c>
      <c r="R2296" t="s">
        <v>6738</v>
      </c>
      <c r="S2296" t="s">
        <v>5636</v>
      </c>
      <c r="T2296" t="s">
        <v>3719</v>
      </c>
    </row>
    <row r="2297" spans="1:20">
      <c r="A2297" t="s">
        <v>7991</v>
      </c>
      <c r="B2297" s="8" t="s">
        <v>7039</v>
      </c>
      <c r="C2297" t="s">
        <v>922</v>
      </c>
      <c r="D2297" t="s">
        <v>922</v>
      </c>
      <c r="E2297" t="s">
        <v>665</v>
      </c>
      <c r="F2297" t="s">
        <v>1002</v>
      </c>
      <c r="G2297" t="s">
        <v>178</v>
      </c>
      <c r="H2297" t="s">
        <v>675</v>
      </c>
      <c r="I2297" t="s">
        <v>6786</v>
      </c>
      <c r="J2297" t="s">
        <v>2514</v>
      </c>
      <c r="K2297" t="s">
        <v>7981</v>
      </c>
      <c r="L2297" t="s">
        <v>671</v>
      </c>
      <c r="M2297" s="8" t="s">
        <v>7981</v>
      </c>
      <c r="N2297" t="s">
        <v>6859</v>
      </c>
      <c r="O2297" t="s">
        <v>7989</v>
      </c>
      <c r="P2297" t="s">
        <v>760</v>
      </c>
      <c r="Q2297" s="8" t="s">
        <v>7992</v>
      </c>
      <c r="R2297" t="s">
        <v>6738</v>
      </c>
      <c r="S2297" t="s">
        <v>5636</v>
      </c>
      <c r="T2297" t="s">
        <v>3719</v>
      </c>
    </row>
    <row r="2298" spans="1:20">
      <c r="A2298" t="s">
        <v>7993</v>
      </c>
      <c r="B2298" s="8" t="s">
        <v>7039</v>
      </c>
      <c r="C2298" t="s">
        <v>922</v>
      </c>
      <c r="D2298" t="s">
        <v>922</v>
      </c>
      <c r="E2298" t="s">
        <v>704</v>
      </c>
      <c r="F2298" t="s">
        <v>884</v>
      </c>
      <c r="G2298" t="s">
        <v>885</v>
      </c>
      <c r="H2298" t="s">
        <v>7994</v>
      </c>
      <c r="I2298" t="s">
        <v>7995</v>
      </c>
      <c r="J2298" t="s">
        <v>2519</v>
      </c>
      <c r="K2298" t="s">
        <v>953</v>
      </c>
      <c r="L2298" t="s">
        <v>7875</v>
      </c>
      <c r="M2298" s="8" t="s">
        <v>953</v>
      </c>
      <c r="N2298" t="s">
        <v>7996</v>
      </c>
      <c r="O2298" t="s">
        <v>7989</v>
      </c>
      <c r="P2298" t="s">
        <v>760</v>
      </c>
      <c r="Q2298" s="8" t="s">
        <v>7997</v>
      </c>
      <c r="R2298" t="s">
        <v>7758</v>
      </c>
      <c r="S2298" t="s">
        <v>5636</v>
      </c>
      <c r="T2298" t="s">
        <v>955</v>
      </c>
    </row>
    <row r="2299" spans="1:20">
      <c r="A2299" t="s">
        <v>7998</v>
      </c>
      <c r="B2299" s="8" t="s">
        <v>7039</v>
      </c>
      <c r="C2299" t="s">
        <v>922</v>
      </c>
      <c r="D2299" t="s">
        <v>922</v>
      </c>
      <c r="E2299" t="s">
        <v>704</v>
      </c>
      <c r="F2299" t="s">
        <v>884</v>
      </c>
      <c r="G2299" t="s">
        <v>885</v>
      </c>
      <c r="H2299" t="s">
        <v>7999</v>
      </c>
      <c r="I2299" t="s">
        <v>8000</v>
      </c>
      <c r="J2299" t="s">
        <v>2519</v>
      </c>
      <c r="K2299" t="s">
        <v>953</v>
      </c>
      <c r="L2299" t="s">
        <v>7875</v>
      </c>
      <c r="M2299" s="8" t="s">
        <v>953</v>
      </c>
      <c r="N2299" t="s">
        <v>8001</v>
      </c>
      <c r="O2299" t="s">
        <v>7989</v>
      </c>
      <c r="P2299" t="s">
        <v>760</v>
      </c>
      <c r="Q2299" s="8" t="s">
        <v>8002</v>
      </c>
      <c r="R2299" t="s">
        <v>7758</v>
      </c>
      <c r="S2299" t="s">
        <v>5636</v>
      </c>
      <c r="T2299" t="s">
        <v>955</v>
      </c>
    </row>
    <row r="2300" spans="1:20">
      <c r="A2300" t="s">
        <v>8003</v>
      </c>
      <c r="B2300" s="8" t="s">
        <v>7039</v>
      </c>
      <c r="C2300" t="s">
        <v>922</v>
      </c>
      <c r="D2300" t="s">
        <v>922</v>
      </c>
      <c r="E2300" t="s">
        <v>704</v>
      </c>
      <c r="F2300" t="s">
        <v>884</v>
      </c>
      <c r="G2300" t="s">
        <v>885</v>
      </c>
      <c r="H2300" t="s">
        <v>8004</v>
      </c>
      <c r="I2300" t="s">
        <v>8005</v>
      </c>
      <c r="J2300" t="s">
        <v>2514</v>
      </c>
      <c r="K2300" t="s">
        <v>953</v>
      </c>
      <c r="L2300" t="s">
        <v>7968</v>
      </c>
      <c r="M2300" s="8" t="s">
        <v>953</v>
      </c>
      <c r="N2300" t="s">
        <v>7951</v>
      </c>
      <c r="O2300" t="s">
        <v>7989</v>
      </c>
      <c r="P2300" t="s">
        <v>760</v>
      </c>
      <c r="Q2300" s="8" t="s">
        <v>8006</v>
      </c>
      <c r="R2300" t="s">
        <v>7758</v>
      </c>
      <c r="S2300" t="s">
        <v>5636</v>
      </c>
      <c r="T2300" t="s">
        <v>955</v>
      </c>
    </row>
    <row r="2301" spans="1:20">
      <c r="A2301" t="s">
        <v>8007</v>
      </c>
      <c r="B2301" s="8" t="s">
        <v>7039</v>
      </c>
      <c r="C2301" t="s">
        <v>922</v>
      </c>
      <c r="D2301" t="s">
        <v>922</v>
      </c>
      <c r="E2301" t="s">
        <v>704</v>
      </c>
      <c r="F2301" t="s">
        <v>884</v>
      </c>
      <c r="G2301" t="s">
        <v>885</v>
      </c>
      <c r="H2301" t="s">
        <v>8008</v>
      </c>
      <c r="I2301" t="s">
        <v>8009</v>
      </c>
      <c r="J2301" t="s">
        <v>2519</v>
      </c>
      <c r="K2301" t="s">
        <v>959</v>
      </c>
      <c r="L2301" t="s">
        <v>8010</v>
      </c>
      <c r="M2301" s="8" t="s">
        <v>959</v>
      </c>
      <c r="N2301" t="s">
        <v>7951</v>
      </c>
      <c r="O2301" t="s">
        <v>7989</v>
      </c>
      <c r="P2301" t="s">
        <v>760</v>
      </c>
      <c r="Q2301" s="8" t="s">
        <v>8011</v>
      </c>
      <c r="R2301" t="s">
        <v>7758</v>
      </c>
      <c r="S2301" t="s">
        <v>5636</v>
      </c>
      <c r="T2301" t="s">
        <v>3708</v>
      </c>
    </row>
    <row r="2302" spans="1:20">
      <c r="A2302" t="s">
        <v>8012</v>
      </c>
      <c r="B2302" s="8" t="s">
        <v>7039</v>
      </c>
      <c r="C2302" t="s">
        <v>922</v>
      </c>
      <c r="D2302" t="s">
        <v>922</v>
      </c>
      <c r="E2302" t="s">
        <v>704</v>
      </c>
      <c r="F2302" t="s">
        <v>884</v>
      </c>
      <c r="G2302" t="s">
        <v>885</v>
      </c>
      <c r="H2302" t="s">
        <v>8013</v>
      </c>
      <c r="I2302" t="s">
        <v>8014</v>
      </c>
      <c r="J2302" t="s">
        <v>2519</v>
      </c>
      <c r="K2302" t="s">
        <v>959</v>
      </c>
      <c r="L2302" t="s">
        <v>8015</v>
      </c>
      <c r="M2302" s="8" t="s">
        <v>959</v>
      </c>
      <c r="N2302" t="s">
        <v>8016</v>
      </c>
      <c r="O2302" t="s">
        <v>7989</v>
      </c>
      <c r="P2302" t="s">
        <v>760</v>
      </c>
      <c r="Q2302" s="8" t="s">
        <v>8017</v>
      </c>
      <c r="R2302" t="s">
        <v>7758</v>
      </c>
      <c r="S2302" t="s">
        <v>5636</v>
      </c>
      <c r="T2302" t="s">
        <v>3708</v>
      </c>
    </row>
    <row r="2303" spans="1:20">
      <c r="A2303" t="s">
        <v>8018</v>
      </c>
      <c r="B2303" s="8" t="s">
        <v>7039</v>
      </c>
      <c r="C2303" t="s">
        <v>922</v>
      </c>
      <c r="D2303" t="s">
        <v>922</v>
      </c>
      <c r="E2303" t="s">
        <v>704</v>
      </c>
      <c r="F2303" t="s">
        <v>884</v>
      </c>
      <c r="G2303" t="s">
        <v>885</v>
      </c>
      <c r="H2303" t="s">
        <v>8019</v>
      </c>
      <c r="I2303" t="s">
        <v>8020</v>
      </c>
      <c r="J2303" t="s">
        <v>2519</v>
      </c>
      <c r="K2303" t="s">
        <v>959</v>
      </c>
      <c r="L2303" t="s">
        <v>8015</v>
      </c>
      <c r="M2303" s="8" t="s">
        <v>959</v>
      </c>
      <c r="N2303" t="s">
        <v>8021</v>
      </c>
      <c r="O2303" t="s">
        <v>7989</v>
      </c>
      <c r="P2303" t="s">
        <v>760</v>
      </c>
      <c r="Q2303" s="8" t="s">
        <v>8022</v>
      </c>
      <c r="R2303" t="s">
        <v>7758</v>
      </c>
      <c r="S2303" t="s">
        <v>5636</v>
      </c>
      <c r="T2303" t="s">
        <v>959</v>
      </c>
    </row>
    <row r="2304" spans="1:20">
      <c r="A2304" t="s">
        <v>8023</v>
      </c>
      <c r="B2304" s="8" t="s">
        <v>7039</v>
      </c>
      <c r="C2304" t="s">
        <v>922</v>
      </c>
      <c r="D2304" t="s">
        <v>922</v>
      </c>
      <c r="E2304" t="s">
        <v>704</v>
      </c>
      <c r="F2304" t="s">
        <v>884</v>
      </c>
      <c r="G2304" t="s">
        <v>885</v>
      </c>
      <c r="H2304" t="s">
        <v>8024</v>
      </c>
      <c r="I2304" t="s">
        <v>8025</v>
      </c>
      <c r="J2304" t="s">
        <v>2519</v>
      </c>
      <c r="K2304" t="s">
        <v>959</v>
      </c>
      <c r="L2304" t="s">
        <v>7875</v>
      </c>
      <c r="M2304" s="8" t="s">
        <v>959</v>
      </c>
      <c r="N2304" t="s">
        <v>8001</v>
      </c>
      <c r="O2304" t="s">
        <v>7989</v>
      </c>
      <c r="P2304" t="s">
        <v>760</v>
      </c>
      <c r="Q2304" s="8" t="s">
        <v>8026</v>
      </c>
      <c r="R2304" t="s">
        <v>7758</v>
      </c>
      <c r="S2304" t="s">
        <v>5636</v>
      </c>
      <c r="T2304" t="s">
        <v>7988</v>
      </c>
    </row>
    <row r="2305" spans="1:20">
      <c r="A2305" t="s">
        <v>8027</v>
      </c>
      <c r="B2305" s="8" t="s">
        <v>7039</v>
      </c>
      <c r="C2305" t="s">
        <v>922</v>
      </c>
      <c r="D2305" t="s">
        <v>922</v>
      </c>
      <c r="E2305" t="s">
        <v>704</v>
      </c>
      <c r="F2305" t="s">
        <v>884</v>
      </c>
      <c r="G2305" t="s">
        <v>885</v>
      </c>
      <c r="H2305" t="s">
        <v>8028</v>
      </c>
      <c r="I2305" t="s">
        <v>8029</v>
      </c>
      <c r="J2305" t="s">
        <v>2519</v>
      </c>
      <c r="K2305" t="s">
        <v>959</v>
      </c>
      <c r="L2305" t="s">
        <v>8015</v>
      </c>
      <c r="M2305" s="8" t="s">
        <v>959</v>
      </c>
      <c r="N2305" t="s">
        <v>8030</v>
      </c>
      <c r="O2305" t="s">
        <v>7989</v>
      </c>
      <c r="P2305" t="s">
        <v>760</v>
      </c>
      <c r="Q2305" s="8" t="s">
        <v>8031</v>
      </c>
      <c r="R2305" t="s">
        <v>7758</v>
      </c>
      <c r="S2305" t="s">
        <v>5636</v>
      </c>
      <c r="T2305" t="s">
        <v>7988</v>
      </c>
    </row>
    <row r="2306" spans="1:20">
      <c r="A2306" t="s">
        <v>8032</v>
      </c>
      <c r="B2306" s="8" t="s">
        <v>7039</v>
      </c>
      <c r="C2306" t="s">
        <v>922</v>
      </c>
      <c r="D2306" t="s">
        <v>922</v>
      </c>
      <c r="E2306" t="s">
        <v>704</v>
      </c>
      <c r="F2306" t="s">
        <v>884</v>
      </c>
      <c r="G2306" t="s">
        <v>885</v>
      </c>
      <c r="H2306" t="s">
        <v>8033</v>
      </c>
      <c r="I2306" t="s">
        <v>8034</v>
      </c>
      <c r="J2306" t="s">
        <v>2514</v>
      </c>
      <c r="K2306" t="s">
        <v>959</v>
      </c>
      <c r="L2306" t="s">
        <v>7562</v>
      </c>
      <c r="M2306" s="8" t="s">
        <v>959</v>
      </c>
      <c r="N2306" t="s">
        <v>8035</v>
      </c>
      <c r="O2306" t="s">
        <v>7989</v>
      </c>
      <c r="P2306" t="s">
        <v>760</v>
      </c>
      <c r="Q2306" s="8" t="s">
        <v>8036</v>
      </c>
      <c r="R2306" t="s">
        <v>7758</v>
      </c>
      <c r="S2306" t="s">
        <v>5636</v>
      </c>
      <c r="T2306" t="s">
        <v>3719</v>
      </c>
    </row>
    <row r="2307" spans="1:20">
      <c r="A2307" t="s">
        <v>8037</v>
      </c>
      <c r="B2307" s="8" t="s">
        <v>7039</v>
      </c>
      <c r="C2307" t="s">
        <v>922</v>
      </c>
      <c r="D2307" t="s">
        <v>922</v>
      </c>
      <c r="E2307" t="s">
        <v>704</v>
      </c>
      <c r="F2307" t="s">
        <v>884</v>
      </c>
      <c r="G2307" t="s">
        <v>885</v>
      </c>
      <c r="H2307" t="s">
        <v>8038</v>
      </c>
      <c r="I2307" t="s">
        <v>8039</v>
      </c>
      <c r="J2307" t="s">
        <v>2519</v>
      </c>
      <c r="K2307" t="s">
        <v>959</v>
      </c>
      <c r="L2307" t="s">
        <v>8040</v>
      </c>
      <c r="M2307" s="8" t="s">
        <v>959</v>
      </c>
      <c r="N2307" t="s">
        <v>8041</v>
      </c>
      <c r="O2307" t="s">
        <v>7989</v>
      </c>
      <c r="P2307" t="s">
        <v>760</v>
      </c>
      <c r="Q2307" s="8" t="s">
        <v>8042</v>
      </c>
      <c r="R2307" t="s">
        <v>7758</v>
      </c>
      <c r="S2307" t="s">
        <v>5636</v>
      </c>
      <c r="T2307" t="s">
        <v>3719</v>
      </c>
    </row>
    <row r="2308" spans="1:20">
      <c r="A2308" t="s">
        <v>8043</v>
      </c>
      <c r="B2308" s="8" t="s">
        <v>7039</v>
      </c>
      <c r="C2308" t="s">
        <v>922</v>
      </c>
      <c r="D2308" t="s">
        <v>922</v>
      </c>
      <c r="E2308" t="s">
        <v>704</v>
      </c>
      <c r="F2308" t="s">
        <v>884</v>
      </c>
      <c r="G2308" t="s">
        <v>885</v>
      </c>
      <c r="H2308" t="s">
        <v>8044</v>
      </c>
      <c r="I2308" t="s">
        <v>8045</v>
      </c>
      <c r="J2308" t="s">
        <v>2519</v>
      </c>
      <c r="K2308" t="s">
        <v>959</v>
      </c>
      <c r="L2308" t="s">
        <v>8040</v>
      </c>
      <c r="M2308" s="8" t="s">
        <v>959</v>
      </c>
      <c r="N2308" t="s">
        <v>8046</v>
      </c>
      <c r="O2308" t="s">
        <v>7989</v>
      </c>
      <c r="P2308" t="s">
        <v>760</v>
      </c>
      <c r="Q2308" s="8" t="s">
        <v>8047</v>
      </c>
      <c r="R2308" t="s">
        <v>7758</v>
      </c>
      <c r="S2308" t="s">
        <v>5636</v>
      </c>
      <c r="T2308" t="s">
        <v>3719</v>
      </c>
    </row>
    <row r="2309" spans="1:20">
      <c r="A2309" t="s">
        <v>8048</v>
      </c>
      <c r="B2309" s="8" t="s">
        <v>7039</v>
      </c>
      <c r="C2309" t="s">
        <v>922</v>
      </c>
      <c r="D2309" t="s">
        <v>922</v>
      </c>
      <c r="E2309" t="s">
        <v>704</v>
      </c>
      <c r="F2309" t="s">
        <v>884</v>
      </c>
      <c r="G2309" t="s">
        <v>885</v>
      </c>
      <c r="H2309" t="s">
        <v>8049</v>
      </c>
      <c r="I2309" t="s">
        <v>8050</v>
      </c>
      <c r="J2309" t="s">
        <v>2519</v>
      </c>
      <c r="K2309" t="s">
        <v>959</v>
      </c>
      <c r="L2309" t="s">
        <v>7562</v>
      </c>
      <c r="M2309" s="8" t="s">
        <v>959</v>
      </c>
      <c r="N2309" t="s">
        <v>7812</v>
      </c>
      <c r="O2309" t="s">
        <v>7989</v>
      </c>
      <c r="P2309" t="s">
        <v>760</v>
      </c>
      <c r="Q2309" s="8" t="s">
        <v>8051</v>
      </c>
      <c r="R2309" t="s">
        <v>7758</v>
      </c>
      <c r="S2309" t="s">
        <v>5636</v>
      </c>
      <c r="T2309" t="s">
        <v>955</v>
      </c>
    </row>
    <row r="2310" spans="1:20">
      <c r="A2310" t="s">
        <v>8052</v>
      </c>
      <c r="B2310" s="8" t="s">
        <v>7039</v>
      </c>
      <c r="C2310" t="s">
        <v>922</v>
      </c>
      <c r="D2310" t="s">
        <v>922</v>
      </c>
      <c r="E2310" t="s">
        <v>704</v>
      </c>
      <c r="F2310" t="s">
        <v>884</v>
      </c>
      <c r="G2310" t="s">
        <v>885</v>
      </c>
      <c r="H2310" t="s">
        <v>8053</v>
      </c>
      <c r="I2310" t="s">
        <v>8054</v>
      </c>
      <c r="J2310" t="s">
        <v>2519</v>
      </c>
      <c r="K2310" t="s">
        <v>949</v>
      </c>
      <c r="L2310" t="s">
        <v>8055</v>
      </c>
      <c r="M2310" s="8" t="s">
        <v>949</v>
      </c>
      <c r="N2310" t="s">
        <v>8056</v>
      </c>
      <c r="O2310" t="s">
        <v>7989</v>
      </c>
      <c r="P2310" t="s">
        <v>760</v>
      </c>
      <c r="Q2310" s="8" t="s">
        <v>8057</v>
      </c>
      <c r="R2310" t="s">
        <v>7758</v>
      </c>
      <c r="S2310" t="s">
        <v>5636</v>
      </c>
      <c r="T2310" t="s">
        <v>3708</v>
      </c>
    </row>
    <row r="2311" spans="1:20">
      <c r="A2311" t="s">
        <v>8058</v>
      </c>
      <c r="B2311" s="8" t="s">
        <v>7039</v>
      </c>
      <c r="C2311" t="s">
        <v>922</v>
      </c>
      <c r="D2311" t="s">
        <v>922</v>
      </c>
      <c r="E2311" t="s">
        <v>704</v>
      </c>
      <c r="F2311" t="s">
        <v>884</v>
      </c>
      <c r="G2311" t="s">
        <v>885</v>
      </c>
      <c r="H2311" t="s">
        <v>8059</v>
      </c>
      <c r="I2311" t="s">
        <v>8060</v>
      </c>
      <c r="J2311" t="s">
        <v>2519</v>
      </c>
      <c r="K2311" t="s">
        <v>949</v>
      </c>
      <c r="L2311" t="s">
        <v>8055</v>
      </c>
      <c r="M2311" s="8" t="s">
        <v>949</v>
      </c>
      <c r="N2311" t="s">
        <v>8056</v>
      </c>
      <c r="O2311" t="s">
        <v>7989</v>
      </c>
      <c r="P2311" t="s">
        <v>760</v>
      </c>
      <c r="Q2311" s="8" t="s">
        <v>8061</v>
      </c>
      <c r="R2311" t="s">
        <v>7758</v>
      </c>
      <c r="S2311" t="s">
        <v>5636</v>
      </c>
      <c r="T2311" t="s">
        <v>3708</v>
      </c>
    </row>
    <row r="2312" spans="1:20">
      <c r="A2312" t="s">
        <v>8062</v>
      </c>
      <c r="B2312" s="8" t="s">
        <v>7039</v>
      </c>
      <c r="C2312" t="s">
        <v>922</v>
      </c>
      <c r="D2312" t="s">
        <v>922</v>
      </c>
      <c r="E2312" t="s">
        <v>704</v>
      </c>
      <c r="F2312" t="s">
        <v>884</v>
      </c>
      <c r="G2312" t="s">
        <v>885</v>
      </c>
      <c r="H2312" t="s">
        <v>8063</v>
      </c>
      <c r="I2312" t="s">
        <v>8064</v>
      </c>
      <c r="J2312" t="s">
        <v>2514</v>
      </c>
      <c r="K2312" t="s">
        <v>949</v>
      </c>
      <c r="L2312" t="s">
        <v>8055</v>
      </c>
      <c r="M2312" s="8" t="s">
        <v>949</v>
      </c>
      <c r="N2312" t="s">
        <v>8056</v>
      </c>
      <c r="O2312" t="s">
        <v>7989</v>
      </c>
      <c r="P2312" t="s">
        <v>760</v>
      </c>
      <c r="Q2312" s="8" t="s">
        <v>8065</v>
      </c>
      <c r="R2312" t="s">
        <v>7758</v>
      </c>
      <c r="S2312" t="s">
        <v>5636</v>
      </c>
      <c r="T2312" t="s">
        <v>959</v>
      </c>
    </row>
    <row r="2313" spans="1:20">
      <c r="A2313" t="s">
        <v>8066</v>
      </c>
      <c r="B2313" s="8" t="s">
        <v>7039</v>
      </c>
      <c r="C2313" t="s">
        <v>922</v>
      </c>
      <c r="D2313" t="s">
        <v>922</v>
      </c>
      <c r="E2313" t="s">
        <v>704</v>
      </c>
      <c r="F2313" t="s">
        <v>884</v>
      </c>
      <c r="G2313" t="s">
        <v>885</v>
      </c>
      <c r="H2313" t="s">
        <v>8067</v>
      </c>
      <c r="I2313" t="s">
        <v>8068</v>
      </c>
      <c r="J2313" t="s">
        <v>2514</v>
      </c>
      <c r="K2313" t="s">
        <v>949</v>
      </c>
      <c r="L2313" t="s">
        <v>8055</v>
      </c>
      <c r="M2313" s="8" t="s">
        <v>949</v>
      </c>
      <c r="N2313" t="s">
        <v>8056</v>
      </c>
      <c r="O2313" t="s">
        <v>7989</v>
      </c>
      <c r="P2313" t="s">
        <v>760</v>
      </c>
      <c r="Q2313" s="8" t="s">
        <v>8069</v>
      </c>
      <c r="R2313" t="s">
        <v>7758</v>
      </c>
      <c r="S2313" t="s">
        <v>5636</v>
      </c>
      <c r="T2313" t="s">
        <v>959</v>
      </c>
    </row>
    <row r="2314" spans="1:20">
      <c r="A2314" t="s">
        <v>8070</v>
      </c>
      <c r="B2314" s="8" t="s">
        <v>7039</v>
      </c>
      <c r="C2314" t="s">
        <v>922</v>
      </c>
      <c r="D2314" t="s">
        <v>922</v>
      </c>
      <c r="E2314" t="s">
        <v>704</v>
      </c>
      <c r="F2314" t="s">
        <v>884</v>
      </c>
      <c r="G2314" t="s">
        <v>885</v>
      </c>
      <c r="H2314" t="s">
        <v>1109</v>
      </c>
      <c r="I2314" t="s">
        <v>8071</v>
      </c>
      <c r="J2314" t="s">
        <v>2519</v>
      </c>
      <c r="K2314" t="s">
        <v>949</v>
      </c>
      <c r="L2314" t="s">
        <v>8055</v>
      </c>
      <c r="M2314" s="8" t="s">
        <v>949</v>
      </c>
      <c r="N2314" t="s">
        <v>8056</v>
      </c>
      <c r="O2314" t="s">
        <v>7989</v>
      </c>
      <c r="P2314" t="s">
        <v>760</v>
      </c>
      <c r="Q2314" s="8" t="s">
        <v>8072</v>
      </c>
      <c r="R2314" t="s">
        <v>7758</v>
      </c>
      <c r="S2314" t="s">
        <v>5636</v>
      </c>
      <c r="T2314" t="s">
        <v>959</v>
      </c>
    </row>
    <row r="2315" spans="1:20">
      <c r="A2315" t="s">
        <v>8073</v>
      </c>
      <c r="B2315" s="8" t="s">
        <v>7039</v>
      </c>
      <c r="C2315" t="s">
        <v>922</v>
      </c>
      <c r="D2315" t="s">
        <v>922</v>
      </c>
      <c r="E2315" t="s">
        <v>704</v>
      </c>
      <c r="F2315" t="s">
        <v>884</v>
      </c>
      <c r="G2315" t="s">
        <v>885</v>
      </c>
      <c r="H2315" t="s">
        <v>8074</v>
      </c>
      <c r="I2315" t="s">
        <v>8075</v>
      </c>
      <c r="J2315" t="s">
        <v>2519</v>
      </c>
      <c r="K2315" t="s">
        <v>949</v>
      </c>
      <c r="L2315" t="s">
        <v>8055</v>
      </c>
      <c r="M2315" s="8" t="s">
        <v>949</v>
      </c>
      <c r="N2315" t="s">
        <v>8056</v>
      </c>
      <c r="O2315" t="s">
        <v>7989</v>
      </c>
      <c r="P2315" t="s">
        <v>760</v>
      </c>
      <c r="Q2315" s="8" t="s">
        <v>8076</v>
      </c>
      <c r="R2315" t="s">
        <v>7758</v>
      </c>
      <c r="S2315" t="s">
        <v>5636</v>
      </c>
      <c r="T2315" t="s">
        <v>7988</v>
      </c>
    </row>
    <row r="2316" spans="1:20">
      <c r="A2316" t="s">
        <v>8077</v>
      </c>
      <c r="B2316" s="8" t="s">
        <v>7039</v>
      </c>
      <c r="C2316" t="s">
        <v>922</v>
      </c>
      <c r="D2316" t="s">
        <v>922</v>
      </c>
      <c r="E2316" t="s">
        <v>704</v>
      </c>
      <c r="F2316" t="s">
        <v>884</v>
      </c>
      <c r="G2316" t="s">
        <v>885</v>
      </c>
      <c r="H2316" t="s">
        <v>8078</v>
      </c>
      <c r="I2316" t="s">
        <v>8079</v>
      </c>
      <c r="J2316" t="s">
        <v>2519</v>
      </c>
      <c r="K2316" t="s">
        <v>949</v>
      </c>
      <c r="L2316" t="s">
        <v>8080</v>
      </c>
      <c r="M2316" s="8" t="s">
        <v>949</v>
      </c>
      <c r="N2316" t="s">
        <v>8081</v>
      </c>
      <c r="O2316" t="s">
        <v>7989</v>
      </c>
      <c r="P2316" t="s">
        <v>760</v>
      </c>
      <c r="Q2316" s="8" t="s">
        <v>8082</v>
      </c>
      <c r="R2316" t="s">
        <v>7758</v>
      </c>
      <c r="S2316" t="s">
        <v>5636</v>
      </c>
      <c r="T2316" t="s">
        <v>7988</v>
      </c>
    </row>
    <row r="2317" spans="1:20">
      <c r="A2317" t="s">
        <v>8083</v>
      </c>
      <c r="B2317" s="8" t="s">
        <v>7039</v>
      </c>
      <c r="C2317" t="s">
        <v>922</v>
      </c>
      <c r="D2317" t="s">
        <v>922</v>
      </c>
      <c r="E2317" t="s">
        <v>704</v>
      </c>
      <c r="F2317" t="s">
        <v>1184</v>
      </c>
      <c r="G2317" t="s">
        <v>1185</v>
      </c>
      <c r="H2317" t="s">
        <v>6329</v>
      </c>
      <c r="I2317" t="s">
        <v>8084</v>
      </c>
      <c r="J2317" t="s">
        <v>669</v>
      </c>
      <c r="K2317" t="s">
        <v>5638</v>
      </c>
      <c r="L2317" t="s">
        <v>671</v>
      </c>
      <c r="M2317" s="8" t="s">
        <v>5638</v>
      </c>
      <c r="N2317" t="s">
        <v>5851</v>
      </c>
      <c r="O2317" t="s">
        <v>7989</v>
      </c>
      <c r="P2317" t="s">
        <v>760</v>
      </c>
      <c r="Q2317" s="8" t="s">
        <v>8085</v>
      </c>
      <c r="R2317" t="s">
        <v>7899</v>
      </c>
      <c r="S2317" t="s">
        <v>5636</v>
      </c>
      <c r="T2317" t="s">
        <v>7039</v>
      </c>
    </row>
    <row r="2318" spans="1:20">
      <c r="A2318" t="s">
        <v>8086</v>
      </c>
      <c r="B2318" s="8" t="s">
        <v>7039</v>
      </c>
      <c r="C2318" t="s">
        <v>922</v>
      </c>
      <c r="D2318" t="s">
        <v>922</v>
      </c>
      <c r="E2318" t="s">
        <v>704</v>
      </c>
      <c r="F2318" t="s">
        <v>884</v>
      </c>
      <c r="G2318" t="s">
        <v>885</v>
      </c>
      <c r="H2318" t="s">
        <v>8087</v>
      </c>
      <c r="I2318" t="s">
        <v>8088</v>
      </c>
      <c r="J2318" t="s">
        <v>2514</v>
      </c>
      <c r="K2318" t="s">
        <v>949</v>
      </c>
      <c r="L2318" t="s">
        <v>8080</v>
      </c>
      <c r="M2318" s="8" t="s">
        <v>949</v>
      </c>
      <c r="N2318" t="s">
        <v>8081</v>
      </c>
      <c r="O2318" t="s">
        <v>7989</v>
      </c>
      <c r="P2318" t="s">
        <v>760</v>
      </c>
      <c r="Q2318" s="8" t="s">
        <v>8089</v>
      </c>
      <c r="R2318" t="s">
        <v>7758</v>
      </c>
      <c r="S2318" t="s">
        <v>5636</v>
      </c>
      <c r="T2318" t="s">
        <v>964</v>
      </c>
    </row>
    <row r="2319" spans="1:20">
      <c r="A2319" t="s">
        <v>8090</v>
      </c>
      <c r="B2319" s="8" t="s">
        <v>7039</v>
      </c>
      <c r="C2319" t="s">
        <v>922</v>
      </c>
      <c r="D2319" t="s">
        <v>922</v>
      </c>
      <c r="E2319" t="s">
        <v>704</v>
      </c>
      <c r="F2319" t="s">
        <v>884</v>
      </c>
      <c r="G2319" t="s">
        <v>885</v>
      </c>
      <c r="H2319" t="s">
        <v>8091</v>
      </c>
      <c r="I2319" t="s">
        <v>8092</v>
      </c>
      <c r="J2319" t="s">
        <v>2519</v>
      </c>
      <c r="K2319" t="s">
        <v>949</v>
      </c>
      <c r="L2319" t="s">
        <v>8080</v>
      </c>
      <c r="M2319" s="8" t="s">
        <v>949</v>
      </c>
      <c r="N2319" t="s">
        <v>8081</v>
      </c>
      <c r="O2319" t="s">
        <v>7989</v>
      </c>
      <c r="P2319" t="s">
        <v>760</v>
      </c>
      <c r="Q2319" s="8" t="s">
        <v>8093</v>
      </c>
      <c r="R2319" t="s">
        <v>7758</v>
      </c>
      <c r="S2319" t="s">
        <v>5636</v>
      </c>
      <c r="T2319" t="s">
        <v>970</v>
      </c>
    </row>
    <row r="2320" spans="1:20">
      <c r="A2320" t="s">
        <v>8094</v>
      </c>
      <c r="B2320" s="8" t="s">
        <v>7039</v>
      </c>
      <c r="C2320" t="s">
        <v>922</v>
      </c>
      <c r="D2320" t="s">
        <v>922</v>
      </c>
      <c r="E2320" t="s">
        <v>704</v>
      </c>
      <c r="F2320" t="s">
        <v>884</v>
      </c>
      <c r="G2320" t="s">
        <v>885</v>
      </c>
      <c r="H2320" t="s">
        <v>8095</v>
      </c>
      <c r="I2320" t="s">
        <v>8096</v>
      </c>
      <c r="J2320" t="s">
        <v>2519</v>
      </c>
      <c r="K2320" t="s">
        <v>949</v>
      </c>
      <c r="L2320" t="s">
        <v>8080</v>
      </c>
      <c r="M2320" s="8" t="s">
        <v>949</v>
      </c>
      <c r="N2320" t="s">
        <v>8081</v>
      </c>
      <c r="O2320" t="s">
        <v>7989</v>
      </c>
      <c r="P2320" t="s">
        <v>760</v>
      </c>
      <c r="Q2320" s="8" t="s">
        <v>8097</v>
      </c>
      <c r="R2320" t="s">
        <v>7758</v>
      </c>
      <c r="S2320" t="s">
        <v>5636</v>
      </c>
      <c r="T2320" t="s">
        <v>970</v>
      </c>
    </row>
    <row r="2321" spans="1:20">
      <c r="A2321" t="s">
        <v>8098</v>
      </c>
      <c r="B2321" s="8" t="s">
        <v>7039</v>
      </c>
      <c r="C2321" t="s">
        <v>922</v>
      </c>
      <c r="D2321" t="s">
        <v>922</v>
      </c>
      <c r="E2321" t="s">
        <v>704</v>
      </c>
      <c r="F2321" t="s">
        <v>884</v>
      </c>
      <c r="G2321" t="s">
        <v>885</v>
      </c>
      <c r="H2321" t="s">
        <v>8099</v>
      </c>
      <c r="I2321" t="s">
        <v>8100</v>
      </c>
      <c r="J2321" t="s">
        <v>2519</v>
      </c>
      <c r="K2321" t="s">
        <v>949</v>
      </c>
      <c r="L2321" t="s">
        <v>8080</v>
      </c>
      <c r="M2321" s="8" t="s">
        <v>949</v>
      </c>
      <c r="N2321" t="s">
        <v>8081</v>
      </c>
      <c r="O2321" t="s">
        <v>7989</v>
      </c>
      <c r="P2321" t="s">
        <v>760</v>
      </c>
      <c r="Q2321" s="8" t="s">
        <v>8101</v>
      </c>
      <c r="R2321" t="s">
        <v>7758</v>
      </c>
      <c r="S2321" t="s">
        <v>5636</v>
      </c>
      <c r="T2321" t="s">
        <v>970</v>
      </c>
    </row>
    <row r="2322" spans="1:20">
      <c r="A2322" t="s">
        <v>8102</v>
      </c>
      <c r="B2322" s="8" t="s">
        <v>7039</v>
      </c>
      <c r="C2322" t="s">
        <v>922</v>
      </c>
      <c r="D2322" t="s">
        <v>922</v>
      </c>
      <c r="E2322" t="s">
        <v>704</v>
      </c>
      <c r="F2322" t="s">
        <v>884</v>
      </c>
      <c r="G2322" t="s">
        <v>885</v>
      </c>
      <c r="H2322" t="s">
        <v>8103</v>
      </c>
      <c r="I2322" t="s">
        <v>8104</v>
      </c>
      <c r="J2322" t="s">
        <v>2519</v>
      </c>
      <c r="K2322" t="s">
        <v>8105</v>
      </c>
      <c r="L2322" t="s">
        <v>8106</v>
      </c>
      <c r="M2322" s="8" t="s">
        <v>8105</v>
      </c>
      <c r="N2322" t="s">
        <v>8107</v>
      </c>
      <c r="O2322" t="s">
        <v>7989</v>
      </c>
      <c r="P2322" t="s">
        <v>760</v>
      </c>
      <c r="Q2322" s="8" t="s">
        <v>8108</v>
      </c>
      <c r="R2322" t="s">
        <v>7758</v>
      </c>
      <c r="S2322" t="s">
        <v>5636</v>
      </c>
      <c r="T2322" t="s">
        <v>964</v>
      </c>
    </row>
    <row r="2323" spans="1:20">
      <c r="A2323" t="s">
        <v>8109</v>
      </c>
      <c r="B2323" s="8" t="s">
        <v>7039</v>
      </c>
      <c r="C2323" t="s">
        <v>922</v>
      </c>
      <c r="D2323" t="s">
        <v>922</v>
      </c>
      <c r="E2323" t="s">
        <v>704</v>
      </c>
      <c r="F2323" t="s">
        <v>884</v>
      </c>
      <c r="G2323" t="s">
        <v>885</v>
      </c>
      <c r="H2323" t="s">
        <v>8110</v>
      </c>
      <c r="I2323" t="s">
        <v>8111</v>
      </c>
      <c r="J2323" t="s">
        <v>2519</v>
      </c>
      <c r="K2323" t="s">
        <v>8105</v>
      </c>
      <c r="L2323" t="s">
        <v>8106</v>
      </c>
      <c r="M2323" s="8" t="s">
        <v>8105</v>
      </c>
      <c r="N2323" t="s">
        <v>8107</v>
      </c>
      <c r="O2323" t="s">
        <v>7989</v>
      </c>
      <c r="P2323" t="s">
        <v>760</v>
      </c>
      <c r="Q2323" s="8" t="s">
        <v>8112</v>
      </c>
      <c r="R2323" t="s">
        <v>7758</v>
      </c>
      <c r="S2323" t="s">
        <v>5636</v>
      </c>
      <c r="T2323" t="s">
        <v>964</v>
      </c>
    </row>
    <row r="2324" spans="1:20">
      <c r="A2324" t="s">
        <v>8113</v>
      </c>
      <c r="B2324" s="8" t="s">
        <v>7039</v>
      </c>
      <c r="C2324" t="s">
        <v>922</v>
      </c>
      <c r="D2324" t="s">
        <v>922</v>
      </c>
      <c r="E2324" t="s">
        <v>704</v>
      </c>
      <c r="F2324" t="s">
        <v>884</v>
      </c>
      <c r="G2324" t="s">
        <v>885</v>
      </c>
      <c r="H2324" t="s">
        <v>8114</v>
      </c>
      <c r="I2324" t="s">
        <v>8115</v>
      </c>
      <c r="J2324" t="s">
        <v>2519</v>
      </c>
      <c r="K2324" t="s">
        <v>8105</v>
      </c>
      <c r="L2324" t="s">
        <v>8106</v>
      </c>
      <c r="M2324" s="8" t="s">
        <v>8105</v>
      </c>
      <c r="N2324" t="s">
        <v>8107</v>
      </c>
      <c r="O2324" t="s">
        <v>7989</v>
      </c>
      <c r="P2324" t="s">
        <v>760</v>
      </c>
      <c r="Q2324" s="8" t="s">
        <v>8116</v>
      </c>
      <c r="R2324" t="s">
        <v>7758</v>
      </c>
      <c r="S2324" t="s">
        <v>5636</v>
      </c>
      <c r="T2324" t="s">
        <v>964</v>
      </c>
    </row>
    <row r="2325" spans="1:20">
      <c r="A2325" t="s">
        <v>8117</v>
      </c>
      <c r="B2325" s="8" t="s">
        <v>7039</v>
      </c>
      <c r="C2325" t="s">
        <v>922</v>
      </c>
      <c r="D2325" t="s">
        <v>922</v>
      </c>
      <c r="E2325" t="s">
        <v>704</v>
      </c>
      <c r="F2325" t="s">
        <v>884</v>
      </c>
      <c r="G2325" t="s">
        <v>885</v>
      </c>
      <c r="H2325" t="s">
        <v>8118</v>
      </c>
      <c r="I2325" t="s">
        <v>8119</v>
      </c>
      <c r="J2325" t="s">
        <v>2519</v>
      </c>
      <c r="K2325" t="s">
        <v>8105</v>
      </c>
      <c r="L2325" t="s">
        <v>8106</v>
      </c>
      <c r="M2325" s="8" t="s">
        <v>8105</v>
      </c>
      <c r="N2325" t="s">
        <v>8107</v>
      </c>
      <c r="O2325" t="s">
        <v>7989</v>
      </c>
      <c r="P2325" t="s">
        <v>760</v>
      </c>
      <c r="Q2325" s="8" t="s">
        <v>8120</v>
      </c>
      <c r="R2325" t="s">
        <v>7758</v>
      </c>
      <c r="S2325" t="s">
        <v>5636</v>
      </c>
      <c r="T2325" t="s">
        <v>970</v>
      </c>
    </row>
    <row r="2326" spans="1:20">
      <c r="A2326" t="s">
        <v>8121</v>
      </c>
      <c r="B2326" s="8" t="s">
        <v>7039</v>
      </c>
      <c r="C2326" t="s">
        <v>922</v>
      </c>
      <c r="D2326" t="s">
        <v>922</v>
      </c>
      <c r="E2326" t="s">
        <v>704</v>
      </c>
      <c r="F2326" t="s">
        <v>913</v>
      </c>
      <c r="G2326" t="s">
        <v>914</v>
      </c>
      <c r="H2326" t="s">
        <v>5646</v>
      </c>
      <c r="I2326" t="s">
        <v>8122</v>
      </c>
      <c r="J2326" t="s">
        <v>669</v>
      </c>
      <c r="K2326" t="s">
        <v>1713</v>
      </c>
      <c r="L2326" t="s">
        <v>5851</v>
      </c>
      <c r="M2326" s="8" t="s">
        <v>1713</v>
      </c>
      <c r="N2326" t="s">
        <v>5895</v>
      </c>
      <c r="O2326" t="s">
        <v>7989</v>
      </c>
      <c r="P2326" t="s">
        <v>2672</v>
      </c>
      <c r="Q2326" s="8" t="s">
        <v>8123</v>
      </c>
      <c r="R2326" t="s">
        <v>7917</v>
      </c>
      <c r="S2326" t="s">
        <v>5636</v>
      </c>
      <c r="T2326" t="s">
        <v>7039</v>
      </c>
    </row>
    <row r="2327" spans="1:20">
      <c r="A2327" t="s">
        <v>8124</v>
      </c>
      <c r="B2327" s="8" t="s">
        <v>940</v>
      </c>
      <c r="C2327" t="s">
        <v>922</v>
      </c>
      <c r="D2327" t="s">
        <v>922</v>
      </c>
      <c r="E2327" t="s">
        <v>665</v>
      </c>
      <c r="F2327" t="s">
        <v>845</v>
      </c>
      <c r="G2327" t="s">
        <v>472</v>
      </c>
      <c r="H2327" t="s">
        <v>472</v>
      </c>
      <c r="I2327" t="s">
        <v>6905</v>
      </c>
      <c r="J2327" t="s">
        <v>2514</v>
      </c>
      <c r="K2327" t="s">
        <v>1013</v>
      </c>
      <c r="L2327" t="s">
        <v>6902</v>
      </c>
      <c r="M2327" s="8" t="s">
        <v>1013</v>
      </c>
      <c r="N2327" t="s">
        <v>7712</v>
      </c>
      <c r="O2327" t="s">
        <v>8125</v>
      </c>
      <c r="P2327" t="s">
        <v>2672</v>
      </c>
      <c r="Q2327" s="8" t="s">
        <v>8126</v>
      </c>
      <c r="R2327" t="s">
        <v>7964</v>
      </c>
      <c r="S2327" t="s">
        <v>6935</v>
      </c>
      <c r="T2327" t="s">
        <v>8127</v>
      </c>
    </row>
    <row r="2328" spans="1:20">
      <c r="A2328" t="s">
        <v>8128</v>
      </c>
      <c r="B2328" s="8" t="s">
        <v>959</v>
      </c>
      <c r="C2328" t="s">
        <v>922</v>
      </c>
      <c r="D2328" t="s">
        <v>922</v>
      </c>
      <c r="E2328" t="s">
        <v>763</v>
      </c>
      <c r="F2328" t="s">
        <v>3712</v>
      </c>
      <c r="G2328" t="s">
        <v>20</v>
      </c>
      <c r="H2328" t="s">
        <v>675</v>
      </c>
      <c r="I2328" t="s">
        <v>3713</v>
      </c>
      <c r="J2328" t="s">
        <v>1796</v>
      </c>
      <c r="K2328" t="s">
        <v>675</v>
      </c>
      <c r="L2328" t="s">
        <v>682</v>
      </c>
      <c r="M2328" s="8" t="s">
        <v>675</v>
      </c>
      <c r="N2328" t="s">
        <v>682</v>
      </c>
      <c r="O2328" t="s">
        <v>760</v>
      </c>
      <c r="P2328" t="s">
        <v>760</v>
      </c>
      <c r="Q2328" s="8" t="s">
        <v>8129</v>
      </c>
      <c r="R2328" t="s">
        <v>675</v>
      </c>
      <c r="S2328" t="s">
        <v>675</v>
      </c>
      <c r="T2328" t="s">
        <v>675</v>
      </c>
    </row>
    <row r="2329" spans="1:20">
      <c r="A2329" t="s">
        <v>8130</v>
      </c>
      <c r="B2329" s="8" t="s">
        <v>8127</v>
      </c>
      <c r="C2329" t="s">
        <v>922</v>
      </c>
      <c r="D2329" t="s">
        <v>922</v>
      </c>
      <c r="E2329" t="s">
        <v>704</v>
      </c>
      <c r="F2329" t="s">
        <v>884</v>
      </c>
      <c r="G2329" t="s">
        <v>885</v>
      </c>
      <c r="H2329" t="s">
        <v>8131</v>
      </c>
      <c r="I2329" t="s">
        <v>8132</v>
      </c>
      <c r="J2329" t="s">
        <v>2519</v>
      </c>
      <c r="K2329" t="s">
        <v>8105</v>
      </c>
      <c r="L2329" t="s">
        <v>8106</v>
      </c>
      <c r="M2329" s="8" t="s">
        <v>8105</v>
      </c>
      <c r="N2329" t="s">
        <v>8107</v>
      </c>
      <c r="O2329" t="s">
        <v>8133</v>
      </c>
      <c r="P2329" t="s">
        <v>760</v>
      </c>
      <c r="Q2329" s="8" t="s">
        <v>8134</v>
      </c>
      <c r="R2329" t="s">
        <v>7758</v>
      </c>
      <c r="S2329" t="s">
        <v>5636</v>
      </c>
      <c r="T2329" t="s">
        <v>8127</v>
      </c>
    </row>
    <row r="2330" spans="1:20">
      <c r="A2330" t="s">
        <v>8135</v>
      </c>
      <c r="B2330" s="8" t="s">
        <v>8127</v>
      </c>
      <c r="C2330" t="s">
        <v>922</v>
      </c>
      <c r="D2330" t="s">
        <v>922</v>
      </c>
      <c r="E2330" t="s">
        <v>704</v>
      </c>
      <c r="F2330" t="s">
        <v>884</v>
      </c>
      <c r="G2330" t="s">
        <v>885</v>
      </c>
      <c r="H2330" t="s">
        <v>8136</v>
      </c>
      <c r="I2330" t="s">
        <v>8137</v>
      </c>
      <c r="J2330" t="s">
        <v>2519</v>
      </c>
      <c r="K2330" t="s">
        <v>995</v>
      </c>
      <c r="L2330" t="s">
        <v>8138</v>
      </c>
      <c r="M2330" s="8" t="s">
        <v>995</v>
      </c>
      <c r="N2330" t="s">
        <v>8139</v>
      </c>
      <c r="O2330" t="s">
        <v>8133</v>
      </c>
      <c r="P2330" t="s">
        <v>760</v>
      </c>
      <c r="Q2330" s="8" t="s">
        <v>8140</v>
      </c>
      <c r="R2330" t="s">
        <v>7758</v>
      </c>
      <c r="S2330" t="s">
        <v>5636</v>
      </c>
      <c r="T2330" t="s">
        <v>8127</v>
      </c>
    </row>
    <row r="2331" spans="1:20">
      <c r="A2331" t="s">
        <v>8141</v>
      </c>
      <c r="B2331" s="8" t="s">
        <v>8127</v>
      </c>
      <c r="C2331" t="s">
        <v>922</v>
      </c>
      <c r="D2331" t="s">
        <v>922</v>
      </c>
      <c r="E2331" t="s">
        <v>704</v>
      </c>
      <c r="F2331" t="s">
        <v>884</v>
      </c>
      <c r="G2331" t="s">
        <v>885</v>
      </c>
      <c r="H2331" t="s">
        <v>8142</v>
      </c>
      <c r="I2331" t="s">
        <v>8143</v>
      </c>
      <c r="J2331" t="s">
        <v>2519</v>
      </c>
      <c r="K2331" t="s">
        <v>995</v>
      </c>
      <c r="L2331" t="s">
        <v>8138</v>
      </c>
      <c r="M2331" s="8" t="s">
        <v>995</v>
      </c>
      <c r="N2331" t="s">
        <v>8139</v>
      </c>
      <c r="O2331" t="s">
        <v>8133</v>
      </c>
      <c r="P2331" t="s">
        <v>760</v>
      </c>
      <c r="Q2331" s="8" t="s">
        <v>8144</v>
      </c>
      <c r="R2331" t="s">
        <v>7758</v>
      </c>
      <c r="S2331" t="s">
        <v>5636</v>
      </c>
      <c r="T2331" t="s">
        <v>8127</v>
      </c>
    </row>
    <row r="2332" spans="1:20">
      <c r="A2332" t="s">
        <v>8145</v>
      </c>
      <c r="B2332" s="8" t="s">
        <v>8127</v>
      </c>
      <c r="C2332" t="s">
        <v>922</v>
      </c>
      <c r="D2332" t="s">
        <v>922</v>
      </c>
      <c r="E2332" t="s">
        <v>704</v>
      </c>
      <c r="F2332" t="s">
        <v>884</v>
      </c>
      <c r="G2332" t="s">
        <v>885</v>
      </c>
      <c r="H2332" t="s">
        <v>5790</v>
      </c>
      <c r="I2332" t="s">
        <v>8146</v>
      </c>
      <c r="J2332" t="s">
        <v>2519</v>
      </c>
      <c r="K2332" t="s">
        <v>995</v>
      </c>
      <c r="L2332" t="s">
        <v>8138</v>
      </c>
      <c r="M2332" s="8" t="s">
        <v>995</v>
      </c>
      <c r="N2332" t="s">
        <v>8139</v>
      </c>
      <c r="O2332" t="s">
        <v>8133</v>
      </c>
      <c r="P2332" t="s">
        <v>760</v>
      </c>
      <c r="Q2332" s="8" t="s">
        <v>8147</v>
      </c>
      <c r="R2332" t="s">
        <v>7758</v>
      </c>
      <c r="S2332" t="s">
        <v>5636</v>
      </c>
      <c r="T2332" t="s">
        <v>8127</v>
      </c>
    </row>
    <row r="2333" spans="1:20">
      <c r="A2333" t="s">
        <v>8148</v>
      </c>
      <c r="B2333" s="8" t="s">
        <v>8127</v>
      </c>
      <c r="C2333" t="s">
        <v>922</v>
      </c>
      <c r="D2333" t="s">
        <v>922</v>
      </c>
      <c r="E2333" t="s">
        <v>704</v>
      </c>
      <c r="F2333" t="s">
        <v>884</v>
      </c>
      <c r="G2333" t="s">
        <v>885</v>
      </c>
      <c r="H2333" t="s">
        <v>8149</v>
      </c>
      <c r="I2333" t="s">
        <v>8150</v>
      </c>
      <c r="J2333" t="s">
        <v>2519</v>
      </c>
      <c r="K2333" t="s">
        <v>995</v>
      </c>
      <c r="L2333" t="s">
        <v>8138</v>
      </c>
      <c r="M2333" s="8" t="s">
        <v>995</v>
      </c>
      <c r="N2333" t="s">
        <v>8139</v>
      </c>
      <c r="O2333" t="s">
        <v>8133</v>
      </c>
      <c r="P2333" t="s">
        <v>760</v>
      </c>
      <c r="Q2333" s="8" t="s">
        <v>8151</v>
      </c>
      <c r="R2333" t="s">
        <v>7758</v>
      </c>
      <c r="S2333" t="s">
        <v>5636</v>
      </c>
      <c r="T2333" t="s">
        <v>8152</v>
      </c>
    </row>
    <row r="2334" spans="1:20">
      <c r="A2334" t="s">
        <v>8153</v>
      </c>
      <c r="B2334" s="8" t="s">
        <v>8127</v>
      </c>
      <c r="C2334" t="s">
        <v>922</v>
      </c>
      <c r="D2334" t="s">
        <v>922</v>
      </c>
      <c r="E2334" t="s">
        <v>704</v>
      </c>
      <c r="F2334" t="s">
        <v>884</v>
      </c>
      <c r="G2334" t="s">
        <v>885</v>
      </c>
      <c r="H2334" t="s">
        <v>8154</v>
      </c>
      <c r="I2334" t="s">
        <v>8155</v>
      </c>
      <c r="J2334" t="s">
        <v>2519</v>
      </c>
      <c r="K2334" t="s">
        <v>995</v>
      </c>
      <c r="L2334" t="s">
        <v>8138</v>
      </c>
      <c r="M2334" s="8" t="s">
        <v>995</v>
      </c>
      <c r="N2334" t="s">
        <v>8139</v>
      </c>
      <c r="O2334" t="s">
        <v>8133</v>
      </c>
      <c r="P2334" t="s">
        <v>760</v>
      </c>
      <c r="Q2334" s="8" t="s">
        <v>8156</v>
      </c>
      <c r="R2334" t="s">
        <v>7758</v>
      </c>
      <c r="S2334" t="s">
        <v>5636</v>
      </c>
      <c r="T2334" t="s">
        <v>8152</v>
      </c>
    </row>
    <row r="2335" spans="1:20">
      <c r="A2335" t="s">
        <v>8157</v>
      </c>
      <c r="B2335" s="8" t="s">
        <v>8127</v>
      </c>
      <c r="C2335" t="s">
        <v>922</v>
      </c>
      <c r="D2335" t="s">
        <v>922</v>
      </c>
      <c r="E2335" t="s">
        <v>704</v>
      </c>
      <c r="F2335" t="s">
        <v>884</v>
      </c>
      <c r="G2335" t="s">
        <v>885</v>
      </c>
      <c r="H2335" t="s">
        <v>8158</v>
      </c>
      <c r="I2335" t="s">
        <v>8159</v>
      </c>
      <c r="J2335" t="s">
        <v>2519</v>
      </c>
      <c r="K2335" t="s">
        <v>1001</v>
      </c>
      <c r="L2335" t="s">
        <v>8160</v>
      </c>
      <c r="M2335" s="8" t="s">
        <v>1001</v>
      </c>
      <c r="N2335" t="s">
        <v>8161</v>
      </c>
      <c r="O2335" t="s">
        <v>8133</v>
      </c>
      <c r="P2335" t="s">
        <v>760</v>
      </c>
      <c r="Q2335" s="8" t="s">
        <v>8162</v>
      </c>
      <c r="R2335" t="s">
        <v>7758</v>
      </c>
      <c r="S2335" t="s">
        <v>5636</v>
      </c>
      <c r="T2335" t="s">
        <v>974</v>
      </c>
    </row>
    <row r="2336" spans="1:20">
      <c r="A2336" t="s">
        <v>8163</v>
      </c>
      <c r="B2336" s="8" t="s">
        <v>8127</v>
      </c>
      <c r="C2336" t="s">
        <v>922</v>
      </c>
      <c r="D2336" t="s">
        <v>922</v>
      </c>
      <c r="E2336" t="s">
        <v>704</v>
      </c>
      <c r="F2336" t="s">
        <v>884</v>
      </c>
      <c r="G2336" t="s">
        <v>885</v>
      </c>
      <c r="H2336" t="s">
        <v>8164</v>
      </c>
      <c r="I2336" t="s">
        <v>8165</v>
      </c>
      <c r="J2336" t="s">
        <v>2519</v>
      </c>
      <c r="K2336" t="s">
        <v>1001</v>
      </c>
      <c r="L2336" t="s">
        <v>8160</v>
      </c>
      <c r="M2336" s="8" t="s">
        <v>1001</v>
      </c>
      <c r="N2336" t="s">
        <v>8161</v>
      </c>
      <c r="O2336" t="s">
        <v>8133</v>
      </c>
      <c r="P2336" t="s">
        <v>760</v>
      </c>
      <c r="Q2336" s="8" t="s">
        <v>8166</v>
      </c>
      <c r="R2336" t="s">
        <v>7758</v>
      </c>
      <c r="S2336" t="s">
        <v>5636</v>
      </c>
      <c r="T2336" t="s">
        <v>974</v>
      </c>
    </row>
    <row r="2337" spans="1:20">
      <c r="A2337" t="s">
        <v>8167</v>
      </c>
      <c r="B2337" s="8" t="s">
        <v>8127</v>
      </c>
      <c r="C2337" t="s">
        <v>922</v>
      </c>
      <c r="D2337" t="s">
        <v>922</v>
      </c>
      <c r="E2337" t="s">
        <v>704</v>
      </c>
      <c r="F2337" t="s">
        <v>884</v>
      </c>
      <c r="G2337" t="s">
        <v>885</v>
      </c>
      <c r="H2337" t="s">
        <v>8168</v>
      </c>
      <c r="I2337" t="s">
        <v>8169</v>
      </c>
      <c r="J2337" t="s">
        <v>2519</v>
      </c>
      <c r="K2337" t="s">
        <v>1001</v>
      </c>
      <c r="L2337" t="s">
        <v>8160</v>
      </c>
      <c r="M2337" s="8" t="s">
        <v>1001</v>
      </c>
      <c r="N2337" t="s">
        <v>8161</v>
      </c>
      <c r="O2337" t="s">
        <v>8133</v>
      </c>
      <c r="P2337" t="s">
        <v>760</v>
      </c>
      <c r="Q2337" s="8" t="s">
        <v>8170</v>
      </c>
      <c r="R2337" t="s">
        <v>7758</v>
      </c>
      <c r="S2337" t="s">
        <v>5636</v>
      </c>
      <c r="T2337" t="s">
        <v>974</v>
      </c>
    </row>
    <row r="2338" spans="1:20">
      <c r="A2338" t="s">
        <v>8171</v>
      </c>
      <c r="B2338" s="8" t="s">
        <v>8127</v>
      </c>
      <c r="C2338" t="s">
        <v>922</v>
      </c>
      <c r="D2338" t="s">
        <v>922</v>
      </c>
      <c r="E2338" t="s">
        <v>704</v>
      </c>
      <c r="F2338" t="s">
        <v>884</v>
      </c>
      <c r="G2338" t="s">
        <v>885</v>
      </c>
      <c r="H2338" t="s">
        <v>8172</v>
      </c>
      <c r="I2338" t="s">
        <v>8173</v>
      </c>
      <c r="J2338" t="s">
        <v>2514</v>
      </c>
      <c r="K2338" t="s">
        <v>1001</v>
      </c>
      <c r="L2338" t="s">
        <v>8160</v>
      </c>
      <c r="M2338" s="8" t="s">
        <v>1001</v>
      </c>
      <c r="N2338" t="s">
        <v>8161</v>
      </c>
      <c r="O2338" t="s">
        <v>8133</v>
      </c>
      <c r="P2338" t="s">
        <v>760</v>
      </c>
      <c r="Q2338" s="8" t="s">
        <v>8174</v>
      </c>
      <c r="R2338" t="s">
        <v>7758</v>
      </c>
      <c r="S2338" t="s">
        <v>5636</v>
      </c>
      <c r="T2338" t="s">
        <v>978</v>
      </c>
    </row>
    <row r="2339" spans="1:20">
      <c r="A2339" t="s">
        <v>8175</v>
      </c>
      <c r="B2339" s="8" t="s">
        <v>8127</v>
      </c>
      <c r="C2339" t="s">
        <v>922</v>
      </c>
      <c r="D2339" t="s">
        <v>922</v>
      </c>
      <c r="E2339" t="s">
        <v>704</v>
      </c>
      <c r="F2339" t="s">
        <v>884</v>
      </c>
      <c r="G2339" t="s">
        <v>885</v>
      </c>
      <c r="H2339" t="s">
        <v>8176</v>
      </c>
      <c r="I2339" t="s">
        <v>8177</v>
      </c>
      <c r="J2339" t="s">
        <v>2519</v>
      </c>
      <c r="K2339" t="s">
        <v>1001</v>
      </c>
      <c r="L2339" t="s">
        <v>8160</v>
      </c>
      <c r="M2339" s="8" t="s">
        <v>1001</v>
      </c>
      <c r="N2339" t="s">
        <v>8161</v>
      </c>
      <c r="O2339" t="s">
        <v>8133</v>
      </c>
      <c r="P2339" t="s">
        <v>760</v>
      </c>
      <c r="Q2339" s="8" t="s">
        <v>8178</v>
      </c>
      <c r="R2339" t="s">
        <v>7758</v>
      </c>
      <c r="S2339" t="s">
        <v>5636</v>
      </c>
      <c r="T2339" t="s">
        <v>978</v>
      </c>
    </row>
    <row r="2340" spans="1:20">
      <c r="A2340" t="s">
        <v>8179</v>
      </c>
      <c r="B2340" s="8" t="s">
        <v>8127</v>
      </c>
      <c r="C2340" t="s">
        <v>922</v>
      </c>
      <c r="D2340" t="s">
        <v>922</v>
      </c>
      <c r="E2340" t="s">
        <v>704</v>
      </c>
      <c r="F2340" t="s">
        <v>884</v>
      </c>
      <c r="G2340" t="s">
        <v>885</v>
      </c>
      <c r="H2340" t="s">
        <v>8180</v>
      </c>
      <c r="I2340" t="s">
        <v>8181</v>
      </c>
      <c r="J2340" t="s">
        <v>2519</v>
      </c>
      <c r="K2340" t="s">
        <v>8182</v>
      </c>
      <c r="L2340" t="s">
        <v>8183</v>
      </c>
      <c r="M2340" s="8" t="s">
        <v>8182</v>
      </c>
      <c r="N2340" t="s">
        <v>8184</v>
      </c>
      <c r="O2340" t="s">
        <v>8133</v>
      </c>
      <c r="P2340" t="s">
        <v>760</v>
      </c>
      <c r="Q2340" s="8" t="s">
        <v>8185</v>
      </c>
      <c r="R2340" t="s">
        <v>7758</v>
      </c>
      <c r="S2340" t="s">
        <v>5636</v>
      </c>
      <c r="T2340" t="s">
        <v>978</v>
      </c>
    </row>
    <row r="2341" spans="1:20">
      <c r="A2341" t="s">
        <v>8186</v>
      </c>
      <c r="B2341" s="8" t="s">
        <v>8127</v>
      </c>
      <c r="C2341" t="s">
        <v>922</v>
      </c>
      <c r="D2341" t="s">
        <v>922</v>
      </c>
      <c r="E2341" t="s">
        <v>704</v>
      </c>
      <c r="F2341" t="s">
        <v>884</v>
      </c>
      <c r="G2341" t="s">
        <v>885</v>
      </c>
      <c r="H2341" t="s">
        <v>8187</v>
      </c>
      <c r="I2341" t="s">
        <v>8188</v>
      </c>
      <c r="J2341" t="s">
        <v>2519</v>
      </c>
      <c r="K2341" t="s">
        <v>8182</v>
      </c>
      <c r="L2341" t="s">
        <v>8183</v>
      </c>
      <c r="M2341" s="8" t="s">
        <v>8182</v>
      </c>
      <c r="N2341" t="s">
        <v>8184</v>
      </c>
      <c r="O2341" t="s">
        <v>8133</v>
      </c>
      <c r="P2341" t="s">
        <v>760</v>
      </c>
      <c r="Q2341" s="8" t="s">
        <v>8189</v>
      </c>
      <c r="R2341" t="s">
        <v>7758</v>
      </c>
      <c r="S2341" t="s">
        <v>5636</v>
      </c>
      <c r="T2341" t="s">
        <v>978</v>
      </c>
    </row>
    <row r="2342" spans="1:20">
      <c r="A2342" t="s">
        <v>8190</v>
      </c>
      <c r="B2342" s="8" t="s">
        <v>8127</v>
      </c>
      <c r="C2342" t="s">
        <v>922</v>
      </c>
      <c r="D2342" t="s">
        <v>922</v>
      </c>
      <c r="E2342" t="s">
        <v>704</v>
      </c>
      <c r="F2342" t="s">
        <v>884</v>
      </c>
      <c r="G2342" t="s">
        <v>885</v>
      </c>
      <c r="H2342" t="s">
        <v>8191</v>
      </c>
      <c r="I2342" t="s">
        <v>8192</v>
      </c>
      <c r="J2342" t="s">
        <v>2519</v>
      </c>
      <c r="K2342" t="s">
        <v>8182</v>
      </c>
      <c r="L2342" t="s">
        <v>8183</v>
      </c>
      <c r="M2342" s="8" t="s">
        <v>8182</v>
      </c>
      <c r="N2342" t="s">
        <v>8184</v>
      </c>
      <c r="O2342" t="s">
        <v>8133</v>
      </c>
      <c r="P2342" t="s">
        <v>760</v>
      </c>
      <c r="Q2342" s="8" t="s">
        <v>8193</v>
      </c>
      <c r="R2342" t="s">
        <v>7758</v>
      </c>
      <c r="S2342" t="s">
        <v>5636</v>
      </c>
      <c r="T2342" t="s">
        <v>990</v>
      </c>
    </row>
    <row r="2343" spans="1:20">
      <c r="A2343" t="s">
        <v>8194</v>
      </c>
      <c r="B2343" s="8" t="s">
        <v>8127</v>
      </c>
      <c r="C2343" t="s">
        <v>922</v>
      </c>
      <c r="D2343" t="s">
        <v>922</v>
      </c>
      <c r="E2343" t="s">
        <v>704</v>
      </c>
      <c r="F2343" t="s">
        <v>884</v>
      </c>
      <c r="G2343" t="s">
        <v>885</v>
      </c>
      <c r="H2343" t="s">
        <v>8195</v>
      </c>
      <c r="I2343" t="s">
        <v>8196</v>
      </c>
      <c r="J2343" t="s">
        <v>2519</v>
      </c>
      <c r="K2343" t="s">
        <v>8182</v>
      </c>
      <c r="L2343" t="s">
        <v>682</v>
      </c>
      <c r="M2343" s="8" t="s">
        <v>8182</v>
      </c>
      <c r="N2343" t="s">
        <v>8197</v>
      </c>
      <c r="O2343" t="s">
        <v>8133</v>
      </c>
      <c r="P2343" t="s">
        <v>760</v>
      </c>
      <c r="Q2343" s="8" t="s">
        <v>8198</v>
      </c>
      <c r="R2343" t="s">
        <v>7758</v>
      </c>
      <c r="S2343" t="s">
        <v>5636</v>
      </c>
      <c r="T2343" t="s">
        <v>990</v>
      </c>
    </row>
    <row r="2344" spans="1:20">
      <c r="A2344" t="s">
        <v>8199</v>
      </c>
      <c r="B2344" s="8" t="s">
        <v>8127</v>
      </c>
      <c r="C2344" t="s">
        <v>922</v>
      </c>
      <c r="D2344" t="s">
        <v>922</v>
      </c>
      <c r="E2344" t="s">
        <v>704</v>
      </c>
      <c r="F2344" t="s">
        <v>884</v>
      </c>
      <c r="G2344" t="s">
        <v>885</v>
      </c>
      <c r="H2344" t="s">
        <v>8200</v>
      </c>
      <c r="I2344" t="s">
        <v>8201</v>
      </c>
      <c r="J2344" t="s">
        <v>2519</v>
      </c>
      <c r="K2344" t="s">
        <v>7981</v>
      </c>
      <c r="L2344" t="s">
        <v>8202</v>
      </c>
      <c r="M2344" s="8" t="s">
        <v>7981</v>
      </c>
      <c r="N2344" t="s">
        <v>8203</v>
      </c>
      <c r="O2344" t="s">
        <v>8133</v>
      </c>
      <c r="P2344" t="s">
        <v>760</v>
      </c>
      <c r="Q2344" s="8" t="s">
        <v>8204</v>
      </c>
      <c r="R2344" t="s">
        <v>7758</v>
      </c>
      <c r="S2344" t="s">
        <v>5636</v>
      </c>
      <c r="T2344" t="s">
        <v>990</v>
      </c>
    </row>
    <row r="2345" spans="1:20">
      <c r="A2345" t="s">
        <v>8205</v>
      </c>
      <c r="B2345" s="8" t="s">
        <v>8127</v>
      </c>
      <c r="C2345" t="s">
        <v>922</v>
      </c>
      <c r="D2345" t="s">
        <v>922</v>
      </c>
      <c r="E2345" t="s">
        <v>704</v>
      </c>
      <c r="F2345" t="s">
        <v>884</v>
      </c>
      <c r="G2345" t="s">
        <v>885</v>
      </c>
      <c r="H2345" t="s">
        <v>5013</v>
      </c>
      <c r="I2345" t="s">
        <v>8206</v>
      </c>
      <c r="J2345" t="s">
        <v>2519</v>
      </c>
      <c r="K2345" t="s">
        <v>7981</v>
      </c>
      <c r="L2345" t="s">
        <v>8202</v>
      </c>
      <c r="M2345" s="8" t="s">
        <v>7981</v>
      </c>
      <c r="N2345" t="s">
        <v>8207</v>
      </c>
      <c r="O2345" t="s">
        <v>8133</v>
      </c>
      <c r="P2345" t="s">
        <v>760</v>
      </c>
      <c r="Q2345" s="8" t="s">
        <v>8208</v>
      </c>
      <c r="R2345" t="s">
        <v>7758</v>
      </c>
      <c r="S2345" t="s">
        <v>5636</v>
      </c>
      <c r="T2345" t="s">
        <v>8152</v>
      </c>
    </row>
    <row r="2346" spans="1:20">
      <c r="A2346" t="s">
        <v>8209</v>
      </c>
      <c r="B2346" s="8" t="s">
        <v>8127</v>
      </c>
      <c r="C2346" t="s">
        <v>922</v>
      </c>
      <c r="D2346" t="s">
        <v>922</v>
      </c>
      <c r="E2346" t="s">
        <v>704</v>
      </c>
      <c r="F2346" t="s">
        <v>884</v>
      </c>
      <c r="G2346" t="s">
        <v>885</v>
      </c>
      <c r="H2346" t="s">
        <v>8210</v>
      </c>
      <c r="I2346" t="s">
        <v>8211</v>
      </c>
      <c r="J2346" t="s">
        <v>2514</v>
      </c>
      <c r="K2346" t="s">
        <v>7981</v>
      </c>
      <c r="L2346" t="s">
        <v>8202</v>
      </c>
      <c r="M2346" s="8" t="s">
        <v>7981</v>
      </c>
      <c r="N2346" t="s">
        <v>8203</v>
      </c>
      <c r="O2346" t="s">
        <v>8133</v>
      </c>
      <c r="P2346" t="s">
        <v>760</v>
      </c>
      <c r="Q2346" s="8" t="s">
        <v>8212</v>
      </c>
      <c r="R2346" t="s">
        <v>7758</v>
      </c>
      <c r="S2346" t="s">
        <v>5636</v>
      </c>
      <c r="T2346" t="s">
        <v>8152</v>
      </c>
    </row>
    <row r="2347" spans="1:20">
      <c r="A2347" t="s">
        <v>8213</v>
      </c>
      <c r="B2347" s="8" t="s">
        <v>8127</v>
      </c>
      <c r="C2347" t="s">
        <v>922</v>
      </c>
      <c r="D2347" t="s">
        <v>922</v>
      </c>
      <c r="E2347" t="s">
        <v>704</v>
      </c>
      <c r="F2347" t="s">
        <v>884</v>
      </c>
      <c r="G2347" t="s">
        <v>885</v>
      </c>
      <c r="H2347" t="s">
        <v>8214</v>
      </c>
      <c r="I2347" t="s">
        <v>8215</v>
      </c>
      <c r="J2347" t="s">
        <v>2519</v>
      </c>
      <c r="K2347" t="s">
        <v>7981</v>
      </c>
      <c r="L2347" t="s">
        <v>8202</v>
      </c>
      <c r="M2347" s="8" t="s">
        <v>7981</v>
      </c>
      <c r="N2347" t="s">
        <v>8203</v>
      </c>
      <c r="O2347" t="s">
        <v>8133</v>
      </c>
      <c r="P2347" t="s">
        <v>760</v>
      </c>
      <c r="Q2347" s="8" t="s">
        <v>8216</v>
      </c>
      <c r="R2347" t="s">
        <v>7758</v>
      </c>
      <c r="S2347" t="s">
        <v>5636</v>
      </c>
      <c r="T2347" t="s">
        <v>974</v>
      </c>
    </row>
    <row r="2348" spans="1:20">
      <c r="A2348" t="s">
        <v>8217</v>
      </c>
      <c r="B2348" s="8" t="s">
        <v>8127</v>
      </c>
      <c r="C2348" t="s">
        <v>922</v>
      </c>
      <c r="D2348" t="s">
        <v>922</v>
      </c>
      <c r="E2348" t="s">
        <v>704</v>
      </c>
      <c r="F2348" t="s">
        <v>884</v>
      </c>
      <c r="G2348" t="s">
        <v>885</v>
      </c>
      <c r="H2348" t="s">
        <v>8218</v>
      </c>
      <c r="I2348" t="s">
        <v>8219</v>
      </c>
      <c r="J2348" t="s">
        <v>2519</v>
      </c>
      <c r="K2348" t="s">
        <v>7981</v>
      </c>
      <c r="L2348" t="s">
        <v>8202</v>
      </c>
      <c r="M2348" s="8" t="s">
        <v>7981</v>
      </c>
      <c r="N2348" t="s">
        <v>8203</v>
      </c>
      <c r="O2348" t="s">
        <v>8133</v>
      </c>
      <c r="P2348" t="s">
        <v>760</v>
      </c>
      <c r="Q2348" s="8" t="s">
        <v>8220</v>
      </c>
      <c r="R2348" t="s">
        <v>7758</v>
      </c>
      <c r="S2348" t="s">
        <v>5636</v>
      </c>
      <c r="T2348" t="s">
        <v>990</v>
      </c>
    </row>
    <row r="2349" spans="1:20">
      <c r="A2349" t="s">
        <v>8221</v>
      </c>
      <c r="B2349" s="8" t="s">
        <v>8127</v>
      </c>
      <c r="C2349" t="s">
        <v>922</v>
      </c>
      <c r="D2349" t="s">
        <v>922</v>
      </c>
      <c r="E2349" t="s">
        <v>704</v>
      </c>
      <c r="F2349" t="s">
        <v>884</v>
      </c>
      <c r="G2349" t="s">
        <v>885</v>
      </c>
      <c r="H2349" t="s">
        <v>8222</v>
      </c>
      <c r="I2349" t="s">
        <v>8223</v>
      </c>
      <c r="J2349" t="s">
        <v>2519</v>
      </c>
      <c r="K2349" t="s">
        <v>8182</v>
      </c>
      <c r="L2349" t="s">
        <v>8183</v>
      </c>
      <c r="M2349" s="8" t="s">
        <v>8182</v>
      </c>
      <c r="N2349" t="s">
        <v>8184</v>
      </c>
      <c r="O2349" t="s">
        <v>8133</v>
      </c>
      <c r="P2349" t="s">
        <v>760</v>
      </c>
      <c r="Q2349" s="8" t="s">
        <v>8224</v>
      </c>
      <c r="R2349" t="s">
        <v>7758</v>
      </c>
      <c r="S2349" t="s">
        <v>5636</v>
      </c>
      <c r="T2349" t="s">
        <v>8225</v>
      </c>
    </row>
    <row r="2350" spans="1:20">
      <c r="A2350" t="s">
        <v>8226</v>
      </c>
      <c r="B2350" s="8" t="s">
        <v>8127</v>
      </c>
      <c r="C2350" t="s">
        <v>922</v>
      </c>
      <c r="D2350" t="s">
        <v>922</v>
      </c>
      <c r="E2350" t="s">
        <v>704</v>
      </c>
      <c r="F2350" t="s">
        <v>884</v>
      </c>
      <c r="G2350" t="s">
        <v>885</v>
      </c>
      <c r="H2350" t="s">
        <v>8227</v>
      </c>
      <c r="I2350" t="s">
        <v>8228</v>
      </c>
      <c r="J2350" t="s">
        <v>2519</v>
      </c>
      <c r="K2350" t="s">
        <v>7470</v>
      </c>
      <c r="L2350" t="s">
        <v>8229</v>
      </c>
      <c r="M2350" s="8" t="s">
        <v>7470</v>
      </c>
      <c r="N2350" t="s">
        <v>8230</v>
      </c>
      <c r="O2350" t="s">
        <v>8133</v>
      </c>
      <c r="P2350" t="s">
        <v>760</v>
      </c>
      <c r="Q2350" s="8" t="s">
        <v>8231</v>
      </c>
      <c r="R2350" t="s">
        <v>7758</v>
      </c>
      <c r="S2350" t="s">
        <v>5636</v>
      </c>
      <c r="T2350" t="s">
        <v>8225</v>
      </c>
    </row>
    <row r="2351" spans="1:20">
      <c r="A2351" t="s">
        <v>8232</v>
      </c>
      <c r="B2351" s="8" t="s">
        <v>8127</v>
      </c>
      <c r="C2351" t="s">
        <v>922</v>
      </c>
      <c r="D2351" t="s">
        <v>922</v>
      </c>
      <c r="E2351" t="s">
        <v>704</v>
      </c>
      <c r="F2351" t="s">
        <v>884</v>
      </c>
      <c r="G2351" t="s">
        <v>885</v>
      </c>
      <c r="H2351" t="s">
        <v>8233</v>
      </c>
      <c r="I2351" t="s">
        <v>8234</v>
      </c>
      <c r="J2351" t="s">
        <v>2519</v>
      </c>
      <c r="K2351" t="s">
        <v>7470</v>
      </c>
      <c r="L2351" t="s">
        <v>8229</v>
      </c>
      <c r="M2351" s="8" t="s">
        <v>7470</v>
      </c>
      <c r="N2351" t="s">
        <v>8230</v>
      </c>
      <c r="O2351" t="s">
        <v>8133</v>
      </c>
      <c r="P2351" t="s">
        <v>760</v>
      </c>
      <c r="Q2351" s="8" t="s">
        <v>8235</v>
      </c>
      <c r="R2351" t="s">
        <v>7758</v>
      </c>
      <c r="S2351" t="s">
        <v>5636</v>
      </c>
      <c r="T2351" t="s">
        <v>8225</v>
      </c>
    </row>
    <row r="2352" spans="1:20">
      <c r="A2352" t="s">
        <v>8236</v>
      </c>
      <c r="B2352" s="8" t="s">
        <v>8127</v>
      </c>
      <c r="C2352" t="s">
        <v>922</v>
      </c>
      <c r="D2352" t="s">
        <v>922</v>
      </c>
      <c r="E2352" t="s">
        <v>704</v>
      </c>
      <c r="F2352" t="s">
        <v>884</v>
      </c>
      <c r="G2352" t="s">
        <v>885</v>
      </c>
      <c r="H2352" t="s">
        <v>8237</v>
      </c>
      <c r="I2352" t="s">
        <v>8238</v>
      </c>
      <c r="J2352" t="s">
        <v>2519</v>
      </c>
      <c r="K2352" t="s">
        <v>7470</v>
      </c>
      <c r="L2352" t="s">
        <v>8229</v>
      </c>
      <c r="M2352" s="8" t="s">
        <v>7470</v>
      </c>
      <c r="N2352" t="s">
        <v>8230</v>
      </c>
      <c r="O2352" t="s">
        <v>8133</v>
      </c>
      <c r="P2352" t="s">
        <v>760</v>
      </c>
      <c r="Q2352" s="8" t="s">
        <v>8239</v>
      </c>
      <c r="R2352" t="s">
        <v>7758</v>
      </c>
      <c r="S2352" t="s">
        <v>5636</v>
      </c>
      <c r="T2352" t="s">
        <v>8225</v>
      </c>
    </row>
    <row r="2353" spans="1:20">
      <c r="A2353" t="s">
        <v>8240</v>
      </c>
      <c r="B2353" s="8" t="s">
        <v>8127</v>
      </c>
      <c r="C2353" t="s">
        <v>922</v>
      </c>
      <c r="D2353" t="s">
        <v>922</v>
      </c>
      <c r="E2353" t="s">
        <v>704</v>
      </c>
      <c r="F2353" t="s">
        <v>7260</v>
      </c>
      <c r="G2353" t="s">
        <v>7261</v>
      </c>
      <c r="H2353" t="s">
        <v>7261</v>
      </c>
      <c r="I2353" t="s">
        <v>8241</v>
      </c>
      <c r="J2353" t="s">
        <v>2519</v>
      </c>
      <c r="K2353" t="s">
        <v>964</v>
      </c>
      <c r="L2353" t="s">
        <v>7376</v>
      </c>
      <c r="M2353" s="8" t="s">
        <v>964</v>
      </c>
      <c r="N2353" t="s">
        <v>7577</v>
      </c>
      <c r="O2353" t="s">
        <v>2672</v>
      </c>
      <c r="P2353" t="s">
        <v>760</v>
      </c>
      <c r="Q2353" s="8" t="s">
        <v>8242</v>
      </c>
      <c r="R2353" t="s">
        <v>675</v>
      </c>
      <c r="S2353" t="s">
        <v>675</v>
      </c>
      <c r="T2353" t="s">
        <v>675</v>
      </c>
    </row>
    <row r="2354" spans="1:20">
      <c r="A2354" t="s">
        <v>8243</v>
      </c>
      <c r="B2354" s="8" t="s">
        <v>8127</v>
      </c>
      <c r="C2354" t="s">
        <v>922</v>
      </c>
      <c r="D2354" t="s">
        <v>922</v>
      </c>
      <c r="E2354" t="s">
        <v>704</v>
      </c>
      <c r="F2354" t="s">
        <v>7265</v>
      </c>
      <c r="G2354" t="s">
        <v>7266</v>
      </c>
      <c r="H2354" t="s">
        <v>7266</v>
      </c>
      <c r="I2354" t="s">
        <v>8244</v>
      </c>
      <c r="J2354" t="s">
        <v>2519</v>
      </c>
      <c r="K2354" t="s">
        <v>964</v>
      </c>
      <c r="L2354" t="s">
        <v>5877</v>
      </c>
      <c r="M2354" s="8" t="s">
        <v>964</v>
      </c>
      <c r="N2354" t="s">
        <v>5844</v>
      </c>
      <c r="O2354" t="s">
        <v>2672</v>
      </c>
      <c r="P2354" t="s">
        <v>760</v>
      </c>
      <c r="Q2354" s="8" t="s">
        <v>8245</v>
      </c>
      <c r="R2354" t="s">
        <v>675</v>
      </c>
      <c r="S2354" t="s">
        <v>675</v>
      </c>
      <c r="T2354" t="s">
        <v>675</v>
      </c>
    </row>
    <row r="2355" spans="1:20">
      <c r="A2355" t="s">
        <v>8246</v>
      </c>
      <c r="B2355" s="8" t="s">
        <v>8127</v>
      </c>
      <c r="C2355" t="s">
        <v>922</v>
      </c>
      <c r="D2355" t="s">
        <v>922</v>
      </c>
      <c r="E2355" t="s">
        <v>704</v>
      </c>
      <c r="F2355" t="s">
        <v>7270</v>
      </c>
      <c r="G2355" t="s">
        <v>7271</v>
      </c>
      <c r="H2355" t="s">
        <v>7271</v>
      </c>
      <c r="I2355" t="s">
        <v>8247</v>
      </c>
      <c r="J2355" t="s">
        <v>2519</v>
      </c>
      <c r="K2355" t="s">
        <v>964</v>
      </c>
      <c r="L2355" t="s">
        <v>7040</v>
      </c>
      <c r="M2355" s="8" t="s">
        <v>964</v>
      </c>
      <c r="N2355" t="s">
        <v>7376</v>
      </c>
      <c r="O2355" t="s">
        <v>2672</v>
      </c>
      <c r="P2355" t="s">
        <v>760</v>
      </c>
      <c r="Q2355" s="8" t="s">
        <v>8248</v>
      </c>
      <c r="R2355" t="s">
        <v>675</v>
      </c>
      <c r="S2355" t="s">
        <v>675</v>
      </c>
      <c r="T2355" t="s">
        <v>675</v>
      </c>
    </row>
    <row r="2356" spans="1:20">
      <c r="A2356" t="s">
        <v>8249</v>
      </c>
      <c r="B2356" s="8" t="s">
        <v>8127</v>
      </c>
      <c r="C2356" t="s">
        <v>922</v>
      </c>
      <c r="D2356" t="s">
        <v>922</v>
      </c>
      <c r="E2356" t="s">
        <v>704</v>
      </c>
      <c r="F2356" t="s">
        <v>7275</v>
      </c>
      <c r="G2356" t="s">
        <v>7276</v>
      </c>
      <c r="H2356" t="s">
        <v>7276</v>
      </c>
      <c r="I2356" t="s">
        <v>8250</v>
      </c>
      <c r="J2356" t="s">
        <v>2519</v>
      </c>
      <c r="K2356" t="s">
        <v>970</v>
      </c>
      <c r="L2356" t="s">
        <v>671</v>
      </c>
      <c r="M2356" s="8" t="s">
        <v>970</v>
      </c>
      <c r="N2356" t="s">
        <v>5851</v>
      </c>
      <c r="O2356" t="s">
        <v>2672</v>
      </c>
      <c r="P2356" t="s">
        <v>760</v>
      </c>
      <c r="Q2356" s="8" t="s">
        <v>8251</v>
      </c>
      <c r="R2356" t="s">
        <v>675</v>
      </c>
      <c r="S2356" t="s">
        <v>675</v>
      </c>
      <c r="T2356" t="s">
        <v>675</v>
      </c>
    </row>
    <row r="2357" spans="1:20">
      <c r="A2357" t="s">
        <v>8252</v>
      </c>
      <c r="B2357" s="8" t="s">
        <v>8127</v>
      </c>
      <c r="C2357" t="s">
        <v>922</v>
      </c>
      <c r="D2357" t="s">
        <v>922</v>
      </c>
      <c r="E2357" t="s">
        <v>704</v>
      </c>
      <c r="F2357" t="s">
        <v>7280</v>
      </c>
      <c r="G2357" t="s">
        <v>7281</v>
      </c>
      <c r="H2357" t="s">
        <v>7281</v>
      </c>
      <c r="I2357" t="s">
        <v>8253</v>
      </c>
      <c r="J2357" t="s">
        <v>2519</v>
      </c>
      <c r="K2357" t="s">
        <v>970</v>
      </c>
      <c r="L2357" t="s">
        <v>5861</v>
      </c>
      <c r="M2357" s="8" t="s">
        <v>970</v>
      </c>
      <c r="N2357" t="s">
        <v>5881</v>
      </c>
      <c r="O2357" t="s">
        <v>2672</v>
      </c>
      <c r="P2357" t="s">
        <v>760</v>
      </c>
      <c r="Q2357" s="8" t="s">
        <v>8254</v>
      </c>
      <c r="R2357" t="s">
        <v>675</v>
      </c>
      <c r="S2357" t="s">
        <v>675</v>
      </c>
      <c r="T2357" t="s">
        <v>675</v>
      </c>
    </row>
    <row r="2358" spans="1:20">
      <c r="A2358" t="s">
        <v>8255</v>
      </c>
      <c r="B2358" s="8" t="s">
        <v>8127</v>
      </c>
      <c r="C2358" t="s">
        <v>922</v>
      </c>
      <c r="D2358" t="s">
        <v>922</v>
      </c>
      <c r="E2358" t="s">
        <v>704</v>
      </c>
      <c r="F2358" t="s">
        <v>7285</v>
      </c>
      <c r="G2358" t="s">
        <v>7286</v>
      </c>
      <c r="H2358" t="s">
        <v>7286</v>
      </c>
      <c r="I2358" t="s">
        <v>8256</v>
      </c>
      <c r="J2358" t="s">
        <v>2519</v>
      </c>
      <c r="K2358" t="s">
        <v>970</v>
      </c>
      <c r="L2358" t="s">
        <v>6799</v>
      </c>
      <c r="M2358" s="8" t="s">
        <v>970</v>
      </c>
      <c r="N2358" t="s">
        <v>7252</v>
      </c>
      <c r="O2358" t="s">
        <v>2672</v>
      </c>
      <c r="P2358" t="s">
        <v>760</v>
      </c>
      <c r="Q2358" s="8" t="s">
        <v>8257</v>
      </c>
      <c r="R2358" t="s">
        <v>675</v>
      </c>
      <c r="S2358" t="s">
        <v>675</v>
      </c>
      <c r="T2358" t="s">
        <v>675</v>
      </c>
    </row>
    <row r="2359" spans="1:20">
      <c r="A2359" t="s">
        <v>8258</v>
      </c>
      <c r="B2359" s="8" t="s">
        <v>8127</v>
      </c>
      <c r="C2359" t="s">
        <v>922</v>
      </c>
      <c r="D2359" t="s">
        <v>922</v>
      </c>
      <c r="E2359" t="s">
        <v>704</v>
      </c>
      <c r="F2359" t="s">
        <v>7290</v>
      </c>
      <c r="G2359" t="s">
        <v>7291</v>
      </c>
      <c r="H2359" t="s">
        <v>7291</v>
      </c>
      <c r="I2359" t="s">
        <v>8259</v>
      </c>
      <c r="J2359" t="s">
        <v>2519</v>
      </c>
      <c r="K2359" t="s">
        <v>970</v>
      </c>
      <c r="L2359" t="s">
        <v>7376</v>
      </c>
      <c r="M2359" s="8" t="s">
        <v>970</v>
      </c>
      <c r="N2359" t="s">
        <v>6830</v>
      </c>
      <c r="O2359" t="s">
        <v>2672</v>
      </c>
      <c r="P2359" t="s">
        <v>760</v>
      </c>
      <c r="Q2359" s="8" t="s">
        <v>8260</v>
      </c>
      <c r="R2359" t="s">
        <v>675</v>
      </c>
      <c r="S2359" t="s">
        <v>675</v>
      </c>
      <c r="T2359" t="s">
        <v>675</v>
      </c>
    </row>
    <row r="2360" spans="1:20">
      <c r="A2360" t="s">
        <v>8261</v>
      </c>
      <c r="B2360" s="8" t="s">
        <v>8127</v>
      </c>
      <c r="C2360" t="s">
        <v>922</v>
      </c>
      <c r="D2360" t="s">
        <v>922</v>
      </c>
      <c r="E2360" t="s">
        <v>704</v>
      </c>
      <c r="F2360" t="s">
        <v>7295</v>
      </c>
      <c r="G2360" t="s">
        <v>7296</v>
      </c>
      <c r="H2360" t="s">
        <v>7296</v>
      </c>
      <c r="I2360" t="s">
        <v>8262</v>
      </c>
      <c r="J2360" t="s">
        <v>2514</v>
      </c>
      <c r="K2360" t="s">
        <v>974</v>
      </c>
      <c r="L2360" t="s">
        <v>671</v>
      </c>
      <c r="M2360" s="8" t="s">
        <v>974</v>
      </c>
      <c r="N2360" t="s">
        <v>5851</v>
      </c>
      <c r="O2360" t="s">
        <v>2672</v>
      </c>
      <c r="P2360" t="s">
        <v>760</v>
      </c>
      <c r="Q2360" s="8" t="s">
        <v>8263</v>
      </c>
      <c r="R2360" t="s">
        <v>675</v>
      </c>
      <c r="S2360" t="s">
        <v>675</v>
      </c>
      <c r="T2360" t="s">
        <v>675</v>
      </c>
    </row>
    <row r="2361" spans="1:20">
      <c r="A2361" t="s">
        <v>8264</v>
      </c>
      <c r="B2361" s="8" t="s">
        <v>8127</v>
      </c>
      <c r="C2361" t="s">
        <v>922</v>
      </c>
      <c r="D2361" t="s">
        <v>922</v>
      </c>
      <c r="E2361" t="s">
        <v>704</v>
      </c>
      <c r="F2361" t="s">
        <v>7300</v>
      </c>
      <c r="G2361" t="s">
        <v>7301</v>
      </c>
      <c r="H2361" t="s">
        <v>7301</v>
      </c>
      <c r="I2361" t="s">
        <v>8265</v>
      </c>
      <c r="J2361" t="s">
        <v>2519</v>
      </c>
      <c r="K2361" t="s">
        <v>974</v>
      </c>
      <c r="L2361" t="s">
        <v>671</v>
      </c>
      <c r="M2361" s="8" t="s">
        <v>974</v>
      </c>
      <c r="N2361" t="s">
        <v>5851</v>
      </c>
      <c r="O2361" t="s">
        <v>2672</v>
      </c>
      <c r="P2361" t="s">
        <v>760</v>
      </c>
      <c r="Q2361" s="8" t="s">
        <v>8266</v>
      </c>
      <c r="R2361" t="s">
        <v>675</v>
      </c>
      <c r="S2361" t="s">
        <v>675</v>
      </c>
      <c r="T2361" t="s">
        <v>675</v>
      </c>
    </row>
    <row r="2362" spans="1:20">
      <c r="A2362" t="s">
        <v>8267</v>
      </c>
      <c r="B2362" s="8" t="s">
        <v>8127</v>
      </c>
      <c r="C2362" t="s">
        <v>922</v>
      </c>
      <c r="D2362" t="s">
        <v>922</v>
      </c>
      <c r="E2362" t="s">
        <v>704</v>
      </c>
      <c r="F2362" t="s">
        <v>7305</v>
      </c>
      <c r="G2362" t="s">
        <v>7306</v>
      </c>
      <c r="H2362" t="s">
        <v>7306</v>
      </c>
      <c r="I2362" t="s">
        <v>8268</v>
      </c>
      <c r="J2362" t="s">
        <v>2519</v>
      </c>
      <c r="K2362" t="s">
        <v>974</v>
      </c>
      <c r="L2362" t="s">
        <v>6799</v>
      </c>
      <c r="M2362" s="8" t="s">
        <v>974</v>
      </c>
      <c r="N2362" t="s">
        <v>7252</v>
      </c>
      <c r="O2362" t="s">
        <v>2672</v>
      </c>
      <c r="P2362" t="s">
        <v>760</v>
      </c>
      <c r="Q2362" s="8" t="s">
        <v>8269</v>
      </c>
      <c r="R2362" t="s">
        <v>675</v>
      </c>
      <c r="S2362" t="s">
        <v>675</v>
      </c>
      <c r="T2362" t="s">
        <v>675</v>
      </c>
    </row>
    <row r="2363" spans="1:20">
      <c r="A2363" t="s">
        <v>8270</v>
      </c>
      <c r="B2363" s="8" t="s">
        <v>8127</v>
      </c>
      <c r="C2363" t="s">
        <v>922</v>
      </c>
      <c r="D2363" t="s">
        <v>922</v>
      </c>
      <c r="E2363" t="s">
        <v>704</v>
      </c>
      <c r="F2363" t="s">
        <v>7310</v>
      </c>
      <c r="G2363" t="s">
        <v>7311</v>
      </c>
      <c r="H2363" t="s">
        <v>7311</v>
      </c>
      <c r="I2363" t="s">
        <v>8271</v>
      </c>
      <c r="J2363" t="s">
        <v>2519</v>
      </c>
      <c r="K2363" t="s">
        <v>974</v>
      </c>
      <c r="L2363" t="s">
        <v>7376</v>
      </c>
      <c r="M2363" s="8" t="s">
        <v>974</v>
      </c>
      <c r="N2363" t="s">
        <v>6830</v>
      </c>
      <c r="O2363" t="s">
        <v>2672</v>
      </c>
      <c r="P2363" t="s">
        <v>760</v>
      </c>
      <c r="Q2363" s="8" t="s">
        <v>8272</v>
      </c>
      <c r="R2363" t="s">
        <v>675</v>
      </c>
      <c r="S2363" t="s">
        <v>675</v>
      </c>
      <c r="T2363" t="s">
        <v>675</v>
      </c>
    </row>
    <row r="2364" spans="1:20">
      <c r="A2364" t="s">
        <v>8273</v>
      </c>
      <c r="B2364" s="8" t="s">
        <v>8152</v>
      </c>
      <c r="C2364" t="s">
        <v>922</v>
      </c>
      <c r="D2364" t="s">
        <v>922</v>
      </c>
      <c r="E2364" t="s">
        <v>704</v>
      </c>
      <c r="F2364" t="s">
        <v>7145</v>
      </c>
      <c r="G2364" t="s">
        <v>7146</v>
      </c>
      <c r="H2364" t="s">
        <v>7146</v>
      </c>
      <c r="I2364" t="s">
        <v>8274</v>
      </c>
      <c r="J2364" t="s">
        <v>2519</v>
      </c>
      <c r="K2364" t="s">
        <v>978</v>
      </c>
      <c r="L2364" t="s">
        <v>5851</v>
      </c>
      <c r="M2364" s="8" t="s">
        <v>978</v>
      </c>
      <c r="N2364" t="s">
        <v>5894</v>
      </c>
      <c r="O2364" t="s">
        <v>2672</v>
      </c>
      <c r="P2364" t="s">
        <v>760</v>
      </c>
      <c r="Q2364" s="8" t="s">
        <v>8275</v>
      </c>
      <c r="R2364" t="s">
        <v>675</v>
      </c>
      <c r="S2364" t="s">
        <v>675</v>
      </c>
      <c r="T2364" t="s">
        <v>675</v>
      </c>
    </row>
    <row r="2365" spans="1:20">
      <c r="A2365" t="s">
        <v>8276</v>
      </c>
      <c r="B2365" s="8" t="s">
        <v>8152</v>
      </c>
      <c r="C2365" t="s">
        <v>922</v>
      </c>
      <c r="D2365" t="s">
        <v>922</v>
      </c>
      <c r="E2365" t="s">
        <v>704</v>
      </c>
      <c r="F2365" t="s">
        <v>7181</v>
      </c>
      <c r="G2365" t="s">
        <v>7182</v>
      </c>
      <c r="H2365" t="s">
        <v>7182</v>
      </c>
      <c r="I2365" t="s">
        <v>8277</v>
      </c>
      <c r="J2365" t="s">
        <v>2519</v>
      </c>
      <c r="K2365" t="s">
        <v>978</v>
      </c>
      <c r="L2365" t="s">
        <v>6799</v>
      </c>
      <c r="M2365" s="8" t="s">
        <v>978</v>
      </c>
      <c r="N2365" t="s">
        <v>7252</v>
      </c>
      <c r="O2365" t="s">
        <v>2672</v>
      </c>
      <c r="P2365" t="s">
        <v>760</v>
      </c>
      <c r="Q2365" s="8" t="s">
        <v>8278</v>
      </c>
      <c r="R2365" t="s">
        <v>675</v>
      </c>
      <c r="S2365" t="s">
        <v>675</v>
      </c>
      <c r="T2365" t="s">
        <v>675</v>
      </c>
    </row>
    <row r="2366" spans="1:20">
      <c r="A2366" t="s">
        <v>8279</v>
      </c>
      <c r="B2366" s="8" t="s">
        <v>8152</v>
      </c>
      <c r="C2366" t="s">
        <v>922</v>
      </c>
      <c r="D2366" t="s">
        <v>922</v>
      </c>
      <c r="E2366" t="s">
        <v>704</v>
      </c>
      <c r="F2366" t="s">
        <v>7187</v>
      </c>
      <c r="G2366" t="s">
        <v>7188</v>
      </c>
      <c r="H2366" t="s">
        <v>7188</v>
      </c>
      <c r="I2366" t="s">
        <v>8280</v>
      </c>
      <c r="J2366" t="s">
        <v>2514</v>
      </c>
      <c r="K2366" t="s">
        <v>8225</v>
      </c>
      <c r="L2366" t="s">
        <v>5851</v>
      </c>
      <c r="M2366" s="8" t="s">
        <v>8225</v>
      </c>
      <c r="N2366" t="s">
        <v>5895</v>
      </c>
      <c r="O2366" t="s">
        <v>2672</v>
      </c>
      <c r="P2366" t="s">
        <v>760</v>
      </c>
      <c r="Q2366" s="8" t="s">
        <v>8281</v>
      </c>
      <c r="R2366" t="s">
        <v>675</v>
      </c>
      <c r="S2366" t="s">
        <v>675</v>
      </c>
      <c r="T2366" t="s">
        <v>675</v>
      </c>
    </row>
    <row r="2367" spans="1:20">
      <c r="A2367" t="s">
        <v>8282</v>
      </c>
      <c r="B2367" s="8" t="s">
        <v>8152</v>
      </c>
      <c r="C2367" t="s">
        <v>922</v>
      </c>
      <c r="D2367" t="s">
        <v>922</v>
      </c>
      <c r="E2367" t="s">
        <v>704</v>
      </c>
      <c r="F2367" t="s">
        <v>1369</v>
      </c>
      <c r="G2367" t="s">
        <v>1370</v>
      </c>
      <c r="H2367" t="s">
        <v>1370</v>
      </c>
      <c r="I2367" t="s">
        <v>8283</v>
      </c>
      <c r="J2367" t="s">
        <v>2519</v>
      </c>
      <c r="K2367" t="s">
        <v>8152</v>
      </c>
      <c r="L2367" t="s">
        <v>8284</v>
      </c>
      <c r="M2367" s="8" t="s">
        <v>8152</v>
      </c>
      <c r="N2367" t="s">
        <v>8285</v>
      </c>
      <c r="O2367" t="s">
        <v>2672</v>
      </c>
      <c r="P2367" t="s">
        <v>760</v>
      </c>
      <c r="Q2367" s="8" t="s">
        <v>8286</v>
      </c>
      <c r="R2367" t="s">
        <v>675</v>
      </c>
      <c r="S2367" t="s">
        <v>675</v>
      </c>
      <c r="T2367" t="s">
        <v>675</v>
      </c>
    </row>
    <row r="2368" spans="1:20">
      <c r="A2368" t="s">
        <v>8287</v>
      </c>
      <c r="B2368" s="8" t="s">
        <v>8152</v>
      </c>
      <c r="C2368" t="s">
        <v>922</v>
      </c>
      <c r="D2368" t="s">
        <v>922</v>
      </c>
      <c r="E2368" t="s">
        <v>704</v>
      </c>
      <c r="F2368" t="s">
        <v>7194</v>
      </c>
      <c r="G2368" t="s">
        <v>7195</v>
      </c>
      <c r="H2368" t="s">
        <v>7195</v>
      </c>
      <c r="I2368" t="s">
        <v>8288</v>
      </c>
      <c r="J2368" t="s">
        <v>2519</v>
      </c>
      <c r="K2368" t="s">
        <v>8152</v>
      </c>
      <c r="L2368" t="s">
        <v>5877</v>
      </c>
      <c r="M2368" s="8" t="s">
        <v>8152</v>
      </c>
      <c r="N2368" t="s">
        <v>6853</v>
      </c>
      <c r="O2368" t="s">
        <v>2672</v>
      </c>
      <c r="P2368" t="s">
        <v>760</v>
      </c>
      <c r="Q2368" s="8" t="s">
        <v>8289</v>
      </c>
      <c r="R2368" t="s">
        <v>675</v>
      </c>
      <c r="S2368" t="s">
        <v>675</v>
      </c>
      <c r="T2368" t="s">
        <v>675</v>
      </c>
    </row>
    <row r="2369" spans="1:20">
      <c r="A2369" t="s">
        <v>8290</v>
      </c>
      <c r="B2369" s="8" t="s">
        <v>8152</v>
      </c>
      <c r="C2369" t="s">
        <v>922</v>
      </c>
      <c r="D2369" t="s">
        <v>922</v>
      </c>
      <c r="E2369" t="s">
        <v>704</v>
      </c>
      <c r="F2369" t="s">
        <v>834</v>
      </c>
      <c r="G2369" t="s">
        <v>835</v>
      </c>
      <c r="H2369" t="s">
        <v>835</v>
      </c>
      <c r="I2369" t="s">
        <v>8291</v>
      </c>
      <c r="J2369" t="s">
        <v>2519</v>
      </c>
      <c r="K2369" t="s">
        <v>990</v>
      </c>
      <c r="L2369" t="s">
        <v>5852</v>
      </c>
      <c r="M2369" s="8" t="s">
        <v>990</v>
      </c>
      <c r="N2369" t="s">
        <v>6853</v>
      </c>
      <c r="O2369" t="s">
        <v>2672</v>
      </c>
      <c r="P2369" t="s">
        <v>760</v>
      </c>
      <c r="Q2369" s="8" t="s">
        <v>8292</v>
      </c>
      <c r="R2369" t="s">
        <v>675</v>
      </c>
      <c r="S2369" t="s">
        <v>675</v>
      </c>
      <c r="T2369" t="s">
        <v>675</v>
      </c>
    </row>
    <row r="2370" spans="1:20">
      <c r="A2370" t="s">
        <v>8293</v>
      </c>
      <c r="B2370" s="8" t="s">
        <v>8152</v>
      </c>
      <c r="C2370" t="s">
        <v>922</v>
      </c>
      <c r="D2370" t="s">
        <v>922</v>
      </c>
      <c r="E2370" t="s">
        <v>704</v>
      </c>
      <c r="F2370" t="s">
        <v>7249</v>
      </c>
      <c r="G2370" t="s">
        <v>7250</v>
      </c>
      <c r="H2370" t="s">
        <v>7250</v>
      </c>
      <c r="I2370" t="s">
        <v>8294</v>
      </c>
      <c r="J2370" t="s">
        <v>2519</v>
      </c>
      <c r="K2370" t="s">
        <v>990</v>
      </c>
      <c r="L2370" t="s">
        <v>5852</v>
      </c>
      <c r="M2370" s="8" t="s">
        <v>990</v>
      </c>
      <c r="N2370" t="s">
        <v>5882</v>
      </c>
      <c r="O2370" t="s">
        <v>2672</v>
      </c>
      <c r="P2370" t="s">
        <v>760</v>
      </c>
      <c r="Q2370" s="8" t="s">
        <v>8295</v>
      </c>
      <c r="R2370" t="s">
        <v>675</v>
      </c>
      <c r="S2370" t="s">
        <v>675</v>
      </c>
      <c r="T2370" t="s">
        <v>675</v>
      </c>
    </row>
    <row r="2371" spans="1:20">
      <c r="A2371" t="s">
        <v>8296</v>
      </c>
      <c r="B2371" s="8" t="s">
        <v>949</v>
      </c>
      <c r="C2371" t="s">
        <v>922</v>
      </c>
      <c r="D2371" t="s">
        <v>922</v>
      </c>
      <c r="E2371" t="s">
        <v>704</v>
      </c>
      <c r="F2371" t="s">
        <v>892</v>
      </c>
      <c r="G2371" t="s">
        <v>893</v>
      </c>
      <c r="H2371" t="s">
        <v>893</v>
      </c>
      <c r="I2371" t="s">
        <v>8297</v>
      </c>
      <c r="J2371" t="s">
        <v>2519</v>
      </c>
      <c r="K2371" t="s">
        <v>8225</v>
      </c>
      <c r="L2371" t="s">
        <v>6799</v>
      </c>
      <c r="M2371" s="8" t="s">
        <v>8225</v>
      </c>
      <c r="N2371" t="s">
        <v>6898</v>
      </c>
      <c r="O2371" t="s">
        <v>2672</v>
      </c>
      <c r="P2371" t="s">
        <v>760</v>
      </c>
      <c r="Q2371" s="8" t="s">
        <v>8298</v>
      </c>
      <c r="R2371" t="s">
        <v>675</v>
      </c>
      <c r="S2371" t="s">
        <v>675</v>
      </c>
      <c r="T2371" t="s">
        <v>675</v>
      </c>
    </row>
    <row r="2372" spans="1:20">
      <c r="A2372" t="s">
        <v>8299</v>
      </c>
      <c r="B2372" s="8" t="s">
        <v>949</v>
      </c>
      <c r="C2372" t="s">
        <v>922</v>
      </c>
      <c r="D2372" t="s">
        <v>922</v>
      </c>
      <c r="E2372" t="s">
        <v>704</v>
      </c>
      <c r="F2372" t="s">
        <v>7318</v>
      </c>
      <c r="G2372" t="s">
        <v>7319</v>
      </c>
      <c r="H2372" t="s">
        <v>7319</v>
      </c>
      <c r="I2372" t="s">
        <v>8300</v>
      </c>
      <c r="J2372" t="s">
        <v>2519</v>
      </c>
      <c r="K2372" t="s">
        <v>8225</v>
      </c>
      <c r="L2372" t="s">
        <v>7040</v>
      </c>
      <c r="M2372" s="8" t="s">
        <v>8225</v>
      </c>
      <c r="N2372" t="s">
        <v>7376</v>
      </c>
      <c r="O2372" t="s">
        <v>2672</v>
      </c>
      <c r="P2372" t="s">
        <v>760</v>
      </c>
      <c r="Q2372" s="8" t="s">
        <v>8301</v>
      </c>
      <c r="R2372" t="s">
        <v>675</v>
      </c>
      <c r="S2372" t="s">
        <v>675</v>
      </c>
      <c r="T2372" t="s">
        <v>675</v>
      </c>
    </row>
    <row r="2373" spans="1:20">
      <c r="A2373" t="s">
        <v>8302</v>
      </c>
      <c r="B2373" s="8" t="s">
        <v>949</v>
      </c>
      <c r="C2373" t="s">
        <v>922</v>
      </c>
      <c r="D2373" t="s">
        <v>922</v>
      </c>
      <c r="E2373" t="s">
        <v>704</v>
      </c>
      <c r="F2373" t="s">
        <v>2444</v>
      </c>
      <c r="G2373" t="s">
        <v>2445</v>
      </c>
      <c r="H2373" t="s">
        <v>2445</v>
      </c>
      <c r="I2373" t="s">
        <v>8303</v>
      </c>
      <c r="J2373" t="s">
        <v>2514</v>
      </c>
      <c r="K2373" t="s">
        <v>949</v>
      </c>
      <c r="L2373" t="s">
        <v>6799</v>
      </c>
      <c r="M2373" s="8" t="s">
        <v>949</v>
      </c>
      <c r="N2373" t="s">
        <v>6898</v>
      </c>
      <c r="O2373" t="s">
        <v>2672</v>
      </c>
      <c r="P2373" t="s">
        <v>760</v>
      </c>
      <c r="Q2373" s="8" t="s">
        <v>8304</v>
      </c>
      <c r="R2373" t="s">
        <v>675</v>
      </c>
      <c r="S2373" t="s">
        <v>675</v>
      </c>
      <c r="T2373" t="s">
        <v>675</v>
      </c>
    </row>
    <row r="2374" spans="1:20">
      <c r="A2374" t="s">
        <v>8305</v>
      </c>
      <c r="B2374" s="8" t="s">
        <v>949</v>
      </c>
      <c r="C2374" t="s">
        <v>922</v>
      </c>
      <c r="D2374" t="s">
        <v>922</v>
      </c>
      <c r="E2374" t="s">
        <v>704</v>
      </c>
      <c r="F2374" t="s">
        <v>1035</v>
      </c>
      <c r="G2374" t="s">
        <v>1036</v>
      </c>
      <c r="H2374" t="s">
        <v>1036</v>
      </c>
      <c r="I2374" t="s">
        <v>8306</v>
      </c>
      <c r="J2374" t="s">
        <v>2519</v>
      </c>
      <c r="K2374" t="s">
        <v>949</v>
      </c>
      <c r="L2374" t="s">
        <v>6096</v>
      </c>
      <c r="M2374" s="8" t="s">
        <v>949</v>
      </c>
      <c r="N2374" t="s">
        <v>5861</v>
      </c>
      <c r="O2374" t="s">
        <v>2672</v>
      </c>
      <c r="P2374" t="s">
        <v>760</v>
      </c>
      <c r="Q2374" s="8" t="s">
        <v>8307</v>
      </c>
      <c r="R2374" t="s">
        <v>675</v>
      </c>
      <c r="S2374" t="s">
        <v>675</v>
      </c>
      <c r="T2374" t="s">
        <v>675</v>
      </c>
    </row>
    <row r="2375" spans="1:20">
      <c r="A2375" t="s">
        <v>8308</v>
      </c>
      <c r="B2375" s="8" t="s">
        <v>949</v>
      </c>
      <c r="C2375" t="s">
        <v>922</v>
      </c>
      <c r="D2375" t="s">
        <v>922</v>
      </c>
      <c r="E2375" t="s">
        <v>704</v>
      </c>
      <c r="F2375" t="s">
        <v>2067</v>
      </c>
      <c r="G2375" t="s">
        <v>2068</v>
      </c>
      <c r="H2375" t="s">
        <v>2068</v>
      </c>
      <c r="I2375" t="s">
        <v>8309</v>
      </c>
      <c r="J2375" t="s">
        <v>2519</v>
      </c>
      <c r="K2375" t="s">
        <v>8182</v>
      </c>
      <c r="L2375" t="s">
        <v>6799</v>
      </c>
      <c r="M2375" s="8" t="s">
        <v>8182</v>
      </c>
      <c r="N2375" t="s">
        <v>7252</v>
      </c>
      <c r="O2375" t="s">
        <v>2672</v>
      </c>
      <c r="P2375" t="s">
        <v>760</v>
      </c>
      <c r="Q2375" s="8" t="s">
        <v>8310</v>
      </c>
      <c r="R2375" t="s">
        <v>675</v>
      </c>
      <c r="S2375" t="s">
        <v>675</v>
      </c>
      <c r="T2375" t="s">
        <v>675</v>
      </c>
    </row>
    <row r="2376" spans="1:20">
      <c r="A2376" t="s">
        <v>8311</v>
      </c>
      <c r="B2376" s="8" t="s">
        <v>949</v>
      </c>
      <c r="C2376" t="s">
        <v>922</v>
      </c>
      <c r="D2376" t="s">
        <v>922</v>
      </c>
      <c r="E2376" t="s">
        <v>704</v>
      </c>
      <c r="F2376" t="s">
        <v>7335</v>
      </c>
      <c r="G2376" t="s">
        <v>7336</v>
      </c>
      <c r="H2376" t="s">
        <v>7336</v>
      </c>
      <c r="I2376" t="s">
        <v>8312</v>
      </c>
      <c r="J2376" t="s">
        <v>2519</v>
      </c>
      <c r="K2376" t="s">
        <v>949</v>
      </c>
      <c r="L2376" t="s">
        <v>6096</v>
      </c>
      <c r="M2376" s="8" t="s">
        <v>949</v>
      </c>
      <c r="N2376" t="s">
        <v>5861</v>
      </c>
      <c r="O2376" t="s">
        <v>2672</v>
      </c>
      <c r="P2376" t="s">
        <v>760</v>
      </c>
      <c r="Q2376" s="8" t="s">
        <v>8313</v>
      </c>
      <c r="R2376" t="s">
        <v>675</v>
      </c>
      <c r="S2376" t="s">
        <v>675</v>
      </c>
      <c r="T2376" t="s">
        <v>675</v>
      </c>
    </row>
    <row r="2377" spans="1:20">
      <c r="A2377" t="s">
        <v>8314</v>
      </c>
      <c r="B2377" s="8" t="s">
        <v>949</v>
      </c>
      <c r="C2377" t="s">
        <v>922</v>
      </c>
      <c r="D2377" t="s">
        <v>922</v>
      </c>
      <c r="E2377" t="s">
        <v>704</v>
      </c>
      <c r="F2377" t="s">
        <v>7341</v>
      </c>
      <c r="G2377" t="s">
        <v>7342</v>
      </c>
      <c r="H2377" t="s">
        <v>7342</v>
      </c>
      <c r="I2377" t="s">
        <v>8315</v>
      </c>
      <c r="J2377" t="s">
        <v>2519</v>
      </c>
      <c r="K2377" t="s">
        <v>949</v>
      </c>
      <c r="L2377" t="s">
        <v>6898</v>
      </c>
      <c r="M2377" s="8" t="s">
        <v>949</v>
      </c>
      <c r="N2377" t="s">
        <v>7376</v>
      </c>
      <c r="O2377" t="s">
        <v>2672</v>
      </c>
      <c r="P2377" t="s">
        <v>760</v>
      </c>
      <c r="Q2377" s="8" t="s">
        <v>8316</v>
      </c>
      <c r="R2377" t="s">
        <v>675</v>
      </c>
      <c r="S2377" t="s">
        <v>675</v>
      </c>
      <c r="T2377" t="s">
        <v>675</v>
      </c>
    </row>
    <row r="2378" spans="1:20">
      <c r="A2378" t="s">
        <v>8317</v>
      </c>
      <c r="B2378" s="8" t="s">
        <v>949</v>
      </c>
      <c r="C2378" t="s">
        <v>922</v>
      </c>
      <c r="D2378" t="s">
        <v>922</v>
      </c>
      <c r="E2378" t="s">
        <v>704</v>
      </c>
      <c r="F2378" t="s">
        <v>7346</v>
      </c>
      <c r="G2378" t="s">
        <v>7347</v>
      </c>
      <c r="H2378" t="s">
        <v>7347</v>
      </c>
      <c r="I2378" t="s">
        <v>8318</v>
      </c>
      <c r="J2378" t="s">
        <v>2519</v>
      </c>
      <c r="K2378" t="s">
        <v>8105</v>
      </c>
      <c r="L2378" t="s">
        <v>6993</v>
      </c>
      <c r="M2378" s="8" t="s">
        <v>8105</v>
      </c>
      <c r="N2378" t="s">
        <v>7577</v>
      </c>
      <c r="O2378" t="s">
        <v>2672</v>
      </c>
      <c r="P2378" t="s">
        <v>760</v>
      </c>
      <c r="Q2378" s="8" t="s">
        <v>8319</v>
      </c>
      <c r="R2378" t="s">
        <v>675</v>
      </c>
      <c r="S2378" t="s">
        <v>675</v>
      </c>
      <c r="T2378" t="s">
        <v>675</v>
      </c>
    </row>
    <row r="2379" spans="1:20">
      <c r="A2379" t="s">
        <v>8320</v>
      </c>
      <c r="B2379" s="8" t="s">
        <v>949</v>
      </c>
      <c r="C2379" t="s">
        <v>922</v>
      </c>
      <c r="D2379" t="s">
        <v>922</v>
      </c>
      <c r="E2379" t="s">
        <v>704</v>
      </c>
      <c r="F2379" t="s">
        <v>7351</v>
      </c>
      <c r="G2379" t="s">
        <v>7352</v>
      </c>
      <c r="H2379" t="s">
        <v>7352</v>
      </c>
      <c r="I2379" t="s">
        <v>8321</v>
      </c>
      <c r="J2379" t="s">
        <v>2519</v>
      </c>
      <c r="K2379" t="s">
        <v>8105</v>
      </c>
      <c r="L2379" t="s">
        <v>671</v>
      </c>
      <c r="M2379" s="8" t="s">
        <v>8105</v>
      </c>
      <c r="N2379" t="s">
        <v>5949</v>
      </c>
      <c r="O2379" t="s">
        <v>2672</v>
      </c>
      <c r="P2379" t="s">
        <v>760</v>
      </c>
      <c r="Q2379" s="8" t="s">
        <v>8322</v>
      </c>
      <c r="R2379" t="s">
        <v>675</v>
      </c>
      <c r="S2379" t="s">
        <v>675</v>
      </c>
      <c r="T2379" t="s">
        <v>675</v>
      </c>
    </row>
    <row r="2380" spans="1:20">
      <c r="A2380" t="s">
        <v>8323</v>
      </c>
      <c r="B2380" s="8" t="s">
        <v>949</v>
      </c>
      <c r="C2380" t="s">
        <v>922</v>
      </c>
      <c r="D2380" t="s">
        <v>922</v>
      </c>
      <c r="E2380" t="s">
        <v>704</v>
      </c>
      <c r="F2380" t="s">
        <v>7356</v>
      </c>
      <c r="G2380" t="s">
        <v>7357</v>
      </c>
      <c r="H2380" t="s">
        <v>7357</v>
      </c>
      <c r="I2380" t="s">
        <v>8324</v>
      </c>
      <c r="J2380" t="s">
        <v>2519</v>
      </c>
      <c r="K2380" t="s">
        <v>8105</v>
      </c>
      <c r="L2380" t="s">
        <v>6902</v>
      </c>
      <c r="M2380" s="8" t="s">
        <v>8105</v>
      </c>
      <c r="N2380" t="s">
        <v>7712</v>
      </c>
      <c r="O2380" t="s">
        <v>2672</v>
      </c>
      <c r="P2380" t="s">
        <v>760</v>
      </c>
      <c r="Q2380" s="8" t="s">
        <v>8325</v>
      </c>
      <c r="R2380" t="s">
        <v>675</v>
      </c>
      <c r="S2380" t="s">
        <v>675</v>
      </c>
      <c r="T2380" t="s">
        <v>675</v>
      </c>
    </row>
    <row r="2381" spans="1:20">
      <c r="A2381" t="s">
        <v>8326</v>
      </c>
      <c r="B2381" s="8" t="s">
        <v>949</v>
      </c>
      <c r="C2381" t="s">
        <v>922</v>
      </c>
      <c r="D2381" t="s">
        <v>922</v>
      </c>
      <c r="E2381" t="s">
        <v>704</v>
      </c>
      <c r="F2381" t="s">
        <v>7361</v>
      </c>
      <c r="G2381" t="s">
        <v>7362</v>
      </c>
      <c r="H2381" t="s">
        <v>7362</v>
      </c>
      <c r="I2381" t="s">
        <v>8327</v>
      </c>
      <c r="J2381" t="s">
        <v>2519</v>
      </c>
      <c r="K2381" t="s">
        <v>8105</v>
      </c>
      <c r="L2381" t="s">
        <v>6902</v>
      </c>
      <c r="M2381" s="8" t="s">
        <v>8105</v>
      </c>
      <c r="N2381" t="s">
        <v>7712</v>
      </c>
      <c r="O2381" t="s">
        <v>2672</v>
      </c>
      <c r="P2381" t="s">
        <v>760</v>
      </c>
      <c r="Q2381" s="8" t="s">
        <v>8328</v>
      </c>
      <c r="R2381" t="s">
        <v>675</v>
      </c>
      <c r="S2381" t="s">
        <v>675</v>
      </c>
      <c r="T2381" t="s">
        <v>675</v>
      </c>
    </row>
    <row r="2382" spans="1:20">
      <c r="A2382" t="s">
        <v>8329</v>
      </c>
      <c r="B2382" s="8" t="s">
        <v>949</v>
      </c>
      <c r="C2382" t="s">
        <v>922</v>
      </c>
      <c r="D2382" t="s">
        <v>922</v>
      </c>
      <c r="E2382" t="s">
        <v>704</v>
      </c>
      <c r="F2382" t="s">
        <v>7366</v>
      </c>
      <c r="G2382" t="s">
        <v>7367</v>
      </c>
      <c r="H2382" t="s">
        <v>7367</v>
      </c>
      <c r="I2382" t="s">
        <v>8330</v>
      </c>
      <c r="J2382" t="s">
        <v>2519</v>
      </c>
      <c r="K2382" t="s">
        <v>995</v>
      </c>
      <c r="L2382" t="s">
        <v>671</v>
      </c>
      <c r="M2382" s="8" t="s">
        <v>995</v>
      </c>
      <c r="N2382" t="s">
        <v>5949</v>
      </c>
      <c r="O2382" t="s">
        <v>2672</v>
      </c>
      <c r="P2382" t="s">
        <v>760</v>
      </c>
      <c r="Q2382" s="8" t="s">
        <v>8331</v>
      </c>
      <c r="R2382" t="s">
        <v>675</v>
      </c>
      <c r="S2382" t="s">
        <v>675</v>
      </c>
      <c r="T2382" t="s">
        <v>675</v>
      </c>
    </row>
    <row r="2383" spans="1:20">
      <c r="A2383" t="s">
        <v>8332</v>
      </c>
      <c r="B2383" s="8" t="s">
        <v>949</v>
      </c>
      <c r="C2383" t="s">
        <v>922</v>
      </c>
      <c r="D2383" t="s">
        <v>922</v>
      </c>
      <c r="E2383" t="s">
        <v>704</v>
      </c>
      <c r="F2383" t="s">
        <v>7373</v>
      </c>
      <c r="G2383" t="s">
        <v>7374</v>
      </c>
      <c r="H2383" t="s">
        <v>7374</v>
      </c>
      <c r="I2383" t="s">
        <v>8333</v>
      </c>
      <c r="J2383" t="s">
        <v>2519</v>
      </c>
      <c r="K2383" t="s">
        <v>1006</v>
      </c>
      <c r="L2383" t="s">
        <v>671</v>
      </c>
      <c r="M2383" s="8" t="s">
        <v>1006</v>
      </c>
      <c r="N2383" t="s">
        <v>5861</v>
      </c>
      <c r="O2383" t="s">
        <v>2672</v>
      </c>
      <c r="P2383" t="s">
        <v>760</v>
      </c>
      <c r="Q2383" s="8" t="s">
        <v>8334</v>
      </c>
      <c r="R2383" t="s">
        <v>675</v>
      </c>
      <c r="S2383" t="s">
        <v>675</v>
      </c>
      <c r="T2383" t="s">
        <v>675</v>
      </c>
    </row>
    <row r="2384" spans="1:20">
      <c r="A2384" t="s">
        <v>8335</v>
      </c>
      <c r="B2384" s="8" t="s">
        <v>949</v>
      </c>
      <c r="C2384" t="s">
        <v>922</v>
      </c>
      <c r="D2384" t="s">
        <v>922</v>
      </c>
      <c r="E2384" t="s">
        <v>704</v>
      </c>
      <c r="F2384" t="s">
        <v>2228</v>
      </c>
      <c r="G2384" t="s">
        <v>242</v>
      </c>
      <c r="H2384" t="s">
        <v>242</v>
      </c>
      <c r="I2384" t="s">
        <v>8336</v>
      </c>
      <c r="J2384" t="s">
        <v>2519</v>
      </c>
      <c r="K2384" t="s">
        <v>995</v>
      </c>
      <c r="L2384" t="s">
        <v>6902</v>
      </c>
      <c r="M2384" s="8" t="s">
        <v>995</v>
      </c>
      <c r="N2384" t="s">
        <v>7712</v>
      </c>
      <c r="O2384" t="s">
        <v>2672</v>
      </c>
      <c r="P2384" t="s">
        <v>760</v>
      </c>
      <c r="Q2384" s="8" t="s">
        <v>8337</v>
      </c>
      <c r="R2384" t="s">
        <v>675</v>
      </c>
      <c r="S2384" t="s">
        <v>675</v>
      </c>
      <c r="T2384" t="s">
        <v>675</v>
      </c>
    </row>
    <row r="2385" spans="1:20">
      <c r="A2385" t="s">
        <v>8338</v>
      </c>
      <c r="B2385" s="8" t="s">
        <v>949</v>
      </c>
      <c r="C2385" t="s">
        <v>922</v>
      </c>
      <c r="D2385" t="s">
        <v>922</v>
      </c>
      <c r="E2385" t="s">
        <v>704</v>
      </c>
      <c r="F2385" t="s">
        <v>7382</v>
      </c>
      <c r="G2385" t="s">
        <v>7383</v>
      </c>
      <c r="H2385" t="s">
        <v>7383</v>
      </c>
      <c r="I2385" t="s">
        <v>8339</v>
      </c>
      <c r="J2385" t="s">
        <v>2519</v>
      </c>
      <c r="K2385" t="s">
        <v>995</v>
      </c>
      <c r="L2385" t="s">
        <v>6902</v>
      </c>
      <c r="M2385" s="8" t="s">
        <v>995</v>
      </c>
      <c r="N2385" t="s">
        <v>7712</v>
      </c>
      <c r="O2385" t="s">
        <v>2672</v>
      </c>
      <c r="P2385" t="s">
        <v>760</v>
      </c>
      <c r="Q2385" s="8" t="s">
        <v>8340</v>
      </c>
      <c r="R2385" t="s">
        <v>675</v>
      </c>
      <c r="S2385" t="s">
        <v>675</v>
      </c>
      <c r="T2385" t="s">
        <v>675</v>
      </c>
    </row>
    <row r="2386" spans="1:20">
      <c r="A2386" t="s">
        <v>8341</v>
      </c>
      <c r="B2386" s="8" t="s">
        <v>949</v>
      </c>
      <c r="C2386" t="s">
        <v>922</v>
      </c>
      <c r="D2386" t="s">
        <v>922</v>
      </c>
      <c r="E2386" t="s">
        <v>704</v>
      </c>
      <c r="F2386" t="s">
        <v>7387</v>
      </c>
      <c r="G2386" t="s">
        <v>7388</v>
      </c>
      <c r="H2386" t="s">
        <v>7388</v>
      </c>
      <c r="I2386" t="s">
        <v>8342</v>
      </c>
      <c r="J2386" t="s">
        <v>2519</v>
      </c>
      <c r="K2386" t="s">
        <v>1001</v>
      </c>
      <c r="L2386" t="s">
        <v>671</v>
      </c>
      <c r="M2386" s="8" t="s">
        <v>1001</v>
      </c>
      <c r="N2386" t="s">
        <v>5949</v>
      </c>
      <c r="O2386" t="s">
        <v>2672</v>
      </c>
      <c r="P2386" t="s">
        <v>760</v>
      </c>
      <c r="Q2386" s="8" t="s">
        <v>8343</v>
      </c>
      <c r="R2386" t="s">
        <v>675</v>
      </c>
      <c r="S2386" t="s">
        <v>675</v>
      </c>
      <c r="T2386" t="s">
        <v>675</v>
      </c>
    </row>
    <row r="2387" spans="1:20">
      <c r="A2387" t="s">
        <v>8344</v>
      </c>
      <c r="B2387" s="8" t="s">
        <v>949</v>
      </c>
      <c r="C2387" t="s">
        <v>922</v>
      </c>
      <c r="D2387" t="s">
        <v>922</v>
      </c>
      <c r="E2387" t="s">
        <v>704</v>
      </c>
      <c r="F2387" t="s">
        <v>1679</v>
      </c>
      <c r="G2387" t="s">
        <v>1680</v>
      </c>
      <c r="H2387" t="s">
        <v>1680</v>
      </c>
      <c r="I2387" t="s">
        <v>8345</v>
      </c>
      <c r="J2387" t="s">
        <v>2519</v>
      </c>
      <c r="K2387" t="s">
        <v>1006</v>
      </c>
      <c r="L2387" t="s">
        <v>5851</v>
      </c>
      <c r="M2387" s="8" t="s">
        <v>1006</v>
      </c>
      <c r="N2387" t="s">
        <v>5877</v>
      </c>
      <c r="O2387" t="s">
        <v>2672</v>
      </c>
      <c r="P2387" t="s">
        <v>760</v>
      </c>
      <c r="Q2387" s="8" t="s">
        <v>8346</v>
      </c>
      <c r="R2387" t="s">
        <v>675</v>
      </c>
      <c r="S2387" t="s">
        <v>675</v>
      </c>
      <c r="T2387" t="s">
        <v>675</v>
      </c>
    </row>
    <row r="2388" spans="1:20">
      <c r="A2388" t="s">
        <v>8347</v>
      </c>
      <c r="B2388" s="8" t="s">
        <v>949</v>
      </c>
      <c r="C2388" t="s">
        <v>922</v>
      </c>
      <c r="D2388" t="s">
        <v>922</v>
      </c>
      <c r="E2388" t="s">
        <v>704</v>
      </c>
      <c r="F2388" t="s">
        <v>1056</v>
      </c>
      <c r="G2388" t="s">
        <v>1057</v>
      </c>
      <c r="H2388" t="s">
        <v>1057</v>
      </c>
      <c r="I2388" t="s">
        <v>8348</v>
      </c>
      <c r="J2388" t="s">
        <v>7418</v>
      </c>
      <c r="K2388" t="s">
        <v>675</v>
      </c>
      <c r="L2388" t="s">
        <v>682</v>
      </c>
      <c r="M2388" s="8" t="s">
        <v>675</v>
      </c>
      <c r="N2388" t="s">
        <v>682</v>
      </c>
      <c r="O2388" t="s">
        <v>2672</v>
      </c>
      <c r="P2388" t="s">
        <v>760</v>
      </c>
      <c r="Q2388" s="8" t="s">
        <v>8349</v>
      </c>
      <c r="R2388" t="s">
        <v>675</v>
      </c>
      <c r="S2388" t="s">
        <v>675</v>
      </c>
      <c r="T2388" t="s">
        <v>675</v>
      </c>
    </row>
    <row r="2389" spans="1:20">
      <c r="A2389" t="s">
        <v>8350</v>
      </c>
      <c r="B2389" s="8" t="s">
        <v>949</v>
      </c>
      <c r="C2389" t="s">
        <v>922</v>
      </c>
      <c r="D2389" t="s">
        <v>922</v>
      </c>
      <c r="E2389" t="s">
        <v>704</v>
      </c>
      <c r="F2389" t="s">
        <v>7396</v>
      </c>
      <c r="G2389" t="s">
        <v>7397</v>
      </c>
      <c r="H2389" t="s">
        <v>7397</v>
      </c>
      <c r="I2389" t="s">
        <v>8351</v>
      </c>
      <c r="J2389" t="s">
        <v>7418</v>
      </c>
      <c r="K2389" t="s">
        <v>675</v>
      </c>
      <c r="L2389" t="s">
        <v>682</v>
      </c>
      <c r="M2389" s="8" t="s">
        <v>675</v>
      </c>
      <c r="N2389" t="s">
        <v>682</v>
      </c>
      <c r="O2389" t="s">
        <v>2672</v>
      </c>
      <c r="P2389" t="s">
        <v>760</v>
      </c>
      <c r="Q2389" s="8" t="s">
        <v>8352</v>
      </c>
      <c r="R2389" t="s">
        <v>675</v>
      </c>
      <c r="S2389" t="s">
        <v>675</v>
      </c>
      <c r="T2389" t="s">
        <v>675</v>
      </c>
    </row>
    <row r="2390" spans="1:20">
      <c r="A2390" t="s">
        <v>8353</v>
      </c>
      <c r="B2390" s="8" t="s">
        <v>949</v>
      </c>
      <c r="C2390" t="s">
        <v>922</v>
      </c>
      <c r="D2390" t="s">
        <v>922</v>
      </c>
      <c r="E2390" t="s">
        <v>704</v>
      </c>
      <c r="F2390" t="s">
        <v>1208</v>
      </c>
      <c r="G2390" t="s">
        <v>1209</v>
      </c>
      <c r="H2390" t="s">
        <v>1209</v>
      </c>
      <c r="I2390" t="s">
        <v>8354</v>
      </c>
      <c r="J2390" t="s">
        <v>7418</v>
      </c>
      <c r="K2390" t="s">
        <v>675</v>
      </c>
      <c r="L2390" t="s">
        <v>682</v>
      </c>
      <c r="M2390" s="8" t="s">
        <v>675</v>
      </c>
      <c r="N2390" t="s">
        <v>682</v>
      </c>
      <c r="O2390" t="s">
        <v>2672</v>
      </c>
      <c r="P2390" t="s">
        <v>760</v>
      </c>
      <c r="Q2390" s="8" t="s">
        <v>8355</v>
      </c>
      <c r="R2390" t="s">
        <v>675</v>
      </c>
      <c r="S2390" t="s">
        <v>675</v>
      </c>
      <c r="T2390" t="s">
        <v>675</v>
      </c>
    </row>
    <row r="2391" spans="1:20">
      <c r="A2391" t="s">
        <v>8356</v>
      </c>
      <c r="B2391" s="8" t="s">
        <v>949</v>
      </c>
      <c r="C2391" t="s">
        <v>922</v>
      </c>
      <c r="D2391" t="s">
        <v>922</v>
      </c>
      <c r="E2391" t="s">
        <v>704</v>
      </c>
      <c r="F2391" t="s">
        <v>7404</v>
      </c>
      <c r="G2391" t="s">
        <v>7405</v>
      </c>
      <c r="H2391" t="s">
        <v>7405</v>
      </c>
      <c r="I2391" t="s">
        <v>8357</v>
      </c>
      <c r="J2391" t="s">
        <v>7418</v>
      </c>
      <c r="K2391" t="s">
        <v>675</v>
      </c>
      <c r="L2391" t="s">
        <v>682</v>
      </c>
      <c r="M2391" s="8" t="s">
        <v>675</v>
      </c>
      <c r="N2391" t="s">
        <v>682</v>
      </c>
      <c r="O2391" t="s">
        <v>2672</v>
      </c>
      <c r="P2391" t="s">
        <v>760</v>
      </c>
      <c r="Q2391" s="8" t="s">
        <v>8358</v>
      </c>
      <c r="R2391" t="s">
        <v>675</v>
      </c>
      <c r="S2391" t="s">
        <v>675</v>
      </c>
      <c r="T2391" t="s">
        <v>675</v>
      </c>
    </row>
    <row r="2392" spans="1:20">
      <c r="A2392" t="s">
        <v>8359</v>
      </c>
      <c r="B2392" s="8" t="s">
        <v>949</v>
      </c>
      <c r="C2392" t="s">
        <v>922</v>
      </c>
      <c r="D2392" t="s">
        <v>922</v>
      </c>
      <c r="E2392" t="s">
        <v>665</v>
      </c>
      <c r="F2392" t="s">
        <v>1516</v>
      </c>
      <c r="G2392" t="s">
        <v>1517</v>
      </c>
      <c r="H2392" t="s">
        <v>1517</v>
      </c>
      <c r="I2392" t="s">
        <v>6912</v>
      </c>
      <c r="J2392" t="s">
        <v>2514</v>
      </c>
      <c r="K2392" t="s">
        <v>8360</v>
      </c>
      <c r="L2392" t="s">
        <v>7712</v>
      </c>
      <c r="M2392" s="8" t="s">
        <v>8360</v>
      </c>
      <c r="N2392" t="s">
        <v>7577</v>
      </c>
      <c r="O2392" t="s">
        <v>8361</v>
      </c>
      <c r="P2392" t="s">
        <v>2672</v>
      </c>
      <c r="Q2392" s="8" t="s">
        <v>8362</v>
      </c>
      <c r="R2392" t="s">
        <v>7964</v>
      </c>
      <c r="S2392" t="s">
        <v>6935</v>
      </c>
      <c r="T2392" t="s">
        <v>7471</v>
      </c>
    </row>
    <row r="2393" spans="1:20">
      <c r="A2393" t="s">
        <v>8363</v>
      </c>
      <c r="B2393" s="8" t="s">
        <v>949</v>
      </c>
      <c r="C2393" t="s">
        <v>922</v>
      </c>
      <c r="D2393" t="s">
        <v>922</v>
      </c>
      <c r="E2393" t="s">
        <v>665</v>
      </c>
      <c r="F2393" t="s">
        <v>666</v>
      </c>
      <c r="G2393" t="s">
        <v>667</v>
      </c>
      <c r="H2393" t="s">
        <v>667</v>
      </c>
      <c r="I2393" t="s">
        <v>6915</v>
      </c>
      <c r="J2393" t="s">
        <v>698</v>
      </c>
      <c r="K2393" t="s">
        <v>6075</v>
      </c>
      <c r="L2393" t="s">
        <v>8364</v>
      </c>
      <c r="M2393" s="8" t="s">
        <v>6075</v>
      </c>
      <c r="N2393" t="s">
        <v>8365</v>
      </c>
      <c r="O2393" t="s">
        <v>8361</v>
      </c>
      <c r="P2393" t="s">
        <v>760</v>
      </c>
      <c r="Q2393" s="8" t="s">
        <v>8366</v>
      </c>
      <c r="R2393" t="s">
        <v>7964</v>
      </c>
      <c r="S2393" t="s">
        <v>6935</v>
      </c>
      <c r="T2393" t="s">
        <v>7471</v>
      </c>
    </row>
    <row r="2394" spans="1:20">
      <c r="A2394" t="s">
        <v>8367</v>
      </c>
      <c r="B2394" s="8" t="s">
        <v>949</v>
      </c>
      <c r="C2394" t="s">
        <v>922</v>
      </c>
      <c r="D2394" t="s">
        <v>922</v>
      </c>
      <c r="E2394" t="s">
        <v>704</v>
      </c>
      <c r="F2394" t="s">
        <v>884</v>
      </c>
      <c r="G2394" t="s">
        <v>885</v>
      </c>
      <c r="H2394" t="s">
        <v>8368</v>
      </c>
      <c r="I2394" t="s">
        <v>8369</v>
      </c>
      <c r="J2394" t="s">
        <v>2519</v>
      </c>
      <c r="K2394" t="s">
        <v>7470</v>
      </c>
      <c r="L2394" t="s">
        <v>8229</v>
      </c>
      <c r="M2394" s="8" t="s">
        <v>7470</v>
      </c>
      <c r="N2394" t="s">
        <v>8230</v>
      </c>
      <c r="O2394" t="s">
        <v>8361</v>
      </c>
      <c r="P2394" t="s">
        <v>760</v>
      </c>
      <c r="Q2394" s="8" t="s">
        <v>8370</v>
      </c>
      <c r="R2394" t="s">
        <v>7758</v>
      </c>
      <c r="S2394" t="s">
        <v>5636</v>
      </c>
      <c r="T2394" t="s">
        <v>949</v>
      </c>
    </row>
    <row r="2395" spans="1:20">
      <c r="A2395" t="s">
        <v>8371</v>
      </c>
      <c r="B2395" s="8" t="s">
        <v>949</v>
      </c>
      <c r="C2395" t="s">
        <v>922</v>
      </c>
      <c r="D2395" t="s">
        <v>922</v>
      </c>
      <c r="E2395" t="s">
        <v>704</v>
      </c>
      <c r="F2395" t="s">
        <v>884</v>
      </c>
      <c r="G2395" t="s">
        <v>885</v>
      </c>
      <c r="H2395" t="s">
        <v>1864</v>
      </c>
      <c r="I2395" t="s">
        <v>8372</v>
      </c>
      <c r="J2395" t="s">
        <v>2519</v>
      </c>
      <c r="K2395" t="s">
        <v>7470</v>
      </c>
      <c r="L2395" t="s">
        <v>8229</v>
      </c>
      <c r="M2395" s="8" t="s">
        <v>7470</v>
      </c>
      <c r="N2395" t="s">
        <v>8230</v>
      </c>
      <c r="O2395" t="s">
        <v>8361</v>
      </c>
      <c r="P2395" t="s">
        <v>760</v>
      </c>
      <c r="Q2395" s="8" t="s">
        <v>8373</v>
      </c>
      <c r="R2395" t="s">
        <v>7758</v>
      </c>
      <c r="S2395" t="s">
        <v>5636</v>
      </c>
      <c r="T2395" t="s">
        <v>8105</v>
      </c>
    </row>
    <row r="2396" spans="1:20">
      <c r="A2396" t="s">
        <v>8374</v>
      </c>
      <c r="B2396" s="8" t="s">
        <v>949</v>
      </c>
      <c r="C2396" t="s">
        <v>922</v>
      </c>
      <c r="D2396" t="s">
        <v>922</v>
      </c>
      <c r="E2396" t="s">
        <v>704</v>
      </c>
      <c r="F2396" t="s">
        <v>884</v>
      </c>
      <c r="G2396" t="s">
        <v>885</v>
      </c>
      <c r="H2396" t="s">
        <v>4987</v>
      </c>
      <c r="I2396" t="s">
        <v>8375</v>
      </c>
      <c r="J2396" t="s">
        <v>2519</v>
      </c>
      <c r="K2396" t="s">
        <v>7471</v>
      </c>
      <c r="L2396" t="s">
        <v>8376</v>
      </c>
      <c r="M2396" s="8" t="s">
        <v>7471</v>
      </c>
      <c r="N2396" t="s">
        <v>8377</v>
      </c>
      <c r="O2396" t="s">
        <v>8361</v>
      </c>
      <c r="P2396" t="s">
        <v>760</v>
      </c>
      <c r="Q2396" s="8" t="s">
        <v>8378</v>
      </c>
      <c r="R2396" t="s">
        <v>7758</v>
      </c>
      <c r="S2396" t="s">
        <v>5636</v>
      </c>
      <c r="T2396" t="s">
        <v>995</v>
      </c>
    </row>
    <row r="2397" spans="1:20">
      <c r="A2397" t="s">
        <v>8379</v>
      </c>
      <c r="B2397" s="8" t="s">
        <v>949</v>
      </c>
      <c r="C2397" t="s">
        <v>922</v>
      </c>
      <c r="D2397" t="s">
        <v>922</v>
      </c>
      <c r="E2397" t="s">
        <v>704</v>
      </c>
      <c r="F2397" t="s">
        <v>884</v>
      </c>
      <c r="G2397" t="s">
        <v>885</v>
      </c>
      <c r="H2397" t="s">
        <v>8380</v>
      </c>
      <c r="I2397" t="s">
        <v>8381</v>
      </c>
      <c r="J2397" t="s">
        <v>2519</v>
      </c>
      <c r="K2397" t="s">
        <v>7471</v>
      </c>
      <c r="L2397" t="s">
        <v>8376</v>
      </c>
      <c r="M2397" s="8" t="s">
        <v>7471</v>
      </c>
      <c r="N2397" t="s">
        <v>8377</v>
      </c>
      <c r="O2397" t="s">
        <v>8361</v>
      </c>
      <c r="P2397" t="s">
        <v>760</v>
      </c>
      <c r="Q2397" s="8" t="s">
        <v>8382</v>
      </c>
      <c r="R2397" t="s">
        <v>7758</v>
      </c>
      <c r="S2397" t="s">
        <v>5636</v>
      </c>
      <c r="T2397" t="s">
        <v>995</v>
      </c>
    </row>
    <row r="2398" spans="1:20">
      <c r="A2398" t="s">
        <v>8383</v>
      </c>
      <c r="B2398" s="8" t="s">
        <v>949</v>
      </c>
      <c r="C2398" t="s">
        <v>922</v>
      </c>
      <c r="D2398" t="s">
        <v>922</v>
      </c>
      <c r="E2398" t="s">
        <v>704</v>
      </c>
      <c r="F2398" t="s">
        <v>884</v>
      </c>
      <c r="G2398" t="s">
        <v>885</v>
      </c>
      <c r="H2398" t="s">
        <v>8384</v>
      </c>
      <c r="I2398" t="s">
        <v>8385</v>
      </c>
      <c r="J2398" t="s">
        <v>2519</v>
      </c>
      <c r="K2398" t="s">
        <v>7471</v>
      </c>
      <c r="L2398" t="s">
        <v>8376</v>
      </c>
      <c r="M2398" s="8" t="s">
        <v>7471</v>
      </c>
      <c r="N2398" t="s">
        <v>8377</v>
      </c>
      <c r="O2398" t="s">
        <v>8361</v>
      </c>
      <c r="P2398" t="s">
        <v>760</v>
      </c>
      <c r="Q2398" s="8" t="s">
        <v>8386</v>
      </c>
      <c r="R2398" t="s">
        <v>7758</v>
      </c>
      <c r="S2398" t="s">
        <v>5636</v>
      </c>
      <c r="T2398" t="s">
        <v>995</v>
      </c>
    </row>
    <row r="2399" spans="1:20">
      <c r="A2399" t="s">
        <v>8387</v>
      </c>
      <c r="B2399" s="8" t="s">
        <v>949</v>
      </c>
      <c r="C2399" t="s">
        <v>922</v>
      </c>
      <c r="D2399" t="s">
        <v>922</v>
      </c>
      <c r="E2399" t="s">
        <v>704</v>
      </c>
      <c r="F2399" t="s">
        <v>884</v>
      </c>
      <c r="G2399" t="s">
        <v>885</v>
      </c>
      <c r="H2399" t="s">
        <v>8388</v>
      </c>
      <c r="I2399" t="s">
        <v>8389</v>
      </c>
      <c r="J2399" t="s">
        <v>2519</v>
      </c>
      <c r="K2399" t="s">
        <v>7471</v>
      </c>
      <c r="L2399" t="s">
        <v>8376</v>
      </c>
      <c r="M2399" s="8" t="s">
        <v>7471</v>
      </c>
      <c r="N2399" t="s">
        <v>8377</v>
      </c>
      <c r="O2399" t="s">
        <v>8361</v>
      </c>
      <c r="P2399" t="s">
        <v>760</v>
      </c>
      <c r="Q2399" s="8" t="s">
        <v>8390</v>
      </c>
      <c r="R2399" t="s">
        <v>7758</v>
      </c>
      <c r="S2399" t="s">
        <v>5636</v>
      </c>
      <c r="T2399" t="s">
        <v>995</v>
      </c>
    </row>
    <row r="2400" spans="1:20">
      <c r="A2400" t="s">
        <v>8391</v>
      </c>
      <c r="B2400" s="8" t="s">
        <v>949</v>
      </c>
      <c r="C2400" t="s">
        <v>922</v>
      </c>
      <c r="D2400" t="s">
        <v>922</v>
      </c>
      <c r="E2400" t="s">
        <v>704</v>
      </c>
      <c r="F2400" t="s">
        <v>884</v>
      </c>
      <c r="G2400" t="s">
        <v>885</v>
      </c>
      <c r="H2400" t="s">
        <v>8392</v>
      </c>
      <c r="I2400" t="s">
        <v>8393</v>
      </c>
      <c r="J2400" t="s">
        <v>2519</v>
      </c>
      <c r="K2400" t="s">
        <v>7471</v>
      </c>
      <c r="L2400" t="s">
        <v>8376</v>
      </c>
      <c r="M2400" s="8" t="s">
        <v>7471</v>
      </c>
      <c r="N2400" t="s">
        <v>8377</v>
      </c>
      <c r="O2400" t="s">
        <v>8361</v>
      </c>
      <c r="P2400" t="s">
        <v>760</v>
      </c>
      <c r="Q2400" s="8" t="s">
        <v>8394</v>
      </c>
      <c r="R2400" t="s">
        <v>7758</v>
      </c>
      <c r="S2400" t="s">
        <v>5636</v>
      </c>
      <c r="T2400" t="s">
        <v>949</v>
      </c>
    </row>
    <row r="2401" spans="1:20">
      <c r="A2401" t="s">
        <v>8395</v>
      </c>
      <c r="B2401" s="8" t="s">
        <v>949</v>
      </c>
      <c r="C2401" t="s">
        <v>922</v>
      </c>
      <c r="D2401" t="s">
        <v>922</v>
      </c>
      <c r="E2401" t="s">
        <v>704</v>
      </c>
      <c r="F2401" t="s">
        <v>884</v>
      </c>
      <c r="G2401" t="s">
        <v>885</v>
      </c>
      <c r="H2401" t="s">
        <v>8396</v>
      </c>
      <c r="I2401" t="s">
        <v>8397</v>
      </c>
      <c r="J2401" t="s">
        <v>2519</v>
      </c>
      <c r="K2401" t="s">
        <v>8398</v>
      </c>
      <c r="L2401" t="s">
        <v>8183</v>
      </c>
      <c r="M2401" s="8" t="s">
        <v>8398</v>
      </c>
      <c r="N2401" t="s">
        <v>8184</v>
      </c>
      <c r="O2401" t="s">
        <v>8361</v>
      </c>
      <c r="P2401" t="s">
        <v>760</v>
      </c>
      <c r="Q2401" s="8" t="s">
        <v>8399</v>
      </c>
      <c r="R2401" t="s">
        <v>7758</v>
      </c>
      <c r="S2401" t="s">
        <v>5636</v>
      </c>
      <c r="T2401" t="s">
        <v>949</v>
      </c>
    </row>
    <row r="2402" spans="1:20">
      <c r="A2402" t="s">
        <v>8400</v>
      </c>
      <c r="B2402" s="8" t="s">
        <v>949</v>
      </c>
      <c r="C2402" t="s">
        <v>922</v>
      </c>
      <c r="D2402" t="s">
        <v>922</v>
      </c>
      <c r="E2402" t="s">
        <v>704</v>
      </c>
      <c r="F2402" t="s">
        <v>884</v>
      </c>
      <c r="G2402" t="s">
        <v>885</v>
      </c>
      <c r="H2402" t="s">
        <v>8401</v>
      </c>
      <c r="I2402" t="s">
        <v>8402</v>
      </c>
      <c r="J2402" t="s">
        <v>2519</v>
      </c>
      <c r="K2402" t="s">
        <v>8398</v>
      </c>
      <c r="L2402" t="s">
        <v>8183</v>
      </c>
      <c r="M2402" s="8" t="s">
        <v>8398</v>
      </c>
      <c r="N2402" t="s">
        <v>8184</v>
      </c>
      <c r="O2402" t="s">
        <v>8361</v>
      </c>
      <c r="P2402" t="s">
        <v>760</v>
      </c>
      <c r="Q2402" s="8" t="s">
        <v>8403</v>
      </c>
      <c r="R2402" t="s">
        <v>7758</v>
      </c>
      <c r="S2402" t="s">
        <v>5636</v>
      </c>
      <c r="T2402" t="s">
        <v>949</v>
      </c>
    </row>
    <row r="2403" spans="1:20">
      <c r="A2403" t="s">
        <v>8404</v>
      </c>
      <c r="B2403" s="8" t="s">
        <v>949</v>
      </c>
      <c r="C2403" t="s">
        <v>922</v>
      </c>
      <c r="D2403" t="s">
        <v>922</v>
      </c>
      <c r="E2403" t="s">
        <v>704</v>
      </c>
      <c r="F2403" t="s">
        <v>884</v>
      </c>
      <c r="G2403" t="s">
        <v>885</v>
      </c>
      <c r="H2403" t="s">
        <v>8405</v>
      </c>
      <c r="I2403" t="s">
        <v>8406</v>
      </c>
      <c r="J2403" t="s">
        <v>2519</v>
      </c>
      <c r="K2403" t="s">
        <v>8398</v>
      </c>
      <c r="L2403" t="s">
        <v>8183</v>
      </c>
      <c r="M2403" s="8" t="s">
        <v>8398</v>
      </c>
      <c r="N2403" t="s">
        <v>8184</v>
      </c>
      <c r="O2403" t="s">
        <v>8361</v>
      </c>
      <c r="P2403" t="s">
        <v>760</v>
      </c>
      <c r="Q2403" s="8" t="s">
        <v>8407</v>
      </c>
      <c r="R2403" t="s">
        <v>7758</v>
      </c>
      <c r="S2403" t="s">
        <v>5636</v>
      </c>
      <c r="T2403" t="s">
        <v>8105</v>
      </c>
    </row>
    <row r="2404" spans="1:20">
      <c r="A2404" t="s">
        <v>8408</v>
      </c>
      <c r="B2404" s="8" t="s">
        <v>949</v>
      </c>
      <c r="C2404" t="s">
        <v>922</v>
      </c>
      <c r="D2404" t="s">
        <v>922</v>
      </c>
      <c r="E2404" t="s">
        <v>704</v>
      </c>
      <c r="F2404" t="s">
        <v>884</v>
      </c>
      <c r="G2404" t="s">
        <v>885</v>
      </c>
      <c r="H2404" t="s">
        <v>8409</v>
      </c>
      <c r="I2404" t="s">
        <v>8410</v>
      </c>
      <c r="J2404" t="s">
        <v>2519</v>
      </c>
      <c r="K2404" t="s">
        <v>8398</v>
      </c>
      <c r="L2404" t="s">
        <v>8183</v>
      </c>
      <c r="M2404" s="8" t="s">
        <v>8398</v>
      </c>
      <c r="N2404" t="s">
        <v>8184</v>
      </c>
      <c r="O2404" t="s">
        <v>8361</v>
      </c>
      <c r="P2404" t="s">
        <v>760</v>
      </c>
      <c r="Q2404" s="8" t="s">
        <v>8411</v>
      </c>
      <c r="R2404" t="s">
        <v>7758</v>
      </c>
      <c r="S2404" t="s">
        <v>5636</v>
      </c>
      <c r="T2404" t="s">
        <v>8105</v>
      </c>
    </row>
    <row r="2405" spans="1:20">
      <c r="A2405" t="s">
        <v>8412</v>
      </c>
      <c r="B2405" s="8" t="s">
        <v>949</v>
      </c>
      <c r="C2405" t="s">
        <v>922</v>
      </c>
      <c r="D2405" t="s">
        <v>922</v>
      </c>
      <c r="E2405" t="s">
        <v>704</v>
      </c>
      <c r="F2405" t="s">
        <v>884</v>
      </c>
      <c r="G2405" t="s">
        <v>885</v>
      </c>
      <c r="H2405" t="s">
        <v>8413</v>
      </c>
      <c r="I2405" t="s">
        <v>8414</v>
      </c>
      <c r="J2405" t="s">
        <v>2519</v>
      </c>
      <c r="K2405" t="s">
        <v>8398</v>
      </c>
      <c r="L2405" t="s">
        <v>8183</v>
      </c>
      <c r="M2405" s="8" t="s">
        <v>8398</v>
      </c>
      <c r="N2405" t="s">
        <v>8184</v>
      </c>
      <c r="O2405" t="s">
        <v>8361</v>
      </c>
      <c r="P2405" t="s">
        <v>760</v>
      </c>
      <c r="Q2405" s="8" t="s">
        <v>8415</v>
      </c>
      <c r="R2405" t="s">
        <v>7758</v>
      </c>
      <c r="S2405" t="s">
        <v>5636</v>
      </c>
      <c r="T2405" t="s">
        <v>8105</v>
      </c>
    </row>
    <row r="2406" spans="1:20">
      <c r="A2406" t="s">
        <v>8416</v>
      </c>
      <c r="B2406" s="8" t="s">
        <v>949</v>
      </c>
      <c r="C2406" t="s">
        <v>922</v>
      </c>
      <c r="D2406" t="s">
        <v>922</v>
      </c>
      <c r="E2406" t="s">
        <v>704</v>
      </c>
      <c r="F2406" t="s">
        <v>884</v>
      </c>
      <c r="G2406" t="s">
        <v>885</v>
      </c>
      <c r="H2406" t="s">
        <v>8417</v>
      </c>
      <c r="I2406" t="s">
        <v>8418</v>
      </c>
      <c r="J2406" t="s">
        <v>2519</v>
      </c>
      <c r="K2406" t="s">
        <v>7470</v>
      </c>
      <c r="L2406" t="s">
        <v>5956</v>
      </c>
      <c r="M2406" s="8" t="s">
        <v>7470</v>
      </c>
      <c r="N2406" t="s">
        <v>6693</v>
      </c>
      <c r="O2406" t="s">
        <v>8361</v>
      </c>
      <c r="P2406" t="s">
        <v>760</v>
      </c>
      <c r="Q2406" s="8" t="s">
        <v>8419</v>
      </c>
      <c r="R2406" t="s">
        <v>7758</v>
      </c>
      <c r="S2406" t="s">
        <v>5636</v>
      </c>
      <c r="T2406" t="s">
        <v>1001</v>
      </c>
    </row>
    <row r="2407" spans="1:20">
      <c r="A2407" t="s">
        <v>8420</v>
      </c>
      <c r="B2407" s="8" t="s">
        <v>949</v>
      </c>
      <c r="C2407" t="s">
        <v>922</v>
      </c>
      <c r="D2407" t="s">
        <v>922</v>
      </c>
      <c r="E2407" t="s">
        <v>704</v>
      </c>
      <c r="F2407" t="s">
        <v>884</v>
      </c>
      <c r="G2407" t="s">
        <v>885</v>
      </c>
      <c r="H2407" t="s">
        <v>8421</v>
      </c>
      <c r="I2407" t="s">
        <v>8422</v>
      </c>
      <c r="J2407" t="s">
        <v>2519</v>
      </c>
      <c r="K2407" t="s">
        <v>7470</v>
      </c>
      <c r="L2407" t="s">
        <v>8284</v>
      </c>
      <c r="M2407" s="8" t="s">
        <v>7470</v>
      </c>
      <c r="N2407" t="s">
        <v>8423</v>
      </c>
      <c r="O2407" t="s">
        <v>8361</v>
      </c>
      <c r="P2407" t="s">
        <v>760</v>
      </c>
      <c r="Q2407" s="8" t="s">
        <v>8424</v>
      </c>
      <c r="R2407" t="s">
        <v>7758</v>
      </c>
      <c r="S2407" t="s">
        <v>5636</v>
      </c>
      <c r="T2407" t="s">
        <v>1001</v>
      </c>
    </row>
    <row r="2408" spans="1:20">
      <c r="A2408" t="s">
        <v>8425</v>
      </c>
      <c r="B2408" s="8" t="s">
        <v>949</v>
      </c>
      <c r="C2408" t="s">
        <v>922</v>
      </c>
      <c r="D2408" t="s">
        <v>922</v>
      </c>
      <c r="E2408" t="s">
        <v>704</v>
      </c>
      <c r="F2408" t="s">
        <v>884</v>
      </c>
      <c r="G2408" t="s">
        <v>885</v>
      </c>
      <c r="H2408" t="s">
        <v>8426</v>
      </c>
      <c r="I2408" t="s">
        <v>8427</v>
      </c>
      <c r="J2408" t="s">
        <v>2519</v>
      </c>
      <c r="K2408" t="s">
        <v>8398</v>
      </c>
      <c r="L2408" t="s">
        <v>8428</v>
      </c>
      <c r="M2408" s="8" t="s">
        <v>8398</v>
      </c>
      <c r="N2408" t="s">
        <v>8429</v>
      </c>
      <c r="O2408" t="s">
        <v>8361</v>
      </c>
      <c r="P2408" t="s">
        <v>760</v>
      </c>
      <c r="Q2408" s="8" t="s">
        <v>8430</v>
      </c>
      <c r="R2408" t="s">
        <v>7758</v>
      </c>
      <c r="S2408" t="s">
        <v>5636</v>
      </c>
      <c r="T2408" t="s">
        <v>1001</v>
      </c>
    </row>
    <row r="2409" spans="1:20">
      <c r="A2409" t="s">
        <v>8431</v>
      </c>
      <c r="B2409" s="8" t="s">
        <v>949</v>
      </c>
      <c r="C2409" t="s">
        <v>922</v>
      </c>
      <c r="D2409" t="s">
        <v>922</v>
      </c>
      <c r="E2409" t="s">
        <v>704</v>
      </c>
      <c r="F2409" t="s">
        <v>884</v>
      </c>
      <c r="G2409" t="s">
        <v>885</v>
      </c>
      <c r="H2409" t="s">
        <v>8432</v>
      </c>
      <c r="I2409" t="s">
        <v>8433</v>
      </c>
      <c r="J2409" t="s">
        <v>2519</v>
      </c>
      <c r="K2409" t="s">
        <v>7470</v>
      </c>
      <c r="L2409" t="s">
        <v>671</v>
      </c>
      <c r="M2409" s="8" t="s">
        <v>7470</v>
      </c>
      <c r="N2409" t="s">
        <v>8434</v>
      </c>
      <c r="O2409" t="s">
        <v>8361</v>
      </c>
      <c r="P2409" t="s">
        <v>760</v>
      </c>
      <c r="Q2409" s="8" t="s">
        <v>8435</v>
      </c>
      <c r="R2409" t="s">
        <v>7758</v>
      </c>
      <c r="S2409" t="s">
        <v>5636</v>
      </c>
      <c r="T2409" t="s">
        <v>1001</v>
      </c>
    </row>
    <row r="2410" spans="1:20">
      <c r="A2410" t="s">
        <v>8436</v>
      </c>
      <c r="B2410" s="8" t="s">
        <v>949</v>
      </c>
      <c r="C2410" t="s">
        <v>922</v>
      </c>
      <c r="D2410" t="s">
        <v>922</v>
      </c>
      <c r="E2410" t="s">
        <v>704</v>
      </c>
      <c r="F2410" t="s">
        <v>913</v>
      </c>
      <c r="G2410" t="s">
        <v>914</v>
      </c>
      <c r="H2410" t="s">
        <v>5652</v>
      </c>
      <c r="I2410" t="s">
        <v>8437</v>
      </c>
      <c r="J2410" t="s">
        <v>2519</v>
      </c>
      <c r="K2410" t="s">
        <v>1908</v>
      </c>
      <c r="L2410" t="s">
        <v>6853</v>
      </c>
      <c r="M2410" s="8" t="s">
        <v>1908</v>
      </c>
      <c r="N2410" t="s">
        <v>7184</v>
      </c>
      <c r="O2410" t="s">
        <v>8361</v>
      </c>
      <c r="P2410" t="s">
        <v>2672</v>
      </c>
      <c r="Q2410" s="8" t="s">
        <v>8438</v>
      </c>
      <c r="R2410" t="s">
        <v>7917</v>
      </c>
      <c r="S2410" t="s">
        <v>5636</v>
      </c>
      <c r="T2410" t="s">
        <v>949</v>
      </c>
    </row>
    <row r="2411" spans="1:20">
      <c r="A2411" t="s">
        <v>8439</v>
      </c>
      <c r="B2411" s="8" t="s">
        <v>949</v>
      </c>
      <c r="C2411" t="s">
        <v>922</v>
      </c>
      <c r="D2411" t="s">
        <v>922</v>
      </c>
      <c r="E2411" t="s">
        <v>704</v>
      </c>
      <c r="F2411" t="s">
        <v>913</v>
      </c>
      <c r="G2411" t="s">
        <v>914</v>
      </c>
      <c r="H2411" t="s">
        <v>6016</v>
      </c>
      <c r="I2411" t="s">
        <v>8440</v>
      </c>
      <c r="J2411" t="s">
        <v>2519</v>
      </c>
      <c r="K2411" t="s">
        <v>1572</v>
      </c>
      <c r="L2411" t="s">
        <v>5844</v>
      </c>
      <c r="M2411" s="8" t="s">
        <v>1572</v>
      </c>
      <c r="N2411" t="s">
        <v>6993</v>
      </c>
      <c r="O2411" t="s">
        <v>8361</v>
      </c>
      <c r="P2411" t="s">
        <v>2672</v>
      </c>
      <c r="Q2411" s="8" t="s">
        <v>8441</v>
      </c>
      <c r="R2411" t="s">
        <v>7917</v>
      </c>
      <c r="S2411" t="s">
        <v>5636</v>
      </c>
      <c r="T2411" t="s">
        <v>949</v>
      </c>
    </row>
    <row r="2412" spans="1:20">
      <c r="A2412" t="s">
        <v>8442</v>
      </c>
      <c r="B2412" s="8" t="s">
        <v>949</v>
      </c>
      <c r="C2412" t="s">
        <v>922</v>
      </c>
      <c r="D2412" t="s">
        <v>1177</v>
      </c>
      <c r="E2412" t="s">
        <v>754</v>
      </c>
      <c r="F2412" t="s">
        <v>946</v>
      </c>
      <c r="G2412" t="s">
        <v>947</v>
      </c>
      <c r="H2412" t="s">
        <v>947</v>
      </c>
      <c r="I2412" t="s">
        <v>8443</v>
      </c>
      <c r="J2412" t="s">
        <v>2514</v>
      </c>
      <c r="K2412" t="s">
        <v>949</v>
      </c>
      <c r="L2412" t="s">
        <v>6096</v>
      </c>
      <c r="M2412" s="8" t="s">
        <v>949</v>
      </c>
      <c r="N2412" t="s">
        <v>8444</v>
      </c>
      <c r="O2412" t="s">
        <v>2672</v>
      </c>
      <c r="P2412" t="s">
        <v>760</v>
      </c>
      <c r="Q2412" s="8" t="s">
        <v>8445</v>
      </c>
      <c r="R2412" t="s">
        <v>675</v>
      </c>
      <c r="S2412" t="s">
        <v>675</v>
      </c>
      <c r="T2412" t="s">
        <v>675</v>
      </c>
    </row>
    <row r="2413" spans="1:20">
      <c r="A2413" t="s">
        <v>8446</v>
      </c>
      <c r="B2413" s="8" t="s">
        <v>949</v>
      </c>
      <c r="C2413" t="s">
        <v>922</v>
      </c>
      <c r="D2413" t="s">
        <v>1177</v>
      </c>
      <c r="E2413" t="s">
        <v>754</v>
      </c>
      <c r="F2413" t="s">
        <v>965</v>
      </c>
      <c r="G2413" t="s">
        <v>225</v>
      </c>
      <c r="H2413" t="s">
        <v>225</v>
      </c>
      <c r="I2413" t="s">
        <v>8443</v>
      </c>
      <c r="J2413" t="s">
        <v>2514</v>
      </c>
      <c r="K2413" t="s">
        <v>949</v>
      </c>
      <c r="L2413" t="s">
        <v>5851</v>
      </c>
      <c r="M2413" s="8" t="s">
        <v>949</v>
      </c>
      <c r="N2413" t="s">
        <v>8447</v>
      </c>
      <c r="O2413" t="s">
        <v>2672</v>
      </c>
      <c r="P2413" t="s">
        <v>760</v>
      </c>
      <c r="Q2413" s="8" t="s">
        <v>8448</v>
      </c>
      <c r="R2413" t="s">
        <v>675</v>
      </c>
      <c r="S2413" t="s">
        <v>675</v>
      </c>
      <c r="T2413" t="s">
        <v>675</v>
      </c>
    </row>
    <row r="2414" spans="1:20">
      <c r="A2414" t="s">
        <v>8449</v>
      </c>
      <c r="B2414" s="8" t="s">
        <v>949</v>
      </c>
      <c r="C2414" t="s">
        <v>922</v>
      </c>
      <c r="D2414" t="s">
        <v>1177</v>
      </c>
      <c r="E2414" t="s">
        <v>754</v>
      </c>
      <c r="F2414" t="s">
        <v>1319</v>
      </c>
      <c r="G2414" t="s">
        <v>1320</v>
      </c>
      <c r="H2414" t="s">
        <v>1320</v>
      </c>
      <c r="I2414" t="s">
        <v>8443</v>
      </c>
      <c r="J2414" t="s">
        <v>2514</v>
      </c>
      <c r="K2414" t="s">
        <v>949</v>
      </c>
      <c r="L2414" t="s">
        <v>5949</v>
      </c>
      <c r="M2414" s="8" t="s">
        <v>949</v>
      </c>
      <c r="N2414" t="s">
        <v>8450</v>
      </c>
      <c r="O2414" t="s">
        <v>2672</v>
      </c>
      <c r="P2414" t="s">
        <v>760</v>
      </c>
      <c r="Q2414" s="8" t="s">
        <v>8451</v>
      </c>
      <c r="R2414" t="s">
        <v>675</v>
      </c>
      <c r="S2414" t="s">
        <v>675</v>
      </c>
      <c r="T2414" t="s">
        <v>675</v>
      </c>
    </row>
    <row r="2415" spans="1:20">
      <c r="A2415" t="s">
        <v>8452</v>
      </c>
      <c r="B2415" s="8" t="s">
        <v>1022</v>
      </c>
      <c r="C2415" t="s">
        <v>922</v>
      </c>
      <c r="D2415" t="s">
        <v>922</v>
      </c>
      <c r="E2415" t="s">
        <v>704</v>
      </c>
      <c r="F2415" t="s">
        <v>1184</v>
      </c>
      <c r="G2415" t="s">
        <v>1185</v>
      </c>
      <c r="H2415" t="s">
        <v>5814</v>
      </c>
      <c r="I2415" t="s">
        <v>8453</v>
      </c>
      <c r="J2415" t="s">
        <v>8454</v>
      </c>
      <c r="K2415" t="s">
        <v>675</v>
      </c>
      <c r="L2415" t="s">
        <v>682</v>
      </c>
      <c r="M2415" s="8" t="s">
        <v>675</v>
      </c>
      <c r="N2415" t="s">
        <v>682</v>
      </c>
      <c r="O2415" t="s">
        <v>2672</v>
      </c>
      <c r="P2415" t="s">
        <v>760</v>
      </c>
      <c r="Q2415" s="8" t="s">
        <v>8455</v>
      </c>
      <c r="R2415" t="s">
        <v>675</v>
      </c>
      <c r="S2415" t="s">
        <v>675</v>
      </c>
      <c r="T2415" t="s">
        <v>675</v>
      </c>
    </row>
    <row r="2416" spans="1:20">
      <c r="A2416" t="s">
        <v>8456</v>
      </c>
      <c r="B2416" s="8" t="s">
        <v>1022</v>
      </c>
      <c r="C2416" t="s">
        <v>922</v>
      </c>
      <c r="D2416" t="s">
        <v>922</v>
      </c>
      <c r="E2416" t="s">
        <v>704</v>
      </c>
      <c r="F2416" t="s">
        <v>1184</v>
      </c>
      <c r="G2416" t="s">
        <v>1185</v>
      </c>
      <c r="H2416" t="s">
        <v>6172</v>
      </c>
      <c r="I2416" t="s">
        <v>8453</v>
      </c>
      <c r="J2416" t="s">
        <v>8454</v>
      </c>
      <c r="K2416" t="s">
        <v>675</v>
      </c>
      <c r="L2416" t="s">
        <v>682</v>
      </c>
      <c r="M2416" s="8" t="s">
        <v>675</v>
      </c>
      <c r="N2416" t="s">
        <v>682</v>
      </c>
      <c r="O2416" t="s">
        <v>2672</v>
      </c>
      <c r="P2416" t="s">
        <v>760</v>
      </c>
      <c r="Q2416" s="8" t="s">
        <v>8457</v>
      </c>
      <c r="R2416" t="s">
        <v>675</v>
      </c>
      <c r="S2416" t="s">
        <v>675</v>
      </c>
      <c r="T2416" t="s">
        <v>675</v>
      </c>
    </row>
    <row r="2417" spans="1:20">
      <c r="A2417" t="s">
        <v>8458</v>
      </c>
      <c r="B2417" s="8" t="s">
        <v>1022</v>
      </c>
      <c r="C2417" t="s">
        <v>922</v>
      </c>
      <c r="D2417" t="s">
        <v>922</v>
      </c>
      <c r="E2417" t="s">
        <v>704</v>
      </c>
      <c r="F2417" t="s">
        <v>1184</v>
      </c>
      <c r="G2417" t="s">
        <v>1185</v>
      </c>
      <c r="H2417" t="s">
        <v>6175</v>
      </c>
      <c r="I2417" t="s">
        <v>8453</v>
      </c>
      <c r="J2417" t="s">
        <v>8459</v>
      </c>
      <c r="K2417" t="s">
        <v>675</v>
      </c>
      <c r="L2417" t="s">
        <v>682</v>
      </c>
      <c r="M2417" s="8" t="s">
        <v>675</v>
      </c>
      <c r="N2417" t="s">
        <v>682</v>
      </c>
      <c r="O2417" t="s">
        <v>2672</v>
      </c>
      <c r="P2417" t="s">
        <v>760</v>
      </c>
      <c r="Q2417" s="8" t="s">
        <v>8460</v>
      </c>
      <c r="R2417" t="s">
        <v>675</v>
      </c>
      <c r="S2417" t="s">
        <v>675</v>
      </c>
      <c r="T2417" t="s">
        <v>675</v>
      </c>
    </row>
    <row r="2418" spans="1:20">
      <c r="A2418" t="s">
        <v>8461</v>
      </c>
      <c r="B2418" s="8" t="s">
        <v>1022</v>
      </c>
      <c r="C2418" t="s">
        <v>922</v>
      </c>
      <c r="D2418" t="s">
        <v>922</v>
      </c>
      <c r="E2418" t="s">
        <v>704</v>
      </c>
      <c r="F2418" t="s">
        <v>1184</v>
      </c>
      <c r="G2418" t="s">
        <v>1185</v>
      </c>
      <c r="H2418" t="s">
        <v>2056</v>
      </c>
      <c r="I2418" t="s">
        <v>8453</v>
      </c>
      <c r="J2418" t="s">
        <v>8459</v>
      </c>
      <c r="K2418" t="s">
        <v>675</v>
      </c>
      <c r="L2418" t="s">
        <v>682</v>
      </c>
      <c r="M2418" s="8" t="s">
        <v>675</v>
      </c>
      <c r="N2418" t="s">
        <v>682</v>
      </c>
      <c r="O2418" t="s">
        <v>2672</v>
      </c>
      <c r="P2418" t="s">
        <v>760</v>
      </c>
      <c r="Q2418" s="8" t="s">
        <v>8462</v>
      </c>
      <c r="R2418" t="s">
        <v>675</v>
      </c>
      <c r="S2418" t="s">
        <v>675</v>
      </c>
      <c r="T2418" t="s">
        <v>675</v>
      </c>
    </row>
    <row r="2419" spans="1:20">
      <c r="A2419" t="s">
        <v>8463</v>
      </c>
      <c r="B2419" s="8" t="s">
        <v>1022</v>
      </c>
      <c r="C2419" t="s">
        <v>922</v>
      </c>
      <c r="D2419" t="s">
        <v>922</v>
      </c>
      <c r="E2419" t="s">
        <v>704</v>
      </c>
      <c r="F2419" t="s">
        <v>1184</v>
      </c>
      <c r="G2419" t="s">
        <v>1185</v>
      </c>
      <c r="H2419" t="s">
        <v>2195</v>
      </c>
      <c r="I2419" t="s">
        <v>8453</v>
      </c>
      <c r="J2419" t="s">
        <v>8459</v>
      </c>
      <c r="K2419" t="s">
        <v>675</v>
      </c>
      <c r="L2419" t="s">
        <v>682</v>
      </c>
      <c r="M2419" s="8" t="s">
        <v>675</v>
      </c>
      <c r="N2419" t="s">
        <v>682</v>
      </c>
      <c r="O2419" t="s">
        <v>2672</v>
      </c>
      <c r="P2419" t="s">
        <v>760</v>
      </c>
      <c r="Q2419" s="8" t="s">
        <v>8464</v>
      </c>
      <c r="R2419" t="s">
        <v>675</v>
      </c>
      <c r="S2419" t="s">
        <v>675</v>
      </c>
      <c r="T2419" t="s">
        <v>675</v>
      </c>
    </row>
    <row r="2420" spans="1:20">
      <c r="A2420" t="s">
        <v>8465</v>
      </c>
      <c r="B2420" s="8" t="s">
        <v>1022</v>
      </c>
      <c r="C2420" t="s">
        <v>922</v>
      </c>
      <c r="D2420" t="s">
        <v>922</v>
      </c>
      <c r="E2420" t="s">
        <v>704</v>
      </c>
      <c r="F2420" t="s">
        <v>1184</v>
      </c>
      <c r="G2420" t="s">
        <v>1185</v>
      </c>
      <c r="H2420" t="s">
        <v>2128</v>
      </c>
      <c r="I2420" t="s">
        <v>8453</v>
      </c>
      <c r="J2420" t="s">
        <v>8459</v>
      </c>
      <c r="K2420" t="s">
        <v>675</v>
      </c>
      <c r="L2420" t="s">
        <v>682</v>
      </c>
      <c r="M2420" s="8" t="s">
        <v>675</v>
      </c>
      <c r="N2420" t="s">
        <v>682</v>
      </c>
      <c r="O2420" t="s">
        <v>2672</v>
      </c>
      <c r="P2420" t="s">
        <v>760</v>
      </c>
      <c r="Q2420" s="8" t="s">
        <v>8466</v>
      </c>
      <c r="R2420" t="s">
        <v>675</v>
      </c>
      <c r="S2420" t="s">
        <v>675</v>
      </c>
      <c r="T2420" t="s">
        <v>675</v>
      </c>
    </row>
    <row r="2421" spans="1:20">
      <c r="A2421" t="s">
        <v>8467</v>
      </c>
      <c r="B2421" s="8" t="s">
        <v>1022</v>
      </c>
      <c r="C2421" t="s">
        <v>922</v>
      </c>
      <c r="D2421" t="s">
        <v>922</v>
      </c>
      <c r="E2421" t="s">
        <v>704</v>
      </c>
      <c r="F2421" t="s">
        <v>1184</v>
      </c>
      <c r="G2421" t="s">
        <v>1185</v>
      </c>
      <c r="H2421" t="s">
        <v>4991</v>
      </c>
      <c r="I2421" t="s">
        <v>8453</v>
      </c>
      <c r="J2421" t="s">
        <v>8459</v>
      </c>
      <c r="K2421" t="s">
        <v>675</v>
      </c>
      <c r="L2421" t="s">
        <v>682</v>
      </c>
      <c r="M2421" s="8" t="s">
        <v>675</v>
      </c>
      <c r="N2421" t="s">
        <v>682</v>
      </c>
      <c r="O2421" t="s">
        <v>2672</v>
      </c>
      <c r="P2421" t="s">
        <v>760</v>
      </c>
      <c r="Q2421" s="8" t="s">
        <v>8468</v>
      </c>
      <c r="R2421" t="s">
        <v>675</v>
      </c>
      <c r="S2421" t="s">
        <v>675</v>
      </c>
      <c r="T2421" t="s">
        <v>675</v>
      </c>
    </row>
    <row r="2422" spans="1:20">
      <c r="A2422" t="s">
        <v>8469</v>
      </c>
      <c r="B2422" s="8" t="s">
        <v>1022</v>
      </c>
      <c r="C2422" t="s">
        <v>922</v>
      </c>
      <c r="D2422" t="s">
        <v>922</v>
      </c>
      <c r="E2422" t="s">
        <v>704</v>
      </c>
      <c r="F2422" t="s">
        <v>913</v>
      </c>
      <c r="G2422" t="s">
        <v>914</v>
      </c>
      <c r="H2422" t="s">
        <v>8470</v>
      </c>
      <c r="I2422" t="s">
        <v>8471</v>
      </c>
      <c r="J2422" t="s">
        <v>8454</v>
      </c>
      <c r="K2422" t="s">
        <v>675</v>
      </c>
      <c r="L2422" t="s">
        <v>682</v>
      </c>
      <c r="M2422" s="8" t="s">
        <v>675</v>
      </c>
      <c r="N2422" t="s">
        <v>682</v>
      </c>
      <c r="O2422" t="s">
        <v>2672</v>
      </c>
      <c r="P2422" t="s">
        <v>760</v>
      </c>
      <c r="Q2422" s="8" t="s">
        <v>8472</v>
      </c>
      <c r="R2422" t="s">
        <v>675</v>
      </c>
      <c r="S2422" t="s">
        <v>675</v>
      </c>
      <c r="T2422" t="s">
        <v>675</v>
      </c>
    </row>
    <row r="2423" spans="1:20">
      <c r="A2423" t="s">
        <v>8473</v>
      </c>
      <c r="B2423" s="8" t="s">
        <v>1022</v>
      </c>
      <c r="C2423" t="s">
        <v>922</v>
      </c>
      <c r="D2423" t="s">
        <v>922</v>
      </c>
      <c r="E2423" t="s">
        <v>704</v>
      </c>
      <c r="F2423" t="s">
        <v>913</v>
      </c>
      <c r="G2423" t="s">
        <v>914</v>
      </c>
      <c r="H2423" t="s">
        <v>8474</v>
      </c>
      <c r="I2423" t="s">
        <v>8471</v>
      </c>
      <c r="J2423" t="s">
        <v>8459</v>
      </c>
      <c r="K2423" t="s">
        <v>675</v>
      </c>
      <c r="L2423" t="s">
        <v>682</v>
      </c>
      <c r="M2423" s="8" t="s">
        <v>675</v>
      </c>
      <c r="N2423" t="s">
        <v>682</v>
      </c>
      <c r="O2423" t="s">
        <v>2672</v>
      </c>
      <c r="P2423" t="s">
        <v>760</v>
      </c>
      <c r="Q2423" s="8" t="s">
        <v>8475</v>
      </c>
      <c r="R2423" t="s">
        <v>675</v>
      </c>
      <c r="S2423" t="s">
        <v>675</v>
      </c>
      <c r="T2423" t="s">
        <v>675</v>
      </c>
    </row>
    <row r="2424" spans="1:20">
      <c r="A2424" t="s">
        <v>8476</v>
      </c>
      <c r="B2424" s="8" t="s">
        <v>1022</v>
      </c>
      <c r="C2424" t="s">
        <v>922</v>
      </c>
      <c r="D2424" t="s">
        <v>922</v>
      </c>
      <c r="E2424" t="s">
        <v>704</v>
      </c>
      <c r="F2424" t="s">
        <v>1184</v>
      </c>
      <c r="G2424" t="s">
        <v>1185</v>
      </c>
      <c r="H2424" t="s">
        <v>6324</v>
      </c>
      <c r="I2424" t="s">
        <v>8453</v>
      </c>
      <c r="J2424" t="s">
        <v>8459</v>
      </c>
      <c r="K2424" t="s">
        <v>675</v>
      </c>
      <c r="L2424" t="s">
        <v>682</v>
      </c>
      <c r="M2424" s="8" t="s">
        <v>675</v>
      </c>
      <c r="N2424" t="s">
        <v>682</v>
      </c>
      <c r="O2424" t="s">
        <v>2672</v>
      </c>
      <c r="P2424" t="s">
        <v>760</v>
      </c>
      <c r="Q2424" s="8" t="s">
        <v>8477</v>
      </c>
      <c r="R2424" t="s">
        <v>675</v>
      </c>
      <c r="S2424" t="s">
        <v>675</v>
      </c>
      <c r="T2424" t="s">
        <v>675</v>
      </c>
    </row>
    <row r="2425" spans="1:20">
      <c r="A2425" t="s">
        <v>8478</v>
      </c>
      <c r="B2425" s="8" t="s">
        <v>1022</v>
      </c>
      <c r="C2425" t="s">
        <v>922</v>
      </c>
      <c r="D2425" t="s">
        <v>922</v>
      </c>
      <c r="E2425" t="s">
        <v>675</v>
      </c>
      <c r="F2425" t="s">
        <v>1184</v>
      </c>
      <c r="G2425" t="s">
        <v>1185</v>
      </c>
      <c r="H2425" t="s">
        <v>1554</v>
      </c>
      <c r="I2425" t="s">
        <v>8453</v>
      </c>
      <c r="J2425" t="s">
        <v>8459</v>
      </c>
      <c r="K2425" t="s">
        <v>675</v>
      </c>
      <c r="L2425" t="s">
        <v>682</v>
      </c>
      <c r="M2425" s="8" t="s">
        <v>675</v>
      </c>
      <c r="N2425" t="s">
        <v>682</v>
      </c>
      <c r="O2425" t="s">
        <v>2672</v>
      </c>
      <c r="P2425" t="s">
        <v>760</v>
      </c>
      <c r="Q2425" s="8" t="s">
        <v>8479</v>
      </c>
      <c r="R2425" t="s">
        <v>675</v>
      </c>
      <c r="S2425" t="s">
        <v>675</v>
      </c>
      <c r="T2425" t="s">
        <v>675</v>
      </c>
    </row>
    <row r="2426" spans="1:20">
      <c r="A2426" t="s">
        <v>8480</v>
      </c>
      <c r="B2426" s="8" t="s">
        <v>1022</v>
      </c>
      <c r="C2426" t="s">
        <v>922</v>
      </c>
      <c r="D2426" t="s">
        <v>922</v>
      </c>
      <c r="E2426" t="s">
        <v>704</v>
      </c>
      <c r="F2426" t="s">
        <v>1184</v>
      </c>
      <c r="G2426" t="s">
        <v>1185</v>
      </c>
      <c r="H2426" t="s">
        <v>6329</v>
      </c>
      <c r="I2426" t="s">
        <v>8453</v>
      </c>
      <c r="J2426" t="s">
        <v>8459</v>
      </c>
      <c r="K2426" t="s">
        <v>675</v>
      </c>
      <c r="L2426" t="s">
        <v>682</v>
      </c>
      <c r="M2426" s="8" t="s">
        <v>675</v>
      </c>
      <c r="N2426" t="s">
        <v>682</v>
      </c>
      <c r="O2426" t="s">
        <v>2672</v>
      </c>
      <c r="P2426" t="s">
        <v>760</v>
      </c>
      <c r="Q2426" s="8" t="s">
        <v>8481</v>
      </c>
      <c r="R2426" t="s">
        <v>675</v>
      </c>
      <c r="S2426" t="s">
        <v>675</v>
      </c>
      <c r="T2426" t="s">
        <v>675</v>
      </c>
    </row>
    <row r="2427" spans="1:20">
      <c r="A2427" t="s">
        <v>8482</v>
      </c>
      <c r="B2427" s="8" t="s">
        <v>6507</v>
      </c>
      <c r="C2427" t="s">
        <v>922</v>
      </c>
      <c r="D2427" t="s">
        <v>922</v>
      </c>
      <c r="E2427" t="s">
        <v>665</v>
      </c>
      <c r="F2427" t="s">
        <v>6663</v>
      </c>
      <c r="G2427" t="s">
        <v>6664</v>
      </c>
      <c r="H2427" t="s">
        <v>6664</v>
      </c>
      <c r="I2427" t="s">
        <v>7215</v>
      </c>
      <c r="J2427" t="s">
        <v>973</v>
      </c>
      <c r="K2427" t="s">
        <v>2599</v>
      </c>
      <c r="L2427" t="s">
        <v>5882</v>
      </c>
      <c r="M2427" s="8" t="s">
        <v>2599</v>
      </c>
      <c r="N2427" t="s">
        <v>7040</v>
      </c>
      <c r="O2427" t="s">
        <v>8483</v>
      </c>
      <c r="P2427" t="s">
        <v>2672</v>
      </c>
      <c r="Q2427" s="8" t="s">
        <v>8484</v>
      </c>
      <c r="R2427" t="s">
        <v>7964</v>
      </c>
      <c r="S2427" t="s">
        <v>6935</v>
      </c>
      <c r="T2427" t="s">
        <v>5632</v>
      </c>
    </row>
    <row r="2428" spans="1:20">
      <c r="A2428" t="s">
        <v>8485</v>
      </c>
      <c r="B2428" s="8" t="s">
        <v>6507</v>
      </c>
      <c r="C2428" t="s">
        <v>922</v>
      </c>
      <c r="D2428" t="s">
        <v>922</v>
      </c>
      <c r="E2428" t="s">
        <v>665</v>
      </c>
      <c r="F2428" t="s">
        <v>787</v>
      </c>
      <c r="G2428" t="s">
        <v>788</v>
      </c>
      <c r="H2428" t="s">
        <v>788</v>
      </c>
      <c r="I2428" t="s">
        <v>6909</v>
      </c>
      <c r="J2428" t="s">
        <v>2514</v>
      </c>
      <c r="K2428" t="s">
        <v>5821</v>
      </c>
      <c r="L2428" t="s">
        <v>6692</v>
      </c>
      <c r="M2428" s="8" t="s">
        <v>5821</v>
      </c>
      <c r="N2428" t="s">
        <v>6096</v>
      </c>
      <c r="O2428" t="s">
        <v>8483</v>
      </c>
      <c r="P2428" t="s">
        <v>2672</v>
      </c>
      <c r="Q2428" s="8" t="s">
        <v>8486</v>
      </c>
      <c r="R2428" t="s">
        <v>7964</v>
      </c>
      <c r="S2428" t="s">
        <v>6935</v>
      </c>
      <c r="T2428" t="s">
        <v>5632</v>
      </c>
    </row>
    <row r="2429" spans="1:20">
      <c r="A2429" t="s">
        <v>8487</v>
      </c>
      <c r="B2429" s="8" t="s">
        <v>6507</v>
      </c>
      <c r="C2429" t="s">
        <v>922</v>
      </c>
      <c r="D2429" t="s">
        <v>922</v>
      </c>
      <c r="E2429" t="s">
        <v>665</v>
      </c>
      <c r="F2429" t="s">
        <v>2562</v>
      </c>
      <c r="G2429" t="s">
        <v>2563</v>
      </c>
      <c r="H2429" t="s">
        <v>675</v>
      </c>
      <c r="I2429" t="s">
        <v>8488</v>
      </c>
      <c r="J2429" t="s">
        <v>2514</v>
      </c>
      <c r="K2429" t="s">
        <v>6507</v>
      </c>
      <c r="L2429" t="s">
        <v>8489</v>
      </c>
      <c r="M2429" s="8" t="s">
        <v>6507</v>
      </c>
      <c r="N2429" t="s">
        <v>8490</v>
      </c>
      <c r="O2429" t="s">
        <v>825</v>
      </c>
      <c r="P2429" t="s">
        <v>760</v>
      </c>
      <c r="Q2429" s="8" t="s">
        <v>8491</v>
      </c>
      <c r="R2429" t="s">
        <v>675</v>
      </c>
      <c r="S2429" t="s">
        <v>675</v>
      </c>
      <c r="T2429" t="s">
        <v>675</v>
      </c>
    </row>
    <row r="2430" spans="1:20">
      <c r="A2430" t="s">
        <v>8492</v>
      </c>
      <c r="B2430" s="8" t="s">
        <v>8493</v>
      </c>
      <c r="C2430" t="s">
        <v>922</v>
      </c>
      <c r="D2430" t="s">
        <v>922</v>
      </c>
      <c r="E2430" t="s">
        <v>763</v>
      </c>
      <c r="F2430" t="s">
        <v>2693</v>
      </c>
      <c r="G2430" t="s">
        <v>2694</v>
      </c>
      <c r="H2430" t="s">
        <v>675</v>
      </c>
      <c r="I2430" t="s">
        <v>8494</v>
      </c>
      <c r="J2430" t="s">
        <v>7750</v>
      </c>
      <c r="K2430" t="s">
        <v>675</v>
      </c>
      <c r="L2430" t="s">
        <v>682</v>
      </c>
      <c r="M2430" s="8" t="s">
        <v>675</v>
      </c>
      <c r="N2430" t="s">
        <v>682</v>
      </c>
      <c r="O2430" t="s">
        <v>825</v>
      </c>
      <c r="P2430" t="s">
        <v>675</v>
      </c>
      <c r="Q2430" s="8" t="s">
        <v>8495</v>
      </c>
      <c r="R2430" t="s">
        <v>675</v>
      </c>
      <c r="S2430" t="s">
        <v>675</v>
      </c>
      <c r="T2430" t="s">
        <v>675</v>
      </c>
    </row>
    <row r="2431" spans="1:20">
      <c r="A2431" t="s">
        <v>8496</v>
      </c>
      <c r="B2431" s="8" t="s">
        <v>8493</v>
      </c>
      <c r="C2431" t="s">
        <v>922</v>
      </c>
      <c r="D2431" t="s">
        <v>922</v>
      </c>
      <c r="E2431" t="s">
        <v>675</v>
      </c>
      <c r="F2431" t="s">
        <v>1286</v>
      </c>
      <c r="G2431" t="s">
        <v>47</v>
      </c>
      <c r="H2431" t="s">
        <v>675</v>
      </c>
      <c r="I2431" t="s">
        <v>8494</v>
      </c>
      <c r="J2431" t="s">
        <v>2514</v>
      </c>
      <c r="K2431" t="s">
        <v>8493</v>
      </c>
      <c r="L2431" t="s">
        <v>8497</v>
      </c>
      <c r="M2431" s="8" t="s">
        <v>8493</v>
      </c>
      <c r="N2431" t="s">
        <v>8498</v>
      </c>
      <c r="O2431" t="s">
        <v>825</v>
      </c>
      <c r="P2431" t="s">
        <v>760</v>
      </c>
      <c r="Q2431" s="8" t="s">
        <v>8499</v>
      </c>
      <c r="R2431" t="s">
        <v>675</v>
      </c>
      <c r="S2431" t="s">
        <v>675</v>
      </c>
      <c r="T2431" t="s">
        <v>675</v>
      </c>
    </row>
    <row r="2432" spans="1:20">
      <c r="A2432" t="s">
        <v>8500</v>
      </c>
      <c r="B2432" s="8" t="s">
        <v>8493</v>
      </c>
      <c r="C2432" t="s">
        <v>922</v>
      </c>
      <c r="D2432" t="s">
        <v>922</v>
      </c>
      <c r="E2432" t="s">
        <v>763</v>
      </c>
      <c r="F2432" t="s">
        <v>1565</v>
      </c>
      <c r="G2432" t="s">
        <v>1566</v>
      </c>
      <c r="H2432" t="s">
        <v>675</v>
      </c>
      <c r="I2432" t="s">
        <v>8501</v>
      </c>
      <c r="J2432" t="s">
        <v>7750</v>
      </c>
      <c r="K2432" t="s">
        <v>675</v>
      </c>
      <c r="L2432" t="s">
        <v>682</v>
      </c>
      <c r="M2432" s="8" t="s">
        <v>675</v>
      </c>
      <c r="N2432" t="s">
        <v>682</v>
      </c>
      <c r="O2432" t="s">
        <v>825</v>
      </c>
      <c r="P2432" t="s">
        <v>675</v>
      </c>
      <c r="Q2432" s="8" t="s">
        <v>8502</v>
      </c>
      <c r="R2432" t="s">
        <v>675</v>
      </c>
      <c r="S2432" t="s">
        <v>675</v>
      </c>
      <c r="T2432" t="s">
        <v>675</v>
      </c>
    </row>
    <row r="2433" spans="1:20">
      <c r="A2433" t="s">
        <v>8503</v>
      </c>
      <c r="B2433" s="8" t="s">
        <v>8493</v>
      </c>
      <c r="C2433" t="s">
        <v>922</v>
      </c>
      <c r="D2433" t="s">
        <v>922</v>
      </c>
      <c r="E2433" t="s">
        <v>763</v>
      </c>
      <c r="F2433" t="s">
        <v>1565</v>
      </c>
      <c r="G2433" t="s">
        <v>1566</v>
      </c>
      <c r="H2433" t="s">
        <v>675</v>
      </c>
      <c r="I2433" t="s">
        <v>8504</v>
      </c>
      <c r="J2433" t="s">
        <v>2514</v>
      </c>
      <c r="K2433" t="s">
        <v>8493</v>
      </c>
      <c r="L2433" t="s">
        <v>8505</v>
      </c>
      <c r="M2433" s="8" t="s">
        <v>8493</v>
      </c>
      <c r="N2433" t="s">
        <v>8506</v>
      </c>
      <c r="O2433" t="s">
        <v>825</v>
      </c>
      <c r="P2433" t="s">
        <v>760</v>
      </c>
      <c r="Q2433" s="8" t="s">
        <v>8507</v>
      </c>
      <c r="R2433" t="s">
        <v>675</v>
      </c>
      <c r="S2433" t="s">
        <v>675</v>
      </c>
      <c r="T2433" t="s">
        <v>675</v>
      </c>
    </row>
    <row r="2434" spans="1:20">
      <c r="A2434" t="s">
        <v>8508</v>
      </c>
      <c r="B2434" s="8" t="s">
        <v>8493</v>
      </c>
      <c r="C2434" t="s">
        <v>922</v>
      </c>
      <c r="D2434" t="s">
        <v>922</v>
      </c>
      <c r="E2434" t="s">
        <v>704</v>
      </c>
      <c r="F2434" t="s">
        <v>2311</v>
      </c>
      <c r="G2434" t="s">
        <v>18</v>
      </c>
      <c r="H2434" t="s">
        <v>675</v>
      </c>
      <c r="I2434" t="s">
        <v>8509</v>
      </c>
      <c r="J2434" t="s">
        <v>2514</v>
      </c>
      <c r="K2434" t="s">
        <v>8493</v>
      </c>
      <c r="L2434" t="s">
        <v>8510</v>
      </c>
      <c r="M2434" s="8" t="s">
        <v>8493</v>
      </c>
      <c r="N2434" t="s">
        <v>6783</v>
      </c>
      <c r="O2434" t="s">
        <v>2672</v>
      </c>
      <c r="P2434" t="s">
        <v>760</v>
      </c>
      <c r="Q2434" s="8" t="s">
        <v>8511</v>
      </c>
      <c r="R2434" t="s">
        <v>675</v>
      </c>
      <c r="S2434" t="s">
        <v>675</v>
      </c>
      <c r="T2434" t="s">
        <v>675</v>
      </c>
    </row>
    <row r="2435" spans="1:20">
      <c r="A2435" t="s">
        <v>8512</v>
      </c>
      <c r="B2435" s="8" t="s">
        <v>8493</v>
      </c>
      <c r="C2435" t="s">
        <v>922</v>
      </c>
      <c r="D2435" t="s">
        <v>922</v>
      </c>
      <c r="E2435" t="s">
        <v>704</v>
      </c>
      <c r="F2435" t="s">
        <v>815</v>
      </c>
      <c r="G2435" t="s">
        <v>11</v>
      </c>
      <c r="H2435" t="s">
        <v>675</v>
      </c>
      <c r="I2435" t="s">
        <v>8509</v>
      </c>
      <c r="J2435" t="s">
        <v>698</v>
      </c>
      <c r="K2435" t="s">
        <v>8493</v>
      </c>
      <c r="L2435" t="s">
        <v>8510</v>
      </c>
      <c r="M2435" s="8" t="s">
        <v>8493</v>
      </c>
      <c r="N2435" t="s">
        <v>6783</v>
      </c>
      <c r="O2435" t="s">
        <v>2672</v>
      </c>
      <c r="P2435" t="s">
        <v>760</v>
      </c>
      <c r="Q2435" s="8" t="s">
        <v>8513</v>
      </c>
      <c r="R2435" t="s">
        <v>675</v>
      </c>
      <c r="S2435" t="s">
        <v>675</v>
      </c>
      <c r="T2435" t="s">
        <v>675</v>
      </c>
    </row>
    <row r="2436" spans="1:20">
      <c r="A2436" t="s">
        <v>8514</v>
      </c>
      <c r="B2436" s="8" t="s">
        <v>8515</v>
      </c>
      <c r="C2436" t="s">
        <v>922</v>
      </c>
      <c r="D2436" t="s">
        <v>922</v>
      </c>
      <c r="E2436" t="s">
        <v>704</v>
      </c>
      <c r="F2436" t="s">
        <v>1199</v>
      </c>
      <c r="G2436" t="s">
        <v>16</v>
      </c>
      <c r="H2436" t="s">
        <v>675</v>
      </c>
      <c r="I2436" t="s">
        <v>8516</v>
      </c>
      <c r="J2436" t="s">
        <v>6686</v>
      </c>
      <c r="K2436" t="s">
        <v>8517</v>
      </c>
      <c r="L2436" t="s">
        <v>8284</v>
      </c>
      <c r="M2436" s="8" t="s">
        <v>8517</v>
      </c>
      <c r="N2436" t="s">
        <v>8518</v>
      </c>
      <c r="O2436" t="s">
        <v>1019</v>
      </c>
      <c r="P2436" t="s">
        <v>760</v>
      </c>
      <c r="Q2436" s="8" t="s">
        <v>8519</v>
      </c>
      <c r="R2436" t="s">
        <v>675</v>
      </c>
      <c r="S2436" t="s">
        <v>675</v>
      </c>
      <c r="T2436" t="s">
        <v>675</v>
      </c>
    </row>
    <row r="2437" spans="1:20">
      <c r="A2437" t="s">
        <v>8520</v>
      </c>
      <c r="B2437" s="8" t="s">
        <v>5632</v>
      </c>
      <c r="C2437" t="s">
        <v>922</v>
      </c>
      <c r="D2437" t="s">
        <v>922</v>
      </c>
      <c r="E2437" t="s">
        <v>704</v>
      </c>
      <c r="F2437" t="s">
        <v>2337</v>
      </c>
      <c r="G2437" t="s">
        <v>2338</v>
      </c>
      <c r="H2437" t="s">
        <v>6383</v>
      </c>
      <c r="I2437" t="s">
        <v>8521</v>
      </c>
      <c r="J2437" t="s">
        <v>8459</v>
      </c>
      <c r="K2437" t="s">
        <v>675</v>
      </c>
      <c r="L2437" t="s">
        <v>682</v>
      </c>
      <c r="M2437" s="8" t="s">
        <v>675</v>
      </c>
      <c r="N2437" t="s">
        <v>682</v>
      </c>
      <c r="O2437" t="s">
        <v>2672</v>
      </c>
      <c r="P2437" t="s">
        <v>760</v>
      </c>
      <c r="Q2437" s="8" t="s">
        <v>8522</v>
      </c>
      <c r="R2437" t="s">
        <v>675</v>
      </c>
      <c r="S2437" t="s">
        <v>675</v>
      </c>
      <c r="T2437" t="s">
        <v>675</v>
      </c>
    </row>
    <row r="2438" spans="1:20">
      <c r="A2438" t="s">
        <v>8523</v>
      </c>
      <c r="B2438" s="8" t="s">
        <v>5632</v>
      </c>
      <c r="C2438" t="s">
        <v>922</v>
      </c>
      <c r="D2438" t="s">
        <v>922</v>
      </c>
      <c r="E2438" t="s">
        <v>704</v>
      </c>
      <c r="F2438" t="s">
        <v>2337</v>
      </c>
      <c r="G2438" t="s">
        <v>2338</v>
      </c>
      <c r="H2438" t="s">
        <v>6387</v>
      </c>
      <c r="I2438" t="s">
        <v>8521</v>
      </c>
      <c r="J2438" t="s">
        <v>8459</v>
      </c>
      <c r="K2438" t="s">
        <v>675</v>
      </c>
      <c r="L2438" t="s">
        <v>682</v>
      </c>
      <c r="M2438" s="8" t="s">
        <v>675</v>
      </c>
      <c r="N2438" t="s">
        <v>682</v>
      </c>
      <c r="O2438" t="s">
        <v>2672</v>
      </c>
      <c r="P2438" t="s">
        <v>760</v>
      </c>
      <c r="Q2438" s="8" t="s">
        <v>8524</v>
      </c>
      <c r="R2438" t="s">
        <v>675</v>
      </c>
      <c r="S2438" t="s">
        <v>675</v>
      </c>
      <c r="T2438" t="s">
        <v>675</v>
      </c>
    </row>
    <row r="2439" spans="1:20">
      <c r="A2439" t="s">
        <v>8525</v>
      </c>
      <c r="B2439" s="8" t="s">
        <v>5632</v>
      </c>
      <c r="C2439" t="s">
        <v>922</v>
      </c>
      <c r="D2439" t="s">
        <v>922</v>
      </c>
      <c r="E2439" t="s">
        <v>704</v>
      </c>
      <c r="F2439" t="s">
        <v>2337</v>
      </c>
      <c r="G2439" t="s">
        <v>2338</v>
      </c>
      <c r="H2439" t="s">
        <v>6390</v>
      </c>
      <c r="I2439" t="s">
        <v>8521</v>
      </c>
      <c r="J2439" t="s">
        <v>8459</v>
      </c>
      <c r="K2439" t="s">
        <v>675</v>
      </c>
      <c r="L2439" t="s">
        <v>682</v>
      </c>
      <c r="M2439" s="8" t="s">
        <v>675</v>
      </c>
      <c r="N2439" t="s">
        <v>682</v>
      </c>
      <c r="O2439" t="s">
        <v>2672</v>
      </c>
      <c r="P2439" t="s">
        <v>760</v>
      </c>
      <c r="Q2439" s="8" t="s">
        <v>8526</v>
      </c>
      <c r="R2439" t="s">
        <v>675</v>
      </c>
      <c r="S2439" t="s">
        <v>675</v>
      </c>
      <c r="T2439" t="s">
        <v>675</v>
      </c>
    </row>
    <row r="2440" spans="1:20">
      <c r="A2440" t="s">
        <v>8527</v>
      </c>
      <c r="B2440" s="8" t="s">
        <v>5632</v>
      </c>
      <c r="C2440" t="s">
        <v>922</v>
      </c>
      <c r="D2440" t="s">
        <v>922</v>
      </c>
      <c r="E2440" t="s">
        <v>704</v>
      </c>
      <c r="F2440" t="s">
        <v>2337</v>
      </c>
      <c r="G2440" t="s">
        <v>2338</v>
      </c>
      <c r="H2440" t="s">
        <v>6393</v>
      </c>
      <c r="I2440" t="s">
        <v>8521</v>
      </c>
      <c r="J2440" t="s">
        <v>8459</v>
      </c>
      <c r="K2440" t="s">
        <v>675</v>
      </c>
      <c r="L2440" t="s">
        <v>682</v>
      </c>
      <c r="M2440" s="8" t="s">
        <v>675</v>
      </c>
      <c r="N2440" t="s">
        <v>682</v>
      </c>
      <c r="O2440" t="s">
        <v>2672</v>
      </c>
      <c r="P2440" t="s">
        <v>760</v>
      </c>
      <c r="Q2440" s="8" t="s">
        <v>8528</v>
      </c>
      <c r="R2440" t="s">
        <v>675</v>
      </c>
      <c r="S2440" t="s">
        <v>675</v>
      </c>
      <c r="T2440" t="s">
        <v>675</v>
      </c>
    </row>
    <row r="2441" spans="1:20">
      <c r="A2441" t="s">
        <v>8529</v>
      </c>
      <c r="B2441" s="8" t="s">
        <v>5632</v>
      </c>
      <c r="C2441" t="s">
        <v>922</v>
      </c>
      <c r="D2441" t="s">
        <v>922</v>
      </c>
      <c r="E2441" t="s">
        <v>704</v>
      </c>
      <c r="F2441" t="s">
        <v>2337</v>
      </c>
      <c r="G2441" t="s">
        <v>2338</v>
      </c>
      <c r="H2441" t="s">
        <v>6396</v>
      </c>
      <c r="I2441" t="s">
        <v>8521</v>
      </c>
      <c r="J2441" t="s">
        <v>8459</v>
      </c>
      <c r="K2441" t="s">
        <v>675</v>
      </c>
      <c r="L2441" t="s">
        <v>682</v>
      </c>
      <c r="M2441" s="8" t="s">
        <v>675</v>
      </c>
      <c r="N2441" t="s">
        <v>682</v>
      </c>
      <c r="O2441" t="s">
        <v>2672</v>
      </c>
      <c r="P2441" t="s">
        <v>760</v>
      </c>
      <c r="Q2441" s="8" t="s">
        <v>8530</v>
      </c>
      <c r="R2441" t="s">
        <v>675</v>
      </c>
      <c r="S2441" t="s">
        <v>675</v>
      </c>
      <c r="T2441" t="s">
        <v>675</v>
      </c>
    </row>
    <row r="2442" spans="1:20">
      <c r="A2442" t="s">
        <v>8531</v>
      </c>
      <c r="B2442" s="8" t="s">
        <v>5632</v>
      </c>
      <c r="C2442" t="s">
        <v>922</v>
      </c>
      <c r="D2442" t="s">
        <v>922</v>
      </c>
      <c r="E2442" t="s">
        <v>675</v>
      </c>
      <c r="F2442" t="s">
        <v>2337</v>
      </c>
      <c r="G2442" t="s">
        <v>2338</v>
      </c>
      <c r="H2442" t="s">
        <v>6399</v>
      </c>
      <c r="I2442" t="s">
        <v>8521</v>
      </c>
      <c r="J2442" t="s">
        <v>8459</v>
      </c>
      <c r="K2442" t="s">
        <v>675</v>
      </c>
      <c r="L2442" t="s">
        <v>682</v>
      </c>
      <c r="M2442" s="8" t="s">
        <v>675</v>
      </c>
      <c r="N2442" t="s">
        <v>682</v>
      </c>
      <c r="O2442" t="s">
        <v>2672</v>
      </c>
      <c r="P2442" t="s">
        <v>760</v>
      </c>
      <c r="Q2442" s="8" t="s">
        <v>8532</v>
      </c>
      <c r="R2442" t="s">
        <v>675</v>
      </c>
      <c r="S2442" t="s">
        <v>675</v>
      </c>
      <c r="T2442" t="s">
        <v>675</v>
      </c>
    </row>
    <row r="2443" spans="1:20">
      <c r="A2443" t="s">
        <v>8533</v>
      </c>
      <c r="B2443" s="8" t="s">
        <v>5632</v>
      </c>
      <c r="C2443" t="s">
        <v>922</v>
      </c>
      <c r="D2443" t="s">
        <v>922</v>
      </c>
      <c r="E2443" t="s">
        <v>704</v>
      </c>
      <c r="F2443" t="s">
        <v>2337</v>
      </c>
      <c r="G2443" t="s">
        <v>2338</v>
      </c>
      <c r="H2443" t="s">
        <v>6402</v>
      </c>
      <c r="I2443" t="s">
        <v>8521</v>
      </c>
      <c r="J2443" t="s">
        <v>8459</v>
      </c>
      <c r="K2443" t="s">
        <v>675</v>
      </c>
      <c r="L2443" t="s">
        <v>682</v>
      </c>
      <c r="M2443" s="8" t="s">
        <v>675</v>
      </c>
      <c r="N2443" t="s">
        <v>682</v>
      </c>
      <c r="O2443" t="s">
        <v>2672</v>
      </c>
      <c r="P2443" t="s">
        <v>760</v>
      </c>
      <c r="Q2443" s="8" t="s">
        <v>8534</v>
      </c>
      <c r="R2443" t="s">
        <v>675</v>
      </c>
      <c r="S2443" t="s">
        <v>675</v>
      </c>
      <c r="T2443" t="s">
        <v>675</v>
      </c>
    </row>
    <row r="2444" spans="1:20">
      <c r="A2444" t="s">
        <v>8535</v>
      </c>
      <c r="B2444" s="8" t="s">
        <v>5632</v>
      </c>
      <c r="C2444" t="s">
        <v>922</v>
      </c>
      <c r="D2444" t="s">
        <v>922</v>
      </c>
      <c r="E2444" t="s">
        <v>704</v>
      </c>
      <c r="F2444" t="s">
        <v>2337</v>
      </c>
      <c r="G2444" t="s">
        <v>2338</v>
      </c>
      <c r="H2444" t="s">
        <v>6405</v>
      </c>
      <c r="I2444" t="s">
        <v>8521</v>
      </c>
      <c r="J2444" t="s">
        <v>8459</v>
      </c>
      <c r="K2444" t="s">
        <v>675</v>
      </c>
      <c r="L2444" t="s">
        <v>682</v>
      </c>
      <c r="M2444" s="8" t="s">
        <v>675</v>
      </c>
      <c r="N2444" t="s">
        <v>682</v>
      </c>
      <c r="O2444" t="s">
        <v>2672</v>
      </c>
      <c r="P2444" t="s">
        <v>760</v>
      </c>
      <c r="Q2444" s="8" t="s">
        <v>8536</v>
      </c>
      <c r="R2444" t="s">
        <v>675</v>
      </c>
      <c r="S2444" t="s">
        <v>675</v>
      </c>
      <c r="T2444" t="s">
        <v>675</v>
      </c>
    </row>
    <row r="2445" spans="1:20">
      <c r="A2445" t="s">
        <v>8537</v>
      </c>
      <c r="B2445" s="8" t="s">
        <v>5632</v>
      </c>
      <c r="C2445" t="s">
        <v>922</v>
      </c>
      <c r="D2445" t="s">
        <v>922</v>
      </c>
      <c r="E2445" t="s">
        <v>704</v>
      </c>
      <c r="F2445" t="s">
        <v>884</v>
      </c>
      <c r="G2445" t="s">
        <v>885</v>
      </c>
      <c r="H2445" t="s">
        <v>8538</v>
      </c>
      <c r="I2445" t="s">
        <v>8539</v>
      </c>
      <c r="J2445" t="s">
        <v>2519</v>
      </c>
      <c r="K2445" t="s">
        <v>8540</v>
      </c>
      <c r="L2445" t="s">
        <v>5844</v>
      </c>
      <c r="M2445" s="8" t="s">
        <v>8540</v>
      </c>
      <c r="N2445" t="s">
        <v>6902</v>
      </c>
      <c r="O2445" t="s">
        <v>5634</v>
      </c>
      <c r="P2445" t="s">
        <v>2672</v>
      </c>
      <c r="Q2445" s="8" t="s">
        <v>8541</v>
      </c>
      <c r="R2445" t="s">
        <v>7758</v>
      </c>
      <c r="S2445" t="s">
        <v>5636</v>
      </c>
      <c r="T2445" t="s">
        <v>7742</v>
      </c>
    </row>
    <row r="2446" spans="1:20">
      <c r="A2446" t="s">
        <v>8542</v>
      </c>
      <c r="B2446" s="8" t="s">
        <v>5632</v>
      </c>
      <c r="C2446" t="s">
        <v>922</v>
      </c>
      <c r="D2446" t="s">
        <v>922</v>
      </c>
      <c r="E2446" t="s">
        <v>704</v>
      </c>
      <c r="F2446" t="s">
        <v>884</v>
      </c>
      <c r="G2446" t="s">
        <v>885</v>
      </c>
      <c r="H2446" t="s">
        <v>8543</v>
      </c>
      <c r="I2446" t="s">
        <v>8544</v>
      </c>
      <c r="J2446" t="s">
        <v>2519</v>
      </c>
      <c r="K2446" t="s">
        <v>8540</v>
      </c>
      <c r="L2446" t="s">
        <v>6902</v>
      </c>
      <c r="M2446" s="8" t="s">
        <v>8540</v>
      </c>
      <c r="N2446" t="s">
        <v>7040</v>
      </c>
      <c r="O2446" t="s">
        <v>5634</v>
      </c>
      <c r="P2446" t="s">
        <v>2672</v>
      </c>
      <c r="Q2446" s="8" t="s">
        <v>8545</v>
      </c>
      <c r="R2446" t="s">
        <v>7758</v>
      </c>
      <c r="S2446" t="s">
        <v>5636</v>
      </c>
      <c r="T2446" t="s">
        <v>7742</v>
      </c>
    </row>
    <row r="2447" spans="1:20">
      <c r="A2447" t="s">
        <v>8546</v>
      </c>
      <c r="B2447" s="8" t="s">
        <v>5632</v>
      </c>
      <c r="C2447" t="s">
        <v>922</v>
      </c>
      <c r="D2447" t="s">
        <v>922</v>
      </c>
      <c r="E2447" t="s">
        <v>704</v>
      </c>
      <c r="F2447" t="s">
        <v>884</v>
      </c>
      <c r="G2447" t="s">
        <v>885</v>
      </c>
      <c r="H2447" t="s">
        <v>8547</v>
      </c>
      <c r="I2447" t="s">
        <v>8548</v>
      </c>
      <c r="J2447" t="s">
        <v>2519</v>
      </c>
      <c r="K2447" t="s">
        <v>8540</v>
      </c>
      <c r="L2447" t="s">
        <v>7040</v>
      </c>
      <c r="M2447" s="8" t="s">
        <v>8540</v>
      </c>
      <c r="N2447" t="s">
        <v>7712</v>
      </c>
      <c r="O2447" t="s">
        <v>5634</v>
      </c>
      <c r="P2447" t="s">
        <v>2672</v>
      </c>
      <c r="Q2447" s="8" t="s">
        <v>8549</v>
      </c>
      <c r="R2447" t="s">
        <v>7758</v>
      </c>
      <c r="S2447" t="s">
        <v>5636</v>
      </c>
      <c r="T2447" t="s">
        <v>7742</v>
      </c>
    </row>
    <row r="2448" spans="1:20">
      <c r="A2448" t="s">
        <v>8550</v>
      </c>
      <c r="B2448" s="8" t="s">
        <v>5632</v>
      </c>
      <c r="C2448" t="s">
        <v>922</v>
      </c>
      <c r="D2448" t="s">
        <v>922</v>
      </c>
      <c r="E2448" t="s">
        <v>704</v>
      </c>
      <c r="F2448" t="s">
        <v>884</v>
      </c>
      <c r="G2448" t="s">
        <v>885</v>
      </c>
      <c r="H2448" t="s">
        <v>8551</v>
      </c>
      <c r="I2448" t="s">
        <v>8552</v>
      </c>
      <c r="J2448" t="s">
        <v>2519</v>
      </c>
      <c r="K2448" t="s">
        <v>8540</v>
      </c>
      <c r="L2448" t="s">
        <v>7712</v>
      </c>
      <c r="M2448" s="8" t="s">
        <v>8540</v>
      </c>
      <c r="N2448" t="s">
        <v>7035</v>
      </c>
      <c r="O2448" t="s">
        <v>5634</v>
      </c>
      <c r="P2448" t="s">
        <v>2672</v>
      </c>
      <c r="Q2448" s="8" t="s">
        <v>8553</v>
      </c>
      <c r="R2448" t="s">
        <v>7758</v>
      </c>
      <c r="S2448" t="s">
        <v>5636</v>
      </c>
      <c r="T2448" t="s">
        <v>7742</v>
      </c>
    </row>
    <row r="2449" spans="1:20">
      <c r="A2449" t="s">
        <v>8554</v>
      </c>
      <c r="B2449" s="8" t="s">
        <v>5632</v>
      </c>
      <c r="C2449" t="s">
        <v>922</v>
      </c>
      <c r="D2449" t="s">
        <v>922</v>
      </c>
      <c r="E2449" t="s">
        <v>704</v>
      </c>
      <c r="F2449" t="s">
        <v>884</v>
      </c>
      <c r="G2449" t="s">
        <v>885</v>
      </c>
      <c r="H2449" t="s">
        <v>8555</v>
      </c>
      <c r="I2449" t="s">
        <v>8556</v>
      </c>
      <c r="J2449" t="s">
        <v>2519</v>
      </c>
      <c r="K2449" t="s">
        <v>5638</v>
      </c>
      <c r="L2449" t="s">
        <v>6902</v>
      </c>
      <c r="M2449" s="8" t="s">
        <v>5638</v>
      </c>
      <c r="N2449" t="s">
        <v>7190</v>
      </c>
      <c r="O2449" t="s">
        <v>5634</v>
      </c>
      <c r="P2449" t="s">
        <v>2672</v>
      </c>
      <c r="Q2449" s="8" t="s">
        <v>8557</v>
      </c>
      <c r="R2449" t="s">
        <v>7758</v>
      </c>
      <c r="S2449" t="s">
        <v>5636</v>
      </c>
      <c r="T2449" t="s">
        <v>7742</v>
      </c>
    </row>
    <row r="2450" spans="1:20">
      <c r="A2450" t="s">
        <v>8558</v>
      </c>
      <c r="B2450" s="8" t="s">
        <v>5632</v>
      </c>
      <c r="C2450" t="s">
        <v>922</v>
      </c>
      <c r="D2450" t="s">
        <v>922</v>
      </c>
      <c r="E2450" t="s">
        <v>704</v>
      </c>
      <c r="F2450" t="s">
        <v>884</v>
      </c>
      <c r="G2450" t="s">
        <v>885</v>
      </c>
      <c r="H2450" t="s">
        <v>8559</v>
      </c>
      <c r="I2450" t="s">
        <v>8560</v>
      </c>
      <c r="J2450" t="s">
        <v>2519</v>
      </c>
      <c r="K2450" t="s">
        <v>5638</v>
      </c>
      <c r="L2450" t="s">
        <v>7190</v>
      </c>
      <c r="M2450" s="8" t="s">
        <v>5638</v>
      </c>
      <c r="N2450" t="s">
        <v>7040</v>
      </c>
      <c r="O2450" t="s">
        <v>5634</v>
      </c>
      <c r="P2450" t="s">
        <v>2672</v>
      </c>
      <c r="Q2450" s="8" t="s">
        <v>8561</v>
      </c>
      <c r="R2450" t="s">
        <v>7758</v>
      </c>
      <c r="S2450" t="s">
        <v>5636</v>
      </c>
      <c r="T2450" t="s">
        <v>7742</v>
      </c>
    </row>
    <row r="2451" spans="1:20">
      <c r="A2451" t="s">
        <v>8562</v>
      </c>
      <c r="B2451" s="8" t="s">
        <v>5632</v>
      </c>
      <c r="C2451" t="s">
        <v>922</v>
      </c>
      <c r="D2451" t="s">
        <v>922</v>
      </c>
      <c r="E2451" t="s">
        <v>704</v>
      </c>
      <c r="F2451" t="s">
        <v>884</v>
      </c>
      <c r="G2451" t="s">
        <v>885</v>
      </c>
      <c r="H2451" t="s">
        <v>8563</v>
      </c>
      <c r="I2451" t="s">
        <v>8564</v>
      </c>
      <c r="J2451" t="s">
        <v>2519</v>
      </c>
      <c r="K2451" t="s">
        <v>5638</v>
      </c>
      <c r="L2451" t="s">
        <v>7040</v>
      </c>
      <c r="M2451" s="8" t="s">
        <v>5638</v>
      </c>
      <c r="N2451" t="s">
        <v>6898</v>
      </c>
      <c r="O2451" t="s">
        <v>5634</v>
      </c>
      <c r="P2451" t="s">
        <v>2672</v>
      </c>
      <c r="Q2451" s="8" t="s">
        <v>8565</v>
      </c>
      <c r="R2451" t="s">
        <v>7758</v>
      </c>
      <c r="S2451" t="s">
        <v>5636</v>
      </c>
      <c r="T2451" t="s">
        <v>7742</v>
      </c>
    </row>
    <row r="2452" spans="1:20">
      <c r="A2452" t="s">
        <v>8566</v>
      </c>
      <c r="B2452" s="8" t="s">
        <v>5632</v>
      </c>
      <c r="C2452" t="s">
        <v>922</v>
      </c>
      <c r="D2452" t="s">
        <v>922</v>
      </c>
      <c r="E2452" t="s">
        <v>704</v>
      </c>
      <c r="F2452" t="s">
        <v>884</v>
      </c>
      <c r="G2452" t="s">
        <v>885</v>
      </c>
      <c r="H2452" t="s">
        <v>8567</v>
      </c>
      <c r="I2452" t="s">
        <v>8568</v>
      </c>
      <c r="J2452" t="s">
        <v>2519</v>
      </c>
      <c r="K2452" t="s">
        <v>5638</v>
      </c>
      <c r="L2452" t="s">
        <v>7712</v>
      </c>
      <c r="M2452" s="8" t="s">
        <v>5638</v>
      </c>
      <c r="N2452" t="s">
        <v>7252</v>
      </c>
      <c r="O2452" t="s">
        <v>5634</v>
      </c>
      <c r="P2452" t="s">
        <v>2672</v>
      </c>
      <c r="Q2452" s="8" t="s">
        <v>8569</v>
      </c>
      <c r="R2452" t="s">
        <v>7758</v>
      </c>
      <c r="S2452" t="s">
        <v>5636</v>
      </c>
      <c r="T2452" t="s">
        <v>7742</v>
      </c>
    </row>
    <row r="2453" spans="1:20">
      <c r="A2453" t="s">
        <v>8570</v>
      </c>
      <c r="B2453" s="8" t="s">
        <v>5632</v>
      </c>
      <c r="C2453" t="s">
        <v>922</v>
      </c>
      <c r="D2453" t="s">
        <v>922</v>
      </c>
      <c r="E2453" t="s">
        <v>704</v>
      </c>
      <c r="F2453" t="s">
        <v>884</v>
      </c>
      <c r="G2453" t="s">
        <v>885</v>
      </c>
      <c r="H2453" t="s">
        <v>8571</v>
      </c>
      <c r="I2453" t="s">
        <v>8572</v>
      </c>
      <c r="J2453" t="s">
        <v>2519</v>
      </c>
      <c r="K2453" t="s">
        <v>5638</v>
      </c>
      <c r="L2453" t="s">
        <v>7035</v>
      </c>
      <c r="M2453" s="8" t="s">
        <v>5638</v>
      </c>
      <c r="N2453" t="s">
        <v>7376</v>
      </c>
      <c r="O2453" t="s">
        <v>5634</v>
      </c>
      <c r="P2453" t="s">
        <v>2672</v>
      </c>
      <c r="Q2453" s="8" t="s">
        <v>8573</v>
      </c>
      <c r="R2453" t="s">
        <v>7758</v>
      </c>
      <c r="S2453" t="s">
        <v>5636</v>
      </c>
      <c r="T2453" t="s">
        <v>7742</v>
      </c>
    </row>
    <row r="2454" spans="1:20">
      <c r="A2454" t="s">
        <v>8574</v>
      </c>
      <c r="B2454" s="8" t="s">
        <v>5632</v>
      </c>
      <c r="C2454" t="s">
        <v>922</v>
      </c>
      <c r="D2454" t="s">
        <v>922</v>
      </c>
      <c r="E2454" t="s">
        <v>704</v>
      </c>
      <c r="F2454" t="s">
        <v>884</v>
      </c>
      <c r="G2454" t="s">
        <v>885</v>
      </c>
      <c r="H2454" t="s">
        <v>8575</v>
      </c>
      <c r="I2454" t="s">
        <v>8576</v>
      </c>
      <c r="J2454" t="s">
        <v>2519</v>
      </c>
      <c r="K2454" t="s">
        <v>5638</v>
      </c>
      <c r="L2454" t="s">
        <v>7376</v>
      </c>
      <c r="M2454" s="8" t="s">
        <v>5638</v>
      </c>
      <c r="N2454" t="s">
        <v>6735</v>
      </c>
      <c r="O2454" t="s">
        <v>5634</v>
      </c>
      <c r="P2454" t="s">
        <v>2672</v>
      </c>
      <c r="Q2454" s="8" t="s">
        <v>8577</v>
      </c>
      <c r="R2454" t="s">
        <v>7758</v>
      </c>
      <c r="S2454" t="s">
        <v>5636</v>
      </c>
      <c r="T2454" t="s">
        <v>7742</v>
      </c>
    </row>
    <row r="2455" spans="1:20">
      <c r="A2455" t="s">
        <v>8578</v>
      </c>
      <c r="B2455" s="8" t="s">
        <v>5632</v>
      </c>
      <c r="C2455" t="s">
        <v>922</v>
      </c>
      <c r="D2455" t="s">
        <v>922</v>
      </c>
      <c r="E2455" t="s">
        <v>704</v>
      </c>
      <c r="F2455" t="s">
        <v>884</v>
      </c>
      <c r="G2455" t="s">
        <v>885</v>
      </c>
      <c r="H2455" t="s">
        <v>8579</v>
      </c>
      <c r="I2455" t="s">
        <v>8580</v>
      </c>
      <c r="J2455" t="s">
        <v>2519</v>
      </c>
      <c r="K2455" t="s">
        <v>8540</v>
      </c>
      <c r="L2455" t="s">
        <v>671</v>
      </c>
      <c r="M2455" s="8" t="s">
        <v>8540</v>
      </c>
      <c r="N2455" t="s">
        <v>6096</v>
      </c>
      <c r="O2455" t="s">
        <v>5634</v>
      </c>
      <c r="P2455" t="s">
        <v>760</v>
      </c>
      <c r="Q2455" s="8" t="s">
        <v>8581</v>
      </c>
      <c r="R2455" t="s">
        <v>7758</v>
      </c>
      <c r="S2455" t="s">
        <v>5636</v>
      </c>
      <c r="T2455" t="s">
        <v>7742</v>
      </c>
    </row>
    <row r="2456" spans="1:20">
      <c r="A2456" t="s">
        <v>8582</v>
      </c>
      <c r="B2456" s="8" t="s">
        <v>5632</v>
      </c>
      <c r="C2456" t="s">
        <v>922</v>
      </c>
      <c r="D2456" t="s">
        <v>922</v>
      </c>
      <c r="E2456" t="s">
        <v>704</v>
      </c>
      <c r="F2456" t="s">
        <v>884</v>
      </c>
      <c r="G2456" t="s">
        <v>885</v>
      </c>
      <c r="H2456" t="s">
        <v>8583</v>
      </c>
      <c r="I2456" t="s">
        <v>8584</v>
      </c>
      <c r="J2456" t="s">
        <v>2519</v>
      </c>
      <c r="K2456" t="s">
        <v>8540</v>
      </c>
      <c r="L2456" t="s">
        <v>6096</v>
      </c>
      <c r="M2456" s="8" t="s">
        <v>8540</v>
      </c>
      <c r="N2456" t="s">
        <v>5851</v>
      </c>
      <c r="O2456" t="s">
        <v>5634</v>
      </c>
      <c r="P2456" t="s">
        <v>760</v>
      </c>
      <c r="Q2456" s="8" t="s">
        <v>8585</v>
      </c>
      <c r="R2456" t="s">
        <v>7758</v>
      </c>
      <c r="S2456" t="s">
        <v>5636</v>
      </c>
      <c r="T2456" t="s">
        <v>7742</v>
      </c>
    </row>
    <row r="2457" spans="1:20">
      <c r="A2457" t="s">
        <v>8586</v>
      </c>
      <c r="B2457" s="8" t="s">
        <v>5632</v>
      </c>
      <c r="C2457" t="s">
        <v>922</v>
      </c>
      <c r="D2457" t="s">
        <v>922</v>
      </c>
      <c r="E2457" t="s">
        <v>704</v>
      </c>
      <c r="F2457" t="s">
        <v>884</v>
      </c>
      <c r="G2457" t="s">
        <v>885</v>
      </c>
      <c r="H2457" t="s">
        <v>8587</v>
      </c>
      <c r="I2457" t="s">
        <v>8588</v>
      </c>
      <c r="J2457" t="s">
        <v>2519</v>
      </c>
      <c r="K2457" t="s">
        <v>8540</v>
      </c>
      <c r="L2457" t="s">
        <v>6735</v>
      </c>
      <c r="M2457" s="8" t="s">
        <v>8540</v>
      </c>
      <c r="N2457" t="s">
        <v>6783</v>
      </c>
      <c r="O2457" t="s">
        <v>5634</v>
      </c>
      <c r="P2457" t="s">
        <v>760</v>
      </c>
      <c r="Q2457" s="8" t="s">
        <v>8589</v>
      </c>
      <c r="R2457" t="s">
        <v>7758</v>
      </c>
      <c r="S2457" t="s">
        <v>5636</v>
      </c>
      <c r="T2457" t="s">
        <v>7742</v>
      </c>
    </row>
    <row r="2458" spans="1:20">
      <c r="A2458" t="s">
        <v>8590</v>
      </c>
      <c r="B2458" s="8" t="s">
        <v>5632</v>
      </c>
      <c r="C2458" t="s">
        <v>922</v>
      </c>
      <c r="D2458" t="s">
        <v>922</v>
      </c>
      <c r="E2458" t="s">
        <v>704</v>
      </c>
      <c r="F2458" t="s">
        <v>884</v>
      </c>
      <c r="G2458" t="s">
        <v>885</v>
      </c>
      <c r="H2458" t="s">
        <v>8591</v>
      </c>
      <c r="I2458" t="s">
        <v>8592</v>
      </c>
      <c r="J2458" t="s">
        <v>2519</v>
      </c>
      <c r="K2458" t="s">
        <v>8540</v>
      </c>
      <c r="L2458" t="s">
        <v>6783</v>
      </c>
      <c r="M2458" s="8" t="s">
        <v>8540</v>
      </c>
      <c r="N2458" t="s">
        <v>6800</v>
      </c>
      <c r="O2458" t="s">
        <v>5634</v>
      </c>
      <c r="P2458" t="s">
        <v>760</v>
      </c>
      <c r="Q2458" s="8" t="s">
        <v>8593</v>
      </c>
      <c r="R2458" t="s">
        <v>7758</v>
      </c>
      <c r="S2458" t="s">
        <v>5636</v>
      </c>
      <c r="T2458" t="s">
        <v>7742</v>
      </c>
    </row>
    <row r="2459" spans="1:20">
      <c r="A2459" t="s">
        <v>8594</v>
      </c>
      <c r="B2459" s="8" t="s">
        <v>5632</v>
      </c>
      <c r="C2459" t="s">
        <v>922</v>
      </c>
      <c r="D2459" t="s">
        <v>922</v>
      </c>
      <c r="E2459" t="s">
        <v>704</v>
      </c>
      <c r="F2459" t="s">
        <v>884</v>
      </c>
      <c r="G2459" t="s">
        <v>885</v>
      </c>
      <c r="H2459" t="s">
        <v>8595</v>
      </c>
      <c r="I2459" t="s">
        <v>8596</v>
      </c>
      <c r="J2459" t="s">
        <v>2519</v>
      </c>
      <c r="K2459" t="s">
        <v>8540</v>
      </c>
      <c r="L2459" t="s">
        <v>6800</v>
      </c>
      <c r="M2459" s="8" t="s">
        <v>8540</v>
      </c>
      <c r="N2459" t="s">
        <v>6830</v>
      </c>
      <c r="O2459" t="s">
        <v>5634</v>
      </c>
      <c r="P2459" t="s">
        <v>760</v>
      </c>
      <c r="Q2459" s="8" t="s">
        <v>8597</v>
      </c>
      <c r="R2459" t="s">
        <v>7758</v>
      </c>
      <c r="S2459" t="s">
        <v>5636</v>
      </c>
      <c r="T2459" t="s">
        <v>7742</v>
      </c>
    </row>
    <row r="2460" spans="1:20">
      <c r="A2460" t="s">
        <v>8598</v>
      </c>
      <c r="B2460" s="8" t="s">
        <v>5632</v>
      </c>
      <c r="C2460" t="s">
        <v>922</v>
      </c>
      <c r="D2460" t="s">
        <v>922</v>
      </c>
      <c r="E2460" t="s">
        <v>704</v>
      </c>
      <c r="F2460" t="s">
        <v>884</v>
      </c>
      <c r="G2460" t="s">
        <v>885</v>
      </c>
      <c r="H2460" t="s">
        <v>8599</v>
      </c>
      <c r="I2460" t="s">
        <v>8600</v>
      </c>
      <c r="J2460" t="s">
        <v>2519</v>
      </c>
      <c r="K2460" t="s">
        <v>8540</v>
      </c>
      <c r="L2460" t="s">
        <v>5844</v>
      </c>
      <c r="M2460" s="8" t="s">
        <v>8540</v>
      </c>
      <c r="N2460" t="s">
        <v>6902</v>
      </c>
      <c r="O2460" t="s">
        <v>5634</v>
      </c>
      <c r="P2460" t="s">
        <v>760</v>
      </c>
      <c r="Q2460" s="8" t="s">
        <v>8601</v>
      </c>
      <c r="R2460" t="s">
        <v>7758</v>
      </c>
      <c r="S2460" t="s">
        <v>5636</v>
      </c>
      <c r="T2460" t="s">
        <v>7742</v>
      </c>
    </row>
    <row r="2461" spans="1:20">
      <c r="A2461" t="s">
        <v>8602</v>
      </c>
      <c r="B2461" s="8" t="s">
        <v>5632</v>
      </c>
      <c r="C2461" t="s">
        <v>922</v>
      </c>
      <c r="D2461" t="s">
        <v>922</v>
      </c>
      <c r="E2461" t="s">
        <v>704</v>
      </c>
      <c r="F2461" t="s">
        <v>1165</v>
      </c>
      <c r="G2461" t="s">
        <v>1166</v>
      </c>
      <c r="H2461" t="s">
        <v>675</v>
      </c>
      <c r="I2461" t="s">
        <v>8603</v>
      </c>
      <c r="J2461" t="s">
        <v>7095</v>
      </c>
      <c r="K2461" t="s">
        <v>675</v>
      </c>
      <c r="L2461" t="s">
        <v>682</v>
      </c>
      <c r="M2461" s="8" t="s">
        <v>675</v>
      </c>
      <c r="N2461" t="s">
        <v>682</v>
      </c>
      <c r="O2461" t="s">
        <v>1019</v>
      </c>
      <c r="P2461" t="s">
        <v>1019</v>
      </c>
      <c r="Q2461" s="8" t="s">
        <v>8604</v>
      </c>
      <c r="R2461" t="s">
        <v>675</v>
      </c>
      <c r="S2461" t="s">
        <v>675</v>
      </c>
      <c r="T2461" t="s">
        <v>675</v>
      </c>
    </row>
    <row r="2462" spans="1:20">
      <c r="A2462" t="s">
        <v>8605</v>
      </c>
      <c r="B2462" s="8" t="s">
        <v>5638</v>
      </c>
      <c r="C2462" t="s">
        <v>922</v>
      </c>
      <c r="D2462" t="s">
        <v>922</v>
      </c>
      <c r="E2462" t="s">
        <v>665</v>
      </c>
      <c r="F2462" t="s">
        <v>1086</v>
      </c>
      <c r="G2462" t="s">
        <v>56</v>
      </c>
      <c r="H2462" t="s">
        <v>675</v>
      </c>
      <c r="I2462" t="s">
        <v>7466</v>
      </c>
      <c r="J2462" t="s">
        <v>2514</v>
      </c>
      <c r="K2462" t="s">
        <v>1052</v>
      </c>
      <c r="L2462" t="s">
        <v>8606</v>
      </c>
      <c r="M2462" s="8" t="s">
        <v>1280</v>
      </c>
      <c r="N2462" t="s">
        <v>6735</v>
      </c>
      <c r="O2462" t="s">
        <v>5641</v>
      </c>
      <c r="P2462" t="s">
        <v>2672</v>
      </c>
      <c r="Q2462" s="8" t="s">
        <v>8607</v>
      </c>
      <c r="R2462" t="s">
        <v>7483</v>
      </c>
      <c r="S2462" t="s">
        <v>6935</v>
      </c>
      <c r="T2462" t="s">
        <v>1074</v>
      </c>
    </row>
    <row r="2463" spans="1:20">
      <c r="A2463" t="s">
        <v>8608</v>
      </c>
      <c r="B2463" s="8" t="s">
        <v>5638</v>
      </c>
      <c r="C2463" t="s">
        <v>922</v>
      </c>
      <c r="D2463" t="s">
        <v>922</v>
      </c>
      <c r="E2463" t="s">
        <v>763</v>
      </c>
      <c r="F2463" t="s">
        <v>2256</v>
      </c>
      <c r="G2463" t="s">
        <v>54</v>
      </c>
      <c r="H2463" t="s">
        <v>675</v>
      </c>
      <c r="I2463" t="s">
        <v>7469</v>
      </c>
      <c r="J2463" t="s">
        <v>2514</v>
      </c>
      <c r="K2463" t="s">
        <v>1998</v>
      </c>
      <c r="L2463" t="s">
        <v>6692</v>
      </c>
      <c r="M2463" s="8" t="s">
        <v>3217</v>
      </c>
      <c r="N2463" t="s">
        <v>8609</v>
      </c>
      <c r="O2463" t="s">
        <v>5641</v>
      </c>
      <c r="P2463" t="s">
        <v>760</v>
      </c>
      <c r="Q2463" s="8" t="s">
        <v>8610</v>
      </c>
      <c r="R2463" t="s">
        <v>7438</v>
      </c>
      <c r="S2463" t="s">
        <v>5636</v>
      </c>
      <c r="T2463" t="s">
        <v>1074</v>
      </c>
    </row>
    <row r="2464" spans="1:20">
      <c r="A2464" t="s">
        <v>8611</v>
      </c>
      <c r="B2464" s="8" t="s">
        <v>1059</v>
      </c>
      <c r="C2464" t="s">
        <v>922</v>
      </c>
      <c r="D2464" t="s">
        <v>922</v>
      </c>
      <c r="E2464" t="s">
        <v>704</v>
      </c>
      <c r="F2464" t="s">
        <v>913</v>
      </c>
      <c r="G2464" t="s">
        <v>914</v>
      </c>
      <c r="H2464" t="s">
        <v>5661</v>
      </c>
      <c r="I2464" t="s">
        <v>8612</v>
      </c>
      <c r="J2464" t="s">
        <v>2519</v>
      </c>
      <c r="K2464" t="s">
        <v>1422</v>
      </c>
      <c r="L2464" t="s">
        <v>6692</v>
      </c>
      <c r="M2464" s="8" t="s">
        <v>1422</v>
      </c>
      <c r="N2464" t="s">
        <v>5861</v>
      </c>
      <c r="O2464" t="s">
        <v>5750</v>
      </c>
      <c r="P2464" t="s">
        <v>2672</v>
      </c>
      <c r="Q2464" s="8" t="s">
        <v>8613</v>
      </c>
      <c r="R2464" t="s">
        <v>7917</v>
      </c>
      <c r="S2464" t="s">
        <v>5636</v>
      </c>
      <c r="T2464" t="s">
        <v>1096</v>
      </c>
    </row>
    <row r="2465" spans="1:20">
      <c r="A2465" t="s">
        <v>8614</v>
      </c>
      <c r="B2465" s="8" t="s">
        <v>1059</v>
      </c>
      <c r="C2465" t="s">
        <v>922</v>
      </c>
      <c r="D2465" t="s">
        <v>922</v>
      </c>
      <c r="E2465" t="s">
        <v>704</v>
      </c>
      <c r="F2465" t="s">
        <v>913</v>
      </c>
      <c r="G2465" t="s">
        <v>914</v>
      </c>
      <c r="H2465" t="s">
        <v>5684</v>
      </c>
      <c r="I2465" t="s">
        <v>8615</v>
      </c>
      <c r="J2465" t="s">
        <v>2519</v>
      </c>
      <c r="K2465" t="s">
        <v>2296</v>
      </c>
      <c r="L2465" t="s">
        <v>6902</v>
      </c>
      <c r="M2465" s="8" t="s">
        <v>2296</v>
      </c>
      <c r="N2465" t="s">
        <v>8616</v>
      </c>
      <c r="O2465" t="s">
        <v>5750</v>
      </c>
      <c r="P2465" t="s">
        <v>760</v>
      </c>
      <c r="Q2465" s="8" t="s">
        <v>8617</v>
      </c>
      <c r="R2465" t="s">
        <v>7917</v>
      </c>
      <c r="S2465" t="s">
        <v>5636</v>
      </c>
      <c r="T2465" t="s">
        <v>2470</v>
      </c>
    </row>
    <row r="2466" spans="1:20">
      <c r="A2466" t="s">
        <v>8618</v>
      </c>
      <c r="B2466" s="8" t="s">
        <v>1059</v>
      </c>
      <c r="C2466" t="s">
        <v>922</v>
      </c>
      <c r="D2466" t="s">
        <v>922</v>
      </c>
      <c r="E2466" t="s">
        <v>704</v>
      </c>
      <c r="F2466" t="s">
        <v>913</v>
      </c>
      <c r="G2466" t="s">
        <v>914</v>
      </c>
      <c r="H2466" t="s">
        <v>6451</v>
      </c>
      <c r="I2466" t="s">
        <v>8619</v>
      </c>
      <c r="J2466" t="s">
        <v>7750</v>
      </c>
      <c r="K2466" t="s">
        <v>675</v>
      </c>
      <c r="L2466" t="s">
        <v>682</v>
      </c>
      <c r="M2466" s="8" t="s">
        <v>675</v>
      </c>
      <c r="N2466" t="s">
        <v>682</v>
      </c>
      <c r="O2466" t="s">
        <v>5750</v>
      </c>
      <c r="P2466" t="s">
        <v>675</v>
      </c>
      <c r="Q2466" s="8" t="s">
        <v>8620</v>
      </c>
      <c r="R2466" t="s">
        <v>7917</v>
      </c>
      <c r="S2466" t="s">
        <v>5636</v>
      </c>
      <c r="T2466" t="s">
        <v>1099</v>
      </c>
    </row>
    <row r="2467" spans="1:20">
      <c r="A2467" t="s">
        <v>8621</v>
      </c>
      <c r="B2467" s="8" t="s">
        <v>1059</v>
      </c>
      <c r="C2467" t="s">
        <v>922</v>
      </c>
      <c r="D2467" t="s">
        <v>922</v>
      </c>
      <c r="E2467" t="s">
        <v>704</v>
      </c>
      <c r="F2467" t="s">
        <v>884</v>
      </c>
      <c r="G2467" t="s">
        <v>885</v>
      </c>
      <c r="H2467" t="s">
        <v>8087</v>
      </c>
      <c r="I2467" t="s">
        <v>8088</v>
      </c>
      <c r="J2467" t="s">
        <v>7750</v>
      </c>
      <c r="K2467" t="s">
        <v>675</v>
      </c>
      <c r="L2467" t="s">
        <v>682</v>
      </c>
      <c r="M2467" s="8" t="s">
        <v>675</v>
      </c>
      <c r="N2467" t="s">
        <v>682</v>
      </c>
      <c r="O2467" t="s">
        <v>5750</v>
      </c>
      <c r="P2467" t="s">
        <v>675</v>
      </c>
      <c r="Q2467" s="8" t="s">
        <v>8622</v>
      </c>
      <c r="R2467" t="s">
        <v>7758</v>
      </c>
      <c r="S2467" t="s">
        <v>5636</v>
      </c>
      <c r="T2467" t="s">
        <v>8360</v>
      </c>
    </row>
    <row r="2468" spans="1:20">
      <c r="A2468" t="s">
        <v>8623</v>
      </c>
      <c r="B2468" s="8" t="s">
        <v>1059</v>
      </c>
      <c r="C2468" t="s">
        <v>922</v>
      </c>
      <c r="D2468" t="s">
        <v>922</v>
      </c>
      <c r="E2468" t="s">
        <v>704</v>
      </c>
      <c r="F2468" t="s">
        <v>884</v>
      </c>
      <c r="G2468" t="s">
        <v>885</v>
      </c>
      <c r="H2468" t="s">
        <v>8091</v>
      </c>
      <c r="I2468" t="s">
        <v>8092</v>
      </c>
      <c r="J2468" t="s">
        <v>7750</v>
      </c>
      <c r="K2468" t="s">
        <v>675</v>
      </c>
      <c r="L2468" t="s">
        <v>682</v>
      </c>
      <c r="M2468" s="8" t="s">
        <v>675</v>
      </c>
      <c r="N2468" t="s">
        <v>682</v>
      </c>
      <c r="O2468" t="s">
        <v>5750</v>
      </c>
      <c r="P2468" t="s">
        <v>675</v>
      </c>
      <c r="Q2468" s="8" t="s">
        <v>8624</v>
      </c>
      <c r="R2468" t="s">
        <v>7758</v>
      </c>
      <c r="S2468" t="s">
        <v>5636</v>
      </c>
      <c r="T2468" t="s">
        <v>8360</v>
      </c>
    </row>
    <row r="2469" spans="1:20">
      <c r="A2469" t="s">
        <v>8625</v>
      </c>
      <c r="B2469" s="8" t="s">
        <v>1059</v>
      </c>
      <c r="C2469" t="s">
        <v>922</v>
      </c>
      <c r="D2469" t="s">
        <v>922</v>
      </c>
      <c r="E2469" t="s">
        <v>704</v>
      </c>
      <c r="F2469" t="s">
        <v>884</v>
      </c>
      <c r="G2469" t="s">
        <v>885</v>
      </c>
      <c r="H2469" t="s">
        <v>8095</v>
      </c>
      <c r="I2469" t="s">
        <v>8096</v>
      </c>
      <c r="J2469" t="s">
        <v>7750</v>
      </c>
      <c r="K2469" t="s">
        <v>675</v>
      </c>
      <c r="L2469" t="s">
        <v>682</v>
      </c>
      <c r="M2469" s="8" t="s">
        <v>675</v>
      </c>
      <c r="N2469" t="s">
        <v>682</v>
      </c>
      <c r="O2469" t="s">
        <v>5750</v>
      </c>
      <c r="P2469" t="s">
        <v>675</v>
      </c>
      <c r="Q2469" s="8" t="s">
        <v>8626</v>
      </c>
      <c r="R2469" t="s">
        <v>7758</v>
      </c>
      <c r="S2469" t="s">
        <v>5636</v>
      </c>
      <c r="T2469" t="s">
        <v>8360</v>
      </c>
    </row>
    <row r="2470" spans="1:20">
      <c r="A2470" t="s">
        <v>8627</v>
      </c>
      <c r="B2470" s="8" t="s">
        <v>1059</v>
      </c>
      <c r="C2470" t="s">
        <v>922</v>
      </c>
      <c r="D2470" t="s">
        <v>922</v>
      </c>
      <c r="E2470" t="s">
        <v>704</v>
      </c>
      <c r="F2470" t="s">
        <v>884</v>
      </c>
      <c r="G2470" t="s">
        <v>885</v>
      </c>
      <c r="H2470" t="s">
        <v>8099</v>
      </c>
      <c r="I2470" t="s">
        <v>8100</v>
      </c>
      <c r="J2470" t="s">
        <v>7750</v>
      </c>
      <c r="K2470" t="s">
        <v>675</v>
      </c>
      <c r="L2470" t="s">
        <v>682</v>
      </c>
      <c r="M2470" s="8" t="s">
        <v>675</v>
      </c>
      <c r="N2470" t="s">
        <v>682</v>
      </c>
      <c r="O2470" t="s">
        <v>5750</v>
      </c>
      <c r="P2470" t="s">
        <v>675</v>
      </c>
      <c r="Q2470" s="8" t="s">
        <v>8628</v>
      </c>
      <c r="R2470" t="s">
        <v>7758</v>
      </c>
      <c r="S2470" t="s">
        <v>5636</v>
      </c>
      <c r="T2470" t="s">
        <v>8360</v>
      </c>
    </row>
    <row r="2471" spans="1:20">
      <c r="A2471" t="s">
        <v>8629</v>
      </c>
      <c r="B2471" s="8" t="s">
        <v>1059</v>
      </c>
      <c r="C2471" t="s">
        <v>922</v>
      </c>
      <c r="D2471" t="s">
        <v>922</v>
      </c>
      <c r="E2471" t="s">
        <v>704</v>
      </c>
      <c r="F2471" t="s">
        <v>884</v>
      </c>
      <c r="G2471" t="s">
        <v>885</v>
      </c>
      <c r="H2471" t="s">
        <v>8103</v>
      </c>
      <c r="I2471" t="s">
        <v>8104</v>
      </c>
      <c r="J2471" t="s">
        <v>7750</v>
      </c>
      <c r="K2471" t="s">
        <v>675</v>
      </c>
      <c r="L2471" t="s">
        <v>682</v>
      </c>
      <c r="M2471" s="8" t="s">
        <v>675</v>
      </c>
      <c r="N2471" t="s">
        <v>682</v>
      </c>
      <c r="O2471" t="s">
        <v>5750</v>
      </c>
      <c r="P2471" t="s">
        <v>675</v>
      </c>
      <c r="Q2471" s="8" t="s">
        <v>8630</v>
      </c>
      <c r="R2471" t="s">
        <v>7758</v>
      </c>
      <c r="S2471" t="s">
        <v>5636</v>
      </c>
      <c r="T2471" t="s">
        <v>8360</v>
      </c>
    </row>
    <row r="2472" spans="1:20">
      <c r="A2472" t="s">
        <v>8631</v>
      </c>
      <c r="B2472" s="8" t="s">
        <v>1059</v>
      </c>
      <c r="C2472" t="s">
        <v>922</v>
      </c>
      <c r="D2472" t="s">
        <v>922</v>
      </c>
      <c r="E2472" t="s">
        <v>704</v>
      </c>
      <c r="F2472" t="s">
        <v>884</v>
      </c>
      <c r="G2472" t="s">
        <v>885</v>
      </c>
      <c r="H2472" t="s">
        <v>8110</v>
      </c>
      <c r="I2472" t="s">
        <v>8111</v>
      </c>
      <c r="J2472" t="s">
        <v>7750</v>
      </c>
      <c r="K2472" t="s">
        <v>675</v>
      </c>
      <c r="L2472" t="s">
        <v>682</v>
      </c>
      <c r="M2472" s="8" t="s">
        <v>675</v>
      </c>
      <c r="N2472" t="s">
        <v>682</v>
      </c>
      <c r="O2472" t="s">
        <v>5750</v>
      </c>
      <c r="P2472" t="s">
        <v>675</v>
      </c>
      <c r="Q2472" s="8" t="s">
        <v>8632</v>
      </c>
      <c r="R2472" t="s">
        <v>7758</v>
      </c>
      <c r="S2472" t="s">
        <v>5636</v>
      </c>
      <c r="T2472" t="s">
        <v>8360</v>
      </c>
    </row>
    <row r="2473" spans="1:20">
      <c r="A2473" t="s">
        <v>8633</v>
      </c>
      <c r="B2473" s="8" t="s">
        <v>1059</v>
      </c>
      <c r="C2473" t="s">
        <v>922</v>
      </c>
      <c r="D2473" t="s">
        <v>922</v>
      </c>
      <c r="E2473" t="s">
        <v>704</v>
      </c>
      <c r="F2473" t="s">
        <v>884</v>
      </c>
      <c r="G2473" t="s">
        <v>885</v>
      </c>
      <c r="H2473" t="s">
        <v>8114</v>
      </c>
      <c r="I2473" t="s">
        <v>8115</v>
      </c>
      <c r="J2473" t="s">
        <v>2519</v>
      </c>
      <c r="K2473" t="s">
        <v>1908</v>
      </c>
      <c r="L2473" t="s">
        <v>6692</v>
      </c>
      <c r="M2473" s="8" t="s">
        <v>1908</v>
      </c>
      <c r="N2473" t="s">
        <v>5851</v>
      </c>
      <c r="O2473" t="s">
        <v>5750</v>
      </c>
      <c r="P2473" t="s">
        <v>2672</v>
      </c>
      <c r="Q2473" s="8" t="s">
        <v>8634</v>
      </c>
      <c r="R2473" t="s">
        <v>7758</v>
      </c>
      <c r="S2473" t="s">
        <v>5636</v>
      </c>
      <c r="T2473" t="s">
        <v>8360</v>
      </c>
    </row>
    <row r="2474" spans="1:20">
      <c r="A2474" t="s">
        <v>8635</v>
      </c>
      <c r="B2474" s="8" t="s">
        <v>1059</v>
      </c>
      <c r="C2474" t="s">
        <v>922</v>
      </c>
      <c r="D2474" t="s">
        <v>922</v>
      </c>
      <c r="E2474" t="s">
        <v>704</v>
      </c>
      <c r="F2474" t="s">
        <v>884</v>
      </c>
      <c r="G2474" t="s">
        <v>885</v>
      </c>
      <c r="H2474" t="s">
        <v>8118</v>
      </c>
      <c r="I2474" t="s">
        <v>8119</v>
      </c>
      <c r="J2474" t="s">
        <v>2519</v>
      </c>
      <c r="K2474" t="s">
        <v>1958</v>
      </c>
      <c r="L2474" t="s">
        <v>7252</v>
      </c>
      <c r="M2474" s="8" t="s">
        <v>1958</v>
      </c>
      <c r="N2474" t="s">
        <v>7184</v>
      </c>
      <c r="O2474" t="s">
        <v>5750</v>
      </c>
      <c r="P2474" t="s">
        <v>2672</v>
      </c>
      <c r="Q2474" s="8" t="s">
        <v>8636</v>
      </c>
      <c r="R2474" t="s">
        <v>7758</v>
      </c>
      <c r="S2474" t="s">
        <v>5636</v>
      </c>
      <c r="T2474" t="s">
        <v>8360</v>
      </c>
    </row>
    <row r="2475" spans="1:20">
      <c r="A2475" t="s">
        <v>8637</v>
      </c>
      <c r="B2475" s="8" t="s">
        <v>1059</v>
      </c>
      <c r="C2475" t="s">
        <v>922</v>
      </c>
      <c r="D2475" t="s">
        <v>922</v>
      </c>
      <c r="E2475" t="s">
        <v>704</v>
      </c>
      <c r="F2475" t="s">
        <v>884</v>
      </c>
      <c r="G2475" t="s">
        <v>885</v>
      </c>
      <c r="H2475" t="s">
        <v>8136</v>
      </c>
      <c r="I2475" t="s">
        <v>8137</v>
      </c>
      <c r="J2475" t="s">
        <v>2519</v>
      </c>
      <c r="K2475" t="s">
        <v>1914</v>
      </c>
      <c r="L2475" t="s">
        <v>6096</v>
      </c>
      <c r="M2475" s="8" t="s">
        <v>1914</v>
      </c>
      <c r="N2475" t="s">
        <v>8638</v>
      </c>
      <c r="O2475" t="s">
        <v>760</v>
      </c>
      <c r="P2475" t="s">
        <v>760</v>
      </c>
      <c r="Q2475" s="8" t="s">
        <v>8639</v>
      </c>
      <c r="R2475" t="s">
        <v>7758</v>
      </c>
      <c r="S2475" t="s">
        <v>5636</v>
      </c>
      <c r="T2475" t="s">
        <v>8360</v>
      </c>
    </row>
    <row r="2476" spans="1:20">
      <c r="A2476" t="s">
        <v>8640</v>
      </c>
      <c r="B2476" s="8" t="s">
        <v>1059</v>
      </c>
      <c r="C2476" t="s">
        <v>922</v>
      </c>
      <c r="D2476" t="s">
        <v>922</v>
      </c>
      <c r="E2476" t="s">
        <v>704</v>
      </c>
      <c r="F2476" t="s">
        <v>884</v>
      </c>
      <c r="G2476" t="s">
        <v>885</v>
      </c>
      <c r="H2476" t="s">
        <v>8142</v>
      </c>
      <c r="I2476" t="s">
        <v>8143</v>
      </c>
      <c r="J2476" t="s">
        <v>669</v>
      </c>
      <c r="K2476" t="s">
        <v>8360</v>
      </c>
      <c r="L2476" t="s">
        <v>5844</v>
      </c>
      <c r="M2476" s="8" t="s">
        <v>8360</v>
      </c>
      <c r="N2476" t="s">
        <v>7040</v>
      </c>
      <c r="O2476" t="s">
        <v>760</v>
      </c>
      <c r="P2476" t="s">
        <v>2672</v>
      </c>
      <c r="Q2476" s="8" t="s">
        <v>8641</v>
      </c>
      <c r="R2476" t="s">
        <v>7758</v>
      </c>
      <c r="S2476" t="s">
        <v>5636</v>
      </c>
      <c r="T2476" t="s">
        <v>8360</v>
      </c>
    </row>
    <row r="2477" spans="1:20">
      <c r="A2477" t="s">
        <v>8642</v>
      </c>
      <c r="B2477" s="8" t="s">
        <v>1074</v>
      </c>
      <c r="C2477" t="s">
        <v>922</v>
      </c>
      <c r="D2477" t="s">
        <v>922</v>
      </c>
      <c r="E2477" t="s">
        <v>704</v>
      </c>
      <c r="F2477" t="s">
        <v>6633</v>
      </c>
      <c r="G2477" t="s">
        <v>6634</v>
      </c>
      <c r="H2477" t="s">
        <v>675</v>
      </c>
      <c r="I2477" t="s">
        <v>8643</v>
      </c>
      <c r="J2477" t="s">
        <v>2514</v>
      </c>
      <c r="K2477" t="s">
        <v>1127</v>
      </c>
      <c r="L2477" t="s">
        <v>6692</v>
      </c>
      <c r="M2477" s="8" t="s">
        <v>1127</v>
      </c>
      <c r="N2477" t="s">
        <v>8644</v>
      </c>
      <c r="O2477" t="s">
        <v>2672</v>
      </c>
      <c r="P2477" t="s">
        <v>760</v>
      </c>
      <c r="Q2477" s="8" t="s">
        <v>8645</v>
      </c>
      <c r="R2477" t="s">
        <v>675</v>
      </c>
      <c r="S2477" t="s">
        <v>675</v>
      </c>
      <c r="T2477" t="s">
        <v>675</v>
      </c>
    </row>
    <row r="2478" spans="1:20">
      <c r="A2478" t="s">
        <v>8646</v>
      </c>
      <c r="B2478" s="8" t="s">
        <v>1080</v>
      </c>
      <c r="C2478" t="s">
        <v>922</v>
      </c>
      <c r="D2478" t="s">
        <v>922</v>
      </c>
      <c r="E2478" t="s">
        <v>665</v>
      </c>
      <c r="F2478" t="s">
        <v>2090</v>
      </c>
      <c r="G2478" t="s">
        <v>2091</v>
      </c>
      <c r="H2478" t="s">
        <v>2091</v>
      </c>
      <c r="I2478" t="s">
        <v>7218</v>
      </c>
      <c r="J2478" t="s">
        <v>698</v>
      </c>
      <c r="K2478" t="s">
        <v>8360</v>
      </c>
      <c r="L2478" t="s">
        <v>6692</v>
      </c>
      <c r="M2478" s="8" t="s">
        <v>8360</v>
      </c>
      <c r="N2478" t="s">
        <v>6096</v>
      </c>
      <c r="O2478" t="s">
        <v>8647</v>
      </c>
      <c r="P2478" t="s">
        <v>2672</v>
      </c>
      <c r="Q2478" s="8" t="s">
        <v>8648</v>
      </c>
      <c r="R2478" t="s">
        <v>7964</v>
      </c>
      <c r="S2478" t="s">
        <v>6935</v>
      </c>
      <c r="T2478" t="s">
        <v>8649</v>
      </c>
    </row>
    <row r="2479" spans="1:20">
      <c r="A2479" t="s">
        <v>8650</v>
      </c>
      <c r="B2479" s="8" t="s">
        <v>2476</v>
      </c>
      <c r="C2479" t="s">
        <v>922</v>
      </c>
      <c r="D2479" t="s">
        <v>663</v>
      </c>
      <c r="E2479" t="s">
        <v>704</v>
      </c>
      <c r="F2479" t="s">
        <v>8651</v>
      </c>
      <c r="G2479" t="s">
        <v>8652</v>
      </c>
      <c r="H2479" t="s">
        <v>675</v>
      </c>
      <c r="I2479" t="s">
        <v>8653</v>
      </c>
      <c r="J2479" t="s">
        <v>8654</v>
      </c>
      <c r="K2479" t="s">
        <v>675</v>
      </c>
      <c r="L2479" t="s">
        <v>682</v>
      </c>
      <c r="M2479" s="8" t="s">
        <v>675</v>
      </c>
      <c r="N2479" t="s">
        <v>682</v>
      </c>
      <c r="O2479" t="s">
        <v>711</v>
      </c>
      <c r="P2479" t="s">
        <v>760</v>
      </c>
      <c r="Q2479" s="8" t="s">
        <v>8655</v>
      </c>
      <c r="R2479" t="s">
        <v>675</v>
      </c>
      <c r="S2479" t="s">
        <v>675</v>
      </c>
      <c r="T2479" t="s">
        <v>675</v>
      </c>
    </row>
    <row r="2480" spans="1:20">
      <c r="A2480" t="s">
        <v>8656</v>
      </c>
      <c r="B2480" s="8" t="s">
        <v>2476</v>
      </c>
      <c r="C2480" t="s">
        <v>922</v>
      </c>
      <c r="D2480" t="s">
        <v>922</v>
      </c>
      <c r="E2480" t="s">
        <v>665</v>
      </c>
      <c r="F2480" t="s">
        <v>1030</v>
      </c>
      <c r="G2480" t="s">
        <v>27</v>
      </c>
      <c r="H2480" t="s">
        <v>675</v>
      </c>
      <c r="I2480" t="s">
        <v>8657</v>
      </c>
      <c r="J2480" t="s">
        <v>7750</v>
      </c>
      <c r="K2480" t="s">
        <v>675</v>
      </c>
      <c r="L2480" t="s">
        <v>682</v>
      </c>
      <c r="M2480" s="8" t="s">
        <v>675</v>
      </c>
      <c r="N2480" t="s">
        <v>682</v>
      </c>
      <c r="O2480" t="s">
        <v>760</v>
      </c>
      <c r="P2480" t="s">
        <v>675</v>
      </c>
      <c r="Q2480" s="8" t="s">
        <v>8658</v>
      </c>
      <c r="R2480" t="s">
        <v>675</v>
      </c>
      <c r="S2480" t="s">
        <v>675</v>
      </c>
      <c r="T2480" t="s">
        <v>675</v>
      </c>
    </row>
    <row r="2481" spans="1:20">
      <c r="A2481" t="s">
        <v>8659</v>
      </c>
      <c r="B2481" s="8" t="s">
        <v>2476</v>
      </c>
      <c r="C2481" t="s">
        <v>922</v>
      </c>
      <c r="D2481" t="s">
        <v>922</v>
      </c>
      <c r="E2481" t="s">
        <v>665</v>
      </c>
      <c r="F2481" t="s">
        <v>800</v>
      </c>
      <c r="G2481" t="s">
        <v>61</v>
      </c>
      <c r="H2481" t="s">
        <v>675</v>
      </c>
      <c r="I2481" t="s">
        <v>8657</v>
      </c>
      <c r="J2481" t="s">
        <v>698</v>
      </c>
      <c r="K2481" t="s">
        <v>2476</v>
      </c>
      <c r="L2481" t="s">
        <v>8660</v>
      </c>
      <c r="M2481" s="8" t="s">
        <v>2476</v>
      </c>
      <c r="N2481" t="s">
        <v>7035</v>
      </c>
      <c r="O2481" t="s">
        <v>760</v>
      </c>
      <c r="P2481" t="s">
        <v>760</v>
      </c>
      <c r="Q2481" s="8" t="s">
        <v>8661</v>
      </c>
      <c r="R2481" t="s">
        <v>675</v>
      </c>
      <c r="S2481" t="s">
        <v>675</v>
      </c>
      <c r="T2481" t="s">
        <v>675</v>
      </c>
    </row>
    <row r="2482" spans="1:20">
      <c r="A2482" t="s">
        <v>8662</v>
      </c>
      <c r="B2482" s="8" t="s">
        <v>2476</v>
      </c>
      <c r="C2482" t="s">
        <v>922</v>
      </c>
      <c r="D2482" t="s">
        <v>922</v>
      </c>
      <c r="E2482" t="s">
        <v>665</v>
      </c>
      <c r="F2482" t="s">
        <v>2256</v>
      </c>
      <c r="G2482" t="s">
        <v>54</v>
      </c>
      <c r="H2482" t="s">
        <v>675</v>
      </c>
      <c r="I2482" t="s">
        <v>8657</v>
      </c>
      <c r="J2482" t="s">
        <v>2514</v>
      </c>
      <c r="K2482" t="s">
        <v>2476</v>
      </c>
      <c r="L2482" t="s">
        <v>8663</v>
      </c>
      <c r="M2482" s="8" t="s">
        <v>2476</v>
      </c>
      <c r="N2482" t="s">
        <v>5844</v>
      </c>
      <c r="O2482" t="s">
        <v>760</v>
      </c>
      <c r="P2482" t="s">
        <v>760</v>
      </c>
      <c r="Q2482" s="8" t="s">
        <v>8664</v>
      </c>
      <c r="R2482" t="s">
        <v>675</v>
      </c>
      <c r="S2482" t="s">
        <v>675</v>
      </c>
      <c r="T2482" t="s">
        <v>675</v>
      </c>
    </row>
    <row r="2483" spans="1:20">
      <c r="A2483" t="s">
        <v>8665</v>
      </c>
      <c r="B2483" s="8" t="s">
        <v>1099</v>
      </c>
      <c r="C2483" t="s">
        <v>922</v>
      </c>
      <c r="D2483" t="s">
        <v>922</v>
      </c>
      <c r="E2483" t="s">
        <v>665</v>
      </c>
      <c r="F2483" t="s">
        <v>1501</v>
      </c>
      <c r="G2483" t="s">
        <v>51</v>
      </c>
      <c r="H2483" t="s">
        <v>675</v>
      </c>
      <c r="I2483" t="s">
        <v>6865</v>
      </c>
      <c r="J2483" t="s">
        <v>2514</v>
      </c>
      <c r="K2483" t="s">
        <v>3939</v>
      </c>
      <c r="L2483" t="s">
        <v>6721</v>
      </c>
      <c r="M2483" s="8" t="s">
        <v>3939</v>
      </c>
      <c r="N2483" t="s">
        <v>8666</v>
      </c>
      <c r="O2483" t="s">
        <v>5799</v>
      </c>
      <c r="P2483" t="s">
        <v>2672</v>
      </c>
      <c r="Q2483" s="8" t="s">
        <v>8667</v>
      </c>
      <c r="R2483" t="s">
        <v>6738</v>
      </c>
      <c r="S2483" t="s">
        <v>5636</v>
      </c>
      <c r="T2483" t="s">
        <v>1127</v>
      </c>
    </row>
    <row r="2484" spans="1:20">
      <c r="A2484" t="s">
        <v>8668</v>
      </c>
      <c r="B2484" s="8" t="s">
        <v>1099</v>
      </c>
      <c r="C2484" t="s">
        <v>922</v>
      </c>
      <c r="D2484" t="s">
        <v>922</v>
      </c>
      <c r="E2484" t="s">
        <v>704</v>
      </c>
      <c r="F2484" t="s">
        <v>884</v>
      </c>
      <c r="G2484" t="s">
        <v>885</v>
      </c>
      <c r="H2484" t="s">
        <v>7948</v>
      </c>
      <c r="I2484" t="s">
        <v>7949</v>
      </c>
      <c r="J2484" t="s">
        <v>2519</v>
      </c>
      <c r="K2484" t="s">
        <v>1973</v>
      </c>
      <c r="L2484" t="s">
        <v>6853</v>
      </c>
      <c r="M2484" s="8" t="s">
        <v>1973</v>
      </c>
      <c r="N2484" t="s">
        <v>7040</v>
      </c>
      <c r="O2484" t="s">
        <v>5799</v>
      </c>
      <c r="P2484" t="s">
        <v>2672</v>
      </c>
      <c r="Q2484" s="8" t="s">
        <v>8669</v>
      </c>
      <c r="R2484" t="s">
        <v>7758</v>
      </c>
      <c r="S2484" t="s">
        <v>5636</v>
      </c>
      <c r="T2484" t="s">
        <v>1014</v>
      </c>
    </row>
    <row r="2485" spans="1:20">
      <c r="A2485" t="s">
        <v>8670</v>
      </c>
      <c r="B2485" s="8" t="s">
        <v>1099</v>
      </c>
      <c r="C2485" t="s">
        <v>922</v>
      </c>
      <c r="D2485" t="s">
        <v>922</v>
      </c>
      <c r="E2485" t="s">
        <v>704</v>
      </c>
      <c r="F2485" t="s">
        <v>884</v>
      </c>
      <c r="G2485" t="s">
        <v>885</v>
      </c>
      <c r="H2485" t="s">
        <v>7954</v>
      </c>
      <c r="I2485" t="s">
        <v>7955</v>
      </c>
      <c r="J2485" t="s">
        <v>8671</v>
      </c>
      <c r="K2485" t="s">
        <v>3023</v>
      </c>
      <c r="L2485" t="s">
        <v>6799</v>
      </c>
      <c r="M2485" s="8" t="s">
        <v>3023</v>
      </c>
      <c r="N2485" t="s">
        <v>7252</v>
      </c>
      <c r="O2485" t="s">
        <v>5799</v>
      </c>
      <c r="P2485" t="s">
        <v>2672</v>
      </c>
      <c r="Q2485" s="8" t="s">
        <v>8672</v>
      </c>
      <c r="R2485" t="s">
        <v>7758</v>
      </c>
      <c r="S2485" t="s">
        <v>5636</v>
      </c>
      <c r="T2485" t="s">
        <v>1014</v>
      </c>
    </row>
    <row r="2486" spans="1:20">
      <c r="A2486" t="s">
        <v>8673</v>
      </c>
      <c r="B2486" s="8" t="s">
        <v>1099</v>
      </c>
      <c r="C2486" t="s">
        <v>922</v>
      </c>
      <c r="D2486" t="s">
        <v>922</v>
      </c>
      <c r="E2486" t="s">
        <v>704</v>
      </c>
      <c r="F2486" t="s">
        <v>884</v>
      </c>
      <c r="G2486" t="s">
        <v>885</v>
      </c>
      <c r="H2486" t="s">
        <v>3806</v>
      </c>
      <c r="I2486" t="s">
        <v>7959</v>
      </c>
      <c r="J2486" t="s">
        <v>2519</v>
      </c>
      <c r="K2486" t="s">
        <v>2137</v>
      </c>
      <c r="L2486" t="s">
        <v>5882</v>
      </c>
      <c r="M2486" s="8" t="s">
        <v>2137</v>
      </c>
      <c r="N2486" t="s">
        <v>8674</v>
      </c>
      <c r="O2486" t="s">
        <v>5799</v>
      </c>
      <c r="P2486" t="s">
        <v>760</v>
      </c>
      <c r="Q2486" s="8" t="s">
        <v>8675</v>
      </c>
      <c r="R2486" t="s">
        <v>7758</v>
      </c>
      <c r="S2486" t="s">
        <v>5636</v>
      </c>
      <c r="T2486" t="s">
        <v>1014</v>
      </c>
    </row>
    <row r="2487" spans="1:20">
      <c r="A2487" t="s">
        <v>8676</v>
      </c>
      <c r="B2487" s="8" t="s">
        <v>1099</v>
      </c>
      <c r="C2487" t="s">
        <v>922</v>
      </c>
      <c r="D2487" t="s">
        <v>922</v>
      </c>
      <c r="E2487" t="s">
        <v>704</v>
      </c>
      <c r="F2487" t="s">
        <v>1184</v>
      </c>
      <c r="G2487" t="s">
        <v>1185</v>
      </c>
      <c r="H2487" t="s">
        <v>6324</v>
      </c>
      <c r="I2487" t="s">
        <v>8677</v>
      </c>
      <c r="J2487" t="s">
        <v>669</v>
      </c>
      <c r="K2487" t="s">
        <v>5638</v>
      </c>
      <c r="L2487" t="s">
        <v>671</v>
      </c>
      <c r="M2487" s="8" t="s">
        <v>5638</v>
      </c>
      <c r="N2487" t="s">
        <v>5851</v>
      </c>
      <c r="O2487" t="s">
        <v>5799</v>
      </c>
      <c r="P2487" t="s">
        <v>760</v>
      </c>
      <c r="Q2487" s="8" t="s">
        <v>8678</v>
      </c>
      <c r="R2487" t="s">
        <v>7899</v>
      </c>
      <c r="S2487" t="s">
        <v>5636</v>
      </c>
      <c r="T2487" t="s">
        <v>1142</v>
      </c>
    </row>
    <row r="2488" spans="1:20">
      <c r="A2488" t="s">
        <v>8679</v>
      </c>
      <c r="B2488" s="8" t="s">
        <v>1099</v>
      </c>
      <c r="C2488" t="s">
        <v>922</v>
      </c>
      <c r="D2488" t="s">
        <v>922</v>
      </c>
      <c r="E2488" t="s">
        <v>704</v>
      </c>
      <c r="F2488" t="s">
        <v>1184</v>
      </c>
      <c r="G2488" t="s">
        <v>1185</v>
      </c>
      <c r="H2488" t="s">
        <v>1554</v>
      </c>
      <c r="I2488" t="s">
        <v>8680</v>
      </c>
      <c r="J2488" t="s">
        <v>669</v>
      </c>
      <c r="K2488" t="s">
        <v>5638</v>
      </c>
      <c r="L2488" t="s">
        <v>671</v>
      </c>
      <c r="M2488" s="8" t="s">
        <v>5638</v>
      </c>
      <c r="N2488" t="s">
        <v>5851</v>
      </c>
      <c r="O2488" t="s">
        <v>5799</v>
      </c>
      <c r="P2488" t="s">
        <v>760</v>
      </c>
      <c r="Q2488" s="8" t="s">
        <v>8681</v>
      </c>
      <c r="R2488" t="s">
        <v>7899</v>
      </c>
      <c r="S2488" t="s">
        <v>5636</v>
      </c>
      <c r="T2488" t="s">
        <v>2518</v>
      </c>
    </row>
    <row r="2489" spans="1:20">
      <c r="A2489" t="s">
        <v>8682</v>
      </c>
      <c r="B2489" s="8" t="s">
        <v>1099</v>
      </c>
      <c r="C2489" t="s">
        <v>922</v>
      </c>
      <c r="D2489" t="s">
        <v>922</v>
      </c>
      <c r="E2489" t="s">
        <v>704</v>
      </c>
      <c r="F2489" t="s">
        <v>913</v>
      </c>
      <c r="G2489" t="s">
        <v>914</v>
      </c>
      <c r="H2489" t="s">
        <v>5777</v>
      </c>
      <c r="I2489" t="s">
        <v>8683</v>
      </c>
      <c r="J2489" t="s">
        <v>2519</v>
      </c>
      <c r="K2489" t="s">
        <v>1958</v>
      </c>
      <c r="L2489" t="s">
        <v>5882</v>
      </c>
      <c r="M2489" s="8" t="s">
        <v>1958</v>
      </c>
      <c r="N2489" t="s">
        <v>7040</v>
      </c>
      <c r="O2489" t="s">
        <v>5799</v>
      </c>
      <c r="P2489" t="s">
        <v>2672</v>
      </c>
      <c r="Q2489" s="8" t="s">
        <v>8684</v>
      </c>
      <c r="R2489" t="s">
        <v>7917</v>
      </c>
      <c r="S2489" t="s">
        <v>5636</v>
      </c>
      <c r="T2489" t="s">
        <v>2523</v>
      </c>
    </row>
    <row r="2490" spans="1:20">
      <c r="A2490" t="s">
        <v>8685</v>
      </c>
      <c r="B2490" s="8" t="s">
        <v>1099</v>
      </c>
      <c r="C2490" t="s">
        <v>922</v>
      </c>
      <c r="D2490" t="s">
        <v>922</v>
      </c>
      <c r="E2490" t="s">
        <v>704</v>
      </c>
      <c r="F2490" t="s">
        <v>913</v>
      </c>
      <c r="G2490" t="s">
        <v>914</v>
      </c>
      <c r="H2490" t="s">
        <v>5658</v>
      </c>
      <c r="I2490" t="s">
        <v>8686</v>
      </c>
      <c r="J2490" t="s">
        <v>2519</v>
      </c>
      <c r="K2490" t="s">
        <v>1860</v>
      </c>
      <c r="L2490" t="s">
        <v>7035</v>
      </c>
      <c r="M2490" s="8" t="s">
        <v>1860</v>
      </c>
      <c r="N2490" t="s">
        <v>6783</v>
      </c>
      <c r="O2490" t="s">
        <v>5799</v>
      </c>
      <c r="P2490" t="s">
        <v>2672</v>
      </c>
      <c r="Q2490" s="8" t="s">
        <v>8687</v>
      </c>
      <c r="R2490" t="s">
        <v>7917</v>
      </c>
      <c r="S2490" t="s">
        <v>5636</v>
      </c>
      <c r="T2490" t="s">
        <v>1142</v>
      </c>
    </row>
    <row r="2491" spans="1:20">
      <c r="A2491" t="s">
        <v>8688</v>
      </c>
      <c r="B2491" s="8" t="s">
        <v>1099</v>
      </c>
      <c r="C2491" t="s">
        <v>922</v>
      </c>
      <c r="D2491" t="s">
        <v>922</v>
      </c>
      <c r="E2491" t="s">
        <v>704</v>
      </c>
      <c r="F2491" t="s">
        <v>913</v>
      </c>
      <c r="G2491" t="s">
        <v>914</v>
      </c>
      <c r="H2491" t="s">
        <v>915</v>
      </c>
      <c r="I2491" t="s">
        <v>8689</v>
      </c>
      <c r="J2491" t="s">
        <v>2519</v>
      </c>
      <c r="K2491" t="s">
        <v>3461</v>
      </c>
      <c r="L2491" t="s">
        <v>7040</v>
      </c>
      <c r="M2491" s="8" t="s">
        <v>3461</v>
      </c>
      <c r="N2491" t="s">
        <v>6783</v>
      </c>
      <c r="O2491" t="s">
        <v>5799</v>
      </c>
      <c r="P2491" t="s">
        <v>2672</v>
      </c>
      <c r="Q2491" s="8" t="s">
        <v>8690</v>
      </c>
      <c r="R2491" t="s">
        <v>7917</v>
      </c>
      <c r="S2491" t="s">
        <v>5636</v>
      </c>
      <c r="T2491" t="s">
        <v>1142</v>
      </c>
    </row>
    <row r="2492" spans="1:20">
      <c r="A2492" t="s">
        <v>8691</v>
      </c>
      <c r="B2492" s="8" t="s">
        <v>1099</v>
      </c>
      <c r="C2492" t="s">
        <v>922</v>
      </c>
      <c r="D2492" t="s">
        <v>922</v>
      </c>
      <c r="E2492" t="s">
        <v>704</v>
      </c>
      <c r="F2492" t="s">
        <v>913</v>
      </c>
      <c r="G2492" t="s">
        <v>914</v>
      </c>
      <c r="H2492" t="s">
        <v>6035</v>
      </c>
      <c r="I2492" t="s">
        <v>8692</v>
      </c>
      <c r="J2492" t="s">
        <v>2514</v>
      </c>
      <c r="K2492" t="s">
        <v>1127</v>
      </c>
      <c r="L2492" t="s">
        <v>671</v>
      </c>
      <c r="M2492" s="8" t="s">
        <v>1127</v>
      </c>
      <c r="N2492" t="s">
        <v>8693</v>
      </c>
      <c r="O2492" t="s">
        <v>5799</v>
      </c>
      <c r="P2492" t="s">
        <v>760</v>
      </c>
      <c r="Q2492" s="8" t="s">
        <v>8694</v>
      </c>
      <c r="R2492" t="s">
        <v>7917</v>
      </c>
      <c r="S2492" t="s">
        <v>5636</v>
      </c>
      <c r="T2492" t="s">
        <v>1127</v>
      </c>
    </row>
    <row r="2493" spans="1:20">
      <c r="A2493" t="s">
        <v>8695</v>
      </c>
      <c r="B2493" s="8" t="s">
        <v>1099</v>
      </c>
      <c r="C2493" t="s">
        <v>922</v>
      </c>
      <c r="D2493" t="s">
        <v>922</v>
      </c>
      <c r="E2493" t="s">
        <v>704</v>
      </c>
      <c r="F2493" t="s">
        <v>913</v>
      </c>
      <c r="G2493" t="s">
        <v>914</v>
      </c>
      <c r="H2493" t="s">
        <v>6456</v>
      </c>
      <c r="I2493" t="s">
        <v>8696</v>
      </c>
      <c r="J2493" t="s">
        <v>7750</v>
      </c>
      <c r="K2493" t="s">
        <v>675</v>
      </c>
      <c r="L2493" t="s">
        <v>682</v>
      </c>
      <c r="M2493" s="8" t="s">
        <v>675</v>
      </c>
      <c r="N2493" t="s">
        <v>682</v>
      </c>
      <c r="O2493" t="s">
        <v>5799</v>
      </c>
      <c r="P2493" t="s">
        <v>675</v>
      </c>
      <c r="Q2493" s="8" t="s">
        <v>8697</v>
      </c>
      <c r="R2493" t="s">
        <v>7917</v>
      </c>
      <c r="S2493" t="s">
        <v>5636</v>
      </c>
      <c r="T2493" t="s">
        <v>1127</v>
      </c>
    </row>
    <row r="2494" spans="1:20">
      <c r="A2494" t="s">
        <v>8698</v>
      </c>
      <c r="B2494" s="8" t="s">
        <v>1099</v>
      </c>
      <c r="C2494" t="s">
        <v>922</v>
      </c>
      <c r="D2494" t="s">
        <v>922</v>
      </c>
      <c r="E2494" t="s">
        <v>704</v>
      </c>
      <c r="F2494" t="s">
        <v>913</v>
      </c>
      <c r="G2494" t="s">
        <v>914</v>
      </c>
      <c r="H2494" t="s">
        <v>6459</v>
      </c>
      <c r="I2494" t="s">
        <v>8699</v>
      </c>
      <c r="J2494" t="s">
        <v>7750</v>
      </c>
      <c r="K2494" t="s">
        <v>675</v>
      </c>
      <c r="L2494" t="s">
        <v>682</v>
      </c>
      <c r="M2494" s="8" t="s">
        <v>675</v>
      </c>
      <c r="N2494" t="s">
        <v>682</v>
      </c>
      <c r="O2494" t="s">
        <v>5799</v>
      </c>
      <c r="P2494" t="s">
        <v>675</v>
      </c>
      <c r="Q2494" s="8" t="s">
        <v>8700</v>
      </c>
      <c r="R2494" t="s">
        <v>7917</v>
      </c>
      <c r="S2494" t="s">
        <v>5636</v>
      </c>
      <c r="T2494" t="s">
        <v>1142</v>
      </c>
    </row>
    <row r="2495" spans="1:20">
      <c r="A2495" t="s">
        <v>8701</v>
      </c>
      <c r="B2495" s="8" t="s">
        <v>1099</v>
      </c>
      <c r="C2495" t="s">
        <v>922</v>
      </c>
      <c r="D2495" t="s">
        <v>922</v>
      </c>
      <c r="E2495" t="s">
        <v>704</v>
      </c>
      <c r="F2495" t="s">
        <v>913</v>
      </c>
      <c r="G2495" t="s">
        <v>914</v>
      </c>
      <c r="H2495" t="s">
        <v>6462</v>
      </c>
      <c r="I2495" t="s">
        <v>8702</v>
      </c>
      <c r="J2495" t="s">
        <v>669</v>
      </c>
      <c r="K2495" t="s">
        <v>1038</v>
      </c>
      <c r="L2495" t="s">
        <v>5844</v>
      </c>
      <c r="M2495" s="8" t="s">
        <v>1038</v>
      </c>
      <c r="N2495" t="s">
        <v>8703</v>
      </c>
      <c r="O2495" t="s">
        <v>5799</v>
      </c>
      <c r="P2495" t="s">
        <v>760</v>
      </c>
      <c r="Q2495" s="8" t="s">
        <v>8704</v>
      </c>
      <c r="R2495" t="s">
        <v>7917</v>
      </c>
      <c r="S2495" t="s">
        <v>5636</v>
      </c>
      <c r="T2495" t="s">
        <v>2523</v>
      </c>
    </row>
    <row r="2496" spans="1:20">
      <c r="A2496" t="s">
        <v>8705</v>
      </c>
      <c r="B2496" s="8" t="s">
        <v>1099</v>
      </c>
      <c r="C2496" t="s">
        <v>922</v>
      </c>
      <c r="D2496" t="s">
        <v>922</v>
      </c>
      <c r="E2496" t="s">
        <v>704</v>
      </c>
      <c r="F2496" t="s">
        <v>913</v>
      </c>
      <c r="G2496" t="s">
        <v>914</v>
      </c>
      <c r="H2496" t="s">
        <v>6468</v>
      </c>
      <c r="I2496" t="s">
        <v>8706</v>
      </c>
      <c r="J2496" t="s">
        <v>7750</v>
      </c>
      <c r="K2496" t="s">
        <v>675</v>
      </c>
      <c r="L2496" t="s">
        <v>682</v>
      </c>
      <c r="M2496" s="8" t="s">
        <v>675</v>
      </c>
      <c r="N2496" t="s">
        <v>682</v>
      </c>
      <c r="O2496" t="s">
        <v>5799</v>
      </c>
      <c r="P2496" t="s">
        <v>675</v>
      </c>
      <c r="Q2496" s="8" t="s">
        <v>8707</v>
      </c>
      <c r="R2496" t="s">
        <v>7917</v>
      </c>
      <c r="S2496" t="s">
        <v>5636</v>
      </c>
      <c r="T2496" t="s">
        <v>1142</v>
      </c>
    </row>
    <row r="2497" spans="1:20">
      <c r="A2497" t="s">
        <v>8708</v>
      </c>
      <c r="B2497" s="8" t="s">
        <v>1099</v>
      </c>
      <c r="C2497" t="s">
        <v>922</v>
      </c>
      <c r="D2497" t="s">
        <v>922</v>
      </c>
      <c r="E2497" t="s">
        <v>704</v>
      </c>
      <c r="F2497" t="s">
        <v>913</v>
      </c>
      <c r="G2497" t="s">
        <v>914</v>
      </c>
      <c r="H2497" t="s">
        <v>6474</v>
      </c>
      <c r="I2497" t="s">
        <v>8709</v>
      </c>
      <c r="J2497" t="s">
        <v>2519</v>
      </c>
      <c r="K2497" t="s">
        <v>3461</v>
      </c>
      <c r="L2497" t="s">
        <v>6692</v>
      </c>
      <c r="M2497" s="8" t="s">
        <v>3461</v>
      </c>
      <c r="N2497" t="s">
        <v>6721</v>
      </c>
      <c r="O2497" t="s">
        <v>5799</v>
      </c>
      <c r="P2497" t="s">
        <v>2672</v>
      </c>
      <c r="Q2497" s="8" t="s">
        <v>8710</v>
      </c>
      <c r="R2497" t="s">
        <v>7917</v>
      </c>
      <c r="S2497" t="s">
        <v>5636</v>
      </c>
      <c r="T2497" t="s">
        <v>1142</v>
      </c>
    </row>
    <row r="2498" spans="1:20">
      <c r="A2498" t="s">
        <v>8711</v>
      </c>
      <c r="B2498" s="8" t="s">
        <v>1099</v>
      </c>
      <c r="C2498" t="s">
        <v>922</v>
      </c>
      <c r="D2498" t="s">
        <v>922</v>
      </c>
      <c r="E2498" t="s">
        <v>704</v>
      </c>
      <c r="F2498" t="s">
        <v>913</v>
      </c>
      <c r="G2498" t="s">
        <v>914</v>
      </c>
      <c r="H2498" t="s">
        <v>6477</v>
      </c>
      <c r="I2498" t="s">
        <v>8712</v>
      </c>
      <c r="J2498" t="s">
        <v>7750</v>
      </c>
      <c r="K2498" t="s">
        <v>675</v>
      </c>
      <c r="L2498" t="s">
        <v>682</v>
      </c>
      <c r="M2498" s="8" t="s">
        <v>675</v>
      </c>
      <c r="N2498" t="s">
        <v>682</v>
      </c>
      <c r="O2498" t="s">
        <v>5799</v>
      </c>
      <c r="P2498" t="s">
        <v>675</v>
      </c>
      <c r="Q2498" s="8" t="s">
        <v>8713</v>
      </c>
      <c r="R2498" t="s">
        <v>7917</v>
      </c>
      <c r="S2498" t="s">
        <v>5636</v>
      </c>
      <c r="T2498" t="s">
        <v>1142</v>
      </c>
    </row>
    <row r="2499" spans="1:20">
      <c r="A2499" t="s">
        <v>8714</v>
      </c>
      <c r="B2499" s="8" t="s">
        <v>1099</v>
      </c>
      <c r="C2499" t="s">
        <v>922</v>
      </c>
      <c r="D2499" t="s">
        <v>922</v>
      </c>
      <c r="E2499" t="s">
        <v>704</v>
      </c>
      <c r="F2499" t="s">
        <v>913</v>
      </c>
      <c r="G2499" t="s">
        <v>914</v>
      </c>
      <c r="H2499" t="s">
        <v>6480</v>
      </c>
      <c r="I2499" t="s">
        <v>8715</v>
      </c>
      <c r="J2499" t="s">
        <v>7750</v>
      </c>
      <c r="K2499" t="s">
        <v>675</v>
      </c>
      <c r="L2499" t="s">
        <v>682</v>
      </c>
      <c r="M2499" s="8" t="s">
        <v>675</v>
      </c>
      <c r="N2499" t="s">
        <v>682</v>
      </c>
      <c r="O2499" t="s">
        <v>5799</v>
      </c>
      <c r="P2499" t="s">
        <v>675</v>
      </c>
      <c r="Q2499" s="8" t="s">
        <v>8716</v>
      </c>
      <c r="R2499" t="s">
        <v>7917</v>
      </c>
      <c r="S2499" t="s">
        <v>5636</v>
      </c>
      <c r="T2499" t="s">
        <v>1142</v>
      </c>
    </row>
    <row r="2500" spans="1:20">
      <c r="A2500" t="s">
        <v>8717</v>
      </c>
      <c r="B2500" s="8" t="s">
        <v>1099</v>
      </c>
      <c r="C2500" t="s">
        <v>922</v>
      </c>
      <c r="D2500" t="s">
        <v>922</v>
      </c>
      <c r="E2500" t="s">
        <v>704</v>
      </c>
      <c r="F2500" t="s">
        <v>8718</v>
      </c>
      <c r="G2500" t="s">
        <v>8719</v>
      </c>
      <c r="H2500" t="s">
        <v>8720</v>
      </c>
      <c r="I2500" t="s">
        <v>8721</v>
      </c>
      <c r="J2500" t="s">
        <v>7750</v>
      </c>
      <c r="K2500" t="s">
        <v>675</v>
      </c>
      <c r="L2500" t="s">
        <v>682</v>
      </c>
      <c r="M2500" s="8" t="s">
        <v>675</v>
      </c>
      <c r="N2500" t="s">
        <v>682</v>
      </c>
      <c r="O2500" t="s">
        <v>760</v>
      </c>
      <c r="P2500" t="s">
        <v>675</v>
      </c>
      <c r="Q2500" s="8" t="s">
        <v>8722</v>
      </c>
      <c r="R2500" t="s">
        <v>8723</v>
      </c>
      <c r="S2500" t="s">
        <v>5636</v>
      </c>
      <c r="T2500" t="s">
        <v>1647</v>
      </c>
    </row>
    <row r="2501" spans="1:20">
      <c r="A2501" t="s">
        <v>8724</v>
      </c>
      <c r="B2501" s="8" t="s">
        <v>1099</v>
      </c>
      <c r="C2501" t="s">
        <v>922</v>
      </c>
      <c r="D2501" t="s">
        <v>922</v>
      </c>
      <c r="E2501" t="s">
        <v>704</v>
      </c>
      <c r="F2501" t="s">
        <v>8718</v>
      </c>
      <c r="G2501" t="s">
        <v>8719</v>
      </c>
      <c r="H2501" t="s">
        <v>8725</v>
      </c>
      <c r="I2501" t="s">
        <v>8726</v>
      </c>
      <c r="J2501" t="s">
        <v>7750</v>
      </c>
      <c r="K2501" t="s">
        <v>675</v>
      </c>
      <c r="L2501" t="s">
        <v>682</v>
      </c>
      <c r="M2501" s="8" t="s">
        <v>675</v>
      </c>
      <c r="N2501" t="s">
        <v>682</v>
      </c>
      <c r="O2501" t="s">
        <v>760</v>
      </c>
      <c r="P2501" t="s">
        <v>675</v>
      </c>
      <c r="Q2501" s="8" t="s">
        <v>8727</v>
      </c>
      <c r="R2501" t="s">
        <v>8723</v>
      </c>
      <c r="S2501" t="s">
        <v>5636</v>
      </c>
      <c r="T2501" t="s">
        <v>1647</v>
      </c>
    </row>
    <row r="2502" spans="1:20">
      <c r="A2502" t="s">
        <v>8728</v>
      </c>
      <c r="B2502" s="8" t="s">
        <v>1099</v>
      </c>
      <c r="C2502" t="s">
        <v>922</v>
      </c>
      <c r="D2502" t="s">
        <v>922</v>
      </c>
      <c r="E2502" t="s">
        <v>704</v>
      </c>
      <c r="F2502" t="s">
        <v>8718</v>
      </c>
      <c r="G2502" t="s">
        <v>8719</v>
      </c>
      <c r="H2502" t="s">
        <v>8729</v>
      </c>
      <c r="I2502" t="s">
        <v>8730</v>
      </c>
      <c r="J2502" t="s">
        <v>7750</v>
      </c>
      <c r="K2502" t="s">
        <v>675</v>
      </c>
      <c r="L2502" t="s">
        <v>682</v>
      </c>
      <c r="M2502" s="8" t="s">
        <v>675</v>
      </c>
      <c r="N2502" t="s">
        <v>682</v>
      </c>
      <c r="O2502" t="s">
        <v>760</v>
      </c>
      <c r="P2502" t="s">
        <v>675</v>
      </c>
      <c r="Q2502" s="8" t="s">
        <v>8731</v>
      </c>
      <c r="R2502" t="s">
        <v>8723</v>
      </c>
      <c r="S2502" t="s">
        <v>5636</v>
      </c>
      <c r="T2502" t="s">
        <v>1647</v>
      </c>
    </row>
    <row r="2503" spans="1:20">
      <c r="A2503" t="s">
        <v>8732</v>
      </c>
      <c r="B2503" s="8" t="s">
        <v>1099</v>
      </c>
      <c r="C2503" t="s">
        <v>922</v>
      </c>
      <c r="D2503" t="s">
        <v>922</v>
      </c>
      <c r="E2503" t="s">
        <v>704</v>
      </c>
      <c r="F2503" t="s">
        <v>884</v>
      </c>
      <c r="G2503" t="s">
        <v>885</v>
      </c>
      <c r="H2503" t="s">
        <v>8044</v>
      </c>
      <c r="I2503" t="s">
        <v>8045</v>
      </c>
      <c r="J2503" t="s">
        <v>2514</v>
      </c>
      <c r="K2503" t="s">
        <v>2599</v>
      </c>
      <c r="L2503" t="s">
        <v>5882</v>
      </c>
      <c r="M2503" s="8" t="s">
        <v>2599</v>
      </c>
      <c r="N2503" t="s">
        <v>7040</v>
      </c>
      <c r="O2503" t="s">
        <v>2672</v>
      </c>
      <c r="P2503" t="s">
        <v>2672</v>
      </c>
      <c r="Q2503" s="8" t="s">
        <v>8733</v>
      </c>
      <c r="R2503" t="s">
        <v>7758</v>
      </c>
      <c r="S2503" t="s">
        <v>5636</v>
      </c>
      <c r="T2503" t="s">
        <v>1014</v>
      </c>
    </row>
    <row r="2504" spans="1:20">
      <c r="A2504" t="s">
        <v>8734</v>
      </c>
      <c r="B2504" s="8" t="s">
        <v>1099</v>
      </c>
      <c r="C2504" t="s">
        <v>922</v>
      </c>
      <c r="D2504" t="s">
        <v>922</v>
      </c>
      <c r="E2504" t="s">
        <v>704</v>
      </c>
      <c r="F2504" t="s">
        <v>1336</v>
      </c>
      <c r="G2504" t="s">
        <v>1337</v>
      </c>
      <c r="H2504" t="s">
        <v>675</v>
      </c>
      <c r="I2504" t="s">
        <v>8643</v>
      </c>
      <c r="J2504" t="s">
        <v>2514</v>
      </c>
      <c r="K2504" t="s">
        <v>8649</v>
      </c>
      <c r="L2504" t="s">
        <v>7321</v>
      </c>
      <c r="M2504" s="8" t="s">
        <v>8649</v>
      </c>
      <c r="N2504" t="s">
        <v>8207</v>
      </c>
      <c r="O2504" t="s">
        <v>2672</v>
      </c>
      <c r="P2504" t="s">
        <v>760</v>
      </c>
      <c r="Q2504" s="8" t="s">
        <v>8735</v>
      </c>
      <c r="R2504" t="s">
        <v>675</v>
      </c>
      <c r="S2504" t="s">
        <v>675</v>
      </c>
      <c r="T2504" t="s">
        <v>675</v>
      </c>
    </row>
    <row r="2505" spans="1:20">
      <c r="A2505" t="s">
        <v>8736</v>
      </c>
      <c r="B2505" s="8" t="s">
        <v>1099</v>
      </c>
      <c r="C2505" t="s">
        <v>922</v>
      </c>
      <c r="D2505" t="s">
        <v>922</v>
      </c>
      <c r="E2505" t="s">
        <v>704</v>
      </c>
      <c r="F2505" t="s">
        <v>6625</v>
      </c>
      <c r="G2505" t="s">
        <v>6626</v>
      </c>
      <c r="H2505" t="s">
        <v>675</v>
      </c>
      <c r="I2505" t="s">
        <v>8643</v>
      </c>
      <c r="J2505" t="s">
        <v>2514</v>
      </c>
      <c r="K2505" t="s">
        <v>1179</v>
      </c>
      <c r="L2505" t="s">
        <v>7544</v>
      </c>
      <c r="M2505" s="8" t="s">
        <v>1179</v>
      </c>
      <c r="N2505" t="s">
        <v>8737</v>
      </c>
      <c r="O2505" t="s">
        <v>2672</v>
      </c>
      <c r="P2505" t="s">
        <v>760</v>
      </c>
      <c r="Q2505" s="8" t="s">
        <v>8738</v>
      </c>
      <c r="R2505" t="s">
        <v>675</v>
      </c>
      <c r="S2505" t="s">
        <v>675</v>
      </c>
      <c r="T2505" t="s">
        <v>675</v>
      </c>
    </row>
    <row r="2506" spans="1:20">
      <c r="A2506" t="s">
        <v>8739</v>
      </c>
      <c r="B2506" s="8" t="s">
        <v>1099</v>
      </c>
      <c r="C2506" t="s">
        <v>922</v>
      </c>
      <c r="D2506" t="s">
        <v>922</v>
      </c>
      <c r="E2506" t="s">
        <v>704</v>
      </c>
      <c r="F2506" t="s">
        <v>8740</v>
      </c>
      <c r="G2506" t="s">
        <v>8741</v>
      </c>
      <c r="H2506" t="s">
        <v>8742</v>
      </c>
      <c r="I2506" t="s">
        <v>8743</v>
      </c>
      <c r="J2506" t="s">
        <v>7750</v>
      </c>
      <c r="K2506" t="s">
        <v>675</v>
      </c>
      <c r="L2506" t="s">
        <v>682</v>
      </c>
      <c r="M2506" s="8" t="s">
        <v>675</v>
      </c>
      <c r="N2506" t="s">
        <v>682</v>
      </c>
      <c r="O2506" t="s">
        <v>2672</v>
      </c>
      <c r="P2506" t="s">
        <v>675</v>
      </c>
      <c r="Q2506" s="8" t="s">
        <v>8744</v>
      </c>
      <c r="R2506" t="s">
        <v>675</v>
      </c>
      <c r="S2506" t="s">
        <v>675</v>
      </c>
      <c r="T2506" t="s">
        <v>675</v>
      </c>
    </row>
    <row r="2507" spans="1:20">
      <c r="A2507" t="s">
        <v>8745</v>
      </c>
      <c r="B2507" s="8" t="s">
        <v>1099</v>
      </c>
      <c r="C2507" t="s">
        <v>922</v>
      </c>
      <c r="D2507" t="s">
        <v>922</v>
      </c>
      <c r="E2507" t="s">
        <v>704</v>
      </c>
      <c r="F2507" t="s">
        <v>8740</v>
      </c>
      <c r="G2507" t="s">
        <v>8741</v>
      </c>
      <c r="H2507" t="s">
        <v>8746</v>
      </c>
      <c r="I2507" t="s">
        <v>8747</v>
      </c>
      <c r="J2507" t="s">
        <v>7750</v>
      </c>
      <c r="K2507" t="s">
        <v>675</v>
      </c>
      <c r="L2507" t="s">
        <v>682</v>
      </c>
      <c r="M2507" s="8" t="s">
        <v>675</v>
      </c>
      <c r="N2507" t="s">
        <v>682</v>
      </c>
      <c r="O2507" t="s">
        <v>2672</v>
      </c>
      <c r="P2507" t="s">
        <v>675</v>
      </c>
      <c r="Q2507" s="8" t="s">
        <v>8748</v>
      </c>
      <c r="R2507" t="s">
        <v>675</v>
      </c>
      <c r="S2507" t="s">
        <v>675</v>
      </c>
      <c r="T2507" t="s">
        <v>675</v>
      </c>
    </row>
    <row r="2508" spans="1:20">
      <c r="A2508" t="s">
        <v>8749</v>
      </c>
      <c r="B2508" s="8" t="s">
        <v>1099</v>
      </c>
      <c r="C2508" t="s">
        <v>922</v>
      </c>
      <c r="D2508" t="s">
        <v>922</v>
      </c>
      <c r="E2508" t="s">
        <v>704</v>
      </c>
      <c r="F2508" t="s">
        <v>8740</v>
      </c>
      <c r="G2508" t="s">
        <v>8741</v>
      </c>
      <c r="H2508" t="s">
        <v>8750</v>
      </c>
      <c r="I2508" t="s">
        <v>8751</v>
      </c>
      <c r="J2508" t="s">
        <v>7750</v>
      </c>
      <c r="K2508" t="s">
        <v>675</v>
      </c>
      <c r="L2508" t="s">
        <v>682</v>
      </c>
      <c r="M2508" s="8" t="s">
        <v>675</v>
      </c>
      <c r="N2508" t="s">
        <v>682</v>
      </c>
      <c r="O2508" t="s">
        <v>2672</v>
      </c>
      <c r="P2508" t="s">
        <v>675</v>
      </c>
      <c r="Q2508" s="8" t="s">
        <v>8752</v>
      </c>
      <c r="R2508" t="s">
        <v>675</v>
      </c>
      <c r="S2508" t="s">
        <v>675</v>
      </c>
      <c r="T2508" t="s">
        <v>675</v>
      </c>
    </row>
    <row r="2509" spans="1:20">
      <c r="A2509" t="s">
        <v>8753</v>
      </c>
      <c r="B2509" s="8" t="s">
        <v>1099</v>
      </c>
      <c r="C2509" t="s">
        <v>922</v>
      </c>
      <c r="D2509" t="s">
        <v>922</v>
      </c>
      <c r="E2509" t="s">
        <v>704</v>
      </c>
      <c r="F2509" t="s">
        <v>8740</v>
      </c>
      <c r="G2509" t="s">
        <v>8741</v>
      </c>
      <c r="H2509" t="s">
        <v>8754</v>
      </c>
      <c r="I2509" t="s">
        <v>8755</v>
      </c>
      <c r="J2509" t="s">
        <v>7750</v>
      </c>
      <c r="K2509" t="s">
        <v>675</v>
      </c>
      <c r="L2509" t="s">
        <v>682</v>
      </c>
      <c r="M2509" s="8" t="s">
        <v>675</v>
      </c>
      <c r="N2509" t="s">
        <v>682</v>
      </c>
      <c r="O2509" t="s">
        <v>2672</v>
      </c>
      <c r="P2509" t="s">
        <v>675</v>
      </c>
      <c r="Q2509" s="8" t="s">
        <v>8756</v>
      </c>
      <c r="R2509" t="s">
        <v>675</v>
      </c>
      <c r="S2509" t="s">
        <v>675</v>
      </c>
      <c r="T2509" t="s">
        <v>675</v>
      </c>
    </row>
    <row r="2510" spans="1:20">
      <c r="A2510" t="s">
        <v>8757</v>
      </c>
      <c r="B2510" s="8" t="s">
        <v>1099</v>
      </c>
      <c r="C2510" t="s">
        <v>922</v>
      </c>
      <c r="D2510" t="s">
        <v>922</v>
      </c>
      <c r="E2510" t="s">
        <v>704</v>
      </c>
      <c r="F2510" t="s">
        <v>8740</v>
      </c>
      <c r="G2510" t="s">
        <v>8741</v>
      </c>
      <c r="H2510" t="s">
        <v>8758</v>
      </c>
      <c r="I2510" t="s">
        <v>8759</v>
      </c>
      <c r="J2510" t="s">
        <v>7750</v>
      </c>
      <c r="K2510" t="s">
        <v>675</v>
      </c>
      <c r="L2510" t="s">
        <v>682</v>
      </c>
      <c r="M2510" s="8" t="s">
        <v>675</v>
      </c>
      <c r="N2510" t="s">
        <v>682</v>
      </c>
      <c r="O2510" t="s">
        <v>2672</v>
      </c>
      <c r="P2510" t="s">
        <v>675</v>
      </c>
      <c r="Q2510" s="8" t="s">
        <v>8760</v>
      </c>
      <c r="R2510" t="s">
        <v>675</v>
      </c>
      <c r="S2510" t="s">
        <v>675</v>
      </c>
      <c r="T2510" t="s">
        <v>675</v>
      </c>
    </row>
    <row r="2511" spans="1:20">
      <c r="A2511" t="s">
        <v>8761</v>
      </c>
      <c r="B2511" s="8" t="s">
        <v>1114</v>
      </c>
      <c r="C2511" t="s">
        <v>922</v>
      </c>
      <c r="D2511" t="s">
        <v>922</v>
      </c>
      <c r="E2511" t="s">
        <v>704</v>
      </c>
      <c r="F2511" t="s">
        <v>913</v>
      </c>
      <c r="G2511" t="s">
        <v>914</v>
      </c>
      <c r="H2511" t="s">
        <v>5693</v>
      </c>
      <c r="I2511" t="s">
        <v>8762</v>
      </c>
      <c r="J2511" t="s">
        <v>2519</v>
      </c>
      <c r="K2511" t="s">
        <v>1564</v>
      </c>
      <c r="L2511" t="s">
        <v>7321</v>
      </c>
      <c r="M2511" s="8" t="s">
        <v>1564</v>
      </c>
      <c r="N2511" t="s">
        <v>6799</v>
      </c>
      <c r="O2511" t="s">
        <v>8763</v>
      </c>
      <c r="P2511" t="s">
        <v>2672</v>
      </c>
      <c r="Q2511" s="8" t="s">
        <v>8764</v>
      </c>
      <c r="R2511" t="s">
        <v>7917</v>
      </c>
      <c r="S2511" t="s">
        <v>5636</v>
      </c>
      <c r="T2511" t="s">
        <v>2535</v>
      </c>
    </row>
    <row r="2512" spans="1:20">
      <c r="A2512" t="s">
        <v>8765</v>
      </c>
      <c r="B2512" s="8" t="s">
        <v>1114</v>
      </c>
      <c r="C2512" t="s">
        <v>922</v>
      </c>
      <c r="D2512" t="s">
        <v>922</v>
      </c>
      <c r="E2512" t="s">
        <v>704</v>
      </c>
      <c r="F2512" t="s">
        <v>913</v>
      </c>
      <c r="G2512" t="s">
        <v>914</v>
      </c>
      <c r="H2512" t="s">
        <v>6029</v>
      </c>
      <c r="I2512" t="s">
        <v>8766</v>
      </c>
      <c r="J2512" t="s">
        <v>669</v>
      </c>
      <c r="K2512" t="s">
        <v>1455</v>
      </c>
      <c r="L2512" t="s">
        <v>5882</v>
      </c>
      <c r="M2512" s="8" t="s">
        <v>1455</v>
      </c>
      <c r="N2512" t="s">
        <v>6800</v>
      </c>
      <c r="O2512" t="s">
        <v>8763</v>
      </c>
      <c r="P2512" t="s">
        <v>2672</v>
      </c>
      <c r="Q2512" s="8" t="s">
        <v>8767</v>
      </c>
      <c r="R2512" t="s">
        <v>7917</v>
      </c>
      <c r="S2512" t="s">
        <v>5636</v>
      </c>
      <c r="T2512" t="s">
        <v>1160</v>
      </c>
    </row>
    <row r="2513" spans="1:20">
      <c r="A2513" t="s">
        <v>8768</v>
      </c>
      <c r="B2513" s="8" t="s">
        <v>1114</v>
      </c>
      <c r="C2513" t="s">
        <v>922</v>
      </c>
      <c r="D2513" t="s">
        <v>922</v>
      </c>
      <c r="E2513" t="s">
        <v>704</v>
      </c>
      <c r="F2513" t="s">
        <v>913</v>
      </c>
      <c r="G2513" t="s">
        <v>914</v>
      </c>
      <c r="H2513" t="s">
        <v>6041</v>
      </c>
      <c r="I2513" t="s">
        <v>8769</v>
      </c>
      <c r="J2513" t="s">
        <v>2519</v>
      </c>
      <c r="K2513" t="s">
        <v>4754</v>
      </c>
      <c r="L2513" t="s">
        <v>6902</v>
      </c>
      <c r="M2513" s="8" t="s">
        <v>4754</v>
      </c>
      <c r="N2513" t="s">
        <v>8770</v>
      </c>
      <c r="O2513" t="s">
        <v>8763</v>
      </c>
      <c r="P2513" t="s">
        <v>760</v>
      </c>
      <c r="Q2513" s="8" t="s">
        <v>8771</v>
      </c>
      <c r="R2513" t="s">
        <v>7917</v>
      </c>
      <c r="S2513" t="s">
        <v>5636</v>
      </c>
      <c r="T2513" t="s">
        <v>2535</v>
      </c>
    </row>
    <row r="2514" spans="1:20">
      <c r="A2514" t="s">
        <v>8772</v>
      </c>
      <c r="B2514" s="8" t="s">
        <v>1114</v>
      </c>
      <c r="C2514" t="s">
        <v>922</v>
      </c>
      <c r="D2514" t="s">
        <v>922</v>
      </c>
      <c r="E2514" t="s">
        <v>704</v>
      </c>
      <c r="F2514" t="s">
        <v>913</v>
      </c>
      <c r="G2514" t="s">
        <v>914</v>
      </c>
      <c r="H2514" t="s">
        <v>6471</v>
      </c>
      <c r="I2514" t="s">
        <v>8773</v>
      </c>
      <c r="J2514" t="s">
        <v>2514</v>
      </c>
      <c r="K2514" t="s">
        <v>3405</v>
      </c>
      <c r="L2514" t="s">
        <v>6853</v>
      </c>
      <c r="M2514" s="8" t="s">
        <v>3405</v>
      </c>
      <c r="N2514" t="s">
        <v>6799</v>
      </c>
      <c r="O2514" t="s">
        <v>8763</v>
      </c>
      <c r="P2514" t="s">
        <v>2672</v>
      </c>
      <c r="Q2514" s="8" t="s">
        <v>8774</v>
      </c>
      <c r="R2514" t="s">
        <v>7917</v>
      </c>
      <c r="S2514" t="s">
        <v>5636</v>
      </c>
      <c r="T2514" t="s">
        <v>2535</v>
      </c>
    </row>
    <row r="2515" spans="1:20">
      <c r="A2515" t="s">
        <v>8775</v>
      </c>
      <c r="B2515" s="8" t="s">
        <v>1114</v>
      </c>
      <c r="C2515" t="s">
        <v>922</v>
      </c>
      <c r="D2515" t="s">
        <v>922</v>
      </c>
      <c r="E2515" t="s">
        <v>704</v>
      </c>
      <c r="F2515" t="s">
        <v>8718</v>
      </c>
      <c r="G2515" t="s">
        <v>8719</v>
      </c>
      <c r="H2515" t="s">
        <v>8776</v>
      </c>
      <c r="I2515" t="s">
        <v>8777</v>
      </c>
      <c r="J2515" t="s">
        <v>7750</v>
      </c>
      <c r="K2515" t="s">
        <v>675</v>
      </c>
      <c r="L2515" t="s">
        <v>682</v>
      </c>
      <c r="M2515" s="8" t="s">
        <v>675</v>
      </c>
      <c r="N2515" t="s">
        <v>682</v>
      </c>
      <c r="O2515" t="s">
        <v>8763</v>
      </c>
      <c r="P2515" t="s">
        <v>675</v>
      </c>
      <c r="Q2515" s="8" t="s">
        <v>8778</v>
      </c>
      <c r="R2515" t="s">
        <v>8723</v>
      </c>
      <c r="S2515" t="s">
        <v>5636</v>
      </c>
      <c r="T2515" t="s">
        <v>1142</v>
      </c>
    </row>
    <row r="2516" spans="1:20">
      <c r="A2516" t="s">
        <v>8779</v>
      </c>
      <c r="B2516" s="8" t="s">
        <v>1114</v>
      </c>
      <c r="C2516" t="s">
        <v>922</v>
      </c>
      <c r="D2516" t="s">
        <v>922</v>
      </c>
      <c r="E2516" t="s">
        <v>704</v>
      </c>
      <c r="F2516" t="s">
        <v>8718</v>
      </c>
      <c r="G2516" t="s">
        <v>8719</v>
      </c>
      <c r="H2516" t="s">
        <v>8780</v>
      </c>
      <c r="I2516" t="s">
        <v>8781</v>
      </c>
      <c r="J2516" t="s">
        <v>7750</v>
      </c>
      <c r="K2516" t="s">
        <v>675</v>
      </c>
      <c r="L2516" t="s">
        <v>682</v>
      </c>
      <c r="M2516" s="8" t="s">
        <v>675</v>
      </c>
      <c r="N2516" t="s">
        <v>682</v>
      </c>
      <c r="O2516" t="s">
        <v>8763</v>
      </c>
      <c r="P2516" t="s">
        <v>675</v>
      </c>
      <c r="Q2516" s="8" t="s">
        <v>8782</v>
      </c>
      <c r="R2516" t="s">
        <v>8723</v>
      </c>
      <c r="S2516" t="s">
        <v>5636</v>
      </c>
      <c r="T2516" t="s">
        <v>1142</v>
      </c>
    </row>
    <row r="2517" spans="1:20">
      <c r="A2517" t="s">
        <v>8783</v>
      </c>
      <c r="B2517" s="8" t="s">
        <v>1114</v>
      </c>
      <c r="C2517" t="s">
        <v>922</v>
      </c>
      <c r="D2517" t="s">
        <v>922</v>
      </c>
      <c r="E2517" t="s">
        <v>704</v>
      </c>
      <c r="F2517" t="s">
        <v>8718</v>
      </c>
      <c r="G2517" t="s">
        <v>8719</v>
      </c>
      <c r="H2517" t="s">
        <v>8784</v>
      </c>
      <c r="I2517" t="s">
        <v>8785</v>
      </c>
      <c r="J2517" t="s">
        <v>7750</v>
      </c>
      <c r="K2517" t="s">
        <v>675</v>
      </c>
      <c r="L2517" t="s">
        <v>682</v>
      </c>
      <c r="M2517" s="8" t="s">
        <v>675</v>
      </c>
      <c r="N2517" t="s">
        <v>682</v>
      </c>
      <c r="O2517" t="s">
        <v>8763</v>
      </c>
      <c r="P2517" t="s">
        <v>675</v>
      </c>
      <c r="Q2517" s="8" t="s">
        <v>8786</v>
      </c>
      <c r="R2517" t="s">
        <v>8723</v>
      </c>
      <c r="S2517" t="s">
        <v>5636</v>
      </c>
      <c r="T2517" t="s">
        <v>1142</v>
      </c>
    </row>
    <row r="2518" spans="1:20">
      <c r="A2518" t="s">
        <v>8787</v>
      </c>
      <c r="B2518" s="8" t="s">
        <v>1114</v>
      </c>
      <c r="C2518" t="s">
        <v>922</v>
      </c>
      <c r="D2518" t="s">
        <v>922</v>
      </c>
      <c r="E2518" t="s">
        <v>704</v>
      </c>
      <c r="F2518" t="s">
        <v>8718</v>
      </c>
      <c r="G2518" t="s">
        <v>8719</v>
      </c>
      <c r="H2518" t="s">
        <v>8788</v>
      </c>
      <c r="I2518" t="s">
        <v>8789</v>
      </c>
      <c r="J2518" t="s">
        <v>7750</v>
      </c>
      <c r="K2518" t="s">
        <v>675</v>
      </c>
      <c r="L2518" t="s">
        <v>682</v>
      </c>
      <c r="M2518" s="8" t="s">
        <v>675</v>
      </c>
      <c r="N2518" t="s">
        <v>682</v>
      </c>
      <c r="O2518" t="s">
        <v>8763</v>
      </c>
      <c r="P2518" t="s">
        <v>675</v>
      </c>
      <c r="Q2518" s="8" t="s">
        <v>8790</v>
      </c>
      <c r="R2518" t="s">
        <v>8723</v>
      </c>
      <c r="S2518" t="s">
        <v>5636</v>
      </c>
      <c r="T2518" t="s">
        <v>1142</v>
      </c>
    </row>
    <row r="2519" spans="1:20">
      <c r="A2519" t="s">
        <v>8791</v>
      </c>
      <c r="B2519" s="8" t="s">
        <v>1114</v>
      </c>
      <c r="C2519" t="s">
        <v>922</v>
      </c>
      <c r="D2519" t="s">
        <v>922</v>
      </c>
      <c r="E2519" t="s">
        <v>704</v>
      </c>
      <c r="F2519" t="s">
        <v>8718</v>
      </c>
      <c r="G2519" t="s">
        <v>8719</v>
      </c>
      <c r="H2519" t="s">
        <v>8792</v>
      </c>
      <c r="I2519" t="s">
        <v>8793</v>
      </c>
      <c r="J2519" t="s">
        <v>7750</v>
      </c>
      <c r="K2519" t="s">
        <v>675</v>
      </c>
      <c r="L2519" t="s">
        <v>682</v>
      </c>
      <c r="M2519" s="8" t="s">
        <v>675</v>
      </c>
      <c r="N2519" t="s">
        <v>682</v>
      </c>
      <c r="O2519" t="s">
        <v>8763</v>
      </c>
      <c r="P2519" t="s">
        <v>675</v>
      </c>
      <c r="Q2519" s="8" t="s">
        <v>8794</v>
      </c>
      <c r="R2519" t="s">
        <v>8723</v>
      </c>
      <c r="S2519" t="s">
        <v>5636</v>
      </c>
      <c r="T2519" t="s">
        <v>1142</v>
      </c>
    </row>
    <row r="2520" spans="1:20">
      <c r="A2520" t="s">
        <v>8795</v>
      </c>
      <c r="B2520" s="8" t="s">
        <v>1114</v>
      </c>
      <c r="C2520" t="s">
        <v>922</v>
      </c>
      <c r="D2520" t="s">
        <v>922</v>
      </c>
      <c r="E2520" t="s">
        <v>704</v>
      </c>
      <c r="F2520" t="s">
        <v>8718</v>
      </c>
      <c r="G2520" t="s">
        <v>8719</v>
      </c>
      <c r="H2520" t="s">
        <v>8796</v>
      </c>
      <c r="I2520" t="s">
        <v>8797</v>
      </c>
      <c r="J2520" t="s">
        <v>7750</v>
      </c>
      <c r="K2520" t="s">
        <v>675</v>
      </c>
      <c r="L2520" t="s">
        <v>682</v>
      </c>
      <c r="M2520" s="8" t="s">
        <v>675</v>
      </c>
      <c r="N2520" t="s">
        <v>682</v>
      </c>
      <c r="O2520" t="s">
        <v>8763</v>
      </c>
      <c r="P2520" t="s">
        <v>675</v>
      </c>
      <c r="Q2520" s="8" t="s">
        <v>8798</v>
      </c>
      <c r="R2520" t="s">
        <v>8723</v>
      </c>
      <c r="S2520" t="s">
        <v>5636</v>
      </c>
      <c r="T2520" t="s">
        <v>1142</v>
      </c>
    </row>
    <row r="2521" spans="1:20">
      <c r="A2521" t="s">
        <v>8799</v>
      </c>
      <c r="B2521" s="8" t="s">
        <v>1114</v>
      </c>
      <c r="C2521" t="s">
        <v>922</v>
      </c>
      <c r="D2521" t="s">
        <v>922</v>
      </c>
      <c r="E2521" t="s">
        <v>704</v>
      </c>
      <c r="F2521" t="s">
        <v>8718</v>
      </c>
      <c r="G2521" t="s">
        <v>8719</v>
      </c>
      <c r="H2521" t="s">
        <v>8800</v>
      </c>
      <c r="I2521" t="s">
        <v>8801</v>
      </c>
      <c r="J2521" t="s">
        <v>7750</v>
      </c>
      <c r="K2521" t="s">
        <v>675</v>
      </c>
      <c r="L2521" t="s">
        <v>682</v>
      </c>
      <c r="M2521" s="8" t="s">
        <v>675</v>
      </c>
      <c r="N2521" t="s">
        <v>682</v>
      </c>
      <c r="O2521" t="s">
        <v>8763</v>
      </c>
      <c r="P2521" t="s">
        <v>675</v>
      </c>
      <c r="Q2521" s="8" t="s">
        <v>8802</v>
      </c>
      <c r="R2521" t="s">
        <v>8723</v>
      </c>
      <c r="S2521" t="s">
        <v>5636</v>
      </c>
      <c r="T2521" t="s">
        <v>1142</v>
      </c>
    </row>
    <row r="2522" spans="1:20">
      <c r="A2522" t="s">
        <v>8803</v>
      </c>
      <c r="B2522" s="8" t="s">
        <v>1114</v>
      </c>
      <c r="C2522" t="s">
        <v>922</v>
      </c>
      <c r="D2522" t="s">
        <v>922</v>
      </c>
      <c r="E2522" t="s">
        <v>704</v>
      </c>
      <c r="F2522" t="s">
        <v>8718</v>
      </c>
      <c r="G2522" t="s">
        <v>8719</v>
      </c>
      <c r="H2522" t="s">
        <v>8804</v>
      </c>
      <c r="I2522" t="s">
        <v>8805</v>
      </c>
      <c r="J2522" t="s">
        <v>7750</v>
      </c>
      <c r="K2522" t="s">
        <v>675</v>
      </c>
      <c r="L2522" t="s">
        <v>682</v>
      </c>
      <c r="M2522" s="8" t="s">
        <v>675</v>
      </c>
      <c r="N2522" t="s">
        <v>682</v>
      </c>
      <c r="O2522" t="s">
        <v>8763</v>
      </c>
      <c r="P2522" t="s">
        <v>675</v>
      </c>
      <c r="Q2522" s="8" t="s">
        <v>8806</v>
      </c>
      <c r="R2522" t="s">
        <v>8723</v>
      </c>
      <c r="S2522" t="s">
        <v>5636</v>
      </c>
      <c r="T2522" t="s">
        <v>1142</v>
      </c>
    </row>
    <row r="2523" spans="1:20">
      <c r="A2523" t="s">
        <v>8807</v>
      </c>
      <c r="B2523" s="8" t="s">
        <v>1114</v>
      </c>
      <c r="C2523" t="s">
        <v>922</v>
      </c>
      <c r="D2523" t="s">
        <v>922</v>
      </c>
      <c r="E2523" t="s">
        <v>704</v>
      </c>
      <c r="F2523" t="s">
        <v>8718</v>
      </c>
      <c r="G2523" t="s">
        <v>8719</v>
      </c>
      <c r="H2523" t="s">
        <v>8808</v>
      </c>
      <c r="I2523" t="s">
        <v>8809</v>
      </c>
      <c r="J2523" t="s">
        <v>7750</v>
      </c>
      <c r="K2523" t="s">
        <v>675</v>
      </c>
      <c r="L2523" t="s">
        <v>682</v>
      </c>
      <c r="M2523" s="8" t="s">
        <v>675</v>
      </c>
      <c r="N2523" t="s">
        <v>682</v>
      </c>
      <c r="O2523" t="s">
        <v>8763</v>
      </c>
      <c r="P2523" t="s">
        <v>675</v>
      </c>
      <c r="Q2523" s="8" t="s">
        <v>8810</v>
      </c>
      <c r="R2523" t="s">
        <v>8723</v>
      </c>
      <c r="S2523" t="s">
        <v>5636</v>
      </c>
      <c r="T2523" t="s">
        <v>1142</v>
      </c>
    </row>
    <row r="2524" spans="1:20">
      <c r="A2524" t="s">
        <v>8811</v>
      </c>
      <c r="B2524" s="8" t="s">
        <v>1114</v>
      </c>
      <c r="C2524" t="s">
        <v>922</v>
      </c>
      <c r="D2524" t="s">
        <v>922</v>
      </c>
      <c r="E2524" t="s">
        <v>704</v>
      </c>
      <c r="F2524" t="s">
        <v>8718</v>
      </c>
      <c r="G2524" t="s">
        <v>8719</v>
      </c>
      <c r="H2524" t="s">
        <v>8812</v>
      </c>
      <c r="I2524" t="s">
        <v>8813</v>
      </c>
      <c r="J2524" t="s">
        <v>7750</v>
      </c>
      <c r="K2524" t="s">
        <v>675</v>
      </c>
      <c r="L2524" t="s">
        <v>682</v>
      </c>
      <c r="M2524" s="8" t="s">
        <v>675</v>
      </c>
      <c r="N2524" t="s">
        <v>682</v>
      </c>
      <c r="O2524" t="s">
        <v>8763</v>
      </c>
      <c r="P2524" t="s">
        <v>675</v>
      </c>
      <c r="Q2524" s="8" t="s">
        <v>8814</v>
      </c>
      <c r="R2524" t="s">
        <v>8723</v>
      </c>
      <c r="S2524" t="s">
        <v>5636</v>
      </c>
      <c r="T2524" t="s">
        <v>1142</v>
      </c>
    </row>
    <row r="2525" spans="1:20">
      <c r="A2525" t="s">
        <v>8815</v>
      </c>
      <c r="B2525" s="8" t="s">
        <v>1114</v>
      </c>
      <c r="C2525" t="s">
        <v>922</v>
      </c>
      <c r="D2525" t="s">
        <v>922</v>
      </c>
      <c r="E2525" t="s">
        <v>704</v>
      </c>
      <c r="F2525" t="s">
        <v>8740</v>
      </c>
      <c r="G2525" t="s">
        <v>8741</v>
      </c>
      <c r="H2525" t="s">
        <v>8742</v>
      </c>
      <c r="I2525" t="s">
        <v>8816</v>
      </c>
      <c r="J2525" t="s">
        <v>7750</v>
      </c>
      <c r="K2525" t="s">
        <v>675</v>
      </c>
      <c r="L2525" t="s">
        <v>682</v>
      </c>
      <c r="M2525" s="8" t="s">
        <v>675</v>
      </c>
      <c r="N2525" t="s">
        <v>682</v>
      </c>
      <c r="O2525" t="s">
        <v>8763</v>
      </c>
      <c r="P2525" t="s">
        <v>675</v>
      </c>
      <c r="Q2525" s="8" t="s">
        <v>8817</v>
      </c>
      <c r="R2525" t="s">
        <v>8723</v>
      </c>
      <c r="S2525" t="s">
        <v>5636</v>
      </c>
      <c r="T2525" t="s">
        <v>1142</v>
      </c>
    </row>
    <row r="2526" spans="1:20">
      <c r="A2526" t="s">
        <v>8818</v>
      </c>
      <c r="B2526" s="8" t="s">
        <v>1114</v>
      </c>
      <c r="C2526" t="s">
        <v>922</v>
      </c>
      <c r="D2526" t="s">
        <v>922</v>
      </c>
      <c r="E2526" t="s">
        <v>704</v>
      </c>
      <c r="F2526" t="s">
        <v>8740</v>
      </c>
      <c r="G2526" t="s">
        <v>8741</v>
      </c>
      <c r="H2526" t="s">
        <v>8746</v>
      </c>
      <c r="I2526" t="s">
        <v>8819</v>
      </c>
      <c r="J2526" t="s">
        <v>7750</v>
      </c>
      <c r="K2526" t="s">
        <v>675</v>
      </c>
      <c r="L2526" t="s">
        <v>682</v>
      </c>
      <c r="M2526" s="8" t="s">
        <v>675</v>
      </c>
      <c r="N2526" t="s">
        <v>682</v>
      </c>
      <c r="O2526" t="s">
        <v>8763</v>
      </c>
      <c r="P2526" t="s">
        <v>675</v>
      </c>
      <c r="Q2526" s="8" t="s">
        <v>8820</v>
      </c>
      <c r="R2526" t="s">
        <v>8723</v>
      </c>
      <c r="S2526" t="s">
        <v>5636</v>
      </c>
      <c r="T2526" t="s">
        <v>1142</v>
      </c>
    </row>
    <row r="2527" spans="1:20">
      <c r="A2527" t="s">
        <v>8821</v>
      </c>
      <c r="B2527" s="8" t="s">
        <v>1114</v>
      </c>
      <c r="C2527" t="s">
        <v>922</v>
      </c>
      <c r="D2527" t="s">
        <v>922</v>
      </c>
      <c r="E2527" t="s">
        <v>704</v>
      </c>
      <c r="F2527" t="s">
        <v>8740</v>
      </c>
      <c r="G2527" t="s">
        <v>8741</v>
      </c>
      <c r="H2527" t="s">
        <v>8750</v>
      </c>
      <c r="I2527" t="s">
        <v>8822</v>
      </c>
      <c r="J2527" t="s">
        <v>7750</v>
      </c>
      <c r="K2527" t="s">
        <v>675</v>
      </c>
      <c r="L2527" t="s">
        <v>682</v>
      </c>
      <c r="M2527" s="8" t="s">
        <v>675</v>
      </c>
      <c r="N2527" t="s">
        <v>682</v>
      </c>
      <c r="O2527" t="s">
        <v>8763</v>
      </c>
      <c r="P2527" t="s">
        <v>675</v>
      </c>
      <c r="Q2527" s="8" t="s">
        <v>8823</v>
      </c>
      <c r="R2527" t="s">
        <v>8723</v>
      </c>
      <c r="S2527" t="s">
        <v>5636</v>
      </c>
      <c r="T2527" t="s">
        <v>1142</v>
      </c>
    </row>
    <row r="2528" spans="1:20">
      <c r="A2528" t="s">
        <v>8824</v>
      </c>
      <c r="B2528" s="8" t="s">
        <v>1114</v>
      </c>
      <c r="C2528" t="s">
        <v>922</v>
      </c>
      <c r="D2528" t="s">
        <v>922</v>
      </c>
      <c r="E2528" t="s">
        <v>704</v>
      </c>
      <c r="F2528" t="s">
        <v>8740</v>
      </c>
      <c r="G2528" t="s">
        <v>8741</v>
      </c>
      <c r="H2528" t="s">
        <v>8754</v>
      </c>
      <c r="I2528" t="s">
        <v>8825</v>
      </c>
      <c r="J2528" t="s">
        <v>7750</v>
      </c>
      <c r="K2528" t="s">
        <v>675</v>
      </c>
      <c r="L2528" t="s">
        <v>682</v>
      </c>
      <c r="M2528" s="8" t="s">
        <v>675</v>
      </c>
      <c r="N2528" t="s">
        <v>682</v>
      </c>
      <c r="O2528" t="s">
        <v>8763</v>
      </c>
      <c r="P2528" t="s">
        <v>675</v>
      </c>
      <c r="Q2528" s="8" t="s">
        <v>8826</v>
      </c>
      <c r="R2528" t="s">
        <v>8723</v>
      </c>
      <c r="S2528" t="s">
        <v>5636</v>
      </c>
      <c r="T2528" t="s">
        <v>1142</v>
      </c>
    </row>
    <row r="2529" spans="1:20">
      <c r="A2529" t="s">
        <v>8827</v>
      </c>
      <c r="B2529" s="8" t="s">
        <v>1114</v>
      </c>
      <c r="C2529" t="s">
        <v>922</v>
      </c>
      <c r="D2529" t="s">
        <v>922</v>
      </c>
      <c r="E2529" t="s">
        <v>704</v>
      </c>
      <c r="F2529" t="s">
        <v>8740</v>
      </c>
      <c r="G2529" t="s">
        <v>8741</v>
      </c>
      <c r="H2529" t="s">
        <v>8758</v>
      </c>
      <c r="I2529" t="s">
        <v>8828</v>
      </c>
      <c r="J2529" t="s">
        <v>7750</v>
      </c>
      <c r="K2529" t="s">
        <v>675</v>
      </c>
      <c r="L2529" t="s">
        <v>682</v>
      </c>
      <c r="M2529" s="8" t="s">
        <v>675</v>
      </c>
      <c r="N2529" t="s">
        <v>682</v>
      </c>
      <c r="O2529" t="s">
        <v>8763</v>
      </c>
      <c r="P2529" t="s">
        <v>675</v>
      </c>
      <c r="Q2529" s="8" t="s">
        <v>8829</v>
      </c>
      <c r="R2529" t="s">
        <v>8723</v>
      </c>
      <c r="S2529" t="s">
        <v>5636</v>
      </c>
      <c r="T2529" t="s">
        <v>1142</v>
      </c>
    </row>
    <row r="2530" spans="1:20">
      <c r="A2530" t="s">
        <v>8830</v>
      </c>
      <c r="B2530" s="8" t="s">
        <v>1114</v>
      </c>
      <c r="C2530" t="s">
        <v>922</v>
      </c>
      <c r="D2530" t="s">
        <v>922</v>
      </c>
      <c r="E2530" t="s">
        <v>704</v>
      </c>
      <c r="F2530" t="s">
        <v>8740</v>
      </c>
      <c r="G2530" t="s">
        <v>8741</v>
      </c>
      <c r="H2530" t="s">
        <v>8831</v>
      </c>
      <c r="I2530" t="s">
        <v>8832</v>
      </c>
      <c r="J2530" t="s">
        <v>7750</v>
      </c>
      <c r="K2530" t="s">
        <v>675</v>
      </c>
      <c r="L2530" t="s">
        <v>682</v>
      </c>
      <c r="M2530" s="8" t="s">
        <v>675</v>
      </c>
      <c r="N2530" t="s">
        <v>682</v>
      </c>
      <c r="O2530" t="s">
        <v>8763</v>
      </c>
      <c r="P2530" t="s">
        <v>675</v>
      </c>
      <c r="Q2530" s="8" t="s">
        <v>8833</v>
      </c>
      <c r="R2530" t="s">
        <v>8723</v>
      </c>
      <c r="S2530" t="s">
        <v>5636</v>
      </c>
      <c r="T2530" t="s">
        <v>1142</v>
      </c>
    </row>
    <row r="2531" spans="1:20">
      <c r="A2531" t="s">
        <v>8834</v>
      </c>
      <c r="B2531" s="8" t="s">
        <v>1114</v>
      </c>
      <c r="C2531" t="s">
        <v>922</v>
      </c>
      <c r="D2531" t="s">
        <v>922</v>
      </c>
      <c r="E2531" t="s">
        <v>704</v>
      </c>
      <c r="F2531" t="s">
        <v>8740</v>
      </c>
      <c r="G2531" t="s">
        <v>8741</v>
      </c>
      <c r="H2531" t="s">
        <v>8835</v>
      </c>
      <c r="I2531" t="s">
        <v>8836</v>
      </c>
      <c r="J2531" t="s">
        <v>7750</v>
      </c>
      <c r="K2531" t="s">
        <v>675</v>
      </c>
      <c r="L2531" t="s">
        <v>682</v>
      </c>
      <c r="M2531" s="8" t="s">
        <v>675</v>
      </c>
      <c r="N2531" t="s">
        <v>682</v>
      </c>
      <c r="O2531" t="s">
        <v>8763</v>
      </c>
      <c r="P2531" t="s">
        <v>675</v>
      </c>
      <c r="Q2531" s="8" t="s">
        <v>8837</v>
      </c>
      <c r="R2531" t="s">
        <v>8723</v>
      </c>
      <c r="S2531" t="s">
        <v>5636</v>
      </c>
      <c r="T2531" t="s">
        <v>1142</v>
      </c>
    </row>
    <row r="2532" spans="1:20">
      <c r="A2532" t="s">
        <v>8838</v>
      </c>
      <c r="B2532" s="8" t="s">
        <v>1114</v>
      </c>
      <c r="C2532" t="s">
        <v>922</v>
      </c>
      <c r="D2532" t="s">
        <v>922</v>
      </c>
      <c r="E2532" t="s">
        <v>704</v>
      </c>
      <c r="F2532" t="s">
        <v>8740</v>
      </c>
      <c r="G2532" t="s">
        <v>8741</v>
      </c>
      <c r="H2532" t="s">
        <v>8839</v>
      </c>
      <c r="I2532" t="s">
        <v>8840</v>
      </c>
      <c r="J2532" t="s">
        <v>7750</v>
      </c>
      <c r="K2532" t="s">
        <v>675</v>
      </c>
      <c r="L2532" t="s">
        <v>682</v>
      </c>
      <c r="M2532" s="8" t="s">
        <v>675</v>
      </c>
      <c r="N2532" t="s">
        <v>682</v>
      </c>
      <c r="O2532" t="s">
        <v>8763</v>
      </c>
      <c r="P2532" t="s">
        <v>675</v>
      </c>
      <c r="Q2532" s="8" t="s">
        <v>8841</v>
      </c>
      <c r="R2532" t="s">
        <v>8723</v>
      </c>
      <c r="S2532" t="s">
        <v>5636</v>
      </c>
      <c r="T2532" t="s">
        <v>1142</v>
      </c>
    </row>
    <row r="2533" spans="1:20">
      <c r="A2533" t="s">
        <v>8842</v>
      </c>
      <c r="B2533" s="8" t="s">
        <v>1114</v>
      </c>
      <c r="C2533" t="s">
        <v>922</v>
      </c>
      <c r="D2533" t="s">
        <v>922</v>
      </c>
      <c r="E2533" t="s">
        <v>704</v>
      </c>
      <c r="F2533" t="s">
        <v>8740</v>
      </c>
      <c r="G2533" t="s">
        <v>8741</v>
      </c>
      <c r="H2533" t="s">
        <v>8843</v>
      </c>
      <c r="I2533" t="s">
        <v>8844</v>
      </c>
      <c r="J2533" t="s">
        <v>7750</v>
      </c>
      <c r="K2533" t="s">
        <v>675</v>
      </c>
      <c r="L2533" t="s">
        <v>682</v>
      </c>
      <c r="M2533" s="8" t="s">
        <v>675</v>
      </c>
      <c r="N2533" t="s">
        <v>682</v>
      </c>
      <c r="O2533" t="s">
        <v>8763</v>
      </c>
      <c r="P2533" t="s">
        <v>675</v>
      </c>
      <c r="Q2533" s="8" t="s">
        <v>8845</v>
      </c>
      <c r="R2533" t="s">
        <v>8723</v>
      </c>
      <c r="S2533" t="s">
        <v>5636</v>
      </c>
      <c r="T2533" t="s">
        <v>1142</v>
      </c>
    </row>
    <row r="2534" spans="1:20">
      <c r="A2534" t="s">
        <v>8846</v>
      </c>
      <c r="B2534" s="8" t="s">
        <v>1114</v>
      </c>
      <c r="C2534" t="s">
        <v>922</v>
      </c>
      <c r="D2534" t="s">
        <v>922</v>
      </c>
      <c r="E2534" t="s">
        <v>704</v>
      </c>
      <c r="F2534" t="s">
        <v>8740</v>
      </c>
      <c r="G2534" t="s">
        <v>8741</v>
      </c>
      <c r="H2534" t="s">
        <v>8847</v>
      </c>
      <c r="I2534" t="s">
        <v>8848</v>
      </c>
      <c r="J2534" t="s">
        <v>7750</v>
      </c>
      <c r="K2534" t="s">
        <v>675</v>
      </c>
      <c r="L2534" t="s">
        <v>682</v>
      </c>
      <c r="M2534" s="8" t="s">
        <v>675</v>
      </c>
      <c r="N2534" t="s">
        <v>682</v>
      </c>
      <c r="O2534" t="s">
        <v>8763</v>
      </c>
      <c r="P2534" t="s">
        <v>675</v>
      </c>
      <c r="Q2534" s="8" t="s">
        <v>8849</v>
      </c>
      <c r="R2534" t="s">
        <v>8723</v>
      </c>
      <c r="S2534" t="s">
        <v>5636</v>
      </c>
      <c r="T2534" t="s">
        <v>1142</v>
      </c>
    </row>
    <row r="2535" spans="1:20">
      <c r="A2535" t="s">
        <v>8850</v>
      </c>
      <c r="B2535" s="8" t="s">
        <v>1114</v>
      </c>
      <c r="C2535" t="s">
        <v>922</v>
      </c>
      <c r="D2535" t="s">
        <v>922</v>
      </c>
      <c r="E2535" t="s">
        <v>704</v>
      </c>
      <c r="F2535" t="s">
        <v>8740</v>
      </c>
      <c r="G2535" t="s">
        <v>8741</v>
      </c>
      <c r="H2535" t="s">
        <v>8851</v>
      </c>
      <c r="I2535" t="s">
        <v>8852</v>
      </c>
      <c r="J2535" t="s">
        <v>7750</v>
      </c>
      <c r="K2535" t="s">
        <v>675</v>
      </c>
      <c r="L2535" t="s">
        <v>682</v>
      </c>
      <c r="M2535" s="8" t="s">
        <v>675</v>
      </c>
      <c r="N2535" t="s">
        <v>682</v>
      </c>
      <c r="O2535" t="s">
        <v>8763</v>
      </c>
      <c r="P2535" t="s">
        <v>675</v>
      </c>
      <c r="Q2535" s="8" t="s">
        <v>8853</v>
      </c>
      <c r="R2535" t="s">
        <v>8723</v>
      </c>
      <c r="S2535" t="s">
        <v>5636</v>
      </c>
      <c r="T2535" t="s">
        <v>1142</v>
      </c>
    </row>
    <row r="2536" spans="1:20">
      <c r="A2536" t="s">
        <v>8854</v>
      </c>
      <c r="B2536" s="8" t="s">
        <v>1114</v>
      </c>
      <c r="C2536" t="s">
        <v>922</v>
      </c>
      <c r="D2536" t="s">
        <v>922</v>
      </c>
      <c r="E2536" t="s">
        <v>704</v>
      </c>
      <c r="F2536" t="s">
        <v>8740</v>
      </c>
      <c r="G2536" t="s">
        <v>8741</v>
      </c>
      <c r="H2536" t="s">
        <v>8855</v>
      </c>
      <c r="I2536" t="s">
        <v>8856</v>
      </c>
      <c r="J2536" t="s">
        <v>7750</v>
      </c>
      <c r="K2536" t="s">
        <v>675</v>
      </c>
      <c r="L2536" t="s">
        <v>682</v>
      </c>
      <c r="M2536" s="8" t="s">
        <v>675</v>
      </c>
      <c r="N2536" t="s">
        <v>682</v>
      </c>
      <c r="O2536" t="s">
        <v>8763</v>
      </c>
      <c r="P2536" t="s">
        <v>675</v>
      </c>
      <c r="Q2536" s="8" t="s">
        <v>8857</v>
      </c>
      <c r="R2536" t="s">
        <v>8723</v>
      </c>
      <c r="S2536" t="s">
        <v>5636</v>
      </c>
      <c r="T2536" t="s">
        <v>1142</v>
      </c>
    </row>
    <row r="2537" spans="1:20">
      <c r="A2537" t="s">
        <v>8858</v>
      </c>
      <c r="B2537" s="8" t="s">
        <v>1114</v>
      </c>
      <c r="C2537" t="s">
        <v>922</v>
      </c>
      <c r="D2537" t="s">
        <v>922</v>
      </c>
      <c r="E2537" t="s">
        <v>704</v>
      </c>
      <c r="F2537" t="s">
        <v>8740</v>
      </c>
      <c r="G2537" t="s">
        <v>8741</v>
      </c>
      <c r="H2537" t="s">
        <v>8859</v>
      </c>
      <c r="I2537" t="s">
        <v>8860</v>
      </c>
      <c r="J2537" t="s">
        <v>7750</v>
      </c>
      <c r="K2537" t="s">
        <v>675</v>
      </c>
      <c r="L2537" t="s">
        <v>682</v>
      </c>
      <c r="M2537" s="8" t="s">
        <v>675</v>
      </c>
      <c r="N2537" t="s">
        <v>682</v>
      </c>
      <c r="O2537" t="s">
        <v>8763</v>
      </c>
      <c r="P2537" t="s">
        <v>675</v>
      </c>
      <c r="Q2537" s="8" t="s">
        <v>8861</v>
      </c>
      <c r="R2537" t="s">
        <v>8723</v>
      </c>
      <c r="S2537" t="s">
        <v>5636</v>
      </c>
      <c r="T2537" t="s">
        <v>1142</v>
      </c>
    </row>
    <row r="2538" spans="1:20">
      <c r="A2538" t="s">
        <v>8862</v>
      </c>
      <c r="B2538" s="8" t="s">
        <v>1114</v>
      </c>
      <c r="C2538" t="s">
        <v>922</v>
      </c>
      <c r="D2538" t="s">
        <v>922</v>
      </c>
      <c r="E2538" t="s">
        <v>704</v>
      </c>
      <c r="F2538" t="s">
        <v>8740</v>
      </c>
      <c r="G2538" t="s">
        <v>8741</v>
      </c>
      <c r="H2538" t="s">
        <v>8863</v>
      </c>
      <c r="I2538" t="s">
        <v>8864</v>
      </c>
      <c r="J2538" t="s">
        <v>7750</v>
      </c>
      <c r="K2538" t="s">
        <v>675</v>
      </c>
      <c r="L2538" t="s">
        <v>682</v>
      </c>
      <c r="M2538" s="8" t="s">
        <v>675</v>
      </c>
      <c r="N2538" t="s">
        <v>682</v>
      </c>
      <c r="O2538" t="s">
        <v>8763</v>
      </c>
      <c r="P2538" t="s">
        <v>675</v>
      </c>
      <c r="Q2538" s="8" t="s">
        <v>8865</v>
      </c>
      <c r="R2538" t="s">
        <v>8723</v>
      </c>
      <c r="S2538" t="s">
        <v>5636</v>
      </c>
      <c r="T2538" t="s">
        <v>1142</v>
      </c>
    </row>
    <row r="2539" spans="1:20">
      <c r="A2539" t="s">
        <v>8866</v>
      </c>
      <c r="B2539" s="8" t="s">
        <v>1114</v>
      </c>
      <c r="C2539" t="s">
        <v>922</v>
      </c>
      <c r="D2539" t="s">
        <v>922</v>
      </c>
      <c r="E2539" t="s">
        <v>704</v>
      </c>
      <c r="F2539" t="s">
        <v>8740</v>
      </c>
      <c r="G2539" t="s">
        <v>8741</v>
      </c>
      <c r="H2539" t="s">
        <v>8867</v>
      </c>
      <c r="I2539" t="s">
        <v>8868</v>
      </c>
      <c r="J2539" t="s">
        <v>7750</v>
      </c>
      <c r="K2539" t="s">
        <v>675</v>
      </c>
      <c r="L2539" t="s">
        <v>682</v>
      </c>
      <c r="M2539" s="8" t="s">
        <v>675</v>
      </c>
      <c r="N2539" t="s">
        <v>682</v>
      </c>
      <c r="O2539" t="s">
        <v>8763</v>
      </c>
      <c r="P2539" t="s">
        <v>675</v>
      </c>
      <c r="Q2539" s="8" t="s">
        <v>8869</v>
      </c>
      <c r="R2539" t="s">
        <v>8723</v>
      </c>
      <c r="S2539" t="s">
        <v>5636</v>
      </c>
      <c r="T2539" t="s">
        <v>1142</v>
      </c>
    </row>
    <row r="2540" spans="1:20">
      <c r="A2540" t="s">
        <v>8870</v>
      </c>
      <c r="B2540" s="8" t="s">
        <v>1114</v>
      </c>
      <c r="C2540" t="s">
        <v>922</v>
      </c>
      <c r="D2540" t="s">
        <v>922</v>
      </c>
      <c r="E2540" t="s">
        <v>704</v>
      </c>
      <c r="F2540" t="s">
        <v>8740</v>
      </c>
      <c r="G2540" t="s">
        <v>8741</v>
      </c>
      <c r="H2540" t="s">
        <v>8871</v>
      </c>
      <c r="I2540" t="s">
        <v>8872</v>
      </c>
      <c r="J2540" t="s">
        <v>7750</v>
      </c>
      <c r="K2540" t="s">
        <v>675</v>
      </c>
      <c r="L2540" t="s">
        <v>682</v>
      </c>
      <c r="M2540" s="8" t="s">
        <v>675</v>
      </c>
      <c r="N2540" t="s">
        <v>682</v>
      </c>
      <c r="O2540" t="s">
        <v>8763</v>
      </c>
      <c r="P2540" t="s">
        <v>675</v>
      </c>
      <c r="Q2540" s="8" t="s">
        <v>8873</v>
      </c>
      <c r="R2540" t="s">
        <v>8723</v>
      </c>
      <c r="S2540" t="s">
        <v>5636</v>
      </c>
      <c r="T2540" t="s">
        <v>1142</v>
      </c>
    </row>
    <row r="2541" spans="1:20">
      <c r="A2541" t="s">
        <v>8874</v>
      </c>
      <c r="B2541" s="8" t="s">
        <v>1114</v>
      </c>
      <c r="C2541" t="s">
        <v>922</v>
      </c>
      <c r="D2541" t="s">
        <v>922</v>
      </c>
      <c r="E2541" t="s">
        <v>704</v>
      </c>
      <c r="F2541" t="s">
        <v>8740</v>
      </c>
      <c r="G2541" t="s">
        <v>8741</v>
      </c>
      <c r="H2541" t="s">
        <v>8875</v>
      </c>
      <c r="I2541" t="s">
        <v>8876</v>
      </c>
      <c r="J2541" t="s">
        <v>7750</v>
      </c>
      <c r="K2541" t="s">
        <v>675</v>
      </c>
      <c r="L2541" t="s">
        <v>682</v>
      </c>
      <c r="M2541" s="8" t="s">
        <v>675</v>
      </c>
      <c r="N2541" t="s">
        <v>682</v>
      </c>
      <c r="O2541" t="s">
        <v>8763</v>
      </c>
      <c r="P2541" t="s">
        <v>675</v>
      </c>
      <c r="Q2541" s="8" t="s">
        <v>8877</v>
      </c>
      <c r="R2541" t="s">
        <v>8723</v>
      </c>
      <c r="S2541" t="s">
        <v>5636</v>
      </c>
      <c r="T2541" t="s">
        <v>1142</v>
      </c>
    </row>
    <row r="2542" spans="1:20">
      <c r="A2542" t="s">
        <v>8878</v>
      </c>
      <c r="B2542" s="8" t="s">
        <v>1114</v>
      </c>
      <c r="C2542" t="s">
        <v>922</v>
      </c>
      <c r="D2542" t="s">
        <v>922</v>
      </c>
      <c r="E2542" t="s">
        <v>704</v>
      </c>
      <c r="F2542" t="s">
        <v>8740</v>
      </c>
      <c r="G2542" t="s">
        <v>8741</v>
      </c>
      <c r="H2542" t="s">
        <v>8879</v>
      </c>
      <c r="I2542" t="s">
        <v>8880</v>
      </c>
      <c r="J2542" t="s">
        <v>7750</v>
      </c>
      <c r="K2542" t="s">
        <v>675</v>
      </c>
      <c r="L2542" t="s">
        <v>682</v>
      </c>
      <c r="M2542" s="8" t="s">
        <v>675</v>
      </c>
      <c r="N2542" t="s">
        <v>682</v>
      </c>
      <c r="O2542" t="s">
        <v>8763</v>
      </c>
      <c r="P2542" t="s">
        <v>675</v>
      </c>
      <c r="Q2542" s="8" t="s">
        <v>8881</v>
      </c>
      <c r="R2542" t="s">
        <v>8723</v>
      </c>
      <c r="S2542" t="s">
        <v>5636</v>
      </c>
      <c r="T2542" t="s">
        <v>1142</v>
      </c>
    </row>
    <row r="2543" spans="1:20">
      <c r="A2543" t="s">
        <v>8882</v>
      </c>
      <c r="B2543" s="8" t="s">
        <v>1114</v>
      </c>
      <c r="C2543" t="s">
        <v>922</v>
      </c>
      <c r="D2543" t="s">
        <v>922</v>
      </c>
      <c r="E2543" t="s">
        <v>704</v>
      </c>
      <c r="F2543" t="s">
        <v>8740</v>
      </c>
      <c r="G2543" t="s">
        <v>8741</v>
      </c>
      <c r="H2543" t="s">
        <v>8883</v>
      </c>
      <c r="I2543" t="s">
        <v>8884</v>
      </c>
      <c r="J2543" t="s">
        <v>7750</v>
      </c>
      <c r="K2543" t="s">
        <v>675</v>
      </c>
      <c r="L2543" t="s">
        <v>682</v>
      </c>
      <c r="M2543" s="8" t="s">
        <v>675</v>
      </c>
      <c r="N2543" t="s">
        <v>682</v>
      </c>
      <c r="O2543" t="s">
        <v>8763</v>
      </c>
      <c r="P2543" t="s">
        <v>675</v>
      </c>
      <c r="Q2543" s="8" t="s">
        <v>8885</v>
      </c>
      <c r="R2543" t="s">
        <v>8723</v>
      </c>
      <c r="S2543" t="s">
        <v>5636</v>
      </c>
      <c r="T2543" t="s">
        <v>1142</v>
      </c>
    </row>
    <row r="2544" spans="1:20">
      <c r="A2544" t="s">
        <v>8886</v>
      </c>
      <c r="B2544" s="8" t="s">
        <v>1114</v>
      </c>
      <c r="C2544" t="s">
        <v>922</v>
      </c>
      <c r="D2544" t="s">
        <v>922</v>
      </c>
      <c r="E2544" t="s">
        <v>704</v>
      </c>
      <c r="F2544" t="s">
        <v>8740</v>
      </c>
      <c r="G2544" t="s">
        <v>8741</v>
      </c>
      <c r="H2544" t="s">
        <v>8887</v>
      </c>
      <c r="I2544" t="s">
        <v>8888</v>
      </c>
      <c r="J2544" t="s">
        <v>7750</v>
      </c>
      <c r="K2544" t="s">
        <v>675</v>
      </c>
      <c r="L2544" t="s">
        <v>682</v>
      </c>
      <c r="M2544" s="8" t="s">
        <v>675</v>
      </c>
      <c r="N2544" t="s">
        <v>682</v>
      </c>
      <c r="O2544" t="s">
        <v>8763</v>
      </c>
      <c r="P2544" t="s">
        <v>675</v>
      </c>
      <c r="Q2544" s="8" t="s">
        <v>8889</v>
      </c>
      <c r="R2544" t="s">
        <v>8723</v>
      </c>
      <c r="S2544" t="s">
        <v>5636</v>
      </c>
      <c r="T2544" t="s">
        <v>1142</v>
      </c>
    </row>
    <row r="2545" spans="1:20">
      <c r="A2545" t="s">
        <v>8890</v>
      </c>
      <c r="B2545" s="8" t="s">
        <v>2518</v>
      </c>
      <c r="C2545" t="s">
        <v>922</v>
      </c>
      <c r="D2545" t="s">
        <v>922</v>
      </c>
      <c r="E2545" t="s">
        <v>704</v>
      </c>
      <c r="F2545" t="s">
        <v>7132</v>
      </c>
      <c r="G2545" t="s">
        <v>7133</v>
      </c>
      <c r="H2545" t="s">
        <v>7133</v>
      </c>
      <c r="I2545" t="s">
        <v>8891</v>
      </c>
      <c r="J2545" t="s">
        <v>669</v>
      </c>
      <c r="K2545" t="s">
        <v>953</v>
      </c>
      <c r="L2545" t="s">
        <v>6799</v>
      </c>
      <c r="M2545" s="8" t="s">
        <v>953</v>
      </c>
      <c r="N2545" t="s">
        <v>7252</v>
      </c>
      <c r="O2545" t="s">
        <v>2672</v>
      </c>
      <c r="P2545" t="s">
        <v>760</v>
      </c>
      <c r="Q2545" s="8" t="s">
        <v>8892</v>
      </c>
      <c r="R2545" t="s">
        <v>675</v>
      </c>
      <c r="S2545" t="s">
        <v>675</v>
      </c>
      <c r="T2545" t="s">
        <v>675</v>
      </c>
    </row>
    <row r="2546" spans="1:20">
      <c r="A2546" t="s">
        <v>8893</v>
      </c>
      <c r="B2546" s="8" t="s">
        <v>2518</v>
      </c>
      <c r="C2546" t="s">
        <v>922</v>
      </c>
      <c r="D2546" t="s">
        <v>922</v>
      </c>
      <c r="E2546" t="s">
        <v>704</v>
      </c>
      <c r="F2546" t="s">
        <v>5078</v>
      </c>
      <c r="G2546" t="s">
        <v>5079</v>
      </c>
      <c r="H2546" t="s">
        <v>5079</v>
      </c>
      <c r="I2546" t="s">
        <v>8894</v>
      </c>
      <c r="J2546" t="s">
        <v>669</v>
      </c>
      <c r="K2546" t="s">
        <v>953</v>
      </c>
      <c r="L2546" t="s">
        <v>7321</v>
      </c>
      <c r="M2546" s="8" t="s">
        <v>953</v>
      </c>
      <c r="N2546" t="s">
        <v>5891</v>
      </c>
      <c r="O2546" t="s">
        <v>2672</v>
      </c>
      <c r="P2546" t="s">
        <v>760</v>
      </c>
      <c r="Q2546" s="8" t="s">
        <v>8895</v>
      </c>
      <c r="R2546" t="s">
        <v>675</v>
      </c>
      <c r="S2546" t="s">
        <v>675</v>
      </c>
      <c r="T2546" t="s">
        <v>675</v>
      </c>
    </row>
    <row r="2547" spans="1:20">
      <c r="A2547" t="s">
        <v>8896</v>
      </c>
      <c r="B2547" s="8" t="s">
        <v>2518</v>
      </c>
      <c r="C2547" t="s">
        <v>922</v>
      </c>
      <c r="D2547" t="s">
        <v>922</v>
      </c>
      <c r="E2547" t="s">
        <v>704</v>
      </c>
      <c r="F2547" t="s">
        <v>7140</v>
      </c>
      <c r="G2547" t="s">
        <v>7141</v>
      </c>
      <c r="H2547" t="s">
        <v>7141</v>
      </c>
      <c r="I2547" t="s">
        <v>8897</v>
      </c>
      <c r="J2547" t="s">
        <v>669</v>
      </c>
      <c r="K2547" t="s">
        <v>3708</v>
      </c>
      <c r="L2547" t="s">
        <v>6799</v>
      </c>
      <c r="M2547" s="8" t="s">
        <v>3708</v>
      </c>
      <c r="N2547" t="s">
        <v>7577</v>
      </c>
      <c r="O2547" t="s">
        <v>2672</v>
      </c>
      <c r="P2547" t="s">
        <v>760</v>
      </c>
      <c r="Q2547" s="8" t="s">
        <v>8898</v>
      </c>
      <c r="R2547" t="s">
        <v>675</v>
      </c>
      <c r="S2547" t="s">
        <v>675</v>
      </c>
      <c r="T2547" t="s">
        <v>675</v>
      </c>
    </row>
    <row r="2548" spans="1:20">
      <c r="A2548" t="s">
        <v>8899</v>
      </c>
      <c r="B2548" s="8" t="s">
        <v>2518</v>
      </c>
      <c r="C2548" t="s">
        <v>922</v>
      </c>
      <c r="D2548" t="s">
        <v>922</v>
      </c>
      <c r="E2548" t="s">
        <v>704</v>
      </c>
      <c r="F2548" t="s">
        <v>1374</v>
      </c>
      <c r="G2548" t="s">
        <v>1375</v>
      </c>
      <c r="H2548" t="s">
        <v>1375</v>
      </c>
      <c r="I2548" t="s">
        <v>8900</v>
      </c>
      <c r="J2548" t="s">
        <v>669</v>
      </c>
      <c r="K2548" t="s">
        <v>959</v>
      </c>
      <c r="L2548" t="s">
        <v>6799</v>
      </c>
      <c r="M2548" s="8" t="s">
        <v>959</v>
      </c>
      <c r="N2548" t="s">
        <v>6898</v>
      </c>
      <c r="O2548" t="s">
        <v>2672</v>
      </c>
      <c r="P2548" t="s">
        <v>760</v>
      </c>
      <c r="Q2548" s="8" t="s">
        <v>8901</v>
      </c>
      <c r="R2548" t="s">
        <v>675</v>
      </c>
      <c r="S2548" t="s">
        <v>675</v>
      </c>
      <c r="T2548" t="s">
        <v>675</v>
      </c>
    </row>
    <row r="2549" spans="1:20">
      <c r="A2549" t="s">
        <v>8902</v>
      </c>
      <c r="B2549" s="8" t="s">
        <v>2518</v>
      </c>
      <c r="C2549" t="s">
        <v>922</v>
      </c>
      <c r="D2549" t="s">
        <v>922</v>
      </c>
      <c r="E2549" t="s">
        <v>704</v>
      </c>
      <c r="F2549" t="s">
        <v>7154</v>
      </c>
      <c r="G2549" t="s">
        <v>7155</v>
      </c>
      <c r="H2549" t="s">
        <v>7155</v>
      </c>
      <c r="I2549" t="s">
        <v>8903</v>
      </c>
      <c r="J2549" t="s">
        <v>669</v>
      </c>
      <c r="K2549" t="s">
        <v>959</v>
      </c>
      <c r="L2549" t="s">
        <v>7252</v>
      </c>
      <c r="M2549" s="8" t="s">
        <v>959</v>
      </c>
      <c r="N2549" t="s">
        <v>7184</v>
      </c>
      <c r="O2549" t="s">
        <v>2672</v>
      </c>
      <c r="P2549" t="s">
        <v>760</v>
      </c>
      <c r="Q2549" s="8" t="s">
        <v>8904</v>
      </c>
      <c r="R2549" t="s">
        <v>675</v>
      </c>
      <c r="S2549" t="s">
        <v>675</v>
      </c>
      <c r="T2549" t="s">
        <v>675</v>
      </c>
    </row>
    <row r="2550" spans="1:20">
      <c r="A2550" t="s">
        <v>8905</v>
      </c>
      <c r="B2550" s="8" t="s">
        <v>2518</v>
      </c>
      <c r="C2550" t="s">
        <v>922</v>
      </c>
      <c r="D2550" t="s">
        <v>922</v>
      </c>
      <c r="E2550" t="s">
        <v>704</v>
      </c>
      <c r="F2550" t="s">
        <v>695</v>
      </c>
      <c r="G2550" t="s">
        <v>696</v>
      </c>
      <c r="H2550" t="s">
        <v>696</v>
      </c>
      <c r="I2550" t="s">
        <v>8906</v>
      </c>
      <c r="J2550" t="s">
        <v>669</v>
      </c>
      <c r="K2550" t="s">
        <v>7988</v>
      </c>
      <c r="L2550" t="s">
        <v>6799</v>
      </c>
      <c r="M2550" s="8" t="s">
        <v>7988</v>
      </c>
      <c r="N2550" t="s">
        <v>6898</v>
      </c>
      <c r="O2550" t="s">
        <v>2672</v>
      </c>
      <c r="P2550" t="s">
        <v>760</v>
      </c>
      <c r="Q2550" s="8" t="s">
        <v>8907</v>
      </c>
      <c r="R2550" t="s">
        <v>675</v>
      </c>
      <c r="S2550" t="s">
        <v>675</v>
      </c>
      <c r="T2550" t="s">
        <v>675</v>
      </c>
    </row>
    <row r="2551" spans="1:20">
      <c r="A2551" t="s">
        <v>8908</v>
      </c>
      <c r="B2551" s="8" t="s">
        <v>2518</v>
      </c>
      <c r="C2551" t="s">
        <v>922</v>
      </c>
      <c r="D2551" t="s">
        <v>922</v>
      </c>
      <c r="E2551" t="s">
        <v>704</v>
      </c>
      <c r="F2551" t="s">
        <v>793</v>
      </c>
      <c r="G2551" t="s">
        <v>794</v>
      </c>
      <c r="H2551" t="s">
        <v>794</v>
      </c>
      <c r="I2551" t="s">
        <v>8909</v>
      </c>
      <c r="J2551" t="s">
        <v>669</v>
      </c>
      <c r="K2551" t="s">
        <v>7988</v>
      </c>
      <c r="L2551" t="s">
        <v>7040</v>
      </c>
      <c r="M2551" s="8" t="s">
        <v>7988</v>
      </c>
      <c r="N2551" t="s">
        <v>7035</v>
      </c>
      <c r="O2551" t="s">
        <v>2672</v>
      </c>
      <c r="P2551" t="s">
        <v>760</v>
      </c>
      <c r="Q2551" s="8" t="s">
        <v>8910</v>
      </c>
      <c r="R2551" t="s">
        <v>675</v>
      </c>
      <c r="S2551" t="s">
        <v>675</v>
      </c>
      <c r="T2551" t="s">
        <v>675</v>
      </c>
    </row>
    <row r="2552" spans="1:20">
      <c r="A2552" t="s">
        <v>8911</v>
      </c>
      <c r="B2552" s="8" t="s">
        <v>2518</v>
      </c>
      <c r="C2552" t="s">
        <v>922</v>
      </c>
      <c r="D2552" t="s">
        <v>922</v>
      </c>
      <c r="E2552" t="s">
        <v>704</v>
      </c>
      <c r="F2552" t="s">
        <v>7205</v>
      </c>
      <c r="G2552" t="s">
        <v>7206</v>
      </c>
      <c r="H2552" t="s">
        <v>7206</v>
      </c>
      <c r="I2552" t="s">
        <v>8912</v>
      </c>
      <c r="J2552" t="s">
        <v>669</v>
      </c>
      <c r="K2552" t="s">
        <v>3719</v>
      </c>
      <c r="L2552" t="s">
        <v>671</v>
      </c>
      <c r="M2552" s="8" t="s">
        <v>3719</v>
      </c>
      <c r="N2552" t="s">
        <v>5851</v>
      </c>
      <c r="O2552" t="s">
        <v>2672</v>
      </c>
      <c r="P2552" t="s">
        <v>760</v>
      </c>
      <c r="Q2552" s="8" t="s">
        <v>8913</v>
      </c>
      <c r="R2552" t="s">
        <v>675</v>
      </c>
      <c r="S2552" t="s">
        <v>675</v>
      </c>
      <c r="T2552" t="s">
        <v>675</v>
      </c>
    </row>
    <row r="2553" spans="1:20">
      <c r="A2553" t="s">
        <v>8914</v>
      </c>
      <c r="B2553" s="8" t="s">
        <v>2518</v>
      </c>
      <c r="C2553" t="s">
        <v>922</v>
      </c>
      <c r="D2553" t="s">
        <v>922</v>
      </c>
      <c r="E2553" t="s">
        <v>704</v>
      </c>
      <c r="F2553" t="s">
        <v>1516</v>
      </c>
      <c r="G2553" t="s">
        <v>1517</v>
      </c>
      <c r="H2553" t="s">
        <v>1517</v>
      </c>
      <c r="I2553" t="s">
        <v>8915</v>
      </c>
      <c r="J2553" t="s">
        <v>669</v>
      </c>
      <c r="K2553" t="s">
        <v>662</v>
      </c>
      <c r="L2553" t="s">
        <v>6096</v>
      </c>
      <c r="M2553" s="8" t="s">
        <v>662</v>
      </c>
      <c r="N2553" t="s">
        <v>5852</v>
      </c>
      <c r="O2553" t="s">
        <v>2672</v>
      </c>
      <c r="P2553" t="s">
        <v>2672</v>
      </c>
      <c r="Q2553" s="8" t="s">
        <v>8916</v>
      </c>
      <c r="R2553" t="s">
        <v>675</v>
      </c>
      <c r="S2553" t="s">
        <v>675</v>
      </c>
      <c r="T2553" t="s">
        <v>675</v>
      </c>
    </row>
    <row r="2554" spans="1:20">
      <c r="A2554" t="s">
        <v>8917</v>
      </c>
      <c r="B2554" s="8" t="s">
        <v>2518</v>
      </c>
      <c r="C2554" t="s">
        <v>922</v>
      </c>
      <c r="D2554" t="s">
        <v>922</v>
      </c>
      <c r="E2554" t="s">
        <v>704</v>
      </c>
      <c r="F2554" t="s">
        <v>1041</v>
      </c>
      <c r="G2554" t="s">
        <v>1042</v>
      </c>
      <c r="H2554" t="s">
        <v>1042</v>
      </c>
      <c r="I2554" t="s">
        <v>8918</v>
      </c>
      <c r="J2554" t="s">
        <v>669</v>
      </c>
      <c r="K2554" t="s">
        <v>3612</v>
      </c>
      <c r="L2554" t="s">
        <v>5852</v>
      </c>
      <c r="M2554" s="8" t="s">
        <v>3612</v>
      </c>
      <c r="N2554" t="s">
        <v>5844</v>
      </c>
      <c r="O2554" t="s">
        <v>2672</v>
      </c>
      <c r="P2554" t="s">
        <v>760</v>
      </c>
      <c r="Q2554" s="8" t="s">
        <v>8919</v>
      </c>
      <c r="R2554" t="s">
        <v>675</v>
      </c>
      <c r="S2554" t="s">
        <v>675</v>
      </c>
      <c r="T2554" t="s">
        <v>675</v>
      </c>
    </row>
    <row r="2555" spans="1:20">
      <c r="A2555" t="s">
        <v>8920</v>
      </c>
      <c r="B2555" s="8" t="s">
        <v>2518</v>
      </c>
      <c r="C2555" t="s">
        <v>922</v>
      </c>
      <c r="D2555" t="s">
        <v>922</v>
      </c>
      <c r="E2555" t="s">
        <v>704</v>
      </c>
      <c r="F2555" t="s">
        <v>7221</v>
      </c>
      <c r="G2555" t="s">
        <v>7222</v>
      </c>
      <c r="H2555" t="s">
        <v>7222</v>
      </c>
      <c r="I2555" t="s">
        <v>8921</v>
      </c>
      <c r="J2555" t="s">
        <v>669</v>
      </c>
      <c r="K2555" t="s">
        <v>3719</v>
      </c>
      <c r="L2555" t="s">
        <v>6721</v>
      </c>
      <c r="M2555" s="8" t="s">
        <v>3719</v>
      </c>
      <c r="N2555" t="s">
        <v>5949</v>
      </c>
      <c r="O2555" t="s">
        <v>2672</v>
      </c>
      <c r="P2555" t="s">
        <v>760</v>
      </c>
      <c r="Q2555" s="8" t="s">
        <v>8922</v>
      </c>
      <c r="R2555" t="s">
        <v>675</v>
      </c>
      <c r="S2555" t="s">
        <v>675</v>
      </c>
      <c r="T2555" t="s">
        <v>675</v>
      </c>
    </row>
    <row r="2556" spans="1:20">
      <c r="A2556" t="s">
        <v>8923</v>
      </c>
      <c r="B2556" s="8" t="s">
        <v>2518</v>
      </c>
      <c r="C2556" t="s">
        <v>922</v>
      </c>
      <c r="D2556" t="s">
        <v>922</v>
      </c>
      <c r="E2556" t="s">
        <v>704</v>
      </c>
      <c r="F2556" t="s">
        <v>7226</v>
      </c>
      <c r="G2556" t="s">
        <v>7227</v>
      </c>
      <c r="H2556" t="s">
        <v>7227</v>
      </c>
      <c r="I2556" t="s">
        <v>8924</v>
      </c>
      <c r="J2556" t="s">
        <v>669</v>
      </c>
      <c r="K2556" t="s">
        <v>3719</v>
      </c>
      <c r="L2556" t="s">
        <v>6799</v>
      </c>
      <c r="M2556" s="8" t="s">
        <v>3719</v>
      </c>
      <c r="N2556" t="s">
        <v>6898</v>
      </c>
      <c r="O2556" t="s">
        <v>2672</v>
      </c>
      <c r="P2556" t="s">
        <v>760</v>
      </c>
      <c r="Q2556" s="8" t="s">
        <v>8925</v>
      </c>
      <c r="R2556" t="s">
        <v>675</v>
      </c>
      <c r="S2556" t="s">
        <v>675</v>
      </c>
      <c r="T2556" t="s">
        <v>675</v>
      </c>
    </row>
    <row r="2557" spans="1:20">
      <c r="A2557" t="s">
        <v>8926</v>
      </c>
      <c r="B2557" s="8" t="s">
        <v>2518</v>
      </c>
      <c r="C2557" t="s">
        <v>922</v>
      </c>
      <c r="D2557" t="s">
        <v>922</v>
      </c>
      <c r="E2557" t="s">
        <v>704</v>
      </c>
      <c r="F2557" t="s">
        <v>7231</v>
      </c>
      <c r="G2557" t="s">
        <v>7232</v>
      </c>
      <c r="H2557" t="s">
        <v>7232</v>
      </c>
      <c r="I2557" t="s">
        <v>8927</v>
      </c>
      <c r="J2557" t="s">
        <v>669</v>
      </c>
      <c r="K2557" t="s">
        <v>8127</v>
      </c>
      <c r="L2557" t="s">
        <v>7376</v>
      </c>
      <c r="M2557" s="8" t="s">
        <v>8127</v>
      </c>
      <c r="N2557" t="s">
        <v>7577</v>
      </c>
      <c r="O2557" t="s">
        <v>2672</v>
      </c>
      <c r="P2557" t="s">
        <v>760</v>
      </c>
      <c r="Q2557" s="8" t="s">
        <v>8928</v>
      </c>
      <c r="R2557" t="s">
        <v>675</v>
      </c>
      <c r="S2557" t="s">
        <v>675</v>
      </c>
      <c r="T2557" t="s">
        <v>675</v>
      </c>
    </row>
    <row r="2558" spans="1:20">
      <c r="A2558" t="s">
        <v>8929</v>
      </c>
      <c r="B2558" s="8" t="s">
        <v>2518</v>
      </c>
      <c r="C2558" t="s">
        <v>922</v>
      </c>
      <c r="D2558" t="s">
        <v>922</v>
      </c>
      <c r="E2558" t="s">
        <v>704</v>
      </c>
      <c r="F2558" t="s">
        <v>2845</v>
      </c>
      <c r="G2558" t="s">
        <v>176</v>
      </c>
      <c r="H2558" t="s">
        <v>176</v>
      </c>
      <c r="I2558" t="s">
        <v>8930</v>
      </c>
      <c r="J2558" t="s">
        <v>669</v>
      </c>
      <c r="K2558" t="s">
        <v>8127</v>
      </c>
      <c r="L2558" t="s">
        <v>5877</v>
      </c>
      <c r="M2558" s="8" t="s">
        <v>8127</v>
      </c>
      <c r="N2558" t="s">
        <v>6853</v>
      </c>
      <c r="O2558" t="s">
        <v>2672</v>
      </c>
      <c r="P2558" t="s">
        <v>760</v>
      </c>
      <c r="Q2558" s="8" t="s">
        <v>8931</v>
      </c>
      <c r="R2558" t="s">
        <v>675</v>
      </c>
      <c r="S2558" t="s">
        <v>675</v>
      </c>
      <c r="T2558" t="s">
        <v>675</v>
      </c>
    </row>
    <row r="2559" spans="1:20">
      <c r="A2559" t="s">
        <v>8932</v>
      </c>
      <c r="B2559" s="8" t="s">
        <v>2518</v>
      </c>
      <c r="C2559" t="s">
        <v>922</v>
      </c>
      <c r="D2559" t="s">
        <v>922</v>
      </c>
      <c r="E2559" t="s">
        <v>704</v>
      </c>
      <c r="F2559" t="s">
        <v>7239</v>
      </c>
      <c r="G2559" t="s">
        <v>7240</v>
      </c>
      <c r="H2559" t="s">
        <v>7240</v>
      </c>
      <c r="I2559" t="s">
        <v>8933</v>
      </c>
      <c r="J2559" t="s">
        <v>669</v>
      </c>
      <c r="K2559" t="s">
        <v>8127</v>
      </c>
      <c r="L2559" t="s">
        <v>5861</v>
      </c>
      <c r="M2559" s="8" t="s">
        <v>8127</v>
      </c>
      <c r="N2559" t="s">
        <v>5895</v>
      </c>
      <c r="O2559" t="s">
        <v>2672</v>
      </c>
      <c r="P2559" t="s">
        <v>760</v>
      </c>
      <c r="Q2559" s="8" t="s">
        <v>8934</v>
      </c>
      <c r="R2559" t="s">
        <v>675</v>
      </c>
      <c r="S2559" t="s">
        <v>675</v>
      </c>
      <c r="T2559" t="s">
        <v>675</v>
      </c>
    </row>
    <row r="2560" spans="1:20">
      <c r="A2560" t="s">
        <v>8935</v>
      </c>
      <c r="B2560" s="8" t="s">
        <v>2518</v>
      </c>
      <c r="C2560" t="s">
        <v>922</v>
      </c>
      <c r="D2560" t="s">
        <v>922</v>
      </c>
      <c r="E2560" t="s">
        <v>704</v>
      </c>
      <c r="F2560" t="s">
        <v>7244</v>
      </c>
      <c r="G2560" t="s">
        <v>7245</v>
      </c>
      <c r="H2560" t="s">
        <v>7245</v>
      </c>
      <c r="I2560" t="s">
        <v>8936</v>
      </c>
      <c r="J2560" t="s">
        <v>669</v>
      </c>
      <c r="K2560" t="s">
        <v>3719</v>
      </c>
      <c r="L2560" t="s">
        <v>7040</v>
      </c>
      <c r="M2560" s="8" t="s">
        <v>3719</v>
      </c>
      <c r="N2560" t="s">
        <v>7252</v>
      </c>
      <c r="O2560" t="s">
        <v>2672</v>
      </c>
      <c r="P2560" t="s">
        <v>760</v>
      </c>
      <c r="Q2560" s="8" t="s">
        <v>8937</v>
      </c>
      <c r="R2560" t="s">
        <v>675</v>
      </c>
      <c r="S2560" t="s">
        <v>675</v>
      </c>
      <c r="T2560" t="s">
        <v>675</v>
      </c>
    </row>
    <row r="2561" spans="1:20">
      <c r="A2561" t="s">
        <v>8938</v>
      </c>
      <c r="B2561" s="8" t="s">
        <v>1127</v>
      </c>
      <c r="C2561" t="s">
        <v>922</v>
      </c>
      <c r="D2561" t="s">
        <v>922</v>
      </c>
      <c r="E2561" t="s">
        <v>704</v>
      </c>
      <c r="F2561" t="s">
        <v>7255</v>
      </c>
      <c r="G2561" t="s">
        <v>7256</v>
      </c>
      <c r="H2561" t="s">
        <v>7256</v>
      </c>
      <c r="I2561" t="s">
        <v>8939</v>
      </c>
      <c r="J2561" t="s">
        <v>669</v>
      </c>
      <c r="K2561" t="s">
        <v>3719</v>
      </c>
      <c r="L2561" t="s">
        <v>7252</v>
      </c>
      <c r="M2561" s="8" t="s">
        <v>3719</v>
      </c>
      <c r="N2561" t="s">
        <v>7184</v>
      </c>
      <c r="O2561" t="s">
        <v>2672</v>
      </c>
      <c r="P2561" t="s">
        <v>760</v>
      </c>
      <c r="Q2561" s="8" t="s">
        <v>8940</v>
      </c>
      <c r="R2561" t="s">
        <v>675</v>
      </c>
      <c r="S2561" t="s">
        <v>675</v>
      </c>
      <c r="T2561" t="s">
        <v>675</v>
      </c>
    </row>
    <row r="2562" spans="1:20">
      <c r="A2562" t="s">
        <v>8941</v>
      </c>
      <c r="B2562" s="8" t="s">
        <v>5821</v>
      </c>
      <c r="C2562" t="s">
        <v>922</v>
      </c>
      <c r="D2562" t="s">
        <v>922</v>
      </c>
      <c r="E2562" t="s">
        <v>665</v>
      </c>
      <c r="F2562" t="s">
        <v>3712</v>
      </c>
      <c r="G2562" t="s">
        <v>20</v>
      </c>
      <c r="H2562" t="s">
        <v>675</v>
      </c>
      <c r="I2562" t="s">
        <v>6741</v>
      </c>
      <c r="J2562" t="s">
        <v>2514</v>
      </c>
      <c r="K2562" t="s">
        <v>1396</v>
      </c>
      <c r="L2562" t="s">
        <v>6096</v>
      </c>
      <c r="M2562" s="8" t="s">
        <v>1396</v>
      </c>
      <c r="N2562" t="s">
        <v>6993</v>
      </c>
      <c r="O2562" t="s">
        <v>5826</v>
      </c>
      <c r="P2562" t="s">
        <v>2672</v>
      </c>
      <c r="Q2562" s="8" t="s">
        <v>8942</v>
      </c>
      <c r="R2562" t="s">
        <v>6738</v>
      </c>
      <c r="S2562" t="s">
        <v>5636</v>
      </c>
      <c r="T2562" t="s">
        <v>1235</v>
      </c>
    </row>
    <row r="2563" spans="1:20">
      <c r="A2563" t="s">
        <v>8943</v>
      </c>
      <c r="B2563" s="8" t="s">
        <v>5821</v>
      </c>
      <c r="C2563" t="s">
        <v>922</v>
      </c>
      <c r="D2563" t="s">
        <v>922</v>
      </c>
      <c r="E2563" t="s">
        <v>665</v>
      </c>
      <c r="F2563" t="s">
        <v>1491</v>
      </c>
      <c r="G2563" t="s">
        <v>114</v>
      </c>
      <c r="H2563" t="s">
        <v>675</v>
      </c>
      <c r="I2563" t="s">
        <v>6810</v>
      </c>
      <c r="J2563" t="s">
        <v>2514</v>
      </c>
      <c r="K2563" t="s">
        <v>8360</v>
      </c>
      <c r="L2563" t="s">
        <v>6692</v>
      </c>
      <c r="M2563" s="8" t="s">
        <v>8360</v>
      </c>
      <c r="N2563" t="s">
        <v>5882</v>
      </c>
      <c r="O2563" t="s">
        <v>5826</v>
      </c>
      <c r="P2563" t="s">
        <v>2672</v>
      </c>
      <c r="Q2563" s="8" t="s">
        <v>8944</v>
      </c>
      <c r="R2563" t="s">
        <v>6934</v>
      </c>
      <c r="S2563" t="s">
        <v>6935</v>
      </c>
      <c r="T2563" t="s">
        <v>1235</v>
      </c>
    </row>
    <row r="2564" spans="1:20">
      <c r="A2564" t="s">
        <v>8945</v>
      </c>
      <c r="B2564" s="8" t="s">
        <v>5821</v>
      </c>
      <c r="C2564" t="s">
        <v>922</v>
      </c>
      <c r="D2564" t="s">
        <v>922</v>
      </c>
      <c r="E2564" t="s">
        <v>665</v>
      </c>
      <c r="F2564" t="s">
        <v>5223</v>
      </c>
      <c r="G2564" t="s">
        <v>79</v>
      </c>
      <c r="H2564" t="s">
        <v>675</v>
      </c>
      <c r="I2564" t="s">
        <v>6824</v>
      </c>
      <c r="J2564" t="s">
        <v>2514</v>
      </c>
      <c r="K2564" t="s">
        <v>1249</v>
      </c>
      <c r="L2564" t="s">
        <v>6692</v>
      </c>
      <c r="M2564" s="8" t="s">
        <v>1249</v>
      </c>
      <c r="N2564" t="s">
        <v>5882</v>
      </c>
      <c r="O2564" t="s">
        <v>5826</v>
      </c>
      <c r="P2564" t="s">
        <v>2672</v>
      </c>
      <c r="Q2564" s="8" t="s">
        <v>8946</v>
      </c>
      <c r="R2564" t="s">
        <v>6738</v>
      </c>
      <c r="S2564" t="s">
        <v>5636</v>
      </c>
      <c r="T2564" t="s">
        <v>1214</v>
      </c>
    </row>
    <row r="2565" spans="1:20">
      <c r="A2565" t="s">
        <v>8947</v>
      </c>
      <c r="B2565" s="8" t="s">
        <v>5821</v>
      </c>
      <c r="C2565" t="s">
        <v>922</v>
      </c>
      <c r="D2565" t="s">
        <v>922</v>
      </c>
      <c r="E2565" t="s">
        <v>665</v>
      </c>
      <c r="F2565" t="s">
        <v>2403</v>
      </c>
      <c r="G2565" t="s">
        <v>95</v>
      </c>
      <c r="H2565" t="s">
        <v>675</v>
      </c>
      <c r="I2565" t="s">
        <v>6848</v>
      </c>
      <c r="J2565" t="s">
        <v>2514</v>
      </c>
      <c r="K2565" t="s">
        <v>5850</v>
      </c>
      <c r="L2565" t="s">
        <v>6853</v>
      </c>
      <c r="M2565" s="8" t="s">
        <v>1342</v>
      </c>
      <c r="N2565" t="s">
        <v>5881</v>
      </c>
      <c r="O2565" t="s">
        <v>5826</v>
      </c>
      <c r="P2565" t="s">
        <v>2672</v>
      </c>
      <c r="Q2565" s="8" t="s">
        <v>8948</v>
      </c>
      <c r="R2565" t="s">
        <v>6934</v>
      </c>
      <c r="S2565" t="s">
        <v>6935</v>
      </c>
      <c r="T2565" t="s">
        <v>1235</v>
      </c>
    </row>
    <row r="2566" spans="1:20">
      <c r="A2566" t="s">
        <v>8949</v>
      </c>
      <c r="B2566" s="8" t="s">
        <v>5821</v>
      </c>
      <c r="C2566" t="s">
        <v>922</v>
      </c>
      <c r="D2566" t="s">
        <v>922</v>
      </c>
      <c r="E2566" t="s">
        <v>665</v>
      </c>
      <c r="F2566" t="s">
        <v>1968</v>
      </c>
      <c r="G2566" t="s">
        <v>1969</v>
      </c>
      <c r="H2566" t="s">
        <v>1969</v>
      </c>
      <c r="I2566" t="s">
        <v>7159</v>
      </c>
      <c r="J2566" t="s">
        <v>2514</v>
      </c>
      <c r="K2566" t="s">
        <v>1713</v>
      </c>
      <c r="L2566" t="s">
        <v>6853</v>
      </c>
      <c r="M2566" s="8" t="s">
        <v>1713</v>
      </c>
      <c r="N2566" t="s">
        <v>7376</v>
      </c>
      <c r="O2566" t="s">
        <v>5826</v>
      </c>
      <c r="P2566" t="s">
        <v>2672</v>
      </c>
      <c r="Q2566" s="8" t="s">
        <v>8950</v>
      </c>
      <c r="R2566" t="s">
        <v>7964</v>
      </c>
      <c r="S2566" t="s">
        <v>6935</v>
      </c>
      <c r="T2566" t="s">
        <v>3939</v>
      </c>
    </row>
    <row r="2567" spans="1:20">
      <c r="A2567" t="s">
        <v>8951</v>
      </c>
      <c r="B2567" s="8" t="s">
        <v>5821</v>
      </c>
      <c r="C2567" t="s">
        <v>922</v>
      </c>
      <c r="D2567" t="s">
        <v>922</v>
      </c>
      <c r="E2567" t="s">
        <v>665</v>
      </c>
      <c r="F2567" t="s">
        <v>1742</v>
      </c>
      <c r="G2567" t="s">
        <v>364</v>
      </c>
      <c r="H2567" t="s">
        <v>364</v>
      </c>
      <c r="I2567" t="s">
        <v>6901</v>
      </c>
      <c r="J2567" t="s">
        <v>2514</v>
      </c>
      <c r="K2567" t="s">
        <v>2599</v>
      </c>
      <c r="L2567" t="s">
        <v>7712</v>
      </c>
      <c r="M2567" s="8" t="s">
        <v>2599</v>
      </c>
      <c r="N2567" t="s">
        <v>6735</v>
      </c>
      <c r="O2567" t="s">
        <v>5826</v>
      </c>
      <c r="P2567" t="s">
        <v>2672</v>
      </c>
      <c r="Q2567" s="8" t="s">
        <v>8952</v>
      </c>
      <c r="R2567" t="s">
        <v>7964</v>
      </c>
      <c r="S2567" t="s">
        <v>6935</v>
      </c>
      <c r="T2567" t="s">
        <v>1214</v>
      </c>
    </row>
    <row r="2568" spans="1:20">
      <c r="A2568" t="s">
        <v>8953</v>
      </c>
      <c r="B2568" s="8" t="s">
        <v>5821</v>
      </c>
      <c r="C2568" t="s">
        <v>922</v>
      </c>
      <c r="D2568" t="s">
        <v>922</v>
      </c>
      <c r="E2568" t="s">
        <v>763</v>
      </c>
      <c r="F2568" t="s">
        <v>1030</v>
      </c>
      <c r="G2568" t="s">
        <v>27</v>
      </c>
      <c r="H2568" t="s">
        <v>675</v>
      </c>
      <c r="I2568" t="s">
        <v>7432</v>
      </c>
      <c r="J2568" t="s">
        <v>2514</v>
      </c>
      <c r="K2568" t="s">
        <v>1930</v>
      </c>
      <c r="L2568" t="s">
        <v>7107</v>
      </c>
      <c r="M2568" s="8" t="s">
        <v>1930</v>
      </c>
      <c r="N2568" t="s">
        <v>8954</v>
      </c>
      <c r="O2568" t="s">
        <v>5826</v>
      </c>
      <c r="P2568" t="s">
        <v>760</v>
      </c>
      <c r="Q2568" s="8" t="s">
        <v>8955</v>
      </c>
      <c r="R2568" t="s">
        <v>7483</v>
      </c>
      <c r="S2568" t="s">
        <v>6935</v>
      </c>
      <c r="T2568" t="s">
        <v>1235</v>
      </c>
    </row>
    <row r="2569" spans="1:20">
      <c r="A2569" t="s">
        <v>8956</v>
      </c>
      <c r="B2569" s="8" t="s">
        <v>5821</v>
      </c>
      <c r="C2569" t="s">
        <v>922</v>
      </c>
      <c r="D2569" t="s">
        <v>922</v>
      </c>
      <c r="E2569" t="s">
        <v>763</v>
      </c>
      <c r="F2569" t="s">
        <v>1286</v>
      </c>
      <c r="G2569" t="s">
        <v>47</v>
      </c>
      <c r="H2569" t="s">
        <v>675</v>
      </c>
      <c r="I2569" t="s">
        <v>7454</v>
      </c>
      <c r="J2569" t="s">
        <v>2514</v>
      </c>
      <c r="K2569" t="s">
        <v>1591</v>
      </c>
      <c r="L2569" t="s">
        <v>6748</v>
      </c>
      <c r="M2569" s="8" t="s">
        <v>1594</v>
      </c>
      <c r="N2569" t="s">
        <v>8957</v>
      </c>
      <c r="O2569" t="s">
        <v>5826</v>
      </c>
      <c r="P2569" t="s">
        <v>760</v>
      </c>
      <c r="Q2569" s="8" t="s">
        <v>8958</v>
      </c>
      <c r="R2569" t="s">
        <v>7438</v>
      </c>
      <c r="S2569" t="s">
        <v>5636</v>
      </c>
      <c r="T2569" t="s">
        <v>3939</v>
      </c>
    </row>
    <row r="2570" spans="1:20">
      <c r="A2570" t="s">
        <v>8959</v>
      </c>
      <c r="B2570" s="8" t="s">
        <v>5821</v>
      </c>
      <c r="C2570" t="s">
        <v>922</v>
      </c>
      <c r="D2570" t="s">
        <v>922</v>
      </c>
      <c r="E2570" t="s">
        <v>704</v>
      </c>
      <c r="F2570" t="s">
        <v>1184</v>
      </c>
      <c r="G2570" t="s">
        <v>1185</v>
      </c>
      <c r="H2570" t="s">
        <v>2206</v>
      </c>
      <c r="I2570" t="s">
        <v>7910</v>
      </c>
      <c r="J2570" t="s">
        <v>669</v>
      </c>
      <c r="K2570" t="s">
        <v>1998</v>
      </c>
      <c r="L2570" t="s">
        <v>6692</v>
      </c>
      <c r="M2570" s="8" t="s">
        <v>1998</v>
      </c>
      <c r="N2570" t="s">
        <v>8960</v>
      </c>
      <c r="O2570" t="s">
        <v>5826</v>
      </c>
      <c r="P2570" t="s">
        <v>760</v>
      </c>
      <c r="Q2570" s="8" t="s">
        <v>8961</v>
      </c>
      <c r="R2570" t="s">
        <v>8962</v>
      </c>
      <c r="S2570" t="s">
        <v>6935</v>
      </c>
      <c r="T2570" t="s">
        <v>5821</v>
      </c>
    </row>
    <row r="2571" spans="1:20">
      <c r="A2571" t="s">
        <v>8963</v>
      </c>
      <c r="B2571" s="8" t="s">
        <v>1198</v>
      </c>
      <c r="C2571" t="s">
        <v>922</v>
      </c>
      <c r="D2571" t="s">
        <v>922</v>
      </c>
      <c r="E2571" t="s">
        <v>665</v>
      </c>
      <c r="F2571" t="s">
        <v>6620</v>
      </c>
      <c r="G2571" t="s">
        <v>6621</v>
      </c>
      <c r="H2571" t="s">
        <v>675</v>
      </c>
      <c r="I2571" t="s">
        <v>8964</v>
      </c>
      <c r="J2571" t="s">
        <v>2514</v>
      </c>
      <c r="K2571" t="s">
        <v>5821</v>
      </c>
      <c r="L2571" t="s">
        <v>7544</v>
      </c>
      <c r="M2571" s="8" t="s">
        <v>5821</v>
      </c>
      <c r="N2571" t="s">
        <v>7582</v>
      </c>
      <c r="O2571" t="s">
        <v>760</v>
      </c>
      <c r="P2571" t="s">
        <v>760</v>
      </c>
      <c r="Q2571" s="8" t="s">
        <v>8965</v>
      </c>
      <c r="R2571" t="s">
        <v>675</v>
      </c>
      <c r="S2571" t="s">
        <v>675</v>
      </c>
      <c r="T2571" t="s">
        <v>675</v>
      </c>
    </row>
    <row r="2572" spans="1:20">
      <c r="A2572" t="s">
        <v>8966</v>
      </c>
      <c r="B2572" s="8" t="s">
        <v>1198</v>
      </c>
      <c r="C2572" t="s">
        <v>922</v>
      </c>
      <c r="D2572" t="s">
        <v>922</v>
      </c>
      <c r="E2572" t="s">
        <v>665</v>
      </c>
      <c r="F2572" t="s">
        <v>1056</v>
      </c>
      <c r="G2572" t="s">
        <v>1057</v>
      </c>
      <c r="H2572" t="s">
        <v>1057</v>
      </c>
      <c r="I2572" t="s">
        <v>8967</v>
      </c>
      <c r="J2572" t="s">
        <v>2514</v>
      </c>
      <c r="K2572" t="s">
        <v>1198</v>
      </c>
      <c r="L2572" t="s">
        <v>7581</v>
      </c>
      <c r="M2572" s="8" t="s">
        <v>1198</v>
      </c>
      <c r="N2572" t="s">
        <v>8968</v>
      </c>
      <c r="O2572" t="s">
        <v>760</v>
      </c>
      <c r="P2572" t="s">
        <v>760</v>
      </c>
      <c r="Q2572" s="8" t="s">
        <v>8969</v>
      </c>
      <c r="R2572" t="s">
        <v>675</v>
      </c>
      <c r="S2572" t="s">
        <v>675</v>
      </c>
      <c r="T2572" t="s">
        <v>675</v>
      </c>
    </row>
    <row r="2573" spans="1:20">
      <c r="A2573" t="s">
        <v>8970</v>
      </c>
      <c r="B2573" s="8" t="s">
        <v>1198</v>
      </c>
      <c r="C2573" t="s">
        <v>922</v>
      </c>
      <c r="D2573" t="s">
        <v>922</v>
      </c>
      <c r="E2573" t="s">
        <v>665</v>
      </c>
      <c r="F2573" t="s">
        <v>7396</v>
      </c>
      <c r="G2573" t="s">
        <v>7397</v>
      </c>
      <c r="H2573" t="s">
        <v>7397</v>
      </c>
      <c r="I2573" t="s">
        <v>8971</v>
      </c>
      <c r="J2573" t="s">
        <v>2514</v>
      </c>
      <c r="K2573" t="s">
        <v>1198</v>
      </c>
      <c r="L2573" t="s">
        <v>6692</v>
      </c>
      <c r="M2573" s="8" t="s">
        <v>1198</v>
      </c>
      <c r="N2573" t="s">
        <v>6866</v>
      </c>
      <c r="O2573" t="s">
        <v>760</v>
      </c>
      <c r="P2573" t="s">
        <v>760</v>
      </c>
      <c r="Q2573" s="8" t="s">
        <v>8972</v>
      </c>
      <c r="R2573" t="s">
        <v>675</v>
      </c>
      <c r="S2573" t="s">
        <v>675</v>
      </c>
      <c r="T2573" t="s">
        <v>675</v>
      </c>
    </row>
    <row r="2574" spans="1:20">
      <c r="A2574" t="s">
        <v>8973</v>
      </c>
      <c r="B2574" s="8" t="s">
        <v>1198</v>
      </c>
      <c r="C2574" t="s">
        <v>922</v>
      </c>
      <c r="D2574" t="s">
        <v>922</v>
      </c>
      <c r="E2574" t="s">
        <v>665</v>
      </c>
      <c r="F2574" t="s">
        <v>1208</v>
      </c>
      <c r="G2574" t="s">
        <v>1209</v>
      </c>
      <c r="H2574" t="s">
        <v>1209</v>
      </c>
      <c r="I2574" t="s">
        <v>8974</v>
      </c>
      <c r="J2574" t="s">
        <v>2514</v>
      </c>
      <c r="K2574" t="s">
        <v>1207</v>
      </c>
      <c r="L2574" t="s">
        <v>8975</v>
      </c>
      <c r="M2574" s="8" t="s">
        <v>1207</v>
      </c>
      <c r="N2574" t="s">
        <v>8976</v>
      </c>
      <c r="O2574" t="s">
        <v>760</v>
      </c>
      <c r="P2574" t="s">
        <v>760</v>
      </c>
      <c r="Q2574" s="8" t="s">
        <v>8977</v>
      </c>
      <c r="R2574" t="s">
        <v>675</v>
      </c>
      <c r="S2574" t="s">
        <v>675</v>
      </c>
      <c r="T2574" t="s">
        <v>675</v>
      </c>
    </row>
    <row r="2575" spans="1:20">
      <c r="A2575" t="s">
        <v>8978</v>
      </c>
      <c r="B2575" s="8" t="s">
        <v>1198</v>
      </c>
      <c r="C2575" t="s">
        <v>922</v>
      </c>
      <c r="D2575" t="s">
        <v>922</v>
      </c>
      <c r="E2575" t="s">
        <v>665</v>
      </c>
      <c r="F2575" t="s">
        <v>7404</v>
      </c>
      <c r="G2575" t="s">
        <v>7405</v>
      </c>
      <c r="H2575" t="s">
        <v>7405</v>
      </c>
      <c r="I2575" t="s">
        <v>8979</v>
      </c>
      <c r="J2575" t="s">
        <v>2514</v>
      </c>
      <c r="K2575" t="s">
        <v>3929</v>
      </c>
      <c r="L2575" t="s">
        <v>7602</v>
      </c>
      <c r="M2575" s="8" t="s">
        <v>3929</v>
      </c>
      <c r="N2575" t="s">
        <v>8980</v>
      </c>
      <c r="O2575" t="s">
        <v>760</v>
      </c>
      <c r="P2575" t="s">
        <v>760</v>
      </c>
      <c r="Q2575" s="8" t="s">
        <v>8981</v>
      </c>
      <c r="R2575" t="s">
        <v>675</v>
      </c>
      <c r="S2575" t="s">
        <v>675</v>
      </c>
      <c r="T2575" t="s">
        <v>675</v>
      </c>
    </row>
    <row r="2576" spans="1:20">
      <c r="A2576" t="s">
        <v>8982</v>
      </c>
      <c r="B2576" s="8" t="s">
        <v>1198</v>
      </c>
      <c r="C2576" t="s">
        <v>922</v>
      </c>
      <c r="D2576" t="s">
        <v>922</v>
      </c>
      <c r="E2576" t="s">
        <v>704</v>
      </c>
      <c r="F2576" t="s">
        <v>884</v>
      </c>
      <c r="G2576" t="s">
        <v>885</v>
      </c>
      <c r="H2576" t="s">
        <v>5013</v>
      </c>
      <c r="I2576" t="s">
        <v>8206</v>
      </c>
      <c r="J2576" t="s">
        <v>2519</v>
      </c>
      <c r="K2576" t="s">
        <v>8360</v>
      </c>
      <c r="L2576" t="s">
        <v>6692</v>
      </c>
      <c r="M2576" s="8" t="s">
        <v>8360</v>
      </c>
      <c r="N2576" t="s">
        <v>5949</v>
      </c>
      <c r="O2576" t="s">
        <v>2672</v>
      </c>
      <c r="P2576" t="s">
        <v>2672</v>
      </c>
      <c r="Q2576" s="8" t="s">
        <v>8983</v>
      </c>
      <c r="R2576" t="s">
        <v>7758</v>
      </c>
      <c r="S2576" t="s">
        <v>5636</v>
      </c>
      <c r="T2576" t="s">
        <v>1014</v>
      </c>
    </row>
    <row r="2577" spans="1:20">
      <c r="A2577" t="s">
        <v>8984</v>
      </c>
      <c r="B2577" s="8" t="s">
        <v>3929</v>
      </c>
      <c r="C2577" t="s">
        <v>922</v>
      </c>
      <c r="D2577" t="s">
        <v>922</v>
      </c>
      <c r="E2577" t="s">
        <v>704</v>
      </c>
      <c r="F2577" t="s">
        <v>1199</v>
      </c>
      <c r="G2577" t="s">
        <v>16</v>
      </c>
      <c r="H2577" t="s">
        <v>675</v>
      </c>
      <c r="I2577" t="s">
        <v>8985</v>
      </c>
      <c r="J2577" t="s">
        <v>7750</v>
      </c>
      <c r="K2577" t="s">
        <v>675</v>
      </c>
      <c r="L2577" t="s">
        <v>682</v>
      </c>
      <c r="M2577" s="8" t="s">
        <v>675</v>
      </c>
      <c r="N2577" t="s">
        <v>682</v>
      </c>
      <c r="O2577" t="s">
        <v>779</v>
      </c>
      <c r="P2577" t="s">
        <v>675</v>
      </c>
      <c r="Q2577" s="8" t="s">
        <v>8986</v>
      </c>
      <c r="R2577" t="s">
        <v>675</v>
      </c>
      <c r="S2577" t="s">
        <v>675</v>
      </c>
      <c r="T2577" t="s">
        <v>675</v>
      </c>
    </row>
    <row r="2578" spans="1:20">
      <c r="A2578" t="s">
        <v>8987</v>
      </c>
      <c r="B2578" s="8" t="s">
        <v>3929</v>
      </c>
      <c r="C2578" t="s">
        <v>922</v>
      </c>
      <c r="D2578" t="s">
        <v>922</v>
      </c>
      <c r="E2578" t="s">
        <v>704</v>
      </c>
      <c r="F2578" t="s">
        <v>782</v>
      </c>
      <c r="G2578" t="s">
        <v>12</v>
      </c>
      <c r="H2578" t="s">
        <v>675</v>
      </c>
      <c r="I2578" t="s">
        <v>8988</v>
      </c>
      <c r="J2578" t="s">
        <v>7418</v>
      </c>
      <c r="K2578" t="s">
        <v>675</v>
      </c>
      <c r="L2578" t="s">
        <v>682</v>
      </c>
      <c r="M2578" s="8" t="s">
        <v>675</v>
      </c>
      <c r="N2578" t="s">
        <v>682</v>
      </c>
      <c r="O2578" t="s">
        <v>779</v>
      </c>
      <c r="P2578" t="s">
        <v>760</v>
      </c>
      <c r="Q2578" s="8" t="s">
        <v>8989</v>
      </c>
      <c r="R2578" t="s">
        <v>675</v>
      </c>
      <c r="S2578" t="s">
        <v>675</v>
      </c>
      <c r="T2578" t="s">
        <v>675</v>
      </c>
    </row>
    <row r="2579" spans="1:20">
      <c r="A2579" t="s">
        <v>8990</v>
      </c>
      <c r="B2579" s="8" t="s">
        <v>3929</v>
      </c>
      <c r="C2579" t="s">
        <v>922</v>
      </c>
      <c r="D2579" t="s">
        <v>922</v>
      </c>
      <c r="E2579" t="s">
        <v>704</v>
      </c>
      <c r="F2579" t="s">
        <v>1175</v>
      </c>
      <c r="G2579" t="s">
        <v>1176</v>
      </c>
      <c r="H2579" t="s">
        <v>1177</v>
      </c>
      <c r="I2579" t="s">
        <v>8991</v>
      </c>
      <c r="J2579" t="s">
        <v>8459</v>
      </c>
      <c r="K2579" t="s">
        <v>675</v>
      </c>
      <c r="L2579" t="s">
        <v>682</v>
      </c>
      <c r="M2579" s="8" t="s">
        <v>675</v>
      </c>
      <c r="N2579" t="s">
        <v>682</v>
      </c>
      <c r="O2579" t="s">
        <v>779</v>
      </c>
      <c r="P2579" t="s">
        <v>760</v>
      </c>
      <c r="Q2579" s="8" t="s">
        <v>8992</v>
      </c>
      <c r="R2579" t="s">
        <v>675</v>
      </c>
      <c r="S2579" t="s">
        <v>675</v>
      </c>
      <c r="T2579" t="s">
        <v>675</v>
      </c>
    </row>
    <row r="2580" spans="1:20">
      <c r="A2580" t="s">
        <v>8993</v>
      </c>
      <c r="B2580" s="8" t="s">
        <v>1214</v>
      </c>
      <c r="C2580" t="s">
        <v>922</v>
      </c>
      <c r="D2580" t="s">
        <v>922</v>
      </c>
      <c r="E2580" t="s">
        <v>704</v>
      </c>
      <c r="F2580" t="s">
        <v>782</v>
      </c>
      <c r="G2580" t="s">
        <v>12</v>
      </c>
      <c r="H2580" t="s">
        <v>675</v>
      </c>
      <c r="I2580" t="s">
        <v>8994</v>
      </c>
      <c r="J2580" t="s">
        <v>7418</v>
      </c>
      <c r="K2580" t="s">
        <v>675</v>
      </c>
      <c r="L2580" t="s">
        <v>682</v>
      </c>
      <c r="M2580" s="8" t="s">
        <v>675</v>
      </c>
      <c r="N2580" t="s">
        <v>682</v>
      </c>
      <c r="O2580" t="s">
        <v>779</v>
      </c>
      <c r="P2580" t="s">
        <v>760</v>
      </c>
      <c r="Q2580" s="8" t="s">
        <v>8995</v>
      </c>
      <c r="R2580" t="s">
        <v>675</v>
      </c>
      <c r="S2580" t="s">
        <v>675</v>
      </c>
      <c r="T2580" t="s">
        <v>675</v>
      </c>
    </row>
    <row r="2581" spans="1:20">
      <c r="A2581" t="s">
        <v>8996</v>
      </c>
      <c r="B2581" s="8" t="s">
        <v>1214</v>
      </c>
      <c r="C2581" t="s">
        <v>922</v>
      </c>
      <c r="D2581" t="s">
        <v>922</v>
      </c>
      <c r="E2581" t="s">
        <v>704</v>
      </c>
      <c r="F2581" t="s">
        <v>1199</v>
      </c>
      <c r="G2581" t="s">
        <v>16</v>
      </c>
      <c r="H2581" t="s">
        <v>675</v>
      </c>
      <c r="I2581" t="s">
        <v>8997</v>
      </c>
      <c r="J2581" t="s">
        <v>2519</v>
      </c>
      <c r="K2581" t="s">
        <v>1214</v>
      </c>
      <c r="L2581" t="s">
        <v>7581</v>
      </c>
      <c r="M2581" s="8" t="s">
        <v>1214</v>
      </c>
      <c r="N2581" t="s">
        <v>8737</v>
      </c>
      <c r="O2581" t="s">
        <v>779</v>
      </c>
      <c r="P2581" t="s">
        <v>760</v>
      </c>
      <c r="Q2581" s="8" t="s">
        <v>8998</v>
      </c>
      <c r="R2581" t="s">
        <v>675</v>
      </c>
      <c r="S2581" t="s">
        <v>675</v>
      </c>
      <c r="T2581" t="s">
        <v>675</v>
      </c>
    </row>
    <row r="2582" spans="1:20">
      <c r="A2582" t="s">
        <v>8999</v>
      </c>
      <c r="B2582" s="8" t="s">
        <v>2599</v>
      </c>
      <c r="C2582" t="s">
        <v>922</v>
      </c>
      <c r="D2582" t="s">
        <v>922</v>
      </c>
      <c r="E2582" t="s">
        <v>704</v>
      </c>
      <c r="F2582" t="s">
        <v>884</v>
      </c>
      <c r="G2582" t="s">
        <v>885</v>
      </c>
      <c r="H2582" t="s">
        <v>8417</v>
      </c>
      <c r="I2582" t="s">
        <v>8418</v>
      </c>
      <c r="J2582" t="s">
        <v>7750</v>
      </c>
      <c r="K2582" t="s">
        <v>675</v>
      </c>
      <c r="L2582" t="s">
        <v>682</v>
      </c>
      <c r="M2582" s="8" t="s">
        <v>675</v>
      </c>
      <c r="N2582" t="s">
        <v>682</v>
      </c>
      <c r="O2582" t="s">
        <v>9000</v>
      </c>
      <c r="P2582" t="s">
        <v>675</v>
      </c>
      <c r="Q2582" s="8" t="s">
        <v>9001</v>
      </c>
      <c r="R2582" t="s">
        <v>7758</v>
      </c>
      <c r="S2582" t="s">
        <v>5636</v>
      </c>
      <c r="T2582" t="s">
        <v>8360</v>
      </c>
    </row>
    <row r="2583" spans="1:20">
      <c r="A2583" t="s">
        <v>9002</v>
      </c>
      <c r="B2583" s="8" t="s">
        <v>2599</v>
      </c>
      <c r="C2583" t="s">
        <v>922</v>
      </c>
      <c r="D2583" t="s">
        <v>922</v>
      </c>
      <c r="E2583" t="s">
        <v>704</v>
      </c>
      <c r="F2583" t="s">
        <v>884</v>
      </c>
      <c r="G2583" t="s">
        <v>885</v>
      </c>
      <c r="H2583" t="s">
        <v>8421</v>
      </c>
      <c r="I2583" t="s">
        <v>8422</v>
      </c>
      <c r="J2583" t="s">
        <v>7750</v>
      </c>
      <c r="K2583" t="s">
        <v>675</v>
      </c>
      <c r="L2583" t="s">
        <v>682</v>
      </c>
      <c r="M2583" s="8" t="s">
        <v>675</v>
      </c>
      <c r="N2583" t="s">
        <v>682</v>
      </c>
      <c r="O2583" t="s">
        <v>9000</v>
      </c>
      <c r="P2583" t="s">
        <v>675</v>
      </c>
      <c r="Q2583" s="8" t="s">
        <v>9003</v>
      </c>
      <c r="R2583" t="s">
        <v>7758</v>
      </c>
      <c r="S2583" t="s">
        <v>5636</v>
      </c>
      <c r="T2583" t="s">
        <v>8360</v>
      </c>
    </row>
    <row r="2584" spans="1:20">
      <c r="A2584" t="s">
        <v>9004</v>
      </c>
      <c r="B2584" s="8" t="s">
        <v>2599</v>
      </c>
      <c r="C2584" t="s">
        <v>922</v>
      </c>
      <c r="D2584" t="s">
        <v>922</v>
      </c>
      <c r="E2584" t="s">
        <v>704</v>
      </c>
      <c r="F2584" t="s">
        <v>884</v>
      </c>
      <c r="G2584" t="s">
        <v>885</v>
      </c>
      <c r="H2584" t="s">
        <v>8426</v>
      </c>
      <c r="I2584" t="s">
        <v>8427</v>
      </c>
      <c r="J2584" t="s">
        <v>7750</v>
      </c>
      <c r="K2584" t="s">
        <v>675</v>
      </c>
      <c r="L2584" t="s">
        <v>682</v>
      </c>
      <c r="M2584" s="8" t="s">
        <v>675</v>
      </c>
      <c r="N2584" t="s">
        <v>682</v>
      </c>
      <c r="O2584" t="s">
        <v>9000</v>
      </c>
      <c r="P2584" t="s">
        <v>675</v>
      </c>
      <c r="Q2584" s="8" t="s">
        <v>9005</v>
      </c>
      <c r="R2584" t="s">
        <v>7758</v>
      </c>
      <c r="S2584" t="s">
        <v>5636</v>
      </c>
      <c r="T2584" t="s">
        <v>8360</v>
      </c>
    </row>
    <row r="2585" spans="1:20">
      <c r="A2585" t="s">
        <v>9006</v>
      </c>
      <c r="B2585" s="8" t="s">
        <v>2599</v>
      </c>
      <c r="C2585" t="s">
        <v>922</v>
      </c>
      <c r="D2585" t="s">
        <v>922</v>
      </c>
      <c r="E2585" t="s">
        <v>704</v>
      </c>
      <c r="F2585" t="s">
        <v>884</v>
      </c>
      <c r="G2585" t="s">
        <v>885</v>
      </c>
      <c r="H2585" t="s">
        <v>8432</v>
      </c>
      <c r="I2585" t="s">
        <v>8433</v>
      </c>
      <c r="J2585" t="s">
        <v>7750</v>
      </c>
      <c r="K2585" t="s">
        <v>675</v>
      </c>
      <c r="L2585" t="s">
        <v>682</v>
      </c>
      <c r="M2585" s="8" t="s">
        <v>675</v>
      </c>
      <c r="N2585" t="s">
        <v>682</v>
      </c>
      <c r="O2585" t="s">
        <v>9000</v>
      </c>
      <c r="P2585" t="s">
        <v>675</v>
      </c>
      <c r="Q2585" s="8" t="s">
        <v>9007</v>
      </c>
      <c r="R2585" t="s">
        <v>7758</v>
      </c>
      <c r="S2585" t="s">
        <v>5636</v>
      </c>
      <c r="T2585" t="s">
        <v>8360</v>
      </c>
    </row>
    <row r="2586" spans="1:20">
      <c r="A2586" t="s">
        <v>9008</v>
      </c>
      <c r="B2586" s="8" t="s">
        <v>2599</v>
      </c>
      <c r="C2586" t="s">
        <v>922</v>
      </c>
      <c r="D2586" t="s">
        <v>922</v>
      </c>
      <c r="E2586" t="s">
        <v>665</v>
      </c>
      <c r="F2586" t="s">
        <v>2332</v>
      </c>
      <c r="G2586" t="s">
        <v>15</v>
      </c>
      <c r="H2586" t="s">
        <v>675</v>
      </c>
      <c r="I2586" t="s">
        <v>6752</v>
      </c>
      <c r="J2586" t="s">
        <v>6686</v>
      </c>
      <c r="K2586" t="s">
        <v>2634</v>
      </c>
      <c r="L2586" t="s">
        <v>6721</v>
      </c>
      <c r="M2586" s="8" t="s">
        <v>2658</v>
      </c>
      <c r="N2586" t="s">
        <v>9009</v>
      </c>
      <c r="O2586" t="s">
        <v>2672</v>
      </c>
      <c r="P2586" t="s">
        <v>2672</v>
      </c>
      <c r="Q2586" s="8" t="s">
        <v>9010</v>
      </c>
      <c r="R2586" t="s">
        <v>9011</v>
      </c>
      <c r="S2586" t="s">
        <v>9012</v>
      </c>
      <c r="T2586" t="s">
        <v>1014</v>
      </c>
    </row>
    <row r="2587" spans="1:20">
      <c r="A2587" t="s">
        <v>9013</v>
      </c>
      <c r="B2587" s="8" t="s">
        <v>2599</v>
      </c>
      <c r="C2587" t="s">
        <v>922</v>
      </c>
      <c r="D2587" t="s">
        <v>922</v>
      </c>
      <c r="E2587" t="s">
        <v>763</v>
      </c>
      <c r="F2587" t="s">
        <v>800</v>
      </c>
      <c r="G2587" t="s">
        <v>61</v>
      </c>
      <c r="H2587" t="s">
        <v>675</v>
      </c>
      <c r="I2587" t="s">
        <v>7460</v>
      </c>
      <c r="J2587" t="s">
        <v>2514</v>
      </c>
      <c r="K2587" t="s">
        <v>1273</v>
      </c>
      <c r="L2587" t="s">
        <v>7107</v>
      </c>
      <c r="M2587" s="8" t="s">
        <v>1273</v>
      </c>
      <c r="N2587" t="s">
        <v>6898</v>
      </c>
      <c r="O2587" t="s">
        <v>2672</v>
      </c>
      <c r="P2587" t="s">
        <v>760</v>
      </c>
      <c r="Q2587" s="8" t="s">
        <v>9014</v>
      </c>
      <c r="R2587" t="s">
        <v>7438</v>
      </c>
      <c r="S2587" t="s">
        <v>5636</v>
      </c>
      <c r="T2587" t="s">
        <v>1314</v>
      </c>
    </row>
    <row r="2588" spans="1:20">
      <c r="A2588" t="s">
        <v>9015</v>
      </c>
      <c r="B2588" s="8" t="s">
        <v>2599</v>
      </c>
      <c r="C2588" t="s">
        <v>922</v>
      </c>
      <c r="D2588" t="s">
        <v>922</v>
      </c>
      <c r="E2588" t="s">
        <v>704</v>
      </c>
      <c r="F2588" t="s">
        <v>884</v>
      </c>
      <c r="G2588" t="s">
        <v>885</v>
      </c>
      <c r="H2588" t="s">
        <v>8038</v>
      </c>
      <c r="I2588" t="s">
        <v>8039</v>
      </c>
      <c r="J2588" t="s">
        <v>2514</v>
      </c>
      <c r="K2588" t="s">
        <v>2599</v>
      </c>
      <c r="L2588" t="s">
        <v>7712</v>
      </c>
      <c r="M2588" s="8" t="s">
        <v>2599</v>
      </c>
      <c r="N2588" t="s">
        <v>6735</v>
      </c>
      <c r="O2588" t="s">
        <v>2672</v>
      </c>
      <c r="P2588" t="s">
        <v>2672</v>
      </c>
      <c r="Q2588" s="8" t="s">
        <v>9016</v>
      </c>
      <c r="R2588" t="s">
        <v>7758</v>
      </c>
      <c r="S2588" t="s">
        <v>5636</v>
      </c>
      <c r="T2588" t="s">
        <v>1014</v>
      </c>
    </row>
    <row r="2589" spans="1:20">
      <c r="A2589" t="s">
        <v>9017</v>
      </c>
      <c r="B2589" s="8" t="s">
        <v>1014</v>
      </c>
      <c r="C2589" t="s">
        <v>922</v>
      </c>
      <c r="D2589" t="s">
        <v>922</v>
      </c>
      <c r="E2589" t="s">
        <v>665</v>
      </c>
      <c r="F2589" t="s">
        <v>2962</v>
      </c>
      <c r="G2589" t="s">
        <v>58</v>
      </c>
      <c r="H2589" t="s">
        <v>675</v>
      </c>
      <c r="I2589" t="s">
        <v>6839</v>
      </c>
      <c r="J2589" t="s">
        <v>6686</v>
      </c>
      <c r="K2589" t="s">
        <v>1342</v>
      </c>
      <c r="L2589" t="s">
        <v>6692</v>
      </c>
      <c r="M2589" s="8" t="s">
        <v>1342</v>
      </c>
      <c r="N2589" t="s">
        <v>6993</v>
      </c>
      <c r="O2589" t="s">
        <v>2672</v>
      </c>
      <c r="P2589" t="s">
        <v>2672</v>
      </c>
      <c r="Q2589" s="8" t="s">
        <v>9018</v>
      </c>
      <c r="R2589" t="s">
        <v>9011</v>
      </c>
      <c r="S2589" t="s">
        <v>9012</v>
      </c>
      <c r="T2589" t="s">
        <v>2634</v>
      </c>
    </row>
    <row r="2590" spans="1:20">
      <c r="A2590" t="s">
        <v>9019</v>
      </c>
      <c r="B2590" s="8" t="s">
        <v>1014</v>
      </c>
      <c r="C2590" t="s">
        <v>922</v>
      </c>
      <c r="D2590" t="s">
        <v>922</v>
      </c>
      <c r="E2590" t="s">
        <v>704</v>
      </c>
      <c r="F2590" t="s">
        <v>2551</v>
      </c>
      <c r="G2590" t="s">
        <v>2552</v>
      </c>
      <c r="H2590" t="s">
        <v>675</v>
      </c>
      <c r="I2590" t="s">
        <v>7935</v>
      </c>
      <c r="J2590" t="s">
        <v>7750</v>
      </c>
      <c r="K2590" t="s">
        <v>675</v>
      </c>
      <c r="L2590" t="s">
        <v>682</v>
      </c>
      <c r="M2590" s="8" t="s">
        <v>675</v>
      </c>
      <c r="N2590" t="s">
        <v>682</v>
      </c>
      <c r="O2590" t="s">
        <v>2672</v>
      </c>
      <c r="P2590" t="s">
        <v>675</v>
      </c>
      <c r="Q2590" s="8" t="s">
        <v>9020</v>
      </c>
      <c r="R2590" t="s">
        <v>675</v>
      </c>
      <c r="S2590" t="s">
        <v>675</v>
      </c>
      <c r="T2590" t="s">
        <v>675</v>
      </c>
    </row>
    <row r="2591" spans="1:20">
      <c r="A2591" t="s">
        <v>9021</v>
      </c>
      <c r="B2591" s="8" t="s">
        <v>1308</v>
      </c>
      <c r="C2591" t="s">
        <v>922</v>
      </c>
      <c r="D2591" t="s">
        <v>922</v>
      </c>
      <c r="E2591" t="s">
        <v>665</v>
      </c>
      <c r="F2591" t="s">
        <v>1959</v>
      </c>
      <c r="G2591" t="s">
        <v>40</v>
      </c>
      <c r="H2591" t="s">
        <v>675</v>
      </c>
      <c r="I2591" t="s">
        <v>6806</v>
      </c>
      <c r="J2591" t="s">
        <v>2514</v>
      </c>
      <c r="K2591" t="s">
        <v>1044</v>
      </c>
      <c r="L2591" t="s">
        <v>6853</v>
      </c>
      <c r="M2591" s="8" t="s">
        <v>1500</v>
      </c>
      <c r="N2591" t="s">
        <v>6003</v>
      </c>
      <c r="O2591" t="s">
        <v>9022</v>
      </c>
      <c r="P2591" t="s">
        <v>2672</v>
      </c>
      <c r="Q2591" s="8" t="s">
        <v>9023</v>
      </c>
      <c r="R2591" t="s">
        <v>6738</v>
      </c>
      <c r="S2591" t="s">
        <v>5636</v>
      </c>
      <c r="T2591" t="s">
        <v>2658</v>
      </c>
    </row>
    <row r="2592" spans="1:20">
      <c r="A2592" t="s">
        <v>9024</v>
      </c>
      <c r="B2592" s="8" t="s">
        <v>1308</v>
      </c>
      <c r="C2592" t="s">
        <v>922</v>
      </c>
      <c r="D2592" t="s">
        <v>922</v>
      </c>
      <c r="E2592" t="s">
        <v>665</v>
      </c>
      <c r="F2592" t="s">
        <v>5736</v>
      </c>
      <c r="G2592" t="s">
        <v>64</v>
      </c>
      <c r="H2592" t="s">
        <v>675</v>
      </c>
      <c r="I2592" t="s">
        <v>6819</v>
      </c>
      <c r="J2592" t="s">
        <v>2514</v>
      </c>
      <c r="K2592" t="s">
        <v>6075</v>
      </c>
      <c r="L2592" t="s">
        <v>9025</v>
      </c>
      <c r="M2592" s="8" t="s">
        <v>6075</v>
      </c>
      <c r="N2592" t="s">
        <v>9026</v>
      </c>
      <c r="O2592" t="s">
        <v>9022</v>
      </c>
      <c r="P2592" t="s">
        <v>760</v>
      </c>
      <c r="Q2592" s="8" t="s">
        <v>9027</v>
      </c>
      <c r="R2592" t="s">
        <v>6934</v>
      </c>
      <c r="S2592" t="s">
        <v>6935</v>
      </c>
      <c r="T2592" t="s">
        <v>1342</v>
      </c>
    </row>
    <row r="2593" spans="1:20">
      <c r="A2593" t="s">
        <v>9028</v>
      </c>
      <c r="B2593" s="8" t="s">
        <v>1308</v>
      </c>
      <c r="C2593" t="s">
        <v>922</v>
      </c>
      <c r="D2593" t="s">
        <v>922</v>
      </c>
      <c r="E2593" t="s">
        <v>665</v>
      </c>
      <c r="F2593" t="s">
        <v>2096</v>
      </c>
      <c r="G2593" t="s">
        <v>77</v>
      </c>
      <c r="H2593" t="s">
        <v>675</v>
      </c>
      <c r="I2593" t="s">
        <v>6833</v>
      </c>
      <c r="J2593" t="s">
        <v>2514</v>
      </c>
      <c r="K2593" t="s">
        <v>1572</v>
      </c>
      <c r="L2593" t="s">
        <v>5861</v>
      </c>
      <c r="M2593" s="8" t="s">
        <v>1572</v>
      </c>
      <c r="N2593" t="s">
        <v>6800</v>
      </c>
      <c r="O2593" t="s">
        <v>9022</v>
      </c>
      <c r="P2593" t="s">
        <v>2672</v>
      </c>
      <c r="Q2593" s="8" t="s">
        <v>9029</v>
      </c>
      <c r="R2593" t="s">
        <v>6738</v>
      </c>
      <c r="S2593" t="s">
        <v>5636</v>
      </c>
      <c r="T2593" t="s">
        <v>1342</v>
      </c>
    </row>
    <row r="2594" spans="1:20">
      <c r="A2594" t="s">
        <v>9030</v>
      </c>
      <c r="B2594" s="8" t="s">
        <v>1308</v>
      </c>
      <c r="C2594" t="s">
        <v>922</v>
      </c>
      <c r="D2594" t="s">
        <v>922</v>
      </c>
      <c r="E2594" t="s">
        <v>665</v>
      </c>
      <c r="F2594" t="s">
        <v>4082</v>
      </c>
      <c r="G2594" t="s">
        <v>87</v>
      </c>
      <c r="H2594" t="s">
        <v>675</v>
      </c>
      <c r="I2594" t="s">
        <v>6856</v>
      </c>
      <c r="J2594" t="s">
        <v>2514</v>
      </c>
      <c r="K2594" t="s">
        <v>1407</v>
      </c>
      <c r="L2594" t="s">
        <v>6692</v>
      </c>
      <c r="M2594" s="8" t="s">
        <v>1407</v>
      </c>
      <c r="N2594" t="s">
        <v>5882</v>
      </c>
      <c r="O2594" t="s">
        <v>9022</v>
      </c>
      <c r="P2594" t="s">
        <v>2672</v>
      </c>
      <c r="Q2594" s="8" t="s">
        <v>9031</v>
      </c>
      <c r="R2594" t="s">
        <v>6738</v>
      </c>
      <c r="S2594" t="s">
        <v>5636</v>
      </c>
      <c r="T2594" t="s">
        <v>1342</v>
      </c>
    </row>
    <row r="2595" spans="1:20">
      <c r="A2595" t="s">
        <v>9032</v>
      </c>
      <c r="B2595" s="8" t="s">
        <v>1308</v>
      </c>
      <c r="C2595" t="s">
        <v>922</v>
      </c>
      <c r="D2595" t="s">
        <v>922</v>
      </c>
      <c r="E2595" t="s">
        <v>665</v>
      </c>
      <c r="F2595" t="s">
        <v>2235</v>
      </c>
      <c r="G2595" t="s">
        <v>132</v>
      </c>
      <c r="H2595" t="s">
        <v>675</v>
      </c>
      <c r="I2595" t="s">
        <v>6873</v>
      </c>
      <c r="J2595" t="s">
        <v>6686</v>
      </c>
      <c r="K2595" t="s">
        <v>1466</v>
      </c>
      <c r="L2595" t="s">
        <v>6692</v>
      </c>
      <c r="M2595" s="8" t="s">
        <v>1044</v>
      </c>
      <c r="N2595" t="s">
        <v>5852</v>
      </c>
      <c r="O2595" t="s">
        <v>9022</v>
      </c>
      <c r="P2595" t="s">
        <v>2672</v>
      </c>
      <c r="Q2595" s="8" t="s">
        <v>9033</v>
      </c>
      <c r="R2595" t="s">
        <v>9011</v>
      </c>
      <c r="S2595" t="s">
        <v>9012</v>
      </c>
      <c r="T2595" t="s">
        <v>1350</v>
      </c>
    </row>
    <row r="2596" spans="1:20">
      <c r="A2596" t="s">
        <v>9034</v>
      </c>
      <c r="B2596" s="8" t="s">
        <v>1308</v>
      </c>
      <c r="C2596" t="s">
        <v>922</v>
      </c>
      <c r="D2596" t="s">
        <v>922</v>
      </c>
      <c r="E2596" t="s">
        <v>665</v>
      </c>
      <c r="F2596" t="s">
        <v>733</v>
      </c>
      <c r="G2596" t="s">
        <v>734</v>
      </c>
      <c r="H2596" t="s">
        <v>734</v>
      </c>
      <c r="I2596" t="s">
        <v>6893</v>
      </c>
      <c r="J2596" t="s">
        <v>2514</v>
      </c>
      <c r="K2596" t="s">
        <v>1604</v>
      </c>
      <c r="L2596" t="s">
        <v>5844</v>
      </c>
      <c r="M2596" s="8" t="s">
        <v>1604</v>
      </c>
      <c r="N2596" t="s">
        <v>9035</v>
      </c>
      <c r="O2596" t="s">
        <v>9022</v>
      </c>
      <c r="P2596" t="s">
        <v>760</v>
      </c>
      <c r="Q2596" s="8" t="s">
        <v>9036</v>
      </c>
      <c r="R2596" t="s">
        <v>7964</v>
      </c>
      <c r="S2596" t="s">
        <v>6935</v>
      </c>
      <c r="T2596" t="s">
        <v>1314</v>
      </c>
    </row>
    <row r="2597" spans="1:20">
      <c r="A2597" t="s">
        <v>9037</v>
      </c>
      <c r="B2597" s="8" t="s">
        <v>1308</v>
      </c>
      <c r="C2597" t="s">
        <v>922</v>
      </c>
      <c r="D2597" t="s">
        <v>922</v>
      </c>
      <c r="E2597" t="s">
        <v>665</v>
      </c>
      <c r="F2597" t="s">
        <v>4574</v>
      </c>
      <c r="G2597" t="s">
        <v>474</v>
      </c>
      <c r="H2597" t="s">
        <v>474</v>
      </c>
      <c r="I2597" t="s">
        <v>7175</v>
      </c>
      <c r="J2597" t="s">
        <v>2514</v>
      </c>
      <c r="K2597" t="s">
        <v>1455</v>
      </c>
      <c r="L2597" t="s">
        <v>671</v>
      </c>
      <c r="M2597" s="8" t="s">
        <v>1455</v>
      </c>
      <c r="N2597" t="s">
        <v>5895</v>
      </c>
      <c r="O2597" t="s">
        <v>9022</v>
      </c>
      <c r="P2597" t="s">
        <v>760</v>
      </c>
      <c r="Q2597" s="8" t="s">
        <v>9038</v>
      </c>
      <c r="R2597" t="s">
        <v>7964</v>
      </c>
      <c r="S2597" t="s">
        <v>6935</v>
      </c>
      <c r="T2597" t="s">
        <v>1342</v>
      </c>
    </row>
    <row r="2598" spans="1:20">
      <c r="A2598" t="s">
        <v>9039</v>
      </c>
      <c r="B2598" s="8" t="s">
        <v>1308</v>
      </c>
      <c r="C2598" t="s">
        <v>922</v>
      </c>
      <c r="D2598" t="s">
        <v>922</v>
      </c>
      <c r="E2598" t="s">
        <v>665</v>
      </c>
      <c r="F2598" t="s">
        <v>1041</v>
      </c>
      <c r="G2598" t="s">
        <v>1042</v>
      </c>
      <c r="H2598" t="s">
        <v>1042</v>
      </c>
      <c r="I2598" t="s">
        <v>6918</v>
      </c>
      <c r="J2598" t="s">
        <v>2514</v>
      </c>
      <c r="K2598" t="s">
        <v>1507</v>
      </c>
      <c r="L2598" t="s">
        <v>6748</v>
      </c>
      <c r="M2598" s="8" t="s">
        <v>1507</v>
      </c>
      <c r="N2598" t="s">
        <v>9040</v>
      </c>
      <c r="O2598" t="s">
        <v>9022</v>
      </c>
      <c r="P2598" t="s">
        <v>2672</v>
      </c>
      <c r="Q2598" s="8" t="s">
        <v>9041</v>
      </c>
      <c r="R2598" t="s">
        <v>7964</v>
      </c>
      <c r="S2598" t="s">
        <v>6935</v>
      </c>
      <c r="T2598" t="s">
        <v>1314</v>
      </c>
    </row>
    <row r="2599" spans="1:20">
      <c r="A2599" t="s">
        <v>9042</v>
      </c>
      <c r="B2599" s="8" t="s">
        <v>1308</v>
      </c>
      <c r="C2599" t="s">
        <v>922</v>
      </c>
      <c r="D2599" t="s">
        <v>922</v>
      </c>
      <c r="E2599" t="s">
        <v>704</v>
      </c>
      <c r="F2599" t="s">
        <v>820</v>
      </c>
      <c r="G2599" t="s">
        <v>821</v>
      </c>
      <c r="H2599" t="s">
        <v>821</v>
      </c>
      <c r="I2599" t="s">
        <v>9043</v>
      </c>
      <c r="J2599" t="s">
        <v>7750</v>
      </c>
      <c r="K2599" t="s">
        <v>675</v>
      </c>
      <c r="L2599" t="s">
        <v>682</v>
      </c>
      <c r="M2599" s="8" t="s">
        <v>675</v>
      </c>
      <c r="N2599" t="s">
        <v>682</v>
      </c>
      <c r="O2599" t="s">
        <v>9022</v>
      </c>
      <c r="P2599" t="s">
        <v>675</v>
      </c>
      <c r="Q2599" s="8" t="s">
        <v>9044</v>
      </c>
      <c r="R2599" t="s">
        <v>9045</v>
      </c>
      <c r="S2599" t="s">
        <v>5636</v>
      </c>
      <c r="T2599" t="s">
        <v>1342</v>
      </c>
    </row>
    <row r="2600" spans="1:20">
      <c r="A2600" t="s">
        <v>9046</v>
      </c>
      <c r="B2600" s="8" t="s">
        <v>1308</v>
      </c>
      <c r="C2600" t="s">
        <v>922</v>
      </c>
      <c r="D2600" t="s">
        <v>922</v>
      </c>
      <c r="E2600" t="s">
        <v>704</v>
      </c>
      <c r="F2600" t="s">
        <v>965</v>
      </c>
      <c r="G2600" t="s">
        <v>225</v>
      </c>
      <c r="H2600" t="s">
        <v>225</v>
      </c>
      <c r="I2600" t="s">
        <v>9047</v>
      </c>
      <c r="J2600" t="s">
        <v>7750</v>
      </c>
      <c r="K2600" t="s">
        <v>675</v>
      </c>
      <c r="L2600" t="s">
        <v>682</v>
      </c>
      <c r="M2600" s="8" t="s">
        <v>675</v>
      </c>
      <c r="N2600" t="s">
        <v>682</v>
      </c>
      <c r="O2600" t="s">
        <v>9022</v>
      </c>
      <c r="P2600" t="s">
        <v>675</v>
      </c>
      <c r="Q2600" s="8" t="s">
        <v>9048</v>
      </c>
      <c r="R2600" t="s">
        <v>7752</v>
      </c>
      <c r="S2600" t="s">
        <v>5636</v>
      </c>
      <c r="T2600" t="s">
        <v>1350</v>
      </c>
    </row>
    <row r="2601" spans="1:20">
      <c r="A2601" t="s">
        <v>9049</v>
      </c>
      <c r="B2601" s="8" t="s">
        <v>1308</v>
      </c>
      <c r="C2601" t="s">
        <v>922</v>
      </c>
      <c r="D2601" t="s">
        <v>922</v>
      </c>
      <c r="E2601" t="s">
        <v>704</v>
      </c>
      <c r="F2601" t="s">
        <v>1122</v>
      </c>
      <c r="G2601" t="s">
        <v>133</v>
      </c>
      <c r="H2601" t="s">
        <v>133</v>
      </c>
      <c r="I2601" t="s">
        <v>9050</v>
      </c>
      <c r="J2601" t="s">
        <v>2514</v>
      </c>
      <c r="K2601" t="s">
        <v>1807</v>
      </c>
      <c r="L2601" t="s">
        <v>7107</v>
      </c>
      <c r="M2601" s="8" t="s">
        <v>1807</v>
      </c>
      <c r="N2601" t="s">
        <v>7035</v>
      </c>
      <c r="O2601" t="s">
        <v>9022</v>
      </c>
      <c r="P2601" t="s">
        <v>2672</v>
      </c>
      <c r="Q2601" s="8" t="s">
        <v>9051</v>
      </c>
      <c r="R2601" t="s">
        <v>9052</v>
      </c>
      <c r="S2601" t="s">
        <v>5636</v>
      </c>
      <c r="T2601" t="s">
        <v>5850</v>
      </c>
    </row>
    <row r="2602" spans="1:20">
      <c r="A2602" t="s">
        <v>9053</v>
      </c>
      <c r="B2602" s="8" t="s">
        <v>1326</v>
      </c>
      <c r="C2602" t="s">
        <v>922</v>
      </c>
      <c r="D2602" t="s">
        <v>922</v>
      </c>
      <c r="E2602" t="s">
        <v>704</v>
      </c>
      <c r="F2602" t="s">
        <v>884</v>
      </c>
      <c r="G2602" t="s">
        <v>885</v>
      </c>
      <c r="H2602" t="s">
        <v>222</v>
      </c>
      <c r="I2602" t="s">
        <v>7754</v>
      </c>
      <c r="J2602" t="s">
        <v>7750</v>
      </c>
      <c r="K2602" t="s">
        <v>675</v>
      </c>
      <c r="L2602" t="s">
        <v>682</v>
      </c>
      <c r="M2602" s="8" t="s">
        <v>675</v>
      </c>
      <c r="N2602" t="s">
        <v>682</v>
      </c>
      <c r="O2602" t="s">
        <v>6018</v>
      </c>
      <c r="P2602" t="s">
        <v>675</v>
      </c>
      <c r="Q2602" s="8" t="s">
        <v>9054</v>
      </c>
      <c r="R2602" t="s">
        <v>7758</v>
      </c>
      <c r="S2602" t="s">
        <v>5636</v>
      </c>
      <c r="T2602" t="s">
        <v>1014</v>
      </c>
    </row>
    <row r="2603" spans="1:20">
      <c r="A2603" t="s">
        <v>9055</v>
      </c>
      <c r="B2603" s="8" t="s">
        <v>1326</v>
      </c>
      <c r="C2603" t="s">
        <v>922</v>
      </c>
      <c r="D2603" t="s">
        <v>922</v>
      </c>
      <c r="E2603" t="s">
        <v>704</v>
      </c>
      <c r="F2603" t="s">
        <v>884</v>
      </c>
      <c r="G2603" t="s">
        <v>885</v>
      </c>
      <c r="H2603" t="s">
        <v>886</v>
      </c>
      <c r="I2603" t="s">
        <v>7760</v>
      </c>
      <c r="J2603" t="s">
        <v>7750</v>
      </c>
      <c r="K2603" t="s">
        <v>675</v>
      </c>
      <c r="L2603" t="s">
        <v>682</v>
      </c>
      <c r="M2603" s="8" t="s">
        <v>675</v>
      </c>
      <c r="N2603" t="s">
        <v>682</v>
      </c>
      <c r="O2603" t="s">
        <v>6018</v>
      </c>
      <c r="P2603" t="s">
        <v>675</v>
      </c>
      <c r="Q2603" s="8" t="s">
        <v>9056</v>
      </c>
      <c r="R2603" t="s">
        <v>7758</v>
      </c>
      <c r="S2603" t="s">
        <v>5636</v>
      </c>
      <c r="T2603" t="s">
        <v>1014</v>
      </c>
    </row>
    <row r="2604" spans="1:20">
      <c r="A2604" t="s">
        <v>9057</v>
      </c>
      <c r="B2604" s="8" t="s">
        <v>1326</v>
      </c>
      <c r="C2604" t="s">
        <v>922</v>
      </c>
      <c r="D2604" t="s">
        <v>922</v>
      </c>
      <c r="E2604" t="s">
        <v>704</v>
      </c>
      <c r="F2604" t="s">
        <v>884</v>
      </c>
      <c r="G2604" t="s">
        <v>885</v>
      </c>
      <c r="H2604" t="s">
        <v>1714</v>
      </c>
      <c r="I2604" t="s">
        <v>7764</v>
      </c>
      <c r="J2604" t="s">
        <v>7750</v>
      </c>
      <c r="K2604" t="s">
        <v>675</v>
      </c>
      <c r="L2604" t="s">
        <v>682</v>
      </c>
      <c r="M2604" s="8" t="s">
        <v>675</v>
      </c>
      <c r="N2604" t="s">
        <v>682</v>
      </c>
      <c r="O2604" t="s">
        <v>6018</v>
      </c>
      <c r="P2604" t="s">
        <v>675</v>
      </c>
      <c r="Q2604" s="8" t="s">
        <v>9058</v>
      </c>
      <c r="R2604" t="s">
        <v>7758</v>
      </c>
      <c r="S2604" t="s">
        <v>5636</v>
      </c>
      <c r="T2604" t="s">
        <v>1014</v>
      </c>
    </row>
    <row r="2605" spans="1:20">
      <c r="A2605" t="s">
        <v>9059</v>
      </c>
      <c r="B2605" s="8" t="s">
        <v>1326</v>
      </c>
      <c r="C2605" t="s">
        <v>922</v>
      </c>
      <c r="D2605" t="s">
        <v>922</v>
      </c>
      <c r="E2605" t="s">
        <v>704</v>
      </c>
      <c r="F2605" t="s">
        <v>884</v>
      </c>
      <c r="G2605" t="s">
        <v>885</v>
      </c>
      <c r="H2605" t="s">
        <v>7768</v>
      </c>
      <c r="I2605" t="s">
        <v>7769</v>
      </c>
      <c r="J2605" t="s">
        <v>2519</v>
      </c>
      <c r="K2605" t="s">
        <v>4830</v>
      </c>
      <c r="L2605" t="s">
        <v>6096</v>
      </c>
      <c r="M2605" s="8" t="s">
        <v>4830</v>
      </c>
      <c r="N2605" t="s">
        <v>5891</v>
      </c>
      <c r="O2605" t="s">
        <v>6018</v>
      </c>
      <c r="P2605" t="s">
        <v>2672</v>
      </c>
      <c r="Q2605" s="8" t="s">
        <v>9060</v>
      </c>
      <c r="R2605" t="s">
        <v>7758</v>
      </c>
      <c r="S2605" t="s">
        <v>5636</v>
      </c>
      <c r="T2605" t="s">
        <v>1014</v>
      </c>
    </row>
    <row r="2606" spans="1:20">
      <c r="A2606" t="s">
        <v>9061</v>
      </c>
      <c r="B2606" s="8" t="s">
        <v>1326</v>
      </c>
      <c r="C2606" t="s">
        <v>922</v>
      </c>
      <c r="D2606" t="s">
        <v>922</v>
      </c>
      <c r="E2606" t="s">
        <v>704</v>
      </c>
      <c r="F2606" t="s">
        <v>884</v>
      </c>
      <c r="G2606" t="s">
        <v>885</v>
      </c>
      <c r="H2606" t="s">
        <v>7773</v>
      </c>
      <c r="I2606" t="s">
        <v>7774</v>
      </c>
      <c r="J2606" t="s">
        <v>7750</v>
      </c>
      <c r="K2606" t="s">
        <v>675</v>
      </c>
      <c r="L2606" t="s">
        <v>682</v>
      </c>
      <c r="M2606" s="8" t="s">
        <v>675</v>
      </c>
      <c r="N2606" t="s">
        <v>682</v>
      </c>
      <c r="O2606" t="s">
        <v>6018</v>
      </c>
      <c r="P2606" t="s">
        <v>675</v>
      </c>
      <c r="Q2606" s="8" t="s">
        <v>9062</v>
      </c>
      <c r="R2606" t="s">
        <v>7758</v>
      </c>
      <c r="S2606" t="s">
        <v>5636</v>
      </c>
      <c r="T2606" t="s">
        <v>1014</v>
      </c>
    </row>
    <row r="2607" spans="1:20">
      <c r="A2607" t="s">
        <v>9063</v>
      </c>
      <c r="B2607" s="8" t="s">
        <v>1326</v>
      </c>
      <c r="C2607" t="s">
        <v>922</v>
      </c>
      <c r="D2607" t="s">
        <v>922</v>
      </c>
      <c r="E2607" t="s">
        <v>704</v>
      </c>
      <c r="F2607" t="s">
        <v>884</v>
      </c>
      <c r="G2607" t="s">
        <v>885</v>
      </c>
      <c r="H2607" t="s">
        <v>1719</v>
      </c>
      <c r="I2607" t="s">
        <v>7779</v>
      </c>
      <c r="J2607" t="s">
        <v>2519</v>
      </c>
      <c r="K2607" t="s">
        <v>3217</v>
      </c>
      <c r="L2607" t="s">
        <v>6721</v>
      </c>
      <c r="M2607" s="8" t="s">
        <v>3217</v>
      </c>
      <c r="N2607" t="s">
        <v>5877</v>
      </c>
      <c r="O2607" t="s">
        <v>6018</v>
      </c>
      <c r="P2607" t="s">
        <v>2672</v>
      </c>
      <c r="Q2607" s="8" t="s">
        <v>9064</v>
      </c>
      <c r="R2607" t="s">
        <v>7758</v>
      </c>
      <c r="S2607" t="s">
        <v>5636</v>
      </c>
      <c r="T2607" t="s">
        <v>1014</v>
      </c>
    </row>
    <row r="2608" spans="1:20">
      <c r="A2608" t="s">
        <v>9065</v>
      </c>
      <c r="B2608" s="8" t="s">
        <v>1326</v>
      </c>
      <c r="C2608" t="s">
        <v>922</v>
      </c>
      <c r="D2608" t="s">
        <v>922</v>
      </c>
      <c r="E2608" t="s">
        <v>704</v>
      </c>
      <c r="F2608" t="s">
        <v>884</v>
      </c>
      <c r="G2608" t="s">
        <v>885</v>
      </c>
      <c r="H2608" t="s">
        <v>7782</v>
      </c>
      <c r="I2608" t="s">
        <v>7783</v>
      </c>
      <c r="J2608" t="s">
        <v>2519</v>
      </c>
      <c r="K2608" t="s">
        <v>1973</v>
      </c>
      <c r="L2608" t="s">
        <v>6748</v>
      </c>
      <c r="M2608" s="8" t="s">
        <v>1973</v>
      </c>
      <c r="N2608" t="s">
        <v>5949</v>
      </c>
      <c r="O2608" t="s">
        <v>6018</v>
      </c>
      <c r="P2608" t="s">
        <v>2672</v>
      </c>
      <c r="Q2608" s="8" t="s">
        <v>9066</v>
      </c>
      <c r="R2608" t="s">
        <v>7758</v>
      </c>
      <c r="S2608" t="s">
        <v>5636</v>
      </c>
      <c r="T2608" t="s">
        <v>1014</v>
      </c>
    </row>
    <row r="2609" spans="1:20">
      <c r="A2609" t="s">
        <v>9067</v>
      </c>
      <c r="B2609" s="8" t="s">
        <v>1326</v>
      </c>
      <c r="C2609" t="s">
        <v>922</v>
      </c>
      <c r="D2609" t="s">
        <v>922</v>
      </c>
      <c r="E2609" t="s">
        <v>704</v>
      </c>
      <c r="F2609" t="s">
        <v>884</v>
      </c>
      <c r="G2609" t="s">
        <v>885</v>
      </c>
      <c r="H2609" t="s">
        <v>7787</v>
      </c>
      <c r="I2609" t="s">
        <v>7788</v>
      </c>
      <c r="J2609" t="s">
        <v>2637</v>
      </c>
      <c r="K2609" t="s">
        <v>675</v>
      </c>
      <c r="L2609" t="s">
        <v>682</v>
      </c>
      <c r="M2609" s="8" t="s">
        <v>675</v>
      </c>
      <c r="N2609" t="s">
        <v>682</v>
      </c>
      <c r="O2609" t="s">
        <v>6018</v>
      </c>
      <c r="P2609" t="s">
        <v>2672</v>
      </c>
      <c r="Q2609" s="8" t="s">
        <v>9068</v>
      </c>
      <c r="R2609" t="s">
        <v>7758</v>
      </c>
      <c r="S2609" t="s">
        <v>5636</v>
      </c>
      <c r="T2609" t="s">
        <v>1014</v>
      </c>
    </row>
    <row r="2610" spans="1:20">
      <c r="A2610" t="s">
        <v>9069</v>
      </c>
      <c r="B2610" s="8" t="s">
        <v>1326</v>
      </c>
      <c r="C2610" t="s">
        <v>922</v>
      </c>
      <c r="D2610" t="s">
        <v>922</v>
      </c>
      <c r="E2610" t="s">
        <v>704</v>
      </c>
      <c r="F2610" t="s">
        <v>884</v>
      </c>
      <c r="G2610" t="s">
        <v>885</v>
      </c>
      <c r="H2610" t="s">
        <v>1011</v>
      </c>
      <c r="I2610" t="s">
        <v>7792</v>
      </c>
      <c r="J2610" t="s">
        <v>2519</v>
      </c>
      <c r="K2610" t="s">
        <v>1952</v>
      </c>
      <c r="L2610" t="s">
        <v>6902</v>
      </c>
      <c r="M2610" s="8" t="s">
        <v>1952</v>
      </c>
      <c r="N2610" t="s">
        <v>7040</v>
      </c>
      <c r="O2610" t="s">
        <v>6018</v>
      </c>
      <c r="P2610" t="s">
        <v>2672</v>
      </c>
      <c r="Q2610" s="8" t="s">
        <v>9070</v>
      </c>
      <c r="R2610" t="s">
        <v>7758</v>
      </c>
      <c r="S2610" t="s">
        <v>5636</v>
      </c>
      <c r="T2610" t="s">
        <v>1014</v>
      </c>
    </row>
    <row r="2611" spans="1:20">
      <c r="A2611" t="s">
        <v>9071</v>
      </c>
      <c r="B2611" s="8" t="s">
        <v>1326</v>
      </c>
      <c r="C2611" t="s">
        <v>922</v>
      </c>
      <c r="D2611" t="s">
        <v>922</v>
      </c>
      <c r="E2611" t="s">
        <v>704</v>
      </c>
      <c r="F2611" t="s">
        <v>884</v>
      </c>
      <c r="G2611" t="s">
        <v>885</v>
      </c>
      <c r="H2611" t="s">
        <v>7795</v>
      </c>
      <c r="I2611" t="s">
        <v>7796</v>
      </c>
      <c r="J2611" t="s">
        <v>7750</v>
      </c>
      <c r="K2611" t="s">
        <v>675</v>
      </c>
      <c r="L2611" t="s">
        <v>682</v>
      </c>
      <c r="M2611" s="8" t="s">
        <v>675</v>
      </c>
      <c r="N2611" t="s">
        <v>682</v>
      </c>
      <c r="O2611" t="s">
        <v>6018</v>
      </c>
      <c r="P2611" t="s">
        <v>675</v>
      </c>
      <c r="Q2611" s="8" t="s">
        <v>9072</v>
      </c>
      <c r="R2611" t="s">
        <v>7758</v>
      </c>
      <c r="S2611" t="s">
        <v>5636</v>
      </c>
      <c r="T2611" t="s">
        <v>1014</v>
      </c>
    </row>
    <row r="2612" spans="1:20">
      <c r="A2612" t="s">
        <v>9073</v>
      </c>
      <c r="B2612" s="8" t="s">
        <v>1326</v>
      </c>
      <c r="C2612" t="s">
        <v>922</v>
      </c>
      <c r="D2612" t="s">
        <v>922</v>
      </c>
      <c r="E2612" t="s">
        <v>704</v>
      </c>
      <c r="F2612" t="s">
        <v>884</v>
      </c>
      <c r="G2612" t="s">
        <v>885</v>
      </c>
      <c r="H2612" t="s">
        <v>7800</v>
      </c>
      <c r="I2612" t="s">
        <v>7801</v>
      </c>
      <c r="J2612" t="s">
        <v>7750</v>
      </c>
      <c r="K2612" t="s">
        <v>675</v>
      </c>
      <c r="L2612" t="s">
        <v>682</v>
      </c>
      <c r="M2612" s="8" t="s">
        <v>675</v>
      </c>
      <c r="N2612" t="s">
        <v>682</v>
      </c>
      <c r="O2612" t="s">
        <v>6018</v>
      </c>
      <c r="P2612" t="s">
        <v>675</v>
      </c>
      <c r="Q2612" s="8" t="s">
        <v>9074</v>
      </c>
      <c r="R2612" t="s">
        <v>7758</v>
      </c>
      <c r="S2612" t="s">
        <v>5636</v>
      </c>
      <c r="T2612" t="s">
        <v>1014</v>
      </c>
    </row>
    <row r="2613" spans="1:20">
      <c r="A2613" t="s">
        <v>9075</v>
      </c>
      <c r="B2613" s="8" t="s">
        <v>1326</v>
      </c>
      <c r="C2613" t="s">
        <v>922</v>
      </c>
      <c r="D2613" t="s">
        <v>922</v>
      </c>
      <c r="E2613" t="s">
        <v>704</v>
      </c>
      <c r="F2613" t="s">
        <v>884</v>
      </c>
      <c r="G2613" t="s">
        <v>885</v>
      </c>
      <c r="H2613" t="s">
        <v>7805</v>
      </c>
      <c r="I2613" t="s">
        <v>7806</v>
      </c>
      <c r="J2613" t="s">
        <v>2519</v>
      </c>
      <c r="K2613" t="s">
        <v>3166</v>
      </c>
      <c r="L2613" t="s">
        <v>7107</v>
      </c>
      <c r="M2613" s="8" t="s">
        <v>3166</v>
      </c>
      <c r="N2613" t="s">
        <v>6096</v>
      </c>
      <c r="O2613" t="s">
        <v>6018</v>
      </c>
      <c r="P2613" t="s">
        <v>2672</v>
      </c>
      <c r="Q2613" s="8" t="s">
        <v>9076</v>
      </c>
      <c r="R2613" t="s">
        <v>7758</v>
      </c>
      <c r="S2613" t="s">
        <v>5636</v>
      </c>
      <c r="T2613" t="s">
        <v>1014</v>
      </c>
    </row>
    <row r="2614" spans="1:20">
      <c r="A2614" t="s">
        <v>9077</v>
      </c>
      <c r="B2614" s="8" t="s">
        <v>1326</v>
      </c>
      <c r="C2614" t="s">
        <v>922</v>
      </c>
      <c r="D2614" t="s">
        <v>922</v>
      </c>
      <c r="E2614" t="s">
        <v>704</v>
      </c>
      <c r="F2614" t="s">
        <v>884</v>
      </c>
      <c r="G2614" t="s">
        <v>885</v>
      </c>
      <c r="H2614" t="s">
        <v>7810</v>
      </c>
      <c r="I2614" t="s">
        <v>7811</v>
      </c>
      <c r="J2614" t="s">
        <v>7750</v>
      </c>
      <c r="K2614" t="s">
        <v>675</v>
      </c>
      <c r="L2614" t="s">
        <v>682</v>
      </c>
      <c r="M2614" s="8" t="s">
        <v>675</v>
      </c>
      <c r="N2614" t="s">
        <v>682</v>
      </c>
      <c r="O2614" t="s">
        <v>6018</v>
      </c>
      <c r="P2614" t="s">
        <v>675</v>
      </c>
      <c r="Q2614" s="8" t="s">
        <v>9078</v>
      </c>
      <c r="R2614" t="s">
        <v>7758</v>
      </c>
      <c r="S2614" t="s">
        <v>5636</v>
      </c>
      <c r="T2614" t="s">
        <v>1014</v>
      </c>
    </row>
    <row r="2615" spans="1:20">
      <c r="A2615" t="s">
        <v>9079</v>
      </c>
      <c r="B2615" s="8" t="s">
        <v>1326</v>
      </c>
      <c r="C2615" t="s">
        <v>922</v>
      </c>
      <c r="D2615" t="s">
        <v>922</v>
      </c>
      <c r="E2615" t="s">
        <v>704</v>
      </c>
      <c r="F2615" t="s">
        <v>884</v>
      </c>
      <c r="G2615" t="s">
        <v>885</v>
      </c>
      <c r="H2615" t="s">
        <v>7966</v>
      </c>
      <c r="I2615" t="s">
        <v>7967</v>
      </c>
      <c r="J2615" t="s">
        <v>669</v>
      </c>
      <c r="K2615" t="s">
        <v>3109</v>
      </c>
      <c r="L2615" t="s">
        <v>5844</v>
      </c>
      <c r="M2615" s="8" t="s">
        <v>3109</v>
      </c>
      <c r="N2615" t="s">
        <v>7712</v>
      </c>
      <c r="O2615" t="s">
        <v>6018</v>
      </c>
      <c r="P2615" t="s">
        <v>760</v>
      </c>
      <c r="Q2615" s="8" t="s">
        <v>9080</v>
      </c>
      <c r="R2615" t="s">
        <v>7758</v>
      </c>
      <c r="S2615" t="s">
        <v>5636</v>
      </c>
      <c r="T2615" t="s">
        <v>1014</v>
      </c>
    </row>
    <row r="2616" spans="1:20">
      <c r="A2616" t="s">
        <v>9081</v>
      </c>
      <c r="B2616" s="8" t="s">
        <v>1326</v>
      </c>
      <c r="C2616" t="s">
        <v>922</v>
      </c>
      <c r="D2616" t="s">
        <v>922</v>
      </c>
      <c r="E2616" t="s">
        <v>704</v>
      </c>
      <c r="F2616" t="s">
        <v>884</v>
      </c>
      <c r="G2616" t="s">
        <v>885</v>
      </c>
      <c r="H2616" t="s">
        <v>7994</v>
      </c>
      <c r="I2616" t="s">
        <v>7995</v>
      </c>
      <c r="J2616" t="s">
        <v>7750</v>
      </c>
      <c r="K2616" t="s">
        <v>675</v>
      </c>
      <c r="L2616" t="s">
        <v>682</v>
      </c>
      <c r="M2616" s="8" t="s">
        <v>675</v>
      </c>
      <c r="N2616" t="s">
        <v>682</v>
      </c>
      <c r="O2616" t="s">
        <v>6018</v>
      </c>
      <c r="P2616" t="s">
        <v>675</v>
      </c>
      <c r="Q2616" s="8" t="s">
        <v>9082</v>
      </c>
      <c r="R2616" t="s">
        <v>7758</v>
      </c>
      <c r="S2616" t="s">
        <v>5636</v>
      </c>
      <c r="T2616" t="s">
        <v>1014</v>
      </c>
    </row>
    <row r="2617" spans="1:20">
      <c r="A2617" t="s">
        <v>9083</v>
      </c>
      <c r="B2617" s="8" t="s">
        <v>1326</v>
      </c>
      <c r="C2617" t="s">
        <v>922</v>
      </c>
      <c r="D2617" t="s">
        <v>922</v>
      </c>
      <c r="E2617" t="s">
        <v>704</v>
      </c>
      <c r="F2617" t="s">
        <v>884</v>
      </c>
      <c r="G2617" t="s">
        <v>885</v>
      </c>
      <c r="H2617" t="s">
        <v>7999</v>
      </c>
      <c r="I2617" t="s">
        <v>8000</v>
      </c>
      <c r="J2617" t="s">
        <v>7750</v>
      </c>
      <c r="K2617" t="s">
        <v>675</v>
      </c>
      <c r="L2617" t="s">
        <v>682</v>
      </c>
      <c r="M2617" s="8" t="s">
        <v>675</v>
      </c>
      <c r="N2617" t="s">
        <v>682</v>
      </c>
      <c r="O2617" t="s">
        <v>6018</v>
      </c>
      <c r="P2617" t="s">
        <v>675</v>
      </c>
      <c r="Q2617" s="8" t="s">
        <v>9084</v>
      </c>
      <c r="R2617" t="s">
        <v>7758</v>
      </c>
      <c r="S2617" t="s">
        <v>5636</v>
      </c>
      <c r="T2617" t="s">
        <v>1014</v>
      </c>
    </row>
    <row r="2618" spans="1:20">
      <c r="A2618" t="s">
        <v>9085</v>
      </c>
      <c r="B2618" s="8" t="s">
        <v>1326</v>
      </c>
      <c r="C2618" t="s">
        <v>922</v>
      </c>
      <c r="D2618" t="s">
        <v>922</v>
      </c>
      <c r="E2618" t="s">
        <v>704</v>
      </c>
      <c r="F2618" t="s">
        <v>884</v>
      </c>
      <c r="G2618" t="s">
        <v>885</v>
      </c>
      <c r="H2618" t="s">
        <v>8004</v>
      </c>
      <c r="I2618" t="s">
        <v>8005</v>
      </c>
      <c r="J2618" t="s">
        <v>669</v>
      </c>
      <c r="K2618" t="s">
        <v>1933</v>
      </c>
      <c r="L2618" t="s">
        <v>6748</v>
      </c>
      <c r="M2618" s="8" t="s">
        <v>1933</v>
      </c>
      <c r="N2618" t="s">
        <v>9086</v>
      </c>
      <c r="O2618" t="s">
        <v>6018</v>
      </c>
      <c r="P2618" t="s">
        <v>760</v>
      </c>
      <c r="Q2618" s="8" t="s">
        <v>9087</v>
      </c>
      <c r="R2618" t="s">
        <v>7758</v>
      </c>
      <c r="S2618" t="s">
        <v>5636</v>
      </c>
      <c r="T2618" t="s">
        <v>1014</v>
      </c>
    </row>
    <row r="2619" spans="1:20">
      <c r="A2619" t="s">
        <v>9088</v>
      </c>
      <c r="B2619" s="8" t="s">
        <v>1326</v>
      </c>
      <c r="C2619" t="s">
        <v>922</v>
      </c>
      <c r="D2619" t="s">
        <v>922</v>
      </c>
      <c r="E2619" t="s">
        <v>704</v>
      </c>
      <c r="F2619" t="s">
        <v>884</v>
      </c>
      <c r="G2619" t="s">
        <v>885</v>
      </c>
      <c r="H2619" t="s">
        <v>8008</v>
      </c>
      <c r="I2619" t="s">
        <v>8009</v>
      </c>
      <c r="J2619" t="s">
        <v>669</v>
      </c>
      <c r="K2619" t="s">
        <v>1713</v>
      </c>
      <c r="L2619" t="s">
        <v>6853</v>
      </c>
      <c r="M2619" s="8" t="s">
        <v>1713</v>
      </c>
      <c r="N2619" t="s">
        <v>7376</v>
      </c>
      <c r="O2619" t="s">
        <v>6018</v>
      </c>
      <c r="P2619" t="s">
        <v>2672</v>
      </c>
      <c r="Q2619" s="8" t="s">
        <v>9089</v>
      </c>
      <c r="R2619" t="s">
        <v>7758</v>
      </c>
      <c r="S2619" t="s">
        <v>5636</v>
      </c>
      <c r="T2619" t="s">
        <v>1014</v>
      </c>
    </row>
    <row r="2620" spans="1:20">
      <c r="A2620" t="s">
        <v>9090</v>
      </c>
      <c r="B2620" s="8" t="s">
        <v>1326</v>
      </c>
      <c r="C2620" t="s">
        <v>922</v>
      </c>
      <c r="D2620" t="s">
        <v>922</v>
      </c>
      <c r="E2620" t="s">
        <v>704</v>
      </c>
      <c r="F2620" t="s">
        <v>884</v>
      </c>
      <c r="G2620" t="s">
        <v>885</v>
      </c>
      <c r="H2620" t="s">
        <v>8013</v>
      </c>
      <c r="I2620" t="s">
        <v>8014</v>
      </c>
      <c r="J2620" t="s">
        <v>7750</v>
      </c>
      <c r="K2620" t="s">
        <v>675</v>
      </c>
      <c r="L2620" t="s">
        <v>682</v>
      </c>
      <c r="M2620" s="8" t="s">
        <v>675</v>
      </c>
      <c r="N2620" t="s">
        <v>682</v>
      </c>
      <c r="O2620" t="s">
        <v>6018</v>
      </c>
      <c r="P2620" t="s">
        <v>675</v>
      </c>
      <c r="Q2620" s="8" t="s">
        <v>9091</v>
      </c>
      <c r="R2620" t="s">
        <v>7758</v>
      </c>
      <c r="S2620" t="s">
        <v>5636</v>
      </c>
      <c r="T2620" t="s">
        <v>1014</v>
      </c>
    </row>
    <row r="2621" spans="1:20">
      <c r="A2621" t="s">
        <v>9092</v>
      </c>
      <c r="B2621" s="8" t="s">
        <v>1326</v>
      </c>
      <c r="C2621" t="s">
        <v>922</v>
      </c>
      <c r="D2621" t="s">
        <v>922</v>
      </c>
      <c r="E2621" t="s">
        <v>704</v>
      </c>
      <c r="F2621" t="s">
        <v>884</v>
      </c>
      <c r="G2621" t="s">
        <v>885</v>
      </c>
      <c r="H2621" t="s">
        <v>8019</v>
      </c>
      <c r="I2621" t="s">
        <v>8020</v>
      </c>
      <c r="J2621" t="s">
        <v>669</v>
      </c>
      <c r="K2621" t="s">
        <v>5850</v>
      </c>
      <c r="L2621" t="s">
        <v>5851</v>
      </c>
      <c r="M2621" s="8" t="s">
        <v>5850</v>
      </c>
      <c r="N2621" t="s">
        <v>5881</v>
      </c>
      <c r="O2621" t="s">
        <v>6018</v>
      </c>
      <c r="P2621" t="s">
        <v>2672</v>
      </c>
      <c r="Q2621" s="8" t="s">
        <v>9093</v>
      </c>
      <c r="R2621" t="s">
        <v>7758</v>
      </c>
      <c r="S2621" t="s">
        <v>5636</v>
      </c>
      <c r="T2621" t="s">
        <v>1014</v>
      </c>
    </row>
    <row r="2622" spans="1:20">
      <c r="A2622" t="s">
        <v>9094</v>
      </c>
      <c r="B2622" s="8" t="s">
        <v>1326</v>
      </c>
      <c r="C2622" t="s">
        <v>922</v>
      </c>
      <c r="D2622" t="s">
        <v>922</v>
      </c>
      <c r="E2622" t="s">
        <v>704</v>
      </c>
      <c r="F2622" t="s">
        <v>884</v>
      </c>
      <c r="G2622" t="s">
        <v>885</v>
      </c>
      <c r="H2622" t="s">
        <v>8024</v>
      </c>
      <c r="I2622" t="s">
        <v>8025</v>
      </c>
      <c r="J2622" t="s">
        <v>2519</v>
      </c>
      <c r="K2622" t="s">
        <v>1830</v>
      </c>
      <c r="L2622" t="s">
        <v>6748</v>
      </c>
      <c r="M2622" s="8" t="s">
        <v>1830</v>
      </c>
      <c r="N2622" t="s">
        <v>671</v>
      </c>
      <c r="O2622" t="s">
        <v>6018</v>
      </c>
      <c r="P2622" t="s">
        <v>2672</v>
      </c>
      <c r="Q2622" s="8" t="s">
        <v>9095</v>
      </c>
      <c r="R2622" t="s">
        <v>7758</v>
      </c>
      <c r="S2622" t="s">
        <v>5636</v>
      </c>
      <c r="T2622" t="s">
        <v>1014</v>
      </c>
    </row>
    <row r="2623" spans="1:20">
      <c r="A2623" t="s">
        <v>9096</v>
      </c>
      <c r="B2623" s="8" t="s">
        <v>1326</v>
      </c>
      <c r="C2623" t="s">
        <v>922</v>
      </c>
      <c r="D2623" t="s">
        <v>922</v>
      </c>
      <c r="E2623" t="s">
        <v>704</v>
      </c>
      <c r="F2623" t="s">
        <v>884</v>
      </c>
      <c r="G2623" t="s">
        <v>885</v>
      </c>
      <c r="H2623" t="s">
        <v>8028</v>
      </c>
      <c r="I2623" t="s">
        <v>8029</v>
      </c>
      <c r="J2623" t="s">
        <v>2519</v>
      </c>
      <c r="K2623" t="s">
        <v>3088</v>
      </c>
      <c r="L2623" t="s">
        <v>671</v>
      </c>
      <c r="M2623" s="8" t="s">
        <v>3088</v>
      </c>
      <c r="N2623" t="s">
        <v>5852</v>
      </c>
      <c r="O2623" t="s">
        <v>6018</v>
      </c>
      <c r="P2623" t="s">
        <v>2672</v>
      </c>
      <c r="Q2623" s="8" t="s">
        <v>9097</v>
      </c>
      <c r="R2623" t="s">
        <v>7758</v>
      </c>
      <c r="S2623" t="s">
        <v>5636</v>
      </c>
      <c r="T2623" t="s">
        <v>1014</v>
      </c>
    </row>
    <row r="2624" spans="1:20">
      <c r="A2624" t="s">
        <v>9098</v>
      </c>
      <c r="B2624" s="8" t="s">
        <v>1326</v>
      </c>
      <c r="C2624" t="s">
        <v>922</v>
      </c>
      <c r="D2624" t="s">
        <v>922</v>
      </c>
      <c r="E2624" t="s">
        <v>704</v>
      </c>
      <c r="F2624" t="s">
        <v>884</v>
      </c>
      <c r="G2624" t="s">
        <v>885</v>
      </c>
      <c r="H2624" t="s">
        <v>8033</v>
      </c>
      <c r="I2624" t="s">
        <v>8034</v>
      </c>
      <c r="J2624" t="s">
        <v>1377</v>
      </c>
      <c r="K2624" t="s">
        <v>675</v>
      </c>
      <c r="L2624" t="s">
        <v>682</v>
      </c>
      <c r="M2624" s="8" t="s">
        <v>675</v>
      </c>
      <c r="N2624" t="s">
        <v>682</v>
      </c>
      <c r="O2624" t="s">
        <v>6018</v>
      </c>
      <c r="P2624" t="s">
        <v>2672</v>
      </c>
      <c r="Q2624" s="8" t="s">
        <v>9099</v>
      </c>
      <c r="R2624" t="s">
        <v>7758</v>
      </c>
      <c r="S2624" t="s">
        <v>5636</v>
      </c>
      <c r="T2624" t="s">
        <v>1014</v>
      </c>
    </row>
    <row r="2625" spans="1:20">
      <c r="A2625" t="s">
        <v>9100</v>
      </c>
      <c r="B2625" s="8" t="s">
        <v>1326</v>
      </c>
      <c r="C2625" t="s">
        <v>922</v>
      </c>
      <c r="D2625" t="s">
        <v>922</v>
      </c>
      <c r="E2625" t="s">
        <v>704</v>
      </c>
      <c r="F2625" t="s">
        <v>884</v>
      </c>
      <c r="G2625" t="s">
        <v>885</v>
      </c>
      <c r="H2625" t="s">
        <v>8131</v>
      </c>
      <c r="I2625" t="s">
        <v>8132</v>
      </c>
      <c r="J2625" t="s">
        <v>2519</v>
      </c>
      <c r="K2625" t="s">
        <v>1908</v>
      </c>
      <c r="L2625" t="s">
        <v>6692</v>
      </c>
      <c r="M2625" s="8" t="s">
        <v>1908</v>
      </c>
      <c r="N2625" t="s">
        <v>5851</v>
      </c>
      <c r="O2625" t="s">
        <v>6018</v>
      </c>
      <c r="P2625" t="s">
        <v>2672</v>
      </c>
      <c r="Q2625" s="8" t="s">
        <v>9101</v>
      </c>
      <c r="R2625" t="s">
        <v>7758</v>
      </c>
      <c r="S2625" t="s">
        <v>5636</v>
      </c>
      <c r="T2625" t="s">
        <v>1014</v>
      </c>
    </row>
    <row r="2626" spans="1:20">
      <c r="A2626" t="s">
        <v>9102</v>
      </c>
      <c r="B2626" s="8" t="s">
        <v>1326</v>
      </c>
      <c r="C2626" t="s">
        <v>922</v>
      </c>
      <c r="D2626" t="s">
        <v>922</v>
      </c>
      <c r="E2626" t="s">
        <v>704</v>
      </c>
      <c r="F2626" t="s">
        <v>884</v>
      </c>
      <c r="G2626" t="s">
        <v>885</v>
      </c>
      <c r="H2626" t="s">
        <v>5790</v>
      </c>
      <c r="I2626" t="s">
        <v>8146</v>
      </c>
      <c r="J2626" t="s">
        <v>2519</v>
      </c>
      <c r="K2626" t="s">
        <v>2426</v>
      </c>
      <c r="L2626" t="s">
        <v>5949</v>
      </c>
      <c r="M2626" s="8" t="s">
        <v>2426</v>
      </c>
      <c r="N2626" t="s">
        <v>5852</v>
      </c>
      <c r="O2626" t="s">
        <v>6018</v>
      </c>
      <c r="P2626" t="s">
        <v>2672</v>
      </c>
      <c r="Q2626" s="8" t="s">
        <v>9103</v>
      </c>
      <c r="R2626" t="s">
        <v>7758</v>
      </c>
      <c r="S2626" t="s">
        <v>5636</v>
      </c>
      <c r="T2626" t="s">
        <v>1014</v>
      </c>
    </row>
    <row r="2627" spans="1:20">
      <c r="A2627" t="s">
        <v>9104</v>
      </c>
      <c r="B2627" s="8" t="s">
        <v>1326</v>
      </c>
      <c r="C2627" t="s">
        <v>922</v>
      </c>
      <c r="D2627" t="s">
        <v>922</v>
      </c>
      <c r="E2627" t="s">
        <v>704</v>
      </c>
      <c r="F2627" t="s">
        <v>884</v>
      </c>
      <c r="G2627" t="s">
        <v>885</v>
      </c>
      <c r="H2627" t="s">
        <v>8149</v>
      </c>
      <c r="I2627" t="s">
        <v>8150</v>
      </c>
      <c r="J2627" t="s">
        <v>669</v>
      </c>
      <c r="K2627" t="s">
        <v>1507</v>
      </c>
      <c r="L2627" t="s">
        <v>5861</v>
      </c>
      <c r="M2627" s="8" t="s">
        <v>1507</v>
      </c>
      <c r="N2627" t="s">
        <v>5852</v>
      </c>
      <c r="O2627" t="s">
        <v>6018</v>
      </c>
      <c r="P2627" t="s">
        <v>2672</v>
      </c>
      <c r="Q2627" s="8" t="s">
        <v>9105</v>
      </c>
      <c r="R2627" t="s">
        <v>7758</v>
      </c>
      <c r="S2627" t="s">
        <v>5636</v>
      </c>
      <c r="T2627" t="s">
        <v>1014</v>
      </c>
    </row>
    <row r="2628" spans="1:20">
      <c r="A2628" t="s">
        <v>9106</v>
      </c>
      <c r="B2628" s="8" t="s">
        <v>1326</v>
      </c>
      <c r="C2628" t="s">
        <v>922</v>
      </c>
      <c r="D2628" t="s">
        <v>922</v>
      </c>
      <c r="E2628" t="s">
        <v>704</v>
      </c>
      <c r="F2628" t="s">
        <v>884</v>
      </c>
      <c r="G2628" t="s">
        <v>885</v>
      </c>
      <c r="H2628" t="s">
        <v>8154</v>
      </c>
      <c r="I2628" t="s">
        <v>8155</v>
      </c>
      <c r="J2628" t="s">
        <v>669</v>
      </c>
      <c r="K2628" t="s">
        <v>3212</v>
      </c>
      <c r="L2628" t="s">
        <v>6898</v>
      </c>
      <c r="M2628" s="8" t="s">
        <v>3212</v>
      </c>
      <c r="N2628" t="s">
        <v>6922</v>
      </c>
      <c r="O2628" t="s">
        <v>6018</v>
      </c>
      <c r="P2628" t="s">
        <v>760</v>
      </c>
      <c r="Q2628" s="8" t="s">
        <v>9107</v>
      </c>
      <c r="R2628" t="s">
        <v>7758</v>
      </c>
      <c r="S2628" t="s">
        <v>5636</v>
      </c>
      <c r="T2628" t="s">
        <v>1014</v>
      </c>
    </row>
    <row r="2629" spans="1:20">
      <c r="A2629" t="s">
        <v>9108</v>
      </c>
      <c r="B2629" s="8" t="s">
        <v>1326</v>
      </c>
      <c r="C2629" t="s">
        <v>922</v>
      </c>
      <c r="D2629" t="s">
        <v>922</v>
      </c>
      <c r="E2629" t="s">
        <v>704</v>
      </c>
      <c r="F2629" t="s">
        <v>884</v>
      </c>
      <c r="G2629" t="s">
        <v>885</v>
      </c>
      <c r="H2629" t="s">
        <v>8158</v>
      </c>
      <c r="I2629" t="s">
        <v>8159</v>
      </c>
      <c r="J2629" t="s">
        <v>7750</v>
      </c>
      <c r="K2629" t="s">
        <v>675</v>
      </c>
      <c r="L2629" t="s">
        <v>682</v>
      </c>
      <c r="M2629" s="8" t="s">
        <v>675</v>
      </c>
      <c r="N2629" t="s">
        <v>682</v>
      </c>
      <c r="O2629" t="s">
        <v>6018</v>
      </c>
      <c r="P2629" t="s">
        <v>675</v>
      </c>
      <c r="Q2629" s="8" t="s">
        <v>9109</v>
      </c>
      <c r="R2629" t="s">
        <v>7758</v>
      </c>
      <c r="S2629" t="s">
        <v>5636</v>
      </c>
      <c r="T2629" t="s">
        <v>1014</v>
      </c>
    </row>
    <row r="2630" spans="1:20">
      <c r="A2630" t="s">
        <v>9110</v>
      </c>
      <c r="B2630" s="8" t="s">
        <v>1326</v>
      </c>
      <c r="C2630" t="s">
        <v>922</v>
      </c>
      <c r="D2630" t="s">
        <v>922</v>
      </c>
      <c r="E2630" t="s">
        <v>704</v>
      </c>
      <c r="F2630" t="s">
        <v>884</v>
      </c>
      <c r="G2630" t="s">
        <v>885</v>
      </c>
      <c r="H2630" t="s">
        <v>8164</v>
      </c>
      <c r="I2630" t="s">
        <v>8165</v>
      </c>
      <c r="J2630" t="s">
        <v>7750</v>
      </c>
      <c r="K2630" t="s">
        <v>675</v>
      </c>
      <c r="L2630" t="s">
        <v>682</v>
      </c>
      <c r="M2630" s="8" t="s">
        <v>675</v>
      </c>
      <c r="N2630" t="s">
        <v>682</v>
      </c>
      <c r="O2630" t="s">
        <v>6018</v>
      </c>
      <c r="P2630" t="s">
        <v>675</v>
      </c>
      <c r="Q2630" s="8" t="s">
        <v>9111</v>
      </c>
      <c r="R2630" t="s">
        <v>7758</v>
      </c>
      <c r="S2630" t="s">
        <v>5636</v>
      </c>
      <c r="T2630" t="s">
        <v>1014</v>
      </c>
    </row>
    <row r="2631" spans="1:20">
      <c r="A2631" t="s">
        <v>9112</v>
      </c>
      <c r="B2631" s="8" t="s">
        <v>1326</v>
      </c>
      <c r="C2631" t="s">
        <v>922</v>
      </c>
      <c r="D2631" t="s">
        <v>922</v>
      </c>
      <c r="E2631" t="s">
        <v>704</v>
      </c>
      <c r="F2631" t="s">
        <v>884</v>
      </c>
      <c r="G2631" t="s">
        <v>885</v>
      </c>
      <c r="H2631" t="s">
        <v>8168</v>
      </c>
      <c r="I2631" t="s">
        <v>8169</v>
      </c>
      <c r="J2631" t="s">
        <v>2519</v>
      </c>
      <c r="K2631" t="s">
        <v>2137</v>
      </c>
      <c r="L2631" t="s">
        <v>5882</v>
      </c>
      <c r="M2631" s="8" t="s">
        <v>2137</v>
      </c>
      <c r="N2631" t="s">
        <v>8674</v>
      </c>
      <c r="O2631" t="s">
        <v>6018</v>
      </c>
      <c r="P2631" t="s">
        <v>760</v>
      </c>
      <c r="Q2631" s="8" t="s">
        <v>9113</v>
      </c>
      <c r="R2631" t="s">
        <v>7758</v>
      </c>
      <c r="S2631" t="s">
        <v>5636</v>
      </c>
      <c r="T2631" t="s">
        <v>1014</v>
      </c>
    </row>
    <row r="2632" spans="1:20">
      <c r="A2632" t="s">
        <v>9114</v>
      </c>
      <c r="B2632" s="8" t="s">
        <v>1326</v>
      </c>
      <c r="C2632" t="s">
        <v>922</v>
      </c>
      <c r="D2632" t="s">
        <v>922</v>
      </c>
      <c r="E2632" t="s">
        <v>704</v>
      </c>
      <c r="F2632" t="s">
        <v>884</v>
      </c>
      <c r="G2632" t="s">
        <v>885</v>
      </c>
      <c r="H2632" t="s">
        <v>8172</v>
      </c>
      <c r="I2632" t="s">
        <v>8173</v>
      </c>
      <c r="J2632" t="s">
        <v>7750</v>
      </c>
      <c r="K2632" t="s">
        <v>675</v>
      </c>
      <c r="L2632" t="s">
        <v>682</v>
      </c>
      <c r="M2632" s="8" t="s">
        <v>675</v>
      </c>
      <c r="N2632" t="s">
        <v>682</v>
      </c>
      <c r="O2632" t="s">
        <v>6018</v>
      </c>
      <c r="P2632" t="s">
        <v>675</v>
      </c>
      <c r="Q2632" s="8" t="s">
        <v>9115</v>
      </c>
      <c r="R2632" t="s">
        <v>7758</v>
      </c>
      <c r="S2632" t="s">
        <v>5636</v>
      </c>
      <c r="T2632" t="s">
        <v>1014</v>
      </c>
    </row>
    <row r="2633" spans="1:20">
      <c r="A2633" t="s">
        <v>9116</v>
      </c>
      <c r="B2633" s="8" t="s">
        <v>1326</v>
      </c>
      <c r="C2633" t="s">
        <v>922</v>
      </c>
      <c r="D2633" t="s">
        <v>922</v>
      </c>
      <c r="E2633" t="s">
        <v>704</v>
      </c>
      <c r="F2633" t="s">
        <v>884</v>
      </c>
      <c r="G2633" t="s">
        <v>885</v>
      </c>
      <c r="H2633" t="s">
        <v>8176</v>
      </c>
      <c r="I2633" t="s">
        <v>8177</v>
      </c>
      <c r="J2633" t="s">
        <v>7750</v>
      </c>
      <c r="K2633" t="s">
        <v>675</v>
      </c>
      <c r="L2633" t="s">
        <v>682</v>
      </c>
      <c r="M2633" s="8" t="s">
        <v>675</v>
      </c>
      <c r="N2633" t="s">
        <v>682</v>
      </c>
      <c r="O2633" t="s">
        <v>6018</v>
      </c>
      <c r="P2633" t="s">
        <v>675</v>
      </c>
      <c r="Q2633" s="8" t="s">
        <v>9117</v>
      </c>
      <c r="R2633" t="s">
        <v>7758</v>
      </c>
      <c r="S2633" t="s">
        <v>5636</v>
      </c>
      <c r="T2633" t="s">
        <v>1014</v>
      </c>
    </row>
    <row r="2634" spans="1:20">
      <c r="A2634" t="s">
        <v>9118</v>
      </c>
      <c r="B2634" s="8" t="s">
        <v>1326</v>
      </c>
      <c r="C2634" t="s">
        <v>922</v>
      </c>
      <c r="D2634" t="s">
        <v>922</v>
      </c>
      <c r="E2634" t="s">
        <v>704</v>
      </c>
      <c r="F2634" t="s">
        <v>884</v>
      </c>
      <c r="G2634" t="s">
        <v>885</v>
      </c>
      <c r="H2634" t="s">
        <v>8180</v>
      </c>
      <c r="I2634" t="s">
        <v>8181</v>
      </c>
      <c r="J2634" t="s">
        <v>7750</v>
      </c>
      <c r="K2634" t="s">
        <v>675</v>
      </c>
      <c r="L2634" t="s">
        <v>682</v>
      </c>
      <c r="M2634" s="8" t="s">
        <v>675</v>
      </c>
      <c r="N2634" t="s">
        <v>682</v>
      </c>
      <c r="O2634" t="s">
        <v>6018</v>
      </c>
      <c r="P2634" t="s">
        <v>675</v>
      </c>
      <c r="Q2634" s="8" t="s">
        <v>9119</v>
      </c>
      <c r="R2634" t="s">
        <v>7758</v>
      </c>
      <c r="S2634" t="s">
        <v>5636</v>
      </c>
      <c r="T2634" t="s">
        <v>1014</v>
      </c>
    </row>
    <row r="2635" spans="1:20">
      <c r="A2635" t="s">
        <v>9120</v>
      </c>
      <c r="B2635" s="8" t="s">
        <v>1326</v>
      </c>
      <c r="C2635" t="s">
        <v>922</v>
      </c>
      <c r="D2635" t="s">
        <v>922</v>
      </c>
      <c r="E2635" t="s">
        <v>704</v>
      </c>
      <c r="F2635" t="s">
        <v>884</v>
      </c>
      <c r="G2635" t="s">
        <v>885</v>
      </c>
      <c r="H2635" t="s">
        <v>8187</v>
      </c>
      <c r="I2635" t="s">
        <v>8188</v>
      </c>
      <c r="J2635" t="s">
        <v>7750</v>
      </c>
      <c r="K2635" t="s">
        <v>675</v>
      </c>
      <c r="L2635" t="s">
        <v>682</v>
      </c>
      <c r="M2635" s="8" t="s">
        <v>675</v>
      </c>
      <c r="N2635" t="s">
        <v>682</v>
      </c>
      <c r="O2635" t="s">
        <v>6018</v>
      </c>
      <c r="P2635" t="s">
        <v>675</v>
      </c>
      <c r="Q2635" s="8" t="s">
        <v>9121</v>
      </c>
      <c r="R2635" t="s">
        <v>7758</v>
      </c>
      <c r="S2635" t="s">
        <v>5636</v>
      </c>
      <c r="T2635" t="s">
        <v>1014</v>
      </c>
    </row>
    <row r="2636" spans="1:20">
      <c r="A2636" t="s">
        <v>9122</v>
      </c>
      <c r="B2636" s="8" t="s">
        <v>1326</v>
      </c>
      <c r="C2636" t="s">
        <v>922</v>
      </c>
      <c r="D2636" t="s">
        <v>922</v>
      </c>
      <c r="E2636" t="s">
        <v>704</v>
      </c>
      <c r="F2636" t="s">
        <v>884</v>
      </c>
      <c r="G2636" t="s">
        <v>885</v>
      </c>
      <c r="H2636" t="s">
        <v>8191</v>
      </c>
      <c r="I2636" t="s">
        <v>8192</v>
      </c>
      <c r="J2636" t="s">
        <v>7750</v>
      </c>
      <c r="K2636" t="s">
        <v>675</v>
      </c>
      <c r="L2636" t="s">
        <v>682</v>
      </c>
      <c r="M2636" s="8" t="s">
        <v>675</v>
      </c>
      <c r="N2636" t="s">
        <v>682</v>
      </c>
      <c r="O2636" t="s">
        <v>6018</v>
      </c>
      <c r="P2636" t="s">
        <v>675</v>
      </c>
      <c r="Q2636" s="8" t="s">
        <v>9123</v>
      </c>
      <c r="R2636" t="s">
        <v>7758</v>
      </c>
      <c r="S2636" t="s">
        <v>5636</v>
      </c>
      <c r="T2636" t="s">
        <v>1014</v>
      </c>
    </row>
    <row r="2637" spans="1:20">
      <c r="A2637" t="s">
        <v>9124</v>
      </c>
      <c r="B2637" s="8" t="s">
        <v>1326</v>
      </c>
      <c r="C2637" t="s">
        <v>922</v>
      </c>
      <c r="D2637" t="s">
        <v>922</v>
      </c>
      <c r="E2637" t="s">
        <v>704</v>
      </c>
      <c r="F2637" t="s">
        <v>884</v>
      </c>
      <c r="G2637" t="s">
        <v>885</v>
      </c>
      <c r="H2637" t="s">
        <v>8195</v>
      </c>
      <c r="I2637" t="s">
        <v>8196</v>
      </c>
      <c r="J2637" t="s">
        <v>2519</v>
      </c>
      <c r="K2637" t="s">
        <v>1914</v>
      </c>
      <c r="L2637" t="s">
        <v>6853</v>
      </c>
      <c r="M2637" s="8" t="s">
        <v>1914</v>
      </c>
      <c r="N2637" t="s">
        <v>6898</v>
      </c>
      <c r="O2637" t="s">
        <v>6018</v>
      </c>
      <c r="P2637" t="s">
        <v>2672</v>
      </c>
      <c r="Q2637" s="8" t="s">
        <v>9125</v>
      </c>
      <c r="R2637" t="s">
        <v>7758</v>
      </c>
      <c r="S2637" t="s">
        <v>5636</v>
      </c>
      <c r="T2637" t="s">
        <v>1014</v>
      </c>
    </row>
    <row r="2638" spans="1:20">
      <c r="A2638" t="s">
        <v>9126</v>
      </c>
      <c r="B2638" s="8" t="s">
        <v>1326</v>
      </c>
      <c r="C2638" t="s">
        <v>922</v>
      </c>
      <c r="D2638" t="s">
        <v>922</v>
      </c>
      <c r="E2638" t="s">
        <v>704</v>
      </c>
      <c r="F2638" t="s">
        <v>884</v>
      </c>
      <c r="G2638" t="s">
        <v>885</v>
      </c>
      <c r="H2638" t="s">
        <v>8200</v>
      </c>
      <c r="I2638" t="s">
        <v>8201</v>
      </c>
      <c r="J2638" t="s">
        <v>2519</v>
      </c>
      <c r="K2638" t="s">
        <v>2133</v>
      </c>
      <c r="L2638" t="s">
        <v>6692</v>
      </c>
      <c r="M2638" s="8" t="s">
        <v>2133</v>
      </c>
      <c r="N2638" t="s">
        <v>671</v>
      </c>
      <c r="O2638" t="s">
        <v>6018</v>
      </c>
      <c r="P2638" t="s">
        <v>2672</v>
      </c>
      <c r="Q2638" s="8" t="s">
        <v>9127</v>
      </c>
      <c r="R2638" t="s">
        <v>7758</v>
      </c>
      <c r="S2638" t="s">
        <v>5636</v>
      </c>
      <c r="T2638" t="s">
        <v>1014</v>
      </c>
    </row>
    <row r="2639" spans="1:20">
      <c r="A2639" t="s">
        <v>9128</v>
      </c>
      <c r="B2639" s="8" t="s">
        <v>1326</v>
      </c>
      <c r="C2639" t="s">
        <v>922</v>
      </c>
      <c r="D2639" t="s">
        <v>922</v>
      </c>
      <c r="E2639" t="s">
        <v>704</v>
      </c>
      <c r="F2639" t="s">
        <v>884</v>
      </c>
      <c r="G2639" t="s">
        <v>885</v>
      </c>
      <c r="H2639" t="s">
        <v>8368</v>
      </c>
      <c r="I2639" t="s">
        <v>8369</v>
      </c>
      <c r="J2639" t="s">
        <v>7750</v>
      </c>
      <c r="K2639" t="s">
        <v>675</v>
      </c>
      <c r="L2639" t="s">
        <v>682</v>
      </c>
      <c r="M2639" s="8" t="s">
        <v>675</v>
      </c>
      <c r="N2639" t="s">
        <v>682</v>
      </c>
      <c r="O2639" t="s">
        <v>6018</v>
      </c>
      <c r="P2639" t="s">
        <v>675</v>
      </c>
      <c r="Q2639" s="8" t="s">
        <v>9129</v>
      </c>
      <c r="R2639" t="s">
        <v>7758</v>
      </c>
      <c r="S2639" t="s">
        <v>5636</v>
      </c>
      <c r="T2639" t="s">
        <v>1014</v>
      </c>
    </row>
    <row r="2640" spans="1:20">
      <c r="A2640" t="s">
        <v>9130</v>
      </c>
      <c r="B2640" s="8" t="s">
        <v>1326</v>
      </c>
      <c r="C2640" t="s">
        <v>922</v>
      </c>
      <c r="D2640" t="s">
        <v>922</v>
      </c>
      <c r="E2640" t="s">
        <v>704</v>
      </c>
      <c r="F2640" t="s">
        <v>884</v>
      </c>
      <c r="G2640" t="s">
        <v>885</v>
      </c>
      <c r="H2640" t="s">
        <v>1864</v>
      </c>
      <c r="I2640" t="s">
        <v>8372</v>
      </c>
      <c r="J2640" t="s">
        <v>7750</v>
      </c>
      <c r="K2640" t="s">
        <v>675</v>
      </c>
      <c r="L2640" t="s">
        <v>682</v>
      </c>
      <c r="M2640" s="8" t="s">
        <v>675</v>
      </c>
      <c r="N2640" t="s">
        <v>682</v>
      </c>
      <c r="O2640" t="s">
        <v>6018</v>
      </c>
      <c r="P2640" t="s">
        <v>675</v>
      </c>
      <c r="Q2640" s="8" t="s">
        <v>9131</v>
      </c>
      <c r="R2640" t="s">
        <v>7758</v>
      </c>
      <c r="S2640" t="s">
        <v>5636</v>
      </c>
      <c r="T2640" t="s">
        <v>1014</v>
      </c>
    </row>
    <row r="2641" spans="1:20">
      <c r="A2641" t="s">
        <v>9132</v>
      </c>
      <c r="B2641" s="8" t="s">
        <v>1326</v>
      </c>
      <c r="C2641" t="s">
        <v>922</v>
      </c>
      <c r="D2641" t="s">
        <v>922</v>
      </c>
      <c r="E2641" t="s">
        <v>704</v>
      </c>
      <c r="F2641" t="s">
        <v>884</v>
      </c>
      <c r="G2641" t="s">
        <v>885</v>
      </c>
      <c r="H2641" t="s">
        <v>4987</v>
      </c>
      <c r="I2641" t="s">
        <v>8375</v>
      </c>
      <c r="J2641" t="s">
        <v>2519</v>
      </c>
      <c r="K2641" t="s">
        <v>1946</v>
      </c>
      <c r="L2641" t="s">
        <v>7369</v>
      </c>
      <c r="M2641" s="8" t="s">
        <v>1946</v>
      </c>
      <c r="N2641" t="s">
        <v>7370</v>
      </c>
      <c r="O2641" t="s">
        <v>6018</v>
      </c>
      <c r="P2641" t="s">
        <v>2672</v>
      </c>
      <c r="Q2641" s="8" t="s">
        <v>9133</v>
      </c>
      <c r="R2641" t="s">
        <v>7758</v>
      </c>
      <c r="S2641" t="s">
        <v>5636</v>
      </c>
      <c r="T2641" t="s">
        <v>1014</v>
      </c>
    </row>
    <row r="2642" spans="1:20">
      <c r="A2642" t="s">
        <v>9134</v>
      </c>
      <c r="B2642" s="8" t="s">
        <v>1326</v>
      </c>
      <c r="C2642" t="s">
        <v>922</v>
      </c>
      <c r="D2642" t="s">
        <v>922</v>
      </c>
      <c r="E2642" t="s">
        <v>704</v>
      </c>
      <c r="F2642" t="s">
        <v>884</v>
      </c>
      <c r="G2642" t="s">
        <v>885</v>
      </c>
      <c r="H2642" t="s">
        <v>8380</v>
      </c>
      <c r="I2642" t="s">
        <v>8381</v>
      </c>
      <c r="J2642" t="s">
        <v>7750</v>
      </c>
      <c r="K2642" t="s">
        <v>675</v>
      </c>
      <c r="L2642" t="s">
        <v>682</v>
      </c>
      <c r="M2642" s="8" t="s">
        <v>675</v>
      </c>
      <c r="N2642" t="s">
        <v>682</v>
      </c>
      <c r="O2642" t="s">
        <v>6018</v>
      </c>
      <c r="P2642" t="s">
        <v>675</v>
      </c>
      <c r="Q2642" s="8" t="s">
        <v>9135</v>
      </c>
      <c r="R2642" t="s">
        <v>7758</v>
      </c>
      <c r="S2642" t="s">
        <v>5636</v>
      </c>
      <c r="T2642" t="s">
        <v>1014</v>
      </c>
    </row>
    <row r="2643" spans="1:20">
      <c r="A2643" t="s">
        <v>9136</v>
      </c>
      <c r="B2643" s="8" t="s">
        <v>1326</v>
      </c>
      <c r="C2643" t="s">
        <v>922</v>
      </c>
      <c r="D2643" t="s">
        <v>922</v>
      </c>
      <c r="E2643" t="s">
        <v>704</v>
      </c>
      <c r="F2643" t="s">
        <v>884</v>
      </c>
      <c r="G2643" t="s">
        <v>885</v>
      </c>
      <c r="H2643" t="s">
        <v>8384</v>
      </c>
      <c r="I2643" t="s">
        <v>8385</v>
      </c>
      <c r="J2643" t="s">
        <v>669</v>
      </c>
      <c r="K2643" t="s">
        <v>1977</v>
      </c>
      <c r="L2643" t="s">
        <v>6096</v>
      </c>
      <c r="M2643" s="8" t="s">
        <v>1977</v>
      </c>
      <c r="N2643" t="s">
        <v>9137</v>
      </c>
      <c r="O2643" t="s">
        <v>6018</v>
      </c>
      <c r="P2643" t="s">
        <v>760</v>
      </c>
      <c r="Q2643" s="8" t="s">
        <v>9138</v>
      </c>
      <c r="R2643" t="s">
        <v>7758</v>
      </c>
      <c r="S2643" t="s">
        <v>5636</v>
      </c>
      <c r="T2643" t="s">
        <v>1014</v>
      </c>
    </row>
    <row r="2644" spans="1:20">
      <c r="A2644" t="s">
        <v>9139</v>
      </c>
      <c r="B2644" s="8" t="s">
        <v>1326</v>
      </c>
      <c r="C2644" t="s">
        <v>922</v>
      </c>
      <c r="D2644" t="s">
        <v>922</v>
      </c>
      <c r="E2644" t="s">
        <v>704</v>
      </c>
      <c r="F2644" t="s">
        <v>884</v>
      </c>
      <c r="G2644" t="s">
        <v>885</v>
      </c>
      <c r="H2644" t="s">
        <v>8388</v>
      </c>
      <c r="I2644" t="s">
        <v>8389</v>
      </c>
      <c r="J2644" t="s">
        <v>7750</v>
      </c>
      <c r="K2644" t="s">
        <v>675</v>
      </c>
      <c r="L2644" t="s">
        <v>682</v>
      </c>
      <c r="M2644" s="8" t="s">
        <v>675</v>
      </c>
      <c r="N2644" t="s">
        <v>682</v>
      </c>
      <c r="O2644" t="s">
        <v>6018</v>
      </c>
      <c r="P2644" t="s">
        <v>675</v>
      </c>
      <c r="Q2644" s="8" t="s">
        <v>9140</v>
      </c>
      <c r="R2644" t="s">
        <v>7758</v>
      </c>
      <c r="S2644" t="s">
        <v>5636</v>
      </c>
      <c r="T2644" t="s">
        <v>1014</v>
      </c>
    </row>
    <row r="2645" spans="1:20">
      <c r="A2645" t="s">
        <v>9141</v>
      </c>
      <c r="B2645" s="8" t="s">
        <v>1326</v>
      </c>
      <c r="C2645" t="s">
        <v>922</v>
      </c>
      <c r="D2645" t="s">
        <v>922</v>
      </c>
      <c r="E2645" t="s">
        <v>704</v>
      </c>
      <c r="F2645" t="s">
        <v>884</v>
      </c>
      <c r="G2645" t="s">
        <v>885</v>
      </c>
      <c r="H2645" t="s">
        <v>7815</v>
      </c>
      <c r="I2645" t="s">
        <v>7816</v>
      </c>
      <c r="J2645" t="s">
        <v>7750</v>
      </c>
      <c r="K2645" t="s">
        <v>675</v>
      </c>
      <c r="L2645" t="s">
        <v>682</v>
      </c>
      <c r="M2645" s="8" t="s">
        <v>675</v>
      </c>
      <c r="N2645" t="s">
        <v>682</v>
      </c>
      <c r="O2645" t="s">
        <v>6018</v>
      </c>
      <c r="P2645" t="s">
        <v>675</v>
      </c>
      <c r="Q2645" s="8" t="s">
        <v>9142</v>
      </c>
      <c r="R2645" t="s">
        <v>7758</v>
      </c>
      <c r="S2645" t="s">
        <v>5636</v>
      </c>
      <c r="T2645" t="s">
        <v>1014</v>
      </c>
    </row>
    <row r="2646" spans="1:20">
      <c r="A2646" t="s">
        <v>9143</v>
      </c>
      <c r="B2646" s="8" t="s">
        <v>1326</v>
      </c>
      <c r="C2646" t="s">
        <v>922</v>
      </c>
      <c r="D2646" t="s">
        <v>922</v>
      </c>
      <c r="E2646" t="s">
        <v>704</v>
      </c>
      <c r="F2646" t="s">
        <v>884</v>
      </c>
      <c r="G2646" t="s">
        <v>885</v>
      </c>
      <c r="H2646" t="s">
        <v>7820</v>
      </c>
      <c r="I2646" t="s">
        <v>7821</v>
      </c>
      <c r="J2646" t="s">
        <v>7750</v>
      </c>
      <c r="K2646" t="s">
        <v>675</v>
      </c>
      <c r="L2646" t="s">
        <v>682</v>
      </c>
      <c r="M2646" s="8" t="s">
        <v>675</v>
      </c>
      <c r="N2646" t="s">
        <v>682</v>
      </c>
      <c r="O2646" t="s">
        <v>6018</v>
      </c>
      <c r="P2646" t="s">
        <v>675</v>
      </c>
      <c r="Q2646" s="8" t="s">
        <v>9144</v>
      </c>
      <c r="R2646" t="s">
        <v>7758</v>
      </c>
      <c r="S2646" t="s">
        <v>5636</v>
      </c>
      <c r="T2646" t="s">
        <v>1014</v>
      </c>
    </row>
    <row r="2647" spans="1:20">
      <c r="A2647" t="s">
        <v>9145</v>
      </c>
      <c r="B2647" s="8" t="s">
        <v>1326</v>
      </c>
      <c r="C2647" t="s">
        <v>922</v>
      </c>
      <c r="D2647" t="s">
        <v>922</v>
      </c>
      <c r="E2647" t="s">
        <v>704</v>
      </c>
      <c r="F2647" t="s">
        <v>884</v>
      </c>
      <c r="G2647" t="s">
        <v>885</v>
      </c>
      <c r="H2647" t="s">
        <v>7825</v>
      </c>
      <c r="I2647" t="s">
        <v>7826</v>
      </c>
      <c r="J2647" t="s">
        <v>2519</v>
      </c>
      <c r="K2647" t="s">
        <v>2115</v>
      </c>
      <c r="L2647" t="s">
        <v>5852</v>
      </c>
      <c r="M2647" s="8" t="s">
        <v>2115</v>
      </c>
      <c r="N2647" t="s">
        <v>7006</v>
      </c>
      <c r="O2647" t="s">
        <v>6018</v>
      </c>
      <c r="P2647" t="s">
        <v>760</v>
      </c>
      <c r="Q2647" s="8" t="s">
        <v>9146</v>
      </c>
      <c r="R2647" t="s">
        <v>7758</v>
      </c>
      <c r="S2647" t="s">
        <v>5636</v>
      </c>
      <c r="T2647" t="s">
        <v>1014</v>
      </c>
    </row>
    <row r="2648" spans="1:20">
      <c r="A2648" t="s">
        <v>9147</v>
      </c>
      <c r="B2648" s="8" t="s">
        <v>1326</v>
      </c>
      <c r="C2648" t="s">
        <v>922</v>
      </c>
      <c r="D2648" t="s">
        <v>922</v>
      </c>
      <c r="E2648" t="s">
        <v>704</v>
      </c>
      <c r="F2648" t="s">
        <v>884</v>
      </c>
      <c r="G2648" t="s">
        <v>885</v>
      </c>
      <c r="H2648" t="s">
        <v>7829</v>
      </c>
      <c r="I2648" t="s">
        <v>7830</v>
      </c>
      <c r="J2648" t="s">
        <v>7750</v>
      </c>
      <c r="K2648" t="s">
        <v>675</v>
      </c>
      <c r="L2648" t="s">
        <v>682</v>
      </c>
      <c r="M2648" s="8" t="s">
        <v>675</v>
      </c>
      <c r="N2648" t="s">
        <v>682</v>
      </c>
      <c r="O2648" t="s">
        <v>6018</v>
      </c>
      <c r="P2648" t="s">
        <v>675</v>
      </c>
      <c r="Q2648" s="8" t="s">
        <v>9148</v>
      </c>
      <c r="R2648" t="s">
        <v>7758</v>
      </c>
      <c r="S2648" t="s">
        <v>5636</v>
      </c>
      <c r="T2648" t="s">
        <v>1014</v>
      </c>
    </row>
    <row r="2649" spans="1:20">
      <c r="A2649" t="s">
        <v>9149</v>
      </c>
      <c r="B2649" s="8" t="s">
        <v>1326</v>
      </c>
      <c r="C2649" t="s">
        <v>922</v>
      </c>
      <c r="D2649" t="s">
        <v>922</v>
      </c>
      <c r="E2649" t="s">
        <v>704</v>
      </c>
      <c r="F2649" t="s">
        <v>884</v>
      </c>
      <c r="G2649" t="s">
        <v>885</v>
      </c>
      <c r="H2649" t="s">
        <v>7833</v>
      </c>
      <c r="I2649" t="s">
        <v>7834</v>
      </c>
      <c r="J2649" t="s">
        <v>7750</v>
      </c>
      <c r="K2649" t="s">
        <v>675</v>
      </c>
      <c r="L2649" t="s">
        <v>682</v>
      </c>
      <c r="M2649" s="8" t="s">
        <v>675</v>
      </c>
      <c r="N2649" t="s">
        <v>682</v>
      </c>
      <c r="O2649" t="s">
        <v>6018</v>
      </c>
      <c r="P2649" t="s">
        <v>675</v>
      </c>
      <c r="Q2649" s="8" t="s">
        <v>9150</v>
      </c>
      <c r="R2649" t="s">
        <v>7758</v>
      </c>
      <c r="S2649" t="s">
        <v>5636</v>
      </c>
      <c r="T2649" t="s">
        <v>1014</v>
      </c>
    </row>
    <row r="2650" spans="1:20">
      <c r="A2650" t="s">
        <v>9151</v>
      </c>
      <c r="B2650" s="8" t="s">
        <v>1326</v>
      </c>
      <c r="C2650" t="s">
        <v>922</v>
      </c>
      <c r="D2650" t="s">
        <v>922</v>
      </c>
      <c r="E2650" t="s">
        <v>704</v>
      </c>
      <c r="F2650" t="s">
        <v>884</v>
      </c>
      <c r="G2650" t="s">
        <v>885</v>
      </c>
      <c r="H2650" t="s">
        <v>7837</v>
      </c>
      <c r="I2650" t="s">
        <v>7838</v>
      </c>
      <c r="J2650" t="s">
        <v>7750</v>
      </c>
      <c r="K2650" t="s">
        <v>675</v>
      </c>
      <c r="L2650" t="s">
        <v>682</v>
      </c>
      <c r="M2650" s="8" t="s">
        <v>675</v>
      </c>
      <c r="N2650" t="s">
        <v>682</v>
      </c>
      <c r="O2650" t="s">
        <v>6018</v>
      </c>
      <c r="P2650" t="s">
        <v>675</v>
      </c>
      <c r="Q2650" s="8" t="s">
        <v>9152</v>
      </c>
      <c r="R2650" t="s">
        <v>7758</v>
      </c>
      <c r="S2650" t="s">
        <v>5636</v>
      </c>
      <c r="T2650" t="s">
        <v>1014</v>
      </c>
    </row>
    <row r="2651" spans="1:20">
      <c r="A2651" t="s">
        <v>9153</v>
      </c>
      <c r="B2651" s="8" t="s">
        <v>1326</v>
      </c>
      <c r="C2651" t="s">
        <v>922</v>
      </c>
      <c r="D2651" t="s">
        <v>922</v>
      </c>
      <c r="E2651" t="s">
        <v>704</v>
      </c>
      <c r="F2651" t="s">
        <v>884</v>
      </c>
      <c r="G2651" t="s">
        <v>885</v>
      </c>
      <c r="H2651" t="s">
        <v>7841</v>
      </c>
      <c r="I2651" t="s">
        <v>7842</v>
      </c>
      <c r="J2651" t="s">
        <v>2519</v>
      </c>
      <c r="K2651" t="s">
        <v>3318</v>
      </c>
      <c r="L2651" t="s">
        <v>7035</v>
      </c>
      <c r="M2651" s="8" t="s">
        <v>3318</v>
      </c>
      <c r="N2651" t="s">
        <v>6783</v>
      </c>
      <c r="O2651" t="s">
        <v>6018</v>
      </c>
      <c r="P2651" t="s">
        <v>2672</v>
      </c>
      <c r="Q2651" s="8" t="s">
        <v>9154</v>
      </c>
      <c r="R2651" t="s">
        <v>7758</v>
      </c>
      <c r="S2651" t="s">
        <v>5636</v>
      </c>
      <c r="T2651" t="s">
        <v>1014</v>
      </c>
    </row>
    <row r="2652" spans="1:20">
      <c r="A2652" t="s">
        <v>9155</v>
      </c>
      <c r="B2652" s="8" t="s">
        <v>1326</v>
      </c>
      <c r="C2652" t="s">
        <v>922</v>
      </c>
      <c r="D2652" t="s">
        <v>922</v>
      </c>
      <c r="E2652" t="s">
        <v>704</v>
      </c>
      <c r="F2652" t="s">
        <v>884</v>
      </c>
      <c r="G2652" t="s">
        <v>885</v>
      </c>
      <c r="H2652" t="s">
        <v>7845</v>
      </c>
      <c r="I2652" t="s">
        <v>7846</v>
      </c>
      <c r="J2652" t="s">
        <v>2519</v>
      </c>
      <c r="K2652" t="s">
        <v>3217</v>
      </c>
      <c r="L2652" t="s">
        <v>6748</v>
      </c>
      <c r="M2652" s="8" t="s">
        <v>3217</v>
      </c>
      <c r="N2652" t="s">
        <v>6721</v>
      </c>
      <c r="O2652" t="s">
        <v>6018</v>
      </c>
      <c r="P2652" t="s">
        <v>2672</v>
      </c>
      <c r="Q2652" s="8" t="s">
        <v>9156</v>
      </c>
      <c r="R2652" t="s">
        <v>7758</v>
      </c>
      <c r="S2652" t="s">
        <v>5636</v>
      </c>
      <c r="T2652" t="s">
        <v>1014</v>
      </c>
    </row>
    <row r="2653" spans="1:20">
      <c r="A2653" t="s">
        <v>9157</v>
      </c>
      <c r="B2653" s="8" t="s">
        <v>1326</v>
      </c>
      <c r="C2653" t="s">
        <v>922</v>
      </c>
      <c r="D2653" t="s">
        <v>922</v>
      </c>
      <c r="E2653" t="s">
        <v>704</v>
      </c>
      <c r="F2653" t="s">
        <v>884</v>
      </c>
      <c r="G2653" t="s">
        <v>885</v>
      </c>
      <c r="H2653" t="s">
        <v>5787</v>
      </c>
      <c r="I2653" t="s">
        <v>7849</v>
      </c>
      <c r="J2653" t="s">
        <v>2519</v>
      </c>
      <c r="K2653" t="s">
        <v>7044</v>
      </c>
      <c r="L2653" t="s">
        <v>6096</v>
      </c>
      <c r="M2653" s="8" t="s">
        <v>7044</v>
      </c>
      <c r="N2653" t="s">
        <v>5882</v>
      </c>
      <c r="O2653" t="s">
        <v>6018</v>
      </c>
      <c r="P2653" t="s">
        <v>2672</v>
      </c>
      <c r="Q2653" s="8" t="s">
        <v>9158</v>
      </c>
      <c r="R2653" t="s">
        <v>7758</v>
      </c>
      <c r="S2653" t="s">
        <v>5636</v>
      </c>
      <c r="T2653" t="s">
        <v>1014</v>
      </c>
    </row>
    <row r="2654" spans="1:20">
      <c r="A2654" t="s">
        <v>9159</v>
      </c>
      <c r="B2654" s="8" t="s">
        <v>1326</v>
      </c>
      <c r="C2654" t="s">
        <v>922</v>
      </c>
      <c r="D2654" t="s">
        <v>922</v>
      </c>
      <c r="E2654" t="s">
        <v>704</v>
      </c>
      <c r="F2654" t="s">
        <v>884</v>
      </c>
      <c r="G2654" t="s">
        <v>885</v>
      </c>
      <c r="H2654" t="s">
        <v>7852</v>
      </c>
      <c r="I2654" t="s">
        <v>7853</v>
      </c>
      <c r="J2654" t="s">
        <v>2519</v>
      </c>
      <c r="K2654" t="s">
        <v>3217</v>
      </c>
      <c r="L2654" t="s">
        <v>5861</v>
      </c>
      <c r="M2654" s="8" t="s">
        <v>3217</v>
      </c>
      <c r="N2654" t="s">
        <v>9009</v>
      </c>
      <c r="O2654" t="s">
        <v>6018</v>
      </c>
      <c r="P2654" t="s">
        <v>2672</v>
      </c>
      <c r="Q2654" s="8" t="s">
        <v>9160</v>
      </c>
      <c r="R2654" t="s">
        <v>7758</v>
      </c>
      <c r="S2654" t="s">
        <v>5636</v>
      </c>
      <c r="T2654" t="s">
        <v>1014</v>
      </c>
    </row>
    <row r="2655" spans="1:20">
      <c r="A2655" t="s">
        <v>9161</v>
      </c>
      <c r="B2655" s="8" t="s">
        <v>1326</v>
      </c>
      <c r="C2655" t="s">
        <v>922</v>
      </c>
      <c r="D2655" t="s">
        <v>922</v>
      </c>
      <c r="E2655" t="s">
        <v>704</v>
      </c>
      <c r="F2655" t="s">
        <v>884</v>
      </c>
      <c r="G2655" t="s">
        <v>885</v>
      </c>
      <c r="H2655" t="s">
        <v>7857</v>
      </c>
      <c r="I2655" t="s">
        <v>7858</v>
      </c>
      <c r="J2655" t="s">
        <v>669</v>
      </c>
      <c r="K2655" t="s">
        <v>1604</v>
      </c>
      <c r="L2655" t="s">
        <v>6902</v>
      </c>
      <c r="M2655" s="8" t="s">
        <v>1604</v>
      </c>
      <c r="N2655" t="s">
        <v>7712</v>
      </c>
      <c r="O2655" t="s">
        <v>6018</v>
      </c>
      <c r="P2655" t="s">
        <v>760</v>
      </c>
      <c r="Q2655" s="8" t="s">
        <v>9162</v>
      </c>
      <c r="R2655" t="s">
        <v>7758</v>
      </c>
      <c r="S2655" t="s">
        <v>5636</v>
      </c>
      <c r="T2655" t="s">
        <v>1014</v>
      </c>
    </row>
    <row r="2656" spans="1:20">
      <c r="A2656" t="s">
        <v>9163</v>
      </c>
      <c r="B2656" s="8" t="s">
        <v>1326</v>
      </c>
      <c r="C2656" t="s">
        <v>922</v>
      </c>
      <c r="D2656" t="s">
        <v>922</v>
      </c>
      <c r="E2656" t="s">
        <v>704</v>
      </c>
      <c r="F2656" t="s">
        <v>884</v>
      </c>
      <c r="G2656" t="s">
        <v>885</v>
      </c>
      <c r="H2656" t="s">
        <v>7861</v>
      </c>
      <c r="I2656" t="s">
        <v>7862</v>
      </c>
      <c r="J2656" t="s">
        <v>7750</v>
      </c>
      <c r="K2656" t="s">
        <v>675</v>
      </c>
      <c r="L2656" t="s">
        <v>682</v>
      </c>
      <c r="M2656" s="8" t="s">
        <v>675</v>
      </c>
      <c r="N2656" t="s">
        <v>682</v>
      </c>
      <c r="O2656" t="s">
        <v>6018</v>
      </c>
      <c r="P2656" t="s">
        <v>675</v>
      </c>
      <c r="Q2656" s="8" t="s">
        <v>9164</v>
      </c>
      <c r="R2656" t="s">
        <v>7758</v>
      </c>
      <c r="S2656" t="s">
        <v>5636</v>
      </c>
      <c r="T2656" t="s">
        <v>1014</v>
      </c>
    </row>
    <row r="2657" spans="1:20">
      <c r="A2657" t="s">
        <v>9165</v>
      </c>
      <c r="B2657" s="8" t="s">
        <v>1326</v>
      </c>
      <c r="C2657" t="s">
        <v>922</v>
      </c>
      <c r="D2657" t="s">
        <v>922</v>
      </c>
      <c r="E2657" t="s">
        <v>704</v>
      </c>
      <c r="F2657" t="s">
        <v>884</v>
      </c>
      <c r="G2657" t="s">
        <v>885</v>
      </c>
      <c r="H2657" t="s">
        <v>4982</v>
      </c>
      <c r="I2657" t="s">
        <v>7865</v>
      </c>
      <c r="J2657" t="s">
        <v>669</v>
      </c>
      <c r="K2657" t="s">
        <v>1933</v>
      </c>
      <c r="L2657" t="s">
        <v>6141</v>
      </c>
      <c r="M2657" s="8" t="s">
        <v>1933</v>
      </c>
      <c r="N2657" t="s">
        <v>9166</v>
      </c>
      <c r="O2657" t="s">
        <v>6018</v>
      </c>
      <c r="P2657" t="s">
        <v>760</v>
      </c>
      <c r="Q2657" s="8" t="s">
        <v>9167</v>
      </c>
      <c r="R2657" t="s">
        <v>7758</v>
      </c>
      <c r="S2657" t="s">
        <v>5636</v>
      </c>
      <c r="T2657" t="s">
        <v>1014</v>
      </c>
    </row>
    <row r="2658" spans="1:20">
      <c r="A2658" t="s">
        <v>9168</v>
      </c>
      <c r="B2658" s="8" t="s">
        <v>1326</v>
      </c>
      <c r="C2658" t="s">
        <v>922</v>
      </c>
      <c r="D2658" t="s">
        <v>922</v>
      </c>
      <c r="E2658" t="s">
        <v>704</v>
      </c>
      <c r="F2658" t="s">
        <v>884</v>
      </c>
      <c r="G2658" t="s">
        <v>885</v>
      </c>
      <c r="H2658" t="s">
        <v>7870</v>
      </c>
      <c r="I2658" t="s">
        <v>7871</v>
      </c>
      <c r="J2658" t="s">
        <v>669</v>
      </c>
      <c r="K2658" t="s">
        <v>1933</v>
      </c>
      <c r="L2658" t="s">
        <v>6748</v>
      </c>
      <c r="M2658" s="8" t="s">
        <v>1933</v>
      </c>
      <c r="N2658" t="s">
        <v>9169</v>
      </c>
      <c r="O2658" t="s">
        <v>6018</v>
      </c>
      <c r="P2658" t="s">
        <v>760</v>
      </c>
      <c r="Q2658" s="8" t="s">
        <v>9170</v>
      </c>
      <c r="R2658" t="s">
        <v>7758</v>
      </c>
      <c r="S2658" t="s">
        <v>5636</v>
      </c>
      <c r="T2658" t="s">
        <v>1014</v>
      </c>
    </row>
    <row r="2659" spans="1:20">
      <c r="A2659" t="s">
        <v>9171</v>
      </c>
      <c r="B2659" s="8" t="s">
        <v>1326</v>
      </c>
      <c r="C2659" t="s">
        <v>922</v>
      </c>
      <c r="D2659" t="s">
        <v>922</v>
      </c>
      <c r="E2659" t="s">
        <v>704</v>
      </c>
      <c r="F2659" t="s">
        <v>884</v>
      </c>
      <c r="G2659" t="s">
        <v>885</v>
      </c>
      <c r="H2659" t="s">
        <v>3740</v>
      </c>
      <c r="I2659" t="s">
        <v>7874</v>
      </c>
      <c r="J2659" t="s">
        <v>669</v>
      </c>
      <c r="K2659" t="s">
        <v>1933</v>
      </c>
      <c r="L2659" t="s">
        <v>6748</v>
      </c>
      <c r="M2659" s="8" t="s">
        <v>1933</v>
      </c>
      <c r="N2659" t="s">
        <v>9086</v>
      </c>
      <c r="O2659" t="s">
        <v>6018</v>
      </c>
      <c r="P2659" t="s">
        <v>760</v>
      </c>
      <c r="Q2659" s="8" t="s">
        <v>9172</v>
      </c>
      <c r="R2659" t="s">
        <v>7758</v>
      </c>
      <c r="S2659" t="s">
        <v>5636</v>
      </c>
      <c r="T2659" t="s">
        <v>1014</v>
      </c>
    </row>
    <row r="2660" spans="1:20">
      <c r="A2660" t="s">
        <v>9173</v>
      </c>
      <c r="B2660" s="8" t="s">
        <v>1326</v>
      </c>
      <c r="C2660" t="s">
        <v>922</v>
      </c>
      <c r="D2660" t="s">
        <v>922</v>
      </c>
      <c r="E2660" t="s">
        <v>704</v>
      </c>
      <c r="F2660" t="s">
        <v>884</v>
      </c>
      <c r="G2660" t="s">
        <v>885</v>
      </c>
      <c r="H2660" t="s">
        <v>7878</v>
      </c>
      <c r="I2660" t="s">
        <v>7879</v>
      </c>
      <c r="J2660" t="s">
        <v>7750</v>
      </c>
      <c r="K2660" t="s">
        <v>675</v>
      </c>
      <c r="L2660" t="s">
        <v>682</v>
      </c>
      <c r="M2660" s="8" t="s">
        <v>675</v>
      </c>
      <c r="N2660" t="s">
        <v>682</v>
      </c>
      <c r="O2660" t="s">
        <v>6018</v>
      </c>
      <c r="P2660" t="s">
        <v>675</v>
      </c>
      <c r="Q2660" s="8" t="s">
        <v>9174</v>
      </c>
      <c r="R2660" t="s">
        <v>7758</v>
      </c>
      <c r="S2660" t="s">
        <v>5636</v>
      </c>
      <c r="T2660" t="s">
        <v>1014</v>
      </c>
    </row>
    <row r="2661" spans="1:20">
      <c r="A2661" t="s">
        <v>9175</v>
      </c>
      <c r="B2661" s="8" t="s">
        <v>1326</v>
      </c>
      <c r="C2661" t="s">
        <v>922</v>
      </c>
      <c r="D2661" t="s">
        <v>922</v>
      </c>
      <c r="E2661" t="s">
        <v>704</v>
      </c>
      <c r="F2661" t="s">
        <v>884</v>
      </c>
      <c r="G2661" t="s">
        <v>885</v>
      </c>
      <c r="H2661" t="s">
        <v>7882</v>
      </c>
      <c r="I2661" t="s">
        <v>7883</v>
      </c>
      <c r="J2661" t="s">
        <v>7750</v>
      </c>
      <c r="K2661" t="s">
        <v>675</v>
      </c>
      <c r="L2661" t="s">
        <v>682</v>
      </c>
      <c r="M2661" s="8" t="s">
        <v>675</v>
      </c>
      <c r="N2661" t="s">
        <v>682</v>
      </c>
      <c r="O2661" t="s">
        <v>6018</v>
      </c>
      <c r="P2661" t="s">
        <v>675</v>
      </c>
      <c r="Q2661" s="8" t="s">
        <v>9176</v>
      </c>
      <c r="R2661" t="s">
        <v>7758</v>
      </c>
      <c r="S2661" t="s">
        <v>5636</v>
      </c>
      <c r="T2661" t="s">
        <v>1014</v>
      </c>
    </row>
    <row r="2662" spans="1:20">
      <c r="A2662" t="s">
        <v>9177</v>
      </c>
      <c r="B2662" s="8" t="s">
        <v>1326</v>
      </c>
      <c r="C2662" t="s">
        <v>922</v>
      </c>
      <c r="D2662" t="s">
        <v>922</v>
      </c>
      <c r="E2662" t="s">
        <v>704</v>
      </c>
      <c r="F2662" t="s">
        <v>884</v>
      </c>
      <c r="G2662" t="s">
        <v>885</v>
      </c>
      <c r="H2662" t="s">
        <v>7887</v>
      </c>
      <c r="I2662" t="s">
        <v>7888</v>
      </c>
      <c r="J2662" t="s">
        <v>7750</v>
      </c>
      <c r="K2662" t="s">
        <v>675</v>
      </c>
      <c r="L2662" t="s">
        <v>682</v>
      </c>
      <c r="M2662" s="8" t="s">
        <v>675</v>
      </c>
      <c r="N2662" t="s">
        <v>682</v>
      </c>
      <c r="O2662" t="s">
        <v>6018</v>
      </c>
      <c r="P2662" t="s">
        <v>675</v>
      </c>
      <c r="Q2662" s="8" t="s">
        <v>9178</v>
      </c>
      <c r="R2662" t="s">
        <v>7758</v>
      </c>
      <c r="S2662" t="s">
        <v>5636</v>
      </c>
      <c r="T2662" t="s">
        <v>1014</v>
      </c>
    </row>
    <row r="2663" spans="1:20">
      <c r="A2663" t="s">
        <v>9179</v>
      </c>
      <c r="B2663" s="8" t="s">
        <v>1326</v>
      </c>
      <c r="C2663" t="s">
        <v>922</v>
      </c>
      <c r="D2663" t="s">
        <v>922</v>
      </c>
      <c r="E2663" t="s">
        <v>704</v>
      </c>
      <c r="F2663" t="s">
        <v>884</v>
      </c>
      <c r="G2663" t="s">
        <v>885</v>
      </c>
      <c r="H2663" t="s">
        <v>7892</v>
      </c>
      <c r="I2663" t="s">
        <v>7893</v>
      </c>
      <c r="J2663" t="s">
        <v>7750</v>
      </c>
      <c r="K2663" t="s">
        <v>675</v>
      </c>
      <c r="L2663" t="s">
        <v>682</v>
      </c>
      <c r="M2663" s="8" t="s">
        <v>675</v>
      </c>
      <c r="N2663" t="s">
        <v>682</v>
      </c>
      <c r="O2663" t="s">
        <v>6018</v>
      </c>
      <c r="P2663" t="s">
        <v>675</v>
      </c>
      <c r="Q2663" s="8" t="s">
        <v>9180</v>
      </c>
      <c r="R2663" t="s">
        <v>7758</v>
      </c>
      <c r="S2663" t="s">
        <v>5636</v>
      </c>
      <c r="T2663" t="s">
        <v>1014</v>
      </c>
    </row>
    <row r="2664" spans="1:20">
      <c r="A2664" t="s">
        <v>9181</v>
      </c>
      <c r="B2664" s="8" t="s">
        <v>1326</v>
      </c>
      <c r="C2664" t="s">
        <v>922</v>
      </c>
      <c r="D2664" t="s">
        <v>922</v>
      </c>
      <c r="E2664" t="s">
        <v>704</v>
      </c>
      <c r="F2664" t="s">
        <v>884</v>
      </c>
      <c r="G2664" t="s">
        <v>885</v>
      </c>
      <c r="H2664" t="s">
        <v>7972</v>
      </c>
      <c r="I2664" t="s">
        <v>7973</v>
      </c>
      <c r="J2664" t="s">
        <v>7750</v>
      </c>
      <c r="K2664" t="s">
        <v>675</v>
      </c>
      <c r="L2664" t="s">
        <v>682</v>
      </c>
      <c r="M2664" s="8" t="s">
        <v>675</v>
      </c>
      <c r="N2664" t="s">
        <v>682</v>
      </c>
      <c r="O2664" t="s">
        <v>6018</v>
      </c>
      <c r="P2664" t="s">
        <v>675</v>
      </c>
      <c r="Q2664" s="8" t="s">
        <v>9182</v>
      </c>
      <c r="R2664" t="s">
        <v>7758</v>
      </c>
      <c r="S2664" t="s">
        <v>5636</v>
      </c>
      <c r="T2664" t="s">
        <v>1014</v>
      </c>
    </row>
    <row r="2665" spans="1:20">
      <c r="A2665" t="s">
        <v>9183</v>
      </c>
      <c r="B2665" s="8" t="s">
        <v>1326</v>
      </c>
      <c r="C2665" t="s">
        <v>922</v>
      </c>
      <c r="D2665" t="s">
        <v>922</v>
      </c>
      <c r="E2665" t="s">
        <v>704</v>
      </c>
      <c r="F2665" t="s">
        <v>884</v>
      </c>
      <c r="G2665" t="s">
        <v>885</v>
      </c>
      <c r="H2665" t="s">
        <v>8049</v>
      </c>
      <c r="I2665" t="s">
        <v>8050</v>
      </c>
      <c r="J2665" t="s">
        <v>2519</v>
      </c>
      <c r="K2665" t="s">
        <v>3023</v>
      </c>
      <c r="L2665" t="s">
        <v>6096</v>
      </c>
      <c r="M2665" s="8" t="s">
        <v>3023</v>
      </c>
      <c r="N2665" t="s">
        <v>7577</v>
      </c>
      <c r="O2665" t="s">
        <v>6018</v>
      </c>
      <c r="P2665" t="s">
        <v>2672</v>
      </c>
      <c r="Q2665" s="8" t="s">
        <v>9184</v>
      </c>
      <c r="R2665" t="s">
        <v>7758</v>
      </c>
      <c r="S2665" t="s">
        <v>5636</v>
      </c>
      <c r="T2665" t="s">
        <v>1014</v>
      </c>
    </row>
    <row r="2666" spans="1:20">
      <c r="A2666" t="s">
        <v>9185</v>
      </c>
      <c r="B2666" s="8" t="s">
        <v>1326</v>
      </c>
      <c r="C2666" t="s">
        <v>922</v>
      </c>
      <c r="D2666" t="s">
        <v>922</v>
      </c>
      <c r="E2666" t="s">
        <v>704</v>
      </c>
      <c r="F2666" t="s">
        <v>884</v>
      </c>
      <c r="G2666" t="s">
        <v>885</v>
      </c>
      <c r="H2666" t="s">
        <v>8053</v>
      </c>
      <c r="I2666" t="s">
        <v>8054</v>
      </c>
      <c r="J2666" t="s">
        <v>2519</v>
      </c>
      <c r="K2666" t="s">
        <v>2384</v>
      </c>
      <c r="L2666" t="s">
        <v>7558</v>
      </c>
      <c r="M2666" s="8" t="s">
        <v>2384</v>
      </c>
      <c r="N2666" t="s">
        <v>6096</v>
      </c>
      <c r="O2666" t="s">
        <v>6018</v>
      </c>
      <c r="P2666" t="s">
        <v>2672</v>
      </c>
      <c r="Q2666" s="8" t="s">
        <v>9186</v>
      </c>
      <c r="R2666" t="s">
        <v>7758</v>
      </c>
      <c r="S2666" t="s">
        <v>5636</v>
      </c>
      <c r="T2666" t="s">
        <v>1014</v>
      </c>
    </row>
    <row r="2667" spans="1:20">
      <c r="A2667" t="s">
        <v>9187</v>
      </c>
      <c r="B2667" s="8" t="s">
        <v>1326</v>
      </c>
      <c r="C2667" t="s">
        <v>922</v>
      </c>
      <c r="D2667" t="s">
        <v>922</v>
      </c>
      <c r="E2667" t="s">
        <v>704</v>
      </c>
      <c r="F2667" t="s">
        <v>884</v>
      </c>
      <c r="G2667" t="s">
        <v>885</v>
      </c>
      <c r="H2667" t="s">
        <v>8059</v>
      </c>
      <c r="I2667" t="s">
        <v>8060</v>
      </c>
      <c r="J2667" t="s">
        <v>2519</v>
      </c>
      <c r="K2667" t="s">
        <v>1933</v>
      </c>
      <c r="L2667" t="s">
        <v>6748</v>
      </c>
      <c r="M2667" s="8" t="s">
        <v>1933</v>
      </c>
      <c r="N2667" t="s">
        <v>9188</v>
      </c>
      <c r="O2667" t="s">
        <v>6018</v>
      </c>
      <c r="P2667" t="s">
        <v>760</v>
      </c>
      <c r="Q2667" s="8" t="s">
        <v>9189</v>
      </c>
      <c r="R2667" t="s">
        <v>7758</v>
      </c>
      <c r="S2667" t="s">
        <v>5636</v>
      </c>
      <c r="T2667" t="s">
        <v>1014</v>
      </c>
    </row>
    <row r="2668" spans="1:20">
      <c r="A2668" t="s">
        <v>9190</v>
      </c>
      <c r="B2668" s="8" t="s">
        <v>1326</v>
      </c>
      <c r="C2668" t="s">
        <v>922</v>
      </c>
      <c r="D2668" t="s">
        <v>922</v>
      </c>
      <c r="E2668" t="s">
        <v>704</v>
      </c>
      <c r="F2668" t="s">
        <v>884</v>
      </c>
      <c r="G2668" t="s">
        <v>885</v>
      </c>
      <c r="H2668" t="s">
        <v>8063</v>
      </c>
      <c r="I2668" t="s">
        <v>8064</v>
      </c>
      <c r="J2668" t="s">
        <v>669</v>
      </c>
      <c r="K2668" t="s">
        <v>3212</v>
      </c>
      <c r="L2668" t="s">
        <v>6799</v>
      </c>
      <c r="M2668" s="8" t="s">
        <v>3212</v>
      </c>
      <c r="N2668" t="s">
        <v>9191</v>
      </c>
      <c r="O2668" t="s">
        <v>6018</v>
      </c>
      <c r="P2668" t="s">
        <v>760</v>
      </c>
      <c r="Q2668" s="8" t="s">
        <v>9192</v>
      </c>
      <c r="R2668" t="s">
        <v>7758</v>
      </c>
      <c r="S2668" t="s">
        <v>5636</v>
      </c>
      <c r="T2668" t="s">
        <v>1014</v>
      </c>
    </row>
    <row r="2669" spans="1:20">
      <c r="A2669" t="s">
        <v>9193</v>
      </c>
      <c r="B2669" s="8" t="s">
        <v>1326</v>
      </c>
      <c r="C2669" t="s">
        <v>922</v>
      </c>
      <c r="D2669" t="s">
        <v>922</v>
      </c>
      <c r="E2669" t="s">
        <v>704</v>
      </c>
      <c r="F2669" t="s">
        <v>884</v>
      </c>
      <c r="G2669" t="s">
        <v>885</v>
      </c>
      <c r="H2669" t="s">
        <v>8067</v>
      </c>
      <c r="I2669" t="s">
        <v>8068</v>
      </c>
      <c r="J2669" t="s">
        <v>669</v>
      </c>
      <c r="K2669" t="s">
        <v>1455</v>
      </c>
      <c r="L2669" t="s">
        <v>671</v>
      </c>
      <c r="M2669" s="8" t="s">
        <v>1455</v>
      </c>
      <c r="N2669" t="s">
        <v>9194</v>
      </c>
      <c r="O2669" t="s">
        <v>6018</v>
      </c>
      <c r="P2669" t="s">
        <v>760</v>
      </c>
      <c r="Q2669" s="8" t="s">
        <v>9195</v>
      </c>
      <c r="R2669" t="s">
        <v>7758</v>
      </c>
      <c r="S2669" t="s">
        <v>5636</v>
      </c>
      <c r="T2669" t="s">
        <v>1014</v>
      </c>
    </row>
    <row r="2670" spans="1:20">
      <c r="A2670" t="s">
        <v>9196</v>
      </c>
      <c r="B2670" s="8" t="s">
        <v>1326</v>
      </c>
      <c r="C2670" t="s">
        <v>922</v>
      </c>
      <c r="D2670" t="s">
        <v>922</v>
      </c>
      <c r="E2670" t="s">
        <v>704</v>
      </c>
      <c r="F2670" t="s">
        <v>884</v>
      </c>
      <c r="G2670" t="s">
        <v>885</v>
      </c>
      <c r="H2670" t="s">
        <v>1109</v>
      </c>
      <c r="I2670" t="s">
        <v>8071</v>
      </c>
      <c r="J2670" t="s">
        <v>2519</v>
      </c>
      <c r="K2670" t="s">
        <v>1908</v>
      </c>
      <c r="L2670" t="s">
        <v>6853</v>
      </c>
      <c r="M2670" s="8" t="s">
        <v>1908</v>
      </c>
      <c r="N2670" t="s">
        <v>7184</v>
      </c>
      <c r="O2670" t="s">
        <v>6018</v>
      </c>
      <c r="P2670" t="s">
        <v>2672</v>
      </c>
      <c r="Q2670" s="8" t="s">
        <v>9197</v>
      </c>
      <c r="R2670" t="s">
        <v>7758</v>
      </c>
      <c r="S2670" t="s">
        <v>5636</v>
      </c>
      <c r="T2670" t="s">
        <v>1014</v>
      </c>
    </row>
    <row r="2671" spans="1:20">
      <c r="A2671" t="s">
        <v>9198</v>
      </c>
      <c r="B2671" s="8" t="s">
        <v>1326</v>
      </c>
      <c r="C2671" t="s">
        <v>922</v>
      </c>
      <c r="D2671" t="s">
        <v>922</v>
      </c>
      <c r="E2671" t="s">
        <v>704</v>
      </c>
      <c r="F2671" t="s">
        <v>884</v>
      </c>
      <c r="G2671" t="s">
        <v>885</v>
      </c>
      <c r="H2671" t="s">
        <v>8074</v>
      </c>
      <c r="I2671" t="s">
        <v>8075</v>
      </c>
      <c r="J2671" t="s">
        <v>7455</v>
      </c>
      <c r="K2671" t="s">
        <v>1256</v>
      </c>
      <c r="L2671" t="s">
        <v>7190</v>
      </c>
      <c r="M2671" s="8" t="s">
        <v>2115</v>
      </c>
      <c r="N2671" t="s">
        <v>7191</v>
      </c>
      <c r="O2671" t="s">
        <v>6018</v>
      </c>
      <c r="P2671" t="s">
        <v>760</v>
      </c>
      <c r="Q2671" s="8" t="s">
        <v>9199</v>
      </c>
      <c r="R2671" t="s">
        <v>7758</v>
      </c>
      <c r="S2671" t="s">
        <v>5636</v>
      </c>
      <c r="T2671" t="s">
        <v>1014</v>
      </c>
    </row>
    <row r="2672" spans="1:20">
      <c r="A2672" t="s">
        <v>9200</v>
      </c>
      <c r="B2672" s="8" t="s">
        <v>1326</v>
      </c>
      <c r="C2672" t="s">
        <v>922</v>
      </c>
      <c r="D2672" t="s">
        <v>922</v>
      </c>
      <c r="E2672" t="s">
        <v>704</v>
      </c>
      <c r="F2672" t="s">
        <v>884</v>
      </c>
      <c r="G2672" t="s">
        <v>885</v>
      </c>
      <c r="H2672" t="s">
        <v>8078</v>
      </c>
      <c r="I2672" t="s">
        <v>8079</v>
      </c>
      <c r="J2672" t="s">
        <v>7750</v>
      </c>
      <c r="K2672" t="s">
        <v>675</v>
      </c>
      <c r="L2672" t="s">
        <v>682</v>
      </c>
      <c r="M2672" s="8" t="s">
        <v>675</v>
      </c>
      <c r="N2672" t="s">
        <v>682</v>
      </c>
      <c r="O2672" t="s">
        <v>6018</v>
      </c>
      <c r="P2672" t="s">
        <v>675</v>
      </c>
      <c r="Q2672" s="8" t="s">
        <v>9201</v>
      </c>
      <c r="R2672" t="s">
        <v>7758</v>
      </c>
      <c r="S2672" t="s">
        <v>5636</v>
      </c>
      <c r="T2672" t="s">
        <v>1014</v>
      </c>
    </row>
    <row r="2673" spans="1:20">
      <c r="A2673" t="s">
        <v>9202</v>
      </c>
      <c r="B2673" s="8" t="s">
        <v>1326</v>
      </c>
      <c r="C2673" t="s">
        <v>922</v>
      </c>
      <c r="D2673" t="s">
        <v>922</v>
      </c>
      <c r="E2673" t="s">
        <v>704</v>
      </c>
      <c r="F2673" t="s">
        <v>884</v>
      </c>
      <c r="G2673" t="s">
        <v>885</v>
      </c>
      <c r="H2673" t="s">
        <v>8210</v>
      </c>
      <c r="I2673" t="s">
        <v>8211</v>
      </c>
      <c r="J2673" t="s">
        <v>2519</v>
      </c>
      <c r="K2673" t="s">
        <v>1760</v>
      </c>
      <c r="L2673" t="s">
        <v>7035</v>
      </c>
      <c r="M2673" s="8" t="s">
        <v>1760</v>
      </c>
      <c r="N2673" t="s">
        <v>6783</v>
      </c>
      <c r="O2673" t="s">
        <v>6018</v>
      </c>
      <c r="P2673" t="s">
        <v>2672</v>
      </c>
      <c r="Q2673" s="8" t="s">
        <v>9203</v>
      </c>
      <c r="R2673" t="s">
        <v>7758</v>
      </c>
      <c r="S2673" t="s">
        <v>5636</v>
      </c>
      <c r="T2673" t="s">
        <v>1014</v>
      </c>
    </row>
    <row r="2674" spans="1:20">
      <c r="A2674" t="s">
        <v>9204</v>
      </c>
      <c r="B2674" s="8" t="s">
        <v>1326</v>
      </c>
      <c r="C2674" t="s">
        <v>922</v>
      </c>
      <c r="D2674" t="s">
        <v>922</v>
      </c>
      <c r="E2674" t="s">
        <v>704</v>
      </c>
      <c r="F2674" t="s">
        <v>884</v>
      </c>
      <c r="G2674" t="s">
        <v>885</v>
      </c>
      <c r="H2674" t="s">
        <v>8214</v>
      </c>
      <c r="I2674" t="s">
        <v>8215</v>
      </c>
      <c r="J2674" t="s">
        <v>7750</v>
      </c>
      <c r="K2674" t="s">
        <v>675</v>
      </c>
      <c r="L2674" t="s">
        <v>682</v>
      </c>
      <c r="M2674" s="8" t="s">
        <v>675</v>
      </c>
      <c r="N2674" t="s">
        <v>682</v>
      </c>
      <c r="O2674" t="s">
        <v>6018</v>
      </c>
      <c r="P2674" t="s">
        <v>675</v>
      </c>
      <c r="Q2674" s="8" t="s">
        <v>9205</v>
      </c>
      <c r="R2674" t="s">
        <v>7758</v>
      </c>
      <c r="S2674" t="s">
        <v>5636</v>
      </c>
      <c r="T2674" t="s">
        <v>1014</v>
      </c>
    </row>
    <row r="2675" spans="1:20">
      <c r="A2675" t="s">
        <v>9206</v>
      </c>
      <c r="B2675" s="8" t="s">
        <v>1326</v>
      </c>
      <c r="C2675" t="s">
        <v>922</v>
      </c>
      <c r="D2675" t="s">
        <v>922</v>
      </c>
      <c r="E2675" t="s">
        <v>704</v>
      </c>
      <c r="F2675" t="s">
        <v>884</v>
      </c>
      <c r="G2675" t="s">
        <v>885</v>
      </c>
      <c r="H2675" t="s">
        <v>8218</v>
      </c>
      <c r="I2675" t="s">
        <v>8219</v>
      </c>
      <c r="J2675" t="s">
        <v>7750</v>
      </c>
      <c r="K2675" t="s">
        <v>675</v>
      </c>
      <c r="L2675" t="s">
        <v>682</v>
      </c>
      <c r="M2675" s="8" t="s">
        <v>675</v>
      </c>
      <c r="N2675" t="s">
        <v>682</v>
      </c>
      <c r="O2675" t="s">
        <v>6018</v>
      </c>
      <c r="P2675" t="s">
        <v>675</v>
      </c>
      <c r="Q2675" s="8" t="s">
        <v>9207</v>
      </c>
      <c r="R2675" t="s">
        <v>7758</v>
      </c>
      <c r="S2675" t="s">
        <v>5636</v>
      </c>
      <c r="T2675" t="s">
        <v>1014</v>
      </c>
    </row>
    <row r="2676" spans="1:20">
      <c r="A2676" t="s">
        <v>9208</v>
      </c>
      <c r="B2676" s="8" t="s">
        <v>1326</v>
      </c>
      <c r="C2676" t="s">
        <v>922</v>
      </c>
      <c r="D2676" t="s">
        <v>922</v>
      </c>
      <c r="E2676" t="s">
        <v>704</v>
      </c>
      <c r="F2676" t="s">
        <v>884</v>
      </c>
      <c r="G2676" t="s">
        <v>885</v>
      </c>
      <c r="H2676" t="s">
        <v>8222</v>
      </c>
      <c r="I2676" t="s">
        <v>8223</v>
      </c>
      <c r="J2676" t="s">
        <v>2519</v>
      </c>
      <c r="K2676" t="s">
        <v>2115</v>
      </c>
      <c r="L2676" t="s">
        <v>6853</v>
      </c>
      <c r="M2676" s="8" t="s">
        <v>2115</v>
      </c>
      <c r="N2676" t="s">
        <v>7190</v>
      </c>
      <c r="O2676" t="s">
        <v>6018</v>
      </c>
      <c r="P2676" t="s">
        <v>2672</v>
      </c>
      <c r="Q2676" s="8" t="s">
        <v>9209</v>
      </c>
      <c r="R2676" t="s">
        <v>7758</v>
      </c>
      <c r="S2676" t="s">
        <v>5636</v>
      </c>
      <c r="T2676" t="s">
        <v>1014</v>
      </c>
    </row>
    <row r="2677" spans="1:20">
      <c r="A2677" t="s">
        <v>9210</v>
      </c>
      <c r="B2677" s="8" t="s">
        <v>1326</v>
      </c>
      <c r="C2677" t="s">
        <v>922</v>
      </c>
      <c r="D2677" t="s">
        <v>922</v>
      </c>
      <c r="E2677" t="s">
        <v>704</v>
      </c>
      <c r="F2677" t="s">
        <v>884</v>
      </c>
      <c r="G2677" t="s">
        <v>885</v>
      </c>
      <c r="H2677" t="s">
        <v>8227</v>
      </c>
      <c r="I2677" t="s">
        <v>8228</v>
      </c>
      <c r="J2677" t="s">
        <v>7750</v>
      </c>
      <c r="K2677" t="s">
        <v>675</v>
      </c>
      <c r="L2677" t="s">
        <v>682</v>
      </c>
      <c r="M2677" s="8" t="s">
        <v>675</v>
      </c>
      <c r="N2677" t="s">
        <v>682</v>
      </c>
      <c r="O2677" t="s">
        <v>6018</v>
      </c>
      <c r="P2677" t="s">
        <v>675</v>
      </c>
      <c r="Q2677" s="8" t="s">
        <v>9211</v>
      </c>
      <c r="R2677" t="s">
        <v>7758</v>
      </c>
      <c r="S2677" t="s">
        <v>5636</v>
      </c>
      <c r="T2677" t="s">
        <v>1014</v>
      </c>
    </row>
    <row r="2678" spans="1:20">
      <c r="A2678" t="s">
        <v>9212</v>
      </c>
      <c r="B2678" s="8" t="s">
        <v>1326</v>
      </c>
      <c r="C2678" t="s">
        <v>922</v>
      </c>
      <c r="D2678" t="s">
        <v>922</v>
      </c>
      <c r="E2678" t="s">
        <v>704</v>
      </c>
      <c r="F2678" t="s">
        <v>884</v>
      </c>
      <c r="G2678" t="s">
        <v>885</v>
      </c>
      <c r="H2678" t="s">
        <v>8233</v>
      </c>
      <c r="I2678" t="s">
        <v>8234</v>
      </c>
      <c r="J2678" t="s">
        <v>669</v>
      </c>
      <c r="K2678" t="s">
        <v>1914</v>
      </c>
      <c r="L2678" t="s">
        <v>6096</v>
      </c>
      <c r="M2678" s="8" t="s">
        <v>1914</v>
      </c>
      <c r="N2678" t="s">
        <v>7329</v>
      </c>
      <c r="O2678" t="s">
        <v>6018</v>
      </c>
      <c r="P2678" t="s">
        <v>760</v>
      </c>
      <c r="Q2678" s="8" t="s">
        <v>9213</v>
      </c>
      <c r="R2678" t="s">
        <v>7758</v>
      </c>
      <c r="S2678" t="s">
        <v>5636</v>
      </c>
      <c r="T2678" t="s">
        <v>1014</v>
      </c>
    </row>
    <row r="2679" spans="1:20">
      <c r="A2679" t="s">
        <v>9214</v>
      </c>
      <c r="B2679" s="8" t="s">
        <v>1326</v>
      </c>
      <c r="C2679" t="s">
        <v>922</v>
      </c>
      <c r="D2679" t="s">
        <v>922</v>
      </c>
      <c r="E2679" t="s">
        <v>704</v>
      </c>
      <c r="F2679" t="s">
        <v>884</v>
      </c>
      <c r="G2679" t="s">
        <v>885</v>
      </c>
      <c r="H2679" t="s">
        <v>8237</v>
      </c>
      <c r="I2679" t="s">
        <v>8238</v>
      </c>
      <c r="J2679" t="s">
        <v>2519</v>
      </c>
      <c r="K2679" t="s">
        <v>1908</v>
      </c>
      <c r="L2679" t="s">
        <v>6853</v>
      </c>
      <c r="M2679" s="8" t="s">
        <v>1908</v>
      </c>
      <c r="N2679" t="s">
        <v>7184</v>
      </c>
      <c r="O2679" t="s">
        <v>6018</v>
      </c>
      <c r="P2679" t="s">
        <v>2672</v>
      </c>
      <c r="Q2679" s="8" t="s">
        <v>9215</v>
      </c>
      <c r="R2679" t="s">
        <v>7758</v>
      </c>
      <c r="S2679" t="s">
        <v>5636</v>
      </c>
      <c r="T2679" t="s">
        <v>1014</v>
      </c>
    </row>
    <row r="2680" spans="1:20">
      <c r="A2680" t="s">
        <v>9216</v>
      </c>
      <c r="B2680" s="8" t="s">
        <v>1326</v>
      </c>
      <c r="C2680" t="s">
        <v>922</v>
      </c>
      <c r="D2680" t="s">
        <v>922</v>
      </c>
      <c r="E2680" t="s">
        <v>704</v>
      </c>
      <c r="F2680" t="s">
        <v>884</v>
      </c>
      <c r="G2680" t="s">
        <v>885</v>
      </c>
      <c r="H2680" t="s">
        <v>8392</v>
      </c>
      <c r="I2680" t="s">
        <v>8393</v>
      </c>
      <c r="J2680" t="s">
        <v>2519</v>
      </c>
      <c r="K2680" t="s">
        <v>1914</v>
      </c>
      <c r="L2680" t="s">
        <v>6853</v>
      </c>
      <c r="M2680" s="8" t="s">
        <v>1914</v>
      </c>
      <c r="N2680" t="s">
        <v>7338</v>
      </c>
      <c r="O2680" t="s">
        <v>6018</v>
      </c>
      <c r="P2680" t="s">
        <v>760</v>
      </c>
      <c r="Q2680" s="8" t="s">
        <v>9217</v>
      </c>
      <c r="R2680" t="s">
        <v>7758</v>
      </c>
      <c r="S2680" t="s">
        <v>5636</v>
      </c>
      <c r="T2680" t="s">
        <v>1014</v>
      </c>
    </row>
    <row r="2681" spans="1:20">
      <c r="A2681" t="s">
        <v>9218</v>
      </c>
      <c r="B2681" s="8" t="s">
        <v>1326</v>
      </c>
      <c r="C2681" t="s">
        <v>922</v>
      </c>
      <c r="D2681" t="s">
        <v>922</v>
      </c>
      <c r="E2681" t="s">
        <v>704</v>
      </c>
      <c r="F2681" t="s">
        <v>884</v>
      </c>
      <c r="G2681" t="s">
        <v>885</v>
      </c>
      <c r="H2681" t="s">
        <v>8396</v>
      </c>
      <c r="I2681" t="s">
        <v>8397</v>
      </c>
      <c r="J2681" t="s">
        <v>7750</v>
      </c>
      <c r="K2681" t="s">
        <v>675</v>
      </c>
      <c r="L2681" t="s">
        <v>682</v>
      </c>
      <c r="M2681" s="8" t="s">
        <v>675</v>
      </c>
      <c r="N2681" t="s">
        <v>682</v>
      </c>
      <c r="O2681" t="s">
        <v>6018</v>
      </c>
      <c r="P2681" t="s">
        <v>675</v>
      </c>
      <c r="Q2681" s="8" t="s">
        <v>9219</v>
      </c>
      <c r="R2681" t="s">
        <v>7758</v>
      </c>
      <c r="S2681" t="s">
        <v>5636</v>
      </c>
      <c r="T2681" t="s">
        <v>1014</v>
      </c>
    </row>
    <row r="2682" spans="1:20">
      <c r="A2682" t="s">
        <v>9220</v>
      </c>
      <c r="B2682" s="8" t="s">
        <v>1326</v>
      </c>
      <c r="C2682" t="s">
        <v>922</v>
      </c>
      <c r="D2682" t="s">
        <v>922</v>
      </c>
      <c r="E2682" t="s">
        <v>704</v>
      </c>
      <c r="F2682" t="s">
        <v>884</v>
      </c>
      <c r="G2682" t="s">
        <v>885</v>
      </c>
      <c r="H2682" t="s">
        <v>8401</v>
      </c>
      <c r="I2682" t="s">
        <v>8402</v>
      </c>
      <c r="J2682" t="s">
        <v>7750</v>
      </c>
      <c r="K2682" t="s">
        <v>675</v>
      </c>
      <c r="L2682" t="s">
        <v>682</v>
      </c>
      <c r="M2682" s="8" t="s">
        <v>675</v>
      </c>
      <c r="N2682" t="s">
        <v>682</v>
      </c>
      <c r="O2682" t="s">
        <v>6018</v>
      </c>
      <c r="P2682" t="s">
        <v>675</v>
      </c>
      <c r="Q2682" s="8" t="s">
        <v>9221</v>
      </c>
      <c r="R2682" t="s">
        <v>7758</v>
      </c>
      <c r="S2682" t="s">
        <v>5636</v>
      </c>
      <c r="T2682" t="s">
        <v>1014</v>
      </c>
    </row>
    <row r="2683" spans="1:20">
      <c r="A2683" t="s">
        <v>9222</v>
      </c>
      <c r="B2683" s="8" t="s">
        <v>1326</v>
      </c>
      <c r="C2683" t="s">
        <v>922</v>
      </c>
      <c r="D2683" t="s">
        <v>922</v>
      </c>
      <c r="E2683" t="s">
        <v>704</v>
      </c>
      <c r="F2683" t="s">
        <v>884</v>
      </c>
      <c r="G2683" t="s">
        <v>885</v>
      </c>
      <c r="H2683" t="s">
        <v>8405</v>
      </c>
      <c r="I2683" t="s">
        <v>8406</v>
      </c>
      <c r="J2683" t="s">
        <v>7750</v>
      </c>
      <c r="K2683" t="s">
        <v>675</v>
      </c>
      <c r="L2683" t="s">
        <v>682</v>
      </c>
      <c r="M2683" s="8" t="s">
        <v>675</v>
      </c>
      <c r="N2683" t="s">
        <v>682</v>
      </c>
      <c r="O2683" t="s">
        <v>6018</v>
      </c>
      <c r="P2683" t="s">
        <v>675</v>
      </c>
      <c r="Q2683" s="8" t="s">
        <v>9223</v>
      </c>
      <c r="R2683" t="s">
        <v>7758</v>
      </c>
      <c r="S2683" t="s">
        <v>5636</v>
      </c>
      <c r="T2683" t="s">
        <v>1014</v>
      </c>
    </row>
    <row r="2684" spans="1:20">
      <c r="A2684" t="s">
        <v>9224</v>
      </c>
      <c r="B2684" s="8" t="s">
        <v>1326</v>
      </c>
      <c r="C2684" t="s">
        <v>922</v>
      </c>
      <c r="D2684" t="s">
        <v>922</v>
      </c>
      <c r="E2684" t="s">
        <v>704</v>
      </c>
      <c r="F2684" t="s">
        <v>884</v>
      </c>
      <c r="G2684" t="s">
        <v>885</v>
      </c>
      <c r="H2684" t="s">
        <v>8409</v>
      </c>
      <c r="I2684" t="s">
        <v>8410</v>
      </c>
      <c r="J2684" t="s">
        <v>2519</v>
      </c>
      <c r="K2684" t="s">
        <v>1946</v>
      </c>
      <c r="L2684" t="s">
        <v>7369</v>
      </c>
      <c r="M2684" s="8" t="s">
        <v>1946</v>
      </c>
      <c r="N2684" t="s">
        <v>7370</v>
      </c>
      <c r="O2684" t="s">
        <v>6018</v>
      </c>
      <c r="P2684" t="s">
        <v>2672</v>
      </c>
      <c r="Q2684" s="8" t="s">
        <v>9225</v>
      </c>
      <c r="R2684" t="s">
        <v>7758</v>
      </c>
      <c r="S2684" t="s">
        <v>5636</v>
      </c>
      <c r="T2684" t="s">
        <v>1014</v>
      </c>
    </row>
    <row r="2685" spans="1:20">
      <c r="A2685" t="s">
        <v>9226</v>
      </c>
      <c r="B2685" s="8" t="s">
        <v>1326</v>
      </c>
      <c r="C2685" t="s">
        <v>922</v>
      </c>
      <c r="D2685" t="s">
        <v>922</v>
      </c>
      <c r="E2685" t="s">
        <v>704</v>
      </c>
      <c r="F2685" t="s">
        <v>884</v>
      </c>
      <c r="G2685" t="s">
        <v>885</v>
      </c>
      <c r="H2685" t="s">
        <v>8413</v>
      </c>
      <c r="I2685" t="s">
        <v>8414</v>
      </c>
      <c r="J2685" t="s">
        <v>669</v>
      </c>
      <c r="K2685" t="s">
        <v>3212</v>
      </c>
      <c r="L2685" t="s">
        <v>7376</v>
      </c>
      <c r="M2685" s="8" t="s">
        <v>3212</v>
      </c>
      <c r="N2685" t="s">
        <v>6993</v>
      </c>
      <c r="O2685" t="s">
        <v>6018</v>
      </c>
      <c r="P2685" t="s">
        <v>760</v>
      </c>
      <c r="Q2685" s="8" t="s">
        <v>9227</v>
      </c>
      <c r="R2685" t="s">
        <v>7758</v>
      </c>
      <c r="S2685" t="s">
        <v>5636</v>
      </c>
      <c r="T2685" t="s">
        <v>1014</v>
      </c>
    </row>
    <row r="2686" spans="1:20">
      <c r="A2686" t="s">
        <v>9228</v>
      </c>
      <c r="B2686" s="8" t="s">
        <v>1326</v>
      </c>
      <c r="C2686" t="s">
        <v>922</v>
      </c>
      <c r="D2686" t="s">
        <v>922</v>
      </c>
      <c r="E2686" t="s">
        <v>704</v>
      </c>
      <c r="F2686" t="s">
        <v>884</v>
      </c>
      <c r="G2686" t="s">
        <v>885</v>
      </c>
      <c r="H2686" t="s">
        <v>8538</v>
      </c>
      <c r="I2686" t="s">
        <v>8539</v>
      </c>
      <c r="J2686" t="s">
        <v>2519</v>
      </c>
      <c r="K2686" t="s">
        <v>2199</v>
      </c>
      <c r="L2686" t="s">
        <v>6898</v>
      </c>
      <c r="M2686" s="8" t="s">
        <v>2199</v>
      </c>
      <c r="N2686" t="s">
        <v>9229</v>
      </c>
      <c r="O2686" t="s">
        <v>6018</v>
      </c>
      <c r="P2686" t="s">
        <v>760</v>
      </c>
      <c r="Q2686" s="8" t="s">
        <v>9230</v>
      </c>
      <c r="R2686" t="s">
        <v>7758</v>
      </c>
      <c r="S2686" t="s">
        <v>5636</v>
      </c>
      <c r="T2686" t="s">
        <v>1308</v>
      </c>
    </row>
    <row r="2687" spans="1:20">
      <c r="A2687" t="s">
        <v>9231</v>
      </c>
      <c r="B2687" s="8" t="s">
        <v>1326</v>
      </c>
      <c r="C2687" t="s">
        <v>922</v>
      </c>
      <c r="D2687" t="s">
        <v>922</v>
      </c>
      <c r="E2687" t="s">
        <v>704</v>
      </c>
      <c r="F2687" t="s">
        <v>884</v>
      </c>
      <c r="G2687" t="s">
        <v>885</v>
      </c>
      <c r="H2687" t="s">
        <v>8543</v>
      </c>
      <c r="I2687" t="s">
        <v>8544</v>
      </c>
      <c r="J2687" t="s">
        <v>669</v>
      </c>
      <c r="K2687" t="s">
        <v>2199</v>
      </c>
      <c r="L2687" t="s">
        <v>7190</v>
      </c>
      <c r="M2687" s="8" t="s">
        <v>2199</v>
      </c>
      <c r="N2687" t="s">
        <v>6898</v>
      </c>
      <c r="O2687" t="s">
        <v>6018</v>
      </c>
      <c r="P2687" t="s">
        <v>760</v>
      </c>
      <c r="Q2687" s="8" t="s">
        <v>9232</v>
      </c>
      <c r="R2687" t="s">
        <v>7758</v>
      </c>
      <c r="S2687" t="s">
        <v>5636</v>
      </c>
      <c r="T2687" t="s">
        <v>1308</v>
      </c>
    </row>
    <row r="2688" spans="1:20">
      <c r="A2688" t="s">
        <v>9233</v>
      </c>
      <c r="B2688" s="8" t="s">
        <v>1326</v>
      </c>
      <c r="C2688" t="s">
        <v>922</v>
      </c>
      <c r="D2688" t="s">
        <v>922</v>
      </c>
      <c r="E2688" t="s">
        <v>704</v>
      </c>
      <c r="F2688" t="s">
        <v>884</v>
      </c>
      <c r="G2688" t="s">
        <v>885</v>
      </c>
      <c r="H2688" t="s">
        <v>8547</v>
      </c>
      <c r="I2688" t="s">
        <v>8548</v>
      </c>
      <c r="J2688" t="s">
        <v>669</v>
      </c>
      <c r="K2688" t="s">
        <v>2199</v>
      </c>
      <c r="L2688" t="s">
        <v>6799</v>
      </c>
      <c r="M2688" s="8" t="s">
        <v>2199</v>
      </c>
      <c r="N2688" t="s">
        <v>7190</v>
      </c>
      <c r="O2688" t="s">
        <v>6018</v>
      </c>
      <c r="P2688" t="s">
        <v>760</v>
      </c>
      <c r="Q2688" s="8" t="s">
        <v>9234</v>
      </c>
      <c r="R2688" t="s">
        <v>7758</v>
      </c>
      <c r="S2688" t="s">
        <v>5636</v>
      </c>
      <c r="T2688" t="s">
        <v>1308</v>
      </c>
    </row>
    <row r="2689" spans="1:20">
      <c r="A2689" t="s">
        <v>9235</v>
      </c>
      <c r="B2689" s="8" t="s">
        <v>1326</v>
      </c>
      <c r="C2689" t="s">
        <v>922</v>
      </c>
      <c r="D2689" t="s">
        <v>922</v>
      </c>
      <c r="E2689" t="s">
        <v>704</v>
      </c>
      <c r="F2689" t="s">
        <v>884</v>
      </c>
      <c r="G2689" t="s">
        <v>885</v>
      </c>
      <c r="H2689" t="s">
        <v>8551</v>
      </c>
      <c r="I2689" t="s">
        <v>8552</v>
      </c>
      <c r="J2689" t="s">
        <v>669</v>
      </c>
      <c r="K2689" t="s">
        <v>2199</v>
      </c>
      <c r="L2689" t="s">
        <v>6853</v>
      </c>
      <c r="M2689" s="8" t="s">
        <v>2199</v>
      </c>
      <c r="N2689" t="s">
        <v>6799</v>
      </c>
      <c r="O2689" t="s">
        <v>6018</v>
      </c>
      <c r="P2689" t="s">
        <v>760</v>
      </c>
      <c r="Q2689" s="8" t="s">
        <v>9236</v>
      </c>
      <c r="R2689" t="s">
        <v>7758</v>
      </c>
      <c r="S2689" t="s">
        <v>5636</v>
      </c>
      <c r="T2689" t="s">
        <v>1308</v>
      </c>
    </row>
    <row r="2690" spans="1:20">
      <c r="A2690" t="s">
        <v>9237</v>
      </c>
      <c r="B2690" s="8" t="s">
        <v>1326</v>
      </c>
      <c r="C2690" t="s">
        <v>922</v>
      </c>
      <c r="D2690" t="s">
        <v>922</v>
      </c>
      <c r="E2690" t="s">
        <v>704</v>
      </c>
      <c r="F2690" t="s">
        <v>884</v>
      </c>
      <c r="G2690" t="s">
        <v>885</v>
      </c>
      <c r="H2690" t="s">
        <v>8555</v>
      </c>
      <c r="I2690" t="s">
        <v>8556</v>
      </c>
      <c r="J2690" t="s">
        <v>669</v>
      </c>
      <c r="K2690" t="s">
        <v>2049</v>
      </c>
      <c r="L2690" t="s">
        <v>5894</v>
      </c>
      <c r="M2690" s="8" t="s">
        <v>2049</v>
      </c>
      <c r="N2690" t="s">
        <v>5881</v>
      </c>
      <c r="O2690" t="s">
        <v>6018</v>
      </c>
      <c r="P2690" t="s">
        <v>760</v>
      </c>
      <c r="Q2690" s="8" t="s">
        <v>9238</v>
      </c>
      <c r="R2690" t="s">
        <v>7758</v>
      </c>
      <c r="S2690" t="s">
        <v>5636</v>
      </c>
      <c r="T2690" t="s">
        <v>1308</v>
      </c>
    </row>
    <row r="2691" spans="1:20">
      <c r="A2691" t="s">
        <v>9239</v>
      </c>
      <c r="B2691" s="8" t="s">
        <v>1326</v>
      </c>
      <c r="C2691" t="s">
        <v>922</v>
      </c>
      <c r="D2691" t="s">
        <v>922</v>
      </c>
      <c r="E2691" t="s">
        <v>704</v>
      </c>
      <c r="F2691" t="s">
        <v>884</v>
      </c>
      <c r="G2691" t="s">
        <v>885</v>
      </c>
      <c r="H2691" t="s">
        <v>8559</v>
      </c>
      <c r="I2691" t="s">
        <v>8560</v>
      </c>
      <c r="J2691" t="s">
        <v>669</v>
      </c>
      <c r="K2691" t="s">
        <v>2049</v>
      </c>
      <c r="L2691" t="s">
        <v>671</v>
      </c>
      <c r="M2691" s="8" t="s">
        <v>2049</v>
      </c>
      <c r="N2691" t="s">
        <v>6096</v>
      </c>
      <c r="O2691" t="s">
        <v>6018</v>
      </c>
      <c r="P2691" t="s">
        <v>760</v>
      </c>
      <c r="Q2691" s="8" t="s">
        <v>9240</v>
      </c>
      <c r="R2691" t="s">
        <v>7758</v>
      </c>
      <c r="S2691" t="s">
        <v>5636</v>
      </c>
      <c r="T2691" t="s">
        <v>1308</v>
      </c>
    </row>
    <row r="2692" spans="1:20">
      <c r="A2692" t="s">
        <v>9241</v>
      </c>
      <c r="B2692" s="8" t="s">
        <v>1326</v>
      </c>
      <c r="C2692" t="s">
        <v>922</v>
      </c>
      <c r="D2692" t="s">
        <v>922</v>
      </c>
      <c r="E2692" t="s">
        <v>704</v>
      </c>
      <c r="F2692" t="s">
        <v>884</v>
      </c>
      <c r="G2692" t="s">
        <v>885</v>
      </c>
      <c r="H2692" t="s">
        <v>8563</v>
      </c>
      <c r="I2692" t="s">
        <v>8564</v>
      </c>
      <c r="J2692" t="s">
        <v>669</v>
      </c>
      <c r="K2692" t="s">
        <v>2049</v>
      </c>
      <c r="L2692" t="s">
        <v>5861</v>
      </c>
      <c r="M2692" s="8" t="s">
        <v>2049</v>
      </c>
      <c r="N2692" t="s">
        <v>5852</v>
      </c>
      <c r="O2692" t="s">
        <v>6018</v>
      </c>
      <c r="P2692" t="s">
        <v>760</v>
      </c>
      <c r="Q2692" s="8" t="s">
        <v>9242</v>
      </c>
      <c r="R2692" t="s">
        <v>7758</v>
      </c>
      <c r="S2692" t="s">
        <v>5636</v>
      </c>
      <c r="T2692" t="s">
        <v>1308</v>
      </c>
    </row>
    <row r="2693" spans="1:20">
      <c r="A2693" t="s">
        <v>9243</v>
      </c>
      <c r="B2693" s="8" t="s">
        <v>1326</v>
      </c>
      <c r="C2693" t="s">
        <v>922</v>
      </c>
      <c r="D2693" t="s">
        <v>922</v>
      </c>
      <c r="E2693" t="s">
        <v>704</v>
      </c>
      <c r="F2693" t="s">
        <v>884</v>
      </c>
      <c r="G2693" t="s">
        <v>885</v>
      </c>
      <c r="H2693" t="s">
        <v>8567</v>
      </c>
      <c r="I2693" t="s">
        <v>8568</v>
      </c>
      <c r="J2693" t="s">
        <v>669</v>
      </c>
      <c r="K2693" t="s">
        <v>2049</v>
      </c>
      <c r="L2693" t="s">
        <v>5882</v>
      </c>
      <c r="M2693" s="8" t="s">
        <v>2049</v>
      </c>
      <c r="N2693" t="s">
        <v>5844</v>
      </c>
      <c r="O2693" t="s">
        <v>6018</v>
      </c>
      <c r="P2693" t="s">
        <v>760</v>
      </c>
      <c r="Q2693" s="8" t="s">
        <v>9244</v>
      </c>
      <c r="R2693" t="s">
        <v>7758</v>
      </c>
      <c r="S2693" t="s">
        <v>5636</v>
      </c>
      <c r="T2693" t="s">
        <v>1308</v>
      </c>
    </row>
    <row r="2694" spans="1:20">
      <c r="A2694" t="s">
        <v>9245</v>
      </c>
      <c r="B2694" s="8" t="s">
        <v>1326</v>
      </c>
      <c r="C2694" t="s">
        <v>922</v>
      </c>
      <c r="D2694" t="s">
        <v>922</v>
      </c>
      <c r="E2694" t="s">
        <v>704</v>
      </c>
      <c r="F2694" t="s">
        <v>884</v>
      </c>
      <c r="G2694" t="s">
        <v>885</v>
      </c>
      <c r="H2694" t="s">
        <v>8571</v>
      </c>
      <c r="I2694" t="s">
        <v>8572</v>
      </c>
      <c r="J2694" t="s">
        <v>2519</v>
      </c>
      <c r="K2694" t="s">
        <v>2049</v>
      </c>
      <c r="L2694" t="s">
        <v>6096</v>
      </c>
      <c r="M2694" s="8" t="s">
        <v>2049</v>
      </c>
      <c r="N2694" t="s">
        <v>5851</v>
      </c>
      <c r="O2694" t="s">
        <v>6018</v>
      </c>
      <c r="P2694" t="s">
        <v>2672</v>
      </c>
      <c r="Q2694" s="8" t="s">
        <v>9246</v>
      </c>
      <c r="R2694" t="s">
        <v>7758</v>
      </c>
      <c r="S2694" t="s">
        <v>5636</v>
      </c>
      <c r="T2694" t="s">
        <v>1308</v>
      </c>
    </row>
    <row r="2695" spans="1:20">
      <c r="A2695" t="s">
        <v>9247</v>
      </c>
      <c r="B2695" s="8" t="s">
        <v>1326</v>
      </c>
      <c r="C2695" t="s">
        <v>922</v>
      </c>
      <c r="D2695" t="s">
        <v>922</v>
      </c>
      <c r="E2695" t="s">
        <v>704</v>
      </c>
      <c r="F2695" t="s">
        <v>884</v>
      </c>
      <c r="G2695" t="s">
        <v>885</v>
      </c>
      <c r="H2695" t="s">
        <v>8575</v>
      </c>
      <c r="I2695" t="s">
        <v>8576</v>
      </c>
      <c r="J2695" t="s">
        <v>2519</v>
      </c>
      <c r="K2695" t="s">
        <v>2049</v>
      </c>
      <c r="L2695" t="s">
        <v>5851</v>
      </c>
      <c r="M2695" s="8" t="s">
        <v>2049</v>
      </c>
      <c r="N2695" t="s">
        <v>9248</v>
      </c>
      <c r="O2695" t="s">
        <v>6018</v>
      </c>
      <c r="P2695" t="s">
        <v>2672</v>
      </c>
      <c r="Q2695" s="8" t="s">
        <v>9249</v>
      </c>
      <c r="R2695" t="s">
        <v>7758</v>
      </c>
      <c r="S2695" t="s">
        <v>5636</v>
      </c>
      <c r="T2695" t="s">
        <v>1308</v>
      </c>
    </row>
    <row r="2696" spans="1:20">
      <c r="A2696" t="s">
        <v>9250</v>
      </c>
      <c r="B2696" s="8" t="s">
        <v>1396</v>
      </c>
      <c r="C2696" t="s">
        <v>922</v>
      </c>
      <c r="D2696" t="s">
        <v>922</v>
      </c>
      <c r="E2696" t="s">
        <v>704</v>
      </c>
      <c r="F2696" t="s">
        <v>913</v>
      </c>
      <c r="G2696" t="s">
        <v>914</v>
      </c>
      <c r="H2696" t="s">
        <v>5687</v>
      </c>
      <c r="I2696" t="s">
        <v>9251</v>
      </c>
      <c r="J2696" t="s">
        <v>669</v>
      </c>
      <c r="K2696" t="s">
        <v>6075</v>
      </c>
      <c r="L2696" t="s">
        <v>7107</v>
      </c>
      <c r="M2696" s="8" t="s">
        <v>6075</v>
      </c>
      <c r="N2696" t="s">
        <v>9252</v>
      </c>
      <c r="O2696" t="s">
        <v>2672</v>
      </c>
      <c r="P2696" t="s">
        <v>760</v>
      </c>
      <c r="Q2696" s="8" t="s">
        <v>9253</v>
      </c>
      <c r="R2696" t="s">
        <v>675</v>
      </c>
      <c r="S2696" t="s">
        <v>675</v>
      </c>
      <c r="T2696" t="s">
        <v>675</v>
      </c>
    </row>
    <row r="2697" spans="1:20">
      <c r="A2697" t="s">
        <v>9254</v>
      </c>
      <c r="B2697" s="8" t="s">
        <v>1407</v>
      </c>
      <c r="C2697" t="s">
        <v>922</v>
      </c>
      <c r="D2697" t="s">
        <v>922</v>
      </c>
      <c r="E2697" t="s">
        <v>704</v>
      </c>
      <c r="F2697" t="s">
        <v>884</v>
      </c>
      <c r="G2697" t="s">
        <v>885</v>
      </c>
      <c r="H2697" t="s">
        <v>8038</v>
      </c>
      <c r="I2697" t="s">
        <v>8039</v>
      </c>
      <c r="J2697" t="s">
        <v>2519</v>
      </c>
      <c r="K2697" t="s">
        <v>2086</v>
      </c>
      <c r="L2697" t="s">
        <v>6692</v>
      </c>
      <c r="M2697" s="8" t="s">
        <v>2086</v>
      </c>
      <c r="N2697" t="s">
        <v>6096</v>
      </c>
      <c r="O2697" t="s">
        <v>6068</v>
      </c>
      <c r="P2697" t="s">
        <v>2672</v>
      </c>
      <c r="Q2697" s="8" t="s">
        <v>9255</v>
      </c>
      <c r="R2697" t="s">
        <v>9256</v>
      </c>
      <c r="S2697" t="s">
        <v>6935</v>
      </c>
      <c r="T2697" t="s">
        <v>6196</v>
      </c>
    </row>
    <row r="2698" spans="1:20">
      <c r="A2698" t="s">
        <v>9257</v>
      </c>
      <c r="B2698" s="8" t="s">
        <v>1407</v>
      </c>
      <c r="C2698" t="s">
        <v>922</v>
      </c>
      <c r="D2698" t="s">
        <v>922</v>
      </c>
      <c r="E2698" t="s">
        <v>704</v>
      </c>
      <c r="F2698" t="s">
        <v>884</v>
      </c>
      <c r="G2698" t="s">
        <v>885</v>
      </c>
      <c r="H2698" t="s">
        <v>8044</v>
      </c>
      <c r="I2698" t="s">
        <v>8045</v>
      </c>
      <c r="J2698" t="s">
        <v>2519</v>
      </c>
      <c r="K2698" t="s">
        <v>1973</v>
      </c>
      <c r="L2698" t="s">
        <v>682</v>
      </c>
      <c r="M2698" s="8" t="s">
        <v>1973</v>
      </c>
      <c r="N2698" t="s">
        <v>9258</v>
      </c>
      <c r="O2698" t="s">
        <v>6068</v>
      </c>
      <c r="P2698" t="s">
        <v>2672</v>
      </c>
      <c r="Q2698" s="8" t="s">
        <v>9259</v>
      </c>
      <c r="R2698" t="s">
        <v>9256</v>
      </c>
      <c r="S2698" t="s">
        <v>6935</v>
      </c>
      <c r="T2698" t="s">
        <v>6196</v>
      </c>
    </row>
    <row r="2699" spans="1:20">
      <c r="A2699" t="s">
        <v>9260</v>
      </c>
      <c r="B2699" s="8" t="s">
        <v>1407</v>
      </c>
      <c r="C2699" t="s">
        <v>922</v>
      </c>
      <c r="D2699" t="s">
        <v>922</v>
      </c>
      <c r="E2699" t="s">
        <v>704</v>
      </c>
      <c r="F2699" t="s">
        <v>884</v>
      </c>
      <c r="G2699" t="s">
        <v>885</v>
      </c>
      <c r="H2699" t="s">
        <v>8579</v>
      </c>
      <c r="I2699" t="s">
        <v>8580</v>
      </c>
      <c r="J2699" t="s">
        <v>669</v>
      </c>
      <c r="K2699" t="s">
        <v>2082</v>
      </c>
      <c r="L2699" t="s">
        <v>6853</v>
      </c>
      <c r="M2699" s="8" t="s">
        <v>2082</v>
      </c>
      <c r="N2699" t="s">
        <v>6902</v>
      </c>
      <c r="O2699" t="s">
        <v>6068</v>
      </c>
      <c r="P2699" t="s">
        <v>2672</v>
      </c>
      <c r="Q2699" s="8" t="s">
        <v>9261</v>
      </c>
      <c r="R2699" t="s">
        <v>7758</v>
      </c>
      <c r="S2699" t="s">
        <v>5636</v>
      </c>
      <c r="T2699" t="s">
        <v>1396</v>
      </c>
    </row>
    <row r="2700" spans="1:20">
      <c r="A2700" t="s">
        <v>9262</v>
      </c>
      <c r="B2700" s="8" t="s">
        <v>1407</v>
      </c>
      <c r="C2700" t="s">
        <v>922</v>
      </c>
      <c r="D2700" t="s">
        <v>922</v>
      </c>
      <c r="E2700" t="s">
        <v>704</v>
      </c>
      <c r="F2700" t="s">
        <v>884</v>
      </c>
      <c r="G2700" t="s">
        <v>885</v>
      </c>
      <c r="H2700" t="s">
        <v>8583</v>
      </c>
      <c r="I2700" t="s">
        <v>8584</v>
      </c>
      <c r="J2700" t="s">
        <v>669</v>
      </c>
      <c r="K2700" t="s">
        <v>2082</v>
      </c>
      <c r="L2700" t="s">
        <v>6902</v>
      </c>
      <c r="M2700" s="8" t="s">
        <v>2082</v>
      </c>
      <c r="N2700" t="s">
        <v>7040</v>
      </c>
      <c r="O2700" t="s">
        <v>6068</v>
      </c>
      <c r="P2700" t="s">
        <v>2672</v>
      </c>
      <c r="Q2700" s="8" t="s">
        <v>9263</v>
      </c>
      <c r="R2700" t="s">
        <v>7758</v>
      </c>
      <c r="S2700" t="s">
        <v>5636</v>
      </c>
      <c r="T2700" t="s">
        <v>1396</v>
      </c>
    </row>
    <row r="2701" spans="1:20">
      <c r="A2701" t="s">
        <v>9264</v>
      </c>
      <c r="B2701" s="8" t="s">
        <v>1407</v>
      </c>
      <c r="C2701" t="s">
        <v>922</v>
      </c>
      <c r="D2701" t="s">
        <v>922</v>
      </c>
      <c r="E2701" t="s">
        <v>704</v>
      </c>
      <c r="F2701" t="s">
        <v>884</v>
      </c>
      <c r="G2701" t="s">
        <v>885</v>
      </c>
      <c r="H2701" t="s">
        <v>8587</v>
      </c>
      <c r="I2701" t="s">
        <v>8588</v>
      </c>
      <c r="J2701" t="s">
        <v>669</v>
      </c>
      <c r="K2701" t="s">
        <v>2082</v>
      </c>
      <c r="L2701" t="s">
        <v>7040</v>
      </c>
      <c r="M2701" s="8" t="s">
        <v>2082</v>
      </c>
      <c r="N2701" t="s">
        <v>7712</v>
      </c>
      <c r="O2701" t="s">
        <v>6068</v>
      </c>
      <c r="P2701" t="s">
        <v>2672</v>
      </c>
      <c r="Q2701" s="8" t="s">
        <v>9265</v>
      </c>
      <c r="R2701" t="s">
        <v>7758</v>
      </c>
      <c r="S2701" t="s">
        <v>5636</v>
      </c>
      <c r="T2701" t="s">
        <v>1396</v>
      </c>
    </row>
    <row r="2702" spans="1:20">
      <c r="A2702" t="s">
        <v>9266</v>
      </c>
      <c r="B2702" s="8" t="s">
        <v>1407</v>
      </c>
      <c r="C2702" t="s">
        <v>922</v>
      </c>
      <c r="D2702" t="s">
        <v>922</v>
      </c>
      <c r="E2702" t="s">
        <v>704</v>
      </c>
      <c r="F2702" t="s">
        <v>884</v>
      </c>
      <c r="G2702" t="s">
        <v>885</v>
      </c>
      <c r="H2702" t="s">
        <v>8591</v>
      </c>
      <c r="I2702" t="s">
        <v>8592</v>
      </c>
      <c r="J2702" t="s">
        <v>669</v>
      </c>
      <c r="K2702" t="s">
        <v>2082</v>
      </c>
      <c r="L2702" t="s">
        <v>7712</v>
      </c>
      <c r="M2702" s="8" t="s">
        <v>2082</v>
      </c>
      <c r="N2702" t="s">
        <v>7035</v>
      </c>
      <c r="O2702" t="s">
        <v>6068</v>
      </c>
      <c r="P2702" t="s">
        <v>2672</v>
      </c>
      <c r="Q2702" s="8" t="s">
        <v>9267</v>
      </c>
      <c r="R2702" t="s">
        <v>7758</v>
      </c>
      <c r="S2702" t="s">
        <v>5636</v>
      </c>
      <c r="T2702" t="s">
        <v>1396</v>
      </c>
    </row>
    <row r="2703" spans="1:20">
      <c r="A2703" t="s">
        <v>9268</v>
      </c>
      <c r="B2703" s="8" t="s">
        <v>1407</v>
      </c>
      <c r="C2703" t="s">
        <v>922</v>
      </c>
      <c r="D2703" t="s">
        <v>922</v>
      </c>
      <c r="E2703" t="s">
        <v>704</v>
      </c>
      <c r="F2703" t="s">
        <v>884</v>
      </c>
      <c r="G2703" t="s">
        <v>885</v>
      </c>
      <c r="H2703" t="s">
        <v>8595</v>
      </c>
      <c r="I2703" t="s">
        <v>8596</v>
      </c>
      <c r="J2703" t="s">
        <v>669</v>
      </c>
      <c r="K2703" t="s">
        <v>2082</v>
      </c>
      <c r="L2703" t="s">
        <v>7035</v>
      </c>
      <c r="M2703" s="8" t="s">
        <v>2082</v>
      </c>
      <c r="N2703" t="s">
        <v>6735</v>
      </c>
      <c r="O2703" t="s">
        <v>6068</v>
      </c>
      <c r="P2703" t="s">
        <v>2672</v>
      </c>
      <c r="Q2703" s="8" t="s">
        <v>9269</v>
      </c>
      <c r="R2703" t="s">
        <v>7758</v>
      </c>
      <c r="S2703" t="s">
        <v>5636</v>
      </c>
      <c r="T2703" t="s">
        <v>1396</v>
      </c>
    </row>
    <row r="2704" spans="1:20">
      <c r="A2704" t="s">
        <v>9270</v>
      </c>
      <c r="B2704" s="8" t="s">
        <v>1407</v>
      </c>
      <c r="C2704" t="s">
        <v>922</v>
      </c>
      <c r="D2704" t="s">
        <v>922</v>
      </c>
      <c r="E2704" t="s">
        <v>704</v>
      </c>
      <c r="F2704" t="s">
        <v>884</v>
      </c>
      <c r="G2704" t="s">
        <v>885</v>
      </c>
      <c r="H2704" t="s">
        <v>8599</v>
      </c>
      <c r="I2704" t="s">
        <v>8600</v>
      </c>
      <c r="J2704" t="s">
        <v>669</v>
      </c>
      <c r="K2704" t="s">
        <v>2082</v>
      </c>
      <c r="L2704" t="s">
        <v>6735</v>
      </c>
      <c r="M2704" s="8" t="s">
        <v>2082</v>
      </c>
      <c r="N2704" t="s">
        <v>6993</v>
      </c>
      <c r="O2704" t="s">
        <v>6068</v>
      </c>
      <c r="P2704" t="s">
        <v>2672</v>
      </c>
      <c r="Q2704" s="8" t="s">
        <v>9271</v>
      </c>
      <c r="R2704" t="s">
        <v>7758</v>
      </c>
      <c r="S2704" t="s">
        <v>5636</v>
      </c>
      <c r="T2704" t="s">
        <v>1396</v>
      </c>
    </row>
    <row r="2705" spans="1:20">
      <c r="A2705" t="s">
        <v>9272</v>
      </c>
      <c r="B2705" s="8" t="s">
        <v>6196</v>
      </c>
      <c r="C2705" t="s">
        <v>922</v>
      </c>
      <c r="D2705" t="s">
        <v>922</v>
      </c>
      <c r="E2705" t="s">
        <v>704</v>
      </c>
      <c r="F2705" t="s">
        <v>913</v>
      </c>
      <c r="G2705" t="s">
        <v>914</v>
      </c>
      <c r="H2705" t="s">
        <v>5678</v>
      </c>
      <c r="I2705" t="s">
        <v>9273</v>
      </c>
      <c r="J2705" t="s">
        <v>2519</v>
      </c>
      <c r="K2705" t="s">
        <v>1860</v>
      </c>
      <c r="L2705" t="s">
        <v>5851</v>
      </c>
      <c r="M2705" s="8" t="s">
        <v>1860</v>
      </c>
      <c r="N2705" t="s">
        <v>5881</v>
      </c>
      <c r="O2705" t="s">
        <v>2672</v>
      </c>
      <c r="P2705" t="s">
        <v>2672</v>
      </c>
      <c r="Q2705" s="8" t="s">
        <v>9274</v>
      </c>
      <c r="R2705" t="s">
        <v>675</v>
      </c>
      <c r="S2705" t="s">
        <v>675</v>
      </c>
      <c r="T2705" t="s">
        <v>675</v>
      </c>
    </row>
    <row r="2706" spans="1:20">
      <c r="A2706" t="s">
        <v>9275</v>
      </c>
      <c r="B2706" s="8" t="s">
        <v>1503</v>
      </c>
      <c r="C2706" t="s">
        <v>922</v>
      </c>
      <c r="D2706" t="s">
        <v>922</v>
      </c>
      <c r="E2706" t="s">
        <v>665</v>
      </c>
      <c r="F2706" t="s">
        <v>2725</v>
      </c>
      <c r="G2706" t="s">
        <v>90</v>
      </c>
      <c r="H2706" t="s">
        <v>675</v>
      </c>
      <c r="I2706" t="s">
        <v>6777</v>
      </c>
      <c r="J2706" t="s">
        <v>2514</v>
      </c>
      <c r="K2706" t="s">
        <v>1422</v>
      </c>
      <c r="L2706" t="s">
        <v>6748</v>
      </c>
      <c r="M2706" s="8" t="s">
        <v>1422</v>
      </c>
      <c r="N2706" t="s">
        <v>6853</v>
      </c>
      <c r="O2706" t="s">
        <v>9276</v>
      </c>
      <c r="P2706" t="s">
        <v>2672</v>
      </c>
      <c r="Q2706" s="8" t="s">
        <v>9277</v>
      </c>
      <c r="R2706" t="s">
        <v>6934</v>
      </c>
      <c r="S2706" t="s">
        <v>6935</v>
      </c>
      <c r="T2706" t="s">
        <v>1526</v>
      </c>
    </row>
    <row r="2707" spans="1:20">
      <c r="A2707" t="s">
        <v>9278</v>
      </c>
      <c r="B2707" s="8" t="s">
        <v>1503</v>
      </c>
      <c r="C2707" t="s">
        <v>922</v>
      </c>
      <c r="D2707" t="s">
        <v>922</v>
      </c>
      <c r="E2707" t="s">
        <v>665</v>
      </c>
      <c r="F2707" t="s">
        <v>1002</v>
      </c>
      <c r="G2707" t="s">
        <v>178</v>
      </c>
      <c r="H2707" t="s">
        <v>675</v>
      </c>
      <c r="I2707" t="s">
        <v>6786</v>
      </c>
      <c r="J2707" t="s">
        <v>6686</v>
      </c>
      <c r="K2707" t="s">
        <v>2848</v>
      </c>
      <c r="L2707" t="s">
        <v>6721</v>
      </c>
      <c r="M2707" s="8" t="s">
        <v>1647</v>
      </c>
      <c r="N2707" t="s">
        <v>5881</v>
      </c>
      <c r="O2707" t="s">
        <v>9276</v>
      </c>
      <c r="P2707" t="s">
        <v>2672</v>
      </c>
      <c r="Q2707" s="8" t="s">
        <v>9279</v>
      </c>
      <c r="R2707" t="s">
        <v>9011</v>
      </c>
      <c r="S2707" t="s">
        <v>9012</v>
      </c>
      <c r="T2707" t="s">
        <v>1543</v>
      </c>
    </row>
    <row r="2708" spans="1:20">
      <c r="A2708" t="s">
        <v>9280</v>
      </c>
      <c r="B2708" s="8" t="s">
        <v>1503</v>
      </c>
      <c r="C2708" t="s">
        <v>922</v>
      </c>
      <c r="D2708" t="s">
        <v>922</v>
      </c>
      <c r="E2708" t="s">
        <v>665</v>
      </c>
      <c r="F2708" t="s">
        <v>1387</v>
      </c>
      <c r="G2708" t="s">
        <v>106</v>
      </c>
      <c r="H2708" t="s">
        <v>675</v>
      </c>
      <c r="I2708" t="s">
        <v>6828</v>
      </c>
      <c r="J2708" t="s">
        <v>2514</v>
      </c>
      <c r="K2708" t="s">
        <v>1564</v>
      </c>
      <c r="L2708" t="s">
        <v>9281</v>
      </c>
      <c r="M2708" s="8" t="s">
        <v>1564</v>
      </c>
      <c r="N2708" t="s">
        <v>6799</v>
      </c>
      <c r="O2708" t="s">
        <v>9276</v>
      </c>
      <c r="P2708" t="s">
        <v>2672</v>
      </c>
      <c r="Q2708" s="8" t="s">
        <v>9282</v>
      </c>
      <c r="R2708" t="s">
        <v>6934</v>
      </c>
      <c r="S2708" t="s">
        <v>6935</v>
      </c>
      <c r="T2708" t="s">
        <v>1528</v>
      </c>
    </row>
    <row r="2709" spans="1:20">
      <c r="A2709" t="s">
        <v>9283</v>
      </c>
      <c r="B2709" s="8" t="s">
        <v>1543</v>
      </c>
      <c r="C2709" t="s">
        <v>922</v>
      </c>
      <c r="D2709" t="s">
        <v>922</v>
      </c>
      <c r="E2709" t="s">
        <v>665</v>
      </c>
      <c r="F2709" t="s">
        <v>1501</v>
      </c>
      <c r="G2709" t="s">
        <v>51</v>
      </c>
      <c r="H2709" t="s">
        <v>675</v>
      </c>
      <c r="I2709" t="s">
        <v>6865</v>
      </c>
      <c r="J2709" t="s">
        <v>6686</v>
      </c>
      <c r="K2709" t="s">
        <v>1628</v>
      </c>
      <c r="L2709" t="s">
        <v>6748</v>
      </c>
      <c r="M2709" s="8" t="s">
        <v>2826</v>
      </c>
      <c r="N2709" t="s">
        <v>9284</v>
      </c>
      <c r="O2709" t="s">
        <v>9285</v>
      </c>
      <c r="P2709" t="s">
        <v>2672</v>
      </c>
      <c r="Q2709" s="8" t="s">
        <v>9286</v>
      </c>
      <c r="R2709" t="s">
        <v>9011</v>
      </c>
      <c r="S2709" t="s">
        <v>9012</v>
      </c>
      <c r="T2709" t="s">
        <v>1591</v>
      </c>
    </row>
    <row r="2710" spans="1:20">
      <c r="A2710" t="s">
        <v>9287</v>
      </c>
      <c r="B2710" s="8" t="s">
        <v>1543</v>
      </c>
      <c r="C2710" t="s">
        <v>922</v>
      </c>
      <c r="D2710" t="s">
        <v>922</v>
      </c>
      <c r="E2710" t="s">
        <v>763</v>
      </c>
      <c r="F2710" t="s">
        <v>815</v>
      </c>
      <c r="G2710" t="s">
        <v>11</v>
      </c>
      <c r="H2710" t="s">
        <v>675</v>
      </c>
      <c r="I2710" t="s">
        <v>7447</v>
      </c>
      <c r="J2710" t="s">
        <v>2514</v>
      </c>
      <c r="K2710" t="s">
        <v>7044</v>
      </c>
      <c r="L2710" t="s">
        <v>7107</v>
      </c>
      <c r="M2710" s="8" t="s">
        <v>7044</v>
      </c>
      <c r="N2710" t="s">
        <v>6735</v>
      </c>
      <c r="O2710" t="s">
        <v>9285</v>
      </c>
      <c r="P2710" t="s">
        <v>2672</v>
      </c>
      <c r="Q2710" s="8" t="s">
        <v>9288</v>
      </c>
      <c r="R2710" t="s">
        <v>9289</v>
      </c>
      <c r="S2710" t="s">
        <v>9012</v>
      </c>
      <c r="T2710" t="s">
        <v>1594</v>
      </c>
    </row>
    <row r="2711" spans="1:20">
      <c r="A2711" t="s">
        <v>9290</v>
      </c>
      <c r="B2711" s="8" t="s">
        <v>1594</v>
      </c>
      <c r="C2711" t="s">
        <v>922</v>
      </c>
      <c r="D2711" t="s">
        <v>922</v>
      </c>
      <c r="E2711" t="s">
        <v>665</v>
      </c>
      <c r="F2711" t="s">
        <v>4073</v>
      </c>
      <c r="G2711" t="s">
        <v>195</v>
      </c>
      <c r="H2711" t="s">
        <v>675</v>
      </c>
      <c r="I2711" t="s">
        <v>6852</v>
      </c>
      <c r="J2711" t="s">
        <v>2514</v>
      </c>
      <c r="K2711" t="s">
        <v>1455</v>
      </c>
      <c r="L2711" t="s">
        <v>5882</v>
      </c>
      <c r="M2711" s="8" t="s">
        <v>1455</v>
      </c>
      <c r="N2711" t="s">
        <v>6800</v>
      </c>
      <c r="O2711" t="s">
        <v>9291</v>
      </c>
      <c r="P2711" t="s">
        <v>2672</v>
      </c>
      <c r="Q2711" s="8" t="s">
        <v>9292</v>
      </c>
      <c r="R2711" t="s">
        <v>6934</v>
      </c>
      <c r="S2711" t="s">
        <v>6935</v>
      </c>
      <c r="T2711" t="s">
        <v>1454</v>
      </c>
    </row>
    <row r="2712" spans="1:20">
      <c r="A2712" t="s">
        <v>9293</v>
      </c>
      <c r="B2712" s="8" t="s">
        <v>1594</v>
      </c>
      <c r="C2712" t="s">
        <v>922</v>
      </c>
      <c r="D2712" t="s">
        <v>922</v>
      </c>
      <c r="E2712" t="s">
        <v>665</v>
      </c>
      <c r="F2712" t="s">
        <v>2967</v>
      </c>
      <c r="G2712" t="s">
        <v>93</v>
      </c>
      <c r="H2712" t="s">
        <v>675</v>
      </c>
      <c r="I2712" t="s">
        <v>6862</v>
      </c>
      <c r="J2712" t="s">
        <v>2514</v>
      </c>
      <c r="K2712" t="s">
        <v>3036</v>
      </c>
      <c r="L2712" t="s">
        <v>6853</v>
      </c>
      <c r="M2712" s="8" t="s">
        <v>3036</v>
      </c>
      <c r="N2712" t="s">
        <v>6993</v>
      </c>
      <c r="O2712" t="s">
        <v>9291</v>
      </c>
      <c r="P2712" t="s">
        <v>2672</v>
      </c>
      <c r="Q2712" s="8" t="s">
        <v>9294</v>
      </c>
      <c r="R2712" t="s">
        <v>6934</v>
      </c>
      <c r="S2712" t="s">
        <v>6935</v>
      </c>
      <c r="T2712" t="s">
        <v>1623</v>
      </c>
    </row>
    <row r="2713" spans="1:20">
      <c r="A2713" t="s">
        <v>9295</v>
      </c>
      <c r="B2713" s="8" t="s">
        <v>1594</v>
      </c>
      <c r="C2713" t="s">
        <v>922</v>
      </c>
      <c r="D2713" t="s">
        <v>922</v>
      </c>
      <c r="E2713" t="s">
        <v>665</v>
      </c>
      <c r="F2713" t="s">
        <v>2239</v>
      </c>
      <c r="G2713" t="s">
        <v>2240</v>
      </c>
      <c r="H2713" t="s">
        <v>2240</v>
      </c>
      <c r="I2713" t="s">
        <v>6890</v>
      </c>
      <c r="J2713" t="s">
        <v>2514</v>
      </c>
      <c r="K2713" t="s">
        <v>3217</v>
      </c>
      <c r="L2713" t="s">
        <v>6721</v>
      </c>
      <c r="M2713" s="8" t="s">
        <v>3217</v>
      </c>
      <c r="N2713" t="s">
        <v>5877</v>
      </c>
      <c r="O2713" t="s">
        <v>9291</v>
      </c>
      <c r="P2713" t="s">
        <v>2672</v>
      </c>
      <c r="Q2713" s="8" t="s">
        <v>9296</v>
      </c>
      <c r="R2713" t="s">
        <v>7964</v>
      </c>
      <c r="S2713" t="s">
        <v>6935</v>
      </c>
      <c r="T2713" t="s">
        <v>1623</v>
      </c>
    </row>
    <row r="2714" spans="1:20">
      <c r="A2714" t="s">
        <v>9297</v>
      </c>
      <c r="B2714" s="8" t="s">
        <v>1594</v>
      </c>
      <c r="C2714" t="s">
        <v>922</v>
      </c>
      <c r="D2714" t="s">
        <v>922</v>
      </c>
      <c r="E2714" t="s">
        <v>665</v>
      </c>
      <c r="F2714" t="s">
        <v>906</v>
      </c>
      <c r="G2714" t="s">
        <v>907</v>
      </c>
      <c r="H2714" t="s">
        <v>907</v>
      </c>
      <c r="I2714" t="s">
        <v>7129</v>
      </c>
      <c r="J2714" t="s">
        <v>2514</v>
      </c>
      <c r="K2714" t="s">
        <v>3109</v>
      </c>
      <c r="L2714" t="s">
        <v>9298</v>
      </c>
      <c r="M2714" s="8" t="s">
        <v>3109</v>
      </c>
      <c r="N2714" t="s">
        <v>9299</v>
      </c>
      <c r="O2714" t="s">
        <v>9291</v>
      </c>
      <c r="P2714" t="s">
        <v>760</v>
      </c>
      <c r="Q2714" s="8" t="s">
        <v>9300</v>
      </c>
      <c r="R2714" t="s">
        <v>7964</v>
      </c>
      <c r="S2714" t="s">
        <v>6935</v>
      </c>
      <c r="T2714" t="s">
        <v>1454</v>
      </c>
    </row>
    <row r="2715" spans="1:20">
      <c r="A2715" t="s">
        <v>9301</v>
      </c>
      <c r="B2715" s="8" t="s">
        <v>1594</v>
      </c>
      <c r="C2715" t="s">
        <v>922</v>
      </c>
      <c r="D2715" t="s">
        <v>922</v>
      </c>
      <c r="E2715" t="s">
        <v>665</v>
      </c>
      <c r="F2715" t="s">
        <v>7210</v>
      </c>
      <c r="G2715" t="s">
        <v>7211</v>
      </c>
      <c r="H2715" t="s">
        <v>7211</v>
      </c>
      <c r="I2715" t="s">
        <v>7212</v>
      </c>
      <c r="J2715" t="s">
        <v>2514</v>
      </c>
      <c r="K2715" t="s">
        <v>3023</v>
      </c>
      <c r="L2715" t="s">
        <v>6799</v>
      </c>
      <c r="M2715" s="8" t="s">
        <v>3023</v>
      </c>
      <c r="N2715" t="s">
        <v>7252</v>
      </c>
      <c r="O2715" t="s">
        <v>9291</v>
      </c>
      <c r="P2715" t="s">
        <v>2672</v>
      </c>
      <c r="Q2715" s="8" t="s">
        <v>9302</v>
      </c>
      <c r="R2715" t="s">
        <v>7964</v>
      </c>
      <c r="S2715" t="s">
        <v>6935</v>
      </c>
      <c r="T2715" t="s">
        <v>1454</v>
      </c>
    </row>
    <row r="2716" spans="1:20">
      <c r="A2716" t="s">
        <v>9303</v>
      </c>
      <c r="B2716" s="8" t="s">
        <v>1594</v>
      </c>
      <c r="C2716" t="s">
        <v>922</v>
      </c>
      <c r="D2716" t="s">
        <v>922</v>
      </c>
      <c r="E2716" t="s">
        <v>665</v>
      </c>
      <c r="F2716" t="s">
        <v>787</v>
      </c>
      <c r="G2716" t="s">
        <v>788</v>
      </c>
      <c r="H2716" t="s">
        <v>788</v>
      </c>
      <c r="I2716" t="s">
        <v>6909</v>
      </c>
      <c r="J2716" t="s">
        <v>2514</v>
      </c>
      <c r="K2716" t="s">
        <v>1914</v>
      </c>
      <c r="L2716" t="s">
        <v>6748</v>
      </c>
      <c r="M2716" s="8" t="s">
        <v>1914</v>
      </c>
      <c r="N2716" t="s">
        <v>9304</v>
      </c>
      <c r="O2716" t="s">
        <v>9291</v>
      </c>
      <c r="P2716" t="s">
        <v>760</v>
      </c>
      <c r="Q2716" s="8" t="s">
        <v>9305</v>
      </c>
      <c r="R2716" t="s">
        <v>9306</v>
      </c>
      <c r="S2716" t="s">
        <v>9012</v>
      </c>
      <c r="T2716" t="s">
        <v>1623</v>
      </c>
    </row>
    <row r="2717" spans="1:20">
      <c r="A2717" t="s">
        <v>9307</v>
      </c>
      <c r="B2717" s="8" t="s">
        <v>1594</v>
      </c>
      <c r="C2717" t="s">
        <v>922</v>
      </c>
      <c r="D2717" t="s">
        <v>922</v>
      </c>
      <c r="E2717" t="s">
        <v>763</v>
      </c>
      <c r="F2717" t="s">
        <v>6620</v>
      </c>
      <c r="G2717" t="s">
        <v>6621</v>
      </c>
      <c r="H2717" t="s">
        <v>675</v>
      </c>
      <c r="I2717" t="s">
        <v>9308</v>
      </c>
      <c r="J2717" t="s">
        <v>2130</v>
      </c>
      <c r="K2717" t="s">
        <v>675</v>
      </c>
      <c r="L2717" t="s">
        <v>682</v>
      </c>
      <c r="M2717" s="8" t="s">
        <v>675</v>
      </c>
      <c r="N2717" t="s">
        <v>682</v>
      </c>
      <c r="O2717" t="s">
        <v>9291</v>
      </c>
      <c r="P2717" t="s">
        <v>2672</v>
      </c>
      <c r="Q2717" s="8" t="s">
        <v>9309</v>
      </c>
      <c r="R2717" t="s">
        <v>7438</v>
      </c>
      <c r="S2717" t="s">
        <v>5636</v>
      </c>
      <c r="T2717" t="s">
        <v>1623</v>
      </c>
    </row>
    <row r="2718" spans="1:20">
      <c r="A2718" t="s">
        <v>9310</v>
      </c>
      <c r="B2718" s="8" t="s">
        <v>1594</v>
      </c>
      <c r="C2718" t="s">
        <v>922</v>
      </c>
      <c r="D2718" t="s">
        <v>922</v>
      </c>
      <c r="E2718" t="s">
        <v>763</v>
      </c>
      <c r="F2718" t="s">
        <v>6625</v>
      </c>
      <c r="G2718" t="s">
        <v>6626</v>
      </c>
      <c r="H2718" t="s">
        <v>675</v>
      </c>
      <c r="I2718" t="s">
        <v>9311</v>
      </c>
      <c r="J2718" t="s">
        <v>7095</v>
      </c>
      <c r="K2718" t="s">
        <v>675</v>
      </c>
      <c r="L2718" t="s">
        <v>682</v>
      </c>
      <c r="M2718" s="8" t="s">
        <v>675</v>
      </c>
      <c r="N2718" t="s">
        <v>682</v>
      </c>
      <c r="O2718" t="s">
        <v>9291</v>
      </c>
      <c r="P2718" t="s">
        <v>1504</v>
      </c>
      <c r="Q2718" s="8" t="s">
        <v>9312</v>
      </c>
      <c r="R2718" t="s">
        <v>7438</v>
      </c>
      <c r="S2718" t="s">
        <v>5636</v>
      </c>
      <c r="T2718" t="s">
        <v>1454</v>
      </c>
    </row>
    <row r="2719" spans="1:20">
      <c r="A2719" t="s">
        <v>9313</v>
      </c>
      <c r="B2719" s="8" t="s">
        <v>1628</v>
      </c>
      <c r="C2719" t="s">
        <v>922</v>
      </c>
      <c r="D2719" t="s">
        <v>922</v>
      </c>
      <c r="E2719" t="s">
        <v>665</v>
      </c>
      <c r="F2719" t="s">
        <v>2332</v>
      </c>
      <c r="G2719" t="s">
        <v>15</v>
      </c>
      <c r="H2719" t="s">
        <v>675</v>
      </c>
      <c r="I2719" t="s">
        <v>6752</v>
      </c>
      <c r="J2719" t="s">
        <v>2514</v>
      </c>
      <c r="K2719" t="s">
        <v>1713</v>
      </c>
      <c r="L2719" t="s">
        <v>7107</v>
      </c>
      <c r="M2719" s="8" t="s">
        <v>1713</v>
      </c>
      <c r="N2719" t="s">
        <v>5882</v>
      </c>
      <c r="O2719" t="s">
        <v>6228</v>
      </c>
      <c r="P2719" t="s">
        <v>2672</v>
      </c>
      <c r="Q2719" s="8" t="s">
        <v>9314</v>
      </c>
      <c r="R2719" t="s">
        <v>6738</v>
      </c>
      <c r="S2719" t="s">
        <v>5636</v>
      </c>
      <c r="T2719" t="s">
        <v>1653</v>
      </c>
    </row>
    <row r="2720" spans="1:20">
      <c r="A2720" t="s">
        <v>9315</v>
      </c>
      <c r="B2720" s="8" t="s">
        <v>1628</v>
      </c>
      <c r="C2720" t="s">
        <v>922</v>
      </c>
      <c r="D2720" t="s">
        <v>922</v>
      </c>
      <c r="E2720" t="s">
        <v>704</v>
      </c>
      <c r="F2720" t="s">
        <v>884</v>
      </c>
      <c r="G2720" t="s">
        <v>885</v>
      </c>
      <c r="H2720" t="s">
        <v>8019</v>
      </c>
      <c r="I2720" t="s">
        <v>8020</v>
      </c>
      <c r="J2720" t="s">
        <v>2519</v>
      </c>
      <c r="K2720" t="s">
        <v>3212</v>
      </c>
      <c r="L2720" t="s">
        <v>6748</v>
      </c>
      <c r="M2720" s="8" t="s">
        <v>3212</v>
      </c>
      <c r="N2720" t="s">
        <v>5949</v>
      </c>
      <c r="O2720" t="s">
        <v>6228</v>
      </c>
      <c r="P2720" t="s">
        <v>2672</v>
      </c>
      <c r="Q2720" s="8" t="s">
        <v>9316</v>
      </c>
      <c r="R2720" t="s">
        <v>9256</v>
      </c>
      <c r="S2720" t="s">
        <v>6935</v>
      </c>
      <c r="T2720" t="s">
        <v>1543</v>
      </c>
    </row>
    <row r="2721" spans="1:20">
      <c r="A2721" t="s">
        <v>9317</v>
      </c>
      <c r="B2721" s="8" t="s">
        <v>1628</v>
      </c>
      <c r="C2721" t="s">
        <v>922</v>
      </c>
      <c r="D2721" t="s">
        <v>922</v>
      </c>
      <c r="E2721" t="s">
        <v>704</v>
      </c>
      <c r="F2721" t="s">
        <v>884</v>
      </c>
      <c r="G2721" t="s">
        <v>885</v>
      </c>
      <c r="H2721" t="s">
        <v>8142</v>
      </c>
      <c r="I2721" t="s">
        <v>8143</v>
      </c>
      <c r="J2721" t="s">
        <v>2519</v>
      </c>
      <c r="K2721" t="s">
        <v>2001</v>
      </c>
      <c r="L2721" t="s">
        <v>6748</v>
      </c>
      <c r="M2721" s="8" t="s">
        <v>2001</v>
      </c>
      <c r="N2721" t="s">
        <v>5861</v>
      </c>
      <c r="O2721" t="s">
        <v>6228</v>
      </c>
      <c r="P2721" t="s">
        <v>2672</v>
      </c>
      <c r="Q2721" s="8" t="s">
        <v>9318</v>
      </c>
      <c r="R2721" t="s">
        <v>9256</v>
      </c>
      <c r="S2721" t="s">
        <v>6935</v>
      </c>
      <c r="T2721" t="s">
        <v>2746</v>
      </c>
    </row>
    <row r="2722" spans="1:20">
      <c r="A2722" t="s">
        <v>9319</v>
      </c>
      <c r="B2722" s="8" t="s">
        <v>1628</v>
      </c>
      <c r="C2722" t="s">
        <v>922</v>
      </c>
      <c r="D2722" t="s">
        <v>922</v>
      </c>
      <c r="E2722" t="s">
        <v>704</v>
      </c>
      <c r="F2722" t="s">
        <v>913</v>
      </c>
      <c r="G2722" t="s">
        <v>914</v>
      </c>
      <c r="H2722" t="s">
        <v>5661</v>
      </c>
      <c r="I2722" t="s">
        <v>8612</v>
      </c>
      <c r="J2722" t="s">
        <v>2519</v>
      </c>
      <c r="K2722" t="s">
        <v>3166</v>
      </c>
      <c r="L2722" t="s">
        <v>5882</v>
      </c>
      <c r="M2722" s="8" t="s">
        <v>3166</v>
      </c>
      <c r="N2722" t="s">
        <v>6800</v>
      </c>
      <c r="O2722" t="s">
        <v>6228</v>
      </c>
      <c r="P2722" t="s">
        <v>2672</v>
      </c>
      <c r="Q2722" s="8" t="s">
        <v>9320</v>
      </c>
      <c r="R2722" t="s">
        <v>7980</v>
      </c>
      <c r="S2722" t="s">
        <v>6935</v>
      </c>
      <c r="T2722" t="s">
        <v>1628</v>
      </c>
    </row>
    <row r="2723" spans="1:20">
      <c r="A2723" t="s">
        <v>9321</v>
      </c>
      <c r="B2723" s="8" t="s">
        <v>1628</v>
      </c>
      <c r="C2723" t="s">
        <v>922</v>
      </c>
      <c r="D2723" t="s">
        <v>922</v>
      </c>
      <c r="E2723" t="s">
        <v>704</v>
      </c>
      <c r="F2723" t="s">
        <v>913</v>
      </c>
      <c r="G2723" t="s">
        <v>914</v>
      </c>
      <c r="H2723" t="s">
        <v>5693</v>
      </c>
      <c r="I2723" t="s">
        <v>8762</v>
      </c>
      <c r="J2723" t="s">
        <v>669</v>
      </c>
      <c r="K2723" t="s">
        <v>3109</v>
      </c>
      <c r="L2723" t="s">
        <v>7252</v>
      </c>
      <c r="M2723" s="8" t="s">
        <v>3109</v>
      </c>
      <c r="N2723" t="s">
        <v>9322</v>
      </c>
      <c r="O2723" t="s">
        <v>6228</v>
      </c>
      <c r="P2723" t="s">
        <v>760</v>
      </c>
      <c r="Q2723" s="8" t="s">
        <v>9323</v>
      </c>
      <c r="R2723" t="s">
        <v>7980</v>
      </c>
      <c r="S2723" t="s">
        <v>6935</v>
      </c>
      <c r="T2723" t="s">
        <v>1628</v>
      </c>
    </row>
    <row r="2724" spans="1:20">
      <c r="A2724" t="s">
        <v>9324</v>
      </c>
      <c r="B2724" s="8" t="s">
        <v>1628</v>
      </c>
      <c r="C2724" t="s">
        <v>922</v>
      </c>
      <c r="D2724" t="s">
        <v>922</v>
      </c>
      <c r="E2724" t="s">
        <v>704</v>
      </c>
      <c r="F2724" t="s">
        <v>913</v>
      </c>
      <c r="G2724" t="s">
        <v>914</v>
      </c>
      <c r="H2724" t="s">
        <v>6016</v>
      </c>
      <c r="I2724" t="s">
        <v>8440</v>
      </c>
      <c r="J2724" t="s">
        <v>2519</v>
      </c>
      <c r="K2724" t="s">
        <v>1898</v>
      </c>
      <c r="L2724" t="s">
        <v>6853</v>
      </c>
      <c r="M2724" s="8" t="s">
        <v>1898</v>
      </c>
      <c r="N2724" t="s">
        <v>7184</v>
      </c>
      <c r="O2724" t="s">
        <v>6228</v>
      </c>
      <c r="P2724" t="s">
        <v>2672</v>
      </c>
      <c r="Q2724" s="8" t="s">
        <v>9325</v>
      </c>
      <c r="R2724" t="s">
        <v>7980</v>
      </c>
      <c r="S2724" t="s">
        <v>6935</v>
      </c>
      <c r="T2724" t="s">
        <v>1628</v>
      </c>
    </row>
    <row r="2725" spans="1:20">
      <c r="A2725" t="s">
        <v>9326</v>
      </c>
      <c r="B2725" s="8" t="s">
        <v>1628</v>
      </c>
      <c r="C2725" t="s">
        <v>922</v>
      </c>
      <c r="D2725" t="s">
        <v>922</v>
      </c>
      <c r="E2725" t="s">
        <v>704</v>
      </c>
      <c r="F2725" t="s">
        <v>913</v>
      </c>
      <c r="G2725" t="s">
        <v>914</v>
      </c>
      <c r="H2725" t="s">
        <v>6035</v>
      </c>
      <c r="I2725" t="s">
        <v>8692</v>
      </c>
      <c r="J2725" t="s">
        <v>2519</v>
      </c>
      <c r="K2725" t="s">
        <v>3036</v>
      </c>
      <c r="L2725" t="s">
        <v>6853</v>
      </c>
      <c r="M2725" s="8" t="s">
        <v>3036</v>
      </c>
      <c r="N2725" t="s">
        <v>6993</v>
      </c>
      <c r="O2725" t="s">
        <v>6228</v>
      </c>
      <c r="P2725" t="s">
        <v>2672</v>
      </c>
      <c r="Q2725" s="8" t="s">
        <v>9327</v>
      </c>
      <c r="R2725" t="s">
        <v>7980</v>
      </c>
      <c r="S2725" t="s">
        <v>6935</v>
      </c>
      <c r="T2725" t="s">
        <v>1628</v>
      </c>
    </row>
    <row r="2726" spans="1:20">
      <c r="A2726" t="s">
        <v>9328</v>
      </c>
      <c r="B2726" s="8" t="s">
        <v>1628</v>
      </c>
      <c r="C2726" t="s">
        <v>922</v>
      </c>
      <c r="D2726" t="s">
        <v>922</v>
      </c>
      <c r="E2726" t="s">
        <v>704</v>
      </c>
      <c r="F2726" t="s">
        <v>913</v>
      </c>
      <c r="G2726" t="s">
        <v>914</v>
      </c>
      <c r="H2726" t="s">
        <v>6462</v>
      </c>
      <c r="I2726" t="s">
        <v>8702</v>
      </c>
      <c r="J2726" t="s">
        <v>7750</v>
      </c>
      <c r="K2726" t="s">
        <v>675</v>
      </c>
      <c r="L2726" t="s">
        <v>682</v>
      </c>
      <c r="M2726" s="8" t="s">
        <v>675</v>
      </c>
      <c r="N2726" t="s">
        <v>682</v>
      </c>
      <c r="O2726" t="s">
        <v>6228</v>
      </c>
      <c r="P2726" t="s">
        <v>675</v>
      </c>
      <c r="Q2726" s="8" t="s">
        <v>9329</v>
      </c>
      <c r="R2726" t="s">
        <v>7980</v>
      </c>
      <c r="S2726" t="s">
        <v>6935</v>
      </c>
      <c r="T2726" t="s">
        <v>1628</v>
      </c>
    </row>
    <row r="2727" spans="1:20">
      <c r="A2727" t="s">
        <v>9330</v>
      </c>
      <c r="B2727" s="8" t="s">
        <v>1647</v>
      </c>
      <c r="C2727" t="s">
        <v>922</v>
      </c>
      <c r="D2727" t="s">
        <v>922</v>
      </c>
      <c r="E2727" t="s">
        <v>704</v>
      </c>
      <c r="F2727" t="s">
        <v>913</v>
      </c>
      <c r="G2727" t="s">
        <v>914</v>
      </c>
      <c r="H2727" t="s">
        <v>5670</v>
      </c>
      <c r="I2727" t="s">
        <v>9331</v>
      </c>
      <c r="J2727" t="s">
        <v>2519</v>
      </c>
      <c r="K2727" t="s">
        <v>2826</v>
      </c>
      <c r="L2727" t="s">
        <v>6898</v>
      </c>
      <c r="M2727" s="8" t="s">
        <v>2826</v>
      </c>
      <c r="N2727" t="s">
        <v>7035</v>
      </c>
      <c r="O2727" t="s">
        <v>2672</v>
      </c>
      <c r="P2727" t="s">
        <v>2672</v>
      </c>
      <c r="Q2727" s="8" t="s">
        <v>9332</v>
      </c>
      <c r="R2727" t="s">
        <v>675</v>
      </c>
      <c r="S2727" t="s">
        <v>675</v>
      </c>
      <c r="T2727" t="s">
        <v>675</v>
      </c>
    </row>
    <row r="2728" spans="1:20">
      <c r="A2728" t="s">
        <v>9333</v>
      </c>
      <c r="B2728" s="8" t="s">
        <v>1651</v>
      </c>
      <c r="C2728" t="s">
        <v>922</v>
      </c>
      <c r="D2728" t="s">
        <v>922</v>
      </c>
      <c r="E2728" t="s">
        <v>665</v>
      </c>
      <c r="F2728" t="s">
        <v>1309</v>
      </c>
      <c r="G2728" t="s">
        <v>66</v>
      </c>
      <c r="H2728" t="s">
        <v>675</v>
      </c>
      <c r="I2728" t="s">
        <v>6798</v>
      </c>
      <c r="J2728" t="s">
        <v>2514</v>
      </c>
      <c r="K2728" t="s">
        <v>1849</v>
      </c>
      <c r="L2728" t="s">
        <v>7107</v>
      </c>
      <c r="M2728" s="8" t="s">
        <v>1849</v>
      </c>
      <c r="N2728" t="s">
        <v>5844</v>
      </c>
      <c r="O2728" t="s">
        <v>9334</v>
      </c>
      <c r="P2728" t="s">
        <v>2672</v>
      </c>
      <c r="Q2728" s="8" t="s">
        <v>9335</v>
      </c>
      <c r="R2728" t="s">
        <v>6738</v>
      </c>
      <c r="S2728" t="s">
        <v>5636</v>
      </c>
      <c r="T2728" t="s">
        <v>6263</v>
      </c>
    </row>
    <row r="2729" spans="1:20">
      <c r="A2729" t="s">
        <v>9336</v>
      </c>
      <c r="B2729" s="8" t="s">
        <v>1651</v>
      </c>
      <c r="C2729" t="s">
        <v>922</v>
      </c>
      <c r="D2729" t="s">
        <v>922</v>
      </c>
      <c r="E2729" t="s">
        <v>665</v>
      </c>
      <c r="F2729" t="s">
        <v>5223</v>
      </c>
      <c r="G2729" t="s">
        <v>79</v>
      </c>
      <c r="H2729" t="s">
        <v>675</v>
      </c>
      <c r="I2729" t="s">
        <v>6824</v>
      </c>
      <c r="J2729" t="s">
        <v>6686</v>
      </c>
      <c r="K2729" t="s">
        <v>1716</v>
      </c>
      <c r="L2729" t="s">
        <v>7321</v>
      </c>
      <c r="M2729" s="8" t="s">
        <v>1716</v>
      </c>
      <c r="N2729" t="s">
        <v>5894</v>
      </c>
      <c r="O2729" t="s">
        <v>9334</v>
      </c>
      <c r="P2729" t="s">
        <v>2672</v>
      </c>
      <c r="Q2729" s="8" t="s">
        <v>9337</v>
      </c>
      <c r="R2729" t="s">
        <v>9011</v>
      </c>
      <c r="S2729" t="s">
        <v>9012</v>
      </c>
      <c r="T2729" t="s">
        <v>1675</v>
      </c>
    </row>
    <row r="2730" spans="1:20">
      <c r="A2730" t="s">
        <v>9338</v>
      </c>
      <c r="B2730" s="8" t="s">
        <v>1651</v>
      </c>
      <c r="C2730" t="s">
        <v>922</v>
      </c>
      <c r="D2730" t="s">
        <v>922</v>
      </c>
      <c r="E2730" t="s">
        <v>763</v>
      </c>
      <c r="F2730" t="s">
        <v>2311</v>
      </c>
      <c r="G2730" t="s">
        <v>18</v>
      </c>
      <c r="H2730" t="s">
        <v>675</v>
      </c>
      <c r="I2730" t="s">
        <v>7440</v>
      </c>
      <c r="J2730" t="s">
        <v>2514</v>
      </c>
      <c r="K2730" t="s">
        <v>1863</v>
      </c>
      <c r="L2730" t="s">
        <v>6853</v>
      </c>
      <c r="M2730" s="8" t="s">
        <v>1876</v>
      </c>
      <c r="N2730" t="s">
        <v>7184</v>
      </c>
      <c r="O2730" t="s">
        <v>9334</v>
      </c>
      <c r="P2730" t="s">
        <v>2672</v>
      </c>
      <c r="Q2730" s="8" t="s">
        <v>9339</v>
      </c>
      <c r="R2730" t="s">
        <v>9289</v>
      </c>
      <c r="S2730" t="s">
        <v>9012</v>
      </c>
      <c r="T2730" t="s">
        <v>6263</v>
      </c>
    </row>
    <row r="2731" spans="1:20">
      <c r="A2731" t="s">
        <v>9340</v>
      </c>
      <c r="B2731" s="8" t="s">
        <v>1651</v>
      </c>
      <c r="C2731" t="s">
        <v>922</v>
      </c>
      <c r="D2731" t="s">
        <v>922</v>
      </c>
      <c r="E2731" t="s">
        <v>763</v>
      </c>
      <c r="F2731" t="s">
        <v>1336</v>
      </c>
      <c r="G2731" t="s">
        <v>1337</v>
      </c>
      <c r="H2731" t="s">
        <v>675</v>
      </c>
      <c r="I2731" t="s">
        <v>9341</v>
      </c>
      <c r="J2731" t="s">
        <v>2514</v>
      </c>
      <c r="K2731" t="s">
        <v>1863</v>
      </c>
      <c r="L2731" t="s">
        <v>7107</v>
      </c>
      <c r="M2731" s="8" t="s">
        <v>1876</v>
      </c>
      <c r="N2731" t="s">
        <v>6993</v>
      </c>
      <c r="O2731" t="s">
        <v>9334</v>
      </c>
      <c r="P2731" t="s">
        <v>2672</v>
      </c>
      <c r="Q2731" s="8" t="s">
        <v>9342</v>
      </c>
      <c r="R2731" t="s">
        <v>7438</v>
      </c>
      <c r="S2731" t="s">
        <v>5636</v>
      </c>
      <c r="T2731" t="s">
        <v>1693</v>
      </c>
    </row>
    <row r="2732" spans="1:20">
      <c r="A2732" t="s">
        <v>9343</v>
      </c>
      <c r="B2732" s="8" t="s">
        <v>6263</v>
      </c>
      <c r="C2732" t="s">
        <v>922</v>
      </c>
      <c r="D2732" t="s">
        <v>922</v>
      </c>
      <c r="E2732" t="s">
        <v>665</v>
      </c>
      <c r="F2732" t="s">
        <v>3712</v>
      </c>
      <c r="G2732" t="s">
        <v>20</v>
      </c>
      <c r="H2732" t="s">
        <v>675</v>
      </c>
      <c r="I2732" t="s">
        <v>6741</v>
      </c>
      <c r="J2732" t="s">
        <v>6686</v>
      </c>
      <c r="K2732" t="s">
        <v>2955</v>
      </c>
      <c r="L2732" t="s">
        <v>6853</v>
      </c>
      <c r="M2732" s="8" t="s">
        <v>2955</v>
      </c>
      <c r="N2732" t="s">
        <v>6993</v>
      </c>
      <c r="O2732" t="s">
        <v>9344</v>
      </c>
      <c r="P2732" t="s">
        <v>2672</v>
      </c>
      <c r="Q2732" s="8" t="s">
        <v>9345</v>
      </c>
      <c r="R2732" t="s">
        <v>9011</v>
      </c>
      <c r="S2732" t="s">
        <v>9012</v>
      </c>
      <c r="T2732" t="s">
        <v>1716</v>
      </c>
    </row>
    <row r="2733" spans="1:20">
      <c r="A2733" t="s">
        <v>9346</v>
      </c>
      <c r="B2733" s="8" t="s">
        <v>6263</v>
      </c>
      <c r="C2733" t="s">
        <v>922</v>
      </c>
      <c r="D2733" t="s">
        <v>922</v>
      </c>
      <c r="E2733" t="s">
        <v>665</v>
      </c>
      <c r="F2733" t="s">
        <v>2202</v>
      </c>
      <c r="G2733" t="s">
        <v>99</v>
      </c>
      <c r="H2733" t="s">
        <v>675</v>
      </c>
      <c r="I2733" t="s">
        <v>6774</v>
      </c>
      <c r="J2733" t="s">
        <v>2514</v>
      </c>
      <c r="K2733" t="s">
        <v>1860</v>
      </c>
      <c r="L2733" t="s">
        <v>6902</v>
      </c>
      <c r="M2733" s="8" t="s">
        <v>2984</v>
      </c>
      <c r="N2733" t="s">
        <v>5881</v>
      </c>
      <c r="O2733" t="s">
        <v>9344</v>
      </c>
      <c r="P2733" t="s">
        <v>2672</v>
      </c>
      <c r="Q2733" s="8" t="s">
        <v>9347</v>
      </c>
      <c r="R2733" t="s">
        <v>6934</v>
      </c>
      <c r="S2733" t="s">
        <v>6935</v>
      </c>
      <c r="T2733" t="s">
        <v>2914</v>
      </c>
    </row>
    <row r="2734" spans="1:20">
      <c r="A2734" t="s">
        <v>9348</v>
      </c>
      <c r="B2734" s="8" t="s">
        <v>6263</v>
      </c>
      <c r="C2734" t="s">
        <v>922</v>
      </c>
      <c r="D2734" t="s">
        <v>922</v>
      </c>
      <c r="E2734" t="s">
        <v>665</v>
      </c>
      <c r="F2734" t="s">
        <v>2962</v>
      </c>
      <c r="G2734" t="s">
        <v>58</v>
      </c>
      <c r="H2734" t="s">
        <v>675</v>
      </c>
      <c r="I2734" t="s">
        <v>6839</v>
      </c>
      <c r="J2734" t="s">
        <v>2514</v>
      </c>
      <c r="K2734" t="s">
        <v>1803</v>
      </c>
      <c r="L2734" t="s">
        <v>6853</v>
      </c>
      <c r="M2734" s="8" t="s">
        <v>1811</v>
      </c>
      <c r="N2734" t="s">
        <v>7184</v>
      </c>
      <c r="O2734" t="s">
        <v>9344</v>
      </c>
      <c r="P2734" t="s">
        <v>2672</v>
      </c>
      <c r="Q2734" s="8" t="s">
        <v>9349</v>
      </c>
      <c r="R2734" t="s">
        <v>6738</v>
      </c>
      <c r="S2734" t="s">
        <v>5636</v>
      </c>
      <c r="T2734" t="s">
        <v>1716</v>
      </c>
    </row>
    <row r="2735" spans="1:20">
      <c r="A2735" t="s">
        <v>9350</v>
      </c>
      <c r="B2735" s="8" t="s">
        <v>6263</v>
      </c>
      <c r="C2735" t="s">
        <v>922</v>
      </c>
      <c r="D2735" t="s">
        <v>922</v>
      </c>
      <c r="E2735" t="s">
        <v>665</v>
      </c>
      <c r="F2735" t="s">
        <v>1895</v>
      </c>
      <c r="G2735" t="s">
        <v>362</v>
      </c>
      <c r="H2735" t="s">
        <v>362</v>
      </c>
      <c r="I2735" t="s">
        <v>7038</v>
      </c>
      <c r="J2735" t="s">
        <v>2514</v>
      </c>
      <c r="K2735" t="s">
        <v>2430</v>
      </c>
      <c r="L2735" t="s">
        <v>6692</v>
      </c>
      <c r="M2735" s="8" t="s">
        <v>2430</v>
      </c>
      <c r="N2735" t="s">
        <v>6096</v>
      </c>
      <c r="O2735" t="s">
        <v>9344</v>
      </c>
      <c r="P2735" t="s">
        <v>2672</v>
      </c>
      <c r="Q2735" s="8" t="s">
        <v>9351</v>
      </c>
      <c r="R2735" t="s">
        <v>7964</v>
      </c>
      <c r="S2735" t="s">
        <v>6935</v>
      </c>
      <c r="T2735" t="s">
        <v>7044</v>
      </c>
    </row>
    <row r="2736" spans="1:20">
      <c r="A2736" t="s">
        <v>9352</v>
      </c>
      <c r="B2736" s="8" t="s">
        <v>6263</v>
      </c>
      <c r="C2736" t="s">
        <v>922</v>
      </c>
      <c r="D2736" t="s">
        <v>922</v>
      </c>
      <c r="E2736" t="s">
        <v>665</v>
      </c>
      <c r="F2736" t="s">
        <v>845</v>
      </c>
      <c r="G2736" t="s">
        <v>472</v>
      </c>
      <c r="H2736" t="s">
        <v>472</v>
      </c>
      <c r="I2736" t="s">
        <v>6905</v>
      </c>
      <c r="J2736" t="s">
        <v>2514</v>
      </c>
      <c r="K2736" t="s">
        <v>1908</v>
      </c>
      <c r="L2736" t="s">
        <v>6692</v>
      </c>
      <c r="M2736" s="8" t="s">
        <v>1908</v>
      </c>
      <c r="N2736" t="s">
        <v>5851</v>
      </c>
      <c r="O2736" t="s">
        <v>9344</v>
      </c>
      <c r="P2736" t="s">
        <v>2672</v>
      </c>
      <c r="Q2736" s="8" t="s">
        <v>9353</v>
      </c>
      <c r="R2736" t="s">
        <v>9306</v>
      </c>
      <c r="S2736" t="s">
        <v>9012</v>
      </c>
      <c r="T2736" t="s">
        <v>7044</v>
      </c>
    </row>
    <row r="2737" spans="1:20">
      <c r="A2737" t="s">
        <v>9354</v>
      </c>
      <c r="B2737" s="8" t="s">
        <v>1716</v>
      </c>
      <c r="C2737" t="s">
        <v>922</v>
      </c>
      <c r="D2737" t="s">
        <v>922</v>
      </c>
      <c r="E2737" t="s">
        <v>704</v>
      </c>
      <c r="F2737" t="s">
        <v>6570</v>
      </c>
      <c r="G2737" t="s">
        <v>6571</v>
      </c>
      <c r="H2737" t="s">
        <v>6571</v>
      </c>
      <c r="I2737" t="s">
        <v>9355</v>
      </c>
      <c r="J2737" t="s">
        <v>7750</v>
      </c>
      <c r="K2737" t="s">
        <v>675</v>
      </c>
      <c r="L2737" t="s">
        <v>682</v>
      </c>
      <c r="M2737" s="8" t="s">
        <v>675</v>
      </c>
      <c r="N2737" t="s">
        <v>682</v>
      </c>
      <c r="O2737" t="s">
        <v>2672</v>
      </c>
      <c r="P2737" t="s">
        <v>675</v>
      </c>
      <c r="Q2737" s="8" t="s">
        <v>9356</v>
      </c>
      <c r="R2737" t="s">
        <v>675</v>
      </c>
      <c r="S2737" t="s">
        <v>675</v>
      </c>
      <c r="T2737" t="s">
        <v>675</v>
      </c>
    </row>
    <row r="2738" spans="1:20">
      <c r="A2738" t="s">
        <v>9357</v>
      </c>
      <c r="B2738" s="8" t="s">
        <v>1716</v>
      </c>
      <c r="C2738" t="s">
        <v>922</v>
      </c>
      <c r="D2738" t="s">
        <v>922</v>
      </c>
      <c r="E2738" t="s">
        <v>704</v>
      </c>
      <c r="F2738" t="s">
        <v>2138</v>
      </c>
      <c r="G2738" t="s">
        <v>2139</v>
      </c>
      <c r="H2738" t="s">
        <v>2139</v>
      </c>
      <c r="I2738" t="s">
        <v>9358</v>
      </c>
      <c r="J2738" t="s">
        <v>7750</v>
      </c>
      <c r="K2738" t="s">
        <v>675</v>
      </c>
      <c r="L2738" t="s">
        <v>682</v>
      </c>
      <c r="M2738" s="8" t="s">
        <v>675</v>
      </c>
      <c r="N2738" t="s">
        <v>682</v>
      </c>
      <c r="O2738" t="s">
        <v>2672</v>
      </c>
      <c r="P2738" t="s">
        <v>675</v>
      </c>
      <c r="Q2738" s="8" t="s">
        <v>9359</v>
      </c>
      <c r="R2738" t="s">
        <v>675</v>
      </c>
      <c r="S2738" t="s">
        <v>675</v>
      </c>
      <c r="T2738" t="s">
        <v>675</v>
      </c>
    </row>
    <row r="2739" spans="1:20">
      <c r="A2739" t="s">
        <v>9360</v>
      </c>
      <c r="B2739" s="8" t="s">
        <v>1716</v>
      </c>
      <c r="C2739" t="s">
        <v>922</v>
      </c>
      <c r="D2739" t="s">
        <v>922</v>
      </c>
      <c r="E2739" t="s">
        <v>704</v>
      </c>
      <c r="F2739" t="s">
        <v>6578</v>
      </c>
      <c r="G2739" t="s">
        <v>6579</v>
      </c>
      <c r="H2739" t="s">
        <v>6579</v>
      </c>
      <c r="I2739" t="s">
        <v>9361</v>
      </c>
      <c r="J2739" t="s">
        <v>7750</v>
      </c>
      <c r="K2739" t="s">
        <v>675</v>
      </c>
      <c r="L2739" t="s">
        <v>682</v>
      </c>
      <c r="M2739" s="8" t="s">
        <v>675</v>
      </c>
      <c r="N2739" t="s">
        <v>682</v>
      </c>
      <c r="O2739" t="s">
        <v>2672</v>
      </c>
      <c r="P2739" t="s">
        <v>675</v>
      </c>
      <c r="Q2739" s="8" t="s">
        <v>9362</v>
      </c>
      <c r="R2739" t="s">
        <v>675</v>
      </c>
      <c r="S2739" t="s">
        <v>675</v>
      </c>
      <c r="T2739" t="s">
        <v>675</v>
      </c>
    </row>
    <row r="2740" spans="1:20">
      <c r="A2740" t="s">
        <v>9363</v>
      </c>
      <c r="B2740" s="8" t="s">
        <v>1716</v>
      </c>
      <c r="C2740" t="s">
        <v>922</v>
      </c>
      <c r="D2740" t="s">
        <v>922</v>
      </c>
      <c r="E2740" t="s">
        <v>704</v>
      </c>
      <c r="F2740" t="s">
        <v>6583</v>
      </c>
      <c r="G2740" t="s">
        <v>6584</v>
      </c>
      <c r="H2740" t="s">
        <v>6584</v>
      </c>
      <c r="I2740" t="s">
        <v>9364</v>
      </c>
      <c r="J2740" t="s">
        <v>7750</v>
      </c>
      <c r="K2740" t="s">
        <v>675</v>
      </c>
      <c r="L2740" t="s">
        <v>682</v>
      </c>
      <c r="M2740" s="8" t="s">
        <v>675</v>
      </c>
      <c r="N2740" t="s">
        <v>682</v>
      </c>
      <c r="O2740" t="s">
        <v>2672</v>
      </c>
      <c r="P2740" t="s">
        <v>675</v>
      </c>
      <c r="Q2740" s="8" t="s">
        <v>9365</v>
      </c>
      <c r="R2740" t="s">
        <v>675</v>
      </c>
      <c r="S2740" t="s">
        <v>675</v>
      </c>
      <c r="T2740" t="s">
        <v>675</v>
      </c>
    </row>
    <row r="2741" spans="1:20">
      <c r="A2741" t="s">
        <v>9366</v>
      </c>
      <c r="B2741" s="8" t="s">
        <v>1716</v>
      </c>
      <c r="C2741" t="s">
        <v>922</v>
      </c>
      <c r="D2741" t="s">
        <v>922</v>
      </c>
      <c r="E2741" t="s">
        <v>704</v>
      </c>
      <c r="F2741" t="s">
        <v>6588</v>
      </c>
      <c r="G2741" t="s">
        <v>6589</v>
      </c>
      <c r="H2741" t="s">
        <v>6589</v>
      </c>
      <c r="I2741" t="s">
        <v>9367</v>
      </c>
      <c r="J2741" t="s">
        <v>7750</v>
      </c>
      <c r="K2741" t="s">
        <v>675</v>
      </c>
      <c r="L2741" t="s">
        <v>682</v>
      </c>
      <c r="M2741" s="8" t="s">
        <v>675</v>
      </c>
      <c r="N2741" t="s">
        <v>682</v>
      </c>
      <c r="O2741" t="s">
        <v>2672</v>
      </c>
      <c r="P2741" t="s">
        <v>675</v>
      </c>
      <c r="Q2741" s="8" t="s">
        <v>9368</v>
      </c>
      <c r="R2741" t="s">
        <v>675</v>
      </c>
      <c r="S2741" t="s">
        <v>675</v>
      </c>
      <c r="T2741" t="s">
        <v>675</v>
      </c>
    </row>
    <row r="2742" spans="1:20">
      <c r="A2742" t="s">
        <v>9369</v>
      </c>
      <c r="B2742" s="8" t="s">
        <v>1716</v>
      </c>
      <c r="C2742" t="s">
        <v>922</v>
      </c>
      <c r="D2742" t="s">
        <v>922</v>
      </c>
      <c r="E2742" t="s">
        <v>704</v>
      </c>
      <c r="F2742" t="s">
        <v>884</v>
      </c>
      <c r="G2742" t="s">
        <v>885</v>
      </c>
      <c r="H2742" t="s">
        <v>7815</v>
      </c>
      <c r="I2742" t="s">
        <v>9370</v>
      </c>
      <c r="J2742" t="s">
        <v>4926</v>
      </c>
      <c r="K2742" t="s">
        <v>675</v>
      </c>
      <c r="L2742" t="s">
        <v>682</v>
      </c>
      <c r="M2742" s="8" t="s">
        <v>675</v>
      </c>
      <c r="N2742" t="s">
        <v>682</v>
      </c>
      <c r="O2742" t="s">
        <v>2672</v>
      </c>
      <c r="P2742" t="s">
        <v>675</v>
      </c>
      <c r="Q2742" s="8" t="s">
        <v>9371</v>
      </c>
      <c r="R2742" t="s">
        <v>675</v>
      </c>
      <c r="S2742" t="s">
        <v>675</v>
      </c>
      <c r="T2742" t="s">
        <v>675</v>
      </c>
    </row>
    <row r="2743" spans="1:20">
      <c r="A2743" t="s">
        <v>9372</v>
      </c>
      <c r="B2743" s="8" t="s">
        <v>1716</v>
      </c>
      <c r="C2743" t="s">
        <v>922</v>
      </c>
      <c r="D2743" t="s">
        <v>922</v>
      </c>
      <c r="E2743" t="s">
        <v>704</v>
      </c>
      <c r="F2743" t="s">
        <v>884</v>
      </c>
      <c r="G2743" t="s">
        <v>885</v>
      </c>
      <c r="H2743" t="s">
        <v>7820</v>
      </c>
      <c r="I2743" t="s">
        <v>9373</v>
      </c>
      <c r="J2743" t="s">
        <v>7750</v>
      </c>
      <c r="K2743" t="s">
        <v>675</v>
      </c>
      <c r="L2743" t="s">
        <v>682</v>
      </c>
      <c r="M2743" s="8" t="s">
        <v>675</v>
      </c>
      <c r="N2743" t="s">
        <v>682</v>
      </c>
      <c r="O2743" t="s">
        <v>2672</v>
      </c>
      <c r="P2743" t="s">
        <v>675</v>
      </c>
      <c r="Q2743" s="8" t="s">
        <v>9374</v>
      </c>
      <c r="R2743" t="s">
        <v>675</v>
      </c>
      <c r="S2743" t="s">
        <v>675</v>
      </c>
      <c r="T2743" t="s">
        <v>675</v>
      </c>
    </row>
    <row r="2744" spans="1:20">
      <c r="A2744" t="s">
        <v>9375</v>
      </c>
      <c r="B2744" s="8" t="s">
        <v>1716</v>
      </c>
      <c r="C2744" t="s">
        <v>922</v>
      </c>
      <c r="D2744" t="s">
        <v>922</v>
      </c>
      <c r="E2744" t="s">
        <v>704</v>
      </c>
      <c r="F2744" t="s">
        <v>884</v>
      </c>
      <c r="G2744" t="s">
        <v>885</v>
      </c>
      <c r="H2744" t="s">
        <v>7825</v>
      </c>
      <c r="I2744" t="s">
        <v>9376</v>
      </c>
      <c r="J2744" t="s">
        <v>7750</v>
      </c>
      <c r="K2744" t="s">
        <v>675</v>
      </c>
      <c r="L2744" t="s">
        <v>682</v>
      </c>
      <c r="M2744" s="8" t="s">
        <v>675</v>
      </c>
      <c r="N2744" t="s">
        <v>682</v>
      </c>
      <c r="O2744" t="s">
        <v>2672</v>
      </c>
      <c r="P2744" t="s">
        <v>675</v>
      </c>
      <c r="Q2744" s="8" t="s">
        <v>9377</v>
      </c>
      <c r="R2744" t="s">
        <v>675</v>
      </c>
      <c r="S2744" t="s">
        <v>675</v>
      </c>
      <c r="T2744" t="s">
        <v>675</v>
      </c>
    </row>
    <row r="2745" spans="1:20">
      <c r="A2745" t="s">
        <v>9378</v>
      </c>
      <c r="B2745" s="8" t="s">
        <v>1716</v>
      </c>
      <c r="C2745" t="s">
        <v>922</v>
      </c>
      <c r="D2745" t="s">
        <v>922</v>
      </c>
      <c r="E2745" t="s">
        <v>704</v>
      </c>
      <c r="F2745" t="s">
        <v>884</v>
      </c>
      <c r="G2745" t="s">
        <v>885</v>
      </c>
      <c r="H2745" t="s">
        <v>222</v>
      </c>
      <c r="I2745" t="s">
        <v>9379</v>
      </c>
      <c r="J2745" t="s">
        <v>7750</v>
      </c>
      <c r="K2745" t="s">
        <v>675</v>
      </c>
      <c r="L2745" t="s">
        <v>682</v>
      </c>
      <c r="M2745" s="8" t="s">
        <v>675</v>
      </c>
      <c r="N2745" t="s">
        <v>682</v>
      </c>
      <c r="O2745" t="s">
        <v>2672</v>
      </c>
      <c r="P2745" t="s">
        <v>675</v>
      </c>
      <c r="Q2745" s="8" t="s">
        <v>9380</v>
      </c>
      <c r="R2745" t="s">
        <v>675</v>
      </c>
      <c r="S2745" t="s">
        <v>675</v>
      </c>
      <c r="T2745" t="s">
        <v>675</v>
      </c>
    </row>
    <row r="2746" spans="1:20">
      <c r="A2746" t="s">
        <v>9381</v>
      </c>
      <c r="B2746" s="8" t="s">
        <v>1716</v>
      </c>
      <c r="C2746" t="s">
        <v>922</v>
      </c>
      <c r="D2746" t="s">
        <v>922</v>
      </c>
      <c r="E2746" t="s">
        <v>704</v>
      </c>
      <c r="F2746" t="s">
        <v>884</v>
      </c>
      <c r="G2746" t="s">
        <v>885</v>
      </c>
      <c r="H2746" t="s">
        <v>7833</v>
      </c>
      <c r="I2746" t="s">
        <v>9382</v>
      </c>
      <c r="J2746" t="s">
        <v>7750</v>
      </c>
      <c r="K2746" t="s">
        <v>675</v>
      </c>
      <c r="L2746" t="s">
        <v>682</v>
      </c>
      <c r="M2746" s="8" t="s">
        <v>675</v>
      </c>
      <c r="N2746" t="s">
        <v>682</v>
      </c>
      <c r="O2746" t="s">
        <v>2672</v>
      </c>
      <c r="P2746" t="s">
        <v>675</v>
      </c>
      <c r="Q2746" s="8" t="s">
        <v>9383</v>
      </c>
      <c r="R2746" t="s">
        <v>675</v>
      </c>
      <c r="S2746" t="s">
        <v>675</v>
      </c>
      <c r="T2746" t="s">
        <v>675</v>
      </c>
    </row>
    <row r="2747" spans="1:20">
      <c r="A2747" t="s">
        <v>9384</v>
      </c>
      <c r="B2747" s="8" t="s">
        <v>7044</v>
      </c>
      <c r="C2747" t="s">
        <v>922</v>
      </c>
      <c r="D2747" t="s">
        <v>922</v>
      </c>
      <c r="E2747" t="s">
        <v>665</v>
      </c>
      <c r="F2747" t="s">
        <v>2403</v>
      </c>
      <c r="G2747" t="s">
        <v>95</v>
      </c>
      <c r="H2747" t="s">
        <v>675</v>
      </c>
      <c r="I2747" t="s">
        <v>6848</v>
      </c>
      <c r="J2747" t="s">
        <v>2514</v>
      </c>
      <c r="K2747" t="s">
        <v>5144</v>
      </c>
      <c r="L2747" t="s">
        <v>5882</v>
      </c>
      <c r="M2747" s="8" t="s">
        <v>5144</v>
      </c>
      <c r="N2747" t="s">
        <v>6800</v>
      </c>
      <c r="O2747" t="s">
        <v>9385</v>
      </c>
      <c r="P2747" t="s">
        <v>2672</v>
      </c>
      <c r="Q2747" s="8" t="s">
        <v>9386</v>
      </c>
      <c r="R2747" t="s">
        <v>6738</v>
      </c>
      <c r="S2747" t="s">
        <v>5636</v>
      </c>
      <c r="T2747" t="s">
        <v>4348</v>
      </c>
    </row>
    <row r="2748" spans="1:20">
      <c r="A2748" t="s">
        <v>9387</v>
      </c>
      <c r="B2748" s="8" t="s">
        <v>7044</v>
      </c>
      <c r="C2748" t="s">
        <v>922</v>
      </c>
      <c r="D2748" t="s">
        <v>922</v>
      </c>
      <c r="E2748" t="s">
        <v>763</v>
      </c>
      <c r="F2748" t="s">
        <v>800</v>
      </c>
      <c r="G2748" t="s">
        <v>61</v>
      </c>
      <c r="H2748" t="s">
        <v>675</v>
      </c>
      <c r="I2748" t="s">
        <v>7460</v>
      </c>
      <c r="J2748" t="s">
        <v>2514</v>
      </c>
      <c r="K2748" t="s">
        <v>3018</v>
      </c>
      <c r="L2748" t="s">
        <v>7107</v>
      </c>
      <c r="M2748" s="8" t="s">
        <v>3023</v>
      </c>
      <c r="N2748" t="s">
        <v>5882</v>
      </c>
      <c r="O2748" t="s">
        <v>9385</v>
      </c>
      <c r="P2748" t="s">
        <v>2672</v>
      </c>
      <c r="Q2748" s="8" t="s">
        <v>9388</v>
      </c>
      <c r="R2748" t="s">
        <v>9289</v>
      </c>
      <c r="S2748" t="s">
        <v>9012</v>
      </c>
      <c r="T2748" t="s">
        <v>1760</v>
      </c>
    </row>
    <row r="2749" spans="1:20">
      <c r="A2749" t="s">
        <v>9389</v>
      </c>
      <c r="B2749" s="8" t="s">
        <v>1760</v>
      </c>
      <c r="C2749" t="s">
        <v>922</v>
      </c>
      <c r="D2749" t="s">
        <v>922</v>
      </c>
      <c r="E2749" t="s">
        <v>675</v>
      </c>
      <c r="F2749" t="s">
        <v>1532</v>
      </c>
      <c r="G2749" t="s">
        <v>97</v>
      </c>
      <c r="H2749" t="s">
        <v>675</v>
      </c>
      <c r="I2749" t="s">
        <v>6763</v>
      </c>
      <c r="J2749" t="s">
        <v>2514</v>
      </c>
      <c r="K2749" t="s">
        <v>1908</v>
      </c>
      <c r="L2749" t="s">
        <v>6096</v>
      </c>
      <c r="M2749" s="8" t="s">
        <v>1914</v>
      </c>
      <c r="N2749" t="s">
        <v>7035</v>
      </c>
      <c r="O2749" t="s">
        <v>6317</v>
      </c>
      <c r="P2749" t="s">
        <v>2672</v>
      </c>
      <c r="Q2749" s="8" t="s">
        <v>9390</v>
      </c>
      <c r="R2749" t="s">
        <v>6738</v>
      </c>
      <c r="S2749" t="s">
        <v>5636</v>
      </c>
      <c r="T2749" t="s">
        <v>1820</v>
      </c>
    </row>
    <row r="2750" spans="1:20">
      <c r="A2750" t="s">
        <v>9391</v>
      </c>
      <c r="B2750" s="8" t="s">
        <v>1760</v>
      </c>
      <c r="C2750" t="s">
        <v>922</v>
      </c>
      <c r="D2750" t="s">
        <v>922</v>
      </c>
      <c r="E2750" t="s">
        <v>665</v>
      </c>
      <c r="F2750" t="s">
        <v>1959</v>
      </c>
      <c r="G2750" t="s">
        <v>40</v>
      </c>
      <c r="H2750" t="s">
        <v>675</v>
      </c>
      <c r="I2750" t="s">
        <v>6806</v>
      </c>
      <c r="J2750" t="s">
        <v>6686</v>
      </c>
      <c r="K2750" t="s">
        <v>1860</v>
      </c>
      <c r="L2750" t="s">
        <v>9392</v>
      </c>
      <c r="M2750" s="8" t="s">
        <v>1860</v>
      </c>
      <c r="N2750" t="s">
        <v>7712</v>
      </c>
      <c r="O2750" t="s">
        <v>6317</v>
      </c>
      <c r="P2750" t="s">
        <v>2672</v>
      </c>
      <c r="Q2750" s="8" t="s">
        <v>9393</v>
      </c>
      <c r="R2750" t="s">
        <v>9011</v>
      </c>
      <c r="S2750" t="s">
        <v>9012</v>
      </c>
      <c r="T2750" t="s">
        <v>1820</v>
      </c>
    </row>
    <row r="2751" spans="1:20">
      <c r="A2751" t="s">
        <v>9394</v>
      </c>
      <c r="B2751" s="8" t="s">
        <v>1760</v>
      </c>
      <c r="C2751" t="s">
        <v>922</v>
      </c>
      <c r="D2751" t="s">
        <v>922</v>
      </c>
      <c r="E2751" t="s">
        <v>665</v>
      </c>
      <c r="F2751" t="s">
        <v>1491</v>
      </c>
      <c r="G2751" t="s">
        <v>114</v>
      </c>
      <c r="H2751" t="s">
        <v>675</v>
      </c>
      <c r="I2751" t="s">
        <v>6810</v>
      </c>
      <c r="J2751" t="s">
        <v>2514</v>
      </c>
      <c r="K2751" t="s">
        <v>3088</v>
      </c>
      <c r="L2751" t="s">
        <v>6799</v>
      </c>
      <c r="M2751" s="8" t="s">
        <v>3109</v>
      </c>
      <c r="N2751" t="s">
        <v>5949</v>
      </c>
      <c r="O2751" t="s">
        <v>6317</v>
      </c>
      <c r="P2751" t="s">
        <v>2672</v>
      </c>
      <c r="Q2751" s="8" t="s">
        <v>9395</v>
      </c>
      <c r="R2751" t="s">
        <v>6738</v>
      </c>
      <c r="S2751" t="s">
        <v>5636</v>
      </c>
      <c r="T2751" t="s">
        <v>1811</v>
      </c>
    </row>
    <row r="2752" spans="1:20">
      <c r="A2752" t="s">
        <v>9396</v>
      </c>
      <c r="B2752" s="8" t="s">
        <v>1760</v>
      </c>
      <c r="C2752" t="s">
        <v>922</v>
      </c>
      <c r="D2752" t="s">
        <v>922</v>
      </c>
      <c r="E2752" t="s">
        <v>665</v>
      </c>
      <c r="F2752" t="s">
        <v>2235</v>
      </c>
      <c r="G2752" t="s">
        <v>132</v>
      </c>
      <c r="H2752" t="s">
        <v>675</v>
      </c>
      <c r="I2752" t="s">
        <v>6873</v>
      </c>
      <c r="J2752" t="s">
        <v>2514</v>
      </c>
      <c r="K2752" t="s">
        <v>1858</v>
      </c>
      <c r="L2752" t="s">
        <v>6096</v>
      </c>
      <c r="M2752" s="8" t="s">
        <v>1858</v>
      </c>
      <c r="N2752" t="s">
        <v>6898</v>
      </c>
      <c r="O2752" t="s">
        <v>6317</v>
      </c>
      <c r="P2752" t="s">
        <v>2672</v>
      </c>
      <c r="Q2752" s="8" t="s">
        <v>9397</v>
      </c>
      <c r="R2752" t="s">
        <v>6738</v>
      </c>
      <c r="S2752" t="s">
        <v>5636</v>
      </c>
      <c r="T2752" t="s">
        <v>1811</v>
      </c>
    </row>
    <row r="2753" spans="1:20">
      <c r="A2753" t="s">
        <v>9398</v>
      </c>
      <c r="B2753" s="8" t="s">
        <v>1760</v>
      </c>
      <c r="C2753" t="s">
        <v>922</v>
      </c>
      <c r="D2753" t="s">
        <v>922</v>
      </c>
      <c r="E2753" t="s">
        <v>704</v>
      </c>
      <c r="F2753" t="s">
        <v>1007</v>
      </c>
      <c r="G2753" t="s">
        <v>527</v>
      </c>
      <c r="H2753" t="s">
        <v>527</v>
      </c>
      <c r="I2753" t="s">
        <v>9399</v>
      </c>
      <c r="J2753" t="s">
        <v>2514</v>
      </c>
      <c r="K2753" t="s">
        <v>1977</v>
      </c>
      <c r="L2753" t="s">
        <v>7712</v>
      </c>
      <c r="M2753" s="8" t="s">
        <v>1981</v>
      </c>
      <c r="N2753" t="s">
        <v>9400</v>
      </c>
      <c r="O2753" t="s">
        <v>6317</v>
      </c>
      <c r="P2753" t="s">
        <v>760</v>
      </c>
      <c r="Q2753" s="8" t="s">
        <v>9401</v>
      </c>
      <c r="R2753" t="s">
        <v>9052</v>
      </c>
      <c r="S2753" t="s">
        <v>5636</v>
      </c>
      <c r="T2753" t="s">
        <v>1820</v>
      </c>
    </row>
    <row r="2754" spans="1:20">
      <c r="A2754" t="s">
        <v>9402</v>
      </c>
      <c r="B2754" s="8" t="s">
        <v>1760</v>
      </c>
      <c r="C2754" t="s">
        <v>922</v>
      </c>
      <c r="D2754" t="s">
        <v>922</v>
      </c>
      <c r="E2754" t="s">
        <v>704</v>
      </c>
      <c r="F2754" t="s">
        <v>884</v>
      </c>
      <c r="G2754" t="s">
        <v>885</v>
      </c>
      <c r="H2754" t="s">
        <v>8149</v>
      </c>
      <c r="I2754" t="s">
        <v>8150</v>
      </c>
      <c r="J2754" t="s">
        <v>2519</v>
      </c>
      <c r="K2754" t="s">
        <v>2020</v>
      </c>
      <c r="L2754" t="s">
        <v>6096</v>
      </c>
      <c r="M2754" s="8" t="s">
        <v>2020</v>
      </c>
      <c r="N2754" t="s">
        <v>5882</v>
      </c>
      <c r="O2754" t="s">
        <v>6317</v>
      </c>
      <c r="P2754" t="s">
        <v>2672</v>
      </c>
      <c r="Q2754" s="8" t="s">
        <v>9403</v>
      </c>
      <c r="R2754" t="s">
        <v>9256</v>
      </c>
      <c r="S2754" t="s">
        <v>6935</v>
      </c>
      <c r="T2754" t="s">
        <v>1663</v>
      </c>
    </row>
    <row r="2755" spans="1:20">
      <c r="A2755" t="s">
        <v>9404</v>
      </c>
      <c r="B2755" s="8" t="s">
        <v>1760</v>
      </c>
      <c r="C2755" t="s">
        <v>922</v>
      </c>
      <c r="D2755" t="s">
        <v>922</v>
      </c>
      <c r="E2755" t="s">
        <v>704</v>
      </c>
      <c r="F2755" t="s">
        <v>884</v>
      </c>
      <c r="G2755" t="s">
        <v>885</v>
      </c>
      <c r="H2755" t="s">
        <v>7857</v>
      </c>
      <c r="I2755" t="s">
        <v>7858</v>
      </c>
      <c r="J2755" t="s">
        <v>2519</v>
      </c>
      <c r="K2755" t="s">
        <v>2039</v>
      </c>
      <c r="L2755" t="s">
        <v>9392</v>
      </c>
      <c r="M2755" s="8" t="s">
        <v>2039</v>
      </c>
      <c r="N2755" t="s">
        <v>5935</v>
      </c>
      <c r="O2755" t="s">
        <v>6317</v>
      </c>
      <c r="P2755" t="s">
        <v>2672</v>
      </c>
      <c r="Q2755" s="8" t="s">
        <v>9405</v>
      </c>
      <c r="R2755" t="s">
        <v>9256</v>
      </c>
      <c r="S2755" t="s">
        <v>6935</v>
      </c>
      <c r="T2755" t="s">
        <v>1760</v>
      </c>
    </row>
    <row r="2756" spans="1:20">
      <c r="A2756" t="s">
        <v>9406</v>
      </c>
      <c r="B2756" s="8" t="s">
        <v>1760</v>
      </c>
      <c r="C2756" t="s">
        <v>922</v>
      </c>
      <c r="D2756" t="s">
        <v>922</v>
      </c>
      <c r="E2756" t="s">
        <v>704</v>
      </c>
      <c r="F2756" t="s">
        <v>913</v>
      </c>
      <c r="G2756" t="s">
        <v>914</v>
      </c>
      <c r="H2756" t="s">
        <v>5646</v>
      </c>
      <c r="I2756" t="s">
        <v>8122</v>
      </c>
      <c r="J2756" t="s">
        <v>669</v>
      </c>
      <c r="K2756" t="s">
        <v>1981</v>
      </c>
      <c r="L2756" t="s">
        <v>5894</v>
      </c>
      <c r="M2756" s="8" t="s">
        <v>1981</v>
      </c>
      <c r="N2756" t="s">
        <v>9407</v>
      </c>
      <c r="O2756" t="s">
        <v>6317</v>
      </c>
      <c r="P2756" t="s">
        <v>760</v>
      </c>
      <c r="Q2756" s="8" t="s">
        <v>9408</v>
      </c>
      <c r="R2756" t="s">
        <v>7980</v>
      </c>
      <c r="S2756" t="s">
        <v>6935</v>
      </c>
      <c r="T2756" t="s">
        <v>5170</v>
      </c>
    </row>
    <row r="2757" spans="1:20">
      <c r="A2757" t="s">
        <v>9409</v>
      </c>
      <c r="B2757" s="8" t="s">
        <v>1760</v>
      </c>
      <c r="C2757" t="s">
        <v>922</v>
      </c>
      <c r="D2757" t="s">
        <v>922</v>
      </c>
      <c r="E2757" t="s">
        <v>704</v>
      </c>
      <c r="F2757" t="s">
        <v>913</v>
      </c>
      <c r="G2757" t="s">
        <v>914</v>
      </c>
      <c r="H2757" t="s">
        <v>5667</v>
      </c>
      <c r="I2757" t="s">
        <v>7922</v>
      </c>
      <c r="J2757" t="s">
        <v>2519</v>
      </c>
      <c r="K2757" t="s">
        <v>1952</v>
      </c>
      <c r="L2757" t="s">
        <v>6692</v>
      </c>
      <c r="M2757" s="8" t="s">
        <v>1952</v>
      </c>
      <c r="N2757" t="s">
        <v>5895</v>
      </c>
      <c r="O2757" t="s">
        <v>6317</v>
      </c>
      <c r="P2757" t="s">
        <v>2672</v>
      </c>
      <c r="Q2757" s="8" t="s">
        <v>9410</v>
      </c>
      <c r="R2757" t="s">
        <v>7980</v>
      </c>
      <c r="S2757" t="s">
        <v>6935</v>
      </c>
      <c r="T2757" t="s">
        <v>5170</v>
      </c>
    </row>
    <row r="2758" spans="1:20">
      <c r="A2758" t="s">
        <v>9411</v>
      </c>
      <c r="B2758" s="8" t="s">
        <v>1682</v>
      </c>
      <c r="C2758" t="s">
        <v>922</v>
      </c>
      <c r="D2758" t="s">
        <v>922</v>
      </c>
      <c r="E2758" t="s">
        <v>763</v>
      </c>
      <c r="F2758" t="s">
        <v>6633</v>
      </c>
      <c r="G2758" t="s">
        <v>6634</v>
      </c>
      <c r="H2758" t="s">
        <v>675</v>
      </c>
      <c r="I2758" t="s">
        <v>9412</v>
      </c>
      <c r="J2758" t="s">
        <v>7750</v>
      </c>
      <c r="K2758" t="s">
        <v>675</v>
      </c>
      <c r="L2758" t="s">
        <v>682</v>
      </c>
      <c r="M2758" s="8" t="s">
        <v>675</v>
      </c>
      <c r="N2758" t="s">
        <v>682</v>
      </c>
      <c r="O2758" t="s">
        <v>9413</v>
      </c>
      <c r="P2758" t="s">
        <v>675</v>
      </c>
      <c r="Q2758" s="8" t="s">
        <v>9414</v>
      </c>
      <c r="R2758" t="s">
        <v>7438</v>
      </c>
      <c r="S2758" t="s">
        <v>5636</v>
      </c>
      <c r="T2758" t="s">
        <v>2956</v>
      </c>
    </row>
    <row r="2759" spans="1:20">
      <c r="A2759" t="s">
        <v>9415</v>
      </c>
      <c r="B2759" s="8" t="s">
        <v>1682</v>
      </c>
      <c r="C2759" t="s">
        <v>922</v>
      </c>
      <c r="D2759" t="s">
        <v>922</v>
      </c>
      <c r="E2759" t="s">
        <v>704</v>
      </c>
      <c r="F2759" t="s">
        <v>884</v>
      </c>
      <c r="G2759" t="s">
        <v>885</v>
      </c>
      <c r="H2759" t="s">
        <v>8067</v>
      </c>
      <c r="I2759" t="s">
        <v>8068</v>
      </c>
      <c r="J2759" t="s">
        <v>669</v>
      </c>
      <c r="K2759" t="s">
        <v>3416</v>
      </c>
      <c r="L2759" t="s">
        <v>6853</v>
      </c>
      <c r="M2759" s="8" t="s">
        <v>3416</v>
      </c>
      <c r="N2759" t="s">
        <v>9416</v>
      </c>
      <c r="O2759" t="s">
        <v>9413</v>
      </c>
      <c r="P2759" t="s">
        <v>760</v>
      </c>
      <c r="Q2759" s="8" t="s">
        <v>9417</v>
      </c>
      <c r="R2759" t="s">
        <v>9256</v>
      </c>
      <c r="S2759" t="s">
        <v>6935</v>
      </c>
      <c r="T2759" t="s">
        <v>2956</v>
      </c>
    </row>
    <row r="2760" spans="1:20">
      <c r="A2760" t="s">
        <v>9418</v>
      </c>
      <c r="B2760" s="8" t="s">
        <v>1820</v>
      </c>
      <c r="C2760" t="s">
        <v>922</v>
      </c>
      <c r="D2760" t="s">
        <v>922</v>
      </c>
      <c r="E2760" t="s">
        <v>704</v>
      </c>
      <c r="F2760" t="s">
        <v>913</v>
      </c>
      <c r="G2760" t="s">
        <v>914</v>
      </c>
      <c r="H2760" t="s">
        <v>6026</v>
      </c>
      <c r="I2760" t="s">
        <v>9419</v>
      </c>
      <c r="J2760" t="s">
        <v>2519</v>
      </c>
      <c r="K2760" t="s">
        <v>5144</v>
      </c>
      <c r="L2760" t="s">
        <v>5882</v>
      </c>
      <c r="M2760" s="8" t="s">
        <v>5144</v>
      </c>
      <c r="N2760" t="s">
        <v>6902</v>
      </c>
      <c r="O2760" t="s">
        <v>2672</v>
      </c>
      <c r="P2760" t="s">
        <v>2672</v>
      </c>
      <c r="Q2760" s="8" t="s">
        <v>9420</v>
      </c>
      <c r="R2760" t="s">
        <v>675</v>
      </c>
      <c r="S2760" t="s">
        <v>675</v>
      </c>
      <c r="T2760" t="s">
        <v>675</v>
      </c>
    </row>
    <row r="2761" spans="1:20">
      <c r="A2761" t="s">
        <v>9421</v>
      </c>
      <c r="B2761" s="8" t="s">
        <v>1849</v>
      </c>
      <c r="C2761" t="s">
        <v>922</v>
      </c>
      <c r="D2761" t="s">
        <v>922</v>
      </c>
      <c r="E2761" t="s">
        <v>665</v>
      </c>
      <c r="F2761" t="s">
        <v>1387</v>
      </c>
      <c r="G2761" t="s">
        <v>106</v>
      </c>
      <c r="H2761" t="s">
        <v>675</v>
      </c>
      <c r="I2761" t="s">
        <v>6828</v>
      </c>
      <c r="J2761" t="s">
        <v>2514</v>
      </c>
      <c r="K2761" t="s">
        <v>1919</v>
      </c>
      <c r="L2761" t="s">
        <v>5861</v>
      </c>
      <c r="M2761" s="8" t="s">
        <v>1933</v>
      </c>
      <c r="N2761" t="s">
        <v>9422</v>
      </c>
      <c r="O2761" t="s">
        <v>9423</v>
      </c>
      <c r="P2761" t="s">
        <v>760</v>
      </c>
      <c r="Q2761" s="8" t="s">
        <v>9424</v>
      </c>
      <c r="R2761" t="s">
        <v>6738</v>
      </c>
      <c r="S2761" t="s">
        <v>5636</v>
      </c>
      <c r="T2761" t="s">
        <v>1887</v>
      </c>
    </row>
    <row r="2762" spans="1:20">
      <c r="A2762" t="s">
        <v>9425</v>
      </c>
      <c r="B2762" s="8" t="s">
        <v>1849</v>
      </c>
      <c r="C2762" t="s">
        <v>922</v>
      </c>
      <c r="D2762" t="s">
        <v>922</v>
      </c>
      <c r="E2762" t="s">
        <v>665</v>
      </c>
      <c r="F2762" t="s">
        <v>2096</v>
      </c>
      <c r="G2762" t="s">
        <v>77</v>
      </c>
      <c r="H2762" t="s">
        <v>675</v>
      </c>
      <c r="I2762" t="s">
        <v>6833</v>
      </c>
      <c r="J2762" t="s">
        <v>6686</v>
      </c>
      <c r="K2762" t="s">
        <v>1898</v>
      </c>
      <c r="L2762" t="s">
        <v>6853</v>
      </c>
      <c r="M2762" s="8" t="s">
        <v>1898</v>
      </c>
      <c r="N2762" t="s">
        <v>7184</v>
      </c>
      <c r="O2762" t="s">
        <v>9423</v>
      </c>
      <c r="P2762" t="s">
        <v>2672</v>
      </c>
      <c r="Q2762" s="8" t="s">
        <v>9426</v>
      </c>
      <c r="R2762" t="s">
        <v>9011</v>
      </c>
      <c r="S2762" t="s">
        <v>9012</v>
      </c>
      <c r="T2762" t="s">
        <v>1863</v>
      </c>
    </row>
    <row r="2763" spans="1:20">
      <c r="A2763" t="s">
        <v>9427</v>
      </c>
      <c r="B2763" s="8" t="s">
        <v>1849</v>
      </c>
      <c r="C2763" t="s">
        <v>922</v>
      </c>
      <c r="D2763" t="s">
        <v>922</v>
      </c>
      <c r="E2763" t="s">
        <v>665</v>
      </c>
      <c r="F2763" t="s">
        <v>4082</v>
      </c>
      <c r="G2763" t="s">
        <v>87</v>
      </c>
      <c r="H2763" t="s">
        <v>675</v>
      </c>
      <c r="I2763" t="s">
        <v>6856</v>
      </c>
      <c r="J2763" t="s">
        <v>6686</v>
      </c>
      <c r="K2763" t="s">
        <v>1919</v>
      </c>
      <c r="L2763" t="s">
        <v>5882</v>
      </c>
      <c r="M2763" s="8" t="s">
        <v>1933</v>
      </c>
      <c r="N2763" t="s">
        <v>9428</v>
      </c>
      <c r="O2763" t="s">
        <v>9423</v>
      </c>
      <c r="P2763" t="s">
        <v>760</v>
      </c>
      <c r="Q2763" s="8" t="s">
        <v>9429</v>
      </c>
      <c r="R2763" t="s">
        <v>9011</v>
      </c>
      <c r="S2763" t="s">
        <v>9012</v>
      </c>
      <c r="T2763" t="s">
        <v>1887</v>
      </c>
    </row>
    <row r="2764" spans="1:20">
      <c r="A2764" t="s">
        <v>9430</v>
      </c>
      <c r="B2764" s="8" t="s">
        <v>1849</v>
      </c>
      <c r="C2764" t="s">
        <v>922</v>
      </c>
      <c r="D2764" t="s">
        <v>922</v>
      </c>
      <c r="E2764" t="s">
        <v>704</v>
      </c>
      <c r="F2764" t="s">
        <v>675</v>
      </c>
      <c r="G2764" t="s">
        <v>675</v>
      </c>
      <c r="H2764" t="s">
        <v>9431</v>
      </c>
      <c r="I2764" t="s">
        <v>9432</v>
      </c>
      <c r="J2764" t="s">
        <v>1111</v>
      </c>
      <c r="K2764" t="s">
        <v>675</v>
      </c>
      <c r="L2764" t="s">
        <v>682</v>
      </c>
      <c r="M2764" s="8" t="s">
        <v>675</v>
      </c>
      <c r="N2764" t="s">
        <v>682</v>
      </c>
      <c r="O2764" t="s">
        <v>2672</v>
      </c>
      <c r="P2764" t="s">
        <v>2672</v>
      </c>
      <c r="Q2764" s="8" t="s">
        <v>9433</v>
      </c>
      <c r="R2764" t="s">
        <v>675</v>
      </c>
      <c r="S2764" t="s">
        <v>675</v>
      </c>
      <c r="T2764" t="s">
        <v>675</v>
      </c>
    </row>
    <row r="2765" spans="1:20">
      <c r="A2765" t="s">
        <v>9434</v>
      </c>
      <c r="B2765" s="8" t="s">
        <v>1849</v>
      </c>
      <c r="C2765" t="s">
        <v>922</v>
      </c>
      <c r="D2765" t="s">
        <v>922</v>
      </c>
      <c r="E2765" t="s">
        <v>704</v>
      </c>
      <c r="F2765" t="s">
        <v>675</v>
      </c>
      <c r="G2765" t="s">
        <v>675</v>
      </c>
      <c r="H2765" t="s">
        <v>9435</v>
      </c>
      <c r="I2765" t="s">
        <v>9436</v>
      </c>
      <c r="J2765" t="s">
        <v>1111</v>
      </c>
      <c r="K2765" t="s">
        <v>675</v>
      </c>
      <c r="L2765" t="s">
        <v>682</v>
      </c>
      <c r="M2765" s="8" t="s">
        <v>675</v>
      </c>
      <c r="N2765" t="s">
        <v>682</v>
      </c>
      <c r="O2765" t="s">
        <v>2672</v>
      </c>
      <c r="P2765" t="s">
        <v>2672</v>
      </c>
      <c r="Q2765" s="8" t="s">
        <v>9437</v>
      </c>
      <c r="R2765" t="s">
        <v>675</v>
      </c>
      <c r="S2765" t="s">
        <v>675</v>
      </c>
      <c r="T2765" t="s">
        <v>675</v>
      </c>
    </row>
    <row r="2766" spans="1:20">
      <c r="A2766" t="s">
        <v>9438</v>
      </c>
      <c r="B2766" s="8" t="s">
        <v>1849</v>
      </c>
      <c r="C2766" t="s">
        <v>922</v>
      </c>
      <c r="D2766" t="s">
        <v>922</v>
      </c>
      <c r="E2766" t="s">
        <v>704</v>
      </c>
      <c r="F2766" t="s">
        <v>675</v>
      </c>
      <c r="G2766" t="s">
        <v>675</v>
      </c>
      <c r="H2766" t="s">
        <v>9439</v>
      </c>
      <c r="I2766" t="s">
        <v>9440</v>
      </c>
      <c r="J2766" t="s">
        <v>7750</v>
      </c>
      <c r="K2766" t="s">
        <v>675</v>
      </c>
      <c r="L2766" t="s">
        <v>682</v>
      </c>
      <c r="M2766" s="8" t="s">
        <v>675</v>
      </c>
      <c r="N2766" t="s">
        <v>682</v>
      </c>
      <c r="O2766" t="s">
        <v>2672</v>
      </c>
      <c r="P2766" t="s">
        <v>2672</v>
      </c>
      <c r="Q2766" s="8" t="s">
        <v>9441</v>
      </c>
      <c r="R2766" t="s">
        <v>675</v>
      </c>
      <c r="S2766" t="s">
        <v>675</v>
      </c>
      <c r="T2766" t="s">
        <v>675</v>
      </c>
    </row>
    <row r="2767" spans="1:20">
      <c r="A2767" t="s">
        <v>9442</v>
      </c>
      <c r="B2767" s="8" t="s">
        <v>1887</v>
      </c>
      <c r="C2767" t="s">
        <v>922</v>
      </c>
      <c r="D2767" t="s">
        <v>922</v>
      </c>
      <c r="E2767" t="s">
        <v>665</v>
      </c>
      <c r="F2767" t="s">
        <v>2725</v>
      </c>
      <c r="G2767" t="s">
        <v>90</v>
      </c>
      <c r="H2767" t="s">
        <v>675</v>
      </c>
      <c r="I2767" t="s">
        <v>6777</v>
      </c>
      <c r="J2767" t="s">
        <v>2514</v>
      </c>
      <c r="K2767" t="s">
        <v>1946</v>
      </c>
      <c r="L2767" t="s">
        <v>6902</v>
      </c>
      <c r="M2767" s="8" t="s">
        <v>3166</v>
      </c>
      <c r="N2767" t="s">
        <v>6800</v>
      </c>
      <c r="O2767" t="s">
        <v>9443</v>
      </c>
      <c r="P2767" t="s">
        <v>2672</v>
      </c>
      <c r="Q2767" s="8" t="s">
        <v>9444</v>
      </c>
      <c r="R2767" t="s">
        <v>6738</v>
      </c>
      <c r="S2767" t="s">
        <v>5636</v>
      </c>
      <c r="T2767" t="s">
        <v>3023</v>
      </c>
    </row>
    <row r="2768" spans="1:20">
      <c r="A2768" t="s">
        <v>9445</v>
      </c>
      <c r="B2768" s="8" t="s">
        <v>1887</v>
      </c>
      <c r="C2768" t="s">
        <v>922</v>
      </c>
      <c r="D2768" t="s">
        <v>922</v>
      </c>
      <c r="E2768" t="s">
        <v>665</v>
      </c>
      <c r="F2768" t="s">
        <v>1742</v>
      </c>
      <c r="G2768" t="s">
        <v>364</v>
      </c>
      <c r="H2768" t="s">
        <v>364</v>
      </c>
      <c r="I2768" t="s">
        <v>6901</v>
      </c>
      <c r="J2768" t="s">
        <v>2514</v>
      </c>
      <c r="K2768" t="s">
        <v>2086</v>
      </c>
      <c r="L2768" t="s">
        <v>6692</v>
      </c>
      <c r="M2768" s="8" t="s">
        <v>2086</v>
      </c>
      <c r="N2768" t="s">
        <v>6096</v>
      </c>
      <c r="O2768" t="s">
        <v>9443</v>
      </c>
      <c r="P2768" t="s">
        <v>2672</v>
      </c>
      <c r="Q2768" s="8" t="s">
        <v>9446</v>
      </c>
      <c r="R2768" t="s">
        <v>9306</v>
      </c>
      <c r="S2768" t="s">
        <v>9012</v>
      </c>
      <c r="T2768" t="s">
        <v>5170</v>
      </c>
    </row>
    <row r="2769" spans="1:20">
      <c r="A2769" t="s">
        <v>9447</v>
      </c>
      <c r="B2769" s="8" t="s">
        <v>1887</v>
      </c>
      <c r="C2769" t="s">
        <v>922</v>
      </c>
      <c r="D2769" t="s">
        <v>922</v>
      </c>
      <c r="E2769" t="s">
        <v>665</v>
      </c>
      <c r="F2769" t="s">
        <v>6663</v>
      </c>
      <c r="G2769" t="s">
        <v>6664</v>
      </c>
      <c r="H2769" t="s">
        <v>6664</v>
      </c>
      <c r="I2769" t="s">
        <v>7215</v>
      </c>
      <c r="J2769" t="s">
        <v>2514</v>
      </c>
      <c r="K2769" t="s">
        <v>1973</v>
      </c>
      <c r="L2769" t="s">
        <v>6853</v>
      </c>
      <c r="M2769" s="8" t="s">
        <v>1973</v>
      </c>
      <c r="N2769" t="s">
        <v>7040</v>
      </c>
      <c r="O2769" t="s">
        <v>9443</v>
      </c>
      <c r="P2769" t="s">
        <v>2672</v>
      </c>
      <c r="Q2769" s="8" t="s">
        <v>9448</v>
      </c>
      <c r="R2769" t="s">
        <v>9306</v>
      </c>
      <c r="S2769" t="s">
        <v>9012</v>
      </c>
      <c r="T2769" t="s">
        <v>1898</v>
      </c>
    </row>
    <row r="2770" spans="1:20">
      <c r="A2770" t="s">
        <v>9449</v>
      </c>
      <c r="B2770" s="8" t="s">
        <v>1887</v>
      </c>
      <c r="C2770" t="s">
        <v>922</v>
      </c>
      <c r="D2770" t="s">
        <v>922</v>
      </c>
      <c r="E2770" t="s">
        <v>665</v>
      </c>
      <c r="F2770" t="s">
        <v>2090</v>
      </c>
      <c r="G2770" t="s">
        <v>2091</v>
      </c>
      <c r="H2770" t="s">
        <v>2091</v>
      </c>
      <c r="I2770" t="s">
        <v>7218</v>
      </c>
      <c r="J2770" t="s">
        <v>2514</v>
      </c>
      <c r="K2770" t="s">
        <v>1891</v>
      </c>
      <c r="L2770" t="s">
        <v>7040</v>
      </c>
      <c r="M2770" s="8" t="s">
        <v>1891</v>
      </c>
      <c r="N2770" t="s">
        <v>9450</v>
      </c>
      <c r="O2770" t="s">
        <v>9443</v>
      </c>
      <c r="P2770" t="s">
        <v>760</v>
      </c>
      <c r="Q2770" s="8" t="s">
        <v>9451</v>
      </c>
      <c r="R2770" t="s">
        <v>9306</v>
      </c>
      <c r="S2770" t="s">
        <v>9012</v>
      </c>
      <c r="T2770" t="s">
        <v>3023</v>
      </c>
    </row>
    <row r="2771" spans="1:20">
      <c r="A2771" t="s">
        <v>9452</v>
      </c>
      <c r="B2771" s="8" t="s">
        <v>1887</v>
      </c>
      <c r="C2771" t="s">
        <v>922</v>
      </c>
      <c r="D2771" t="s">
        <v>4108</v>
      </c>
      <c r="E2771" t="s">
        <v>675</v>
      </c>
      <c r="F2771" t="s">
        <v>9453</v>
      </c>
      <c r="G2771" t="s">
        <v>9454</v>
      </c>
      <c r="H2771" t="s">
        <v>675</v>
      </c>
      <c r="I2771" t="s">
        <v>9455</v>
      </c>
      <c r="J2771" t="s">
        <v>1377</v>
      </c>
      <c r="K2771" t="s">
        <v>675</v>
      </c>
      <c r="L2771" t="s">
        <v>682</v>
      </c>
      <c r="M2771" s="8" t="s">
        <v>675</v>
      </c>
      <c r="N2771" t="s">
        <v>682</v>
      </c>
      <c r="O2771" t="s">
        <v>9443</v>
      </c>
      <c r="P2771" t="s">
        <v>2672</v>
      </c>
      <c r="Q2771" s="8" t="s">
        <v>9456</v>
      </c>
      <c r="R2771" t="s">
        <v>9457</v>
      </c>
      <c r="S2771" t="s">
        <v>5636</v>
      </c>
      <c r="T2771" t="s">
        <v>1887</v>
      </c>
    </row>
    <row r="2772" spans="1:20">
      <c r="A2772" t="s">
        <v>9458</v>
      </c>
      <c r="B2772" s="8" t="s">
        <v>1887</v>
      </c>
      <c r="C2772" t="s">
        <v>922</v>
      </c>
      <c r="D2772" t="s">
        <v>4108</v>
      </c>
      <c r="E2772" t="s">
        <v>675</v>
      </c>
      <c r="F2772" t="s">
        <v>9459</v>
      </c>
      <c r="G2772" t="s">
        <v>9460</v>
      </c>
      <c r="H2772" t="s">
        <v>675</v>
      </c>
      <c r="I2772" t="s">
        <v>9461</v>
      </c>
      <c r="J2772" t="s">
        <v>1377</v>
      </c>
      <c r="K2772" t="s">
        <v>675</v>
      </c>
      <c r="L2772" t="s">
        <v>682</v>
      </c>
      <c r="M2772" s="8" t="s">
        <v>675</v>
      </c>
      <c r="N2772" t="s">
        <v>682</v>
      </c>
      <c r="O2772" t="s">
        <v>9443</v>
      </c>
      <c r="P2772" t="s">
        <v>2672</v>
      </c>
      <c r="Q2772" s="8" t="s">
        <v>9462</v>
      </c>
      <c r="R2772" t="s">
        <v>9457</v>
      </c>
      <c r="S2772" t="s">
        <v>5636</v>
      </c>
      <c r="T2772" t="s">
        <v>1887</v>
      </c>
    </row>
    <row r="2773" spans="1:20">
      <c r="A2773" t="s">
        <v>9463</v>
      </c>
      <c r="B2773" s="8" t="s">
        <v>1887</v>
      </c>
      <c r="C2773" t="s">
        <v>922</v>
      </c>
      <c r="D2773" t="s">
        <v>4108</v>
      </c>
      <c r="E2773" t="s">
        <v>675</v>
      </c>
      <c r="F2773" t="s">
        <v>9464</v>
      </c>
      <c r="G2773" t="s">
        <v>9465</v>
      </c>
      <c r="H2773" t="s">
        <v>675</v>
      </c>
      <c r="I2773" t="s">
        <v>9466</v>
      </c>
      <c r="J2773" t="s">
        <v>1377</v>
      </c>
      <c r="K2773" t="s">
        <v>675</v>
      </c>
      <c r="L2773" t="s">
        <v>682</v>
      </c>
      <c r="M2773" s="8" t="s">
        <v>675</v>
      </c>
      <c r="N2773" t="s">
        <v>682</v>
      </c>
      <c r="O2773" t="s">
        <v>9443</v>
      </c>
      <c r="P2773" t="s">
        <v>2672</v>
      </c>
      <c r="Q2773" s="8" t="s">
        <v>9467</v>
      </c>
      <c r="R2773" t="s">
        <v>9457</v>
      </c>
      <c r="S2773" t="s">
        <v>5636</v>
      </c>
      <c r="T2773" t="s">
        <v>1887</v>
      </c>
    </row>
    <row r="2774" spans="1:20">
      <c r="A2774" t="s">
        <v>9468</v>
      </c>
      <c r="B2774" s="8" t="s">
        <v>1887</v>
      </c>
      <c r="C2774" t="s">
        <v>922</v>
      </c>
      <c r="D2774" t="s">
        <v>4108</v>
      </c>
      <c r="E2774" t="s">
        <v>675</v>
      </c>
      <c r="F2774" t="s">
        <v>9469</v>
      </c>
      <c r="G2774" t="s">
        <v>9470</v>
      </c>
      <c r="H2774" t="s">
        <v>675</v>
      </c>
      <c r="I2774" t="s">
        <v>9471</v>
      </c>
      <c r="J2774" t="s">
        <v>1377</v>
      </c>
      <c r="K2774" t="s">
        <v>675</v>
      </c>
      <c r="L2774" t="s">
        <v>682</v>
      </c>
      <c r="M2774" s="8" t="s">
        <v>675</v>
      </c>
      <c r="N2774" t="s">
        <v>682</v>
      </c>
      <c r="O2774" t="s">
        <v>9443</v>
      </c>
      <c r="P2774" t="s">
        <v>2672</v>
      </c>
      <c r="Q2774" s="8" t="s">
        <v>9472</v>
      </c>
      <c r="R2774" t="s">
        <v>9457</v>
      </c>
      <c r="S2774" t="s">
        <v>5636</v>
      </c>
      <c r="T2774" t="s">
        <v>1887</v>
      </c>
    </row>
    <row r="2775" spans="1:20">
      <c r="A2775" t="s">
        <v>9473</v>
      </c>
      <c r="B2775" s="8" t="s">
        <v>1887</v>
      </c>
      <c r="C2775" t="s">
        <v>922</v>
      </c>
      <c r="D2775" t="s">
        <v>4108</v>
      </c>
      <c r="E2775" t="s">
        <v>675</v>
      </c>
      <c r="F2775" t="s">
        <v>9474</v>
      </c>
      <c r="G2775" t="s">
        <v>9475</v>
      </c>
      <c r="H2775" t="s">
        <v>675</v>
      </c>
      <c r="I2775" t="s">
        <v>9476</v>
      </c>
      <c r="J2775" t="s">
        <v>1377</v>
      </c>
      <c r="K2775" t="s">
        <v>675</v>
      </c>
      <c r="L2775" t="s">
        <v>682</v>
      </c>
      <c r="M2775" s="8" t="s">
        <v>675</v>
      </c>
      <c r="N2775" t="s">
        <v>682</v>
      </c>
      <c r="O2775" t="s">
        <v>9443</v>
      </c>
      <c r="P2775" t="s">
        <v>2672</v>
      </c>
      <c r="Q2775" s="8" t="s">
        <v>9477</v>
      </c>
      <c r="R2775" t="s">
        <v>9457</v>
      </c>
      <c r="S2775" t="s">
        <v>5636</v>
      </c>
      <c r="T2775" t="s">
        <v>1887</v>
      </c>
    </row>
    <row r="2776" spans="1:20">
      <c r="A2776" t="s">
        <v>9478</v>
      </c>
      <c r="B2776" s="8" t="s">
        <v>1887</v>
      </c>
      <c r="C2776" t="s">
        <v>922</v>
      </c>
      <c r="D2776" t="s">
        <v>4108</v>
      </c>
      <c r="E2776" t="s">
        <v>675</v>
      </c>
      <c r="F2776" t="s">
        <v>9479</v>
      </c>
      <c r="G2776" t="s">
        <v>9480</v>
      </c>
      <c r="H2776" t="s">
        <v>675</v>
      </c>
      <c r="I2776" t="s">
        <v>9481</v>
      </c>
      <c r="J2776" t="s">
        <v>1377</v>
      </c>
      <c r="K2776" t="s">
        <v>675</v>
      </c>
      <c r="L2776" t="s">
        <v>682</v>
      </c>
      <c r="M2776" s="8" t="s">
        <v>675</v>
      </c>
      <c r="N2776" t="s">
        <v>682</v>
      </c>
      <c r="O2776" t="s">
        <v>9443</v>
      </c>
      <c r="P2776" t="s">
        <v>2672</v>
      </c>
      <c r="Q2776" s="8" t="s">
        <v>9482</v>
      </c>
      <c r="R2776" t="s">
        <v>9457</v>
      </c>
      <c r="S2776" t="s">
        <v>5636</v>
      </c>
      <c r="T2776" t="s">
        <v>1887</v>
      </c>
    </row>
    <row r="2777" spans="1:20">
      <c r="A2777" t="s">
        <v>9483</v>
      </c>
      <c r="B2777" s="8" t="s">
        <v>1887</v>
      </c>
      <c r="C2777" t="s">
        <v>922</v>
      </c>
      <c r="D2777" t="s">
        <v>4108</v>
      </c>
      <c r="E2777" t="s">
        <v>675</v>
      </c>
      <c r="F2777" t="s">
        <v>9484</v>
      </c>
      <c r="G2777" t="s">
        <v>9485</v>
      </c>
      <c r="H2777" t="s">
        <v>675</v>
      </c>
      <c r="I2777" t="s">
        <v>9486</v>
      </c>
      <c r="J2777" t="s">
        <v>1377</v>
      </c>
      <c r="K2777" t="s">
        <v>675</v>
      </c>
      <c r="L2777" t="s">
        <v>682</v>
      </c>
      <c r="M2777" s="8" t="s">
        <v>675</v>
      </c>
      <c r="N2777" t="s">
        <v>682</v>
      </c>
      <c r="O2777" t="s">
        <v>9443</v>
      </c>
      <c r="P2777" t="s">
        <v>2672</v>
      </c>
      <c r="Q2777" s="8" t="s">
        <v>9487</v>
      </c>
      <c r="R2777" t="s">
        <v>9457</v>
      </c>
      <c r="S2777" t="s">
        <v>5636</v>
      </c>
      <c r="T2777" t="s">
        <v>1887</v>
      </c>
    </row>
    <row r="2778" spans="1:20">
      <c r="A2778" t="s">
        <v>9488</v>
      </c>
      <c r="B2778" s="8" t="s">
        <v>1887</v>
      </c>
      <c r="C2778" t="s">
        <v>922</v>
      </c>
      <c r="D2778" t="s">
        <v>4108</v>
      </c>
      <c r="E2778" t="s">
        <v>675</v>
      </c>
      <c r="F2778" t="s">
        <v>9489</v>
      </c>
      <c r="G2778" t="s">
        <v>9490</v>
      </c>
      <c r="H2778" t="s">
        <v>675</v>
      </c>
      <c r="I2778" t="s">
        <v>9491</v>
      </c>
      <c r="J2778" t="s">
        <v>2519</v>
      </c>
      <c r="K2778" t="s">
        <v>1977</v>
      </c>
      <c r="L2778" t="s">
        <v>5881</v>
      </c>
      <c r="M2778" s="8" t="s">
        <v>1977</v>
      </c>
      <c r="N2778" t="s">
        <v>6853</v>
      </c>
      <c r="O2778" t="s">
        <v>9443</v>
      </c>
      <c r="P2778" t="s">
        <v>2672</v>
      </c>
      <c r="Q2778" s="8" t="s">
        <v>9492</v>
      </c>
      <c r="R2778" t="s">
        <v>9457</v>
      </c>
      <c r="S2778" t="s">
        <v>5636</v>
      </c>
      <c r="T2778" t="s">
        <v>1887</v>
      </c>
    </row>
    <row r="2779" spans="1:20">
      <c r="A2779" t="s">
        <v>9493</v>
      </c>
      <c r="B2779" s="8" t="s">
        <v>3023</v>
      </c>
      <c r="C2779" t="s">
        <v>922</v>
      </c>
      <c r="D2779" t="s">
        <v>922</v>
      </c>
      <c r="E2779" t="s">
        <v>665</v>
      </c>
      <c r="F2779" t="s">
        <v>1877</v>
      </c>
      <c r="G2779" t="s">
        <v>124</v>
      </c>
      <c r="H2779" t="s">
        <v>675</v>
      </c>
      <c r="I2779" t="s">
        <v>6792</v>
      </c>
      <c r="J2779" t="s">
        <v>2514</v>
      </c>
      <c r="K2779" t="s">
        <v>3109</v>
      </c>
      <c r="L2779" t="s">
        <v>7107</v>
      </c>
      <c r="M2779" s="8" t="s">
        <v>3109</v>
      </c>
      <c r="N2779" t="s">
        <v>9494</v>
      </c>
      <c r="O2779" t="s">
        <v>9495</v>
      </c>
      <c r="P2779" t="s">
        <v>760</v>
      </c>
      <c r="Q2779" s="8" t="s">
        <v>9496</v>
      </c>
      <c r="R2779" t="s">
        <v>6738</v>
      </c>
      <c r="S2779" t="s">
        <v>5636</v>
      </c>
      <c r="T2779" t="s">
        <v>3058</v>
      </c>
    </row>
    <row r="2780" spans="1:20">
      <c r="A2780" t="s">
        <v>9497</v>
      </c>
      <c r="B2780" s="8" t="s">
        <v>3023</v>
      </c>
      <c r="C2780" t="s">
        <v>922</v>
      </c>
      <c r="D2780" t="s">
        <v>922</v>
      </c>
      <c r="E2780" t="s">
        <v>665</v>
      </c>
      <c r="F2780" t="s">
        <v>1369</v>
      </c>
      <c r="G2780" t="s">
        <v>1370</v>
      </c>
      <c r="H2780" t="s">
        <v>1370</v>
      </c>
      <c r="I2780" t="s">
        <v>7172</v>
      </c>
      <c r="J2780" t="s">
        <v>2514</v>
      </c>
      <c r="K2780" t="s">
        <v>3212</v>
      </c>
      <c r="L2780" t="s">
        <v>6799</v>
      </c>
      <c r="M2780" s="8" t="s">
        <v>3212</v>
      </c>
      <c r="N2780" t="s">
        <v>9191</v>
      </c>
      <c r="O2780" t="s">
        <v>9495</v>
      </c>
      <c r="P2780" t="s">
        <v>760</v>
      </c>
      <c r="Q2780" s="8" t="s">
        <v>9498</v>
      </c>
      <c r="R2780" t="s">
        <v>7964</v>
      </c>
      <c r="S2780" t="s">
        <v>6935</v>
      </c>
      <c r="T2780" t="s">
        <v>3058</v>
      </c>
    </row>
    <row r="2781" spans="1:20">
      <c r="A2781" t="s">
        <v>9499</v>
      </c>
      <c r="B2781" s="8" t="s">
        <v>3023</v>
      </c>
      <c r="C2781" t="s">
        <v>922</v>
      </c>
      <c r="D2781" t="s">
        <v>922</v>
      </c>
      <c r="E2781" t="s">
        <v>665</v>
      </c>
      <c r="F2781" t="s">
        <v>996</v>
      </c>
      <c r="G2781" t="s">
        <v>997</v>
      </c>
      <c r="H2781" t="s">
        <v>997</v>
      </c>
      <c r="I2781" t="s">
        <v>7178</v>
      </c>
      <c r="J2781" t="s">
        <v>2514</v>
      </c>
      <c r="K2781" t="s">
        <v>3212</v>
      </c>
      <c r="L2781" t="s">
        <v>6748</v>
      </c>
      <c r="M2781" s="8" t="s">
        <v>3212</v>
      </c>
      <c r="N2781" t="s">
        <v>5949</v>
      </c>
      <c r="O2781" t="s">
        <v>9495</v>
      </c>
      <c r="P2781" t="s">
        <v>2672</v>
      </c>
      <c r="Q2781" s="8" t="s">
        <v>9500</v>
      </c>
      <c r="R2781" t="s">
        <v>9306</v>
      </c>
      <c r="S2781" t="s">
        <v>9012</v>
      </c>
      <c r="T2781" t="s">
        <v>1908</v>
      </c>
    </row>
    <row r="2782" spans="1:20">
      <c r="A2782" t="s">
        <v>9501</v>
      </c>
      <c r="B2782" s="8" t="s">
        <v>3023</v>
      </c>
      <c r="C2782" t="s">
        <v>922</v>
      </c>
      <c r="D2782" t="s">
        <v>922</v>
      </c>
      <c r="E2782" t="s">
        <v>665</v>
      </c>
      <c r="F2782" t="s">
        <v>1086</v>
      </c>
      <c r="G2782" t="s">
        <v>56</v>
      </c>
      <c r="H2782" t="s">
        <v>675</v>
      </c>
      <c r="I2782" t="s">
        <v>7466</v>
      </c>
      <c r="J2782" t="s">
        <v>2514</v>
      </c>
      <c r="K2782" t="s">
        <v>3187</v>
      </c>
      <c r="L2782" t="s">
        <v>9502</v>
      </c>
      <c r="M2782" s="8" t="s">
        <v>3303</v>
      </c>
      <c r="N2782" t="s">
        <v>6800</v>
      </c>
      <c r="O2782" t="s">
        <v>9495</v>
      </c>
      <c r="P2782" t="s">
        <v>2672</v>
      </c>
      <c r="Q2782" s="8" t="s">
        <v>9503</v>
      </c>
      <c r="R2782" t="s">
        <v>7438</v>
      </c>
      <c r="S2782" t="s">
        <v>5636</v>
      </c>
      <c r="T2782" t="s">
        <v>3058</v>
      </c>
    </row>
    <row r="2783" spans="1:20">
      <c r="A2783" t="s">
        <v>9504</v>
      </c>
      <c r="B2783" s="8" t="s">
        <v>1908</v>
      </c>
      <c r="C2783" t="s">
        <v>922</v>
      </c>
      <c r="D2783" t="s">
        <v>922</v>
      </c>
      <c r="E2783" t="s">
        <v>665</v>
      </c>
      <c r="F2783" t="s">
        <v>2332</v>
      </c>
      <c r="G2783" t="s">
        <v>15</v>
      </c>
      <c r="H2783" t="s">
        <v>675</v>
      </c>
      <c r="I2783" t="s">
        <v>6752</v>
      </c>
      <c r="J2783" t="s">
        <v>2514</v>
      </c>
      <c r="K2783" t="s">
        <v>1981</v>
      </c>
      <c r="L2783" t="s">
        <v>5851</v>
      </c>
      <c r="M2783" s="8" t="s">
        <v>1981</v>
      </c>
      <c r="N2783" t="s">
        <v>9505</v>
      </c>
      <c r="O2783" t="s">
        <v>9506</v>
      </c>
      <c r="P2783" t="s">
        <v>760</v>
      </c>
      <c r="Q2783" s="8" t="s">
        <v>9507</v>
      </c>
      <c r="R2783" t="s">
        <v>6934</v>
      </c>
      <c r="S2783" t="s">
        <v>6935</v>
      </c>
      <c r="T2783" t="s">
        <v>1933</v>
      </c>
    </row>
    <row r="2784" spans="1:20">
      <c r="A2784" t="s">
        <v>9508</v>
      </c>
      <c r="B2784" s="8" t="s">
        <v>1908</v>
      </c>
      <c r="C2784" t="s">
        <v>922</v>
      </c>
      <c r="D2784" t="s">
        <v>922</v>
      </c>
      <c r="E2784" t="s">
        <v>665</v>
      </c>
      <c r="F2784" t="s">
        <v>3520</v>
      </c>
      <c r="G2784" t="s">
        <v>145</v>
      </c>
      <c r="H2784" t="s">
        <v>675</v>
      </c>
      <c r="I2784" t="s">
        <v>6756</v>
      </c>
      <c r="J2784" t="s">
        <v>2514</v>
      </c>
      <c r="K2784" t="s">
        <v>4754</v>
      </c>
      <c r="L2784" t="s">
        <v>5949</v>
      </c>
      <c r="M2784" s="8" t="s">
        <v>4754</v>
      </c>
      <c r="N2784" t="s">
        <v>9509</v>
      </c>
      <c r="O2784" t="s">
        <v>9506</v>
      </c>
      <c r="P2784" t="s">
        <v>760</v>
      </c>
      <c r="Q2784" s="8" t="s">
        <v>9510</v>
      </c>
      <c r="R2784" t="s">
        <v>6738</v>
      </c>
      <c r="S2784" t="s">
        <v>5636</v>
      </c>
      <c r="T2784" t="s">
        <v>3088</v>
      </c>
    </row>
    <row r="2785" spans="1:20">
      <c r="A2785" t="s">
        <v>9511</v>
      </c>
      <c r="B2785" s="8" t="s">
        <v>1908</v>
      </c>
      <c r="C2785" t="s">
        <v>922</v>
      </c>
      <c r="D2785" t="s">
        <v>922</v>
      </c>
      <c r="E2785" t="s">
        <v>665</v>
      </c>
      <c r="F2785" t="s">
        <v>4073</v>
      </c>
      <c r="G2785" t="s">
        <v>195</v>
      </c>
      <c r="H2785" t="s">
        <v>675</v>
      </c>
      <c r="I2785" t="s">
        <v>6852</v>
      </c>
      <c r="J2785" t="s">
        <v>2514</v>
      </c>
      <c r="K2785" t="s">
        <v>1973</v>
      </c>
      <c r="L2785" t="s">
        <v>7107</v>
      </c>
      <c r="M2785" s="8" t="s">
        <v>3166</v>
      </c>
      <c r="N2785" t="s">
        <v>5895</v>
      </c>
      <c r="O2785" t="s">
        <v>9506</v>
      </c>
      <c r="P2785" t="s">
        <v>2672</v>
      </c>
      <c r="Q2785" s="8" t="s">
        <v>9512</v>
      </c>
      <c r="R2785" t="s">
        <v>6738</v>
      </c>
      <c r="S2785" t="s">
        <v>5636</v>
      </c>
      <c r="T2785" t="s">
        <v>1946</v>
      </c>
    </row>
    <row r="2786" spans="1:20">
      <c r="A2786" t="s">
        <v>9513</v>
      </c>
      <c r="B2786" s="8" t="s">
        <v>1908</v>
      </c>
      <c r="C2786" t="s">
        <v>922</v>
      </c>
      <c r="D2786" t="s">
        <v>922</v>
      </c>
      <c r="E2786" t="s">
        <v>665</v>
      </c>
      <c r="F2786" t="s">
        <v>1501</v>
      </c>
      <c r="G2786" t="s">
        <v>51</v>
      </c>
      <c r="H2786" t="s">
        <v>675</v>
      </c>
      <c r="I2786" t="s">
        <v>6865</v>
      </c>
      <c r="J2786" t="s">
        <v>2514</v>
      </c>
      <c r="K2786" t="s">
        <v>1977</v>
      </c>
      <c r="L2786" t="s">
        <v>671</v>
      </c>
      <c r="M2786" s="8" t="s">
        <v>1977</v>
      </c>
      <c r="N2786" t="s">
        <v>9514</v>
      </c>
      <c r="O2786" t="s">
        <v>9506</v>
      </c>
      <c r="P2786" t="s">
        <v>760</v>
      </c>
      <c r="Q2786" s="8" t="s">
        <v>9515</v>
      </c>
      <c r="R2786" t="s">
        <v>6738</v>
      </c>
      <c r="S2786" t="s">
        <v>5636</v>
      </c>
      <c r="T2786" t="s">
        <v>1946</v>
      </c>
    </row>
    <row r="2787" spans="1:20">
      <c r="A2787" t="s">
        <v>9516</v>
      </c>
      <c r="B2787" s="8" t="s">
        <v>1908</v>
      </c>
      <c r="C2787" t="s">
        <v>922</v>
      </c>
      <c r="D2787" t="s">
        <v>922</v>
      </c>
      <c r="E2787" t="s">
        <v>704</v>
      </c>
      <c r="F2787" t="s">
        <v>913</v>
      </c>
      <c r="G2787" t="s">
        <v>914</v>
      </c>
      <c r="H2787" t="s">
        <v>5670</v>
      </c>
      <c r="I2787" t="s">
        <v>9331</v>
      </c>
      <c r="J2787" t="s">
        <v>669</v>
      </c>
      <c r="K2787" t="s">
        <v>3109</v>
      </c>
      <c r="L2787" t="s">
        <v>6096</v>
      </c>
      <c r="M2787" s="8" t="s">
        <v>3109</v>
      </c>
      <c r="N2787" t="s">
        <v>5861</v>
      </c>
      <c r="O2787" t="s">
        <v>2672</v>
      </c>
      <c r="P2787" t="s">
        <v>760</v>
      </c>
      <c r="Q2787" s="8" t="s">
        <v>9517</v>
      </c>
      <c r="R2787" t="s">
        <v>675</v>
      </c>
      <c r="S2787" t="s">
        <v>675</v>
      </c>
      <c r="T2787" t="s">
        <v>675</v>
      </c>
    </row>
    <row r="2788" spans="1:20">
      <c r="A2788" t="s">
        <v>9518</v>
      </c>
      <c r="B2788" s="8" t="s">
        <v>1908</v>
      </c>
      <c r="C2788" t="s">
        <v>922</v>
      </c>
      <c r="D2788" t="s">
        <v>922</v>
      </c>
      <c r="E2788" t="s">
        <v>704</v>
      </c>
      <c r="F2788" t="s">
        <v>9519</v>
      </c>
      <c r="G2788" t="s">
        <v>9520</v>
      </c>
      <c r="H2788" t="s">
        <v>675</v>
      </c>
      <c r="I2788" t="s">
        <v>9521</v>
      </c>
      <c r="J2788" t="s">
        <v>7750</v>
      </c>
      <c r="K2788" t="s">
        <v>675</v>
      </c>
      <c r="L2788" t="s">
        <v>682</v>
      </c>
      <c r="M2788" s="8" t="s">
        <v>675</v>
      </c>
      <c r="N2788" t="s">
        <v>682</v>
      </c>
      <c r="O2788" t="s">
        <v>2672</v>
      </c>
      <c r="P2788" t="s">
        <v>675</v>
      </c>
      <c r="Q2788" s="8" t="s">
        <v>9522</v>
      </c>
      <c r="R2788" t="s">
        <v>675</v>
      </c>
      <c r="S2788" t="s">
        <v>675</v>
      </c>
      <c r="T2788" t="s">
        <v>675</v>
      </c>
    </row>
    <row r="2789" spans="1:20">
      <c r="A2789" t="s">
        <v>9523</v>
      </c>
      <c r="B2789" s="8" t="s">
        <v>1914</v>
      </c>
      <c r="C2789" t="s">
        <v>922</v>
      </c>
      <c r="D2789" t="s">
        <v>922</v>
      </c>
      <c r="E2789" t="s">
        <v>763</v>
      </c>
      <c r="F2789" t="s">
        <v>1286</v>
      </c>
      <c r="G2789" t="s">
        <v>47</v>
      </c>
      <c r="H2789" t="s">
        <v>675</v>
      </c>
      <c r="I2789" t="s">
        <v>7454</v>
      </c>
      <c r="J2789" t="s">
        <v>2514</v>
      </c>
      <c r="K2789" t="s">
        <v>2020</v>
      </c>
      <c r="L2789" t="s">
        <v>671</v>
      </c>
      <c r="M2789" s="8" t="s">
        <v>3303</v>
      </c>
      <c r="N2789" t="s">
        <v>6853</v>
      </c>
      <c r="O2789" t="s">
        <v>6385</v>
      </c>
      <c r="P2789" t="s">
        <v>2672</v>
      </c>
      <c r="Q2789" s="8" t="s">
        <v>9524</v>
      </c>
      <c r="R2789" t="s">
        <v>9289</v>
      </c>
      <c r="S2789" t="s">
        <v>9012</v>
      </c>
      <c r="T2789" t="s">
        <v>1952</v>
      </c>
    </row>
    <row r="2790" spans="1:20">
      <c r="A2790" t="s">
        <v>9525</v>
      </c>
      <c r="B2790" s="8" t="s">
        <v>1914</v>
      </c>
      <c r="C2790" t="s">
        <v>922</v>
      </c>
      <c r="D2790" t="s">
        <v>922</v>
      </c>
      <c r="E2790" t="s">
        <v>704</v>
      </c>
      <c r="F2790" t="s">
        <v>946</v>
      </c>
      <c r="G2790" t="s">
        <v>947</v>
      </c>
      <c r="H2790" t="s">
        <v>947</v>
      </c>
      <c r="I2790" t="s">
        <v>9526</v>
      </c>
      <c r="J2790" t="s">
        <v>7750</v>
      </c>
      <c r="K2790" t="s">
        <v>675</v>
      </c>
      <c r="L2790" t="s">
        <v>682</v>
      </c>
      <c r="M2790" s="8" t="s">
        <v>675</v>
      </c>
      <c r="N2790" t="s">
        <v>682</v>
      </c>
      <c r="O2790" t="s">
        <v>6385</v>
      </c>
      <c r="P2790" t="s">
        <v>675</v>
      </c>
      <c r="Q2790" s="8" t="s">
        <v>9527</v>
      </c>
      <c r="R2790" t="s">
        <v>7752</v>
      </c>
      <c r="S2790" t="s">
        <v>5636</v>
      </c>
      <c r="T2790" t="s">
        <v>1952</v>
      </c>
    </row>
    <row r="2791" spans="1:20">
      <c r="A2791" t="s">
        <v>9528</v>
      </c>
      <c r="B2791" s="8" t="s">
        <v>1914</v>
      </c>
      <c r="C2791" t="s">
        <v>922</v>
      </c>
      <c r="D2791" t="s">
        <v>922</v>
      </c>
      <c r="E2791" t="s">
        <v>704</v>
      </c>
      <c r="F2791" t="s">
        <v>884</v>
      </c>
      <c r="G2791" t="s">
        <v>885</v>
      </c>
      <c r="H2791" t="s">
        <v>7787</v>
      </c>
      <c r="I2791" t="s">
        <v>7788</v>
      </c>
      <c r="J2791" t="s">
        <v>2519</v>
      </c>
      <c r="K2791" t="s">
        <v>2182</v>
      </c>
      <c r="L2791" t="s">
        <v>7035</v>
      </c>
      <c r="M2791" s="8" t="s">
        <v>2182</v>
      </c>
      <c r="N2791" t="s">
        <v>6783</v>
      </c>
      <c r="O2791" t="s">
        <v>6385</v>
      </c>
      <c r="P2791" t="s">
        <v>2672</v>
      </c>
      <c r="Q2791" s="8" t="s">
        <v>9529</v>
      </c>
      <c r="R2791" t="s">
        <v>9256</v>
      </c>
      <c r="S2791" t="s">
        <v>6935</v>
      </c>
      <c r="T2791" t="s">
        <v>5166</v>
      </c>
    </row>
    <row r="2792" spans="1:20">
      <c r="A2792" t="s">
        <v>9530</v>
      </c>
      <c r="B2792" s="8" t="s">
        <v>1914</v>
      </c>
      <c r="C2792" t="s">
        <v>922</v>
      </c>
      <c r="D2792" t="s">
        <v>922</v>
      </c>
      <c r="E2792" t="s">
        <v>704</v>
      </c>
      <c r="F2792" t="s">
        <v>884</v>
      </c>
      <c r="G2792" t="s">
        <v>885</v>
      </c>
      <c r="H2792" t="s">
        <v>8008</v>
      </c>
      <c r="I2792" t="s">
        <v>8009</v>
      </c>
      <c r="J2792" t="s">
        <v>669</v>
      </c>
      <c r="K2792" t="s">
        <v>3416</v>
      </c>
      <c r="L2792" t="s">
        <v>7190</v>
      </c>
      <c r="M2792" s="8" t="s">
        <v>3416</v>
      </c>
      <c r="N2792" t="s">
        <v>9531</v>
      </c>
      <c r="O2792" t="s">
        <v>6385</v>
      </c>
      <c r="P2792" t="s">
        <v>760</v>
      </c>
      <c r="Q2792" s="8" t="s">
        <v>9532</v>
      </c>
      <c r="R2792" t="s">
        <v>9256</v>
      </c>
      <c r="S2792" t="s">
        <v>6935</v>
      </c>
      <c r="T2792" t="s">
        <v>1887</v>
      </c>
    </row>
    <row r="2793" spans="1:20">
      <c r="A2793" t="s">
        <v>9533</v>
      </c>
      <c r="B2793" s="8" t="s">
        <v>1914</v>
      </c>
      <c r="C2793" t="s">
        <v>922</v>
      </c>
      <c r="D2793" t="s">
        <v>922</v>
      </c>
      <c r="E2793" t="s">
        <v>704</v>
      </c>
      <c r="F2793" t="s">
        <v>884</v>
      </c>
      <c r="G2793" t="s">
        <v>885</v>
      </c>
      <c r="H2793" t="s">
        <v>8024</v>
      </c>
      <c r="I2793" t="s">
        <v>8025</v>
      </c>
      <c r="J2793" t="s">
        <v>2519</v>
      </c>
      <c r="K2793" t="s">
        <v>2159</v>
      </c>
      <c r="L2793" t="s">
        <v>6799</v>
      </c>
      <c r="M2793" s="8" t="s">
        <v>2159</v>
      </c>
      <c r="N2793" t="s">
        <v>9534</v>
      </c>
      <c r="O2793" t="s">
        <v>6385</v>
      </c>
      <c r="P2793" t="s">
        <v>760</v>
      </c>
      <c r="Q2793" s="8" t="s">
        <v>9535</v>
      </c>
      <c r="R2793" t="s">
        <v>9256</v>
      </c>
      <c r="S2793" t="s">
        <v>6935</v>
      </c>
      <c r="T2793" t="s">
        <v>1919</v>
      </c>
    </row>
    <row r="2794" spans="1:20">
      <c r="A2794" t="s">
        <v>9536</v>
      </c>
      <c r="B2794" s="8" t="s">
        <v>1914</v>
      </c>
      <c r="C2794" t="s">
        <v>922</v>
      </c>
      <c r="D2794" t="s">
        <v>922</v>
      </c>
      <c r="E2794" t="s">
        <v>704</v>
      </c>
      <c r="F2794" t="s">
        <v>884</v>
      </c>
      <c r="G2794" t="s">
        <v>885</v>
      </c>
      <c r="H2794" t="s">
        <v>8033</v>
      </c>
      <c r="I2794" t="s">
        <v>8034</v>
      </c>
      <c r="J2794" t="s">
        <v>2519</v>
      </c>
      <c r="K2794" t="s">
        <v>3416</v>
      </c>
      <c r="L2794" t="s">
        <v>6799</v>
      </c>
      <c r="M2794" s="8" t="s">
        <v>3416</v>
      </c>
      <c r="N2794" t="s">
        <v>9537</v>
      </c>
      <c r="O2794" t="s">
        <v>6385</v>
      </c>
      <c r="P2794" t="s">
        <v>760</v>
      </c>
      <c r="Q2794" s="8" t="s">
        <v>9538</v>
      </c>
      <c r="R2794" t="s">
        <v>9256</v>
      </c>
      <c r="S2794" t="s">
        <v>6935</v>
      </c>
      <c r="T2794" t="s">
        <v>3031</v>
      </c>
    </row>
    <row r="2795" spans="1:20">
      <c r="A2795" t="s">
        <v>9539</v>
      </c>
      <c r="B2795" s="8" t="s">
        <v>1914</v>
      </c>
      <c r="C2795" t="s">
        <v>922</v>
      </c>
      <c r="D2795" t="s">
        <v>922</v>
      </c>
      <c r="E2795" t="s">
        <v>704</v>
      </c>
      <c r="F2795" t="s">
        <v>884</v>
      </c>
      <c r="G2795" t="s">
        <v>885</v>
      </c>
      <c r="H2795" t="s">
        <v>5787</v>
      </c>
      <c r="I2795" t="s">
        <v>7849</v>
      </c>
      <c r="J2795" t="s">
        <v>7750</v>
      </c>
      <c r="K2795" t="s">
        <v>675</v>
      </c>
      <c r="L2795" t="s">
        <v>682</v>
      </c>
      <c r="M2795" s="8" t="s">
        <v>675</v>
      </c>
      <c r="N2795" t="s">
        <v>682</v>
      </c>
      <c r="O2795" t="s">
        <v>6385</v>
      </c>
      <c r="P2795" t="s">
        <v>675</v>
      </c>
      <c r="Q2795" s="8" t="s">
        <v>9540</v>
      </c>
      <c r="R2795" t="s">
        <v>9256</v>
      </c>
      <c r="S2795" t="s">
        <v>6935</v>
      </c>
      <c r="T2795" t="s">
        <v>5167</v>
      </c>
    </row>
    <row r="2796" spans="1:20">
      <c r="A2796" t="s">
        <v>9541</v>
      </c>
      <c r="B2796" s="8" t="s">
        <v>1914</v>
      </c>
      <c r="C2796" t="s">
        <v>922</v>
      </c>
      <c r="D2796" t="s">
        <v>922</v>
      </c>
      <c r="E2796" t="s">
        <v>704</v>
      </c>
      <c r="F2796" t="s">
        <v>884</v>
      </c>
      <c r="G2796" t="s">
        <v>885</v>
      </c>
      <c r="H2796" t="s">
        <v>8210</v>
      </c>
      <c r="I2796" t="s">
        <v>8211</v>
      </c>
      <c r="J2796" t="s">
        <v>669</v>
      </c>
      <c r="K2796" t="s">
        <v>3416</v>
      </c>
      <c r="L2796" t="s">
        <v>5882</v>
      </c>
      <c r="M2796" s="8" t="s">
        <v>3416</v>
      </c>
      <c r="N2796" t="s">
        <v>9542</v>
      </c>
      <c r="O2796" t="s">
        <v>6385</v>
      </c>
      <c r="P2796" t="s">
        <v>760</v>
      </c>
      <c r="Q2796" s="8" t="s">
        <v>9543</v>
      </c>
      <c r="R2796" t="s">
        <v>9256</v>
      </c>
      <c r="S2796" t="s">
        <v>6935</v>
      </c>
      <c r="T2796" t="s">
        <v>3031</v>
      </c>
    </row>
    <row r="2797" spans="1:20">
      <c r="A2797" t="s">
        <v>9544</v>
      </c>
      <c r="B2797" s="8" t="s">
        <v>1914</v>
      </c>
      <c r="C2797" t="s">
        <v>922</v>
      </c>
      <c r="D2797" t="s">
        <v>922</v>
      </c>
      <c r="E2797" t="s">
        <v>704</v>
      </c>
      <c r="F2797" t="s">
        <v>1184</v>
      </c>
      <c r="G2797" t="s">
        <v>1185</v>
      </c>
      <c r="H2797" t="s">
        <v>6172</v>
      </c>
      <c r="I2797" t="s">
        <v>7897</v>
      </c>
      <c r="J2797" t="s">
        <v>669</v>
      </c>
      <c r="K2797" t="s">
        <v>5638</v>
      </c>
      <c r="L2797" t="s">
        <v>671</v>
      </c>
      <c r="M2797" s="8" t="s">
        <v>5638</v>
      </c>
      <c r="N2797" t="s">
        <v>5851</v>
      </c>
      <c r="O2797" t="s">
        <v>6385</v>
      </c>
      <c r="P2797" t="s">
        <v>760</v>
      </c>
      <c r="Q2797" s="8" t="s">
        <v>9545</v>
      </c>
      <c r="R2797" t="s">
        <v>8962</v>
      </c>
      <c r="S2797" t="s">
        <v>6935</v>
      </c>
      <c r="T2797" t="s">
        <v>1914</v>
      </c>
    </row>
    <row r="2798" spans="1:20">
      <c r="A2798" t="s">
        <v>9546</v>
      </c>
      <c r="B2798" s="8" t="s">
        <v>1914</v>
      </c>
      <c r="C2798" t="s">
        <v>922</v>
      </c>
      <c r="D2798" t="s">
        <v>922</v>
      </c>
      <c r="E2798" t="s">
        <v>704</v>
      </c>
      <c r="F2798" t="s">
        <v>1184</v>
      </c>
      <c r="G2798" t="s">
        <v>1185</v>
      </c>
      <c r="H2798" t="s">
        <v>2128</v>
      </c>
      <c r="I2798" t="s">
        <v>7904</v>
      </c>
      <c r="J2798" t="s">
        <v>669</v>
      </c>
      <c r="K2798" t="s">
        <v>5638</v>
      </c>
      <c r="L2798" t="s">
        <v>671</v>
      </c>
      <c r="M2798" s="8" t="s">
        <v>5638</v>
      </c>
      <c r="N2798" t="s">
        <v>5851</v>
      </c>
      <c r="O2798" t="s">
        <v>6385</v>
      </c>
      <c r="P2798" t="s">
        <v>760</v>
      </c>
      <c r="Q2798" s="8" t="s">
        <v>9547</v>
      </c>
      <c r="R2798" t="s">
        <v>8962</v>
      </c>
      <c r="S2798" t="s">
        <v>6935</v>
      </c>
      <c r="T2798" t="s">
        <v>1914</v>
      </c>
    </row>
    <row r="2799" spans="1:20">
      <c r="A2799" t="s">
        <v>9548</v>
      </c>
      <c r="B2799" s="8" t="s">
        <v>1914</v>
      </c>
      <c r="C2799" t="s">
        <v>922</v>
      </c>
      <c r="D2799" t="s">
        <v>922</v>
      </c>
      <c r="E2799" t="s">
        <v>704</v>
      </c>
      <c r="F2799" t="s">
        <v>913</v>
      </c>
      <c r="G2799" t="s">
        <v>914</v>
      </c>
      <c r="H2799" t="s">
        <v>5639</v>
      </c>
      <c r="I2799" t="s">
        <v>7915</v>
      </c>
      <c r="J2799" t="s">
        <v>2519</v>
      </c>
      <c r="K2799" t="s">
        <v>3318</v>
      </c>
      <c r="L2799" t="s">
        <v>6096</v>
      </c>
      <c r="M2799" s="8" t="s">
        <v>3318</v>
      </c>
      <c r="N2799" t="s">
        <v>7894</v>
      </c>
      <c r="O2799" t="s">
        <v>6385</v>
      </c>
      <c r="P2799" t="s">
        <v>760</v>
      </c>
      <c r="Q2799" s="8" t="s">
        <v>9549</v>
      </c>
      <c r="R2799" t="s">
        <v>7980</v>
      </c>
      <c r="S2799" t="s">
        <v>6935</v>
      </c>
      <c r="T2799" t="s">
        <v>1914</v>
      </c>
    </row>
    <row r="2800" spans="1:20">
      <c r="A2800" t="s">
        <v>9550</v>
      </c>
      <c r="B2800" s="8" t="s">
        <v>1914</v>
      </c>
      <c r="C2800" t="s">
        <v>922</v>
      </c>
      <c r="D2800" t="s">
        <v>922</v>
      </c>
      <c r="E2800" t="s">
        <v>704</v>
      </c>
      <c r="F2800" t="s">
        <v>913</v>
      </c>
      <c r="G2800" t="s">
        <v>914</v>
      </c>
      <c r="H2800" t="s">
        <v>5658</v>
      </c>
      <c r="I2800" t="s">
        <v>8686</v>
      </c>
      <c r="J2800" t="s">
        <v>669</v>
      </c>
      <c r="K2800" t="s">
        <v>3303</v>
      </c>
      <c r="L2800" t="s">
        <v>6748</v>
      </c>
      <c r="M2800" s="8" t="s">
        <v>3303</v>
      </c>
      <c r="N2800" t="s">
        <v>9551</v>
      </c>
      <c r="O2800" t="s">
        <v>6385</v>
      </c>
      <c r="P2800" t="s">
        <v>760</v>
      </c>
      <c r="Q2800" s="8" t="s">
        <v>9552</v>
      </c>
      <c r="R2800" t="s">
        <v>7980</v>
      </c>
      <c r="S2800" t="s">
        <v>6935</v>
      </c>
      <c r="T2800" t="s">
        <v>1914</v>
      </c>
    </row>
    <row r="2801" spans="1:20">
      <c r="A2801" t="s">
        <v>9553</v>
      </c>
      <c r="B2801" s="8" t="s">
        <v>1914</v>
      </c>
      <c r="C2801" t="s">
        <v>922</v>
      </c>
      <c r="D2801" t="s">
        <v>922</v>
      </c>
      <c r="E2801" t="s">
        <v>704</v>
      </c>
      <c r="F2801" t="s">
        <v>913</v>
      </c>
      <c r="G2801" t="s">
        <v>914</v>
      </c>
      <c r="H2801" t="s">
        <v>5673</v>
      </c>
      <c r="I2801" t="s">
        <v>7925</v>
      </c>
      <c r="J2801" t="s">
        <v>2519</v>
      </c>
      <c r="K2801" t="s">
        <v>3212</v>
      </c>
      <c r="L2801" t="s">
        <v>6799</v>
      </c>
      <c r="M2801" s="8" t="s">
        <v>3212</v>
      </c>
      <c r="N2801" t="s">
        <v>7252</v>
      </c>
      <c r="O2801" t="s">
        <v>6385</v>
      </c>
      <c r="P2801" t="s">
        <v>2672</v>
      </c>
      <c r="Q2801" s="8" t="s">
        <v>9554</v>
      </c>
      <c r="R2801" t="s">
        <v>7980</v>
      </c>
      <c r="S2801" t="s">
        <v>6935</v>
      </c>
      <c r="T2801" t="s">
        <v>1914</v>
      </c>
    </row>
    <row r="2802" spans="1:20">
      <c r="A2802" t="s">
        <v>9555</v>
      </c>
      <c r="B2802" s="8" t="s">
        <v>1914</v>
      </c>
      <c r="C2802" t="s">
        <v>922</v>
      </c>
      <c r="D2802" t="s">
        <v>922</v>
      </c>
      <c r="E2802" t="s">
        <v>704</v>
      </c>
      <c r="F2802" t="s">
        <v>913</v>
      </c>
      <c r="G2802" t="s">
        <v>914</v>
      </c>
      <c r="H2802" t="s">
        <v>5690</v>
      </c>
      <c r="I2802" t="s">
        <v>7928</v>
      </c>
      <c r="J2802" t="s">
        <v>2519</v>
      </c>
      <c r="K2802" t="s">
        <v>2001</v>
      </c>
      <c r="L2802" t="s">
        <v>6096</v>
      </c>
      <c r="M2802" s="8" t="s">
        <v>2001</v>
      </c>
      <c r="N2802" t="s">
        <v>5861</v>
      </c>
      <c r="O2802" t="s">
        <v>6385</v>
      </c>
      <c r="P2802" t="s">
        <v>2672</v>
      </c>
      <c r="Q2802" s="8" t="s">
        <v>9556</v>
      </c>
      <c r="R2802" t="s">
        <v>7917</v>
      </c>
      <c r="S2802" t="s">
        <v>5636</v>
      </c>
      <c r="T2802" t="s">
        <v>1914</v>
      </c>
    </row>
    <row r="2803" spans="1:20">
      <c r="A2803" t="s">
        <v>9557</v>
      </c>
      <c r="B2803" s="8" t="s">
        <v>1914</v>
      </c>
      <c r="C2803" t="s">
        <v>922</v>
      </c>
      <c r="D2803" t="s">
        <v>922</v>
      </c>
      <c r="E2803" t="s">
        <v>704</v>
      </c>
      <c r="F2803" t="s">
        <v>913</v>
      </c>
      <c r="G2803" t="s">
        <v>914</v>
      </c>
      <c r="H2803" t="s">
        <v>6016</v>
      </c>
      <c r="I2803" t="s">
        <v>8440</v>
      </c>
      <c r="J2803" t="s">
        <v>2519</v>
      </c>
      <c r="K2803" t="s">
        <v>2049</v>
      </c>
      <c r="L2803" t="s">
        <v>5844</v>
      </c>
      <c r="M2803" s="8" t="s">
        <v>2049</v>
      </c>
      <c r="N2803" t="s">
        <v>9558</v>
      </c>
      <c r="O2803" t="s">
        <v>6385</v>
      </c>
      <c r="P2803" t="s">
        <v>760</v>
      </c>
      <c r="Q2803" s="8" t="s">
        <v>9559</v>
      </c>
      <c r="R2803" t="s">
        <v>7917</v>
      </c>
      <c r="S2803" t="s">
        <v>5636</v>
      </c>
      <c r="T2803" t="s">
        <v>1914</v>
      </c>
    </row>
    <row r="2804" spans="1:20">
      <c r="A2804" t="s">
        <v>9560</v>
      </c>
      <c r="B2804" s="8" t="s">
        <v>1914</v>
      </c>
      <c r="C2804" t="s">
        <v>922</v>
      </c>
      <c r="D2804" t="s">
        <v>922</v>
      </c>
      <c r="E2804" t="s">
        <v>704</v>
      </c>
      <c r="F2804" t="s">
        <v>913</v>
      </c>
      <c r="G2804" t="s">
        <v>914</v>
      </c>
      <c r="H2804" t="s">
        <v>6020</v>
      </c>
      <c r="I2804" t="s">
        <v>7932</v>
      </c>
      <c r="J2804" t="s">
        <v>669</v>
      </c>
      <c r="K2804" t="s">
        <v>3187</v>
      </c>
      <c r="L2804" t="s">
        <v>671</v>
      </c>
      <c r="M2804" s="8" t="s">
        <v>3187</v>
      </c>
      <c r="N2804" t="s">
        <v>9561</v>
      </c>
      <c r="O2804" t="s">
        <v>6385</v>
      </c>
      <c r="P2804" t="s">
        <v>760</v>
      </c>
      <c r="Q2804" s="8" t="s">
        <v>9562</v>
      </c>
      <c r="R2804" t="s">
        <v>7980</v>
      </c>
      <c r="S2804" t="s">
        <v>6935</v>
      </c>
      <c r="T2804" t="s">
        <v>1914</v>
      </c>
    </row>
    <row r="2805" spans="1:20">
      <c r="A2805" t="s">
        <v>9563</v>
      </c>
      <c r="B2805" s="8" t="s">
        <v>1914</v>
      </c>
      <c r="C2805" t="s">
        <v>922</v>
      </c>
      <c r="D2805" t="s">
        <v>922</v>
      </c>
      <c r="E2805" t="s">
        <v>704</v>
      </c>
      <c r="F2805" t="s">
        <v>913</v>
      </c>
      <c r="G2805" t="s">
        <v>914</v>
      </c>
      <c r="H2805" t="s">
        <v>6029</v>
      </c>
      <c r="I2805" t="s">
        <v>8766</v>
      </c>
      <c r="J2805" t="s">
        <v>2519</v>
      </c>
      <c r="K2805" t="s">
        <v>3166</v>
      </c>
      <c r="L2805" t="s">
        <v>6096</v>
      </c>
      <c r="M2805" s="8" t="s">
        <v>3166</v>
      </c>
      <c r="N2805" t="s">
        <v>5861</v>
      </c>
      <c r="O2805" t="s">
        <v>6385</v>
      </c>
      <c r="P2805" t="s">
        <v>2672</v>
      </c>
      <c r="Q2805" s="8" t="s">
        <v>9564</v>
      </c>
      <c r="R2805" t="s">
        <v>7980</v>
      </c>
      <c r="S2805" t="s">
        <v>6935</v>
      </c>
      <c r="T2805" t="s">
        <v>1914</v>
      </c>
    </row>
    <row r="2806" spans="1:20">
      <c r="A2806" t="s">
        <v>9565</v>
      </c>
      <c r="B2806" s="8" t="s">
        <v>1914</v>
      </c>
      <c r="C2806" t="s">
        <v>922</v>
      </c>
      <c r="D2806" t="s">
        <v>922</v>
      </c>
      <c r="E2806" t="s">
        <v>704</v>
      </c>
      <c r="F2806" t="s">
        <v>913</v>
      </c>
      <c r="G2806" t="s">
        <v>914</v>
      </c>
      <c r="H2806" t="s">
        <v>6035</v>
      </c>
      <c r="I2806" t="s">
        <v>8692</v>
      </c>
      <c r="J2806" t="s">
        <v>2519</v>
      </c>
      <c r="K2806" t="s">
        <v>2049</v>
      </c>
      <c r="L2806" t="s">
        <v>9392</v>
      </c>
      <c r="M2806" s="8" t="s">
        <v>2049</v>
      </c>
      <c r="N2806" t="s">
        <v>9566</v>
      </c>
      <c r="O2806" t="s">
        <v>6385</v>
      </c>
      <c r="P2806" t="s">
        <v>2672</v>
      </c>
      <c r="Q2806" s="8" t="s">
        <v>9567</v>
      </c>
      <c r="R2806" t="s">
        <v>7917</v>
      </c>
      <c r="S2806" t="s">
        <v>5636</v>
      </c>
      <c r="T2806" t="s">
        <v>1914</v>
      </c>
    </row>
    <row r="2807" spans="1:20">
      <c r="A2807" t="s">
        <v>9568</v>
      </c>
      <c r="B2807" s="8" t="s">
        <v>1914</v>
      </c>
      <c r="C2807" t="s">
        <v>922</v>
      </c>
      <c r="D2807" t="s">
        <v>922</v>
      </c>
      <c r="E2807" t="s">
        <v>704</v>
      </c>
      <c r="F2807" t="s">
        <v>913</v>
      </c>
      <c r="G2807" t="s">
        <v>914</v>
      </c>
      <c r="H2807" t="s">
        <v>6044</v>
      </c>
      <c r="I2807" t="s">
        <v>7945</v>
      </c>
      <c r="J2807" t="s">
        <v>2519</v>
      </c>
      <c r="K2807" t="s">
        <v>2029</v>
      </c>
      <c r="L2807" t="s">
        <v>6692</v>
      </c>
      <c r="M2807" s="8" t="s">
        <v>2029</v>
      </c>
      <c r="N2807" t="s">
        <v>671</v>
      </c>
      <c r="O2807" t="s">
        <v>6385</v>
      </c>
      <c r="P2807" t="s">
        <v>2672</v>
      </c>
      <c r="Q2807" s="8" t="s">
        <v>9569</v>
      </c>
      <c r="R2807" t="s">
        <v>7980</v>
      </c>
      <c r="S2807" t="s">
        <v>6935</v>
      </c>
      <c r="T2807" t="s">
        <v>1914</v>
      </c>
    </row>
    <row r="2808" spans="1:20">
      <c r="A2808" t="s">
        <v>9570</v>
      </c>
      <c r="B2808" s="8" t="s">
        <v>1930</v>
      </c>
      <c r="C2808" t="s">
        <v>922</v>
      </c>
      <c r="D2808" t="s">
        <v>922</v>
      </c>
      <c r="E2808" t="s">
        <v>704</v>
      </c>
      <c r="F2808" t="s">
        <v>1184</v>
      </c>
      <c r="G2808" t="s">
        <v>1185</v>
      </c>
      <c r="H2808" t="s">
        <v>9571</v>
      </c>
      <c r="I2808" t="s">
        <v>9572</v>
      </c>
      <c r="J2808" t="s">
        <v>669</v>
      </c>
      <c r="K2808" t="s">
        <v>1930</v>
      </c>
      <c r="L2808" t="s">
        <v>5882</v>
      </c>
      <c r="M2808" s="8" t="s">
        <v>1930</v>
      </c>
      <c r="N2808" t="s">
        <v>9573</v>
      </c>
      <c r="O2808" t="s">
        <v>2672</v>
      </c>
      <c r="P2808" t="s">
        <v>760</v>
      </c>
      <c r="Q2808" s="8" t="s">
        <v>9574</v>
      </c>
      <c r="R2808" t="s">
        <v>675</v>
      </c>
      <c r="S2808" t="s">
        <v>675</v>
      </c>
      <c r="T2808" t="s">
        <v>675</v>
      </c>
    </row>
    <row r="2809" spans="1:20">
      <c r="A2809" t="s">
        <v>9575</v>
      </c>
      <c r="B2809" s="8" t="s">
        <v>1930</v>
      </c>
      <c r="C2809" t="s">
        <v>922</v>
      </c>
      <c r="D2809" t="s">
        <v>922</v>
      </c>
      <c r="E2809" t="s">
        <v>665</v>
      </c>
      <c r="F2809" t="s">
        <v>1002</v>
      </c>
      <c r="G2809" t="s">
        <v>178</v>
      </c>
      <c r="H2809" t="s">
        <v>675</v>
      </c>
      <c r="I2809" t="s">
        <v>6786</v>
      </c>
      <c r="J2809" t="s">
        <v>2514</v>
      </c>
      <c r="K2809" t="s">
        <v>1952</v>
      </c>
      <c r="L2809" t="s">
        <v>6692</v>
      </c>
      <c r="M2809" s="8" t="s">
        <v>1952</v>
      </c>
      <c r="N2809" t="s">
        <v>7712</v>
      </c>
      <c r="O2809" t="s">
        <v>6423</v>
      </c>
      <c r="P2809" t="s">
        <v>2672</v>
      </c>
      <c r="Q2809" s="8" t="s">
        <v>9576</v>
      </c>
      <c r="R2809" t="s">
        <v>6738</v>
      </c>
      <c r="S2809" t="s">
        <v>5636</v>
      </c>
      <c r="T2809" t="s">
        <v>1958</v>
      </c>
    </row>
    <row r="2810" spans="1:20">
      <c r="A2810" t="s">
        <v>9577</v>
      </c>
      <c r="B2810" s="8" t="s">
        <v>1930</v>
      </c>
      <c r="C2810" t="s">
        <v>922</v>
      </c>
      <c r="D2810" t="s">
        <v>922</v>
      </c>
      <c r="E2810" t="s">
        <v>665</v>
      </c>
      <c r="F2810" t="s">
        <v>5888</v>
      </c>
      <c r="G2810" t="s">
        <v>350</v>
      </c>
      <c r="H2810" t="s">
        <v>675</v>
      </c>
      <c r="I2810" t="s">
        <v>6981</v>
      </c>
      <c r="J2810" t="s">
        <v>7746</v>
      </c>
      <c r="K2810" t="s">
        <v>675</v>
      </c>
      <c r="L2810" t="s">
        <v>682</v>
      </c>
      <c r="M2810" s="8" t="s">
        <v>675</v>
      </c>
      <c r="N2810" t="s">
        <v>682</v>
      </c>
      <c r="O2810" t="s">
        <v>6423</v>
      </c>
      <c r="P2810" t="s">
        <v>675</v>
      </c>
      <c r="Q2810" s="8" t="s">
        <v>9578</v>
      </c>
      <c r="R2810" t="s">
        <v>6934</v>
      </c>
      <c r="S2810" t="s">
        <v>6935</v>
      </c>
      <c r="T2810" t="s">
        <v>3166</v>
      </c>
    </row>
    <row r="2811" spans="1:20">
      <c r="A2811" t="s">
        <v>9579</v>
      </c>
      <c r="B2811" s="8" t="s">
        <v>1930</v>
      </c>
      <c r="C2811" t="s">
        <v>922</v>
      </c>
      <c r="D2811" t="s">
        <v>922</v>
      </c>
      <c r="E2811" t="s">
        <v>665</v>
      </c>
      <c r="F2811" t="s">
        <v>829</v>
      </c>
      <c r="G2811" t="s">
        <v>24</v>
      </c>
      <c r="H2811" t="s">
        <v>24</v>
      </c>
      <c r="I2811" t="s">
        <v>7043</v>
      </c>
      <c r="J2811" t="s">
        <v>7746</v>
      </c>
      <c r="K2811" t="s">
        <v>675</v>
      </c>
      <c r="L2811" t="s">
        <v>682</v>
      </c>
      <c r="M2811" s="8" t="s">
        <v>675</v>
      </c>
      <c r="N2811" t="s">
        <v>682</v>
      </c>
      <c r="O2811" t="s">
        <v>6423</v>
      </c>
      <c r="P2811" t="s">
        <v>675</v>
      </c>
      <c r="Q2811" s="8" t="s">
        <v>9580</v>
      </c>
      <c r="R2811" t="s">
        <v>7964</v>
      </c>
      <c r="S2811" t="s">
        <v>6935</v>
      </c>
      <c r="T2811" t="s">
        <v>1977</v>
      </c>
    </row>
    <row r="2812" spans="1:20">
      <c r="A2812" t="s">
        <v>9581</v>
      </c>
      <c r="B2812" s="8" t="s">
        <v>1930</v>
      </c>
      <c r="C2812" t="s">
        <v>922</v>
      </c>
      <c r="D2812" t="s">
        <v>922</v>
      </c>
      <c r="E2812" t="s">
        <v>665</v>
      </c>
      <c r="F2812" t="s">
        <v>1516</v>
      </c>
      <c r="G2812" t="s">
        <v>1517</v>
      </c>
      <c r="H2812" t="s">
        <v>1517</v>
      </c>
      <c r="I2812" t="s">
        <v>6912</v>
      </c>
      <c r="J2812" t="s">
        <v>2514</v>
      </c>
      <c r="K2812" t="s">
        <v>2001</v>
      </c>
      <c r="L2812" t="s">
        <v>6748</v>
      </c>
      <c r="M2812" s="8" t="s">
        <v>2001</v>
      </c>
      <c r="N2812" t="s">
        <v>5861</v>
      </c>
      <c r="O2812" t="s">
        <v>6423</v>
      </c>
      <c r="P2812" t="s">
        <v>2672</v>
      </c>
      <c r="Q2812" s="8" t="s">
        <v>9582</v>
      </c>
      <c r="R2812" t="s">
        <v>9306</v>
      </c>
      <c r="S2812" t="s">
        <v>9012</v>
      </c>
      <c r="T2812" t="s">
        <v>1958</v>
      </c>
    </row>
    <row r="2813" spans="1:20">
      <c r="A2813" t="s">
        <v>9583</v>
      </c>
      <c r="B2813" s="8" t="s">
        <v>1930</v>
      </c>
      <c r="C2813" t="s">
        <v>922</v>
      </c>
      <c r="D2813" t="s">
        <v>922</v>
      </c>
      <c r="E2813" t="s">
        <v>763</v>
      </c>
      <c r="F2813" t="s">
        <v>1412</v>
      </c>
      <c r="G2813" t="s">
        <v>1413</v>
      </c>
      <c r="H2813" t="s">
        <v>675</v>
      </c>
      <c r="I2813" t="s">
        <v>9584</v>
      </c>
      <c r="J2813" t="s">
        <v>7750</v>
      </c>
      <c r="K2813" t="s">
        <v>675</v>
      </c>
      <c r="L2813" t="s">
        <v>682</v>
      </c>
      <c r="M2813" s="8" t="s">
        <v>675</v>
      </c>
      <c r="N2813" t="s">
        <v>682</v>
      </c>
      <c r="O2813" t="s">
        <v>6423</v>
      </c>
      <c r="P2813" t="s">
        <v>675</v>
      </c>
      <c r="Q2813" s="8" t="s">
        <v>9585</v>
      </c>
      <c r="R2813" t="s">
        <v>7438</v>
      </c>
      <c r="S2813" t="s">
        <v>5636</v>
      </c>
      <c r="T2813" t="s">
        <v>1977</v>
      </c>
    </row>
    <row r="2814" spans="1:20">
      <c r="A2814" t="s">
        <v>9586</v>
      </c>
      <c r="B2814" s="8" t="s">
        <v>1930</v>
      </c>
      <c r="C2814" t="s">
        <v>922</v>
      </c>
      <c r="D2814" t="s">
        <v>922</v>
      </c>
      <c r="E2814" t="s">
        <v>704</v>
      </c>
      <c r="F2814" t="s">
        <v>884</v>
      </c>
      <c r="G2814" t="s">
        <v>885</v>
      </c>
      <c r="H2814" t="s">
        <v>8114</v>
      </c>
      <c r="I2814" t="s">
        <v>8115</v>
      </c>
      <c r="J2814" t="s">
        <v>2519</v>
      </c>
      <c r="K2814" t="s">
        <v>2127</v>
      </c>
      <c r="L2814" t="s">
        <v>7252</v>
      </c>
      <c r="M2814" s="8" t="s">
        <v>2127</v>
      </c>
      <c r="N2814" t="s">
        <v>7184</v>
      </c>
      <c r="O2814" t="s">
        <v>6423</v>
      </c>
      <c r="P2814" t="s">
        <v>2672</v>
      </c>
      <c r="Q2814" s="8" t="s">
        <v>9587</v>
      </c>
      <c r="R2814" t="s">
        <v>9256</v>
      </c>
      <c r="S2814" t="s">
        <v>6935</v>
      </c>
      <c r="T2814" t="s">
        <v>2082</v>
      </c>
    </row>
    <row r="2815" spans="1:20">
      <c r="A2815" t="s">
        <v>9588</v>
      </c>
      <c r="B2815" s="8" t="s">
        <v>1930</v>
      </c>
      <c r="C2815" t="s">
        <v>922</v>
      </c>
      <c r="D2815" t="s">
        <v>922</v>
      </c>
      <c r="E2815" t="s">
        <v>704</v>
      </c>
      <c r="F2815" t="s">
        <v>913</v>
      </c>
      <c r="G2815" t="s">
        <v>914</v>
      </c>
      <c r="H2815" t="s">
        <v>5652</v>
      </c>
      <c r="I2815" t="s">
        <v>8437</v>
      </c>
      <c r="J2815" t="s">
        <v>669</v>
      </c>
      <c r="K2815" t="s">
        <v>2055</v>
      </c>
      <c r="L2815" t="s">
        <v>7040</v>
      </c>
      <c r="M2815" s="8" t="s">
        <v>2055</v>
      </c>
      <c r="N2815" t="s">
        <v>9589</v>
      </c>
      <c r="O2815" t="s">
        <v>6423</v>
      </c>
      <c r="P2815" t="s">
        <v>760</v>
      </c>
      <c r="Q2815" s="8" t="s">
        <v>9590</v>
      </c>
      <c r="R2815" t="s">
        <v>7980</v>
      </c>
      <c r="S2815" t="s">
        <v>6935</v>
      </c>
      <c r="T2815" t="s">
        <v>1930</v>
      </c>
    </row>
    <row r="2816" spans="1:20">
      <c r="A2816" t="s">
        <v>9591</v>
      </c>
      <c r="B2816" s="8" t="s">
        <v>1930</v>
      </c>
      <c r="C2816" t="s">
        <v>922</v>
      </c>
      <c r="D2816" t="s">
        <v>922</v>
      </c>
      <c r="E2816" t="s">
        <v>704</v>
      </c>
      <c r="F2816" t="s">
        <v>913</v>
      </c>
      <c r="G2816" t="s">
        <v>914</v>
      </c>
      <c r="H2816" t="s">
        <v>5681</v>
      </c>
      <c r="I2816" t="s">
        <v>7976</v>
      </c>
      <c r="J2816" t="s">
        <v>2519</v>
      </c>
      <c r="K2816" t="s">
        <v>3341</v>
      </c>
      <c r="L2816" t="s">
        <v>5891</v>
      </c>
      <c r="M2816" s="8" t="s">
        <v>3341</v>
      </c>
      <c r="N2816" t="s">
        <v>9592</v>
      </c>
      <c r="O2816" t="s">
        <v>6423</v>
      </c>
      <c r="P2816" t="s">
        <v>2672</v>
      </c>
      <c r="Q2816" s="8" t="s">
        <v>9593</v>
      </c>
      <c r="R2816" t="s">
        <v>7980</v>
      </c>
      <c r="S2816" t="s">
        <v>6935</v>
      </c>
      <c r="T2816" t="s">
        <v>1930</v>
      </c>
    </row>
    <row r="2817" spans="1:20">
      <c r="A2817" t="s">
        <v>9594</v>
      </c>
      <c r="B2817" s="8" t="s">
        <v>1930</v>
      </c>
      <c r="C2817" t="s">
        <v>922</v>
      </c>
      <c r="D2817" t="s">
        <v>922</v>
      </c>
      <c r="E2817" t="s">
        <v>665</v>
      </c>
      <c r="F2817" t="s">
        <v>5223</v>
      </c>
      <c r="G2817" t="s">
        <v>79</v>
      </c>
      <c r="H2817" t="s">
        <v>675</v>
      </c>
      <c r="I2817" t="s">
        <v>6824</v>
      </c>
      <c r="J2817" t="s">
        <v>2514</v>
      </c>
      <c r="K2817" t="s">
        <v>2001</v>
      </c>
      <c r="L2817" t="s">
        <v>5882</v>
      </c>
      <c r="M2817" s="8" t="s">
        <v>2001</v>
      </c>
      <c r="N2817" t="s">
        <v>6800</v>
      </c>
      <c r="O2817" t="s">
        <v>6423</v>
      </c>
      <c r="P2817" t="s">
        <v>2672</v>
      </c>
      <c r="Q2817" s="8" t="s">
        <v>9595</v>
      </c>
      <c r="R2817" t="s">
        <v>6738</v>
      </c>
      <c r="S2817" t="s">
        <v>5636</v>
      </c>
      <c r="T2817" t="s">
        <v>1977</v>
      </c>
    </row>
    <row r="2818" spans="1:20">
      <c r="A2818" t="s">
        <v>9596</v>
      </c>
      <c r="B2818" s="8" t="s">
        <v>1930</v>
      </c>
      <c r="C2818" t="s">
        <v>922</v>
      </c>
      <c r="D2818" t="s">
        <v>922</v>
      </c>
      <c r="E2818" t="s">
        <v>675</v>
      </c>
      <c r="F2818" t="s">
        <v>2337</v>
      </c>
      <c r="G2818" t="s">
        <v>2338</v>
      </c>
      <c r="H2818" t="s">
        <v>6383</v>
      </c>
      <c r="I2818" t="s">
        <v>9597</v>
      </c>
      <c r="J2818" t="s">
        <v>2519</v>
      </c>
      <c r="K2818" t="s">
        <v>1973</v>
      </c>
      <c r="L2818" t="s">
        <v>6692</v>
      </c>
      <c r="M2818" s="8" t="s">
        <v>1973</v>
      </c>
      <c r="N2818" t="s">
        <v>671</v>
      </c>
      <c r="O2818" t="s">
        <v>760</v>
      </c>
      <c r="P2818" t="s">
        <v>2672</v>
      </c>
      <c r="Q2818" s="8" t="s">
        <v>9598</v>
      </c>
      <c r="R2818" t="s">
        <v>9599</v>
      </c>
      <c r="S2818" t="s">
        <v>5636</v>
      </c>
      <c r="T2818" t="s">
        <v>3523</v>
      </c>
    </row>
    <row r="2819" spans="1:20">
      <c r="A2819" t="s">
        <v>9600</v>
      </c>
      <c r="B2819" s="8" t="s">
        <v>1930</v>
      </c>
      <c r="C2819" t="s">
        <v>922</v>
      </c>
      <c r="D2819" t="s">
        <v>922</v>
      </c>
      <c r="E2819" t="s">
        <v>675</v>
      </c>
      <c r="F2819" t="s">
        <v>2337</v>
      </c>
      <c r="G2819" t="s">
        <v>2338</v>
      </c>
      <c r="H2819" t="s">
        <v>6387</v>
      </c>
      <c r="I2819" t="s">
        <v>9601</v>
      </c>
      <c r="J2819" t="s">
        <v>2519</v>
      </c>
      <c r="K2819" t="s">
        <v>1973</v>
      </c>
      <c r="L2819" t="s">
        <v>5851</v>
      </c>
      <c r="M2819" s="8" t="s">
        <v>1973</v>
      </c>
      <c r="N2819" t="s">
        <v>5861</v>
      </c>
      <c r="O2819" t="s">
        <v>760</v>
      </c>
      <c r="P2819" t="s">
        <v>2672</v>
      </c>
      <c r="Q2819" s="8" t="s">
        <v>9602</v>
      </c>
      <c r="R2819" t="s">
        <v>9599</v>
      </c>
      <c r="S2819" t="s">
        <v>5636</v>
      </c>
      <c r="T2819" t="s">
        <v>3523</v>
      </c>
    </row>
    <row r="2820" spans="1:20">
      <c r="A2820" t="s">
        <v>9603</v>
      </c>
      <c r="B2820" s="8" t="s">
        <v>1930</v>
      </c>
      <c r="C2820" t="s">
        <v>922</v>
      </c>
      <c r="D2820" t="s">
        <v>922</v>
      </c>
      <c r="E2820" t="s">
        <v>675</v>
      </c>
      <c r="F2820" t="s">
        <v>2337</v>
      </c>
      <c r="G2820" t="s">
        <v>2338</v>
      </c>
      <c r="H2820" t="s">
        <v>6390</v>
      </c>
      <c r="I2820" t="s">
        <v>9604</v>
      </c>
      <c r="J2820" t="s">
        <v>2519</v>
      </c>
      <c r="K2820" t="s">
        <v>1973</v>
      </c>
      <c r="L2820" t="s">
        <v>671</v>
      </c>
      <c r="M2820" s="8" t="s">
        <v>1973</v>
      </c>
      <c r="N2820" t="s">
        <v>6096</v>
      </c>
      <c r="O2820" t="s">
        <v>760</v>
      </c>
      <c r="P2820" t="s">
        <v>2672</v>
      </c>
      <c r="Q2820" s="8" t="s">
        <v>9605</v>
      </c>
      <c r="R2820" t="s">
        <v>9599</v>
      </c>
      <c r="S2820" t="s">
        <v>5636</v>
      </c>
      <c r="T2820" t="s">
        <v>3523</v>
      </c>
    </row>
    <row r="2821" spans="1:20">
      <c r="A2821" t="s">
        <v>9606</v>
      </c>
      <c r="B2821" s="8" t="s">
        <v>1930</v>
      </c>
      <c r="C2821" t="s">
        <v>922</v>
      </c>
      <c r="D2821" t="s">
        <v>922</v>
      </c>
      <c r="E2821" t="s">
        <v>675</v>
      </c>
      <c r="F2821" t="s">
        <v>2337</v>
      </c>
      <c r="G2821" t="s">
        <v>2338</v>
      </c>
      <c r="H2821" t="s">
        <v>6393</v>
      </c>
      <c r="I2821" t="s">
        <v>9607</v>
      </c>
      <c r="J2821" t="s">
        <v>2519</v>
      </c>
      <c r="K2821" t="s">
        <v>1973</v>
      </c>
      <c r="L2821" t="s">
        <v>6692</v>
      </c>
      <c r="M2821" s="8" t="s">
        <v>1973</v>
      </c>
      <c r="N2821" t="s">
        <v>671</v>
      </c>
      <c r="O2821" t="s">
        <v>760</v>
      </c>
      <c r="P2821" t="s">
        <v>2672</v>
      </c>
      <c r="Q2821" s="8" t="s">
        <v>9608</v>
      </c>
      <c r="R2821" t="s">
        <v>9599</v>
      </c>
      <c r="S2821" t="s">
        <v>5636</v>
      </c>
      <c r="T2821" t="s">
        <v>3523</v>
      </c>
    </row>
    <row r="2822" spans="1:20">
      <c r="A2822" t="s">
        <v>9609</v>
      </c>
      <c r="B2822" s="8" t="s">
        <v>1930</v>
      </c>
      <c r="C2822" t="s">
        <v>922</v>
      </c>
      <c r="D2822" t="s">
        <v>922</v>
      </c>
      <c r="E2822" t="s">
        <v>675</v>
      </c>
      <c r="F2822" t="s">
        <v>2337</v>
      </c>
      <c r="G2822" t="s">
        <v>2338</v>
      </c>
      <c r="H2822" t="s">
        <v>6396</v>
      </c>
      <c r="I2822" t="s">
        <v>9610</v>
      </c>
      <c r="J2822" t="s">
        <v>2519</v>
      </c>
      <c r="K2822" t="s">
        <v>1973</v>
      </c>
      <c r="L2822" t="s">
        <v>5861</v>
      </c>
      <c r="M2822" s="8" t="s">
        <v>1973</v>
      </c>
      <c r="N2822" t="s">
        <v>5852</v>
      </c>
      <c r="O2822" t="s">
        <v>760</v>
      </c>
      <c r="P2822" t="s">
        <v>2672</v>
      </c>
      <c r="Q2822" s="8" t="s">
        <v>9611</v>
      </c>
      <c r="R2822" t="s">
        <v>9599</v>
      </c>
      <c r="S2822" t="s">
        <v>5636</v>
      </c>
      <c r="T2822" t="s">
        <v>3523</v>
      </c>
    </row>
    <row r="2823" spans="1:20">
      <c r="A2823" t="s">
        <v>9612</v>
      </c>
      <c r="B2823" s="8" t="s">
        <v>1930</v>
      </c>
      <c r="C2823" t="s">
        <v>922</v>
      </c>
      <c r="D2823" t="s">
        <v>922</v>
      </c>
      <c r="E2823" t="s">
        <v>675</v>
      </c>
      <c r="F2823" t="s">
        <v>2337</v>
      </c>
      <c r="G2823" t="s">
        <v>2338</v>
      </c>
      <c r="H2823" t="s">
        <v>6399</v>
      </c>
      <c r="I2823" t="s">
        <v>9613</v>
      </c>
      <c r="J2823" t="s">
        <v>2519</v>
      </c>
      <c r="K2823" t="s">
        <v>1973</v>
      </c>
      <c r="L2823" t="s">
        <v>6096</v>
      </c>
      <c r="M2823" s="8" t="s">
        <v>1973</v>
      </c>
      <c r="N2823" t="s">
        <v>5851</v>
      </c>
      <c r="O2823" t="s">
        <v>760</v>
      </c>
      <c r="P2823" t="s">
        <v>2672</v>
      </c>
      <c r="Q2823" s="8" t="s">
        <v>9614</v>
      </c>
      <c r="R2823" t="s">
        <v>9599</v>
      </c>
      <c r="S2823" t="s">
        <v>5636</v>
      </c>
      <c r="T2823" t="s">
        <v>3523</v>
      </c>
    </row>
    <row r="2824" spans="1:20">
      <c r="A2824" t="s">
        <v>9615</v>
      </c>
      <c r="B2824" s="8" t="s">
        <v>1930</v>
      </c>
      <c r="C2824" t="s">
        <v>922</v>
      </c>
      <c r="D2824" t="s">
        <v>922</v>
      </c>
      <c r="E2824" t="s">
        <v>675</v>
      </c>
      <c r="F2824" t="s">
        <v>2337</v>
      </c>
      <c r="G2824" t="s">
        <v>2338</v>
      </c>
      <c r="H2824" t="s">
        <v>6402</v>
      </c>
      <c r="I2824" t="s">
        <v>9616</v>
      </c>
      <c r="J2824" t="s">
        <v>2519</v>
      </c>
      <c r="K2824" t="s">
        <v>1973</v>
      </c>
      <c r="L2824" t="s">
        <v>5851</v>
      </c>
      <c r="M2824" s="8" t="s">
        <v>1973</v>
      </c>
      <c r="N2824" t="s">
        <v>5861</v>
      </c>
      <c r="O2824" t="s">
        <v>760</v>
      </c>
      <c r="P2824" t="s">
        <v>2672</v>
      </c>
      <c r="Q2824" s="8" t="s">
        <v>9617</v>
      </c>
      <c r="R2824" t="s">
        <v>9599</v>
      </c>
      <c r="S2824" t="s">
        <v>5636</v>
      </c>
      <c r="T2824" t="s">
        <v>3523</v>
      </c>
    </row>
    <row r="2825" spans="1:20">
      <c r="A2825" t="s">
        <v>9618</v>
      </c>
      <c r="B2825" s="8" t="s">
        <v>1930</v>
      </c>
      <c r="C2825" t="s">
        <v>922</v>
      </c>
      <c r="D2825" t="s">
        <v>922</v>
      </c>
      <c r="E2825" t="s">
        <v>675</v>
      </c>
      <c r="F2825" t="s">
        <v>2337</v>
      </c>
      <c r="G2825" t="s">
        <v>2338</v>
      </c>
      <c r="H2825" t="s">
        <v>6405</v>
      </c>
      <c r="I2825" t="s">
        <v>9619</v>
      </c>
      <c r="J2825" t="s">
        <v>2519</v>
      </c>
      <c r="K2825" t="s">
        <v>1977</v>
      </c>
      <c r="L2825" t="s">
        <v>5851</v>
      </c>
      <c r="M2825" s="8" t="s">
        <v>1977</v>
      </c>
      <c r="N2825" t="s">
        <v>5861</v>
      </c>
      <c r="O2825" t="s">
        <v>760</v>
      </c>
      <c r="P2825" t="s">
        <v>2672</v>
      </c>
      <c r="Q2825" s="8" t="s">
        <v>9620</v>
      </c>
      <c r="R2825" t="s">
        <v>9599</v>
      </c>
      <c r="S2825" t="s">
        <v>5636</v>
      </c>
      <c r="T2825" t="s">
        <v>3523</v>
      </c>
    </row>
    <row r="2826" spans="1:20">
      <c r="A2826" t="s">
        <v>9621</v>
      </c>
      <c r="B2826" s="8" t="s">
        <v>1946</v>
      </c>
      <c r="C2826" t="s">
        <v>922</v>
      </c>
      <c r="D2826" t="s">
        <v>922</v>
      </c>
      <c r="E2826" t="s">
        <v>665</v>
      </c>
      <c r="F2826" t="s">
        <v>2962</v>
      </c>
      <c r="G2826" t="s">
        <v>58</v>
      </c>
      <c r="H2826" t="s">
        <v>675</v>
      </c>
      <c r="I2826" t="s">
        <v>6839</v>
      </c>
      <c r="J2826" t="s">
        <v>2514</v>
      </c>
      <c r="K2826" t="s">
        <v>3187</v>
      </c>
      <c r="L2826" t="s">
        <v>6692</v>
      </c>
      <c r="M2826" s="8" t="s">
        <v>3187</v>
      </c>
      <c r="N2826" t="s">
        <v>9622</v>
      </c>
      <c r="O2826" t="s">
        <v>9623</v>
      </c>
      <c r="P2826" t="s">
        <v>760</v>
      </c>
      <c r="Q2826" s="8" t="s">
        <v>9624</v>
      </c>
      <c r="R2826" t="s">
        <v>6934</v>
      </c>
      <c r="S2826" t="s">
        <v>6935</v>
      </c>
      <c r="T2826" t="s">
        <v>1981</v>
      </c>
    </row>
    <row r="2827" spans="1:20">
      <c r="A2827" t="s">
        <v>9625</v>
      </c>
      <c r="B2827" s="8" t="s">
        <v>1946</v>
      </c>
      <c r="C2827" t="s">
        <v>922</v>
      </c>
      <c r="D2827" t="s">
        <v>922</v>
      </c>
      <c r="E2827" t="s">
        <v>665</v>
      </c>
      <c r="F2827" t="s">
        <v>743</v>
      </c>
      <c r="G2827" t="s">
        <v>410</v>
      </c>
      <c r="H2827" t="s">
        <v>410</v>
      </c>
      <c r="I2827" t="s">
        <v>7047</v>
      </c>
      <c r="J2827" t="s">
        <v>2514</v>
      </c>
      <c r="K2827" t="s">
        <v>3217</v>
      </c>
      <c r="L2827" t="s">
        <v>5861</v>
      </c>
      <c r="M2827" s="8" t="s">
        <v>3217</v>
      </c>
      <c r="N2827" t="s">
        <v>9009</v>
      </c>
      <c r="O2827" t="s">
        <v>9623</v>
      </c>
      <c r="P2827" t="s">
        <v>2672</v>
      </c>
      <c r="Q2827" s="8" t="s">
        <v>9626</v>
      </c>
      <c r="R2827" t="s">
        <v>7964</v>
      </c>
      <c r="S2827" t="s">
        <v>6935</v>
      </c>
      <c r="T2827" t="s">
        <v>3187</v>
      </c>
    </row>
    <row r="2828" spans="1:20">
      <c r="A2828" t="s">
        <v>9627</v>
      </c>
      <c r="B2828" s="8" t="s">
        <v>1946</v>
      </c>
      <c r="C2828" t="s">
        <v>922</v>
      </c>
      <c r="D2828" t="s">
        <v>922</v>
      </c>
      <c r="E2828" t="s">
        <v>665</v>
      </c>
      <c r="F2828" t="s">
        <v>1041</v>
      </c>
      <c r="G2828" t="s">
        <v>1042</v>
      </c>
      <c r="H2828" t="s">
        <v>1042</v>
      </c>
      <c r="I2828" t="s">
        <v>6918</v>
      </c>
      <c r="J2828" t="s">
        <v>2514</v>
      </c>
      <c r="K2828" t="s">
        <v>2020</v>
      </c>
      <c r="L2828" t="s">
        <v>6096</v>
      </c>
      <c r="M2828" s="8" t="s">
        <v>2020</v>
      </c>
      <c r="N2828" t="s">
        <v>5882</v>
      </c>
      <c r="O2828" t="s">
        <v>9623</v>
      </c>
      <c r="P2828" t="s">
        <v>2672</v>
      </c>
      <c r="Q2828" s="8" t="s">
        <v>9628</v>
      </c>
      <c r="R2828" t="s">
        <v>6881</v>
      </c>
      <c r="S2828" t="s">
        <v>5636</v>
      </c>
      <c r="T2828" t="s">
        <v>3187</v>
      </c>
    </row>
    <row r="2829" spans="1:20">
      <c r="A2829" t="s">
        <v>9629</v>
      </c>
      <c r="B2829" s="8" t="s">
        <v>1977</v>
      </c>
      <c r="C2829" t="s">
        <v>922</v>
      </c>
      <c r="D2829" t="s">
        <v>922</v>
      </c>
      <c r="E2829" t="s">
        <v>665</v>
      </c>
      <c r="F2829" t="s">
        <v>3712</v>
      </c>
      <c r="G2829" t="s">
        <v>20</v>
      </c>
      <c r="H2829" t="s">
        <v>675</v>
      </c>
      <c r="I2829" t="s">
        <v>6741</v>
      </c>
      <c r="J2829" t="s">
        <v>7048</v>
      </c>
      <c r="K2829" t="s">
        <v>2029</v>
      </c>
      <c r="L2829" t="s">
        <v>5852</v>
      </c>
      <c r="M2829" s="8" t="s">
        <v>3318</v>
      </c>
      <c r="N2829" t="s">
        <v>9630</v>
      </c>
      <c r="O2829" t="s">
        <v>9631</v>
      </c>
      <c r="P2829" t="s">
        <v>760</v>
      </c>
      <c r="Q2829" s="8" t="s">
        <v>9632</v>
      </c>
      <c r="R2829" t="s">
        <v>6738</v>
      </c>
      <c r="S2829" t="s">
        <v>5636</v>
      </c>
      <c r="T2829" t="s">
        <v>2001</v>
      </c>
    </row>
    <row r="2830" spans="1:20">
      <c r="A2830" t="s">
        <v>9633</v>
      </c>
      <c r="B2830" s="8" t="s">
        <v>1977</v>
      </c>
      <c r="C2830" t="s">
        <v>922</v>
      </c>
      <c r="D2830" t="s">
        <v>922</v>
      </c>
      <c r="E2830" t="s">
        <v>665</v>
      </c>
      <c r="F2830" t="s">
        <v>2202</v>
      </c>
      <c r="G2830" t="s">
        <v>99</v>
      </c>
      <c r="H2830" t="s">
        <v>675</v>
      </c>
      <c r="I2830" t="s">
        <v>6774</v>
      </c>
      <c r="J2830" t="s">
        <v>2514</v>
      </c>
      <c r="K2830" t="s">
        <v>2029</v>
      </c>
      <c r="L2830" t="s">
        <v>5844</v>
      </c>
      <c r="M2830" s="8" t="s">
        <v>3303</v>
      </c>
      <c r="N2830" t="s">
        <v>9634</v>
      </c>
      <c r="O2830" t="s">
        <v>9631</v>
      </c>
      <c r="P2830" t="s">
        <v>760</v>
      </c>
      <c r="Q2830" s="8" t="s">
        <v>9635</v>
      </c>
      <c r="R2830" t="s">
        <v>6738</v>
      </c>
      <c r="S2830" t="s">
        <v>5636</v>
      </c>
      <c r="T2830" t="s">
        <v>2020</v>
      </c>
    </row>
    <row r="2831" spans="1:20">
      <c r="A2831" t="s">
        <v>9636</v>
      </c>
      <c r="B2831" s="8" t="s">
        <v>1977</v>
      </c>
      <c r="C2831" t="s">
        <v>922</v>
      </c>
      <c r="D2831" t="s">
        <v>922</v>
      </c>
      <c r="E2831" t="s">
        <v>665</v>
      </c>
      <c r="F2831" t="s">
        <v>1309</v>
      </c>
      <c r="G2831" t="s">
        <v>66</v>
      </c>
      <c r="H2831" t="s">
        <v>675</v>
      </c>
      <c r="I2831" t="s">
        <v>6798</v>
      </c>
      <c r="J2831" t="s">
        <v>6686</v>
      </c>
      <c r="K2831" t="s">
        <v>3212</v>
      </c>
      <c r="L2831" t="s">
        <v>6766</v>
      </c>
      <c r="M2831" s="8" t="s">
        <v>3212</v>
      </c>
      <c r="N2831" t="s">
        <v>7035</v>
      </c>
      <c r="O2831" t="s">
        <v>9631</v>
      </c>
      <c r="P2831" t="s">
        <v>2672</v>
      </c>
      <c r="Q2831" s="8" t="s">
        <v>9637</v>
      </c>
      <c r="R2831" t="s">
        <v>9011</v>
      </c>
      <c r="S2831" t="s">
        <v>9012</v>
      </c>
      <c r="T2831" t="s">
        <v>3212</v>
      </c>
    </row>
    <row r="2832" spans="1:20">
      <c r="A2832" t="s">
        <v>9638</v>
      </c>
      <c r="B2832" s="8" t="s">
        <v>1977</v>
      </c>
      <c r="C2832" t="s">
        <v>922</v>
      </c>
      <c r="D2832" t="s">
        <v>922</v>
      </c>
      <c r="E2832" t="s">
        <v>665</v>
      </c>
      <c r="F2832" t="s">
        <v>1959</v>
      </c>
      <c r="G2832" t="s">
        <v>40</v>
      </c>
      <c r="H2832" t="s">
        <v>675</v>
      </c>
      <c r="I2832" t="s">
        <v>6806</v>
      </c>
      <c r="J2832" t="s">
        <v>2514</v>
      </c>
      <c r="K2832" t="s">
        <v>2023</v>
      </c>
      <c r="L2832" t="s">
        <v>5882</v>
      </c>
      <c r="M2832" s="8" t="s">
        <v>2029</v>
      </c>
      <c r="N2832" t="s">
        <v>5949</v>
      </c>
      <c r="O2832" t="s">
        <v>9631</v>
      </c>
      <c r="P2832" t="s">
        <v>2672</v>
      </c>
      <c r="Q2832" s="8" t="s">
        <v>9639</v>
      </c>
      <c r="R2832" t="s">
        <v>6738</v>
      </c>
      <c r="S2832" t="s">
        <v>5636</v>
      </c>
      <c r="T2832" t="s">
        <v>1998</v>
      </c>
    </row>
    <row r="2833" spans="1:20">
      <c r="A2833" t="s">
        <v>9640</v>
      </c>
      <c r="B2833" s="8" t="s">
        <v>1977</v>
      </c>
      <c r="C2833" t="s">
        <v>922</v>
      </c>
      <c r="D2833" t="s">
        <v>922</v>
      </c>
      <c r="E2833" t="s">
        <v>665</v>
      </c>
      <c r="F2833" t="s">
        <v>2403</v>
      </c>
      <c r="G2833" t="s">
        <v>95</v>
      </c>
      <c r="H2833" t="s">
        <v>675</v>
      </c>
      <c r="I2833" t="s">
        <v>6848</v>
      </c>
      <c r="J2833" t="s">
        <v>6686</v>
      </c>
      <c r="K2833" t="s">
        <v>3303</v>
      </c>
      <c r="L2833" t="s">
        <v>9641</v>
      </c>
      <c r="M2833" s="8" t="s">
        <v>3318</v>
      </c>
      <c r="N2833" t="s">
        <v>9642</v>
      </c>
      <c r="O2833" t="s">
        <v>9631</v>
      </c>
      <c r="P2833" t="s">
        <v>760</v>
      </c>
      <c r="Q2833" s="8" t="s">
        <v>9643</v>
      </c>
      <c r="R2833" t="s">
        <v>9011</v>
      </c>
      <c r="S2833" t="s">
        <v>9012</v>
      </c>
      <c r="T2833" t="s">
        <v>2001</v>
      </c>
    </row>
    <row r="2834" spans="1:20">
      <c r="A2834" t="s">
        <v>9644</v>
      </c>
      <c r="B2834" s="8" t="s">
        <v>1977</v>
      </c>
      <c r="C2834" t="s">
        <v>922</v>
      </c>
      <c r="D2834" t="s">
        <v>922</v>
      </c>
      <c r="E2834" t="s">
        <v>665</v>
      </c>
      <c r="F2834" t="s">
        <v>2235</v>
      </c>
      <c r="G2834" t="s">
        <v>132</v>
      </c>
      <c r="H2834" t="s">
        <v>675</v>
      </c>
      <c r="I2834" t="s">
        <v>6873</v>
      </c>
      <c r="J2834" t="s">
        <v>2514</v>
      </c>
      <c r="K2834" t="s">
        <v>2029</v>
      </c>
      <c r="L2834" t="s">
        <v>7107</v>
      </c>
      <c r="M2834" s="8" t="s">
        <v>2029</v>
      </c>
      <c r="N2834" t="s">
        <v>5895</v>
      </c>
      <c r="O2834" t="s">
        <v>9631</v>
      </c>
      <c r="P2834" t="s">
        <v>2672</v>
      </c>
      <c r="Q2834" s="8" t="s">
        <v>9645</v>
      </c>
      <c r="R2834" t="s">
        <v>6934</v>
      </c>
      <c r="S2834" t="s">
        <v>6935</v>
      </c>
      <c r="T2834" t="s">
        <v>3212</v>
      </c>
    </row>
    <row r="2835" spans="1:20">
      <c r="A2835" t="s">
        <v>9646</v>
      </c>
      <c r="B2835" s="8" t="s">
        <v>1977</v>
      </c>
      <c r="C2835" t="s">
        <v>922</v>
      </c>
      <c r="D2835" t="s">
        <v>922</v>
      </c>
      <c r="E2835" t="s">
        <v>665</v>
      </c>
      <c r="F2835" t="s">
        <v>666</v>
      </c>
      <c r="G2835" t="s">
        <v>667</v>
      </c>
      <c r="H2835" t="s">
        <v>667</v>
      </c>
      <c r="I2835" t="s">
        <v>6915</v>
      </c>
      <c r="J2835" t="s">
        <v>2514</v>
      </c>
      <c r="K2835" t="s">
        <v>3217</v>
      </c>
      <c r="L2835" t="s">
        <v>6748</v>
      </c>
      <c r="M2835" s="8" t="s">
        <v>3217</v>
      </c>
      <c r="N2835" t="s">
        <v>6721</v>
      </c>
      <c r="O2835" t="s">
        <v>9631</v>
      </c>
      <c r="P2835" t="s">
        <v>2672</v>
      </c>
      <c r="Q2835" s="8" t="s">
        <v>9647</v>
      </c>
      <c r="R2835" t="s">
        <v>6881</v>
      </c>
      <c r="S2835" t="s">
        <v>5636</v>
      </c>
      <c r="T2835" t="s">
        <v>2001</v>
      </c>
    </row>
    <row r="2836" spans="1:20">
      <c r="A2836" t="s">
        <v>9648</v>
      </c>
      <c r="B2836" s="8" t="s">
        <v>1977</v>
      </c>
      <c r="C2836" t="s">
        <v>922</v>
      </c>
      <c r="D2836" t="s">
        <v>922</v>
      </c>
      <c r="E2836" t="s">
        <v>763</v>
      </c>
      <c r="F2836" t="s">
        <v>815</v>
      </c>
      <c r="G2836" t="s">
        <v>11</v>
      </c>
      <c r="H2836" t="s">
        <v>675</v>
      </c>
      <c r="I2836" t="s">
        <v>7447</v>
      </c>
      <c r="J2836" t="s">
        <v>2514</v>
      </c>
      <c r="K2836" t="s">
        <v>2039</v>
      </c>
      <c r="L2836" t="s">
        <v>7107</v>
      </c>
      <c r="M2836" s="8" t="s">
        <v>3341</v>
      </c>
      <c r="N2836" t="s">
        <v>5882</v>
      </c>
      <c r="O2836" t="s">
        <v>9631</v>
      </c>
      <c r="P2836" t="s">
        <v>2672</v>
      </c>
      <c r="Q2836" s="8" t="s">
        <v>9649</v>
      </c>
      <c r="R2836" t="s">
        <v>7438</v>
      </c>
      <c r="S2836" t="s">
        <v>5636</v>
      </c>
      <c r="T2836" t="s">
        <v>2020</v>
      </c>
    </row>
    <row r="2837" spans="1:20">
      <c r="A2837" t="s">
        <v>9650</v>
      </c>
      <c r="B2837" s="8" t="s">
        <v>1977</v>
      </c>
      <c r="C2837" t="s">
        <v>922</v>
      </c>
      <c r="D2837" t="s">
        <v>922</v>
      </c>
      <c r="E2837" t="s">
        <v>704</v>
      </c>
      <c r="F2837" t="s">
        <v>884</v>
      </c>
      <c r="G2837" t="s">
        <v>885</v>
      </c>
      <c r="H2837" t="s">
        <v>7948</v>
      </c>
      <c r="I2837" t="s">
        <v>7949</v>
      </c>
      <c r="J2837" t="s">
        <v>2519</v>
      </c>
      <c r="K2837" t="s">
        <v>4830</v>
      </c>
      <c r="L2837" t="s">
        <v>7190</v>
      </c>
      <c r="M2837" s="8" t="s">
        <v>4830</v>
      </c>
      <c r="N2837" t="s">
        <v>6898</v>
      </c>
      <c r="O2837" t="s">
        <v>9631</v>
      </c>
      <c r="P2837" t="s">
        <v>2672</v>
      </c>
      <c r="Q2837" s="8" t="s">
        <v>9651</v>
      </c>
      <c r="R2837" t="s">
        <v>9256</v>
      </c>
      <c r="S2837" t="s">
        <v>6935</v>
      </c>
      <c r="T2837" t="s">
        <v>4688</v>
      </c>
    </row>
    <row r="2838" spans="1:20">
      <c r="A2838" t="s">
        <v>9652</v>
      </c>
      <c r="B2838" s="8" t="s">
        <v>1977</v>
      </c>
      <c r="C2838" t="s">
        <v>922</v>
      </c>
      <c r="D2838" t="s">
        <v>922</v>
      </c>
      <c r="E2838" t="s">
        <v>704</v>
      </c>
      <c r="F2838" t="s">
        <v>884</v>
      </c>
      <c r="G2838" t="s">
        <v>885</v>
      </c>
      <c r="H2838" t="s">
        <v>8118</v>
      </c>
      <c r="I2838" t="s">
        <v>8119</v>
      </c>
      <c r="J2838" t="s">
        <v>2519</v>
      </c>
      <c r="K2838" t="s">
        <v>2133</v>
      </c>
      <c r="L2838" t="s">
        <v>671</v>
      </c>
      <c r="M2838" s="8" t="s">
        <v>2133</v>
      </c>
      <c r="N2838" t="s">
        <v>5851</v>
      </c>
      <c r="O2838" t="s">
        <v>9631</v>
      </c>
      <c r="P2838" t="s">
        <v>2672</v>
      </c>
      <c r="Q2838" s="8" t="s">
        <v>9653</v>
      </c>
      <c r="R2838" t="s">
        <v>9256</v>
      </c>
      <c r="S2838" t="s">
        <v>6935</v>
      </c>
      <c r="T2838" t="s">
        <v>3402</v>
      </c>
    </row>
    <row r="2839" spans="1:20">
      <c r="A2839" t="s">
        <v>9654</v>
      </c>
      <c r="B2839" s="8" t="s">
        <v>1977</v>
      </c>
      <c r="C2839" t="s">
        <v>922</v>
      </c>
      <c r="D2839" t="s">
        <v>922</v>
      </c>
      <c r="E2839" t="s">
        <v>704</v>
      </c>
      <c r="F2839" t="s">
        <v>913</v>
      </c>
      <c r="G2839" t="s">
        <v>914</v>
      </c>
      <c r="H2839" t="s">
        <v>5777</v>
      </c>
      <c r="I2839" t="s">
        <v>8683</v>
      </c>
      <c r="J2839" t="s">
        <v>2519</v>
      </c>
      <c r="K2839" t="s">
        <v>4688</v>
      </c>
      <c r="L2839" t="s">
        <v>6692</v>
      </c>
      <c r="M2839" s="8" t="s">
        <v>4688</v>
      </c>
      <c r="N2839" t="s">
        <v>5852</v>
      </c>
      <c r="O2839" t="s">
        <v>9631</v>
      </c>
      <c r="P2839" t="s">
        <v>2672</v>
      </c>
      <c r="Q2839" s="8" t="s">
        <v>9655</v>
      </c>
      <c r="R2839" t="s">
        <v>7980</v>
      </c>
      <c r="S2839" t="s">
        <v>6935</v>
      </c>
      <c r="T2839" t="s">
        <v>1977</v>
      </c>
    </row>
    <row r="2840" spans="1:20">
      <c r="A2840" t="s">
        <v>9656</v>
      </c>
      <c r="B2840" s="8" t="s">
        <v>1977</v>
      </c>
      <c r="C2840" t="s">
        <v>922</v>
      </c>
      <c r="D2840" t="s">
        <v>922</v>
      </c>
      <c r="E2840" t="s">
        <v>704</v>
      </c>
      <c r="F2840" t="s">
        <v>913</v>
      </c>
      <c r="G2840" t="s">
        <v>914</v>
      </c>
      <c r="H2840" t="s">
        <v>5667</v>
      </c>
      <c r="I2840" t="s">
        <v>7922</v>
      </c>
      <c r="J2840" t="s">
        <v>2519</v>
      </c>
      <c r="K2840" t="s">
        <v>2112</v>
      </c>
      <c r="L2840" t="s">
        <v>6853</v>
      </c>
      <c r="M2840" s="8" t="s">
        <v>2112</v>
      </c>
      <c r="N2840" t="s">
        <v>9657</v>
      </c>
      <c r="O2840" t="s">
        <v>9631</v>
      </c>
      <c r="P2840" t="s">
        <v>760</v>
      </c>
      <c r="Q2840" s="8" t="s">
        <v>9658</v>
      </c>
      <c r="R2840" t="s">
        <v>7917</v>
      </c>
      <c r="S2840" t="s">
        <v>5636</v>
      </c>
      <c r="T2840" t="s">
        <v>1977</v>
      </c>
    </row>
    <row r="2841" spans="1:20">
      <c r="A2841" t="s">
        <v>9659</v>
      </c>
      <c r="B2841" s="8" t="s">
        <v>1977</v>
      </c>
      <c r="C2841" t="s">
        <v>922</v>
      </c>
      <c r="D2841" t="s">
        <v>922</v>
      </c>
      <c r="E2841" t="s">
        <v>704</v>
      </c>
      <c r="F2841" t="s">
        <v>913</v>
      </c>
      <c r="G2841" t="s">
        <v>914</v>
      </c>
      <c r="H2841" t="s">
        <v>5693</v>
      </c>
      <c r="I2841" t="s">
        <v>8762</v>
      </c>
      <c r="J2841" t="s">
        <v>669</v>
      </c>
      <c r="K2841" t="s">
        <v>2095</v>
      </c>
      <c r="L2841" t="s">
        <v>671</v>
      </c>
      <c r="M2841" s="8" t="s">
        <v>2095</v>
      </c>
      <c r="N2841" t="s">
        <v>9660</v>
      </c>
      <c r="O2841" t="s">
        <v>9631</v>
      </c>
      <c r="P2841" t="s">
        <v>760</v>
      </c>
      <c r="Q2841" s="8" t="s">
        <v>9661</v>
      </c>
      <c r="R2841" t="s">
        <v>7917</v>
      </c>
      <c r="S2841" t="s">
        <v>5636</v>
      </c>
      <c r="T2841" t="s">
        <v>1977</v>
      </c>
    </row>
    <row r="2842" spans="1:20">
      <c r="A2842" t="s">
        <v>9662</v>
      </c>
      <c r="B2842" s="8" t="s">
        <v>1977</v>
      </c>
      <c r="C2842" t="s">
        <v>922</v>
      </c>
      <c r="D2842" t="s">
        <v>922</v>
      </c>
      <c r="E2842" t="s">
        <v>704</v>
      </c>
      <c r="F2842" t="s">
        <v>913</v>
      </c>
      <c r="G2842" t="s">
        <v>914</v>
      </c>
      <c r="H2842" t="s">
        <v>6032</v>
      </c>
      <c r="I2842" t="s">
        <v>7938</v>
      </c>
      <c r="J2842" t="s">
        <v>7455</v>
      </c>
      <c r="K2842" t="s">
        <v>2112</v>
      </c>
      <c r="L2842" t="s">
        <v>6748</v>
      </c>
      <c r="M2842" s="8" t="s">
        <v>2112</v>
      </c>
      <c r="N2842" t="s">
        <v>5882</v>
      </c>
      <c r="O2842" t="s">
        <v>9631</v>
      </c>
      <c r="P2842" t="s">
        <v>760</v>
      </c>
      <c r="Q2842" s="8" t="s">
        <v>9663</v>
      </c>
      <c r="R2842" t="s">
        <v>7980</v>
      </c>
      <c r="S2842" t="s">
        <v>6935</v>
      </c>
      <c r="T2842" t="s">
        <v>1977</v>
      </c>
    </row>
    <row r="2843" spans="1:20">
      <c r="A2843" t="s">
        <v>9664</v>
      </c>
      <c r="B2843" s="8" t="s">
        <v>1977</v>
      </c>
      <c r="C2843" t="s">
        <v>922</v>
      </c>
      <c r="D2843" t="s">
        <v>5822</v>
      </c>
      <c r="E2843" t="s">
        <v>665</v>
      </c>
      <c r="F2843" t="s">
        <v>1915</v>
      </c>
      <c r="G2843" t="s">
        <v>71</v>
      </c>
      <c r="H2843" t="s">
        <v>675</v>
      </c>
      <c r="I2843" t="s">
        <v>9665</v>
      </c>
      <c r="J2843" t="s">
        <v>7750</v>
      </c>
      <c r="K2843" t="s">
        <v>675</v>
      </c>
      <c r="L2843" t="s">
        <v>682</v>
      </c>
      <c r="M2843" s="8" t="s">
        <v>675</v>
      </c>
      <c r="N2843" t="s">
        <v>682</v>
      </c>
      <c r="O2843" t="s">
        <v>9631</v>
      </c>
      <c r="P2843" t="s">
        <v>675</v>
      </c>
      <c r="Q2843" s="8" t="s">
        <v>9666</v>
      </c>
      <c r="R2843" t="s">
        <v>6242</v>
      </c>
      <c r="S2843" t="s">
        <v>5636</v>
      </c>
      <c r="T2843" t="s">
        <v>3341</v>
      </c>
    </row>
    <row r="2844" spans="1:20">
      <c r="A2844" t="s">
        <v>9667</v>
      </c>
      <c r="B2844" s="8" t="s">
        <v>1977</v>
      </c>
      <c r="C2844" t="s">
        <v>922</v>
      </c>
      <c r="D2844" t="s">
        <v>5822</v>
      </c>
      <c r="E2844" t="s">
        <v>665</v>
      </c>
      <c r="F2844" t="s">
        <v>3712</v>
      </c>
      <c r="G2844" t="s">
        <v>20</v>
      </c>
      <c r="H2844" t="s">
        <v>675</v>
      </c>
      <c r="I2844" t="s">
        <v>9668</v>
      </c>
      <c r="J2844" t="s">
        <v>7515</v>
      </c>
      <c r="K2844" t="s">
        <v>675</v>
      </c>
      <c r="L2844" t="s">
        <v>682</v>
      </c>
      <c r="M2844" s="8" t="s">
        <v>675</v>
      </c>
      <c r="N2844" t="s">
        <v>682</v>
      </c>
      <c r="O2844" t="s">
        <v>9631</v>
      </c>
      <c r="P2844" t="s">
        <v>2672</v>
      </c>
      <c r="Q2844" s="8" t="s">
        <v>9669</v>
      </c>
      <c r="R2844" t="s">
        <v>6242</v>
      </c>
      <c r="S2844" t="s">
        <v>5636</v>
      </c>
      <c r="T2844" t="s">
        <v>3341</v>
      </c>
    </row>
    <row r="2845" spans="1:20">
      <c r="A2845" t="s">
        <v>9670</v>
      </c>
      <c r="B2845" s="8" t="s">
        <v>1981</v>
      </c>
      <c r="C2845" t="s">
        <v>922</v>
      </c>
      <c r="D2845" t="s">
        <v>922</v>
      </c>
      <c r="E2845" t="s">
        <v>665</v>
      </c>
      <c r="F2845" t="s">
        <v>7194</v>
      </c>
      <c r="G2845" t="s">
        <v>7195</v>
      </c>
      <c r="H2845" t="s">
        <v>7195</v>
      </c>
      <c r="I2845" t="s">
        <v>7196</v>
      </c>
      <c r="J2845" t="s">
        <v>2514</v>
      </c>
      <c r="K2845" t="s">
        <v>2159</v>
      </c>
      <c r="L2845" t="s">
        <v>6799</v>
      </c>
      <c r="M2845" s="8" t="s">
        <v>2159</v>
      </c>
      <c r="N2845" t="s">
        <v>9671</v>
      </c>
      <c r="O2845" t="s">
        <v>9672</v>
      </c>
      <c r="P2845" t="s">
        <v>760</v>
      </c>
      <c r="Q2845" s="8" t="s">
        <v>9673</v>
      </c>
      <c r="R2845" t="s">
        <v>7964</v>
      </c>
      <c r="S2845" t="s">
        <v>6935</v>
      </c>
      <c r="T2845" t="s">
        <v>3270</v>
      </c>
    </row>
    <row r="2846" spans="1:20">
      <c r="A2846" t="s">
        <v>9674</v>
      </c>
      <c r="B2846" s="8" t="s">
        <v>1981</v>
      </c>
      <c r="C2846" t="s">
        <v>922</v>
      </c>
      <c r="D2846" t="s">
        <v>922</v>
      </c>
      <c r="E2846" t="s">
        <v>704</v>
      </c>
      <c r="F2846" t="s">
        <v>913</v>
      </c>
      <c r="G2846" t="s">
        <v>914</v>
      </c>
      <c r="H2846" t="s">
        <v>5661</v>
      </c>
      <c r="I2846" t="s">
        <v>8612</v>
      </c>
      <c r="J2846" t="s">
        <v>669</v>
      </c>
      <c r="K2846" t="s">
        <v>2086</v>
      </c>
      <c r="L2846" t="s">
        <v>5851</v>
      </c>
      <c r="M2846" s="8" t="s">
        <v>2086</v>
      </c>
      <c r="N2846" t="s">
        <v>9675</v>
      </c>
      <c r="O2846" t="s">
        <v>9672</v>
      </c>
      <c r="P2846" t="s">
        <v>760</v>
      </c>
      <c r="Q2846" s="8" t="s">
        <v>9676</v>
      </c>
      <c r="R2846" t="s">
        <v>7917</v>
      </c>
      <c r="S2846" t="s">
        <v>5636</v>
      </c>
      <c r="T2846" t="s">
        <v>1981</v>
      </c>
    </row>
    <row r="2847" spans="1:20">
      <c r="A2847" t="s">
        <v>9677</v>
      </c>
      <c r="B2847" s="8" t="s">
        <v>1981</v>
      </c>
      <c r="C2847" t="s">
        <v>922</v>
      </c>
      <c r="D2847" t="s">
        <v>922</v>
      </c>
      <c r="E2847" t="s">
        <v>704</v>
      </c>
      <c r="F2847" t="s">
        <v>913</v>
      </c>
      <c r="G2847" t="s">
        <v>914</v>
      </c>
      <c r="H2847" t="s">
        <v>6029</v>
      </c>
      <c r="I2847" t="s">
        <v>8766</v>
      </c>
      <c r="J2847" t="s">
        <v>669</v>
      </c>
      <c r="K2847" t="s">
        <v>2108</v>
      </c>
      <c r="L2847" t="s">
        <v>6853</v>
      </c>
      <c r="M2847" s="8" t="s">
        <v>2108</v>
      </c>
      <c r="N2847" t="s">
        <v>9678</v>
      </c>
      <c r="O2847" t="s">
        <v>9672</v>
      </c>
      <c r="P2847" t="s">
        <v>760</v>
      </c>
      <c r="Q2847" s="8" t="s">
        <v>9679</v>
      </c>
      <c r="R2847" t="s">
        <v>7917</v>
      </c>
      <c r="S2847" t="s">
        <v>5636</v>
      </c>
      <c r="T2847" t="s">
        <v>1981</v>
      </c>
    </row>
    <row r="2848" spans="1:20">
      <c r="A2848" t="s">
        <v>9680</v>
      </c>
      <c r="B2848" s="8" t="s">
        <v>1981</v>
      </c>
      <c r="C2848" t="s">
        <v>922</v>
      </c>
      <c r="D2848" t="s">
        <v>4108</v>
      </c>
      <c r="E2848" t="s">
        <v>675</v>
      </c>
      <c r="F2848" t="s">
        <v>9453</v>
      </c>
      <c r="G2848" t="s">
        <v>9454</v>
      </c>
      <c r="H2848" t="s">
        <v>675</v>
      </c>
      <c r="I2848" t="s">
        <v>9455</v>
      </c>
      <c r="J2848" t="s">
        <v>1377</v>
      </c>
      <c r="K2848" t="s">
        <v>675</v>
      </c>
      <c r="L2848" t="s">
        <v>682</v>
      </c>
      <c r="M2848" s="8" t="s">
        <v>675</v>
      </c>
      <c r="N2848" t="s">
        <v>682</v>
      </c>
      <c r="O2848" t="s">
        <v>9672</v>
      </c>
      <c r="P2848" t="s">
        <v>2672</v>
      </c>
      <c r="Q2848" s="8" t="s">
        <v>9681</v>
      </c>
      <c r="R2848" t="s">
        <v>9457</v>
      </c>
      <c r="S2848" t="s">
        <v>5636</v>
      </c>
      <c r="T2848" t="s">
        <v>2029</v>
      </c>
    </row>
    <row r="2849" spans="1:20">
      <c r="A2849" t="s">
        <v>9682</v>
      </c>
      <c r="B2849" s="8" t="s">
        <v>1981</v>
      </c>
      <c r="C2849" t="s">
        <v>922</v>
      </c>
      <c r="D2849" t="s">
        <v>4108</v>
      </c>
      <c r="E2849" t="s">
        <v>675</v>
      </c>
      <c r="F2849" t="s">
        <v>9459</v>
      </c>
      <c r="G2849" t="s">
        <v>9460</v>
      </c>
      <c r="H2849" t="s">
        <v>675</v>
      </c>
      <c r="I2849" t="s">
        <v>9461</v>
      </c>
      <c r="J2849" t="s">
        <v>1377</v>
      </c>
      <c r="K2849" t="s">
        <v>675</v>
      </c>
      <c r="L2849" t="s">
        <v>682</v>
      </c>
      <c r="M2849" s="8" t="s">
        <v>675</v>
      </c>
      <c r="N2849" t="s">
        <v>682</v>
      </c>
      <c r="O2849" t="s">
        <v>9672</v>
      </c>
      <c r="P2849" t="s">
        <v>2672</v>
      </c>
      <c r="Q2849" s="8" t="s">
        <v>9683</v>
      </c>
      <c r="R2849" t="s">
        <v>9457</v>
      </c>
      <c r="S2849" t="s">
        <v>5636</v>
      </c>
      <c r="T2849" t="s">
        <v>3303</v>
      </c>
    </row>
    <row r="2850" spans="1:20">
      <c r="A2850" t="s">
        <v>9684</v>
      </c>
      <c r="B2850" s="8" t="s">
        <v>1981</v>
      </c>
      <c r="C2850" t="s">
        <v>922</v>
      </c>
      <c r="D2850" t="s">
        <v>4108</v>
      </c>
      <c r="E2850" t="s">
        <v>675</v>
      </c>
      <c r="F2850" t="s">
        <v>9464</v>
      </c>
      <c r="G2850" t="s">
        <v>9465</v>
      </c>
      <c r="H2850" t="s">
        <v>675</v>
      </c>
      <c r="I2850" t="s">
        <v>9466</v>
      </c>
      <c r="J2850" t="s">
        <v>1377</v>
      </c>
      <c r="K2850" t="s">
        <v>675</v>
      </c>
      <c r="L2850" t="s">
        <v>682</v>
      </c>
      <c r="M2850" s="8" t="s">
        <v>675</v>
      </c>
      <c r="N2850" t="s">
        <v>682</v>
      </c>
      <c r="O2850" t="s">
        <v>9672</v>
      </c>
      <c r="P2850" t="s">
        <v>2672</v>
      </c>
      <c r="Q2850" s="8" t="s">
        <v>9685</v>
      </c>
      <c r="R2850" t="s">
        <v>9457</v>
      </c>
      <c r="S2850" t="s">
        <v>5636</v>
      </c>
      <c r="T2850" t="s">
        <v>3341</v>
      </c>
    </row>
    <row r="2851" spans="1:20">
      <c r="A2851" t="s">
        <v>9686</v>
      </c>
      <c r="B2851" s="8" t="s">
        <v>1981</v>
      </c>
      <c r="C2851" t="s">
        <v>922</v>
      </c>
      <c r="D2851" t="s">
        <v>4108</v>
      </c>
      <c r="E2851" t="s">
        <v>675</v>
      </c>
      <c r="F2851" t="s">
        <v>9469</v>
      </c>
      <c r="G2851" t="s">
        <v>9470</v>
      </c>
      <c r="H2851" t="s">
        <v>675</v>
      </c>
      <c r="I2851" t="s">
        <v>9471</v>
      </c>
      <c r="J2851" t="s">
        <v>1377</v>
      </c>
      <c r="K2851" t="s">
        <v>675</v>
      </c>
      <c r="L2851" t="s">
        <v>682</v>
      </c>
      <c r="M2851" s="8" t="s">
        <v>675</v>
      </c>
      <c r="N2851" t="s">
        <v>682</v>
      </c>
      <c r="O2851" t="s">
        <v>9672</v>
      </c>
      <c r="P2851" t="s">
        <v>2672</v>
      </c>
      <c r="Q2851" s="8" t="s">
        <v>9687</v>
      </c>
      <c r="R2851" t="s">
        <v>9457</v>
      </c>
      <c r="S2851" t="s">
        <v>5636</v>
      </c>
      <c r="T2851" t="s">
        <v>3341</v>
      </c>
    </row>
    <row r="2852" spans="1:20">
      <c r="A2852" t="s">
        <v>9688</v>
      </c>
      <c r="B2852" s="8" t="s">
        <v>3187</v>
      </c>
      <c r="C2852" t="s">
        <v>922</v>
      </c>
      <c r="D2852" t="s">
        <v>922</v>
      </c>
      <c r="E2852" t="s">
        <v>665</v>
      </c>
      <c r="F2852" t="s">
        <v>733</v>
      </c>
      <c r="G2852" t="s">
        <v>734</v>
      </c>
      <c r="H2852" t="s">
        <v>734</v>
      </c>
      <c r="I2852" t="s">
        <v>6893</v>
      </c>
      <c r="J2852" t="s">
        <v>2514</v>
      </c>
      <c r="K2852" t="s">
        <v>2039</v>
      </c>
      <c r="L2852" t="s">
        <v>9392</v>
      </c>
      <c r="M2852" s="8" t="s">
        <v>2039</v>
      </c>
      <c r="N2852" t="s">
        <v>5935</v>
      </c>
      <c r="O2852" t="s">
        <v>9689</v>
      </c>
      <c r="P2852" t="s">
        <v>2672</v>
      </c>
      <c r="Q2852" s="8" t="s">
        <v>9690</v>
      </c>
      <c r="R2852" t="s">
        <v>6881</v>
      </c>
      <c r="S2852" t="s">
        <v>5636</v>
      </c>
      <c r="T2852" t="s">
        <v>2023</v>
      </c>
    </row>
    <row r="2853" spans="1:20">
      <c r="A2853" t="s">
        <v>9691</v>
      </c>
      <c r="B2853" s="8" t="s">
        <v>3187</v>
      </c>
      <c r="C2853" t="s">
        <v>922</v>
      </c>
      <c r="D2853" t="s">
        <v>922</v>
      </c>
      <c r="E2853" t="s">
        <v>665</v>
      </c>
      <c r="F2853" t="s">
        <v>4574</v>
      </c>
      <c r="G2853" t="s">
        <v>474</v>
      </c>
      <c r="H2853" t="s">
        <v>474</v>
      </c>
      <c r="I2853" t="s">
        <v>7175</v>
      </c>
      <c r="J2853" t="s">
        <v>2514</v>
      </c>
      <c r="K2853" t="s">
        <v>3416</v>
      </c>
      <c r="L2853" t="s">
        <v>6853</v>
      </c>
      <c r="M2853" s="8" t="s">
        <v>3416</v>
      </c>
      <c r="N2853" t="s">
        <v>9416</v>
      </c>
      <c r="O2853" t="s">
        <v>9689</v>
      </c>
      <c r="P2853" t="s">
        <v>760</v>
      </c>
      <c r="Q2853" s="8" t="s">
        <v>9692</v>
      </c>
      <c r="R2853" t="s">
        <v>6881</v>
      </c>
      <c r="S2853" t="s">
        <v>5636</v>
      </c>
      <c r="T2853" t="s">
        <v>2023</v>
      </c>
    </row>
    <row r="2854" spans="1:20">
      <c r="A2854" t="s">
        <v>9693</v>
      </c>
      <c r="B2854" s="8" t="s">
        <v>3187</v>
      </c>
      <c r="C2854" t="s">
        <v>922</v>
      </c>
      <c r="D2854" t="s">
        <v>922</v>
      </c>
      <c r="E2854" t="s">
        <v>675</v>
      </c>
      <c r="F2854" t="s">
        <v>913</v>
      </c>
      <c r="G2854" t="s">
        <v>914</v>
      </c>
      <c r="H2854" t="s">
        <v>5678</v>
      </c>
      <c r="I2854" t="s">
        <v>9273</v>
      </c>
      <c r="J2854" t="s">
        <v>2519</v>
      </c>
      <c r="K2854" t="s">
        <v>2023</v>
      </c>
      <c r="L2854" t="s">
        <v>5844</v>
      </c>
      <c r="M2854" s="8" t="s">
        <v>2023</v>
      </c>
      <c r="N2854" t="s">
        <v>6783</v>
      </c>
      <c r="O2854" t="s">
        <v>2672</v>
      </c>
      <c r="P2854" t="s">
        <v>2672</v>
      </c>
      <c r="Q2854" s="8" t="s">
        <v>9694</v>
      </c>
      <c r="R2854" t="s">
        <v>675</v>
      </c>
      <c r="S2854" t="s">
        <v>675</v>
      </c>
      <c r="T2854" t="s">
        <v>675</v>
      </c>
    </row>
    <row r="2855" spans="1:20">
      <c r="A2855" t="s">
        <v>9695</v>
      </c>
      <c r="B2855" s="8" t="s">
        <v>3187</v>
      </c>
      <c r="C2855" t="s">
        <v>922</v>
      </c>
      <c r="D2855" t="s">
        <v>922</v>
      </c>
      <c r="E2855" t="s">
        <v>704</v>
      </c>
      <c r="F2855" t="s">
        <v>913</v>
      </c>
      <c r="G2855" t="s">
        <v>914</v>
      </c>
      <c r="H2855" t="s">
        <v>6026</v>
      </c>
      <c r="I2855" t="s">
        <v>9419</v>
      </c>
      <c r="J2855" t="s">
        <v>7455</v>
      </c>
      <c r="K2855" t="s">
        <v>3318</v>
      </c>
      <c r="L2855" t="s">
        <v>5844</v>
      </c>
      <c r="M2855" s="8" t="s">
        <v>3318</v>
      </c>
      <c r="N2855" t="s">
        <v>9534</v>
      </c>
      <c r="O2855" t="s">
        <v>2672</v>
      </c>
      <c r="P2855" t="s">
        <v>760</v>
      </c>
      <c r="Q2855" s="8" t="s">
        <v>9696</v>
      </c>
      <c r="R2855" t="s">
        <v>675</v>
      </c>
      <c r="S2855" t="s">
        <v>675</v>
      </c>
      <c r="T2855" t="s">
        <v>675</v>
      </c>
    </row>
    <row r="2856" spans="1:20">
      <c r="A2856" t="s">
        <v>9697</v>
      </c>
      <c r="B2856" s="8" t="s">
        <v>3187</v>
      </c>
      <c r="C2856" t="s">
        <v>922</v>
      </c>
      <c r="D2856" t="s">
        <v>922</v>
      </c>
      <c r="E2856" t="s">
        <v>704</v>
      </c>
      <c r="F2856" t="s">
        <v>913</v>
      </c>
      <c r="G2856" t="s">
        <v>914</v>
      </c>
      <c r="H2856" t="s">
        <v>5678</v>
      </c>
      <c r="I2856" t="s">
        <v>9273</v>
      </c>
      <c r="J2856" t="s">
        <v>2519</v>
      </c>
      <c r="K2856" t="s">
        <v>2263</v>
      </c>
      <c r="L2856" t="s">
        <v>7040</v>
      </c>
      <c r="M2856" s="8" t="s">
        <v>2263</v>
      </c>
      <c r="N2856" t="s">
        <v>7035</v>
      </c>
      <c r="O2856" t="s">
        <v>9689</v>
      </c>
      <c r="P2856" t="s">
        <v>2672</v>
      </c>
      <c r="Q2856" s="8" t="s">
        <v>9698</v>
      </c>
      <c r="R2856" t="s">
        <v>7917</v>
      </c>
      <c r="S2856" t="s">
        <v>5636</v>
      </c>
      <c r="T2856" t="s">
        <v>3187</v>
      </c>
    </row>
    <row r="2857" spans="1:20">
      <c r="A2857" t="s">
        <v>9699</v>
      </c>
      <c r="B2857" s="8" t="s">
        <v>3187</v>
      </c>
      <c r="C2857" t="s">
        <v>922</v>
      </c>
      <c r="D2857" t="s">
        <v>922</v>
      </c>
      <c r="E2857" t="s">
        <v>704</v>
      </c>
      <c r="F2857" t="s">
        <v>913</v>
      </c>
      <c r="G2857" t="s">
        <v>914</v>
      </c>
      <c r="H2857" t="s">
        <v>6026</v>
      </c>
      <c r="I2857" t="s">
        <v>9700</v>
      </c>
      <c r="J2857" t="s">
        <v>2519</v>
      </c>
      <c r="K2857" t="s">
        <v>2279</v>
      </c>
      <c r="L2857" t="s">
        <v>7252</v>
      </c>
      <c r="M2857" s="8" t="s">
        <v>2279</v>
      </c>
      <c r="N2857" t="s">
        <v>7376</v>
      </c>
      <c r="O2857" t="s">
        <v>9689</v>
      </c>
      <c r="P2857" t="s">
        <v>2672</v>
      </c>
      <c r="Q2857" s="8" t="s">
        <v>9701</v>
      </c>
      <c r="R2857" t="s">
        <v>7917</v>
      </c>
      <c r="S2857" t="s">
        <v>5636</v>
      </c>
      <c r="T2857" t="s">
        <v>3187</v>
      </c>
    </row>
    <row r="2858" spans="1:20">
      <c r="A2858" t="s">
        <v>9702</v>
      </c>
      <c r="B2858" s="8" t="s">
        <v>3187</v>
      </c>
      <c r="C2858" t="s">
        <v>922</v>
      </c>
      <c r="D2858" t="s">
        <v>4108</v>
      </c>
      <c r="E2858" t="s">
        <v>675</v>
      </c>
      <c r="F2858" t="s">
        <v>9474</v>
      </c>
      <c r="G2858" t="s">
        <v>9475</v>
      </c>
      <c r="H2858" t="s">
        <v>675</v>
      </c>
      <c r="I2858" t="s">
        <v>9476</v>
      </c>
      <c r="J2858" t="s">
        <v>1377</v>
      </c>
      <c r="K2858" t="s">
        <v>675</v>
      </c>
      <c r="L2858" t="s">
        <v>682</v>
      </c>
      <c r="M2858" s="8" t="s">
        <v>675</v>
      </c>
      <c r="N2858" t="s">
        <v>682</v>
      </c>
      <c r="O2858" t="s">
        <v>9689</v>
      </c>
      <c r="P2858" t="s">
        <v>2672</v>
      </c>
      <c r="Q2858" s="8" t="s">
        <v>9703</v>
      </c>
      <c r="R2858" t="s">
        <v>9457</v>
      </c>
      <c r="S2858" t="s">
        <v>5636</v>
      </c>
      <c r="T2858" t="s">
        <v>2078</v>
      </c>
    </row>
    <row r="2859" spans="1:20">
      <c r="A2859" t="s">
        <v>9704</v>
      </c>
      <c r="B2859" s="8" t="s">
        <v>3187</v>
      </c>
      <c r="C2859" t="s">
        <v>922</v>
      </c>
      <c r="D2859" t="s">
        <v>4108</v>
      </c>
      <c r="E2859" t="s">
        <v>675</v>
      </c>
      <c r="F2859" t="s">
        <v>9479</v>
      </c>
      <c r="G2859" t="s">
        <v>9480</v>
      </c>
      <c r="H2859" t="s">
        <v>675</v>
      </c>
      <c r="I2859" t="s">
        <v>9481</v>
      </c>
      <c r="J2859" t="s">
        <v>1377</v>
      </c>
      <c r="K2859" t="s">
        <v>675</v>
      </c>
      <c r="L2859" t="s">
        <v>682</v>
      </c>
      <c r="M2859" s="8" t="s">
        <v>675</v>
      </c>
      <c r="N2859" t="s">
        <v>682</v>
      </c>
      <c r="O2859" t="s">
        <v>9689</v>
      </c>
      <c r="P2859" t="s">
        <v>2672</v>
      </c>
      <c r="Q2859" s="8" t="s">
        <v>9705</v>
      </c>
      <c r="R2859" t="s">
        <v>9457</v>
      </c>
      <c r="S2859" t="s">
        <v>5636</v>
      </c>
      <c r="T2859" t="s">
        <v>2078</v>
      </c>
    </row>
    <row r="2860" spans="1:20">
      <c r="A2860" t="s">
        <v>9706</v>
      </c>
      <c r="B2860" s="8" t="s">
        <v>3187</v>
      </c>
      <c r="C2860" t="s">
        <v>922</v>
      </c>
      <c r="D2860" t="s">
        <v>4108</v>
      </c>
      <c r="E2860" t="s">
        <v>675</v>
      </c>
      <c r="F2860" t="s">
        <v>9484</v>
      </c>
      <c r="G2860" t="s">
        <v>9485</v>
      </c>
      <c r="H2860" t="s">
        <v>675</v>
      </c>
      <c r="I2860" t="s">
        <v>9486</v>
      </c>
      <c r="J2860" t="s">
        <v>1377</v>
      </c>
      <c r="K2860" t="s">
        <v>675</v>
      </c>
      <c r="L2860" t="s">
        <v>682</v>
      </c>
      <c r="M2860" s="8" t="s">
        <v>675</v>
      </c>
      <c r="N2860" t="s">
        <v>682</v>
      </c>
      <c r="O2860" t="s">
        <v>9689</v>
      </c>
      <c r="P2860" t="s">
        <v>2672</v>
      </c>
      <c r="Q2860" s="8" t="s">
        <v>9707</v>
      </c>
      <c r="R2860" t="s">
        <v>9457</v>
      </c>
      <c r="S2860" t="s">
        <v>5636</v>
      </c>
      <c r="T2860" t="s">
        <v>2078</v>
      </c>
    </row>
    <row r="2861" spans="1:20">
      <c r="A2861" t="s">
        <v>9708</v>
      </c>
      <c r="B2861" s="8" t="s">
        <v>2023</v>
      </c>
      <c r="C2861" t="s">
        <v>922</v>
      </c>
      <c r="D2861" t="s">
        <v>922</v>
      </c>
      <c r="E2861" t="s">
        <v>675</v>
      </c>
      <c r="F2861" t="s">
        <v>1532</v>
      </c>
      <c r="G2861" t="s">
        <v>97</v>
      </c>
      <c r="H2861" t="s">
        <v>675</v>
      </c>
      <c r="I2861" t="s">
        <v>6763</v>
      </c>
      <c r="J2861" t="s">
        <v>6686</v>
      </c>
      <c r="K2861" t="s">
        <v>2055</v>
      </c>
      <c r="L2861" t="s">
        <v>5891</v>
      </c>
      <c r="M2861" s="8" t="s">
        <v>2055</v>
      </c>
      <c r="N2861" t="s">
        <v>7582</v>
      </c>
      <c r="O2861" t="s">
        <v>9709</v>
      </c>
      <c r="P2861" t="s">
        <v>760</v>
      </c>
      <c r="Q2861" s="8" t="s">
        <v>9710</v>
      </c>
      <c r="R2861" t="s">
        <v>9011</v>
      </c>
      <c r="S2861" t="s">
        <v>9012</v>
      </c>
      <c r="T2861" t="s">
        <v>3318</v>
      </c>
    </row>
    <row r="2862" spans="1:20">
      <c r="A2862" t="s">
        <v>9711</v>
      </c>
      <c r="B2862" s="8" t="s">
        <v>2023</v>
      </c>
      <c r="C2862" t="s">
        <v>922</v>
      </c>
      <c r="D2862" t="s">
        <v>922</v>
      </c>
      <c r="E2862" t="s">
        <v>665</v>
      </c>
      <c r="F2862" t="s">
        <v>1877</v>
      </c>
      <c r="G2862" t="s">
        <v>124</v>
      </c>
      <c r="H2862" t="s">
        <v>675</v>
      </c>
      <c r="I2862" t="s">
        <v>6792</v>
      </c>
      <c r="J2862" t="s">
        <v>6686</v>
      </c>
      <c r="K2862" t="s">
        <v>3341</v>
      </c>
      <c r="L2862" t="s">
        <v>6748</v>
      </c>
      <c r="M2862" s="8" t="s">
        <v>3341</v>
      </c>
      <c r="N2862" t="s">
        <v>9712</v>
      </c>
      <c r="O2862" t="s">
        <v>9709</v>
      </c>
      <c r="P2862" t="s">
        <v>760</v>
      </c>
      <c r="Q2862" s="8" t="s">
        <v>9713</v>
      </c>
      <c r="R2862" t="s">
        <v>9011</v>
      </c>
      <c r="S2862" t="s">
        <v>9012</v>
      </c>
      <c r="T2862" t="s">
        <v>2023</v>
      </c>
    </row>
    <row r="2863" spans="1:20">
      <c r="A2863" t="s">
        <v>9714</v>
      </c>
      <c r="B2863" s="8" t="s">
        <v>2023</v>
      </c>
      <c r="C2863" t="s">
        <v>922</v>
      </c>
      <c r="D2863" t="s">
        <v>922</v>
      </c>
      <c r="E2863" t="s">
        <v>665</v>
      </c>
      <c r="F2863" t="s">
        <v>1491</v>
      </c>
      <c r="G2863" t="s">
        <v>114</v>
      </c>
      <c r="H2863" t="s">
        <v>675</v>
      </c>
      <c r="I2863" t="s">
        <v>6810</v>
      </c>
      <c r="J2863" t="s">
        <v>6686</v>
      </c>
      <c r="K2863" t="s">
        <v>2055</v>
      </c>
      <c r="L2863" t="s">
        <v>7107</v>
      </c>
      <c r="M2863" s="8" t="s">
        <v>2055</v>
      </c>
      <c r="N2863" t="s">
        <v>7035</v>
      </c>
      <c r="O2863" t="s">
        <v>9709</v>
      </c>
      <c r="P2863" t="s">
        <v>2672</v>
      </c>
      <c r="Q2863" s="8" t="s">
        <v>9715</v>
      </c>
      <c r="R2863" t="s">
        <v>9011</v>
      </c>
      <c r="S2863" t="s">
        <v>9012</v>
      </c>
      <c r="T2863" t="s">
        <v>3303</v>
      </c>
    </row>
    <row r="2864" spans="1:20">
      <c r="A2864" t="s">
        <v>9716</v>
      </c>
      <c r="B2864" s="8" t="s">
        <v>2023</v>
      </c>
      <c r="C2864" t="s">
        <v>922</v>
      </c>
      <c r="D2864" t="s">
        <v>922</v>
      </c>
      <c r="E2864" t="s">
        <v>665</v>
      </c>
      <c r="F2864" t="s">
        <v>2096</v>
      </c>
      <c r="G2864" t="s">
        <v>77</v>
      </c>
      <c r="H2864" t="s">
        <v>675</v>
      </c>
      <c r="I2864" t="s">
        <v>6833</v>
      </c>
      <c r="J2864" t="s">
        <v>2514</v>
      </c>
      <c r="K2864" t="s">
        <v>2049</v>
      </c>
      <c r="L2864" t="s">
        <v>5844</v>
      </c>
      <c r="M2864" s="8" t="s">
        <v>3341</v>
      </c>
      <c r="N2864" t="s">
        <v>6122</v>
      </c>
      <c r="O2864" t="s">
        <v>9709</v>
      </c>
      <c r="P2864" t="s">
        <v>760</v>
      </c>
      <c r="Q2864" s="8" t="s">
        <v>9717</v>
      </c>
      <c r="R2864" t="s">
        <v>6738</v>
      </c>
      <c r="S2864" t="s">
        <v>5636</v>
      </c>
      <c r="T2864" t="s">
        <v>2023</v>
      </c>
    </row>
    <row r="2865" spans="1:20">
      <c r="A2865" t="s">
        <v>9718</v>
      </c>
      <c r="B2865" s="8" t="s">
        <v>2023</v>
      </c>
      <c r="C2865" t="s">
        <v>922</v>
      </c>
      <c r="D2865" t="s">
        <v>922</v>
      </c>
      <c r="E2865" t="s">
        <v>665</v>
      </c>
      <c r="F2865" t="s">
        <v>2967</v>
      </c>
      <c r="G2865" t="s">
        <v>93</v>
      </c>
      <c r="H2865" t="s">
        <v>675</v>
      </c>
      <c r="I2865" t="s">
        <v>6862</v>
      </c>
      <c r="J2865" t="s">
        <v>2514</v>
      </c>
      <c r="K2865" t="s">
        <v>2049</v>
      </c>
      <c r="L2865" t="s">
        <v>9392</v>
      </c>
      <c r="M2865" s="8" t="s">
        <v>2049</v>
      </c>
      <c r="N2865" t="s">
        <v>9566</v>
      </c>
      <c r="O2865" t="s">
        <v>9709</v>
      </c>
      <c r="P2865" t="s">
        <v>2672</v>
      </c>
      <c r="Q2865" s="8" t="s">
        <v>9719</v>
      </c>
      <c r="R2865" t="s">
        <v>6738</v>
      </c>
      <c r="S2865" t="s">
        <v>5636</v>
      </c>
      <c r="T2865" t="s">
        <v>2023</v>
      </c>
    </row>
    <row r="2866" spans="1:20">
      <c r="A2866" t="s">
        <v>9720</v>
      </c>
      <c r="B2866" s="8" t="s">
        <v>2023</v>
      </c>
      <c r="C2866" t="s">
        <v>922</v>
      </c>
      <c r="D2866" t="s">
        <v>922</v>
      </c>
      <c r="E2866" t="s">
        <v>665</v>
      </c>
      <c r="F2866" t="s">
        <v>1920</v>
      </c>
      <c r="G2866" t="s">
        <v>369</v>
      </c>
      <c r="H2866" t="s">
        <v>369</v>
      </c>
      <c r="I2866" t="s">
        <v>6897</v>
      </c>
      <c r="J2866" t="s">
        <v>2514</v>
      </c>
      <c r="K2866" t="s">
        <v>2182</v>
      </c>
      <c r="L2866" t="s">
        <v>7035</v>
      </c>
      <c r="M2866" s="8" t="s">
        <v>2182</v>
      </c>
      <c r="N2866" t="s">
        <v>6800</v>
      </c>
      <c r="O2866" t="s">
        <v>9709</v>
      </c>
      <c r="P2866" t="s">
        <v>760</v>
      </c>
      <c r="Q2866" s="8" t="s">
        <v>9721</v>
      </c>
      <c r="R2866" t="s">
        <v>7964</v>
      </c>
      <c r="S2866" t="s">
        <v>6935</v>
      </c>
      <c r="T2866" t="s">
        <v>2029</v>
      </c>
    </row>
    <row r="2867" spans="1:20">
      <c r="A2867" t="s">
        <v>9722</v>
      </c>
      <c r="B2867" s="8" t="s">
        <v>2023</v>
      </c>
      <c r="C2867" t="s">
        <v>922</v>
      </c>
      <c r="D2867" t="s">
        <v>922</v>
      </c>
      <c r="E2867" t="s">
        <v>665</v>
      </c>
      <c r="F2867" t="s">
        <v>7124</v>
      </c>
      <c r="G2867" t="s">
        <v>7125</v>
      </c>
      <c r="H2867" t="s">
        <v>7125</v>
      </c>
      <c r="I2867" t="s">
        <v>7126</v>
      </c>
      <c r="J2867" t="s">
        <v>2514</v>
      </c>
      <c r="K2867" t="s">
        <v>2137</v>
      </c>
      <c r="L2867" t="s">
        <v>5882</v>
      </c>
      <c r="M2867" s="8" t="s">
        <v>2137</v>
      </c>
      <c r="N2867" t="s">
        <v>8674</v>
      </c>
      <c r="O2867" t="s">
        <v>9709</v>
      </c>
      <c r="P2867" t="s">
        <v>760</v>
      </c>
      <c r="Q2867" s="8" t="s">
        <v>9723</v>
      </c>
      <c r="R2867" t="s">
        <v>7964</v>
      </c>
      <c r="S2867" t="s">
        <v>6935</v>
      </c>
      <c r="T2867" t="s">
        <v>3341</v>
      </c>
    </row>
    <row r="2868" spans="1:20">
      <c r="A2868" t="s">
        <v>9724</v>
      </c>
      <c r="B2868" s="8" t="s">
        <v>2023</v>
      </c>
      <c r="C2868" t="s">
        <v>922</v>
      </c>
      <c r="D2868" t="s">
        <v>922</v>
      </c>
      <c r="E2868" t="s">
        <v>665</v>
      </c>
      <c r="F2868" t="s">
        <v>906</v>
      </c>
      <c r="G2868" t="s">
        <v>907</v>
      </c>
      <c r="H2868" t="s">
        <v>907</v>
      </c>
      <c r="I2868" t="s">
        <v>7129</v>
      </c>
      <c r="J2868" t="s">
        <v>2514</v>
      </c>
      <c r="K2868" t="s">
        <v>2133</v>
      </c>
      <c r="L2868" t="s">
        <v>5852</v>
      </c>
      <c r="M2868" s="8" t="s">
        <v>2133</v>
      </c>
      <c r="N2868" t="s">
        <v>9725</v>
      </c>
      <c r="O2868" t="s">
        <v>9709</v>
      </c>
      <c r="P2868" t="s">
        <v>760</v>
      </c>
      <c r="Q2868" s="8" t="s">
        <v>9726</v>
      </c>
      <c r="R2868" t="s">
        <v>6881</v>
      </c>
      <c r="S2868" t="s">
        <v>5636</v>
      </c>
      <c r="T2868" t="s">
        <v>2055</v>
      </c>
    </row>
    <row r="2869" spans="1:20">
      <c r="A2869" t="s">
        <v>9727</v>
      </c>
      <c r="B2869" s="8" t="s">
        <v>2023</v>
      </c>
      <c r="C2869" t="s">
        <v>922</v>
      </c>
      <c r="D2869" t="s">
        <v>922</v>
      </c>
      <c r="E2869" t="s">
        <v>665</v>
      </c>
      <c r="F2869" t="s">
        <v>1968</v>
      </c>
      <c r="G2869" t="s">
        <v>1969</v>
      </c>
      <c r="H2869" t="s">
        <v>1969</v>
      </c>
      <c r="I2869" t="s">
        <v>7159</v>
      </c>
      <c r="J2869" t="s">
        <v>2514</v>
      </c>
      <c r="K2869" t="s">
        <v>3416</v>
      </c>
      <c r="L2869" t="s">
        <v>7190</v>
      </c>
      <c r="M2869" s="8" t="s">
        <v>3416</v>
      </c>
      <c r="N2869" t="s">
        <v>9728</v>
      </c>
      <c r="O2869" t="s">
        <v>9709</v>
      </c>
      <c r="P2869" t="s">
        <v>760</v>
      </c>
      <c r="Q2869" s="8" t="s">
        <v>9729</v>
      </c>
      <c r="R2869" t="s">
        <v>6881</v>
      </c>
      <c r="S2869" t="s">
        <v>5636</v>
      </c>
      <c r="T2869" t="s">
        <v>2029</v>
      </c>
    </row>
    <row r="2870" spans="1:20">
      <c r="A2870" t="s">
        <v>9730</v>
      </c>
      <c r="B2870" s="8" t="s">
        <v>2023</v>
      </c>
      <c r="C2870" t="s">
        <v>922</v>
      </c>
      <c r="D2870" t="s">
        <v>922</v>
      </c>
      <c r="E2870" t="s">
        <v>665</v>
      </c>
      <c r="F2870" t="s">
        <v>695</v>
      </c>
      <c r="G2870" t="s">
        <v>696</v>
      </c>
      <c r="H2870" t="s">
        <v>696</v>
      </c>
      <c r="I2870" t="s">
        <v>7199</v>
      </c>
      <c r="J2870" t="s">
        <v>2514</v>
      </c>
      <c r="K2870" t="s">
        <v>2086</v>
      </c>
      <c r="L2870" t="s">
        <v>6692</v>
      </c>
      <c r="M2870" s="8" t="s">
        <v>2086</v>
      </c>
      <c r="N2870" t="s">
        <v>6096</v>
      </c>
      <c r="O2870" t="s">
        <v>9709</v>
      </c>
      <c r="P2870" t="s">
        <v>2672</v>
      </c>
      <c r="Q2870" s="8" t="s">
        <v>9731</v>
      </c>
      <c r="R2870" t="s">
        <v>7964</v>
      </c>
      <c r="S2870" t="s">
        <v>6935</v>
      </c>
      <c r="T2870" t="s">
        <v>2055</v>
      </c>
    </row>
    <row r="2871" spans="1:20">
      <c r="A2871" t="s">
        <v>9732</v>
      </c>
      <c r="B2871" s="8" t="s">
        <v>2023</v>
      </c>
      <c r="C2871" t="s">
        <v>922</v>
      </c>
      <c r="D2871" t="s">
        <v>922</v>
      </c>
      <c r="E2871" t="s">
        <v>665</v>
      </c>
      <c r="F2871" t="s">
        <v>7205</v>
      </c>
      <c r="G2871" t="s">
        <v>7206</v>
      </c>
      <c r="H2871" t="s">
        <v>7206</v>
      </c>
      <c r="I2871" t="s">
        <v>7207</v>
      </c>
      <c r="J2871" t="s">
        <v>2514</v>
      </c>
      <c r="K2871" t="s">
        <v>3416</v>
      </c>
      <c r="L2871" t="s">
        <v>7190</v>
      </c>
      <c r="M2871" s="8" t="s">
        <v>3416</v>
      </c>
      <c r="N2871" t="s">
        <v>9531</v>
      </c>
      <c r="O2871" t="s">
        <v>9709</v>
      </c>
      <c r="P2871" t="s">
        <v>760</v>
      </c>
      <c r="Q2871" s="8" t="s">
        <v>9733</v>
      </c>
      <c r="R2871" t="s">
        <v>7964</v>
      </c>
      <c r="S2871" t="s">
        <v>6935</v>
      </c>
      <c r="T2871" t="s">
        <v>2023</v>
      </c>
    </row>
    <row r="2872" spans="1:20">
      <c r="A2872" t="s">
        <v>9734</v>
      </c>
      <c r="B2872" s="8" t="s">
        <v>2023</v>
      </c>
      <c r="C2872" t="s">
        <v>922</v>
      </c>
      <c r="D2872" t="s">
        <v>922</v>
      </c>
      <c r="E2872" t="s">
        <v>665</v>
      </c>
      <c r="F2872" t="s">
        <v>7210</v>
      </c>
      <c r="G2872" t="s">
        <v>7211</v>
      </c>
      <c r="H2872" t="s">
        <v>7211</v>
      </c>
      <c r="I2872" t="s">
        <v>7212</v>
      </c>
      <c r="J2872" t="s">
        <v>2514</v>
      </c>
      <c r="K2872" t="s">
        <v>2137</v>
      </c>
      <c r="L2872" t="s">
        <v>5882</v>
      </c>
      <c r="M2872" s="8" t="s">
        <v>2137</v>
      </c>
      <c r="N2872" t="s">
        <v>8674</v>
      </c>
      <c r="O2872" t="s">
        <v>9709</v>
      </c>
      <c r="P2872" t="s">
        <v>760</v>
      </c>
      <c r="Q2872" s="8" t="s">
        <v>9735</v>
      </c>
      <c r="R2872" t="s">
        <v>6881</v>
      </c>
      <c r="S2872" t="s">
        <v>5636</v>
      </c>
      <c r="T2872" t="s">
        <v>3318</v>
      </c>
    </row>
    <row r="2873" spans="1:20">
      <c r="A2873" t="s">
        <v>9736</v>
      </c>
      <c r="B2873" s="8" t="s">
        <v>2023</v>
      </c>
      <c r="C2873" t="s">
        <v>922</v>
      </c>
      <c r="D2873" t="s">
        <v>922</v>
      </c>
      <c r="E2873" t="s">
        <v>665</v>
      </c>
      <c r="F2873" t="s">
        <v>1097</v>
      </c>
      <c r="G2873" t="s">
        <v>510</v>
      </c>
      <c r="H2873" t="s">
        <v>510</v>
      </c>
      <c r="I2873" t="s">
        <v>6925</v>
      </c>
      <c r="J2873" t="s">
        <v>2514</v>
      </c>
      <c r="K2873" t="s">
        <v>3416</v>
      </c>
      <c r="L2873" t="s">
        <v>6853</v>
      </c>
      <c r="M2873" s="8" t="s">
        <v>3416</v>
      </c>
      <c r="N2873" t="s">
        <v>9737</v>
      </c>
      <c r="O2873" t="s">
        <v>9709</v>
      </c>
      <c r="P2873" t="s">
        <v>760</v>
      </c>
      <c r="Q2873" s="8" t="s">
        <v>9738</v>
      </c>
      <c r="R2873" t="s">
        <v>7964</v>
      </c>
      <c r="S2873" t="s">
        <v>6935</v>
      </c>
      <c r="T2873" t="s">
        <v>2029</v>
      </c>
    </row>
    <row r="2874" spans="1:20">
      <c r="A2874" t="s">
        <v>9739</v>
      </c>
      <c r="B2874" s="8" t="s">
        <v>2023</v>
      </c>
      <c r="C2874" t="s">
        <v>922</v>
      </c>
      <c r="D2874" t="s">
        <v>922</v>
      </c>
      <c r="E2874" t="s">
        <v>763</v>
      </c>
      <c r="F2874" t="s">
        <v>2311</v>
      </c>
      <c r="G2874" t="s">
        <v>18</v>
      </c>
      <c r="H2874" t="s">
        <v>675</v>
      </c>
      <c r="I2874" t="s">
        <v>7440</v>
      </c>
      <c r="J2874" t="s">
        <v>2514</v>
      </c>
      <c r="K2874" t="s">
        <v>2078</v>
      </c>
      <c r="L2874" t="s">
        <v>5851</v>
      </c>
      <c r="M2874" s="8" t="s">
        <v>2078</v>
      </c>
      <c r="N2874" t="s">
        <v>6993</v>
      </c>
      <c r="O2874" t="s">
        <v>9709</v>
      </c>
      <c r="P2874" t="s">
        <v>2672</v>
      </c>
      <c r="Q2874" s="8" t="s">
        <v>9740</v>
      </c>
      <c r="R2874" t="s">
        <v>7438</v>
      </c>
      <c r="S2874" t="s">
        <v>5636</v>
      </c>
      <c r="T2874" t="s">
        <v>2049</v>
      </c>
    </row>
    <row r="2875" spans="1:20">
      <c r="A2875" t="s">
        <v>9741</v>
      </c>
      <c r="B2875" s="8" t="s">
        <v>2023</v>
      </c>
      <c r="C2875" t="s">
        <v>922</v>
      </c>
      <c r="D2875" t="s">
        <v>922</v>
      </c>
      <c r="E2875" t="s">
        <v>763</v>
      </c>
      <c r="F2875" t="s">
        <v>800</v>
      </c>
      <c r="G2875" t="s">
        <v>61</v>
      </c>
      <c r="H2875" t="s">
        <v>675</v>
      </c>
      <c r="I2875" t="s">
        <v>7460</v>
      </c>
      <c r="J2875" t="s">
        <v>2514</v>
      </c>
      <c r="K2875" t="s">
        <v>4663</v>
      </c>
      <c r="L2875" t="s">
        <v>6692</v>
      </c>
      <c r="M2875" s="8" t="s">
        <v>2108</v>
      </c>
      <c r="N2875" t="s">
        <v>5882</v>
      </c>
      <c r="O2875" t="s">
        <v>9709</v>
      </c>
      <c r="P2875" t="s">
        <v>2672</v>
      </c>
      <c r="Q2875" s="8" t="s">
        <v>9742</v>
      </c>
      <c r="R2875" t="s">
        <v>7438</v>
      </c>
      <c r="S2875" t="s">
        <v>5636</v>
      </c>
      <c r="T2875" t="s">
        <v>3341</v>
      </c>
    </row>
    <row r="2876" spans="1:20">
      <c r="A2876" t="s">
        <v>9743</v>
      </c>
      <c r="B2876" s="8" t="s">
        <v>2023</v>
      </c>
      <c r="C2876" t="s">
        <v>922</v>
      </c>
      <c r="D2876" t="s">
        <v>922</v>
      </c>
      <c r="E2876" t="s">
        <v>704</v>
      </c>
      <c r="F2876" t="s">
        <v>884</v>
      </c>
      <c r="G2876" t="s">
        <v>885</v>
      </c>
      <c r="H2876" t="s">
        <v>8049</v>
      </c>
      <c r="I2876" t="s">
        <v>8050</v>
      </c>
      <c r="J2876" t="s">
        <v>2519</v>
      </c>
      <c r="K2876" t="s">
        <v>2430</v>
      </c>
      <c r="L2876" t="s">
        <v>5949</v>
      </c>
      <c r="M2876" s="8" t="s">
        <v>2430</v>
      </c>
      <c r="N2876" t="s">
        <v>5877</v>
      </c>
      <c r="O2876" t="s">
        <v>9709</v>
      </c>
      <c r="P2876" t="s">
        <v>2672</v>
      </c>
      <c r="Q2876" s="8" t="s">
        <v>9744</v>
      </c>
      <c r="R2876" t="s">
        <v>9256</v>
      </c>
      <c r="S2876" t="s">
        <v>6935</v>
      </c>
      <c r="T2876" t="s">
        <v>3303</v>
      </c>
    </row>
    <row r="2877" spans="1:20">
      <c r="A2877" t="s">
        <v>9745</v>
      </c>
      <c r="B2877" s="8" t="s">
        <v>2023</v>
      </c>
      <c r="C2877" t="s">
        <v>922</v>
      </c>
      <c r="D2877" t="s">
        <v>922</v>
      </c>
      <c r="E2877" t="s">
        <v>704</v>
      </c>
      <c r="F2877" t="s">
        <v>1184</v>
      </c>
      <c r="G2877" t="s">
        <v>1185</v>
      </c>
      <c r="H2877" t="s">
        <v>2206</v>
      </c>
      <c r="I2877" t="s">
        <v>7910</v>
      </c>
      <c r="J2877" t="s">
        <v>669</v>
      </c>
      <c r="K2877" t="s">
        <v>5638</v>
      </c>
      <c r="L2877" t="s">
        <v>671</v>
      </c>
      <c r="M2877" s="8" t="s">
        <v>5638</v>
      </c>
      <c r="N2877" t="s">
        <v>5851</v>
      </c>
      <c r="O2877" t="s">
        <v>9709</v>
      </c>
      <c r="P2877" t="s">
        <v>760</v>
      </c>
      <c r="Q2877" s="8" t="s">
        <v>9746</v>
      </c>
      <c r="R2877" t="s">
        <v>7899</v>
      </c>
      <c r="S2877" t="s">
        <v>5636</v>
      </c>
      <c r="T2877" t="s">
        <v>2023</v>
      </c>
    </row>
    <row r="2878" spans="1:20">
      <c r="A2878" t="s">
        <v>9747</v>
      </c>
      <c r="B2878" s="8" t="s">
        <v>2023</v>
      </c>
      <c r="C2878" t="s">
        <v>922</v>
      </c>
      <c r="D2878" t="s">
        <v>922</v>
      </c>
      <c r="E2878" t="s">
        <v>704</v>
      </c>
      <c r="F2878" t="s">
        <v>913</v>
      </c>
      <c r="G2878" t="s">
        <v>914</v>
      </c>
      <c r="H2878" t="s">
        <v>5646</v>
      </c>
      <c r="I2878" t="s">
        <v>8122</v>
      </c>
      <c r="J2878" t="s">
        <v>2519</v>
      </c>
      <c r="K2878" t="s">
        <v>3405</v>
      </c>
      <c r="L2878" t="s">
        <v>671</v>
      </c>
      <c r="M2878" s="8" t="s">
        <v>3405</v>
      </c>
      <c r="N2878" t="s">
        <v>9748</v>
      </c>
      <c r="O2878" t="s">
        <v>9709</v>
      </c>
      <c r="P2878" t="s">
        <v>760</v>
      </c>
      <c r="Q2878" s="8" t="s">
        <v>9749</v>
      </c>
      <c r="R2878" t="s">
        <v>7917</v>
      </c>
      <c r="S2878" t="s">
        <v>5636</v>
      </c>
      <c r="T2878" t="s">
        <v>2023</v>
      </c>
    </row>
    <row r="2879" spans="1:20">
      <c r="A2879" t="s">
        <v>9750</v>
      </c>
      <c r="B2879" s="8" t="s">
        <v>2023</v>
      </c>
      <c r="C2879" t="s">
        <v>922</v>
      </c>
      <c r="D2879" t="s">
        <v>922</v>
      </c>
      <c r="E2879" t="s">
        <v>704</v>
      </c>
      <c r="F2879" t="s">
        <v>913</v>
      </c>
      <c r="G2879" t="s">
        <v>914</v>
      </c>
      <c r="H2879" t="s">
        <v>5673</v>
      </c>
      <c r="I2879" t="s">
        <v>7925</v>
      </c>
      <c r="J2879" t="s">
        <v>2519</v>
      </c>
      <c r="K2879" t="s">
        <v>6439</v>
      </c>
      <c r="L2879" t="s">
        <v>7040</v>
      </c>
      <c r="M2879" s="8" t="s">
        <v>6439</v>
      </c>
      <c r="N2879" t="s">
        <v>7035</v>
      </c>
      <c r="O2879" t="s">
        <v>9709</v>
      </c>
      <c r="P2879" t="s">
        <v>2672</v>
      </c>
      <c r="Q2879" s="8" t="s">
        <v>9751</v>
      </c>
      <c r="R2879" t="s">
        <v>7917</v>
      </c>
      <c r="S2879" t="s">
        <v>5636</v>
      </c>
      <c r="T2879" t="s">
        <v>2023</v>
      </c>
    </row>
    <row r="2880" spans="1:20">
      <c r="A2880" t="s">
        <v>9752</v>
      </c>
      <c r="B2880" s="8" t="s">
        <v>2023</v>
      </c>
      <c r="C2880" t="s">
        <v>922</v>
      </c>
      <c r="D2880" t="s">
        <v>922</v>
      </c>
      <c r="E2880" t="s">
        <v>704</v>
      </c>
      <c r="F2880" t="s">
        <v>913</v>
      </c>
      <c r="G2880" t="s">
        <v>914</v>
      </c>
      <c r="H2880" t="s">
        <v>5690</v>
      </c>
      <c r="I2880" t="s">
        <v>7928</v>
      </c>
      <c r="J2880" t="s">
        <v>2519</v>
      </c>
      <c r="K2880" t="s">
        <v>6439</v>
      </c>
      <c r="L2880" t="s">
        <v>5861</v>
      </c>
      <c r="M2880" s="8" t="s">
        <v>6439</v>
      </c>
      <c r="N2880" t="s">
        <v>5895</v>
      </c>
      <c r="O2880" t="s">
        <v>9709</v>
      </c>
      <c r="P2880" t="s">
        <v>2672</v>
      </c>
      <c r="Q2880" s="8" t="s">
        <v>9753</v>
      </c>
      <c r="R2880" t="s">
        <v>7980</v>
      </c>
      <c r="S2880" t="s">
        <v>6935</v>
      </c>
      <c r="T2880" t="s">
        <v>2023</v>
      </c>
    </row>
    <row r="2881" spans="1:20">
      <c r="A2881" t="s">
        <v>9754</v>
      </c>
      <c r="B2881" s="8" t="s">
        <v>2023</v>
      </c>
      <c r="C2881" t="s">
        <v>922</v>
      </c>
      <c r="D2881" t="s">
        <v>922</v>
      </c>
      <c r="E2881" t="s">
        <v>704</v>
      </c>
      <c r="F2881" t="s">
        <v>913</v>
      </c>
      <c r="G2881" t="s">
        <v>914</v>
      </c>
      <c r="H2881" t="s">
        <v>6020</v>
      </c>
      <c r="I2881" t="s">
        <v>7932</v>
      </c>
      <c r="J2881" t="s">
        <v>669</v>
      </c>
      <c r="K2881" t="s">
        <v>3416</v>
      </c>
      <c r="L2881" t="s">
        <v>9392</v>
      </c>
      <c r="M2881" s="8" t="s">
        <v>3416</v>
      </c>
      <c r="N2881" t="s">
        <v>9755</v>
      </c>
      <c r="O2881" t="s">
        <v>9709</v>
      </c>
      <c r="P2881" t="s">
        <v>760</v>
      </c>
      <c r="Q2881" s="8" t="s">
        <v>9756</v>
      </c>
      <c r="R2881" t="s">
        <v>7917</v>
      </c>
      <c r="S2881" t="s">
        <v>5636</v>
      </c>
      <c r="T2881" t="s">
        <v>2023</v>
      </c>
    </row>
    <row r="2882" spans="1:20">
      <c r="A2882" t="s">
        <v>9757</v>
      </c>
      <c r="B2882" s="8" t="s">
        <v>2023</v>
      </c>
      <c r="C2882" t="s">
        <v>922</v>
      </c>
      <c r="D2882" t="s">
        <v>922</v>
      </c>
      <c r="E2882" t="s">
        <v>704</v>
      </c>
      <c r="F2882" t="s">
        <v>913</v>
      </c>
      <c r="G2882" t="s">
        <v>914</v>
      </c>
      <c r="H2882" t="s">
        <v>6038</v>
      </c>
      <c r="I2882" t="s">
        <v>7942</v>
      </c>
      <c r="J2882" t="s">
        <v>669</v>
      </c>
      <c r="K2882" t="s">
        <v>3402</v>
      </c>
      <c r="L2882" t="s">
        <v>6853</v>
      </c>
      <c r="M2882" s="8" t="s">
        <v>3402</v>
      </c>
      <c r="N2882" t="s">
        <v>9758</v>
      </c>
      <c r="O2882" t="s">
        <v>9709</v>
      </c>
      <c r="P2882" t="s">
        <v>760</v>
      </c>
      <c r="Q2882" s="8" t="s">
        <v>9759</v>
      </c>
      <c r="R2882" t="s">
        <v>7980</v>
      </c>
      <c r="S2882" t="s">
        <v>6935</v>
      </c>
      <c r="T2882" t="s">
        <v>2023</v>
      </c>
    </row>
    <row r="2883" spans="1:20">
      <c r="A2883" t="s">
        <v>9760</v>
      </c>
      <c r="B2883" s="8" t="s">
        <v>2023</v>
      </c>
      <c r="C2883" t="s">
        <v>922</v>
      </c>
      <c r="D2883" t="s">
        <v>922</v>
      </c>
      <c r="E2883" t="s">
        <v>665</v>
      </c>
      <c r="F2883" t="s">
        <v>845</v>
      </c>
      <c r="G2883" t="s">
        <v>472</v>
      </c>
      <c r="H2883" t="s">
        <v>472</v>
      </c>
      <c r="I2883" t="s">
        <v>6905</v>
      </c>
      <c r="J2883" t="s">
        <v>2514</v>
      </c>
      <c r="K2883" t="s">
        <v>2115</v>
      </c>
      <c r="L2883" t="s">
        <v>7190</v>
      </c>
      <c r="M2883" s="8" t="s">
        <v>2115</v>
      </c>
      <c r="N2883" t="s">
        <v>7252</v>
      </c>
      <c r="O2883" t="s">
        <v>2672</v>
      </c>
      <c r="P2883" t="s">
        <v>2672</v>
      </c>
      <c r="Q2883" s="8" t="s">
        <v>9761</v>
      </c>
      <c r="R2883" t="s">
        <v>9306</v>
      </c>
      <c r="S2883" t="s">
        <v>9012</v>
      </c>
      <c r="T2883" t="s">
        <v>2082</v>
      </c>
    </row>
    <row r="2884" spans="1:20">
      <c r="A2884" t="s">
        <v>9762</v>
      </c>
      <c r="B2884" s="8" t="s">
        <v>2023</v>
      </c>
      <c r="C2884" t="s">
        <v>922</v>
      </c>
      <c r="D2884" t="s">
        <v>922</v>
      </c>
      <c r="E2884" t="s">
        <v>665</v>
      </c>
      <c r="F2884" t="s">
        <v>2090</v>
      </c>
      <c r="G2884" t="s">
        <v>2091</v>
      </c>
      <c r="H2884" t="s">
        <v>2091</v>
      </c>
      <c r="I2884" t="s">
        <v>7218</v>
      </c>
      <c r="J2884" t="s">
        <v>2514</v>
      </c>
      <c r="K2884" t="s">
        <v>2137</v>
      </c>
      <c r="L2884" t="s">
        <v>5882</v>
      </c>
      <c r="M2884" s="8" t="s">
        <v>2137</v>
      </c>
      <c r="N2884" t="s">
        <v>9763</v>
      </c>
      <c r="O2884" t="s">
        <v>2672</v>
      </c>
      <c r="P2884" t="s">
        <v>760</v>
      </c>
      <c r="Q2884" s="8" t="s">
        <v>9764</v>
      </c>
      <c r="R2884" t="s">
        <v>9306</v>
      </c>
      <c r="S2884" t="s">
        <v>9012</v>
      </c>
      <c r="T2884" t="s">
        <v>3318</v>
      </c>
    </row>
    <row r="2885" spans="1:20">
      <c r="A2885" t="s">
        <v>9765</v>
      </c>
      <c r="B2885" s="8" t="s">
        <v>2023</v>
      </c>
      <c r="C2885" t="s">
        <v>922</v>
      </c>
      <c r="D2885" t="s">
        <v>922</v>
      </c>
      <c r="E2885" t="s">
        <v>665</v>
      </c>
      <c r="F2885" t="s">
        <v>7335</v>
      </c>
      <c r="G2885" t="s">
        <v>7336</v>
      </c>
      <c r="H2885" t="s">
        <v>7336</v>
      </c>
      <c r="I2885" t="s">
        <v>7337</v>
      </c>
      <c r="J2885" t="s">
        <v>2514</v>
      </c>
      <c r="K2885" t="s">
        <v>2115</v>
      </c>
      <c r="L2885" t="s">
        <v>6853</v>
      </c>
      <c r="M2885" s="8" t="s">
        <v>2115</v>
      </c>
      <c r="N2885" t="s">
        <v>7190</v>
      </c>
      <c r="O2885" t="s">
        <v>2672</v>
      </c>
      <c r="P2885" t="s">
        <v>2672</v>
      </c>
      <c r="Q2885" s="8" t="s">
        <v>9766</v>
      </c>
      <c r="R2885" t="s">
        <v>7964</v>
      </c>
      <c r="S2885" t="s">
        <v>6935</v>
      </c>
      <c r="T2885" t="s">
        <v>2082</v>
      </c>
    </row>
    <row r="2886" spans="1:20">
      <c r="A2886" t="s">
        <v>9767</v>
      </c>
      <c r="B2886" s="8" t="s">
        <v>2029</v>
      </c>
      <c r="C2886" t="s">
        <v>922</v>
      </c>
      <c r="D2886" t="s">
        <v>922</v>
      </c>
      <c r="E2886" t="s">
        <v>704</v>
      </c>
      <c r="F2886" t="s">
        <v>884</v>
      </c>
      <c r="G2886" t="s">
        <v>885</v>
      </c>
      <c r="H2886" t="s">
        <v>8392</v>
      </c>
      <c r="I2886" t="s">
        <v>8393</v>
      </c>
      <c r="J2886" t="s">
        <v>7750</v>
      </c>
      <c r="K2886" t="s">
        <v>675</v>
      </c>
      <c r="L2886" t="s">
        <v>682</v>
      </c>
      <c r="M2886" s="8" t="s">
        <v>675</v>
      </c>
      <c r="N2886" t="s">
        <v>682</v>
      </c>
      <c r="O2886" t="s">
        <v>2672</v>
      </c>
      <c r="P2886" t="s">
        <v>675</v>
      </c>
      <c r="Q2886" s="8" t="s">
        <v>9768</v>
      </c>
      <c r="R2886" t="s">
        <v>9256</v>
      </c>
      <c r="S2886" t="s">
        <v>6935</v>
      </c>
      <c r="T2886" t="s">
        <v>2086</v>
      </c>
    </row>
    <row r="2887" spans="1:20">
      <c r="A2887" t="s">
        <v>9769</v>
      </c>
      <c r="B2887" s="8" t="s">
        <v>2029</v>
      </c>
      <c r="C2887" t="s">
        <v>922</v>
      </c>
      <c r="D2887" t="s">
        <v>922</v>
      </c>
      <c r="E2887" t="s">
        <v>704</v>
      </c>
      <c r="F2887" t="s">
        <v>884</v>
      </c>
      <c r="G2887" t="s">
        <v>885</v>
      </c>
      <c r="H2887" t="s">
        <v>8028</v>
      </c>
      <c r="I2887" t="s">
        <v>8029</v>
      </c>
      <c r="J2887" t="s">
        <v>2519</v>
      </c>
      <c r="K2887" t="s">
        <v>2086</v>
      </c>
      <c r="L2887" t="s">
        <v>6692</v>
      </c>
      <c r="M2887" s="8" t="s">
        <v>2086</v>
      </c>
      <c r="N2887" t="s">
        <v>6096</v>
      </c>
      <c r="O2887" t="s">
        <v>2672</v>
      </c>
      <c r="P2887" t="s">
        <v>2672</v>
      </c>
      <c r="Q2887" s="8" t="s">
        <v>9770</v>
      </c>
      <c r="R2887" t="s">
        <v>9256</v>
      </c>
      <c r="S2887" t="s">
        <v>6935</v>
      </c>
      <c r="T2887" t="s">
        <v>2095</v>
      </c>
    </row>
    <row r="2888" spans="1:20">
      <c r="A2888" t="s">
        <v>9771</v>
      </c>
      <c r="B2888" s="8" t="s">
        <v>2029</v>
      </c>
      <c r="C2888" t="s">
        <v>922</v>
      </c>
      <c r="D2888" t="s">
        <v>922</v>
      </c>
      <c r="E2888" t="s">
        <v>704</v>
      </c>
      <c r="F2888" t="s">
        <v>884</v>
      </c>
      <c r="G2888" t="s">
        <v>885</v>
      </c>
      <c r="H2888" t="s">
        <v>8131</v>
      </c>
      <c r="I2888" t="s">
        <v>8132</v>
      </c>
      <c r="J2888" t="s">
        <v>2519</v>
      </c>
      <c r="K2888" t="s">
        <v>2115</v>
      </c>
      <c r="L2888" t="s">
        <v>7190</v>
      </c>
      <c r="M2888" s="8" t="s">
        <v>2115</v>
      </c>
      <c r="N2888" t="s">
        <v>7252</v>
      </c>
      <c r="O2888" t="s">
        <v>2672</v>
      </c>
      <c r="P2888" t="s">
        <v>2672</v>
      </c>
      <c r="Q2888" s="8" t="s">
        <v>9772</v>
      </c>
      <c r="R2888" t="s">
        <v>9256</v>
      </c>
      <c r="S2888" t="s">
        <v>6935</v>
      </c>
      <c r="T2888" t="s">
        <v>2082</v>
      </c>
    </row>
    <row r="2889" spans="1:20">
      <c r="A2889" t="s">
        <v>9773</v>
      </c>
      <c r="B2889" s="8" t="s">
        <v>2039</v>
      </c>
      <c r="C2889" t="s">
        <v>922</v>
      </c>
      <c r="D2889" t="s">
        <v>922</v>
      </c>
      <c r="E2889" t="s">
        <v>704</v>
      </c>
      <c r="F2889" t="s">
        <v>5725</v>
      </c>
      <c r="G2889" t="s">
        <v>5726</v>
      </c>
      <c r="H2889" t="s">
        <v>675</v>
      </c>
      <c r="I2889" t="s">
        <v>9774</v>
      </c>
      <c r="J2889" t="s">
        <v>7750</v>
      </c>
      <c r="K2889" t="s">
        <v>675</v>
      </c>
      <c r="L2889" t="s">
        <v>682</v>
      </c>
      <c r="M2889" s="8" t="s">
        <v>675</v>
      </c>
      <c r="N2889" t="s">
        <v>682</v>
      </c>
      <c r="O2889" t="s">
        <v>1513</v>
      </c>
      <c r="P2889" t="s">
        <v>675</v>
      </c>
      <c r="Q2889" s="8" t="s">
        <v>9775</v>
      </c>
      <c r="R2889" t="s">
        <v>675</v>
      </c>
      <c r="S2889" t="s">
        <v>675</v>
      </c>
      <c r="T2889" t="s">
        <v>675</v>
      </c>
    </row>
    <row r="2890" spans="1:20">
      <c r="A2890" t="s">
        <v>9776</v>
      </c>
      <c r="B2890" s="8" t="s">
        <v>3341</v>
      </c>
      <c r="C2890" t="s">
        <v>922</v>
      </c>
      <c r="D2890" t="s">
        <v>922</v>
      </c>
      <c r="E2890" t="s">
        <v>665</v>
      </c>
      <c r="F2890" t="s">
        <v>1915</v>
      </c>
      <c r="G2890" t="s">
        <v>71</v>
      </c>
      <c r="H2890" t="s">
        <v>675</v>
      </c>
      <c r="I2890" t="s">
        <v>6734</v>
      </c>
      <c r="J2890" t="s">
        <v>2514</v>
      </c>
      <c r="K2890" t="s">
        <v>4688</v>
      </c>
      <c r="L2890" t="s">
        <v>6748</v>
      </c>
      <c r="M2890" s="8" t="s">
        <v>4688</v>
      </c>
      <c r="N2890" t="s">
        <v>6853</v>
      </c>
      <c r="O2890" t="s">
        <v>6438</v>
      </c>
      <c r="P2890" t="s">
        <v>2672</v>
      </c>
      <c r="Q2890" s="8" t="s">
        <v>9777</v>
      </c>
      <c r="R2890" t="s">
        <v>6934</v>
      </c>
      <c r="S2890" t="s">
        <v>6935</v>
      </c>
      <c r="T2890" t="s">
        <v>2086</v>
      </c>
    </row>
    <row r="2891" spans="1:20">
      <c r="A2891" t="s">
        <v>9778</v>
      </c>
      <c r="B2891" s="8" t="s">
        <v>3341</v>
      </c>
      <c r="C2891" t="s">
        <v>922</v>
      </c>
      <c r="D2891" t="s">
        <v>922</v>
      </c>
      <c r="E2891" t="s">
        <v>665</v>
      </c>
      <c r="F2891" t="s">
        <v>1002</v>
      </c>
      <c r="G2891" t="s">
        <v>178</v>
      </c>
      <c r="H2891" t="s">
        <v>675</v>
      </c>
      <c r="I2891" t="s">
        <v>6786</v>
      </c>
      <c r="J2891" t="s">
        <v>2514</v>
      </c>
      <c r="K2891" t="s">
        <v>2112</v>
      </c>
      <c r="L2891" t="s">
        <v>5882</v>
      </c>
      <c r="M2891" s="8" t="s">
        <v>2112</v>
      </c>
      <c r="N2891" t="s">
        <v>9779</v>
      </c>
      <c r="O2891" t="s">
        <v>6438</v>
      </c>
      <c r="P2891" t="s">
        <v>760</v>
      </c>
      <c r="Q2891" s="8" t="s">
        <v>9780</v>
      </c>
      <c r="R2891" t="s">
        <v>6934</v>
      </c>
      <c r="S2891" t="s">
        <v>6935</v>
      </c>
      <c r="T2891" t="s">
        <v>2082</v>
      </c>
    </row>
    <row r="2892" spans="1:20">
      <c r="A2892" t="s">
        <v>9781</v>
      </c>
      <c r="B2892" s="8" t="s">
        <v>3341</v>
      </c>
      <c r="C2892" t="s">
        <v>922</v>
      </c>
      <c r="D2892" t="s">
        <v>922</v>
      </c>
      <c r="E2892" t="s">
        <v>665</v>
      </c>
      <c r="F2892" t="s">
        <v>1387</v>
      </c>
      <c r="G2892" t="s">
        <v>106</v>
      </c>
      <c r="H2892" t="s">
        <v>675</v>
      </c>
      <c r="I2892" t="s">
        <v>6828</v>
      </c>
      <c r="J2892" t="s">
        <v>6686</v>
      </c>
      <c r="K2892" t="s">
        <v>2095</v>
      </c>
      <c r="L2892" t="s">
        <v>671</v>
      </c>
      <c r="M2892" s="8" t="s">
        <v>2095</v>
      </c>
      <c r="N2892" t="s">
        <v>9782</v>
      </c>
      <c r="O2892" t="s">
        <v>6438</v>
      </c>
      <c r="P2892" t="s">
        <v>760</v>
      </c>
      <c r="Q2892" s="8" t="s">
        <v>9783</v>
      </c>
      <c r="R2892" t="s">
        <v>9011</v>
      </c>
      <c r="S2892" t="s">
        <v>9012</v>
      </c>
      <c r="T2892" t="s">
        <v>2082</v>
      </c>
    </row>
    <row r="2893" spans="1:20">
      <c r="A2893" t="s">
        <v>9784</v>
      </c>
      <c r="B2893" s="8" t="s">
        <v>3341</v>
      </c>
      <c r="C2893" t="s">
        <v>922</v>
      </c>
      <c r="D2893" t="s">
        <v>922</v>
      </c>
      <c r="E2893" t="s">
        <v>665</v>
      </c>
      <c r="F2893" t="s">
        <v>4073</v>
      </c>
      <c r="G2893" t="s">
        <v>195</v>
      </c>
      <c r="H2893" t="s">
        <v>675</v>
      </c>
      <c r="I2893" t="s">
        <v>6852</v>
      </c>
      <c r="J2893" t="s">
        <v>6686</v>
      </c>
      <c r="K2893" t="s">
        <v>2095</v>
      </c>
      <c r="L2893" t="s">
        <v>7107</v>
      </c>
      <c r="M2893" s="8" t="s">
        <v>2108</v>
      </c>
      <c r="N2893" t="s">
        <v>9785</v>
      </c>
      <c r="O2893" t="s">
        <v>6438</v>
      </c>
      <c r="P2893" t="s">
        <v>760</v>
      </c>
      <c r="Q2893" s="8" t="s">
        <v>9786</v>
      </c>
      <c r="R2893" t="s">
        <v>9011</v>
      </c>
      <c r="S2893" t="s">
        <v>9012</v>
      </c>
      <c r="T2893" t="s">
        <v>2082</v>
      </c>
    </row>
    <row r="2894" spans="1:20">
      <c r="A2894" t="s">
        <v>9787</v>
      </c>
      <c r="B2894" s="8" t="s">
        <v>3341</v>
      </c>
      <c r="C2894" t="s">
        <v>922</v>
      </c>
      <c r="D2894" t="s">
        <v>922</v>
      </c>
      <c r="E2894" t="s">
        <v>665</v>
      </c>
      <c r="F2894" t="s">
        <v>4082</v>
      </c>
      <c r="G2894" t="s">
        <v>87</v>
      </c>
      <c r="H2894" t="s">
        <v>675</v>
      </c>
      <c r="I2894" t="s">
        <v>6856</v>
      </c>
      <c r="J2894" t="s">
        <v>2514</v>
      </c>
      <c r="K2894" t="s">
        <v>2112</v>
      </c>
      <c r="L2894" t="s">
        <v>6748</v>
      </c>
      <c r="M2894" s="8" t="s">
        <v>2112</v>
      </c>
      <c r="N2894" t="s">
        <v>5882</v>
      </c>
      <c r="O2894" t="s">
        <v>6438</v>
      </c>
      <c r="P2894" t="s">
        <v>2672</v>
      </c>
      <c r="Q2894" s="8" t="s">
        <v>9788</v>
      </c>
      <c r="R2894" t="s">
        <v>6738</v>
      </c>
      <c r="S2894" t="s">
        <v>5636</v>
      </c>
      <c r="T2894" t="s">
        <v>2078</v>
      </c>
    </row>
    <row r="2895" spans="1:20">
      <c r="A2895" t="s">
        <v>9789</v>
      </c>
      <c r="B2895" s="8" t="s">
        <v>3341</v>
      </c>
      <c r="C2895" t="s">
        <v>922</v>
      </c>
      <c r="D2895" t="s">
        <v>922</v>
      </c>
      <c r="E2895" t="s">
        <v>665</v>
      </c>
      <c r="F2895" t="s">
        <v>7162</v>
      </c>
      <c r="G2895" t="s">
        <v>7163</v>
      </c>
      <c r="H2895" t="s">
        <v>7163</v>
      </c>
      <c r="I2895" t="s">
        <v>7164</v>
      </c>
      <c r="J2895" t="s">
        <v>2514</v>
      </c>
      <c r="K2895" t="s">
        <v>2133</v>
      </c>
      <c r="L2895" t="s">
        <v>5851</v>
      </c>
      <c r="M2895" s="8" t="s">
        <v>2133</v>
      </c>
      <c r="N2895" t="s">
        <v>9790</v>
      </c>
      <c r="O2895" t="s">
        <v>6438</v>
      </c>
      <c r="P2895" t="s">
        <v>760</v>
      </c>
      <c r="Q2895" s="8" t="s">
        <v>9791</v>
      </c>
      <c r="R2895" t="s">
        <v>7964</v>
      </c>
      <c r="S2895" t="s">
        <v>6935</v>
      </c>
      <c r="T2895" t="s">
        <v>2095</v>
      </c>
    </row>
    <row r="2896" spans="1:20">
      <c r="A2896" t="s">
        <v>9792</v>
      </c>
      <c r="B2896" s="8" t="s">
        <v>3341</v>
      </c>
      <c r="C2896" t="s">
        <v>922</v>
      </c>
      <c r="D2896" t="s">
        <v>922</v>
      </c>
      <c r="E2896" t="s">
        <v>665</v>
      </c>
      <c r="F2896" t="s">
        <v>7181</v>
      </c>
      <c r="G2896" t="s">
        <v>7182</v>
      </c>
      <c r="H2896" t="s">
        <v>7182</v>
      </c>
      <c r="I2896" t="s">
        <v>7183</v>
      </c>
      <c r="J2896" t="s">
        <v>2514</v>
      </c>
      <c r="K2896" t="s">
        <v>2115</v>
      </c>
      <c r="L2896" t="s">
        <v>6721</v>
      </c>
      <c r="M2896" s="8" t="s">
        <v>2115</v>
      </c>
      <c r="N2896" t="s">
        <v>9793</v>
      </c>
      <c r="O2896" t="s">
        <v>6438</v>
      </c>
      <c r="P2896" t="s">
        <v>760</v>
      </c>
      <c r="Q2896" s="8" t="s">
        <v>9794</v>
      </c>
      <c r="R2896" t="s">
        <v>7964</v>
      </c>
      <c r="S2896" t="s">
        <v>6935</v>
      </c>
      <c r="T2896" t="s">
        <v>2078</v>
      </c>
    </row>
    <row r="2897" spans="1:20">
      <c r="A2897" t="s">
        <v>9795</v>
      </c>
      <c r="B2897" s="8" t="s">
        <v>3341</v>
      </c>
      <c r="C2897" t="s">
        <v>922</v>
      </c>
      <c r="D2897" t="s">
        <v>922</v>
      </c>
      <c r="E2897" t="s">
        <v>665</v>
      </c>
      <c r="F2897" t="s">
        <v>787</v>
      </c>
      <c r="G2897" t="s">
        <v>788</v>
      </c>
      <c r="H2897" t="s">
        <v>788</v>
      </c>
      <c r="I2897" t="s">
        <v>6909</v>
      </c>
      <c r="J2897" t="s">
        <v>2514</v>
      </c>
      <c r="K2897" t="s">
        <v>2127</v>
      </c>
      <c r="L2897" t="s">
        <v>5851</v>
      </c>
      <c r="M2897" s="8" t="s">
        <v>2127</v>
      </c>
      <c r="N2897" t="s">
        <v>5852</v>
      </c>
      <c r="O2897" t="s">
        <v>6438</v>
      </c>
      <c r="P2897" t="s">
        <v>2672</v>
      </c>
      <c r="Q2897" s="8" t="s">
        <v>9796</v>
      </c>
      <c r="R2897" t="s">
        <v>9306</v>
      </c>
      <c r="S2897" t="s">
        <v>9012</v>
      </c>
      <c r="T2897" t="s">
        <v>2086</v>
      </c>
    </row>
    <row r="2898" spans="1:20">
      <c r="A2898" t="s">
        <v>9797</v>
      </c>
      <c r="B2898" s="8" t="s">
        <v>3341</v>
      </c>
      <c r="C2898" t="s">
        <v>922</v>
      </c>
      <c r="D2898" t="s">
        <v>922</v>
      </c>
      <c r="E2898" t="s">
        <v>665</v>
      </c>
      <c r="F2898" t="s">
        <v>2845</v>
      </c>
      <c r="G2898" t="s">
        <v>176</v>
      </c>
      <c r="H2898" t="s">
        <v>176</v>
      </c>
      <c r="I2898" t="s">
        <v>7236</v>
      </c>
      <c r="J2898" t="s">
        <v>2514</v>
      </c>
      <c r="K2898" t="s">
        <v>2127</v>
      </c>
      <c r="L2898" t="s">
        <v>7252</v>
      </c>
      <c r="M2898" s="8" t="s">
        <v>2127</v>
      </c>
      <c r="N2898" t="s">
        <v>7184</v>
      </c>
      <c r="O2898" t="s">
        <v>6438</v>
      </c>
      <c r="P2898" t="s">
        <v>2672</v>
      </c>
      <c r="Q2898" s="8" t="s">
        <v>9798</v>
      </c>
      <c r="R2898" t="s">
        <v>7964</v>
      </c>
      <c r="S2898" t="s">
        <v>6935</v>
      </c>
      <c r="T2898" t="s">
        <v>2095</v>
      </c>
    </row>
    <row r="2899" spans="1:20">
      <c r="A2899" t="s">
        <v>9799</v>
      </c>
      <c r="B2899" s="8" t="s">
        <v>3341</v>
      </c>
      <c r="C2899" t="s">
        <v>922</v>
      </c>
      <c r="D2899" t="s">
        <v>922</v>
      </c>
      <c r="E2899" t="s">
        <v>665</v>
      </c>
      <c r="F2899" t="s">
        <v>7249</v>
      </c>
      <c r="G2899" t="s">
        <v>7250</v>
      </c>
      <c r="H2899" t="s">
        <v>7250</v>
      </c>
      <c r="I2899" t="s">
        <v>7251</v>
      </c>
      <c r="J2899" t="s">
        <v>2514</v>
      </c>
      <c r="K2899" t="s">
        <v>2133</v>
      </c>
      <c r="L2899" t="s">
        <v>671</v>
      </c>
      <c r="M2899" s="8" t="s">
        <v>2133</v>
      </c>
      <c r="N2899" t="s">
        <v>5851</v>
      </c>
      <c r="O2899" t="s">
        <v>6438</v>
      </c>
      <c r="P2899" t="s">
        <v>2672</v>
      </c>
      <c r="Q2899" s="8" t="s">
        <v>9800</v>
      </c>
      <c r="R2899" t="s">
        <v>7964</v>
      </c>
      <c r="S2899" t="s">
        <v>6935</v>
      </c>
      <c r="T2899" t="s">
        <v>3341</v>
      </c>
    </row>
    <row r="2900" spans="1:20">
      <c r="A2900" t="s">
        <v>9801</v>
      </c>
      <c r="B2900" s="8" t="s">
        <v>3341</v>
      </c>
      <c r="C2900" t="s">
        <v>922</v>
      </c>
      <c r="D2900" t="s">
        <v>922</v>
      </c>
      <c r="E2900" t="s">
        <v>665</v>
      </c>
      <c r="F2900" t="s">
        <v>7310</v>
      </c>
      <c r="G2900" t="s">
        <v>7311</v>
      </c>
      <c r="H2900" t="s">
        <v>7311</v>
      </c>
      <c r="I2900" t="s">
        <v>7312</v>
      </c>
      <c r="J2900" t="s">
        <v>2514</v>
      </c>
      <c r="K2900" t="s">
        <v>2095</v>
      </c>
      <c r="L2900" t="s">
        <v>5844</v>
      </c>
      <c r="M2900" s="8" t="s">
        <v>2095</v>
      </c>
      <c r="N2900" t="s">
        <v>7712</v>
      </c>
      <c r="O2900" t="s">
        <v>6438</v>
      </c>
      <c r="P2900" t="s">
        <v>2672</v>
      </c>
      <c r="Q2900" s="8" t="s">
        <v>9802</v>
      </c>
      <c r="R2900" t="s">
        <v>7964</v>
      </c>
      <c r="S2900" t="s">
        <v>6935</v>
      </c>
      <c r="T2900" t="s">
        <v>2082</v>
      </c>
    </row>
    <row r="2901" spans="1:20">
      <c r="A2901" t="s">
        <v>9803</v>
      </c>
      <c r="B2901" s="8" t="s">
        <v>3341</v>
      </c>
      <c r="C2901" t="s">
        <v>922</v>
      </c>
      <c r="D2901" t="s">
        <v>922</v>
      </c>
      <c r="E2901" t="s">
        <v>665</v>
      </c>
      <c r="F2901" t="s">
        <v>1035</v>
      </c>
      <c r="G2901" t="s">
        <v>1036</v>
      </c>
      <c r="H2901" t="s">
        <v>1036</v>
      </c>
      <c r="I2901" t="s">
        <v>7328</v>
      </c>
      <c r="J2901" t="s">
        <v>2514</v>
      </c>
      <c r="K2901" t="s">
        <v>2127</v>
      </c>
      <c r="L2901" t="s">
        <v>5895</v>
      </c>
      <c r="M2901" s="8" t="s">
        <v>2127</v>
      </c>
      <c r="N2901" t="s">
        <v>5844</v>
      </c>
      <c r="O2901" t="s">
        <v>6438</v>
      </c>
      <c r="P2901" t="s">
        <v>2672</v>
      </c>
      <c r="Q2901" s="8" t="s">
        <v>9804</v>
      </c>
      <c r="R2901" t="s">
        <v>7964</v>
      </c>
      <c r="S2901" t="s">
        <v>6935</v>
      </c>
      <c r="T2901" t="s">
        <v>2082</v>
      </c>
    </row>
    <row r="2902" spans="1:20">
      <c r="A2902" t="s">
        <v>9805</v>
      </c>
      <c r="B2902" s="8" t="s">
        <v>3341</v>
      </c>
      <c r="C2902" t="s">
        <v>922</v>
      </c>
      <c r="D2902" t="s">
        <v>922</v>
      </c>
      <c r="E2902" t="s">
        <v>665</v>
      </c>
      <c r="F2902" t="s">
        <v>7366</v>
      </c>
      <c r="G2902" t="s">
        <v>7367</v>
      </c>
      <c r="H2902" t="s">
        <v>7367</v>
      </c>
      <c r="I2902" t="s">
        <v>7368</v>
      </c>
      <c r="J2902" t="s">
        <v>2514</v>
      </c>
      <c r="K2902" t="s">
        <v>2115</v>
      </c>
      <c r="L2902" t="s">
        <v>7252</v>
      </c>
      <c r="M2902" s="8" t="s">
        <v>2115</v>
      </c>
      <c r="N2902" t="s">
        <v>9806</v>
      </c>
      <c r="O2902" t="s">
        <v>6438</v>
      </c>
      <c r="P2902" t="s">
        <v>2672</v>
      </c>
      <c r="Q2902" s="8" t="s">
        <v>9807</v>
      </c>
      <c r="R2902" t="s">
        <v>7964</v>
      </c>
      <c r="S2902" t="s">
        <v>6935</v>
      </c>
      <c r="T2902" t="s">
        <v>2095</v>
      </c>
    </row>
    <row r="2903" spans="1:20">
      <c r="A2903" t="s">
        <v>9808</v>
      </c>
      <c r="B2903" s="8" t="s">
        <v>3341</v>
      </c>
      <c r="C2903" t="s">
        <v>922</v>
      </c>
      <c r="D2903" t="s">
        <v>922</v>
      </c>
      <c r="E2903" t="s">
        <v>704</v>
      </c>
      <c r="F2903" t="s">
        <v>884</v>
      </c>
      <c r="G2903" t="s">
        <v>885</v>
      </c>
      <c r="H2903" t="s">
        <v>7966</v>
      </c>
      <c r="I2903" t="s">
        <v>7967</v>
      </c>
      <c r="J2903" t="s">
        <v>2519</v>
      </c>
      <c r="K2903" t="s">
        <v>2133</v>
      </c>
      <c r="L2903" t="s">
        <v>5852</v>
      </c>
      <c r="M2903" s="8" t="s">
        <v>2133</v>
      </c>
      <c r="N2903" t="s">
        <v>9725</v>
      </c>
      <c r="O2903" t="s">
        <v>6438</v>
      </c>
      <c r="P2903" t="s">
        <v>760</v>
      </c>
      <c r="Q2903" s="8" t="s">
        <v>9809</v>
      </c>
      <c r="R2903" t="s">
        <v>9256</v>
      </c>
      <c r="S2903" t="s">
        <v>6935</v>
      </c>
      <c r="T2903" t="s">
        <v>4663</v>
      </c>
    </row>
    <row r="2904" spans="1:20">
      <c r="A2904" t="s">
        <v>9810</v>
      </c>
      <c r="B2904" s="8" t="s">
        <v>3341</v>
      </c>
      <c r="C2904" t="s">
        <v>922</v>
      </c>
      <c r="D2904" t="s">
        <v>922</v>
      </c>
      <c r="E2904" t="s">
        <v>704</v>
      </c>
      <c r="F2904" t="s">
        <v>884</v>
      </c>
      <c r="G2904" t="s">
        <v>885</v>
      </c>
      <c r="H2904" t="s">
        <v>8136</v>
      </c>
      <c r="I2904" t="s">
        <v>8137</v>
      </c>
      <c r="J2904" t="s">
        <v>2519</v>
      </c>
      <c r="K2904" t="s">
        <v>2127</v>
      </c>
      <c r="L2904" t="s">
        <v>5851</v>
      </c>
      <c r="M2904" s="8" t="s">
        <v>2127</v>
      </c>
      <c r="N2904" t="s">
        <v>5852</v>
      </c>
      <c r="O2904" t="s">
        <v>6438</v>
      </c>
      <c r="P2904" t="s">
        <v>2672</v>
      </c>
      <c r="Q2904" s="8" t="s">
        <v>9811</v>
      </c>
      <c r="R2904" t="s">
        <v>9256</v>
      </c>
      <c r="S2904" t="s">
        <v>6935</v>
      </c>
      <c r="T2904" t="s">
        <v>2086</v>
      </c>
    </row>
    <row r="2905" spans="1:20">
      <c r="A2905" t="s">
        <v>9812</v>
      </c>
      <c r="B2905" s="8" t="s">
        <v>3341</v>
      </c>
      <c r="C2905" t="s">
        <v>922</v>
      </c>
      <c r="D2905" t="s">
        <v>922</v>
      </c>
      <c r="E2905" t="s">
        <v>704</v>
      </c>
      <c r="F2905" t="s">
        <v>884</v>
      </c>
      <c r="G2905" t="s">
        <v>885</v>
      </c>
      <c r="H2905" t="s">
        <v>8195</v>
      </c>
      <c r="I2905" t="s">
        <v>8196</v>
      </c>
      <c r="J2905" t="s">
        <v>2519</v>
      </c>
      <c r="K2905" t="s">
        <v>2095</v>
      </c>
      <c r="L2905" t="s">
        <v>5844</v>
      </c>
      <c r="M2905" s="8" t="s">
        <v>2095</v>
      </c>
      <c r="N2905" t="s">
        <v>7712</v>
      </c>
      <c r="O2905" t="s">
        <v>6438</v>
      </c>
      <c r="P2905" t="s">
        <v>2672</v>
      </c>
      <c r="Q2905" s="8" t="s">
        <v>9813</v>
      </c>
      <c r="R2905" t="s">
        <v>9256</v>
      </c>
      <c r="S2905" t="s">
        <v>6935</v>
      </c>
      <c r="T2905" t="s">
        <v>2086</v>
      </c>
    </row>
    <row r="2906" spans="1:20">
      <c r="A2906" t="s">
        <v>9814</v>
      </c>
      <c r="B2906" s="8" t="s">
        <v>3341</v>
      </c>
      <c r="C2906" t="s">
        <v>922</v>
      </c>
      <c r="D2906" t="s">
        <v>922</v>
      </c>
      <c r="E2906" t="s">
        <v>704</v>
      </c>
      <c r="F2906" t="s">
        <v>884</v>
      </c>
      <c r="G2906" t="s">
        <v>885</v>
      </c>
      <c r="H2906" t="s">
        <v>1109</v>
      </c>
      <c r="I2906" t="s">
        <v>8071</v>
      </c>
      <c r="J2906" t="s">
        <v>2519</v>
      </c>
      <c r="K2906" t="s">
        <v>2115</v>
      </c>
      <c r="L2906" t="s">
        <v>6096</v>
      </c>
      <c r="M2906" s="8" t="s">
        <v>2115</v>
      </c>
      <c r="N2906" t="s">
        <v>9815</v>
      </c>
      <c r="O2906" t="s">
        <v>6438</v>
      </c>
      <c r="P2906" t="s">
        <v>760</v>
      </c>
      <c r="Q2906" s="8" t="s">
        <v>9816</v>
      </c>
      <c r="R2906" t="s">
        <v>9256</v>
      </c>
      <c r="S2906" t="s">
        <v>6935</v>
      </c>
      <c r="T2906" t="s">
        <v>2082</v>
      </c>
    </row>
    <row r="2907" spans="1:20">
      <c r="A2907" t="s">
        <v>9817</v>
      </c>
      <c r="B2907" s="8" t="s">
        <v>3341</v>
      </c>
      <c r="C2907" t="s">
        <v>922</v>
      </c>
      <c r="D2907" t="s">
        <v>922</v>
      </c>
      <c r="E2907" t="s">
        <v>704</v>
      </c>
      <c r="F2907" t="s">
        <v>884</v>
      </c>
      <c r="G2907" t="s">
        <v>885</v>
      </c>
      <c r="H2907" t="s">
        <v>8233</v>
      </c>
      <c r="I2907" t="s">
        <v>8234</v>
      </c>
      <c r="J2907" t="s">
        <v>2519</v>
      </c>
      <c r="K2907" t="s">
        <v>2127</v>
      </c>
      <c r="L2907" t="s">
        <v>5895</v>
      </c>
      <c r="M2907" s="8" t="s">
        <v>2127</v>
      </c>
      <c r="N2907" t="s">
        <v>5844</v>
      </c>
      <c r="O2907" t="s">
        <v>6438</v>
      </c>
      <c r="P2907" t="s">
        <v>2672</v>
      </c>
      <c r="Q2907" s="8" t="s">
        <v>9818</v>
      </c>
      <c r="R2907" t="s">
        <v>9256</v>
      </c>
      <c r="S2907" t="s">
        <v>6935</v>
      </c>
      <c r="T2907" t="s">
        <v>2086</v>
      </c>
    </row>
    <row r="2908" spans="1:20">
      <c r="A2908" t="s">
        <v>9819</v>
      </c>
      <c r="B2908" s="8" t="s">
        <v>3341</v>
      </c>
      <c r="C2908" t="s">
        <v>922</v>
      </c>
      <c r="D2908" t="s">
        <v>922</v>
      </c>
      <c r="E2908" t="s">
        <v>704</v>
      </c>
      <c r="F2908" t="s">
        <v>884</v>
      </c>
      <c r="G2908" t="s">
        <v>885</v>
      </c>
      <c r="H2908" t="s">
        <v>8237</v>
      </c>
      <c r="I2908" t="s">
        <v>8238</v>
      </c>
      <c r="J2908" t="s">
        <v>7750</v>
      </c>
      <c r="K2908" t="s">
        <v>675</v>
      </c>
      <c r="L2908" t="s">
        <v>682</v>
      </c>
      <c r="M2908" s="8" t="s">
        <v>675</v>
      </c>
      <c r="N2908" t="s">
        <v>682</v>
      </c>
      <c r="O2908" t="s">
        <v>6438</v>
      </c>
      <c r="P2908" t="s">
        <v>675</v>
      </c>
      <c r="Q2908" s="8" t="s">
        <v>9820</v>
      </c>
      <c r="R2908" t="s">
        <v>9256</v>
      </c>
      <c r="S2908" t="s">
        <v>6935</v>
      </c>
      <c r="T2908" t="s">
        <v>2082</v>
      </c>
    </row>
    <row r="2909" spans="1:20">
      <c r="A2909" t="s">
        <v>9821</v>
      </c>
      <c r="B2909" s="8" t="s">
        <v>3341</v>
      </c>
      <c r="C2909" t="s">
        <v>922</v>
      </c>
      <c r="D2909" t="s">
        <v>922</v>
      </c>
      <c r="E2909" t="s">
        <v>704</v>
      </c>
      <c r="F2909" t="s">
        <v>1184</v>
      </c>
      <c r="G2909" t="s">
        <v>1185</v>
      </c>
      <c r="H2909" t="s">
        <v>4991</v>
      </c>
      <c r="I2909" t="s">
        <v>7907</v>
      </c>
      <c r="J2909" t="s">
        <v>669</v>
      </c>
      <c r="K2909" t="s">
        <v>5638</v>
      </c>
      <c r="L2909" t="s">
        <v>671</v>
      </c>
      <c r="M2909" s="8" t="s">
        <v>5638</v>
      </c>
      <c r="N2909" t="s">
        <v>5851</v>
      </c>
      <c r="O2909" t="s">
        <v>6438</v>
      </c>
      <c r="P2909" t="s">
        <v>760</v>
      </c>
      <c r="Q2909" s="8" t="s">
        <v>9822</v>
      </c>
      <c r="R2909" t="s">
        <v>8962</v>
      </c>
      <c r="S2909" t="s">
        <v>6935</v>
      </c>
      <c r="T2909" t="s">
        <v>3341</v>
      </c>
    </row>
    <row r="2910" spans="1:20">
      <c r="A2910" t="s">
        <v>9823</v>
      </c>
      <c r="B2910" s="8" t="s">
        <v>3341</v>
      </c>
      <c r="C2910" t="s">
        <v>922</v>
      </c>
      <c r="D2910" t="s">
        <v>922</v>
      </c>
      <c r="E2910" t="s">
        <v>704</v>
      </c>
      <c r="F2910" t="s">
        <v>913</v>
      </c>
      <c r="G2910" t="s">
        <v>914</v>
      </c>
      <c r="H2910" t="s">
        <v>5639</v>
      </c>
      <c r="I2910" t="s">
        <v>7915</v>
      </c>
      <c r="J2910" t="s">
        <v>2519</v>
      </c>
      <c r="K2910" t="s">
        <v>3523</v>
      </c>
      <c r="L2910" t="s">
        <v>7376</v>
      </c>
      <c r="M2910" s="8" t="s">
        <v>3523</v>
      </c>
      <c r="N2910" t="s">
        <v>7184</v>
      </c>
      <c r="O2910" t="s">
        <v>6438</v>
      </c>
      <c r="P2910" t="s">
        <v>2672</v>
      </c>
      <c r="Q2910" s="8" t="s">
        <v>9824</v>
      </c>
      <c r="R2910" t="s">
        <v>7917</v>
      </c>
      <c r="S2910" t="s">
        <v>5636</v>
      </c>
      <c r="T2910" t="s">
        <v>3341</v>
      </c>
    </row>
    <row r="2911" spans="1:20">
      <c r="A2911" t="s">
        <v>9825</v>
      </c>
      <c r="B2911" s="8" t="s">
        <v>3341</v>
      </c>
      <c r="C2911" t="s">
        <v>922</v>
      </c>
      <c r="D2911" t="s">
        <v>922</v>
      </c>
      <c r="E2911" t="s">
        <v>704</v>
      </c>
      <c r="F2911" t="s">
        <v>913</v>
      </c>
      <c r="G2911" t="s">
        <v>914</v>
      </c>
      <c r="H2911" t="s">
        <v>5658</v>
      </c>
      <c r="I2911" t="s">
        <v>8686</v>
      </c>
      <c r="J2911" t="s">
        <v>2519</v>
      </c>
      <c r="K2911" t="s">
        <v>4843</v>
      </c>
      <c r="L2911" t="s">
        <v>6902</v>
      </c>
      <c r="M2911" s="8" t="s">
        <v>4843</v>
      </c>
      <c r="N2911" t="s">
        <v>7035</v>
      </c>
      <c r="O2911" t="s">
        <v>6438</v>
      </c>
      <c r="P2911" t="s">
        <v>2672</v>
      </c>
      <c r="Q2911" s="8" t="s">
        <v>9826</v>
      </c>
      <c r="R2911" t="s">
        <v>7917</v>
      </c>
      <c r="S2911" t="s">
        <v>5636</v>
      </c>
      <c r="T2911" t="s">
        <v>3341</v>
      </c>
    </row>
    <row r="2912" spans="1:20">
      <c r="A2912" t="s">
        <v>9827</v>
      </c>
      <c r="B2912" s="8" t="s">
        <v>3341</v>
      </c>
      <c r="C2912" t="s">
        <v>922</v>
      </c>
      <c r="D2912" t="s">
        <v>922</v>
      </c>
      <c r="E2912" t="s">
        <v>704</v>
      </c>
      <c r="F2912" t="s">
        <v>913</v>
      </c>
      <c r="G2912" t="s">
        <v>914</v>
      </c>
      <c r="H2912" t="s">
        <v>6035</v>
      </c>
      <c r="I2912" t="s">
        <v>8692</v>
      </c>
      <c r="J2912" t="s">
        <v>2519</v>
      </c>
      <c r="K2912" t="s">
        <v>3495</v>
      </c>
      <c r="L2912" t="s">
        <v>6898</v>
      </c>
      <c r="M2912" s="8" t="s">
        <v>3495</v>
      </c>
      <c r="N2912" t="s">
        <v>9828</v>
      </c>
      <c r="O2912" t="s">
        <v>6438</v>
      </c>
      <c r="P2912" t="s">
        <v>760</v>
      </c>
      <c r="Q2912" s="8" t="s">
        <v>9829</v>
      </c>
      <c r="R2912" t="s">
        <v>7980</v>
      </c>
      <c r="S2912" t="s">
        <v>6935</v>
      </c>
      <c r="T2912" t="s">
        <v>3341</v>
      </c>
    </row>
    <row r="2913" spans="1:20">
      <c r="A2913" t="s">
        <v>9830</v>
      </c>
      <c r="B2913" s="8" t="s">
        <v>3341</v>
      </c>
      <c r="C2913" t="s">
        <v>922</v>
      </c>
      <c r="D2913" t="s">
        <v>922</v>
      </c>
      <c r="E2913" t="s">
        <v>704</v>
      </c>
      <c r="F2913" t="s">
        <v>913</v>
      </c>
      <c r="G2913" t="s">
        <v>914</v>
      </c>
      <c r="H2913" t="s">
        <v>6044</v>
      </c>
      <c r="I2913" t="s">
        <v>7945</v>
      </c>
      <c r="J2913" t="s">
        <v>2519</v>
      </c>
      <c r="K2913" t="s">
        <v>2279</v>
      </c>
      <c r="L2913" t="s">
        <v>6748</v>
      </c>
      <c r="M2913" s="8" t="s">
        <v>2279</v>
      </c>
      <c r="N2913" t="s">
        <v>6721</v>
      </c>
      <c r="O2913" t="s">
        <v>6438</v>
      </c>
      <c r="P2913" t="s">
        <v>2672</v>
      </c>
      <c r="Q2913" s="8" t="s">
        <v>9831</v>
      </c>
      <c r="R2913" t="s">
        <v>7917</v>
      </c>
      <c r="S2913" t="s">
        <v>5636</v>
      </c>
      <c r="T2913" t="s">
        <v>3341</v>
      </c>
    </row>
    <row r="2914" spans="1:20">
      <c r="A2914" t="s">
        <v>9832</v>
      </c>
      <c r="B2914" s="8" t="s">
        <v>3341</v>
      </c>
      <c r="C2914" t="s">
        <v>922</v>
      </c>
      <c r="D2914" t="s">
        <v>4108</v>
      </c>
      <c r="E2914" t="s">
        <v>675</v>
      </c>
      <c r="F2914" t="s">
        <v>9489</v>
      </c>
      <c r="G2914" t="s">
        <v>9490</v>
      </c>
      <c r="H2914" t="s">
        <v>675</v>
      </c>
      <c r="I2914" t="s">
        <v>9491</v>
      </c>
      <c r="J2914" t="s">
        <v>1377</v>
      </c>
      <c r="K2914" t="s">
        <v>675</v>
      </c>
      <c r="L2914" t="s">
        <v>682</v>
      </c>
      <c r="M2914" s="8" t="s">
        <v>675</v>
      </c>
      <c r="N2914" t="s">
        <v>682</v>
      </c>
      <c r="O2914" t="s">
        <v>6438</v>
      </c>
      <c r="P2914" t="s">
        <v>2672</v>
      </c>
      <c r="Q2914" s="8" t="s">
        <v>9833</v>
      </c>
      <c r="R2914" t="s">
        <v>9457</v>
      </c>
      <c r="S2914" t="s">
        <v>5636</v>
      </c>
      <c r="T2914" t="s">
        <v>2137</v>
      </c>
    </row>
    <row r="2915" spans="1:20">
      <c r="A2915" t="s">
        <v>9834</v>
      </c>
      <c r="B2915" s="8" t="s">
        <v>2055</v>
      </c>
      <c r="C2915" t="s">
        <v>922</v>
      </c>
      <c r="D2915" t="s">
        <v>922</v>
      </c>
      <c r="E2915" t="s">
        <v>665</v>
      </c>
      <c r="F2915" t="s">
        <v>7066</v>
      </c>
      <c r="G2915" t="s">
        <v>7067</v>
      </c>
      <c r="H2915" t="s">
        <v>7067</v>
      </c>
      <c r="I2915" t="s">
        <v>7068</v>
      </c>
      <c r="J2915" t="s">
        <v>2514</v>
      </c>
      <c r="K2915" t="s">
        <v>2159</v>
      </c>
      <c r="L2915" t="s">
        <v>9835</v>
      </c>
      <c r="M2915" s="8" t="s">
        <v>2159</v>
      </c>
      <c r="N2915" t="s">
        <v>9836</v>
      </c>
      <c r="O2915" t="s">
        <v>9837</v>
      </c>
      <c r="P2915" t="s">
        <v>760</v>
      </c>
      <c r="Q2915" s="8" t="s">
        <v>9838</v>
      </c>
      <c r="R2915" t="s">
        <v>7964</v>
      </c>
      <c r="S2915" t="s">
        <v>6935</v>
      </c>
      <c r="T2915" t="s">
        <v>2112</v>
      </c>
    </row>
    <row r="2916" spans="1:20">
      <c r="A2916" t="s">
        <v>9839</v>
      </c>
      <c r="B2916" s="8" t="s">
        <v>2055</v>
      </c>
      <c r="C2916" t="s">
        <v>922</v>
      </c>
      <c r="D2916" t="s">
        <v>922</v>
      </c>
      <c r="E2916" t="s">
        <v>665</v>
      </c>
      <c r="F2916" t="s">
        <v>2725</v>
      </c>
      <c r="G2916" t="s">
        <v>90</v>
      </c>
      <c r="H2916" t="s">
        <v>675</v>
      </c>
      <c r="I2916" t="s">
        <v>6777</v>
      </c>
      <c r="J2916" t="s">
        <v>6686</v>
      </c>
      <c r="K2916" t="s">
        <v>2086</v>
      </c>
      <c r="L2916" t="s">
        <v>5851</v>
      </c>
      <c r="M2916" s="8" t="s">
        <v>2086</v>
      </c>
      <c r="N2916" t="s">
        <v>9840</v>
      </c>
      <c r="O2916" t="s">
        <v>2672</v>
      </c>
      <c r="P2916" t="s">
        <v>760</v>
      </c>
      <c r="Q2916" s="8" t="s">
        <v>9841</v>
      </c>
      <c r="R2916" t="s">
        <v>9011</v>
      </c>
      <c r="S2916" t="s">
        <v>9012</v>
      </c>
      <c r="T2916" t="s">
        <v>2127</v>
      </c>
    </row>
    <row r="2917" spans="1:20">
      <c r="A2917" t="s">
        <v>9842</v>
      </c>
      <c r="B2917" s="8" t="s">
        <v>2078</v>
      </c>
      <c r="C2917" t="s">
        <v>922</v>
      </c>
      <c r="D2917" t="s">
        <v>922</v>
      </c>
      <c r="E2917" t="s">
        <v>665</v>
      </c>
      <c r="F2917" t="s">
        <v>2962</v>
      </c>
      <c r="G2917" t="s">
        <v>58</v>
      </c>
      <c r="H2917" t="s">
        <v>675</v>
      </c>
      <c r="I2917" t="s">
        <v>6839</v>
      </c>
      <c r="J2917" t="s">
        <v>2514</v>
      </c>
      <c r="K2917" t="s">
        <v>3416</v>
      </c>
      <c r="L2917" t="s">
        <v>9392</v>
      </c>
      <c r="M2917" s="8" t="s">
        <v>3416</v>
      </c>
      <c r="N2917" t="s">
        <v>9843</v>
      </c>
      <c r="O2917" t="s">
        <v>9844</v>
      </c>
      <c r="P2917" t="s">
        <v>760</v>
      </c>
      <c r="Q2917" s="8" t="s">
        <v>9845</v>
      </c>
      <c r="R2917" t="s">
        <v>6738</v>
      </c>
      <c r="S2917" t="s">
        <v>5636</v>
      </c>
      <c r="T2917" t="s">
        <v>2115</v>
      </c>
    </row>
    <row r="2918" spans="1:20">
      <c r="A2918" t="s">
        <v>9846</v>
      </c>
      <c r="B2918" s="8" t="s">
        <v>2078</v>
      </c>
      <c r="C2918" t="s">
        <v>922</v>
      </c>
      <c r="D2918" t="s">
        <v>922</v>
      </c>
      <c r="E2918" t="s">
        <v>665</v>
      </c>
      <c r="F2918" t="s">
        <v>1381</v>
      </c>
      <c r="G2918" t="s">
        <v>1382</v>
      </c>
      <c r="H2918" t="s">
        <v>1382</v>
      </c>
      <c r="I2918" t="s">
        <v>7076</v>
      </c>
      <c r="J2918" t="s">
        <v>2514</v>
      </c>
      <c r="K2918" t="s">
        <v>2159</v>
      </c>
      <c r="L2918" t="s">
        <v>5851</v>
      </c>
      <c r="M2918" s="8" t="s">
        <v>2159</v>
      </c>
      <c r="N2918" t="s">
        <v>9847</v>
      </c>
      <c r="O2918" t="s">
        <v>9844</v>
      </c>
      <c r="P2918" t="s">
        <v>760</v>
      </c>
      <c r="Q2918" s="8" t="s">
        <v>9848</v>
      </c>
      <c r="R2918" t="s">
        <v>7964</v>
      </c>
      <c r="S2918" t="s">
        <v>6935</v>
      </c>
      <c r="T2918" t="s">
        <v>2115</v>
      </c>
    </row>
    <row r="2919" spans="1:20">
      <c r="A2919" t="s">
        <v>9849</v>
      </c>
      <c r="B2919" s="8" t="s">
        <v>2078</v>
      </c>
      <c r="C2919" t="s">
        <v>922</v>
      </c>
      <c r="D2919" t="s">
        <v>922</v>
      </c>
      <c r="E2919" t="s">
        <v>704</v>
      </c>
      <c r="F2919" t="s">
        <v>884</v>
      </c>
      <c r="G2919" t="s">
        <v>885</v>
      </c>
      <c r="H2919" t="s">
        <v>8004</v>
      </c>
      <c r="I2919" t="s">
        <v>8005</v>
      </c>
      <c r="J2919" t="s">
        <v>2519</v>
      </c>
      <c r="K2919" t="s">
        <v>4830</v>
      </c>
      <c r="L2919" t="s">
        <v>6096</v>
      </c>
      <c r="M2919" s="8" t="s">
        <v>4830</v>
      </c>
      <c r="N2919" t="s">
        <v>9850</v>
      </c>
      <c r="O2919" t="s">
        <v>9844</v>
      </c>
      <c r="P2919" t="s">
        <v>760</v>
      </c>
      <c r="Q2919" s="8" t="s">
        <v>9851</v>
      </c>
      <c r="R2919" t="s">
        <v>9256</v>
      </c>
      <c r="S2919" t="s">
        <v>6935</v>
      </c>
      <c r="T2919" t="s">
        <v>2115</v>
      </c>
    </row>
    <row r="2920" spans="1:20">
      <c r="A2920" t="s">
        <v>9852</v>
      </c>
      <c r="B2920" s="8" t="s">
        <v>2078</v>
      </c>
      <c r="C2920" t="s">
        <v>922</v>
      </c>
      <c r="D2920" t="s">
        <v>922</v>
      </c>
      <c r="E2920" t="s">
        <v>704</v>
      </c>
      <c r="F2920" t="s">
        <v>884</v>
      </c>
      <c r="G2920" t="s">
        <v>885</v>
      </c>
      <c r="H2920" t="s">
        <v>7870</v>
      </c>
      <c r="I2920" t="s">
        <v>7871</v>
      </c>
      <c r="J2920" t="s">
        <v>7750</v>
      </c>
      <c r="K2920" t="s">
        <v>675</v>
      </c>
      <c r="L2920" t="s">
        <v>682</v>
      </c>
      <c r="M2920" s="8" t="s">
        <v>675</v>
      </c>
      <c r="N2920" t="s">
        <v>682</v>
      </c>
      <c r="O2920" t="s">
        <v>9844</v>
      </c>
      <c r="P2920" t="s">
        <v>675</v>
      </c>
      <c r="Q2920" s="8" t="s">
        <v>9853</v>
      </c>
      <c r="R2920" t="s">
        <v>9256</v>
      </c>
      <c r="S2920" t="s">
        <v>6935</v>
      </c>
      <c r="T2920" t="s">
        <v>2115</v>
      </c>
    </row>
    <row r="2921" spans="1:20">
      <c r="A2921" t="s">
        <v>9854</v>
      </c>
      <c r="B2921" s="8" t="s">
        <v>2078</v>
      </c>
      <c r="C2921" t="s">
        <v>922</v>
      </c>
      <c r="D2921" t="s">
        <v>922</v>
      </c>
      <c r="E2921" t="s">
        <v>704</v>
      </c>
      <c r="F2921" t="s">
        <v>884</v>
      </c>
      <c r="G2921" t="s">
        <v>885</v>
      </c>
      <c r="H2921" t="s">
        <v>3740</v>
      </c>
      <c r="I2921" t="s">
        <v>7874</v>
      </c>
      <c r="J2921" t="s">
        <v>2519</v>
      </c>
      <c r="K2921" t="s">
        <v>2353</v>
      </c>
      <c r="L2921" t="s">
        <v>6692</v>
      </c>
      <c r="M2921" s="8" t="s">
        <v>2353</v>
      </c>
      <c r="N2921" t="s">
        <v>9855</v>
      </c>
      <c r="O2921" t="s">
        <v>9844</v>
      </c>
      <c r="P2921" t="s">
        <v>760</v>
      </c>
      <c r="Q2921" s="8" t="s">
        <v>9856</v>
      </c>
      <c r="R2921" t="s">
        <v>9256</v>
      </c>
      <c r="S2921" t="s">
        <v>6935</v>
      </c>
      <c r="T2921" t="s">
        <v>2115</v>
      </c>
    </row>
    <row r="2922" spans="1:20">
      <c r="A2922" t="s">
        <v>9857</v>
      </c>
      <c r="B2922" s="8" t="s">
        <v>2078</v>
      </c>
      <c r="C2922" t="s">
        <v>922</v>
      </c>
      <c r="D2922" t="s">
        <v>922</v>
      </c>
      <c r="E2922" t="s">
        <v>704</v>
      </c>
      <c r="F2922" t="s">
        <v>884</v>
      </c>
      <c r="G2922" t="s">
        <v>885</v>
      </c>
      <c r="H2922" t="s">
        <v>8059</v>
      </c>
      <c r="I2922" t="s">
        <v>8060</v>
      </c>
      <c r="J2922" t="s">
        <v>2519</v>
      </c>
      <c r="K2922" t="s">
        <v>2133</v>
      </c>
      <c r="L2922" t="s">
        <v>5851</v>
      </c>
      <c r="M2922" s="8" t="s">
        <v>2133</v>
      </c>
      <c r="N2922" t="s">
        <v>9790</v>
      </c>
      <c r="O2922" t="s">
        <v>9844</v>
      </c>
      <c r="P2922" t="s">
        <v>760</v>
      </c>
      <c r="Q2922" s="8" t="s">
        <v>9858</v>
      </c>
      <c r="R2922" t="s">
        <v>9256</v>
      </c>
      <c r="S2922" t="s">
        <v>6935</v>
      </c>
      <c r="T2922" t="s">
        <v>2115</v>
      </c>
    </row>
    <row r="2923" spans="1:20">
      <c r="A2923" t="s">
        <v>9859</v>
      </c>
      <c r="B2923" s="8" t="s">
        <v>2078</v>
      </c>
      <c r="C2923" t="s">
        <v>922</v>
      </c>
      <c r="D2923" t="s">
        <v>922</v>
      </c>
      <c r="E2923" t="s">
        <v>704</v>
      </c>
      <c r="F2923" t="s">
        <v>1184</v>
      </c>
      <c r="G2923" t="s">
        <v>1185</v>
      </c>
      <c r="H2923" t="s">
        <v>6172</v>
      </c>
      <c r="I2923" t="s">
        <v>7897</v>
      </c>
      <c r="J2923" t="s">
        <v>7750</v>
      </c>
      <c r="K2923" t="s">
        <v>675</v>
      </c>
      <c r="L2923" t="s">
        <v>682</v>
      </c>
      <c r="M2923" s="8" t="s">
        <v>675</v>
      </c>
      <c r="N2923" t="s">
        <v>682</v>
      </c>
      <c r="O2923" t="s">
        <v>9844</v>
      </c>
      <c r="P2923" t="s">
        <v>675</v>
      </c>
      <c r="Q2923" s="8" t="s">
        <v>9860</v>
      </c>
      <c r="R2923" t="s">
        <v>7899</v>
      </c>
      <c r="S2923" t="s">
        <v>5636</v>
      </c>
      <c r="T2923" t="s">
        <v>2078</v>
      </c>
    </row>
    <row r="2924" spans="1:20">
      <c r="A2924" t="s">
        <v>9861</v>
      </c>
      <c r="B2924" s="8" t="s">
        <v>2078</v>
      </c>
      <c r="C2924" t="s">
        <v>922</v>
      </c>
      <c r="D2924" t="s">
        <v>922</v>
      </c>
      <c r="E2924" t="s">
        <v>704</v>
      </c>
      <c r="F2924" t="s">
        <v>1184</v>
      </c>
      <c r="G2924" t="s">
        <v>1185</v>
      </c>
      <c r="H2924" t="s">
        <v>6175</v>
      </c>
      <c r="I2924" t="s">
        <v>7901</v>
      </c>
      <c r="J2924" t="s">
        <v>7095</v>
      </c>
      <c r="K2924" t="s">
        <v>675</v>
      </c>
      <c r="L2924" t="s">
        <v>682</v>
      </c>
      <c r="M2924" s="8" t="s">
        <v>675</v>
      </c>
      <c r="N2924" t="s">
        <v>682</v>
      </c>
      <c r="O2924" t="s">
        <v>9844</v>
      </c>
      <c r="P2924" t="s">
        <v>825</v>
      </c>
      <c r="Q2924" s="8" t="s">
        <v>9862</v>
      </c>
      <c r="R2924" t="s">
        <v>8962</v>
      </c>
      <c r="S2924" t="s">
        <v>6935</v>
      </c>
      <c r="T2924" t="s">
        <v>2078</v>
      </c>
    </row>
    <row r="2925" spans="1:20">
      <c r="A2925" t="s">
        <v>9863</v>
      </c>
      <c r="B2925" s="8" t="s">
        <v>2078</v>
      </c>
      <c r="C2925" t="s">
        <v>922</v>
      </c>
      <c r="D2925" t="s">
        <v>922</v>
      </c>
      <c r="E2925" t="s">
        <v>704</v>
      </c>
      <c r="F2925" t="s">
        <v>1184</v>
      </c>
      <c r="G2925" t="s">
        <v>1185</v>
      </c>
      <c r="H2925" t="s">
        <v>2056</v>
      </c>
      <c r="I2925" t="s">
        <v>9864</v>
      </c>
      <c r="J2925" t="s">
        <v>669</v>
      </c>
      <c r="K2925" t="s">
        <v>1454</v>
      </c>
      <c r="L2925" t="s">
        <v>671</v>
      </c>
      <c r="M2925" s="8" t="s">
        <v>1454</v>
      </c>
      <c r="N2925" t="s">
        <v>9865</v>
      </c>
      <c r="O2925" t="s">
        <v>9844</v>
      </c>
      <c r="P2925" t="s">
        <v>760</v>
      </c>
      <c r="Q2925" s="8" t="s">
        <v>9866</v>
      </c>
      <c r="R2925" t="s">
        <v>7899</v>
      </c>
      <c r="S2925" t="s">
        <v>5636</v>
      </c>
      <c r="T2925" t="s">
        <v>2078</v>
      </c>
    </row>
    <row r="2926" spans="1:20">
      <c r="A2926" t="s">
        <v>9867</v>
      </c>
      <c r="B2926" s="8" t="s">
        <v>2078</v>
      </c>
      <c r="C2926" t="s">
        <v>922</v>
      </c>
      <c r="D2926" t="s">
        <v>922</v>
      </c>
      <c r="E2926" t="s">
        <v>704</v>
      </c>
      <c r="F2926" t="s">
        <v>1184</v>
      </c>
      <c r="G2926" t="s">
        <v>1185</v>
      </c>
      <c r="H2926" t="s">
        <v>2128</v>
      </c>
      <c r="I2926" t="s">
        <v>7904</v>
      </c>
      <c r="J2926" t="s">
        <v>2519</v>
      </c>
      <c r="K2926" t="s">
        <v>4735</v>
      </c>
      <c r="L2926" t="s">
        <v>7107</v>
      </c>
      <c r="M2926" s="8" t="s">
        <v>4735</v>
      </c>
      <c r="N2926" t="s">
        <v>6096</v>
      </c>
      <c r="O2926" t="s">
        <v>9844</v>
      </c>
      <c r="P2926" t="s">
        <v>2672</v>
      </c>
      <c r="Q2926" s="8" t="s">
        <v>9868</v>
      </c>
      <c r="R2926" t="s">
        <v>7899</v>
      </c>
      <c r="S2926" t="s">
        <v>5636</v>
      </c>
      <c r="T2926" t="s">
        <v>2078</v>
      </c>
    </row>
    <row r="2927" spans="1:20">
      <c r="A2927" t="s">
        <v>9869</v>
      </c>
      <c r="B2927" s="8" t="s">
        <v>2078</v>
      </c>
      <c r="C2927" t="s">
        <v>922</v>
      </c>
      <c r="D2927" t="s">
        <v>922</v>
      </c>
      <c r="E2927" t="s">
        <v>704</v>
      </c>
      <c r="F2927" t="s">
        <v>1184</v>
      </c>
      <c r="G2927" t="s">
        <v>1185</v>
      </c>
      <c r="H2927" t="s">
        <v>4991</v>
      </c>
      <c r="I2927" t="s">
        <v>7907</v>
      </c>
      <c r="J2927" t="s">
        <v>7750</v>
      </c>
      <c r="K2927" t="s">
        <v>675</v>
      </c>
      <c r="L2927" t="s">
        <v>682</v>
      </c>
      <c r="M2927" s="8" t="s">
        <v>675</v>
      </c>
      <c r="N2927" t="s">
        <v>682</v>
      </c>
      <c r="O2927" t="s">
        <v>9844</v>
      </c>
      <c r="P2927" t="s">
        <v>675</v>
      </c>
      <c r="Q2927" s="8" t="s">
        <v>9870</v>
      </c>
      <c r="R2927" t="s">
        <v>7899</v>
      </c>
      <c r="S2927" t="s">
        <v>5636</v>
      </c>
      <c r="T2927" t="s">
        <v>2078</v>
      </c>
    </row>
    <row r="2928" spans="1:20">
      <c r="A2928" t="s">
        <v>9871</v>
      </c>
      <c r="B2928" s="8" t="s">
        <v>2078</v>
      </c>
      <c r="C2928" t="s">
        <v>922</v>
      </c>
      <c r="D2928" t="s">
        <v>922</v>
      </c>
      <c r="E2928" t="s">
        <v>704</v>
      </c>
      <c r="F2928" t="s">
        <v>1184</v>
      </c>
      <c r="G2928" t="s">
        <v>1185</v>
      </c>
      <c r="H2928" t="s">
        <v>2206</v>
      </c>
      <c r="I2928" t="s">
        <v>7910</v>
      </c>
      <c r="J2928" t="s">
        <v>7750</v>
      </c>
      <c r="K2928" t="s">
        <v>675</v>
      </c>
      <c r="L2928" t="s">
        <v>682</v>
      </c>
      <c r="M2928" s="8" t="s">
        <v>675</v>
      </c>
      <c r="N2928" t="s">
        <v>682</v>
      </c>
      <c r="O2928" t="s">
        <v>9844</v>
      </c>
      <c r="P2928" t="s">
        <v>675</v>
      </c>
      <c r="Q2928" s="8" t="s">
        <v>9872</v>
      </c>
      <c r="R2928" t="s">
        <v>8962</v>
      </c>
      <c r="S2928" t="s">
        <v>6935</v>
      </c>
      <c r="T2928" t="s">
        <v>2078</v>
      </c>
    </row>
    <row r="2929" spans="1:20">
      <c r="A2929" t="s">
        <v>9873</v>
      </c>
      <c r="B2929" s="8" t="s">
        <v>2078</v>
      </c>
      <c r="C2929" t="s">
        <v>922</v>
      </c>
      <c r="D2929" t="s">
        <v>922</v>
      </c>
      <c r="E2929" t="s">
        <v>704</v>
      </c>
      <c r="F2929" t="s">
        <v>1184</v>
      </c>
      <c r="G2929" t="s">
        <v>1185</v>
      </c>
      <c r="H2929" t="s">
        <v>6321</v>
      </c>
      <c r="I2929" t="s">
        <v>7983</v>
      </c>
      <c r="J2929" t="s">
        <v>2519</v>
      </c>
      <c r="K2929" t="s">
        <v>4735</v>
      </c>
      <c r="L2929" t="s">
        <v>7107</v>
      </c>
      <c r="M2929" s="8" t="s">
        <v>4735</v>
      </c>
      <c r="N2929" t="s">
        <v>6096</v>
      </c>
      <c r="O2929" t="s">
        <v>9844</v>
      </c>
      <c r="P2929" t="s">
        <v>2672</v>
      </c>
      <c r="Q2929" s="8" t="s">
        <v>9874</v>
      </c>
      <c r="R2929" t="s">
        <v>8962</v>
      </c>
      <c r="S2929" t="s">
        <v>6935</v>
      </c>
      <c r="T2929" t="s">
        <v>2078</v>
      </c>
    </row>
    <row r="2930" spans="1:20">
      <c r="A2930" t="s">
        <v>9875</v>
      </c>
      <c r="B2930" s="8" t="s">
        <v>2078</v>
      </c>
      <c r="C2930" t="s">
        <v>922</v>
      </c>
      <c r="D2930" t="s">
        <v>922</v>
      </c>
      <c r="E2930" t="s">
        <v>704</v>
      </c>
      <c r="F2930" t="s">
        <v>1184</v>
      </c>
      <c r="G2930" t="s">
        <v>1185</v>
      </c>
      <c r="H2930" t="s">
        <v>6324</v>
      </c>
      <c r="I2930" t="s">
        <v>8677</v>
      </c>
      <c r="J2930" t="s">
        <v>2519</v>
      </c>
      <c r="K2930" t="s">
        <v>4663</v>
      </c>
      <c r="L2930" t="s">
        <v>6853</v>
      </c>
      <c r="M2930" s="8" t="s">
        <v>4663</v>
      </c>
      <c r="N2930" t="s">
        <v>7190</v>
      </c>
      <c r="O2930" t="s">
        <v>9844</v>
      </c>
      <c r="P2930" t="s">
        <v>2672</v>
      </c>
      <c r="Q2930" s="8" t="s">
        <v>9876</v>
      </c>
      <c r="R2930" t="s">
        <v>8962</v>
      </c>
      <c r="S2930" t="s">
        <v>6935</v>
      </c>
      <c r="T2930" t="s">
        <v>2078</v>
      </c>
    </row>
    <row r="2931" spans="1:20">
      <c r="A2931" t="s">
        <v>9877</v>
      </c>
      <c r="B2931" s="8" t="s">
        <v>2078</v>
      </c>
      <c r="C2931" t="s">
        <v>922</v>
      </c>
      <c r="D2931" t="s">
        <v>922</v>
      </c>
      <c r="E2931" t="s">
        <v>704</v>
      </c>
      <c r="F2931" t="s">
        <v>1184</v>
      </c>
      <c r="G2931" t="s">
        <v>1185</v>
      </c>
      <c r="H2931" t="s">
        <v>1554</v>
      </c>
      <c r="I2931" t="s">
        <v>8680</v>
      </c>
      <c r="J2931" t="s">
        <v>2519</v>
      </c>
      <c r="K2931" t="s">
        <v>5029</v>
      </c>
      <c r="L2931" t="s">
        <v>9878</v>
      </c>
      <c r="M2931" s="8" t="s">
        <v>5029</v>
      </c>
      <c r="N2931" t="s">
        <v>5949</v>
      </c>
      <c r="O2931" t="s">
        <v>9844</v>
      </c>
      <c r="P2931" t="s">
        <v>2672</v>
      </c>
      <c r="Q2931" s="8" t="s">
        <v>9879</v>
      </c>
      <c r="R2931" t="s">
        <v>8962</v>
      </c>
      <c r="S2931" t="s">
        <v>6935</v>
      </c>
      <c r="T2931" t="s">
        <v>2078</v>
      </c>
    </row>
    <row r="2932" spans="1:20">
      <c r="A2932" t="s">
        <v>9880</v>
      </c>
      <c r="B2932" s="8" t="s">
        <v>2078</v>
      </c>
      <c r="C2932" t="s">
        <v>922</v>
      </c>
      <c r="D2932" t="s">
        <v>922</v>
      </c>
      <c r="E2932" t="s">
        <v>704</v>
      </c>
      <c r="F2932" t="s">
        <v>1184</v>
      </c>
      <c r="G2932" t="s">
        <v>1185</v>
      </c>
      <c r="H2932" t="s">
        <v>6329</v>
      </c>
      <c r="I2932" t="s">
        <v>8084</v>
      </c>
      <c r="J2932" t="s">
        <v>7750</v>
      </c>
      <c r="K2932" t="s">
        <v>675</v>
      </c>
      <c r="L2932" t="s">
        <v>682</v>
      </c>
      <c r="M2932" s="8" t="s">
        <v>675</v>
      </c>
      <c r="N2932" t="s">
        <v>682</v>
      </c>
      <c r="O2932" t="s">
        <v>9844</v>
      </c>
      <c r="P2932" t="s">
        <v>675</v>
      </c>
      <c r="Q2932" s="8" t="s">
        <v>9881</v>
      </c>
      <c r="R2932" t="s">
        <v>8962</v>
      </c>
      <c r="S2932" t="s">
        <v>6935</v>
      </c>
      <c r="T2932" t="s">
        <v>2078</v>
      </c>
    </row>
    <row r="2933" spans="1:20">
      <c r="A2933" t="s">
        <v>9882</v>
      </c>
      <c r="B2933" s="8" t="s">
        <v>2078</v>
      </c>
      <c r="C2933" t="s">
        <v>922</v>
      </c>
      <c r="D2933" t="s">
        <v>922</v>
      </c>
      <c r="E2933" t="s">
        <v>704</v>
      </c>
      <c r="F2933" t="s">
        <v>913</v>
      </c>
      <c r="G2933" t="s">
        <v>914</v>
      </c>
      <c r="H2933" t="s">
        <v>6016</v>
      </c>
      <c r="I2933" t="s">
        <v>8440</v>
      </c>
      <c r="J2933" t="s">
        <v>7750</v>
      </c>
      <c r="K2933" t="s">
        <v>675</v>
      </c>
      <c r="L2933" t="s">
        <v>682</v>
      </c>
      <c r="M2933" s="8" t="s">
        <v>675</v>
      </c>
      <c r="N2933" t="s">
        <v>682</v>
      </c>
      <c r="O2933" t="s">
        <v>9844</v>
      </c>
      <c r="P2933" t="s">
        <v>675</v>
      </c>
      <c r="Q2933" s="8" t="s">
        <v>9883</v>
      </c>
      <c r="R2933" t="s">
        <v>7980</v>
      </c>
      <c r="S2933" t="s">
        <v>6935</v>
      </c>
      <c r="T2933" t="s">
        <v>2078</v>
      </c>
    </row>
    <row r="2934" spans="1:20">
      <c r="A2934" t="s">
        <v>9884</v>
      </c>
      <c r="B2934" s="8" t="s">
        <v>2078</v>
      </c>
      <c r="C2934" t="s">
        <v>922</v>
      </c>
      <c r="D2934" t="s">
        <v>922</v>
      </c>
      <c r="E2934" t="s">
        <v>704</v>
      </c>
      <c r="F2934" t="s">
        <v>1184</v>
      </c>
      <c r="G2934" t="s">
        <v>1185</v>
      </c>
      <c r="H2934" t="s">
        <v>2056</v>
      </c>
      <c r="I2934" t="s">
        <v>9864</v>
      </c>
      <c r="J2934" t="s">
        <v>2519</v>
      </c>
      <c r="K2934" t="s">
        <v>2078</v>
      </c>
      <c r="L2934" t="s">
        <v>5882</v>
      </c>
      <c r="M2934" s="8" t="s">
        <v>2078</v>
      </c>
      <c r="N2934" t="s">
        <v>6783</v>
      </c>
      <c r="O2934" t="s">
        <v>2672</v>
      </c>
      <c r="P2934" t="s">
        <v>2672</v>
      </c>
      <c r="Q2934" s="8" t="s">
        <v>9885</v>
      </c>
      <c r="R2934" t="s">
        <v>8962</v>
      </c>
      <c r="S2934" t="s">
        <v>6935</v>
      </c>
      <c r="T2934" t="s">
        <v>2159</v>
      </c>
    </row>
    <row r="2935" spans="1:20">
      <c r="A2935" t="s">
        <v>9886</v>
      </c>
      <c r="B2935" s="8" t="s">
        <v>2108</v>
      </c>
      <c r="C2935" t="s">
        <v>922</v>
      </c>
      <c r="D2935" t="s">
        <v>922</v>
      </c>
      <c r="E2935" t="s">
        <v>665</v>
      </c>
      <c r="F2935" t="s">
        <v>2332</v>
      </c>
      <c r="G2935" t="s">
        <v>15</v>
      </c>
      <c r="H2935" t="s">
        <v>675</v>
      </c>
      <c r="I2935" t="s">
        <v>6752</v>
      </c>
      <c r="J2935" t="s">
        <v>2514</v>
      </c>
      <c r="K2935" t="s">
        <v>3405</v>
      </c>
      <c r="L2935" t="s">
        <v>6748</v>
      </c>
      <c r="M2935" s="8" t="s">
        <v>3405</v>
      </c>
      <c r="N2935" t="s">
        <v>9887</v>
      </c>
      <c r="O2935" t="s">
        <v>9888</v>
      </c>
      <c r="P2935" t="s">
        <v>760</v>
      </c>
      <c r="Q2935" s="8" t="s">
        <v>9889</v>
      </c>
      <c r="R2935" t="s">
        <v>6738</v>
      </c>
      <c r="S2935" t="s">
        <v>5636</v>
      </c>
      <c r="T2935" t="s">
        <v>3402</v>
      </c>
    </row>
    <row r="2936" spans="1:20">
      <c r="A2936" t="s">
        <v>9890</v>
      </c>
      <c r="B2936" s="8" t="s">
        <v>2108</v>
      </c>
      <c r="C2936" t="s">
        <v>922</v>
      </c>
      <c r="D2936" t="s">
        <v>922</v>
      </c>
      <c r="E2936" t="s">
        <v>665</v>
      </c>
      <c r="F2936" t="s">
        <v>1309</v>
      </c>
      <c r="G2936" t="s">
        <v>66</v>
      </c>
      <c r="H2936" t="s">
        <v>675</v>
      </c>
      <c r="I2936" t="s">
        <v>6798</v>
      </c>
      <c r="J2936" t="s">
        <v>2514</v>
      </c>
      <c r="K2936" t="s">
        <v>6439</v>
      </c>
      <c r="L2936" t="s">
        <v>5882</v>
      </c>
      <c r="M2936" s="8" t="s">
        <v>6439</v>
      </c>
      <c r="N2936" t="s">
        <v>6783</v>
      </c>
      <c r="O2936" t="s">
        <v>9888</v>
      </c>
      <c r="P2936" t="s">
        <v>683</v>
      </c>
      <c r="Q2936" s="8" t="s">
        <v>9891</v>
      </c>
      <c r="R2936" t="s">
        <v>6738</v>
      </c>
      <c r="S2936" t="s">
        <v>5636</v>
      </c>
      <c r="T2936" t="s">
        <v>2133</v>
      </c>
    </row>
    <row r="2937" spans="1:20">
      <c r="A2937" t="s">
        <v>9892</v>
      </c>
      <c r="B2937" s="8" t="s">
        <v>2108</v>
      </c>
      <c r="C2937" t="s">
        <v>922</v>
      </c>
      <c r="D2937" t="s">
        <v>922</v>
      </c>
      <c r="E2937" t="s">
        <v>665</v>
      </c>
      <c r="F2937" t="s">
        <v>1501</v>
      </c>
      <c r="G2937" t="s">
        <v>51</v>
      </c>
      <c r="H2937" t="s">
        <v>675</v>
      </c>
      <c r="I2937" t="s">
        <v>6865</v>
      </c>
      <c r="J2937" t="s">
        <v>2514</v>
      </c>
      <c r="K2937" t="s">
        <v>3402</v>
      </c>
      <c r="L2937" t="s">
        <v>6853</v>
      </c>
      <c r="M2937" s="8" t="s">
        <v>3402</v>
      </c>
      <c r="N2937" t="s">
        <v>9893</v>
      </c>
      <c r="O2937" t="s">
        <v>9888</v>
      </c>
      <c r="P2937" t="s">
        <v>760</v>
      </c>
      <c r="Q2937" s="8" t="s">
        <v>9894</v>
      </c>
      <c r="R2937" t="s">
        <v>6934</v>
      </c>
      <c r="S2937" t="s">
        <v>6935</v>
      </c>
      <c r="T2937" t="s">
        <v>2133</v>
      </c>
    </row>
    <row r="2938" spans="1:20">
      <c r="A2938" t="s">
        <v>9895</v>
      </c>
      <c r="B2938" s="8" t="s">
        <v>2108</v>
      </c>
      <c r="C2938" t="s">
        <v>922</v>
      </c>
      <c r="D2938" t="s">
        <v>922</v>
      </c>
      <c r="E2938" t="s">
        <v>665</v>
      </c>
      <c r="F2938" t="s">
        <v>2235</v>
      </c>
      <c r="G2938" t="s">
        <v>132</v>
      </c>
      <c r="H2938" t="s">
        <v>675</v>
      </c>
      <c r="I2938" t="s">
        <v>6873</v>
      </c>
      <c r="J2938" t="s">
        <v>2514</v>
      </c>
      <c r="K2938" t="s">
        <v>2279</v>
      </c>
      <c r="L2938" t="s">
        <v>7107</v>
      </c>
      <c r="M2938" s="8" t="s">
        <v>2279</v>
      </c>
      <c r="N2938" t="s">
        <v>5881</v>
      </c>
      <c r="O2938" t="s">
        <v>9888</v>
      </c>
      <c r="P2938" t="s">
        <v>2672</v>
      </c>
      <c r="Q2938" s="8" t="s">
        <v>9896</v>
      </c>
      <c r="R2938" t="s">
        <v>6738</v>
      </c>
      <c r="S2938" t="s">
        <v>5636</v>
      </c>
      <c r="T2938" t="s">
        <v>3402</v>
      </c>
    </row>
    <row r="2939" spans="1:20">
      <c r="A2939" t="s">
        <v>9897</v>
      </c>
      <c r="B2939" s="8" t="s">
        <v>2108</v>
      </c>
      <c r="C2939" t="s">
        <v>922</v>
      </c>
      <c r="D2939" t="s">
        <v>922</v>
      </c>
      <c r="E2939" t="s">
        <v>665</v>
      </c>
      <c r="F2939" t="s">
        <v>4426</v>
      </c>
      <c r="G2939" t="s">
        <v>400</v>
      </c>
      <c r="H2939" t="s">
        <v>400</v>
      </c>
      <c r="I2939" t="s">
        <v>7079</v>
      </c>
      <c r="J2939" t="s">
        <v>2514</v>
      </c>
      <c r="K2939" t="s">
        <v>2353</v>
      </c>
      <c r="L2939" t="s">
        <v>6692</v>
      </c>
      <c r="M2939" s="8" t="s">
        <v>2353</v>
      </c>
      <c r="N2939" t="s">
        <v>9898</v>
      </c>
      <c r="O2939" t="s">
        <v>9888</v>
      </c>
      <c r="P2939" t="s">
        <v>760</v>
      </c>
      <c r="Q2939" s="8" t="s">
        <v>9899</v>
      </c>
      <c r="R2939" t="s">
        <v>7964</v>
      </c>
      <c r="S2939" t="s">
        <v>6935</v>
      </c>
      <c r="T2939" t="s">
        <v>2127</v>
      </c>
    </row>
    <row r="2940" spans="1:20">
      <c r="A2940" t="s">
        <v>9900</v>
      </c>
      <c r="B2940" s="8" t="s">
        <v>2108</v>
      </c>
      <c r="C2940" t="s">
        <v>922</v>
      </c>
      <c r="D2940" t="s">
        <v>922</v>
      </c>
      <c r="E2940" t="s">
        <v>665</v>
      </c>
      <c r="F2940" t="s">
        <v>1986</v>
      </c>
      <c r="G2940" t="s">
        <v>237</v>
      </c>
      <c r="H2940" t="s">
        <v>237</v>
      </c>
      <c r="I2940" t="s">
        <v>7106</v>
      </c>
      <c r="J2940" t="s">
        <v>2514</v>
      </c>
      <c r="K2940" t="s">
        <v>4735</v>
      </c>
      <c r="L2940" t="s">
        <v>6692</v>
      </c>
      <c r="M2940" s="8" t="s">
        <v>4735</v>
      </c>
      <c r="N2940" t="s">
        <v>5851</v>
      </c>
      <c r="O2940" t="s">
        <v>9888</v>
      </c>
      <c r="P2940" t="s">
        <v>2672</v>
      </c>
      <c r="Q2940" s="8" t="s">
        <v>9901</v>
      </c>
      <c r="R2940" t="s">
        <v>7964</v>
      </c>
      <c r="S2940" t="s">
        <v>6935</v>
      </c>
      <c r="T2940" t="s">
        <v>3402</v>
      </c>
    </row>
    <row r="2941" spans="1:20">
      <c r="A2941" t="s">
        <v>9902</v>
      </c>
      <c r="B2941" s="8" t="s">
        <v>2108</v>
      </c>
      <c r="C2941" t="s">
        <v>922</v>
      </c>
      <c r="D2941" t="s">
        <v>922</v>
      </c>
      <c r="E2941" t="s">
        <v>665</v>
      </c>
      <c r="F2941" t="s">
        <v>6663</v>
      </c>
      <c r="G2941" t="s">
        <v>6664</v>
      </c>
      <c r="H2941" t="s">
        <v>6664</v>
      </c>
      <c r="I2941" t="s">
        <v>7215</v>
      </c>
      <c r="J2941" t="s">
        <v>2514</v>
      </c>
      <c r="K2941" t="s">
        <v>4830</v>
      </c>
      <c r="L2941" t="s">
        <v>6692</v>
      </c>
      <c r="M2941" s="8" t="s">
        <v>4830</v>
      </c>
      <c r="N2941" t="s">
        <v>5851</v>
      </c>
      <c r="O2941" t="s">
        <v>9888</v>
      </c>
      <c r="P2941" t="s">
        <v>2672</v>
      </c>
      <c r="Q2941" s="8" t="s">
        <v>9903</v>
      </c>
      <c r="R2941" t="s">
        <v>9306</v>
      </c>
      <c r="S2941" t="s">
        <v>9012</v>
      </c>
      <c r="T2941" t="s">
        <v>3405</v>
      </c>
    </row>
    <row r="2942" spans="1:20">
      <c r="A2942" t="s">
        <v>9904</v>
      </c>
      <c r="B2942" s="8" t="s">
        <v>2108</v>
      </c>
      <c r="C2942" t="s">
        <v>922</v>
      </c>
      <c r="D2942" t="s">
        <v>922</v>
      </c>
      <c r="E2942" t="s">
        <v>704</v>
      </c>
      <c r="F2942" t="s">
        <v>884</v>
      </c>
      <c r="G2942" t="s">
        <v>885</v>
      </c>
      <c r="H2942" t="s">
        <v>7782</v>
      </c>
      <c r="I2942" t="s">
        <v>7783</v>
      </c>
      <c r="J2942" t="s">
        <v>7750</v>
      </c>
      <c r="K2942" t="s">
        <v>675</v>
      </c>
      <c r="L2942" t="s">
        <v>682</v>
      </c>
      <c r="M2942" s="8" t="s">
        <v>675</v>
      </c>
      <c r="N2942" t="s">
        <v>682</v>
      </c>
      <c r="O2942" t="s">
        <v>9888</v>
      </c>
      <c r="P2942" t="s">
        <v>675</v>
      </c>
      <c r="Q2942" s="8" t="s">
        <v>9905</v>
      </c>
      <c r="R2942" t="s">
        <v>9256</v>
      </c>
      <c r="S2942" t="s">
        <v>6935</v>
      </c>
      <c r="T2942" t="s">
        <v>4688</v>
      </c>
    </row>
    <row r="2943" spans="1:20">
      <c r="A2943" t="s">
        <v>9906</v>
      </c>
      <c r="B2943" s="8" t="s">
        <v>2108</v>
      </c>
      <c r="C2943" t="s">
        <v>922</v>
      </c>
      <c r="D2943" t="s">
        <v>922</v>
      </c>
      <c r="E2943" t="s">
        <v>704</v>
      </c>
      <c r="F2943" t="s">
        <v>884</v>
      </c>
      <c r="G2943" t="s">
        <v>885</v>
      </c>
      <c r="H2943" t="s">
        <v>1011</v>
      </c>
      <c r="I2943" t="s">
        <v>7792</v>
      </c>
      <c r="J2943" t="s">
        <v>669</v>
      </c>
      <c r="K2943" t="s">
        <v>2159</v>
      </c>
      <c r="L2943" t="s">
        <v>5851</v>
      </c>
      <c r="M2943" s="8" t="s">
        <v>2159</v>
      </c>
      <c r="N2943" t="s">
        <v>9907</v>
      </c>
      <c r="O2943" t="s">
        <v>9888</v>
      </c>
      <c r="P2943" t="s">
        <v>760</v>
      </c>
      <c r="Q2943" s="8" t="s">
        <v>9908</v>
      </c>
      <c r="R2943" t="s">
        <v>9256</v>
      </c>
      <c r="S2943" t="s">
        <v>6935</v>
      </c>
      <c r="T2943" t="s">
        <v>2133</v>
      </c>
    </row>
    <row r="2944" spans="1:20">
      <c r="A2944" t="s">
        <v>9909</v>
      </c>
      <c r="B2944" s="8" t="s">
        <v>2108</v>
      </c>
      <c r="C2944" t="s">
        <v>922</v>
      </c>
      <c r="D2944" t="s">
        <v>922</v>
      </c>
      <c r="E2944" t="s">
        <v>704</v>
      </c>
      <c r="F2944" t="s">
        <v>884</v>
      </c>
      <c r="G2944" t="s">
        <v>885</v>
      </c>
      <c r="H2944" t="s">
        <v>7805</v>
      </c>
      <c r="I2944" t="s">
        <v>7806</v>
      </c>
      <c r="J2944" t="s">
        <v>2519</v>
      </c>
      <c r="K2944" t="s">
        <v>4735</v>
      </c>
      <c r="L2944" t="s">
        <v>6692</v>
      </c>
      <c r="M2944" s="8" t="s">
        <v>4735</v>
      </c>
      <c r="N2944" t="s">
        <v>671</v>
      </c>
      <c r="O2944" t="s">
        <v>9888</v>
      </c>
      <c r="P2944" t="s">
        <v>2672</v>
      </c>
      <c r="Q2944" s="8" t="s">
        <v>9910</v>
      </c>
      <c r="R2944" t="s">
        <v>9256</v>
      </c>
      <c r="S2944" t="s">
        <v>6935</v>
      </c>
      <c r="T2944" t="s">
        <v>3405</v>
      </c>
    </row>
    <row r="2945" spans="1:20">
      <c r="A2945" t="s">
        <v>9911</v>
      </c>
      <c r="B2945" s="8" t="s">
        <v>2108</v>
      </c>
      <c r="C2945" t="s">
        <v>922</v>
      </c>
      <c r="D2945" t="s">
        <v>922</v>
      </c>
      <c r="E2945" t="s">
        <v>704</v>
      </c>
      <c r="F2945" t="s">
        <v>884</v>
      </c>
      <c r="G2945" t="s">
        <v>885</v>
      </c>
      <c r="H2945" t="s">
        <v>8044</v>
      </c>
      <c r="I2945" t="s">
        <v>8045</v>
      </c>
      <c r="J2945" t="s">
        <v>7750</v>
      </c>
      <c r="K2945" t="s">
        <v>675</v>
      </c>
      <c r="L2945" t="s">
        <v>682</v>
      </c>
      <c r="M2945" s="8" t="s">
        <v>675</v>
      </c>
      <c r="N2945" t="s">
        <v>682</v>
      </c>
      <c r="O2945" t="s">
        <v>9888</v>
      </c>
      <c r="P2945" t="s">
        <v>675</v>
      </c>
      <c r="Q2945" s="8" t="s">
        <v>9912</v>
      </c>
      <c r="R2945" t="s">
        <v>7758</v>
      </c>
      <c r="S2945" t="s">
        <v>5636</v>
      </c>
      <c r="T2945" t="s">
        <v>4688</v>
      </c>
    </row>
    <row r="2946" spans="1:20">
      <c r="A2946" t="s">
        <v>9913</v>
      </c>
      <c r="B2946" s="8" t="s">
        <v>2108</v>
      </c>
      <c r="C2946" t="s">
        <v>922</v>
      </c>
      <c r="D2946" t="s">
        <v>922</v>
      </c>
      <c r="E2946" t="s">
        <v>704</v>
      </c>
      <c r="F2946" t="s">
        <v>884</v>
      </c>
      <c r="G2946" t="s">
        <v>885</v>
      </c>
      <c r="H2946" t="s">
        <v>4987</v>
      </c>
      <c r="I2946" t="s">
        <v>8375</v>
      </c>
      <c r="J2946" t="s">
        <v>7750</v>
      </c>
      <c r="K2946" t="s">
        <v>675</v>
      </c>
      <c r="L2946" t="s">
        <v>682</v>
      </c>
      <c r="M2946" s="8" t="s">
        <v>675</v>
      </c>
      <c r="N2946" t="s">
        <v>682</v>
      </c>
      <c r="O2946" t="s">
        <v>9888</v>
      </c>
      <c r="P2946" t="s">
        <v>675</v>
      </c>
      <c r="Q2946" s="8" t="s">
        <v>9914</v>
      </c>
      <c r="R2946" t="s">
        <v>9256</v>
      </c>
      <c r="S2946" t="s">
        <v>6935</v>
      </c>
      <c r="T2946" t="s">
        <v>2127</v>
      </c>
    </row>
    <row r="2947" spans="1:20">
      <c r="A2947" t="s">
        <v>9915</v>
      </c>
      <c r="B2947" s="8" t="s">
        <v>2108</v>
      </c>
      <c r="C2947" t="s">
        <v>922</v>
      </c>
      <c r="D2947" t="s">
        <v>922</v>
      </c>
      <c r="E2947" t="s">
        <v>704</v>
      </c>
      <c r="F2947" t="s">
        <v>884</v>
      </c>
      <c r="G2947" t="s">
        <v>885</v>
      </c>
      <c r="H2947" t="s">
        <v>4982</v>
      </c>
      <c r="I2947" t="s">
        <v>7865</v>
      </c>
      <c r="J2947" t="s">
        <v>2519</v>
      </c>
      <c r="K2947" t="s">
        <v>2159</v>
      </c>
      <c r="L2947" t="s">
        <v>9835</v>
      </c>
      <c r="M2947" s="8" t="s">
        <v>2159</v>
      </c>
      <c r="N2947" t="s">
        <v>9836</v>
      </c>
      <c r="O2947" t="s">
        <v>9888</v>
      </c>
      <c r="P2947" t="s">
        <v>760</v>
      </c>
      <c r="Q2947" s="8" t="s">
        <v>9916</v>
      </c>
      <c r="R2947" t="s">
        <v>9256</v>
      </c>
      <c r="S2947" t="s">
        <v>6935</v>
      </c>
      <c r="T2947" t="s">
        <v>2127</v>
      </c>
    </row>
    <row r="2948" spans="1:20">
      <c r="A2948" t="s">
        <v>9917</v>
      </c>
      <c r="B2948" s="8" t="s">
        <v>2108</v>
      </c>
      <c r="C2948" t="s">
        <v>922</v>
      </c>
      <c r="D2948" t="s">
        <v>922</v>
      </c>
      <c r="E2948" t="s">
        <v>704</v>
      </c>
      <c r="F2948" t="s">
        <v>884</v>
      </c>
      <c r="G2948" t="s">
        <v>885</v>
      </c>
      <c r="H2948" t="s">
        <v>5013</v>
      </c>
      <c r="I2948" t="s">
        <v>8206</v>
      </c>
      <c r="J2948" t="s">
        <v>2519</v>
      </c>
      <c r="K2948" t="s">
        <v>2137</v>
      </c>
      <c r="L2948" t="s">
        <v>5882</v>
      </c>
      <c r="M2948" s="8" t="s">
        <v>2137</v>
      </c>
      <c r="N2948" t="s">
        <v>8674</v>
      </c>
      <c r="O2948" t="s">
        <v>9888</v>
      </c>
      <c r="P2948" t="s">
        <v>760</v>
      </c>
      <c r="Q2948" s="8" t="s">
        <v>9918</v>
      </c>
      <c r="R2948" t="s">
        <v>9256</v>
      </c>
      <c r="S2948" t="s">
        <v>6935</v>
      </c>
      <c r="T2948" t="s">
        <v>3402</v>
      </c>
    </row>
    <row r="2949" spans="1:20">
      <c r="A2949" t="s">
        <v>9919</v>
      </c>
      <c r="B2949" s="8" t="s">
        <v>2108</v>
      </c>
      <c r="C2949" t="s">
        <v>922</v>
      </c>
      <c r="D2949" t="s">
        <v>922</v>
      </c>
      <c r="E2949" t="s">
        <v>704</v>
      </c>
      <c r="F2949" t="s">
        <v>884</v>
      </c>
      <c r="G2949" t="s">
        <v>885</v>
      </c>
      <c r="H2949" t="s">
        <v>8409</v>
      </c>
      <c r="I2949" t="s">
        <v>8410</v>
      </c>
      <c r="J2949" t="s">
        <v>2519</v>
      </c>
      <c r="K2949" t="s">
        <v>2115</v>
      </c>
      <c r="L2949" t="s">
        <v>7252</v>
      </c>
      <c r="M2949" s="8" t="s">
        <v>2115</v>
      </c>
      <c r="N2949" t="s">
        <v>9920</v>
      </c>
      <c r="O2949" t="s">
        <v>9888</v>
      </c>
      <c r="P2949" t="s">
        <v>760</v>
      </c>
      <c r="Q2949" s="8" t="s">
        <v>9921</v>
      </c>
      <c r="R2949" t="s">
        <v>9256</v>
      </c>
      <c r="S2949" t="s">
        <v>6935</v>
      </c>
      <c r="T2949" t="s">
        <v>2127</v>
      </c>
    </row>
    <row r="2950" spans="1:20">
      <c r="A2950" t="s">
        <v>9922</v>
      </c>
      <c r="B2950" s="8" t="s">
        <v>2108</v>
      </c>
      <c r="C2950" t="s">
        <v>922</v>
      </c>
      <c r="D2950" t="s">
        <v>922</v>
      </c>
      <c r="E2950" t="s">
        <v>704</v>
      </c>
      <c r="F2950" t="s">
        <v>1184</v>
      </c>
      <c r="G2950" t="s">
        <v>1185</v>
      </c>
      <c r="H2950" t="s">
        <v>2195</v>
      </c>
      <c r="I2950" t="s">
        <v>9923</v>
      </c>
      <c r="J2950" t="s">
        <v>2519</v>
      </c>
      <c r="K2950" t="s">
        <v>4735</v>
      </c>
      <c r="L2950" t="s">
        <v>6853</v>
      </c>
      <c r="M2950" s="8" t="s">
        <v>4735</v>
      </c>
      <c r="N2950" t="s">
        <v>6898</v>
      </c>
      <c r="O2950" t="s">
        <v>9888</v>
      </c>
      <c r="P2950" t="s">
        <v>2672</v>
      </c>
      <c r="Q2950" s="8" t="s">
        <v>9924</v>
      </c>
      <c r="R2950" t="s">
        <v>7899</v>
      </c>
      <c r="S2950" t="s">
        <v>5636</v>
      </c>
      <c r="T2950" t="s">
        <v>2108</v>
      </c>
    </row>
    <row r="2951" spans="1:20">
      <c r="A2951" t="s">
        <v>9925</v>
      </c>
      <c r="B2951" s="8" t="s">
        <v>2108</v>
      </c>
      <c r="C2951" t="s">
        <v>922</v>
      </c>
      <c r="D2951" t="s">
        <v>922</v>
      </c>
      <c r="E2951" t="s">
        <v>704</v>
      </c>
      <c r="F2951" t="s">
        <v>913</v>
      </c>
      <c r="G2951" t="s">
        <v>914</v>
      </c>
      <c r="H2951" t="s">
        <v>5652</v>
      </c>
      <c r="I2951" t="s">
        <v>8437</v>
      </c>
      <c r="J2951" t="s">
        <v>7750</v>
      </c>
      <c r="K2951" t="s">
        <v>675</v>
      </c>
      <c r="L2951" t="s">
        <v>682</v>
      </c>
      <c r="M2951" s="8" t="s">
        <v>675</v>
      </c>
      <c r="N2951" t="s">
        <v>682</v>
      </c>
      <c r="O2951" t="s">
        <v>9888</v>
      </c>
      <c r="P2951" t="s">
        <v>675</v>
      </c>
      <c r="Q2951" s="8" t="s">
        <v>9926</v>
      </c>
      <c r="R2951" t="s">
        <v>7917</v>
      </c>
      <c r="S2951" t="s">
        <v>5636</v>
      </c>
      <c r="T2951" t="s">
        <v>2108</v>
      </c>
    </row>
    <row r="2952" spans="1:20">
      <c r="A2952" t="s">
        <v>9927</v>
      </c>
      <c r="B2952" s="8" t="s">
        <v>2108</v>
      </c>
      <c r="C2952" t="s">
        <v>922</v>
      </c>
      <c r="D2952" t="s">
        <v>922</v>
      </c>
      <c r="E2952" t="s">
        <v>704</v>
      </c>
      <c r="F2952" t="s">
        <v>913</v>
      </c>
      <c r="G2952" t="s">
        <v>914</v>
      </c>
      <c r="H2952" t="s">
        <v>5661</v>
      </c>
      <c r="I2952" t="s">
        <v>8612</v>
      </c>
      <c r="J2952" t="s">
        <v>2519</v>
      </c>
      <c r="K2952" t="s">
        <v>2381</v>
      </c>
      <c r="L2952" t="s">
        <v>5894</v>
      </c>
      <c r="M2952" s="8" t="s">
        <v>2381</v>
      </c>
      <c r="N2952" t="s">
        <v>5882</v>
      </c>
      <c r="O2952" t="s">
        <v>9888</v>
      </c>
      <c r="P2952" t="s">
        <v>2672</v>
      </c>
      <c r="Q2952" s="8" t="s">
        <v>9928</v>
      </c>
      <c r="R2952" t="s">
        <v>7980</v>
      </c>
      <c r="S2952" t="s">
        <v>6935</v>
      </c>
      <c r="T2952" t="s">
        <v>2108</v>
      </c>
    </row>
    <row r="2953" spans="1:20">
      <c r="A2953" t="s">
        <v>9929</v>
      </c>
      <c r="B2953" s="8" t="s">
        <v>2108</v>
      </c>
      <c r="C2953" t="s">
        <v>922</v>
      </c>
      <c r="D2953" t="s">
        <v>922</v>
      </c>
      <c r="E2953" t="s">
        <v>704</v>
      </c>
      <c r="F2953" t="s">
        <v>913</v>
      </c>
      <c r="G2953" t="s">
        <v>914</v>
      </c>
      <c r="H2953" t="s">
        <v>5681</v>
      </c>
      <c r="I2953" t="s">
        <v>7976</v>
      </c>
      <c r="J2953" t="s">
        <v>2519</v>
      </c>
      <c r="K2953" t="s">
        <v>4917</v>
      </c>
      <c r="L2953" t="s">
        <v>5877</v>
      </c>
      <c r="M2953" s="8" t="s">
        <v>4917</v>
      </c>
      <c r="N2953" t="s">
        <v>6853</v>
      </c>
      <c r="O2953" t="s">
        <v>9888</v>
      </c>
      <c r="P2953" t="s">
        <v>2672</v>
      </c>
      <c r="Q2953" s="8" t="s">
        <v>9930</v>
      </c>
      <c r="R2953" t="s">
        <v>7917</v>
      </c>
      <c r="S2953" t="s">
        <v>5636</v>
      </c>
      <c r="T2953" t="s">
        <v>2108</v>
      </c>
    </row>
    <row r="2954" spans="1:20">
      <c r="A2954" t="s">
        <v>9931</v>
      </c>
      <c r="B2954" s="8" t="s">
        <v>2108</v>
      </c>
      <c r="C2954" t="s">
        <v>922</v>
      </c>
      <c r="D2954" t="s">
        <v>922</v>
      </c>
      <c r="E2954" t="s">
        <v>704</v>
      </c>
      <c r="F2954" t="s">
        <v>913</v>
      </c>
      <c r="G2954" t="s">
        <v>914</v>
      </c>
      <c r="H2954" t="s">
        <v>5693</v>
      </c>
      <c r="I2954" t="s">
        <v>8762</v>
      </c>
      <c r="J2954" t="s">
        <v>2519</v>
      </c>
      <c r="K2954" t="s">
        <v>2324</v>
      </c>
      <c r="L2954" t="s">
        <v>5851</v>
      </c>
      <c r="M2954" s="8" t="s">
        <v>2324</v>
      </c>
      <c r="N2954" t="s">
        <v>5895</v>
      </c>
      <c r="O2954" t="s">
        <v>9888</v>
      </c>
      <c r="P2954" t="s">
        <v>2672</v>
      </c>
      <c r="Q2954" s="8" t="s">
        <v>9932</v>
      </c>
      <c r="R2954" t="s">
        <v>7980</v>
      </c>
      <c r="S2954" t="s">
        <v>6935</v>
      </c>
      <c r="T2954" t="s">
        <v>2108</v>
      </c>
    </row>
    <row r="2955" spans="1:20">
      <c r="A2955" t="s">
        <v>9933</v>
      </c>
      <c r="B2955" s="8" t="s">
        <v>2112</v>
      </c>
      <c r="C2955" t="s">
        <v>922</v>
      </c>
      <c r="D2955" t="s">
        <v>922</v>
      </c>
      <c r="E2955" t="s">
        <v>665</v>
      </c>
      <c r="F2955" t="s">
        <v>5736</v>
      </c>
      <c r="G2955" t="s">
        <v>64</v>
      </c>
      <c r="H2955" t="s">
        <v>675</v>
      </c>
      <c r="I2955" t="s">
        <v>6819</v>
      </c>
      <c r="J2955" t="s">
        <v>7095</v>
      </c>
      <c r="K2955" t="s">
        <v>675</v>
      </c>
      <c r="L2955" t="s">
        <v>682</v>
      </c>
      <c r="M2955" s="8" t="s">
        <v>675</v>
      </c>
      <c r="N2955" t="s">
        <v>682</v>
      </c>
      <c r="O2955" t="s">
        <v>9934</v>
      </c>
      <c r="P2955" t="s">
        <v>825</v>
      </c>
      <c r="Q2955" s="8" t="s">
        <v>9935</v>
      </c>
      <c r="R2955" t="s">
        <v>6738</v>
      </c>
      <c r="S2955" t="s">
        <v>5636</v>
      </c>
      <c r="T2955" t="s">
        <v>2137</v>
      </c>
    </row>
    <row r="2956" spans="1:20">
      <c r="A2956" t="s">
        <v>9936</v>
      </c>
      <c r="B2956" s="8" t="s">
        <v>2112</v>
      </c>
      <c r="C2956" t="s">
        <v>922</v>
      </c>
      <c r="D2956" t="s">
        <v>922</v>
      </c>
      <c r="E2956" t="s">
        <v>704</v>
      </c>
      <c r="F2956" t="s">
        <v>1030</v>
      </c>
      <c r="G2956" t="s">
        <v>27</v>
      </c>
      <c r="H2956" t="s">
        <v>675</v>
      </c>
      <c r="I2956" t="s">
        <v>9937</v>
      </c>
      <c r="J2956" t="s">
        <v>7095</v>
      </c>
      <c r="K2956" t="s">
        <v>675</v>
      </c>
      <c r="L2956" t="s">
        <v>682</v>
      </c>
      <c r="M2956" s="8" t="s">
        <v>675</v>
      </c>
      <c r="N2956" t="s">
        <v>682</v>
      </c>
      <c r="O2956" t="s">
        <v>2672</v>
      </c>
      <c r="P2956" t="s">
        <v>683</v>
      </c>
      <c r="Q2956" s="8" t="s">
        <v>9938</v>
      </c>
      <c r="R2956" t="s">
        <v>675</v>
      </c>
      <c r="S2956" t="s">
        <v>675</v>
      </c>
      <c r="T2956" t="s">
        <v>675</v>
      </c>
    </row>
    <row r="2957" spans="1:20">
      <c r="A2957" t="s">
        <v>9939</v>
      </c>
      <c r="B2957" s="8" t="s">
        <v>3402</v>
      </c>
      <c r="C2957" t="s">
        <v>922</v>
      </c>
      <c r="D2957" t="s">
        <v>922</v>
      </c>
      <c r="E2957" t="s">
        <v>665</v>
      </c>
      <c r="F2957" t="s">
        <v>2403</v>
      </c>
      <c r="G2957" t="s">
        <v>95</v>
      </c>
      <c r="H2957" t="s">
        <v>675</v>
      </c>
      <c r="I2957" t="s">
        <v>6848</v>
      </c>
      <c r="J2957" t="s">
        <v>2514</v>
      </c>
      <c r="K2957" t="s">
        <v>2279</v>
      </c>
      <c r="L2957" t="s">
        <v>6853</v>
      </c>
      <c r="M2957" s="8" t="s">
        <v>2279</v>
      </c>
      <c r="N2957" t="s">
        <v>7252</v>
      </c>
      <c r="O2957" t="s">
        <v>9940</v>
      </c>
      <c r="P2957" t="s">
        <v>2672</v>
      </c>
      <c r="Q2957" s="8" t="s">
        <v>9941</v>
      </c>
      <c r="R2957" t="s">
        <v>6738</v>
      </c>
      <c r="S2957" t="s">
        <v>5636</v>
      </c>
      <c r="T2957" t="s">
        <v>2182</v>
      </c>
    </row>
    <row r="2958" spans="1:20">
      <c r="A2958" t="s">
        <v>9942</v>
      </c>
      <c r="B2958" s="8" t="s">
        <v>3402</v>
      </c>
      <c r="C2958" t="s">
        <v>922</v>
      </c>
      <c r="D2958" t="s">
        <v>922</v>
      </c>
      <c r="E2958" t="s">
        <v>665</v>
      </c>
      <c r="F2958" t="s">
        <v>7056</v>
      </c>
      <c r="G2958" t="s">
        <v>7057</v>
      </c>
      <c r="H2958" t="s">
        <v>7057</v>
      </c>
      <c r="I2958" t="s">
        <v>7058</v>
      </c>
      <c r="J2958" t="s">
        <v>7746</v>
      </c>
      <c r="K2958" t="s">
        <v>675</v>
      </c>
      <c r="L2958" t="s">
        <v>682</v>
      </c>
      <c r="M2958" s="8" t="s">
        <v>675</v>
      </c>
      <c r="N2958" t="s">
        <v>682</v>
      </c>
      <c r="O2958" t="s">
        <v>9940</v>
      </c>
      <c r="P2958" t="s">
        <v>675</v>
      </c>
      <c r="Q2958" s="8" t="s">
        <v>9943</v>
      </c>
      <c r="R2958" t="s">
        <v>7964</v>
      </c>
      <c r="S2958" t="s">
        <v>6935</v>
      </c>
      <c r="T2958" t="s">
        <v>3416</v>
      </c>
    </row>
    <row r="2959" spans="1:20">
      <c r="A2959" t="s">
        <v>9944</v>
      </c>
      <c r="B2959" s="8" t="s">
        <v>3402</v>
      </c>
      <c r="C2959" t="s">
        <v>922</v>
      </c>
      <c r="D2959" t="s">
        <v>922</v>
      </c>
      <c r="E2959" t="s">
        <v>665</v>
      </c>
      <c r="F2959" t="s">
        <v>1374</v>
      </c>
      <c r="G2959" t="s">
        <v>1375</v>
      </c>
      <c r="H2959" t="s">
        <v>1375</v>
      </c>
      <c r="I2959" t="s">
        <v>7150</v>
      </c>
      <c r="J2959" t="s">
        <v>2514</v>
      </c>
      <c r="K2959" t="s">
        <v>4830</v>
      </c>
      <c r="L2959" t="s">
        <v>6096</v>
      </c>
      <c r="M2959" s="8" t="s">
        <v>4830</v>
      </c>
      <c r="N2959" t="s">
        <v>9945</v>
      </c>
      <c r="O2959" t="s">
        <v>9940</v>
      </c>
      <c r="P2959" t="s">
        <v>760</v>
      </c>
      <c r="Q2959" s="8" t="s">
        <v>9946</v>
      </c>
      <c r="R2959" t="s">
        <v>7964</v>
      </c>
      <c r="S2959" t="s">
        <v>6935</v>
      </c>
      <c r="T2959" t="s">
        <v>2166</v>
      </c>
    </row>
    <row r="2960" spans="1:20">
      <c r="A2960" t="s">
        <v>9947</v>
      </c>
      <c r="B2960" s="8" t="s">
        <v>3402</v>
      </c>
      <c r="C2960" t="s">
        <v>922</v>
      </c>
      <c r="D2960" t="s">
        <v>922</v>
      </c>
      <c r="E2960" t="s">
        <v>665</v>
      </c>
      <c r="F2960" t="s">
        <v>2067</v>
      </c>
      <c r="G2960" t="s">
        <v>2068</v>
      </c>
      <c r="H2960" t="s">
        <v>2068</v>
      </c>
      <c r="I2960" t="s">
        <v>7332</v>
      </c>
      <c r="J2960" t="s">
        <v>7746</v>
      </c>
      <c r="K2960" t="s">
        <v>675</v>
      </c>
      <c r="L2960" t="s">
        <v>682</v>
      </c>
      <c r="M2960" s="8" t="s">
        <v>675</v>
      </c>
      <c r="N2960" t="s">
        <v>682</v>
      </c>
      <c r="O2960" t="s">
        <v>9940</v>
      </c>
      <c r="P2960" t="s">
        <v>675</v>
      </c>
      <c r="Q2960" s="8" t="s">
        <v>9948</v>
      </c>
      <c r="R2960" t="s">
        <v>7964</v>
      </c>
      <c r="S2960" t="s">
        <v>6935</v>
      </c>
      <c r="T2960" t="s">
        <v>2159</v>
      </c>
    </row>
    <row r="2961" spans="1:20">
      <c r="A2961" t="s">
        <v>9949</v>
      </c>
      <c r="B2961" s="8" t="s">
        <v>3402</v>
      </c>
      <c r="C2961" t="s">
        <v>922</v>
      </c>
      <c r="D2961" t="s">
        <v>922</v>
      </c>
      <c r="E2961" t="s">
        <v>704</v>
      </c>
      <c r="F2961" t="s">
        <v>884</v>
      </c>
      <c r="G2961" t="s">
        <v>885</v>
      </c>
      <c r="H2961" t="s">
        <v>8019</v>
      </c>
      <c r="I2961" t="s">
        <v>8020</v>
      </c>
      <c r="J2961" t="s">
        <v>2519</v>
      </c>
      <c r="K2961" t="s">
        <v>2324</v>
      </c>
      <c r="L2961" t="s">
        <v>6853</v>
      </c>
      <c r="M2961" s="8" t="s">
        <v>2324</v>
      </c>
      <c r="N2961" t="s">
        <v>9950</v>
      </c>
      <c r="O2961" t="s">
        <v>9940</v>
      </c>
      <c r="P2961" t="s">
        <v>760</v>
      </c>
      <c r="Q2961" s="8" t="s">
        <v>9951</v>
      </c>
      <c r="R2961" t="s">
        <v>7758</v>
      </c>
      <c r="S2961" t="s">
        <v>5636</v>
      </c>
      <c r="T2961" t="s">
        <v>2182</v>
      </c>
    </row>
    <row r="2962" spans="1:20">
      <c r="A2962" t="s">
        <v>9952</v>
      </c>
      <c r="B2962" s="8" t="s">
        <v>3402</v>
      </c>
      <c r="C2962" t="s">
        <v>922</v>
      </c>
      <c r="D2962" t="s">
        <v>922</v>
      </c>
      <c r="E2962" t="s">
        <v>704</v>
      </c>
      <c r="F2962" t="s">
        <v>884</v>
      </c>
      <c r="G2962" t="s">
        <v>885</v>
      </c>
      <c r="H2962" t="s">
        <v>8154</v>
      </c>
      <c r="I2962" t="s">
        <v>8155</v>
      </c>
      <c r="J2962" t="s">
        <v>2519</v>
      </c>
      <c r="K2962" t="s">
        <v>4830</v>
      </c>
      <c r="L2962" t="s">
        <v>671</v>
      </c>
      <c r="M2962" s="8" t="s">
        <v>4830</v>
      </c>
      <c r="N2962" t="s">
        <v>6942</v>
      </c>
      <c r="O2962" t="s">
        <v>9940</v>
      </c>
      <c r="P2962" t="s">
        <v>760</v>
      </c>
      <c r="Q2962" s="8" t="s">
        <v>9953</v>
      </c>
      <c r="R2962" t="s">
        <v>9256</v>
      </c>
      <c r="S2962" t="s">
        <v>6935</v>
      </c>
      <c r="T2962" t="s">
        <v>2182</v>
      </c>
    </row>
    <row r="2963" spans="1:20">
      <c r="A2963" t="s">
        <v>9954</v>
      </c>
      <c r="B2963" s="8" t="s">
        <v>3402</v>
      </c>
      <c r="C2963" t="s">
        <v>922</v>
      </c>
      <c r="D2963" t="s">
        <v>922</v>
      </c>
      <c r="E2963" t="s">
        <v>704</v>
      </c>
      <c r="F2963" t="s">
        <v>884</v>
      </c>
      <c r="G2963" t="s">
        <v>885</v>
      </c>
      <c r="H2963" t="s">
        <v>8384</v>
      </c>
      <c r="I2963" t="s">
        <v>8385</v>
      </c>
      <c r="J2963" t="s">
        <v>2519</v>
      </c>
      <c r="K2963" t="s">
        <v>4843</v>
      </c>
      <c r="L2963" t="s">
        <v>5851</v>
      </c>
      <c r="M2963" s="8" t="s">
        <v>4843</v>
      </c>
      <c r="N2963" t="s">
        <v>5877</v>
      </c>
      <c r="O2963" t="s">
        <v>9940</v>
      </c>
      <c r="P2963" t="s">
        <v>2672</v>
      </c>
      <c r="Q2963" s="8" t="s">
        <v>9955</v>
      </c>
      <c r="R2963" t="s">
        <v>9256</v>
      </c>
      <c r="S2963" t="s">
        <v>6935</v>
      </c>
      <c r="T2963" t="s">
        <v>2137</v>
      </c>
    </row>
    <row r="2964" spans="1:20">
      <c r="A2964" t="s">
        <v>9956</v>
      </c>
      <c r="B2964" s="8" t="s">
        <v>3402</v>
      </c>
      <c r="C2964" t="s">
        <v>922</v>
      </c>
      <c r="D2964" t="s">
        <v>922</v>
      </c>
      <c r="E2964" t="s">
        <v>704</v>
      </c>
      <c r="F2964" t="s">
        <v>884</v>
      </c>
      <c r="G2964" t="s">
        <v>885</v>
      </c>
      <c r="H2964" t="s">
        <v>8063</v>
      </c>
      <c r="I2964" t="s">
        <v>8064</v>
      </c>
      <c r="J2964" t="s">
        <v>2519</v>
      </c>
      <c r="K2964" t="s">
        <v>2348</v>
      </c>
      <c r="L2964" t="s">
        <v>6096</v>
      </c>
      <c r="M2964" s="8" t="s">
        <v>2348</v>
      </c>
      <c r="N2964" t="s">
        <v>9957</v>
      </c>
      <c r="O2964" t="s">
        <v>9940</v>
      </c>
      <c r="P2964" t="s">
        <v>760</v>
      </c>
      <c r="Q2964" s="8" t="s">
        <v>9958</v>
      </c>
      <c r="R2964" t="s">
        <v>9256</v>
      </c>
      <c r="S2964" t="s">
        <v>6935</v>
      </c>
      <c r="T2964" t="s">
        <v>2182</v>
      </c>
    </row>
    <row r="2965" spans="1:20">
      <c r="A2965" t="s">
        <v>9959</v>
      </c>
      <c r="B2965" s="8" t="s">
        <v>3402</v>
      </c>
      <c r="C2965" t="s">
        <v>922</v>
      </c>
      <c r="D2965" t="s">
        <v>922</v>
      </c>
      <c r="E2965" t="s">
        <v>704</v>
      </c>
      <c r="F2965" t="s">
        <v>884</v>
      </c>
      <c r="G2965" t="s">
        <v>885</v>
      </c>
      <c r="H2965" t="s">
        <v>8413</v>
      </c>
      <c r="I2965" t="s">
        <v>8414</v>
      </c>
      <c r="J2965" t="s">
        <v>2519</v>
      </c>
      <c r="K2965" t="s">
        <v>2348</v>
      </c>
      <c r="L2965" t="s">
        <v>5861</v>
      </c>
      <c r="M2965" s="8" t="s">
        <v>2348</v>
      </c>
      <c r="N2965" t="s">
        <v>9960</v>
      </c>
      <c r="O2965" t="s">
        <v>9940</v>
      </c>
      <c r="P2965" t="s">
        <v>760</v>
      </c>
      <c r="Q2965" s="8" t="s">
        <v>9961</v>
      </c>
      <c r="R2965" t="s">
        <v>9256</v>
      </c>
      <c r="S2965" t="s">
        <v>6935</v>
      </c>
      <c r="T2965" t="s">
        <v>2182</v>
      </c>
    </row>
    <row r="2966" spans="1:20">
      <c r="A2966" t="s">
        <v>9962</v>
      </c>
      <c r="B2966" s="8" t="s">
        <v>3402</v>
      </c>
      <c r="C2966" t="s">
        <v>922</v>
      </c>
      <c r="D2966" t="s">
        <v>922</v>
      </c>
      <c r="E2966" t="s">
        <v>704</v>
      </c>
      <c r="F2966" t="s">
        <v>913</v>
      </c>
      <c r="G2966" t="s">
        <v>914</v>
      </c>
      <c r="H2966" t="s">
        <v>6029</v>
      </c>
      <c r="I2966" t="s">
        <v>8766</v>
      </c>
      <c r="J2966" t="s">
        <v>7750</v>
      </c>
      <c r="K2966" t="s">
        <v>675</v>
      </c>
      <c r="L2966" t="s">
        <v>682</v>
      </c>
      <c r="M2966" s="8" t="s">
        <v>675</v>
      </c>
      <c r="N2966" t="s">
        <v>682</v>
      </c>
      <c r="O2966" t="s">
        <v>9940</v>
      </c>
      <c r="P2966" t="s">
        <v>675</v>
      </c>
      <c r="Q2966" s="8" t="s">
        <v>9963</v>
      </c>
      <c r="R2966" t="s">
        <v>7980</v>
      </c>
      <c r="S2966" t="s">
        <v>6935</v>
      </c>
      <c r="T2966" t="s">
        <v>3402</v>
      </c>
    </row>
    <row r="2967" spans="1:20">
      <c r="A2967" t="s">
        <v>9964</v>
      </c>
      <c r="B2967" s="8" t="s">
        <v>3402</v>
      </c>
      <c r="C2967" t="s">
        <v>922</v>
      </c>
      <c r="D2967" t="s">
        <v>922</v>
      </c>
      <c r="E2967" t="s">
        <v>675</v>
      </c>
      <c r="F2967" t="s">
        <v>2183</v>
      </c>
      <c r="G2967" t="s">
        <v>2184</v>
      </c>
      <c r="H2967" t="s">
        <v>9965</v>
      </c>
      <c r="I2967" t="s">
        <v>9966</v>
      </c>
      <c r="J2967" t="s">
        <v>669</v>
      </c>
      <c r="K2967" t="s">
        <v>2001</v>
      </c>
      <c r="L2967" t="s">
        <v>6096</v>
      </c>
      <c r="M2967" s="8" t="s">
        <v>2001</v>
      </c>
      <c r="N2967" t="s">
        <v>5861</v>
      </c>
      <c r="O2967" t="s">
        <v>9940</v>
      </c>
      <c r="P2967" t="s">
        <v>760</v>
      </c>
      <c r="Q2967" s="8" t="s">
        <v>9967</v>
      </c>
      <c r="R2967" t="s">
        <v>9968</v>
      </c>
      <c r="S2967" t="s">
        <v>5636</v>
      </c>
      <c r="T2967" t="s">
        <v>3402</v>
      </c>
    </row>
    <row r="2968" spans="1:20">
      <c r="A2968" t="s">
        <v>9969</v>
      </c>
      <c r="B2968" s="8" t="s">
        <v>3402</v>
      </c>
      <c r="C2968" t="s">
        <v>922</v>
      </c>
      <c r="D2968" t="s">
        <v>922</v>
      </c>
      <c r="E2968" t="s">
        <v>675</v>
      </c>
      <c r="F2968" t="s">
        <v>2183</v>
      </c>
      <c r="G2968" t="s">
        <v>2184</v>
      </c>
      <c r="H2968" t="s">
        <v>9970</v>
      </c>
      <c r="I2968" t="s">
        <v>9971</v>
      </c>
      <c r="J2968" t="s">
        <v>669</v>
      </c>
      <c r="K2968" t="s">
        <v>2001</v>
      </c>
      <c r="L2968" t="s">
        <v>6096</v>
      </c>
      <c r="M2968" s="8" t="s">
        <v>2001</v>
      </c>
      <c r="N2968" t="s">
        <v>5861</v>
      </c>
      <c r="O2968" t="s">
        <v>9940</v>
      </c>
      <c r="P2968" t="s">
        <v>760</v>
      </c>
      <c r="Q2968" s="8" t="s">
        <v>9972</v>
      </c>
      <c r="R2968" t="s">
        <v>9968</v>
      </c>
      <c r="S2968" t="s">
        <v>5636</v>
      </c>
      <c r="T2968" t="s">
        <v>2166</v>
      </c>
    </row>
    <row r="2969" spans="1:20">
      <c r="A2969" t="s">
        <v>9973</v>
      </c>
      <c r="B2969" s="8" t="s">
        <v>3402</v>
      </c>
      <c r="C2969" t="s">
        <v>922</v>
      </c>
      <c r="D2969" t="s">
        <v>922</v>
      </c>
      <c r="E2969" t="s">
        <v>675</v>
      </c>
      <c r="F2969" t="s">
        <v>2183</v>
      </c>
      <c r="G2969" t="s">
        <v>2184</v>
      </c>
      <c r="H2969" t="s">
        <v>9974</v>
      </c>
      <c r="I2969" t="s">
        <v>9975</v>
      </c>
      <c r="J2969" t="s">
        <v>669</v>
      </c>
      <c r="K2969" t="s">
        <v>2001</v>
      </c>
      <c r="L2969" t="s">
        <v>6096</v>
      </c>
      <c r="M2969" s="8" t="s">
        <v>2001</v>
      </c>
      <c r="N2969" t="s">
        <v>9976</v>
      </c>
      <c r="O2969" t="s">
        <v>9940</v>
      </c>
      <c r="P2969" t="s">
        <v>760</v>
      </c>
      <c r="Q2969" s="8" t="s">
        <v>9977</v>
      </c>
      <c r="R2969" t="s">
        <v>9968</v>
      </c>
      <c r="S2969" t="s">
        <v>5636</v>
      </c>
      <c r="T2969" t="s">
        <v>3402</v>
      </c>
    </row>
    <row r="2970" spans="1:20">
      <c r="A2970" t="s">
        <v>9978</v>
      </c>
      <c r="B2970" s="8" t="s">
        <v>3402</v>
      </c>
      <c r="C2970" t="s">
        <v>922</v>
      </c>
      <c r="D2970" t="s">
        <v>922</v>
      </c>
      <c r="E2970" t="s">
        <v>675</v>
      </c>
      <c r="F2970" t="s">
        <v>2183</v>
      </c>
      <c r="G2970" t="s">
        <v>2184</v>
      </c>
      <c r="H2970" t="s">
        <v>9979</v>
      </c>
      <c r="I2970" t="s">
        <v>9980</v>
      </c>
      <c r="J2970" t="s">
        <v>669</v>
      </c>
      <c r="K2970" t="s">
        <v>2001</v>
      </c>
      <c r="L2970" t="s">
        <v>5861</v>
      </c>
      <c r="M2970" s="8" t="s">
        <v>2001</v>
      </c>
      <c r="N2970" t="s">
        <v>5895</v>
      </c>
      <c r="O2970" t="s">
        <v>9940</v>
      </c>
      <c r="P2970" t="s">
        <v>760</v>
      </c>
      <c r="Q2970" s="8" t="s">
        <v>9981</v>
      </c>
      <c r="R2970" t="s">
        <v>9968</v>
      </c>
      <c r="S2970" t="s">
        <v>5636</v>
      </c>
      <c r="T2970" t="s">
        <v>3402</v>
      </c>
    </row>
    <row r="2971" spans="1:20">
      <c r="A2971" t="s">
        <v>9982</v>
      </c>
      <c r="B2971" s="8" t="s">
        <v>3402</v>
      </c>
      <c r="C2971" t="s">
        <v>922</v>
      </c>
      <c r="D2971" t="s">
        <v>922</v>
      </c>
      <c r="E2971" t="s">
        <v>675</v>
      </c>
      <c r="F2971" t="s">
        <v>2183</v>
      </c>
      <c r="G2971" t="s">
        <v>2184</v>
      </c>
      <c r="H2971" t="s">
        <v>9983</v>
      </c>
      <c r="I2971" t="s">
        <v>9984</v>
      </c>
      <c r="J2971" t="s">
        <v>669</v>
      </c>
      <c r="K2971" t="s">
        <v>2001</v>
      </c>
      <c r="L2971" t="s">
        <v>5895</v>
      </c>
      <c r="M2971" s="8" t="s">
        <v>2001</v>
      </c>
      <c r="N2971" t="s">
        <v>5844</v>
      </c>
      <c r="O2971" t="s">
        <v>9940</v>
      </c>
      <c r="P2971" t="s">
        <v>760</v>
      </c>
      <c r="Q2971" s="8" t="s">
        <v>9985</v>
      </c>
      <c r="R2971" t="s">
        <v>9968</v>
      </c>
      <c r="S2971" t="s">
        <v>5636</v>
      </c>
      <c r="T2971" t="s">
        <v>3402</v>
      </c>
    </row>
    <row r="2972" spans="1:20">
      <c r="A2972" t="s">
        <v>9986</v>
      </c>
      <c r="B2972" s="8" t="s">
        <v>3405</v>
      </c>
      <c r="C2972" t="s">
        <v>922</v>
      </c>
      <c r="D2972" t="s">
        <v>922</v>
      </c>
      <c r="E2972" t="s">
        <v>665</v>
      </c>
      <c r="F2972" t="s">
        <v>5223</v>
      </c>
      <c r="G2972" t="s">
        <v>79</v>
      </c>
      <c r="H2972" t="s">
        <v>675</v>
      </c>
      <c r="I2972" t="s">
        <v>6824</v>
      </c>
      <c r="J2972" t="s">
        <v>2514</v>
      </c>
      <c r="K2972" t="s">
        <v>6439</v>
      </c>
      <c r="L2972" t="s">
        <v>6748</v>
      </c>
      <c r="M2972" s="8" t="s">
        <v>6439</v>
      </c>
      <c r="N2972" t="s">
        <v>5881</v>
      </c>
      <c r="O2972" t="s">
        <v>2672</v>
      </c>
      <c r="P2972" t="s">
        <v>2672</v>
      </c>
      <c r="Q2972" s="8" t="s">
        <v>9987</v>
      </c>
      <c r="R2972" t="s">
        <v>6934</v>
      </c>
      <c r="S2972" t="s">
        <v>6935</v>
      </c>
      <c r="T2972" t="s">
        <v>4735</v>
      </c>
    </row>
    <row r="2973" spans="1:20">
      <c r="A2973" t="s">
        <v>9988</v>
      </c>
      <c r="B2973" s="8" t="s">
        <v>3405</v>
      </c>
      <c r="C2973" t="s">
        <v>922</v>
      </c>
      <c r="D2973" t="s">
        <v>922</v>
      </c>
      <c r="E2973" t="s">
        <v>704</v>
      </c>
      <c r="F2973" t="s">
        <v>815</v>
      </c>
      <c r="G2973" t="s">
        <v>11</v>
      </c>
      <c r="H2973" t="s">
        <v>675</v>
      </c>
      <c r="I2973" t="s">
        <v>9989</v>
      </c>
      <c r="J2973" t="s">
        <v>7095</v>
      </c>
      <c r="K2973" t="s">
        <v>675</v>
      </c>
      <c r="L2973" t="s">
        <v>682</v>
      </c>
      <c r="M2973" s="8" t="s">
        <v>675</v>
      </c>
      <c r="N2973" t="s">
        <v>682</v>
      </c>
      <c r="O2973" t="s">
        <v>2672</v>
      </c>
      <c r="P2973" t="s">
        <v>825</v>
      </c>
      <c r="Q2973" s="8" t="s">
        <v>9990</v>
      </c>
      <c r="R2973" t="s">
        <v>675</v>
      </c>
      <c r="S2973" t="s">
        <v>675</v>
      </c>
      <c r="T2973" t="s">
        <v>675</v>
      </c>
    </row>
    <row r="2974" spans="1:20">
      <c r="A2974" t="s">
        <v>9991</v>
      </c>
      <c r="B2974" s="8" t="s">
        <v>3405</v>
      </c>
      <c r="C2974" t="s">
        <v>922</v>
      </c>
      <c r="D2974" t="s">
        <v>922</v>
      </c>
      <c r="E2974" t="s">
        <v>665</v>
      </c>
      <c r="F2974" t="s">
        <v>2776</v>
      </c>
      <c r="G2974" t="s">
        <v>155</v>
      </c>
      <c r="H2974" t="s">
        <v>155</v>
      </c>
      <c r="I2974" t="s">
        <v>7121</v>
      </c>
      <c r="J2974" t="s">
        <v>2514</v>
      </c>
      <c r="K2974" t="s">
        <v>4830</v>
      </c>
      <c r="L2974" t="s">
        <v>6778</v>
      </c>
      <c r="M2974" s="8" t="s">
        <v>4830</v>
      </c>
      <c r="N2974" t="s">
        <v>9992</v>
      </c>
      <c r="O2974" t="s">
        <v>9993</v>
      </c>
      <c r="P2974" t="s">
        <v>2672</v>
      </c>
      <c r="Q2974" s="8" t="s">
        <v>9994</v>
      </c>
      <c r="R2974" t="s">
        <v>7964</v>
      </c>
      <c r="S2974" t="s">
        <v>6935</v>
      </c>
      <c r="T2974" t="s">
        <v>5029</v>
      </c>
    </row>
    <row r="2975" spans="1:20">
      <c r="A2975" t="s">
        <v>9995</v>
      </c>
      <c r="B2975" s="8" t="s">
        <v>3405</v>
      </c>
      <c r="C2975" t="s">
        <v>922</v>
      </c>
      <c r="D2975" t="s">
        <v>922</v>
      </c>
      <c r="E2975" t="s">
        <v>665</v>
      </c>
      <c r="F2975" t="s">
        <v>834</v>
      </c>
      <c r="G2975" t="s">
        <v>835</v>
      </c>
      <c r="H2975" t="s">
        <v>835</v>
      </c>
      <c r="I2975" t="s">
        <v>6921</v>
      </c>
      <c r="J2975" t="s">
        <v>2514</v>
      </c>
      <c r="K2975" t="s">
        <v>4830</v>
      </c>
      <c r="L2975" t="s">
        <v>7107</v>
      </c>
      <c r="M2975" s="8" t="s">
        <v>4830</v>
      </c>
      <c r="N2975" t="s">
        <v>7544</v>
      </c>
      <c r="O2975" t="s">
        <v>9993</v>
      </c>
      <c r="P2975" t="s">
        <v>760</v>
      </c>
      <c r="Q2975" s="8" t="s">
        <v>9996</v>
      </c>
      <c r="R2975" t="s">
        <v>7964</v>
      </c>
      <c r="S2975" t="s">
        <v>6935</v>
      </c>
      <c r="T2975" t="s">
        <v>5029</v>
      </c>
    </row>
    <row r="2976" spans="1:20">
      <c r="A2976" t="s">
        <v>9997</v>
      </c>
      <c r="B2976" s="8" t="s">
        <v>3405</v>
      </c>
      <c r="C2976" t="s">
        <v>922</v>
      </c>
      <c r="D2976" t="s">
        <v>922</v>
      </c>
      <c r="E2976" t="s">
        <v>665</v>
      </c>
      <c r="F2976" t="s">
        <v>2228</v>
      </c>
      <c r="G2976" t="s">
        <v>242</v>
      </c>
      <c r="H2976" t="s">
        <v>242</v>
      </c>
      <c r="I2976" t="s">
        <v>7379</v>
      </c>
      <c r="J2976" t="s">
        <v>7746</v>
      </c>
      <c r="K2976" t="s">
        <v>675</v>
      </c>
      <c r="L2976" t="s">
        <v>682</v>
      </c>
      <c r="M2976" s="8" t="s">
        <v>675</v>
      </c>
      <c r="N2976" t="s">
        <v>682</v>
      </c>
      <c r="O2976" t="s">
        <v>9993</v>
      </c>
      <c r="P2976" t="s">
        <v>675</v>
      </c>
      <c r="Q2976" s="8" t="s">
        <v>9998</v>
      </c>
      <c r="R2976" t="s">
        <v>7964</v>
      </c>
      <c r="S2976" t="s">
        <v>6935</v>
      </c>
      <c r="T2976" t="s">
        <v>5029</v>
      </c>
    </row>
    <row r="2977" spans="1:20">
      <c r="A2977" t="s">
        <v>9999</v>
      </c>
      <c r="B2977" s="8" t="s">
        <v>3405</v>
      </c>
      <c r="C2977" t="s">
        <v>922</v>
      </c>
      <c r="D2977" t="s">
        <v>922</v>
      </c>
      <c r="E2977" t="s">
        <v>763</v>
      </c>
      <c r="F2977" t="s">
        <v>1336</v>
      </c>
      <c r="G2977" t="s">
        <v>1337</v>
      </c>
      <c r="H2977" t="s">
        <v>675</v>
      </c>
      <c r="I2977" t="s">
        <v>9341</v>
      </c>
      <c r="J2977" t="s">
        <v>7750</v>
      </c>
      <c r="K2977" t="s">
        <v>675</v>
      </c>
      <c r="L2977" t="s">
        <v>682</v>
      </c>
      <c r="M2977" s="8" t="s">
        <v>675</v>
      </c>
      <c r="N2977" t="s">
        <v>682</v>
      </c>
      <c r="O2977" t="s">
        <v>9993</v>
      </c>
      <c r="P2977" t="s">
        <v>675</v>
      </c>
      <c r="Q2977" s="8" t="s">
        <v>10000</v>
      </c>
      <c r="R2977" t="s">
        <v>7483</v>
      </c>
      <c r="S2977" t="s">
        <v>6935</v>
      </c>
      <c r="T2977" t="s">
        <v>5029</v>
      </c>
    </row>
    <row r="2978" spans="1:20">
      <c r="A2978" t="s">
        <v>10001</v>
      </c>
      <c r="B2978" s="8" t="s">
        <v>3405</v>
      </c>
      <c r="C2978" t="s">
        <v>922</v>
      </c>
      <c r="D2978" t="s">
        <v>922</v>
      </c>
      <c r="E2978" t="s">
        <v>704</v>
      </c>
      <c r="F2978" t="s">
        <v>884</v>
      </c>
      <c r="G2978" t="s">
        <v>885</v>
      </c>
      <c r="H2978" t="s">
        <v>1719</v>
      </c>
      <c r="I2978" t="s">
        <v>7779</v>
      </c>
      <c r="J2978" t="s">
        <v>7750</v>
      </c>
      <c r="K2978" t="s">
        <v>675</v>
      </c>
      <c r="L2978" t="s">
        <v>682</v>
      </c>
      <c r="M2978" s="8" t="s">
        <v>675</v>
      </c>
      <c r="N2978" t="s">
        <v>682</v>
      </c>
      <c r="O2978" t="s">
        <v>9993</v>
      </c>
      <c r="P2978" t="s">
        <v>675</v>
      </c>
      <c r="Q2978" s="8" t="s">
        <v>10002</v>
      </c>
      <c r="R2978" t="s">
        <v>9256</v>
      </c>
      <c r="S2978" t="s">
        <v>6935</v>
      </c>
      <c r="T2978" t="s">
        <v>5029</v>
      </c>
    </row>
    <row r="2979" spans="1:20">
      <c r="A2979" t="s">
        <v>10003</v>
      </c>
      <c r="B2979" s="8" t="s">
        <v>3405</v>
      </c>
      <c r="C2979" t="s">
        <v>922</v>
      </c>
      <c r="D2979" t="s">
        <v>922</v>
      </c>
      <c r="E2979" t="s">
        <v>704</v>
      </c>
      <c r="F2979" t="s">
        <v>884</v>
      </c>
      <c r="G2979" t="s">
        <v>885</v>
      </c>
      <c r="H2979" t="s">
        <v>8142</v>
      </c>
      <c r="I2979" t="s">
        <v>8143</v>
      </c>
      <c r="J2979" t="s">
        <v>7750</v>
      </c>
      <c r="K2979" t="s">
        <v>675</v>
      </c>
      <c r="L2979" t="s">
        <v>682</v>
      </c>
      <c r="M2979" s="8" t="s">
        <v>675</v>
      </c>
      <c r="N2979" t="s">
        <v>682</v>
      </c>
      <c r="O2979" t="s">
        <v>9993</v>
      </c>
      <c r="P2979" t="s">
        <v>675</v>
      </c>
      <c r="Q2979" s="8" t="s">
        <v>10004</v>
      </c>
      <c r="R2979" t="s">
        <v>7758</v>
      </c>
      <c r="S2979" t="s">
        <v>5636</v>
      </c>
      <c r="T2979" t="s">
        <v>4735</v>
      </c>
    </row>
    <row r="2980" spans="1:20">
      <c r="A2980" t="s">
        <v>10005</v>
      </c>
      <c r="B2980" s="8" t="s">
        <v>3405</v>
      </c>
      <c r="C2980" t="s">
        <v>922</v>
      </c>
      <c r="D2980" t="s">
        <v>922</v>
      </c>
      <c r="E2980" t="s">
        <v>704</v>
      </c>
      <c r="F2980" t="s">
        <v>884</v>
      </c>
      <c r="G2980" t="s">
        <v>885</v>
      </c>
      <c r="H2980" t="s">
        <v>7845</v>
      </c>
      <c r="I2980" t="s">
        <v>7846</v>
      </c>
      <c r="J2980" t="s">
        <v>8671</v>
      </c>
      <c r="K2980" t="s">
        <v>2430</v>
      </c>
      <c r="L2980" t="s">
        <v>6692</v>
      </c>
      <c r="M2980" s="8" t="s">
        <v>2430</v>
      </c>
      <c r="N2980" t="s">
        <v>6096</v>
      </c>
      <c r="O2980" t="s">
        <v>9993</v>
      </c>
      <c r="P2980" t="s">
        <v>2672</v>
      </c>
      <c r="Q2980" s="8" t="s">
        <v>10006</v>
      </c>
      <c r="R2980" t="s">
        <v>9256</v>
      </c>
      <c r="S2980" t="s">
        <v>6935</v>
      </c>
      <c r="T2980" t="s">
        <v>5029</v>
      </c>
    </row>
    <row r="2981" spans="1:20">
      <c r="A2981" t="s">
        <v>10007</v>
      </c>
      <c r="B2981" s="8" t="s">
        <v>3405</v>
      </c>
      <c r="C2981" t="s">
        <v>922</v>
      </c>
      <c r="D2981" t="s">
        <v>922</v>
      </c>
      <c r="E2981" t="s">
        <v>704</v>
      </c>
      <c r="F2981" t="s">
        <v>884</v>
      </c>
      <c r="G2981" t="s">
        <v>885</v>
      </c>
      <c r="H2981" t="s">
        <v>7852</v>
      </c>
      <c r="I2981" t="s">
        <v>7853</v>
      </c>
      <c r="J2981" t="s">
        <v>7750</v>
      </c>
      <c r="K2981" t="s">
        <v>675</v>
      </c>
      <c r="L2981" t="s">
        <v>682</v>
      </c>
      <c r="M2981" s="8" t="s">
        <v>675</v>
      </c>
      <c r="N2981" t="s">
        <v>682</v>
      </c>
      <c r="O2981" t="s">
        <v>9993</v>
      </c>
      <c r="P2981" t="s">
        <v>675</v>
      </c>
      <c r="Q2981" s="8" t="s">
        <v>10008</v>
      </c>
      <c r="R2981" t="s">
        <v>9256</v>
      </c>
      <c r="S2981" t="s">
        <v>6935</v>
      </c>
      <c r="T2981" t="s">
        <v>5029</v>
      </c>
    </row>
    <row r="2982" spans="1:20">
      <c r="A2982" t="s">
        <v>10009</v>
      </c>
      <c r="B2982" s="8" t="s">
        <v>3405</v>
      </c>
      <c r="C2982" t="s">
        <v>922</v>
      </c>
      <c r="D2982" t="s">
        <v>922</v>
      </c>
      <c r="E2982" t="s">
        <v>704</v>
      </c>
      <c r="F2982" t="s">
        <v>884</v>
      </c>
      <c r="G2982" t="s">
        <v>885</v>
      </c>
      <c r="H2982" t="s">
        <v>8114</v>
      </c>
      <c r="I2982" t="s">
        <v>8115</v>
      </c>
      <c r="J2982" t="s">
        <v>7750</v>
      </c>
      <c r="K2982" t="s">
        <v>675</v>
      </c>
      <c r="L2982" t="s">
        <v>682</v>
      </c>
      <c r="M2982" s="8" t="s">
        <v>675</v>
      </c>
      <c r="N2982" t="s">
        <v>682</v>
      </c>
      <c r="O2982" t="s">
        <v>9993</v>
      </c>
      <c r="P2982" t="s">
        <v>675</v>
      </c>
      <c r="Q2982" s="8" t="s">
        <v>10010</v>
      </c>
      <c r="R2982" t="s">
        <v>7758</v>
      </c>
      <c r="S2982" t="s">
        <v>5636</v>
      </c>
      <c r="T2982" t="s">
        <v>4843</v>
      </c>
    </row>
    <row r="2983" spans="1:20">
      <c r="A2983" t="s">
        <v>10011</v>
      </c>
      <c r="B2983" s="8" t="s">
        <v>3405</v>
      </c>
      <c r="C2983" t="s">
        <v>922</v>
      </c>
      <c r="D2983" t="s">
        <v>922</v>
      </c>
      <c r="E2983" t="s">
        <v>704</v>
      </c>
      <c r="F2983" t="s">
        <v>884</v>
      </c>
      <c r="G2983" t="s">
        <v>885</v>
      </c>
      <c r="H2983" t="s">
        <v>8118</v>
      </c>
      <c r="I2983" t="s">
        <v>8119</v>
      </c>
      <c r="J2983" t="s">
        <v>7750</v>
      </c>
      <c r="K2983" t="s">
        <v>675</v>
      </c>
      <c r="L2983" t="s">
        <v>682</v>
      </c>
      <c r="M2983" s="8" t="s">
        <v>675</v>
      </c>
      <c r="N2983" t="s">
        <v>682</v>
      </c>
      <c r="O2983" t="s">
        <v>9993</v>
      </c>
      <c r="P2983" t="s">
        <v>675</v>
      </c>
      <c r="Q2983" s="8" t="s">
        <v>10012</v>
      </c>
      <c r="R2983" t="s">
        <v>7758</v>
      </c>
      <c r="S2983" t="s">
        <v>5636</v>
      </c>
      <c r="T2983" t="s">
        <v>2284</v>
      </c>
    </row>
    <row r="2984" spans="1:20">
      <c r="A2984" t="s">
        <v>10013</v>
      </c>
      <c r="B2984" s="8" t="s">
        <v>3405</v>
      </c>
      <c r="C2984" t="s">
        <v>922</v>
      </c>
      <c r="D2984" t="s">
        <v>922</v>
      </c>
      <c r="E2984" t="s">
        <v>704</v>
      </c>
      <c r="F2984" t="s">
        <v>913</v>
      </c>
      <c r="G2984" t="s">
        <v>914</v>
      </c>
      <c r="H2984" t="s">
        <v>5777</v>
      </c>
      <c r="I2984" t="s">
        <v>8683</v>
      </c>
      <c r="J2984" t="s">
        <v>669</v>
      </c>
      <c r="K2984" t="s">
        <v>3526</v>
      </c>
      <c r="L2984" t="s">
        <v>6096</v>
      </c>
      <c r="M2984" s="8" t="s">
        <v>3526</v>
      </c>
      <c r="N2984" t="s">
        <v>8638</v>
      </c>
      <c r="O2984" t="s">
        <v>9993</v>
      </c>
      <c r="P2984" t="s">
        <v>760</v>
      </c>
      <c r="Q2984" s="8" t="s">
        <v>10014</v>
      </c>
      <c r="R2984" t="s">
        <v>7917</v>
      </c>
      <c r="S2984" t="s">
        <v>5636</v>
      </c>
      <c r="T2984" t="s">
        <v>3405</v>
      </c>
    </row>
    <row r="2985" spans="1:20">
      <c r="A2985" t="s">
        <v>10015</v>
      </c>
      <c r="B2985" s="8" t="s">
        <v>3405</v>
      </c>
      <c r="C2985" t="s">
        <v>922</v>
      </c>
      <c r="D2985" t="s">
        <v>922</v>
      </c>
      <c r="E2985" t="s">
        <v>704</v>
      </c>
      <c r="F2985" t="s">
        <v>913</v>
      </c>
      <c r="G2985" t="s">
        <v>914</v>
      </c>
      <c r="H2985" t="s">
        <v>5667</v>
      </c>
      <c r="I2985" t="s">
        <v>7922</v>
      </c>
      <c r="J2985" t="s">
        <v>2519</v>
      </c>
      <c r="K2985" t="s">
        <v>2381</v>
      </c>
      <c r="L2985" t="s">
        <v>6902</v>
      </c>
      <c r="M2985" s="8" t="s">
        <v>2381</v>
      </c>
      <c r="N2985" t="s">
        <v>10016</v>
      </c>
      <c r="O2985" t="s">
        <v>9993</v>
      </c>
      <c r="P2985" t="s">
        <v>760</v>
      </c>
      <c r="Q2985" s="8" t="s">
        <v>10017</v>
      </c>
      <c r="R2985" t="s">
        <v>7980</v>
      </c>
      <c r="S2985" t="s">
        <v>6935</v>
      </c>
      <c r="T2985" t="s">
        <v>3405</v>
      </c>
    </row>
    <row r="2986" spans="1:20">
      <c r="A2986" t="s">
        <v>10018</v>
      </c>
      <c r="B2986" s="8" t="s">
        <v>3405</v>
      </c>
      <c r="C2986" t="s">
        <v>922</v>
      </c>
      <c r="D2986" t="s">
        <v>922</v>
      </c>
      <c r="E2986" t="s">
        <v>704</v>
      </c>
      <c r="F2986" t="s">
        <v>913</v>
      </c>
      <c r="G2986" t="s">
        <v>914</v>
      </c>
      <c r="H2986" t="s">
        <v>6038</v>
      </c>
      <c r="I2986" t="s">
        <v>7942</v>
      </c>
      <c r="J2986" t="s">
        <v>2519</v>
      </c>
      <c r="K2986" t="s">
        <v>2384</v>
      </c>
      <c r="L2986" t="s">
        <v>7107</v>
      </c>
      <c r="M2986" s="8" t="s">
        <v>2384</v>
      </c>
      <c r="N2986" t="s">
        <v>5895</v>
      </c>
      <c r="O2986" t="s">
        <v>9993</v>
      </c>
      <c r="P2986" t="s">
        <v>2672</v>
      </c>
      <c r="Q2986" s="8" t="s">
        <v>10019</v>
      </c>
      <c r="R2986" t="s">
        <v>7917</v>
      </c>
      <c r="S2986" t="s">
        <v>5636</v>
      </c>
      <c r="T2986" t="s">
        <v>3405</v>
      </c>
    </row>
    <row r="2987" spans="1:20">
      <c r="A2987" t="s">
        <v>10020</v>
      </c>
      <c r="B2987" s="8" t="s">
        <v>3405</v>
      </c>
      <c r="C2987" t="s">
        <v>922</v>
      </c>
      <c r="D2987" t="s">
        <v>4108</v>
      </c>
      <c r="E2987" t="s">
        <v>675</v>
      </c>
      <c r="F2987" t="s">
        <v>9453</v>
      </c>
      <c r="G2987" t="s">
        <v>9454</v>
      </c>
      <c r="H2987" t="s">
        <v>675</v>
      </c>
      <c r="I2987" t="s">
        <v>9455</v>
      </c>
      <c r="J2987" t="s">
        <v>1927</v>
      </c>
      <c r="K2987" t="s">
        <v>675</v>
      </c>
      <c r="L2987" t="s">
        <v>682</v>
      </c>
      <c r="M2987" s="8" t="s">
        <v>675</v>
      </c>
      <c r="N2987" t="s">
        <v>682</v>
      </c>
      <c r="O2987" t="s">
        <v>9993</v>
      </c>
      <c r="P2987" t="s">
        <v>675</v>
      </c>
      <c r="Q2987" s="8" t="s">
        <v>10021</v>
      </c>
      <c r="R2987" t="s">
        <v>9457</v>
      </c>
      <c r="S2987" t="s">
        <v>5636</v>
      </c>
      <c r="T2987" t="s">
        <v>2212</v>
      </c>
    </row>
    <row r="2988" spans="1:20">
      <c r="A2988" t="s">
        <v>10022</v>
      </c>
      <c r="B2988" s="8" t="s">
        <v>3405</v>
      </c>
      <c r="C2988" t="s">
        <v>922</v>
      </c>
      <c r="D2988" t="s">
        <v>4108</v>
      </c>
      <c r="E2988" t="s">
        <v>675</v>
      </c>
      <c r="F2988" t="s">
        <v>9459</v>
      </c>
      <c r="G2988" t="s">
        <v>9460</v>
      </c>
      <c r="H2988" t="s">
        <v>675</v>
      </c>
      <c r="I2988" t="s">
        <v>9461</v>
      </c>
      <c r="J2988" t="s">
        <v>1927</v>
      </c>
      <c r="K2988" t="s">
        <v>675</v>
      </c>
      <c r="L2988" t="s">
        <v>682</v>
      </c>
      <c r="M2988" s="8" t="s">
        <v>675</v>
      </c>
      <c r="N2988" t="s">
        <v>682</v>
      </c>
      <c r="O2988" t="s">
        <v>9993</v>
      </c>
      <c r="P2988" t="s">
        <v>675</v>
      </c>
      <c r="Q2988" s="8" t="s">
        <v>10023</v>
      </c>
      <c r="R2988" t="s">
        <v>9457</v>
      </c>
      <c r="S2988" t="s">
        <v>5636</v>
      </c>
      <c r="T2988" t="s">
        <v>2212</v>
      </c>
    </row>
    <row r="2989" spans="1:20">
      <c r="A2989" t="s">
        <v>10024</v>
      </c>
      <c r="B2989" s="8" t="s">
        <v>2137</v>
      </c>
      <c r="C2989" t="s">
        <v>922</v>
      </c>
      <c r="D2989" t="s">
        <v>922</v>
      </c>
      <c r="E2989" t="s">
        <v>665</v>
      </c>
      <c r="F2989" t="s">
        <v>3712</v>
      </c>
      <c r="G2989" t="s">
        <v>20</v>
      </c>
      <c r="H2989" t="s">
        <v>675</v>
      </c>
      <c r="I2989" t="s">
        <v>6741</v>
      </c>
      <c r="J2989" t="s">
        <v>2514</v>
      </c>
      <c r="K2989" t="s">
        <v>3523</v>
      </c>
      <c r="L2989" t="s">
        <v>6853</v>
      </c>
      <c r="M2989" s="8" t="s">
        <v>3523</v>
      </c>
      <c r="N2989" t="s">
        <v>7184</v>
      </c>
      <c r="O2989" t="s">
        <v>10025</v>
      </c>
      <c r="P2989" t="s">
        <v>2672</v>
      </c>
      <c r="Q2989" s="8" t="s">
        <v>10026</v>
      </c>
      <c r="R2989" t="s">
        <v>6934</v>
      </c>
      <c r="S2989" t="s">
        <v>6935</v>
      </c>
      <c r="T2989" t="s">
        <v>2199</v>
      </c>
    </row>
    <row r="2990" spans="1:20">
      <c r="A2990" t="s">
        <v>10027</v>
      </c>
      <c r="B2990" s="8" t="s">
        <v>2137</v>
      </c>
      <c r="C2990" t="s">
        <v>922</v>
      </c>
      <c r="D2990" t="s">
        <v>922</v>
      </c>
      <c r="E2990" t="s">
        <v>704</v>
      </c>
      <c r="F2990" t="s">
        <v>884</v>
      </c>
      <c r="G2990" t="s">
        <v>885</v>
      </c>
      <c r="H2990" t="s">
        <v>8149</v>
      </c>
      <c r="I2990" t="s">
        <v>8150</v>
      </c>
      <c r="J2990" t="s">
        <v>2519</v>
      </c>
      <c r="K2990" t="s">
        <v>2426</v>
      </c>
      <c r="L2990" t="s">
        <v>6692</v>
      </c>
      <c r="M2990" s="8" t="s">
        <v>2426</v>
      </c>
      <c r="N2990" t="s">
        <v>5949</v>
      </c>
      <c r="O2990" t="s">
        <v>10025</v>
      </c>
      <c r="P2990" t="s">
        <v>2672</v>
      </c>
      <c r="Q2990" s="8" t="s">
        <v>10028</v>
      </c>
      <c r="R2990" t="s">
        <v>7758</v>
      </c>
      <c r="S2990" t="s">
        <v>5636</v>
      </c>
      <c r="T2990" t="s">
        <v>2199</v>
      </c>
    </row>
    <row r="2991" spans="1:20">
      <c r="A2991" t="s">
        <v>10029</v>
      </c>
      <c r="B2991" s="8" t="s">
        <v>2137</v>
      </c>
      <c r="C2991" t="s">
        <v>922</v>
      </c>
      <c r="D2991" t="s">
        <v>922</v>
      </c>
      <c r="E2991" t="s">
        <v>675</v>
      </c>
      <c r="F2991" t="s">
        <v>2183</v>
      </c>
      <c r="G2991" t="s">
        <v>2184</v>
      </c>
      <c r="H2991" t="s">
        <v>9974</v>
      </c>
      <c r="I2991" t="s">
        <v>9975</v>
      </c>
      <c r="J2991" t="s">
        <v>1927</v>
      </c>
      <c r="K2991" t="s">
        <v>675</v>
      </c>
      <c r="L2991" t="s">
        <v>682</v>
      </c>
      <c r="M2991" s="8" t="s">
        <v>675</v>
      </c>
      <c r="N2991" t="s">
        <v>682</v>
      </c>
      <c r="O2991" t="s">
        <v>10025</v>
      </c>
      <c r="P2991" t="s">
        <v>675</v>
      </c>
      <c r="Q2991" s="8" t="s">
        <v>10030</v>
      </c>
      <c r="R2991" t="s">
        <v>9968</v>
      </c>
      <c r="S2991" t="s">
        <v>5636</v>
      </c>
      <c r="T2991" t="s">
        <v>4775</v>
      </c>
    </row>
    <row r="2992" spans="1:20">
      <c r="A2992" t="s">
        <v>10031</v>
      </c>
      <c r="B2992" s="8" t="s">
        <v>2137</v>
      </c>
      <c r="C2992" t="s">
        <v>922</v>
      </c>
      <c r="D2992" t="s">
        <v>922</v>
      </c>
      <c r="E2992" t="s">
        <v>675</v>
      </c>
      <c r="F2992" t="s">
        <v>2183</v>
      </c>
      <c r="G2992" t="s">
        <v>2184</v>
      </c>
      <c r="H2992" t="s">
        <v>9965</v>
      </c>
      <c r="I2992" t="s">
        <v>9966</v>
      </c>
      <c r="J2992" t="s">
        <v>1927</v>
      </c>
      <c r="K2992" t="s">
        <v>675</v>
      </c>
      <c r="L2992" t="s">
        <v>682</v>
      </c>
      <c r="M2992" s="8" t="s">
        <v>675</v>
      </c>
      <c r="N2992" t="s">
        <v>682</v>
      </c>
      <c r="O2992" t="s">
        <v>10025</v>
      </c>
      <c r="P2992" t="s">
        <v>675</v>
      </c>
      <c r="Q2992" s="8" t="s">
        <v>10032</v>
      </c>
      <c r="R2992" t="s">
        <v>9968</v>
      </c>
      <c r="S2992" t="s">
        <v>5636</v>
      </c>
      <c r="T2992" t="s">
        <v>2216</v>
      </c>
    </row>
    <row r="2993" spans="1:20">
      <c r="A2993" t="s">
        <v>10033</v>
      </c>
      <c r="B2993" s="8" t="s">
        <v>2137</v>
      </c>
      <c r="C2993" t="s">
        <v>922</v>
      </c>
      <c r="D2993" t="s">
        <v>922</v>
      </c>
      <c r="E2993" t="s">
        <v>675</v>
      </c>
      <c r="F2993" t="s">
        <v>2183</v>
      </c>
      <c r="G2993" t="s">
        <v>2184</v>
      </c>
      <c r="H2993" t="s">
        <v>9983</v>
      </c>
      <c r="I2993" t="s">
        <v>9984</v>
      </c>
      <c r="J2993" t="s">
        <v>1927</v>
      </c>
      <c r="K2993" t="s">
        <v>675</v>
      </c>
      <c r="L2993" t="s">
        <v>682</v>
      </c>
      <c r="M2993" s="8" t="s">
        <v>675</v>
      </c>
      <c r="N2993" t="s">
        <v>682</v>
      </c>
      <c r="O2993" t="s">
        <v>10025</v>
      </c>
      <c r="P2993" t="s">
        <v>675</v>
      </c>
      <c r="Q2993" s="8" t="s">
        <v>10034</v>
      </c>
      <c r="R2993" t="s">
        <v>9968</v>
      </c>
      <c r="S2993" t="s">
        <v>5636</v>
      </c>
      <c r="T2993" t="s">
        <v>6439</v>
      </c>
    </row>
    <row r="2994" spans="1:20">
      <c r="A2994" t="s">
        <v>10035</v>
      </c>
      <c r="B2994" s="8" t="s">
        <v>5029</v>
      </c>
      <c r="C2994" t="s">
        <v>922</v>
      </c>
      <c r="D2994" t="s">
        <v>922</v>
      </c>
      <c r="E2994" t="s">
        <v>665</v>
      </c>
      <c r="F2994" t="s">
        <v>1959</v>
      </c>
      <c r="G2994" t="s">
        <v>40</v>
      </c>
      <c r="H2994" t="s">
        <v>675</v>
      </c>
      <c r="I2994" t="s">
        <v>6806</v>
      </c>
      <c r="J2994" t="s">
        <v>2514</v>
      </c>
      <c r="K2994" t="s">
        <v>2263</v>
      </c>
      <c r="L2994" t="s">
        <v>5844</v>
      </c>
      <c r="M2994" s="8" t="s">
        <v>2263</v>
      </c>
      <c r="N2994" t="s">
        <v>7035</v>
      </c>
      <c r="O2994" t="s">
        <v>10036</v>
      </c>
      <c r="P2994" t="s">
        <v>2672</v>
      </c>
      <c r="Q2994" s="8" t="s">
        <v>10037</v>
      </c>
      <c r="R2994" t="s">
        <v>6934</v>
      </c>
      <c r="S2994" t="s">
        <v>6935</v>
      </c>
      <c r="T2994" t="s">
        <v>4775</v>
      </c>
    </row>
    <row r="2995" spans="1:20">
      <c r="A2995" t="s">
        <v>10038</v>
      </c>
      <c r="B2995" s="8" t="s">
        <v>5029</v>
      </c>
      <c r="C2995" t="s">
        <v>922</v>
      </c>
      <c r="D2995" t="s">
        <v>922</v>
      </c>
      <c r="E2995" t="s">
        <v>704</v>
      </c>
      <c r="F2995" t="s">
        <v>884</v>
      </c>
      <c r="G2995" t="s">
        <v>885</v>
      </c>
      <c r="H2995" t="s">
        <v>7841</v>
      </c>
      <c r="I2995" t="s">
        <v>7842</v>
      </c>
      <c r="J2995" t="s">
        <v>7750</v>
      </c>
      <c r="K2995" t="s">
        <v>675</v>
      </c>
      <c r="L2995" t="s">
        <v>682</v>
      </c>
      <c r="M2995" s="8" t="s">
        <v>675</v>
      </c>
      <c r="N2995" t="s">
        <v>682</v>
      </c>
      <c r="O2995" t="s">
        <v>10036</v>
      </c>
      <c r="P2995" t="s">
        <v>675</v>
      </c>
      <c r="Q2995" s="8" t="s">
        <v>10039</v>
      </c>
      <c r="R2995" t="s">
        <v>9256</v>
      </c>
      <c r="S2995" t="s">
        <v>6935</v>
      </c>
      <c r="T2995" t="s">
        <v>2216</v>
      </c>
    </row>
    <row r="2996" spans="1:20">
      <c r="A2996" t="s">
        <v>10040</v>
      </c>
      <c r="B2996" s="8" t="s">
        <v>5029</v>
      </c>
      <c r="C2996" t="s">
        <v>922</v>
      </c>
      <c r="D2996" t="s">
        <v>922</v>
      </c>
      <c r="E2996" t="s">
        <v>704</v>
      </c>
      <c r="F2996" t="s">
        <v>884</v>
      </c>
      <c r="G2996" t="s">
        <v>885</v>
      </c>
      <c r="H2996" t="s">
        <v>3806</v>
      </c>
      <c r="I2996" t="s">
        <v>7959</v>
      </c>
      <c r="J2996" t="s">
        <v>7750</v>
      </c>
      <c r="K2996" t="s">
        <v>675</v>
      </c>
      <c r="L2996" t="s">
        <v>682</v>
      </c>
      <c r="M2996" s="8" t="s">
        <v>675</v>
      </c>
      <c r="N2996" t="s">
        <v>682</v>
      </c>
      <c r="O2996" t="s">
        <v>10036</v>
      </c>
      <c r="P2996" t="s">
        <v>675</v>
      </c>
      <c r="Q2996" s="8" t="s">
        <v>10041</v>
      </c>
      <c r="R2996" t="s">
        <v>9256</v>
      </c>
      <c r="S2996" t="s">
        <v>6935</v>
      </c>
      <c r="T2996" t="s">
        <v>3509</v>
      </c>
    </row>
    <row r="2997" spans="1:20">
      <c r="A2997" t="s">
        <v>10042</v>
      </c>
      <c r="B2997" s="8" t="s">
        <v>5029</v>
      </c>
      <c r="C2997" t="s">
        <v>922</v>
      </c>
      <c r="D2997" t="s">
        <v>922</v>
      </c>
      <c r="E2997" t="s">
        <v>704</v>
      </c>
      <c r="F2997" t="s">
        <v>913</v>
      </c>
      <c r="G2997" t="s">
        <v>914</v>
      </c>
      <c r="H2997" t="s">
        <v>5646</v>
      </c>
      <c r="I2997" t="s">
        <v>8122</v>
      </c>
      <c r="J2997" t="s">
        <v>669</v>
      </c>
      <c r="K2997" t="s">
        <v>4898</v>
      </c>
      <c r="L2997" t="s">
        <v>5844</v>
      </c>
      <c r="M2997" s="8" t="s">
        <v>4898</v>
      </c>
      <c r="N2997" t="s">
        <v>10043</v>
      </c>
      <c r="O2997" t="s">
        <v>10036</v>
      </c>
      <c r="P2997" t="s">
        <v>760</v>
      </c>
      <c r="Q2997" s="8" t="s">
        <v>10044</v>
      </c>
      <c r="R2997" t="s">
        <v>7980</v>
      </c>
      <c r="S2997" t="s">
        <v>6935</v>
      </c>
      <c r="T2997" t="s">
        <v>2353</v>
      </c>
    </row>
    <row r="2998" spans="1:20">
      <c r="A2998" t="s">
        <v>10045</v>
      </c>
      <c r="B2998" s="8" t="s">
        <v>5029</v>
      </c>
      <c r="C2998" t="s">
        <v>922</v>
      </c>
      <c r="D2998" t="s">
        <v>922</v>
      </c>
      <c r="E2998" t="s">
        <v>675</v>
      </c>
      <c r="F2998" t="s">
        <v>2183</v>
      </c>
      <c r="G2998" t="s">
        <v>2184</v>
      </c>
      <c r="H2998" t="s">
        <v>9979</v>
      </c>
      <c r="I2998" t="s">
        <v>9980</v>
      </c>
      <c r="J2998" t="s">
        <v>1927</v>
      </c>
      <c r="K2998" t="s">
        <v>675</v>
      </c>
      <c r="L2998" t="s">
        <v>682</v>
      </c>
      <c r="M2998" s="8" t="s">
        <v>675</v>
      </c>
      <c r="N2998" t="s">
        <v>682</v>
      </c>
      <c r="O2998" t="s">
        <v>10036</v>
      </c>
      <c r="P2998" t="s">
        <v>675</v>
      </c>
      <c r="Q2998" s="8" t="s">
        <v>10046</v>
      </c>
      <c r="R2998" t="s">
        <v>9968</v>
      </c>
      <c r="S2998" t="s">
        <v>5636</v>
      </c>
      <c r="T2998" t="s">
        <v>3461</v>
      </c>
    </row>
    <row r="2999" spans="1:20">
      <c r="A2999" t="s">
        <v>10047</v>
      </c>
      <c r="B2999" s="8" t="s">
        <v>4735</v>
      </c>
      <c r="C2999" t="s">
        <v>922</v>
      </c>
      <c r="D2999" t="s">
        <v>922</v>
      </c>
      <c r="E2999" t="s">
        <v>665</v>
      </c>
      <c r="F2999" t="s">
        <v>2202</v>
      </c>
      <c r="G2999" t="s">
        <v>99</v>
      </c>
      <c r="H2999" t="s">
        <v>675</v>
      </c>
      <c r="I2999" t="s">
        <v>6774</v>
      </c>
      <c r="J2999" t="s">
        <v>2514</v>
      </c>
      <c r="K2999" t="s">
        <v>4843</v>
      </c>
      <c r="L2999" t="s">
        <v>5882</v>
      </c>
      <c r="M2999" s="8" t="s">
        <v>4843</v>
      </c>
      <c r="N2999" t="s">
        <v>6779</v>
      </c>
      <c r="O2999" t="s">
        <v>10048</v>
      </c>
      <c r="P2999" t="s">
        <v>760</v>
      </c>
      <c r="Q2999" s="8" t="s">
        <v>10049</v>
      </c>
      <c r="R2999" t="s">
        <v>9011</v>
      </c>
      <c r="S2999" t="s">
        <v>9012</v>
      </c>
      <c r="T2999" t="s">
        <v>2222</v>
      </c>
    </row>
    <row r="3000" spans="1:20">
      <c r="A3000" t="s">
        <v>10050</v>
      </c>
      <c r="B3000" s="8" t="s">
        <v>4735</v>
      </c>
      <c r="C3000" t="s">
        <v>922</v>
      </c>
      <c r="D3000" t="s">
        <v>922</v>
      </c>
      <c r="E3000" t="s">
        <v>665</v>
      </c>
      <c r="F3000" t="s">
        <v>7387</v>
      </c>
      <c r="G3000" t="s">
        <v>7388</v>
      </c>
      <c r="H3000" t="s">
        <v>7388</v>
      </c>
      <c r="I3000" t="s">
        <v>7389</v>
      </c>
      <c r="J3000" t="s">
        <v>2514</v>
      </c>
      <c r="K3000" t="s">
        <v>4843</v>
      </c>
      <c r="L3000" t="s">
        <v>6096</v>
      </c>
      <c r="M3000" s="8" t="s">
        <v>4843</v>
      </c>
      <c r="N3000" t="s">
        <v>5877</v>
      </c>
      <c r="O3000" t="s">
        <v>10048</v>
      </c>
      <c r="P3000" t="s">
        <v>2672</v>
      </c>
      <c r="Q3000" s="8" t="s">
        <v>10051</v>
      </c>
      <c r="R3000" t="s">
        <v>7964</v>
      </c>
      <c r="S3000" t="s">
        <v>6935</v>
      </c>
      <c r="T3000" t="s">
        <v>2222</v>
      </c>
    </row>
    <row r="3001" spans="1:20">
      <c r="A3001" t="s">
        <v>10052</v>
      </c>
      <c r="B3001" s="8" t="s">
        <v>4735</v>
      </c>
      <c r="C3001" t="s">
        <v>922</v>
      </c>
      <c r="D3001" t="s">
        <v>922</v>
      </c>
      <c r="E3001" t="s">
        <v>704</v>
      </c>
      <c r="F3001" t="s">
        <v>1007</v>
      </c>
      <c r="G3001" t="s">
        <v>527</v>
      </c>
      <c r="H3001" t="s">
        <v>527</v>
      </c>
      <c r="I3001" t="s">
        <v>9399</v>
      </c>
      <c r="J3001" t="s">
        <v>2514</v>
      </c>
      <c r="K3001" t="s">
        <v>2430</v>
      </c>
      <c r="L3001" t="s">
        <v>5882</v>
      </c>
      <c r="M3001" s="8" t="s">
        <v>2430</v>
      </c>
      <c r="N3001" t="s">
        <v>6783</v>
      </c>
      <c r="O3001" t="s">
        <v>10048</v>
      </c>
      <c r="P3001" t="s">
        <v>2672</v>
      </c>
      <c r="Q3001" s="8" t="s">
        <v>10053</v>
      </c>
      <c r="R3001" t="s">
        <v>10054</v>
      </c>
      <c r="S3001" t="s">
        <v>6935</v>
      </c>
      <c r="T3001" t="s">
        <v>2222</v>
      </c>
    </row>
    <row r="3002" spans="1:20">
      <c r="A3002" t="s">
        <v>10055</v>
      </c>
      <c r="B3002" s="8" t="s">
        <v>4735</v>
      </c>
      <c r="C3002" t="s">
        <v>922</v>
      </c>
      <c r="D3002" t="s">
        <v>922</v>
      </c>
      <c r="E3002" t="s">
        <v>704</v>
      </c>
      <c r="F3002" t="s">
        <v>884</v>
      </c>
      <c r="G3002" t="s">
        <v>885</v>
      </c>
      <c r="H3002" t="s">
        <v>7857</v>
      </c>
      <c r="I3002" t="s">
        <v>7858</v>
      </c>
      <c r="J3002" t="s">
        <v>7750</v>
      </c>
      <c r="K3002" t="s">
        <v>675</v>
      </c>
      <c r="L3002" t="s">
        <v>682</v>
      </c>
      <c r="M3002" s="8" t="s">
        <v>675</v>
      </c>
      <c r="N3002" t="s">
        <v>682</v>
      </c>
      <c r="O3002" t="s">
        <v>10048</v>
      </c>
      <c r="P3002" t="s">
        <v>675</v>
      </c>
      <c r="Q3002" s="8" t="s">
        <v>10056</v>
      </c>
      <c r="R3002" t="s">
        <v>7758</v>
      </c>
      <c r="S3002" t="s">
        <v>5636</v>
      </c>
      <c r="T3002" t="s">
        <v>2222</v>
      </c>
    </row>
    <row r="3003" spans="1:20">
      <c r="A3003" t="s">
        <v>10057</v>
      </c>
      <c r="B3003" s="8" t="s">
        <v>4735</v>
      </c>
      <c r="C3003" t="s">
        <v>922</v>
      </c>
      <c r="D3003" t="s">
        <v>4108</v>
      </c>
      <c r="E3003" t="s">
        <v>675</v>
      </c>
      <c r="F3003" t="s">
        <v>9519</v>
      </c>
      <c r="G3003" t="s">
        <v>9520</v>
      </c>
      <c r="H3003" t="s">
        <v>675</v>
      </c>
      <c r="I3003" t="s">
        <v>10058</v>
      </c>
      <c r="J3003" t="s">
        <v>1377</v>
      </c>
      <c r="K3003" t="s">
        <v>675</v>
      </c>
      <c r="L3003" t="s">
        <v>682</v>
      </c>
      <c r="M3003" s="8" t="s">
        <v>675</v>
      </c>
      <c r="N3003" t="s">
        <v>682</v>
      </c>
      <c r="O3003" t="s">
        <v>10048</v>
      </c>
      <c r="P3003" t="s">
        <v>2672</v>
      </c>
      <c r="Q3003" s="8" t="s">
        <v>10059</v>
      </c>
      <c r="R3003" t="s">
        <v>10060</v>
      </c>
      <c r="S3003" t="s">
        <v>5636</v>
      </c>
      <c r="T3003" t="s">
        <v>6439</v>
      </c>
    </row>
    <row r="3004" spans="1:20">
      <c r="A3004" t="s">
        <v>10061</v>
      </c>
      <c r="B3004" s="8" t="s">
        <v>2199</v>
      </c>
      <c r="C3004" t="s">
        <v>922</v>
      </c>
      <c r="D3004" t="s">
        <v>922</v>
      </c>
      <c r="E3004" t="s">
        <v>704</v>
      </c>
      <c r="F3004" t="s">
        <v>2311</v>
      </c>
      <c r="G3004" t="s">
        <v>18</v>
      </c>
      <c r="H3004" t="s">
        <v>675</v>
      </c>
      <c r="I3004" t="s">
        <v>10062</v>
      </c>
      <c r="J3004" t="s">
        <v>7095</v>
      </c>
      <c r="K3004" t="s">
        <v>675</v>
      </c>
      <c r="L3004" t="s">
        <v>682</v>
      </c>
      <c r="M3004" s="8" t="s">
        <v>675</v>
      </c>
      <c r="N3004" t="s">
        <v>682</v>
      </c>
      <c r="O3004" t="s">
        <v>2672</v>
      </c>
      <c r="P3004" t="s">
        <v>711</v>
      </c>
      <c r="Q3004" s="8" t="s">
        <v>10063</v>
      </c>
      <c r="R3004" t="s">
        <v>675</v>
      </c>
      <c r="S3004" t="s">
        <v>675</v>
      </c>
      <c r="T3004" t="s">
        <v>675</v>
      </c>
    </row>
    <row r="3005" spans="1:20">
      <c r="A3005" t="s">
        <v>10064</v>
      </c>
      <c r="B3005" s="8" t="s">
        <v>2199</v>
      </c>
      <c r="C3005" t="s">
        <v>922</v>
      </c>
      <c r="D3005" t="s">
        <v>922</v>
      </c>
      <c r="E3005" t="s">
        <v>665</v>
      </c>
      <c r="F3005" t="s">
        <v>1559</v>
      </c>
      <c r="G3005" t="s">
        <v>1560</v>
      </c>
      <c r="H3005" t="s">
        <v>1560</v>
      </c>
      <c r="I3005" t="s">
        <v>7072</v>
      </c>
      <c r="J3005" t="s">
        <v>2514</v>
      </c>
      <c r="K3005" t="s">
        <v>2324</v>
      </c>
      <c r="L3005" t="s">
        <v>6799</v>
      </c>
      <c r="M3005" s="8" t="s">
        <v>2324</v>
      </c>
      <c r="N3005" t="s">
        <v>7190</v>
      </c>
      <c r="O3005" t="s">
        <v>10065</v>
      </c>
      <c r="P3005" t="s">
        <v>2672</v>
      </c>
      <c r="Q3005" s="8" t="s">
        <v>10066</v>
      </c>
      <c r="R3005" t="s">
        <v>7964</v>
      </c>
      <c r="S3005" t="s">
        <v>6935</v>
      </c>
      <c r="T3005" t="s">
        <v>2234</v>
      </c>
    </row>
    <row r="3006" spans="1:20">
      <c r="A3006" t="s">
        <v>10067</v>
      </c>
      <c r="B3006" s="8" t="s">
        <v>2199</v>
      </c>
      <c r="C3006" t="s">
        <v>922</v>
      </c>
      <c r="D3006" t="s">
        <v>922</v>
      </c>
      <c r="E3006" t="s">
        <v>675</v>
      </c>
      <c r="F3006" t="s">
        <v>2183</v>
      </c>
      <c r="G3006" t="s">
        <v>2184</v>
      </c>
      <c r="H3006" t="s">
        <v>9970</v>
      </c>
      <c r="I3006" t="s">
        <v>9971</v>
      </c>
      <c r="J3006" t="s">
        <v>1927</v>
      </c>
      <c r="K3006" t="s">
        <v>675</v>
      </c>
      <c r="L3006" t="s">
        <v>682</v>
      </c>
      <c r="M3006" s="8" t="s">
        <v>675</v>
      </c>
      <c r="N3006" t="s">
        <v>682</v>
      </c>
      <c r="O3006" t="s">
        <v>10065</v>
      </c>
      <c r="P3006" t="s">
        <v>675</v>
      </c>
      <c r="Q3006" s="8" t="s">
        <v>10068</v>
      </c>
      <c r="R3006" t="s">
        <v>9968</v>
      </c>
      <c r="S3006" t="s">
        <v>5636</v>
      </c>
      <c r="T3006" t="s">
        <v>2279</v>
      </c>
    </row>
    <row r="3007" spans="1:20">
      <c r="A3007" t="s">
        <v>10069</v>
      </c>
      <c r="B3007" s="8" t="s">
        <v>2199</v>
      </c>
      <c r="C3007" t="s">
        <v>922</v>
      </c>
      <c r="D3007" t="s">
        <v>4108</v>
      </c>
      <c r="E3007" t="s">
        <v>675</v>
      </c>
      <c r="F3007" t="s">
        <v>10070</v>
      </c>
      <c r="G3007" t="s">
        <v>10071</v>
      </c>
      <c r="H3007" t="s">
        <v>675</v>
      </c>
      <c r="I3007" t="s">
        <v>10072</v>
      </c>
      <c r="J3007" t="s">
        <v>1927</v>
      </c>
      <c r="K3007" t="s">
        <v>675</v>
      </c>
      <c r="L3007" t="s">
        <v>682</v>
      </c>
      <c r="M3007" s="8" t="s">
        <v>675</v>
      </c>
      <c r="N3007" t="s">
        <v>682</v>
      </c>
      <c r="O3007" t="s">
        <v>760</v>
      </c>
      <c r="P3007" t="s">
        <v>675</v>
      </c>
      <c r="Q3007" s="8" t="s">
        <v>10073</v>
      </c>
      <c r="R3007" t="s">
        <v>10074</v>
      </c>
      <c r="S3007" t="s">
        <v>5636</v>
      </c>
      <c r="T3007" t="s">
        <v>2353</v>
      </c>
    </row>
    <row r="3008" spans="1:20">
      <c r="A3008" t="s">
        <v>10075</v>
      </c>
      <c r="B3008" s="8" t="s">
        <v>2199</v>
      </c>
      <c r="C3008" t="s">
        <v>922</v>
      </c>
      <c r="D3008" t="s">
        <v>4108</v>
      </c>
      <c r="E3008" t="s">
        <v>675</v>
      </c>
      <c r="F3008" t="s">
        <v>10076</v>
      </c>
      <c r="G3008" t="s">
        <v>10077</v>
      </c>
      <c r="H3008" t="s">
        <v>675</v>
      </c>
      <c r="I3008" t="s">
        <v>10078</v>
      </c>
      <c r="J3008" t="s">
        <v>1927</v>
      </c>
      <c r="K3008" t="s">
        <v>675</v>
      </c>
      <c r="L3008" t="s">
        <v>682</v>
      </c>
      <c r="M3008" s="8" t="s">
        <v>675</v>
      </c>
      <c r="N3008" t="s">
        <v>682</v>
      </c>
      <c r="O3008" t="s">
        <v>760</v>
      </c>
      <c r="P3008" t="s">
        <v>675</v>
      </c>
      <c r="Q3008" s="8" t="s">
        <v>10079</v>
      </c>
      <c r="R3008" t="s">
        <v>10074</v>
      </c>
      <c r="S3008" t="s">
        <v>5636</v>
      </c>
      <c r="T3008" t="s">
        <v>2353</v>
      </c>
    </row>
    <row r="3009" spans="1:20">
      <c r="A3009" t="s">
        <v>10080</v>
      </c>
      <c r="B3009" s="8" t="s">
        <v>2199</v>
      </c>
      <c r="C3009" t="s">
        <v>922</v>
      </c>
      <c r="D3009" t="s">
        <v>4108</v>
      </c>
      <c r="E3009" t="s">
        <v>675</v>
      </c>
      <c r="F3009" t="s">
        <v>10081</v>
      </c>
      <c r="G3009" t="s">
        <v>10082</v>
      </c>
      <c r="H3009" t="s">
        <v>675</v>
      </c>
      <c r="I3009" t="s">
        <v>10083</v>
      </c>
      <c r="J3009" t="s">
        <v>1927</v>
      </c>
      <c r="K3009" t="s">
        <v>675</v>
      </c>
      <c r="L3009" t="s">
        <v>682</v>
      </c>
      <c r="M3009" s="8" t="s">
        <v>675</v>
      </c>
      <c r="N3009" t="s">
        <v>682</v>
      </c>
      <c r="O3009" t="s">
        <v>760</v>
      </c>
      <c r="P3009" t="s">
        <v>675</v>
      </c>
      <c r="Q3009" s="8" t="s">
        <v>10084</v>
      </c>
      <c r="R3009" t="s">
        <v>10074</v>
      </c>
      <c r="S3009" t="s">
        <v>5636</v>
      </c>
      <c r="T3009" t="s">
        <v>2353</v>
      </c>
    </row>
    <row r="3010" spans="1:20">
      <c r="A3010" t="s">
        <v>10085</v>
      </c>
      <c r="B3010" s="8" t="s">
        <v>2199</v>
      </c>
      <c r="C3010" t="s">
        <v>922</v>
      </c>
      <c r="D3010" t="s">
        <v>4108</v>
      </c>
      <c r="E3010" t="s">
        <v>675</v>
      </c>
      <c r="F3010" t="s">
        <v>10086</v>
      </c>
      <c r="G3010" t="s">
        <v>10087</v>
      </c>
      <c r="H3010" t="s">
        <v>675</v>
      </c>
      <c r="I3010" t="s">
        <v>10088</v>
      </c>
      <c r="J3010" t="s">
        <v>1927</v>
      </c>
      <c r="K3010" t="s">
        <v>675</v>
      </c>
      <c r="L3010" t="s">
        <v>682</v>
      </c>
      <c r="M3010" s="8" t="s">
        <v>675</v>
      </c>
      <c r="N3010" t="s">
        <v>682</v>
      </c>
      <c r="O3010" t="s">
        <v>760</v>
      </c>
      <c r="P3010" t="s">
        <v>675</v>
      </c>
      <c r="Q3010" s="8" t="s">
        <v>10089</v>
      </c>
      <c r="R3010" t="s">
        <v>10074</v>
      </c>
      <c r="S3010" t="s">
        <v>5636</v>
      </c>
      <c r="T3010" t="s">
        <v>2353</v>
      </c>
    </row>
    <row r="3011" spans="1:20">
      <c r="A3011" t="s">
        <v>10090</v>
      </c>
      <c r="B3011" s="8" t="s">
        <v>2199</v>
      </c>
      <c r="C3011" t="s">
        <v>922</v>
      </c>
      <c r="D3011" t="s">
        <v>4108</v>
      </c>
      <c r="E3011" t="s">
        <v>675</v>
      </c>
      <c r="F3011" t="s">
        <v>9464</v>
      </c>
      <c r="G3011" t="s">
        <v>9465</v>
      </c>
      <c r="H3011" t="s">
        <v>675</v>
      </c>
      <c r="I3011" t="s">
        <v>9466</v>
      </c>
      <c r="J3011" t="s">
        <v>1927</v>
      </c>
      <c r="K3011" t="s">
        <v>675</v>
      </c>
      <c r="L3011" t="s">
        <v>682</v>
      </c>
      <c r="M3011" s="8" t="s">
        <v>675</v>
      </c>
      <c r="N3011" t="s">
        <v>682</v>
      </c>
      <c r="O3011" t="s">
        <v>2672</v>
      </c>
      <c r="P3011" t="s">
        <v>675</v>
      </c>
      <c r="Q3011" s="8" t="s">
        <v>10091</v>
      </c>
      <c r="R3011" t="s">
        <v>9457</v>
      </c>
      <c r="S3011" t="s">
        <v>5636</v>
      </c>
      <c r="T3011" t="s">
        <v>3509</v>
      </c>
    </row>
    <row r="3012" spans="1:20">
      <c r="A3012" t="s">
        <v>10092</v>
      </c>
      <c r="B3012" s="8" t="s">
        <v>2199</v>
      </c>
      <c r="C3012" t="s">
        <v>922</v>
      </c>
      <c r="D3012" t="s">
        <v>4108</v>
      </c>
      <c r="E3012" t="s">
        <v>675</v>
      </c>
      <c r="F3012" t="s">
        <v>9469</v>
      </c>
      <c r="G3012" t="s">
        <v>9470</v>
      </c>
      <c r="H3012" t="s">
        <v>675</v>
      </c>
      <c r="I3012" t="s">
        <v>9471</v>
      </c>
      <c r="J3012" t="s">
        <v>1927</v>
      </c>
      <c r="K3012" t="s">
        <v>675</v>
      </c>
      <c r="L3012" t="s">
        <v>682</v>
      </c>
      <c r="M3012" s="8" t="s">
        <v>675</v>
      </c>
      <c r="N3012" t="s">
        <v>682</v>
      </c>
      <c r="O3012" t="s">
        <v>2672</v>
      </c>
      <c r="P3012" t="s">
        <v>675</v>
      </c>
      <c r="Q3012" s="8" t="s">
        <v>10093</v>
      </c>
      <c r="R3012" t="s">
        <v>9457</v>
      </c>
      <c r="S3012" t="s">
        <v>5636</v>
      </c>
      <c r="T3012" t="s">
        <v>3509</v>
      </c>
    </row>
    <row r="3013" spans="1:20">
      <c r="A3013" t="s">
        <v>10094</v>
      </c>
      <c r="B3013" s="8" t="s">
        <v>2199</v>
      </c>
      <c r="C3013" t="s">
        <v>922</v>
      </c>
      <c r="D3013" t="s">
        <v>922</v>
      </c>
      <c r="E3013" t="s">
        <v>704</v>
      </c>
      <c r="F3013" t="s">
        <v>884</v>
      </c>
      <c r="G3013" t="s">
        <v>885</v>
      </c>
      <c r="H3013" t="s">
        <v>8579</v>
      </c>
      <c r="I3013" t="s">
        <v>8580</v>
      </c>
      <c r="J3013" t="s">
        <v>669</v>
      </c>
      <c r="K3013" t="s">
        <v>2353</v>
      </c>
      <c r="L3013" t="s">
        <v>6692</v>
      </c>
      <c r="M3013" s="8" t="s">
        <v>2353</v>
      </c>
      <c r="N3013" t="s">
        <v>671</v>
      </c>
      <c r="O3013" t="s">
        <v>2672</v>
      </c>
      <c r="P3013" t="s">
        <v>760</v>
      </c>
      <c r="Q3013" s="8" t="s">
        <v>10095</v>
      </c>
      <c r="R3013" t="s">
        <v>9256</v>
      </c>
      <c r="S3013" t="s">
        <v>6935</v>
      </c>
      <c r="T3013" t="s">
        <v>2279</v>
      </c>
    </row>
    <row r="3014" spans="1:20">
      <c r="A3014" t="s">
        <v>10096</v>
      </c>
      <c r="B3014" s="8" t="s">
        <v>2199</v>
      </c>
      <c r="C3014" t="s">
        <v>922</v>
      </c>
      <c r="D3014" t="s">
        <v>922</v>
      </c>
      <c r="E3014" t="s">
        <v>704</v>
      </c>
      <c r="F3014" t="s">
        <v>884</v>
      </c>
      <c r="G3014" t="s">
        <v>885</v>
      </c>
      <c r="H3014" t="s">
        <v>8583</v>
      </c>
      <c r="I3014" t="s">
        <v>8584</v>
      </c>
      <c r="J3014" t="s">
        <v>669</v>
      </c>
      <c r="K3014" t="s">
        <v>2353</v>
      </c>
      <c r="L3014" t="s">
        <v>671</v>
      </c>
      <c r="M3014" s="8" t="s">
        <v>2353</v>
      </c>
      <c r="N3014" t="s">
        <v>6096</v>
      </c>
      <c r="O3014" t="s">
        <v>2672</v>
      </c>
      <c r="P3014" t="s">
        <v>760</v>
      </c>
      <c r="Q3014" s="8" t="s">
        <v>10097</v>
      </c>
      <c r="R3014" t="s">
        <v>9256</v>
      </c>
      <c r="S3014" t="s">
        <v>6935</v>
      </c>
      <c r="T3014" t="s">
        <v>2279</v>
      </c>
    </row>
    <row r="3015" spans="1:20">
      <c r="A3015" t="s">
        <v>10098</v>
      </c>
      <c r="B3015" s="8" t="s">
        <v>2199</v>
      </c>
      <c r="C3015" t="s">
        <v>922</v>
      </c>
      <c r="D3015" t="s">
        <v>922</v>
      </c>
      <c r="E3015" t="s">
        <v>704</v>
      </c>
      <c r="F3015" t="s">
        <v>884</v>
      </c>
      <c r="G3015" t="s">
        <v>885</v>
      </c>
      <c r="H3015" t="s">
        <v>8587</v>
      </c>
      <c r="I3015" t="s">
        <v>8588</v>
      </c>
      <c r="J3015" t="s">
        <v>669</v>
      </c>
      <c r="K3015" t="s">
        <v>2353</v>
      </c>
      <c r="L3015" t="s">
        <v>6096</v>
      </c>
      <c r="M3015" s="8" t="s">
        <v>2353</v>
      </c>
      <c r="N3015" t="s">
        <v>5851</v>
      </c>
      <c r="O3015" t="s">
        <v>2672</v>
      </c>
      <c r="P3015" t="s">
        <v>760</v>
      </c>
      <c r="Q3015" s="8" t="s">
        <v>10099</v>
      </c>
      <c r="R3015" t="s">
        <v>9256</v>
      </c>
      <c r="S3015" t="s">
        <v>6935</v>
      </c>
      <c r="T3015" t="s">
        <v>2279</v>
      </c>
    </row>
    <row r="3016" spans="1:20">
      <c r="A3016" t="s">
        <v>10100</v>
      </c>
      <c r="B3016" s="8" t="s">
        <v>2199</v>
      </c>
      <c r="C3016" t="s">
        <v>922</v>
      </c>
      <c r="D3016" t="s">
        <v>922</v>
      </c>
      <c r="E3016" t="s">
        <v>704</v>
      </c>
      <c r="F3016" t="s">
        <v>884</v>
      </c>
      <c r="G3016" t="s">
        <v>885</v>
      </c>
      <c r="H3016" t="s">
        <v>8591</v>
      </c>
      <c r="I3016" t="s">
        <v>8592</v>
      </c>
      <c r="J3016" t="s">
        <v>669</v>
      </c>
      <c r="K3016" t="s">
        <v>2353</v>
      </c>
      <c r="L3016" t="s">
        <v>5851</v>
      </c>
      <c r="M3016" s="8" t="s">
        <v>2353</v>
      </c>
      <c r="N3016" t="s">
        <v>5861</v>
      </c>
      <c r="O3016" t="s">
        <v>2672</v>
      </c>
      <c r="P3016" t="s">
        <v>760</v>
      </c>
      <c r="Q3016" s="8" t="s">
        <v>10101</v>
      </c>
      <c r="R3016" t="s">
        <v>9256</v>
      </c>
      <c r="S3016" t="s">
        <v>6935</v>
      </c>
      <c r="T3016" t="s">
        <v>2279</v>
      </c>
    </row>
    <row r="3017" spans="1:20">
      <c r="A3017" t="s">
        <v>10102</v>
      </c>
      <c r="B3017" s="8" t="s">
        <v>2199</v>
      </c>
      <c r="C3017" t="s">
        <v>922</v>
      </c>
      <c r="D3017" t="s">
        <v>922</v>
      </c>
      <c r="E3017" t="s">
        <v>704</v>
      </c>
      <c r="F3017" t="s">
        <v>884</v>
      </c>
      <c r="G3017" t="s">
        <v>885</v>
      </c>
      <c r="H3017" t="s">
        <v>8595</v>
      </c>
      <c r="I3017" t="s">
        <v>8596</v>
      </c>
      <c r="J3017" t="s">
        <v>669</v>
      </c>
      <c r="K3017" t="s">
        <v>2353</v>
      </c>
      <c r="L3017" t="s">
        <v>5861</v>
      </c>
      <c r="M3017" s="8" t="s">
        <v>2353</v>
      </c>
      <c r="N3017" t="s">
        <v>5852</v>
      </c>
      <c r="O3017" t="s">
        <v>2672</v>
      </c>
      <c r="P3017" t="s">
        <v>760</v>
      </c>
      <c r="Q3017" s="8" t="s">
        <v>10103</v>
      </c>
      <c r="R3017" t="s">
        <v>9256</v>
      </c>
      <c r="S3017" t="s">
        <v>6935</v>
      </c>
      <c r="T3017" t="s">
        <v>2279</v>
      </c>
    </row>
    <row r="3018" spans="1:20">
      <c r="A3018" t="s">
        <v>10104</v>
      </c>
      <c r="B3018" s="8" t="s">
        <v>2199</v>
      </c>
      <c r="C3018" t="s">
        <v>922</v>
      </c>
      <c r="D3018" t="s">
        <v>922</v>
      </c>
      <c r="E3018" t="s">
        <v>704</v>
      </c>
      <c r="F3018" t="s">
        <v>884</v>
      </c>
      <c r="G3018" t="s">
        <v>885</v>
      </c>
      <c r="H3018" t="s">
        <v>8599</v>
      </c>
      <c r="I3018" t="s">
        <v>8600</v>
      </c>
      <c r="J3018" t="s">
        <v>669</v>
      </c>
      <c r="K3018" t="s">
        <v>2353</v>
      </c>
      <c r="L3018" t="s">
        <v>5852</v>
      </c>
      <c r="M3018" s="8" t="s">
        <v>2353</v>
      </c>
      <c r="N3018" t="s">
        <v>5895</v>
      </c>
      <c r="O3018" t="s">
        <v>2672</v>
      </c>
      <c r="P3018" t="s">
        <v>760</v>
      </c>
      <c r="Q3018" s="8" t="s">
        <v>10105</v>
      </c>
      <c r="R3018" t="s">
        <v>9256</v>
      </c>
      <c r="S3018" t="s">
        <v>6935</v>
      </c>
      <c r="T3018" t="s">
        <v>2279</v>
      </c>
    </row>
    <row r="3019" spans="1:20">
      <c r="A3019" t="s">
        <v>10106</v>
      </c>
      <c r="B3019" s="8" t="s">
        <v>2199</v>
      </c>
      <c r="C3019" t="s">
        <v>922</v>
      </c>
      <c r="D3019" t="s">
        <v>922</v>
      </c>
      <c r="E3019" t="s">
        <v>675</v>
      </c>
      <c r="F3019" t="s">
        <v>884</v>
      </c>
      <c r="G3019" t="s">
        <v>885</v>
      </c>
      <c r="H3019" t="s">
        <v>10107</v>
      </c>
      <c r="I3019" t="s">
        <v>10108</v>
      </c>
      <c r="J3019" t="s">
        <v>669</v>
      </c>
      <c r="K3019" t="s">
        <v>2238</v>
      </c>
      <c r="L3019" t="s">
        <v>6096</v>
      </c>
      <c r="M3019" s="8" t="s">
        <v>2238</v>
      </c>
      <c r="N3019" t="s">
        <v>5851</v>
      </c>
      <c r="O3019" t="s">
        <v>10065</v>
      </c>
      <c r="P3019" t="s">
        <v>2672</v>
      </c>
      <c r="Q3019" s="8" t="s">
        <v>10109</v>
      </c>
      <c r="R3019" t="s">
        <v>7758</v>
      </c>
      <c r="S3019" t="s">
        <v>5636</v>
      </c>
      <c r="T3019" t="s">
        <v>1887</v>
      </c>
    </row>
    <row r="3020" spans="1:20">
      <c r="A3020" t="s">
        <v>10110</v>
      </c>
      <c r="B3020" s="8" t="s">
        <v>2199</v>
      </c>
      <c r="C3020" t="s">
        <v>922</v>
      </c>
      <c r="D3020" t="s">
        <v>922</v>
      </c>
      <c r="E3020" t="s">
        <v>675</v>
      </c>
      <c r="F3020" t="s">
        <v>884</v>
      </c>
      <c r="G3020" t="s">
        <v>885</v>
      </c>
      <c r="H3020" t="s">
        <v>10111</v>
      </c>
      <c r="I3020" t="s">
        <v>10112</v>
      </c>
      <c r="J3020" t="s">
        <v>669</v>
      </c>
      <c r="K3020" t="s">
        <v>2238</v>
      </c>
      <c r="L3020" t="s">
        <v>7107</v>
      </c>
      <c r="M3020" s="8" t="s">
        <v>2238</v>
      </c>
      <c r="N3020" t="s">
        <v>6692</v>
      </c>
      <c r="O3020" t="s">
        <v>10065</v>
      </c>
      <c r="P3020" t="s">
        <v>2672</v>
      </c>
      <c r="Q3020" s="8" t="s">
        <v>10113</v>
      </c>
      <c r="R3020" t="s">
        <v>7758</v>
      </c>
      <c r="S3020" t="s">
        <v>5636</v>
      </c>
      <c r="T3020" t="s">
        <v>1564</v>
      </c>
    </row>
    <row r="3021" spans="1:20">
      <c r="A3021" t="s">
        <v>10114</v>
      </c>
      <c r="B3021" s="8" t="s">
        <v>2199</v>
      </c>
      <c r="C3021" t="s">
        <v>922</v>
      </c>
      <c r="D3021" t="s">
        <v>922</v>
      </c>
      <c r="E3021" t="s">
        <v>675</v>
      </c>
      <c r="F3021" t="s">
        <v>884</v>
      </c>
      <c r="G3021" t="s">
        <v>885</v>
      </c>
      <c r="H3021" t="s">
        <v>10115</v>
      </c>
      <c r="I3021" t="s">
        <v>10116</v>
      </c>
      <c r="J3021" t="s">
        <v>669</v>
      </c>
      <c r="K3021" t="s">
        <v>2238</v>
      </c>
      <c r="L3021" t="s">
        <v>6692</v>
      </c>
      <c r="M3021" s="8" t="s">
        <v>2238</v>
      </c>
      <c r="N3021" t="s">
        <v>671</v>
      </c>
      <c r="O3021" t="s">
        <v>10065</v>
      </c>
      <c r="P3021" t="s">
        <v>2672</v>
      </c>
      <c r="Q3021" s="8" t="s">
        <v>10117</v>
      </c>
      <c r="R3021" t="s">
        <v>7758</v>
      </c>
      <c r="S3021" t="s">
        <v>5636</v>
      </c>
      <c r="T3021" t="s">
        <v>2914</v>
      </c>
    </row>
    <row r="3022" spans="1:20">
      <c r="A3022" t="s">
        <v>10118</v>
      </c>
      <c r="B3022" s="8" t="s">
        <v>2199</v>
      </c>
      <c r="C3022" t="s">
        <v>922</v>
      </c>
      <c r="D3022" t="s">
        <v>922</v>
      </c>
      <c r="E3022" t="s">
        <v>675</v>
      </c>
      <c r="F3022" t="s">
        <v>884</v>
      </c>
      <c r="G3022" t="s">
        <v>885</v>
      </c>
      <c r="H3022" t="s">
        <v>10119</v>
      </c>
      <c r="I3022" t="s">
        <v>10120</v>
      </c>
      <c r="J3022" t="s">
        <v>669</v>
      </c>
      <c r="K3022" t="s">
        <v>2238</v>
      </c>
      <c r="L3022" t="s">
        <v>671</v>
      </c>
      <c r="M3022" s="8" t="s">
        <v>2238</v>
      </c>
      <c r="N3022" t="s">
        <v>6096</v>
      </c>
      <c r="O3022" t="s">
        <v>10065</v>
      </c>
      <c r="P3022" t="s">
        <v>2672</v>
      </c>
      <c r="Q3022" s="8" t="s">
        <v>10121</v>
      </c>
      <c r="R3022" t="s">
        <v>7758</v>
      </c>
      <c r="S3022" t="s">
        <v>5636</v>
      </c>
      <c r="T3022" t="s">
        <v>2914</v>
      </c>
    </row>
    <row r="3023" spans="1:20">
      <c r="A3023" t="s">
        <v>10122</v>
      </c>
      <c r="B3023" s="8" t="s">
        <v>2199</v>
      </c>
      <c r="C3023" t="s">
        <v>922</v>
      </c>
      <c r="D3023" t="s">
        <v>922</v>
      </c>
      <c r="E3023" t="s">
        <v>704</v>
      </c>
      <c r="F3023" t="s">
        <v>1286</v>
      </c>
      <c r="G3023" t="s">
        <v>47</v>
      </c>
      <c r="H3023" t="s">
        <v>675</v>
      </c>
      <c r="I3023" t="s">
        <v>10123</v>
      </c>
      <c r="J3023" t="s">
        <v>7095</v>
      </c>
      <c r="K3023" t="s">
        <v>675</v>
      </c>
      <c r="L3023" t="s">
        <v>682</v>
      </c>
      <c r="M3023" s="8" t="s">
        <v>675</v>
      </c>
      <c r="N3023" t="s">
        <v>682</v>
      </c>
      <c r="O3023" t="s">
        <v>2672</v>
      </c>
      <c r="P3023" t="s">
        <v>683</v>
      </c>
      <c r="Q3023" s="8" t="s">
        <v>10124</v>
      </c>
      <c r="R3023" t="s">
        <v>675</v>
      </c>
      <c r="S3023" t="s">
        <v>675</v>
      </c>
      <c r="T3023" t="s">
        <v>675</v>
      </c>
    </row>
    <row r="3024" spans="1:20">
      <c r="A3024" t="s">
        <v>10125</v>
      </c>
      <c r="B3024" s="8" t="s">
        <v>4754</v>
      </c>
      <c r="C3024" t="s">
        <v>922</v>
      </c>
      <c r="D3024" t="s">
        <v>922</v>
      </c>
      <c r="E3024" t="s">
        <v>704</v>
      </c>
      <c r="F3024" t="s">
        <v>913</v>
      </c>
      <c r="G3024" t="s">
        <v>914</v>
      </c>
      <c r="H3024" t="s">
        <v>5643</v>
      </c>
      <c r="I3024" t="s">
        <v>10126</v>
      </c>
      <c r="J3024" t="s">
        <v>2519</v>
      </c>
      <c r="K3024" t="s">
        <v>4754</v>
      </c>
      <c r="L3024" t="s">
        <v>7321</v>
      </c>
      <c r="M3024" s="8" t="s">
        <v>4754</v>
      </c>
      <c r="N3024" t="s">
        <v>5949</v>
      </c>
      <c r="O3024" t="s">
        <v>2672</v>
      </c>
      <c r="P3024" t="s">
        <v>2672</v>
      </c>
      <c r="Q3024" s="8" t="s">
        <v>10127</v>
      </c>
      <c r="R3024" t="s">
        <v>675</v>
      </c>
      <c r="S3024" t="s">
        <v>675</v>
      </c>
      <c r="T3024" t="s">
        <v>675</v>
      </c>
    </row>
    <row r="3025" spans="1:20">
      <c r="A3025" t="s">
        <v>10128</v>
      </c>
      <c r="B3025" s="8" t="s">
        <v>4754</v>
      </c>
      <c r="C3025" t="s">
        <v>922</v>
      </c>
      <c r="D3025" t="s">
        <v>922</v>
      </c>
      <c r="E3025" t="s">
        <v>704</v>
      </c>
      <c r="F3025" t="s">
        <v>884</v>
      </c>
      <c r="G3025" t="s">
        <v>885</v>
      </c>
      <c r="H3025" t="s">
        <v>8555</v>
      </c>
      <c r="I3025" t="s">
        <v>8556</v>
      </c>
      <c r="J3025" t="s">
        <v>7455</v>
      </c>
      <c r="K3025" t="s">
        <v>4830</v>
      </c>
      <c r="L3025" t="s">
        <v>7107</v>
      </c>
      <c r="M3025" s="8" t="s">
        <v>4830</v>
      </c>
      <c r="N3025" t="s">
        <v>6692</v>
      </c>
      <c r="O3025" t="s">
        <v>10129</v>
      </c>
      <c r="P3025" t="s">
        <v>760</v>
      </c>
      <c r="Q3025" s="8" t="s">
        <v>10130</v>
      </c>
      <c r="R3025" t="s">
        <v>9256</v>
      </c>
      <c r="S3025" t="s">
        <v>6935</v>
      </c>
      <c r="T3025" t="s">
        <v>2238</v>
      </c>
    </row>
    <row r="3026" spans="1:20">
      <c r="A3026" t="s">
        <v>10131</v>
      </c>
      <c r="B3026" s="8" t="s">
        <v>4754</v>
      </c>
      <c r="C3026" t="s">
        <v>922</v>
      </c>
      <c r="D3026" t="s">
        <v>922</v>
      </c>
      <c r="E3026" t="s">
        <v>704</v>
      </c>
      <c r="F3026" t="s">
        <v>884</v>
      </c>
      <c r="G3026" t="s">
        <v>885</v>
      </c>
      <c r="H3026" t="s">
        <v>8559</v>
      </c>
      <c r="I3026" t="s">
        <v>8560</v>
      </c>
      <c r="J3026" t="s">
        <v>7455</v>
      </c>
      <c r="K3026" t="s">
        <v>4830</v>
      </c>
      <c r="L3026" t="s">
        <v>6692</v>
      </c>
      <c r="M3026" s="8" t="s">
        <v>4830</v>
      </c>
      <c r="N3026" t="s">
        <v>671</v>
      </c>
      <c r="O3026" t="s">
        <v>10129</v>
      </c>
      <c r="P3026" t="s">
        <v>760</v>
      </c>
      <c r="Q3026" s="8" t="s">
        <v>10132</v>
      </c>
      <c r="R3026" t="s">
        <v>9256</v>
      </c>
      <c r="S3026" t="s">
        <v>6935</v>
      </c>
      <c r="T3026" t="s">
        <v>2238</v>
      </c>
    </row>
    <row r="3027" spans="1:20">
      <c r="A3027" t="s">
        <v>10133</v>
      </c>
      <c r="B3027" s="8" t="s">
        <v>4754</v>
      </c>
      <c r="C3027" t="s">
        <v>922</v>
      </c>
      <c r="D3027" t="s">
        <v>922</v>
      </c>
      <c r="E3027" t="s">
        <v>704</v>
      </c>
      <c r="F3027" t="s">
        <v>884</v>
      </c>
      <c r="G3027" t="s">
        <v>885</v>
      </c>
      <c r="H3027" t="s">
        <v>8563</v>
      </c>
      <c r="I3027" t="s">
        <v>8564</v>
      </c>
      <c r="J3027" t="s">
        <v>7455</v>
      </c>
      <c r="K3027" t="s">
        <v>4830</v>
      </c>
      <c r="L3027" t="s">
        <v>671</v>
      </c>
      <c r="M3027" s="8" t="s">
        <v>4830</v>
      </c>
      <c r="N3027" t="s">
        <v>6096</v>
      </c>
      <c r="O3027" t="s">
        <v>10129</v>
      </c>
      <c r="P3027" t="s">
        <v>760</v>
      </c>
      <c r="Q3027" s="8" t="s">
        <v>10134</v>
      </c>
      <c r="R3027" t="s">
        <v>9256</v>
      </c>
      <c r="S3027" t="s">
        <v>6935</v>
      </c>
      <c r="T3027" t="s">
        <v>2238</v>
      </c>
    </row>
    <row r="3028" spans="1:20">
      <c r="A3028" t="s">
        <v>10135</v>
      </c>
      <c r="B3028" s="8" t="s">
        <v>4754</v>
      </c>
      <c r="C3028" t="s">
        <v>922</v>
      </c>
      <c r="D3028" t="s">
        <v>922</v>
      </c>
      <c r="E3028" t="s">
        <v>704</v>
      </c>
      <c r="F3028" t="s">
        <v>884</v>
      </c>
      <c r="G3028" t="s">
        <v>885</v>
      </c>
      <c r="H3028" t="s">
        <v>8567</v>
      </c>
      <c r="I3028" t="s">
        <v>8568</v>
      </c>
      <c r="J3028" t="s">
        <v>7455</v>
      </c>
      <c r="K3028" t="s">
        <v>4830</v>
      </c>
      <c r="L3028" t="s">
        <v>6096</v>
      </c>
      <c r="M3028" s="8" t="s">
        <v>4830</v>
      </c>
      <c r="N3028" t="s">
        <v>5851</v>
      </c>
      <c r="O3028" t="s">
        <v>10129</v>
      </c>
      <c r="P3028" t="s">
        <v>760</v>
      </c>
      <c r="Q3028" s="8" t="s">
        <v>10136</v>
      </c>
      <c r="R3028" t="s">
        <v>9256</v>
      </c>
      <c r="S3028" t="s">
        <v>6935</v>
      </c>
      <c r="T3028" t="s">
        <v>2238</v>
      </c>
    </row>
    <row r="3029" spans="1:20">
      <c r="A3029" t="s">
        <v>10137</v>
      </c>
      <c r="B3029" s="8" t="s">
        <v>4754</v>
      </c>
      <c r="C3029" t="s">
        <v>922</v>
      </c>
      <c r="D3029" t="s">
        <v>922</v>
      </c>
      <c r="E3029" t="s">
        <v>704</v>
      </c>
      <c r="F3029" t="s">
        <v>884</v>
      </c>
      <c r="G3029" t="s">
        <v>885</v>
      </c>
      <c r="H3029" t="s">
        <v>8571</v>
      </c>
      <c r="I3029" t="s">
        <v>8572</v>
      </c>
      <c r="J3029" t="s">
        <v>2519</v>
      </c>
      <c r="K3029" t="s">
        <v>4830</v>
      </c>
      <c r="L3029" t="s">
        <v>5851</v>
      </c>
      <c r="M3029" s="8" t="s">
        <v>4830</v>
      </c>
      <c r="N3029" t="s">
        <v>5861</v>
      </c>
      <c r="O3029" t="s">
        <v>10129</v>
      </c>
      <c r="P3029" t="s">
        <v>760</v>
      </c>
      <c r="Q3029" s="8" t="s">
        <v>10138</v>
      </c>
      <c r="R3029" t="s">
        <v>9256</v>
      </c>
      <c r="S3029" t="s">
        <v>6935</v>
      </c>
      <c r="T3029" t="s">
        <v>2238</v>
      </c>
    </row>
    <row r="3030" spans="1:20">
      <c r="A3030" t="s">
        <v>10139</v>
      </c>
      <c r="B3030" s="8" t="s">
        <v>4754</v>
      </c>
      <c r="C3030" t="s">
        <v>922</v>
      </c>
      <c r="D3030" t="s">
        <v>922</v>
      </c>
      <c r="E3030" t="s">
        <v>704</v>
      </c>
      <c r="F3030" t="s">
        <v>884</v>
      </c>
      <c r="G3030" t="s">
        <v>885</v>
      </c>
      <c r="H3030" t="s">
        <v>8575</v>
      </c>
      <c r="I3030" t="s">
        <v>8576</v>
      </c>
      <c r="J3030" t="s">
        <v>7455</v>
      </c>
      <c r="K3030" t="s">
        <v>4830</v>
      </c>
      <c r="L3030" t="s">
        <v>5861</v>
      </c>
      <c r="M3030" s="8" t="s">
        <v>4830</v>
      </c>
      <c r="N3030" t="s">
        <v>5852</v>
      </c>
      <c r="O3030" t="s">
        <v>10129</v>
      </c>
      <c r="P3030" t="s">
        <v>760</v>
      </c>
      <c r="Q3030" s="8" t="s">
        <v>10140</v>
      </c>
      <c r="R3030" t="s">
        <v>9256</v>
      </c>
      <c r="S3030" t="s">
        <v>6935</v>
      </c>
      <c r="T3030" t="s">
        <v>2238</v>
      </c>
    </row>
    <row r="3031" spans="1:20">
      <c r="A3031" t="s">
        <v>10141</v>
      </c>
      <c r="B3031" s="8" t="s">
        <v>4754</v>
      </c>
      <c r="C3031" t="s">
        <v>922</v>
      </c>
      <c r="D3031" t="s">
        <v>922</v>
      </c>
      <c r="E3031" t="s">
        <v>704</v>
      </c>
      <c r="F3031" t="s">
        <v>913</v>
      </c>
      <c r="G3031" t="s">
        <v>914</v>
      </c>
      <c r="H3031" t="s">
        <v>5643</v>
      </c>
      <c r="I3031" t="s">
        <v>10142</v>
      </c>
      <c r="J3031" t="s">
        <v>7750</v>
      </c>
      <c r="K3031" t="s">
        <v>675</v>
      </c>
      <c r="L3031" t="s">
        <v>682</v>
      </c>
      <c r="M3031" s="8" t="s">
        <v>675</v>
      </c>
      <c r="N3031" t="s">
        <v>682</v>
      </c>
      <c r="O3031" t="s">
        <v>760</v>
      </c>
      <c r="P3031" t="s">
        <v>675</v>
      </c>
      <c r="Q3031" s="8" t="s">
        <v>10143</v>
      </c>
      <c r="R3031" t="s">
        <v>7917</v>
      </c>
      <c r="S3031" t="s">
        <v>5636</v>
      </c>
      <c r="T3031" t="s">
        <v>2324</v>
      </c>
    </row>
    <row r="3032" spans="1:20">
      <c r="A3032" t="s">
        <v>10144</v>
      </c>
      <c r="B3032" s="8" t="s">
        <v>4754</v>
      </c>
      <c r="C3032" t="s">
        <v>922</v>
      </c>
      <c r="D3032" t="s">
        <v>922</v>
      </c>
      <c r="E3032" t="s">
        <v>704</v>
      </c>
      <c r="F3032" t="s">
        <v>913</v>
      </c>
      <c r="G3032" t="s">
        <v>914</v>
      </c>
      <c r="H3032" t="s">
        <v>5687</v>
      </c>
      <c r="I3032" t="s">
        <v>9251</v>
      </c>
      <c r="J3032" t="s">
        <v>2519</v>
      </c>
      <c r="K3032" t="s">
        <v>4754</v>
      </c>
      <c r="L3032" t="s">
        <v>7035</v>
      </c>
      <c r="M3032" s="8" t="s">
        <v>4754</v>
      </c>
      <c r="N3032" t="s">
        <v>6735</v>
      </c>
      <c r="O3032" t="s">
        <v>2672</v>
      </c>
      <c r="P3032" t="s">
        <v>2672</v>
      </c>
      <c r="Q3032" s="8" t="s">
        <v>10145</v>
      </c>
      <c r="R3032" t="s">
        <v>7917</v>
      </c>
      <c r="S3032" t="s">
        <v>5636</v>
      </c>
      <c r="T3032" t="s">
        <v>3526</v>
      </c>
    </row>
    <row r="3033" spans="1:20">
      <c r="A3033" t="s">
        <v>10146</v>
      </c>
      <c r="B3033" s="8" t="s">
        <v>2222</v>
      </c>
      <c r="C3033" t="s">
        <v>922</v>
      </c>
      <c r="D3033" t="s">
        <v>922</v>
      </c>
      <c r="E3033" t="s">
        <v>704</v>
      </c>
      <c r="F3033" t="s">
        <v>800</v>
      </c>
      <c r="G3033" t="s">
        <v>61</v>
      </c>
      <c r="H3033" t="s">
        <v>675</v>
      </c>
      <c r="I3033" t="s">
        <v>10147</v>
      </c>
      <c r="J3033" t="s">
        <v>7095</v>
      </c>
      <c r="K3033" t="s">
        <v>675</v>
      </c>
      <c r="L3033" t="s">
        <v>682</v>
      </c>
      <c r="M3033" s="8" t="s">
        <v>675</v>
      </c>
      <c r="N3033" t="s">
        <v>682</v>
      </c>
      <c r="O3033" t="s">
        <v>2672</v>
      </c>
      <c r="P3033" t="s">
        <v>711</v>
      </c>
      <c r="Q3033" s="8" t="s">
        <v>10148</v>
      </c>
      <c r="R3033" t="s">
        <v>675</v>
      </c>
      <c r="S3033" t="s">
        <v>675</v>
      </c>
      <c r="T3033" t="s">
        <v>675</v>
      </c>
    </row>
    <row r="3034" spans="1:20">
      <c r="A3034" t="s">
        <v>10149</v>
      </c>
      <c r="B3034" s="8" t="s">
        <v>2234</v>
      </c>
      <c r="C3034" t="s">
        <v>922</v>
      </c>
      <c r="D3034" t="s">
        <v>922</v>
      </c>
      <c r="E3034" t="s">
        <v>665</v>
      </c>
      <c r="F3034" t="s">
        <v>10150</v>
      </c>
      <c r="G3034" t="s">
        <v>10151</v>
      </c>
      <c r="H3034" t="s">
        <v>675</v>
      </c>
      <c r="I3034" t="s">
        <v>10152</v>
      </c>
      <c r="J3034" t="s">
        <v>7095</v>
      </c>
      <c r="K3034" t="s">
        <v>675</v>
      </c>
      <c r="L3034" t="s">
        <v>682</v>
      </c>
      <c r="M3034" s="8" t="s">
        <v>675</v>
      </c>
      <c r="N3034" t="s">
        <v>682</v>
      </c>
      <c r="O3034" t="s">
        <v>825</v>
      </c>
      <c r="P3034" t="s">
        <v>701</v>
      </c>
      <c r="Q3034" s="8" t="s">
        <v>10153</v>
      </c>
      <c r="R3034" t="s">
        <v>675</v>
      </c>
      <c r="S3034" t="s">
        <v>675</v>
      </c>
      <c r="T3034" t="s">
        <v>675</v>
      </c>
    </row>
    <row r="3035" spans="1:20">
      <c r="A3035" t="s">
        <v>10154</v>
      </c>
      <c r="B3035" s="8" t="s">
        <v>2234</v>
      </c>
      <c r="C3035" t="s">
        <v>922</v>
      </c>
      <c r="D3035" t="s">
        <v>922</v>
      </c>
      <c r="E3035" t="s">
        <v>665</v>
      </c>
      <c r="F3035" t="s">
        <v>1491</v>
      </c>
      <c r="G3035" t="s">
        <v>114</v>
      </c>
      <c r="H3035" t="s">
        <v>675</v>
      </c>
      <c r="I3035" t="s">
        <v>6810</v>
      </c>
      <c r="J3035" t="s">
        <v>2514</v>
      </c>
      <c r="K3035" t="s">
        <v>4917</v>
      </c>
      <c r="L3035" t="s">
        <v>6748</v>
      </c>
      <c r="M3035" s="8" t="s">
        <v>4917</v>
      </c>
      <c r="N3035" t="s">
        <v>5882</v>
      </c>
      <c r="O3035" t="s">
        <v>10155</v>
      </c>
      <c r="P3035" t="s">
        <v>2672</v>
      </c>
      <c r="Q3035" s="8" t="s">
        <v>10156</v>
      </c>
      <c r="R3035" t="s">
        <v>6738</v>
      </c>
      <c r="S3035" t="s">
        <v>5636</v>
      </c>
      <c r="T3035" t="s">
        <v>2272</v>
      </c>
    </row>
    <row r="3036" spans="1:20">
      <c r="A3036" t="s">
        <v>10157</v>
      </c>
      <c r="B3036" s="8" t="s">
        <v>2234</v>
      </c>
      <c r="C3036" t="s">
        <v>922</v>
      </c>
      <c r="D3036" t="s">
        <v>922</v>
      </c>
      <c r="E3036" t="s">
        <v>665</v>
      </c>
      <c r="F3036" t="s">
        <v>2096</v>
      </c>
      <c r="G3036" t="s">
        <v>77</v>
      </c>
      <c r="H3036" t="s">
        <v>675</v>
      </c>
      <c r="I3036" t="s">
        <v>6833</v>
      </c>
      <c r="J3036" t="s">
        <v>2514</v>
      </c>
      <c r="K3036" t="s">
        <v>2324</v>
      </c>
      <c r="L3036" t="s">
        <v>7107</v>
      </c>
      <c r="M3036" s="8" t="s">
        <v>2324</v>
      </c>
      <c r="N3036" t="s">
        <v>7035</v>
      </c>
      <c r="O3036" t="s">
        <v>10155</v>
      </c>
      <c r="P3036" t="s">
        <v>2672</v>
      </c>
      <c r="Q3036" s="8" t="s">
        <v>10158</v>
      </c>
      <c r="R3036" t="s">
        <v>6934</v>
      </c>
      <c r="S3036" t="s">
        <v>6935</v>
      </c>
      <c r="T3036" t="s">
        <v>2272</v>
      </c>
    </row>
    <row r="3037" spans="1:20">
      <c r="A3037" t="s">
        <v>10159</v>
      </c>
      <c r="B3037" s="8" t="s">
        <v>2234</v>
      </c>
      <c r="C3037" t="s">
        <v>922</v>
      </c>
      <c r="D3037" t="s">
        <v>922</v>
      </c>
      <c r="E3037" t="s">
        <v>763</v>
      </c>
      <c r="F3037" t="s">
        <v>1030</v>
      </c>
      <c r="G3037" t="s">
        <v>27</v>
      </c>
      <c r="H3037" t="s">
        <v>675</v>
      </c>
      <c r="I3037" t="s">
        <v>7432</v>
      </c>
      <c r="J3037" t="s">
        <v>2514</v>
      </c>
      <c r="K3037" t="s">
        <v>3523</v>
      </c>
      <c r="L3037" t="s">
        <v>7107</v>
      </c>
      <c r="M3037" s="8" t="s">
        <v>3523</v>
      </c>
      <c r="N3037" t="s">
        <v>6800</v>
      </c>
      <c r="O3037" t="s">
        <v>10155</v>
      </c>
      <c r="P3037" t="s">
        <v>2672</v>
      </c>
      <c r="Q3037" s="8" t="s">
        <v>10160</v>
      </c>
      <c r="R3037" t="s">
        <v>7438</v>
      </c>
      <c r="S3037" t="s">
        <v>5636</v>
      </c>
      <c r="T3037" t="s">
        <v>2272</v>
      </c>
    </row>
    <row r="3038" spans="1:20">
      <c r="A3038" t="s">
        <v>10161</v>
      </c>
      <c r="B3038" s="8" t="s">
        <v>2234</v>
      </c>
      <c r="C3038" t="s">
        <v>922</v>
      </c>
      <c r="D3038" t="s">
        <v>922</v>
      </c>
      <c r="E3038" t="s">
        <v>665</v>
      </c>
      <c r="F3038" t="s">
        <v>1086</v>
      </c>
      <c r="G3038" t="s">
        <v>56</v>
      </c>
      <c r="H3038" t="s">
        <v>675</v>
      </c>
      <c r="I3038" t="s">
        <v>7466</v>
      </c>
      <c r="J3038" t="s">
        <v>2514</v>
      </c>
      <c r="K3038" t="s">
        <v>2284</v>
      </c>
      <c r="L3038" t="s">
        <v>682</v>
      </c>
      <c r="M3038" s="8" t="s">
        <v>2296</v>
      </c>
      <c r="N3038" t="s">
        <v>5852</v>
      </c>
      <c r="O3038" t="s">
        <v>10155</v>
      </c>
      <c r="P3038" t="s">
        <v>2672</v>
      </c>
      <c r="Q3038" s="8" t="s">
        <v>10162</v>
      </c>
      <c r="R3038" t="s">
        <v>9289</v>
      </c>
      <c r="S3038" t="s">
        <v>9012</v>
      </c>
      <c r="T3038" t="s">
        <v>2272</v>
      </c>
    </row>
    <row r="3039" spans="1:20">
      <c r="A3039" t="s">
        <v>10163</v>
      </c>
      <c r="B3039" s="8" t="s">
        <v>2234</v>
      </c>
      <c r="C3039" t="s">
        <v>922</v>
      </c>
      <c r="D3039" t="s">
        <v>922</v>
      </c>
      <c r="E3039" t="s">
        <v>763</v>
      </c>
      <c r="F3039" t="s">
        <v>2256</v>
      </c>
      <c r="G3039" t="s">
        <v>54</v>
      </c>
      <c r="H3039" t="s">
        <v>675</v>
      </c>
      <c r="I3039" t="s">
        <v>7469</v>
      </c>
      <c r="J3039" t="s">
        <v>2514</v>
      </c>
      <c r="K3039" t="s">
        <v>2372</v>
      </c>
      <c r="L3039" t="s">
        <v>6748</v>
      </c>
      <c r="M3039" s="8" t="s">
        <v>2372</v>
      </c>
      <c r="N3039" t="s">
        <v>6993</v>
      </c>
      <c r="O3039" t="s">
        <v>10155</v>
      </c>
      <c r="P3039" t="s">
        <v>2672</v>
      </c>
      <c r="Q3039" s="8" t="s">
        <v>10164</v>
      </c>
      <c r="R3039" t="s">
        <v>7483</v>
      </c>
      <c r="S3039" t="s">
        <v>6935</v>
      </c>
      <c r="T3039" t="s">
        <v>2263</v>
      </c>
    </row>
    <row r="3040" spans="1:20">
      <c r="A3040" t="s">
        <v>10165</v>
      </c>
      <c r="B3040" s="8" t="s">
        <v>2234</v>
      </c>
      <c r="C3040" t="s">
        <v>922</v>
      </c>
      <c r="D3040" t="s">
        <v>922</v>
      </c>
      <c r="E3040" t="s">
        <v>704</v>
      </c>
      <c r="F3040" t="s">
        <v>1122</v>
      </c>
      <c r="G3040" t="s">
        <v>133</v>
      </c>
      <c r="H3040" t="s">
        <v>133</v>
      </c>
      <c r="I3040" t="s">
        <v>9050</v>
      </c>
      <c r="J3040" t="s">
        <v>2514</v>
      </c>
      <c r="K3040" t="s">
        <v>4898</v>
      </c>
      <c r="L3040" t="s">
        <v>7107</v>
      </c>
      <c r="M3040" s="8" t="s">
        <v>4898</v>
      </c>
      <c r="N3040" t="s">
        <v>7006</v>
      </c>
      <c r="O3040" t="s">
        <v>10155</v>
      </c>
      <c r="P3040" t="s">
        <v>760</v>
      </c>
      <c r="Q3040" s="8" t="s">
        <v>10166</v>
      </c>
      <c r="R3040" t="s">
        <v>10054</v>
      </c>
      <c r="S3040" t="s">
        <v>6935</v>
      </c>
      <c r="T3040" t="s">
        <v>2272</v>
      </c>
    </row>
    <row r="3041" spans="1:20">
      <c r="A3041" t="s">
        <v>10167</v>
      </c>
      <c r="B3041" s="8" t="s">
        <v>2234</v>
      </c>
      <c r="C3041" t="s">
        <v>922</v>
      </c>
      <c r="D3041" t="s">
        <v>922</v>
      </c>
      <c r="E3041" t="s">
        <v>704</v>
      </c>
      <c r="F3041" t="s">
        <v>820</v>
      </c>
      <c r="G3041" t="s">
        <v>821</v>
      </c>
      <c r="H3041" t="s">
        <v>821</v>
      </c>
      <c r="I3041" t="s">
        <v>10168</v>
      </c>
      <c r="J3041" t="s">
        <v>7095</v>
      </c>
      <c r="K3041" t="s">
        <v>675</v>
      </c>
      <c r="L3041" t="s">
        <v>682</v>
      </c>
      <c r="M3041" s="8" t="s">
        <v>675</v>
      </c>
      <c r="N3041" t="s">
        <v>682</v>
      </c>
      <c r="O3041" t="s">
        <v>2672</v>
      </c>
      <c r="P3041" t="s">
        <v>825</v>
      </c>
      <c r="Q3041" s="8" t="s">
        <v>10169</v>
      </c>
      <c r="R3041" t="s">
        <v>675</v>
      </c>
      <c r="S3041" t="s">
        <v>675</v>
      </c>
      <c r="T3041" t="s">
        <v>675</v>
      </c>
    </row>
    <row r="3042" spans="1:20">
      <c r="A3042" t="s">
        <v>10170</v>
      </c>
      <c r="B3042" s="8" t="s">
        <v>2234</v>
      </c>
      <c r="C3042" t="s">
        <v>922</v>
      </c>
      <c r="D3042" t="s">
        <v>922</v>
      </c>
      <c r="E3042" t="s">
        <v>704</v>
      </c>
      <c r="F3042" t="s">
        <v>884</v>
      </c>
      <c r="G3042" t="s">
        <v>885</v>
      </c>
      <c r="H3042" t="s">
        <v>8028</v>
      </c>
      <c r="I3042" t="s">
        <v>8029</v>
      </c>
      <c r="J3042" t="s">
        <v>7750</v>
      </c>
      <c r="K3042" t="s">
        <v>675</v>
      </c>
      <c r="L3042" t="s">
        <v>682</v>
      </c>
      <c r="M3042" s="8" t="s">
        <v>675</v>
      </c>
      <c r="N3042" t="s">
        <v>682</v>
      </c>
      <c r="O3042" t="s">
        <v>10155</v>
      </c>
      <c r="P3042" t="s">
        <v>675</v>
      </c>
      <c r="Q3042" s="8" t="s">
        <v>10171</v>
      </c>
      <c r="R3042" t="s">
        <v>7758</v>
      </c>
      <c r="S3042" t="s">
        <v>5636</v>
      </c>
      <c r="T3042" t="s">
        <v>2255</v>
      </c>
    </row>
    <row r="3043" spans="1:20">
      <c r="A3043" t="s">
        <v>10172</v>
      </c>
      <c r="B3043" s="8" t="s">
        <v>2234</v>
      </c>
      <c r="C3043" t="s">
        <v>922</v>
      </c>
      <c r="D3043" t="s">
        <v>922</v>
      </c>
      <c r="E3043" t="s">
        <v>704</v>
      </c>
      <c r="F3043" t="s">
        <v>884</v>
      </c>
      <c r="G3043" t="s">
        <v>885</v>
      </c>
      <c r="H3043" t="s">
        <v>8038</v>
      </c>
      <c r="I3043" t="s">
        <v>8039</v>
      </c>
      <c r="J3043" t="s">
        <v>7750</v>
      </c>
      <c r="K3043" t="s">
        <v>675</v>
      </c>
      <c r="L3043" t="s">
        <v>682</v>
      </c>
      <c r="M3043" s="8" t="s">
        <v>675</v>
      </c>
      <c r="N3043" t="s">
        <v>682</v>
      </c>
      <c r="O3043" t="s">
        <v>10155</v>
      </c>
      <c r="P3043" t="s">
        <v>675</v>
      </c>
      <c r="Q3043" s="8" t="s">
        <v>10173</v>
      </c>
      <c r="R3043" t="s">
        <v>7758</v>
      </c>
      <c r="S3043" t="s">
        <v>5636</v>
      </c>
      <c r="T3043" t="s">
        <v>2255</v>
      </c>
    </row>
    <row r="3044" spans="1:20">
      <c r="A3044" t="s">
        <v>10174</v>
      </c>
      <c r="B3044" s="8" t="s">
        <v>2234</v>
      </c>
      <c r="C3044" t="s">
        <v>922</v>
      </c>
      <c r="D3044" t="s">
        <v>922</v>
      </c>
      <c r="E3044" t="s">
        <v>704</v>
      </c>
      <c r="F3044" t="s">
        <v>884</v>
      </c>
      <c r="G3044" t="s">
        <v>885</v>
      </c>
      <c r="H3044" t="s">
        <v>8195</v>
      </c>
      <c r="I3044" t="s">
        <v>8196</v>
      </c>
      <c r="J3044" t="s">
        <v>7750</v>
      </c>
      <c r="K3044" t="s">
        <v>675</v>
      </c>
      <c r="L3044" t="s">
        <v>682</v>
      </c>
      <c r="M3044" s="8" t="s">
        <v>675</v>
      </c>
      <c r="N3044" t="s">
        <v>682</v>
      </c>
      <c r="O3044" t="s">
        <v>10155</v>
      </c>
      <c r="P3044" t="s">
        <v>675</v>
      </c>
      <c r="Q3044" s="8" t="s">
        <v>10175</v>
      </c>
      <c r="R3044" t="s">
        <v>7758</v>
      </c>
      <c r="S3044" t="s">
        <v>5636</v>
      </c>
      <c r="T3044" t="s">
        <v>2263</v>
      </c>
    </row>
    <row r="3045" spans="1:20">
      <c r="A3045" t="s">
        <v>10176</v>
      </c>
      <c r="B3045" s="8" t="s">
        <v>2234</v>
      </c>
      <c r="C3045" t="s">
        <v>922</v>
      </c>
      <c r="D3045" t="s">
        <v>4108</v>
      </c>
      <c r="E3045" t="s">
        <v>675</v>
      </c>
      <c r="F3045" t="s">
        <v>9519</v>
      </c>
      <c r="G3045" t="s">
        <v>9520</v>
      </c>
      <c r="H3045" t="s">
        <v>675</v>
      </c>
      <c r="I3045" t="s">
        <v>10058</v>
      </c>
      <c r="J3045" t="s">
        <v>1377</v>
      </c>
      <c r="K3045" t="s">
        <v>675</v>
      </c>
      <c r="L3045" t="s">
        <v>682</v>
      </c>
      <c r="M3045" s="8" t="s">
        <v>675</v>
      </c>
      <c r="N3045" t="s">
        <v>682</v>
      </c>
      <c r="O3045" t="s">
        <v>10155</v>
      </c>
      <c r="P3045" t="s">
        <v>2672</v>
      </c>
      <c r="Q3045" s="8" t="s">
        <v>10177</v>
      </c>
      <c r="R3045" t="s">
        <v>10060</v>
      </c>
      <c r="S3045" t="s">
        <v>5636</v>
      </c>
      <c r="T3045" t="s">
        <v>3468</v>
      </c>
    </row>
    <row r="3046" spans="1:20">
      <c r="A3046" t="s">
        <v>10178</v>
      </c>
      <c r="B3046" s="8" t="s">
        <v>2234</v>
      </c>
      <c r="C3046" t="s">
        <v>922</v>
      </c>
      <c r="D3046" t="s">
        <v>922</v>
      </c>
      <c r="E3046" t="s">
        <v>675</v>
      </c>
      <c r="F3046" t="s">
        <v>4976</v>
      </c>
      <c r="G3046" t="s">
        <v>4977</v>
      </c>
      <c r="H3046" t="s">
        <v>10179</v>
      </c>
      <c r="I3046" t="s">
        <v>10180</v>
      </c>
      <c r="J3046" t="s">
        <v>669</v>
      </c>
      <c r="K3046" t="s">
        <v>3523</v>
      </c>
      <c r="L3046" t="s">
        <v>6692</v>
      </c>
      <c r="M3046" s="8" t="s">
        <v>3523</v>
      </c>
      <c r="N3046" t="s">
        <v>10181</v>
      </c>
      <c r="O3046" t="s">
        <v>760</v>
      </c>
      <c r="P3046" t="s">
        <v>760</v>
      </c>
      <c r="Q3046" s="8" t="s">
        <v>10182</v>
      </c>
      <c r="R3046" t="s">
        <v>10183</v>
      </c>
      <c r="S3046" t="s">
        <v>5636</v>
      </c>
      <c r="T3046" t="s">
        <v>3523</v>
      </c>
    </row>
    <row r="3047" spans="1:20">
      <c r="A3047" t="s">
        <v>10184</v>
      </c>
      <c r="B3047" s="8" t="s">
        <v>2234</v>
      </c>
      <c r="C3047" t="s">
        <v>922</v>
      </c>
      <c r="D3047" t="s">
        <v>922</v>
      </c>
      <c r="E3047" t="s">
        <v>675</v>
      </c>
      <c r="F3047" t="s">
        <v>4976</v>
      </c>
      <c r="G3047" t="s">
        <v>4977</v>
      </c>
      <c r="H3047" t="s">
        <v>10185</v>
      </c>
      <c r="I3047" t="s">
        <v>10186</v>
      </c>
      <c r="J3047" t="s">
        <v>669</v>
      </c>
      <c r="K3047" t="s">
        <v>3523</v>
      </c>
      <c r="L3047" t="s">
        <v>6735</v>
      </c>
      <c r="M3047" s="8" t="s">
        <v>3523</v>
      </c>
      <c r="N3047" t="s">
        <v>6870</v>
      </c>
      <c r="O3047" t="s">
        <v>760</v>
      </c>
      <c r="P3047" t="s">
        <v>760</v>
      </c>
      <c r="Q3047" s="8" t="s">
        <v>10187</v>
      </c>
      <c r="R3047" t="s">
        <v>10183</v>
      </c>
      <c r="S3047" t="s">
        <v>5636</v>
      </c>
      <c r="T3047" t="s">
        <v>3523</v>
      </c>
    </row>
    <row r="3048" spans="1:20">
      <c r="A3048" t="s">
        <v>10188</v>
      </c>
      <c r="B3048" s="8" t="s">
        <v>2234</v>
      </c>
      <c r="C3048" t="s">
        <v>922</v>
      </c>
      <c r="D3048" t="s">
        <v>922</v>
      </c>
      <c r="E3048" t="s">
        <v>675</v>
      </c>
      <c r="F3048" t="s">
        <v>4976</v>
      </c>
      <c r="G3048" t="s">
        <v>4977</v>
      </c>
      <c r="H3048" t="s">
        <v>10189</v>
      </c>
      <c r="I3048" t="s">
        <v>10190</v>
      </c>
      <c r="J3048" t="s">
        <v>669</v>
      </c>
      <c r="K3048" t="s">
        <v>3523</v>
      </c>
      <c r="L3048" t="s">
        <v>7035</v>
      </c>
      <c r="M3048" s="8" t="s">
        <v>3523</v>
      </c>
      <c r="N3048" t="s">
        <v>10191</v>
      </c>
      <c r="O3048" t="s">
        <v>760</v>
      </c>
      <c r="P3048" t="s">
        <v>760</v>
      </c>
      <c r="Q3048" s="8" t="s">
        <v>10192</v>
      </c>
      <c r="R3048" t="s">
        <v>10183</v>
      </c>
      <c r="S3048" t="s">
        <v>5636</v>
      </c>
      <c r="T3048" t="s">
        <v>3523</v>
      </c>
    </row>
    <row r="3049" spans="1:20">
      <c r="A3049" t="s">
        <v>10193</v>
      </c>
      <c r="B3049" s="8" t="s">
        <v>2234</v>
      </c>
      <c r="C3049" t="s">
        <v>922</v>
      </c>
      <c r="D3049" t="s">
        <v>922</v>
      </c>
      <c r="E3049" t="s">
        <v>675</v>
      </c>
      <c r="F3049" t="s">
        <v>4976</v>
      </c>
      <c r="G3049" t="s">
        <v>4977</v>
      </c>
      <c r="H3049" t="s">
        <v>6503</v>
      </c>
      <c r="I3049" t="s">
        <v>10194</v>
      </c>
      <c r="J3049" t="s">
        <v>669</v>
      </c>
      <c r="K3049" t="s">
        <v>3523</v>
      </c>
      <c r="L3049" t="s">
        <v>7712</v>
      </c>
      <c r="M3049" s="8" t="s">
        <v>3523</v>
      </c>
      <c r="N3049" t="s">
        <v>10195</v>
      </c>
      <c r="O3049" t="s">
        <v>760</v>
      </c>
      <c r="P3049" t="s">
        <v>760</v>
      </c>
      <c r="Q3049" s="8" t="s">
        <v>10196</v>
      </c>
      <c r="R3049" t="s">
        <v>10183</v>
      </c>
      <c r="S3049" t="s">
        <v>5636</v>
      </c>
      <c r="T3049" t="s">
        <v>3523</v>
      </c>
    </row>
    <row r="3050" spans="1:20">
      <c r="A3050" t="s">
        <v>10197</v>
      </c>
      <c r="B3050" s="8" t="s">
        <v>2234</v>
      </c>
      <c r="C3050" t="s">
        <v>922</v>
      </c>
      <c r="D3050" t="s">
        <v>922</v>
      </c>
      <c r="E3050" t="s">
        <v>675</v>
      </c>
      <c r="F3050" t="s">
        <v>4976</v>
      </c>
      <c r="G3050" t="s">
        <v>4977</v>
      </c>
      <c r="H3050" t="s">
        <v>10198</v>
      </c>
      <c r="I3050" t="s">
        <v>10199</v>
      </c>
      <c r="J3050" t="s">
        <v>669</v>
      </c>
      <c r="K3050" t="s">
        <v>3523</v>
      </c>
      <c r="L3050" t="s">
        <v>7712</v>
      </c>
      <c r="M3050" s="8" t="s">
        <v>3523</v>
      </c>
      <c r="N3050" t="s">
        <v>10195</v>
      </c>
      <c r="O3050" t="s">
        <v>760</v>
      </c>
      <c r="P3050" t="s">
        <v>760</v>
      </c>
      <c r="Q3050" s="8" t="s">
        <v>10200</v>
      </c>
      <c r="R3050" t="s">
        <v>10183</v>
      </c>
      <c r="S3050" t="s">
        <v>5636</v>
      </c>
      <c r="T3050" t="s">
        <v>3523</v>
      </c>
    </row>
    <row r="3051" spans="1:20">
      <c r="A3051" t="s">
        <v>10201</v>
      </c>
      <c r="B3051" s="8" t="s">
        <v>2234</v>
      </c>
      <c r="C3051" t="s">
        <v>922</v>
      </c>
      <c r="D3051" t="s">
        <v>922</v>
      </c>
      <c r="E3051" t="s">
        <v>675</v>
      </c>
      <c r="F3051" t="s">
        <v>4976</v>
      </c>
      <c r="G3051" t="s">
        <v>4977</v>
      </c>
      <c r="H3051" t="s">
        <v>10202</v>
      </c>
      <c r="I3051" t="s">
        <v>10203</v>
      </c>
      <c r="J3051" t="s">
        <v>669</v>
      </c>
      <c r="K3051" t="s">
        <v>3523</v>
      </c>
      <c r="L3051" t="s">
        <v>6902</v>
      </c>
      <c r="M3051" s="8" t="s">
        <v>3523</v>
      </c>
      <c r="N3051" t="s">
        <v>10204</v>
      </c>
      <c r="O3051" t="s">
        <v>760</v>
      </c>
      <c r="P3051" t="s">
        <v>760</v>
      </c>
      <c r="Q3051" s="8" t="s">
        <v>10205</v>
      </c>
      <c r="R3051" t="s">
        <v>10183</v>
      </c>
      <c r="S3051" t="s">
        <v>5636</v>
      </c>
      <c r="T3051" t="s">
        <v>3523</v>
      </c>
    </row>
    <row r="3052" spans="1:20">
      <c r="A3052" t="s">
        <v>10206</v>
      </c>
      <c r="B3052" s="8" t="s">
        <v>2234</v>
      </c>
      <c r="C3052" t="s">
        <v>922</v>
      </c>
      <c r="D3052" t="s">
        <v>922</v>
      </c>
      <c r="E3052" t="s">
        <v>675</v>
      </c>
      <c r="F3052" t="s">
        <v>4976</v>
      </c>
      <c r="G3052" t="s">
        <v>4977</v>
      </c>
      <c r="H3052" t="s">
        <v>10207</v>
      </c>
      <c r="I3052" t="s">
        <v>10208</v>
      </c>
      <c r="J3052" t="s">
        <v>669</v>
      </c>
      <c r="K3052" t="s">
        <v>3523</v>
      </c>
      <c r="L3052" t="s">
        <v>5844</v>
      </c>
      <c r="M3052" s="8" t="s">
        <v>3523</v>
      </c>
      <c r="N3052" t="s">
        <v>7602</v>
      </c>
      <c r="O3052" t="s">
        <v>760</v>
      </c>
      <c r="P3052" t="s">
        <v>760</v>
      </c>
      <c r="Q3052" s="8" t="s">
        <v>10209</v>
      </c>
      <c r="R3052" t="s">
        <v>10183</v>
      </c>
      <c r="S3052" t="s">
        <v>5636</v>
      </c>
      <c r="T3052" t="s">
        <v>3523</v>
      </c>
    </row>
    <row r="3053" spans="1:20">
      <c r="A3053" t="s">
        <v>10210</v>
      </c>
      <c r="B3053" s="8" t="s">
        <v>2234</v>
      </c>
      <c r="C3053" t="s">
        <v>922</v>
      </c>
      <c r="D3053" t="s">
        <v>922</v>
      </c>
      <c r="E3053" t="s">
        <v>675</v>
      </c>
      <c r="F3053" t="s">
        <v>4976</v>
      </c>
      <c r="G3053" t="s">
        <v>4977</v>
      </c>
      <c r="H3053" t="s">
        <v>10211</v>
      </c>
      <c r="I3053" t="s">
        <v>10212</v>
      </c>
      <c r="J3053" t="s">
        <v>669</v>
      </c>
      <c r="K3053" t="s">
        <v>3523</v>
      </c>
      <c r="L3053" t="s">
        <v>5844</v>
      </c>
      <c r="M3053" s="8" t="s">
        <v>3523</v>
      </c>
      <c r="N3053" t="s">
        <v>7602</v>
      </c>
      <c r="O3053" t="s">
        <v>760</v>
      </c>
      <c r="P3053" t="s">
        <v>760</v>
      </c>
      <c r="Q3053" s="8" t="s">
        <v>10213</v>
      </c>
      <c r="R3053" t="s">
        <v>10183</v>
      </c>
      <c r="S3053" t="s">
        <v>5636</v>
      </c>
      <c r="T3053" t="s">
        <v>3523</v>
      </c>
    </row>
    <row r="3054" spans="1:20">
      <c r="A3054" t="s">
        <v>10214</v>
      </c>
      <c r="B3054" s="8" t="s">
        <v>2234</v>
      </c>
      <c r="C3054" t="s">
        <v>922</v>
      </c>
      <c r="D3054" t="s">
        <v>922</v>
      </c>
      <c r="E3054" t="s">
        <v>675</v>
      </c>
      <c r="F3054" t="s">
        <v>4976</v>
      </c>
      <c r="G3054" t="s">
        <v>4977</v>
      </c>
      <c r="H3054" t="s">
        <v>10215</v>
      </c>
      <c r="I3054" t="s">
        <v>10216</v>
      </c>
      <c r="J3054" t="s">
        <v>2519</v>
      </c>
      <c r="K3054" t="s">
        <v>4830</v>
      </c>
      <c r="L3054" t="s">
        <v>6096</v>
      </c>
      <c r="M3054" s="8" t="s">
        <v>4830</v>
      </c>
      <c r="N3054" t="s">
        <v>5851</v>
      </c>
      <c r="O3054" t="s">
        <v>760</v>
      </c>
      <c r="P3054" t="s">
        <v>2672</v>
      </c>
      <c r="Q3054" s="8" t="s">
        <v>10217</v>
      </c>
      <c r="R3054" t="s">
        <v>10183</v>
      </c>
      <c r="S3054" t="s">
        <v>5636</v>
      </c>
      <c r="T3054" t="s">
        <v>3523</v>
      </c>
    </row>
    <row r="3055" spans="1:20">
      <c r="A3055" t="s">
        <v>10218</v>
      </c>
      <c r="B3055" s="8" t="s">
        <v>2234</v>
      </c>
      <c r="C3055" t="s">
        <v>922</v>
      </c>
      <c r="D3055" t="s">
        <v>922</v>
      </c>
      <c r="E3055" t="s">
        <v>675</v>
      </c>
      <c r="F3055" t="s">
        <v>4976</v>
      </c>
      <c r="G3055" t="s">
        <v>4977</v>
      </c>
      <c r="H3055" t="s">
        <v>4978</v>
      </c>
      <c r="I3055" t="s">
        <v>10219</v>
      </c>
      <c r="J3055" t="s">
        <v>2519</v>
      </c>
      <c r="K3055" t="s">
        <v>4830</v>
      </c>
      <c r="L3055" t="s">
        <v>5851</v>
      </c>
      <c r="M3055" s="8" t="s">
        <v>4830</v>
      </c>
      <c r="N3055" t="s">
        <v>5861</v>
      </c>
      <c r="O3055" t="s">
        <v>760</v>
      </c>
      <c r="P3055" t="s">
        <v>2672</v>
      </c>
      <c r="Q3055" s="8" t="s">
        <v>10220</v>
      </c>
      <c r="R3055" t="s">
        <v>10183</v>
      </c>
      <c r="S3055" t="s">
        <v>5636</v>
      </c>
      <c r="T3055" t="s">
        <v>3523</v>
      </c>
    </row>
    <row r="3056" spans="1:20">
      <c r="A3056" t="s">
        <v>10221</v>
      </c>
      <c r="B3056" s="8" t="s">
        <v>2234</v>
      </c>
      <c r="C3056" t="s">
        <v>922</v>
      </c>
      <c r="D3056" t="s">
        <v>922</v>
      </c>
      <c r="E3056" t="s">
        <v>675</v>
      </c>
      <c r="F3056" t="s">
        <v>4976</v>
      </c>
      <c r="G3056" t="s">
        <v>4977</v>
      </c>
      <c r="H3056" t="s">
        <v>10222</v>
      </c>
      <c r="I3056" t="s">
        <v>10223</v>
      </c>
      <c r="J3056" t="s">
        <v>2519</v>
      </c>
      <c r="K3056" t="s">
        <v>4830</v>
      </c>
      <c r="L3056" t="s">
        <v>5851</v>
      </c>
      <c r="M3056" s="8" t="s">
        <v>4830</v>
      </c>
      <c r="N3056" t="s">
        <v>5861</v>
      </c>
      <c r="O3056" t="s">
        <v>760</v>
      </c>
      <c r="P3056" t="s">
        <v>2672</v>
      </c>
      <c r="Q3056" s="8" t="s">
        <v>10224</v>
      </c>
      <c r="R3056" t="s">
        <v>10183</v>
      </c>
      <c r="S3056" t="s">
        <v>5636</v>
      </c>
      <c r="T3056" t="s">
        <v>3523</v>
      </c>
    </row>
    <row r="3057" spans="1:20">
      <c r="A3057" t="s">
        <v>10225</v>
      </c>
      <c r="B3057" s="8" t="s">
        <v>2234</v>
      </c>
      <c r="C3057" t="s">
        <v>922</v>
      </c>
      <c r="D3057" t="s">
        <v>922</v>
      </c>
      <c r="E3057" t="s">
        <v>675</v>
      </c>
      <c r="F3057" t="s">
        <v>4976</v>
      </c>
      <c r="G3057" t="s">
        <v>4977</v>
      </c>
      <c r="H3057" t="s">
        <v>10226</v>
      </c>
      <c r="I3057" t="s">
        <v>10227</v>
      </c>
      <c r="J3057" t="s">
        <v>669</v>
      </c>
      <c r="K3057" t="s">
        <v>3523</v>
      </c>
      <c r="L3057" t="s">
        <v>5895</v>
      </c>
      <c r="M3057" s="8" t="s">
        <v>3523</v>
      </c>
      <c r="N3057" t="s">
        <v>10228</v>
      </c>
      <c r="O3057" t="s">
        <v>760</v>
      </c>
      <c r="P3057" t="s">
        <v>760</v>
      </c>
      <c r="Q3057" s="8" t="s">
        <v>10229</v>
      </c>
      <c r="R3057" t="s">
        <v>10183</v>
      </c>
      <c r="S3057" t="s">
        <v>5636</v>
      </c>
      <c r="T3057" t="s">
        <v>3523</v>
      </c>
    </row>
    <row r="3058" spans="1:20">
      <c r="A3058" t="s">
        <v>10230</v>
      </c>
      <c r="B3058" s="8" t="s">
        <v>2234</v>
      </c>
      <c r="C3058" t="s">
        <v>922</v>
      </c>
      <c r="D3058" t="s">
        <v>922</v>
      </c>
      <c r="E3058" t="s">
        <v>675</v>
      </c>
      <c r="F3058" t="s">
        <v>4976</v>
      </c>
      <c r="G3058" t="s">
        <v>4977</v>
      </c>
      <c r="H3058" t="s">
        <v>10231</v>
      </c>
      <c r="I3058" t="s">
        <v>10232</v>
      </c>
      <c r="J3058" t="s">
        <v>669</v>
      </c>
      <c r="K3058" t="s">
        <v>3523</v>
      </c>
      <c r="L3058" t="s">
        <v>5895</v>
      </c>
      <c r="M3058" s="8" t="s">
        <v>3523</v>
      </c>
      <c r="N3058" t="s">
        <v>10228</v>
      </c>
      <c r="O3058" t="s">
        <v>760</v>
      </c>
      <c r="P3058" t="s">
        <v>760</v>
      </c>
      <c r="Q3058" s="8" t="s">
        <v>10233</v>
      </c>
      <c r="R3058" t="s">
        <v>10183</v>
      </c>
      <c r="S3058" t="s">
        <v>5636</v>
      </c>
      <c r="T3058" t="s">
        <v>3523</v>
      </c>
    </row>
    <row r="3059" spans="1:20">
      <c r="A3059" t="s">
        <v>10234</v>
      </c>
      <c r="B3059" s="8" t="s">
        <v>2234</v>
      </c>
      <c r="C3059" t="s">
        <v>922</v>
      </c>
      <c r="D3059" t="s">
        <v>922</v>
      </c>
      <c r="E3059" t="s">
        <v>675</v>
      </c>
      <c r="F3059" t="s">
        <v>4976</v>
      </c>
      <c r="G3059" t="s">
        <v>4977</v>
      </c>
      <c r="H3059" t="s">
        <v>10235</v>
      </c>
      <c r="I3059" t="s">
        <v>10236</v>
      </c>
      <c r="J3059" t="s">
        <v>669</v>
      </c>
      <c r="K3059" t="s">
        <v>3523</v>
      </c>
      <c r="L3059" t="s">
        <v>5861</v>
      </c>
      <c r="M3059" s="8" t="s">
        <v>3523</v>
      </c>
      <c r="N3059" t="s">
        <v>10237</v>
      </c>
      <c r="O3059" t="s">
        <v>760</v>
      </c>
      <c r="P3059" t="s">
        <v>760</v>
      </c>
      <c r="Q3059" s="8" t="s">
        <v>10238</v>
      </c>
      <c r="R3059" t="s">
        <v>10183</v>
      </c>
      <c r="S3059" t="s">
        <v>5636</v>
      </c>
      <c r="T3059" t="s">
        <v>3523</v>
      </c>
    </row>
    <row r="3060" spans="1:20">
      <c r="A3060" t="s">
        <v>10239</v>
      </c>
      <c r="B3060" s="8" t="s">
        <v>2234</v>
      </c>
      <c r="C3060" t="s">
        <v>922</v>
      </c>
      <c r="D3060" t="s">
        <v>922</v>
      </c>
      <c r="E3060" t="s">
        <v>675</v>
      </c>
      <c r="F3060" t="s">
        <v>4976</v>
      </c>
      <c r="G3060" t="s">
        <v>4977</v>
      </c>
      <c r="H3060" t="s">
        <v>10240</v>
      </c>
      <c r="I3060" t="s">
        <v>10241</v>
      </c>
      <c r="J3060" t="s">
        <v>669</v>
      </c>
      <c r="K3060" t="s">
        <v>3523</v>
      </c>
      <c r="L3060" t="s">
        <v>6096</v>
      </c>
      <c r="M3060" s="8" t="s">
        <v>3523</v>
      </c>
      <c r="N3060" t="s">
        <v>10242</v>
      </c>
      <c r="O3060" t="s">
        <v>760</v>
      </c>
      <c r="P3060" t="s">
        <v>760</v>
      </c>
      <c r="Q3060" s="8" t="s">
        <v>10243</v>
      </c>
      <c r="R3060" t="s">
        <v>10183</v>
      </c>
      <c r="S3060" t="s">
        <v>5636</v>
      </c>
      <c r="T3060" t="s">
        <v>3523</v>
      </c>
    </row>
    <row r="3061" spans="1:20">
      <c r="A3061" t="s">
        <v>10244</v>
      </c>
      <c r="B3061" s="8" t="s">
        <v>2234</v>
      </c>
      <c r="C3061" t="s">
        <v>922</v>
      </c>
      <c r="D3061" t="s">
        <v>922</v>
      </c>
      <c r="E3061" t="s">
        <v>675</v>
      </c>
      <c r="F3061" t="s">
        <v>4976</v>
      </c>
      <c r="G3061" t="s">
        <v>4977</v>
      </c>
      <c r="H3061" t="s">
        <v>10245</v>
      </c>
      <c r="I3061" t="s">
        <v>10246</v>
      </c>
      <c r="J3061" t="s">
        <v>669</v>
      </c>
      <c r="K3061" t="s">
        <v>3523</v>
      </c>
      <c r="L3061" t="s">
        <v>5851</v>
      </c>
      <c r="M3061" s="8" t="s">
        <v>3523</v>
      </c>
      <c r="N3061" t="s">
        <v>10247</v>
      </c>
      <c r="O3061" t="s">
        <v>760</v>
      </c>
      <c r="P3061" t="s">
        <v>760</v>
      </c>
      <c r="Q3061" s="8" t="s">
        <v>10248</v>
      </c>
      <c r="R3061" t="s">
        <v>10183</v>
      </c>
      <c r="S3061" t="s">
        <v>5636</v>
      </c>
      <c r="T3061" t="s">
        <v>3523</v>
      </c>
    </row>
    <row r="3062" spans="1:20">
      <c r="A3062" t="s">
        <v>10249</v>
      </c>
      <c r="B3062" s="8" t="s">
        <v>2234</v>
      </c>
      <c r="C3062" t="s">
        <v>922</v>
      </c>
      <c r="D3062" t="s">
        <v>922</v>
      </c>
      <c r="E3062" t="s">
        <v>675</v>
      </c>
      <c r="F3062" t="s">
        <v>4976</v>
      </c>
      <c r="G3062" t="s">
        <v>4977</v>
      </c>
      <c r="H3062" t="s">
        <v>10250</v>
      </c>
      <c r="I3062" t="s">
        <v>10251</v>
      </c>
      <c r="J3062" t="s">
        <v>2519</v>
      </c>
      <c r="K3062" t="s">
        <v>4830</v>
      </c>
      <c r="L3062" t="s">
        <v>5895</v>
      </c>
      <c r="M3062" s="8" t="s">
        <v>4830</v>
      </c>
      <c r="N3062" t="s">
        <v>5882</v>
      </c>
      <c r="O3062" t="s">
        <v>760</v>
      </c>
      <c r="P3062" t="s">
        <v>2672</v>
      </c>
      <c r="Q3062" s="8" t="s">
        <v>10252</v>
      </c>
      <c r="R3062" t="s">
        <v>10183</v>
      </c>
      <c r="S3062" t="s">
        <v>5636</v>
      </c>
      <c r="T3062" t="s">
        <v>3523</v>
      </c>
    </row>
    <row r="3063" spans="1:20">
      <c r="A3063" t="s">
        <v>10253</v>
      </c>
      <c r="B3063" s="8" t="s">
        <v>2234</v>
      </c>
      <c r="C3063" t="s">
        <v>922</v>
      </c>
      <c r="D3063" t="s">
        <v>922</v>
      </c>
      <c r="E3063" t="s">
        <v>675</v>
      </c>
      <c r="F3063" t="s">
        <v>4976</v>
      </c>
      <c r="G3063" t="s">
        <v>4977</v>
      </c>
      <c r="H3063" t="s">
        <v>5030</v>
      </c>
      <c r="I3063" t="s">
        <v>10254</v>
      </c>
      <c r="J3063" t="s">
        <v>2519</v>
      </c>
      <c r="K3063" t="s">
        <v>4830</v>
      </c>
      <c r="L3063" t="s">
        <v>6096</v>
      </c>
      <c r="M3063" s="8" t="s">
        <v>4830</v>
      </c>
      <c r="N3063" t="s">
        <v>5851</v>
      </c>
      <c r="O3063" t="s">
        <v>760</v>
      </c>
      <c r="P3063" t="s">
        <v>2672</v>
      </c>
      <c r="Q3063" s="8" t="s">
        <v>10255</v>
      </c>
      <c r="R3063" t="s">
        <v>10183</v>
      </c>
      <c r="S3063" t="s">
        <v>5636</v>
      </c>
      <c r="T3063" t="s">
        <v>3523</v>
      </c>
    </row>
    <row r="3064" spans="1:20">
      <c r="A3064" t="s">
        <v>10256</v>
      </c>
      <c r="B3064" s="8" t="s">
        <v>2234</v>
      </c>
      <c r="C3064" t="s">
        <v>922</v>
      </c>
      <c r="D3064" t="s">
        <v>922</v>
      </c>
      <c r="E3064" t="s">
        <v>675</v>
      </c>
      <c r="F3064" t="s">
        <v>4976</v>
      </c>
      <c r="G3064" t="s">
        <v>4977</v>
      </c>
      <c r="H3064" t="s">
        <v>10257</v>
      </c>
      <c r="I3064" t="s">
        <v>10258</v>
      </c>
      <c r="J3064" t="s">
        <v>2519</v>
      </c>
      <c r="K3064" t="s">
        <v>4830</v>
      </c>
      <c r="L3064" t="s">
        <v>5895</v>
      </c>
      <c r="M3064" s="8" t="s">
        <v>4830</v>
      </c>
      <c r="N3064" t="s">
        <v>5882</v>
      </c>
      <c r="O3064" t="s">
        <v>760</v>
      </c>
      <c r="P3064" t="s">
        <v>2672</v>
      </c>
      <c r="Q3064" s="8" t="s">
        <v>10259</v>
      </c>
      <c r="R3064" t="s">
        <v>10183</v>
      </c>
      <c r="S3064" t="s">
        <v>5636</v>
      </c>
      <c r="T3064" t="s">
        <v>3523</v>
      </c>
    </row>
    <row r="3065" spans="1:20">
      <c r="A3065" t="s">
        <v>10260</v>
      </c>
      <c r="B3065" s="8" t="s">
        <v>2234</v>
      </c>
      <c r="C3065" t="s">
        <v>922</v>
      </c>
      <c r="D3065" t="s">
        <v>922</v>
      </c>
      <c r="E3065" t="s">
        <v>704</v>
      </c>
      <c r="F3065" t="s">
        <v>2256</v>
      </c>
      <c r="G3065" t="s">
        <v>54</v>
      </c>
      <c r="H3065" t="s">
        <v>675</v>
      </c>
      <c r="I3065" t="s">
        <v>10261</v>
      </c>
      <c r="J3065" t="s">
        <v>7095</v>
      </c>
      <c r="K3065" t="s">
        <v>675</v>
      </c>
      <c r="L3065" t="s">
        <v>682</v>
      </c>
      <c r="M3065" s="8" t="s">
        <v>675</v>
      </c>
      <c r="N3065" t="s">
        <v>682</v>
      </c>
      <c r="O3065" t="s">
        <v>2672</v>
      </c>
      <c r="P3065" t="s">
        <v>683</v>
      </c>
      <c r="Q3065" s="8" t="s">
        <v>10262</v>
      </c>
      <c r="R3065" t="s">
        <v>675</v>
      </c>
      <c r="S3065" t="s">
        <v>675</v>
      </c>
      <c r="T3065" t="s">
        <v>675</v>
      </c>
    </row>
    <row r="3066" spans="1:20">
      <c r="A3066" t="s">
        <v>10263</v>
      </c>
      <c r="B3066" s="8" t="s">
        <v>2244</v>
      </c>
      <c r="C3066" t="s">
        <v>922</v>
      </c>
      <c r="D3066" t="s">
        <v>922</v>
      </c>
      <c r="E3066" t="s">
        <v>675</v>
      </c>
      <c r="F3066" t="s">
        <v>4976</v>
      </c>
      <c r="G3066" t="s">
        <v>4977</v>
      </c>
      <c r="H3066" t="s">
        <v>10264</v>
      </c>
      <c r="I3066" t="s">
        <v>10265</v>
      </c>
      <c r="J3066" t="s">
        <v>2519</v>
      </c>
      <c r="K3066" t="s">
        <v>4830</v>
      </c>
      <c r="L3066" t="s">
        <v>5861</v>
      </c>
      <c r="M3066" s="8" t="s">
        <v>4830</v>
      </c>
      <c r="N3066" t="s">
        <v>5852</v>
      </c>
      <c r="O3066" t="s">
        <v>2672</v>
      </c>
      <c r="P3066" t="s">
        <v>2672</v>
      </c>
      <c r="Q3066" s="8" t="s">
        <v>10266</v>
      </c>
      <c r="R3066" t="s">
        <v>10183</v>
      </c>
      <c r="S3066" t="s">
        <v>5636</v>
      </c>
      <c r="T3066" t="s">
        <v>3523</v>
      </c>
    </row>
    <row r="3067" spans="1:20">
      <c r="A3067" t="s">
        <v>10267</v>
      </c>
      <c r="B3067" s="8" t="s">
        <v>2272</v>
      </c>
      <c r="C3067" t="s">
        <v>922</v>
      </c>
      <c r="D3067" t="s">
        <v>922</v>
      </c>
      <c r="E3067" t="s">
        <v>675</v>
      </c>
      <c r="F3067" t="s">
        <v>1532</v>
      </c>
      <c r="G3067" t="s">
        <v>97</v>
      </c>
      <c r="H3067" t="s">
        <v>675</v>
      </c>
      <c r="I3067" t="s">
        <v>6763</v>
      </c>
      <c r="J3067" t="s">
        <v>2514</v>
      </c>
      <c r="K3067" t="s">
        <v>2336</v>
      </c>
      <c r="L3067" t="s">
        <v>6748</v>
      </c>
      <c r="M3067" s="8" t="s">
        <v>2336</v>
      </c>
      <c r="N3067" t="s">
        <v>10268</v>
      </c>
      <c r="O3067" t="s">
        <v>6453</v>
      </c>
      <c r="P3067" t="s">
        <v>760</v>
      </c>
      <c r="Q3067" s="8" t="s">
        <v>10269</v>
      </c>
      <c r="R3067" t="s">
        <v>6738</v>
      </c>
      <c r="S3067" t="s">
        <v>5636</v>
      </c>
      <c r="T3067" t="s">
        <v>2284</v>
      </c>
    </row>
    <row r="3068" spans="1:20">
      <c r="A3068" t="s">
        <v>10270</v>
      </c>
      <c r="B3068" s="8" t="s">
        <v>2272</v>
      </c>
      <c r="C3068" t="s">
        <v>922</v>
      </c>
      <c r="D3068" t="s">
        <v>922</v>
      </c>
      <c r="E3068" t="s">
        <v>665</v>
      </c>
      <c r="F3068" t="s">
        <v>2725</v>
      </c>
      <c r="G3068" t="s">
        <v>90</v>
      </c>
      <c r="H3068" t="s">
        <v>675</v>
      </c>
      <c r="I3068" t="s">
        <v>6777</v>
      </c>
      <c r="J3068" t="s">
        <v>2514</v>
      </c>
      <c r="K3068" t="s">
        <v>2381</v>
      </c>
      <c r="L3068" t="s">
        <v>7321</v>
      </c>
      <c r="M3068" s="8" t="s">
        <v>2381</v>
      </c>
      <c r="N3068" t="s">
        <v>5881</v>
      </c>
      <c r="O3068" t="s">
        <v>6453</v>
      </c>
      <c r="P3068" t="s">
        <v>2672</v>
      </c>
      <c r="Q3068" s="8" t="s">
        <v>10271</v>
      </c>
      <c r="R3068" t="s">
        <v>6738</v>
      </c>
      <c r="S3068" t="s">
        <v>5636</v>
      </c>
      <c r="T3068" t="s">
        <v>2296</v>
      </c>
    </row>
    <row r="3069" spans="1:20">
      <c r="A3069" t="s">
        <v>10272</v>
      </c>
      <c r="B3069" s="8" t="s">
        <v>2272</v>
      </c>
      <c r="C3069" t="s">
        <v>922</v>
      </c>
      <c r="D3069" t="s">
        <v>922</v>
      </c>
      <c r="E3069" t="s">
        <v>665</v>
      </c>
      <c r="F3069" t="s">
        <v>1877</v>
      </c>
      <c r="G3069" t="s">
        <v>124</v>
      </c>
      <c r="H3069" t="s">
        <v>675</v>
      </c>
      <c r="I3069" t="s">
        <v>6792</v>
      </c>
      <c r="J3069" t="s">
        <v>2514</v>
      </c>
      <c r="K3069" t="s">
        <v>2284</v>
      </c>
      <c r="L3069" t="s">
        <v>5882</v>
      </c>
      <c r="M3069" s="8" t="s">
        <v>2284</v>
      </c>
      <c r="N3069" t="s">
        <v>6993</v>
      </c>
      <c r="O3069" t="s">
        <v>6453</v>
      </c>
      <c r="P3069" t="s">
        <v>2672</v>
      </c>
      <c r="Q3069" s="8" t="s">
        <v>10273</v>
      </c>
      <c r="R3069" t="s">
        <v>6738</v>
      </c>
      <c r="S3069" t="s">
        <v>5636</v>
      </c>
      <c r="T3069" t="s">
        <v>2272</v>
      </c>
    </row>
    <row r="3070" spans="1:20">
      <c r="A3070" t="s">
        <v>10274</v>
      </c>
      <c r="B3070" s="8" t="s">
        <v>2272</v>
      </c>
      <c r="C3070" t="s">
        <v>922</v>
      </c>
      <c r="D3070" t="s">
        <v>922</v>
      </c>
      <c r="E3070" t="s">
        <v>665</v>
      </c>
      <c r="F3070" t="s">
        <v>2967</v>
      </c>
      <c r="G3070" t="s">
        <v>93</v>
      </c>
      <c r="H3070" t="s">
        <v>675</v>
      </c>
      <c r="I3070" t="s">
        <v>6862</v>
      </c>
      <c r="J3070" t="s">
        <v>2514</v>
      </c>
      <c r="K3070" t="s">
        <v>3495</v>
      </c>
      <c r="L3070" t="s">
        <v>5882</v>
      </c>
      <c r="M3070" s="8" t="s">
        <v>3495</v>
      </c>
      <c r="N3070" t="s">
        <v>10275</v>
      </c>
      <c r="O3070" t="s">
        <v>6453</v>
      </c>
      <c r="P3070" t="s">
        <v>760</v>
      </c>
      <c r="Q3070" s="8" t="s">
        <v>10276</v>
      </c>
      <c r="R3070" t="s">
        <v>9011</v>
      </c>
      <c r="S3070" t="s">
        <v>9012</v>
      </c>
      <c r="T3070" t="s">
        <v>2284</v>
      </c>
    </row>
    <row r="3071" spans="1:20">
      <c r="A3071" t="s">
        <v>10277</v>
      </c>
      <c r="B3071" s="8" t="s">
        <v>2272</v>
      </c>
      <c r="C3071" t="s">
        <v>922</v>
      </c>
      <c r="D3071" t="s">
        <v>922</v>
      </c>
      <c r="E3071" t="s">
        <v>665</v>
      </c>
      <c r="F3071" t="s">
        <v>1369</v>
      </c>
      <c r="G3071" t="s">
        <v>1370</v>
      </c>
      <c r="H3071" t="s">
        <v>1370</v>
      </c>
      <c r="I3071" t="s">
        <v>7172</v>
      </c>
      <c r="J3071" t="s">
        <v>2514</v>
      </c>
      <c r="K3071" t="s">
        <v>2348</v>
      </c>
      <c r="L3071" t="s">
        <v>6692</v>
      </c>
      <c r="M3071" s="8" t="s">
        <v>2348</v>
      </c>
      <c r="N3071" t="s">
        <v>10278</v>
      </c>
      <c r="O3071" t="s">
        <v>6453</v>
      </c>
      <c r="P3071" t="s">
        <v>760</v>
      </c>
      <c r="Q3071" s="8" t="s">
        <v>10279</v>
      </c>
      <c r="R3071" t="s">
        <v>6881</v>
      </c>
      <c r="S3071" t="s">
        <v>5636</v>
      </c>
      <c r="T3071" t="s">
        <v>3495</v>
      </c>
    </row>
    <row r="3072" spans="1:20">
      <c r="A3072" t="s">
        <v>10280</v>
      </c>
      <c r="B3072" s="8" t="s">
        <v>2272</v>
      </c>
      <c r="C3072" t="s">
        <v>922</v>
      </c>
      <c r="D3072" t="s">
        <v>922</v>
      </c>
      <c r="E3072" t="s">
        <v>665</v>
      </c>
      <c r="F3072" t="s">
        <v>996</v>
      </c>
      <c r="G3072" t="s">
        <v>997</v>
      </c>
      <c r="H3072" t="s">
        <v>997</v>
      </c>
      <c r="I3072" t="s">
        <v>7178</v>
      </c>
      <c r="J3072" t="s">
        <v>2514</v>
      </c>
      <c r="K3072" t="s">
        <v>2324</v>
      </c>
      <c r="L3072" t="s">
        <v>6853</v>
      </c>
      <c r="M3072" s="8" t="s">
        <v>2324</v>
      </c>
      <c r="N3072" t="s">
        <v>9950</v>
      </c>
      <c r="O3072" t="s">
        <v>6453</v>
      </c>
      <c r="P3072" t="s">
        <v>760</v>
      </c>
      <c r="Q3072" s="8" t="s">
        <v>10281</v>
      </c>
      <c r="R3072" t="s">
        <v>9306</v>
      </c>
      <c r="S3072" t="s">
        <v>9012</v>
      </c>
      <c r="T3072" t="s">
        <v>3495</v>
      </c>
    </row>
    <row r="3073" spans="1:20">
      <c r="A3073" t="s">
        <v>10282</v>
      </c>
      <c r="B3073" s="8" t="s">
        <v>2272</v>
      </c>
      <c r="C3073" t="s">
        <v>922</v>
      </c>
      <c r="D3073" t="s">
        <v>922</v>
      </c>
      <c r="E3073" t="s">
        <v>665</v>
      </c>
      <c r="F3073" t="s">
        <v>7187</v>
      </c>
      <c r="G3073" t="s">
        <v>7188</v>
      </c>
      <c r="H3073" t="s">
        <v>7188</v>
      </c>
      <c r="I3073" t="s">
        <v>7189</v>
      </c>
      <c r="J3073" t="s">
        <v>7746</v>
      </c>
      <c r="K3073" t="s">
        <v>675</v>
      </c>
      <c r="L3073" t="s">
        <v>682</v>
      </c>
      <c r="M3073" s="8" t="s">
        <v>675</v>
      </c>
      <c r="N3073" t="s">
        <v>682</v>
      </c>
      <c r="O3073" t="s">
        <v>6453</v>
      </c>
      <c r="P3073" t="s">
        <v>675</v>
      </c>
      <c r="Q3073" s="8" t="s">
        <v>10283</v>
      </c>
      <c r="R3073" t="s">
        <v>7964</v>
      </c>
      <c r="S3073" t="s">
        <v>6935</v>
      </c>
      <c r="T3073" t="s">
        <v>2272</v>
      </c>
    </row>
    <row r="3074" spans="1:20">
      <c r="A3074" t="s">
        <v>10284</v>
      </c>
      <c r="B3074" s="8" t="s">
        <v>2272</v>
      </c>
      <c r="C3074" t="s">
        <v>922</v>
      </c>
      <c r="D3074" t="s">
        <v>922</v>
      </c>
      <c r="E3074" t="s">
        <v>665</v>
      </c>
      <c r="F3074" t="s">
        <v>666</v>
      </c>
      <c r="G3074" t="s">
        <v>667</v>
      </c>
      <c r="H3074" t="s">
        <v>667</v>
      </c>
      <c r="I3074" t="s">
        <v>6915</v>
      </c>
      <c r="J3074" t="s">
        <v>2514</v>
      </c>
      <c r="K3074" t="s">
        <v>2426</v>
      </c>
      <c r="L3074" t="s">
        <v>5949</v>
      </c>
      <c r="M3074" s="8" t="s">
        <v>2426</v>
      </c>
      <c r="N3074" t="s">
        <v>5852</v>
      </c>
      <c r="O3074" t="s">
        <v>6453</v>
      </c>
      <c r="P3074" t="s">
        <v>2672</v>
      </c>
      <c r="Q3074" s="8" t="s">
        <v>10285</v>
      </c>
      <c r="R3074" t="s">
        <v>9306</v>
      </c>
      <c r="S3074" t="s">
        <v>9012</v>
      </c>
      <c r="T3074" t="s">
        <v>4843</v>
      </c>
    </row>
    <row r="3075" spans="1:20">
      <c r="A3075" t="s">
        <v>10286</v>
      </c>
      <c r="B3075" s="8" t="s">
        <v>2272</v>
      </c>
      <c r="C3075" t="s">
        <v>922</v>
      </c>
      <c r="D3075" t="s">
        <v>922</v>
      </c>
      <c r="E3075" t="s">
        <v>665</v>
      </c>
      <c r="F3075" t="s">
        <v>7373</v>
      </c>
      <c r="G3075" t="s">
        <v>7374</v>
      </c>
      <c r="H3075" t="s">
        <v>7374</v>
      </c>
      <c r="I3075" t="s">
        <v>7375</v>
      </c>
      <c r="J3075" t="s">
        <v>2514</v>
      </c>
      <c r="K3075" t="s">
        <v>2348</v>
      </c>
      <c r="L3075" t="s">
        <v>5861</v>
      </c>
      <c r="M3075" s="8" t="s">
        <v>2348</v>
      </c>
      <c r="N3075" t="s">
        <v>6122</v>
      </c>
      <c r="O3075" t="s">
        <v>6453</v>
      </c>
      <c r="P3075" t="s">
        <v>760</v>
      </c>
      <c r="Q3075" s="8" t="s">
        <v>10287</v>
      </c>
      <c r="R3075" t="s">
        <v>7964</v>
      </c>
      <c r="S3075" t="s">
        <v>6935</v>
      </c>
      <c r="T3075" t="s">
        <v>4843</v>
      </c>
    </row>
    <row r="3076" spans="1:20">
      <c r="A3076" t="s">
        <v>10288</v>
      </c>
      <c r="B3076" s="8" t="s">
        <v>2272</v>
      </c>
      <c r="C3076" t="s">
        <v>922</v>
      </c>
      <c r="D3076" t="s">
        <v>922</v>
      </c>
      <c r="E3076" t="s">
        <v>763</v>
      </c>
      <c r="F3076" t="s">
        <v>1286</v>
      </c>
      <c r="G3076" t="s">
        <v>47</v>
      </c>
      <c r="H3076" t="s">
        <v>675</v>
      </c>
      <c r="I3076" t="s">
        <v>7454</v>
      </c>
      <c r="J3076" t="s">
        <v>2514</v>
      </c>
      <c r="K3076" t="s">
        <v>2290</v>
      </c>
      <c r="L3076" t="s">
        <v>6692</v>
      </c>
      <c r="M3076" s="8" t="s">
        <v>3509</v>
      </c>
      <c r="N3076" t="s">
        <v>10289</v>
      </c>
      <c r="O3076" t="s">
        <v>6453</v>
      </c>
      <c r="P3076" t="s">
        <v>760</v>
      </c>
      <c r="Q3076" s="8" t="s">
        <v>10290</v>
      </c>
      <c r="R3076" t="s">
        <v>7438</v>
      </c>
      <c r="S3076" t="s">
        <v>5636</v>
      </c>
      <c r="T3076" t="s">
        <v>2284</v>
      </c>
    </row>
    <row r="3077" spans="1:20">
      <c r="A3077" t="s">
        <v>10291</v>
      </c>
      <c r="B3077" s="8" t="s">
        <v>2272</v>
      </c>
      <c r="C3077" t="s">
        <v>922</v>
      </c>
      <c r="D3077" t="s">
        <v>922</v>
      </c>
      <c r="E3077" t="s">
        <v>704</v>
      </c>
      <c r="F3077" t="s">
        <v>884</v>
      </c>
      <c r="G3077" t="s">
        <v>885</v>
      </c>
      <c r="H3077" t="s">
        <v>7966</v>
      </c>
      <c r="I3077" t="s">
        <v>7967</v>
      </c>
      <c r="J3077" t="s">
        <v>7750</v>
      </c>
      <c r="K3077" t="s">
        <v>675</v>
      </c>
      <c r="L3077" t="s">
        <v>682</v>
      </c>
      <c r="M3077" s="8" t="s">
        <v>675</v>
      </c>
      <c r="N3077" t="s">
        <v>682</v>
      </c>
      <c r="O3077" t="s">
        <v>6453</v>
      </c>
      <c r="P3077" t="s">
        <v>675</v>
      </c>
      <c r="Q3077" s="8" t="s">
        <v>10292</v>
      </c>
      <c r="R3077" t="s">
        <v>7758</v>
      </c>
      <c r="S3077" t="s">
        <v>5636</v>
      </c>
      <c r="T3077" t="s">
        <v>2284</v>
      </c>
    </row>
    <row r="3078" spans="1:20">
      <c r="A3078" t="s">
        <v>10293</v>
      </c>
      <c r="B3078" s="8" t="s">
        <v>2272</v>
      </c>
      <c r="C3078" t="s">
        <v>922</v>
      </c>
      <c r="D3078" t="s">
        <v>922</v>
      </c>
      <c r="E3078" t="s">
        <v>704</v>
      </c>
      <c r="F3078" t="s">
        <v>884</v>
      </c>
      <c r="G3078" t="s">
        <v>885</v>
      </c>
      <c r="H3078" t="s">
        <v>8131</v>
      </c>
      <c r="I3078" t="s">
        <v>8132</v>
      </c>
      <c r="J3078" t="s">
        <v>7750</v>
      </c>
      <c r="K3078" t="s">
        <v>675</v>
      </c>
      <c r="L3078" t="s">
        <v>682</v>
      </c>
      <c r="M3078" s="8" t="s">
        <v>675</v>
      </c>
      <c r="N3078" t="s">
        <v>682</v>
      </c>
      <c r="O3078" t="s">
        <v>6453</v>
      </c>
      <c r="P3078" t="s">
        <v>675</v>
      </c>
      <c r="Q3078" s="8" t="s">
        <v>10294</v>
      </c>
      <c r="R3078" t="s">
        <v>7758</v>
      </c>
      <c r="S3078" t="s">
        <v>5636</v>
      </c>
      <c r="T3078" t="s">
        <v>3495</v>
      </c>
    </row>
    <row r="3079" spans="1:20">
      <c r="A3079" t="s">
        <v>10295</v>
      </c>
      <c r="B3079" s="8" t="s">
        <v>2272</v>
      </c>
      <c r="C3079" t="s">
        <v>922</v>
      </c>
      <c r="D3079" t="s">
        <v>922</v>
      </c>
      <c r="E3079" t="s">
        <v>704</v>
      </c>
      <c r="F3079" t="s">
        <v>884</v>
      </c>
      <c r="G3079" t="s">
        <v>885</v>
      </c>
      <c r="H3079" t="s">
        <v>8136</v>
      </c>
      <c r="I3079" t="s">
        <v>8137</v>
      </c>
      <c r="J3079" t="s">
        <v>7750</v>
      </c>
      <c r="K3079" t="s">
        <v>675</v>
      </c>
      <c r="L3079" t="s">
        <v>682</v>
      </c>
      <c r="M3079" s="8" t="s">
        <v>675</v>
      </c>
      <c r="N3079" t="s">
        <v>682</v>
      </c>
      <c r="O3079" t="s">
        <v>6453</v>
      </c>
      <c r="P3079" t="s">
        <v>675</v>
      </c>
      <c r="Q3079" s="8" t="s">
        <v>10296</v>
      </c>
      <c r="R3079" t="s">
        <v>7758</v>
      </c>
      <c r="S3079" t="s">
        <v>5636</v>
      </c>
      <c r="T3079" t="s">
        <v>4843</v>
      </c>
    </row>
    <row r="3080" spans="1:20">
      <c r="A3080" t="s">
        <v>10297</v>
      </c>
      <c r="B3080" s="8" t="s">
        <v>2272</v>
      </c>
      <c r="C3080" t="s">
        <v>922</v>
      </c>
      <c r="D3080" t="s">
        <v>922</v>
      </c>
      <c r="E3080" t="s">
        <v>704</v>
      </c>
      <c r="F3080" t="s">
        <v>884</v>
      </c>
      <c r="G3080" t="s">
        <v>885</v>
      </c>
      <c r="H3080" t="s">
        <v>8200</v>
      </c>
      <c r="I3080" t="s">
        <v>8201</v>
      </c>
      <c r="J3080" t="s">
        <v>7750</v>
      </c>
      <c r="K3080" t="s">
        <v>675</v>
      </c>
      <c r="L3080" t="s">
        <v>682</v>
      </c>
      <c r="M3080" s="8" t="s">
        <v>675</v>
      </c>
      <c r="N3080" t="s">
        <v>682</v>
      </c>
      <c r="O3080" t="s">
        <v>6453</v>
      </c>
      <c r="P3080" t="s">
        <v>675</v>
      </c>
      <c r="Q3080" s="8" t="s">
        <v>10298</v>
      </c>
      <c r="R3080" t="s">
        <v>9256</v>
      </c>
      <c r="S3080" t="s">
        <v>6935</v>
      </c>
      <c r="T3080" t="s">
        <v>2284</v>
      </c>
    </row>
    <row r="3081" spans="1:20">
      <c r="A3081" t="s">
        <v>10299</v>
      </c>
      <c r="B3081" s="8" t="s">
        <v>2272</v>
      </c>
      <c r="C3081" t="s">
        <v>922</v>
      </c>
      <c r="D3081" t="s">
        <v>922</v>
      </c>
      <c r="E3081" t="s">
        <v>704</v>
      </c>
      <c r="F3081" t="s">
        <v>884</v>
      </c>
      <c r="G3081" t="s">
        <v>885</v>
      </c>
      <c r="H3081" t="s">
        <v>7825</v>
      </c>
      <c r="I3081" t="s">
        <v>7826</v>
      </c>
      <c r="J3081" t="s">
        <v>7750</v>
      </c>
      <c r="K3081" t="s">
        <v>675</v>
      </c>
      <c r="L3081" t="s">
        <v>682</v>
      </c>
      <c r="M3081" s="8" t="s">
        <v>675</v>
      </c>
      <c r="N3081" t="s">
        <v>682</v>
      </c>
      <c r="O3081" t="s">
        <v>6453</v>
      </c>
      <c r="P3081" t="s">
        <v>675</v>
      </c>
      <c r="Q3081" s="8" t="s">
        <v>10300</v>
      </c>
      <c r="R3081" t="s">
        <v>9256</v>
      </c>
      <c r="S3081" t="s">
        <v>6935</v>
      </c>
      <c r="T3081" t="s">
        <v>3495</v>
      </c>
    </row>
    <row r="3082" spans="1:20">
      <c r="A3082" t="s">
        <v>10301</v>
      </c>
      <c r="B3082" s="8" t="s">
        <v>2272</v>
      </c>
      <c r="C3082" t="s">
        <v>922</v>
      </c>
      <c r="D3082" t="s">
        <v>922</v>
      </c>
      <c r="E3082" t="s">
        <v>704</v>
      </c>
      <c r="F3082" t="s">
        <v>884</v>
      </c>
      <c r="G3082" t="s">
        <v>885</v>
      </c>
      <c r="H3082" t="s">
        <v>8059</v>
      </c>
      <c r="I3082" t="s">
        <v>8060</v>
      </c>
      <c r="J3082" t="s">
        <v>7750</v>
      </c>
      <c r="K3082" t="s">
        <v>675</v>
      </c>
      <c r="L3082" t="s">
        <v>682</v>
      </c>
      <c r="M3082" s="8" t="s">
        <v>675</v>
      </c>
      <c r="N3082" t="s">
        <v>682</v>
      </c>
      <c r="O3082" t="s">
        <v>6453</v>
      </c>
      <c r="P3082" t="s">
        <v>675</v>
      </c>
      <c r="Q3082" s="8" t="s">
        <v>10302</v>
      </c>
      <c r="R3082" t="s">
        <v>7758</v>
      </c>
      <c r="S3082" t="s">
        <v>5636</v>
      </c>
      <c r="T3082" t="s">
        <v>2284</v>
      </c>
    </row>
    <row r="3083" spans="1:20">
      <c r="A3083" t="s">
        <v>10303</v>
      </c>
      <c r="B3083" s="8" t="s">
        <v>2272</v>
      </c>
      <c r="C3083" t="s">
        <v>922</v>
      </c>
      <c r="D3083" t="s">
        <v>922</v>
      </c>
      <c r="E3083" t="s">
        <v>704</v>
      </c>
      <c r="F3083" t="s">
        <v>884</v>
      </c>
      <c r="G3083" t="s">
        <v>885</v>
      </c>
      <c r="H3083" t="s">
        <v>1109</v>
      </c>
      <c r="I3083" t="s">
        <v>8071</v>
      </c>
      <c r="J3083" t="s">
        <v>7750</v>
      </c>
      <c r="K3083" t="s">
        <v>675</v>
      </c>
      <c r="L3083" t="s">
        <v>682</v>
      </c>
      <c r="M3083" s="8" t="s">
        <v>675</v>
      </c>
      <c r="N3083" t="s">
        <v>682</v>
      </c>
      <c r="O3083" t="s">
        <v>6453</v>
      </c>
      <c r="P3083" t="s">
        <v>675</v>
      </c>
      <c r="Q3083" s="8" t="s">
        <v>10304</v>
      </c>
      <c r="R3083" t="s">
        <v>7758</v>
      </c>
      <c r="S3083" t="s">
        <v>5636</v>
      </c>
      <c r="T3083" t="s">
        <v>3495</v>
      </c>
    </row>
    <row r="3084" spans="1:20">
      <c r="A3084" t="s">
        <v>10305</v>
      </c>
      <c r="B3084" s="8" t="s">
        <v>2272</v>
      </c>
      <c r="C3084" t="s">
        <v>922</v>
      </c>
      <c r="D3084" t="s">
        <v>922</v>
      </c>
      <c r="E3084" t="s">
        <v>704</v>
      </c>
      <c r="F3084" t="s">
        <v>884</v>
      </c>
      <c r="G3084" t="s">
        <v>885</v>
      </c>
      <c r="H3084" t="s">
        <v>8074</v>
      </c>
      <c r="I3084" t="s">
        <v>8075</v>
      </c>
      <c r="J3084" t="s">
        <v>7750</v>
      </c>
      <c r="K3084" t="s">
        <v>675</v>
      </c>
      <c r="L3084" t="s">
        <v>682</v>
      </c>
      <c r="M3084" s="8" t="s">
        <v>675</v>
      </c>
      <c r="N3084" t="s">
        <v>682</v>
      </c>
      <c r="O3084" t="s">
        <v>6453</v>
      </c>
      <c r="P3084" t="s">
        <v>675</v>
      </c>
      <c r="Q3084" s="8" t="s">
        <v>10306</v>
      </c>
      <c r="R3084" t="s">
        <v>9256</v>
      </c>
      <c r="S3084" t="s">
        <v>6935</v>
      </c>
      <c r="T3084" t="s">
        <v>3495</v>
      </c>
    </row>
    <row r="3085" spans="1:20">
      <c r="A3085" t="s">
        <v>10307</v>
      </c>
      <c r="B3085" s="8" t="s">
        <v>2272</v>
      </c>
      <c r="C3085" t="s">
        <v>922</v>
      </c>
      <c r="D3085" t="s">
        <v>922</v>
      </c>
      <c r="E3085" t="s">
        <v>704</v>
      </c>
      <c r="F3085" t="s">
        <v>884</v>
      </c>
      <c r="G3085" t="s">
        <v>885</v>
      </c>
      <c r="H3085" t="s">
        <v>8222</v>
      </c>
      <c r="I3085" t="s">
        <v>8223</v>
      </c>
      <c r="J3085" t="s">
        <v>7750</v>
      </c>
      <c r="K3085" t="s">
        <v>675</v>
      </c>
      <c r="L3085" t="s">
        <v>682</v>
      </c>
      <c r="M3085" s="8" t="s">
        <v>675</v>
      </c>
      <c r="N3085" t="s">
        <v>682</v>
      </c>
      <c r="O3085" t="s">
        <v>6453</v>
      </c>
      <c r="P3085" t="s">
        <v>675</v>
      </c>
      <c r="Q3085" s="8" t="s">
        <v>10308</v>
      </c>
      <c r="R3085" t="s">
        <v>9256</v>
      </c>
      <c r="S3085" t="s">
        <v>6935</v>
      </c>
      <c r="T3085" t="s">
        <v>3495</v>
      </c>
    </row>
    <row r="3086" spans="1:20">
      <c r="A3086" t="s">
        <v>10309</v>
      </c>
      <c r="B3086" s="8" t="s">
        <v>2272</v>
      </c>
      <c r="C3086" t="s">
        <v>922</v>
      </c>
      <c r="D3086" t="s">
        <v>922</v>
      </c>
      <c r="E3086" t="s">
        <v>704</v>
      </c>
      <c r="F3086" t="s">
        <v>884</v>
      </c>
      <c r="G3086" t="s">
        <v>885</v>
      </c>
      <c r="H3086" t="s">
        <v>8233</v>
      </c>
      <c r="I3086" t="s">
        <v>8234</v>
      </c>
      <c r="J3086" t="s">
        <v>7750</v>
      </c>
      <c r="K3086" t="s">
        <v>675</v>
      </c>
      <c r="L3086" t="s">
        <v>682</v>
      </c>
      <c r="M3086" s="8" t="s">
        <v>675</v>
      </c>
      <c r="N3086" t="s">
        <v>682</v>
      </c>
      <c r="O3086" t="s">
        <v>6453</v>
      </c>
      <c r="P3086" t="s">
        <v>675</v>
      </c>
      <c r="Q3086" s="8" t="s">
        <v>10310</v>
      </c>
      <c r="R3086" t="s">
        <v>7758</v>
      </c>
      <c r="S3086" t="s">
        <v>5636</v>
      </c>
      <c r="T3086" t="s">
        <v>4843</v>
      </c>
    </row>
    <row r="3087" spans="1:20">
      <c r="A3087" t="s">
        <v>10311</v>
      </c>
      <c r="B3087" s="8" t="s">
        <v>2272</v>
      </c>
      <c r="C3087" t="s">
        <v>922</v>
      </c>
      <c r="D3087" t="s">
        <v>922</v>
      </c>
      <c r="E3087" t="s">
        <v>704</v>
      </c>
      <c r="F3087" t="s">
        <v>884</v>
      </c>
      <c r="G3087" t="s">
        <v>885</v>
      </c>
      <c r="H3087" t="s">
        <v>8409</v>
      </c>
      <c r="I3087" t="s">
        <v>8410</v>
      </c>
      <c r="J3087" t="s">
        <v>7750</v>
      </c>
      <c r="K3087" t="s">
        <v>675</v>
      </c>
      <c r="L3087" t="s">
        <v>682</v>
      </c>
      <c r="M3087" s="8" t="s">
        <v>675</v>
      </c>
      <c r="N3087" t="s">
        <v>682</v>
      </c>
      <c r="O3087" t="s">
        <v>6453</v>
      </c>
      <c r="P3087" t="s">
        <v>675</v>
      </c>
      <c r="Q3087" s="8" t="s">
        <v>10312</v>
      </c>
      <c r="R3087" t="s">
        <v>7758</v>
      </c>
      <c r="S3087" t="s">
        <v>5636</v>
      </c>
      <c r="T3087" t="s">
        <v>3495</v>
      </c>
    </row>
    <row r="3088" spans="1:20">
      <c r="A3088" t="s">
        <v>10313</v>
      </c>
      <c r="B3088" s="8" t="s">
        <v>2272</v>
      </c>
      <c r="C3088" t="s">
        <v>922</v>
      </c>
      <c r="D3088" t="s">
        <v>4108</v>
      </c>
      <c r="E3088" t="s">
        <v>675</v>
      </c>
      <c r="F3088" t="s">
        <v>9474</v>
      </c>
      <c r="G3088" t="s">
        <v>9475</v>
      </c>
      <c r="H3088" t="s">
        <v>675</v>
      </c>
      <c r="I3088" t="s">
        <v>9476</v>
      </c>
      <c r="J3088" t="s">
        <v>1927</v>
      </c>
      <c r="K3088" t="s">
        <v>675</v>
      </c>
      <c r="L3088" t="s">
        <v>682</v>
      </c>
      <c r="M3088" s="8" t="s">
        <v>675</v>
      </c>
      <c r="N3088" t="s">
        <v>682</v>
      </c>
      <c r="O3088" t="s">
        <v>6453</v>
      </c>
      <c r="P3088" t="s">
        <v>675</v>
      </c>
      <c r="Q3088" s="8" t="s">
        <v>10314</v>
      </c>
      <c r="R3088" t="s">
        <v>9457</v>
      </c>
      <c r="S3088" t="s">
        <v>5636</v>
      </c>
      <c r="T3088" t="s">
        <v>3509</v>
      </c>
    </row>
    <row r="3089" spans="1:20">
      <c r="A3089" t="s">
        <v>10315</v>
      </c>
      <c r="B3089" s="8" t="s">
        <v>2272</v>
      </c>
      <c r="C3089" t="s">
        <v>922</v>
      </c>
      <c r="D3089" t="s">
        <v>4108</v>
      </c>
      <c r="E3089" t="s">
        <v>675</v>
      </c>
      <c r="F3089" t="s">
        <v>9479</v>
      </c>
      <c r="G3089" t="s">
        <v>9480</v>
      </c>
      <c r="H3089" t="s">
        <v>675</v>
      </c>
      <c r="I3089" t="s">
        <v>9481</v>
      </c>
      <c r="J3089" t="s">
        <v>1927</v>
      </c>
      <c r="K3089" t="s">
        <v>675</v>
      </c>
      <c r="L3089" t="s">
        <v>682</v>
      </c>
      <c r="M3089" s="8" t="s">
        <v>675</v>
      </c>
      <c r="N3089" t="s">
        <v>682</v>
      </c>
      <c r="O3089" t="s">
        <v>6453</v>
      </c>
      <c r="P3089" t="s">
        <v>675</v>
      </c>
      <c r="Q3089" s="8" t="s">
        <v>10316</v>
      </c>
      <c r="R3089" t="s">
        <v>9457</v>
      </c>
      <c r="S3089" t="s">
        <v>5636</v>
      </c>
      <c r="T3089" t="s">
        <v>3509</v>
      </c>
    </row>
    <row r="3090" spans="1:20">
      <c r="A3090" t="s">
        <v>10317</v>
      </c>
      <c r="B3090" s="8" t="s">
        <v>2272</v>
      </c>
      <c r="C3090" t="s">
        <v>922</v>
      </c>
      <c r="D3090" t="s">
        <v>4108</v>
      </c>
      <c r="E3090" t="s">
        <v>675</v>
      </c>
      <c r="F3090" t="s">
        <v>9484</v>
      </c>
      <c r="G3090" t="s">
        <v>9485</v>
      </c>
      <c r="H3090" t="s">
        <v>675</v>
      </c>
      <c r="I3090" t="s">
        <v>9486</v>
      </c>
      <c r="J3090" t="s">
        <v>1927</v>
      </c>
      <c r="K3090" t="s">
        <v>675</v>
      </c>
      <c r="L3090" t="s">
        <v>682</v>
      </c>
      <c r="M3090" s="8" t="s">
        <v>675</v>
      </c>
      <c r="N3090" t="s">
        <v>682</v>
      </c>
      <c r="O3090" t="s">
        <v>6453</v>
      </c>
      <c r="P3090" t="s">
        <v>675</v>
      </c>
      <c r="Q3090" s="8" t="s">
        <v>10318</v>
      </c>
      <c r="R3090" t="s">
        <v>9457</v>
      </c>
      <c r="S3090" t="s">
        <v>5636</v>
      </c>
      <c r="T3090" t="s">
        <v>3509</v>
      </c>
    </row>
    <row r="3091" spans="1:20">
      <c r="A3091" t="s">
        <v>10319</v>
      </c>
      <c r="B3091" s="8" t="s">
        <v>2272</v>
      </c>
      <c r="C3091" t="s">
        <v>922</v>
      </c>
      <c r="D3091" t="s">
        <v>4108</v>
      </c>
      <c r="E3091" t="s">
        <v>675</v>
      </c>
      <c r="F3091" t="s">
        <v>9489</v>
      </c>
      <c r="G3091" t="s">
        <v>9490</v>
      </c>
      <c r="H3091" t="s">
        <v>675</v>
      </c>
      <c r="I3091" t="s">
        <v>9491</v>
      </c>
      <c r="J3091" t="s">
        <v>1927</v>
      </c>
      <c r="K3091" t="s">
        <v>675</v>
      </c>
      <c r="L3091" t="s">
        <v>682</v>
      </c>
      <c r="M3091" s="8" t="s">
        <v>675</v>
      </c>
      <c r="N3091" t="s">
        <v>682</v>
      </c>
      <c r="O3091" t="s">
        <v>6453</v>
      </c>
      <c r="P3091" t="s">
        <v>675</v>
      </c>
      <c r="Q3091" s="8" t="s">
        <v>10320</v>
      </c>
      <c r="R3091" t="s">
        <v>9457</v>
      </c>
      <c r="S3091" t="s">
        <v>5636</v>
      </c>
      <c r="T3091" t="s">
        <v>3509</v>
      </c>
    </row>
    <row r="3092" spans="1:20">
      <c r="A3092" t="s">
        <v>10321</v>
      </c>
      <c r="B3092" s="8" t="s">
        <v>2272</v>
      </c>
      <c r="C3092" t="s">
        <v>922</v>
      </c>
      <c r="D3092" t="s">
        <v>4108</v>
      </c>
      <c r="E3092" t="s">
        <v>675</v>
      </c>
      <c r="F3092" t="s">
        <v>9519</v>
      </c>
      <c r="G3092" t="s">
        <v>9520</v>
      </c>
      <c r="H3092" t="s">
        <v>675</v>
      </c>
      <c r="I3092" t="s">
        <v>10058</v>
      </c>
      <c r="J3092" t="s">
        <v>1927</v>
      </c>
      <c r="K3092" t="s">
        <v>675</v>
      </c>
      <c r="L3092" t="s">
        <v>682</v>
      </c>
      <c r="M3092" s="8" t="s">
        <v>675</v>
      </c>
      <c r="N3092" t="s">
        <v>682</v>
      </c>
      <c r="O3092" t="s">
        <v>6453</v>
      </c>
      <c r="P3092" t="s">
        <v>675</v>
      </c>
      <c r="Q3092" s="8" t="s">
        <v>10322</v>
      </c>
      <c r="R3092" t="s">
        <v>10060</v>
      </c>
      <c r="S3092" t="s">
        <v>5636</v>
      </c>
      <c r="T3092" t="s">
        <v>3495</v>
      </c>
    </row>
    <row r="3093" spans="1:20">
      <c r="A3093" t="s">
        <v>10323</v>
      </c>
      <c r="B3093" s="8" t="s">
        <v>2279</v>
      </c>
      <c r="C3093" t="s">
        <v>922</v>
      </c>
      <c r="D3093" t="s">
        <v>922</v>
      </c>
      <c r="E3093" t="s">
        <v>704</v>
      </c>
      <c r="F3093" t="s">
        <v>913</v>
      </c>
      <c r="G3093" t="s">
        <v>914</v>
      </c>
      <c r="H3093" t="s">
        <v>5670</v>
      </c>
      <c r="I3093" t="s">
        <v>10324</v>
      </c>
      <c r="J3093" t="s">
        <v>2519</v>
      </c>
      <c r="K3093" t="s">
        <v>2284</v>
      </c>
      <c r="L3093" t="s">
        <v>6902</v>
      </c>
      <c r="M3093" s="8" t="s">
        <v>2284</v>
      </c>
      <c r="N3093" t="s">
        <v>6735</v>
      </c>
      <c r="O3093" t="s">
        <v>760</v>
      </c>
      <c r="P3093" t="s">
        <v>2672</v>
      </c>
      <c r="Q3093" s="8" t="s">
        <v>10325</v>
      </c>
      <c r="R3093" t="s">
        <v>7917</v>
      </c>
      <c r="S3093" t="s">
        <v>5636</v>
      </c>
      <c r="T3093" t="s">
        <v>2449</v>
      </c>
    </row>
    <row r="3094" spans="1:20">
      <c r="A3094" t="s">
        <v>10326</v>
      </c>
      <c r="B3094" s="8" t="s">
        <v>2296</v>
      </c>
      <c r="C3094" t="s">
        <v>922</v>
      </c>
      <c r="D3094" t="s">
        <v>922</v>
      </c>
      <c r="E3094" t="s">
        <v>665</v>
      </c>
      <c r="F3094" t="s">
        <v>2332</v>
      </c>
      <c r="G3094" t="s">
        <v>15</v>
      </c>
      <c r="H3094" t="s">
        <v>675</v>
      </c>
      <c r="I3094" t="s">
        <v>6752</v>
      </c>
      <c r="J3094" t="s">
        <v>2514</v>
      </c>
      <c r="K3094" t="s">
        <v>4898</v>
      </c>
      <c r="L3094" t="s">
        <v>6748</v>
      </c>
      <c r="M3094" s="8" t="s">
        <v>4898</v>
      </c>
      <c r="N3094" t="s">
        <v>10327</v>
      </c>
      <c r="O3094" t="s">
        <v>10328</v>
      </c>
      <c r="P3094" t="s">
        <v>760</v>
      </c>
      <c r="Q3094" s="8" t="s">
        <v>10329</v>
      </c>
      <c r="R3094" t="s">
        <v>10330</v>
      </c>
      <c r="S3094" t="s">
        <v>10331</v>
      </c>
      <c r="T3094" t="s">
        <v>2372</v>
      </c>
    </row>
    <row r="3095" spans="1:20">
      <c r="A3095" t="s">
        <v>10332</v>
      </c>
      <c r="B3095" s="8" t="s">
        <v>2296</v>
      </c>
      <c r="C3095" t="s">
        <v>922</v>
      </c>
      <c r="D3095" t="s">
        <v>922</v>
      </c>
      <c r="E3095" t="s">
        <v>665</v>
      </c>
      <c r="F3095" t="s">
        <v>1002</v>
      </c>
      <c r="G3095" t="s">
        <v>178</v>
      </c>
      <c r="H3095" t="s">
        <v>675</v>
      </c>
      <c r="I3095" t="s">
        <v>6786</v>
      </c>
      <c r="J3095" t="s">
        <v>2514</v>
      </c>
      <c r="K3095" t="s">
        <v>2381</v>
      </c>
      <c r="L3095" t="s">
        <v>6902</v>
      </c>
      <c r="M3095" s="8" t="s">
        <v>2381</v>
      </c>
      <c r="N3095" t="s">
        <v>10327</v>
      </c>
      <c r="O3095" t="s">
        <v>10328</v>
      </c>
      <c r="P3095" t="s">
        <v>760</v>
      </c>
      <c r="Q3095" s="8" t="s">
        <v>10333</v>
      </c>
      <c r="R3095" t="s">
        <v>6738</v>
      </c>
      <c r="S3095" t="s">
        <v>5636</v>
      </c>
      <c r="T3095" t="s">
        <v>2348</v>
      </c>
    </row>
    <row r="3096" spans="1:20">
      <c r="A3096" t="s">
        <v>10334</v>
      </c>
      <c r="B3096" s="8" t="s">
        <v>2296</v>
      </c>
      <c r="C3096" t="s">
        <v>922</v>
      </c>
      <c r="D3096" t="s">
        <v>922</v>
      </c>
      <c r="E3096" t="s">
        <v>665</v>
      </c>
      <c r="F3096" t="s">
        <v>1387</v>
      </c>
      <c r="G3096" t="s">
        <v>106</v>
      </c>
      <c r="H3096" t="s">
        <v>675</v>
      </c>
      <c r="I3096" t="s">
        <v>6828</v>
      </c>
      <c r="J3096" t="s">
        <v>2514</v>
      </c>
      <c r="K3096" t="s">
        <v>2348</v>
      </c>
      <c r="L3096" t="s">
        <v>6853</v>
      </c>
      <c r="M3096" s="8" t="s">
        <v>2348</v>
      </c>
      <c r="N3096" t="s">
        <v>10335</v>
      </c>
      <c r="O3096" t="s">
        <v>10328</v>
      </c>
      <c r="P3096" t="s">
        <v>760</v>
      </c>
      <c r="Q3096" s="8" t="s">
        <v>10336</v>
      </c>
      <c r="R3096" t="s">
        <v>6738</v>
      </c>
      <c r="S3096" t="s">
        <v>5636</v>
      </c>
      <c r="T3096" t="s">
        <v>2348</v>
      </c>
    </row>
    <row r="3097" spans="1:20">
      <c r="A3097" t="s">
        <v>10337</v>
      </c>
      <c r="B3097" s="8" t="s">
        <v>2296</v>
      </c>
      <c r="C3097" t="s">
        <v>922</v>
      </c>
      <c r="D3097" t="s">
        <v>922</v>
      </c>
      <c r="E3097" t="s">
        <v>665</v>
      </c>
      <c r="F3097" t="s">
        <v>4073</v>
      </c>
      <c r="G3097" t="s">
        <v>195</v>
      </c>
      <c r="H3097" t="s">
        <v>675</v>
      </c>
      <c r="I3097" t="s">
        <v>6852</v>
      </c>
      <c r="J3097" t="s">
        <v>2514</v>
      </c>
      <c r="K3097" t="s">
        <v>2423</v>
      </c>
      <c r="L3097" t="s">
        <v>7107</v>
      </c>
      <c r="M3097" s="8" t="s">
        <v>2423</v>
      </c>
      <c r="N3097" t="s">
        <v>5861</v>
      </c>
      <c r="O3097" t="s">
        <v>10328</v>
      </c>
      <c r="P3097" t="s">
        <v>2672</v>
      </c>
      <c r="Q3097" s="8" t="s">
        <v>10338</v>
      </c>
      <c r="R3097" t="s">
        <v>6738</v>
      </c>
      <c r="S3097" t="s">
        <v>5636</v>
      </c>
      <c r="T3097" t="s">
        <v>2372</v>
      </c>
    </row>
    <row r="3098" spans="1:20">
      <c r="A3098" t="s">
        <v>10339</v>
      </c>
      <c r="B3098" s="8" t="s">
        <v>2296</v>
      </c>
      <c r="C3098" t="s">
        <v>922</v>
      </c>
      <c r="D3098" t="s">
        <v>922</v>
      </c>
      <c r="E3098" t="s">
        <v>665</v>
      </c>
      <c r="F3098" t="s">
        <v>4082</v>
      </c>
      <c r="G3098" t="s">
        <v>87</v>
      </c>
      <c r="H3098" t="s">
        <v>675</v>
      </c>
      <c r="I3098" t="s">
        <v>6856</v>
      </c>
      <c r="J3098" t="s">
        <v>2514</v>
      </c>
      <c r="K3098" t="s">
        <v>2353</v>
      </c>
      <c r="L3098" t="s">
        <v>5882</v>
      </c>
      <c r="M3098" s="8" t="s">
        <v>2353</v>
      </c>
      <c r="N3098" t="s">
        <v>10340</v>
      </c>
      <c r="O3098" t="s">
        <v>10328</v>
      </c>
      <c r="P3098" t="s">
        <v>760</v>
      </c>
      <c r="Q3098" s="8" t="s">
        <v>10341</v>
      </c>
      <c r="R3098" t="s">
        <v>6934</v>
      </c>
      <c r="S3098" t="s">
        <v>6935</v>
      </c>
      <c r="T3098" t="s">
        <v>2348</v>
      </c>
    </row>
    <row r="3099" spans="1:20">
      <c r="A3099" t="s">
        <v>10342</v>
      </c>
      <c r="B3099" s="8" t="s">
        <v>2296</v>
      </c>
      <c r="C3099" t="s">
        <v>922</v>
      </c>
      <c r="D3099" t="s">
        <v>922</v>
      </c>
      <c r="E3099" t="s">
        <v>665</v>
      </c>
      <c r="F3099" t="s">
        <v>743</v>
      </c>
      <c r="G3099" t="s">
        <v>410</v>
      </c>
      <c r="H3099" t="s">
        <v>410</v>
      </c>
      <c r="I3099" t="s">
        <v>7047</v>
      </c>
      <c r="J3099" t="s">
        <v>7746</v>
      </c>
      <c r="K3099" t="s">
        <v>675</v>
      </c>
      <c r="L3099" t="s">
        <v>682</v>
      </c>
      <c r="M3099" s="8" t="s">
        <v>675</v>
      </c>
      <c r="N3099" t="s">
        <v>682</v>
      </c>
      <c r="O3099" t="s">
        <v>10328</v>
      </c>
      <c r="P3099" t="s">
        <v>675</v>
      </c>
      <c r="Q3099" s="8" t="s">
        <v>10343</v>
      </c>
      <c r="R3099" t="s">
        <v>6881</v>
      </c>
      <c r="S3099" t="s">
        <v>5636</v>
      </c>
      <c r="T3099" t="s">
        <v>2353</v>
      </c>
    </row>
    <row r="3100" spans="1:20">
      <c r="A3100" t="s">
        <v>10344</v>
      </c>
      <c r="B3100" s="8" t="s">
        <v>2296</v>
      </c>
      <c r="C3100" t="s">
        <v>922</v>
      </c>
      <c r="D3100" t="s">
        <v>922</v>
      </c>
      <c r="E3100" t="s">
        <v>763</v>
      </c>
      <c r="F3100" t="s">
        <v>2311</v>
      </c>
      <c r="G3100" t="s">
        <v>18</v>
      </c>
      <c r="H3100" t="s">
        <v>675</v>
      </c>
      <c r="I3100" t="s">
        <v>7440</v>
      </c>
      <c r="J3100" t="s">
        <v>7095</v>
      </c>
      <c r="K3100" t="s">
        <v>675</v>
      </c>
      <c r="L3100" t="s">
        <v>682</v>
      </c>
      <c r="M3100" s="8" t="s">
        <v>675</v>
      </c>
      <c r="N3100" t="s">
        <v>682</v>
      </c>
      <c r="O3100" t="s">
        <v>10328</v>
      </c>
      <c r="P3100" t="s">
        <v>760</v>
      </c>
      <c r="Q3100" s="8" t="s">
        <v>10345</v>
      </c>
      <c r="R3100" t="s">
        <v>7483</v>
      </c>
      <c r="S3100" t="s">
        <v>6935</v>
      </c>
      <c r="T3100" t="s">
        <v>2372</v>
      </c>
    </row>
    <row r="3101" spans="1:20">
      <c r="A3101" t="s">
        <v>10346</v>
      </c>
      <c r="B3101" s="8" t="s">
        <v>2296</v>
      </c>
      <c r="C3101" t="s">
        <v>922</v>
      </c>
      <c r="D3101" t="s">
        <v>922</v>
      </c>
      <c r="E3101" t="s">
        <v>763</v>
      </c>
      <c r="F3101" t="s">
        <v>815</v>
      </c>
      <c r="G3101" t="s">
        <v>11</v>
      </c>
      <c r="H3101" t="s">
        <v>675</v>
      </c>
      <c r="I3101" t="s">
        <v>7447</v>
      </c>
      <c r="J3101" t="s">
        <v>2514</v>
      </c>
      <c r="K3101" t="s">
        <v>2402</v>
      </c>
      <c r="L3101" t="s">
        <v>6748</v>
      </c>
      <c r="M3101" s="8" t="s">
        <v>2402</v>
      </c>
      <c r="N3101" t="s">
        <v>6800</v>
      </c>
      <c r="O3101" t="s">
        <v>10328</v>
      </c>
      <c r="P3101" t="s">
        <v>2672</v>
      </c>
      <c r="Q3101" s="8" t="s">
        <v>10347</v>
      </c>
      <c r="R3101" t="s">
        <v>7483</v>
      </c>
      <c r="S3101" t="s">
        <v>6935</v>
      </c>
      <c r="T3101" t="s">
        <v>2353</v>
      </c>
    </row>
    <row r="3102" spans="1:20">
      <c r="A3102" t="s">
        <v>10348</v>
      </c>
      <c r="B3102" s="8" t="s">
        <v>2296</v>
      </c>
      <c r="C3102" t="s">
        <v>922</v>
      </c>
      <c r="D3102" t="s">
        <v>922</v>
      </c>
      <c r="E3102" t="s">
        <v>763</v>
      </c>
      <c r="F3102" t="s">
        <v>800</v>
      </c>
      <c r="G3102" t="s">
        <v>61</v>
      </c>
      <c r="H3102" t="s">
        <v>675</v>
      </c>
      <c r="I3102" t="s">
        <v>7460</v>
      </c>
      <c r="J3102" t="s">
        <v>2514</v>
      </c>
      <c r="K3102" t="s">
        <v>2410</v>
      </c>
      <c r="L3102" t="s">
        <v>6692</v>
      </c>
      <c r="M3102" s="8" t="s">
        <v>2410</v>
      </c>
      <c r="N3102" t="s">
        <v>6993</v>
      </c>
      <c r="O3102" t="s">
        <v>10328</v>
      </c>
      <c r="P3102" t="s">
        <v>2672</v>
      </c>
      <c r="Q3102" s="8" t="s">
        <v>10349</v>
      </c>
      <c r="R3102" t="s">
        <v>7483</v>
      </c>
      <c r="S3102" t="s">
        <v>6935</v>
      </c>
      <c r="T3102" t="s">
        <v>2336</v>
      </c>
    </row>
    <row r="3103" spans="1:20">
      <c r="A3103" t="s">
        <v>10350</v>
      </c>
      <c r="B3103" s="8" t="s">
        <v>2296</v>
      </c>
      <c r="C3103" t="s">
        <v>922</v>
      </c>
      <c r="D3103" t="s">
        <v>922</v>
      </c>
      <c r="E3103" t="s">
        <v>704</v>
      </c>
      <c r="F3103" t="s">
        <v>1532</v>
      </c>
      <c r="G3103" t="s">
        <v>97</v>
      </c>
      <c r="H3103" t="s">
        <v>675</v>
      </c>
      <c r="I3103" t="s">
        <v>10351</v>
      </c>
      <c r="J3103" t="s">
        <v>2130</v>
      </c>
      <c r="K3103" t="s">
        <v>675</v>
      </c>
      <c r="L3103" t="s">
        <v>682</v>
      </c>
      <c r="M3103" s="8" t="s">
        <v>675</v>
      </c>
      <c r="N3103" t="s">
        <v>682</v>
      </c>
      <c r="O3103" t="s">
        <v>2672</v>
      </c>
      <c r="P3103" t="s">
        <v>825</v>
      </c>
      <c r="Q3103" s="8" t="s">
        <v>10352</v>
      </c>
      <c r="R3103" t="s">
        <v>675</v>
      </c>
      <c r="S3103" t="s">
        <v>675</v>
      </c>
      <c r="T3103" t="s">
        <v>675</v>
      </c>
    </row>
    <row r="3104" spans="1:20">
      <c r="A3104" t="s">
        <v>10353</v>
      </c>
      <c r="B3104" s="8" t="s">
        <v>2296</v>
      </c>
      <c r="C3104" t="s">
        <v>922</v>
      </c>
      <c r="D3104" t="s">
        <v>922</v>
      </c>
      <c r="E3104" t="s">
        <v>704</v>
      </c>
      <c r="F3104" t="s">
        <v>1491</v>
      </c>
      <c r="G3104" t="s">
        <v>114</v>
      </c>
      <c r="H3104" t="s">
        <v>675</v>
      </c>
      <c r="I3104" t="s">
        <v>10351</v>
      </c>
      <c r="J3104" t="s">
        <v>2130</v>
      </c>
      <c r="K3104" t="s">
        <v>675</v>
      </c>
      <c r="L3104" t="s">
        <v>682</v>
      </c>
      <c r="M3104" s="8" t="s">
        <v>675</v>
      </c>
      <c r="N3104" t="s">
        <v>682</v>
      </c>
      <c r="O3104" t="s">
        <v>2672</v>
      </c>
      <c r="P3104" t="s">
        <v>711</v>
      </c>
      <c r="Q3104" s="8" t="s">
        <v>10354</v>
      </c>
      <c r="R3104" t="s">
        <v>675</v>
      </c>
      <c r="S3104" t="s">
        <v>675</v>
      </c>
      <c r="T3104" t="s">
        <v>675</v>
      </c>
    </row>
    <row r="3105" spans="1:20">
      <c r="A3105" t="s">
        <v>10355</v>
      </c>
      <c r="B3105" s="8" t="s">
        <v>2324</v>
      </c>
      <c r="C3105" t="s">
        <v>922</v>
      </c>
      <c r="D3105" t="s">
        <v>922</v>
      </c>
      <c r="E3105" t="s">
        <v>675</v>
      </c>
      <c r="F3105" t="s">
        <v>1427</v>
      </c>
      <c r="G3105" t="s">
        <v>1428</v>
      </c>
      <c r="H3105" t="s">
        <v>675</v>
      </c>
      <c r="I3105" t="s">
        <v>10356</v>
      </c>
      <c r="J3105" t="s">
        <v>7095</v>
      </c>
      <c r="K3105" t="s">
        <v>675</v>
      </c>
      <c r="L3105" t="s">
        <v>682</v>
      </c>
      <c r="M3105" s="8" t="s">
        <v>675</v>
      </c>
      <c r="N3105" t="s">
        <v>682</v>
      </c>
      <c r="O3105" t="s">
        <v>2672</v>
      </c>
      <c r="P3105" t="s">
        <v>683</v>
      </c>
      <c r="Q3105" s="8" t="s">
        <v>10357</v>
      </c>
      <c r="R3105" t="s">
        <v>675</v>
      </c>
      <c r="S3105" t="s">
        <v>675</v>
      </c>
      <c r="T3105" t="s">
        <v>675</v>
      </c>
    </row>
    <row r="3106" spans="1:20">
      <c r="A3106" t="s">
        <v>10358</v>
      </c>
      <c r="B3106" s="8" t="s">
        <v>2324</v>
      </c>
      <c r="C3106" t="s">
        <v>922</v>
      </c>
      <c r="D3106" t="s">
        <v>922</v>
      </c>
      <c r="E3106" t="s">
        <v>704</v>
      </c>
      <c r="F3106" t="s">
        <v>5710</v>
      </c>
      <c r="G3106" t="s">
        <v>85</v>
      </c>
      <c r="H3106" t="s">
        <v>675</v>
      </c>
      <c r="I3106" t="s">
        <v>10359</v>
      </c>
      <c r="J3106" t="s">
        <v>7095</v>
      </c>
      <c r="K3106" t="s">
        <v>675</v>
      </c>
      <c r="L3106" t="s">
        <v>682</v>
      </c>
      <c r="M3106" s="8" t="s">
        <v>675</v>
      </c>
      <c r="N3106" t="s">
        <v>682</v>
      </c>
      <c r="O3106" t="s">
        <v>2672</v>
      </c>
      <c r="P3106" t="s">
        <v>711</v>
      </c>
      <c r="Q3106" s="8" t="s">
        <v>10360</v>
      </c>
      <c r="R3106" t="s">
        <v>675</v>
      </c>
      <c r="S3106" t="s">
        <v>675</v>
      </c>
      <c r="T3106" t="s">
        <v>675</v>
      </c>
    </row>
    <row r="3107" spans="1:20">
      <c r="A3107" t="s">
        <v>10361</v>
      </c>
      <c r="B3107" s="8" t="s">
        <v>2324</v>
      </c>
      <c r="C3107" t="s">
        <v>922</v>
      </c>
      <c r="D3107" t="s">
        <v>922</v>
      </c>
      <c r="E3107" t="s">
        <v>704</v>
      </c>
      <c r="F3107" t="s">
        <v>1478</v>
      </c>
      <c r="G3107" t="s">
        <v>1479</v>
      </c>
      <c r="H3107" t="s">
        <v>675</v>
      </c>
      <c r="I3107" t="s">
        <v>10362</v>
      </c>
      <c r="J3107" t="s">
        <v>7095</v>
      </c>
      <c r="K3107" t="s">
        <v>675</v>
      </c>
      <c r="L3107" t="s">
        <v>682</v>
      </c>
      <c r="M3107" s="8" t="s">
        <v>675</v>
      </c>
      <c r="N3107" t="s">
        <v>682</v>
      </c>
      <c r="O3107" t="s">
        <v>2672</v>
      </c>
      <c r="P3107" t="s">
        <v>825</v>
      </c>
      <c r="Q3107" s="8" t="s">
        <v>10363</v>
      </c>
      <c r="R3107" t="s">
        <v>675</v>
      </c>
      <c r="S3107" t="s">
        <v>675</v>
      </c>
      <c r="T3107" t="s">
        <v>675</v>
      </c>
    </row>
    <row r="3108" spans="1:20">
      <c r="A3108" t="s">
        <v>10364</v>
      </c>
      <c r="B3108" s="8" t="s">
        <v>2324</v>
      </c>
      <c r="C3108" t="s">
        <v>922</v>
      </c>
      <c r="D3108" t="s">
        <v>922</v>
      </c>
      <c r="E3108" t="s">
        <v>704</v>
      </c>
      <c r="F3108" t="s">
        <v>1486</v>
      </c>
      <c r="G3108" t="s">
        <v>1487</v>
      </c>
      <c r="H3108" t="s">
        <v>675</v>
      </c>
      <c r="I3108" t="s">
        <v>10365</v>
      </c>
      <c r="J3108" t="s">
        <v>7095</v>
      </c>
      <c r="K3108" t="s">
        <v>675</v>
      </c>
      <c r="L3108" t="s">
        <v>682</v>
      </c>
      <c r="M3108" s="8" t="s">
        <v>675</v>
      </c>
      <c r="N3108" t="s">
        <v>682</v>
      </c>
      <c r="O3108" t="s">
        <v>2672</v>
      </c>
      <c r="P3108" t="s">
        <v>902</v>
      </c>
      <c r="Q3108" s="8" t="s">
        <v>10366</v>
      </c>
      <c r="R3108" t="s">
        <v>675</v>
      </c>
      <c r="S3108" t="s">
        <v>675</v>
      </c>
      <c r="T3108" t="s">
        <v>675</v>
      </c>
    </row>
    <row r="3109" spans="1:20">
      <c r="A3109" t="s">
        <v>10367</v>
      </c>
      <c r="B3109" s="8" t="s">
        <v>2324</v>
      </c>
      <c r="C3109" t="s">
        <v>922</v>
      </c>
      <c r="D3109" t="s">
        <v>922</v>
      </c>
      <c r="E3109" t="s">
        <v>704</v>
      </c>
      <c r="F3109" t="s">
        <v>941</v>
      </c>
      <c r="G3109" t="s">
        <v>942</v>
      </c>
      <c r="H3109" t="s">
        <v>675</v>
      </c>
      <c r="I3109" t="s">
        <v>10368</v>
      </c>
      <c r="J3109" t="s">
        <v>7095</v>
      </c>
      <c r="K3109" t="s">
        <v>675</v>
      </c>
      <c r="L3109" t="s">
        <v>682</v>
      </c>
      <c r="M3109" s="8" t="s">
        <v>675</v>
      </c>
      <c r="N3109" t="s">
        <v>682</v>
      </c>
      <c r="O3109" t="s">
        <v>2672</v>
      </c>
      <c r="P3109" t="s">
        <v>2672</v>
      </c>
      <c r="Q3109" s="8" t="s">
        <v>10369</v>
      </c>
      <c r="R3109" t="s">
        <v>675</v>
      </c>
      <c r="S3109" t="s">
        <v>675</v>
      </c>
      <c r="T3109" t="s">
        <v>675</v>
      </c>
    </row>
    <row r="3110" spans="1:20">
      <c r="A3110" t="s">
        <v>10370</v>
      </c>
      <c r="B3110" s="8" t="s">
        <v>2324</v>
      </c>
      <c r="C3110" t="s">
        <v>922</v>
      </c>
      <c r="D3110" t="s">
        <v>922</v>
      </c>
      <c r="E3110" t="s">
        <v>704</v>
      </c>
      <c r="F3110" t="s">
        <v>5858</v>
      </c>
      <c r="G3110" t="s">
        <v>5859</v>
      </c>
      <c r="H3110" t="s">
        <v>675</v>
      </c>
      <c r="I3110" t="s">
        <v>10371</v>
      </c>
      <c r="J3110" t="s">
        <v>7095</v>
      </c>
      <c r="K3110" t="s">
        <v>675</v>
      </c>
      <c r="L3110" t="s">
        <v>682</v>
      </c>
      <c r="M3110" s="8" t="s">
        <v>675</v>
      </c>
      <c r="N3110" t="s">
        <v>682</v>
      </c>
      <c r="O3110" t="s">
        <v>2672</v>
      </c>
      <c r="P3110" t="s">
        <v>759</v>
      </c>
      <c r="Q3110" s="8" t="s">
        <v>10372</v>
      </c>
      <c r="R3110" t="s">
        <v>675</v>
      </c>
      <c r="S3110" t="s">
        <v>675</v>
      </c>
      <c r="T3110" t="s">
        <v>675</v>
      </c>
    </row>
    <row r="3111" spans="1:20">
      <c r="A3111" t="s">
        <v>10373</v>
      </c>
      <c r="B3111" s="8" t="s">
        <v>2324</v>
      </c>
      <c r="C3111" t="s">
        <v>922</v>
      </c>
      <c r="D3111" t="s">
        <v>922</v>
      </c>
      <c r="E3111" t="s">
        <v>704</v>
      </c>
      <c r="F3111" t="s">
        <v>5930</v>
      </c>
      <c r="G3111" t="s">
        <v>42</v>
      </c>
      <c r="H3111" t="s">
        <v>675</v>
      </c>
      <c r="I3111" t="s">
        <v>10374</v>
      </c>
      <c r="J3111" t="s">
        <v>2130</v>
      </c>
      <c r="K3111" t="s">
        <v>675</v>
      </c>
      <c r="L3111" t="s">
        <v>682</v>
      </c>
      <c r="M3111" s="8" t="s">
        <v>675</v>
      </c>
      <c r="N3111" t="s">
        <v>682</v>
      </c>
      <c r="O3111" t="s">
        <v>2672</v>
      </c>
      <c r="P3111" t="s">
        <v>902</v>
      </c>
      <c r="Q3111" s="8" t="s">
        <v>10375</v>
      </c>
      <c r="R3111" t="s">
        <v>675</v>
      </c>
      <c r="S3111" t="s">
        <v>675</v>
      </c>
      <c r="T3111" t="s">
        <v>675</v>
      </c>
    </row>
    <row r="3112" spans="1:20">
      <c r="A3112" t="s">
        <v>10376</v>
      </c>
      <c r="B3112" s="8" t="s">
        <v>2324</v>
      </c>
      <c r="C3112" t="s">
        <v>922</v>
      </c>
      <c r="D3112" t="s">
        <v>922</v>
      </c>
      <c r="E3112" t="s">
        <v>704</v>
      </c>
      <c r="F3112" t="s">
        <v>6570</v>
      </c>
      <c r="G3112" t="s">
        <v>6571</v>
      </c>
      <c r="H3112" t="s">
        <v>6571</v>
      </c>
      <c r="I3112" t="s">
        <v>10377</v>
      </c>
      <c r="J3112" t="s">
        <v>2514</v>
      </c>
      <c r="K3112" t="s">
        <v>3526</v>
      </c>
      <c r="L3112" t="s">
        <v>7712</v>
      </c>
      <c r="M3112" s="8" t="s">
        <v>3526</v>
      </c>
      <c r="N3112" t="s">
        <v>6735</v>
      </c>
      <c r="O3112" t="s">
        <v>2672</v>
      </c>
      <c r="P3112" t="s">
        <v>760</v>
      </c>
      <c r="Q3112" s="8" t="s">
        <v>10378</v>
      </c>
      <c r="R3112" t="s">
        <v>675</v>
      </c>
      <c r="S3112" t="s">
        <v>675</v>
      </c>
      <c r="T3112" t="s">
        <v>675</v>
      </c>
    </row>
    <row r="3113" spans="1:20">
      <c r="A3113" t="s">
        <v>10379</v>
      </c>
      <c r="B3113" s="8" t="s">
        <v>2324</v>
      </c>
      <c r="C3113" t="s">
        <v>922</v>
      </c>
      <c r="D3113" t="s">
        <v>922</v>
      </c>
      <c r="E3113" t="s">
        <v>704</v>
      </c>
      <c r="F3113" t="s">
        <v>6583</v>
      </c>
      <c r="G3113" t="s">
        <v>6584</v>
      </c>
      <c r="H3113" t="s">
        <v>6584</v>
      </c>
      <c r="I3113" t="s">
        <v>10380</v>
      </c>
      <c r="J3113" t="s">
        <v>698</v>
      </c>
      <c r="K3113" t="s">
        <v>2353</v>
      </c>
      <c r="L3113" t="s">
        <v>6853</v>
      </c>
      <c r="M3113" s="8" t="s">
        <v>2353</v>
      </c>
      <c r="N3113" t="s">
        <v>6898</v>
      </c>
      <c r="O3113" t="s">
        <v>2672</v>
      </c>
      <c r="P3113" t="s">
        <v>760</v>
      </c>
      <c r="Q3113" s="8" t="s">
        <v>10381</v>
      </c>
      <c r="R3113" t="s">
        <v>675</v>
      </c>
      <c r="S3113" t="s">
        <v>675</v>
      </c>
      <c r="T3113" t="s">
        <v>675</v>
      </c>
    </row>
    <row r="3114" spans="1:20">
      <c r="A3114" t="s">
        <v>10382</v>
      </c>
      <c r="B3114" s="8" t="s">
        <v>2324</v>
      </c>
      <c r="C3114" t="s">
        <v>922</v>
      </c>
      <c r="D3114" t="s">
        <v>922</v>
      </c>
      <c r="E3114" t="s">
        <v>704</v>
      </c>
      <c r="F3114" t="s">
        <v>1343</v>
      </c>
      <c r="G3114" t="s">
        <v>1344</v>
      </c>
      <c r="H3114" t="s">
        <v>1344</v>
      </c>
      <c r="I3114" t="s">
        <v>10383</v>
      </c>
      <c r="J3114" t="s">
        <v>698</v>
      </c>
      <c r="K3114" t="s">
        <v>2336</v>
      </c>
      <c r="L3114" t="s">
        <v>7190</v>
      </c>
      <c r="M3114" s="8" t="s">
        <v>2336</v>
      </c>
      <c r="N3114" t="s">
        <v>7035</v>
      </c>
      <c r="O3114" t="s">
        <v>2672</v>
      </c>
      <c r="P3114" t="s">
        <v>760</v>
      </c>
      <c r="Q3114" s="8" t="s">
        <v>10384</v>
      </c>
      <c r="R3114" t="s">
        <v>675</v>
      </c>
      <c r="S3114" t="s">
        <v>675</v>
      </c>
      <c r="T3114" t="s">
        <v>675</v>
      </c>
    </row>
    <row r="3115" spans="1:20">
      <c r="A3115" t="s">
        <v>10385</v>
      </c>
      <c r="B3115" s="8" t="s">
        <v>2324</v>
      </c>
      <c r="C3115" t="s">
        <v>922</v>
      </c>
      <c r="D3115" t="s">
        <v>922</v>
      </c>
      <c r="E3115" t="s">
        <v>675</v>
      </c>
      <c r="F3115" t="s">
        <v>1521</v>
      </c>
      <c r="G3115" t="s">
        <v>1522</v>
      </c>
      <c r="H3115" t="s">
        <v>1522</v>
      </c>
      <c r="I3115" t="s">
        <v>10386</v>
      </c>
      <c r="J3115" t="s">
        <v>2514</v>
      </c>
      <c r="K3115" t="s">
        <v>4898</v>
      </c>
      <c r="L3115" t="s">
        <v>6902</v>
      </c>
      <c r="M3115" s="8" t="s">
        <v>4898</v>
      </c>
      <c r="N3115" t="s">
        <v>7712</v>
      </c>
      <c r="O3115" t="s">
        <v>2672</v>
      </c>
      <c r="P3115" t="s">
        <v>760</v>
      </c>
      <c r="Q3115" s="8" t="s">
        <v>10387</v>
      </c>
      <c r="R3115" t="s">
        <v>675</v>
      </c>
      <c r="S3115" t="s">
        <v>675</v>
      </c>
      <c r="T3115" t="s">
        <v>675</v>
      </c>
    </row>
    <row r="3116" spans="1:20">
      <c r="A3116" t="s">
        <v>10388</v>
      </c>
      <c r="B3116" s="8" t="s">
        <v>2324</v>
      </c>
      <c r="C3116" t="s">
        <v>922</v>
      </c>
      <c r="D3116" t="s">
        <v>922</v>
      </c>
      <c r="E3116" t="s">
        <v>704</v>
      </c>
      <c r="F3116" t="s">
        <v>6588</v>
      </c>
      <c r="G3116" t="s">
        <v>6589</v>
      </c>
      <c r="H3116" t="s">
        <v>6589</v>
      </c>
      <c r="I3116" t="s">
        <v>10389</v>
      </c>
      <c r="J3116" t="s">
        <v>698</v>
      </c>
      <c r="K3116" t="s">
        <v>2353</v>
      </c>
      <c r="L3116" t="s">
        <v>7040</v>
      </c>
      <c r="M3116" s="8" t="s">
        <v>2353</v>
      </c>
      <c r="N3116" t="s">
        <v>7035</v>
      </c>
      <c r="O3116" t="s">
        <v>2672</v>
      </c>
      <c r="P3116" t="s">
        <v>760</v>
      </c>
      <c r="Q3116" s="8" t="s">
        <v>10390</v>
      </c>
      <c r="R3116" t="s">
        <v>675</v>
      </c>
      <c r="S3116" t="s">
        <v>675</v>
      </c>
      <c r="T3116" t="s">
        <v>675</v>
      </c>
    </row>
    <row r="3117" spans="1:20">
      <c r="A3117" t="s">
        <v>10391</v>
      </c>
      <c r="B3117" s="8" t="s">
        <v>2324</v>
      </c>
      <c r="C3117" t="s">
        <v>922</v>
      </c>
      <c r="D3117" t="s">
        <v>922</v>
      </c>
      <c r="E3117" t="s">
        <v>704</v>
      </c>
      <c r="F3117" t="s">
        <v>7018</v>
      </c>
      <c r="G3117" t="s">
        <v>7019</v>
      </c>
      <c r="H3117" t="s">
        <v>7019</v>
      </c>
      <c r="I3117" t="s">
        <v>10392</v>
      </c>
      <c r="J3117" t="s">
        <v>2514</v>
      </c>
      <c r="K3117" t="s">
        <v>2353</v>
      </c>
      <c r="L3117" t="s">
        <v>5861</v>
      </c>
      <c r="M3117" s="8" t="s">
        <v>2353</v>
      </c>
      <c r="N3117" t="s">
        <v>5895</v>
      </c>
      <c r="O3117" t="s">
        <v>2672</v>
      </c>
      <c r="P3117" t="s">
        <v>760</v>
      </c>
      <c r="Q3117" s="8" t="s">
        <v>10393</v>
      </c>
      <c r="R3117" t="s">
        <v>675</v>
      </c>
      <c r="S3117" t="s">
        <v>675</v>
      </c>
      <c r="T3117" t="s">
        <v>675</v>
      </c>
    </row>
    <row r="3118" spans="1:20">
      <c r="A3118" t="s">
        <v>10394</v>
      </c>
      <c r="B3118" s="8" t="s">
        <v>2324</v>
      </c>
      <c r="C3118" t="s">
        <v>922</v>
      </c>
      <c r="D3118" t="s">
        <v>922</v>
      </c>
      <c r="E3118" t="s">
        <v>704</v>
      </c>
      <c r="F3118" t="s">
        <v>7029</v>
      </c>
      <c r="G3118" t="s">
        <v>7030</v>
      </c>
      <c r="H3118" t="s">
        <v>7030</v>
      </c>
      <c r="I3118" t="s">
        <v>10395</v>
      </c>
      <c r="J3118" t="s">
        <v>2514</v>
      </c>
      <c r="K3118" t="s">
        <v>2324</v>
      </c>
      <c r="L3118" t="s">
        <v>7712</v>
      </c>
      <c r="M3118" s="8" t="s">
        <v>2324</v>
      </c>
      <c r="N3118" t="s">
        <v>7376</v>
      </c>
      <c r="O3118" t="s">
        <v>2672</v>
      </c>
      <c r="P3118" t="s">
        <v>760</v>
      </c>
      <c r="Q3118" s="8" t="s">
        <v>10396</v>
      </c>
      <c r="R3118" t="s">
        <v>675</v>
      </c>
      <c r="S3118" t="s">
        <v>675</v>
      </c>
      <c r="T3118" t="s">
        <v>675</v>
      </c>
    </row>
    <row r="3119" spans="1:20">
      <c r="A3119" t="s">
        <v>10397</v>
      </c>
      <c r="B3119" s="8" t="s">
        <v>2324</v>
      </c>
      <c r="C3119" t="s">
        <v>922</v>
      </c>
      <c r="D3119" t="s">
        <v>922</v>
      </c>
      <c r="E3119" t="s">
        <v>704</v>
      </c>
      <c r="F3119" t="s">
        <v>1895</v>
      </c>
      <c r="G3119" t="s">
        <v>362</v>
      </c>
      <c r="H3119" t="s">
        <v>362</v>
      </c>
      <c r="I3119" t="s">
        <v>10398</v>
      </c>
      <c r="J3119" t="s">
        <v>10399</v>
      </c>
      <c r="K3119" t="s">
        <v>675</v>
      </c>
      <c r="L3119" t="s">
        <v>682</v>
      </c>
      <c r="M3119" s="8" t="s">
        <v>675</v>
      </c>
      <c r="N3119" t="s">
        <v>682</v>
      </c>
      <c r="O3119" t="s">
        <v>2672</v>
      </c>
      <c r="P3119" t="s">
        <v>1019</v>
      </c>
      <c r="Q3119" s="8" t="s">
        <v>10400</v>
      </c>
      <c r="R3119" t="s">
        <v>675</v>
      </c>
      <c r="S3119" t="s">
        <v>675</v>
      </c>
      <c r="T3119" t="s">
        <v>675</v>
      </c>
    </row>
    <row r="3120" spans="1:20">
      <c r="A3120" t="s">
        <v>10401</v>
      </c>
      <c r="B3120" s="8" t="s">
        <v>2324</v>
      </c>
      <c r="C3120" t="s">
        <v>922</v>
      </c>
      <c r="D3120" t="s">
        <v>922</v>
      </c>
      <c r="E3120" t="s">
        <v>704</v>
      </c>
      <c r="F3120" t="s">
        <v>7051</v>
      </c>
      <c r="G3120" t="s">
        <v>7052</v>
      </c>
      <c r="H3120" t="s">
        <v>7052</v>
      </c>
      <c r="I3120" t="s">
        <v>10402</v>
      </c>
      <c r="J3120" t="s">
        <v>698</v>
      </c>
      <c r="K3120" t="s">
        <v>2348</v>
      </c>
      <c r="L3120" t="s">
        <v>7321</v>
      </c>
      <c r="M3120" s="8" t="s">
        <v>2348</v>
      </c>
      <c r="N3120" t="s">
        <v>5949</v>
      </c>
      <c r="O3120" t="s">
        <v>2672</v>
      </c>
      <c r="P3120" t="s">
        <v>760</v>
      </c>
      <c r="Q3120" s="8" t="s">
        <v>10403</v>
      </c>
      <c r="R3120" t="s">
        <v>675</v>
      </c>
      <c r="S3120" t="s">
        <v>675</v>
      </c>
      <c r="T3120" t="s">
        <v>675</v>
      </c>
    </row>
    <row r="3121" spans="1:20">
      <c r="A3121" t="s">
        <v>10404</v>
      </c>
      <c r="B3121" s="8" t="s">
        <v>2324</v>
      </c>
      <c r="C3121" t="s">
        <v>922</v>
      </c>
      <c r="D3121" t="s">
        <v>922</v>
      </c>
      <c r="E3121" t="s">
        <v>704</v>
      </c>
      <c r="F3121" t="s">
        <v>7061</v>
      </c>
      <c r="G3121" t="s">
        <v>7062</v>
      </c>
      <c r="H3121" t="s">
        <v>7062</v>
      </c>
      <c r="I3121" t="s">
        <v>10405</v>
      </c>
      <c r="J3121" t="s">
        <v>698</v>
      </c>
      <c r="K3121" t="s">
        <v>2381</v>
      </c>
      <c r="L3121" t="s">
        <v>7321</v>
      </c>
      <c r="M3121" s="8" t="s">
        <v>2381</v>
      </c>
      <c r="N3121" t="s">
        <v>5949</v>
      </c>
      <c r="O3121" t="s">
        <v>2672</v>
      </c>
      <c r="P3121" t="s">
        <v>760</v>
      </c>
      <c r="Q3121" s="8" t="s">
        <v>10406</v>
      </c>
      <c r="R3121" t="s">
        <v>675</v>
      </c>
      <c r="S3121" t="s">
        <v>675</v>
      </c>
      <c r="T3121" t="s">
        <v>675</v>
      </c>
    </row>
    <row r="3122" spans="1:20">
      <c r="A3122" t="s">
        <v>10407</v>
      </c>
      <c r="B3122" s="8" t="s">
        <v>2324</v>
      </c>
      <c r="C3122" t="s">
        <v>922</v>
      </c>
      <c r="D3122" t="s">
        <v>922</v>
      </c>
      <c r="E3122" t="s">
        <v>704</v>
      </c>
      <c r="F3122" t="s">
        <v>7082</v>
      </c>
      <c r="G3122" t="s">
        <v>7083</v>
      </c>
      <c r="H3122" t="s">
        <v>7083</v>
      </c>
      <c r="I3122" t="s">
        <v>10408</v>
      </c>
      <c r="J3122" t="s">
        <v>698</v>
      </c>
      <c r="K3122" t="s">
        <v>3509</v>
      </c>
      <c r="L3122" t="s">
        <v>6721</v>
      </c>
      <c r="M3122" s="8" t="s">
        <v>3509</v>
      </c>
      <c r="N3122" t="s">
        <v>5891</v>
      </c>
      <c r="O3122" t="s">
        <v>2672</v>
      </c>
      <c r="P3122" t="s">
        <v>760</v>
      </c>
      <c r="Q3122" s="8" t="s">
        <v>10409</v>
      </c>
      <c r="R3122" t="s">
        <v>675</v>
      </c>
      <c r="S3122" t="s">
        <v>675</v>
      </c>
      <c r="T3122" t="s">
        <v>675</v>
      </c>
    </row>
    <row r="3123" spans="1:20">
      <c r="A3123" t="s">
        <v>10410</v>
      </c>
      <c r="B3123" s="8" t="s">
        <v>2324</v>
      </c>
      <c r="C3123" t="s">
        <v>922</v>
      </c>
      <c r="D3123" t="s">
        <v>922</v>
      </c>
      <c r="E3123" t="s">
        <v>704</v>
      </c>
      <c r="F3123" t="s">
        <v>7087</v>
      </c>
      <c r="G3123" t="s">
        <v>7088</v>
      </c>
      <c r="H3123" t="s">
        <v>7088</v>
      </c>
      <c r="I3123" t="s">
        <v>10411</v>
      </c>
      <c r="J3123" t="s">
        <v>2514</v>
      </c>
      <c r="K3123" t="s">
        <v>3509</v>
      </c>
      <c r="L3123" t="s">
        <v>7040</v>
      </c>
      <c r="M3123" s="8" t="s">
        <v>3509</v>
      </c>
      <c r="N3123" t="s">
        <v>7035</v>
      </c>
      <c r="O3123" t="s">
        <v>2672</v>
      </c>
      <c r="P3123" t="s">
        <v>760</v>
      </c>
      <c r="Q3123" s="8" t="s">
        <v>10412</v>
      </c>
      <c r="R3123" t="s">
        <v>675</v>
      </c>
      <c r="S3123" t="s">
        <v>675</v>
      </c>
      <c r="T3123" t="s">
        <v>675</v>
      </c>
    </row>
    <row r="3124" spans="1:20">
      <c r="A3124" t="s">
        <v>10413</v>
      </c>
      <c r="B3124" s="8" t="s">
        <v>2324</v>
      </c>
      <c r="C3124" t="s">
        <v>922</v>
      </c>
      <c r="D3124" t="s">
        <v>922</v>
      </c>
      <c r="E3124" t="s">
        <v>704</v>
      </c>
      <c r="F3124" t="s">
        <v>7092</v>
      </c>
      <c r="G3124" t="s">
        <v>7093</v>
      </c>
      <c r="H3124" t="s">
        <v>7093</v>
      </c>
      <c r="I3124" t="s">
        <v>10414</v>
      </c>
      <c r="J3124" t="s">
        <v>7746</v>
      </c>
      <c r="K3124" t="s">
        <v>675</v>
      </c>
      <c r="L3124" t="s">
        <v>682</v>
      </c>
      <c r="M3124" s="8" t="s">
        <v>675</v>
      </c>
      <c r="N3124" t="s">
        <v>682</v>
      </c>
      <c r="O3124" t="s">
        <v>2672</v>
      </c>
      <c r="P3124" t="s">
        <v>675</v>
      </c>
      <c r="Q3124" s="8" t="s">
        <v>10415</v>
      </c>
      <c r="R3124" t="s">
        <v>675</v>
      </c>
      <c r="S3124" t="s">
        <v>675</v>
      </c>
      <c r="T3124" t="s">
        <v>675</v>
      </c>
    </row>
    <row r="3125" spans="1:20">
      <c r="A3125" t="s">
        <v>10416</v>
      </c>
      <c r="B3125" s="8" t="s">
        <v>2324</v>
      </c>
      <c r="C3125" t="s">
        <v>922</v>
      </c>
      <c r="D3125" t="s">
        <v>922</v>
      </c>
      <c r="E3125" t="s">
        <v>675</v>
      </c>
      <c r="F3125" t="s">
        <v>7098</v>
      </c>
      <c r="G3125" t="s">
        <v>7099</v>
      </c>
      <c r="H3125" t="s">
        <v>7099</v>
      </c>
      <c r="I3125" t="s">
        <v>10417</v>
      </c>
      <c r="J3125" t="s">
        <v>7746</v>
      </c>
      <c r="K3125" t="s">
        <v>675</v>
      </c>
      <c r="L3125" t="s">
        <v>682</v>
      </c>
      <c r="M3125" s="8" t="s">
        <v>675</v>
      </c>
      <c r="N3125" t="s">
        <v>682</v>
      </c>
      <c r="O3125" t="s">
        <v>2672</v>
      </c>
      <c r="P3125" t="s">
        <v>2672</v>
      </c>
      <c r="Q3125" s="8" t="s">
        <v>10418</v>
      </c>
      <c r="R3125" t="s">
        <v>675</v>
      </c>
      <c r="S3125" t="s">
        <v>675</v>
      </c>
      <c r="T3125" t="s">
        <v>675</v>
      </c>
    </row>
    <row r="3126" spans="1:20">
      <c r="A3126" t="s">
        <v>10419</v>
      </c>
      <c r="B3126" s="8" t="s">
        <v>2324</v>
      </c>
      <c r="C3126" t="s">
        <v>922</v>
      </c>
      <c r="D3126" t="s">
        <v>922</v>
      </c>
      <c r="E3126" t="s">
        <v>675</v>
      </c>
      <c r="F3126" t="s">
        <v>1629</v>
      </c>
      <c r="G3126" t="s">
        <v>1630</v>
      </c>
      <c r="H3126" t="s">
        <v>1630</v>
      </c>
      <c r="I3126" t="s">
        <v>10420</v>
      </c>
      <c r="J3126" t="s">
        <v>698</v>
      </c>
      <c r="K3126" t="s">
        <v>4898</v>
      </c>
      <c r="L3126" t="s">
        <v>7712</v>
      </c>
      <c r="M3126" s="8" t="s">
        <v>4898</v>
      </c>
      <c r="N3126" t="s">
        <v>6735</v>
      </c>
      <c r="O3126" t="s">
        <v>2672</v>
      </c>
      <c r="P3126" t="s">
        <v>760</v>
      </c>
      <c r="Q3126" s="8" t="s">
        <v>10421</v>
      </c>
      <c r="R3126" t="s">
        <v>675</v>
      </c>
      <c r="S3126" t="s">
        <v>675</v>
      </c>
      <c r="T3126" t="s">
        <v>675</v>
      </c>
    </row>
    <row r="3127" spans="1:20">
      <c r="A3127" t="s">
        <v>10422</v>
      </c>
      <c r="B3127" s="8" t="s">
        <v>2324</v>
      </c>
      <c r="C3127" t="s">
        <v>922</v>
      </c>
      <c r="D3127" t="s">
        <v>922</v>
      </c>
      <c r="E3127" t="s">
        <v>704</v>
      </c>
      <c r="F3127" t="s">
        <v>7110</v>
      </c>
      <c r="G3127" t="s">
        <v>7111</v>
      </c>
      <c r="H3127" t="s">
        <v>7111</v>
      </c>
      <c r="I3127" t="s">
        <v>10423</v>
      </c>
      <c r="J3127" t="s">
        <v>698</v>
      </c>
      <c r="K3127" t="s">
        <v>2381</v>
      </c>
      <c r="L3127" t="s">
        <v>6902</v>
      </c>
      <c r="M3127" s="8" t="s">
        <v>2381</v>
      </c>
      <c r="N3127" t="s">
        <v>7712</v>
      </c>
      <c r="O3127" t="s">
        <v>2672</v>
      </c>
      <c r="P3127" t="s">
        <v>760</v>
      </c>
      <c r="Q3127" s="8" t="s">
        <v>10424</v>
      </c>
      <c r="R3127" t="s">
        <v>675</v>
      </c>
      <c r="S3127" t="s">
        <v>675</v>
      </c>
      <c r="T3127" t="s">
        <v>675</v>
      </c>
    </row>
    <row r="3128" spans="1:20">
      <c r="A3128" t="s">
        <v>10425</v>
      </c>
      <c r="B3128" s="8" t="s">
        <v>2324</v>
      </c>
      <c r="C3128" t="s">
        <v>922</v>
      </c>
      <c r="D3128" t="s">
        <v>922</v>
      </c>
      <c r="E3128" t="s">
        <v>704</v>
      </c>
      <c r="F3128" t="s">
        <v>7115</v>
      </c>
      <c r="G3128" t="s">
        <v>7116</v>
      </c>
      <c r="H3128" t="s">
        <v>7116</v>
      </c>
      <c r="I3128" t="s">
        <v>10426</v>
      </c>
      <c r="J3128" t="s">
        <v>698</v>
      </c>
      <c r="K3128" t="s">
        <v>2336</v>
      </c>
      <c r="L3128" t="s">
        <v>7321</v>
      </c>
      <c r="M3128" s="8" t="s">
        <v>2336</v>
      </c>
      <c r="N3128" t="s">
        <v>5949</v>
      </c>
      <c r="O3128" t="s">
        <v>2672</v>
      </c>
      <c r="P3128" t="s">
        <v>760</v>
      </c>
      <c r="Q3128" s="8" t="s">
        <v>10427</v>
      </c>
      <c r="R3128" t="s">
        <v>675</v>
      </c>
      <c r="S3128" t="s">
        <v>675</v>
      </c>
      <c r="T3128" t="s">
        <v>675</v>
      </c>
    </row>
    <row r="3129" spans="1:20">
      <c r="A3129" t="s">
        <v>10428</v>
      </c>
      <c r="B3129" s="8" t="s">
        <v>2324</v>
      </c>
      <c r="C3129" t="s">
        <v>922</v>
      </c>
      <c r="D3129" t="s">
        <v>922</v>
      </c>
      <c r="E3129" t="s">
        <v>704</v>
      </c>
      <c r="F3129" t="s">
        <v>7132</v>
      </c>
      <c r="G3129" t="s">
        <v>7133</v>
      </c>
      <c r="H3129" t="s">
        <v>7133</v>
      </c>
      <c r="I3129" t="s">
        <v>10429</v>
      </c>
      <c r="J3129" t="s">
        <v>2514</v>
      </c>
      <c r="K3129" t="s">
        <v>2324</v>
      </c>
      <c r="L3129" t="s">
        <v>7376</v>
      </c>
      <c r="M3129" s="8" t="s">
        <v>2324</v>
      </c>
      <c r="N3129" t="s">
        <v>6783</v>
      </c>
      <c r="O3129" t="s">
        <v>2672</v>
      </c>
      <c r="P3129" t="s">
        <v>760</v>
      </c>
      <c r="Q3129" s="8" t="s">
        <v>10430</v>
      </c>
      <c r="R3129" t="s">
        <v>675</v>
      </c>
      <c r="S3129" t="s">
        <v>675</v>
      </c>
      <c r="T3129" t="s">
        <v>675</v>
      </c>
    </row>
    <row r="3130" spans="1:20">
      <c r="A3130" t="s">
        <v>10431</v>
      </c>
      <c r="B3130" s="8" t="s">
        <v>2324</v>
      </c>
      <c r="C3130" t="s">
        <v>922</v>
      </c>
      <c r="D3130" t="s">
        <v>922</v>
      </c>
      <c r="E3130" t="s">
        <v>704</v>
      </c>
      <c r="F3130" t="s">
        <v>7305</v>
      </c>
      <c r="G3130" t="s">
        <v>7306</v>
      </c>
      <c r="H3130" t="s">
        <v>7306</v>
      </c>
      <c r="I3130" t="s">
        <v>10432</v>
      </c>
      <c r="J3130" t="s">
        <v>2514</v>
      </c>
      <c r="K3130" t="s">
        <v>2348</v>
      </c>
      <c r="L3130" t="s">
        <v>7040</v>
      </c>
      <c r="M3130" s="8" t="s">
        <v>2348</v>
      </c>
      <c r="N3130" t="s">
        <v>7376</v>
      </c>
      <c r="O3130" t="s">
        <v>2672</v>
      </c>
      <c r="P3130" t="s">
        <v>760</v>
      </c>
      <c r="Q3130" s="8" t="s">
        <v>10433</v>
      </c>
      <c r="R3130" t="s">
        <v>675</v>
      </c>
      <c r="S3130" t="s">
        <v>675</v>
      </c>
      <c r="T3130" t="s">
        <v>675</v>
      </c>
    </row>
    <row r="3131" spans="1:20">
      <c r="A3131" t="s">
        <v>10434</v>
      </c>
      <c r="B3131" s="8" t="s">
        <v>2324</v>
      </c>
      <c r="C3131" t="s">
        <v>922</v>
      </c>
      <c r="D3131" t="s">
        <v>922</v>
      </c>
      <c r="E3131" t="s">
        <v>704</v>
      </c>
      <c r="F3131" t="s">
        <v>7167</v>
      </c>
      <c r="G3131" t="s">
        <v>7168</v>
      </c>
      <c r="H3131" t="s">
        <v>7168</v>
      </c>
      <c r="I3131" t="s">
        <v>10435</v>
      </c>
      <c r="J3131" t="s">
        <v>2514</v>
      </c>
      <c r="K3131" t="s">
        <v>2381</v>
      </c>
      <c r="L3131" t="s">
        <v>7712</v>
      </c>
      <c r="M3131" s="8" t="s">
        <v>2381</v>
      </c>
      <c r="N3131" t="s">
        <v>6735</v>
      </c>
      <c r="O3131" t="s">
        <v>2672</v>
      </c>
      <c r="P3131" t="s">
        <v>760</v>
      </c>
      <c r="Q3131" s="8" t="s">
        <v>10436</v>
      </c>
      <c r="R3131" t="s">
        <v>675</v>
      </c>
      <c r="S3131" t="s">
        <v>675</v>
      </c>
      <c r="T3131" t="s">
        <v>675</v>
      </c>
    </row>
    <row r="3132" spans="1:20">
      <c r="A3132" t="s">
        <v>10437</v>
      </c>
      <c r="B3132" s="8" t="s">
        <v>2324</v>
      </c>
      <c r="C3132" t="s">
        <v>922</v>
      </c>
      <c r="D3132" t="s">
        <v>922</v>
      </c>
      <c r="E3132" t="s">
        <v>704</v>
      </c>
      <c r="F3132" t="s">
        <v>7285</v>
      </c>
      <c r="G3132" t="s">
        <v>7286</v>
      </c>
      <c r="H3132" t="s">
        <v>7286</v>
      </c>
      <c r="I3132" t="s">
        <v>10438</v>
      </c>
      <c r="J3132" t="s">
        <v>2514</v>
      </c>
      <c r="K3132" t="s">
        <v>2372</v>
      </c>
      <c r="L3132" t="s">
        <v>5882</v>
      </c>
      <c r="M3132" s="8" t="s">
        <v>2372</v>
      </c>
      <c r="N3132" t="s">
        <v>6902</v>
      </c>
      <c r="O3132" t="s">
        <v>2672</v>
      </c>
      <c r="P3132" t="s">
        <v>760</v>
      </c>
      <c r="Q3132" s="8" t="s">
        <v>10439</v>
      </c>
      <c r="R3132" t="s">
        <v>675</v>
      </c>
      <c r="S3132" t="s">
        <v>675</v>
      </c>
      <c r="T3132" t="s">
        <v>675</v>
      </c>
    </row>
    <row r="3133" spans="1:20">
      <c r="A3133" t="s">
        <v>10440</v>
      </c>
      <c r="B3133" s="8" t="s">
        <v>2324</v>
      </c>
      <c r="C3133" t="s">
        <v>922</v>
      </c>
      <c r="D3133" t="s">
        <v>922</v>
      </c>
      <c r="E3133" t="s">
        <v>704</v>
      </c>
      <c r="F3133" t="s">
        <v>7300</v>
      </c>
      <c r="G3133" t="s">
        <v>7301</v>
      </c>
      <c r="H3133" t="s">
        <v>7301</v>
      </c>
      <c r="I3133" t="s">
        <v>10441</v>
      </c>
      <c r="J3133" t="s">
        <v>2514</v>
      </c>
      <c r="K3133" t="s">
        <v>3526</v>
      </c>
      <c r="L3133" t="s">
        <v>5882</v>
      </c>
      <c r="M3133" s="8" t="s">
        <v>3526</v>
      </c>
      <c r="N3133" t="s">
        <v>6902</v>
      </c>
      <c r="O3133" t="s">
        <v>2672</v>
      </c>
      <c r="P3133" t="s">
        <v>760</v>
      </c>
      <c r="Q3133" s="8" t="s">
        <v>10442</v>
      </c>
      <c r="R3133" t="s">
        <v>675</v>
      </c>
      <c r="S3133" t="s">
        <v>675</v>
      </c>
      <c r="T3133" t="s">
        <v>675</v>
      </c>
    </row>
    <row r="3134" spans="1:20">
      <c r="A3134" t="s">
        <v>10443</v>
      </c>
      <c r="B3134" s="8" t="s">
        <v>2324</v>
      </c>
      <c r="C3134" t="s">
        <v>922</v>
      </c>
      <c r="D3134" t="s">
        <v>922</v>
      </c>
      <c r="E3134" t="s">
        <v>704</v>
      </c>
      <c r="F3134" t="s">
        <v>7382</v>
      </c>
      <c r="G3134" t="s">
        <v>7383</v>
      </c>
      <c r="H3134" t="s">
        <v>7383</v>
      </c>
      <c r="I3134" t="s">
        <v>10444</v>
      </c>
      <c r="J3134" t="s">
        <v>2514</v>
      </c>
      <c r="K3134" t="s">
        <v>3509</v>
      </c>
      <c r="L3134" t="s">
        <v>5882</v>
      </c>
      <c r="M3134" s="8" t="s">
        <v>3509</v>
      </c>
      <c r="N3134" t="s">
        <v>5844</v>
      </c>
      <c r="O3134" t="s">
        <v>2672</v>
      </c>
      <c r="P3134" t="s">
        <v>760</v>
      </c>
      <c r="Q3134" s="8" t="s">
        <v>10445</v>
      </c>
      <c r="R3134" t="s">
        <v>675</v>
      </c>
      <c r="S3134" t="s">
        <v>675</v>
      </c>
      <c r="T3134" t="s">
        <v>675</v>
      </c>
    </row>
    <row r="3135" spans="1:20">
      <c r="A3135" t="s">
        <v>10446</v>
      </c>
      <c r="B3135" s="8" t="s">
        <v>2324</v>
      </c>
      <c r="C3135" t="s">
        <v>922</v>
      </c>
      <c r="D3135" t="s">
        <v>922</v>
      </c>
      <c r="E3135" t="s">
        <v>704</v>
      </c>
      <c r="F3135" t="s">
        <v>7221</v>
      </c>
      <c r="G3135" t="s">
        <v>7222</v>
      </c>
      <c r="H3135" t="s">
        <v>7222</v>
      </c>
      <c r="I3135" t="s">
        <v>10447</v>
      </c>
      <c r="J3135" t="s">
        <v>2514</v>
      </c>
      <c r="K3135" t="s">
        <v>3526</v>
      </c>
      <c r="L3135" t="s">
        <v>5877</v>
      </c>
      <c r="M3135" s="8" t="s">
        <v>3526</v>
      </c>
      <c r="N3135" t="s">
        <v>5895</v>
      </c>
      <c r="O3135" t="s">
        <v>2672</v>
      </c>
      <c r="P3135" t="s">
        <v>760</v>
      </c>
      <c r="Q3135" s="8" t="s">
        <v>10448</v>
      </c>
      <c r="R3135" t="s">
        <v>675</v>
      </c>
      <c r="S3135" t="s">
        <v>675</v>
      </c>
      <c r="T3135" t="s">
        <v>675</v>
      </c>
    </row>
    <row r="3136" spans="1:20">
      <c r="A3136" t="s">
        <v>10449</v>
      </c>
      <c r="B3136" s="8" t="s">
        <v>2324</v>
      </c>
      <c r="C3136" t="s">
        <v>922</v>
      </c>
      <c r="D3136" t="s">
        <v>922</v>
      </c>
      <c r="E3136" t="s">
        <v>704</v>
      </c>
      <c r="F3136" t="s">
        <v>2444</v>
      </c>
      <c r="G3136" t="s">
        <v>2445</v>
      </c>
      <c r="H3136" t="s">
        <v>2445</v>
      </c>
      <c r="I3136" t="s">
        <v>10450</v>
      </c>
      <c r="J3136" t="s">
        <v>2514</v>
      </c>
      <c r="K3136" t="s">
        <v>2353</v>
      </c>
      <c r="L3136" t="s">
        <v>7035</v>
      </c>
      <c r="M3136" s="8" t="s">
        <v>2353</v>
      </c>
      <c r="N3136" t="s">
        <v>6783</v>
      </c>
      <c r="O3136" t="s">
        <v>2672</v>
      </c>
      <c r="P3136" t="s">
        <v>760</v>
      </c>
      <c r="Q3136" s="8" t="s">
        <v>10451</v>
      </c>
      <c r="R3136" t="s">
        <v>675</v>
      </c>
      <c r="S3136" t="s">
        <v>675</v>
      </c>
      <c r="T3136" t="s">
        <v>675</v>
      </c>
    </row>
    <row r="3137" spans="1:20">
      <c r="A3137" t="s">
        <v>10452</v>
      </c>
      <c r="B3137" s="8" t="s">
        <v>2324</v>
      </c>
      <c r="C3137" t="s">
        <v>922</v>
      </c>
      <c r="D3137" t="s">
        <v>922</v>
      </c>
      <c r="E3137" t="s">
        <v>704</v>
      </c>
      <c r="F3137" t="s">
        <v>7356</v>
      </c>
      <c r="G3137" t="s">
        <v>7357</v>
      </c>
      <c r="H3137" t="s">
        <v>7357</v>
      </c>
      <c r="I3137" t="s">
        <v>10453</v>
      </c>
      <c r="J3137" t="s">
        <v>2514</v>
      </c>
      <c r="K3137" t="s">
        <v>3523</v>
      </c>
      <c r="L3137" t="s">
        <v>6692</v>
      </c>
      <c r="M3137" s="8" t="s">
        <v>3523</v>
      </c>
      <c r="N3137" t="s">
        <v>5861</v>
      </c>
      <c r="O3137" t="s">
        <v>2672</v>
      </c>
      <c r="P3137" t="s">
        <v>760</v>
      </c>
      <c r="Q3137" s="8" t="s">
        <v>10454</v>
      </c>
      <c r="R3137" t="s">
        <v>675</v>
      </c>
      <c r="S3137" t="s">
        <v>675</v>
      </c>
      <c r="T3137" t="s">
        <v>675</v>
      </c>
    </row>
    <row r="3138" spans="1:20">
      <c r="A3138" t="s">
        <v>10455</v>
      </c>
      <c r="B3138" s="8" t="s">
        <v>2324</v>
      </c>
      <c r="C3138" t="s">
        <v>922</v>
      </c>
      <c r="D3138" t="s">
        <v>922</v>
      </c>
      <c r="E3138" t="s">
        <v>704</v>
      </c>
      <c r="F3138" t="s">
        <v>7226</v>
      </c>
      <c r="G3138" t="s">
        <v>7227</v>
      </c>
      <c r="H3138" t="s">
        <v>7227</v>
      </c>
      <c r="I3138" t="s">
        <v>10456</v>
      </c>
      <c r="J3138" t="s">
        <v>2514</v>
      </c>
      <c r="K3138" t="s">
        <v>3509</v>
      </c>
      <c r="L3138" t="s">
        <v>5852</v>
      </c>
      <c r="M3138" s="8" t="s">
        <v>3509</v>
      </c>
      <c r="N3138" t="s">
        <v>5882</v>
      </c>
      <c r="O3138" t="s">
        <v>2672</v>
      </c>
      <c r="P3138" t="s">
        <v>760</v>
      </c>
      <c r="Q3138" s="8" t="s">
        <v>10457</v>
      </c>
      <c r="R3138" t="s">
        <v>675</v>
      </c>
      <c r="S3138" t="s">
        <v>675</v>
      </c>
      <c r="T3138" t="s">
        <v>675</v>
      </c>
    </row>
    <row r="3139" spans="1:20">
      <c r="A3139" t="s">
        <v>10458</v>
      </c>
      <c r="B3139" s="8" t="s">
        <v>2324</v>
      </c>
      <c r="C3139" t="s">
        <v>922</v>
      </c>
      <c r="D3139" t="s">
        <v>922</v>
      </c>
      <c r="E3139" t="s">
        <v>665</v>
      </c>
      <c r="F3139" t="s">
        <v>7239</v>
      </c>
      <c r="G3139" t="s">
        <v>7240</v>
      </c>
      <c r="H3139" t="s">
        <v>7240</v>
      </c>
      <c r="I3139" t="s">
        <v>10459</v>
      </c>
      <c r="J3139" t="s">
        <v>2514</v>
      </c>
      <c r="K3139" t="s">
        <v>3526</v>
      </c>
      <c r="L3139" t="s">
        <v>6902</v>
      </c>
      <c r="M3139" s="8" t="s">
        <v>3526</v>
      </c>
      <c r="N3139" t="s">
        <v>7712</v>
      </c>
      <c r="O3139" t="s">
        <v>2672</v>
      </c>
      <c r="P3139" t="s">
        <v>760</v>
      </c>
      <c r="Q3139" s="8" t="s">
        <v>10460</v>
      </c>
      <c r="R3139" t="s">
        <v>675</v>
      </c>
      <c r="S3139" t="s">
        <v>675</v>
      </c>
      <c r="T3139" t="s">
        <v>675</v>
      </c>
    </row>
    <row r="3140" spans="1:20">
      <c r="A3140" t="s">
        <v>10461</v>
      </c>
      <c r="B3140" s="8" t="s">
        <v>2324</v>
      </c>
      <c r="C3140" t="s">
        <v>922</v>
      </c>
      <c r="D3140" t="s">
        <v>922</v>
      </c>
      <c r="E3140" t="s">
        <v>704</v>
      </c>
      <c r="F3140" t="s">
        <v>7255</v>
      </c>
      <c r="G3140" t="s">
        <v>7256</v>
      </c>
      <c r="H3140" t="s">
        <v>7256</v>
      </c>
      <c r="I3140" t="s">
        <v>10462</v>
      </c>
      <c r="J3140" t="s">
        <v>2514</v>
      </c>
      <c r="K3140" t="s">
        <v>3526</v>
      </c>
      <c r="L3140" t="s">
        <v>6096</v>
      </c>
      <c r="M3140" s="8" t="s">
        <v>3526</v>
      </c>
      <c r="N3140" t="s">
        <v>5877</v>
      </c>
      <c r="O3140" t="s">
        <v>2672</v>
      </c>
      <c r="P3140" t="s">
        <v>760</v>
      </c>
      <c r="Q3140" s="8" t="s">
        <v>10463</v>
      </c>
      <c r="R3140" t="s">
        <v>675</v>
      </c>
      <c r="S3140" t="s">
        <v>675</v>
      </c>
      <c r="T3140" t="s">
        <v>675</v>
      </c>
    </row>
    <row r="3141" spans="1:20">
      <c r="A3141" t="s">
        <v>10464</v>
      </c>
      <c r="B3141" s="8" t="s">
        <v>2324</v>
      </c>
      <c r="C3141" t="s">
        <v>922</v>
      </c>
      <c r="D3141" t="s">
        <v>922</v>
      </c>
      <c r="E3141" t="s">
        <v>704</v>
      </c>
      <c r="F3141" t="s">
        <v>7280</v>
      </c>
      <c r="G3141" t="s">
        <v>7281</v>
      </c>
      <c r="H3141" t="s">
        <v>7281</v>
      </c>
      <c r="I3141" t="s">
        <v>10465</v>
      </c>
      <c r="J3141" t="s">
        <v>698</v>
      </c>
      <c r="K3141" t="s">
        <v>2353</v>
      </c>
      <c r="L3141" t="s">
        <v>6096</v>
      </c>
      <c r="M3141" s="8" t="s">
        <v>2353</v>
      </c>
      <c r="N3141" t="s">
        <v>5877</v>
      </c>
      <c r="O3141" t="s">
        <v>2672</v>
      </c>
      <c r="P3141" t="s">
        <v>760</v>
      </c>
      <c r="Q3141" s="8" t="s">
        <v>10466</v>
      </c>
      <c r="R3141" t="s">
        <v>675</v>
      </c>
      <c r="S3141" t="s">
        <v>675</v>
      </c>
      <c r="T3141" t="s">
        <v>675</v>
      </c>
    </row>
    <row r="3142" spans="1:20">
      <c r="A3142" t="s">
        <v>10467</v>
      </c>
      <c r="B3142" s="8" t="s">
        <v>2324</v>
      </c>
      <c r="C3142" t="s">
        <v>922</v>
      </c>
      <c r="D3142" t="s">
        <v>922</v>
      </c>
      <c r="E3142" t="s">
        <v>704</v>
      </c>
      <c r="F3142" t="s">
        <v>7140</v>
      </c>
      <c r="G3142" t="s">
        <v>7141</v>
      </c>
      <c r="H3142" t="s">
        <v>7141</v>
      </c>
      <c r="I3142" t="s">
        <v>10468</v>
      </c>
      <c r="J3142" t="s">
        <v>2514</v>
      </c>
      <c r="K3142" t="s">
        <v>3509</v>
      </c>
      <c r="L3142" t="s">
        <v>5844</v>
      </c>
      <c r="M3142" s="8" t="s">
        <v>3509</v>
      </c>
      <c r="N3142" t="s">
        <v>7040</v>
      </c>
      <c r="O3142" t="s">
        <v>2672</v>
      </c>
      <c r="P3142" t="s">
        <v>760</v>
      </c>
      <c r="Q3142" s="8" t="s">
        <v>10469</v>
      </c>
      <c r="R3142" t="s">
        <v>675</v>
      </c>
      <c r="S3142" t="s">
        <v>675</v>
      </c>
      <c r="T3142" t="s">
        <v>675</v>
      </c>
    </row>
    <row r="3143" spans="1:20">
      <c r="A3143" t="s">
        <v>10470</v>
      </c>
      <c r="B3143" s="8" t="s">
        <v>2324</v>
      </c>
      <c r="C3143" t="s">
        <v>922</v>
      </c>
      <c r="D3143" t="s">
        <v>922</v>
      </c>
      <c r="E3143" t="s">
        <v>704</v>
      </c>
      <c r="F3143" t="s">
        <v>7231</v>
      </c>
      <c r="G3143" t="s">
        <v>7232</v>
      </c>
      <c r="H3143" t="s">
        <v>7232</v>
      </c>
      <c r="I3143" t="s">
        <v>10471</v>
      </c>
      <c r="J3143" t="s">
        <v>2514</v>
      </c>
      <c r="K3143" t="s">
        <v>3523</v>
      </c>
      <c r="L3143" t="s">
        <v>6902</v>
      </c>
      <c r="M3143" s="8" t="s">
        <v>3523</v>
      </c>
      <c r="N3143" t="s">
        <v>7712</v>
      </c>
      <c r="O3143" t="s">
        <v>2672</v>
      </c>
      <c r="P3143" t="s">
        <v>760</v>
      </c>
      <c r="Q3143" s="8" t="s">
        <v>10472</v>
      </c>
      <c r="R3143" t="s">
        <v>675</v>
      </c>
      <c r="S3143" t="s">
        <v>675</v>
      </c>
      <c r="T3143" t="s">
        <v>675</v>
      </c>
    </row>
    <row r="3144" spans="1:20">
      <c r="A3144" t="s">
        <v>10473</v>
      </c>
      <c r="B3144" s="8" t="s">
        <v>2324</v>
      </c>
      <c r="C3144" t="s">
        <v>922</v>
      </c>
      <c r="D3144" t="s">
        <v>922</v>
      </c>
      <c r="E3144" t="s">
        <v>675</v>
      </c>
      <c r="F3144" t="s">
        <v>7260</v>
      </c>
      <c r="G3144" t="s">
        <v>7261</v>
      </c>
      <c r="H3144" t="s">
        <v>7261</v>
      </c>
      <c r="I3144" t="s">
        <v>10474</v>
      </c>
      <c r="J3144" t="s">
        <v>698</v>
      </c>
      <c r="K3144" t="s">
        <v>2348</v>
      </c>
      <c r="L3144" t="s">
        <v>6853</v>
      </c>
      <c r="M3144" s="8" t="s">
        <v>2348</v>
      </c>
      <c r="N3144" t="s">
        <v>7040</v>
      </c>
      <c r="O3144" t="s">
        <v>2672</v>
      </c>
      <c r="P3144" t="s">
        <v>760</v>
      </c>
      <c r="Q3144" s="8" t="s">
        <v>10475</v>
      </c>
      <c r="R3144" t="s">
        <v>675</v>
      </c>
      <c r="S3144" t="s">
        <v>675</v>
      </c>
      <c r="T3144" t="s">
        <v>675</v>
      </c>
    </row>
    <row r="3145" spans="1:20">
      <c r="A3145" t="s">
        <v>10476</v>
      </c>
      <c r="B3145" s="8" t="s">
        <v>2324</v>
      </c>
      <c r="C3145" t="s">
        <v>922</v>
      </c>
      <c r="D3145" t="s">
        <v>922</v>
      </c>
      <c r="E3145" t="s">
        <v>675</v>
      </c>
      <c r="F3145" t="s">
        <v>7275</v>
      </c>
      <c r="G3145" t="s">
        <v>7276</v>
      </c>
      <c r="H3145" t="s">
        <v>7276</v>
      </c>
      <c r="I3145" t="s">
        <v>10477</v>
      </c>
      <c r="J3145" t="s">
        <v>698</v>
      </c>
      <c r="K3145" t="s">
        <v>3526</v>
      </c>
      <c r="L3145" t="s">
        <v>6692</v>
      </c>
      <c r="M3145" s="8" t="s">
        <v>3526</v>
      </c>
      <c r="N3145" t="s">
        <v>6096</v>
      </c>
      <c r="O3145" t="s">
        <v>2672</v>
      </c>
      <c r="P3145" t="s">
        <v>760</v>
      </c>
      <c r="Q3145" s="8" t="s">
        <v>10478</v>
      </c>
      <c r="R3145" t="s">
        <v>675</v>
      </c>
      <c r="S3145" t="s">
        <v>675</v>
      </c>
      <c r="T3145" t="s">
        <v>675</v>
      </c>
    </row>
    <row r="3146" spans="1:20">
      <c r="A3146" t="s">
        <v>10479</v>
      </c>
      <c r="B3146" s="8" t="s">
        <v>2324</v>
      </c>
      <c r="C3146" t="s">
        <v>922</v>
      </c>
      <c r="D3146" t="s">
        <v>922</v>
      </c>
      <c r="E3146" t="s">
        <v>704</v>
      </c>
      <c r="F3146" t="s">
        <v>7341</v>
      </c>
      <c r="G3146" t="s">
        <v>7342</v>
      </c>
      <c r="H3146" t="s">
        <v>7342</v>
      </c>
      <c r="I3146" t="s">
        <v>10480</v>
      </c>
      <c r="J3146" t="s">
        <v>698</v>
      </c>
      <c r="K3146" t="s">
        <v>2372</v>
      </c>
      <c r="L3146" t="s">
        <v>6692</v>
      </c>
      <c r="M3146" s="8" t="s">
        <v>2372</v>
      </c>
      <c r="N3146" t="s">
        <v>6096</v>
      </c>
      <c r="O3146" t="s">
        <v>2672</v>
      </c>
      <c r="P3146" t="s">
        <v>760</v>
      </c>
      <c r="Q3146" s="8" t="s">
        <v>10481</v>
      </c>
      <c r="R3146" t="s">
        <v>675</v>
      </c>
      <c r="S3146" t="s">
        <v>675</v>
      </c>
      <c r="T3146" t="s">
        <v>675</v>
      </c>
    </row>
    <row r="3147" spans="1:20">
      <c r="A3147" t="s">
        <v>10482</v>
      </c>
      <c r="B3147" s="8" t="s">
        <v>2324</v>
      </c>
      <c r="C3147" t="s">
        <v>922</v>
      </c>
      <c r="D3147" t="s">
        <v>922</v>
      </c>
      <c r="E3147" t="s">
        <v>704</v>
      </c>
      <c r="F3147" t="s">
        <v>7145</v>
      </c>
      <c r="G3147" t="s">
        <v>7146</v>
      </c>
      <c r="H3147" t="s">
        <v>7146</v>
      </c>
      <c r="I3147" t="s">
        <v>10483</v>
      </c>
      <c r="J3147" t="s">
        <v>698</v>
      </c>
      <c r="K3147" t="s">
        <v>3509</v>
      </c>
      <c r="L3147" t="s">
        <v>7252</v>
      </c>
      <c r="M3147" s="8" t="s">
        <v>3509</v>
      </c>
      <c r="N3147" t="s">
        <v>7184</v>
      </c>
      <c r="O3147" t="s">
        <v>2672</v>
      </c>
      <c r="P3147" t="s">
        <v>760</v>
      </c>
      <c r="Q3147" s="8" t="s">
        <v>10484</v>
      </c>
      <c r="R3147" t="s">
        <v>675</v>
      </c>
      <c r="S3147" t="s">
        <v>675</v>
      </c>
      <c r="T3147" t="s">
        <v>675</v>
      </c>
    </row>
    <row r="3148" spans="1:20">
      <c r="A3148" t="s">
        <v>10485</v>
      </c>
      <c r="B3148" s="8" t="s">
        <v>2324</v>
      </c>
      <c r="C3148" t="s">
        <v>922</v>
      </c>
      <c r="D3148" t="s">
        <v>922</v>
      </c>
      <c r="E3148" t="s">
        <v>704</v>
      </c>
      <c r="F3148" t="s">
        <v>7265</v>
      </c>
      <c r="G3148" t="s">
        <v>7266</v>
      </c>
      <c r="H3148" t="s">
        <v>7266</v>
      </c>
      <c r="I3148" t="s">
        <v>10486</v>
      </c>
      <c r="J3148" t="s">
        <v>698</v>
      </c>
      <c r="K3148" t="s">
        <v>3509</v>
      </c>
      <c r="L3148" t="s">
        <v>7035</v>
      </c>
      <c r="M3148" s="8" t="s">
        <v>3509</v>
      </c>
      <c r="N3148" t="s">
        <v>6783</v>
      </c>
      <c r="O3148" t="s">
        <v>2672</v>
      </c>
      <c r="P3148" t="s">
        <v>760</v>
      </c>
      <c r="Q3148" s="8" t="s">
        <v>10487</v>
      </c>
      <c r="R3148" t="s">
        <v>675</v>
      </c>
      <c r="S3148" t="s">
        <v>675</v>
      </c>
      <c r="T3148" t="s">
        <v>675</v>
      </c>
    </row>
    <row r="3149" spans="1:20">
      <c r="A3149" t="s">
        <v>10488</v>
      </c>
      <c r="B3149" s="8" t="s">
        <v>2324</v>
      </c>
      <c r="C3149" t="s">
        <v>922</v>
      </c>
      <c r="D3149" t="s">
        <v>922</v>
      </c>
      <c r="E3149" t="s">
        <v>675</v>
      </c>
      <c r="F3149" t="s">
        <v>7346</v>
      </c>
      <c r="G3149" t="s">
        <v>7347</v>
      </c>
      <c r="H3149" t="s">
        <v>7347</v>
      </c>
      <c r="I3149" t="s">
        <v>10489</v>
      </c>
      <c r="J3149" t="s">
        <v>2514</v>
      </c>
      <c r="K3149" t="s">
        <v>3523</v>
      </c>
      <c r="L3149" t="s">
        <v>5882</v>
      </c>
      <c r="M3149" s="8" t="s">
        <v>3523</v>
      </c>
      <c r="N3149" t="s">
        <v>6902</v>
      </c>
      <c r="O3149" t="s">
        <v>2672</v>
      </c>
      <c r="P3149" t="s">
        <v>760</v>
      </c>
      <c r="Q3149" s="8" t="s">
        <v>10490</v>
      </c>
      <c r="R3149" t="s">
        <v>675</v>
      </c>
      <c r="S3149" t="s">
        <v>675</v>
      </c>
      <c r="T3149" t="s">
        <v>675</v>
      </c>
    </row>
    <row r="3150" spans="1:20">
      <c r="A3150" t="s">
        <v>10491</v>
      </c>
      <c r="B3150" s="8" t="s">
        <v>2324</v>
      </c>
      <c r="C3150" t="s">
        <v>922</v>
      </c>
      <c r="D3150" t="s">
        <v>922</v>
      </c>
      <c r="E3150" t="s">
        <v>704</v>
      </c>
      <c r="F3150" t="s">
        <v>7244</v>
      </c>
      <c r="G3150" t="s">
        <v>7245</v>
      </c>
      <c r="H3150" t="s">
        <v>7245</v>
      </c>
      <c r="I3150" t="s">
        <v>10492</v>
      </c>
      <c r="J3150" t="s">
        <v>698</v>
      </c>
      <c r="K3150" t="s">
        <v>4917</v>
      </c>
      <c r="L3150" t="s">
        <v>5844</v>
      </c>
      <c r="M3150" s="8" t="s">
        <v>4917</v>
      </c>
      <c r="N3150" t="s">
        <v>7040</v>
      </c>
      <c r="O3150" t="s">
        <v>2672</v>
      </c>
      <c r="P3150" t="s">
        <v>760</v>
      </c>
      <c r="Q3150" s="8" t="s">
        <v>10493</v>
      </c>
      <c r="R3150" t="s">
        <v>675</v>
      </c>
      <c r="S3150" t="s">
        <v>675</v>
      </c>
      <c r="T3150" t="s">
        <v>675</v>
      </c>
    </row>
    <row r="3151" spans="1:20">
      <c r="A3151" t="s">
        <v>10494</v>
      </c>
      <c r="B3151" s="8" t="s">
        <v>2324</v>
      </c>
      <c r="C3151" t="s">
        <v>922</v>
      </c>
      <c r="D3151" t="s">
        <v>922</v>
      </c>
      <c r="E3151" t="s">
        <v>675</v>
      </c>
      <c r="F3151" t="s">
        <v>7290</v>
      </c>
      <c r="G3151" t="s">
        <v>7291</v>
      </c>
      <c r="H3151" t="s">
        <v>7291</v>
      </c>
      <c r="I3151" t="s">
        <v>10495</v>
      </c>
      <c r="J3151" t="s">
        <v>698</v>
      </c>
      <c r="K3151" t="s">
        <v>2336</v>
      </c>
      <c r="L3151" t="s">
        <v>6853</v>
      </c>
      <c r="M3151" s="8" t="s">
        <v>2336</v>
      </c>
      <c r="N3151" t="s">
        <v>7190</v>
      </c>
      <c r="O3151" t="s">
        <v>2672</v>
      </c>
      <c r="P3151" t="s">
        <v>760</v>
      </c>
      <c r="Q3151" s="8" t="s">
        <v>10496</v>
      </c>
      <c r="R3151" t="s">
        <v>675</v>
      </c>
      <c r="S3151" t="s">
        <v>675</v>
      </c>
      <c r="T3151" t="s">
        <v>675</v>
      </c>
    </row>
    <row r="3152" spans="1:20">
      <c r="A3152" t="s">
        <v>10497</v>
      </c>
      <c r="B3152" s="8" t="s">
        <v>2324</v>
      </c>
      <c r="C3152" t="s">
        <v>922</v>
      </c>
      <c r="D3152" t="s">
        <v>922</v>
      </c>
      <c r="E3152" t="s">
        <v>675</v>
      </c>
      <c r="F3152" t="s">
        <v>7351</v>
      </c>
      <c r="G3152" t="s">
        <v>7352</v>
      </c>
      <c r="H3152" t="s">
        <v>7352</v>
      </c>
      <c r="I3152" t="s">
        <v>10498</v>
      </c>
      <c r="J3152" t="s">
        <v>698</v>
      </c>
      <c r="K3152" t="s">
        <v>3523</v>
      </c>
      <c r="L3152" t="s">
        <v>6096</v>
      </c>
      <c r="M3152" s="8" t="s">
        <v>3523</v>
      </c>
      <c r="N3152" t="s">
        <v>5852</v>
      </c>
      <c r="O3152" t="s">
        <v>2672</v>
      </c>
      <c r="P3152" t="s">
        <v>760</v>
      </c>
      <c r="Q3152" s="8" t="s">
        <v>10499</v>
      </c>
      <c r="R3152" t="s">
        <v>675</v>
      </c>
      <c r="S3152" t="s">
        <v>675</v>
      </c>
      <c r="T3152" t="s">
        <v>675</v>
      </c>
    </row>
    <row r="3153" spans="1:20">
      <c r="A3153" t="s">
        <v>10500</v>
      </c>
      <c r="B3153" s="8" t="s">
        <v>2324</v>
      </c>
      <c r="C3153" t="s">
        <v>922</v>
      </c>
      <c r="D3153" t="s">
        <v>922</v>
      </c>
      <c r="E3153" t="s">
        <v>675</v>
      </c>
      <c r="F3153" t="s">
        <v>1679</v>
      </c>
      <c r="G3153" t="s">
        <v>1680</v>
      </c>
      <c r="H3153" t="s">
        <v>1680</v>
      </c>
      <c r="I3153" t="s">
        <v>10501</v>
      </c>
      <c r="J3153" t="s">
        <v>698</v>
      </c>
      <c r="K3153" t="s">
        <v>4917</v>
      </c>
      <c r="L3153" t="s">
        <v>5844</v>
      </c>
      <c r="M3153" s="8" t="s">
        <v>4917</v>
      </c>
      <c r="N3153" t="s">
        <v>7040</v>
      </c>
      <c r="O3153" t="s">
        <v>2672</v>
      </c>
      <c r="P3153" t="s">
        <v>760</v>
      </c>
      <c r="Q3153" s="8" t="s">
        <v>10502</v>
      </c>
      <c r="R3153" t="s">
        <v>675</v>
      </c>
      <c r="S3153" t="s">
        <v>675</v>
      </c>
      <c r="T3153" t="s">
        <v>675</v>
      </c>
    </row>
    <row r="3154" spans="1:20">
      <c r="A3154" t="s">
        <v>10503</v>
      </c>
      <c r="B3154" s="8" t="s">
        <v>2324</v>
      </c>
      <c r="C3154" t="s">
        <v>922</v>
      </c>
      <c r="D3154" t="s">
        <v>922</v>
      </c>
      <c r="E3154" t="s">
        <v>675</v>
      </c>
      <c r="F3154" t="s">
        <v>793</v>
      </c>
      <c r="G3154" t="s">
        <v>794</v>
      </c>
      <c r="H3154" t="s">
        <v>794</v>
      </c>
      <c r="I3154" t="s">
        <v>10504</v>
      </c>
      <c r="J3154" t="s">
        <v>698</v>
      </c>
      <c r="K3154" t="s">
        <v>2324</v>
      </c>
      <c r="L3154" t="s">
        <v>7190</v>
      </c>
      <c r="M3154" s="8" t="s">
        <v>2324</v>
      </c>
      <c r="N3154" t="s">
        <v>7712</v>
      </c>
      <c r="O3154" t="s">
        <v>2672</v>
      </c>
      <c r="P3154" t="s">
        <v>760</v>
      </c>
      <c r="Q3154" s="8" t="s">
        <v>10505</v>
      </c>
      <c r="R3154" t="s">
        <v>675</v>
      </c>
      <c r="S3154" t="s">
        <v>675</v>
      </c>
      <c r="T3154" t="s">
        <v>675</v>
      </c>
    </row>
    <row r="3155" spans="1:20">
      <c r="A3155" t="s">
        <v>10506</v>
      </c>
      <c r="B3155" s="8" t="s">
        <v>2324</v>
      </c>
      <c r="C3155" t="s">
        <v>922</v>
      </c>
      <c r="D3155" t="s">
        <v>922</v>
      </c>
      <c r="E3155" t="s">
        <v>675</v>
      </c>
      <c r="F3155" t="s">
        <v>7396</v>
      </c>
      <c r="G3155" t="s">
        <v>7397</v>
      </c>
      <c r="H3155" t="s">
        <v>7397</v>
      </c>
      <c r="I3155" t="s">
        <v>10507</v>
      </c>
      <c r="J3155" t="s">
        <v>7746</v>
      </c>
      <c r="K3155" t="s">
        <v>675</v>
      </c>
      <c r="L3155" t="s">
        <v>682</v>
      </c>
      <c r="M3155" s="8" t="s">
        <v>675</v>
      </c>
      <c r="N3155" t="s">
        <v>682</v>
      </c>
      <c r="O3155" t="s">
        <v>2672</v>
      </c>
      <c r="P3155" t="s">
        <v>675</v>
      </c>
      <c r="Q3155" s="8" t="s">
        <v>10508</v>
      </c>
      <c r="R3155" t="s">
        <v>675</v>
      </c>
      <c r="S3155" t="s">
        <v>675</v>
      </c>
      <c r="T3155" t="s">
        <v>675</v>
      </c>
    </row>
    <row r="3156" spans="1:20">
      <c r="A3156" t="s">
        <v>10509</v>
      </c>
      <c r="B3156" s="8" t="s">
        <v>2324</v>
      </c>
      <c r="C3156" t="s">
        <v>922</v>
      </c>
      <c r="D3156" t="s">
        <v>922</v>
      </c>
      <c r="E3156" t="s">
        <v>675</v>
      </c>
      <c r="F3156" t="s">
        <v>1208</v>
      </c>
      <c r="G3156" t="s">
        <v>1209</v>
      </c>
      <c r="H3156" t="s">
        <v>1209</v>
      </c>
      <c r="I3156" t="s">
        <v>10507</v>
      </c>
      <c r="J3156" t="s">
        <v>7746</v>
      </c>
      <c r="K3156" t="s">
        <v>675</v>
      </c>
      <c r="L3156" t="s">
        <v>682</v>
      </c>
      <c r="M3156" s="8" t="s">
        <v>675</v>
      </c>
      <c r="N3156" t="s">
        <v>682</v>
      </c>
      <c r="O3156" t="s">
        <v>2672</v>
      </c>
      <c r="P3156" t="s">
        <v>675</v>
      </c>
      <c r="Q3156" s="8" t="s">
        <v>10510</v>
      </c>
      <c r="R3156" t="s">
        <v>675</v>
      </c>
      <c r="S3156" t="s">
        <v>675</v>
      </c>
      <c r="T3156" t="s">
        <v>675</v>
      </c>
    </row>
    <row r="3157" spans="1:20">
      <c r="A3157" t="s">
        <v>10511</v>
      </c>
      <c r="B3157" s="8" t="s">
        <v>2324</v>
      </c>
      <c r="C3157" t="s">
        <v>922</v>
      </c>
      <c r="D3157" t="s">
        <v>922</v>
      </c>
      <c r="E3157" t="s">
        <v>675</v>
      </c>
      <c r="F3157" t="s">
        <v>1056</v>
      </c>
      <c r="G3157" t="s">
        <v>1057</v>
      </c>
      <c r="H3157" t="s">
        <v>1057</v>
      </c>
      <c r="I3157" t="s">
        <v>10512</v>
      </c>
      <c r="J3157" t="s">
        <v>7746</v>
      </c>
      <c r="K3157" t="s">
        <v>675</v>
      </c>
      <c r="L3157" t="s">
        <v>682</v>
      </c>
      <c r="M3157" s="8" t="s">
        <v>675</v>
      </c>
      <c r="N3157" t="s">
        <v>682</v>
      </c>
      <c r="O3157" t="s">
        <v>2672</v>
      </c>
      <c r="P3157" t="s">
        <v>675</v>
      </c>
      <c r="Q3157" s="8" t="s">
        <v>10513</v>
      </c>
      <c r="R3157" t="s">
        <v>675</v>
      </c>
      <c r="S3157" t="s">
        <v>675</v>
      </c>
      <c r="T3157" t="s">
        <v>675</v>
      </c>
    </row>
    <row r="3158" spans="1:20">
      <c r="A3158" t="s">
        <v>10514</v>
      </c>
      <c r="B3158" s="8" t="s">
        <v>2324</v>
      </c>
      <c r="C3158" t="s">
        <v>922</v>
      </c>
      <c r="D3158" t="s">
        <v>922</v>
      </c>
      <c r="E3158" t="s">
        <v>675</v>
      </c>
      <c r="F3158" t="s">
        <v>7295</v>
      </c>
      <c r="G3158" t="s">
        <v>7296</v>
      </c>
      <c r="H3158" t="s">
        <v>7296</v>
      </c>
      <c r="I3158" t="s">
        <v>10515</v>
      </c>
      <c r="J3158" t="s">
        <v>698</v>
      </c>
      <c r="K3158" t="s">
        <v>2372</v>
      </c>
      <c r="L3158" t="s">
        <v>6902</v>
      </c>
      <c r="M3158" s="8" t="s">
        <v>2372</v>
      </c>
      <c r="N3158" t="s">
        <v>7712</v>
      </c>
      <c r="O3158" t="s">
        <v>2672</v>
      </c>
      <c r="P3158" t="s">
        <v>760</v>
      </c>
      <c r="Q3158" s="8" t="s">
        <v>10516</v>
      </c>
      <c r="R3158" t="s">
        <v>675</v>
      </c>
      <c r="S3158" t="s">
        <v>675</v>
      </c>
      <c r="T3158" t="s">
        <v>675</v>
      </c>
    </row>
    <row r="3159" spans="1:20">
      <c r="A3159" t="s">
        <v>10517</v>
      </c>
      <c r="B3159" s="8" t="s">
        <v>2324</v>
      </c>
      <c r="C3159" t="s">
        <v>922</v>
      </c>
      <c r="D3159" t="s">
        <v>922</v>
      </c>
      <c r="E3159" t="s">
        <v>675</v>
      </c>
      <c r="F3159" t="s">
        <v>7404</v>
      </c>
      <c r="G3159" t="s">
        <v>7405</v>
      </c>
      <c r="H3159" t="s">
        <v>7405</v>
      </c>
      <c r="I3159" t="s">
        <v>10518</v>
      </c>
      <c r="J3159" t="s">
        <v>7746</v>
      </c>
      <c r="K3159" t="s">
        <v>675</v>
      </c>
      <c r="L3159" t="s">
        <v>682</v>
      </c>
      <c r="M3159" s="8" t="s">
        <v>675</v>
      </c>
      <c r="N3159" t="s">
        <v>682</v>
      </c>
      <c r="O3159" t="s">
        <v>2672</v>
      </c>
      <c r="P3159" t="s">
        <v>675</v>
      </c>
      <c r="Q3159" s="8" t="s">
        <v>10519</v>
      </c>
      <c r="R3159" t="s">
        <v>675</v>
      </c>
      <c r="S3159" t="s">
        <v>675</v>
      </c>
      <c r="T3159" t="s">
        <v>675</v>
      </c>
    </row>
    <row r="3160" spans="1:20">
      <c r="A3160" t="s">
        <v>10520</v>
      </c>
      <c r="B3160" s="8" t="s">
        <v>2324</v>
      </c>
      <c r="C3160" t="s">
        <v>922</v>
      </c>
      <c r="D3160" t="s">
        <v>922</v>
      </c>
      <c r="E3160" t="s">
        <v>675</v>
      </c>
      <c r="F3160" t="s">
        <v>7361</v>
      </c>
      <c r="G3160" t="s">
        <v>7362</v>
      </c>
      <c r="H3160" t="s">
        <v>7362</v>
      </c>
      <c r="I3160" t="s">
        <v>10521</v>
      </c>
      <c r="J3160" t="s">
        <v>2514</v>
      </c>
      <c r="K3160" t="s">
        <v>4917</v>
      </c>
      <c r="L3160" t="s">
        <v>7040</v>
      </c>
      <c r="M3160" s="8" t="s">
        <v>4917</v>
      </c>
      <c r="N3160" t="s">
        <v>7035</v>
      </c>
      <c r="O3160" t="s">
        <v>2672</v>
      </c>
      <c r="P3160" t="s">
        <v>760</v>
      </c>
      <c r="Q3160" s="8" t="s">
        <v>10522</v>
      </c>
      <c r="R3160" t="s">
        <v>675</v>
      </c>
      <c r="S3160" t="s">
        <v>675</v>
      </c>
      <c r="T3160" t="s">
        <v>675</v>
      </c>
    </row>
    <row r="3161" spans="1:20">
      <c r="A3161" t="s">
        <v>10523</v>
      </c>
      <c r="B3161" s="8" t="s">
        <v>2324</v>
      </c>
      <c r="C3161" t="s">
        <v>922</v>
      </c>
      <c r="D3161" t="s">
        <v>922</v>
      </c>
      <c r="E3161" t="s">
        <v>675</v>
      </c>
      <c r="F3161" t="s">
        <v>7154</v>
      </c>
      <c r="G3161" t="s">
        <v>7155</v>
      </c>
      <c r="H3161" t="s">
        <v>7155</v>
      </c>
      <c r="I3161" t="s">
        <v>10524</v>
      </c>
      <c r="J3161" t="s">
        <v>7746</v>
      </c>
      <c r="K3161" t="s">
        <v>675</v>
      </c>
      <c r="L3161" t="s">
        <v>682</v>
      </c>
      <c r="M3161" s="8" t="s">
        <v>675</v>
      </c>
      <c r="N3161" t="s">
        <v>682</v>
      </c>
      <c r="O3161" t="s">
        <v>2672</v>
      </c>
      <c r="P3161" t="s">
        <v>675</v>
      </c>
      <c r="Q3161" s="8" t="s">
        <v>10525</v>
      </c>
      <c r="R3161" t="s">
        <v>675</v>
      </c>
      <c r="S3161" t="s">
        <v>675</v>
      </c>
      <c r="T3161" t="s">
        <v>675</v>
      </c>
    </row>
    <row r="3162" spans="1:20">
      <c r="A3162" t="s">
        <v>10526</v>
      </c>
      <c r="B3162" s="8" t="s">
        <v>2324</v>
      </c>
      <c r="C3162" t="s">
        <v>922</v>
      </c>
      <c r="D3162" t="s">
        <v>922</v>
      </c>
      <c r="E3162" t="s">
        <v>675</v>
      </c>
      <c r="F3162" t="s">
        <v>7335</v>
      </c>
      <c r="G3162" t="s">
        <v>7336</v>
      </c>
      <c r="H3162" t="s">
        <v>7336</v>
      </c>
      <c r="I3162" t="s">
        <v>10527</v>
      </c>
      <c r="J3162" t="s">
        <v>7746</v>
      </c>
      <c r="K3162" t="s">
        <v>675</v>
      </c>
      <c r="L3162" t="s">
        <v>682</v>
      </c>
      <c r="M3162" s="8" t="s">
        <v>675</v>
      </c>
      <c r="N3162" t="s">
        <v>682</v>
      </c>
      <c r="O3162" t="s">
        <v>2672</v>
      </c>
      <c r="P3162" t="s">
        <v>675</v>
      </c>
      <c r="Q3162" s="8" t="s">
        <v>10528</v>
      </c>
      <c r="R3162" t="s">
        <v>675</v>
      </c>
      <c r="S3162" t="s">
        <v>675</v>
      </c>
      <c r="T3162" t="s">
        <v>675</v>
      </c>
    </row>
    <row r="3163" spans="1:20">
      <c r="A3163" t="s">
        <v>10529</v>
      </c>
      <c r="B3163" s="8" t="s">
        <v>2372</v>
      </c>
      <c r="C3163" t="s">
        <v>922</v>
      </c>
      <c r="D3163" t="s">
        <v>922</v>
      </c>
      <c r="E3163" t="s">
        <v>665</v>
      </c>
      <c r="F3163" t="s">
        <v>1915</v>
      </c>
      <c r="G3163" t="s">
        <v>71</v>
      </c>
      <c r="H3163" t="s">
        <v>675</v>
      </c>
      <c r="I3163" t="s">
        <v>6734</v>
      </c>
      <c r="J3163" t="s">
        <v>2514</v>
      </c>
      <c r="K3163" t="s">
        <v>3526</v>
      </c>
      <c r="L3163" t="s">
        <v>6692</v>
      </c>
      <c r="M3163" s="8" t="s">
        <v>3526</v>
      </c>
      <c r="N3163" t="s">
        <v>5852</v>
      </c>
      <c r="O3163" t="s">
        <v>10530</v>
      </c>
      <c r="P3163" t="s">
        <v>760</v>
      </c>
      <c r="Q3163" s="8" t="s">
        <v>10531</v>
      </c>
      <c r="R3163" t="s">
        <v>6738</v>
      </c>
      <c r="S3163" t="s">
        <v>5636</v>
      </c>
      <c r="T3163" t="s">
        <v>3526</v>
      </c>
    </row>
    <row r="3164" spans="1:20">
      <c r="A3164" t="s">
        <v>10532</v>
      </c>
      <c r="B3164" s="8" t="s">
        <v>2372</v>
      </c>
      <c r="C3164" t="s">
        <v>922</v>
      </c>
      <c r="D3164" t="s">
        <v>922</v>
      </c>
      <c r="E3164" t="s">
        <v>665</v>
      </c>
      <c r="F3164" t="s">
        <v>2962</v>
      </c>
      <c r="G3164" t="s">
        <v>58</v>
      </c>
      <c r="H3164" t="s">
        <v>675</v>
      </c>
      <c r="I3164" t="s">
        <v>6839</v>
      </c>
      <c r="J3164" t="s">
        <v>2514</v>
      </c>
      <c r="K3164" t="s">
        <v>2384</v>
      </c>
      <c r="L3164" t="s">
        <v>5882</v>
      </c>
      <c r="M3164" s="8" t="s">
        <v>2384</v>
      </c>
      <c r="N3164" t="s">
        <v>6800</v>
      </c>
      <c r="O3164" t="s">
        <v>10530</v>
      </c>
      <c r="P3164" t="s">
        <v>2672</v>
      </c>
      <c r="Q3164" s="8" t="s">
        <v>10533</v>
      </c>
      <c r="R3164" t="s">
        <v>10330</v>
      </c>
      <c r="S3164" t="s">
        <v>10331</v>
      </c>
      <c r="T3164" t="s">
        <v>4898</v>
      </c>
    </row>
    <row r="3165" spans="1:20">
      <c r="A3165" t="s">
        <v>10534</v>
      </c>
      <c r="B3165" s="8" t="s">
        <v>2372</v>
      </c>
      <c r="C3165" t="s">
        <v>922</v>
      </c>
      <c r="D3165" t="s">
        <v>922</v>
      </c>
      <c r="E3165" t="s">
        <v>665</v>
      </c>
      <c r="F3165" t="s">
        <v>1501</v>
      </c>
      <c r="G3165" t="s">
        <v>51</v>
      </c>
      <c r="H3165" t="s">
        <v>675</v>
      </c>
      <c r="I3165" t="s">
        <v>6865</v>
      </c>
      <c r="J3165" t="s">
        <v>2514</v>
      </c>
      <c r="K3165" t="s">
        <v>2384</v>
      </c>
      <c r="L3165" t="s">
        <v>6748</v>
      </c>
      <c r="M3165" s="8" t="s">
        <v>2384</v>
      </c>
      <c r="N3165" t="s">
        <v>5881</v>
      </c>
      <c r="O3165" t="s">
        <v>10530</v>
      </c>
      <c r="P3165" t="s">
        <v>2672</v>
      </c>
      <c r="Q3165" s="8" t="s">
        <v>10535</v>
      </c>
      <c r="R3165" t="s">
        <v>6738</v>
      </c>
      <c r="S3165" t="s">
        <v>5636</v>
      </c>
      <c r="T3165" t="s">
        <v>4898</v>
      </c>
    </row>
    <row r="3166" spans="1:20">
      <c r="A3166" t="s">
        <v>10536</v>
      </c>
      <c r="B3166" s="8" t="s">
        <v>2372</v>
      </c>
      <c r="C3166" t="s">
        <v>922</v>
      </c>
      <c r="D3166" t="s">
        <v>922</v>
      </c>
      <c r="E3166" t="s">
        <v>665</v>
      </c>
      <c r="F3166" t="s">
        <v>1041</v>
      </c>
      <c r="G3166" t="s">
        <v>1042</v>
      </c>
      <c r="H3166" t="s">
        <v>1042</v>
      </c>
      <c r="I3166" t="s">
        <v>6918</v>
      </c>
      <c r="J3166" t="s">
        <v>2514</v>
      </c>
      <c r="K3166" t="s">
        <v>2426</v>
      </c>
      <c r="L3166" t="s">
        <v>6692</v>
      </c>
      <c r="M3166" s="8" t="s">
        <v>2426</v>
      </c>
      <c r="N3166" t="s">
        <v>5949</v>
      </c>
      <c r="O3166" t="s">
        <v>10530</v>
      </c>
      <c r="P3166" t="s">
        <v>2672</v>
      </c>
      <c r="Q3166" s="8" t="s">
        <v>10537</v>
      </c>
      <c r="R3166" t="s">
        <v>9306</v>
      </c>
      <c r="S3166" t="s">
        <v>9012</v>
      </c>
      <c r="T3166" t="s">
        <v>2402</v>
      </c>
    </row>
    <row r="3167" spans="1:20">
      <c r="A3167" t="s">
        <v>10538</v>
      </c>
      <c r="B3167" s="8" t="s">
        <v>2372</v>
      </c>
      <c r="C3167" t="s">
        <v>922</v>
      </c>
      <c r="D3167" t="s">
        <v>922</v>
      </c>
      <c r="E3167" t="s">
        <v>704</v>
      </c>
      <c r="F3167" t="s">
        <v>1915</v>
      </c>
      <c r="G3167" t="s">
        <v>71</v>
      </c>
      <c r="H3167" t="s">
        <v>675</v>
      </c>
      <c r="I3167" t="s">
        <v>10351</v>
      </c>
      <c r="J3167" t="s">
        <v>7095</v>
      </c>
      <c r="K3167" t="s">
        <v>675</v>
      </c>
      <c r="L3167" t="s">
        <v>682</v>
      </c>
      <c r="M3167" s="8" t="s">
        <v>675</v>
      </c>
      <c r="N3167" t="s">
        <v>682</v>
      </c>
      <c r="O3167" t="s">
        <v>2672</v>
      </c>
      <c r="P3167" t="s">
        <v>825</v>
      </c>
      <c r="Q3167" s="8" t="s">
        <v>10539</v>
      </c>
      <c r="R3167" t="s">
        <v>675</v>
      </c>
      <c r="S3167" t="s">
        <v>675</v>
      </c>
      <c r="T3167" t="s">
        <v>675</v>
      </c>
    </row>
    <row r="3168" spans="1:20">
      <c r="A3168" t="s">
        <v>10540</v>
      </c>
      <c r="B3168" s="8" t="s">
        <v>3526</v>
      </c>
      <c r="C3168" t="s">
        <v>922</v>
      </c>
      <c r="D3168" t="s">
        <v>922</v>
      </c>
      <c r="E3168" t="s">
        <v>704</v>
      </c>
      <c r="F3168" t="s">
        <v>913</v>
      </c>
      <c r="G3168" t="s">
        <v>914</v>
      </c>
      <c r="H3168" t="s">
        <v>6020</v>
      </c>
      <c r="I3168" t="s">
        <v>7932</v>
      </c>
      <c r="J3168" t="s">
        <v>2519</v>
      </c>
      <c r="K3168" t="s">
        <v>2384</v>
      </c>
      <c r="L3168" t="s">
        <v>5882</v>
      </c>
      <c r="M3168" s="8" t="s">
        <v>2384</v>
      </c>
      <c r="N3168" t="s">
        <v>6800</v>
      </c>
      <c r="O3168" t="s">
        <v>2672</v>
      </c>
      <c r="P3168" t="s">
        <v>2672</v>
      </c>
      <c r="Q3168" s="8" t="s">
        <v>10541</v>
      </c>
      <c r="R3168" t="s">
        <v>7980</v>
      </c>
      <c r="S3168" t="s">
        <v>6935</v>
      </c>
      <c r="T3168" t="s">
        <v>10542</v>
      </c>
    </row>
    <row r="3169" spans="1:20">
      <c r="A3169" t="s">
        <v>10543</v>
      </c>
      <c r="B3169" s="8" t="s">
        <v>2402</v>
      </c>
      <c r="C3169" t="s">
        <v>922</v>
      </c>
      <c r="D3169" t="s">
        <v>922</v>
      </c>
      <c r="E3169" t="s">
        <v>665</v>
      </c>
      <c r="F3169" t="s">
        <v>1309</v>
      </c>
      <c r="G3169" t="s">
        <v>66</v>
      </c>
      <c r="H3169" t="s">
        <v>675</v>
      </c>
      <c r="I3169" t="s">
        <v>6798</v>
      </c>
      <c r="J3169" t="s">
        <v>7746</v>
      </c>
      <c r="K3169" t="s">
        <v>675</v>
      </c>
      <c r="L3169" t="s">
        <v>682</v>
      </c>
      <c r="M3169" s="8" t="s">
        <v>675</v>
      </c>
      <c r="N3169" t="s">
        <v>682</v>
      </c>
      <c r="O3169" t="s">
        <v>10544</v>
      </c>
      <c r="P3169" t="s">
        <v>675</v>
      </c>
      <c r="Q3169" s="8" t="s">
        <v>10545</v>
      </c>
      <c r="R3169" t="s">
        <v>6934</v>
      </c>
      <c r="S3169" t="s">
        <v>6935</v>
      </c>
      <c r="T3169" t="s">
        <v>3539</v>
      </c>
    </row>
    <row r="3170" spans="1:20">
      <c r="A3170" t="s">
        <v>10546</v>
      </c>
      <c r="B3170" s="8" t="s">
        <v>2402</v>
      </c>
      <c r="C3170" t="s">
        <v>922</v>
      </c>
      <c r="D3170" t="s">
        <v>922</v>
      </c>
      <c r="E3170" t="s">
        <v>665</v>
      </c>
      <c r="F3170" t="s">
        <v>7124</v>
      </c>
      <c r="G3170" t="s">
        <v>7125</v>
      </c>
      <c r="H3170" t="s">
        <v>7125</v>
      </c>
      <c r="I3170" t="s">
        <v>7126</v>
      </c>
      <c r="J3170" t="s">
        <v>7746</v>
      </c>
      <c r="K3170" t="s">
        <v>675</v>
      </c>
      <c r="L3170" t="s">
        <v>682</v>
      </c>
      <c r="M3170" s="8" t="s">
        <v>675</v>
      </c>
      <c r="N3170" t="s">
        <v>682</v>
      </c>
      <c r="O3170" t="s">
        <v>10544</v>
      </c>
      <c r="P3170" t="s">
        <v>675</v>
      </c>
      <c r="Q3170" s="8" t="s">
        <v>10547</v>
      </c>
      <c r="R3170" t="s">
        <v>6881</v>
      </c>
      <c r="S3170" t="s">
        <v>5636</v>
      </c>
      <c r="T3170" t="s">
        <v>2449</v>
      </c>
    </row>
    <row r="3171" spans="1:20">
      <c r="A3171" t="s">
        <v>10548</v>
      </c>
      <c r="B3171" s="8" t="s">
        <v>2402</v>
      </c>
      <c r="C3171" t="s">
        <v>922</v>
      </c>
      <c r="D3171" t="s">
        <v>922</v>
      </c>
      <c r="E3171" t="s">
        <v>665</v>
      </c>
      <c r="F3171" t="s">
        <v>7181</v>
      </c>
      <c r="G3171" t="s">
        <v>7182</v>
      </c>
      <c r="H3171" t="s">
        <v>7182</v>
      </c>
      <c r="I3171" t="s">
        <v>7183</v>
      </c>
      <c r="J3171" t="s">
        <v>7746</v>
      </c>
      <c r="K3171" t="s">
        <v>675</v>
      </c>
      <c r="L3171" t="s">
        <v>682</v>
      </c>
      <c r="M3171" s="8" t="s">
        <v>675</v>
      </c>
      <c r="N3171" t="s">
        <v>682</v>
      </c>
      <c r="O3171" t="s">
        <v>10544</v>
      </c>
      <c r="P3171" t="s">
        <v>675</v>
      </c>
      <c r="Q3171" s="8" t="s">
        <v>10549</v>
      </c>
      <c r="R3171" t="s">
        <v>6881</v>
      </c>
      <c r="S3171" t="s">
        <v>5636</v>
      </c>
      <c r="T3171" t="s">
        <v>3539</v>
      </c>
    </row>
    <row r="3172" spans="1:20">
      <c r="A3172" t="s">
        <v>10550</v>
      </c>
      <c r="B3172" s="8" t="s">
        <v>2402</v>
      </c>
      <c r="C3172" t="s">
        <v>922</v>
      </c>
      <c r="D3172" t="s">
        <v>922</v>
      </c>
      <c r="E3172" t="s">
        <v>665</v>
      </c>
      <c r="F3172" t="s">
        <v>695</v>
      </c>
      <c r="G3172" t="s">
        <v>696</v>
      </c>
      <c r="H3172" t="s">
        <v>696</v>
      </c>
      <c r="I3172" t="s">
        <v>7199</v>
      </c>
      <c r="J3172" t="s">
        <v>7095</v>
      </c>
      <c r="K3172" t="s">
        <v>675</v>
      </c>
      <c r="L3172" t="s">
        <v>682</v>
      </c>
      <c r="M3172" s="8" t="s">
        <v>675</v>
      </c>
      <c r="N3172" t="s">
        <v>682</v>
      </c>
      <c r="O3172" t="s">
        <v>10544</v>
      </c>
      <c r="P3172" t="s">
        <v>759</v>
      </c>
      <c r="Q3172" s="8" t="s">
        <v>10551</v>
      </c>
      <c r="R3172" t="s">
        <v>6881</v>
      </c>
      <c r="S3172" t="s">
        <v>5636</v>
      </c>
      <c r="T3172" t="s">
        <v>2435</v>
      </c>
    </row>
    <row r="3173" spans="1:20">
      <c r="A3173" t="s">
        <v>10552</v>
      </c>
      <c r="B3173" s="8" t="s">
        <v>2402</v>
      </c>
      <c r="C3173" t="s">
        <v>922</v>
      </c>
      <c r="D3173" t="s">
        <v>922</v>
      </c>
      <c r="E3173" t="s">
        <v>665</v>
      </c>
      <c r="F3173" t="s">
        <v>7205</v>
      </c>
      <c r="G3173" t="s">
        <v>7206</v>
      </c>
      <c r="H3173" t="s">
        <v>7206</v>
      </c>
      <c r="I3173" t="s">
        <v>7207</v>
      </c>
      <c r="J3173" t="s">
        <v>7746</v>
      </c>
      <c r="K3173" t="s">
        <v>675</v>
      </c>
      <c r="L3173" t="s">
        <v>682</v>
      </c>
      <c r="M3173" s="8" t="s">
        <v>675</v>
      </c>
      <c r="N3173" t="s">
        <v>682</v>
      </c>
      <c r="O3173" t="s">
        <v>10544</v>
      </c>
      <c r="P3173" t="s">
        <v>675</v>
      </c>
      <c r="Q3173" s="8" t="s">
        <v>10553</v>
      </c>
      <c r="R3173" t="s">
        <v>6881</v>
      </c>
      <c r="S3173" t="s">
        <v>5636</v>
      </c>
      <c r="T3173" t="s">
        <v>3539</v>
      </c>
    </row>
    <row r="3174" spans="1:20">
      <c r="A3174" t="s">
        <v>10554</v>
      </c>
      <c r="B3174" s="8" t="s">
        <v>2402</v>
      </c>
      <c r="C3174" t="s">
        <v>922</v>
      </c>
      <c r="D3174" t="s">
        <v>922</v>
      </c>
      <c r="E3174" t="s">
        <v>665</v>
      </c>
      <c r="F3174" t="s">
        <v>1742</v>
      </c>
      <c r="G3174" t="s">
        <v>364</v>
      </c>
      <c r="H3174" t="s">
        <v>364</v>
      </c>
      <c r="I3174" t="s">
        <v>6901</v>
      </c>
      <c r="J3174" t="s">
        <v>7095</v>
      </c>
      <c r="K3174" t="s">
        <v>675</v>
      </c>
      <c r="L3174" t="s">
        <v>682</v>
      </c>
      <c r="M3174" s="8" t="s">
        <v>675</v>
      </c>
      <c r="N3174" t="s">
        <v>682</v>
      </c>
      <c r="O3174" t="s">
        <v>10544</v>
      </c>
      <c r="P3174" t="s">
        <v>701</v>
      </c>
      <c r="Q3174" s="8" t="s">
        <v>10555</v>
      </c>
      <c r="R3174" t="s">
        <v>9306</v>
      </c>
      <c r="S3174" t="s">
        <v>9012</v>
      </c>
      <c r="T3174" t="s">
        <v>2430</v>
      </c>
    </row>
    <row r="3175" spans="1:20">
      <c r="A3175" t="s">
        <v>10556</v>
      </c>
      <c r="B3175" s="8" t="s">
        <v>2402</v>
      </c>
      <c r="C3175" t="s">
        <v>922</v>
      </c>
      <c r="D3175" t="s">
        <v>922</v>
      </c>
      <c r="E3175" t="s">
        <v>665</v>
      </c>
      <c r="F3175" t="s">
        <v>845</v>
      </c>
      <c r="G3175" t="s">
        <v>472</v>
      </c>
      <c r="H3175" t="s">
        <v>472</v>
      </c>
      <c r="I3175" t="s">
        <v>6905</v>
      </c>
      <c r="J3175" t="s">
        <v>7746</v>
      </c>
      <c r="K3175" t="s">
        <v>675</v>
      </c>
      <c r="L3175" t="s">
        <v>682</v>
      </c>
      <c r="M3175" s="8" t="s">
        <v>675</v>
      </c>
      <c r="N3175" t="s">
        <v>682</v>
      </c>
      <c r="O3175" t="s">
        <v>10544</v>
      </c>
      <c r="P3175" t="s">
        <v>675</v>
      </c>
      <c r="Q3175" s="8" t="s">
        <v>10557</v>
      </c>
      <c r="R3175" t="s">
        <v>6881</v>
      </c>
      <c r="S3175" t="s">
        <v>5636</v>
      </c>
      <c r="T3175" t="s">
        <v>2449</v>
      </c>
    </row>
    <row r="3176" spans="1:20">
      <c r="A3176" t="s">
        <v>10558</v>
      </c>
      <c r="B3176" s="8" t="s">
        <v>2402</v>
      </c>
      <c r="C3176" t="s">
        <v>922</v>
      </c>
      <c r="D3176" t="s">
        <v>922</v>
      </c>
      <c r="E3176" t="s">
        <v>665</v>
      </c>
      <c r="F3176" t="s">
        <v>787</v>
      </c>
      <c r="G3176" t="s">
        <v>788</v>
      </c>
      <c r="H3176" t="s">
        <v>788</v>
      </c>
      <c r="I3176" t="s">
        <v>6909</v>
      </c>
      <c r="J3176" t="s">
        <v>7746</v>
      </c>
      <c r="K3176" t="s">
        <v>675</v>
      </c>
      <c r="L3176" t="s">
        <v>682</v>
      </c>
      <c r="M3176" s="8" t="s">
        <v>675</v>
      </c>
      <c r="N3176" t="s">
        <v>682</v>
      </c>
      <c r="O3176" t="s">
        <v>10544</v>
      </c>
      <c r="P3176" t="s">
        <v>675</v>
      </c>
      <c r="Q3176" s="8" t="s">
        <v>10559</v>
      </c>
      <c r="R3176" t="s">
        <v>6881</v>
      </c>
      <c r="S3176" t="s">
        <v>5636</v>
      </c>
      <c r="T3176" t="s">
        <v>2449</v>
      </c>
    </row>
    <row r="3177" spans="1:20">
      <c r="A3177" t="s">
        <v>10560</v>
      </c>
      <c r="B3177" s="8" t="s">
        <v>2402</v>
      </c>
      <c r="C3177" t="s">
        <v>922</v>
      </c>
      <c r="D3177" t="s">
        <v>922</v>
      </c>
      <c r="E3177" t="s">
        <v>665</v>
      </c>
      <c r="F3177" t="s">
        <v>1516</v>
      </c>
      <c r="G3177" t="s">
        <v>1517</v>
      </c>
      <c r="H3177" t="s">
        <v>1517</v>
      </c>
      <c r="I3177" t="s">
        <v>6912</v>
      </c>
      <c r="J3177" t="s">
        <v>7746</v>
      </c>
      <c r="K3177" t="s">
        <v>675</v>
      </c>
      <c r="L3177" t="s">
        <v>682</v>
      </c>
      <c r="M3177" s="8" t="s">
        <v>675</v>
      </c>
      <c r="N3177" t="s">
        <v>682</v>
      </c>
      <c r="O3177" t="s">
        <v>10544</v>
      </c>
      <c r="P3177" t="s">
        <v>675</v>
      </c>
      <c r="Q3177" s="8" t="s">
        <v>10561</v>
      </c>
      <c r="R3177" t="s">
        <v>9306</v>
      </c>
      <c r="S3177" t="s">
        <v>9012</v>
      </c>
      <c r="T3177" t="s">
        <v>3539</v>
      </c>
    </row>
    <row r="3178" spans="1:20">
      <c r="A3178" t="s">
        <v>10562</v>
      </c>
      <c r="B3178" s="8" t="s">
        <v>2402</v>
      </c>
      <c r="C3178" t="s">
        <v>922</v>
      </c>
      <c r="D3178" t="s">
        <v>922</v>
      </c>
      <c r="E3178" t="s">
        <v>665</v>
      </c>
      <c r="F3178" t="s">
        <v>2090</v>
      </c>
      <c r="G3178" t="s">
        <v>2091</v>
      </c>
      <c r="H3178" t="s">
        <v>2091</v>
      </c>
      <c r="I3178" t="s">
        <v>7218</v>
      </c>
      <c r="J3178" t="s">
        <v>7746</v>
      </c>
      <c r="K3178" t="s">
        <v>675</v>
      </c>
      <c r="L3178" t="s">
        <v>682</v>
      </c>
      <c r="M3178" s="8" t="s">
        <v>675</v>
      </c>
      <c r="N3178" t="s">
        <v>682</v>
      </c>
      <c r="O3178" t="s">
        <v>10544</v>
      </c>
      <c r="P3178" t="s">
        <v>675</v>
      </c>
      <c r="Q3178" s="8" t="s">
        <v>10563</v>
      </c>
      <c r="R3178" t="s">
        <v>6881</v>
      </c>
      <c r="S3178" t="s">
        <v>5636</v>
      </c>
      <c r="T3178" t="s">
        <v>3539</v>
      </c>
    </row>
    <row r="3179" spans="1:20">
      <c r="A3179" t="s">
        <v>10564</v>
      </c>
      <c r="B3179" s="8" t="s">
        <v>2402</v>
      </c>
      <c r="C3179" t="s">
        <v>922</v>
      </c>
      <c r="D3179" t="s">
        <v>922</v>
      </c>
      <c r="E3179" t="s">
        <v>665</v>
      </c>
      <c r="F3179" t="s">
        <v>1097</v>
      </c>
      <c r="G3179" t="s">
        <v>510</v>
      </c>
      <c r="H3179" t="s">
        <v>510</v>
      </c>
      <c r="I3179" t="s">
        <v>6925</v>
      </c>
      <c r="J3179" t="s">
        <v>7746</v>
      </c>
      <c r="K3179" t="s">
        <v>675</v>
      </c>
      <c r="L3179" t="s">
        <v>682</v>
      </c>
      <c r="M3179" s="8" t="s">
        <v>675</v>
      </c>
      <c r="N3179" t="s">
        <v>682</v>
      </c>
      <c r="O3179" t="s">
        <v>10544</v>
      </c>
      <c r="P3179" t="s">
        <v>675</v>
      </c>
      <c r="Q3179" s="8" t="s">
        <v>10565</v>
      </c>
      <c r="R3179" t="s">
        <v>6881</v>
      </c>
      <c r="S3179" t="s">
        <v>5636</v>
      </c>
      <c r="T3179" t="s">
        <v>3539</v>
      </c>
    </row>
    <row r="3180" spans="1:20">
      <c r="A3180" t="s">
        <v>10566</v>
      </c>
      <c r="B3180" s="8" t="s">
        <v>2402</v>
      </c>
      <c r="C3180" t="s">
        <v>922</v>
      </c>
      <c r="D3180" t="s">
        <v>922</v>
      </c>
      <c r="E3180" t="s">
        <v>665</v>
      </c>
      <c r="F3180" t="s">
        <v>7249</v>
      </c>
      <c r="G3180" t="s">
        <v>7250</v>
      </c>
      <c r="H3180" t="s">
        <v>7250</v>
      </c>
      <c r="I3180" t="s">
        <v>7251</v>
      </c>
      <c r="J3180" t="s">
        <v>7746</v>
      </c>
      <c r="K3180" t="s">
        <v>675</v>
      </c>
      <c r="L3180" t="s">
        <v>682</v>
      </c>
      <c r="M3180" s="8" t="s">
        <v>675</v>
      </c>
      <c r="N3180" t="s">
        <v>682</v>
      </c>
      <c r="O3180" t="s">
        <v>10544</v>
      </c>
      <c r="P3180" t="s">
        <v>675</v>
      </c>
      <c r="Q3180" s="8" t="s">
        <v>10567</v>
      </c>
      <c r="R3180" t="s">
        <v>6881</v>
      </c>
      <c r="S3180" t="s">
        <v>5636</v>
      </c>
      <c r="T3180" t="s">
        <v>3539</v>
      </c>
    </row>
    <row r="3181" spans="1:20">
      <c r="A3181" t="s">
        <v>10568</v>
      </c>
      <c r="B3181" s="8" t="s">
        <v>2402</v>
      </c>
      <c r="C3181" t="s">
        <v>922</v>
      </c>
      <c r="D3181" t="s">
        <v>922</v>
      </c>
      <c r="E3181" t="s">
        <v>665</v>
      </c>
      <c r="F3181" t="s">
        <v>892</v>
      </c>
      <c r="G3181" t="s">
        <v>893</v>
      </c>
      <c r="H3181" t="s">
        <v>893</v>
      </c>
      <c r="I3181" t="s">
        <v>10569</v>
      </c>
      <c r="J3181" t="s">
        <v>7095</v>
      </c>
      <c r="K3181" t="s">
        <v>675</v>
      </c>
      <c r="L3181" t="s">
        <v>682</v>
      </c>
      <c r="M3181" s="8" t="s">
        <v>675</v>
      </c>
      <c r="N3181" t="s">
        <v>682</v>
      </c>
      <c r="O3181" t="s">
        <v>10544</v>
      </c>
      <c r="P3181" t="s">
        <v>759</v>
      </c>
      <c r="Q3181" s="8" t="s">
        <v>10570</v>
      </c>
      <c r="R3181" t="s">
        <v>7964</v>
      </c>
      <c r="S3181" t="s">
        <v>6935</v>
      </c>
      <c r="T3181" t="s">
        <v>2430</v>
      </c>
    </row>
    <row r="3182" spans="1:20">
      <c r="A3182" t="s">
        <v>10571</v>
      </c>
      <c r="B3182" s="8" t="s">
        <v>2402</v>
      </c>
      <c r="C3182" t="s">
        <v>922</v>
      </c>
      <c r="D3182" t="s">
        <v>922</v>
      </c>
      <c r="E3182" t="s">
        <v>665</v>
      </c>
      <c r="F3182" t="s">
        <v>1035</v>
      </c>
      <c r="G3182" t="s">
        <v>1036</v>
      </c>
      <c r="H3182" t="s">
        <v>1036</v>
      </c>
      <c r="I3182" t="s">
        <v>7328</v>
      </c>
      <c r="J3182" t="s">
        <v>7746</v>
      </c>
      <c r="K3182" t="s">
        <v>675</v>
      </c>
      <c r="L3182" t="s">
        <v>682</v>
      </c>
      <c r="M3182" s="8" t="s">
        <v>675</v>
      </c>
      <c r="N3182" t="s">
        <v>682</v>
      </c>
      <c r="O3182" t="s">
        <v>10544</v>
      </c>
      <c r="P3182" t="s">
        <v>675</v>
      </c>
      <c r="Q3182" s="8" t="s">
        <v>10572</v>
      </c>
      <c r="R3182" t="s">
        <v>6881</v>
      </c>
      <c r="S3182" t="s">
        <v>5636</v>
      </c>
      <c r="T3182" t="s">
        <v>3539</v>
      </c>
    </row>
    <row r="3183" spans="1:20">
      <c r="A3183" t="s">
        <v>10573</v>
      </c>
      <c r="B3183" s="8" t="s">
        <v>2402</v>
      </c>
      <c r="C3183" t="s">
        <v>922</v>
      </c>
      <c r="D3183" t="s">
        <v>922</v>
      </c>
      <c r="E3183" t="s">
        <v>665</v>
      </c>
      <c r="F3183" t="s">
        <v>7366</v>
      </c>
      <c r="G3183" t="s">
        <v>7367</v>
      </c>
      <c r="H3183" t="s">
        <v>7367</v>
      </c>
      <c r="I3183" t="s">
        <v>7368</v>
      </c>
      <c r="J3183" t="s">
        <v>7095</v>
      </c>
      <c r="K3183" t="s">
        <v>675</v>
      </c>
      <c r="L3183" t="s">
        <v>682</v>
      </c>
      <c r="M3183" s="8" t="s">
        <v>675</v>
      </c>
      <c r="N3183" t="s">
        <v>682</v>
      </c>
      <c r="O3183" t="s">
        <v>10544</v>
      </c>
      <c r="P3183" t="s">
        <v>701</v>
      </c>
      <c r="Q3183" s="8" t="s">
        <v>10574</v>
      </c>
      <c r="R3183" t="s">
        <v>6881</v>
      </c>
      <c r="S3183" t="s">
        <v>5636</v>
      </c>
      <c r="T3183" t="s">
        <v>2430</v>
      </c>
    </row>
    <row r="3184" spans="1:20">
      <c r="A3184" t="s">
        <v>10575</v>
      </c>
      <c r="B3184" s="8" t="s">
        <v>2402</v>
      </c>
      <c r="C3184" t="s">
        <v>922</v>
      </c>
      <c r="D3184" t="s">
        <v>922</v>
      </c>
      <c r="E3184" t="s">
        <v>704</v>
      </c>
      <c r="F3184" t="s">
        <v>884</v>
      </c>
      <c r="G3184" t="s">
        <v>885</v>
      </c>
      <c r="H3184" t="s">
        <v>7787</v>
      </c>
      <c r="I3184" t="s">
        <v>7788</v>
      </c>
      <c r="J3184" t="s">
        <v>7750</v>
      </c>
      <c r="K3184" t="s">
        <v>675</v>
      </c>
      <c r="L3184" t="s">
        <v>682</v>
      </c>
      <c r="M3184" s="8" t="s">
        <v>675</v>
      </c>
      <c r="N3184" t="s">
        <v>682</v>
      </c>
      <c r="O3184" t="s">
        <v>10544</v>
      </c>
      <c r="P3184" t="s">
        <v>675</v>
      </c>
      <c r="Q3184" s="8" t="s">
        <v>10576</v>
      </c>
      <c r="R3184" t="s">
        <v>7758</v>
      </c>
      <c r="S3184" t="s">
        <v>5636</v>
      </c>
      <c r="T3184" t="s">
        <v>2353</v>
      </c>
    </row>
    <row r="3185" spans="1:20">
      <c r="A3185" t="s">
        <v>10577</v>
      </c>
      <c r="B3185" s="8" t="s">
        <v>2402</v>
      </c>
      <c r="C3185" t="s">
        <v>922</v>
      </c>
      <c r="D3185" t="s">
        <v>922</v>
      </c>
      <c r="E3185" t="s">
        <v>704</v>
      </c>
      <c r="F3185" t="s">
        <v>884</v>
      </c>
      <c r="G3185" t="s">
        <v>885</v>
      </c>
      <c r="H3185" t="s">
        <v>1011</v>
      </c>
      <c r="I3185" t="s">
        <v>7792</v>
      </c>
      <c r="J3185" t="s">
        <v>7750</v>
      </c>
      <c r="K3185" t="s">
        <v>675</v>
      </c>
      <c r="L3185" t="s">
        <v>682</v>
      </c>
      <c r="M3185" s="8" t="s">
        <v>675</v>
      </c>
      <c r="N3185" t="s">
        <v>682</v>
      </c>
      <c r="O3185" t="s">
        <v>10544</v>
      </c>
      <c r="P3185" t="s">
        <v>675</v>
      </c>
      <c r="Q3185" s="8" t="s">
        <v>10578</v>
      </c>
      <c r="R3185" t="s">
        <v>7758</v>
      </c>
      <c r="S3185" t="s">
        <v>5636</v>
      </c>
      <c r="T3185" t="s">
        <v>2348</v>
      </c>
    </row>
    <row r="3186" spans="1:20">
      <c r="A3186" t="s">
        <v>10579</v>
      </c>
      <c r="B3186" s="8" t="s">
        <v>2402</v>
      </c>
      <c r="C3186" t="s">
        <v>922</v>
      </c>
      <c r="D3186" t="s">
        <v>922</v>
      </c>
      <c r="E3186" t="s">
        <v>704</v>
      </c>
      <c r="F3186" t="s">
        <v>884</v>
      </c>
      <c r="G3186" t="s">
        <v>885</v>
      </c>
      <c r="H3186" t="s">
        <v>7805</v>
      </c>
      <c r="I3186" t="s">
        <v>7806</v>
      </c>
      <c r="J3186" t="s">
        <v>7750</v>
      </c>
      <c r="K3186" t="s">
        <v>675</v>
      </c>
      <c r="L3186" t="s">
        <v>682</v>
      </c>
      <c r="M3186" s="8" t="s">
        <v>675</v>
      </c>
      <c r="N3186" t="s">
        <v>682</v>
      </c>
      <c r="O3186" t="s">
        <v>10544</v>
      </c>
      <c r="P3186" t="s">
        <v>675</v>
      </c>
      <c r="Q3186" s="8" t="s">
        <v>10580</v>
      </c>
      <c r="R3186" t="s">
        <v>7758</v>
      </c>
      <c r="S3186" t="s">
        <v>5636</v>
      </c>
      <c r="T3186" t="s">
        <v>3526</v>
      </c>
    </row>
    <row r="3187" spans="1:20">
      <c r="A3187" t="s">
        <v>10581</v>
      </c>
      <c r="B3187" s="8" t="s">
        <v>2402</v>
      </c>
      <c r="C3187" t="s">
        <v>922</v>
      </c>
      <c r="D3187" t="s">
        <v>922</v>
      </c>
      <c r="E3187" t="s">
        <v>704</v>
      </c>
      <c r="F3187" t="s">
        <v>884</v>
      </c>
      <c r="G3187" t="s">
        <v>885</v>
      </c>
      <c r="H3187" t="s">
        <v>7948</v>
      </c>
      <c r="I3187" t="s">
        <v>7949</v>
      </c>
      <c r="J3187" t="s">
        <v>7750</v>
      </c>
      <c r="K3187" t="s">
        <v>675</v>
      </c>
      <c r="L3187" t="s">
        <v>682</v>
      </c>
      <c r="M3187" s="8" t="s">
        <v>675</v>
      </c>
      <c r="N3187" t="s">
        <v>682</v>
      </c>
      <c r="O3187" t="s">
        <v>10544</v>
      </c>
      <c r="P3187" t="s">
        <v>675</v>
      </c>
      <c r="Q3187" s="8" t="s">
        <v>10582</v>
      </c>
      <c r="R3187" t="s">
        <v>7758</v>
      </c>
      <c r="S3187" t="s">
        <v>5636</v>
      </c>
      <c r="T3187" t="s">
        <v>10583</v>
      </c>
    </row>
    <row r="3188" spans="1:20">
      <c r="A3188" t="s">
        <v>10584</v>
      </c>
      <c r="B3188" s="8" t="s">
        <v>2402</v>
      </c>
      <c r="C3188" t="s">
        <v>922</v>
      </c>
      <c r="D3188" t="s">
        <v>922</v>
      </c>
      <c r="E3188" t="s">
        <v>704</v>
      </c>
      <c r="F3188" t="s">
        <v>884</v>
      </c>
      <c r="G3188" t="s">
        <v>885</v>
      </c>
      <c r="H3188" t="s">
        <v>8008</v>
      </c>
      <c r="I3188" t="s">
        <v>8009</v>
      </c>
      <c r="J3188" t="s">
        <v>7750</v>
      </c>
      <c r="K3188" t="s">
        <v>675</v>
      </c>
      <c r="L3188" t="s">
        <v>682</v>
      </c>
      <c r="M3188" s="8" t="s">
        <v>675</v>
      </c>
      <c r="N3188" t="s">
        <v>682</v>
      </c>
      <c r="O3188" t="s">
        <v>10544</v>
      </c>
      <c r="P3188" t="s">
        <v>675</v>
      </c>
      <c r="Q3188" s="8" t="s">
        <v>10585</v>
      </c>
      <c r="R3188" t="s">
        <v>7758</v>
      </c>
      <c r="S3188" t="s">
        <v>5636</v>
      </c>
      <c r="T3188" t="s">
        <v>2336</v>
      </c>
    </row>
    <row r="3189" spans="1:20">
      <c r="A3189" t="s">
        <v>10586</v>
      </c>
      <c r="B3189" s="8" t="s">
        <v>2402</v>
      </c>
      <c r="C3189" t="s">
        <v>922</v>
      </c>
      <c r="D3189" t="s">
        <v>922</v>
      </c>
      <c r="E3189" t="s">
        <v>704</v>
      </c>
      <c r="F3189" t="s">
        <v>884</v>
      </c>
      <c r="G3189" t="s">
        <v>885</v>
      </c>
      <c r="H3189" t="s">
        <v>8024</v>
      </c>
      <c r="I3189" t="s">
        <v>8025</v>
      </c>
      <c r="J3189" t="s">
        <v>7750</v>
      </c>
      <c r="K3189" t="s">
        <v>675</v>
      </c>
      <c r="L3189" t="s">
        <v>682</v>
      </c>
      <c r="M3189" s="8" t="s">
        <v>675</v>
      </c>
      <c r="N3189" t="s">
        <v>682</v>
      </c>
      <c r="O3189" t="s">
        <v>10544</v>
      </c>
      <c r="P3189" t="s">
        <v>675</v>
      </c>
      <c r="Q3189" s="8" t="s">
        <v>10587</v>
      </c>
      <c r="R3189" t="s">
        <v>7758</v>
      </c>
      <c r="S3189" t="s">
        <v>5636</v>
      </c>
      <c r="T3189" t="s">
        <v>2348</v>
      </c>
    </row>
    <row r="3190" spans="1:20">
      <c r="A3190" t="s">
        <v>10588</v>
      </c>
      <c r="B3190" s="8" t="s">
        <v>2402</v>
      </c>
      <c r="C3190" t="s">
        <v>922</v>
      </c>
      <c r="D3190" t="s">
        <v>922</v>
      </c>
      <c r="E3190" t="s">
        <v>704</v>
      </c>
      <c r="F3190" t="s">
        <v>884</v>
      </c>
      <c r="G3190" t="s">
        <v>885</v>
      </c>
      <c r="H3190" t="s">
        <v>8033</v>
      </c>
      <c r="I3190" t="s">
        <v>8034</v>
      </c>
      <c r="J3190" t="s">
        <v>7750</v>
      </c>
      <c r="K3190" t="s">
        <v>675</v>
      </c>
      <c r="L3190" t="s">
        <v>682</v>
      </c>
      <c r="M3190" s="8" t="s">
        <v>675</v>
      </c>
      <c r="N3190" t="s">
        <v>682</v>
      </c>
      <c r="O3190" t="s">
        <v>10544</v>
      </c>
      <c r="P3190" t="s">
        <v>675</v>
      </c>
      <c r="Q3190" s="8" t="s">
        <v>10589</v>
      </c>
      <c r="R3190" t="s">
        <v>7758</v>
      </c>
      <c r="S3190" t="s">
        <v>5636</v>
      </c>
      <c r="T3190" t="s">
        <v>2336</v>
      </c>
    </row>
    <row r="3191" spans="1:20">
      <c r="A3191" t="s">
        <v>10590</v>
      </c>
      <c r="B3191" s="8" t="s">
        <v>2402</v>
      </c>
      <c r="C3191" t="s">
        <v>922</v>
      </c>
      <c r="D3191" t="s">
        <v>922</v>
      </c>
      <c r="E3191" t="s">
        <v>704</v>
      </c>
      <c r="F3191" t="s">
        <v>884</v>
      </c>
      <c r="G3191" t="s">
        <v>885</v>
      </c>
      <c r="H3191" t="s">
        <v>8168</v>
      </c>
      <c r="I3191" t="s">
        <v>8169</v>
      </c>
      <c r="J3191" t="s">
        <v>7750</v>
      </c>
      <c r="K3191" t="s">
        <v>675</v>
      </c>
      <c r="L3191" t="s">
        <v>682</v>
      </c>
      <c r="M3191" s="8" t="s">
        <v>675</v>
      </c>
      <c r="N3191" t="s">
        <v>682</v>
      </c>
      <c r="O3191" t="s">
        <v>10544</v>
      </c>
      <c r="P3191" t="s">
        <v>675</v>
      </c>
      <c r="Q3191" s="8" t="s">
        <v>10591</v>
      </c>
      <c r="R3191" t="s">
        <v>9256</v>
      </c>
      <c r="S3191" t="s">
        <v>6935</v>
      </c>
      <c r="T3191" t="s">
        <v>3509</v>
      </c>
    </row>
    <row r="3192" spans="1:20">
      <c r="A3192" t="s">
        <v>10592</v>
      </c>
      <c r="B3192" s="8" t="s">
        <v>2402</v>
      </c>
      <c r="C3192" t="s">
        <v>922</v>
      </c>
      <c r="D3192" t="s">
        <v>922</v>
      </c>
      <c r="E3192" t="s">
        <v>704</v>
      </c>
      <c r="F3192" t="s">
        <v>884</v>
      </c>
      <c r="G3192" t="s">
        <v>885</v>
      </c>
      <c r="H3192" t="s">
        <v>4982</v>
      </c>
      <c r="I3192" t="s">
        <v>7865</v>
      </c>
      <c r="J3192" t="s">
        <v>7750</v>
      </c>
      <c r="K3192" t="s">
        <v>675</v>
      </c>
      <c r="L3192" t="s">
        <v>682</v>
      </c>
      <c r="M3192" s="8" t="s">
        <v>675</v>
      </c>
      <c r="N3192" t="s">
        <v>682</v>
      </c>
      <c r="O3192" t="s">
        <v>10544</v>
      </c>
      <c r="P3192" t="s">
        <v>675</v>
      </c>
      <c r="Q3192" s="8" t="s">
        <v>10593</v>
      </c>
      <c r="R3192" t="s">
        <v>7758</v>
      </c>
      <c r="S3192" t="s">
        <v>5636</v>
      </c>
      <c r="T3192" t="s">
        <v>2348</v>
      </c>
    </row>
    <row r="3193" spans="1:20">
      <c r="A3193" t="s">
        <v>10594</v>
      </c>
      <c r="B3193" s="8" t="s">
        <v>2402</v>
      </c>
      <c r="C3193" t="s">
        <v>922</v>
      </c>
      <c r="D3193" t="s">
        <v>922</v>
      </c>
      <c r="E3193" t="s">
        <v>704</v>
      </c>
      <c r="F3193" t="s">
        <v>884</v>
      </c>
      <c r="G3193" t="s">
        <v>885</v>
      </c>
      <c r="H3193" t="s">
        <v>8067</v>
      </c>
      <c r="I3193" t="s">
        <v>8068</v>
      </c>
      <c r="J3193" t="s">
        <v>7750</v>
      </c>
      <c r="K3193" t="s">
        <v>675</v>
      </c>
      <c r="L3193" t="s">
        <v>682</v>
      </c>
      <c r="M3193" s="8" t="s">
        <v>675</v>
      </c>
      <c r="N3193" t="s">
        <v>682</v>
      </c>
      <c r="O3193" t="s">
        <v>10544</v>
      </c>
      <c r="P3193" t="s">
        <v>675</v>
      </c>
      <c r="Q3193" s="8" t="s">
        <v>10595</v>
      </c>
      <c r="R3193" t="s">
        <v>7758</v>
      </c>
      <c r="S3193" t="s">
        <v>5636</v>
      </c>
      <c r="T3193" t="s">
        <v>2336</v>
      </c>
    </row>
    <row r="3194" spans="1:20">
      <c r="A3194" t="s">
        <v>10596</v>
      </c>
      <c r="B3194" s="8" t="s">
        <v>2402</v>
      </c>
      <c r="C3194" t="s">
        <v>922</v>
      </c>
      <c r="D3194" t="s">
        <v>922</v>
      </c>
      <c r="E3194" t="s">
        <v>704</v>
      </c>
      <c r="F3194" t="s">
        <v>884</v>
      </c>
      <c r="G3194" t="s">
        <v>885</v>
      </c>
      <c r="H3194" t="s">
        <v>5013</v>
      </c>
      <c r="I3194" t="s">
        <v>8206</v>
      </c>
      <c r="J3194" t="s">
        <v>7750</v>
      </c>
      <c r="K3194" t="s">
        <v>675</v>
      </c>
      <c r="L3194" t="s">
        <v>682</v>
      </c>
      <c r="M3194" s="8" t="s">
        <v>675</v>
      </c>
      <c r="N3194" t="s">
        <v>682</v>
      </c>
      <c r="O3194" t="s">
        <v>10544</v>
      </c>
      <c r="P3194" t="s">
        <v>675</v>
      </c>
      <c r="Q3194" s="8" t="s">
        <v>10597</v>
      </c>
      <c r="R3194" t="s">
        <v>7758</v>
      </c>
      <c r="S3194" t="s">
        <v>5636</v>
      </c>
      <c r="T3194" t="s">
        <v>3509</v>
      </c>
    </row>
    <row r="3195" spans="1:20">
      <c r="A3195" t="s">
        <v>10598</v>
      </c>
      <c r="B3195" s="8" t="s">
        <v>2402</v>
      </c>
      <c r="C3195" t="s">
        <v>922</v>
      </c>
      <c r="D3195" t="s">
        <v>922</v>
      </c>
      <c r="E3195" t="s">
        <v>704</v>
      </c>
      <c r="F3195" t="s">
        <v>884</v>
      </c>
      <c r="G3195" t="s">
        <v>885</v>
      </c>
      <c r="H3195" t="s">
        <v>8210</v>
      </c>
      <c r="I3195" t="s">
        <v>8211</v>
      </c>
      <c r="J3195" t="s">
        <v>7750</v>
      </c>
      <c r="K3195" t="s">
        <v>675</v>
      </c>
      <c r="L3195" t="s">
        <v>682</v>
      </c>
      <c r="M3195" s="8" t="s">
        <v>675</v>
      </c>
      <c r="N3195" t="s">
        <v>682</v>
      </c>
      <c r="O3195" t="s">
        <v>10544</v>
      </c>
      <c r="P3195" t="s">
        <v>675</v>
      </c>
      <c r="Q3195" s="8" t="s">
        <v>10599</v>
      </c>
      <c r="R3195" t="s">
        <v>7758</v>
      </c>
      <c r="S3195" t="s">
        <v>5636</v>
      </c>
      <c r="T3195" t="s">
        <v>2336</v>
      </c>
    </row>
    <row r="3196" spans="1:20">
      <c r="A3196" t="s">
        <v>10600</v>
      </c>
      <c r="B3196" s="8" t="s">
        <v>2402</v>
      </c>
      <c r="C3196" t="s">
        <v>922</v>
      </c>
      <c r="D3196" t="s">
        <v>922</v>
      </c>
      <c r="E3196" t="s">
        <v>704</v>
      </c>
      <c r="F3196" t="s">
        <v>1184</v>
      </c>
      <c r="G3196" t="s">
        <v>1185</v>
      </c>
      <c r="H3196" t="s">
        <v>2056</v>
      </c>
      <c r="I3196" t="s">
        <v>9864</v>
      </c>
      <c r="J3196" t="s">
        <v>7750</v>
      </c>
      <c r="K3196" t="s">
        <v>675</v>
      </c>
      <c r="L3196" t="s">
        <v>682</v>
      </c>
      <c r="M3196" s="8" t="s">
        <v>675</v>
      </c>
      <c r="N3196" t="s">
        <v>682</v>
      </c>
      <c r="O3196" t="s">
        <v>10544</v>
      </c>
      <c r="P3196" t="s">
        <v>675</v>
      </c>
      <c r="Q3196" s="8" t="s">
        <v>10601</v>
      </c>
      <c r="R3196" t="s">
        <v>7899</v>
      </c>
      <c r="S3196" t="s">
        <v>5636</v>
      </c>
      <c r="T3196" t="s">
        <v>3539</v>
      </c>
    </row>
    <row r="3197" spans="1:20">
      <c r="A3197" t="s">
        <v>10602</v>
      </c>
      <c r="B3197" s="8" t="s">
        <v>2402</v>
      </c>
      <c r="C3197" t="s">
        <v>922</v>
      </c>
      <c r="D3197" t="s">
        <v>922</v>
      </c>
      <c r="E3197" t="s">
        <v>704</v>
      </c>
      <c r="F3197" t="s">
        <v>1184</v>
      </c>
      <c r="G3197" t="s">
        <v>1185</v>
      </c>
      <c r="H3197" t="s">
        <v>6324</v>
      </c>
      <c r="I3197" t="s">
        <v>8677</v>
      </c>
      <c r="J3197" t="s">
        <v>7750</v>
      </c>
      <c r="K3197" t="s">
        <v>675</v>
      </c>
      <c r="L3197" t="s">
        <v>682</v>
      </c>
      <c r="M3197" s="8" t="s">
        <v>675</v>
      </c>
      <c r="N3197" t="s">
        <v>682</v>
      </c>
      <c r="O3197" t="s">
        <v>10544</v>
      </c>
      <c r="P3197" t="s">
        <v>675</v>
      </c>
      <c r="Q3197" s="8" t="s">
        <v>10603</v>
      </c>
      <c r="R3197" t="s">
        <v>7899</v>
      </c>
      <c r="S3197" t="s">
        <v>5636</v>
      </c>
      <c r="T3197" t="s">
        <v>2402</v>
      </c>
    </row>
    <row r="3198" spans="1:20">
      <c r="A3198" t="s">
        <v>10604</v>
      </c>
      <c r="B3198" s="8" t="s">
        <v>2402</v>
      </c>
      <c r="C3198" t="s">
        <v>922</v>
      </c>
      <c r="D3198" t="s">
        <v>922</v>
      </c>
      <c r="E3198" t="s">
        <v>704</v>
      </c>
      <c r="F3198" t="s">
        <v>913</v>
      </c>
      <c r="G3198" t="s">
        <v>914</v>
      </c>
      <c r="H3198" t="s">
        <v>5646</v>
      </c>
      <c r="I3198" t="s">
        <v>8122</v>
      </c>
      <c r="J3198" t="s">
        <v>7750</v>
      </c>
      <c r="K3198" t="s">
        <v>675</v>
      </c>
      <c r="L3198" t="s">
        <v>682</v>
      </c>
      <c r="M3198" s="8" t="s">
        <v>675</v>
      </c>
      <c r="N3198" t="s">
        <v>682</v>
      </c>
      <c r="O3198" t="s">
        <v>10544</v>
      </c>
      <c r="P3198" t="s">
        <v>675</v>
      </c>
      <c r="Q3198" s="8" t="s">
        <v>10605</v>
      </c>
      <c r="R3198" t="s">
        <v>7917</v>
      </c>
      <c r="S3198" t="s">
        <v>5636</v>
      </c>
      <c r="T3198" t="s">
        <v>10606</v>
      </c>
    </row>
    <row r="3199" spans="1:20">
      <c r="A3199" t="s">
        <v>10607</v>
      </c>
      <c r="B3199" s="8" t="s">
        <v>2402</v>
      </c>
      <c r="C3199" t="s">
        <v>922</v>
      </c>
      <c r="D3199" t="s">
        <v>922</v>
      </c>
      <c r="E3199" t="s">
        <v>704</v>
      </c>
      <c r="F3199" t="s">
        <v>913</v>
      </c>
      <c r="G3199" t="s">
        <v>914</v>
      </c>
      <c r="H3199" t="s">
        <v>5667</v>
      </c>
      <c r="I3199" t="s">
        <v>7922</v>
      </c>
      <c r="J3199" t="s">
        <v>7750</v>
      </c>
      <c r="K3199" t="s">
        <v>675</v>
      </c>
      <c r="L3199" t="s">
        <v>682</v>
      </c>
      <c r="M3199" s="8" t="s">
        <v>675</v>
      </c>
      <c r="N3199" t="s">
        <v>682</v>
      </c>
      <c r="O3199" t="s">
        <v>10544</v>
      </c>
      <c r="P3199" t="s">
        <v>675</v>
      </c>
      <c r="Q3199" s="8" t="s">
        <v>10608</v>
      </c>
      <c r="R3199" t="s">
        <v>7917</v>
      </c>
      <c r="S3199" t="s">
        <v>5636</v>
      </c>
      <c r="T3199" t="s">
        <v>10606</v>
      </c>
    </row>
    <row r="3200" spans="1:20">
      <c r="A3200" t="s">
        <v>10609</v>
      </c>
      <c r="B3200" s="8" t="s">
        <v>2402</v>
      </c>
      <c r="C3200" t="s">
        <v>922</v>
      </c>
      <c r="D3200" t="s">
        <v>922</v>
      </c>
      <c r="E3200" t="s">
        <v>704</v>
      </c>
      <c r="F3200" t="s">
        <v>913</v>
      </c>
      <c r="G3200" t="s">
        <v>914</v>
      </c>
      <c r="H3200" t="s">
        <v>5693</v>
      </c>
      <c r="I3200" t="s">
        <v>8762</v>
      </c>
      <c r="J3200" t="s">
        <v>7750</v>
      </c>
      <c r="K3200" t="s">
        <v>675</v>
      </c>
      <c r="L3200" t="s">
        <v>682</v>
      </c>
      <c r="M3200" s="8" t="s">
        <v>675</v>
      </c>
      <c r="N3200" t="s">
        <v>682</v>
      </c>
      <c r="O3200" t="s">
        <v>10544</v>
      </c>
      <c r="P3200" t="s">
        <v>675</v>
      </c>
      <c r="Q3200" s="8" t="s">
        <v>10610</v>
      </c>
      <c r="R3200" t="s">
        <v>7917</v>
      </c>
      <c r="S3200" t="s">
        <v>5636</v>
      </c>
      <c r="T3200" t="s">
        <v>2402</v>
      </c>
    </row>
    <row r="3201" spans="1:20">
      <c r="A3201" t="s">
        <v>10611</v>
      </c>
      <c r="B3201" s="8" t="s">
        <v>2402</v>
      </c>
      <c r="C3201" t="s">
        <v>922</v>
      </c>
      <c r="D3201" t="s">
        <v>922</v>
      </c>
      <c r="E3201" t="s">
        <v>704</v>
      </c>
      <c r="F3201" t="s">
        <v>884</v>
      </c>
      <c r="G3201" t="s">
        <v>885</v>
      </c>
      <c r="H3201" t="s">
        <v>8538</v>
      </c>
      <c r="I3201" t="s">
        <v>8539</v>
      </c>
      <c r="J3201" t="s">
        <v>7750</v>
      </c>
      <c r="K3201" t="s">
        <v>675</v>
      </c>
      <c r="L3201" t="s">
        <v>682</v>
      </c>
      <c r="M3201" s="8" t="s">
        <v>675</v>
      </c>
      <c r="N3201" t="s">
        <v>682</v>
      </c>
      <c r="O3201" t="s">
        <v>10544</v>
      </c>
      <c r="P3201" t="s">
        <v>675</v>
      </c>
      <c r="Q3201" s="8" t="s">
        <v>10612</v>
      </c>
      <c r="R3201" t="s">
        <v>9256</v>
      </c>
      <c r="S3201" t="s">
        <v>6935</v>
      </c>
      <c r="T3201" t="s">
        <v>2381</v>
      </c>
    </row>
    <row r="3202" spans="1:20">
      <c r="A3202" t="s">
        <v>10613</v>
      </c>
      <c r="B3202" s="8" t="s">
        <v>2402</v>
      </c>
      <c r="C3202" t="s">
        <v>922</v>
      </c>
      <c r="D3202" t="s">
        <v>922</v>
      </c>
      <c r="E3202" t="s">
        <v>704</v>
      </c>
      <c r="F3202" t="s">
        <v>884</v>
      </c>
      <c r="G3202" t="s">
        <v>885</v>
      </c>
      <c r="H3202" t="s">
        <v>8543</v>
      </c>
      <c r="I3202" t="s">
        <v>8544</v>
      </c>
      <c r="J3202" t="s">
        <v>7750</v>
      </c>
      <c r="K3202" t="s">
        <v>675</v>
      </c>
      <c r="L3202" t="s">
        <v>682</v>
      </c>
      <c r="M3202" s="8" t="s">
        <v>675</v>
      </c>
      <c r="N3202" t="s">
        <v>682</v>
      </c>
      <c r="O3202" t="s">
        <v>10544</v>
      </c>
      <c r="P3202" t="s">
        <v>675</v>
      </c>
      <c r="Q3202" s="8" t="s">
        <v>10614</v>
      </c>
      <c r="R3202" t="s">
        <v>9256</v>
      </c>
      <c r="S3202" t="s">
        <v>6935</v>
      </c>
      <c r="T3202" t="s">
        <v>2410</v>
      </c>
    </row>
    <row r="3203" spans="1:20">
      <c r="A3203" t="s">
        <v>10615</v>
      </c>
      <c r="B3203" s="8" t="s">
        <v>2402</v>
      </c>
      <c r="C3203" t="s">
        <v>922</v>
      </c>
      <c r="D3203" t="s">
        <v>922</v>
      </c>
      <c r="E3203" t="s">
        <v>704</v>
      </c>
      <c r="F3203" t="s">
        <v>884</v>
      </c>
      <c r="G3203" t="s">
        <v>885</v>
      </c>
      <c r="H3203" t="s">
        <v>8547</v>
      </c>
      <c r="I3203" t="s">
        <v>8548</v>
      </c>
      <c r="J3203" t="s">
        <v>7750</v>
      </c>
      <c r="K3203" t="s">
        <v>675</v>
      </c>
      <c r="L3203" t="s">
        <v>682</v>
      </c>
      <c r="M3203" s="8" t="s">
        <v>675</v>
      </c>
      <c r="N3203" t="s">
        <v>682</v>
      </c>
      <c r="O3203" t="s">
        <v>10544</v>
      </c>
      <c r="P3203" t="s">
        <v>675</v>
      </c>
      <c r="Q3203" s="8" t="s">
        <v>10616</v>
      </c>
      <c r="R3203" t="s">
        <v>9256</v>
      </c>
      <c r="S3203" t="s">
        <v>6935</v>
      </c>
      <c r="T3203" t="s">
        <v>2410</v>
      </c>
    </row>
    <row r="3204" spans="1:20">
      <c r="A3204" t="s">
        <v>10617</v>
      </c>
      <c r="B3204" s="8" t="s">
        <v>2402</v>
      </c>
      <c r="C3204" t="s">
        <v>922</v>
      </c>
      <c r="D3204" t="s">
        <v>922</v>
      </c>
      <c r="E3204" t="s">
        <v>704</v>
      </c>
      <c r="F3204" t="s">
        <v>884</v>
      </c>
      <c r="G3204" t="s">
        <v>885</v>
      </c>
      <c r="H3204" t="s">
        <v>8551</v>
      </c>
      <c r="I3204" t="s">
        <v>8552</v>
      </c>
      <c r="J3204" t="s">
        <v>7750</v>
      </c>
      <c r="K3204" t="s">
        <v>675</v>
      </c>
      <c r="L3204" t="s">
        <v>682</v>
      </c>
      <c r="M3204" s="8" t="s">
        <v>675</v>
      </c>
      <c r="N3204" t="s">
        <v>682</v>
      </c>
      <c r="O3204" t="s">
        <v>10544</v>
      </c>
      <c r="P3204" t="s">
        <v>675</v>
      </c>
      <c r="Q3204" s="8" t="s">
        <v>10618</v>
      </c>
      <c r="R3204" t="s">
        <v>9256</v>
      </c>
      <c r="S3204" t="s">
        <v>6935</v>
      </c>
      <c r="T3204" t="s">
        <v>2410</v>
      </c>
    </row>
    <row r="3205" spans="1:20">
      <c r="A3205" t="s">
        <v>10619</v>
      </c>
      <c r="B3205" s="8" t="s">
        <v>2402</v>
      </c>
      <c r="C3205" t="s">
        <v>922</v>
      </c>
      <c r="D3205" t="s">
        <v>922</v>
      </c>
      <c r="E3205" t="s">
        <v>704</v>
      </c>
      <c r="F3205" t="s">
        <v>1184</v>
      </c>
      <c r="G3205" t="s">
        <v>1185</v>
      </c>
      <c r="H3205" t="s">
        <v>9571</v>
      </c>
      <c r="I3205" t="s">
        <v>10620</v>
      </c>
      <c r="J3205" t="s">
        <v>1927</v>
      </c>
      <c r="K3205" t="s">
        <v>675</v>
      </c>
      <c r="L3205" t="s">
        <v>682</v>
      </c>
      <c r="M3205" s="8" t="s">
        <v>675</v>
      </c>
      <c r="N3205" t="s">
        <v>682</v>
      </c>
      <c r="O3205" t="s">
        <v>10544</v>
      </c>
      <c r="P3205" t="s">
        <v>675</v>
      </c>
      <c r="Q3205" s="8" t="s">
        <v>10621</v>
      </c>
      <c r="R3205" t="s">
        <v>7899</v>
      </c>
      <c r="S3205" t="s">
        <v>5636</v>
      </c>
      <c r="T3205" t="s">
        <v>2402</v>
      </c>
    </row>
    <row r="3206" spans="1:20">
      <c r="A3206" t="s">
        <v>10622</v>
      </c>
      <c r="B3206" s="8" t="s">
        <v>2402</v>
      </c>
      <c r="C3206" t="s">
        <v>922</v>
      </c>
      <c r="D3206" t="s">
        <v>922</v>
      </c>
      <c r="E3206" t="s">
        <v>704</v>
      </c>
      <c r="F3206" t="s">
        <v>1184</v>
      </c>
      <c r="G3206" t="s">
        <v>1185</v>
      </c>
      <c r="H3206" t="s">
        <v>10623</v>
      </c>
      <c r="I3206" t="s">
        <v>10624</v>
      </c>
      <c r="J3206" t="s">
        <v>1927</v>
      </c>
      <c r="K3206" t="s">
        <v>675</v>
      </c>
      <c r="L3206" t="s">
        <v>682</v>
      </c>
      <c r="M3206" s="8" t="s">
        <v>675</v>
      </c>
      <c r="N3206" t="s">
        <v>682</v>
      </c>
      <c r="O3206" t="s">
        <v>10544</v>
      </c>
      <c r="P3206" t="s">
        <v>675</v>
      </c>
      <c r="Q3206" s="8" t="s">
        <v>10625</v>
      </c>
      <c r="R3206" t="s">
        <v>7899</v>
      </c>
      <c r="S3206" t="s">
        <v>5636</v>
      </c>
      <c r="T3206" t="s">
        <v>2402</v>
      </c>
    </row>
    <row r="3207" spans="1:20">
      <c r="A3207" t="s">
        <v>10626</v>
      </c>
      <c r="B3207" s="8" t="s">
        <v>2402</v>
      </c>
      <c r="C3207" t="s">
        <v>922</v>
      </c>
      <c r="D3207" t="s">
        <v>922</v>
      </c>
      <c r="E3207" t="s">
        <v>675</v>
      </c>
      <c r="F3207" t="s">
        <v>884</v>
      </c>
      <c r="G3207" t="s">
        <v>885</v>
      </c>
      <c r="H3207" t="s">
        <v>10111</v>
      </c>
      <c r="I3207" t="s">
        <v>10112</v>
      </c>
      <c r="J3207" t="s">
        <v>1927</v>
      </c>
      <c r="K3207" t="s">
        <v>675</v>
      </c>
      <c r="L3207" t="s">
        <v>682</v>
      </c>
      <c r="M3207" s="8" t="s">
        <v>675</v>
      </c>
      <c r="N3207" t="s">
        <v>682</v>
      </c>
      <c r="O3207" t="s">
        <v>10544</v>
      </c>
      <c r="P3207" t="s">
        <v>675</v>
      </c>
      <c r="Q3207" s="8" t="s">
        <v>10627</v>
      </c>
      <c r="R3207" t="s">
        <v>7758</v>
      </c>
      <c r="S3207" t="s">
        <v>5636</v>
      </c>
      <c r="T3207" t="s">
        <v>2430</v>
      </c>
    </row>
    <row r="3208" spans="1:20">
      <c r="A3208" t="s">
        <v>10628</v>
      </c>
      <c r="B3208" s="8" t="s">
        <v>2402</v>
      </c>
      <c r="C3208" t="s">
        <v>922</v>
      </c>
      <c r="D3208" t="s">
        <v>922</v>
      </c>
      <c r="E3208" t="s">
        <v>675</v>
      </c>
      <c r="F3208" t="s">
        <v>884</v>
      </c>
      <c r="G3208" t="s">
        <v>885</v>
      </c>
      <c r="H3208" t="s">
        <v>10115</v>
      </c>
      <c r="I3208" t="s">
        <v>10116</v>
      </c>
      <c r="J3208" t="s">
        <v>1927</v>
      </c>
      <c r="K3208" t="s">
        <v>675</v>
      </c>
      <c r="L3208" t="s">
        <v>682</v>
      </c>
      <c r="M3208" s="8" t="s">
        <v>675</v>
      </c>
      <c r="N3208" t="s">
        <v>682</v>
      </c>
      <c r="O3208" t="s">
        <v>10544</v>
      </c>
      <c r="P3208" t="s">
        <v>675</v>
      </c>
      <c r="Q3208" s="8" t="s">
        <v>10629</v>
      </c>
      <c r="R3208" t="s">
        <v>7758</v>
      </c>
      <c r="S3208" t="s">
        <v>5636</v>
      </c>
      <c r="T3208" t="s">
        <v>2430</v>
      </c>
    </row>
    <row r="3209" spans="1:20">
      <c r="A3209" t="s">
        <v>10630</v>
      </c>
      <c r="B3209" s="8" t="s">
        <v>2402</v>
      </c>
      <c r="C3209" t="s">
        <v>922</v>
      </c>
      <c r="D3209" t="s">
        <v>922</v>
      </c>
      <c r="E3209" t="s">
        <v>675</v>
      </c>
      <c r="F3209" t="s">
        <v>884</v>
      </c>
      <c r="G3209" t="s">
        <v>885</v>
      </c>
      <c r="H3209" t="s">
        <v>10119</v>
      </c>
      <c r="I3209" t="s">
        <v>10120</v>
      </c>
      <c r="J3209" t="s">
        <v>1927</v>
      </c>
      <c r="K3209" t="s">
        <v>675</v>
      </c>
      <c r="L3209" t="s">
        <v>682</v>
      </c>
      <c r="M3209" s="8" t="s">
        <v>675</v>
      </c>
      <c r="N3209" t="s">
        <v>682</v>
      </c>
      <c r="O3209" t="s">
        <v>10544</v>
      </c>
      <c r="P3209" t="s">
        <v>675</v>
      </c>
      <c r="Q3209" s="8" t="s">
        <v>10631</v>
      </c>
      <c r="R3209" t="s">
        <v>7758</v>
      </c>
      <c r="S3209" t="s">
        <v>5636</v>
      </c>
      <c r="T3209" t="s">
        <v>2430</v>
      </c>
    </row>
    <row r="3210" spans="1:20">
      <c r="A3210" t="s">
        <v>10632</v>
      </c>
      <c r="B3210" s="8" t="s">
        <v>2402</v>
      </c>
      <c r="C3210" t="s">
        <v>922</v>
      </c>
      <c r="D3210" t="s">
        <v>922</v>
      </c>
      <c r="E3210" t="s">
        <v>675</v>
      </c>
      <c r="F3210" t="s">
        <v>884</v>
      </c>
      <c r="G3210" t="s">
        <v>885</v>
      </c>
      <c r="H3210" t="s">
        <v>10107</v>
      </c>
      <c r="I3210" t="s">
        <v>10108</v>
      </c>
      <c r="J3210" t="s">
        <v>1927</v>
      </c>
      <c r="K3210" t="s">
        <v>675</v>
      </c>
      <c r="L3210" t="s">
        <v>682</v>
      </c>
      <c r="M3210" s="8" t="s">
        <v>675</v>
      </c>
      <c r="N3210" t="s">
        <v>682</v>
      </c>
      <c r="O3210" t="s">
        <v>10544</v>
      </c>
      <c r="P3210" t="s">
        <v>675</v>
      </c>
      <c r="Q3210" s="8" t="s">
        <v>10633</v>
      </c>
      <c r="R3210" t="s">
        <v>7758</v>
      </c>
      <c r="S3210" t="s">
        <v>5636</v>
      </c>
      <c r="T3210" t="s">
        <v>2430</v>
      </c>
    </row>
    <row r="3211" spans="1:20">
      <c r="A3211" t="s">
        <v>10634</v>
      </c>
      <c r="B3211" s="8" t="s">
        <v>2410</v>
      </c>
      <c r="C3211" t="s">
        <v>922</v>
      </c>
      <c r="D3211" t="s">
        <v>922</v>
      </c>
      <c r="E3211" t="s">
        <v>665</v>
      </c>
      <c r="F3211" t="s">
        <v>5223</v>
      </c>
      <c r="G3211" t="s">
        <v>79</v>
      </c>
      <c r="H3211" t="s">
        <v>675</v>
      </c>
      <c r="I3211" t="s">
        <v>6824</v>
      </c>
      <c r="J3211" t="s">
        <v>7746</v>
      </c>
      <c r="K3211" t="s">
        <v>675</v>
      </c>
      <c r="L3211" t="s">
        <v>682</v>
      </c>
      <c r="M3211" s="8" t="s">
        <v>675</v>
      </c>
      <c r="N3211" t="s">
        <v>682</v>
      </c>
      <c r="O3211" t="s">
        <v>10635</v>
      </c>
      <c r="P3211" t="s">
        <v>675</v>
      </c>
      <c r="Q3211" s="8" t="s">
        <v>10636</v>
      </c>
      <c r="R3211" t="s">
        <v>6738</v>
      </c>
      <c r="S3211" t="s">
        <v>5636</v>
      </c>
      <c r="T3211" t="s">
        <v>10637</v>
      </c>
    </row>
    <row r="3212" spans="1:20">
      <c r="A3212" t="s">
        <v>10638</v>
      </c>
      <c r="B3212" s="8" t="s">
        <v>2410</v>
      </c>
      <c r="C3212" t="s">
        <v>922</v>
      </c>
      <c r="D3212" t="s">
        <v>922</v>
      </c>
      <c r="E3212" t="s">
        <v>665</v>
      </c>
      <c r="F3212" t="s">
        <v>4574</v>
      </c>
      <c r="G3212" t="s">
        <v>474</v>
      </c>
      <c r="H3212" t="s">
        <v>474</v>
      </c>
      <c r="I3212" t="s">
        <v>7175</v>
      </c>
      <c r="J3212" t="s">
        <v>7746</v>
      </c>
      <c r="K3212" t="s">
        <v>675</v>
      </c>
      <c r="L3212" t="s">
        <v>682</v>
      </c>
      <c r="M3212" s="8" t="s">
        <v>675</v>
      </c>
      <c r="N3212" t="s">
        <v>682</v>
      </c>
      <c r="O3212" t="s">
        <v>10635</v>
      </c>
      <c r="P3212" t="s">
        <v>675</v>
      </c>
      <c r="Q3212" s="8" t="s">
        <v>10639</v>
      </c>
      <c r="R3212" t="s">
        <v>9306</v>
      </c>
      <c r="S3212" t="s">
        <v>9012</v>
      </c>
      <c r="T3212" t="s">
        <v>10637</v>
      </c>
    </row>
    <row r="3213" spans="1:20">
      <c r="A3213" t="s">
        <v>10640</v>
      </c>
      <c r="B3213" s="8" t="s">
        <v>2410</v>
      </c>
      <c r="C3213" t="s">
        <v>922</v>
      </c>
      <c r="D3213" t="s">
        <v>922</v>
      </c>
      <c r="E3213" t="s">
        <v>665</v>
      </c>
      <c r="F3213" t="s">
        <v>7210</v>
      </c>
      <c r="G3213" t="s">
        <v>7211</v>
      </c>
      <c r="H3213" t="s">
        <v>7211</v>
      </c>
      <c r="I3213" t="s">
        <v>7212</v>
      </c>
      <c r="J3213" t="s">
        <v>7746</v>
      </c>
      <c r="K3213" t="s">
        <v>675</v>
      </c>
      <c r="L3213" t="s">
        <v>682</v>
      </c>
      <c r="M3213" s="8" t="s">
        <v>675</v>
      </c>
      <c r="N3213" t="s">
        <v>682</v>
      </c>
      <c r="O3213" t="s">
        <v>10635</v>
      </c>
      <c r="P3213" t="s">
        <v>675</v>
      </c>
      <c r="Q3213" s="8" t="s">
        <v>10641</v>
      </c>
      <c r="R3213" t="s">
        <v>9306</v>
      </c>
      <c r="S3213" t="s">
        <v>9012</v>
      </c>
      <c r="T3213" t="s">
        <v>10637</v>
      </c>
    </row>
    <row r="3214" spans="1:20">
      <c r="A3214" t="s">
        <v>10642</v>
      </c>
      <c r="B3214" s="8" t="s">
        <v>2410</v>
      </c>
      <c r="C3214" t="s">
        <v>922</v>
      </c>
      <c r="D3214" t="s">
        <v>922</v>
      </c>
      <c r="E3214" t="s">
        <v>665</v>
      </c>
      <c r="F3214" t="s">
        <v>2845</v>
      </c>
      <c r="G3214" t="s">
        <v>176</v>
      </c>
      <c r="H3214" t="s">
        <v>176</v>
      </c>
      <c r="I3214" t="s">
        <v>7236</v>
      </c>
      <c r="J3214" t="s">
        <v>7746</v>
      </c>
      <c r="K3214" t="s">
        <v>675</v>
      </c>
      <c r="L3214" t="s">
        <v>682</v>
      </c>
      <c r="M3214" s="8" t="s">
        <v>675</v>
      </c>
      <c r="N3214" t="s">
        <v>682</v>
      </c>
      <c r="O3214" t="s">
        <v>10635</v>
      </c>
      <c r="P3214" t="s">
        <v>675</v>
      </c>
      <c r="Q3214" s="8" t="s">
        <v>10643</v>
      </c>
      <c r="R3214" t="s">
        <v>6881</v>
      </c>
      <c r="S3214" t="s">
        <v>5636</v>
      </c>
      <c r="T3214" t="s">
        <v>10637</v>
      </c>
    </row>
    <row r="3215" spans="1:20">
      <c r="A3215" t="s">
        <v>10644</v>
      </c>
      <c r="B3215" s="8" t="s">
        <v>2410</v>
      </c>
      <c r="C3215" t="s">
        <v>922</v>
      </c>
      <c r="D3215" t="s">
        <v>922</v>
      </c>
      <c r="E3215" t="s">
        <v>704</v>
      </c>
      <c r="F3215" t="s">
        <v>1412</v>
      </c>
      <c r="G3215" t="s">
        <v>1413</v>
      </c>
      <c r="H3215" t="s">
        <v>675</v>
      </c>
      <c r="I3215" t="s">
        <v>10645</v>
      </c>
      <c r="J3215" t="s">
        <v>7095</v>
      </c>
      <c r="K3215" t="s">
        <v>675</v>
      </c>
      <c r="L3215" t="s">
        <v>682</v>
      </c>
      <c r="M3215" s="8" t="s">
        <v>675</v>
      </c>
      <c r="N3215" t="s">
        <v>682</v>
      </c>
      <c r="O3215" t="s">
        <v>2672</v>
      </c>
      <c r="P3215" t="s">
        <v>1019</v>
      </c>
      <c r="Q3215" s="8" t="s">
        <v>10646</v>
      </c>
      <c r="R3215" t="s">
        <v>675</v>
      </c>
      <c r="S3215" t="s">
        <v>675</v>
      </c>
      <c r="T3215" t="s">
        <v>675</v>
      </c>
    </row>
    <row r="3216" spans="1:20">
      <c r="A3216" t="s">
        <v>10647</v>
      </c>
      <c r="B3216" s="8" t="s">
        <v>2410</v>
      </c>
      <c r="C3216" t="s">
        <v>922</v>
      </c>
      <c r="D3216" t="s">
        <v>922</v>
      </c>
      <c r="E3216" t="s">
        <v>704</v>
      </c>
      <c r="F3216" t="s">
        <v>1336</v>
      </c>
      <c r="G3216" t="s">
        <v>1337</v>
      </c>
      <c r="H3216" t="s">
        <v>675</v>
      </c>
      <c r="I3216" t="s">
        <v>10648</v>
      </c>
      <c r="J3216" t="s">
        <v>7750</v>
      </c>
      <c r="K3216" t="s">
        <v>675</v>
      </c>
      <c r="L3216" t="s">
        <v>682</v>
      </c>
      <c r="M3216" s="8" t="s">
        <v>675</v>
      </c>
      <c r="N3216" t="s">
        <v>682</v>
      </c>
      <c r="O3216" t="s">
        <v>2672</v>
      </c>
      <c r="P3216" t="s">
        <v>675</v>
      </c>
      <c r="Q3216" s="8" t="s">
        <v>10649</v>
      </c>
      <c r="R3216" t="s">
        <v>675</v>
      </c>
      <c r="S3216" t="s">
        <v>675</v>
      </c>
      <c r="T3216" t="s">
        <v>675</v>
      </c>
    </row>
    <row r="3217" spans="1:20">
      <c r="A3217" t="s">
        <v>10650</v>
      </c>
      <c r="B3217" s="8" t="s">
        <v>1080</v>
      </c>
      <c r="C3217" t="s">
        <v>10651</v>
      </c>
      <c r="D3217" t="s">
        <v>664</v>
      </c>
      <c r="E3217" t="s">
        <v>704</v>
      </c>
      <c r="F3217" t="s">
        <v>1199</v>
      </c>
      <c r="G3217" t="s">
        <v>16</v>
      </c>
      <c r="H3217" t="s">
        <v>675</v>
      </c>
      <c r="I3217" t="s">
        <v>5783</v>
      </c>
      <c r="J3217" t="s">
        <v>10652</v>
      </c>
      <c r="K3217" t="s">
        <v>675</v>
      </c>
      <c r="L3217" t="s">
        <v>682</v>
      </c>
      <c r="M3217" s="8" t="s">
        <v>675</v>
      </c>
      <c r="N3217" t="s">
        <v>682</v>
      </c>
      <c r="O3217" t="s">
        <v>779</v>
      </c>
      <c r="P3217" t="s">
        <v>760</v>
      </c>
      <c r="Q3217" s="8" t="s">
        <v>10653</v>
      </c>
      <c r="R3217" t="s">
        <v>675</v>
      </c>
      <c r="S3217" t="s">
        <v>675</v>
      </c>
      <c r="T3217" t="s">
        <v>675</v>
      </c>
    </row>
    <row r="3218" spans="1:20">
      <c r="A3218" t="s">
        <v>10654</v>
      </c>
      <c r="B3218" s="8" t="s">
        <v>662</v>
      </c>
      <c r="C3218" t="s">
        <v>10655</v>
      </c>
      <c r="D3218" t="s">
        <v>664</v>
      </c>
      <c r="E3218" t="s">
        <v>754</v>
      </c>
      <c r="F3218" t="s">
        <v>1199</v>
      </c>
      <c r="G3218" t="s">
        <v>16</v>
      </c>
      <c r="H3218" t="s">
        <v>675</v>
      </c>
      <c r="I3218" t="s">
        <v>10656</v>
      </c>
      <c r="J3218" t="s">
        <v>767</v>
      </c>
      <c r="K3218" t="s">
        <v>662</v>
      </c>
      <c r="L3218" t="s">
        <v>671</v>
      </c>
      <c r="M3218" s="8" t="s">
        <v>699</v>
      </c>
      <c r="N3218" t="s">
        <v>10657</v>
      </c>
      <c r="O3218" t="s">
        <v>759</v>
      </c>
      <c r="P3218" t="s">
        <v>684</v>
      </c>
      <c r="Q3218" s="8" t="s">
        <v>675</v>
      </c>
      <c r="R3218" t="s">
        <v>675</v>
      </c>
      <c r="S3218" t="s">
        <v>675</v>
      </c>
      <c r="T3218" t="s">
        <v>675</v>
      </c>
    </row>
    <row r="3219" spans="1:20">
      <c r="A3219" t="s">
        <v>10658</v>
      </c>
      <c r="B3219" s="8" t="s">
        <v>3584</v>
      </c>
      <c r="C3219" t="s">
        <v>10655</v>
      </c>
      <c r="D3219" t="s">
        <v>664</v>
      </c>
      <c r="E3219" t="s">
        <v>754</v>
      </c>
      <c r="F3219" t="s">
        <v>10659</v>
      </c>
      <c r="G3219" t="s">
        <v>10660</v>
      </c>
      <c r="H3219" t="s">
        <v>675</v>
      </c>
      <c r="I3219" t="s">
        <v>10661</v>
      </c>
      <c r="J3219" t="s">
        <v>767</v>
      </c>
      <c r="K3219" t="s">
        <v>3584</v>
      </c>
      <c r="L3219" t="s">
        <v>671</v>
      </c>
      <c r="M3219" s="8" t="s">
        <v>699</v>
      </c>
      <c r="N3219" t="s">
        <v>10662</v>
      </c>
      <c r="O3219" t="s">
        <v>759</v>
      </c>
      <c r="P3219" t="s">
        <v>684</v>
      </c>
      <c r="Q3219" s="8" t="s">
        <v>675</v>
      </c>
      <c r="R3219" t="s">
        <v>675</v>
      </c>
      <c r="S3219" t="s">
        <v>675</v>
      </c>
      <c r="T3219" t="s">
        <v>675</v>
      </c>
    </row>
    <row r="3220" spans="1:20">
      <c r="A3220" t="s">
        <v>10663</v>
      </c>
      <c r="B3220" s="8" t="s">
        <v>3584</v>
      </c>
      <c r="C3220" t="s">
        <v>10655</v>
      </c>
      <c r="D3220" t="s">
        <v>664</v>
      </c>
      <c r="E3220" t="s">
        <v>754</v>
      </c>
      <c r="F3220" t="s">
        <v>10659</v>
      </c>
      <c r="G3220" t="s">
        <v>10660</v>
      </c>
      <c r="H3220" t="s">
        <v>675</v>
      </c>
      <c r="I3220" t="s">
        <v>10664</v>
      </c>
      <c r="J3220" t="s">
        <v>767</v>
      </c>
      <c r="K3220" t="s">
        <v>3584</v>
      </c>
      <c r="L3220" t="s">
        <v>671</v>
      </c>
      <c r="M3220" s="8" t="s">
        <v>699</v>
      </c>
      <c r="N3220" t="s">
        <v>10665</v>
      </c>
      <c r="O3220" t="s">
        <v>759</v>
      </c>
      <c r="P3220" t="s">
        <v>684</v>
      </c>
      <c r="Q3220" s="8" t="s">
        <v>675</v>
      </c>
      <c r="R3220" t="s">
        <v>675</v>
      </c>
      <c r="S3220" t="s">
        <v>675</v>
      </c>
      <c r="T3220" t="s">
        <v>675</v>
      </c>
    </row>
    <row r="3221" spans="1:20">
      <c r="A3221" t="s">
        <v>10666</v>
      </c>
      <c r="B3221" s="8" t="s">
        <v>3584</v>
      </c>
      <c r="C3221" t="s">
        <v>10655</v>
      </c>
      <c r="D3221" t="s">
        <v>664</v>
      </c>
      <c r="E3221" t="s">
        <v>754</v>
      </c>
      <c r="F3221" t="s">
        <v>10659</v>
      </c>
      <c r="G3221" t="s">
        <v>10660</v>
      </c>
      <c r="H3221" t="s">
        <v>675</v>
      </c>
      <c r="I3221" t="s">
        <v>10667</v>
      </c>
      <c r="J3221" t="s">
        <v>767</v>
      </c>
      <c r="K3221" t="s">
        <v>3584</v>
      </c>
      <c r="L3221" t="s">
        <v>671</v>
      </c>
      <c r="M3221" s="8" t="s">
        <v>3571</v>
      </c>
      <c r="N3221" t="s">
        <v>10668</v>
      </c>
      <c r="O3221" t="s">
        <v>759</v>
      </c>
      <c r="P3221" t="s">
        <v>684</v>
      </c>
      <c r="Q3221" s="8" t="s">
        <v>675</v>
      </c>
      <c r="R3221" t="s">
        <v>675</v>
      </c>
      <c r="S3221" t="s">
        <v>675</v>
      </c>
      <c r="T3221" t="s">
        <v>675</v>
      </c>
    </row>
    <row r="3222" spans="1:20">
      <c r="A3222" t="s">
        <v>10669</v>
      </c>
      <c r="B3222" s="8" t="s">
        <v>3584</v>
      </c>
      <c r="C3222" t="s">
        <v>10655</v>
      </c>
      <c r="D3222" t="s">
        <v>664</v>
      </c>
      <c r="E3222" t="s">
        <v>754</v>
      </c>
      <c r="F3222" t="s">
        <v>10659</v>
      </c>
      <c r="G3222" t="s">
        <v>10660</v>
      </c>
      <c r="H3222" t="s">
        <v>675</v>
      </c>
      <c r="I3222" t="s">
        <v>10670</v>
      </c>
      <c r="J3222" t="s">
        <v>767</v>
      </c>
      <c r="K3222" t="s">
        <v>3584</v>
      </c>
      <c r="L3222" t="s">
        <v>671</v>
      </c>
      <c r="M3222" s="8" t="s">
        <v>699</v>
      </c>
      <c r="N3222" t="s">
        <v>10671</v>
      </c>
      <c r="O3222" t="s">
        <v>759</v>
      </c>
      <c r="P3222" t="s">
        <v>684</v>
      </c>
      <c r="Q3222" s="8" t="s">
        <v>675</v>
      </c>
      <c r="R3222" t="s">
        <v>675</v>
      </c>
      <c r="S3222" t="s">
        <v>675</v>
      </c>
      <c r="T3222" t="s">
        <v>675</v>
      </c>
    </row>
    <row r="3223" spans="1:20">
      <c r="A3223" t="s">
        <v>10672</v>
      </c>
      <c r="B3223" s="8" t="s">
        <v>3584</v>
      </c>
      <c r="C3223" t="s">
        <v>10655</v>
      </c>
      <c r="D3223" t="s">
        <v>664</v>
      </c>
      <c r="E3223" t="s">
        <v>754</v>
      </c>
      <c r="F3223" t="s">
        <v>10659</v>
      </c>
      <c r="G3223" t="s">
        <v>10660</v>
      </c>
      <c r="H3223" t="s">
        <v>675</v>
      </c>
      <c r="I3223" t="s">
        <v>10673</v>
      </c>
      <c r="J3223" t="s">
        <v>767</v>
      </c>
      <c r="K3223" t="s">
        <v>3584</v>
      </c>
      <c r="L3223" t="s">
        <v>671</v>
      </c>
      <c r="M3223" s="8" t="s">
        <v>699</v>
      </c>
      <c r="N3223" t="s">
        <v>10674</v>
      </c>
      <c r="O3223" t="s">
        <v>759</v>
      </c>
      <c r="P3223" t="s">
        <v>684</v>
      </c>
      <c r="Q3223" s="8" t="s">
        <v>675</v>
      </c>
      <c r="R3223" t="s">
        <v>675</v>
      </c>
      <c r="S3223" t="s">
        <v>675</v>
      </c>
      <c r="T3223" t="s">
        <v>675</v>
      </c>
    </row>
    <row r="3224" spans="1:20">
      <c r="A3224" t="s">
        <v>10675</v>
      </c>
      <c r="B3224" s="8" t="s">
        <v>3584</v>
      </c>
      <c r="C3224" t="s">
        <v>10655</v>
      </c>
      <c r="D3224" t="s">
        <v>664</v>
      </c>
      <c r="E3224" t="s">
        <v>754</v>
      </c>
      <c r="F3224" t="s">
        <v>10659</v>
      </c>
      <c r="G3224" t="s">
        <v>10660</v>
      </c>
      <c r="H3224" t="s">
        <v>675</v>
      </c>
      <c r="I3224" t="s">
        <v>10676</v>
      </c>
      <c r="J3224" t="s">
        <v>767</v>
      </c>
      <c r="K3224" t="s">
        <v>3584</v>
      </c>
      <c r="L3224" t="s">
        <v>671</v>
      </c>
      <c r="M3224" s="8" t="s">
        <v>699</v>
      </c>
      <c r="N3224" t="s">
        <v>10677</v>
      </c>
      <c r="O3224" t="s">
        <v>759</v>
      </c>
      <c r="P3224" t="s">
        <v>684</v>
      </c>
      <c r="Q3224" s="8" t="s">
        <v>675</v>
      </c>
      <c r="R3224" t="s">
        <v>675</v>
      </c>
      <c r="S3224" t="s">
        <v>675</v>
      </c>
      <c r="T3224" t="s">
        <v>675</v>
      </c>
    </row>
    <row r="3225" spans="1:20">
      <c r="A3225" t="s">
        <v>10678</v>
      </c>
      <c r="B3225" s="8" t="s">
        <v>3584</v>
      </c>
      <c r="C3225" t="s">
        <v>10655</v>
      </c>
      <c r="D3225" t="s">
        <v>664</v>
      </c>
      <c r="E3225" t="s">
        <v>754</v>
      </c>
      <c r="F3225" t="s">
        <v>10659</v>
      </c>
      <c r="G3225" t="s">
        <v>10660</v>
      </c>
      <c r="H3225" t="s">
        <v>675</v>
      </c>
      <c r="I3225" t="s">
        <v>10679</v>
      </c>
      <c r="J3225" t="s">
        <v>767</v>
      </c>
      <c r="K3225" t="s">
        <v>3584</v>
      </c>
      <c r="L3225" t="s">
        <v>671</v>
      </c>
      <c r="M3225" s="8" t="s">
        <v>699</v>
      </c>
      <c r="N3225" t="s">
        <v>10680</v>
      </c>
      <c r="O3225" t="s">
        <v>759</v>
      </c>
      <c r="P3225" t="s">
        <v>684</v>
      </c>
      <c r="Q3225" s="8" t="s">
        <v>675</v>
      </c>
      <c r="R3225" t="s">
        <v>675</v>
      </c>
      <c r="S3225" t="s">
        <v>675</v>
      </c>
      <c r="T3225" t="s">
        <v>675</v>
      </c>
    </row>
    <row r="3226" spans="1:20">
      <c r="A3226" t="s">
        <v>10681</v>
      </c>
      <c r="B3226" s="8" t="s">
        <v>3584</v>
      </c>
      <c r="C3226" t="s">
        <v>10655</v>
      </c>
      <c r="D3226" t="s">
        <v>664</v>
      </c>
      <c r="E3226" t="s">
        <v>754</v>
      </c>
      <c r="F3226" t="s">
        <v>10659</v>
      </c>
      <c r="G3226" t="s">
        <v>10660</v>
      </c>
      <c r="H3226" t="s">
        <v>675</v>
      </c>
      <c r="I3226" t="s">
        <v>10679</v>
      </c>
      <c r="J3226" t="s">
        <v>767</v>
      </c>
      <c r="K3226" t="s">
        <v>3584</v>
      </c>
      <c r="L3226" t="s">
        <v>671</v>
      </c>
      <c r="M3226" s="8" t="s">
        <v>699</v>
      </c>
      <c r="N3226" t="s">
        <v>10682</v>
      </c>
      <c r="O3226" t="s">
        <v>759</v>
      </c>
      <c r="P3226" t="s">
        <v>684</v>
      </c>
      <c r="Q3226" s="8" t="s">
        <v>675</v>
      </c>
      <c r="R3226" t="s">
        <v>675</v>
      </c>
      <c r="S3226" t="s">
        <v>675</v>
      </c>
      <c r="T3226" t="s">
        <v>675</v>
      </c>
    </row>
    <row r="3227" spans="1:20">
      <c r="A3227" t="s">
        <v>10683</v>
      </c>
      <c r="B3227" s="8" t="s">
        <v>3584</v>
      </c>
      <c r="C3227" t="s">
        <v>10655</v>
      </c>
      <c r="D3227" t="s">
        <v>664</v>
      </c>
      <c r="E3227" t="s">
        <v>754</v>
      </c>
      <c r="F3227" t="s">
        <v>10659</v>
      </c>
      <c r="G3227" t="s">
        <v>10660</v>
      </c>
      <c r="H3227" t="s">
        <v>675</v>
      </c>
      <c r="I3227" t="s">
        <v>10684</v>
      </c>
      <c r="J3227" t="s">
        <v>767</v>
      </c>
      <c r="K3227" t="s">
        <v>3584</v>
      </c>
      <c r="L3227" t="s">
        <v>671</v>
      </c>
      <c r="M3227" s="8" t="s">
        <v>699</v>
      </c>
      <c r="N3227" t="s">
        <v>10685</v>
      </c>
      <c r="O3227" t="s">
        <v>759</v>
      </c>
      <c r="P3227" t="s">
        <v>684</v>
      </c>
      <c r="Q3227" s="8" t="s">
        <v>675</v>
      </c>
      <c r="R3227" t="s">
        <v>675</v>
      </c>
      <c r="S3227" t="s">
        <v>675</v>
      </c>
      <c r="T3227" t="s">
        <v>675</v>
      </c>
    </row>
    <row r="3228" spans="1:20">
      <c r="A3228" t="s">
        <v>10686</v>
      </c>
      <c r="B3228" s="8" t="s">
        <v>3584</v>
      </c>
      <c r="C3228" t="s">
        <v>10655</v>
      </c>
      <c r="D3228" t="s">
        <v>664</v>
      </c>
      <c r="E3228" t="s">
        <v>754</v>
      </c>
      <c r="F3228" t="s">
        <v>10659</v>
      </c>
      <c r="G3228" t="s">
        <v>10660</v>
      </c>
      <c r="H3228" t="s">
        <v>675</v>
      </c>
      <c r="I3228" t="s">
        <v>10687</v>
      </c>
      <c r="J3228" t="s">
        <v>767</v>
      </c>
      <c r="K3228" t="s">
        <v>3584</v>
      </c>
      <c r="L3228" t="s">
        <v>671</v>
      </c>
      <c r="M3228" s="8" t="s">
        <v>699</v>
      </c>
      <c r="N3228" t="s">
        <v>10688</v>
      </c>
      <c r="O3228" t="s">
        <v>759</v>
      </c>
      <c r="P3228" t="s">
        <v>684</v>
      </c>
      <c r="Q3228" s="8" t="s">
        <v>675</v>
      </c>
      <c r="R3228" t="s">
        <v>675</v>
      </c>
      <c r="S3228" t="s">
        <v>675</v>
      </c>
      <c r="T3228" t="s">
        <v>675</v>
      </c>
    </row>
    <row r="3229" spans="1:20">
      <c r="A3229" t="s">
        <v>10689</v>
      </c>
      <c r="B3229" s="8" t="s">
        <v>3584</v>
      </c>
      <c r="C3229" t="s">
        <v>10655</v>
      </c>
      <c r="D3229" t="s">
        <v>664</v>
      </c>
      <c r="E3229" t="s">
        <v>754</v>
      </c>
      <c r="F3229" t="s">
        <v>10659</v>
      </c>
      <c r="G3229" t="s">
        <v>10660</v>
      </c>
      <c r="H3229" t="s">
        <v>675</v>
      </c>
      <c r="I3229" t="s">
        <v>10690</v>
      </c>
      <c r="J3229" t="s">
        <v>767</v>
      </c>
      <c r="K3229" t="s">
        <v>3584</v>
      </c>
      <c r="L3229" t="s">
        <v>671</v>
      </c>
      <c r="M3229" s="8" t="s">
        <v>699</v>
      </c>
      <c r="N3229" t="s">
        <v>10691</v>
      </c>
      <c r="O3229" t="s">
        <v>759</v>
      </c>
      <c r="P3229" t="s">
        <v>684</v>
      </c>
      <c r="Q3229" s="8" t="s">
        <v>675</v>
      </c>
      <c r="R3229" t="s">
        <v>675</v>
      </c>
      <c r="S3229" t="s">
        <v>675</v>
      </c>
      <c r="T3229" t="s">
        <v>675</v>
      </c>
    </row>
    <row r="3230" spans="1:20">
      <c r="A3230" t="s">
        <v>10692</v>
      </c>
      <c r="B3230" s="8" t="s">
        <v>3584</v>
      </c>
      <c r="C3230" t="s">
        <v>10655</v>
      </c>
      <c r="D3230" t="s">
        <v>664</v>
      </c>
      <c r="E3230" t="s">
        <v>754</v>
      </c>
      <c r="F3230" t="s">
        <v>10659</v>
      </c>
      <c r="G3230" t="s">
        <v>10660</v>
      </c>
      <c r="H3230" t="s">
        <v>675</v>
      </c>
      <c r="I3230" t="s">
        <v>10693</v>
      </c>
      <c r="J3230" t="s">
        <v>767</v>
      </c>
      <c r="K3230" t="s">
        <v>3584</v>
      </c>
      <c r="L3230" t="s">
        <v>671</v>
      </c>
      <c r="M3230" s="8" t="s">
        <v>699</v>
      </c>
      <c r="N3230" t="s">
        <v>10694</v>
      </c>
      <c r="O3230" t="s">
        <v>759</v>
      </c>
      <c r="P3230" t="s">
        <v>684</v>
      </c>
      <c r="Q3230" s="8" t="s">
        <v>675</v>
      </c>
      <c r="R3230" t="s">
        <v>675</v>
      </c>
      <c r="S3230" t="s">
        <v>675</v>
      </c>
      <c r="T3230" t="s">
        <v>675</v>
      </c>
    </row>
    <row r="3231" spans="1:20">
      <c r="A3231" t="s">
        <v>10695</v>
      </c>
      <c r="B3231" s="8" t="s">
        <v>3584</v>
      </c>
      <c r="C3231" t="s">
        <v>10655</v>
      </c>
      <c r="D3231" t="s">
        <v>664</v>
      </c>
      <c r="E3231" t="s">
        <v>754</v>
      </c>
      <c r="F3231" t="s">
        <v>10659</v>
      </c>
      <c r="G3231" t="s">
        <v>10660</v>
      </c>
      <c r="H3231" t="s">
        <v>675</v>
      </c>
      <c r="I3231" t="s">
        <v>10696</v>
      </c>
      <c r="J3231" t="s">
        <v>767</v>
      </c>
      <c r="K3231" t="s">
        <v>3584</v>
      </c>
      <c r="L3231" t="s">
        <v>671</v>
      </c>
      <c r="M3231" s="8" t="s">
        <v>699</v>
      </c>
      <c r="N3231" t="s">
        <v>10697</v>
      </c>
      <c r="O3231" t="s">
        <v>759</v>
      </c>
      <c r="P3231" t="s">
        <v>684</v>
      </c>
      <c r="Q3231" s="8" t="s">
        <v>675</v>
      </c>
      <c r="R3231" t="s">
        <v>675</v>
      </c>
      <c r="S3231" t="s">
        <v>675</v>
      </c>
      <c r="T3231" t="s">
        <v>675</v>
      </c>
    </row>
    <row r="3232" spans="1:20">
      <c r="A3232" t="s">
        <v>10698</v>
      </c>
      <c r="B3232" s="8" t="s">
        <v>3584</v>
      </c>
      <c r="C3232" t="s">
        <v>10655</v>
      </c>
      <c r="D3232" t="s">
        <v>664</v>
      </c>
      <c r="E3232" t="s">
        <v>754</v>
      </c>
      <c r="F3232" t="s">
        <v>10659</v>
      </c>
      <c r="G3232" t="s">
        <v>10660</v>
      </c>
      <c r="H3232" t="s">
        <v>675</v>
      </c>
      <c r="I3232" t="s">
        <v>10699</v>
      </c>
      <c r="J3232" t="s">
        <v>767</v>
      </c>
      <c r="K3232" t="s">
        <v>3584</v>
      </c>
      <c r="L3232" t="s">
        <v>671</v>
      </c>
      <c r="M3232" s="8" t="s">
        <v>699</v>
      </c>
      <c r="N3232" t="s">
        <v>10700</v>
      </c>
      <c r="O3232" t="s">
        <v>759</v>
      </c>
      <c r="P3232" t="s">
        <v>684</v>
      </c>
      <c r="Q3232" s="8" t="s">
        <v>675</v>
      </c>
      <c r="R3232" t="s">
        <v>675</v>
      </c>
      <c r="S3232" t="s">
        <v>675</v>
      </c>
      <c r="T3232" t="s">
        <v>675</v>
      </c>
    </row>
    <row r="3233" spans="1:20">
      <c r="A3233" t="s">
        <v>10701</v>
      </c>
      <c r="B3233" s="8" t="s">
        <v>3584</v>
      </c>
      <c r="C3233" t="s">
        <v>10655</v>
      </c>
      <c r="D3233" t="s">
        <v>664</v>
      </c>
      <c r="E3233" t="s">
        <v>754</v>
      </c>
      <c r="F3233" t="s">
        <v>10659</v>
      </c>
      <c r="G3233" t="s">
        <v>10660</v>
      </c>
      <c r="H3233" t="s">
        <v>675</v>
      </c>
      <c r="I3233" t="s">
        <v>10702</v>
      </c>
      <c r="J3233" t="s">
        <v>767</v>
      </c>
      <c r="K3233" t="s">
        <v>3584</v>
      </c>
      <c r="L3233" t="s">
        <v>671</v>
      </c>
      <c r="M3233" s="8" t="s">
        <v>699</v>
      </c>
      <c r="N3233" t="s">
        <v>10703</v>
      </c>
      <c r="O3233" t="s">
        <v>759</v>
      </c>
      <c r="P3233" t="s">
        <v>684</v>
      </c>
      <c r="Q3233" s="8" t="s">
        <v>675</v>
      </c>
      <c r="R3233" t="s">
        <v>675</v>
      </c>
      <c r="S3233" t="s">
        <v>675</v>
      </c>
      <c r="T3233" t="s">
        <v>675</v>
      </c>
    </row>
    <row r="3234" spans="1:20">
      <c r="A3234" t="s">
        <v>10704</v>
      </c>
      <c r="B3234" s="8" t="s">
        <v>3584</v>
      </c>
      <c r="C3234" t="s">
        <v>10655</v>
      </c>
      <c r="D3234" t="s">
        <v>664</v>
      </c>
      <c r="E3234" t="s">
        <v>754</v>
      </c>
      <c r="F3234" t="s">
        <v>10659</v>
      </c>
      <c r="G3234" t="s">
        <v>10660</v>
      </c>
      <c r="H3234" t="s">
        <v>675</v>
      </c>
      <c r="I3234" t="s">
        <v>10705</v>
      </c>
      <c r="J3234" t="s">
        <v>767</v>
      </c>
      <c r="K3234" t="s">
        <v>3584</v>
      </c>
      <c r="L3234" t="s">
        <v>671</v>
      </c>
      <c r="M3234" s="8" t="s">
        <v>699</v>
      </c>
      <c r="N3234" t="s">
        <v>10706</v>
      </c>
      <c r="O3234" t="s">
        <v>759</v>
      </c>
      <c r="P3234" t="s">
        <v>684</v>
      </c>
      <c r="Q3234" s="8" t="s">
        <v>675</v>
      </c>
      <c r="R3234" t="s">
        <v>675</v>
      </c>
      <c r="S3234" t="s">
        <v>675</v>
      </c>
      <c r="T3234" t="s">
        <v>675</v>
      </c>
    </row>
    <row r="3235" spans="1:20">
      <c r="A3235" t="s">
        <v>10707</v>
      </c>
      <c r="B3235" s="8" t="s">
        <v>3584</v>
      </c>
      <c r="C3235" t="s">
        <v>10655</v>
      </c>
      <c r="D3235" t="s">
        <v>664</v>
      </c>
      <c r="E3235" t="s">
        <v>704</v>
      </c>
      <c r="F3235" t="s">
        <v>5736</v>
      </c>
      <c r="G3235" t="s">
        <v>64</v>
      </c>
      <c r="H3235" t="s">
        <v>675</v>
      </c>
      <c r="I3235" t="s">
        <v>10708</v>
      </c>
      <c r="J3235" t="s">
        <v>10709</v>
      </c>
      <c r="K3235" t="s">
        <v>3585</v>
      </c>
      <c r="L3235" t="s">
        <v>671</v>
      </c>
      <c r="M3235" s="8" t="s">
        <v>699</v>
      </c>
      <c r="N3235" t="s">
        <v>10710</v>
      </c>
      <c r="O3235" t="s">
        <v>779</v>
      </c>
      <c r="P3235" t="s">
        <v>684</v>
      </c>
      <c r="Q3235" s="8" t="s">
        <v>675</v>
      </c>
      <c r="R3235" t="s">
        <v>675</v>
      </c>
      <c r="S3235" t="s">
        <v>675</v>
      </c>
      <c r="T3235" t="s">
        <v>675</v>
      </c>
    </row>
    <row r="3236" spans="1:20">
      <c r="A3236" t="s">
        <v>10711</v>
      </c>
      <c r="B3236" s="8" t="s">
        <v>3584</v>
      </c>
      <c r="C3236" t="s">
        <v>10655</v>
      </c>
      <c r="D3236" t="s">
        <v>664</v>
      </c>
      <c r="E3236" t="s">
        <v>704</v>
      </c>
      <c r="F3236" t="s">
        <v>3712</v>
      </c>
      <c r="G3236" t="s">
        <v>20</v>
      </c>
      <c r="H3236" t="s">
        <v>675</v>
      </c>
      <c r="I3236" t="s">
        <v>10708</v>
      </c>
      <c r="J3236" t="s">
        <v>767</v>
      </c>
      <c r="K3236" t="s">
        <v>3584</v>
      </c>
      <c r="L3236" t="s">
        <v>671</v>
      </c>
      <c r="M3236" s="8" t="s">
        <v>699</v>
      </c>
      <c r="N3236" t="s">
        <v>10712</v>
      </c>
      <c r="O3236" t="s">
        <v>779</v>
      </c>
      <c r="P3236" t="s">
        <v>684</v>
      </c>
      <c r="Q3236" s="8" t="s">
        <v>675</v>
      </c>
      <c r="R3236" t="s">
        <v>675</v>
      </c>
      <c r="S3236" t="s">
        <v>675</v>
      </c>
      <c r="T3236" t="s">
        <v>675</v>
      </c>
    </row>
    <row r="3237" spans="1:20">
      <c r="A3237" t="s">
        <v>10713</v>
      </c>
      <c r="B3237" s="8" t="s">
        <v>3584</v>
      </c>
      <c r="C3237" t="s">
        <v>10655</v>
      </c>
      <c r="D3237" t="s">
        <v>664</v>
      </c>
      <c r="E3237" t="s">
        <v>704</v>
      </c>
      <c r="F3237" t="s">
        <v>4082</v>
      </c>
      <c r="G3237" t="s">
        <v>87</v>
      </c>
      <c r="H3237" t="s">
        <v>675</v>
      </c>
      <c r="I3237" t="s">
        <v>10714</v>
      </c>
      <c r="J3237" t="s">
        <v>767</v>
      </c>
      <c r="K3237" t="s">
        <v>3584</v>
      </c>
      <c r="L3237" t="s">
        <v>671</v>
      </c>
      <c r="M3237" s="8" t="s">
        <v>3612</v>
      </c>
      <c r="N3237" t="s">
        <v>10715</v>
      </c>
      <c r="O3237" t="s">
        <v>779</v>
      </c>
      <c r="P3237" t="s">
        <v>684</v>
      </c>
      <c r="Q3237" s="8" t="s">
        <v>675</v>
      </c>
      <c r="R3237" t="s">
        <v>675</v>
      </c>
      <c r="S3237" t="s">
        <v>675</v>
      </c>
      <c r="T3237" t="s">
        <v>675</v>
      </c>
    </row>
    <row r="3238" spans="1:20">
      <c r="A3238" t="s">
        <v>10716</v>
      </c>
      <c r="B3238" s="8" t="s">
        <v>3584</v>
      </c>
      <c r="C3238" t="s">
        <v>10655</v>
      </c>
      <c r="D3238" t="s">
        <v>664</v>
      </c>
      <c r="E3238" t="s">
        <v>754</v>
      </c>
      <c r="F3238" t="s">
        <v>1501</v>
      </c>
      <c r="G3238" t="s">
        <v>51</v>
      </c>
      <c r="H3238" t="s">
        <v>675</v>
      </c>
      <c r="I3238" t="s">
        <v>10714</v>
      </c>
      <c r="J3238" t="s">
        <v>767</v>
      </c>
      <c r="K3238" t="s">
        <v>699</v>
      </c>
      <c r="L3238" t="s">
        <v>671</v>
      </c>
      <c r="M3238" s="8" t="s">
        <v>3612</v>
      </c>
      <c r="N3238" t="s">
        <v>10717</v>
      </c>
      <c r="O3238" t="s">
        <v>779</v>
      </c>
      <c r="P3238" t="s">
        <v>684</v>
      </c>
      <c r="Q3238" s="8" t="s">
        <v>675</v>
      </c>
      <c r="R3238" t="s">
        <v>675</v>
      </c>
      <c r="S3238" t="s">
        <v>675</v>
      </c>
      <c r="T3238" t="s">
        <v>675</v>
      </c>
    </row>
    <row r="3239" spans="1:20">
      <c r="A3239" t="s">
        <v>10718</v>
      </c>
      <c r="B3239" s="8" t="s">
        <v>3584</v>
      </c>
      <c r="C3239" t="s">
        <v>10655</v>
      </c>
      <c r="D3239" t="s">
        <v>664</v>
      </c>
      <c r="E3239" t="s">
        <v>704</v>
      </c>
      <c r="F3239" t="s">
        <v>2256</v>
      </c>
      <c r="G3239" t="s">
        <v>54</v>
      </c>
      <c r="H3239" t="s">
        <v>675</v>
      </c>
      <c r="I3239" t="s">
        <v>35</v>
      </c>
      <c r="J3239" t="s">
        <v>767</v>
      </c>
      <c r="K3239" t="s">
        <v>3584</v>
      </c>
      <c r="L3239" t="s">
        <v>671</v>
      </c>
      <c r="M3239" s="8" t="s">
        <v>3612</v>
      </c>
      <c r="N3239" t="s">
        <v>10719</v>
      </c>
      <c r="O3239" t="s">
        <v>779</v>
      </c>
      <c r="P3239" t="s">
        <v>684</v>
      </c>
      <c r="Q3239" s="8" t="s">
        <v>675</v>
      </c>
      <c r="R3239" t="s">
        <v>675</v>
      </c>
      <c r="S3239" t="s">
        <v>675</v>
      </c>
      <c r="T3239" t="s">
        <v>675</v>
      </c>
    </row>
    <row r="3240" spans="1:20">
      <c r="A3240" t="s">
        <v>10720</v>
      </c>
      <c r="B3240" s="8" t="s">
        <v>3612</v>
      </c>
      <c r="C3240" t="s">
        <v>10655</v>
      </c>
      <c r="D3240" t="s">
        <v>664</v>
      </c>
      <c r="E3240" t="s">
        <v>704</v>
      </c>
      <c r="F3240" t="s">
        <v>7132</v>
      </c>
      <c r="G3240" t="s">
        <v>7133</v>
      </c>
      <c r="H3240" t="s">
        <v>7133</v>
      </c>
      <c r="I3240" t="s">
        <v>10714</v>
      </c>
      <c r="J3240" t="s">
        <v>767</v>
      </c>
      <c r="K3240" t="s">
        <v>3612</v>
      </c>
      <c r="L3240" t="s">
        <v>671</v>
      </c>
      <c r="M3240" s="8" t="s">
        <v>3612</v>
      </c>
      <c r="N3240" t="s">
        <v>10721</v>
      </c>
      <c r="O3240" t="s">
        <v>779</v>
      </c>
      <c r="P3240" t="s">
        <v>684</v>
      </c>
      <c r="Q3240" s="8" t="s">
        <v>675</v>
      </c>
      <c r="R3240" t="s">
        <v>675</v>
      </c>
      <c r="S3240" t="s">
        <v>675</v>
      </c>
      <c r="T3240" t="s">
        <v>675</v>
      </c>
    </row>
    <row r="3241" spans="1:20">
      <c r="A3241" t="s">
        <v>10722</v>
      </c>
      <c r="B3241" s="8" t="s">
        <v>717</v>
      </c>
      <c r="C3241" t="s">
        <v>10655</v>
      </c>
      <c r="D3241" t="s">
        <v>664</v>
      </c>
      <c r="E3241" t="s">
        <v>704</v>
      </c>
      <c r="F3241" t="s">
        <v>2311</v>
      </c>
      <c r="G3241" t="s">
        <v>18</v>
      </c>
      <c r="H3241" t="s">
        <v>675</v>
      </c>
      <c r="I3241" t="s">
        <v>10714</v>
      </c>
      <c r="J3241" t="s">
        <v>669</v>
      </c>
      <c r="K3241" t="s">
        <v>717</v>
      </c>
      <c r="L3241" t="s">
        <v>671</v>
      </c>
      <c r="M3241" s="8" t="s">
        <v>777</v>
      </c>
      <c r="N3241" t="s">
        <v>10723</v>
      </c>
      <c r="O3241" t="s">
        <v>779</v>
      </c>
      <c r="P3241" t="s">
        <v>684</v>
      </c>
      <c r="Q3241" s="8" t="s">
        <v>675</v>
      </c>
      <c r="R3241" t="s">
        <v>675</v>
      </c>
      <c r="S3241" t="s">
        <v>675</v>
      </c>
      <c r="T3241" t="s">
        <v>675</v>
      </c>
    </row>
    <row r="3242" spans="1:20">
      <c r="A3242" t="s">
        <v>10724</v>
      </c>
      <c r="B3242" s="8" t="s">
        <v>717</v>
      </c>
      <c r="C3242" t="s">
        <v>10655</v>
      </c>
      <c r="D3242" t="s">
        <v>664</v>
      </c>
      <c r="E3242" t="s">
        <v>763</v>
      </c>
      <c r="F3242" t="s">
        <v>2311</v>
      </c>
      <c r="G3242" t="s">
        <v>18</v>
      </c>
      <c r="H3242" t="s">
        <v>675</v>
      </c>
      <c r="I3242" t="s">
        <v>5627</v>
      </c>
      <c r="J3242" t="s">
        <v>669</v>
      </c>
      <c r="K3242" t="s">
        <v>717</v>
      </c>
      <c r="L3242" t="s">
        <v>671</v>
      </c>
      <c r="M3242" s="8" t="s">
        <v>777</v>
      </c>
      <c r="N3242" t="s">
        <v>10723</v>
      </c>
      <c r="O3242" t="s">
        <v>673</v>
      </c>
      <c r="P3242" t="s">
        <v>684</v>
      </c>
      <c r="Q3242" s="8" t="s">
        <v>675</v>
      </c>
      <c r="R3242" t="s">
        <v>675</v>
      </c>
      <c r="S3242" t="s">
        <v>675</v>
      </c>
      <c r="T3242" t="s">
        <v>675</v>
      </c>
    </row>
    <row r="3243" spans="1:20">
      <c r="A3243" t="s">
        <v>10725</v>
      </c>
      <c r="B3243" s="8" t="s">
        <v>717</v>
      </c>
      <c r="C3243" t="s">
        <v>10655</v>
      </c>
      <c r="D3243" t="s">
        <v>664</v>
      </c>
      <c r="E3243" t="s">
        <v>704</v>
      </c>
      <c r="F3243" t="s">
        <v>815</v>
      </c>
      <c r="G3243" t="s">
        <v>11</v>
      </c>
      <c r="H3243" t="s">
        <v>675</v>
      </c>
      <c r="I3243" t="s">
        <v>10714</v>
      </c>
      <c r="J3243" t="s">
        <v>669</v>
      </c>
      <c r="K3243" t="s">
        <v>717</v>
      </c>
      <c r="L3243" t="s">
        <v>671</v>
      </c>
      <c r="M3243" s="8" t="s">
        <v>777</v>
      </c>
      <c r="N3243" t="s">
        <v>10723</v>
      </c>
      <c r="O3243" t="s">
        <v>779</v>
      </c>
      <c r="P3243" t="s">
        <v>684</v>
      </c>
      <c r="Q3243" s="8" t="s">
        <v>675</v>
      </c>
      <c r="R3243" t="s">
        <v>675</v>
      </c>
      <c r="S3243" t="s">
        <v>675</v>
      </c>
      <c r="T3243" t="s">
        <v>675</v>
      </c>
    </row>
    <row r="3244" spans="1:20">
      <c r="A3244" t="s">
        <v>10726</v>
      </c>
      <c r="B3244" s="8" t="s">
        <v>3619</v>
      </c>
      <c r="C3244" t="s">
        <v>10655</v>
      </c>
      <c r="D3244" t="s">
        <v>664</v>
      </c>
      <c r="E3244" t="s">
        <v>754</v>
      </c>
      <c r="F3244" t="s">
        <v>10659</v>
      </c>
      <c r="G3244" t="s">
        <v>10660</v>
      </c>
      <c r="H3244" t="s">
        <v>675</v>
      </c>
      <c r="I3244" t="s">
        <v>10727</v>
      </c>
      <c r="J3244" t="s">
        <v>669</v>
      </c>
      <c r="K3244" t="s">
        <v>3619</v>
      </c>
      <c r="L3244" t="s">
        <v>671</v>
      </c>
      <c r="M3244" s="8" t="s">
        <v>777</v>
      </c>
      <c r="N3244" t="s">
        <v>10723</v>
      </c>
      <c r="O3244" t="s">
        <v>759</v>
      </c>
      <c r="P3244" t="s">
        <v>684</v>
      </c>
      <c r="Q3244" s="8" t="s">
        <v>675</v>
      </c>
      <c r="R3244" t="s">
        <v>675</v>
      </c>
      <c r="S3244" t="s">
        <v>675</v>
      </c>
      <c r="T3244" t="s">
        <v>675</v>
      </c>
    </row>
    <row r="3245" spans="1:20">
      <c r="A3245" t="s">
        <v>10728</v>
      </c>
      <c r="B3245" s="8" t="s">
        <v>3619</v>
      </c>
      <c r="C3245" t="s">
        <v>10655</v>
      </c>
      <c r="D3245" t="s">
        <v>664</v>
      </c>
      <c r="E3245" t="s">
        <v>754</v>
      </c>
      <c r="F3245" t="s">
        <v>10659</v>
      </c>
      <c r="G3245" t="s">
        <v>10660</v>
      </c>
      <c r="H3245" t="s">
        <v>675</v>
      </c>
      <c r="I3245" t="s">
        <v>10729</v>
      </c>
      <c r="J3245" t="s">
        <v>669</v>
      </c>
      <c r="K3245" t="s">
        <v>3619</v>
      </c>
      <c r="L3245" t="s">
        <v>671</v>
      </c>
      <c r="M3245" s="8" t="s">
        <v>777</v>
      </c>
      <c r="N3245" t="s">
        <v>10723</v>
      </c>
      <c r="O3245" t="s">
        <v>759</v>
      </c>
      <c r="P3245" t="s">
        <v>684</v>
      </c>
      <c r="Q3245" s="8" t="s">
        <v>675</v>
      </c>
      <c r="R3245" t="s">
        <v>675</v>
      </c>
      <c r="S3245" t="s">
        <v>675</v>
      </c>
      <c r="T3245" t="s">
        <v>675</v>
      </c>
    </row>
    <row r="3246" spans="1:20">
      <c r="A3246" t="s">
        <v>10730</v>
      </c>
      <c r="B3246" s="8" t="s">
        <v>3619</v>
      </c>
      <c r="C3246" t="s">
        <v>10655</v>
      </c>
      <c r="D3246" t="s">
        <v>664</v>
      </c>
      <c r="E3246" t="s">
        <v>754</v>
      </c>
      <c r="F3246" t="s">
        <v>10659</v>
      </c>
      <c r="G3246" t="s">
        <v>10660</v>
      </c>
      <c r="H3246" t="s">
        <v>675</v>
      </c>
      <c r="I3246" t="s">
        <v>10731</v>
      </c>
      <c r="J3246" t="s">
        <v>669</v>
      </c>
      <c r="K3246" t="s">
        <v>3619</v>
      </c>
      <c r="L3246" t="s">
        <v>671</v>
      </c>
      <c r="M3246" s="8" t="s">
        <v>777</v>
      </c>
      <c r="N3246" t="s">
        <v>10723</v>
      </c>
      <c r="O3246" t="s">
        <v>759</v>
      </c>
      <c r="P3246" t="s">
        <v>684</v>
      </c>
      <c r="Q3246" s="8" t="s">
        <v>675</v>
      </c>
      <c r="R3246" t="s">
        <v>675</v>
      </c>
      <c r="S3246" t="s">
        <v>675</v>
      </c>
      <c r="T3246" t="s">
        <v>675</v>
      </c>
    </row>
    <row r="3247" spans="1:20">
      <c r="A3247" t="s">
        <v>10732</v>
      </c>
      <c r="B3247" s="8" t="s">
        <v>3619</v>
      </c>
      <c r="C3247" t="s">
        <v>10655</v>
      </c>
      <c r="D3247" t="s">
        <v>664</v>
      </c>
      <c r="E3247" t="s">
        <v>754</v>
      </c>
      <c r="F3247" t="s">
        <v>10659</v>
      </c>
      <c r="G3247" t="s">
        <v>10660</v>
      </c>
      <c r="H3247" t="s">
        <v>675</v>
      </c>
      <c r="I3247" t="s">
        <v>10733</v>
      </c>
      <c r="J3247" t="s">
        <v>669</v>
      </c>
      <c r="K3247" t="s">
        <v>3619</v>
      </c>
      <c r="L3247" t="s">
        <v>671</v>
      </c>
      <c r="M3247" s="8" t="s">
        <v>777</v>
      </c>
      <c r="N3247" t="s">
        <v>10723</v>
      </c>
      <c r="O3247" t="s">
        <v>759</v>
      </c>
      <c r="P3247" t="s">
        <v>684</v>
      </c>
      <c r="Q3247" s="8" t="s">
        <v>675</v>
      </c>
      <c r="R3247" t="s">
        <v>675</v>
      </c>
      <c r="S3247" t="s">
        <v>675</v>
      </c>
      <c r="T3247" t="s">
        <v>675</v>
      </c>
    </row>
    <row r="3248" spans="1:20">
      <c r="A3248" t="s">
        <v>10734</v>
      </c>
      <c r="B3248" s="8" t="s">
        <v>3619</v>
      </c>
      <c r="C3248" t="s">
        <v>10655</v>
      </c>
      <c r="D3248" t="s">
        <v>664</v>
      </c>
      <c r="E3248" t="s">
        <v>754</v>
      </c>
      <c r="F3248" t="s">
        <v>10659</v>
      </c>
      <c r="G3248" t="s">
        <v>10660</v>
      </c>
      <c r="H3248" t="s">
        <v>675</v>
      </c>
      <c r="I3248" t="s">
        <v>10735</v>
      </c>
      <c r="J3248" t="s">
        <v>669</v>
      </c>
      <c r="K3248" t="s">
        <v>3619</v>
      </c>
      <c r="L3248" t="s">
        <v>671</v>
      </c>
      <c r="M3248" s="8" t="s">
        <v>777</v>
      </c>
      <c r="N3248" t="s">
        <v>10723</v>
      </c>
      <c r="O3248" t="s">
        <v>759</v>
      </c>
      <c r="P3248" t="s">
        <v>684</v>
      </c>
      <c r="Q3248" s="8" t="s">
        <v>675</v>
      </c>
      <c r="R3248" t="s">
        <v>675</v>
      </c>
      <c r="S3248" t="s">
        <v>675</v>
      </c>
      <c r="T3248" t="s">
        <v>675</v>
      </c>
    </row>
    <row r="3249" spans="1:20">
      <c r="A3249" t="s">
        <v>10736</v>
      </c>
      <c r="B3249" s="8" t="s">
        <v>3619</v>
      </c>
      <c r="C3249" t="s">
        <v>10655</v>
      </c>
      <c r="D3249" t="s">
        <v>664</v>
      </c>
      <c r="E3249" t="s">
        <v>754</v>
      </c>
      <c r="F3249" t="s">
        <v>10659</v>
      </c>
      <c r="G3249" t="s">
        <v>10660</v>
      </c>
      <c r="H3249" t="s">
        <v>675</v>
      </c>
      <c r="I3249" t="s">
        <v>10737</v>
      </c>
      <c r="J3249" t="s">
        <v>669</v>
      </c>
      <c r="K3249" t="s">
        <v>3619</v>
      </c>
      <c r="L3249" t="s">
        <v>671</v>
      </c>
      <c r="M3249" s="8" t="s">
        <v>777</v>
      </c>
      <c r="N3249" t="s">
        <v>10723</v>
      </c>
      <c r="O3249" t="s">
        <v>759</v>
      </c>
      <c r="P3249" t="s">
        <v>684</v>
      </c>
      <c r="Q3249" s="8" t="s">
        <v>675</v>
      </c>
      <c r="R3249" t="s">
        <v>675</v>
      </c>
      <c r="S3249" t="s">
        <v>675</v>
      </c>
      <c r="T3249" t="s">
        <v>675</v>
      </c>
    </row>
    <row r="3250" spans="1:20">
      <c r="A3250" t="s">
        <v>10738</v>
      </c>
      <c r="B3250" s="8" t="s">
        <v>799</v>
      </c>
      <c r="C3250" t="s">
        <v>10655</v>
      </c>
      <c r="D3250" t="s">
        <v>1177</v>
      </c>
      <c r="E3250" t="s">
        <v>704</v>
      </c>
      <c r="F3250" t="s">
        <v>1165</v>
      </c>
      <c r="G3250" t="s">
        <v>1166</v>
      </c>
      <c r="H3250" t="s">
        <v>675</v>
      </c>
      <c r="I3250" t="s">
        <v>10739</v>
      </c>
      <c r="J3250" t="s">
        <v>669</v>
      </c>
      <c r="K3250" t="s">
        <v>3632</v>
      </c>
      <c r="L3250" t="s">
        <v>682</v>
      </c>
      <c r="M3250" s="8" t="s">
        <v>777</v>
      </c>
      <c r="N3250" t="s">
        <v>10723</v>
      </c>
      <c r="O3250" t="s">
        <v>683</v>
      </c>
      <c r="P3250" t="s">
        <v>684</v>
      </c>
      <c r="Q3250" s="8" t="s">
        <v>675</v>
      </c>
      <c r="R3250" t="s">
        <v>675</v>
      </c>
      <c r="S3250" t="s">
        <v>675</v>
      </c>
      <c r="T3250" t="s">
        <v>675</v>
      </c>
    </row>
    <row r="3251" spans="1:20">
      <c r="A3251" t="s">
        <v>10740</v>
      </c>
      <c r="B3251" s="8" t="s">
        <v>3632</v>
      </c>
      <c r="C3251" t="s">
        <v>10655</v>
      </c>
      <c r="D3251" t="s">
        <v>664</v>
      </c>
      <c r="E3251" t="s">
        <v>754</v>
      </c>
      <c r="F3251" t="s">
        <v>815</v>
      </c>
      <c r="G3251" t="s">
        <v>11</v>
      </c>
      <c r="H3251" t="s">
        <v>675</v>
      </c>
      <c r="I3251" t="s">
        <v>10741</v>
      </c>
      <c r="J3251" t="s">
        <v>669</v>
      </c>
      <c r="K3251" t="s">
        <v>3632</v>
      </c>
      <c r="L3251" t="s">
        <v>671</v>
      </c>
      <c r="M3251" s="8" t="s">
        <v>777</v>
      </c>
      <c r="N3251" t="s">
        <v>10723</v>
      </c>
      <c r="O3251" t="s">
        <v>759</v>
      </c>
      <c r="P3251" t="s">
        <v>684</v>
      </c>
      <c r="Q3251" s="8" t="s">
        <v>675</v>
      </c>
      <c r="R3251" t="s">
        <v>675</v>
      </c>
      <c r="S3251" t="s">
        <v>675</v>
      </c>
      <c r="T3251" t="s">
        <v>675</v>
      </c>
    </row>
    <row r="3252" spans="1:20">
      <c r="A3252" t="s">
        <v>10742</v>
      </c>
      <c r="B3252" s="8" t="s">
        <v>3632</v>
      </c>
      <c r="C3252" t="s">
        <v>10655</v>
      </c>
      <c r="D3252" t="s">
        <v>664</v>
      </c>
      <c r="E3252" t="s">
        <v>754</v>
      </c>
      <c r="F3252" t="s">
        <v>2311</v>
      </c>
      <c r="G3252" t="s">
        <v>18</v>
      </c>
      <c r="H3252" t="s">
        <v>675</v>
      </c>
      <c r="I3252" t="s">
        <v>10741</v>
      </c>
      <c r="J3252" t="s">
        <v>669</v>
      </c>
      <c r="K3252" t="s">
        <v>3632</v>
      </c>
      <c r="L3252" t="s">
        <v>671</v>
      </c>
      <c r="M3252" s="8" t="s">
        <v>777</v>
      </c>
      <c r="N3252" t="s">
        <v>10723</v>
      </c>
      <c r="O3252" t="s">
        <v>759</v>
      </c>
      <c r="P3252" t="s">
        <v>684</v>
      </c>
      <c r="Q3252" s="8" t="s">
        <v>675</v>
      </c>
      <c r="R3252" t="s">
        <v>675</v>
      </c>
      <c r="S3252" t="s">
        <v>675</v>
      </c>
      <c r="T3252" t="s">
        <v>675</v>
      </c>
    </row>
    <row r="3253" spans="1:20">
      <c r="A3253" t="s">
        <v>10743</v>
      </c>
      <c r="B3253" s="8" t="s">
        <v>3632</v>
      </c>
      <c r="C3253" t="s">
        <v>10655</v>
      </c>
      <c r="D3253" t="s">
        <v>664</v>
      </c>
      <c r="E3253" t="s">
        <v>754</v>
      </c>
      <c r="F3253" t="s">
        <v>1030</v>
      </c>
      <c r="G3253" t="s">
        <v>27</v>
      </c>
      <c r="H3253" t="s">
        <v>675</v>
      </c>
      <c r="I3253" t="s">
        <v>10741</v>
      </c>
      <c r="J3253" t="s">
        <v>669</v>
      </c>
      <c r="K3253" t="s">
        <v>3632</v>
      </c>
      <c r="L3253" t="s">
        <v>671</v>
      </c>
      <c r="M3253" s="8" t="s">
        <v>777</v>
      </c>
      <c r="N3253" t="s">
        <v>10723</v>
      </c>
      <c r="O3253" t="s">
        <v>759</v>
      </c>
      <c r="P3253" t="s">
        <v>684</v>
      </c>
      <c r="Q3253" s="8" t="s">
        <v>675</v>
      </c>
      <c r="R3253" t="s">
        <v>675</v>
      </c>
      <c r="S3253" t="s">
        <v>675</v>
      </c>
      <c r="T3253" t="s">
        <v>675</v>
      </c>
    </row>
    <row r="3254" spans="1:20">
      <c r="A3254" t="s">
        <v>10744</v>
      </c>
      <c r="B3254" s="8" t="s">
        <v>3632</v>
      </c>
      <c r="C3254" t="s">
        <v>10655</v>
      </c>
      <c r="D3254" t="s">
        <v>664</v>
      </c>
      <c r="E3254" t="s">
        <v>754</v>
      </c>
      <c r="F3254" t="s">
        <v>1286</v>
      </c>
      <c r="G3254" t="s">
        <v>47</v>
      </c>
      <c r="H3254" t="s">
        <v>675</v>
      </c>
      <c r="I3254" t="s">
        <v>10741</v>
      </c>
      <c r="J3254" t="s">
        <v>669</v>
      </c>
      <c r="K3254" t="s">
        <v>3632</v>
      </c>
      <c r="L3254" t="s">
        <v>671</v>
      </c>
      <c r="M3254" s="8" t="s">
        <v>777</v>
      </c>
      <c r="N3254" t="s">
        <v>10723</v>
      </c>
      <c r="O3254" t="s">
        <v>759</v>
      </c>
      <c r="P3254" t="s">
        <v>684</v>
      </c>
      <c r="Q3254" s="8" t="s">
        <v>675</v>
      </c>
      <c r="R3254" t="s">
        <v>675</v>
      </c>
      <c r="S3254" t="s">
        <v>675</v>
      </c>
      <c r="T3254" t="s">
        <v>675</v>
      </c>
    </row>
    <row r="3255" spans="1:20">
      <c r="A3255" t="s">
        <v>10745</v>
      </c>
      <c r="B3255" s="8" t="s">
        <v>828</v>
      </c>
      <c r="C3255" t="s">
        <v>10655</v>
      </c>
      <c r="D3255" t="s">
        <v>664</v>
      </c>
      <c r="E3255" t="s">
        <v>675</v>
      </c>
      <c r="F3255" t="s">
        <v>782</v>
      </c>
      <c r="G3255" t="s">
        <v>12</v>
      </c>
      <c r="H3255" t="s">
        <v>675</v>
      </c>
      <c r="I3255" t="s">
        <v>10746</v>
      </c>
      <c r="J3255" t="s">
        <v>669</v>
      </c>
      <c r="K3255" t="s">
        <v>828</v>
      </c>
      <c r="L3255" t="s">
        <v>671</v>
      </c>
      <c r="M3255" s="8" t="s">
        <v>777</v>
      </c>
      <c r="N3255" t="s">
        <v>10723</v>
      </c>
      <c r="O3255" t="s">
        <v>701</v>
      </c>
      <c r="P3255" t="s">
        <v>684</v>
      </c>
      <c r="Q3255" s="8" t="s">
        <v>675</v>
      </c>
      <c r="R3255" t="s">
        <v>675</v>
      </c>
      <c r="S3255" t="s">
        <v>675</v>
      </c>
      <c r="T3255" t="s">
        <v>675</v>
      </c>
    </row>
    <row r="3256" spans="1:20">
      <c r="A3256" t="s">
        <v>10747</v>
      </c>
      <c r="B3256" s="8" t="s">
        <v>828</v>
      </c>
      <c r="C3256" t="s">
        <v>10655</v>
      </c>
      <c r="D3256" t="s">
        <v>664</v>
      </c>
      <c r="E3256" t="s">
        <v>754</v>
      </c>
      <c r="F3256" t="s">
        <v>2332</v>
      </c>
      <c r="G3256" t="s">
        <v>15</v>
      </c>
      <c r="H3256" t="s">
        <v>675</v>
      </c>
      <c r="I3256" t="s">
        <v>10748</v>
      </c>
      <c r="J3256" t="s">
        <v>669</v>
      </c>
      <c r="K3256" t="s">
        <v>828</v>
      </c>
      <c r="L3256" t="s">
        <v>671</v>
      </c>
      <c r="M3256" s="8" t="s">
        <v>777</v>
      </c>
      <c r="N3256" t="s">
        <v>10723</v>
      </c>
      <c r="O3256" t="s">
        <v>759</v>
      </c>
      <c r="P3256" t="s">
        <v>684</v>
      </c>
      <c r="Q3256" s="8" t="s">
        <v>675</v>
      </c>
      <c r="R3256" t="s">
        <v>675</v>
      </c>
      <c r="S3256" t="s">
        <v>675</v>
      </c>
      <c r="T3256" t="s">
        <v>675</v>
      </c>
    </row>
    <row r="3257" spans="1:20">
      <c r="A3257" t="s">
        <v>10749</v>
      </c>
      <c r="B3257" s="8" t="s">
        <v>828</v>
      </c>
      <c r="C3257" t="s">
        <v>10655</v>
      </c>
      <c r="D3257" t="s">
        <v>664</v>
      </c>
      <c r="E3257" t="s">
        <v>754</v>
      </c>
      <c r="F3257" t="s">
        <v>1002</v>
      </c>
      <c r="G3257" t="s">
        <v>178</v>
      </c>
      <c r="H3257" t="s">
        <v>675</v>
      </c>
      <c r="I3257" t="s">
        <v>10750</v>
      </c>
      <c r="J3257" t="s">
        <v>669</v>
      </c>
      <c r="K3257" t="s">
        <v>828</v>
      </c>
      <c r="L3257" t="s">
        <v>671</v>
      </c>
      <c r="M3257" s="8" t="s">
        <v>777</v>
      </c>
      <c r="N3257" t="s">
        <v>10723</v>
      </c>
      <c r="O3257" t="s">
        <v>759</v>
      </c>
      <c r="P3257" t="s">
        <v>684</v>
      </c>
      <c r="Q3257" s="8" t="s">
        <v>675</v>
      </c>
      <c r="R3257" t="s">
        <v>675</v>
      </c>
      <c r="S3257" t="s">
        <v>675</v>
      </c>
      <c r="T3257" t="s">
        <v>675</v>
      </c>
    </row>
    <row r="3258" spans="1:20">
      <c r="A3258" t="s">
        <v>10751</v>
      </c>
      <c r="B3258" s="8" t="s">
        <v>828</v>
      </c>
      <c r="C3258" t="s">
        <v>10655</v>
      </c>
      <c r="D3258" t="s">
        <v>664</v>
      </c>
      <c r="E3258" t="s">
        <v>754</v>
      </c>
      <c r="F3258" t="s">
        <v>1959</v>
      </c>
      <c r="G3258" t="s">
        <v>40</v>
      </c>
      <c r="H3258" t="s">
        <v>675</v>
      </c>
      <c r="I3258" t="s">
        <v>10752</v>
      </c>
      <c r="J3258" t="s">
        <v>669</v>
      </c>
      <c r="K3258" t="s">
        <v>828</v>
      </c>
      <c r="L3258" t="s">
        <v>671</v>
      </c>
      <c r="M3258" s="8" t="s">
        <v>777</v>
      </c>
      <c r="N3258" t="s">
        <v>10723</v>
      </c>
      <c r="O3258" t="s">
        <v>759</v>
      </c>
      <c r="P3258" t="s">
        <v>684</v>
      </c>
      <c r="Q3258" s="8" t="s">
        <v>675</v>
      </c>
      <c r="R3258" t="s">
        <v>675</v>
      </c>
      <c r="S3258" t="s">
        <v>675</v>
      </c>
      <c r="T3258" t="s">
        <v>675</v>
      </c>
    </row>
    <row r="3259" spans="1:20">
      <c r="A3259" t="s">
        <v>10753</v>
      </c>
      <c r="B3259" s="8" t="s">
        <v>828</v>
      </c>
      <c r="C3259" t="s">
        <v>10655</v>
      </c>
      <c r="D3259" t="s">
        <v>664</v>
      </c>
      <c r="E3259" t="s">
        <v>754</v>
      </c>
      <c r="F3259" t="s">
        <v>5223</v>
      </c>
      <c r="G3259" t="s">
        <v>79</v>
      </c>
      <c r="H3259" t="s">
        <v>675</v>
      </c>
      <c r="I3259" t="s">
        <v>10754</v>
      </c>
      <c r="J3259" t="s">
        <v>669</v>
      </c>
      <c r="K3259" t="s">
        <v>828</v>
      </c>
      <c r="L3259" t="s">
        <v>671</v>
      </c>
      <c r="M3259" s="8" t="s">
        <v>777</v>
      </c>
      <c r="N3259" t="s">
        <v>10723</v>
      </c>
      <c r="O3259" t="s">
        <v>759</v>
      </c>
      <c r="P3259" t="s">
        <v>684</v>
      </c>
      <c r="Q3259" s="8" t="s">
        <v>675</v>
      </c>
      <c r="R3259" t="s">
        <v>675</v>
      </c>
      <c r="S3259" t="s">
        <v>675</v>
      </c>
      <c r="T3259" t="s">
        <v>675</v>
      </c>
    </row>
    <row r="3260" spans="1:20">
      <c r="A3260" t="s">
        <v>10755</v>
      </c>
      <c r="B3260" s="8" t="s">
        <v>828</v>
      </c>
      <c r="C3260" t="s">
        <v>10655</v>
      </c>
      <c r="D3260" t="s">
        <v>664</v>
      </c>
      <c r="E3260" t="s">
        <v>754</v>
      </c>
      <c r="F3260" t="s">
        <v>2962</v>
      </c>
      <c r="G3260" t="s">
        <v>58</v>
      </c>
      <c r="H3260" t="s">
        <v>675</v>
      </c>
      <c r="I3260" t="s">
        <v>10756</v>
      </c>
      <c r="J3260" t="s">
        <v>669</v>
      </c>
      <c r="K3260" t="s">
        <v>828</v>
      </c>
      <c r="L3260" t="s">
        <v>671</v>
      </c>
      <c r="M3260" s="8" t="s">
        <v>777</v>
      </c>
      <c r="N3260" t="s">
        <v>10723</v>
      </c>
      <c r="O3260" t="s">
        <v>759</v>
      </c>
      <c r="P3260" t="s">
        <v>684</v>
      </c>
      <c r="Q3260" s="8" t="s">
        <v>675</v>
      </c>
      <c r="R3260" t="s">
        <v>675</v>
      </c>
      <c r="S3260" t="s">
        <v>675</v>
      </c>
      <c r="T3260" t="s">
        <v>675</v>
      </c>
    </row>
    <row r="3261" spans="1:20">
      <c r="A3261" t="s">
        <v>10757</v>
      </c>
      <c r="B3261" s="8" t="s">
        <v>837</v>
      </c>
      <c r="C3261" t="s">
        <v>10655</v>
      </c>
      <c r="D3261" t="s">
        <v>664</v>
      </c>
      <c r="E3261" t="s">
        <v>704</v>
      </c>
      <c r="F3261" t="s">
        <v>2311</v>
      </c>
      <c r="G3261" t="s">
        <v>18</v>
      </c>
      <c r="H3261" t="s">
        <v>675</v>
      </c>
      <c r="I3261" t="s">
        <v>10741</v>
      </c>
      <c r="J3261" t="s">
        <v>669</v>
      </c>
      <c r="K3261" t="s">
        <v>3644</v>
      </c>
      <c r="L3261" t="s">
        <v>671</v>
      </c>
      <c r="M3261" s="8" t="s">
        <v>777</v>
      </c>
      <c r="N3261" t="s">
        <v>10723</v>
      </c>
      <c r="O3261" t="s">
        <v>902</v>
      </c>
      <c r="P3261" t="s">
        <v>684</v>
      </c>
      <c r="Q3261" s="8" t="s">
        <v>675</v>
      </c>
      <c r="R3261" t="s">
        <v>675</v>
      </c>
      <c r="S3261" t="s">
        <v>675</v>
      </c>
      <c r="T3261" t="s">
        <v>675</v>
      </c>
    </row>
    <row r="3262" spans="1:20">
      <c r="A3262" t="s">
        <v>10758</v>
      </c>
      <c r="B3262" s="8" t="s">
        <v>837</v>
      </c>
      <c r="C3262" t="s">
        <v>10655</v>
      </c>
      <c r="D3262" t="s">
        <v>664</v>
      </c>
      <c r="E3262" t="s">
        <v>704</v>
      </c>
      <c r="F3262" t="s">
        <v>2311</v>
      </c>
      <c r="G3262" t="s">
        <v>18</v>
      </c>
      <c r="H3262" t="s">
        <v>675</v>
      </c>
      <c r="I3262" t="s">
        <v>10741</v>
      </c>
      <c r="J3262" t="s">
        <v>669</v>
      </c>
      <c r="K3262" t="s">
        <v>3644</v>
      </c>
      <c r="L3262" t="s">
        <v>671</v>
      </c>
      <c r="M3262" s="8" t="s">
        <v>777</v>
      </c>
      <c r="N3262" t="s">
        <v>10723</v>
      </c>
      <c r="O3262" t="s">
        <v>902</v>
      </c>
      <c r="P3262" t="s">
        <v>684</v>
      </c>
      <c r="Q3262" s="8" t="s">
        <v>675</v>
      </c>
      <c r="R3262" t="s">
        <v>675</v>
      </c>
      <c r="S3262" t="s">
        <v>675</v>
      </c>
      <c r="T3262" t="s">
        <v>675</v>
      </c>
    </row>
    <row r="3263" spans="1:20">
      <c r="A3263" t="s">
        <v>10759</v>
      </c>
      <c r="B3263" s="8" t="s">
        <v>837</v>
      </c>
      <c r="C3263" t="s">
        <v>10655</v>
      </c>
      <c r="D3263" t="s">
        <v>664</v>
      </c>
      <c r="E3263" t="s">
        <v>704</v>
      </c>
      <c r="F3263" t="s">
        <v>815</v>
      </c>
      <c r="G3263" t="s">
        <v>11</v>
      </c>
      <c r="H3263" t="s">
        <v>675</v>
      </c>
      <c r="I3263" t="s">
        <v>10741</v>
      </c>
      <c r="J3263" t="s">
        <v>669</v>
      </c>
      <c r="K3263" t="s">
        <v>3644</v>
      </c>
      <c r="L3263" t="s">
        <v>671</v>
      </c>
      <c r="M3263" s="8" t="s">
        <v>777</v>
      </c>
      <c r="N3263" t="s">
        <v>10723</v>
      </c>
      <c r="O3263" t="s">
        <v>902</v>
      </c>
      <c r="P3263" t="s">
        <v>684</v>
      </c>
      <c r="Q3263" s="8" t="s">
        <v>675</v>
      </c>
      <c r="R3263" t="s">
        <v>675</v>
      </c>
      <c r="S3263" t="s">
        <v>675</v>
      </c>
      <c r="T3263" t="s">
        <v>675</v>
      </c>
    </row>
    <row r="3264" spans="1:20">
      <c r="A3264" t="s">
        <v>10760</v>
      </c>
      <c r="B3264" s="8" t="s">
        <v>837</v>
      </c>
      <c r="C3264" t="s">
        <v>10655</v>
      </c>
      <c r="D3264" t="s">
        <v>664</v>
      </c>
      <c r="E3264" t="s">
        <v>704</v>
      </c>
      <c r="F3264" t="s">
        <v>1286</v>
      </c>
      <c r="G3264" t="s">
        <v>47</v>
      </c>
      <c r="H3264" t="s">
        <v>675</v>
      </c>
      <c r="I3264" t="s">
        <v>10741</v>
      </c>
      <c r="J3264" t="s">
        <v>669</v>
      </c>
      <c r="K3264" t="s">
        <v>3644</v>
      </c>
      <c r="L3264" t="s">
        <v>671</v>
      </c>
      <c r="M3264" s="8" t="s">
        <v>777</v>
      </c>
      <c r="N3264" t="s">
        <v>10761</v>
      </c>
      <c r="O3264" t="s">
        <v>902</v>
      </c>
      <c r="P3264" t="s">
        <v>684</v>
      </c>
      <c r="Q3264" s="8" t="s">
        <v>675</v>
      </c>
      <c r="R3264" t="s">
        <v>675</v>
      </c>
      <c r="S3264" t="s">
        <v>675</v>
      </c>
      <c r="T3264" t="s">
        <v>675</v>
      </c>
    </row>
    <row r="3265" spans="1:20">
      <c r="A3265" t="s">
        <v>10762</v>
      </c>
      <c r="B3265" s="8" t="s">
        <v>837</v>
      </c>
      <c r="C3265" t="s">
        <v>10655</v>
      </c>
      <c r="D3265" t="s">
        <v>664</v>
      </c>
      <c r="E3265" t="s">
        <v>704</v>
      </c>
      <c r="F3265" t="s">
        <v>3712</v>
      </c>
      <c r="G3265" t="s">
        <v>20</v>
      </c>
      <c r="H3265" t="s">
        <v>675</v>
      </c>
      <c r="I3265" t="s">
        <v>10714</v>
      </c>
      <c r="J3265" t="s">
        <v>669</v>
      </c>
      <c r="K3265" t="s">
        <v>837</v>
      </c>
      <c r="L3265" t="s">
        <v>671</v>
      </c>
      <c r="M3265" s="8" t="s">
        <v>777</v>
      </c>
      <c r="N3265" t="s">
        <v>10763</v>
      </c>
      <c r="O3265" t="s">
        <v>779</v>
      </c>
      <c r="P3265" t="s">
        <v>684</v>
      </c>
      <c r="Q3265" s="8" t="s">
        <v>675</v>
      </c>
      <c r="R3265" t="s">
        <v>675</v>
      </c>
      <c r="S3265" t="s">
        <v>675</v>
      </c>
      <c r="T3265" t="s">
        <v>675</v>
      </c>
    </row>
    <row r="3266" spans="1:20">
      <c r="A3266" t="s">
        <v>10764</v>
      </c>
      <c r="B3266" s="8" t="s">
        <v>837</v>
      </c>
      <c r="C3266" t="s">
        <v>10655</v>
      </c>
      <c r="D3266" t="s">
        <v>664</v>
      </c>
      <c r="E3266" t="s">
        <v>704</v>
      </c>
      <c r="F3266" t="s">
        <v>1959</v>
      </c>
      <c r="G3266" t="s">
        <v>40</v>
      </c>
      <c r="H3266" t="s">
        <v>675</v>
      </c>
      <c r="I3266" t="s">
        <v>10714</v>
      </c>
      <c r="J3266" t="s">
        <v>669</v>
      </c>
      <c r="K3266" t="s">
        <v>3644</v>
      </c>
      <c r="L3266" t="s">
        <v>671</v>
      </c>
      <c r="M3266" s="8" t="s">
        <v>777</v>
      </c>
      <c r="N3266" t="s">
        <v>10765</v>
      </c>
      <c r="O3266" t="s">
        <v>779</v>
      </c>
      <c r="P3266" t="s">
        <v>684</v>
      </c>
      <c r="Q3266" s="8" t="s">
        <v>675</v>
      </c>
      <c r="R3266" t="s">
        <v>675</v>
      </c>
      <c r="S3266" t="s">
        <v>675</v>
      </c>
      <c r="T3266" t="s">
        <v>675</v>
      </c>
    </row>
    <row r="3267" spans="1:20">
      <c r="A3267" t="s">
        <v>10766</v>
      </c>
      <c r="B3267" s="8" t="s">
        <v>837</v>
      </c>
      <c r="C3267" t="s">
        <v>10655</v>
      </c>
      <c r="D3267" t="s">
        <v>664</v>
      </c>
      <c r="E3267" t="s">
        <v>704</v>
      </c>
      <c r="F3267" t="s">
        <v>2332</v>
      </c>
      <c r="G3267" t="s">
        <v>15</v>
      </c>
      <c r="H3267" t="s">
        <v>675</v>
      </c>
      <c r="I3267" t="s">
        <v>10714</v>
      </c>
      <c r="J3267" t="s">
        <v>669</v>
      </c>
      <c r="K3267" t="s">
        <v>3644</v>
      </c>
      <c r="L3267" t="s">
        <v>671</v>
      </c>
      <c r="M3267" s="8" t="s">
        <v>777</v>
      </c>
      <c r="N3267" t="s">
        <v>10767</v>
      </c>
      <c r="O3267" t="s">
        <v>779</v>
      </c>
      <c r="P3267" t="s">
        <v>684</v>
      </c>
      <c r="Q3267" s="8" t="s">
        <v>675</v>
      </c>
      <c r="R3267" t="s">
        <v>675</v>
      </c>
      <c r="S3267" t="s">
        <v>675</v>
      </c>
      <c r="T3267" t="s">
        <v>675</v>
      </c>
    </row>
    <row r="3268" spans="1:20">
      <c r="A3268" t="s">
        <v>10768</v>
      </c>
      <c r="B3268" s="8" t="s">
        <v>837</v>
      </c>
      <c r="C3268" t="s">
        <v>10655</v>
      </c>
      <c r="D3268" t="s">
        <v>664</v>
      </c>
      <c r="E3268" t="s">
        <v>704</v>
      </c>
      <c r="F3268" t="s">
        <v>1501</v>
      </c>
      <c r="G3268" t="s">
        <v>51</v>
      </c>
      <c r="H3268" t="s">
        <v>675</v>
      </c>
      <c r="I3268" t="s">
        <v>10714</v>
      </c>
      <c r="J3268" t="s">
        <v>669</v>
      </c>
      <c r="K3268" t="s">
        <v>3644</v>
      </c>
      <c r="L3268" t="s">
        <v>671</v>
      </c>
      <c r="M3268" s="8" t="s">
        <v>777</v>
      </c>
      <c r="N3268" t="s">
        <v>10769</v>
      </c>
      <c r="O3268" t="s">
        <v>779</v>
      </c>
      <c r="P3268" t="s">
        <v>684</v>
      </c>
      <c r="Q3268" s="8" t="s">
        <v>675</v>
      </c>
      <c r="R3268" t="s">
        <v>675</v>
      </c>
      <c r="S3268" t="s">
        <v>675</v>
      </c>
      <c r="T3268" t="s">
        <v>675</v>
      </c>
    </row>
    <row r="3269" spans="1:20">
      <c r="A3269" t="s">
        <v>10770</v>
      </c>
      <c r="B3269" s="8" t="s">
        <v>3644</v>
      </c>
      <c r="C3269" t="s">
        <v>10655</v>
      </c>
      <c r="D3269" t="s">
        <v>664</v>
      </c>
      <c r="E3269" t="s">
        <v>754</v>
      </c>
      <c r="F3269" t="s">
        <v>10659</v>
      </c>
      <c r="G3269" t="s">
        <v>10660</v>
      </c>
      <c r="H3269" t="s">
        <v>675</v>
      </c>
      <c r="I3269" t="s">
        <v>10771</v>
      </c>
      <c r="J3269" t="s">
        <v>669</v>
      </c>
      <c r="K3269" t="s">
        <v>3644</v>
      </c>
      <c r="L3269" t="s">
        <v>671</v>
      </c>
      <c r="M3269" s="8" t="s">
        <v>777</v>
      </c>
      <c r="N3269" t="s">
        <v>10772</v>
      </c>
      <c r="O3269" t="s">
        <v>759</v>
      </c>
      <c r="P3269" t="s">
        <v>684</v>
      </c>
      <c r="Q3269" s="8" t="s">
        <v>675</v>
      </c>
      <c r="R3269" t="s">
        <v>675</v>
      </c>
      <c r="S3269" t="s">
        <v>675</v>
      </c>
      <c r="T3269" t="s">
        <v>675</v>
      </c>
    </row>
    <row r="3270" spans="1:20">
      <c r="A3270" t="s">
        <v>10773</v>
      </c>
      <c r="B3270" s="8" t="s">
        <v>3644</v>
      </c>
      <c r="C3270" t="s">
        <v>10655</v>
      </c>
      <c r="D3270" t="s">
        <v>664</v>
      </c>
      <c r="E3270" t="s">
        <v>754</v>
      </c>
      <c r="F3270" t="s">
        <v>10659</v>
      </c>
      <c r="G3270" t="s">
        <v>10660</v>
      </c>
      <c r="H3270" t="s">
        <v>675</v>
      </c>
      <c r="I3270" t="s">
        <v>10774</v>
      </c>
      <c r="J3270" t="s">
        <v>669</v>
      </c>
      <c r="K3270" t="s">
        <v>3644</v>
      </c>
      <c r="L3270" t="s">
        <v>671</v>
      </c>
      <c r="M3270" s="8" t="s">
        <v>777</v>
      </c>
      <c r="N3270" t="s">
        <v>10775</v>
      </c>
      <c r="O3270" t="s">
        <v>759</v>
      </c>
      <c r="P3270" t="s">
        <v>684</v>
      </c>
      <c r="Q3270" s="8" t="s">
        <v>675</v>
      </c>
      <c r="R3270" t="s">
        <v>675</v>
      </c>
      <c r="S3270" t="s">
        <v>675</v>
      </c>
      <c r="T3270" t="s">
        <v>675</v>
      </c>
    </row>
    <row r="3271" spans="1:20">
      <c r="A3271" t="s">
        <v>10776</v>
      </c>
      <c r="B3271" s="8" t="s">
        <v>3644</v>
      </c>
      <c r="C3271" t="s">
        <v>10655</v>
      </c>
      <c r="D3271" t="s">
        <v>664</v>
      </c>
      <c r="E3271" t="s">
        <v>754</v>
      </c>
      <c r="F3271" t="s">
        <v>10659</v>
      </c>
      <c r="G3271" t="s">
        <v>10660</v>
      </c>
      <c r="H3271" t="s">
        <v>675</v>
      </c>
      <c r="I3271" t="s">
        <v>10777</v>
      </c>
      <c r="J3271" t="s">
        <v>669</v>
      </c>
      <c r="K3271" t="s">
        <v>3644</v>
      </c>
      <c r="L3271" t="s">
        <v>671</v>
      </c>
      <c r="M3271" s="8" t="s">
        <v>777</v>
      </c>
      <c r="N3271" t="s">
        <v>1045</v>
      </c>
      <c r="O3271" t="s">
        <v>759</v>
      </c>
      <c r="P3271" t="s">
        <v>684</v>
      </c>
      <c r="Q3271" s="8" t="s">
        <v>675</v>
      </c>
      <c r="R3271" t="s">
        <v>675</v>
      </c>
      <c r="S3271" t="s">
        <v>675</v>
      </c>
      <c r="T3271" t="s">
        <v>675</v>
      </c>
    </row>
    <row r="3272" spans="1:20">
      <c r="A3272" t="s">
        <v>10778</v>
      </c>
      <c r="B3272" s="8" t="s">
        <v>3644</v>
      </c>
      <c r="C3272" t="s">
        <v>10655</v>
      </c>
      <c r="D3272" t="s">
        <v>664</v>
      </c>
      <c r="E3272" t="s">
        <v>754</v>
      </c>
      <c r="F3272" t="s">
        <v>10659</v>
      </c>
      <c r="G3272" t="s">
        <v>10660</v>
      </c>
      <c r="H3272" t="s">
        <v>675</v>
      </c>
      <c r="I3272" t="s">
        <v>10779</v>
      </c>
      <c r="J3272" t="s">
        <v>669</v>
      </c>
      <c r="K3272" t="s">
        <v>3644</v>
      </c>
      <c r="L3272" t="s">
        <v>671</v>
      </c>
      <c r="M3272" s="8" t="s">
        <v>777</v>
      </c>
      <c r="N3272" t="s">
        <v>6559</v>
      </c>
      <c r="O3272" t="s">
        <v>759</v>
      </c>
      <c r="P3272" t="s">
        <v>684</v>
      </c>
      <c r="Q3272" s="8" t="s">
        <v>675</v>
      </c>
      <c r="R3272" t="s">
        <v>675</v>
      </c>
      <c r="S3272" t="s">
        <v>675</v>
      </c>
      <c r="T3272" t="s">
        <v>675</v>
      </c>
    </row>
    <row r="3273" spans="1:20">
      <c r="A3273" t="s">
        <v>10780</v>
      </c>
      <c r="B3273" s="8" t="s">
        <v>3644</v>
      </c>
      <c r="C3273" t="s">
        <v>10655</v>
      </c>
      <c r="D3273" t="s">
        <v>664</v>
      </c>
      <c r="E3273" t="s">
        <v>754</v>
      </c>
      <c r="F3273" t="s">
        <v>10659</v>
      </c>
      <c r="G3273" t="s">
        <v>10660</v>
      </c>
      <c r="H3273" t="s">
        <v>675</v>
      </c>
      <c r="I3273" t="s">
        <v>10781</v>
      </c>
      <c r="J3273" t="s">
        <v>669</v>
      </c>
      <c r="K3273" t="s">
        <v>3644</v>
      </c>
      <c r="L3273" t="s">
        <v>671</v>
      </c>
      <c r="M3273" s="8" t="s">
        <v>777</v>
      </c>
      <c r="N3273" t="s">
        <v>10782</v>
      </c>
      <c r="O3273" t="s">
        <v>759</v>
      </c>
      <c r="P3273" t="s">
        <v>684</v>
      </c>
      <c r="Q3273" s="8" t="s">
        <v>675</v>
      </c>
      <c r="R3273" t="s">
        <v>675</v>
      </c>
      <c r="S3273" t="s">
        <v>675</v>
      </c>
      <c r="T3273" t="s">
        <v>675</v>
      </c>
    </row>
    <row r="3274" spans="1:20">
      <c r="A3274" t="s">
        <v>10783</v>
      </c>
      <c r="B3274" s="8" t="s">
        <v>3644</v>
      </c>
      <c r="C3274" t="s">
        <v>10655</v>
      </c>
      <c r="D3274" t="s">
        <v>664</v>
      </c>
      <c r="E3274" t="s">
        <v>754</v>
      </c>
      <c r="F3274" t="s">
        <v>10659</v>
      </c>
      <c r="G3274" t="s">
        <v>10660</v>
      </c>
      <c r="H3274" t="s">
        <v>675</v>
      </c>
      <c r="I3274" t="s">
        <v>10784</v>
      </c>
      <c r="J3274" t="s">
        <v>669</v>
      </c>
      <c r="K3274" t="s">
        <v>3644</v>
      </c>
      <c r="L3274" t="s">
        <v>671</v>
      </c>
      <c r="M3274" s="8" t="s">
        <v>777</v>
      </c>
      <c r="N3274" t="s">
        <v>10785</v>
      </c>
      <c r="O3274" t="s">
        <v>759</v>
      </c>
      <c r="P3274" t="s">
        <v>684</v>
      </c>
      <c r="Q3274" s="8" t="s">
        <v>675</v>
      </c>
      <c r="R3274" t="s">
        <v>675</v>
      </c>
      <c r="S3274" t="s">
        <v>675</v>
      </c>
      <c r="T3274" t="s">
        <v>675</v>
      </c>
    </row>
    <row r="3275" spans="1:20">
      <c r="A3275" t="s">
        <v>10786</v>
      </c>
      <c r="B3275" s="8" t="s">
        <v>3644</v>
      </c>
      <c r="C3275" t="s">
        <v>10655</v>
      </c>
      <c r="D3275" t="s">
        <v>664</v>
      </c>
      <c r="E3275" t="s">
        <v>754</v>
      </c>
      <c r="F3275" t="s">
        <v>10659</v>
      </c>
      <c r="G3275" t="s">
        <v>10660</v>
      </c>
      <c r="H3275" t="s">
        <v>675</v>
      </c>
      <c r="I3275" t="s">
        <v>10787</v>
      </c>
      <c r="J3275" t="s">
        <v>669</v>
      </c>
      <c r="K3275" t="s">
        <v>3644</v>
      </c>
      <c r="L3275" t="s">
        <v>671</v>
      </c>
      <c r="M3275" s="8" t="s">
        <v>777</v>
      </c>
      <c r="N3275" t="s">
        <v>10788</v>
      </c>
      <c r="O3275" t="s">
        <v>759</v>
      </c>
      <c r="P3275" t="s">
        <v>684</v>
      </c>
      <c r="Q3275" s="8" t="s">
        <v>675</v>
      </c>
      <c r="R3275" t="s">
        <v>675</v>
      </c>
      <c r="S3275" t="s">
        <v>675</v>
      </c>
      <c r="T3275" t="s">
        <v>675</v>
      </c>
    </row>
    <row r="3276" spans="1:20">
      <c r="A3276" t="s">
        <v>10789</v>
      </c>
      <c r="B3276" s="8" t="s">
        <v>3644</v>
      </c>
      <c r="C3276" t="s">
        <v>10655</v>
      </c>
      <c r="D3276" t="s">
        <v>664</v>
      </c>
      <c r="E3276" t="s">
        <v>704</v>
      </c>
      <c r="F3276" t="s">
        <v>1199</v>
      </c>
      <c r="G3276" t="s">
        <v>16</v>
      </c>
      <c r="H3276" t="s">
        <v>675</v>
      </c>
      <c r="I3276" t="s">
        <v>10714</v>
      </c>
      <c r="J3276" t="s">
        <v>669</v>
      </c>
      <c r="K3276" t="s">
        <v>3644</v>
      </c>
      <c r="L3276" t="s">
        <v>671</v>
      </c>
      <c r="M3276" s="8" t="s">
        <v>777</v>
      </c>
      <c r="N3276" t="s">
        <v>10790</v>
      </c>
      <c r="O3276" t="s">
        <v>779</v>
      </c>
      <c r="P3276" t="s">
        <v>684</v>
      </c>
      <c r="Q3276" s="8" t="s">
        <v>675</v>
      </c>
      <c r="R3276" t="s">
        <v>675</v>
      </c>
      <c r="S3276" t="s">
        <v>675</v>
      </c>
      <c r="T3276" t="s">
        <v>675</v>
      </c>
    </row>
    <row r="3277" spans="1:20">
      <c r="A3277" t="s">
        <v>10791</v>
      </c>
      <c r="B3277" s="8" t="s">
        <v>6739</v>
      </c>
      <c r="C3277" t="s">
        <v>10655</v>
      </c>
      <c r="D3277" t="s">
        <v>664</v>
      </c>
      <c r="E3277" t="s">
        <v>754</v>
      </c>
      <c r="F3277" t="s">
        <v>10659</v>
      </c>
      <c r="G3277" t="s">
        <v>10660</v>
      </c>
      <c r="H3277" t="s">
        <v>675</v>
      </c>
      <c r="I3277" t="s">
        <v>10792</v>
      </c>
      <c r="J3277" t="s">
        <v>669</v>
      </c>
      <c r="K3277" t="s">
        <v>6739</v>
      </c>
      <c r="L3277" t="s">
        <v>671</v>
      </c>
      <c r="M3277" s="8" t="s">
        <v>777</v>
      </c>
      <c r="N3277" t="s">
        <v>10793</v>
      </c>
      <c r="O3277" t="s">
        <v>759</v>
      </c>
      <c r="P3277" t="s">
        <v>684</v>
      </c>
      <c r="Q3277" s="8" t="s">
        <v>675</v>
      </c>
      <c r="R3277" t="s">
        <v>675</v>
      </c>
      <c r="S3277" t="s">
        <v>675</v>
      </c>
      <c r="T3277" t="s">
        <v>675</v>
      </c>
    </row>
    <row r="3278" spans="1:20">
      <c r="A3278" t="s">
        <v>10794</v>
      </c>
      <c r="B3278" s="8" t="s">
        <v>6739</v>
      </c>
      <c r="C3278" t="s">
        <v>10655</v>
      </c>
      <c r="D3278" t="s">
        <v>664</v>
      </c>
      <c r="E3278" t="s">
        <v>754</v>
      </c>
      <c r="F3278" t="s">
        <v>10659</v>
      </c>
      <c r="G3278" t="s">
        <v>10660</v>
      </c>
      <c r="H3278" t="s">
        <v>675</v>
      </c>
      <c r="I3278" t="s">
        <v>10795</v>
      </c>
      <c r="J3278" t="s">
        <v>669</v>
      </c>
      <c r="K3278" t="s">
        <v>6739</v>
      </c>
      <c r="L3278" t="s">
        <v>671</v>
      </c>
      <c r="M3278" s="8" t="s">
        <v>777</v>
      </c>
      <c r="N3278" t="s">
        <v>10796</v>
      </c>
      <c r="O3278" t="s">
        <v>759</v>
      </c>
      <c r="P3278" t="s">
        <v>684</v>
      </c>
      <c r="Q3278" s="8" t="s">
        <v>675</v>
      </c>
      <c r="R3278" t="s">
        <v>675</v>
      </c>
      <c r="S3278" t="s">
        <v>675</v>
      </c>
      <c r="T3278" t="s">
        <v>675</v>
      </c>
    </row>
    <row r="3279" spans="1:20">
      <c r="A3279" t="s">
        <v>10797</v>
      </c>
      <c r="B3279" s="8" t="s">
        <v>6739</v>
      </c>
      <c r="C3279" t="s">
        <v>10655</v>
      </c>
      <c r="D3279" t="s">
        <v>664</v>
      </c>
      <c r="E3279" t="s">
        <v>754</v>
      </c>
      <c r="F3279" t="s">
        <v>10659</v>
      </c>
      <c r="G3279" t="s">
        <v>10660</v>
      </c>
      <c r="H3279" t="s">
        <v>675</v>
      </c>
      <c r="I3279" t="s">
        <v>10798</v>
      </c>
      <c r="J3279" t="s">
        <v>669</v>
      </c>
      <c r="K3279" t="s">
        <v>6739</v>
      </c>
      <c r="L3279" t="s">
        <v>671</v>
      </c>
      <c r="M3279" s="8" t="s">
        <v>777</v>
      </c>
      <c r="N3279" t="s">
        <v>10799</v>
      </c>
      <c r="O3279" t="s">
        <v>759</v>
      </c>
      <c r="P3279" t="s">
        <v>684</v>
      </c>
      <c r="Q3279" s="8" t="s">
        <v>675</v>
      </c>
      <c r="R3279" t="s">
        <v>675</v>
      </c>
      <c r="S3279" t="s">
        <v>675</v>
      </c>
      <c r="T3279" t="s">
        <v>675</v>
      </c>
    </row>
    <row r="3280" spans="1:20">
      <c r="A3280" t="s">
        <v>10800</v>
      </c>
      <c r="B3280" s="8" t="s">
        <v>6739</v>
      </c>
      <c r="C3280" t="s">
        <v>10655</v>
      </c>
      <c r="D3280" t="s">
        <v>664</v>
      </c>
      <c r="E3280" t="s">
        <v>754</v>
      </c>
      <c r="F3280" t="s">
        <v>10659</v>
      </c>
      <c r="G3280" t="s">
        <v>10660</v>
      </c>
      <c r="H3280" t="s">
        <v>675</v>
      </c>
      <c r="I3280" t="s">
        <v>10801</v>
      </c>
      <c r="J3280" t="s">
        <v>669</v>
      </c>
      <c r="K3280" t="s">
        <v>6739</v>
      </c>
      <c r="L3280" t="s">
        <v>671</v>
      </c>
      <c r="M3280" s="8" t="s">
        <v>777</v>
      </c>
      <c r="N3280" t="s">
        <v>10802</v>
      </c>
      <c r="O3280" t="s">
        <v>759</v>
      </c>
      <c r="P3280" t="s">
        <v>684</v>
      </c>
      <c r="Q3280" s="8" t="s">
        <v>675</v>
      </c>
      <c r="R3280" t="s">
        <v>675</v>
      </c>
      <c r="S3280" t="s">
        <v>675</v>
      </c>
      <c r="T3280" t="s">
        <v>675</v>
      </c>
    </row>
    <row r="3281" spans="1:20">
      <c r="A3281" t="s">
        <v>10803</v>
      </c>
      <c r="B3281" s="8" t="s">
        <v>10804</v>
      </c>
      <c r="C3281" t="s">
        <v>10655</v>
      </c>
      <c r="D3281" t="s">
        <v>664</v>
      </c>
      <c r="E3281" t="s">
        <v>754</v>
      </c>
      <c r="F3281" t="s">
        <v>3712</v>
      </c>
      <c r="G3281" t="s">
        <v>20</v>
      </c>
      <c r="H3281" t="s">
        <v>675</v>
      </c>
      <c r="I3281" t="s">
        <v>10805</v>
      </c>
      <c r="J3281" t="s">
        <v>5628</v>
      </c>
      <c r="K3281" t="s">
        <v>675</v>
      </c>
      <c r="L3281" t="s">
        <v>682</v>
      </c>
      <c r="M3281" s="8" t="s">
        <v>675</v>
      </c>
      <c r="N3281" t="s">
        <v>682</v>
      </c>
      <c r="O3281" t="s">
        <v>759</v>
      </c>
      <c r="P3281" t="s">
        <v>684</v>
      </c>
      <c r="Q3281" s="8" t="s">
        <v>675</v>
      </c>
      <c r="R3281" t="s">
        <v>675</v>
      </c>
      <c r="S3281" t="s">
        <v>675</v>
      </c>
      <c r="T3281" t="s">
        <v>675</v>
      </c>
    </row>
    <row r="3282" spans="1:20">
      <c r="A3282" t="s">
        <v>10806</v>
      </c>
      <c r="B3282" s="8" t="s">
        <v>10804</v>
      </c>
      <c r="C3282" t="s">
        <v>10655</v>
      </c>
      <c r="D3282" t="s">
        <v>664</v>
      </c>
      <c r="E3282" t="s">
        <v>754</v>
      </c>
      <c r="F3282" t="s">
        <v>2332</v>
      </c>
      <c r="G3282" t="s">
        <v>15</v>
      </c>
      <c r="H3282" t="s">
        <v>675</v>
      </c>
      <c r="I3282" t="s">
        <v>10807</v>
      </c>
      <c r="J3282" t="s">
        <v>5628</v>
      </c>
      <c r="K3282" t="s">
        <v>675</v>
      </c>
      <c r="L3282" t="s">
        <v>682</v>
      </c>
      <c r="M3282" s="8" t="s">
        <v>675</v>
      </c>
      <c r="N3282" t="s">
        <v>682</v>
      </c>
      <c r="O3282" t="s">
        <v>759</v>
      </c>
      <c r="P3282" t="s">
        <v>684</v>
      </c>
      <c r="Q3282" s="8" t="s">
        <v>675</v>
      </c>
      <c r="R3282" t="s">
        <v>675</v>
      </c>
      <c r="S3282" t="s">
        <v>675</v>
      </c>
      <c r="T3282" t="s">
        <v>675</v>
      </c>
    </row>
    <row r="3283" spans="1:20">
      <c r="A3283" t="s">
        <v>10808</v>
      </c>
      <c r="B3283" s="8" t="s">
        <v>10804</v>
      </c>
      <c r="C3283" t="s">
        <v>10655</v>
      </c>
      <c r="D3283" t="s">
        <v>664</v>
      </c>
      <c r="E3283" t="s">
        <v>754</v>
      </c>
      <c r="F3283" t="s">
        <v>1002</v>
      </c>
      <c r="G3283" t="s">
        <v>178</v>
      </c>
      <c r="H3283" t="s">
        <v>675</v>
      </c>
      <c r="I3283" t="s">
        <v>10750</v>
      </c>
      <c r="J3283" t="s">
        <v>6297</v>
      </c>
      <c r="K3283" t="s">
        <v>675</v>
      </c>
      <c r="L3283" t="s">
        <v>682</v>
      </c>
      <c r="M3283" s="8" t="s">
        <v>675</v>
      </c>
      <c r="N3283" t="s">
        <v>682</v>
      </c>
      <c r="O3283" t="s">
        <v>759</v>
      </c>
      <c r="P3283" t="s">
        <v>684</v>
      </c>
      <c r="Q3283" s="8" t="s">
        <v>675</v>
      </c>
      <c r="R3283" t="s">
        <v>675</v>
      </c>
      <c r="S3283" t="s">
        <v>675</v>
      </c>
      <c r="T3283" t="s">
        <v>675</v>
      </c>
    </row>
    <row r="3284" spans="1:20">
      <c r="A3284" t="s">
        <v>10809</v>
      </c>
      <c r="B3284" s="8" t="s">
        <v>10804</v>
      </c>
      <c r="C3284" t="s">
        <v>10655</v>
      </c>
      <c r="D3284" t="s">
        <v>664</v>
      </c>
      <c r="E3284" t="s">
        <v>754</v>
      </c>
      <c r="F3284" t="s">
        <v>1309</v>
      </c>
      <c r="G3284" t="s">
        <v>66</v>
      </c>
      <c r="H3284" t="s">
        <v>675</v>
      </c>
      <c r="I3284" t="s">
        <v>10810</v>
      </c>
      <c r="J3284" t="s">
        <v>5628</v>
      </c>
      <c r="K3284" t="s">
        <v>675</v>
      </c>
      <c r="L3284" t="s">
        <v>682</v>
      </c>
      <c r="M3284" s="8" t="s">
        <v>675</v>
      </c>
      <c r="N3284" t="s">
        <v>682</v>
      </c>
      <c r="O3284" t="s">
        <v>759</v>
      </c>
      <c r="P3284" t="s">
        <v>684</v>
      </c>
      <c r="Q3284" s="8" t="s">
        <v>675</v>
      </c>
      <c r="R3284" t="s">
        <v>675</v>
      </c>
      <c r="S3284" t="s">
        <v>675</v>
      </c>
      <c r="T3284" t="s">
        <v>675</v>
      </c>
    </row>
    <row r="3285" spans="1:20">
      <c r="A3285" t="s">
        <v>10811</v>
      </c>
      <c r="B3285" s="8" t="s">
        <v>10804</v>
      </c>
      <c r="C3285" t="s">
        <v>10655</v>
      </c>
      <c r="D3285" t="s">
        <v>664</v>
      </c>
      <c r="E3285" t="s">
        <v>754</v>
      </c>
      <c r="F3285" t="s">
        <v>1491</v>
      </c>
      <c r="G3285" t="s">
        <v>114</v>
      </c>
      <c r="H3285" t="s">
        <v>675</v>
      </c>
      <c r="I3285" t="s">
        <v>10812</v>
      </c>
      <c r="J3285" t="s">
        <v>5628</v>
      </c>
      <c r="K3285" t="s">
        <v>675</v>
      </c>
      <c r="L3285" t="s">
        <v>682</v>
      </c>
      <c r="M3285" s="8" t="s">
        <v>675</v>
      </c>
      <c r="N3285" t="s">
        <v>682</v>
      </c>
      <c r="O3285" t="s">
        <v>759</v>
      </c>
      <c r="P3285" t="s">
        <v>684</v>
      </c>
      <c r="Q3285" s="8" t="s">
        <v>675</v>
      </c>
      <c r="R3285" t="s">
        <v>675</v>
      </c>
      <c r="S3285" t="s">
        <v>675</v>
      </c>
      <c r="T3285" t="s">
        <v>675</v>
      </c>
    </row>
    <row r="3286" spans="1:20">
      <c r="A3286" t="s">
        <v>10813</v>
      </c>
      <c r="B3286" s="8" t="s">
        <v>10804</v>
      </c>
      <c r="C3286" t="s">
        <v>10655</v>
      </c>
      <c r="D3286" t="s">
        <v>664</v>
      </c>
      <c r="E3286" t="s">
        <v>754</v>
      </c>
      <c r="F3286" t="s">
        <v>2962</v>
      </c>
      <c r="G3286" t="s">
        <v>58</v>
      </c>
      <c r="H3286" t="s">
        <v>675</v>
      </c>
      <c r="I3286" t="s">
        <v>10814</v>
      </c>
      <c r="J3286" t="s">
        <v>5628</v>
      </c>
      <c r="K3286" t="s">
        <v>675</v>
      </c>
      <c r="L3286" t="s">
        <v>682</v>
      </c>
      <c r="M3286" s="8" t="s">
        <v>675</v>
      </c>
      <c r="N3286" t="s">
        <v>682</v>
      </c>
      <c r="O3286" t="s">
        <v>759</v>
      </c>
      <c r="P3286" t="s">
        <v>684</v>
      </c>
      <c r="Q3286" s="8" t="s">
        <v>675</v>
      </c>
      <c r="R3286" t="s">
        <v>675</v>
      </c>
      <c r="S3286" t="s">
        <v>675</v>
      </c>
      <c r="T3286" t="s">
        <v>675</v>
      </c>
    </row>
    <row r="3287" spans="1:20">
      <c r="A3287" t="s">
        <v>10815</v>
      </c>
      <c r="B3287" s="8" t="s">
        <v>10804</v>
      </c>
      <c r="C3287" t="s">
        <v>10655</v>
      </c>
      <c r="D3287" t="s">
        <v>664</v>
      </c>
      <c r="E3287" t="s">
        <v>754</v>
      </c>
      <c r="F3287" t="s">
        <v>4082</v>
      </c>
      <c r="G3287" t="s">
        <v>87</v>
      </c>
      <c r="H3287" t="s">
        <v>675</v>
      </c>
      <c r="I3287" t="s">
        <v>10816</v>
      </c>
      <c r="J3287" t="s">
        <v>5628</v>
      </c>
      <c r="K3287" t="s">
        <v>675</v>
      </c>
      <c r="L3287" t="s">
        <v>682</v>
      </c>
      <c r="M3287" s="8" t="s">
        <v>675</v>
      </c>
      <c r="N3287" t="s">
        <v>682</v>
      </c>
      <c r="O3287" t="s">
        <v>759</v>
      </c>
      <c r="P3287" t="s">
        <v>684</v>
      </c>
      <c r="Q3287" s="8" t="s">
        <v>675</v>
      </c>
      <c r="R3287" t="s">
        <v>675</v>
      </c>
      <c r="S3287" t="s">
        <v>675</v>
      </c>
      <c r="T3287" t="s">
        <v>675</v>
      </c>
    </row>
    <row r="3288" spans="1:20">
      <c r="A3288" t="s">
        <v>10817</v>
      </c>
      <c r="B3288" s="8" t="s">
        <v>10804</v>
      </c>
      <c r="C3288" t="s">
        <v>10655</v>
      </c>
      <c r="D3288" t="s">
        <v>664</v>
      </c>
      <c r="E3288" t="s">
        <v>754</v>
      </c>
      <c r="F3288" t="s">
        <v>2235</v>
      </c>
      <c r="G3288" t="s">
        <v>132</v>
      </c>
      <c r="H3288" t="s">
        <v>675</v>
      </c>
      <c r="I3288" t="s">
        <v>10818</v>
      </c>
      <c r="J3288" t="s">
        <v>5628</v>
      </c>
      <c r="K3288" t="s">
        <v>675</v>
      </c>
      <c r="L3288" t="s">
        <v>682</v>
      </c>
      <c r="M3288" s="8" t="s">
        <v>675</v>
      </c>
      <c r="N3288" t="s">
        <v>682</v>
      </c>
      <c r="O3288" t="s">
        <v>759</v>
      </c>
      <c r="P3288" t="s">
        <v>684</v>
      </c>
      <c r="Q3288" s="8" t="s">
        <v>675</v>
      </c>
      <c r="R3288" t="s">
        <v>675</v>
      </c>
      <c r="S3288" t="s">
        <v>675</v>
      </c>
      <c r="T3288" t="s">
        <v>675</v>
      </c>
    </row>
    <row r="3289" spans="1:20">
      <c r="A3289" t="s">
        <v>10819</v>
      </c>
      <c r="B3289" s="8" t="s">
        <v>850</v>
      </c>
      <c r="C3289" t="s">
        <v>10655</v>
      </c>
      <c r="D3289" t="s">
        <v>922</v>
      </c>
      <c r="E3289" t="s">
        <v>754</v>
      </c>
      <c r="F3289" t="s">
        <v>1165</v>
      </c>
      <c r="G3289" t="s">
        <v>1166</v>
      </c>
      <c r="H3289" t="s">
        <v>675</v>
      </c>
      <c r="I3289" t="s">
        <v>10820</v>
      </c>
      <c r="J3289" t="s">
        <v>698</v>
      </c>
      <c r="K3289" t="s">
        <v>850</v>
      </c>
      <c r="L3289" t="s">
        <v>682</v>
      </c>
      <c r="M3289" s="8" t="s">
        <v>1052</v>
      </c>
      <c r="N3289" t="s">
        <v>10821</v>
      </c>
      <c r="O3289" t="s">
        <v>683</v>
      </c>
      <c r="P3289" t="s">
        <v>684</v>
      </c>
      <c r="Q3289" s="8" t="s">
        <v>675</v>
      </c>
      <c r="R3289" t="s">
        <v>675</v>
      </c>
      <c r="S3289" t="s">
        <v>675</v>
      </c>
      <c r="T3289" t="s">
        <v>675</v>
      </c>
    </row>
    <row r="3290" spans="1:20">
      <c r="A3290" t="s">
        <v>10822</v>
      </c>
      <c r="B3290" s="8" t="s">
        <v>883</v>
      </c>
      <c r="C3290" t="s">
        <v>10655</v>
      </c>
      <c r="D3290" t="s">
        <v>664</v>
      </c>
      <c r="E3290" t="s">
        <v>704</v>
      </c>
      <c r="F3290" t="s">
        <v>815</v>
      </c>
      <c r="G3290" t="s">
        <v>11</v>
      </c>
      <c r="H3290" t="s">
        <v>675</v>
      </c>
      <c r="I3290" t="s">
        <v>10823</v>
      </c>
      <c r="J3290" t="s">
        <v>5628</v>
      </c>
      <c r="K3290" t="s">
        <v>675</v>
      </c>
      <c r="L3290" t="s">
        <v>682</v>
      </c>
      <c r="M3290" s="8" t="s">
        <v>675</v>
      </c>
      <c r="N3290" t="s">
        <v>682</v>
      </c>
      <c r="O3290" t="s">
        <v>902</v>
      </c>
      <c r="P3290" t="s">
        <v>684</v>
      </c>
      <c r="Q3290" s="8" t="s">
        <v>675</v>
      </c>
      <c r="R3290" t="s">
        <v>675</v>
      </c>
      <c r="S3290" t="s">
        <v>675</v>
      </c>
      <c r="T3290" t="s">
        <v>675</v>
      </c>
    </row>
    <row r="3291" spans="1:20">
      <c r="A3291" t="s">
        <v>10824</v>
      </c>
      <c r="B3291" s="8" t="s">
        <v>883</v>
      </c>
      <c r="C3291" t="s">
        <v>10655</v>
      </c>
      <c r="D3291" t="s">
        <v>664</v>
      </c>
      <c r="E3291" t="s">
        <v>704</v>
      </c>
      <c r="F3291" t="s">
        <v>1286</v>
      </c>
      <c r="G3291" t="s">
        <v>47</v>
      </c>
      <c r="H3291" t="s">
        <v>675</v>
      </c>
      <c r="I3291" t="s">
        <v>10823</v>
      </c>
      <c r="J3291" t="s">
        <v>5628</v>
      </c>
      <c r="K3291" t="s">
        <v>675</v>
      </c>
      <c r="L3291" t="s">
        <v>682</v>
      </c>
      <c r="M3291" s="8" t="s">
        <v>675</v>
      </c>
      <c r="N3291" t="s">
        <v>682</v>
      </c>
      <c r="O3291" t="s">
        <v>902</v>
      </c>
      <c r="P3291" t="s">
        <v>684</v>
      </c>
      <c r="Q3291" s="8" t="s">
        <v>675</v>
      </c>
      <c r="R3291" t="s">
        <v>675</v>
      </c>
      <c r="S3291" t="s">
        <v>675</v>
      </c>
      <c r="T3291" t="s">
        <v>675</v>
      </c>
    </row>
    <row r="3292" spans="1:20">
      <c r="A3292" t="s">
        <v>10825</v>
      </c>
      <c r="B3292" s="8" t="s">
        <v>883</v>
      </c>
      <c r="C3292" t="s">
        <v>10655</v>
      </c>
      <c r="D3292" t="s">
        <v>664</v>
      </c>
      <c r="E3292" t="s">
        <v>704</v>
      </c>
      <c r="F3292" t="s">
        <v>800</v>
      </c>
      <c r="G3292" t="s">
        <v>61</v>
      </c>
      <c r="H3292" t="s">
        <v>675</v>
      </c>
      <c r="I3292" t="s">
        <v>10823</v>
      </c>
      <c r="J3292" t="s">
        <v>669</v>
      </c>
      <c r="K3292" t="s">
        <v>2453</v>
      </c>
      <c r="L3292" t="s">
        <v>671</v>
      </c>
      <c r="M3292" s="8" t="s">
        <v>1682</v>
      </c>
      <c r="N3292" t="s">
        <v>10826</v>
      </c>
      <c r="O3292" t="s">
        <v>902</v>
      </c>
      <c r="P3292" t="s">
        <v>684</v>
      </c>
      <c r="Q3292" s="8" t="s">
        <v>675</v>
      </c>
      <c r="R3292" t="s">
        <v>675</v>
      </c>
      <c r="S3292" t="s">
        <v>675</v>
      </c>
      <c r="T3292" t="s">
        <v>675</v>
      </c>
    </row>
    <row r="3293" spans="1:20">
      <c r="A3293" t="s">
        <v>10827</v>
      </c>
      <c r="B3293" s="8" t="s">
        <v>2453</v>
      </c>
      <c r="C3293" t="s">
        <v>10655</v>
      </c>
      <c r="D3293" t="s">
        <v>664</v>
      </c>
      <c r="E3293" t="s">
        <v>704</v>
      </c>
      <c r="F3293" t="s">
        <v>782</v>
      </c>
      <c r="G3293" t="s">
        <v>12</v>
      </c>
      <c r="H3293" t="s">
        <v>675</v>
      </c>
      <c r="I3293" t="s">
        <v>10828</v>
      </c>
      <c r="J3293" t="s">
        <v>5628</v>
      </c>
      <c r="K3293" t="s">
        <v>675</v>
      </c>
      <c r="L3293" t="s">
        <v>682</v>
      </c>
      <c r="M3293" s="8" t="s">
        <v>675</v>
      </c>
      <c r="N3293" t="s">
        <v>682</v>
      </c>
      <c r="O3293" t="s">
        <v>760</v>
      </c>
      <c r="P3293" t="s">
        <v>684</v>
      </c>
      <c r="Q3293" s="8" t="s">
        <v>675</v>
      </c>
      <c r="R3293" t="s">
        <v>675</v>
      </c>
      <c r="S3293" t="s">
        <v>675</v>
      </c>
      <c r="T3293" t="s">
        <v>675</v>
      </c>
    </row>
    <row r="3294" spans="1:20">
      <c r="A3294" t="s">
        <v>10829</v>
      </c>
      <c r="B3294" s="8" t="s">
        <v>3680</v>
      </c>
      <c r="C3294" t="s">
        <v>10655</v>
      </c>
      <c r="D3294" t="s">
        <v>1177</v>
      </c>
      <c r="E3294" t="s">
        <v>704</v>
      </c>
      <c r="F3294" t="s">
        <v>1175</v>
      </c>
      <c r="G3294" t="s">
        <v>1176</v>
      </c>
      <c r="H3294" t="s">
        <v>1177</v>
      </c>
      <c r="I3294" t="s">
        <v>10830</v>
      </c>
      <c r="J3294" t="s">
        <v>10831</v>
      </c>
      <c r="K3294" t="s">
        <v>675</v>
      </c>
      <c r="L3294" t="s">
        <v>682</v>
      </c>
      <c r="M3294" s="8" t="s">
        <v>675</v>
      </c>
      <c r="N3294" t="s">
        <v>682</v>
      </c>
      <c r="O3294" t="s">
        <v>760</v>
      </c>
      <c r="P3294" t="s">
        <v>2672</v>
      </c>
      <c r="Q3294" s="8" t="s">
        <v>675</v>
      </c>
      <c r="R3294" t="s">
        <v>675</v>
      </c>
      <c r="S3294" t="s">
        <v>675</v>
      </c>
      <c r="T3294" t="s">
        <v>675</v>
      </c>
    </row>
    <row r="3295" spans="1:20">
      <c r="A3295" t="s">
        <v>10832</v>
      </c>
      <c r="B3295" s="8" t="s">
        <v>3697</v>
      </c>
      <c r="C3295" t="s">
        <v>10655</v>
      </c>
      <c r="D3295" t="s">
        <v>664</v>
      </c>
      <c r="E3295" t="s">
        <v>754</v>
      </c>
      <c r="F3295" t="s">
        <v>1199</v>
      </c>
      <c r="G3295" t="s">
        <v>16</v>
      </c>
      <c r="H3295" t="s">
        <v>675</v>
      </c>
      <c r="I3295" t="s">
        <v>10833</v>
      </c>
      <c r="J3295" t="s">
        <v>5628</v>
      </c>
      <c r="K3295" t="s">
        <v>675</v>
      </c>
      <c r="L3295" t="s">
        <v>682</v>
      </c>
      <c r="M3295" s="8" t="s">
        <v>675</v>
      </c>
      <c r="N3295" t="s">
        <v>682</v>
      </c>
      <c r="O3295" t="s">
        <v>769</v>
      </c>
      <c r="P3295" t="s">
        <v>684</v>
      </c>
      <c r="Q3295" s="8" t="s">
        <v>675</v>
      </c>
      <c r="R3295" t="s">
        <v>675</v>
      </c>
      <c r="S3295" t="s">
        <v>675</v>
      </c>
      <c r="T3295" t="s">
        <v>675</v>
      </c>
    </row>
    <row r="3296" spans="1:20">
      <c r="A3296" t="s">
        <v>10834</v>
      </c>
      <c r="B3296" s="8" t="s">
        <v>926</v>
      </c>
      <c r="C3296" t="s">
        <v>10655</v>
      </c>
      <c r="D3296" t="s">
        <v>1177</v>
      </c>
      <c r="E3296" t="s">
        <v>754</v>
      </c>
      <c r="F3296" t="s">
        <v>1165</v>
      </c>
      <c r="G3296" t="s">
        <v>1166</v>
      </c>
      <c r="H3296" t="s">
        <v>675</v>
      </c>
      <c r="I3296" t="s">
        <v>10835</v>
      </c>
      <c r="J3296" t="s">
        <v>698</v>
      </c>
      <c r="K3296" t="s">
        <v>926</v>
      </c>
      <c r="L3296" t="s">
        <v>682</v>
      </c>
      <c r="M3296" s="8" t="s">
        <v>1052</v>
      </c>
      <c r="N3296" t="s">
        <v>10836</v>
      </c>
      <c r="O3296" t="s">
        <v>683</v>
      </c>
      <c r="P3296" t="s">
        <v>684</v>
      </c>
      <c r="Q3296" s="8" t="s">
        <v>675</v>
      </c>
      <c r="R3296" t="s">
        <v>675</v>
      </c>
      <c r="S3296" t="s">
        <v>675</v>
      </c>
      <c r="T3296" t="s">
        <v>675</v>
      </c>
    </row>
    <row r="3297" spans="1:20">
      <c r="A3297" t="s">
        <v>10837</v>
      </c>
      <c r="B3297" s="8" t="s">
        <v>3719</v>
      </c>
      <c r="C3297" t="s">
        <v>10655</v>
      </c>
      <c r="D3297" t="s">
        <v>664</v>
      </c>
      <c r="E3297" t="s">
        <v>665</v>
      </c>
      <c r="F3297" t="s">
        <v>3712</v>
      </c>
      <c r="G3297" t="s">
        <v>20</v>
      </c>
      <c r="H3297" t="s">
        <v>675</v>
      </c>
      <c r="I3297" t="s">
        <v>3713</v>
      </c>
      <c r="J3297" t="s">
        <v>3720</v>
      </c>
      <c r="K3297" t="s">
        <v>3719</v>
      </c>
      <c r="L3297" t="s">
        <v>671</v>
      </c>
      <c r="M3297" s="8" t="s">
        <v>3719</v>
      </c>
      <c r="N3297" t="s">
        <v>10838</v>
      </c>
      <c r="O3297" t="s">
        <v>760</v>
      </c>
      <c r="P3297" t="s">
        <v>684</v>
      </c>
      <c r="Q3297" s="8" t="s">
        <v>675</v>
      </c>
      <c r="R3297" t="s">
        <v>675</v>
      </c>
      <c r="S3297" t="s">
        <v>675</v>
      </c>
      <c r="T3297" t="s">
        <v>675</v>
      </c>
    </row>
    <row r="3298" spans="1:20">
      <c r="A3298" t="s">
        <v>10839</v>
      </c>
      <c r="B3298" s="8" t="s">
        <v>3719</v>
      </c>
      <c r="C3298" t="s">
        <v>10655</v>
      </c>
      <c r="D3298" t="s">
        <v>663</v>
      </c>
      <c r="E3298" t="s">
        <v>665</v>
      </c>
      <c r="F3298" t="s">
        <v>1165</v>
      </c>
      <c r="G3298" t="s">
        <v>1166</v>
      </c>
      <c r="H3298" t="s">
        <v>675</v>
      </c>
      <c r="I3298" t="s">
        <v>10840</v>
      </c>
      <c r="J3298" t="s">
        <v>698</v>
      </c>
      <c r="K3298" t="s">
        <v>3719</v>
      </c>
      <c r="L3298" t="s">
        <v>682</v>
      </c>
      <c r="M3298" s="8" t="s">
        <v>1052</v>
      </c>
      <c r="N3298" t="s">
        <v>10841</v>
      </c>
      <c r="O3298" t="s">
        <v>683</v>
      </c>
      <c r="P3298" t="s">
        <v>684</v>
      </c>
      <c r="Q3298" s="8" t="s">
        <v>675</v>
      </c>
      <c r="R3298" t="s">
        <v>675</v>
      </c>
      <c r="S3298" t="s">
        <v>675</v>
      </c>
      <c r="T3298" t="s">
        <v>675</v>
      </c>
    </row>
    <row r="3299" spans="1:20">
      <c r="A3299" t="s">
        <v>10842</v>
      </c>
      <c r="B3299" s="8" t="s">
        <v>5066</v>
      </c>
      <c r="C3299" t="s">
        <v>10655</v>
      </c>
      <c r="D3299" t="s">
        <v>922</v>
      </c>
      <c r="E3299" t="s">
        <v>665</v>
      </c>
      <c r="F3299" t="s">
        <v>10659</v>
      </c>
      <c r="G3299" t="s">
        <v>10660</v>
      </c>
      <c r="H3299" t="s">
        <v>675</v>
      </c>
      <c r="I3299" t="s">
        <v>10843</v>
      </c>
      <c r="J3299" t="s">
        <v>698</v>
      </c>
      <c r="K3299" t="s">
        <v>5066</v>
      </c>
      <c r="L3299" t="s">
        <v>682</v>
      </c>
      <c r="M3299" s="8" t="s">
        <v>1052</v>
      </c>
      <c r="N3299" t="s">
        <v>10844</v>
      </c>
      <c r="O3299" t="s">
        <v>683</v>
      </c>
      <c r="P3299" t="s">
        <v>684</v>
      </c>
      <c r="Q3299" s="8" t="s">
        <v>675</v>
      </c>
      <c r="R3299" t="s">
        <v>675</v>
      </c>
      <c r="S3299" t="s">
        <v>675</v>
      </c>
      <c r="T3299" t="s">
        <v>675</v>
      </c>
    </row>
    <row r="3300" spans="1:20">
      <c r="A3300" t="s">
        <v>10845</v>
      </c>
      <c r="B3300" s="8" t="s">
        <v>1048</v>
      </c>
      <c r="C3300" t="s">
        <v>10655</v>
      </c>
      <c r="D3300" t="s">
        <v>1177</v>
      </c>
      <c r="E3300" t="s">
        <v>704</v>
      </c>
      <c r="F3300" t="s">
        <v>1199</v>
      </c>
      <c r="G3300" t="s">
        <v>16</v>
      </c>
      <c r="H3300" t="s">
        <v>675</v>
      </c>
      <c r="I3300" t="s">
        <v>10846</v>
      </c>
      <c r="J3300" t="s">
        <v>5628</v>
      </c>
      <c r="K3300" t="s">
        <v>675</v>
      </c>
      <c r="L3300" t="s">
        <v>682</v>
      </c>
      <c r="M3300" s="8" t="s">
        <v>675</v>
      </c>
      <c r="N3300" t="s">
        <v>682</v>
      </c>
      <c r="O3300" t="s">
        <v>779</v>
      </c>
      <c r="P3300" t="s">
        <v>684</v>
      </c>
      <c r="Q3300" s="8" t="s">
        <v>675</v>
      </c>
      <c r="R3300" t="s">
        <v>675</v>
      </c>
      <c r="S3300" t="s">
        <v>675</v>
      </c>
      <c r="T3300" t="s">
        <v>675</v>
      </c>
    </row>
    <row r="3301" spans="1:20">
      <c r="A3301" t="s">
        <v>10847</v>
      </c>
      <c r="B3301" s="8" t="s">
        <v>1048</v>
      </c>
      <c r="C3301" t="s">
        <v>10655</v>
      </c>
      <c r="D3301" t="s">
        <v>1177</v>
      </c>
      <c r="E3301" t="s">
        <v>704</v>
      </c>
      <c r="F3301" t="s">
        <v>1199</v>
      </c>
      <c r="G3301" t="s">
        <v>16</v>
      </c>
      <c r="H3301" t="s">
        <v>675</v>
      </c>
      <c r="I3301" t="s">
        <v>10848</v>
      </c>
      <c r="J3301" t="s">
        <v>5628</v>
      </c>
      <c r="K3301" t="s">
        <v>675</v>
      </c>
      <c r="L3301" t="s">
        <v>682</v>
      </c>
      <c r="M3301" s="8" t="s">
        <v>675</v>
      </c>
      <c r="N3301" t="s">
        <v>682</v>
      </c>
      <c r="O3301" t="s">
        <v>779</v>
      </c>
      <c r="P3301" t="s">
        <v>684</v>
      </c>
      <c r="Q3301" s="8" t="s">
        <v>675</v>
      </c>
      <c r="R3301" t="s">
        <v>675</v>
      </c>
      <c r="S3301" t="s">
        <v>675</v>
      </c>
      <c r="T3301" t="s">
        <v>675</v>
      </c>
    </row>
    <row r="3302" spans="1:20">
      <c r="A3302" t="s">
        <v>10849</v>
      </c>
      <c r="B3302" s="8" t="s">
        <v>1092</v>
      </c>
      <c r="C3302" t="s">
        <v>10655</v>
      </c>
      <c r="D3302" t="s">
        <v>664</v>
      </c>
      <c r="E3302" t="s">
        <v>704</v>
      </c>
      <c r="F3302" t="s">
        <v>1199</v>
      </c>
      <c r="G3302" t="s">
        <v>16</v>
      </c>
      <c r="H3302" t="s">
        <v>675</v>
      </c>
      <c r="I3302" t="s">
        <v>10850</v>
      </c>
      <c r="J3302" t="s">
        <v>5628</v>
      </c>
      <c r="K3302" t="s">
        <v>675</v>
      </c>
      <c r="L3302" t="s">
        <v>682</v>
      </c>
      <c r="M3302" s="8" t="s">
        <v>675</v>
      </c>
      <c r="N3302" t="s">
        <v>682</v>
      </c>
      <c r="O3302" t="s">
        <v>779</v>
      </c>
      <c r="P3302" t="s">
        <v>684</v>
      </c>
      <c r="Q3302" s="8" t="s">
        <v>675</v>
      </c>
      <c r="R3302" t="s">
        <v>675</v>
      </c>
      <c r="S3302" t="s">
        <v>675</v>
      </c>
      <c r="T3302" t="s">
        <v>675</v>
      </c>
    </row>
    <row r="3303" spans="1:20">
      <c r="A3303" t="s">
        <v>10851</v>
      </c>
      <c r="B3303" s="8" t="s">
        <v>1092</v>
      </c>
      <c r="C3303" t="s">
        <v>10655</v>
      </c>
      <c r="D3303" t="s">
        <v>664</v>
      </c>
      <c r="E3303" t="s">
        <v>704</v>
      </c>
      <c r="F3303" t="s">
        <v>1199</v>
      </c>
      <c r="G3303" t="s">
        <v>16</v>
      </c>
      <c r="H3303" t="s">
        <v>675</v>
      </c>
      <c r="I3303" t="s">
        <v>10852</v>
      </c>
      <c r="J3303" t="s">
        <v>5628</v>
      </c>
      <c r="K3303" t="s">
        <v>675</v>
      </c>
      <c r="L3303" t="s">
        <v>682</v>
      </c>
      <c r="M3303" s="8" t="s">
        <v>675</v>
      </c>
      <c r="N3303" t="s">
        <v>682</v>
      </c>
      <c r="O3303" t="s">
        <v>1283</v>
      </c>
      <c r="P3303" t="s">
        <v>684</v>
      </c>
      <c r="Q3303" s="8" t="s">
        <v>675</v>
      </c>
      <c r="R3303" t="s">
        <v>675</v>
      </c>
      <c r="S3303" t="s">
        <v>675</v>
      </c>
      <c r="T3303" t="s">
        <v>675</v>
      </c>
    </row>
    <row r="3304" spans="1:20">
      <c r="A3304" t="s">
        <v>10853</v>
      </c>
      <c r="B3304" s="8" t="s">
        <v>2470</v>
      </c>
      <c r="C3304" t="s">
        <v>10655</v>
      </c>
      <c r="D3304" t="s">
        <v>664</v>
      </c>
      <c r="E3304" t="s">
        <v>665</v>
      </c>
      <c r="F3304" t="s">
        <v>10659</v>
      </c>
      <c r="G3304" t="s">
        <v>10660</v>
      </c>
      <c r="H3304" t="s">
        <v>675</v>
      </c>
      <c r="I3304" t="s">
        <v>10854</v>
      </c>
      <c r="J3304" t="s">
        <v>6297</v>
      </c>
      <c r="K3304" t="s">
        <v>675</v>
      </c>
      <c r="L3304" t="s">
        <v>682</v>
      </c>
      <c r="M3304" s="8" t="s">
        <v>675</v>
      </c>
      <c r="N3304" t="s">
        <v>682</v>
      </c>
      <c r="O3304" t="s">
        <v>683</v>
      </c>
      <c r="P3304" t="s">
        <v>684</v>
      </c>
      <c r="Q3304" s="8" t="s">
        <v>675</v>
      </c>
      <c r="R3304" t="s">
        <v>675</v>
      </c>
      <c r="S3304" t="s">
        <v>675</v>
      </c>
      <c r="T3304" t="s">
        <v>675</v>
      </c>
    </row>
    <row r="3305" spans="1:20">
      <c r="A3305" t="s">
        <v>10855</v>
      </c>
      <c r="B3305" s="8" t="s">
        <v>2470</v>
      </c>
      <c r="C3305" t="s">
        <v>10655</v>
      </c>
      <c r="D3305" t="s">
        <v>664</v>
      </c>
      <c r="E3305" t="s">
        <v>704</v>
      </c>
      <c r="F3305" t="s">
        <v>782</v>
      </c>
      <c r="G3305" t="s">
        <v>12</v>
      </c>
      <c r="H3305" t="s">
        <v>675</v>
      </c>
      <c r="I3305" t="s">
        <v>10856</v>
      </c>
      <c r="J3305" t="s">
        <v>6294</v>
      </c>
      <c r="K3305" t="s">
        <v>675</v>
      </c>
      <c r="L3305" t="s">
        <v>682</v>
      </c>
      <c r="M3305" s="8" t="s">
        <v>675</v>
      </c>
      <c r="N3305" t="s">
        <v>682</v>
      </c>
      <c r="O3305" t="s">
        <v>902</v>
      </c>
      <c r="P3305" t="s">
        <v>684</v>
      </c>
      <c r="Q3305" s="8" t="s">
        <v>675</v>
      </c>
      <c r="R3305" t="s">
        <v>675</v>
      </c>
      <c r="S3305" t="s">
        <v>675</v>
      </c>
      <c r="T3305" t="s">
        <v>675</v>
      </c>
    </row>
    <row r="3306" spans="1:20">
      <c r="A3306" t="s">
        <v>10857</v>
      </c>
      <c r="B3306" s="8" t="s">
        <v>2470</v>
      </c>
      <c r="C3306" t="s">
        <v>10655</v>
      </c>
      <c r="D3306" t="s">
        <v>664</v>
      </c>
      <c r="E3306" t="s">
        <v>665</v>
      </c>
      <c r="F3306" t="s">
        <v>1595</v>
      </c>
      <c r="G3306" t="s">
        <v>1596</v>
      </c>
      <c r="H3306" t="s">
        <v>675</v>
      </c>
      <c r="I3306" t="s">
        <v>10858</v>
      </c>
      <c r="J3306" t="s">
        <v>6294</v>
      </c>
      <c r="K3306" t="s">
        <v>675</v>
      </c>
      <c r="L3306" t="s">
        <v>682</v>
      </c>
      <c r="M3306" s="8" t="s">
        <v>675</v>
      </c>
      <c r="N3306" t="s">
        <v>682</v>
      </c>
      <c r="O3306" t="s">
        <v>902</v>
      </c>
      <c r="P3306" t="s">
        <v>684</v>
      </c>
      <c r="Q3306" s="8" t="s">
        <v>675</v>
      </c>
      <c r="R3306" t="s">
        <v>675</v>
      </c>
      <c r="S3306" t="s">
        <v>675</v>
      </c>
      <c r="T3306" t="s">
        <v>675</v>
      </c>
    </row>
    <row r="3307" spans="1:20">
      <c r="A3307" t="s">
        <v>10859</v>
      </c>
      <c r="B3307" s="8" t="s">
        <v>8649</v>
      </c>
      <c r="C3307" t="s">
        <v>10655</v>
      </c>
      <c r="D3307" t="s">
        <v>4108</v>
      </c>
      <c r="E3307" t="s">
        <v>704</v>
      </c>
      <c r="F3307" t="s">
        <v>675</v>
      </c>
      <c r="G3307" t="s">
        <v>675</v>
      </c>
      <c r="H3307" t="s">
        <v>675</v>
      </c>
      <c r="I3307" t="s">
        <v>10860</v>
      </c>
      <c r="J3307" t="s">
        <v>5071</v>
      </c>
      <c r="K3307" t="s">
        <v>8649</v>
      </c>
      <c r="L3307" t="s">
        <v>682</v>
      </c>
      <c r="M3307" s="8" t="s">
        <v>2826</v>
      </c>
      <c r="N3307" t="s">
        <v>10861</v>
      </c>
      <c r="O3307" t="s">
        <v>759</v>
      </c>
      <c r="P3307" t="s">
        <v>701</v>
      </c>
      <c r="Q3307" s="8" t="s">
        <v>675</v>
      </c>
      <c r="R3307" t="s">
        <v>675</v>
      </c>
      <c r="S3307" t="s">
        <v>675</v>
      </c>
      <c r="T3307" t="s">
        <v>675</v>
      </c>
    </row>
    <row r="3308" spans="1:20">
      <c r="A3308" t="s">
        <v>10862</v>
      </c>
      <c r="B3308" s="8" t="s">
        <v>1114</v>
      </c>
      <c r="C3308" t="s">
        <v>10655</v>
      </c>
      <c r="D3308" t="s">
        <v>664</v>
      </c>
      <c r="E3308" t="s">
        <v>704</v>
      </c>
      <c r="F3308" t="s">
        <v>1595</v>
      </c>
      <c r="G3308" t="s">
        <v>1596</v>
      </c>
      <c r="H3308" t="s">
        <v>675</v>
      </c>
      <c r="I3308" t="s">
        <v>10863</v>
      </c>
      <c r="J3308" t="s">
        <v>5628</v>
      </c>
      <c r="K3308" t="s">
        <v>675</v>
      </c>
      <c r="L3308" t="s">
        <v>682</v>
      </c>
      <c r="M3308" s="8" t="s">
        <v>675</v>
      </c>
      <c r="N3308" t="s">
        <v>682</v>
      </c>
      <c r="O3308" t="s">
        <v>902</v>
      </c>
      <c r="P3308" t="s">
        <v>684</v>
      </c>
      <c r="Q3308" s="8" t="s">
        <v>675</v>
      </c>
      <c r="R3308" t="s">
        <v>675</v>
      </c>
      <c r="S3308" t="s">
        <v>675</v>
      </c>
      <c r="T3308" t="s">
        <v>675</v>
      </c>
    </row>
    <row r="3309" spans="1:20">
      <c r="A3309" t="s">
        <v>10864</v>
      </c>
      <c r="B3309" s="8" t="s">
        <v>1114</v>
      </c>
      <c r="C3309" t="s">
        <v>10655</v>
      </c>
      <c r="D3309" t="s">
        <v>664</v>
      </c>
      <c r="E3309" t="s">
        <v>704</v>
      </c>
      <c r="F3309" t="s">
        <v>782</v>
      </c>
      <c r="G3309" t="s">
        <v>12</v>
      </c>
      <c r="H3309" t="s">
        <v>675</v>
      </c>
      <c r="I3309" t="s">
        <v>10865</v>
      </c>
      <c r="J3309" t="s">
        <v>6294</v>
      </c>
      <c r="K3309" t="s">
        <v>675</v>
      </c>
      <c r="L3309" t="s">
        <v>682</v>
      </c>
      <c r="M3309" s="8" t="s">
        <v>675</v>
      </c>
      <c r="N3309" t="s">
        <v>682</v>
      </c>
      <c r="O3309" t="s">
        <v>902</v>
      </c>
      <c r="P3309" t="s">
        <v>684</v>
      </c>
      <c r="Q3309" s="8" t="s">
        <v>675</v>
      </c>
      <c r="R3309" t="s">
        <v>675</v>
      </c>
      <c r="S3309" t="s">
        <v>675</v>
      </c>
      <c r="T3309" t="s">
        <v>675</v>
      </c>
    </row>
    <row r="3310" spans="1:20">
      <c r="A3310" t="s">
        <v>10866</v>
      </c>
      <c r="B3310" s="8" t="s">
        <v>2518</v>
      </c>
      <c r="C3310" t="s">
        <v>10655</v>
      </c>
      <c r="D3310" t="s">
        <v>664</v>
      </c>
      <c r="E3310" t="s">
        <v>704</v>
      </c>
      <c r="F3310" t="s">
        <v>782</v>
      </c>
      <c r="G3310" t="s">
        <v>12</v>
      </c>
      <c r="H3310" t="s">
        <v>675</v>
      </c>
      <c r="I3310" t="s">
        <v>10867</v>
      </c>
      <c r="J3310" t="s">
        <v>6297</v>
      </c>
      <c r="K3310" t="s">
        <v>675</v>
      </c>
      <c r="L3310" t="s">
        <v>682</v>
      </c>
      <c r="M3310" s="8" t="s">
        <v>675</v>
      </c>
      <c r="N3310" t="s">
        <v>682</v>
      </c>
      <c r="O3310" t="s">
        <v>902</v>
      </c>
      <c r="P3310" t="s">
        <v>684</v>
      </c>
      <c r="Q3310" s="8" t="s">
        <v>675</v>
      </c>
      <c r="R3310" t="s">
        <v>675</v>
      </c>
      <c r="S3310" t="s">
        <v>675</v>
      </c>
      <c r="T3310" t="s">
        <v>675</v>
      </c>
    </row>
    <row r="3311" spans="1:20">
      <c r="A3311" t="s">
        <v>10868</v>
      </c>
      <c r="B3311" s="8" t="s">
        <v>2518</v>
      </c>
      <c r="C3311" t="s">
        <v>10655</v>
      </c>
      <c r="D3311" t="s">
        <v>664</v>
      </c>
      <c r="E3311" t="s">
        <v>704</v>
      </c>
      <c r="F3311" t="s">
        <v>1595</v>
      </c>
      <c r="G3311" t="s">
        <v>1596</v>
      </c>
      <c r="H3311" t="s">
        <v>675</v>
      </c>
      <c r="I3311" t="s">
        <v>10869</v>
      </c>
      <c r="J3311" t="s">
        <v>5628</v>
      </c>
      <c r="K3311" t="s">
        <v>675</v>
      </c>
      <c r="L3311" t="s">
        <v>682</v>
      </c>
      <c r="M3311" s="8" t="s">
        <v>675</v>
      </c>
      <c r="N3311" t="s">
        <v>682</v>
      </c>
      <c r="O3311" t="s">
        <v>902</v>
      </c>
      <c r="P3311" t="s">
        <v>684</v>
      </c>
      <c r="Q3311" s="8" t="s">
        <v>675</v>
      </c>
      <c r="R3311" t="s">
        <v>675</v>
      </c>
      <c r="S3311" t="s">
        <v>675</v>
      </c>
      <c r="T3311" t="s">
        <v>675</v>
      </c>
    </row>
    <row r="3312" spans="1:20">
      <c r="A3312" t="s">
        <v>10870</v>
      </c>
      <c r="B3312" s="8" t="s">
        <v>1160</v>
      </c>
      <c r="C3312" t="s">
        <v>10655</v>
      </c>
      <c r="D3312" t="s">
        <v>922</v>
      </c>
      <c r="E3312" t="s">
        <v>704</v>
      </c>
      <c r="F3312" t="s">
        <v>1215</v>
      </c>
      <c r="G3312" t="s">
        <v>1216</v>
      </c>
      <c r="H3312" t="s">
        <v>675</v>
      </c>
      <c r="I3312" t="s">
        <v>10871</v>
      </c>
      <c r="J3312" t="s">
        <v>5628</v>
      </c>
      <c r="K3312" t="s">
        <v>675</v>
      </c>
      <c r="L3312" t="s">
        <v>682</v>
      </c>
      <c r="M3312" s="8" t="s">
        <v>675</v>
      </c>
      <c r="N3312" t="s">
        <v>682</v>
      </c>
      <c r="O3312" t="s">
        <v>759</v>
      </c>
      <c r="P3312" t="s">
        <v>684</v>
      </c>
      <c r="Q3312" s="8" t="s">
        <v>675</v>
      </c>
      <c r="R3312" t="s">
        <v>675</v>
      </c>
      <c r="S3312" t="s">
        <v>675</v>
      </c>
      <c r="T3312" t="s">
        <v>675</v>
      </c>
    </row>
    <row r="3313" spans="1:20">
      <c r="A3313" t="s">
        <v>10872</v>
      </c>
      <c r="B3313" s="8" t="s">
        <v>1160</v>
      </c>
      <c r="C3313" t="s">
        <v>10655</v>
      </c>
      <c r="D3313" t="s">
        <v>922</v>
      </c>
      <c r="E3313" t="s">
        <v>704</v>
      </c>
      <c r="F3313" t="s">
        <v>808</v>
      </c>
      <c r="G3313" t="s">
        <v>809</v>
      </c>
      <c r="H3313" t="s">
        <v>675</v>
      </c>
      <c r="I3313" t="s">
        <v>10873</v>
      </c>
      <c r="J3313" t="s">
        <v>5628</v>
      </c>
      <c r="K3313" t="s">
        <v>675</v>
      </c>
      <c r="L3313" t="s">
        <v>682</v>
      </c>
      <c r="M3313" s="8" t="s">
        <v>675</v>
      </c>
      <c r="N3313" t="s">
        <v>682</v>
      </c>
      <c r="O3313" t="s">
        <v>759</v>
      </c>
      <c r="P3313" t="s">
        <v>684</v>
      </c>
      <c r="Q3313" s="8" t="s">
        <v>675</v>
      </c>
      <c r="R3313" t="s">
        <v>675</v>
      </c>
      <c r="S3313" t="s">
        <v>675</v>
      </c>
      <c r="T3313" t="s">
        <v>675</v>
      </c>
    </row>
    <row r="3314" spans="1:20">
      <c r="A3314" t="s">
        <v>10874</v>
      </c>
      <c r="B3314" s="8" t="s">
        <v>1160</v>
      </c>
      <c r="C3314" t="s">
        <v>10655</v>
      </c>
      <c r="D3314" t="s">
        <v>922</v>
      </c>
      <c r="E3314" t="s">
        <v>704</v>
      </c>
      <c r="F3314" t="s">
        <v>2709</v>
      </c>
      <c r="G3314" t="s">
        <v>2710</v>
      </c>
      <c r="H3314" t="s">
        <v>675</v>
      </c>
      <c r="I3314" t="s">
        <v>10875</v>
      </c>
      <c r="J3314" t="s">
        <v>5628</v>
      </c>
      <c r="K3314" t="s">
        <v>675</v>
      </c>
      <c r="L3314" t="s">
        <v>682</v>
      </c>
      <c r="M3314" s="8" t="s">
        <v>675</v>
      </c>
      <c r="N3314" t="s">
        <v>682</v>
      </c>
      <c r="O3314" t="s">
        <v>759</v>
      </c>
      <c r="P3314" t="s">
        <v>684</v>
      </c>
      <c r="Q3314" s="8" t="s">
        <v>675</v>
      </c>
      <c r="R3314" t="s">
        <v>675</v>
      </c>
      <c r="S3314" t="s">
        <v>675</v>
      </c>
      <c r="T3314" t="s">
        <v>675</v>
      </c>
    </row>
    <row r="3315" spans="1:20">
      <c r="A3315" t="s">
        <v>10876</v>
      </c>
      <c r="B3315" s="8" t="s">
        <v>1160</v>
      </c>
      <c r="C3315" t="s">
        <v>10655</v>
      </c>
      <c r="D3315" t="s">
        <v>922</v>
      </c>
      <c r="E3315" t="s">
        <v>704</v>
      </c>
      <c r="F3315" t="s">
        <v>1815</v>
      </c>
      <c r="G3315" t="s">
        <v>1816</v>
      </c>
      <c r="H3315" t="s">
        <v>675</v>
      </c>
      <c r="I3315" t="s">
        <v>10877</v>
      </c>
      <c r="J3315" t="s">
        <v>5628</v>
      </c>
      <c r="K3315" t="s">
        <v>675</v>
      </c>
      <c r="L3315" t="s">
        <v>682</v>
      </c>
      <c r="M3315" s="8" t="s">
        <v>675</v>
      </c>
      <c r="N3315" t="s">
        <v>682</v>
      </c>
      <c r="O3315" t="s">
        <v>759</v>
      </c>
      <c r="P3315" t="s">
        <v>684</v>
      </c>
      <c r="Q3315" s="8" t="s">
        <v>675</v>
      </c>
      <c r="R3315" t="s">
        <v>675</v>
      </c>
      <c r="S3315" t="s">
        <v>675</v>
      </c>
      <c r="T3315" t="s">
        <v>675</v>
      </c>
    </row>
    <row r="3316" spans="1:20">
      <c r="A3316" t="s">
        <v>10878</v>
      </c>
      <c r="B3316" s="8" t="s">
        <v>1160</v>
      </c>
      <c r="C3316" t="s">
        <v>10655</v>
      </c>
      <c r="D3316" t="s">
        <v>922</v>
      </c>
      <c r="E3316" t="s">
        <v>704</v>
      </c>
      <c r="F3316" t="s">
        <v>2012</v>
      </c>
      <c r="G3316" t="s">
        <v>2013</v>
      </c>
      <c r="H3316" t="s">
        <v>675</v>
      </c>
      <c r="I3316" t="s">
        <v>10879</v>
      </c>
      <c r="J3316" t="s">
        <v>5628</v>
      </c>
      <c r="K3316" t="s">
        <v>675</v>
      </c>
      <c r="L3316" t="s">
        <v>682</v>
      </c>
      <c r="M3316" s="8" t="s">
        <v>675</v>
      </c>
      <c r="N3316" t="s">
        <v>682</v>
      </c>
      <c r="O3316" t="s">
        <v>759</v>
      </c>
      <c r="P3316" t="s">
        <v>684</v>
      </c>
      <c r="Q3316" s="8" t="s">
        <v>675</v>
      </c>
      <c r="R3316" t="s">
        <v>675</v>
      </c>
      <c r="S3316" t="s">
        <v>675</v>
      </c>
      <c r="T3316" t="s">
        <v>675</v>
      </c>
    </row>
    <row r="3317" spans="1:20">
      <c r="A3317" t="s">
        <v>10880</v>
      </c>
      <c r="B3317" s="8" t="s">
        <v>1179</v>
      </c>
      <c r="C3317" t="s">
        <v>10655</v>
      </c>
      <c r="D3317" t="s">
        <v>922</v>
      </c>
      <c r="E3317" t="s">
        <v>704</v>
      </c>
      <c r="F3317" t="s">
        <v>1199</v>
      </c>
      <c r="G3317" t="s">
        <v>16</v>
      </c>
      <c r="H3317" t="s">
        <v>675</v>
      </c>
      <c r="I3317" t="s">
        <v>10881</v>
      </c>
      <c r="J3317" t="s">
        <v>5628</v>
      </c>
      <c r="K3317" t="s">
        <v>675</v>
      </c>
      <c r="L3317" t="s">
        <v>682</v>
      </c>
      <c r="M3317" s="8" t="s">
        <v>675</v>
      </c>
      <c r="N3317" t="s">
        <v>682</v>
      </c>
      <c r="O3317" t="s">
        <v>759</v>
      </c>
      <c r="P3317" t="s">
        <v>684</v>
      </c>
      <c r="Q3317" s="8" t="s">
        <v>675</v>
      </c>
      <c r="R3317" t="s">
        <v>675</v>
      </c>
      <c r="S3317" t="s">
        <v>675</v>
      </c>
      <c r="T3317" t="s">
        <v>675</v>
      </c>
    </row>
    <row r="3318" spans="1:20">
      <c r="A3318" t="s">
        <v>10882</v>
      </c>
      <c r="B3318" s="8" t="s">
        <v>1179</v>
      </c>
      <c r="C3318" t="s">
        <v>10655</v>
      </c>
      <c r="D3318" t="s">
        <v>664</v>
      </c>
      <c r="E3318" t="s">
        <v>704</v>
      </c>
      <c r="F3318" t="s">
        <v>1595</v>
      </c>
      <c r="G3318" t="s">
        <v>1596</v>
      </c>
      <c r="H3318" t="s">
        <v>675</v>
      </c>
      <c r="I3318" t="s">
        <v>10863</v>
      </c>
      <c r="J3318" t="s">
        <v>5628</v>
      </c>
      <c r="K3318" t="s">
        <v>675</v>
      </c>
      <c r="L3318" t="s">
        <v>682</v>
      </c>
      <c r="M3318" s="8" t="s">
        <v>675</v>
      </c>
      <c r="N3318" t="s">
        <v>682</v>
      </c>
      <c r="O3318" t="s">
        <v>902</v>
      </c>
      <c r="P3318" t="s">
        <v>684</v>
      </c>
      <c r="Q3318" s="8" t="s">
        <v>675</v>
      </c>
      <c r="R3318" t="s">
        <v>675</v>
      </c>
      <c r="S3318" t="s">
        <v>675</v>
      </c>
      <c r="T3318" t="s">
        <v>675</v>
      </c>
    </row>
    <row r="3319" spans="1:20">
      <c r="A3319" t="s">
        <v>10883</v>
      </c>
      <c r="B3319" s="8" t="s">
        <v>1179</v>
      </c>
      <c r="C3319" t="s">
        <v>10655</v>
      </c>
      <c r="D3319" t="s">
        <v>664</v>
      </c>
      <c r="E3319" t="s">
        <v>704</v>
      </c>
      <c r="F3319" t="s">
        <v>782</v>
      </c>
      <c r="G3319" t="s">
        <v>12</v>
      </c>
      <c r="H3319" t="s">
        <v>675</v>
      </c>
      <c r="I3319" t="s">
        <v>10884</v>
      </c>
      <c r="J3319" t="s">
        <v>6294</v>
      </c>
      <c r="K3319" t="s">
        <v>675</v>
      </c>
      <c r="L3319" t="s">
        <v>682</v>
      </c>
      <c r="M3319" s="8" t="s">
        <v>675</v>
      </c>
      <c r="N3319" t="s">
        <v>682</v>
      </c>
      <c r="O3319" t="s">
        <v>902</v>
      </c>
      <c r="P3319" t="s">
        <v>684</v>
      </c>
      <c r="Q3319" s="8" t="s">
        <v>675</v>
      </c>
      <c r="R3319" t="s">
        <v>675</v>
      </c>
      <c r="S3319" t="s">
        <v>675</v>
      </c>
      <c r="T3319" t="s">
        <v>675</v>
      </c>
    </row>
    <row r="3320" spans="1:20">
      <c r="A3320" t="s">
        <v>10885</v>
      </c>
      <c r="B3320" s="8" t="s">
        <v>1183</v>
      </c>
      <c r="C3320" t="s">
        <v>10655</v>
      </c>
      <c r="D3320" t="s">
        <v>664</v>
      </c>
      <c r="E3320" t="s">
        <v>704</v>
      </c>
      <c r="F3320" t="s">
        <v>782</v>
      </c>
      <c r="G3320" t="s">
        <v>12</v>
      </c>
      <c r="H3320" t="s">
        <v>675</v>
      </c>
      <c r="I3320" t="s">
        <v>10886</v>
      </c>
      <c r="J3320" t="s">
        <v>5628</v>
      </c>
      <c r="K3320" t="s">
        <v>675</v>
      </c>
      <c r="L3320" t="s">
        <v>682</v>
      </c>
      <c r="M3320" s="8" t="s">
        <v>675</v>
      </c>
      <c r="N3320" t="s">
        <v>682</v>
      </c>
      <c r="O3320" t="s">
        <v>902</v>
      </c>
      <c r="P3320" t="s">
        <v>684</v>
      </c>
      <c r="Q3320" s="8" t="s">
        <v>675</v>
      </c>
      <c r="R3320" t="s">
        <v>675</v>
      </c>
      <c r="S3320" t="s">
        <v>675</v>
      </c>
      <c r="T3320" t="s">
        <v>675</v>
      </c>
    </row>
    <row r="3321" spans="1:20">
      <c r="A3321" t="s">
        <v>10887</v>
      </c>
      <c r="B3321" s="8" t="s">
        <v>1183</v>
      </c>
      <c r="C3321" t="s">
        <v>10655</v>
      </c>
      <c r="D3321" t="s">
        <v>664</v>
      </c>
      <c r="E3321" t="s">
        <v>704</v>
      </c>
      <c r="F3321" t="s">
        <v>1595</v>
      </c>
      <c r="G3321" t="s">
        <v>1596</v>
      </c>
      <c r="H3321" t="s">
        <v>675</v>
      </c>
      <c r="I3321" t="s">
        <v>10863</v>
      </c>
      <c r="J3321" t="s">
        <v>5628</v>
      </c>
      <c r="K3321" t="s">
        <v>675</v>
      </c>
      <c r="L3321" t="s">
        <v>682</v>
      </c>
      <c r="M3321" s="8" t="s">
        <v>675</v>
      </c>
      <c r="N3321" t="s">
        <v>682</v>
      </c>
      <c r="O3321" t="s">
        <v>902</v>
      </c>
      <c r="P3321" t="s">
        <v>684</v>
      </c>
      <c r="Q3321" s="8" t="s">
        <v>675</v>
      </c>
      <c r="R3321" t="s">
        <v>675</v>
      </c>
      <c r="S3321" t="s">
        <v>675</v>
      </c>
      <c r="T3321" t="s">
        <v>675</v>
      </c>
    </row>
    <row r="3322" spans="1:20">
      <c r="A3322" t="s">
        <v>10888</v>
      </c>
      <c r="B3322" s="8" t="s">
        <v>1191</v>
      </c>
      <c r="C3322" t="s">
        <v>10655</v>
      </c>
      <c r="D3322" t="s">
        <v>664</v>
      </c>
      <c r="E3322" t="s">
        <v>704</v>
      </c>
      <c r="F3322" t="s">
        <v>1595</v>
      </c>
      <c r="G3322" t="s">
        <v>1596</v>
      </c>
      <c r="H3322" t="s">
        <v>675</v>
      </c>
      <c r="I3322" t="s">
        <v>10863</v>
      </c>
      <c r="J3322" t="s">
        <v>5628</v>
      </c>
      <c r="K3322" t="s">
        <v>675</v>
      </c>
      <c r="L3322" t="s">
        <v>682</v>
      </c>
      <c r="M3322" s="8" t="s">
        <v>675</v>
      </c>
      <c r="N3322" t="s">
        <v>682</v>
      </c>
      <c r="O3322" t="s">
        <v>902</v>
      </c>
      <c r="P3322" t="s">
        <v>684</v>
      </c>
      <c r="Q3322" s="8" t="s">
        <v>675</v>
      </c>
      <c r="R3322" t="s">
        <v>675</v>
      </c>
      <c r="S3322" t="s">
        <v>675</v>
      </c>
      <c r="T3322" t="s">
        <v>675</v>
      </c>
    </row>
    <row r="3323" spans="1:20">
      <c r="A3323" t="s">
        <v>10889</v>
      </c>
      <c r="B3323" s="8" t="s">
        <v>5821</v>
      </c>
      <c r="C3323" t="s">
        <v>10655</v>
      </c>
      <c r="D3323" t="s">
        <v>922</v>
      </c>
      <c r="E3323" t="s">
        <v>704</v>
      </c>
      <c r="F3323" t="s">
        <v>1175</v>
      </c>
      <c r="G3323" t="s">
        <v>1176</v>
      </c>
      <c r="H3323" t="s">
        <v>675</v>
      </c>
      <c r="I3323" t="s">
        <v>10890</v>
      </c>
      <c r="J3323" t="s">
        <v>6297</v>
      </c>
      <c r="K3323" t="s">
        <v>675</v>
      </c>
      <c r="L3323" t="s">
        <v>682</v>
      </c>
      <c r="M3323" s="8" t="s">
        <v>675</v>
      </c>
      <c r="N3323" t="s">
        <v>682</v>
      </c>
      <c r="O3323" t="s">
        <v>683</v>
      </c>
      <c r="P3323" t="s">
        <v>684</v>
      </c>
      <c r="Q3323" s="8" t="s">
        <v>675</v>
      </c>
      <c r="R3323" t="s">
        <v>675</v>
      </c>
      <c r="S3323" t="s">
        <v>675</v>
      </c>
      <c r="T3323" t="s">
        <v>675</v>
      </c>
    </row>
    <row r="3324" spans="1:20">
      <c r="A3324" t="s">
        <v>10891</v>
      </c>
      <c r="B3324" s="8" t="s">
        <v>1198</v>
      </c>
      <c r="C3324" t="s">
        <v>10655</v>
      </c>
      <c r="D3324" t="s">
        <v>664</v>
      </c>
      <c r="E3324" t="s">
        <v>704</v>
      </c>
      <c r="F3324" t="s">
        <v>1595</v>
      </c>
      <c r="G3324" t="s">
        <v>1596</v>
      </c>
      <c r="H3324" t="s">
        <v>675</v>
      </c>
      <c r="I3324" t="s">
        <v>10863</v>
      </c>
      <c r="J3324" t="s">
        <v>5628</v>
      </c>
      <c r="K3324" t="s">
        <v>675</v>
      </c>
      <c r="L3324" t="s">
        <v>682</v>
      </c>
      <c r="M3324" s="8" t="s">
        <v>675</v>
      </c>
      <c r="N3324" t="s">
        <v>682</v>
      </c>
      <c r="O3324" t="s">
        <v>902</v>
      </c>
      <c r="P3324" t="s">
        <v>684</v>
      </c>
      <c r="Q3324" s="8" t="s">
        <v>675</v>
      </c>
      <c r="R3324" t="s">
        <v>675</v>
      </c>
      <c r="S3324" t="s">
        <v>675</v>
      </c>
      <c r="T3324" t="s">
        <v>675</v>
      </c>
    </row>
    <row r="3325" spans="1:20">
      <c r="A3325" t="s">
        <v>10892</v>
      </c>
      <c r="B3325" s="8" t="s">
        <v>1198</v>
      </c>
      <c r="C3325" t="s">
        <v>10655</v>
      </c>
      <c r="D3325" t="s">
        <v>664</v>
      </c>
      <c r="E3325" t="s">
        <v>704</v>
      </c>
      <c r="F3325" t="s">
        <v>10659</v>
      </c>
      <c r="G3325" t="s">
        <v>10660</v>
      </c>
      <c r="H3325" t="s">
        <v>675</v>
      </c>
      <c r="I3325" t="s">
        <v>10893</v>
      </c>
      <c r="J3325" t="s">
        <v>6294</v>
      </c>
      <c r="K3325" t="s">
        <v>675</v>
      </c>
      <c r="L3325" t="s">
        <v>682</v>
      </c>
      <c r="M3325" s="8" t="s">
        <v>675</v>
      </c>
      <c r="N3325" t="s">
        <v>682</v>
      </c>
      <c r="O3325" t="s">
        <v>902</v>
      </c>
      <c r="P3325" t="s">
        <v>684</v>
      </c>
      <c r="Q3325" s="8" t="s">
        <v>675</v>
      </c>
      <c r="R3325" t="s">
        <v>675</v>
      </c>
      <c r="S3325" t="s">
        <v>675</v>
      </c>
      <c r="T3325" t="s">
        <v>675</v>
      </c>
    </row>
    <row r="3326" spans="1:20">
      <c r="A3326" t="s">
        <v>10894</v>
      </c>
      <c r="B3326" s="8" t="s">
        <v>1198</v>
      </c>
      <c r="C3326" t="s">
        <v>10655</v>
      </c>
      <c r="D3326" t="s">
        <v>664</v>
      </c>
      <c r="E3326" t="s">
        <v>704</v>
      </c>
      <c r="F3326" t="s">
        <v>1595</v>
      </c>
      <c r="G3326" t="s">
        <v>1596</v>
      </c>
      <c r="H3326" t="s">
        <v>675</v>
      </c>
      <c r="I3326" t="s">
        <v>10895</v>
      </c>
      <c r="J3326" t="s">
        <v>5628</v>
      </c>
      <c r="K3326" t="s">
        <v>675</v>
      </c>
      <c r="L3326" t="s">
        <v>682</v>
      </c>
      <c r="M3326" s="8" t="s">
        <v>675</v>
      </c>
      <c r="N3326" t="s">
        <v>682</v>
      </c>
      <c r="O3326" t="s">
        <v>769</v>
      </c>
      <c r="P3326" t="s">
        <v>684</v>
      </c>
      <c r="Q3326" s="8" t="s">
        <v>675</v>
      </c>
      <c r="R3326" t="s">
        <v>675</v>
      </c>
      <c r="S3326" t="s">
        <v>675</v>
      </c>
      <c r="T3326" t="s">
        <v>675</v>
      </c>
    </row>
    <row r="3327" spans="1:20">
      <c r="A3327" t="s">
        <v>10896</v>
      </c>
      <c r="B3327" s="8" t="s">
        <v>1198</v>
      </c>
      <c r="C3327" t="s">
        <v>10655</v>
      </c>
      <c r="D3327" t="s">
        <v>664</v>
      </c>
      <c r="E3327" t="s">
        <v>665</v>
      </c>
      <c r="F3327" t="s">
        <v>782</v>
      </c>
      <c r="G3327" t="s">
        <v>12</v>
      </c>
      <c r="H3327" t="s">
        <v>675</v>
      </c>
      <c r="I3327" t="s">
        <v>10897</v>
      </c>
      <c r="J3327" t="s">
        <v>5628</v>
      </c>
      <c r="K3327" t="s">
        <v>675</v>
      </c>
      <c r="L3327" t="s">
        <v>682</v>
      </c>
      <c r="M3327" s="8" t="s">
        <v>675</v>
      </c>
      <c r="N3327" t="s">
        <v>682</v>
      </c>
      <c r="O3327" t="s">
        <v>769</v>
      </c>
      <c r="P3327" t="s">
        <v>684</v>
      </c>
      <c r="Q3327" s="8" t="s">
        <v>675</v>
      </c>
      <c r="R3327" t="s">
        <v>675</v>
      </c>
      <c r="S3327" t="s">
        <v>675</v>
      </c>
      <c r="T3327" t="s">
        <v>675</v>
      </c>
    </row>
    <row r="3328" spans="1:20">
      <c r="A3328" t="s">
        <v>10898</v>
      </c>
      <c r="B3328" s="8" t="s">
        <v>1198</v>
      </c>
      <c r="C3328" t="s">
        <v>10655</v>
      </c>
      <c r="D3328" t="s">
        <v>664</v>
      </c>
      <c r="E3328" t="s">
        <v>665</v>
      </c>
      <c r="F3328" t="s">
        <v>1595</v>
      </c>
      <c r="G3328" t="s">
        <v>1596</v>
      </c>
      <c r="H3328" t="s">
        <v>675</v>
      </c>
      <c r="I3328" t="s">
        <v>10899</v>
      </c>
      <c r="J3328" t="s">
        <v>5628</v>
      </c>
      <c r="K3328" t="s">
        <v>675</v>
      </c>
      <c r="L3328" t="s">
        <v>682</v>
      </c>
      <c r="M3328" s="8" t="s">
        <v>675</v>
      </c>
      <c r="N3328" t="s">
        <v>682</v>
      </c>
      <c r="O3328" t="s">
        <v>1283</v>
      </c>
      <c r="P3328" t="s">
        <v>684</v>
      </c>
      <c r="Q3328" s="8" t="s">
        <v>675</v>
      </c>
      <c r="R3328" t="s">
        <v>675</v>
      </c>
      <c r="S3328" t="s">
        <v>675</v>
      </c>
      <c r="T3328" t="s">
        <v>675</v>
      </c>
    </row>
    <row r="3329" spans="1:20">
      <c r="A3329" t="s">
        <v>10900</v>
      </c>
      <c r="B3329" s="8" t="s">
        <v>1207</v>
      </c>
      <c r="C3329" t="s">
        <v>10655</v>
      </c>
      <c r="D3329" t="s">
        <v>664</v>
      </c>
      <c r="E3329" t="s">
        <v>665</v>
      </c>
      <c r="F3329" t="s">
        <v>1595</v>
      </c>
      <c r="G3329" t="s">
        <v>1596</v>
      </c>
      <c r="H3329" t="s">
        <v>675</v>
      </c>
      <c r="I3329" t="s">
        <v>10895</v>
      </c>
      <c r="J3329" t="s">
        <v>5628</v>
      </c>
      <c r="K3329" t="s">
        <v>675</v>
      </c>
      <c r="L3329" t="s">
        <v>682</v>
      </c>
      <c r="M3329" s="8" t="s">
        <v>675</v>
      </c>
      <c r="N3329" t="s">
        <v>682</v>
      </c>
      <c r="O3329" t="s">
        <v>769</v>
      </c>
      <c r="P3329" t="s">
        <v>684</v>
      </c>
      <c r="Q3329" s="8" t="s">
        <v>675</v>
      </c>
      <c r="R3329" t="s">
        <v>675</v>
      </c>
      <c r="S3329" t="s">
        <v>675</v>
      </c>
      <c r="T3329" t="s">
        <v>675</v>
      </c>
    </row>
    <row r="3330" spans="1:20">
      <c r="A3330" t="s">
        <v>10901</v>
      </c>
      <c r="B3330" s="8" t="s">
        <v>1207</v>
      </c>
      <c r="C3330" t="s">
        <v>10655</v>
      </c>
      <c r="D3330" t="s">
        <v>664</v>
      </c>
      <c r="E3330" t="s">
        <v>665</v>
      </c>
      <c r="F3330" t="s">
        <v>782</v>
      </c>
      <c r="G3330" t="s">
        <v>12</v>
      </c>
      <c r="H3330" t="s">
        <v>675</v>
      </c>
      <c r="I3330" t="s">
        <v>10902</v>
      </c>
      <c r="J3330" t="s">
        <v>5628</v>
      </c>
      <c r="K3330" t="s">
        <v>675</v>
      </c>
      <c r="L3330" t="s">
        <v>682</v>
      </c>
      <c r="M3330" s="8" t="s">
        <v>675</v>
      </c>
      <c r="N3330" t="s">
        <v>682</v>
      </c>
      <c r="O3330" t="s">
        <v>769</v>
      </c>
      <c r="P3330" t="s">
        <v>684</v>
      </c>
      <c r="Q3330" s="8" t="s">
        <v>675</v>
      </c>
      <c r="R3330" t="s">
        <v>675</v>
      </c>
      <c r="S3330" t="s">
        <v>675</v>
      </c>
      <c r="T3330" t="s">
        <v>675</v>
      </c>
    </row>
    <row r="3331" spans="1:20">
      <c r="A3331" t="s">
        <v>10903</v>
      </c>
      <c r="B3331" s="8" t="s">
        <v>1214</v>
      </c>
      <c r="C3331" t="s">
        <v>10655</v>
      </c>
      <c r="D3331" t="s">
        <v>664</v>
      </c>
      <c r="E3331" t="s">
        <v>665</v>
      </c>
      <c r="F3331" t="s">
        <v>1199</v>
      </c>
      <c r="G3331" t="s">
        <v>16</v>
      </c>
      <c r="H3331" t="s">
        <v>675</v>
      </c>
      <c r="I3331" t="s">
        <v>10904</v>
      </c>
      <c r="J3331" t="s">
        <v>5628</v>
      </c>
      <c r="K3331" t="s">
        <v>675</v>
      </c>
      <c r="L3331" t="s">
        <v>682</v>
      </c>
      <c r="M3331" s="8" t="s">
        <v>675</v>
      </c>
      <c r="N3331" t="s">
        <v>682</v>
      </c>
      <c r="O3331" t="s">
        <v>769</v>
      </c>
      <c r="P3331" t="s">
        <v>684</v>
      </c>
      <c r="Q3331" s="8" t="s">
        <v>675</v>
      </c>
      <c r="R3331" t="s">
        <v>675</v>
      </c>
      <c r="S3331" t="s">
        <v>675</v>
      </c>
      <c r="T3331" t="s">
        <v>675</v>
      </c>
    </row>
    <row r="3332" spans="1:20">
      <c r="A3332" t="s">
        <v>10905</v>
      </c>
      <c r="B3332" s="8" t="s">
        <v>1214</v>
      </c>
      <c r="C3332" t="s">
        <v>10655</v>
      </c>
      <c r="D3332" t="s">
        <v>664</v>
      </c>
      <c r="E3332" t="s">
        <v>665</v>
      </c>
      <c r="F3332" t="s">
        <v>1595</v>
      </c>
      <c r="G3332" t="s">
        <v>1596</v>
      </c>
      <c r="H3332" t="s">
        <v>675</v>
      </c>
      <c r="I3332" t="s">
        <v>10895</v>
      </c>
      <c r="J3332" t="s">
        <v>5628</v>
      </c>
      <c r="K3332" t="s">
        <v>675</v>
      </c>
      <c r="L3332" t="s">
        <v>682</v>
      </c>
      <c r="M3332" s="8" t="s">
        <v>675</v>
      </c>
      <c r="N3332" t="s">
        <v>682</v>
      </c>
      <c r="O3332" t="s">
        <v>769</v>
      </c>
      <c r="P3332" t="s">
        <v>684</v>
      </c>
      <c r="Q3332" s="8" t="s">
        <v>675</v>
      </c>
      <c r="R3332" t="s">
        <v>675</v>
      </c>
      <c r="S3332" t="s">
        <v>675</v>
      </c>
      <c r="T3332" t="s">
        <v>675</v>
      </c>
    </row>
    <row r="3333" spans="1:20">
      <c r="A3333" t="s">
        <v>10906</v>
      </c>
      <c r="B3333" s="8" t="s">
        <v>1214</v>
      </c>
      <c r="C3333" t="s">
        <v>10655</v>
      </c>
      <c r="D3333" t="s">
        <v>664</v>
      </c>
      <c r="E3333" t="s">
        <v>665</v>
      </c>
      <c r="F3333" t="s">
        <v>10907</v>
      </c>
      <c r="G3333" t="s">
        <v>10908</v>
      </c>
      <c r="H3333" t="s">
        <v>10909</v>
      </c>
      <c r="I3333" t="s">
        <v>10910</v>
      </c>
      <c r="J3333" t="s">
        <v>5628</v>
      </c>
      <c r="K3333" t="s">
        <v>675</v>
      </c>
      <c r="L3333" t="s">
        <v>682</v>
      </c>
      <c r="M3333" s="8" t="s">
        <v>675</v>
      </c>
      <c r="N3333" t="s">
        <v>682</v>
      </c>
      <c r="O3333" t="s">
        <v>769</v>
      </c>
      <c r="P3333" t="s">
        <v>684</v>
      </c>
      <c r="Q3333" s="8" t="s">
        <v>675</v>
      </c>
      <c r="R3333" t="s">
        <v>675</v>
      </c>
      <c r="S3333" t="s">
        <v>675</v>
      </c>
      <c r="T3333" t="s">
        <v>675</v>
      </c>
    </row>
    <row r="3334" spans="1:20">
      <c r="A3334" t="s">
        <v>10911</v>
      </c>
      <c r="B3334" s="8" t="s">
        <v>1214</v>
      </c>
      <c r="C3334" t="s">
        <v>10655</v>
      </c>
      <c r="D3334" t="s">
        <v>1177</v>
      </c>
      <c r="E3334" t="s">
        <v>704</v>
      </c>
      <c r="F3334" t="s">
        <v>1175</v>
      </c>
      <c r="G3334" t="s">
        <v>1176</v>
      </c>
      <c r="H3334" t="s">
        <v>1177</v>
      </c>
      <c r="I3334" t="s">
        <v>8991</v>
      </c>
      <c r="J3334" t="s">
        <v>5628</v>
      </c>
      <c r="K3334" t="s">
        <v>675</v>
      </c>
      <c r="L3334" t="s">
        <v>682</v>
      </c>
      <c r="M3334" s="8" t="s">
        <v>675</v>
      </c>
      <c r="N3334" t="s">
        <v>682</v>
      </c>
      <c r="O3334" t="s">
        <v>779</v>
      </c>
      <c r="P3334" t="s">
        <v>684</v>
      </c>
      <c r="Q3334" s="8" t="s">
        <v>675</v>
      </c>
      <c r="R3334" t="s">
        <v>675</v>
      </c>
      <c r="S3334" t="s">
        <v>675</v>
      </c>
      <c r="T3334" t="s">
        <v>675</v>
      </c>
    </row>
    <row r="3335" spans="1:20">
      <c r="A3335" t="s">
        <v>10912</v>
      </c>
      <c r="B3335" s="8" t="s">
        <v>1214</v>
      </c>
      <c r="C3335" t="s">
        <v>10655</v>
      </c>
      <c r="D3335" t="s">
        <v>922</v>
      </c>
      <c r="E3335" t="s">
        <v>704</v>
      </c>
      <c r="F3335" t="s">
        <v>782</v>
      </c>
      <c r="G3335" t="s">
        <v>12</v>
      </c>
      <c r="H3335" t="s">
        <v>675</v>
      </c>
      <c r="I3335" t="s">
        <v>10913</v>
      </c>
      <c r="J3335" t="s">
        <v>5628</v>
      </c>
      <c r="K3335" t="s">
        <v>675</v>
      </c>
      <c r="L3335" t="s">
        <v>682</v>
      </c>
      <c r="M3335" s="8" t="s">
        <v>675</v>
      </c>
      <c r="N3335" t="s">
        <v>682</v>
      </c>
      <c r="O3335" t="s">
        <v>779</v>
      </c>
      <c r="P3335" t="s">
        <v>684</v>
      </c>
      <c r="Q3335" s="8" t="s">
        <v>675</v>
      </c>
      <c r="R3335" t="s">
        <v>675</v>
      </c>
      <c r="S3335" t="s">
        <v>675</v>
      </c>
      <c r="T3335" t="s">
        <v>675</v>
      </c>
    </row>
    <row r="3336" spans="1:20">
      <c r="A3336" t="s">
        <v>10914</v>
      </c>
      <c r="B3336" s="8" t="s">
        <v>1214</v>
      </c>
      <c r="C3336" t="s">
        <v>10655</v>
      </c>
      <c r="D3336" t="s">
        <v>664</v>
      </c>
      <c r="E3336" t="s">
        <v>665</v>
      </c>
      <c r="F3336" t="s">
        <v>1595</v>
      </c>
      <c r="G3336" t="s">
        <v>1596</v>
      </c>
      <c r="H3336" t="s">
        <v>675</v>
      </c>
      <c r="I3336" t="s">
        <v>10895</v>
      </c>
      <c r="J3336" t="s">
        <v>5628</v>
      </c>
      <c r="K3336" t="s">
        <v>675</v>
      </c>
      <c r="L3336" t="s">
        <v>682</v>
      </c>
      <c r="M3336" s="8" t="s">
        <v>675</v>
      </c>
      <c r="N3336" t="s">
        <v>682</v>
      </c>
      <c r="O3336" t="s">
        <v>769</v>
      </c>
      <c r="P3336" t="s">
        <v>684</v>
      </c>
      <c r="Q3336" s="8" t="s">
        <v>675</v>
      </c>
      <c r="R3336" t="s">
        <v>675</v>
      </c>
      <c r="S3336" t="s">
        <v>675</v>
      </c>
      <c r="T3336" t="s">
        <v>675</v>
      </c>
    </row>
    <row r="3337" spans="1:20">
      <c r="A3337" t="s">
        <v>10915</v>
      </c>
      <c r="B3337" s="8" t="s">
        <v>1214</v>
      </c>
      <c r="C3337" t="s">
        <v>10655</v>
      </c>
      <c r="D3337" t="s">
        <v>664</v>
      </c>
      <c r="E3337" t="s">
        <v>665</v>
      </c>
      <c r="F3337" t="s">
        <v>1199</v>
      </c>
      <c r="G3337" t="s">
        <v>16</v>
      </c>
      <c r="H3337" t="s">
        <v>675</v>
      </c>
      <c r="I3337" t="s">
        <v>10904</v>
      </c>
      <c r="J3337" t="s">
        <v>5628</v>
      </c>
      <c r="K3337" t="s">
        <v>675</v>
      </c>
      <c r="L3337" t="s">
        <v>682</v>
      </c>
      <c r="M3337" s="8" t="s">
        <v>675</v>
      </c>
      <c r="N3337" t="s">
        <v>682</v>
      </c>
      <c r="O3337" t="s">
        <v>769</v>
      </c>
      <c r="P3337" t="s">
        <v>684</v>
      </c>
      <c r="Q3337" s="8" t="s">
        <v>675</v>
      </c>
      <c r="R3337" t="s">
        <v>675</v>
      </c>
      <c r="S3337" t="s">
        <v>675</v>
      </c>
      <c r="T3337" t="s">
        <v>675</v>
      </c>
    </row>
    <row r="3338" spans="1:20">
      <c r="A3338" t="s">
        <v>10916</v>
      </c>
      <c r="B3338" s="8" t="s">
        <v>1227</v>
      </c>
      <c r="C3338" t="s">
        <v>10655</v>
      </c>
      <c r="D3338" t="s">
        <v>664</v>
      </c>
      <c r="E3338" t="s">
        <v>704</v>
      </c>
      <c r="F3338" t="s">
        <v>782</v>
      </c>
      <c r="G3338" t="s">
        <v>12</v>
      </c>
      <c r="H3338" t="s">
        <v>675</v>
      </c>
      <c r="I3338" t="s">
        <v>10917</v>
      </c>
      <c r="J3338" t="s">
        <v>5628</v>
      </c>
      <c r="K3338" t="s">
        <v>675</v>
      </c>
      <c r="L3338" t="s">
        <v>682</v>
      </c>
      <c r="M3338" s="8" t="s">
        <v>675</v>
      </c>
      <c r="N3338" t="s">
        <v>682</v>
      </c>
      <c r="O3338" t="s">
        <v>902</v>
      </c>
      <c r="P3338" t="s">
        <v>684</v>
      </c>
      <c r="Q3338" s="8" t="s">
        <v>675</v>
      </c>
      <c r="R3338" t="s">
        <v>675</v>
      </c>
      <c r="S3338" t="s">
        <v>675</v>
      </c>
      <c r="T3338" t="s">
        <v>675</v>
      </c>
    </row>
    <row r="3339" spans="1:20">
      <c r="A3339" t="s">
        <v>10918</v>
      </c>
      <c r="B3339" s="8" t="s">
        <v>1227</v>
      </c>
      <c r="C3339" t="s">
        <v>10655</v>
      </c>
      <c r="D3339" t="s">
        <v>664</v>
      </c>
      <c r="E3339" t="s">
        <v>704</v>
      </c>
      <c r="F3339" t="s">
        <v>1595</v>
      </c>
      <c r="G3339" t="s">
        <v>1596</v>
      </c>
      <c r="H3339" t="s">
        <v>675</v>
      </c>
      <c r="I3339" t="s">
        <v>10863</v>
      </c>
      <c r="J3339" t="s">
        <v>5628</v>
      </c>
      <c r="K3339" t="s">
        <v>675</v>
      </c>
      <c r="L3339" t="s">
        <v>682</v>
      </c>
      <c r="M3339" s="8" t="s">
        <v>675</v>
      </c>
      <c r="N3339" t="s">
        <v>682</v>
      </c>
      <c r="O3339" t="s">
        <v>902</v>
      </c>
      <c r="P3339" t="s">
        <v>684</v>
      </c>
      <c r="Q3339" s="8" t="s">
        <v>675</v>
      </c>
      <c r="R3339" t="s">
        <v>675</v>
      </c>
      <c r="S3339" t="s">
        <v>675</v>
      </c>
      <c r="T3339" t="s">
        <v>675</v>
      </c>
    </row>
    <row r="3340" spans="1:20">
      <c r="A3340" t="s">
        <v>10919</v>
      </c>
      <c r="B3340" s="8" t="s">
        <v>1235</v>
      </c>
      <c r="C3340" t="s">
        <v>10655</v>
      </c>
      <c r="D3340" t="s">
        <v>664</v>
      </c>
      <c r="E3340" t="s">
        <v>704</v>
      </c>
      <c r="F3340" t="s">
        <v>1595</v>
      </c>
      <c r="G3340" t="s">
        <v>1596</v>
      </c>
      <c r="H3340" t="s">
        <v>675</v>
      </c>
      <c r="I3340" t="s">
        <v>10863</v>
      </c>
      <c r="J3340" t="s">
        <v>5628</v>
      </c>
      <c r="K3340" t="s">
        <v>675</v>
      </c>
      <c r="L3340" t="s">
        <v>682</v>
      </c>
      <c r="M3340" s="8" t="s">
        <v>675</v>
      </c>
      <c r="N3340" t="s">
        <v>682</v>
      </c>
      <c r="O3340" t="s">
        <v>902</v>
      </c>
      <c r="P3340" t="s">
        <v>684</v>
      </c>
      <c r="Q3340" s="8" t="s">
        <v>675</v>
      </c>
      <c r="R3340" t="s">
        <v>675</v>
      </c>
      <c r="S3340" t="s">
        <v>675</v>
      </c>
      <c r="T3340" t="s">
        <v>675</v>
      </c>
    </row>
    <row r="3341" spans="1:20">
      <c r="A3341" t="s">
        <v>10920</v>
      </c>
      <c r="B3341" s="8" t="s">
        <v>1235</v>
      </c>
      <c r="C3341" t="s">
        <v>10655</v>
      </c>
      <c r="D3341" t="s">
        <v>664</v>
      </c>
      <c r="E3341" t="s">
        <v>704</v>
      </c>
      <c r="F3341" t="s">
        <v>782</v>
      </c>
      <c r="G3341" t="s">
        <v>12</v>
      </c>
      <c r="H3341" t="s">
        <v>675</v>
      </c>
      <c r="I3341" t="s">
        <v>10921</v>
      </c>
      <c r="J3341" t="s">
        <v>5628</v>
      </c>
      <c r="K3341" t="s">
        <v>675</v>
      </c>
      <c r="L3341" t="s">
        <v>682</v>
      </c>
      <c r="M3341" s="8" t="s">
        <v>675</v>
      </c>
      <c r="N3341" t="s">
        <v>682</v>
      </c>
      <c r="O3341" t="s">
        <v>902</v>
      </c>
      <c r="P3341" t="s">
        <v>684</v>
      </c>
      <c r="Q3341" s="8" t="s">
        <v>675</v>
      </c>
      <c r="R3341" t="s">
        <v>675</v>
      </c>
      <c r="S3341" t="s">
        <v>675</v>
      </c>
      <c r="T3341" t="s">
        <v>675</v>
      </c>
    </row>
    <row r="3342" spans="1:20">
      <c r="A3342" t="s">
        <v>10922</v>
      </c>
      <c r="B3342" s="8" t="s">
        <v>3939</v>
      </c>
      <c r="C3342" t="s">
        <v>10655</v>
      </c>
      <c r="D3342" t="s">
        <v>664</v>
      </c>
      <c r="E3342" t="s">
        <v>763</v>
      </c>
      <c r="F3342" t="s">
        <v>1595</v>
      </c>
      <c r="G3342" t="s">
        <v>1596</v>
      </c>
      <c r="H3342" t="s">
        <v>675</v>
      </c>
      <c r="I3342" t="s">
        <v>10895</v>
      </c>
      <c r="J3342" t="s">
        <v>5628</v>
      </c>
      <c r="K3342" t="s">
        <v>675</v>
      </c>
      <c r="L3342" t="s">
        <v>682</v>
      </c>
      <c r="M3342" s="8" t="s">
        <v>675</v>
      </c>
      <c r="N3342" t="s">
        <v>682</v>
      </c>
      <c r="O3342" t="s">
        <v>769</v>
      </c>
      <c r="P3342" t="s">
        <v>684</v>
      </c>
      <c r="Q3342" s="8" t="s">
        <v>675</v>
      </c>
      <c r="R3342" t="s">
        <v>675</v>
      </c>
      <c r="S3342" t="s">
        <v>675</v>
      </c>
      <c r="T3342" t="s">
        <v>675</v>
      </c>
    </row>
    <row r="3343" spans="1:20">
      <c r="A3343" t="s">
        <v>10923</v>
      </c>
      <c r="B3343" s="8" t="s">
        <v>2603</v>
      </c>
      <c r="C3343" t="s">
        <v>10655</v>
      </c>
      <c r="D3343" t="s">
        <v>664</v>
      </c>
      <c r="E3343" t="s">
        <v>665</v>
      </c>
      <c r="F3343" t="s">
        <v>1595</v>
      </c>
      <c r="G3343" t="s">
        <v>1596</v>
      </c>
      <c r="H3343" t="s">
        <v>675</v>
      </c>
      <c r="I3343" t="s">
        <v>10895</v>
      </c>
      <c r="J3343" t="s">
        <v>5628</v>
      </c>
      <c r="K3343" t="s">
        <v>675</v>
      </c>
      <c r="L3343" t="s">
        <v>682</v>
      </c>
      <c r="M3343" s="8" t="s">
        <v>675</v>
      </c>
      <c r="N3343" t="s">
        <v>682</v>
      </c>
      <c r="O3343" t="s">
        <v>769</v>
      </c>
      <c r="P3343" t="s">
        <v>684</v>
      </c>
      <c r="Q3343" s="8" t="s">
        <v>675</v>
      </c>
      <c r="R3343" t="s">
        <v>675</v>
      </c>
      <c r="S3343" t="s">
        <v>675</v>
      </c>
      <c r="T3343" t="s">
        <v>675</v>
      </c>
    </row>
    <row r="3344" spans="1:20">
      <c r="A3344" t="s">
        <v>10924</v>
      </c>
      <c r="B3344" s="8" t="s">
        <v>2603</v>
      </c>
      <c r="C3344" t="s">
        <v>10655</v>
      </c>
      <c r="D3344" t="s">
        <v>664</v>
      </c>
      <c r="E3344" t="s">
        <v>704</v>
      </c>
      <c r="F3344" t="s">
        <v>1595</v>
      </c>
      <c r="G3344" t="s">
        <v>1596</v>
      </c>
      <c r="H3344" t="s">
        <v>675</v>
      </c>
      <c r="I3344" t="s">
        <v>10863</v>
      </c>
      <c r="J3344" t="s">
        <v>5628</v>
      </c>
      <c r="K3344" t="s">
        <v>675</v>
      </c>
      <c r="L3344" t="s">
        <v>682</v>
      </c>
      <c r="M3344" s="8" t="s">
        <v>675</v>
      </c>
      <c r="N3344" t="s">
        <v>682</v>
      </c>
      <c r="O3344" t="s">
        <v>902</v>
      </c>
      <c r="P3344" t="s">
        <v>684</v>
      </c>
      <c r="Q3344" s="8" t="s">
        <v>675</v>
      </c>
      <c r="R3344" t="s">
        <v>675</v>
      </c>
      <c r="S3344" t="s">
        <v>675</v>
      </c>
      <c r="T3344" t="s">
        <v>675</v>
      </c>
    </row>
    <row r="3345" spans="1:20">
      <c r="A3345" t="s">
        <v>10925</v>
      </c>
      <c r="B3345" s="8" t="s">
        <v>2603</v>
      </c>
      <c r="C3345" t="s">
        <v>10655</v>
      </c>
      <c r="D3345" t="s">
        <v>664</v>
      </c>
      <c r="E3345" t="s">
        <v>704</v>
      </c>
      <c r="F3345" t="s">
        <v>782</v>
      </c>
      <c r="G3345" t="s">
        <v>12</v>
      </c>
      <c r="H3345" t="s">
        <v>675</v>
      </c>
      <c r="I3345" t="s">
        <v>10926</v>
      </c>
      <c r="J3345" t="s">
        <v>5628</v>
      </c>
      <c r="K3345" t="s">
        <v>675</v>
      </c>
      <c r="L3345" t="s">
        <v>682</v>
      </c>
      <c r="M3345" s="8" t="s">
        <v>675</v>
      </c>
      <c r="N3345" t="s">
        <v>682</v>
      </c>
      <c r="O3345" t="s">
        <v>902</v>
      </c>
      <c r="P3345" t="s">
        <v>684</v>
      </c>
      <c r="Q3345" s="8" t="s">
        <v>675</v>
      </c>
      <c r="R3345" t="s">
        <v>675</v>
      </c>
      <c r="S3345" t="s">
        <v>675</v>
      </c>
      <c r="T3345" t="s">
        <v>675</v>
      </c>
    </row>
    <row r="3346" spans="1:20">
      <c r="A3346" t="s">
        <v>10927</v>
      </c>
      <c r="B3346" s="8" t="s">
        <v>1256</v>
      </c>
      <c r="C3346" t="s">
        <v>10655</v>
      </c>
      <c r="D3346" t="s">
        <v>664</v>
      </c>
      <c r="E3346" t="s">
        <v>763</v>
      </c>
      <c r="F3346" t="s">
        <v>1595</v>
      </c>
      <c r="G3346" t="s">
        <v>1596</v>
      </c>
      <c r="H3346" t="s">
        <v>675</v>
      </c>
      <c r="I3346" t="s">
        <v>10895</v>
      </c>
      <c r="J3346" t="s">
        <v>5628</v>
      </c>
      <c r="K3346" t="s">
        <v>675</v>
      </c>
      <c r="L3346" t="s">
        <v>682</v>
      </c>
      <c r="M3346" s="8" t="s">
        <v>675</v>
      </c>
      <c r="N3346" t="s">
        <v>682</v>
      </c>
      <c r="O3346" t="s">
        <v>769</v>
      </c>
      <c r="P3346" t="s">
        <v>684</v>
      </c>
      <c r="Q3346" s="8" t="s">
        <v>675</v>
      </c>
      <c r="R3346" t="s">
        <v>675</v>
      </c>
      <c r="S3346" t="s">
        <v>675</v>
      </c>
      <c r="T3346" t="s">
        <v>675</v>
      </c>
    </row>
    <row r="3347" spans="1:20">
      <c r="A3347" t="s">
        <v>10928</v>
      </c>
      <c r="B3347" s="8" t="s">
        <v>1256</v>
      </c>
      <c r="C3347" t="s">
        <v>10655</v>
      </c>
      <c r="D3347" t="s">
        <v>664</v>
      </c>
      <c r="E3347" t="s">
        <v>665</v>
      </c>
      <c r="F3347" t="s">
        <v>782</v>
      </c>
      <c r="G3347" t="s">
        <v>12</v>
      </c>
      <c r="H3347" t="s">
        <v>675</v>
      </c>
      <c r="I3347" t="s">
        <v>10929</v>
      </c>
      <c r="J3347" t="s">
        <v>5628</v>
      </c>
      <c r="K3347" t="s">
        <v>675</v>
      </c>
      <c r="L3347" t="s">
        <v>682</v>
      </c>
      <c r="M3347" s="8" t="s">
        <v>675</v>
      </c>
      <c r="N3347" t="s">
        <v>682</v>
      </c>
      <c r="O3347" t="s">
        <v>769</v>
      </c>
      <c r="P3347" t="s">
        <v>684</v>
      </c>
      <c r="Q3347" s="8" t="s">
        <v>675</v>
      </c>
      <c r="R3347" t="s">
        <v>675</v>
      </c>
      <c r="S3347" t="s">
        <v>675</v>
      </c>
      <c r="T3347" t="s">
        <v>675</v>
      </c>
    </row>
    <row r="3348" spans="1:20">
      <c r="A3348" t="s">
        <v>10930</v>
      </c>
      <c r="B3348" s="8" t="s">
        <v>1273</v>
      </c>
      <c r="C3348" t="s">
        <v>10655</v>
      </c>
      <c r="D3348" t="s">
        <v>664</v>
      </c>
      <c r="E3348" t="s">
        <v>763</v>
      </c>
      <c r="F3348" t="s">
        <v>1595</v>
      </c>
      <c r="G3348" t="s">
        <v>1596</v>
      </c>
      <c r="H3348" t="s">
        <v>675</v>
      </c>
      <c r="I3348" t="s">
        <v>10895</v>
      </c>
      <c r="J3348" t="s">
        <v>5628</v>
      </c>
      <c r="K3348" t="s">
        <v>675</v>
      </c>
      <c r="L3348" t="s">
        <v>682</v>
      </c>
      <c r="M3348" s="8" t="s">
        <v>675</v>
      </c>
      <c r="N3348" t="s">
        <v>682</v>
      </c>
      <c r="O3348" t="s">
        <v>769</v>
      </c>
      <c r="P3348" t="s">
        <v>684</v>
      </c>
      <c r="Q3348" s="8" t="s">
        <v>675</v>
      </c>
      <c r="R3348" t="s">
        <v>675</v>
      </c>
      <c r="S3348" t="s">
        <v>675</v>
      </c>
      <c r="T3348" t="s">
        <v>675</v>
      </c>
    </row>
    <row r="3349" spans="1:20">
      <c r="A3349" t="s">
        <v>10931</v>
      </c>
      <c r="B3349" s="8" t="s">
        <v>1273</v>
      </c>
      <c r="C3349" t="s">
        <v>10655</v>
      </c>
      <c r="D3349" t="s">
        <v>664</v>
      </c>
      <c r="E3349" t="s">
        <v>704</v>
      </c>
      <c r="F3349" t="s">
        <v>1595</v>
      </c>
      <c r="G3349" t="s">
        <v>1596</v>
      </c>
      <c r="H3349" t="s">
        <v>675</v>
      </c>
      <c r="I3349" t="s">
        <v>10863</v>
      </c>
      <c r="J3349" t="s">
        <v>5628</v>
      </c>
      <c r="K3349" t="s">
        <v>675</v>
      </c>
      <c r="L3349" t="s">
        <v>682</v>
      </c>
      <c r="M3349" s="8" t="s">
        <v>675</v>
      </c>
      <c r="N3349" t="s">
        <v>682</v>
      </c>
      <c r="O3349" t="s">
        <v>902</v>
      </c>
      <c r="P3349" t="s">
        <v>684</v>
      </c>
      <c r="Q3349" s="8" t="s">
        <v>675</v>
      </c>
      <c r="R3349" t="s">
        <v>675</v>
      </c>
      <c r="S3349" t="s">
        <v>675</v>
      </c>
      <c r="T3349" t="s">
        <v>675</v>
      </c>
    </row>
    <row r="3350" spans="1:20">
      <c r="A3350" t="s">
        <v>10932</v>
      </c>
      <c r="B3350" s="8" t="s">
        <v>1273</v>
      </c>
      <c r="C3350" t="s">
        <v>10655</v>
      </c>
      <c r="D3350" t="s">
        <v>664</v>
      </c>
      <c r="E3350" t="s">
        <v>704</v>
      </c>
      <c r="F3350" t="s">
        <v>782</v>
      </c>
      <c r="G3350" t="s">
        <v>12</v>
      </c>
      <c r="H3350" t="s">
        <v>675</v>
      </c>
      <c r="I3350" t="s">
        <v>10917</v>
      </c>
      <c r="J3350" t="s">
        <v>5628</v>
      </c>
      <c r="K3350" t="s">
        <v>675</v>
      </c>
      <c r="L3350" t="s">
        <v>682</v>
      </c>
      <c r="M3350" s="8" t="s">
        <v>675</v>
      </c>
      <c r="N3350" t="s">
        <v>682</v>
      </c>
      <c r="O3350" t="s">
        <v>902</v>
      </c>
      <c r="P3350" t="s">
        <v>684</v>
      </c>
      <c r="Q3350" s="8" t="s">
        <v>675</v>
      </c>
      <c r="R3350" t="s">
        <v>675</v>
      </c>
      <c r="S3350" t="s">
        <v>675</v>
      </c>
      <c r="T3350" t="s">
        <v>675</v>
      </c>
    </row>
    <row r="3351" spans="1:20">
      <c r="A3351" t="s">
        <v>10933</v>
      </c>
      <c r="B3351" s="8" t="s">
        <v>1273</v>
      </c>
      <c r="C3351" t="s">
        <v>10655</v>
      </c>
      <c r="D3351" t="s">
        <v>922</v>
      </c>
      <c r="E3351" t="s">
        <v>704</v>
      </c>
      <c r="F3351" t="s">
        <v>1199</v>
      </c>
      <c r="G3351" t="s">
        <v>16</v>
      </c>
      <c r="H3351" t="s">
        <v>675</v>
      </c>
      <c r="I3351" t="s">
        <v>10934</v>
      </c>
      <c r="J3351" t="s">
        <v>5628</v>
      </c>
      <c r="K3351" t="s">
        <v>675</v>
      </c>
      <c r="L3351" t="s">
        <v>682</v>
      </c>
      <c r="M3351" s="8" t="s">
        <v>675</v>
      </c>
      <c r="N3351" t="s">
        <v>682</v>
      </c>
      <c r="O3351" t="s">
        <v>779</v>
      </c>
      <c r="P3351" t="s">
        <v>684</v>
      </c>
      <c r="Q3351" s="8" t="s">
        <v>675</v>
      </c>
      <c r="R3351" t="s">
        <v>675</v>
      </c>
      <c r="S3351" t="s">
        <v>675</v>
      </c>
      <c r="T3351" t="s">
        <v>675</v>
      </c>
    </row>
    <row r="3352" spans="1:20">
      <c r="A3352" t="s">
        <v>10935</v>
      </c>
      <c r="B3352" s="8" t="s">
        <v>1273</v>
      </c>
      <c r="C3352" t="s">
        <v>10655</v>
      </c>
      <c r="D3352" t="s">
        <v>922</v>
      </c>
      <c r="E3352" t="s">
        <v>704</v>
      </c>
      <c r="F3352" t="s">
        <v>1175</v>
      </c>
      <c r="G3352" t="s">
        <v>1176</v>
      </c>
      <c r="H3352" t="s">
        <v>1177</v>
      </c>
      <c r="I3352" t="s">
        <v>6014</v>
      </c>
      <c r="J3352" t="s">
        <v>5628</v>
      </c>
      <c r="K3352" t="s">
        <v>675</v>
      </c>
      <c r="L3352" t="s">
        <v>682</v>
      </c>
      <c r="M3352" s="8" t="s">
        <v>675</v>
      </c>
      <c r="N3352" t="s">
        <v>682</v>
      </c>
      <c r="O3352" t="s">
        <v>779</v>
      </c>
      <c r="P3352" t="s">
        <v>684</v>
      </c>
      <c r="Q3352" s="8" t="s">
        <v>675</v>
      </c>
      <c r="R3352" t="s">
        <v>675</v>
      </c>
      <c r="S3352" t="s">
        <v>675</v>
      </c>
      <c r="T3352" t="s">
        <v>675</v>
      </c>
    </row>
    <row r="3353" spans="1:20">
      <c r="A3353" t="s">
        <v>10936</v>
      </c>
      <c r="B3353" s="8" t="s">
        <v>1052</v>
      </c>
      <c r="C3353" t="s">
        <v>10655</v>
      </c>
      <c r="D3353" t="s">
        <v>664</v>
      </c>
      <c r="E3353" t="s">
        <v>704</v>
      </c>
      <c r="F3353" t="s">
        <v>782</v>
      </c>
      <c r="G3353" t="s">
        <v>12</v>
      </c>
      <c r="H3353" t="s">
        <v>675</v>
      </c>
      <c r="I3353" t="s">
        <v>10937</v>
      </c>
      <c r="J3353" t="s">
        <v>5628</v>
      </c>
      <c r="K3353" t="s">
        <v>675</v>
      </c>
      <c r="L3353" t="s">
        <v>682</v>
      </c>
      <c r="M3353" s="8" t="s">
        <v>675</v>
      </c>
      <c r="N3353" t="s">
        <v>682</v>
      </c>
      <c r="O3353" t="s">
        <v>902</v>
      </c>
      <c r="P3353" t="s">
        <v>684</v>
      </c>
      <c r="Q3353" s="8" t="s">
        <v>675</v>
      </c>
      <c r="R3353" t="s">
        <v>675</v>
      </c>
      <c r="S3353" t="s">
        <v>675</v>
      </c>
      <c r="T3353" t="s">
        <v>675</v>
      </c>
    </row>
    <row r="3354" spans="1:20">
      <c r="A3354" t="s">
        <v>10938</v>
      </c>
      <c r="B3354" s="8" t="s">
        <v>1052</v>
      </c>
      <c r="C3354" t="s">
        <v>10655</v>
      </c>
      <c r="D3354" t="s">
        <v>664</v>
      </c>
      <c r="E3354" t="s">
        <v>704</v>
      </c>
      <c r="F3354" t="s">
        <v>1595</v>
      </c>
      <c r="G3354" t="s">
        <v>1596</v>
      </c>
      <c r="H3354" t="s">
        <v>675</v>
      </c>
      <c r="I3354" t="s">
        <v>10863</v>
      </c>
      <c r="J3354" t="s">
        <v>5628</v>
      </c>
      <c r="K3354" t="s">
        <v>675</v>
      </c>
      <c r="L3354" t="s">
        <v>682</v>
      </c>
      <c r="M3354" s="8" t="s">
        <v>675</v>
      </c>
      <c r="N3354" t="s">
        <v>682</v>
      </c>
      <c r="O3354" t="s">
        <v>902</v>
      </c>
      <c r="P3354" t="s">
        <v>684</v>
      </c>
      <c r="Q3354" s="8" t="s">
        <v>675</v>
      </c>
      <c r="R3354" t="s">
        <v>675</v>
      </c>
      <c r="S3354" t="s">
        <v>675</v>
      </c>
      <c r="T3354" t="s">
        <v>675</v>
      </c>
    </row>
    <row r="3355" spans="1:20">
      <c r="A3355" t="s">
        <v>10939</v>
      </c>
      <c r="B3355" s="8" t="s">
        <v>1280</v>
      </c>
      <c r="C3355" t="s">
        <v>10655</v>
      </c>
      <c r="D3355" t="s">
        <v>664</v>
      </c>
      <c r="E3355" t="s">
        <v>665</v>
      </c>
      <c r="F3355" t="s">
        <v>1595</v>
      </c>
      <c r="G3355" t="s">
        <v>1596</v>
      </c>
      <c r="H3355" t="s">
        <v>675</v>
      </c>
      <c r="I3355" t="s">
        <v>10899</v>
      </c>
      <c r="J3355" t="s">
        <v>669</v>
      </c>
      <c r="K3355" t="s">
        <v>1280</v>
      </c>
      <c r="L3355" t="s">
        <v>671</v>
      </c>
      <c r="M3355" s="8" t="s">
        <v>2826</v>
      </c>
      <c r="N3355" t="s">
        <v>10861</v>
      </c>
      <c r="O3355" t="s">
        <v>1283</v>
      </c>
      <c r="P3355" t="s">
        <v>701</v>
      </c>
      <c r="Q3355" s="8" t="s">
        <v>675</v>
      </c>
      <c r="R3355" t="s">
        <v>675</v>
      </c>
      <c r="S3355" t="s">
        <v>675</v>
      </c>
      <c r="T3355" t="s">
        <v>675</v>
      </c>
    </row>
    <row r="3356" spans="1:20">
      <c r="A3356" t="s">
        <v>10940</v>
      </c>
      <c r="B3356" s="8" t="s">
        <v>1280</v>
      </c>
      <c r="C3356" t="s">
        <v>10655</v>
      </c>
      <c r="D3356" t="s">
        <v>664</v>
      </c>
      <c r="E3356" t="s">
        <v>665</v>
      </c>
      <c r="F3356" t="s">
        <v>10659</v>
      </c>
      <c r="G3356" t="s">
        <v>10660</v>
      </c>
      <c r="H3356" t="s">
        <v>675</v>
      </c>
      <c r="I3356" t="s">
        <v>10941</v>
      </c>
      <c r="J3356" t="s">
        <v>669</v>
      </c>
      <c r="K3356" t="s">
        <v>1280</v>
      </c>
      <c r="L3356" t="s">
        <v>671</v>
      </c>
      <c r="M3356" s="8" t="s">
        <v>2826</v>
      </c>
      <c r="N3356" t="s">
        <v>10861</v>
      </c>
      <c r="O3356" t="s">
        <v>1283</v>
      </c>
      <c r="P3356" t="s">
        <v>701</v>
      </c>
      <c r="Q3356" s="8" t="s">
        <v>675</v>
      </c>
      <c r="R3356" t="s">
        <v>675</v>
      </c>
      <c r="S3356" t="s">
        <v>675</v>
      </c>
      <c r="T3356" t="s">
        <v>675</v>
      </c>
    </row>
    <row r="3357" spans="1:20">
      <c r="A3357" t="s">
        <v>10942</v>
      </c>
      <c r="B3357" s="8" t="s">
        <v>1014</v>
      </c>
      <c r="C3357" t="s">
        <v>10655</v>
      </c>
      <c r="D3357" t="s">
        <v>664</v>
      </c>
      <c r="E3357" t="s">
        <v>665</v>
      </c>
      <c r="F3357" t="s">
        <v>1595</v>
      </c>
      <c r="G3357" t="s">
        <v>1596</v>
      </c>
      <c r="H3357" t="s">
        <v>675</v>
      </c>
      <c r="I3357" t="s">
        <v>10899</v>
      </c>
      <c r="J3357" t="s">
        <v>669</v>
      </c>
      <c r="K3357" t="s">
        <v>1014</v>
      </c>
      <c r="L3357" t="s">
        <v>671</v>
      </c>
      <c r="M3357" s="8" t="s">
        <v>2826</v>
      </c>
      <c r="N3357" t="s">
        <v>10861</v>
      </c>
      <c r="O3357" t="s">
        <v>1283</v>
      </c>
      <c r="P3357" t="s">
        <v>701</v>
      </c>
      <c r="Q3357" s="8" t="s">
        <v>675</v>
      </c>
      <c r="R3357" t="s">
        <v>675</v>
      </c>
      <c r="S3357" t="s">
        <v>675</v>
      </c>
      <c r="T3357" t="s">
        <v>675</v>
      </c>
    </row>
    <row r="3358" spans="1:20">
      <c r="A3358" t="s">
        <v>10943</v>
      </c>
      <c r="B3358" s="8" t="s">
        <v>1014</v>
      </c>
      <c r="C3358" t="s">
        <v>10655</v>
      </c>
      <c r="D3358" t="s">
        <v>664</v>
      </c>
      <c r="E3358" t="s">
        <v>665</v>
      </c>
      <c r="F3358" t="s">
        <v>10659</v>
      </c>
      <c r="G3358" t="s">
        <v>10660</v>
      </c>
      <c r="H3358" t="s">
        <v>675</v>
      </c>
      <c r="I3358" t="s">
        <v>10941</v>
      </c>
      <c r="J3358" t="s">
        <v>669</v>
      </c>
      <c r="K3358" t="s">
        <v>1308</v>
      </c>
      <c r="L3358" t="s">
        <v>671</v>
      </c>
      <c r="M3358" s="8" t="s">
        <v>2826</v>
      </c>
      <c r="N3358" t="s">
        <v>10861</v>
      </c>
      <c r="O3358" t="s">
        <v>1283</v>
      </c>
      <c r="P3358" t="s">
        <v>701</v>
      </c>
      <c r="Q3358" s="8" t="s">
        <v>675</v>
      </c>
      <c r="R3358" t="s">
        <v>675</v>
      </c>
      <c r="S3358" t="s">
        <v>675</v>
      </c>
      <c r="T3358" t="s">
        <v>675</v>
      </c>
    </row>
    <row r="3359" spans="1:20">
      <c r="A3359" t="s">
        <v>10944</v>
      </c>
      <c r="B3359" s="8" t="s">
        <v>1014</v>
      </c>
      <c r="C3359" t="s">
        <v>10655</v>
      </c>
      <c r="D3359" t="s">
        <v>664</v>
      </c>
      <c r="E3359" t="s">
        <v>665</v>
      </c>
      <c r="F3359" t="s">
        <v>782</v>
      </c>
      <c r="G3359" t="s">
        <v>12</v>
      </c>
      <c r="H3359" t="s">
        <v>675</v>
      </c>
      <c r="I3359" t="s">
        <v>10945</v>
      </c>
      <c r="J3359" t="s">
        <v>669</v>
      </c>
      <c r="K3359" t="s">
        <v>1014</v>
      </c>
      <c r="L3359" t="s">
        <v>671</v>
      </c>
      <c r="M3359" s="8" t="s">
        <v>2826</v>
      </c>
      <c r="N3359" t="s">
        <v>10861</v>
      </c>
      <c r="O3359" t="s">
        <v>1283</v>
      </c>
      <c r="P3359" t="s">
        <v>701</v>
      </c>
      <c r="Q3359" s="8" t="s">
        <v>675</v>
      </c>
      <c r="R3359" t="s">
        <v>675</v>
      </c>
      <c r="S3359" t="s">
        <v>675</v>
      </c>
      <c r="T3359" t="s">
        <v>675</v>
      </c>
    </row>
    <row r="3360" spans="1:20">
      <c r="A3360" t="s">
        <v>10946</v>
      </c>
      <c r="B3360" s="8" t="s">
        <v>1014</v>
      </c>
      <c r="C3360" t="s">
        <v>10655</v>
      </c>
      <c r="D3360" t="s">
        <v>663</v>
      </c>
      <c r="E3360" t="s">
        <v>704</v>
      </c>
      <c r="F3360" t="s">
        <v>1175</v>
      </c>
      <c r="G3360" t="s">
        <v>1176</v>
      </c>
      <c r="H3360" t="s">
        <v>675</v>
      </c>
      <c r="I3360" t="s">
        <v>10947</v>
      </c>
      <c r="J3360" t="s">
        <v>6070</v>
      </c>
      <c r="K3360" t="s">
        <v>675</v>
      </c>
      <c r="L3360" t="s">
        <v>682</v>
      </c>
      <c r="M3360" s="8" t="s">
        <v>675</v>
      </c>
      <c r="N3360" t="s">
        <v>682</v>
      </c>
      <c r="O3360" t="s">
        <v>770</v>
      </c>
      <c r="P3360" t="s">
        <v>701</v>
      </c>
      <c r="Q3360" s="8" t="s">
        <v>675</v>
      </c>
      <c r="R3360" t="s">
        <v>675</v>
      </c>
      <c r="S3360" t="s">
        <v>675</v>
      </c>
      <c r="T3360" t="s">
        <v>675</v>
      </c>
    </row>
    <row r="3361" spans="1:20">
      <c r="A3361" t="s">
        <v>10948</v>
      </c>
      <c r="B3361" s="8" t="s">
        <v>1308</v>
      </c>
      <c r="C3361" t="s">
        <v>10655</v>
      </c>
      <c r="D3361" t="s">
        <v>664</v>
      </c>
      <c r="E3361" t="s">
        <v>665</v>
      </c>
      <c r="F3361" t="s">
        <v>1595</v>
      </c>
      <c r="G3361" t="s">
        <v>1596</v>
      </c>
      <c r="H3361" t="s">
        <v>675</v>
      </c>
      <c r="I3361" t="s">
        <v>10895</v>
      </c>
      <c r="J3361" t="s">
        <v>669</v>
      </c>
      <c r="K3361" t="s">
        <v>2826</v>
      </c>
      <c r="L3361" t="s">
        <v>671</v>
      </c>
      <c r="M3361" s="8" t="s">
        <v>2826</v>
      </c>
      <c r="N3361" t="s">
        <v>10949</v>
      </c>
      <c r="O3361" t="s">
        <v>769</v>
      </c>
      <c r="P3361" t="s">
        <v>701</v>
      </c>
      <c r="Q3361" s="8" t="s">
        <v>675</v>
      </c>
      <c r="R3361" t="s">
        <v>675</v>
      </c>
      <c r="S3361" t="s">
        <v>675</v>
      </c>
      <c r="T3361" t="s">
        <v>675</v>
      </c>
    </row>
    <row r="3362" spans="1:20">
      <c r="A3362" t="s">
        <v>10950</v>
      </c>
      <c r="B3362" s="8" t="s">
        <v>2634</v>
      </c>
      <c r="C3362" t="s">
        <v>10655</v>
      </c>
      <c r="D3362" t="s">
        <v>664</v>
      </c>
      <c r="E3362" t="s">
        <v>665</v>
      </c>
      <c r="F3362" t="s">
        <v>1595</v>
      </c>
      <c r="G3362" t="s">
        <v>1596</v>
      </c>
      <c r="H3362" t="s">
        <v>675</v>
      </c>
      <c r="I3362" t="s">
        <v>10951</v>
      </c>
      <c r="J3362" t="s">
        <v>669</v>
      </c>
      <c r="K3362" t="s">
        <v>2658</v>
      </c>
      <c r="L3362" t="s">
        <v>671</v>
      </c>
      <c r="M3362" s="8" t="s">
        <v>2826</v>
      </c>
      <c r="N3362" t="s">
        <v>10949</v>
      </c>
      <c r="O3362" t="s">
        <v>1283</v>
      </c>
      <c r="P3362" t="s">
        <v>701</v>
      </c>
      <c r="Q3362" s="8" t="s">
        <v>675</v>
      </c>
      <c r="R3362" t="s">
        <v>675</v>
      </c>
      <c r="S3362" t="s">
        <v>675</v>
      </c>
      <c r="T3362" t="s">
        <v>675</v>
      </c>
    </row>
    <row r="3363" spans="1:20">
      <c r="A3363" t="s">
        <v>10952</v>
      </c>
      <c r="B3363" s="8" t="s">
        <v>2634</v>
      </c>
      <c r="C3363" t="s">
        <v>10655</v>
      </c>
      <c r="D3363" t="s">
        <v>664</v>
      </c>
      <c r="E3363" t="s">
        <v>665</v>
      </c>
      <c r="F3363" t="s">
        <v>1595</v>
      </c>
      <c r="G3363" t="s">
        <v>1596</v>
      </c>
      <c r="H3363" t="s">
        <v>675</v>
      </c>
      <c r="I3363" t="s">
        <v>10895</v>
      </c>
      <c r="J3363" t="s">
        <v>669</v>
      </c>
      <c r="K3363" t="s">
        <v>2826</v>
      </c>
      <c r="L3363" t="s">
        <v>671</v>
      </c>
      <c r="M3363" s="8" t="s">
        <v>2826</v>
      </c>
      <c r="N3363" t="s">
        <v>10949</v>
      </c>
      <c r="O3363" t="s">
        <v>769</v>
      </c>
      <c r="P3363" t="s">
        <v>701</v>
      </c>
      <c r="Q3363" s="8" t="s">
        <v>675</v>
      </c>
      <c r="R3363" t="s">
        <v>675</v>
      </c>
      <c r="S3363" t="s">
        <v>675</v>
      </c>
      <c r="T3363" t="s">
        <v>675</v>
      </c>
    </row>
    <row r="3364" spans="1:20">
      <c r="A3364" t="s">
        <v>10953</v>
      </c>
      <c r="B3364" s="8" t="s">
        <v>2634</v>
      </c>
      <c r="C3364" t="s">
        <v>10655</v>
      </c>
      <c r="D3364" t="s">
        <v>664</v>
      </c>
      <c r="E3364" t="s">
        <v>665</v>
      </c>
      <c r="F3364" t="s">
        <v>782</v>
      </c>
      <c r="G3364" t="s">
        <v>12</v>
      </c>
      <c r="H3364" t="s">
        <v>675</v>
      </c>
      <c r="I3364" t="s">
        <v>10954</v>
      </c>
      <c r="J3364" t="s">
        <v>669</v>
      </c>
      <c r="K3364" t="s">
        <v>2826</v>
      </c>
      <c r="L3364" t="s">
        <v>671</v>
      </c>
      <c r="M3364" s="8" t="s">
        <v>2826</v>
      </c>
      <c r="N3364" t="s">
        <v>10949</v>
      </c>
      <c r="O3364" t="s">
        <v>769</v>
      </c>
      <c r="P3364" t="s">
        <v>701</v>
      </c>
      <c r="Q3364" s="8" t="s">
        <v>675</v>
      </c>
      <c r="R3364" t="s">
        <v>675</v>
      </c>
      <c r="S3364" t="s">
        <v>675</v>
      </c>
      <c r="T3364" t="s">
        <v>675</v>
      </c>
    </row>
    <row r="3365" spans="1:20">
      <c r="A3365" t="s">
        <v>10955</v>
      </c>
      <c r="B3365" s="8" t="s">
        <v>2634</v>
      </c>
      <c r="C3365" t="s">
        <v>10655</v>
      </c>
      <c r="D3365" t="s">
        <v>664</v>
      </c>
      <c r="E3365" t="s">
        <v>665</v>
      </c>
      <c r="F3365" t="s">
        <v>1595</v>
      </c>
      <c r="G3365" t="s">
        <v>1596</v>
      </c>
      <c r="H3365" t="s">
        <v>675</v>
      </c>
      <c r="I3365" t="s">
        <v>10899</v>
      </c>
      <c r="J3365" t="s">
        <v>669</v>
      </c>
      <c r="K3365" t="s">
        <v>2634</v>
      </c>
      <c r="L3365" t="s">
        <v>671</v>
      </c>
      <c r="M3365" s="8" t="s">
        <v>2826</v>
      </c>
      <c r="N3365" t="s">
        <v>10949</v>
      </c>
      <c r="O3365" t="s">
        <v>1283</v>
      </c>
      <c r="P3365" t="s">
        <v>701</v>
      </c>
      <c r="Q3365" s="8" t="s">
        <v>675</v>
      </c>
      <c r="R3365" t="s">
        <v>675</v>
      </c>
      <c r="S3365" t="s">
        <v>675</v>
      </c>
      <c r="T3365" t="s">
        <v>675</v>
      </c>
    </row>
    <row r="3366" spans="1:20">
      <c r="A3366" t="s">
        <v>10956</v>
      </c>
      <c r="B3366" s="8" t="s">
        <v>1314</v>
      </c>
      <c r="C3366" t="s">
        <v>10655</v>
      </c>
      <c r="D3366" t="s">
        <v>922</v>
      </c>
      <c r="E3366" t="s">
        <v>704</v>
      </c>
      <c r="F3366" t="s">
        <v>1595</v>
      </c>
      <c r="G3366" t="s">
        <v>1596</v>
      </c>
      <c r="H3366" t="s">
        <v>675</v>
      </c>
      <c r="I3366" t="s">
        <v>10957</v>
      </c>
      <c r="J3366" t="s">
        <v>669</v>
      </c>
      <c r="K3366" t="s">
        <v>2826</v>
      </c>
      <c r="L3366" t="s">
        <v>682</v>
      </c>
      <c r="M3366" s="8" t="s">
        <v>2826</v>
      </c>
      <c r="N3366" t="s">
        <v>10949</v>
      </c>
      <c r="O3366" t="s">
        <v>779</v>
      </c>
      <c r="P3366" t="s">
        <v>701</v>
      </c>
      <c r="Q3366" s="8" t="s">
        <v>675</v>
      </c>
      <c r="R3366" t="s">
        <v>675</v>
      </c>
      <c r="S3366" t="s">
        <v>675</v>
      </c>
      <c r="T3366" t="s">
        <v>675</v>
      </c>
    </row>
    <row r="3367" spans="1:20">
      <c r="A3367" t="s">
        <v>10958</v>
      </c>
      <c r="B3367" s="8" t="s">
        <v>1326</v>
      </c>
      <c r="C3367" t="s">
        <v>10655</v>
      </c>
      <c r="D3367" t="s">
        <v>664</v>
      </c>
      <c r="E3367" t="s">
        <v>763</v>
      </c>
      <c r="F3367" t="s">
        <v>1595</v>
      </c>
      <c r="G3367" t="s">
        <v>1596</v>
      </c>
      <c r="H3367" t="s">
        <v>675</v>
      </c>
      <c r="I3367" t="s">
        <v>10895</v>
      </c>
      <c r="J3367" t="s">
        <v>669</v>
      </c>
      <c r="K3367" t="s">
        <v>1326</v>
      </c>
      <c r="L3367" t="s">
        <v>671</v>
      </c>
      <c r="M3367" s="8" t="s">
        <v>2826</v>
      </c>
      <c r="N3367" t="s">
        <v>10949</v>
      </c>
      <c r="O3367" t="s">
        <v>769</v>
      </c>
      <c r="P3367" t="s">
        <v>701</v>
      </c>
      <c r="Q3367" s="8" t="s">
        <v>675</v>
      </c>
      <c r="R3367" t="s">
        <v>675</v>
      </c>
      <c r="S3367" t="s">
        <v>675</v>
      </c>
      <c r="T3367" t="s">
        <v>675</v>
      </c>
    </row>
    <row r="3368" spans="1:20">
      <c r="A3368" t="s">
        <v>10959</v>
      </c>
      <c r="B3368" s="8" t="s">
        <v>1326</v>
      </c>
      <c r="C3368" t="s">
        <v>10655</v>
      </c>
      <c r="D3368" t="s">
        <v>664</v>
      </c>
      <c r="E3368" t="s">
        <v>665</v>
      </c>
      <c r="F3368" t="s">
        <v>782</v>
      </c>
      <c r="G3368" t="s">
        <v>12</v>
      </c>
      <c r="H3368" t="s">
        <v>675</v>
      </c>
      <c r="I3368" t="s">
        <v>10960</v>
      </c>
      <c r="J3368" t="s">
        <v>669</v>
      </c>
      <c r="K3368" t="s">
        <v>1326</v>
      </c>
      <c r="L3368" t="s">
        <v>671</v>
      </c>
      <c r="M3368" s="8" t="s">
        <v>2826</v>
      </c>
      <c r="N3368" t="s">
        <v>10949</v>
      </c>
      <c r="O3368" t="s">
        <v>769</v>
      </c>
      <c r="P3368" t="s">
        <v>701</v>
      </c>
      <c r="Q3368" s="8" t="s">
        <v>675</v>
      </c>
      <c r="R3368" t="s">
        <v>675</v>
      </c>
      <c r="S3368" t="s">
        <v>675</v>
      </c>
      <c r="T3368" t="s">
        <v>675</v>
      </c>
    </row>
    <row r="3369" spans="1:20">
      <c r="A3369" t="s">
        <v>10961</v>
      </c>
      <c r="B3369" s="8" t="s">
        <v>5850</v>
      </c>
      <c r="C3369" t="s">
        <v>10655</v>
      </c>
      <c r="D3369" t="s">
        <v>664</v>
      </c>
      <c r="E3369" t="s">
        <v>704</v>
      </c>
      <c r="F3369" t="s">
        <v>782</v>
      </c>
      <c r="G3369" t="s">
        <v>12</v>
      </c>
      <c r="H3369" t="s">
        <v>675</v>
      </c>
      <c r="I3369" t="s">
        <v>10962</v>
      </c>
      <c r="J3369" t="s">
        <v>669</v>
      </c>
      <c r="K3369" t="s">
        <v>1342</v>
      </c>
      <c r="L3369" t="s">
        <v>671</v>
      </c>
      <c r="M3369" s="8" t="s">
        <v>2826</v>
      </c>
      <c r="N3369" t="s">
        <v>10949</v>
      </c>
      <c r="O3369" t="s">
        <v>902</v>
      </c>
      <c r="P3369" t="s">
        <v>701</v>
      </c>
      <c r="Q3369" s="8" t="s">
        <v>675</v>
      </c>
      <c r="R3369" t="s">
        <v>675</v>
      </c>
      <c r="S3369" t="s">
        <v>675</v>
      </c>
      <c r="T3369" t="s">
        <v>675</v>
      </c>
    </row>
    <row r="3370" spans="1:20">
      <c r="A3370" t="s">
        <v>10963</v>
      </c>
      <c r="B3370" s="8" t="s">
        <v>5850</v>
      </c>
      <c r="C3370" t="s">
        <v>10655</v>
      </c>
      <c r="D3370" t="s">
        <v>664</v>
      </c>
      <c r="E3370" t="s">
        <v>704</v>
      </c>
      <c r="F3370" t="s">
        <v>1595</v>
      </c>
      <c r="G3370" t="s">
        <v>1596</v>
      </c>
      <c r="H3370" t="s">
        <v>675</v>
      </c>
      <c r="I3370" t="s">
        <v>10863</v>
      </c>
      <c r="J3370" t="s">
        <v>669</v>
      </c>
      <c r="K3370" t="s">
        <v>1342</v>
      </c>
      <c r="L3370" t="s">
        <v>671</v>
      </c>
      <c r="M3370" s="8" t="s">
        <v>2826</v>
      </c>
      <c r="N3370" t="s">
        <v>10949</v>
      </c>
      <c r="O3370" t="s">
        <v>902</v>
      </c>
      <c r="P3370" t="s">
        <v>701</v>
      </c>
      <c r="Q3370" s="8" t="s">
        <v>675</v>
      </c>
      <c r="R3370" t="s">
        <v>675</v>
      </c>
      <c r="S3370" t="s">
        <v>675</v>
      </c>
      <c r="T3370" t="s">
        <v>675</v>
      </c>
    </row>
    <row r="3371" spans="1:20">
      <c r="A3371" t="s">
        <v>10964</v>
      </c>
      <c r="B3371" s="8" t="s">
        <v>1342</v>
      </c>
      <c r="C3371" t="s">
        <v>10655</v>
      </c>
      <c r="D3371" t="s">
        <v>664</v>
      </c>
      <c r="E3371" t="s">
        <v>665</v>
      </c>
      <c r="F3371" t="s">
        <v>1595</v>
      </c>
      <c r="G3371" t="s">
        <v>1596</v>
      </c>
      <c r="H3371" t="s">
        <v>675</v>
      </c>
      <c r="I3371" t="s">
        <v>10899</v>
      </c>
      <c r="J3371" t="s">
        <v>669</v>
      </c>
      <c r="K3371" t="s">
        <v>1350</v>
      </c>
      <c r="L3371" t="s">
        <v>671</v>
      </c>
      <c r="M3371" s="8" t="s">
        <v>2826</v>
      </c>
      <c r="N3371" t="s">
        <v>10949</v>
      </c>
      <c r="O3371" t="s">
        <v>1283</v>
      </c>
      <c r="P3371" t="s">
        <v>701</v>
      </c>
      <c r="Q3371" s="8" t="s">
        <v>675</v>
      </c>
      <c r="R3371" t="s">
        <v>675</v>
      </c>
      <c r="S3371" t="s">
        <v>675</v>
      </c>
      <c r="T3371" t="s">
        <v>675</v>
      </c>
    </row>
    <row r="3372" spans="1:20">
      <c r="A3372" t="s">
        <v>10965</v>
      </c>
      <c r="B3372" s="8" t="s">
        <v>1350</v>
      </c>
      <c r="C3372" t="s">
        <v>10655</v>
      </c>
      <c r="D3372" t="s">
        <v>664</v>
      </c>
      <c r="E3372" t="s">
        <v>665</v>
      </c>
      <c r="F3372" t="s">
        <v>1595</v>
      </c>
      <c r="G3372" t="s">
        <v>1596</v>
      </c>
      <c r="H3372" t="s">
        <v>675</v>
      </c>
      <c r="I3372" t="s">
        <v>10966</v>
      </c>
      <c r="J3372" t="s">
        <v>669</v>
      </c>
      <c r="K3372" t="s">
        <v>1358</v>
      </c>
      <c r="L3372" t="s">
        <v>671</v>
      </c>
      <c r="M3372" s="8" t="s">
        <v>2826</v>
      </c>
      <c r="N3372" t="s">
        <v>10949</v>
      </c>
      <c r="O3372" t="s">
        <v>1283</v>
      </c>
      <c r="P3372" t="s">
        <v>701</v>
      </c>
      <c r="Q3372" s="8" t="s">
        <v>675</v>
      </c>
      <c r="R3372" t="s">
        <v>675</v>
      </c>
      <c r="S3372" t="s">
        <v>675</v>
      </c>
      <c r="T3372" t="s">
        <v>675</v>
      </c>
    </row>
    <row r="3373" spans="1:20">
      <c r="A3373" t="s">
        <v>10967</v>
      </c>
      <c r="B3373" s="8" t="s">
        <v>1350</v>
      </c>
      <c r="C3373" t="s">
        <v>10655</v>
      </c>
      <c r="D3373" t="s">
        <v>664</v>
      </c>
      <c r="E3373" t="s">
        <v>665</v>
      </c>
      <c r="F3373" t="s">
        <v>1199</v>
      </c>
      <c r="G3373" t="s">
        <v>16</v>
      </c>
      <c r="H3373" t="s">
        <v>675</v>
      </c>
      <c r="I3373" t="s">
        <v>10968</v>
      </c>
      <c r="J3373" t="s">
        <v>669</v>
      </c>
      <c r="K3373" t="s">
        <v>1350</v>
      </c>
      <c r="L3373" t="s">
        <v>671</v>
      </c>
      <c r="M3373" s="8" t="s">
        <v>2826</v>
      </c>
      <c r="N3373" t="s">
        <v>10949</v>
      </c>
      <c r="O3373" t="s">
        <v>1283</v>
      </c>
      <c r="P3373" t="s">
        <v>701</v>
      </c>
      <c r="Q3373" s="8" t="s">
        <v>675</v>
      </c>
      <c r="R3373" t="s">
        <v>675</v>
      </c>
      <c r="S3373" t="s">
        <v>675</v>
      </c>
      <c r="T3373" t="s">
        <v>675</v>
      </c>
    </row>
    <row r="3374" spans="1:20">
      <c r="A3374" t="s">
        <v>10969</v>
      </c>
      <c r="B3374" s="8" t="s">
        <v>1358</v>
      </c>
      <c r="C3374" t="s">
        <v>10655</v>
      </c>
      <c r="D3374" t="s">
        <v>664</v>
      </c>
      <c r="E3374" t="s">
        <v>704</v>
      </c>
      <c r="F3374" t="s">
        <v>1595</v>
      </c>
      <c r="G3374" t="s">
        <v>1596</v>
      </c>
      <c r="H3374" t="s">
        <v>675</v>
      </c>
      <c r="I3374" t="s">
        <v>10899</v>
      </c>
      <c r="J3374" t="s">
        <v>669</v>
      </c>
      <c r="K3374" t="s">
        <v>1363</v>
      </c>
      <c r="L3374" t="s">
        <v>671</v>
      </c>
      <c r="M3374" s="8" t="s">
        <v>2826</v>
      </c>
      <c r="N3374" t="s">
        <v>10949</v>
      </c>
      <c r="O3374" t="s">
        <v>1283</v>
      </c>
      <c r="P3374" t="s">
        <v>701</v>
      </c>
      <c r="Q3374" s="8" t="s">
        <v>675</v>
      </c>
      <c r="R3374" t="s">
        <v>675</v>
      </c>
      <c r="S3374" t="s">
        <v>675</v>
      </c>
      <c r="T3374" t="s">
        <v>675</v>
      </c>
    </row>
    <row r="3375" spans="1:20">
      <c r="A3375" t="s">
        <v>10970</v>
      </c>
      <c r="B3375" s="8" t="s">
        <v>2689</v>
      </c>
      <c r="C3375" t="s">
        <v>10655</v>
      </c>
      <c r="D3375" t="s">
        <v>664</v>
      </c>
      <c r="E3375" t="s">
        <v>704</v>
      </c>
      <c r="F3375" t="s">
        <v>1595</v>
      </c>
      <c r="G3375" t="s">
        <v>1596</v>
      </c>
      <c r="H3375" t="s">
        <v>675</v>
      </c>
      <c r="I3375" t="s">
        <v>10899</v>
      </c>
      <c r="J3375" t="s">
        <v>1447</v>
      </c>
      <c r="K3375" t="s">
        <v>1363</v>
      </c>
      <c r="L3375" t="s">
        <v>671</v>
      </c>
      <c r="M3375" s="8" t="s">
        <v>2826</v>
      </c>
      <c r="N3375" t="s">
        <v>10949</v>
      </c>
      <c r="O3375" t="s">
        <v>1283</v>
      </c>
      <c r="P3375" t="s">
        <v>701</v>
      </c>
      <c r="Q3375" s="8" t="s">
        <v>675</v>
      </c>
      <c r="R3375" t="s">
        <v>675</v>
      </c>
      <c r="S3375" t="s">
        <v>675</v>
      </c>
      <c r="T3375" t="s">
        <v>675</v>
      </c>
    </row>
    <row r="3376" spans="1:20">
      <c r="A3376" t="s">
        <v>10971</v>
      </c>
      <c r="B3376" s="8" t="s">
        <v>1363</v>
      </c>
      <c r="C3376" t="s">
        <v>10655</v>
      </c>
      <c r="D3376" t="s">
        <v>922</v>
      </c>
      <c r="E3376" t="s">
        <v>704</v>
      </c>
      <c r="F3376" t="s">
        <v>10659</v>
      </c>
      <c r="G3376" t="s">
        <v>10660</v>
      </c>
      <c r="H3376" t="s">
        <v>675</v>
      </c>
      <c r="I3376" t="s">
        <v>10972</v>
      </c>
      <c r="J3376" t="s">
        <v>669</v>
      </c>
      <c r="K3376" t="s">
        <v>2826</v>
      </c>
      <c r="L3376" t="s">
        <v>682</v>
      </c>
      <c r="M3376" s="8" t="s">
        <v>2826</v>
      </c>
      <c r="N3376" t="s">
        <v>10949</v>
      </c>
      <c r="O3376" t="s">
        <v>825</v>
      </c>
      <c r="P3376" t="s">
        <v>701</v>
      </c>
      <c r="Q3376" s="8" t="s">
        <v>675</v>
      </c>
      <c r="R3376" t="s">
        <v>675</v>
      </c>
      <c r="S3376" t="s">
        <v>675</v>
      </c>
      <c r="T3376" t="s">
        <v>675</v>
      </c>
    </row>
    <row r="3377" spans="1:20">
      <c r="A3377" t="s">
        <v>10973</v>
      </c>
      <c r="B3377" s="8" t="s">
        <v>1363</v>
      </c>
      <c r="C3377" t="s">
        <v>10655</v>
      </c>
      <c r="D3377" t="s">
        <v>664</v>
      </c>
      <c r="E3377" t="s">
        <v>665</v>
      </c>
      <c r="F3377" t="s">
        <v>1595</v>
      </c>
      <c r="G3377" t="s">
        <v>1596</v>
      </c>
      <c r="H3377" t="s">
        <v>675</v>
      </c>
      <c r="I3377" t="s">
        <v>10895</v>
      </c>
      <c r="J3377" t="s">
        <v>669</v>
      </c>
      <c r="K3377" t="s">
        <v>2826</v>
      </c>
      <c r="L3377" t="s">
        <v>671</v>
      </c>
      <c r="M3377" s="8" t="s">
        <v>2826</v>
      </c>
      <c r="N3377" t="s">
        <v>10949</v>
      </c>
      <c r="O3377" t="s">
        <v>769</v>
      </c>
      <c r="P3377" t="s">
        <v>701</v>
      </c>
      <c r="Q3377" s="8" t="s">
        <v>675</v>
      </c>
      <c r="R3377" t="s">
        <v>675</v>
      </c>
      <c r="S3377" t="s">
        <v>675</v>
      </c>
      <c r="T3377" t="s">
        <v>675</v>
      </c>
    </row>
    <row r="3378" spans="1:20">
      <c r="A3378" t="s">
        <v>10974</v>
      </c>
      <c r="B3378" s="8" t="s">
        <v>1363</v>
      </c>
      <c r="C3378" t="s">
        <v>10655</v>
      </c>
      <c r="D3378" t="s">
        <v>664</v>
      </c>
      <c r="E3378" t="s">
        <v>665</v>
      </c>
      <c r="F3378" t="s">
        <v>1199</v>
      </c>
      <c r="G3378" t="s">
        <v>16</v>
      </c>
      <c r="H3378" t="s">
        <v>675</v>
      </c>
      <c r="I3378" t="s">
        <v>10975</v>
      </c>
      <c r="J3378" t="s">
        <v>669</v>
      </c>
      <c r="K3378" t="s">
        <v>2826</v>
      </c>
      <c r="L3378" t="s">
        <v>671</v>
      </c>
      <c r="M3378" s="8" t="s">
        <v>2826</v>
      </c>
      <c r="N3378" t="s">
        <v>10949</v>
      </c>
      <c r="O3378" t="s">
        <v>769</v>
      </c>
      <c r="P3378" t="s">
        <v>701</v>
      </c>
      <c r="Q3378" s="8" t="s">
        <v>675</v>
      </c>
      <c r="R3378" t="s">
        <v>675</v>
      </c>
      <c r="S3378" t="s">
        <v>675</v>
      </c>
      <c r="T3378" t="s">
        <v>675</v>
      </c>
    </row>
    <row r="3379" spans="1:20">
      <c r="A3379" t="s">
        <v>10976</v>
      </c>
      <c r="B3379" s="8" t="s">
        <v>1386</v>
      </c>
      <c r="C3379" t="s">
        <v>10655</v>
      </c>
      <c r="D3379" t="s">
        <v>664</v>
      </c>
      <c r="E3379" t="s">
        <v>763</v>
      </c>
      <c r="F3379" t="s">
        <v>1595</v>
      </c>
      <c r="G3379" t="s">
        <v>1596</v>
      </c>
      <c r="H3379" t="s">
        <v>675</v>
      </c>
      <c r="I3379" t="s">
        <v>10895</v>
      </c>
      <c r="J3379" t="s">
        <v>669</v>
      </c>
      <c r="K3379" t="s">
        <v>2826</v>
      </c>
      <c r="L3379" t="s">
        <v>671</v>
      </c>
      <c r="M3379" s="8" t="s">
        <v>2826</v>
      </c>
      <c r="N3379" t="s">
        <v>10949</v>
      </c>
      <c r="O3379" t="s">
        <v>769</v>
      </c>
      <c r="P3379" t="s">
        <v>701</v>
      </c>
      <c r="Q3379" s="8" t="s">
        <v>675</v>
      </c>
      <c r="R3379" t="s">
        <v>675</v>
      </c>
      <c r="S3379" t="s">
        <v>675</v>
      </c>
      <c r="T3379" t="s">
        <v>675</v>
      </c>
    </row>
    <row r="3380" spans="1:20">
      <c r="A3380" t="s">
        <v>10977</v>
      </c>
      <c r="B3380" s="8" t="s">
        <v>1386</v>
      </c>
      <c r="C3380" t="s">
        <v>10655</v>
      </c>
      <c r="D3380" t="s">
        <v>922</v>
      </c>
      <c r="E3380" t="s">
        <v>704</v>
      </c>
      <c r="F3380" t="s">
        <v>782</v>
      </c>
      <c r="G3380" t="s">
        <v>12</v>
      </c>
      <c r="H3380" t="s">
        <v>675</v>
      </c>
      <c r="I3380" t="s">
        <v>10978</v>
      </c>
      <c r="J3380" t="s">
        <v>698</v>
      </c>
      <c r="K3380" t="s">
        <v>2826</v>
      </c>
      <c r="L3380" t="s">
        <v>682</v>
      </c>
      <c r="M3380" s="8" t="s">
        <v>2826</v>
      </c>
      <c r="N3380" t="s">
        <v>10949</v>
      </c>
      <c r="O3380" t="s">
        <v>683</v>
      </c>
      <c r="P3380" t="s">
        <v>701</v>
      </c>
      <c r="Q3380" s="8" t="s">
        <v>675</v>
      </c>
      <c r="R3380" t="s">
        <v>675</v>
      </c>
      <c r="S3380" t="s">
        <v>675</v>
      </c>
      <c r="T3380" t="s">
        <v>675</v>
      </c>
    </row>
    <row r="3381" spans="1:20">
      <c r="A3381" t="s">
        <v>10979</v>
      </c>
      <c r="B3381" s="8" t="s">
        <v>1386</v>
      </c>
      <c r="C3381" t="s">
        <v>10655</v>
      </c>
      <c r="D3381" t="s">
        <v>922</v>
      </c>
      <c r="E3381" t="s">
        <v>704</v>
      </c>
      <c r="F3381" t="s">
        <v>1175</v>
      </c>
      <c r="G3381" t="s">
        <v>1176</v>
      </c>
      <c r="H3381" t="s">
        <v>675</v>
      </c>
      <c r="I3381" t="s">
        <v>10980</v>
      </c>
      <c r="J3381" t="s">
        <v>698</v>
      </c>
      <c r="K3381" t="s">
        <v>2826</v>
      </c>
      <c r="L3381" t="s">
        <v>682</v>
      </c>
      <c r="M3381" s="8" t="s">
        <v>2826</v>
      </c>
      <c r="N3381" t="s">
        <v>10949</v>
      </c>
      <c r="O3381" t="s">
        <v>683</v>
      </c>
      <c r="P3381" t="s">
        <v>701</v>
      </c>
      <c r="Q3381" s="8" t="s">
        <v>675</v>
      </c>
      <c r="R3381" t="s">
        <v>675</v>
      </c>
      <c r="S3381" t="s">
        <v>675</v>
      </c>
      <c r="T3381" t="s">
        <v>675</v>
      </c>
    </row>
    <row r="3382" spans="1:20">
      <c r="A3382" t="s">
        <v>10981</v>
      </c>
      <c r="B3382" s="8" t="s">
        <v>1396</v>
      </c>
      <c r="C3382" t="s">
        <v>10655</v>
      </c>
      <c r="D3382" t="s">
        <v>664</v>
      </c>
      <c r="E3382" t="s">
        <v>704</v>
      </c>
      <c r="F3382" t="s">
        <v>782</v>
      </c>
      <c r="G3382" t="s">
        <v>12</v>
      </c>
      <c r="H3382" t="s">
        <v>675</v>
      </c>
      <c r="I3382" t="s">
        <v>10982</v>
      </c>
      <c r="J3382" t="s">
        <v>669</v>
      </c>
      <c r="K3382" t="s">
        <v>2826</v>
      </c>
      <c r="L3382" t="s">
        <v>671</v>
      </c>
      <c r="M3382" s="8" t="s">
        <v>2826</v>
      </c>
      <c r="N3382" t="s">
        <v>10949</v>
      </c>
      <c r="O3382" t="s">
        <v>902</v>
      </c>
      <c r="P3382" t="s">
        <v>701</v>
      </c>
      <c r="Q3382" s="8" t="s">
        <v>675</v>
      </c>
      <c r="R3382" t="s">
        <v>675</v>
      </c>
      <c r="S3382" t="s">
        <v>675</v>
      </c>
      <c r="T3382" t="s">
        <v>675</v>
      </c>
    </row>
    <row r="3383" spans="1:20">
      <c r="A3383" t="s">
        <v>10983</v>
      </c>
      <c r="B3383" s="8" t="s">
        <v>1396</v>
      </c>
      <c r="C3383" t="s">
        <v>10655</v>
      </c>
      <c r="D3383" t="s">
        <v>664</v>
      </c>
      <c r="E3383" t="s">
        <v>704</v>
      </c>
      <c r="F3383" t="s">
        <v>1595</v>
      </c>
      <c r="G3383" t="s">
        <v>1596</v>
      </c>
      <c r="H3383" t="s">
        <v>675</v>
      </c>
      <c r="I3383" t="s">
        <v>10863</v>
      </c>
      <c r="J3383" t="s">
        <v>669</v>
      </c>
      <c r="K3383" t="s">
        <v>2826</v>
      </c>
      <c r="L3383" t="s">
        <v>671</v>
      </c>
      <c r="M3383" s="8" t="s">
        <v>2826</v>
      </c>
      <c r="N3383" t="s">
        <v>10949</v>
      </c>
      <c r="O3383" t="s">
        <v>902</v>
      </c>
      <c r="P3383" t="s">
        <v>701</v>
      </c>
      <c r="Q3383" s="8" t="s">
        <v>675</v>
      </c>
      <c r="R3383" t="s">
        <v>675</v>
      </c>
      <c r="S3383" t="s">
        <v>675</v>
      </c>
      <c r="T3383" t="s">
        <v>675</v>
      </c>
    </row>
    <row r="3384" spans="1:20">
      <c r="A3384" t="s">
        <v>10984</v>
      </c>
      <c r="B3384" s="8" t="s">
        <v>1407</v>
      </c>
      <c r="C3384" t="s">
        <v>10655</v>
      </c>
      <c r="D3384" t="s">
        <v>664</v>
      </c>
      <c r="E3384" t="s">
        <v>665</v>
      </c>
      <c r="F3384" t="s">
        <v>1595</v>
      </c>
      <c r="G3384" t="s">
        <v>1596</v>
      </c>
      <c r="H3384" t="s">
        <v>675</v>
      </c>
      <c r="I3384" t="s">
        <v>10899</v>
      </c>
      <c r="J3384" t="s">
        <v>669</v>
      </c>
      <c r="K3384" t="s">
        <v>1407</v>
      </c>
      <c r="L3384" t="s">
        <v>671</v>
      </c>
      <c r="M3384" s="8" t="s">
        <v>2826</v>
      </c>
      <c r="N3384" t="s">
        <v>10985</v>
      </c>
      <c r="O3384" t="s">
        <v>1283</v>
      </c>
      <c r="P3384" t="s">
        <v>701</v>
      </c>
      <c r="Q3384" s="8" t="s">
        <v>675</v>
      </c>
      <c r="R3384" t="s">
        <v>675</v>
      </c>
      <c r="S3384" t="s">
        <v>675</v>
      </c>
      <c r="T3384" t="s">
        <v>675</v>
      </c>
    </row>
    <row r="3385" spans="1:20">
      <c r="A3385" t="s">
        <v>10986</v>
      </c>
      <c r="B3385" s="8" t="s">
        <v>1411</v>
      </c>
      <c r="C3385" t="s">
        <v>10655</v>
      </c>
      <c r="D3385" t="s">
        <v>1177</v>
      </c>
      <c r="E3385" t="s">
        <v>704</v>
      </c>
      <c r="F3385" t="s">
        <v>1175</v>
      </c>
      <c r="G3385" t="s">
        <v>1176</v>
      </c>
      <c r="H3385" t="s">
        <v>1177</v>
      </c>
      <c r="I3385" t="s">
        <v>10987</v>
      </c>
      <c r="J3385" t="s">
        <v>698</v>
      </c>
      <c r="K3385" t="s">
        <v>2826</v>
      </c>
      <c r="L3385" t="s">
        <v>682</v>
      </c>
      <c r="M3385" s="8" t="s">
        <v>2826</v>
      </c>
      <c r="N3385" t="s">
        <v>10985</v>
      </c>
      <c r="O3385" t="s">
        <v>2672</v>
      </c>
      <c r="P3385" t="s">
        <v>701</v>
      </c>
      <c r="Q3385" s="8" t="s">
        <v>675</v>
      </c>
      <c r="R3385" t="s">
        <v>675</v>
      </c>
      <c r="S3385" t="s">
        <v>675</v>
      </c>
      <c r="T3385" t="s">
        <v>675</v>
      </c>
    </row>
    <row r="3386" spans="1:20">
      <c r="A3386" t="s">
        <v>10988</v>
      </c>
      <c r="B3386" s="8" t="s">
        <v>1411</v>
      </c>
      <c r="C3386" t="s">
        <v>10655</v>
      </c>
      <c r="D3386" t="s">
        <v>663</v>
      </c>
      <c r="E3386" t="s">
        <v>704</v>
      </c>
      <c r="F3386" t="s">
        <v>10989</v>
      </c>
      <c r="G3386" t="s">
        <v>10990</v>
      </c>
      <c r="H3386" t="s">
        <v>675</v>
      </c>
      <c r="I3386" t="s">
        <v>10991</v>
      </c>
      <c r="J3386" t="s">
        <v>6070</v>
      </c>
      <c r="K3386" t="s">
        <v>675</v>
      </c>
      <c r="L3386" t="s">
        <v>682</v>
      </c>
      <c r="M3386" s="8" t="s">
        <v>675</v>
      </c>
      <c r="N3386" t="s">
        <v>682</v>
      </c>
      <c r="O3386" t="s">
        <v>825</v>
      </c>
      <c r="P3386" t="s">
        <v>701</v>
      </c>
      <c r="Q3386" s="8" t="s">
        <v>675</v>
      </c>
      <c r="R3386" t="s">
        <v>675</v>
      </c>
      <c r="S3386" t="s">
        <v>675</v>
      </c>
      <c r="T3386" t="s">
        <v>675</v>
      </c>
    </row>
    <row r="3387" spans="1:20">
      <c r="A3387" t="s">
        <v>10992</v>
      </c>
      <c r="B3387" s="8" t="s">
        <v>1426</v>
      </c>
      <c r="C3387" t="s">
        <v>10655</v>
      </c>
      <c r="D3387" t="s">
        <v>664</v>
      </c>
      <c r="E3387" t="s">
        <v>704</v>
      </c>
      <c r="F3387" t="s">
        <v>1595</v>
      </c>
      <c r="G3387" t="s">
        <v>1596</v>
      </c>
      <c r="H3387" t="s">
        <v>675</v>
      </c>
      <c r="I3387" t="s">
        <v>10863</v>
      </c>
      <c r="J3387" t="s">
        <v>669</v>
      </c>
      <c r="K3387" t="s">
        <v>2826</v>
      </c>
      <c r="L3387" t="s">
        <v>671</v>
      </c>
      <c r="M3387" s="8" t="s">
        <v>2826</v>
      </c>
      <c r="N3387" t="s">
        <v>10985</v>
      </c>
      <c r="O3387" t="s">
        <v>902</v>
      </c>
      <c r="P3387" t="s">
        <v>701</v>
      </c>
      <c r="Q3387" s="8" t="s">
        <v>675</v>
      </c>
      <c r="R3387" t="s">
        <v>675</v>
      </c>
      <c r="S3387" t="s">
        <v>675</v>
      </c>
      <c r="T3387" t="s">
        <v>675</v>
      </c>
    </row>
    <row r="3388" spans="1:20">
      <c r="A3388" t="s">
        <v>10993</v>
      </c>
      <c r="B3388" s="8" t="s">
        <v>1426</v>
      </c>
      <c r="C3388" t="s">
        <v>10655</v>
      </c>
      <c r="D3388" t="s">
        <v>664</v>
      </c>
      <c r="E3388" t="s">
        <v>763</v>
      </c>
      <c r="F3388" t="s">
        <v>1595</v>
      </c>
      <c r="G3388" t="s">
        <v>1596</v>
      </c>
      <c r="H3388" t="s">
        <v>675</v>
      </c>
      <c r="I3388" t="s">
        <v>10895</v>
      </c>
      <c r="J3388" t="s">
        <v>669</v>
      </c>
      <c r="K3388" t="s">
        <v>2826</v>
      </c>
      <c r="L3388" t="s">
        <v>671</v>
      </c>
      <c r="M3388" s="8" t="s">
        <v>2826</v>
      </c>
      <c r="N3388" t="s">
        <v>10985</v>
      </c>
      <c r="O3388" t="s">
        <v>769</v>
      </c>
      <c r="P3388" t="s">
        <v>701</v>
      </c>
      <c r="Q3388" s="8" t="s">
        <v>675</v>
      </c>
      <c r="R3388" t="s">
        <v>675</v>
      </c>
      <c r="S3388" t="s">
        <v>675</v>
      </c>
      <c r="T3388" t="s">
        <v>675</v>
      </c>
    </row>
    <row r="3389" spans="1:20">
      <c r="A3389" t="s">
        <v>10994</v>
      </c>
      <c r="B3389" s="8" t="s">
        <v>1426</v>
      </c>
      <c r="C3389" t="s">
        <v>10655</v>
      </c>
      <c r="D3389" t="s">
        <v>664</v>
      </c>
      <c r="E3389" t="s">
        <v>763</v>
      </c>
      <c r="F3389" t="s">
        <v>782</v>
      </c>
      <c r="G3389" t="s">
        <v>12</v>
      </c>
      <c r="H3389" t="s">
        <v>675</v>
      </c>
      <c r="I3389" t="s">
        <v>10995</v>
      </c>
      <c r="J3389" t="s">
        <v>669</v>
      </c>
      <c r="K3389" t="s">
        <v>2826</v>
      </c>
      <c r="L3389" t="s">
        <v>671</v>
      </c>
      <c r="M3389" s="8" t="s">
        <v>2826</v>
      </c>
      <c r="N3389" t="s">
        <v>10985</v>
      </c>
      <c r="O3389" t="s">
        <v>769</v>
      </c>
      <c r="P3389" t="s">
        <v>701</v>
      </c>
      <c r="Q3389" s="8" t="s">
        <v>675</v>
      </c>
      <c r="R3389" t="s">
        <v>675</v>
      </c>
      <c r="S3389" t="s">
        <v>675</v>
      </c>
      <c r="T3389" t="s">
        <v>675</v>
      </c>
    </row>
    <row r="3390" spans="1:20">
      <c r="A3390" t="s">
        <v>10996</v>
      </c>
      <c r="B3390" s="8" t="s">
        <v>1426</v>
      </c>
      <c r="C3390" t="s">
        <v>10655</v>
      </c>
      <c r="D3390" t="s">
        <v>664</v>
      </c>
      <c r="E3390" t="s">
        <v>665</v>
      </c>
      <c r="F3390" t="s">
        <v>1595</v>
      </c>
      <c r="G3390" t="s">
        <v>1596</v>
      </c>
      <c r="H3390" t="s">
        <v>675</v>
      </c>
      <c r="I3390" t="s">
        <v>10899</v>
      </c>
      <c r="J3390" t="s">
        <v>6070</v>
      </c>
      <c r="K3390" t="s">
        <v>675</v>
      </c>
      <c r="L3390" t="s">
        <v>682</v>
      </c>
      <c r="M3390" s="8" t="s">
        <v>675</v>
      </c>
      <c r="N3390" t="s">
        <v>682</v>
      </c>
      <c r="O3390" t="s">
        <v>1283</v>
      </c>
      <c r="P3390" t="s">
        <v>701</v>
      </c>
      <c r="Q3390" s="8" t="s">
        <v>675</v>
      </c>
      <c r="R3390" t="s">
        <v>675</v>
      </c>
      <c r="S3390" t="s">
        <v>675</v>
      </c>
      <c r="T3390" t="s">
        <v>675</v>
      </c>
    </row>
    <row r="3391" spans="1:20">
      <c r="A3391" t="s">
        <v>10997</v>
      </c>
      <c r="B3391" s="8" t="s">
        <v>1436</v>
      </c>
      <c r="C3391" t="s">
        <v>10655</v>
      </c>
      <c r="D3391" t="s">
        <v>664</v>
      </c>
      <c r="E3391" t="s">
        <v>763</v>
      </c>
      <c r="F3391" t="s">
        <v>1595</v>
      </c>
      <c r="G3391" t="s">
        <v>1596</v>
      </c>
      <c r="H3391" t="s">
        <v>675</v>
      </c>
      <c r="I3391" t="s">
        <v>10895</v>
      </c>
      <c r="J3391" t="s">
        <v>669</v>
      </c>
      <c r="K3391" t="s">
        <v>2826</v>
      </c>
      <c r="L3391" t="s">
        <v>671</v>
      </c>
      <c r="M3391" s="8" t="s">
        <v>2826</v>
      </c>
      <c r="N3391" t="s">
        <v>10985</v>
      </c>
      <c r="O3391" t="s">
        <v>769</v>
      </c>
      <c r="P3391" t="s">
        <v>701</v>
      </c>
      <c r="Q3391" s="8" t="s">
        <v>675</v>
      </c>
      <c r="R3391" t="s">
        <v>675</v>
      </c>
      <c r="S3391" t="s">
        <v>675</v>
      </c>
      <c r="T3391" t="s">
        <v>675</v>
      </c>
    </row>
    <row r="3392" spans="1:20">
      <c r="A3392" t="s">
        <v>10998</v>
      </c>
      <c r="B3392" s="8" t="s">
        <v>1436</v>
      </c>
      <c r="C3392" t="s">
        <v>10655</v>
      </c>
      <c r="D3392" t="s">
        <v>663</v>
      </c>
      <c r="E3392" t="s">
        <v>763</v>
      </c>
      <c r="F3392" t="s">
        <v>1184</v>
      </c>
      <c r="G3392" t="s">
        <v>1185</v>
      </c>
      <c r="H3392" t="s">
        <v>2195</v>
      </c>
      <c r="I3392" t="s">
        <v>10999</v>
      </c>
      <c r="J3392" t="s">
        <v>669</v>
      </c>
      <c r="K3392" t="s">
        <v>1436</v>
      </c>
      <c r="L3392" t="s">
        <v>682</v>
      </c>
      <c r="M3392" s="8" t="s">
        <v>2826</v>
      </c>
      <c r="N3392" t="s">
        <v>10985</v>
      </c>
      <c r="O3392" t="s">
        <v>825</v>
      </c>
      <c r="P3392" t="s">
        <v>701</v>
      </c>
      <c r="Q3392" s="8" t="s">
        <v>675</v>
      </c>
      <c r="R3392" t="s">
        <v>675</v>
      </c>
      <c r="S3392" t="s">
        <v>675</v>
      </c>
      <c r="T3392" t="s">
        <v>675</v>
      </c>
    </row>
    <row r="3393" spans="1:20">
      <c r="A3393" t="s">
        <v>11000</v>
      </c>
      <c r="B3393" s="8" t="s">
        <v>1436</v>
      </c>
      <c r="C3393" t="s">
        <v>10655</v>
      </c>
      <c r="D3393" t="s">
        <v>664</v>
      </c>
      <c r="E3393" t="s">
        <v>665</v>
      </c>
      <c r="F3393" t="s">
        <v>1595</v>
      </c>
      <c r="G3393" t="s">
        <v>1596</v>
      </c>
      <c r="H3393" t="s">
        <v>675</v>
      </c>
      <c r="I3393" t="s">
        <v>10899</v>
      </c>
      <c r="J3393" t="s">
        <v>669</v>
      </c>
      <c r="K3393" t="s">
        <v>1436</v>
      </c>
      <c r="L3393" t="s">
        <v>671</v>
      </c>
      <c r="M3393" s="8" t="s">
        <v>2826</v>
      </c>
      <c r="N3393" t="s">
        <v>10985</v>
      </c>
      <c r="O3393" t="s">
        <v>1283</v>
      </c>
      <c r="P3393" t="s">
        <v>701</v>
      </c>
      <c r="Q3393" s="8" t="s">
        <v>675</v>
      </c>
      <c r="R3393" t="s">
        <v>675</v>
      </c>
      <c r="S3393" t="s">
        <v>675</v>
      </c>
      <c r="T3393" t="s">
        <v>675</v>
      </c>
    </row>
    <row r="3394" spans="1:20">
      <c r="A3394" t="s">
        <v>11001</v>
      </c>
      <c r="B3394" s="8" t="s">
        <v>1038</v>
      </c>
      <c r="C3394" t="s">
        <v>10655</v>
      </c>
      <c r="D3394" t="s">
        <v>664</v>
      </c>
      <c r="E3394" t="s">
        <v>763</v>
      </c>
      <c r="F3394" t="s">
        <v>1595</v>
      </c>
      <c r="G3394" t="s">
        <v>1596</v>
      </c>
      <c r="H3394" t="s">
        <v>675</v>
      </c>
      <c r="I3394" t="s">
        <v>10895</v>
      </c>
      <c r="J3394" t="s">
        <v>1447</v>
      </c>
      <c r="K3394" t="s">
        <v>1038</v>
      </c>
      <c r="L3394" t="s">
        <v>671</v>
      </c>
      <c r="M3394" s="8" t="s">
        <v>2826</v>
      </c>
      <c r="N3394" t="s">
        <v>10985</v>
      </c>
      <c r="O3394" t="s">
        <v>769</v>
      </c>
      <c r="P3394" t="s">
        <v>701</v>
      </c>
      <c r="Q3394" s="8" t="s">
        <v>675</v>
      </c>
      <c r="R3394" t="s">
        <v>675</v>
      </c>
      <c r="S3394" t="s">
        <v>675</v>
      </c>
      <c r="T3394" t="s">
        <v>675</v>
      </c>
    </row>
    <row r="3395" spans="1:20">
      <c r="A3395" t="s">
        <v>11002</v>
      </c>
      <c r="B3395" s="8" t="s">
        <v>1459</v>
      </c>
      <c r="C3395" t="s">
        <v>10655</v>
      </c>
      <c r="D3395" t="s">
        <v>664</v>
      </c>
      <c r="E3395" t="s">
        <v>763</v>
      </c>
      <c r="F3395" t="s">
        <v>1199</v>
      </c>
      <c r="G3395" t="s">
        <v>16</v>
      </c>
      <c r="H3395" t="s">
        <v>675</v>
      </c>
      <c r="I3395" t="s">
        <v>10975</v>
      </c>
      <c r="J3395" t="s">
        <v>1447</v>
      </c>
      <c r="K3395" t="s">
        <v>1459</v>
      </c>
      <c r="L3395" t="s">
        <v>671</v>
      </c>
      <c r="M3395" s="8" t="s">
        <v>2826</v>
      </c>
      <c r="N3395" t="s">
        <v>10985</v>
      </c>
      <c r="O3395" t="s">
        <v>769</v>
      </c>
      <c r="P3395" t="s">
        <v>701</v>
      </c>
      <c r="Q3395" s="8" t="s">
        <v>675</v>
      </c>
      <c r="R3395" t="s">
        <v>675</v>
      </c>
      <c r="S3395" t="s">
        <v>675</v>
      </c>
      <c r="T3395" t="s">
        <v>675</v>
      </c>
    </row>
    <row r="3396" spans="1:20">
      <c r="A3396" t="s">
        <v>11003</v>
      </c>
      <c r="B3396" s="8" t="s">
        <v>6075</v>
      </c>
      <c r="C3396" t="s">
        <v>10655</v>
      </c>
      <c r="D3396" t="s">
        <v>664</v>
      </c>
      <c r="E3396" t="s">
        <v>763</v>
      </c>
      <c r="F3396" t="s">
        <v>1595</v>
      </c>
      <c r="G3396" t="s">
        <v>1596</v>
      </c>
      <c r="H3396" t="s">
        <v>675</v>
      </c>
      <c r="I3396" t="s">
        <v>10895</v>
      </c>
      <c r="J3396" t="s">
        <v>1447</v>
      </c>
      <c r="K3396" t="s">
        <v>6075</v>
      </c>
      <c r="L3396" t="s">
        <v>671</v>
      </c>
      <c r="M3396" s="8" t="s">
        <v>2826</v>
      </c>
      <c r="N3396" t="s">
        <v>10985</v>
      </c>
      <c r="O3396" t="s">
        <v>769</v>
      </c>
      <c r="P3396" t="s">
        <v>701</v>
      </c>
      <c r="Q3396" s="8" t="s">
        <v>675</v>
      </c>
      <c r="R3396" t="s">
        <v>675</v>
      </c>
      <c r="S3396" t="s">
        <v>675</v>
      </c>
      <c r="T3396" t="s">
        <v>675</v>
      </c>
    </row>
    <row r="3397" spans="1:20">
      <c r="A3397" t="s">
        <v>11004</v>
      </c>
      <c r="B3397" s="8" t="s">
        <v>6075</v>
      </c>
      <c r="C3397" t="s">
        <v>10655</v>
      </c>
      <c r="D3397" t="s">
        <v>664</v>
      </c>
      <c r="E3397" t="s">
        <v>763</v>
      </c>
      <c r="F3397" t="s">
        <v>1199</v>
      </c>
      <c r="G3397" t="s">
        <v>16</v>
      </c>
      <c r="H3397" t="s">
        <v>675</v>
      </c>
      <c r="I3397" t="s">
        <v>10975</v>
      </c>
      <c r="J3397" t="s">
        <v>1447</v>
      </c>
      <c r="K3397" t="s">
        <v>6075</v>
      </c>
      <c r="L3397" t="s">
        <v>671</v>
      </c>
      <c r="M3397" s="8" t="s">
        <v>2826</v>
      </c>
      <c r="N3397" t="s">
        <v>10985</v>
      </c>
      <c r="O3397" t="s">
        <v>769</v>
      </c>
      <c r="P3397" t="s">
        <v>701</v>
      </c>
      <c r="Q3397" s="8" t="s">
        <v>675</v>
      </c>
      <c r="R3397" t="s">
        <v>675</v>
      </c>
      <c r="S3397" t="s">
        <v>675</v>
      </c>
      <c r="T3397" t="s">
        <v>675</v>
      </c>
    </row>
    <row r="3398" spans="1:20">
      <c r="A3398" t="s">
        <v>11005</v>
      </c>
      <c r="B3398" s="8" t="s">
        <v>6075</v>
      </c>
      <c r="C3398" t="s">
        <v>10655</v>
      </c>
      <c r="D3398" t="s">
        <v>664</v>
      </c>
      <c r="E3398" t="s">
        <v>704</v>
      </c>
      <c r="F3398" t="s">
        <v>1595</v>
      </c>
      <c r="G3398" t="s">
        <v>1596</v>
      </c>
      <c r="H3398" t="s">
        <v>675</v>
      </c>
      <c r="I3398" t="s">
        <v>10863</v>
      </c>
      <c r="J3398" t="s">
        <v>1447</v>
      </c>
      <c r="K3398" t="s">
        <v>6196</v>
      </c>
      <c r="L3398" t="s">
        <v>671</v>
      </c>
      <c r="M3398" s="8" t="s">
        <v>2826</v>
      </c>
      <c r="N3398" t="s">
        <v>10985</v>
      </c>
      <c r="O3398" t="s">
        <v>902</v>
      </c>
      <c r="P3398" t="s">
        <v>701</v>
      </c>
      <c r="Q3398" s="8" t="s">
        <v>675</v>
      </c>
      <c r="R3398" t="s">
        <v>675</v>
      </c>
      <c r="S3398" t="s">
        <v>675</v>
      </c>
      <c r="T3398" t="s">
        <v>675</v>
      </c>
    </row>
    <row r="3399" spans="1:20">
      <c r="A3399" t="s">
        <v>11006</v>
      </c>
      <c r="B3399" s="8" t="s">
        <v>6196</v>
      </c>
      <c r="C3399" t="s">
        <v>10655</v>
      </c>
      <c r="D3399" t="s">
        <v>664</v>
      </c>
      <c r="E3399" t="s">
        <v>704</v>
      </c>
      <c r="F3399" t="s">
        <v>1595</v>
      </c>
      <c r="G3399" t="s">
        <v>1596</v>
      </c>
      <c r="H3399" t="s">
        <v>675</v>
      </c>
      <c r="I3399" t="s">
        <v>10863</v>
      </c>
      <c r="J3399" t="s">
        <v>669</v>
      </c>
      <c r="K3399" t="s">
        <v>2745</v>
      </c>
      <c r="L3399" t="s">
        <v>671</v>
      </c>
      <c r="M3399" s="8" t="s">
        <v>2826</v>
      </c>
      <c r="N3399" t="s">
        <v>10985</v>
      </c>
      <c r="O3399" t="s">
        <v>902</v>
      </c>
      <c r="P3399" t="s">
        <v>701</v>
      </c>
      <c r="Q3399" s="8" t="s">
        <v>675</v>
      </c>
      <c r="R3399" t="s">
        <v>675</v>
      </c>
      <c r="S3399" t="s">
        <v>675</v>
      </c>
      <c r="T3399" t="s">
        <v>675</v>
      </c>
    </row>
    <row r="3400" spans="1:20">
      <c r="A3400" t="s">
        <v>11007</v>
      </c>
      <c r="B3400" s="8" t="s">
        <v>2745</v>
      </c>
      <c r="C3400" t="s">
        <v>10655</v>
      </c>
      <c r="D3400" t="s">
        <v>664</v>
      </c>
      <c r="E3400" t="s">
        <v>704</v>
      </c>
      <c r="F3400" t="s">
        <v>1595</v>
      </c>
      <c r="G3400" t="s">
        <v>1596</v>
      </c>
      <c r="H3400" t="s">
        <v>675</v>
      </c>
      <c r="I3400" t="s">
        <v>10899</v>
      </c>
      <c r="J3400" t="s">
        <v>669</v>
      </c>
      <c r="K3400" t="s">
        <v>2746</v>
      </c>
      <c r="L3400" t="s">
        <v>671</v>
      </c>
      <c r="M3400" s="8" t="s">
        <v>2826</v>
      </c>
      <c r="N3400" t="s">
        <v>10985</v>
      </c>
      <c r="O3400" t="s">
        <v>1283</v>
      </c>
      <c r="P3400" t="s">
        <v>701</v>
      </c>
      <c r="Q3400" s="8" t="s">
        <v>675</v>
      </c>
      <c r="R3400" t="s">
        <v>675</v>
      </c>
      <c r="S3400" t="s">
        <v>675</v>
      </c>
      <c r="T3400" t="s">
        <v>675</v>
      </c>
    </row>
    <row r="3401" spans="1:20">
      <c r="A3401" t="s">
        <v>11008</v>
      </c>
      <c r="B3401" s="8" t="s">
        <v>2745</v>
      </c>
      <c r="C3401" t="s">
        <v>10655</v>
      </c>
      <c r="D3401" t="s">
        <v>664</v>
      </c>
      <c r="E3401" t="s">
        <v>704</v>
      </c>
      <c r="F3401" t="s">
        <v>782</v>
      </c>
      <c r="G3401" t="s">
        <v>12</v>
      </c>
      <c r="H3401" t="s">
        <v>675</v>
      </c>
      <c r="I3401" t="s">
        <v>11009</v>
      </c>
      <c r="J3401" t="s">
        <v>1447</v>
      </c>
      <c r="K3401" t="s">
        <v>2746</v>
      </c>
      <c r="L3401" t="s">
        <v>671</v>
      </c>
      <c r="M3401" s="8" t="s">
        <v>2826</v>
      </c>
      <c r="N3401" t="s">
        <v>10985</v>
      </c>
      <c r="O3401" t="s">
        <v>1283</v>
      </c>
      <c r="P3401" t="s">
        <v>701</v>
      </c>
      <c r="Q3401" s="8" t="s">
        <v>675</v>
      </c>
      <c r="R3401" t="s">
        <v>675</v>
      </c>
      <c r="S3401" t="s">
        <v>675</v>
      </c>
      <c r="T3401" t="s">
        <v>675</v>
      </c>
    </row>
    <row r="3402" spans="1:20">
      <c r="A3402" t="s">
        <v>11010</v>
      </c>
      <c r="B3402" s="8" t="s">
        <v>2746</v>
      </c>
      <c r="C3402" t="s">
        <v>10655</v>
      </c>
      <c r="D3402" t="s">
        <v>664</v>
      </c>
      <c r="E3402" t="s">
        <v>665</v>
      </c>
      <c r="F3402" t="s">
        <v>1595</v>
      </c>
      <c r="G3402" t="s">
        <v>1596</v>
      </c>
      <c r="H3402" t="s">
        <v>675</v>
      </c>
      <c r="I3402" t="s">
        <v>10863</v>
      </c>
      <c r="J3402" t="s">
        <v>1447</v>
      </c>
      <c r="K3402" t="s">
        <v>2746</v>
      </c>
      <c r="L3402" t="s">
        <v>671</v>
      </c>
      <c r="M3402" s="8" t="s">
        <v>2826</v>
      </c>
      <c r="N3402" t="s">
        <v>10985</v>
      </c>
      <c r="O3402" t="s">
        <v>902</v>
      </c>
      <c r="P3402" t="s">
        <v>701</v>
      </c>
      <c r="Q3402" s="8" t="s">
        <v>675</v>
      </c>
      <c r="R3402" t="s">
        <v>675</v>
      </c>
      <c r="S3402" t="s">
        <v>675</v>
      </c>
      <c r="T3402" t="s">
        <v>675</v>
      </c>
    </row>
    <row r="3403" spans="1:20">
      <c r="A3403" t="s">
        <v>11011</v>
      </c>
      <c r="B3403" s="8" t="s">
        <v>2746</v>
      </c>
      <c r="C3403" t="s">
        <v>10655</v>
      </c>
      <c r="D3403" t="s">
        <v>664</v>
      </c>
      <c r="E3403" t="s">
        <v>665</v>
      </c>
      <c r="F3403" t="s">
        <v>1595</v>
      </c>
      <c r="G3403" t="s">
        <v>1596</v>
      </c>
      <c r="H3403" t="s">
        <v>675</v>
      </c>
      <c r="I3403" t="s">
        <v>10899</v>
      </c>
      <c r="J3403" t="s">
        <v>669</v>
      </c>
      <c r="K3403" t="s">
        <v>1464</v>
      </c>
      <c r="L3403" t="s">
        <v>671</v>
      </c>
      <c r="M3403" s="8" t="s">
        <v>2826</v>
      </c>
      <c r="N3403" t="s">
        <v>10985</v>
      </c>
      <c r="O3403" t="s">
        <v>1283</v>
      </c>
      <c r="P3403" t="s">
        <v>701</v>
      </c>
      <c r="Q3403" s="8" t="s">
        <v>675</v>
      </c>
      <c r="R3403" t="s">
        <v>675</v>
      </c>
      <c r="S3403" t="s">
        <v>675</v>
      </c>
      <c r="T3403" t="s">
        <v>675</v>
      </c>
    </row>
    <row r="3404" spans="1:20">
      <c r="A3404" t="s">
        <v>11012</v>
      </c>
      <c r="B3404" s="8" t="s">
        <v>1464</v>
      </c>
      <c r="C3404" t="s">
        <v>10655</v>
      </c>
      <c r="D3404" t="s">
        <v>664</v>
      </c>
      <c r="E3404" t="s">
        <v>704</v>
      </c>
      <c r="F3404" t="s">
        <v>1595</v>
      </c>
      <c r="G3404" t="s">
        <v>1596</v>
      </c>
      <c r="H3404" t="s">
        <v>675</v>
      </c>
      <c r="I3404" t="s">
        <v>10863</v>
      </c>
      <c r="J3404" t="s">
        <v>669</v>
      </c>
      <c r="K3404" t="s">
        <v>1464</v>
      </c>
      <c r="L3404" t="s">
        <v>671</v>
      </c>
      <c r="M3404" s="8" t="s">
        <v>2826</v>
      </c>
      <c r="N3404" t="s">
        <v>10985</v>
      </c>
      <c r="O3404" t="s">
        <v>902</v>
      </c>
      <c r="P3404" t="s">
        <v>701</v>
      </c>
      <c r="Q3404" s="8" t="s">
        <v>675</v>
      </c>
      <c r="R3404" t="s">
        <v>675</v>
      </c>
      <c r="S3404" t="s">
        <v>675</v>
      </c>
      <c r="T3404" t="s">
        <v>675</v>
      </c>
    </row>
    <row r="3405" spans="1:20">
      <c r="A3405" t="s">
        <v>11013</v>
      </c>
      <c r="B3405" s="8" t="s">
        <v>1464</v>
      </c>
      <c r="C3405" t="s">
        <v>10655</v>
      </c>
      <c r="D3405" t="s">
        <v>664</v>
      </c>
      <c r="E3405" t="s">
        <v>763</v>
      </c>
      <c r="F3405" t="s">
        <v>1595</v>
      </c>
      <c r="G3405" t="s">
        <v>1596</v>
      </c>
      <c r="H3405" t="s">
        <v>675</v>
      </c>
      <c r="I3405" t="s">
        <v>10895</v>
      </c>
      <c r="J3405" t="s">
        <v>669</v>
      </c>
      <c r="K3405" t="s">
        <v>1464</v>
      </c>
      <c r="L3405" t="s">
        <v>671</v>
      </c>
      <c r="M3405" s="8" t="s">
        <v>2826</v>
      </c>
      <c r="N3405" t="s">
        <v>10985</v>
      </c>
      <c r="O3405" t="s">
        <v>769</v>
      </c>
      <c r="P3405" t="s">
        <v>701</v>
      </c>
      <c r="Q3405" s="8" t="s">
        <v>675</v>
      </c>
      <c r="R3405" t="s">
        <v>675</v>
      </c>
      <c r="S3405" t="s">
        <v>675</v>
      </c>
      <c r="T3405" t="s">
        <v>675</v>
      </c>
    </row>
    <row r="3406" spans="1:20">
      <c r="A3406" t="s">
        <v>11014</v>
      </c>
      <c r="B3406" s="8" t="s">
        <v>1464</v>
      </c>
      <c r="C3406" t="s">
        <v>10655</v>
      </c>
      <c r="D3406" t="s">
        <v>664</v>
      </c>
      <c r="E3406" t="s">
        <v>763</v>
      </c>
      <c r="F3406" t="s">
        <v>782</v>
      </c>
      <c r="G3406" t="s">
        <v>12</v>
      </c>
      <c r="H3406" t="s">
        <v>675</v>
      </c>
      <c r="I3406" t="s">
        <v>11015</v>
      </c>
      <c r="J3406" t="s">
        <v>669</v>
      </c>
      <c r="K3406" t="s">
        <v>1466</v>
      </c>
      <c r="L3406" t="s">
        <v>671</v>
      </c>
      <c r="M3406" s="8" t="s">
        <v>2826</v>
      </c>
      <c r="N3406" t="s">
        <v>10985</v>
      </c>
      <c r="O3406" t="s">
        <v>769</v>
      </c>
      <c r="P3406" t="s">
        <v>701</v>
      </c>
      <c r="Q3406" s="8" t="s">
        <v>675</v>
      </c>
      <c r="R3406" t="s">
        <v>675</v>
      </c>
      <c r="S3406" t="s">
        <v>675</v>
      </c>
      <c r="T3406" t="s">
        <v>675</v>
      </c>
    </row>
    <row r="3407" spans="1:20">
      <c r="A3407" t="s">
        <v>11016</v>
      </c>
      <c r="B3407" s="8" t="s">
        <v>1464</v>
      </c>
      <c r="C3407" t="s">
        <v>10655</v>
      </c>
      <c r="D3407" t="s">
        <v>664</v>
      </c>
      <c r="E3407" t="s">
        <v>665</v>
      </c>
      <c r="F3407" t="s">
        <v>1595</v>
      </c>
      <c r="G3407" t="s">
        <v>1596</v>
      </c>
      <c r="H3407" t="s">
        <v>675</v>
      </c>
      <c r="I3407" t="s">
        <v>10899</v>
      </c>
      <c r="J3407" t="s">
        <v>1447</v>
      </c>
      <c r="K3407" t="s">
        <v>1464</v>
      </c>
      <c r="L3407" t="s">
        <v>671</v>
      </c>
      <c r="M3407" s="8" t="s">
        <v>2826</v>
      </c>
      <c r="N3407" t="s">
        <v>10985</v>
      </c>
      <c r="O3407" t="s">
        <v>1283</v>
      </c>
      <c r="P3407" t="s">
        <v>701</v>
      </c>
      <c r="Q3407" s="8" t="s">
        <v>675</v>
      </c>
      <c r="R3407" t="s">
        <v>675</v>
      </c>
      <c r="S3407" t="s">
        <v>675</v>
      </c>
      <c r="T3407" t="s">
        <v>675</v>
      </c>
    </row>
    <row r="3408" spans="1:20">
      <c r="A3408" t="s">
        <v>11017</v>
      </c>
      <c r="B3408" s="8" t="s">
        <v>1466</v>
      </c>
      <c r="C3408" t="s">
        <v>10655</v>
      </c>
      <c r="D3408" t="s">
        <v>664</v>
      </c>
      <c r="E3408" t="s">
        <v>763</v>
      </c>
      <c r="F3408" t="s">
        <v>1595</v>
      </c>
      <c r="G3408" t="s">
        <v>1596</v>
      </c>
      <c r="H3408" t="s">
        <v>675</v>
      </c>
      <c r="I3408" t="s">
        <v>10895</v>
      </c>
      <c r="J3408" t="s">
        <v>669</v>
      </c>
      <c r="K3408" t="s">
        <v>1466</v>
      </c>
      <c r="L3408" t="s">
        <v>671</v>
      </c>
      <c r="M3408" s="8" t="s">
        <v>2826</v>
      </c>
      <c r="N3408" t="s">
        <v>10985</v>
      </c>
      <c r="O3408" t="s">
        <v>769</v>
      </c>
      <c r="P3408" t="s">
        <v>701</v>
      </c>
      <c r="Q3408" s="8" t="s">
        <v>675</v>
      </c>
      <c r="R3408" t="s">
        <v>675</v>
      </c>
      <c r="S3408" t="s">
        <v>675</v>
      </c>
      <c r="T3408" t="s">
        <v>675</v>
      </c>
    </row>
    <row r="3409" spans="1:20">
      <c r="A3409" t="s">
        <v>11018</v>
      </c>
      <c r="B3409" s="8" t="s">
        <v>1466</v>
      </c>
      <c r="C3409" t="s">
        <v>10655</v>
      </c>
      <c r="D3409" t="s">
        <v>664</v>
      </c>
      <c r="E3409" t="s">
        <v>665</v>
      </c>
      <c r="F3409" t="s">
        <v>782</v>
      </c>
      <c r="G3409" t="s">
        <v>12</v>
      </c>
      <c r="H3409" t="s">
        <v>675</v>
      </c>
      <c r="I3409" t="s">
        <v>11019</v>
      </c>
      <c r="J3409" t="s">
        <v>669</v>
      </c>
      <c r="K3409" t="s">
        <v>1044</v>
      </c>
      <c r="L3409" t="s">
        <v>671</v>
      </c>
      <c r="M3409" s="8" t="s">
        <v>2826</v>
      </c>
      <c r="N3409" t="s">
        <v>10985</v>
      </c>
      <c r="O3409" t="s">
        <v>769</v>
      </c>
      <c r="P3409" t="s">
        <v>701</v>
      </c>
      <c r="Q3409" s="8" t="s">
        <v>675</v>
      </c>
      <c r="R3409" t="s">
        <v>675</v>
      </c>
      <c r="S3409" t="s">
        <v>675</v>
      </c>
      <c r="T3409" t="s">
        <v>675</v>
      </c>
    </row>
    <row r="3410" spans="1:20">
      <c r="A3410" t="s">
        <v>11020</v>
      </c>
      <c r="B3410" s="8" t="s">
        <v>1044</v>
      </c>
      <c r="C3410" t="s">
        <v>10655</v>
      </c>
      <c r="D3410" t="s">
        <v>922</v>
      </c>
      <c r="E3410" t="s">
        <v>665</v>
      </c>
      <c r="F3410" t="s">
        <v>1175</v>
      </c>
      <c r="G3410" t="s">
        <v>1176</v>
      </c>
      <c r="H3410" t="s">
        <v>675</v>
      </c>
      <c r="I3410" t="s">
        <v>11021</v>
      </c>
      <c r="J3410" t="s">
        <v>698</v>
      </c>
      <c r="K3410" t="s">
        <v>1044</v>
      </c>
      <c r="L3410" t="s">
        <v>682</v>
      </c>
      <c r="M3410" s="8" t="s">
        <v>2826</v>
      </c>
      <c r="N3410" t="s">
        <v>10985</v>
      </c>
      <c r="O3410" t="s">
        <v>683</v>
      </c>
      <c r="P3410" t="s">
        <v>701</v>
      </c>
      <c r="Q3410" s="8" t="s">
        <v>675</v>
      </c>
      <c r="R3410" t="s">
        <v>675</v>
      </c>
      <c r="S3410" t="s">
        <v>675</v>
      </c>
      <c r="T3410" t="s">
        <v>675</v>
      </c>
    </row>
    <row r="3411" spans="1:20">
      <c r="A3411" t="s">
        <v>11022</v>
      </c>
      <c r="B3411" s="8" t="s">
        <v>1503</v>
      </c>
      <c r="C3411" t="s">
        <v>10655</v>
      </c>
      <c r="D3411" t="s">
        <v>922</v>
      </c>
      <c r="E3411" t="s">
        <v>704</v>
      </c>
      <c r="F3411" t="s">
        <v>2332</v>
      </c>
      <c r="G3411" t="s">
        <v>15</v>
      </c>
      <c r="H3411" t="s">
        <v>675</v>
      </c>
      <c r="I3411" t="s">
        <v>10823</v>
      </c>
      <c r="J3411" t="s">
        <v>669</v>
      </c>
      <c r="K3411" t="s">
        <v>1507</v>
      </c>
      <c r="L3411" t="s">
        <v>682</v>
      </c>
      <c r="M3411" s="8" t="s">
        <v>2826</v>
      </c>
      <c r="N3411" t="s">
        <v>10985</v>
      </c>
      <c r="O3411" t="s">
        <v>1513</v>
      </c>
      <c r="P3411" t="s">
        <v>701</v>
      </c>
      <c r="Q3411" s="8" t="s">
        <v>675</v>
      </c>
      <c r="R3411" t="s">
        <v>675</v>
      </c>
      <c r="S3411" t="s">
        <v>675</v>
      </c>
      <c r="T3411" t="s">
        <v>675</v>
      </c>
    </row>
    <row r="3412" spans="1:20">
      <c r="A3412" t="s">
        <v>11023</v>
      </c>
      <c r="B3412" s="8" t="s">
        <v>1503</v>
      </c>
      <c r="C3412" t="s">
        <v>10655</v>
      </c>
      <c r="D3412" t="s">
        <v>922</v>
      </c>
      <c r="E3412" t="s">
        <v>704</v>
      </c>
      <c r="F3412" t="s">
        <v>2725</v>
      </c>
      <c r="G3412" t="s">
        <v>90</v>
      </c>
      <c r="H3412" t="s">
        <v>675</v>
      </c>
      <c r="I3412" t="s">
        <v>10823</v>
      </c>
      <c r="J3412" t="s">
        <v>669</v>
      </c>
      <c r="K3412" t="s">
        <v>1507</v>
      </c>
      <c r="L3412" t="s">
        <v>682</v>
      </c>
      <c r="M3412" s="8" t="s">
        <v>2826</v>
      </c>
      <c r="N3412" t="s">
        <v>10985</v>
      </c>
      <c r="O3412" t="s">
        <v>1513</v>
      </c>
      <c r="P3412" t="s">
        <v>701</v>
      </c>
      <c r="Q3412" s="8" t="s">
        <v>675</v>
      </c>
      <c r="R3412" t="s">
        <v>675</v>
      </c>
      <c r="S3412" t="s">
        <v>675</v>
      </c>
      <c r="T3412" t="s">
        <v>675</v>
      </c>
    </row>
    <row r="3413" spans="1:20">
      <c r="A3413" t="s">
        <v>11024</v>
      </c>
      <c r="B3413" s="8" t="s">
        <v>1503</v>
      </c>
      <c r="C3413" t="s">
        <v>10655</v>
      </c>
      <c r="D3413" t="s">
        <v>664</v>
      </c>
      <c r="E3413" t="s">
        <v>704</v>
      </c>
      <c r="F3413" t="s">
        <v>1595</v>
      </c>
      <c r="G3413" t="s">
        <v>1596</v>
      </c>
      <c r="H3413" t="s">
        <v>675</v>
      </c>
      <c r="I3413" t="s">
        <v>11025</v>
      </c>
      <c r="J3413" t="s">
        <v>669</v>
      </c>
      <c r="K3413" t="s">
        <v>1507</v>
      </c>
      <c r="L3413" t="s">
        <v>671</v>
      </c>
      <c r="M3413" s="8" t="s">
        <v>2826</v>
      </c>
      <c r="N3413" t="s">
        <v>10985</v>
      </c>
      <c r="O3413" t="s">
        <v>1513</v>
      </c>
      <c r="P3413" t="s">
        <v>701</v>
      </c>
      <c r="Q3413" s="8" t="s">
        <v>675</v>
      </c>
      <c r="R3413" t="s">
        <v>675</v>
      </c>
      <c r="S3413" t="s">
        <v>675</v>
      </c>
      <c r="T3413" t="s">
        <v>675</v>
      </c>
    </row>
    <row r="3414" spans="1:20">
      <c r="A3414" t="s">
        <v>11026</v>
      </c>
      <c r="B3414" s="8" t="s">
        <v>1503</v>
      </c>
      <c r="C3414" t="s">
        <v>10655</v>
      </c>
      <c r="D3414" t="s">
        <v>1177</v>
      </c>
      <c r="E3414" t="s">
        <v>704</v>
      </c>
      <c r="F3414" t="s">
        <v>1595</v>
      </c>
      <c r="G3414" t="s">
        <v>1596</v>
      </c>
      <c r="H3414" t="s">
        <v>675</v>
      </c>
      <c r="I3414" t="s">
        <v>11027</v>
      </c>
      <c r="J3414" t="s">
        <v>669</v>
      </c>
      <c r="K3414" t="s">
        <v>1503</v>
      </c>
      <c r="L3414" t="s">
        <v>682</v>
      </c>
      <c r="M3414" s="8" t="s">
        <v>2826</v>
      </c>
      <c r="N3414" t="s">
        <v>10985</v>
      </c>
      <c r="O3414" t="s">
        <v>779</v>
      </c>
      <c r="P3414" t="s">
        <v>701</v>
      </c>
      <c r="Q3414" s="8" t="s">
        <v>675</v>
      </c>
      <c r="R3414" t="s">
        <v>675</v>
      </c>
      <c r="S3414" t="s">
        <v>675</v>
      </c>
      <c r="T3414" t="s">
        <v>675</v>
      </c>
    </row>
    <row r="3415" spans="1:20">
      <c r="A3415" t="s">
        <v>11028</v>
      </c>
      <c r="B3415" s="8" t="s">
        <v>1507</v>
      </c>
      <c r="C3415" t="s">
        <v>10655</v>
      </c>
      <c r="D3415" t="s">
        <v>664</v>
      </c>
      <c r="E3415" t="s">
        <v>704</v>
      </c>
      <c r="F3415" t="s">
        <v>1595</v>
      </c>
      <c r="G3415" t="s">
        <v>1596</v>
      </c>
      <c r="H3415" t="s">
        <v>675</v>
      </c>
      <c r="I3415" t="s">
        <v>10863</v>
      </c>
      <c r="J3415" t="s">
        <v>669</v>
      </c>
      <c r="K3415" t="s">
        <v>1509</v>
      </c>
      <c r="L3415" t="s">
        <v>671</v>
      </c>
      <c r="M3415" s="8" t="s">
        <v>2826</v>
      </c>
      <c r="N3415" t="s">
        <v>10985</v>
      </c>
      <c r="O3415" t="s">
        <v>1513</v>
      </c>
      <c r="P3415" t="s">
        <v>701</v>
      </c>
      <c r="Q3415" s="8" t="s">
        <v>675</v>
      </c>
      <c r="R3415" t="s">
        <v>675</v>
      </c>
      <c r="S3415" t="s">
        <v>675</v>
      </c>
      <c r="T3415" t="s">
        <v>675</v>
      </c>
    </row>
    <row r="3416" spans="1:20">
      <c r="A3416" t="s">
        <v>11029</v>
      </c>
      <c r="B3416" s="8" t="s">
        <v>1507</v>
      </c>
      <c r="C3416" t="s">
        <v>10655</v>
      </c>
      <c r="D3416" t="s">
        <v>664</v>
      </c>
      <c r="E3416" t="s">
        <v>704</v>
      </c>
      <c r="F3416" t="s">
        <v>782</v>
      </c>
      <c r="G3416" t="s">
        <v>12</v>
      </c>
      <c r="H3416" t="s">
        <v>675</v>
      </c>
      <c r="I3416" t="s">
        <v>11030</v>
      </c>
      <c r="J3416" t="s">
        <v>669</v>
      </c>
      <c r="K3416" t="s">
        <v>1509</v>
      </c>
      <c r="L3416" t="s">
        <v>671</v>
      </c>
      <c r="M3416" s="8" t="s">
        <v>2826</v>
      </c>
      <c r="N3416" t="s">
        <v>10985</v>
      </c>
      <c r="O3416" t="s">
        <v>1513</v>
      </c>
      <c r="P3416" t="s">
        <v>701</v>
      </c>
      <c r="Q3416" s="8" t="s">
        <v>675</v>
      </c>
      <c r="R3416" t="s">
        <v>675</v>
      </c>
      <c r="S3416" t="s">
        <v>675</v>
      </c>
      <c r="T3416" t="s">
        <v>675</v>
      </c>
    </row>
    <row r="3417" spans="1:20">
      <c r="A3417" t="s">
        <v>11031</v>
      </c>
      <c r="B3417" s="8" t="s">
        <v>1509</v>
      </c>
      <c r="C3417" t="s">
        <v>10655</v>
      </c>
      <c r="D3417" t="s">
        <v>664</v>
      </c>
      <c r="E3417" t="s">
        <v>665</v>
      </c>
      <c r="F3417" t="s">
        <v>1595</v>
      </c>
      <c r="G3417" t="s">
        <v>1596</v>
      </c>
      <c r="H3417" t="s">
        <v>675</v>
      </c>
      <c r="I3417" t="s">
        <v>10899</v>
      </c>
      <c r="J3417" t="s">
        <v>669</v>
      </c>
      <c r="K3417" t="s">
        <v>2775</v>
      </c>
      <c r="L3417" t="s">
        <v>671</v>
      </c>
      <c r="M3417" s="8" t="s">
        <v>2826</v>
      </c>
      <c r="N3417" t="s">
        <v>10985</v>
      </c>
      <c r="O3417" t="s">
        <v>1283</v>
      </c>
      <c r="P3417" t="s">
        <v>701</v>
      </c>
      <c r="Q3417" s="8" t="s">
        <v>675</v>
      </c>
      <c r="R3417" t="s">
        <v>675</v>
      </c>
      <c r="S3417" t="s">
        <v>675</v>
      </c>
      <c r="T3417" t="s">
        <v>675</v>
      </c>
    </row>
    <row r="3418" spans="1:20">
      <c r="A3418" t="s">
        <v>11032</v>
      </c>
      <c r="B3418" s="8" t="s">
        <v>2775</v>
      </c>
      <c r="C3418" t="s">
        <v>10655</v>
      </c>
      <c r="D3418" t="s">
        <v>664</v>
      </c>
      <c r="E3418" t="s">
        <v>704</v>
      </c>
      <c r="F3418" t="s">
        <v>1595</v>
      </c>
      <c r="G3418" t="s">
        <v>1596</v>
      </c>
      <c r="H3418" t="s">
        <v>675</v>
      </c>
      <c r="I3418" t="s">
        <v>10863</v>
      </c>
      <c r="J3418" t="s">
        <v>669</v>
      </c>
      <c r="K3418" t="s">
        <v>1526</v>
      </c>
      <c r="L3418" t="s">
        <v>671</v>
      </c>
      <c r="M3418" s="8" t="s">
        <v>2826</v>
      </c>
      <c r="N3418" t="s">
        <v>10985</v>
      </c>
      <c r="O3418" t="s">
        <v>902</v>
      </c>
      <c r="P3418" t="s">
        <v>701</v>
      </c>
      <c r="Q3418" s="8" t="s">
        <v>675</v>
      </c>
      <c r="R3418" t="s">
        <v>675</v>
      </c>
      <c r="S3418" t="s">
        <v>675</v>
      </c>
      <c r="T3418" t="s">
        <v>675</v>
      </c>
    </row>
    <row r="3419" spans="1:20">
      <c r="A3419" t="s">
        <v>11033</v>
      </c>
      <c r="B3419" s="8" t="s">
        <v>2775</v>
      </c>
      <c r="C3419" t="s">
        <v>10655</v>
      </c>
      <c r="D3419" t="s">
        <v>664</v>
      </c>
      <c r="E3419" t="s">
        <v>704</v>
      </c>
      <c r="F3419" t="s">
        <v>782</v>
      </c>
      <c r="G3419" t="s">
        <v>12</v>
      </c>
      <c r="H3419" t="s">
        <v>675</v>
      </c>
      <c r="I3419" t="s">
        <v>11034</v>
      </c>
      <c r="J3419" t="s">
        <v>669</v>
      </c>
      <c r="K3419" t="s">
        <v>1526</v>
      </c>
      <c r="L3419" t="s">
        <v>671</v>
      </c>
      <c r="M3419" s="8" t="s">
        <v>2826</v>
      </c>
      <c r="N3419" t="s">
        <v>10985</v>
      </c>
      <c r="O3419" t="s">
        <v>902</v>
      </c>
      <c r="P3419" t="s">
        <v>701</v>
      </c>
      <c r="Q3419" s="8" t="s">
        <v>675</v>
      </c>
      <c r="R3419" t="s">
        <v>675</v>
      </c>
      <c r="S3419" t="s">
        <v>675</v>
      </c>
      <c r="T3419" t="s">
        <v>675</v>
      </c>
    </row>
    <row r="3420" spans="1:20">
      <c r="A3420" t="s">
        <v>11035</v>
      </c>
      <c r="B3420" s="8" t="s">
        <v>1526</v>
      </c>
      <c r="C3420" t="s">
        <v>10655</v>
      </c>
      <c r="D3420" t="s">
        <v>1177</v>
      </c>
      <c r="E3420" t="s">
        <v>704</v>
      </c>
      <c r="F3420" t="s">
        <v>1175</v>
      </c>
      <c r="G3420" t="s">
        <v>1176</v>
      </c>
      <c r="H3420" t="s">
        <v>1177</v>
      </c>
      <c r="I3420" t="s">
        <v>11036</v>
      </c>
      <c r="J3420" t="s">
        <v>11037</v>
      </c>
      <c r="K3420" t="s">
        <v>675</v>
      </c>
      <c r="L3420" t="s">
        <v>682</v>
      </c>
      <c r="M3420" s="8" t="s">
        <v>675</v>
      </c>
      <c r="N3420" t="s">
        <v>682</v>
      </c>
      <c r="O3420" t="s">
        <v>825</v>
      </c>
      <c r="P3420" t="s">
        <v>760</v>
      </c>
      <c r="Q3420" s="8" t="s">
        <v>675</v>
      </c>
      <c r="R3420" t="s">
        <v>675</v>
      </c>
      <c r="S3420" t="s">
        <v>675</v>
      </c>
      <c r="T3420" t="s">
        <v>675</v>
      </c>
    </row>
    <row r="3421" spans="1:20">
      <c r="A3421" t="s">
        <v>11038</v>
      </c>
      <c r="B3421" s="8" t="s">
        <v>1526</v>
      </c>
      <c r="C3421" t="s">
        <v>10655</v>
      </c>
      <c r="D3421" t="s">
        <v>664</v>
      </c>
      <c r="E3421" t="s">
        <v>763</v>
      </c>
      <c r="F3421" t="s">
        <v>1595</v>
      </c>
      <c r="G3421" t="s">
        <v>1596</v>
      </c>
      <c r="H3421" t="s">
        <v>675</v>
      </c>
      <c r="I3421" t="s">
        <v>10895</v>
      </c>
      <c r="J3421" t="s">
        <v>669</v>
      </c>
      <c r="K3421" t="s">
        <v>1528</v>
      </c>
      <c r="L3421" t="s">
        <v>671</v>
      </c>
      <c r="M3421" s="8" t="s">
        <v>2826</v>
      </c>
      <c r="N3421" t="s">
        <v>10985</v>
      </c>
      <c r="O3421" t="s">
        <v>769</v>
      </c>
      <c r="P3421" t="s">
        <v>701</v>
      </c>
      <c r="Q3421" s="8" t="s">
        <v>675</v>
      </c>
      <c r="R3421" t="s">
        <v>675</v>
      </c>
      <c r="S3421" t="s">
        <v>675</v>
      </c>
      <c r="T3421" t="s">
        <v>675</v>
      </c>
    </row>
    <row r="3422" spans="1:20">
      <c r="A3422" t="s">
        <v>11039</v>
      </c>
      <c r="B3422" s="8" t="s">
        <v>1526</v>
      </c>
      <c r="C3422" t="s">
        <v>10655</v>
      </c>
      <c r="D3422" t="s">
        <v>664</v>
      </c>
      <c r="E3422" t="s">
        <v>665</v>
      </c>
      <c r="F3422" t="s">
        <v>782</v>
      </c>
      <c r="G3422" t="s">
        <v>12</v>
      </c>
      <c r="H3422" t="s">
        <v>675</v>
      </c>
      <c r="I3422" t="s">
        <v>10995</v>
      </c>
      <c r="J3422" t="s">
        <v>669</v>
      </c>
      <c r="K3422" t="s">
        <v>1528</v>
      </c>
      <c r="L3422" t="s">
        <v>671</v>
      </c>
      <c r="M3422" s="8" t="s">
        <v>2826</v>
      </c>
      <c r="N3422" t="s">
        <v>10985</v>
      </c>
      <c r="O3422" t="s">
        <v>769</v>
      </c>
      <c r="P3422" t="s">
        <v>701</v>
      </c>
      <c r="Q3422" s="8" t="s">
        <v>675</v>
      </c>
      <c r="R3422" t="s">
        <v>675</v>
      </c>
      <c r="S3422" t="s">
        <v>675</v>
      </c>
      <c r="T3422" t="s">
        <v>675</v>
      </c>
    </row>
    <row r="3423" spans="1:20">
      <c r="A3423" t="s">
        <v>11040</v>
      </c>
      <c r="B3423" s="8" t="s">
        <v>1528</v>
      </c>
      <c r="C3423" t="s">
        <v>10655</v>
      </c>
      <c r="D3423" t="s">
        <v>664</v>
      </c>
      <c r="E3423" t="s">
        <v>763</v>
      </c>
      <c r="F3423" t="s">
        <v>1595</v>
      </c>
      <c r="G3423" t="s">
        <v>1596</v>
      </c>
      <c r="H3423" t="s">
        <v>675</v>
      </c>
      <c r="I3423" t="s">
        <v>10895</v>
      </c>
      <c r="J3423" t="s">
        <v>698</v>
      </c>
      <c r="K3423" t="s">
        <v>1531</v>
      </c>
      <c r="L3423" t="s">
        <v>671</v>
      </c>
      <c r="M3423" s="8" t="s">
        <v>2826</v>
      </c>
      <c r="N3423" t="s">
        <v>10985</v>
      </c>
      <c r="O3423" t="s">
        <v>769</v>
      </c>
      <c r="P3423" t="s">
        <v>701</v>
      </c>
      <c r="Q3423" s="8" t="s">
        <v>675</v>
      </c>
      <c r="R3423" t="s">
        <v>675</v>
      </c>
      <c r="S3423" t="s">
        <v>675</v>
      </c>
      <c r="T3423" t="s">
        <v>675</v>
      </c>
    </row>
    <row r="3424" spans="1:20">
      <c r="A3424" t="s">
        <v>11041</v>
      </c>
      <c r="B3424" s="8" t="s">
        <v>1528</v>
      </c>
      <c r="C3424" t="s">
        <v>10655</v>
      </c>
      <c r="D3424" t="s">
        <v>664</v>
      </c>
      <c r="E3424" t="s">
        <v>763</v>
      </c>
      <c r="F3424" t="s">
        <v>782</v>
      </c>
      <c r="G3424" t="s">
        <v>12</v>
      </c>
      <c r="H3424" t="s">
        <v>675</v>
      </c>
      <c r="I3424" t="s">
        <v>11042</v>
      </c>
      <c r="J3424" t="s">
        <v>669</v>
      </c>
      <c r="K3424" t="s">
        <v>1528</v>
      </c>
      <c r="L3424" t="s">
        <v>671</v>
      </c>
      <c r="M3424" s="8" t="s">
        <v>2826</v>
      </c>
      <c r="N3424" t="s">
        <v>10985</v>
      </c>
      <c r="O3424" t="s">
        <v>769</v>
      </c>
      <c r="P3424" t="s">
        <v>701</v>
      </c>
      <c r="Q3424" s="8" t="s">
        <v>675</v>
      </c>
      <c r="R3424" t="s">
        <v>675</v>
      </c>
      <c r="S3424" t="s">
        <v>675</v>
      </c>
      <c r="T3424" t="s">
        <v>675</v>
      </c>
    </row>
    <row r="3425" spans="1:20">
      <c r="A3425" t="s">
        <v>11043</v>
      </c>
      <c r="B3425" s="8" t="s">
        <v>1543</v>
      </c>
      <c r="C3425" t="s">
        <v>10655</v>
      </c>
      <c r="D3425" t="s">
        <v>664</v>
      </c>
      <c r="E3425" t="s">
        <v>763</v>
      </c>
      <c r="F3425" t="s">
        <v>1595</v>
      </c>
      <c r="G3425" t="s">
        <v>1596</v>
      </c>
      <c r="H3425" t="s">
        <v>675</v>
      </c>
      <c r="I3425" t="s">
        <v>10895</v>
      </c>
      <c r="J3425" t="s">
        <v>669</v>
      </c>
      <c r="K3425" t="s">
        <v>1556</v>
      </c>
      <c r="L3425" t="s">
        <v>671</v>
      </c>
      <c r="M3425" s="8" t="s">
        <v>2826</v>
      </c>
      <c r="N3425" t="s">
        <v>10985</v>
      </c>
      <c r="O3425" t="s">
        <v>769</v>
      </c>
      <c r="P3425" t="s">
        <v>701</v>
      </c>
      <c r="Q3425" s="8" t="s">
        <v>675</v>
      </c>
      <c r="R3425" t="s">
        <v>675</v>
      </c>
      <c r="S3425" t="s">
        <v>675</v>
      </c>
      <c r="T3425" t="s">
        <v>675</v>
      </c>
    </row>
    <row r="3426" spans="1:20">
      <c r="A3426" t="s">
        <v>11044</v>
      </c>
      <c r="B3426" s="8" t="s">
        <v>1543</v>
      </c>
      <c r="C3426" t="s">
        <v>10655</v>
      </c>
      <c r="D3426" t="s">
        <v>664</v>
      </c>
      <c r="E3426" t="s">
        <v>665</v>
      </c>
      <c r="F3426" t="s">
        <v>1199</v>
      </c>
      <c r="G3426" t="s">
        <v>16</v>
      </c>
      <c r="H3426" t="s">
        <v>675</v>
      </c>
      <c r="I3426" t="s">
        <v>10975</v>
      </c>
      <c r="J3426" t="s">
        <v>669</v>
      </c>
      <c r="K3426" t="s">
        <v>1556</v>
      </c>
      <c r="L3426" t="s">
        <v>671</v>
      </c>
      <c r="M3426" s="8" t="s">
        <v>2826</v>
      </c>
      <c r="N3426" t="s">
        <v>10985</v>
      </c>
      <c r="O3426" t="s">
        <v>769</v>
      </c>
      <c r="P3426" t="s">
        <v>701</v>
      </c>
      <c r="Q3426" s="8" t="s">
        <v>675</v>
      </c>
      <c r="R3426" t="s">
        <v>675</v>
      </c>
      <c r="S3426" t="s">
        <v>675</v>
      </c>
      <c r="T3426" t="s">
        <v>675</v>
      </c>
    </row>
    <row r="3427" spans="1:20">
      <c r="A3427" t="s">
        <v>11045</v>
      </c>
      <c r="B3427" s="8" t="s">
        <v>1543</v>
      </c>
      <c r="C3427" t="s">
        <v>10655</v>
      </c>
      <c r="D3427" t="s">
        <v>1177</v>
      </c>
      <c r="E3427" t="s">
        <v>704</v>
      </c>
      <c r="F3427" t="s">
        <v>782</v>
      </c>
      <c r="G3427" t="s">
        <v>12</v>
      </c>
      <c r="H3427" t="s">
        <v>675</v>
      </c>
      <c r="I3427" t="s">
        <v>11046</v>
      </c>
      <c r="J3427" t="s">
        <v>669</v>
      </c>
      <c r="K3427" t="s">
        <v>1556</v>
      </c>
      <c r="L3427" t="s">
        <v>682</v>
      </c>
      <c r="M3427" s="8" t="s">
        <v>2826</v>
      </c>
      <c r="N3427" t="s">
        <v>10985</v>
      </c>
      <c r="O3427" t="s">
        <v>779</v>
      </c>
      <c r="P3427" t="s">
        <v>701</v>
      </c>
      <c r="Q3427" s="8" t="s">
        <v>675</v>
      </c>
      <c r="R3427" t="s">
        <v>675</v>
      </c>
      <c r="S3427" t="s">
        <v>675</v>
      </c>
      <c r="T3427" t="s">
        <v>675</v>
      </c>
    </row>
    <row r="3428" spans="1:20">
      <c r="A3428" t="s">
        <v>11047</v>
      </c>
      <c r="B3428" s="8" t="s">
        <v>1556</v>
      </c>
      <c r="C3428" t="s">
        <v>10655</v>
      </c>
      <c r="D3428" t="s">
        <v>664</v>
      </c>
      <c r="E3428" t="s">
        <v>665</v>
      </c>
      <c r="F3428" t="s">
        <v>1595</v>
      </c>
      <c r="G3428" t="s">
        <v>1596</v>
      </c>
      <c r="H3428" t="s">
        <v>675</v>
      </c>
      <c r="I3428" t="s">
        <v>10895</v>
      </c>
      <c r="J3428" t="s">
        <v>669</v>
      </c>
      <c r="K3428" t="s">
        <v>1556</v>
      </c>
      <c r="L3428" t="s">
        <v>671</v>
      </c>
      <c r="M3428" s="8" t="s">
        <v>2826</v>
      </c>
      <c r="N3428" t="s">
        <v>10985</v>
      </c>
      <c r="O3428" t="s">
        <v>769</v>
      </c>
      <c r="P3428" t="s">
        <v>701</v>
      </c>
      <c r="Q3428" s="8" t="s">
        <v>675</v>
      </c>
      <c r="R3428" t="s">
        <v>675</v>
      </c>
      <c r="S3428" t="s">
        <v>675</v>
      </c>
      <c r="T3428" t="s">
        <v>675</v>
      </c>
    </row>
    <row r="3429" spans="1:20">
      <c r="A3429" t="s">
        <v>11048</v>
      </c>
      <c r="B3429" s="8" t="s">
        <v>1556</v>
      </c>
      <c r="C3429" t="s">
        <v>10655</v>
      </c>
      <c r="D3429" t="s">
        <v>664</v>
      </c>
      <c r="E3429" t="s">
        <v>704</v>
      </c>
      <c r="F3429" t="s">
        <v>1199</v>
      </c>
      <c r="G3429" t="s">
        <v>16</v>
      </c>
      <c r="H3429" t="s">
        <v>675</v>
      </c>
      <c r="I3429" t="s">
        <v>10975</v>
      </c>
      <c r="J3429" t="s">
        <v>669</v>
      </c>
      <c r="K3429" t="s">
        <v>1564</v>
      </c>
      <c r="L3429" t="s">
        <v>671</v>
      </c>
      <c r="M3429" s="8" t="s">
        <v>2826</v>
      </c>
      <c r="N3429" t="s">
        <v>10985</v>
      </c>
      <c r="O3429" t="s">
        <v>769</v>
      </c>
      <c r="P3429" t="s">
        <v>701</v>
      </c>
      <c r="Q3429" s="8" t="s">
        <v>675</v>
      </c>
      <c r="R3429" t="s">
        <v>675</v>
      </c>
      <c r="S3429" t="s">
        <v>675</v>
      </c>
      <c r="T3429" t="s">
        <v>675</v>
      </c>
    </row>
    <row r="3430" spans="1:20">
      <c r="A3430" t="s">
        <v>11049</v>
      </c>
      <c r="B3430" s="8" t="s">
        <v>1564</v>
      </c>
      <c r="C3430" t="s">
        <v>10655</v>
      </c>
      <c r="D3430" t="s">
        <v>664</v>
      </c>
      <c r="E3430" t="s">
        <v>704</v>
      </c>
      <c r="F3430" t="s">
        <v>1595</v>
      </c>
      <c r="G3430" t="s">
        <v>1596</v>
      </c>
      <c r="H3430" t="s">
        <v>675</v>
      </c>
      <c r="I3430" t="s">
        <v>10863</v>
      </c>
      <c r="J3430" t="s">
        <v>5628</v>
      </c>
      <c r="K3430" t="s">
        <v>675</v>
      </c>
      <c r="L3430" t="s">
        <v>682</v>
      </c>
      <c r="M3430" s="8" t="s">
        <v>675</v>
      </c>
      <c r="N3430" t="s">
        <v>682</v>
      </c>
      <c r="O3430" t="s">
        <v>902</v>
      </c>
      <c r="P3430" t="s">
        <v>701</v>
      </c>
      <c r="Q3430" s="8" t="s">
        <v>675</v>
      </c>
      <c r="R3430" t="s">
        <v>675</v>
      </c>
      <c r="S3430" t="s">
        <v>675</v>
      </c>
      <c r="T3430" t="s">
        <v>675</v>
      </c>
    </row>
    <row r="3431" spans="1:20">
      <c r="A3431" t="s">
        <v>11050</v>
      </c>
      <c r="B3431" s="8" t="s">
        <v>1564</v>
      </c>
      <c r="C3431" t="s">
        <v>10655</v>
      </c>
      <c r="D3431" t="s">
        <v>664</v>
      </c>
      <c r="E3431" t="s">
        <v>665</v>
      </c>
      <c r="F3431" t="s">
        <v>782</v>
      </c>
      <c r="G3431" t="s">
        <v>12</v>
      </c>
      <c r="H3431" t="s">
        <v>675</v>
      </c>
      <c r="I3431" t="s">
        <v>10884</v>
      </c>
      <c r="J3431" t="s">
        <v>5628</v>
      </c>
      <c r="K3431" t="s">
        <v>675</v>
      </c>
      <c r="L3431" t="s">
        <v>682</v>
      </c>
      <c r="M3431" s="8" t="s">
        <v>675</v>
      </c>
      <c r="N3431" t="s">
        <v>682</v>
      </c>
      <c r="O3431" t="s">
        <v>1676</v>
      </c>
      <c r="P3431" t="s">
        <v>701</v>
      </c>
      <c r="Q3431" s="8" t="s">
        <v>675</v>
      </c>
      <c r="R3431" t="s">
        <v>675</v>
      </c>
      <c r="S3431" t="s">
        <v>675</v>
      </c>
      <c r="T3431" t="s">
        <v>675</v>
      </c>
    </row>
    <row r="3432" spans="1:20">
      <c r="A3432" t="s">
        <v>11051</v>
      </c>
      <c r="B3432" s="8" t="s">
        <v>2789</v>
      </c>
      <c r="C3432" t="s">
        <v>10655</v>
      </c>
      <c r="D3432" t="s">
        <v>664</v>
      </c>
      <c r="E3432" t="s">
        <v>704</v>
      </c>
      <c r="F3432" t="s">
        <v>1595</v>
      </c>
      <c r="G3432" t="s">
        <v>1596</v>
      </c>
      <c r="H3432" t="s">
        <v>675</v>
      </c>
      <c r="I3432" t="s">
        <v>6208</v>
      </c>
      <c r="J3432" t="s">
        <v>5628</v>
      </c>
      <c r="K3432" t="s">
        <v>675</v>
      </c>
      <c r="L3432" t="s">
        <v>682</v>
      </c>
      <c r="M3432" s="8" t="s">
        <v>675</v>
      </c>
      <c r="N3432" t="s">
        <v>682</v>
      </c>
      <c r="O3432" t="s">
        <v>1676</v>
      </c>
      <c r="P3432" t="s">
        <v>701</v>
      </c>
      <c r="Q3432" s="8" t="s">
        <v>675</v>
      </c>
      <c r="R3432" t="s">
        <v>675</v>
      </c>
      <c r="S3432" t="s">
        <v>675</v>
      </c>
      <c r="T3432" t="s">
        <v>675</v>
      </c>
    </row>
    <row r="3433" spans="1:20">
      <c r="A3433" t="s">
        <v>11052</v>
      </c>
      <c r="B3433" s="8" t="s">
        <v>1570</v>
      </c>
      <c r="C3433" t="s">
        <v>10655</v>
      </c>
      <c r="D3433" t="s">
        <v>664</v>
      </c>
      <c r="E3433" t="s">
        <v>665</v>
      </c>
      <c r="F3433" t="s">
        <v>6214</v>
      </c>
      <c r="G3433" t="s">
        <v>6215</v>
      </c>
      <c r="H3433" t="s">
        <v>675</v>
      </c>
      <c r="I3433" t="s">
        <v>6216</v>
      </c>
      <c r="J3433" t="s">
        <v>5628</v>
      </c>
      <c r="K3433" t="s">
        <v>675</v>
      </c>
      <c r="L3433" t="s">
        <v>682</v>
      </c>
      <c r="M3433" s="8" t="s">
        <v>675</v>
      </c>
      <c r="N3433" t="s">
        <v>682</v>
      </c>
      <c r="O3433" t="s">
        <v>1585</v>
      </c>
      <c r="P3433" t="s">
        <v>701</v>
      </c>
      <c r="Q3433" s="8" t="s">
        <v>675</v>
      </c>
      <c r="R3433" t="s">
        <v>675</v>
      </c>
      <c r="S3433" t="s">
        <v>675</v>
      </c>
      <c r="T3433" t="s">
        <v>675</v>
      </c>
    </row>
    <row r="3434" spans="1:20">
      <c r="A3434" t="s">
        <v>11053</v>
      </c>
      <c r="B3434" s="8" t="s">
        <v>1570</v>
      </c>
      <c r="C3434" t="s">
        <v>10655</v>
      </c>
      <c r="D3434" t="s">
        <v>664</v>
      </c>
      <c r="E3434" t="s">
        <v>704</v>
      </c>
      <c r="F3434" t="s">
        <v>1595</v>
      </c>
      <c r="G3434" t="s">
        <v>1596</v>
      </c>
      <c r="H3434" t="s">
        <v>675</v>
      </c>
      <c r="I3434" t="s">
        <v>6208</v>
      </c>
      <c r="J3434" t="s">
        <v>5628</v>
      </c>
      <c r="K3434" t="s">
        <v>675</v>
      </c>
      <c r="L3434" t="s">
        <v>682</v>
      </c>
      <c r="M3434" s="8" t="s">
        <v>675</v>
      </c>
      <c r="N3434" t="s">
        <v>682</v>
      </c>
      <c r="O3434" t="s">
        <v>1676</v>
      </c>
      <c r="P3434" t="s">
        <v>701</v>
      </c>
      <c r="Q3434" s="8" t="s">
        <v>675</v>
      </c>
      <c r="R3434" t="s">
        <v>675</v>
      </c>
      <c r="S3434" t="s">
        <v>675</v>
      </c>
      <c r="T3434" t="s">
        <v>675</v>
      </c>
    </row>
    <row r="3435" spans="1:20">
      <c r="A3435" t="s">
        <v>11054</v>
      </c>
      <c r="B3435" s="8" t="s">
        <v>1572</v>
      </c>
      <c r="C3435" t="s">
        <v>10655</v>
      </c>
      <c r="D3435" t="s">
        <v>664</v>
      </c>
      <c r="E3435" t="s">
        <v>763</v>
      </c>
      <c r="F3435" t="s">
        <v>1595</v>
      </c>
      <c r="G3435" t="s">
        <v>1596</v>
      </c>
      <c r="H3435" t="s">
        <v>675</v>
      </c>
      <c r="I3435" t="s">
        <v>10895</v>
      </c>
      <c r="J3435" t="s">
        <v>5628</v>
      </c>
      <c r="K3435" t="s">
        <v>675</v>
      </c>
      <c r="L3435" t="s">
        <v>682</v>
      </c>
      <c r="M3435" s="8" t="s">
        <v>675</v>
      </c>
      <c r="N3435" t="s">
        <v>682</v>
      </c>
      <c r="O3435" t="s">
        <v>769</v>
      </c>
      <c r="P3435" t="s">
        <v>701</v>
      </c>
      <c r="Q3435" s="8" t="s">
        <v>675</v>
      </c>
      <c r="R3435" t="s">
        <v>675</v>
      </c>
      <c r="S3435" t="s">
        <v>675</v>
      </c>
      <c r="T3435" t="s">
        <v>675</v>
      </c>
    </row>
    <row r="3436" spans="1:20">
      <c r="A3436" t="s">
        <v>11055</v>
      </c>
      <c r="B3436" s="8" t="s">
        <v>1572</v>
      </c>
      <c r="C3436" t="s">
        <v>10655</v>
      </c>
      <c r="D3436" t="s">
        <v>664</v>
      </c>
      <c r="E3436" t="s">
        <v>763</v>
      </c>
      <c r="F3436" t="s">
        <v>782</v>
      </c>
      <c r="G3436" t="s">
        <v>12</v>
      </c>
      <c r="H3436" t="s">
        <v>675</v>
      </c>
      <c r="I3436" t="s">
        <v>11056</v>
      </c>
      <c r="J3436" t="s">
        <v>6294</v>
      </c>
      <c r="K3436" t="s">
        <v>675</v>
      </c>
      <c r="L3436" t="s">
        <v>682</v>
      </c>
      <c r="M3436" s="8" t="s">
        <v>675</v>
      </c>
      <c r="N3436" t="s">
        <v>682</v>
      </c>
      <c r="O3436" t="s">
        <v>769</v>
      </c>
      <c r="P3436" t="s">
        <v>701</v>
      </c>
      <c r="Q3436" s="8" t="s">
        <v>675</v>
      </c>
      <c r="R3436" t="s">
        <v>675</v>
      </c>
      <c r="S3436" t="s">
        <v>675</v>
      </c>
      <c r="T3436" t="s">
        <v>675</v>
      </c>
    </row>
    <row r="3437" spans="1:20">
      <c r="A3437" t="s">
        <v>11057</v>
      </c>
      <c r="B3437" s="8" t="s">
        <v>1591</v>
      </c>
      <c r="C3437" t="s">
        <v>10655</v>
      </c>
      <c r="D3437" t="s">
        <v>664</v>
      </c>
      <c r="E3437" t="s">
        <v>704</v>
      </c>
      <c r="F3437" t="s">
        <v>1595</v>
      </c>
      <c r="G3437" t="s">
        <v>1596</v>
      </c>
      <c r="H3437" t="s">
        <v>675</v>
      </c>
      <c r="I3437" t="s">
        <v>10899</v>
      </c>
      <c r="J3437" t="s">
        <v>5628</v>
      </c>
      <c r="K3437" t="s">
        <v>675</v>
      </c>
      <c r="L3437" t="s">
        <v>682</v>
      </c>
      <c r="M3437" s="8" t="s">
        <v>675</v>
      </c>
      <c r="N3437" t="s">
        <v>682</v>
      </c>
      <c r="O3437" t="s">
        <v>1283</v>
      </c>
      <c r="P3437" t="s">
        <v>701</v>
      </c>
      <c r="Q3437" s="8" t="s">
        <v>675</v>
      </c>
      <c r="R3437" t="s">
        <v>675</v>
      </c>
      <c r="S3437" t="s">
        <v>675</v>
      </c>
      <c r="T3437" t="s">
        <v>675</v>
      </c>
    </row>
    <row r="3438" spans="1:20">
      <c r="A3438" t="s">
        <v>11058</v>
      </c>
      <c r="B3438" s="8" t="s">
        <v>1591</v>
      </c>
      <c r="C3438" t="s">
        <v>10655</v>
      </c>
      <c r="D3438" t="s">
        <v>664</v>
      </c>
      <c r="E3438" t="s">
        <v>763</v>
      </c>
      <c r="F3438" t="s">
        <v>1595</v>
      </c>
      <c r="G3438" t="s">
        <v>1596</v>
      </c>
      <c r="H3438" t="s">
        <v>675</v>
      </c>
      <c r="I3438" t="s">
        <v>10895</v>
      </c>
      <c r="J3438" t="s">
        <v>5628</v>
      </c>
      <c r="K3438" t="s">
        <v>675</v>
      </c>
      <c r="L3438" t="s">
        <v>682</v>
      </c>
      <c r="M3438" s="8" t="s">
        <v>675</v>
      </c>
      <c r="N3438" t="s">
        <v>682</v>
      </c>
      <c r="O3438" t="s">
        <v>769</v>
      </c>
      <c r="P3438" t="s">
        <v>701</v>
      </c>
      <c r="Q3438" s="8" t="s">
        <v>675</v>
      </c>
      <c r="R3438" t="s">
        <v>675</v>
      </c>
      <c r="S3438" t="s">
        <v>675</v>
      </c>
      <c r="T3438" t="s">
        <v>675</v>
      </c>
    </row>
    <row r="3439" spans="1:20">
      <c r="A3439" t="s">
        <v>11059</v>
      </c>
      <c r="B3439" s="8" t="s">
        <v>1591</v>
      </c>
      <c r="C3439" t="s">
        <v>10655</v>
      </c>
      <c r="D3439" t="s">
        <v>664</v>
      </c>
      <c r="E3439" t="s">
        <v>665</v>
      </c>
      <c r="F3439" t="s">
        <v>782</v>
      </c>
      <c r="G3439" t="s">
        <v>12</v>
      </c>
      <c r="H3439" t="s">
        <v>675</v>
      </c>
      <c r="I3439" t="s">
        <v>11060</v>
      </c>
      <c r="J3439" t="s">
        <v>5628</v>
      </c>
      <c r="K3439" t="s">
        <v>675</v>
      </c>
      <c r="L3439" t="s">
        <v>682</v>
      </c>
      <c r="M3439" s="8" t="s">
        <v>675</v>
      </c>
      <c r="N3439" t="s">
        <v>682</v>
      </c>
      <c r="O3439" t="s">
        <v>769</v>
      </c>
      <c r="P3439" t="s">
        <v>701</v>
      </c>
      <c r="Q3439" s="8" t="s">
        <v>675</v>
      </c>
      <c r="R3439" t="s">
        <v>675</v>
      </c>
      <c r="S3439" t="s">
        <v>675</v>
      </c>
      <c r="T3439" t="s">
        <v>675</v>
      </c>
    </row>
    <row r="3440" spans="1:20">
      <c r="A3440" t="s">
        <v>11061</v>
      </c>
      <c r="B3440" s="8" t="s">
        <v>1591</v>
      </c>
      <c r="C3440" t="s">
        <v>10655</v>
      </c>
      <c r="D3440" t="s">
        <v>664</v>
      </c>
      <c r="E3440" t="s">
        <v>704</v>
      </c>
      <c r="F3440" t="s">
        <v>1595</v>
      </c>
      <c r="G3440" t="s">
        <v>1596</v>
      </c>
      <c r="H3440" t="s">
        <v>675</v>
      </c>
      <c r="I3440" t="s">
        <v>10899</v>
      </c>
      <c r="J3440" t="s">
        <v>6294</v>
      </c>
      <c r="K3440" t="s">
        <v>675</v>
      </c>
      <c r="L3440" t="s">
        <v>682</v>
      </c>
      <c r="M3440" s="8" t="s">
        <v>675</v>
      </c>
      <c r="N3440" t="s">
        <v>682</v>
      </c>
      <c r="O3440" t="s">
        <v>1504</v>
      </c>
      <c r="P3440" t="s">
        <v>701</v>
      </c>
      <c r="Q3440" s="8" t="s">
        <v>675</v>
      </c>
      <c r="R3440" t="s">
        <v>675</v>
      </c>
      <c r="S3440" t="s">
        <v>675</v>
      </c>
      <c r="T3440" t="s">
        <v>675</v>
      </c>
    </row>
    <row r="3441" spans="1:20">
      <c r="A3441" t="s">
        <v>11062</v>
      </c>
      <c r="B3441" s="8" t="s">
        <v>2797</v>
      </c>
      <c r="C3441" t="s">
        <v>10655</v>
      </c>
      <c r="D3441" t="s">
        <v>922</v>
      </c>
      <c r="E3441" t="s">
        <v>665</v>
      </c>
      <c r="F3441" t="s">
        <v>782</v>
      </c>
      <c r="G3441" t="s">
        <v>12</v>
      </c>
      <c r="H3441" t="s">
        <v>675</v>
      </c>
      <c r="I3441" t="s">
        <v>11063</v>
      </c>
      <c r="J3441" t="s">
        <v>5628</v>
      </c>
      <c r="K3441" t="s">
        <v>675</v>
      </c>
      <c r="L3441" t="s">
        <v>682</v>
      </c>
      <c r="M3441" s="8" t="s">
        <v>675</v>
      </c>
      <c r="N3441" t="s">
        <v>682</v>
      </c>
      <c r="O3441" t="s">
        <v>683</v>
      </c>
      <c r="P3441" t="s">
        <v>701</v>
      </c>
      <c r="Q3441" s="8" t="s">
        <v>675</v>
      </c>
      <c r="R3441" t="s">
        <v>675</v>
      </c>
      <c r="S3441" t="s">
        <v>675</v>
      </c>
      <c r="T3441" t="s">
        <v>675</v>
      </c>
    </row>
    <row r="3442" spans="1:20">
      <c r="A3442" t="s">
        <v>11064</v>
      </c>
      <c r="B3442" s="8" t="s">
        <v>2797</v>
      </c>
      <c r="C3442" t="s">
        <v>10655</v>
      </c>
      <c r="D3442" t="s">
        <v>664</v>
      </c>
      <c r="E3442" t="s">
        <v>665</v>
      </c>
      <c r="F3442" t="s">
        <v>1595</v>
      </c>
      <c r="G3442" t="s">
        <v>1596</v>
      </c>
      <c r="H3442" t="s">
        <v>675</v>
      </c>
      <c r="I3442" t="s">
        <v>11065</v>
      </c>
      <c r="J3442" t="s">
        <v>5628</v>
      </c>
      <c r="K3442" t="s">
        <v>675</v>
      </c>
      <c r="L3442" t="s">
        <v>682</v>
      </c>
      <c r="M3442" s="8" t="s">
        <v>675</v>
      </c>
      <c r="N3442" t="s">
        <v>682</v>
      </c>
      <c r="O3442" t="s">
        <v>1504</v>
      </c>
      <c r="P3442" t="s">
        <v>701</v>
      </c>
      <c r="Q3442" s="8" t="s">
        <v>675</v>
      </c>
      <c r="R3442" t="s">
        <v>675</v>
      </c>
      <c r="S3442" t="s">
        <v>675</v>
      </c>
      <c r="T3442" t="s">
        <v>675</v>
      </c>
    </row>
    <row r="3443" spans="1:20">
      <c r="A3443" t="s">
        <v>11066</v>
      </c>
      <c r="B3443" s="8" t="s">
        <v>1422</v>
      </c>
      <c r="C3443" t="s">
        <v>10655</v>
      </c>
      <c r="D3443" t="s">
        <v>664</v>
      </c>
      <c r="E3443" t="s">
        <v>704</v>
      </c>
      <c r="F3443" t="s">
        <v>1595</v>
      </c>
      <c r="G3443" t="s">
        <v>1596</v>
      </c>
      <c r="H3443" t="s">
        <v>675</v>
      </c>
      <c r="I3443" t="s">
        <v>6208</v>
      </c>
      <c r="J3443" t="s">
        <v>5628</v>
      </c>
      <c r="K3443" t="s">
        <v>675</v>
      </c>
      <c r="L3443" t="s">
        <v>682</v>
      </c>
      <c r="M3443" s="8" t="s">
        <v>675</v>
      </c>
      <c r="N3443" t="s">
        <v>682</v>
      </c>
      <c r="O3443" t="s">
        <v>1676</v>
      </c>
      <c r="P3443" t="s">
        <v>701</v>
      </c>
      <c r="Q3443" s="8" t="s">
        <v>675</v>
      </c>
      <c r="R3443" t="s">
        <v>675</v>
      </c>
      <c r="S3443" t="s">
        <v>675</v>
      </c>
      <c r="T3443" t="s">
        <v>675</v>
      </c>
    </row>
    <row r="3444" spans="1:20">
      <c r="A3444" t="s">
        <v>11067</v>
      </c>
      <c r="B3444" s="8" t="s">
        <v>1422</v>
      </c>
      <c r="C3444" t="s">
        <v>10655</v>
      </c>
      <c r="D3444" t="s">
        <v>664</v>
      </c>
      <c r="E3444" t="s">
        <v>704</v>
      </c>
      <c r="F3444" t="s">
        <v>782</v>
      </c>
      <c r="G3444" t="s">
        <v>12</v>
      </c>
      <c r="H3444" t="s">
        <v>675</v>
      </c>
      <c r="I3444" t="s">
        <v>11068</v>
      </c>
      <c r="J3444" t="s">
        <v>5628</v>
      </c>
      <c r="K3444" t="s">
        <v>675</v>
      </c>
      <c r="L3444" t="s">
        <v>682</v>
      </c>
      <c r="M3444" s="8" t="s">
        <v>675</v>
      </c>
      <c r="N3444" t="s">
        <v>682</v>
      </c>
      <c r="O3444" t="s">
        <v>1676</v>
      </c>
      <c r="P3444" t="s">
        <v>701</v>
      </c>
      <c r="Q3444" s="8" t="s">
        <v>675</v>
      </c>
      <c r="R3444" t="s">
        <v>675</v>
      </c>
      <c r="S3444" t="s">
        <v>675</v>
      </c>
      <c r="T3444" t="s">
        <v>675</v>
      </c>
    </row>
    <row r="3445" spans="1:20">
      <c r="A3445" t="s">
        <v>11069</v>
      </c>
      <c r="B3445" s="8" t="s">
        <v>2816</v>
      </c>
      <c r="C3445" t="s">
        <v>10655</v>
      </c>
      <c r="D3445" t="s">
        <v>664</v>
      </c>
      <c r="E3445" t="s">
        <v>665</v>
      </c>
      <c r="F3445" t="s">
        <v>1595</v>
      </c>
      <c r="G3445" t="s">
        <v>1596</v>
      </c>
      <c r="H3445" t="s">
        <v>675</v>
      </c>
      <c r="I3445" t="s">
        <v>11065</v>
      </c>
      <c r="J3445" t="s">
        <v>5628</v>
      </c>
      <c r="K3445" t="s">
        <v>675</v>
      </c>
      <c r="L3445" t="s">
        <v>682</v>
      </c>
      <c r="M3445" s="8" t="s">
        <v>675</v>
      </c>
      <c r="N3445" t="s">
        <v>682</v>
      </c>
      <c r="O3445" t="s">
        <v>1504</v>
      </c>
      <c r="P3445" t="s">
        <v>701</v>
      </c>
      <c r="Q3445" s="8" t="s">
        <v>675</v>
      </c>
      <c r="R3445" t="s">
        <v>675</v>
      </c>
      <c r="S3445" t="s">
        <v>675</v>
      </c>
      <c r="T3445" t="s">
        <v>675</v>
      </c>
    </row>
    <row r="3446" spans="1:20">
      <c r="A3446" t="s">
        <v>11070</v>
      </c>
      <c r="B3446" s="8" t="s">
        <v>2816</v>
      </c>
      <c r="C3446" t="s">
        <v>10655</v>
      </c>
      <c r="D3446" t="s">
        <v>664</v>
      </c>
      <c r="E3446" t="s">
        <v>704</v>
      </c>
      <c r="F3446" t="s">
        <v>1595</v>
      </c>
      <c r="G3446" t="s">
        <v>1596</v>
      </c>
      <c r="H3446" t="s">
        <v>675</v>
      </c>
      <c r="I3446" t="s">
        <v>6208</v>
      </c>
      <c r="J3446" t="s">
        <v>5628</v>
      </c>
      <c r="K3446" t="s">
        <v>675</v>
      </c>
      <c r="L3446" t="s">
        <v>682</v>
      </c>
      <c r="M3446" s="8" t="s">
        <v>675</v>
      </c>
      <c r="N3446" t="s">
        <v>682</v>
      </c>
      <c r="O3446" t="s">
        <v>1676</v>
      </c>
      <c r="P3446" t="s">
        <v>701</v>
      </c>
      <c r="Q3446" s="8" t="s">
        <v>675</v>
      </c>
      <c r="R3446" t="s">
        <v>675</v>
      </c>
      <c r="S3446" t="s">
        <v>675</v>
      </c>
      <c r="T3446" t="s">
        <v>675</v>
      </c>
    </row>
    <row r="3447" spans="1:20">
      <c r="A3447" t="s">
        <v>11071</v>
      </c>
      <c r="B3447" s="8" t="s">
        <v>1608</v>
      </c>
      <c r="C3447" t="s">
        <v>10655</v>
      </c>
      <c r="D3447" t="s">
        <v>664</v>
      </c>
      <c r="E3447" t="s">
        <v>665</v>
      </c>
      <c r="F3447" t="s">
        <v>1595</v>
      </c>
      <c r="G3447" t="s">
        <v>1596</v>
      </c>
      <c r="H3447" t="s">
        <v>675</v>
      </c>
      <c r="I3447" t="s">
        <v>11065</v>
      </c>
      <c r="J3447" t="s">
        <v>5628</v>
      </c>
      <c r="K3447" t="s">
        <v>675</v>
      </c>
      <c r="L3447" t="s">
        <v>682</v>
      </c>
      <c r="M3447" s="8" t="s">
        <v>675</v>
      </c>
      <c r="N3447" t="s">
        <v>682</v>
      </c>
      <c r="O3447" t="s">
        <v>1504</v>
      </c>
      <c r="P3447" t="s">
        <v>701</v>
      </c>
      <c r="Q3447" s="8" t="s">
        <v>675</v>
      </c>
      <c r="R3447" t="s">
        <v>675</v>
      </c>
      <c r="S3447" t="s">
        <v>675</v>
      </c>
      <c r="T3447" t="s">
        <v>675</v>
      </c>
    </row>
    <row r="3448" spans="1:20">
      <c r="A3448" t="s">
        <v>11072</v>
      </c>
      <c r="B3448" s="8" t="s">
        <v>1608</v>
      </c>
      <c r="C3448" t="s">
        <v>10655</v>
      </c>
      <c r="D3448" t="s">
        <v>664</v>
      </c>
      <c r="E3448" t="s">
        <v>665</v>
      </c>
      <c r="F3448" t="s">
        <v>1595</v>
      </c>
      <c r="G3448" t="s">
        <v>1596</v>
      </c>
      <c r="H3448" t="s">
        <v>675</v>
      </c>
      <c r="I3448" t="s">
        <v>10899</v>
      </c>
      <c r="J3448" t="s">
        <v>5628</v>
      </c>
      <c r="K3448" t="s">
        <v>675</v>
      </c>
      <c r="L3448" t="s">
        <v>682</v>
      </c>
      <c r="M3448" s="8" t="s">
        <v>675</v>
      </c>
      <c r="N3448" t="s">
        <v>682</v>
      </c>
      <c r="O3448" t="s">
        <v>1283</v>
      </c>
      <c r="P3448" t="s">
        <v>701</v>
      </c>
      <c r="Q3448" s="8" t="s">
        <v>675</v>
      </c>
      <c r="R3448" t="s">
        <v>675</v>
      </c>
      <c r="S3448" t="s">
        <v>675</v>
      </c>
      <c r="T3448" t="s">
        <v>675</v>
      </c>
    </row>
    <row r="3449" spans="1:20">
      <c r="A3449" t="s">
        <v>11073</v>
      </c>
      <c r="B3449" s="8" t="s">
        <v>1608</v>
      </c>
      <c r="C3449" t="s">
        <v>10655</v>
      </c>
      <c r="D3449" t="s">
        <v>664</v>
      </c>
      <c r="E3449" t="s">
        <v>665</v>
      </c>
      <c r="F3449" t="s">
        <v>782</v>
      </c>
      <c r="G3449" t="s">
        <v>12</v>
      </c>
      <c r="H3449" t="s">
        <v>675</v>
      </c>
      <c r="I3449" t="s">
        <v>11074</v>
      </c>
      <c r="J3449" t="s">
        <v>5628</v>
      </c>
      <c r="K3449" t="s">
        <v>675</v>
      </c>
      <c r="L3449" t="s">
        <v>682</v>
      </c>
      <c r="M3449" s="8" t="s">
        <v>675</v>
      </c>
      <c r="N3449" t="s">
        <v>682</v>
      </c>
      <c r="O3449" t="s">
        <v>1283</v>
      </c>
      <c r="P3449" t="s">
        <v>701</v>
      </c>
      <c r="Q3449" s="8" t="s">
        <v>675</v>
      </c>
      <c r="R3449" t="s">
        <v>675</v>
      </c>
      <c r="S3449" t="s">
        <v>675</v>
      </c>
      <c r="T3449" t="s">
        <v>675</v>
      </c>
    </row>
    <row r="3450" spans="1:20">
      <c r="A3450" t="s">
        <v>11075</v>
      </c>
      <c r="B3450" s="8" t="s">
        <v>1608</v>
      </c>
      <c r="C3450" t="s">
        <v>10655</v>
      </c>
      <c r="D3450" t="s">
        <v>664</v>
      </c>
      <c r="E3450" t="s">
        <v>704</v>
      </c>
      <c r="F3450" t="s">
        <v>1595</v>
      </c>
      <c r="G3450" t="s">
        <v>1596</v>
      </c>
      <c r="H3450" t="s">
        <v>675</v>
      </c>
      <c r="I3450" t="s">
        <v>6208</v>
      </c>
      <c r="J3450" t="s">
        <v>5628</v>
      </c>
      <c r="K3450" t="s">
        <v>675</v>
      </c>
      <c r="L3450" t="s">
        <v>682</v>
      </c>
      <c r="M3450" s="8" t="s">
        <v>675</v>
      </c>
      <c r="N3450" t="s">
        <v>682</v>
      </c>
      <c r="O3450" t="s">
        <v>1676</v>
      </c>
      <c r="P3450" t="s">
        <v>701</v>
      </c>
      <c r="Q3450" s="8" t="s">
        <v>675</v>
      </c>
      <c r="R3450" t="s">
        <v>675</v>
      </c>
      <c r="S3450" t="s">
        <v>675</v>
      </c>
      <c r="T3450" t="s">
        <v>675</v>
      </c>
    </row>
    <row r="3451" spans="1:20">
      <c r="A3451" t="s">
        <v>11076</v>
      </c>
      <c r="B3451" s="8" t="s">
        <v>1604</v>
      </c>
      <c r="C3451" t="s">
        <v>10655</v>
      </c>
      <c r="D3451" t="s">
        <v>664</v>
      </c>
      <c r="E3451" t="s">
        <v>704</v>
      </c>
      <c r="F3451" t="s">
        <v>782</v>
      </c>
      <c r="G3451" t="s">
        <v>12</v>
      </c>
      <c r="H3451" t="s">
        <v>675</v>
      </c>
      <c r="I3451" t="s">
        <v>11077</v>
      </c>
      <c r="J3451" t="s">
        <v>5628</v>
      </c>
      <c r="K3451" t="s">
        <v>675</v>
      </c>
      <c r="L3451" t="s">
        <v>682</v>
      </c>
      <c r="M3451" s="8" t="s">
        <v>675</v>
      </c>
      <c r="N3451" t="s">
        <v>682</v>
      </c>
      <c r="O3451" t="s">
        <v>902</v>
      </c>
      <c r="P3451" t="s">
        <v>701</v>
      </c>
      <c r="Q3451" s="8" t="s">
        <v>675</v>
      </c>
      <c r="R3451" t="s">
        <v>675</v>
      </c>
      <c r="S3451" t="s">
        <v>675</v>
      </c>
      <c r="T3451" t="s">
        <v>675</v>
      </c>
    </row>
    <row r="3452" spans="1:20">
      <c r="A3452" t="s">
        <v>11078</v>
      </c>
      <c r="B3452" s="8" t="s">
        <v>1604</v>
      </c>
      <c r="C3452" t="s">
        <v>10655</v>
      </c>
      <c r="D3452" t="s">
        <v>664</v>
      </c>
      <c r="E3452" t="s">
        <v>704</v>
      </c>
      <c r="F3452" t="s">
        <v>1595</v>
      </c>
      <c r="G3452" t="s">
        <v>1596</v>
      </c>
      <c r="H3452" t="s">
        <v>675</v>
      </c>
      <c r="I3452" t="s">
        <v>10899</v>
      </c>
      <c r="J3452" t="s">
        <v>5628</v>
      </c>
      <c r="K3452" t="s">
        <v>675</v>
      </c>
      <c r="L3452" t="s">
        <v>682</v>
      </c>
      <c r="M3452" s="8" t="s">
        <v>675</v>
      </c>
      <c r="N3452" t="s">
        <v>682</v>
      </c>
      <c r="O3452" t="s">
        <v>1283</v>
      </c>
      <c r="P3452" t="s">
        <v>701</v>
      </c>
      <c r="Q3452" s="8" t="s">
        <v>675</v>
      </c>
      <c r="R3452" t="s">
        <v>675</v>
      </c>
      <c r="S3452" t="s">
        <v>675</v>
      </c>
      <c r="T3452" t="s">
        <v>675</v>
      </c>
    </row>
    <row r="3453" spans="1:20">
      <c r="A3453" t="s">
        <v>11079</v>
      </c>
      <c r="B3453" s="8" t="s">
        <v>1604</v>
      </c>
      <c r="C3453" t="s">
        <v>10655</v>
      </c>
      <c r="D3453" t="s">
        <v>664</v>
      </c>
      <c r="E3453" t="s">
        <v>665</v>
      </c>
      <c r="F3453" t="s">
        <v>782</v>
      </c>
      <c r="G3453" t="s">
        <v>12</v>
      </c>
      <c r="H3453" t="s">
        <v>675</v>
      </c>
      <c r="I3453" t="s">
        <v>11080</v>
      </c>
      <c r="J3453" t="s">
        <v>6294</v>
      </c>
      <c r="K3453" t="s">
        <v>675</v>
      </c>
      <c r="L3453" t="s">
        <v>682</v>
      </c>
      <c r="M3453" s="8" t="s">
        <v>675</v>
      </c>
      <c r="N3453" t="s">
        <v>682</v>
      </c>
      <c r="O3453" t="s">
        <v>1283</v>
      </c>
      <c r="P3453" t="s">
        <v>701</v>
      </c>
      <c r="Q3453" s="8" t="s">
        <v>675</v>
      </c>
      <c r="R3453" t="s">
        <v>675</v>
      </c>
      <c r="S3453" t="s">
        <v>675</v>
      </c>
      <c r="T3453" t="s">
        <v>675</v>
      </c>
    </row>
    <row r="3454" spans="1:20">
      <c r="A3454" t="s">
        <v>11081</v>
      </c>
      <c r="B3454" s="8" t="s">
        <v>1604</v>
      </c>
      <c r="C3454" t="s">
        <v>10655</v>
      </c>
      <c r="D3454" t="s">
        <v>664</v>
      </c>
      <c r="E3454" t="s">
        <v>665</v>
      </c>
      <c r="F3454" t="s">
        <v>782</v>
      </c>
      <c r="G3454" t="s">
        <v>12</v>
      </c>
      <c r="H3454" t="s">
        <v>675</v>
      </c>
      <c r="I3454" t="s">
        <v>11082</v>
      </c>
      <c r="J3454" t="s">
        <v>6294</v>
      </c>
      <c r="K3454" t="s">
        <v>675</v>
      </c>
      <c r="L3454" t="s">
        <v>682</v>
      </c>
      <c r="M3454" s="8" t="s">
        <v>675</v>
      </c>
      <c r="N3454" t="s">
        <v>682</v>
      </c>
      <c r="O3454" t="s">
        <v>1283</v>
      </c>
      <c r="P3454" t="s">
        <v>701</v>
      </c>
      <c r="Q3454" s="8" t="s">
        <v>675</v>
      </c>
      <c r="R3454" t="s">
        <v>675</v>
      </c>
      <c r="S3454" t="s">
        <v>675</v>
      </c>
      <c r="T3454" t="s">
        <v>675</v>
      </c>
    </row>
    <row r="3455" spans="1:20">
      <c r="A3455" t="s">
        <v>11083</v>
      </c>
      <c r="B3455" s="8" t="s">
        <v>1604</v>
      </c>
      <c r="C3455" t="s">
        <v>10655</v>
      </c>
      <c r="D3455" t="s">
        <v>664</v>
      </c>
      <c r="E3455" t="s">
        <v>665</v>
      </c>
      <c r="F3455" t="s">
        <v>5101</v>
      </c>
      <c r="G3455" t="s">
        <v>5102</v>
      </c>
      <c r="H3455" t="s">
        <v>675</v>
      </c>
      <c r="I3455" t="s">
        <v>11084</v>
      </c>
      <c r="J3455" t="s">
        <v>6294</v>
      </c>
      <c r="K3455" t="s">
        <v>675</v>
      </c>
      <c r="L3455" t="s">
        <v>682</v>
      </c>
      <c r="M3455" s="8" t="s">
        <v>675</v>
      </c>
      <c r="N3455" t="s">
        <v>682</v>
      </c>
      <c r="O3455" t="s">
        <v>1283</v>
      </c>
      <c r="P3455" t="s">
        <v>701</v>
      </c>
      <c r="Q3455" s="8" t="s">
        <v>675</v>
      </c>
      <c r="R3455" t="s">
        <v>675</v>
      </c>
      <c r="S3455" t="s">
        <v>675</v>
      </c>
      <c r="T3455" t="s">
        <v>675</v>
      </c>
    </row>
    <row r="3456" spans="1:20">
      <c r="A3456" t="s">
        <v>11085</v>
      </c>
      <c r="B3456" s="8" t="s">
        <v>1604</v>
      </c>
      <c r="C3456" t="s">
        <v>10655</v>
      </c>
      <c r="D3456" t="s">
        <v>664</v>
      </c>
      <c r="E3456" t="s">
        <v>665</v>
      </c>
      <c r="F3456" t="s">
        <v>6214</v>
      </c>
      <c r="G3456" t="s">
        <v>6215</v>
      </c>
      <c r="H3456" t="s">
        <v>675</v>
      </c>
      <c r="I3456" t="s">
        <v>11086</v>
      </c>
      <c r="J3456" t="s">
        <v>6294</v>
      </c>
      <c r="K3456" t="s">
        <v>675</v>
      </c>
      <c r="L3456" t="s">
        <v>682</v>
      </c>
      <c r="M3456" s="8" t="s">
        <v>675</v>
      </c>
      <c r="N3456" t="s">
        <v>682</v>
      </c>
      <c r="O3456" t="s">
        <v>1283</v>
      </c>
      <c r="P3456" t="s">
        <v>701</v>
      </c>
      <c r="Q3456" s="8" t="s">
        <v>675</v>
      </c>
      <c r="R3456" t="s">
        <v>675</v>
      </c>
      <c r="S3456" t="s">
        <v>675</v>
      </c>
      <c r="T3456" t="s">
        <v>675</v>
      </c>
    </row>
    <row r="3457" spans="1:20">
      <c r="A3457" t="s">
        <v>11087</v>
      </c>
      <c r="B3457" s="8" t="s">
        <v>1454</v>
      </c>
      <c r="C3457" t="s">
        <v>10655</v>
      </c>
      <c r="D3457" t="s">
        <v>664</v>
      </c>
      <c r="E3457" t="s">
        <v>704</v>
      </c>
      <c r="F3457" t="s">
        <v>1595</v>
      </c>
      <c r="G3457" t="s">
        <v>1596</v>
      </c>
      <c r="H3457" t="s">
        <v>675</v>
      </c>
      <c r="I3457" t="s">
        <v>6208</v>
      </c>
      <c r="J3457" t="s">
        <v>5628</v>
      </c>
      <c r="K3457" t="s">
        <v>675</v>
      </c>
      <c r="L3457" t="s">
        <v>682</v>
      </c>
      <c r="M3457" s="8" t="s">
        <v>675</v>
      </c>
      <c r="N3457" t="s">
        <v>682</v>
      </c>
      <c r="O3457" t="s">
        <v>1676</v>
      </c>
      <c r="P3457" t="s">
        <v>701</v>
      </c>
      <c r="Q3457" s="8" t="s">
        <v>675</v>
      </c>
      <c r="R3457" t="s">
        <v>675</v>
      </c>
      <c r="S3457" t="s">
        <v>675</v>
      </c>
      <c r="T3457" t="s">
        <v>675</v>
      </c>
    </row>
    <row r="3458" spans="1:20">
      <c r="A3458" t="s">
        <v>11088</v>
      </c>
      <c r="B3458" s="8" t="s">
        <v>1454</v>
      </c>
      <c r="C3458" t="s">
        <v>10655</v>
      </c>
      <c r="D3458" t="s">
        <v>664</v>
      </c>
      <c r="E3458" t="s">
        <v>704</v>
      </c>
      <c r="F3458" t="s">
        <v>782</v>
      </c>
      <c r="G3458" t="s">
        <v>12</v>
      </c>
      <c r="H3458" t="s">
        <v>675</v>
      </c>
      <c r="I3458" t="s">
        <v>11089</v>
      </c>
      <c r="J3458" t="s">
        <v>5628</v>
      </c>
      <c r="K3458" t="s">
        <v>675</v>
      </c>
      <c r="L3458" t="s">
        <v>682</v>
      </c>
      <c r="M3458" s="8" t="s">
        <v>675</v>
      </c>
      <c r="N3458" t="s">
        <v>682</v>
      </c>
      <c r="O3458" t="s">
        <v>1676</v>
      </c>
      <c r="P3458" t="s">
        <v>701</v>
      </c>
      <c r="Q3458" s="8" t="s">
        <v>675</v>
      </c>
      <c r="R3458" t="s">
        <v>675</v>
      </c>
      <c r="S3458" t="s">
        <v>675</v>
      </c>
      <c r="T3458" t="s">
        <v>675</v>
      </c>
    </row>
    <row r="3459" spans="1:20">
      <c r="A3459" t="s">
        <v>11090</v>
      </c>
      <c r="B3459" s="8" t="s">
        <v>1454</v>
      </c>
      <c r="C3459" t="s">
        <v>10655</v>
      </c>
      <c r="D3459" t="s">
        <v>664</v>
      </c>
      <c r="E3459" t="s">
        <v>704</v>
      </c>
      <c r="F3459" t="s">
        <v>1199</v>
      </c>
      <c r="G3459" t="s">
        <v>16</v>
      </c>
      <c r="H3459" t="s">
        <v>675</v>
      </c>
      <c r="I3459" t="s">
        <v>11091</v>
      </c>
      <c r="J3459" t="s">
        <v>6294</v>
      </c>
      <c r="K3459" t="s">
        <v>675</v>
      </c>
      <c r="L3459" t="s">
        <v>682</v>
      </c>
      <c r="M3459" s="8" t="s">
        <v>675</v>
      </c>
      <c r="N3459" t="s">
        <v>682</v>
      </c>
      <c r="O3459" t="s">
        <v>902</v>
      </c>
      <c r="P3459" t="s">
        <v>701</v>
      </c>
      <c r="Q3459" s="8" t="s">
        <v>675</v>
      </c>
      <c r="R3459" t="s">
        <v>675</v>
      </c>
      <c r="S3459" t="s">
        <v>675</v>
      </c>
      <c r="T3459" t="s">
        <v>675</v>
      </c>
    </row>
    <row r="3460" spans="1:20">
      <c r="A3460" t="s">
        <v>11092</v>
      </c>
      <c r="B3460" s="8" t="s">
        <v>1454</v>
      </c>
      <c r="C3460" t="s">
        <v>10655</v>
      </c>
      <c r="D3460" t="s">
        <v>664</v>
      </c>
      <c r="E3460" t="s">
        <v>763</v>
      </c>
      <c r="F3460" t="s">
        <v>1595</v>
      </c>
      <c r="G3460" t="s">
        <v>1596</v>
      </c>
      <c r="H3460" t="s">
        <v>675</v>
      </c>
      <c r="I3460" t="s">
        <v>10895</v>
      </c>
      <c r="J3460" t="s">
        <v>5628</v>
      </c>
      <c r="K3460" t="s">
        <v>675</v>
      </c>
      <c r="L3460" t="s">
        <v>682</v>
      </c>
      <c r="M3460" s="8" t="s">
        <v>675</v>
      </c>
      <c r="N3460" t="s">
        <v>682</v>
      </c>
      <c r="O3460" t="s">
        <v>769</v>
      </c>
      <c r="P3460" t="s">
        <v>701</v>
      </c>
      <c r="Q3460" s="8" t="s">
        <v>675</v>
      </c>
      <c r="R3460" t="s">
        <v>675</v>
      </c>
      <c r="S3460" t="s">
        <v>675</v>
      </c>
      <c r="T3460" t="s">
        <v>675</v>
      </c>
    </row>
    <row r="3461" spans="1:20">
      <c r="A3461" t="s">
        <v>11093</v>
      </c>
      <c r="B3461" s="8" t="s">
        <v>1454</v>
      </c>
      <c r="C3461" t="s">
        <v>10655</v>
      </c>
      <c r="D3461" t="s">
        <v>664</v>
      </c>
      <c r="E3461" t="s">
        <v>665</v>
      </c>
      <c r="F3461" t="s">
        <v>782</v>
      </c>
      <c r="G3461" t="s">
        <v>12</v>
      </c>
      <c r="H3461" t="s">
        <v>675</v>
      </c>
      <c r="I3461" t="s">
        <v>11094</v>
      </c>
      <c r="J3461" t="s">
        <v>6294</v>
      </c>
      <c r="K3461" t="s">
        <v>675</v>
      </c>
      <c r="L3461" t="s">
        <v>682</v>
      </c>
      <c r="M3461" s="8" t="s">
        <v>675</v>
      </c>
      <c r="N3461" t="s">
        <v>682</v>
      </c>
      <c r="O3461" t="s">
        <v>769</v>
      </c>
      <c r="P3461" t="s">
        <v>701</v>
      </c>
      <c r="Q3461" s="8" t="s">
        <v>675</v>
      </c>
      <c r="R3461" t="s">
        <v>675</v>
      </c>
      <c r="S3461" t="s">
        <v>675</v>
      </c>
      <c r="T3461" t="s">
        <v>675</v>
      </c>
    </row>
    <row r="3462" spans="1:20">
      <c r="A3462" t="s">
        <v>11095</v>
      </c>
      <c r="B3462" s="8" t="s">
        <v>1623</v>
      </c>
      <c r="C3462" t="s">
        <v>10655</v>
      </c>
      <c r="D3462" t="s">
        <v>664</v>
      </c>
      <c r="E3462" t="s">
        <v>665</v>
      </c>
      <c r="F3462" t="s">
        <v>1595</v>
      </c>
      <c r="G3462" t="s">
        <v>1596</v>
      </c>
      <c r="H3462" t="s">
        <v>675</v>
      </c>
      <c r="I3462" t="s">
        <v>10899</v>
      </c>
      <c r="J3462" t="s">
        <v>5628</v>
      </c>
      <c r="K3462" t="s">
        <v>675</v>
      </c>
      <c r="L3462" t="s">
        <v>682</v>
      </c>
      <c r="M3462" s="8" t="s">
        <v>675</v>
      </c>
      <c r="N3462" t="s">
        <v>682</v>
      </c>
      <c r="O3462" t="s">
        <v>1283</v>
      </c>
      <c r="P3462" t="s">
        <v>701</v>
      </c>
      <c r="Q3462" s="8" t="s">
        <v>675</v>
      </c>
      <c r="R3462" t="s">
        <v>675</v>
      </c>
      <c r="S3462" t="s">
        <v>675</v>
      </c>
      <c r="T3462" t="s">
        <v>675</v>
      </c>
    </row>
    <row r="3463" spans="1:20">
      <c r="A3463" t="s">
        <v>11096</v>
      </c>
      <c r="B3463" s="8" t="s">
        <v>1623</v>
      </c>
      <c r="C3463" t="s">
        <v>10655</v>
      </c>
      <c r="D3463" t="s">
        <v>664</v>
      </c>
      <c r="E3463" t="s">
        <v>763</v>
      </c>
      <c r="F3463" t="s">
        <v>1595</v>
      </c>
      <c r="G3463" t="s">
        <v>1596</v>
      </c>
      <c r="H3463" t="s">
        <v>675</v>
      </c>
      <c r="I3463" t="s">
        <v>10895</v>
      </c>
      <c r="J3463" t="s">
        <v>5628</v>
      </c>
      <c r="K3463" t="s">
        <v>675</v>
      </c>
      <c r="L3463" t="s">
        <v>682</v>
      </c>
      <c r="M3463" s="8" t="s">
        <v>675</v>
      </c>
      <c r="N3463" t="s">
        <v>682</v>
      </c>
      <c r="O3463" t="s">
        <v>769</v>
      </c>
      <c r="P3463" t="s">
        <v>701</v>
      </c>
      <c r="Q3463" s="8" t="s">
        <v>675</v>
      </c>
      <c r="R3463" t="s">
        <v>675</v>
      </c>
      <c r="S3463" t="s">
        <v>675</v>
      </c>
      <c r="T3463" t="s">
        <v>675</v>
      </c>
    </row>
    <row r="3464" spans="1:20">
      <c r="A3464" t="s">
        <v>11097</v>
      </c>
      <c r="B3464" s="8" t="s">
        <v>1628</v>
      </c>
      <c r="C3464" t="s">
        <v>10655</v>
      </c>
      <c r="D3464" t="s">
        <v>664</v>
      </c>
      <c r="E3464" t="s">
        <v>665</v>
      </c>
      <c r="F3464" t="s">
        <v>2659</v>
      </c>
      <c r="G3464" t="s">
        <v>2660</v>
      </c>
      <c r="H3464" t="s">
        <v>675</v>
      </c>
      <c r="I3464" t="s">
        <v>11098</v>
      </c>
      <c r="J3464" t="s">
        <v>5628</v>
      </c>
      <c r="K3464" t="s">
        <v>675</v>
      </c>
      <c r="L3464" t="s">
        <v>682</v>
      </c>
      <c r="M3464" s="8" t="s">
        <v>675</v>
      </c>
      <c r="N3464" t="s">
        <v>682</v>
      </c>
      <c r="O3464" t="s">
        <v>1283</v>
      </c>
      <c r="P3464" t="s">
        <v>701</v>
      </c>
      <c r="Q3464" s="8" t="s">
        <v>675</v>
      </c>
      <c r="R3464" t="s">
        <v>675</v>
      </c>
      <c r="S3464" t="s">
        <v>675</v>
      </c>
      <c r="T3464" t="s">
        <v>675</v>
      </c>
    </row>
    <row r="3465" spans="1:20">
      <c r="A3465" t="s">
        <v>11099</v>
      </c>
      <c r="B3465" s="8" t="s">
        <v>1628</v>
      </c>
      <c r="C3465" t="s">
        <v>10655</v>
      </c>
      <c r="D3465" t="s">
        <v>664</v>
      </c>
      <c r="E3465" t="s">
        <v>665</v>
      </c>
      <c r="F3465" t="s">
        <v>1595</v>
      </c>
      <c r="G3465" t="s">
        <v>1596</v>
      </c>
      <c r="H3465" t="s">
        <v>675</v>
      </c>
      <c r="I3465" t="s">
        <v>10899</v>
      </c>
      <c r="J3465" t="s">
        <v>5628</v>
      </c>
      <c r="K3465" t="s">
        <v>675</v>
      </c>
      <c r="L3465" t="s">
        <v>682</v>
      </c>
      <c r="M3465" s="8" t="s">
        <v>675</v>
      </c>
      <c r="N3465" t="s">
        <v>682</v>
      </c>
      <c r="O3465" t="s">
        <v>1283</v>
      </c>
      <c r="P3465" t="s">
        <v>701</v>
      </c>
      <c r="Q3465" s="8" t="s">
        <v>675</v>
      </c>
      <c r="R3465" t="s">
        <v>675</v>
      </c>
      <c r="S3465" t="s">
        <v>675</v>
      </c>
      <c r="T3465" t="s">
        <v>675</v>
      </c>
    </row>
    <row r="3466" spans="1:20">
      <c r="A3466" t="s">
        <v>11100</v>
      </c>
      <c r="B3466" s="8" t="s">
        <v>1628</v>
      </c>
      <c r="C3466" t="s">
        <v>10655</v>
      </c>
      <c r="D3466" t="s">
        <v>664</v>
      </c>
      <c r="E3466" t="s">
        <v>665</v>
      </c>
      <c r="F3466" t="s">
        <v>1595</v>
      </c>
      <c r="G3466" t="s">
        <v>1596</v>
      </c>
      <c r="H3466" t="s">
        <v>675</v>
      </c>
      <c r="I3466" t="s">
        <v>11065</v>
      </c>
      <c r="J3466" t="s">
        <v>6294</v>
      </c>
      <c r="K3466" t="s">
        <v>675</v>
      </c>
      <c r="L3466" t="s">
        <v>682</v>
      </c>
      <c r="M3466" s="8" t="s">
        <v>675</v>
      </c>
      <c r="N3466" t="s">
        <v>682</v>
      </c>
      <c r="O3466" t="s">
        <v>1504</v>
      </c>
      <c r="P3466" t="s">
        <v>701</v>
      </c>
      <c r="Q3466" s="8" t="s">
        <v>675</v>
      </c>
      <c r="R3466" t="s">
        <v>675</v>
      </c>
      <c r="S3466" t="s">
        <v>675</v>
      </c>
      <c r="T3466" t="s">
        <v>675</v>
      </c>
    </row>
    <row r="3467" spans="1:20">
      <c r="A3467" t="s">
        <v>11101</v>
      </c>
      <c r="B3467" s="8" t="s">
        <v>1628</v>
      </c>
      <c r="C3467" t="s">
        <v>10655</v>
      </c>
      <c r="D3467" t="s">
        <v>664</v>
      </c>
      <c r="E3467" t="s">
        <v>763</v>
      </c>
      <c r="F3467" t="s">
        <v>1595</v>
      </c>
      <c r="G3467" t="s">
        <v>1596</v>
      </c>
      <c r="H3467" t="s">
        <v>675</v>
      </c>
      <c r="I3467" t="s">
        <v>10895</v>
      </c>
      <c r="J3467" t="s">
        <v>6297</v>
      </c>
      <c r="K3467" t="s">
        <v>675</v>
      </c>
      <c r="L3467" t="s">
        <v>682</v>
      </c>
      <c r="M3467" s="8" t="s">
        <v>675</v>
      </c>
      <c r="N3467" t="s">
        <v>682</v>
      </c>
      <c r="O3467" t="s">
        <v>769</v>
      </c>
      <c r="P3467" t="s">
        <v>701</v>
      </c>
      <c r="Q3467" s="8" t="s">
        <v>675</v>
      </c>
      <c r="R3467" t="s">
        <v>675</v>
      </c>
      <c r="S3467" t="s">
        <v>675</v>
      </c>
      <c r="T3467" t="s">
        <v>675</v>
      </c>
    </row>
    <row r="3468" spans="1:20">
      <c r="A3468" t="s">
        <v>11102</v>
      </c>
      <c r="B3468" s="8" t="s">
        <v>2836</v>
      </c>
      <c r="C3468" t="s">
        <v>10655</v>
      </c>
      <c r="D3468" t="s">
        <v>664</v>
      </c>
      <c r="E3468" t="s">
        <v>704</v>
      </c>
      <c r="F3468" t="s">
        <v>1199</v>
      </c>
      <c r="G3468" t="s">
        <v>16</v>
      </c>
      <c r="H3468" t="s">
        <v>675</v>
      </c>
      <c r="I3468" t="s">
        <v>11103</v>
      </c>
      <c r="J3468" t="s">
        <v>6294</v>
      </c>
      <c r="K3468" t="s">
        <v>675</v>
      </c>
      <c r="L3468" t="s">
        <v>682</v>
      </c>
      <c r="M3468" s="8" t="s">
        <v>675</v>
      </c>
      <c r="N3468" t="s">
        <v>682</v>
      </c>
      <c r="O3468" t="s">
        <v>769</v>
      </c>
      <c r="P3468" t="s">
        <v>701</v>
      </c>
      <c r="Q3468" s="8" t="s">
        <v>675</v>
      </c>
      <c r="R3468" t="s">
        <v>675</v>
      </c>
      <c r="S3468" t="s">
        <v>675</v>
      </c>
      <c r="T3468" t="s">
        <v>675</v>
      </c>
    </row>
    <row r="3469" spans="1:20">
      <c r="A3469" t="s">
        <v>11104</v>
      </c>
      <c r="B3469" s="8" t="s">
        <v>2836</v>
      </c>
      <c r="C3469" t="s">
        <v>10655</v>
      </c>
      <c r="D3469" t="s">
        <v>664</v>
      </c>
      <c r="E3469" t="s">
        <v>665</v>
      </c>
      <c r="F3469" t="s">
        <v>1595</v>
      </c>
      <c r="G3469" t="s">
        <v>1596</v>
      </c>
      <c r="H3469" t="s">
        <v>675</v>
      </c>
      <c r="I3469" t="s">
        <v>11105</v>
      </c>
      <c r="J3469" t="s">
        <v>6294</v>
      </c>
      <c r="K3469" t="s">
        <v>675</v>
      </c>
      <c r="L3469" t="s">
        <v>682</v>
      </c>
      <c r="M3469" s="8" t="s">
        <v>675</v>
      </c>
      <c r="N3469" t="s">
        <v>682</v>
      </c>
      <c r="O3469" t="s">
        <v>1504</v>
      </c>
      <c r="P3469" t="s">
        <v>701</v>
      </c>
      <c r="Q3469" s="8" t="s">
        <v>675</v>
      </c>
      <c r="R3469" t="s">
        <v>675</v>
      </c>
      <c r="S3469" t="s">
        <v>675</v>
      </c>
      <c r="T3469" t="s">
        <v>675</v>
      </c>
    </row>
    <row r="3470" spans="1:20">
      <c r="A3470" t="s">
        <v>11106</v>
      </c>
      <c r="B3470" s="8" t="s">
        <v>1640</v>
      </c>
      <c r="C3470" t="s">
        <v>10655</v>
      </c>
      <c r="D3470" t="s">
        <v>664</v>
      </c>
      <c r="E3470" t="s">
        <v>763</v>
      </c>
      <c r="F3470" t="s">
        <v>1595</v>
      </c>
      <c r="G3470" t="s">
        <v>1596</v>
      </c>
      <c r="H3470" t="s">
        <v>675</v>
      </c>
      <c r="I3470" t="s">
        <v>10895</v>
      </c>
      <c r="J3470" t="s">
        <v>669</v>
      </c>
      <c r="K3470" t="s">
        <v>1640</v>
      </c>
      <c r="L3470" t="s">
        <v>671</v>
      </c>
      <c r="M3470" s="8" t="s">
        <v>1682</v>
      </c>
      <c r="N3470" t="s">
        <v>11107</v>
      </c>
      <c r="O3470" t="s">
        <v>769</v>
      </c>
      <c r="P3470" t="s">
        <v>701</v>
      </c>
      <c r="Q3470" s="8" t="s">
        <v>675</v>
      </c>
      <c r="R3470" t="s">
        <v>675</v>
      </c>
      <c r="S3470" t="s">
        <v>675</v>
      </c>
      <c r="T3470" t="s">
        <v>675</v>
      </c>
    </row>
    <row r="3471" spans="1:20">
      <c r="A3471" t="s">
        <v>11108</v>
      </c>
      <c r="B3471" s="8" t="s">
        <v>1640</v>
      </c>
      <c r="C3471" t="s">
        <v>10655</v>
      </c>
      <c r="D3471" t="s">
        <v>664</v>
      </c>
      <c r="E3471" t="s">
        <v>665</v>
      </c>
      <c r="F3471" t="s">
        <v>782</v>
      </c>
      <c r="G3471" t="s">
        <v>12</v>
      </c>
      <c r="H3471" t="s">
        <v>675</v>
      </c>
      <c r="I3471" t="s">
        <v>11109</v>
      </c>
      <c r="J3471" t="s">
        <v>6294</v>
      </c>
      <c r="K3471" t="s">
        <v>675</v>
      </c>
      <c r="L3471" t="s">
        <v>682</v>
      </c>
      <c r="M3471" s="8" t="s">
        <v>675</v>
      </c>
      <c r="N3471" t="s">
        <v>682</v>
      </c>
      <c r="O3471" t="s">
        <v>769</v>
      </c>
      <c r="P3471" t="s">
        <v>701</v>
      </c>
      <c r="Q3471" s="8" t="s">
        <v>675</v>
      </c>
      <c r="R3471" t="s">
        <v>675</v>
      </c>
      <c r="S3471" t="s">
        <v>675</v>
      </c>
      <c r="T3471" t="s">
        <v>675</v>
      </c>
    </row>
    <row r="3472" spans="1:20">
      <c r="A3472" t="s">
        <v>11110</v>
      </c>
      <c r="B3472" s="8" t="s">
        <v>1640</v>
      </c>
      <c r="C3472" t="s">
        <v>10655</v>
      </c>
      <c r="D3472" t="s">
        <v>664</v>
      </c>
      <c r="E3472" t="s">
        <v>704</v>
      </c>
      <c r="F3472" t="s">
        <v>1595</v>
      </c>
      <c r="G3472" t="s">
        <v>1596</v>
      </c>
      <c r="H3472" t="s">
        <v>675</v>
      </c>
      <c r="I3472" t="s">
        <v>6208</v>
      </c>
      <c r="J3472" t="s">
        <v>5628</v>
      </c>
      <c r="K3472" t="s">
        <v>675</v>
      </c>
      <c r="L3472" t="s">
        <v>682</v>
      </c>
      <c r="M3472" s="8" t="s">
        <v>675</v>
      </c>
      <c r="N3472" t="s">
        <v>682</v>
      </c>
      <c r="O3472" t="s">
        <v>1676</v>
      </c>
      <c r="P3472" t="s">
        <v>701</v>
      </c>
      <c r="Q3472" s="8" t="s">
        <v>675</v>
      </c>
      <c r="R3472" t="s">
        <v>675</v>
      </c>
      <c r="S3472" t="s">
        <v>675</v>
      </c>
      <c r="T3472" t="s">
        <v>675</v>
      </c>
    </row>
    <row r="3473" spans="1:20">
      <c r="A3473" t="s">
        <v>11111</v>
      </c>
      <c r="B3473" s="8" t="s">
        <v>2826</v>
      </c>
      <c r="C3473" t="s">
        <v>10655</v>
      </c>
      <c r="D3473" t="s">
        <v>664</v>
      </c>
      <c r="E3473" t="s">
        <v>665</v>
      </c>
      <c r="F3473" t="s">
        <v>1595</v>
      </c>
      <c r="G3473" t="s">
        <v>1596</v>
      </c>
      <c r="H3473" t="s">
        <v>675</v>
      </c>
      <c r="I3473" t="s">
        <v>11065</v>
      </c>
      <c r="J3473" t="s">
        <v>5628</v>
      </c>
      <c r="K3473" t="s">
        <v>675</v>
      </c>
      <c r="L3473" t="s">
        <v>682</v>
      </c>
      <c r="M3473" s="8" t="s">
        <v>675</v>
      </c>
      <c r="N3473" t="s">
        <v>682</v>
      </c>
      <c r="O3473" t="s">
        <v>1504</v>
      </c>
      <c r="P3473" t="s">
        <v>701</v>
      </c>
      <c r="Q3473" s="8" t="s">
        <v>675</v>
      </c>
      <c r="R3473" t="s">
        <v>675</v>
      </c>
      <c r="S3473" t="s">
        <v>675</v>
      </c>
      <c r="T3473" t="s">
        <v>675</v>
      </c>
    </row>
    <row r="3474" spans="1:20">
      <c r="A3474" t="s">
        <v>11112</v>
      </c>
      <c r="B3474" s="8" t="s">
        <v>2826</v>
      </c>
      <c r="C3474" t="s">
        <v>10655</v>
      </c>
      <c r="D3474" t="s">
        <v>664</v>
      </c>
      <c r="E3474" t="s">
        <v>704</v>
      </c>
      <c r="F3474" t="s">
        <v>1595</v>
      </c>
      <c r="G3474" t="s">
        <v>1596</v>
      </c>
      <c r="H3474" t="s">
        <v>675</v>
      </c>
      <c r="I3474" t="s">
        <v>6208</v>
      </c>
      <c r="J3474" t="s">
        <v>5628</v>
      </c>
      <c r="K3474" t="s">
        <v>675</v>
      </c>
      <c r="L3474" t="s">
        <v>682</v>
      </c>
      <c r="M3474" s="8" t="s">
        <v>675</v>
      </c>
      <c r="N3474" t="s">
        <v>682</v>
      </c>
      <c r="O3474" t="s">
        <v>1676</v>
      </c>
      <c r="P3474" t="s">
        <v>701</v>
      </c>
      <c r="Q3474" s="8" t="s">
        <v>675</v>
      </c>
      <c r="R3474" t="s">
        <v>675</v>
      </c>
      <c r="S3474" t="s">
        <v>675</v>
      </c>
      <c r="T3474" t="s">
        <v>675</v>
      </c>
    </row>
    <row r="3475" spans="1:20">
      <c r="A3475" t="s">
        <v>11113</v>
      </c>
      <c r="B3475" s="8" t="s">
        <v>2826</v>
      </c>
      <c r="C3475" t="s">
        <v>10655</v>
      </c>
      <c r="D3475" t="s">
        <v>664</v>
      </c>
      <c r="E3475" t="s">
        <v>704</v>
      </c>
      <c r="F3475" t="s">
        <v>782</v>
      </c>
      <c r="G3475" t="s">
        <v>12</v>
      </c>
      <c r="H3475" t="s">
        <v>675</v>
      </c>
      <c r="I3475" t="s">
        <v>11114</v>
      </c>
      <c r="J3475" t="s">
        <v>5628</v>
      </c>
      <c r="K3475" t="s">
        <v>675</v>
      </c>
      <c r="L3475" t="s">
        <v>682</v>
      </c>
      <c r="M3475" s="8" t="s">
        <v>675</v>
      </c>
      <c r="N3475" t="s">
        <v>682</v>
      </c>
      <c r="O3475" t="s">
        <v>1676</v>
      </c>
      <c r="P3475" t="s">
        <v>701</v>
      </c>
      <c r="Q3475" s="8" t="s">
        <v>675</v>
      </c>
      <c r="R3475" t="s">
        <v>675</v>
      </c>
      <c r="S3475" t="s">
        <v>675</v>
      </c>
      <c r="T3475" t="s">
        <v>675</v>
      </c>
    </row>
    <row r="3476" spans="1:20">
      <c r="A3476" t="s">
        <v>11115</v>
      </c>
      <c r="B3476" s="8" t="s">
        <v>2826</v>
      </c>
      <c r="C3476" t="s">
        <v>10655</v>
      </c>
      <c r="D3476" t="s">
        <v>664</v>
      </c>
      <c r="E3476" t="s">
        <v>704</v>
      </c>
      <c r="F3476" t="s">
        <v>1199</v>
      </c>
      <c r="G3476" t="s">
        <v>16</v>
      </c>
      <c r="H3476" t="s">
        <v>675</v>
      </c>
      <c r="I3476" t="s">
        <v>11116</v>
      </c>
      <c r="J3476" t="s">
        <v>5628</v>
      </c>
      <c r="K3476" t="s">
        <v>675</v>
      </c>
      <c r="L3476" t="s">
        <v>682</v>
      </c>
      <c r="M3476" s="8" t="s">
        <v>675</v>
      </c>
      <c r="N3476" t="s">
        <v>682</v>
      </c>
      <c r="O3476" t="s">
        <v>1676</v>
      </c>
      <c r="P3476" t="s">
        <v>701</v>
      </c>
      <c r="Q3476" s="8" t="s">
        <v>675</v>
      </c>
      <c r="R3476" t="s">
        <v>675</v>
      </c>
      <c r="S3476" t="s">
        <v>675</v>
      </c>
      <c r="T3476" t="s">
        <v>675</v>
      </c>
    </row>
    <row r="3477" spans="1:20">
      <c r="A3477" t="s">
        <v>11117</v>
      </c>
      <c r="B3477" s="8" t="s">
        <v>2826</v>
      </c>
      <c r="C3477" t="s">
        <v>10655</v>
      </c>
      <c r="D3477" t="s">
        <v>664</v>
      </c>
      <c r="E3477" t="s">
        <v>704</v>
      </c>
      <c r="F3477" t="s">
        <v>782</v>
      </c>
      <c r="G3477" t="s">
        <v>12</v>
      </c>
      <c r="H3477" t="s">
        <v>675</v>
      </c>
      <c r="I3477" t="s">
        <v>11118</v>
      </c>
      <c r="J3477" t="s">
        <v>6294</v>
      </c>
      <c r="K3477" t="s">
        <v>675</v>
      </c>
      <c r="L3477" t="s">
        <v>682</v>
      </c>
      <c r="M3477" s="8" t="s">
        <v>675</v>
      </c>
      <c r="N3477" t="s">
        <v>682</v>
      </c>
      <c r="O3477" t="s">
        <v>1676</v>
      </c>
      <c r="P3477" t="s">
        <v>701</v>
      </c>
      <c r="Q3477" s="8" t="s">
        <v>675</v>
      </c>
      <c r="R3477" t="s">
        <v>675</v>
      </c>
      <c r="S3477" t="s">
        <v>675</v>
      </c>
      <c r="T3477" t="s">
        <v>675</v>
      </c>
    </row>
    <row r="3478" spans="1:20">
      <c r="A3478" t="s">
        <v>11119</v>
      </c>
      <c r="B3478" s="8" t="s">
        <v>2848</v>
      </c>
      <c r="C3478" t="s">
        <v>10655</v>
      </c>
      <c r="D3478" t="s">
        <v>664</v>
      </c>
      <c r="E3478" t="s">
        <v>665</v>
      </c>
      <c r="F3478" t="s">
        <v>1595</v>
      </c>
      <c r="G3478" t="s">
        <v>1596</v>
      </c>
      <c r="H3478" t="s">
        <v>675</v>
      </c>
      <c r="I3478" t="s">
        <v>11105</v>
      </c>
      <c r="J3478" t="s">
        <v>5628</v>
      </c>
      <c r="K3478" t="s">
        <v>675</v>
      </c>
      <c r="L3478" t="s">
        <v>682</v>
      </c>
      <c r="M3478" s="8" t="s">
        <v>675</v>
      </c>
      <c r="N3478" t="s">
        <v>682</v>
      </c>
      <c r="O3478" t="s">
        <v>1504</v>
      </c>
      <c r="P3478" t="s">
        <v>701</v>
      </c>
      <c r="Q3478" s="8" t="s">
        <v>675</v>
      </c>
      <c r="R3478" t="s">
        <v>675</v>
      </c>
      <c r="S3478" t="s">
        <v>675</v>
      </c>
      <c r="T3478" t="s">
        <v>675</v>
      </c>
    </row>
    <row r="3479" spans="1:20">
      <c r="A3479" t="s">
        <v>11120</v>
      </c>
      <c r="B3479" s="8" t="s">
        <v>2848</v>
      </c>
      <c r="C3479" t="s">
        <v>10655</v>
      </c>
      <c r="D3479" t="s">
        <v>664</v>
      </c>
      <c r="E3479" t="s">
        <v>665</v>
      </c>
      <c r="F3479" t="s">
        <v>1199</v>
      </c>
      <c r="G3479" t="s">
        <v>16</v>
      </c>
      <c r="H3479" t="s">
        <v>675</v>
      </c>
      <c r="I3479" t="s">
        <v>11121</v>
      </c>
      <c r="J3479" t="s">
        <v>6294</v>
      </c>
      <c r="K3479" t="s">
        <v>675</v>
      </c>
      <c r="L3479" t="s">
        <v>682</v>
      </c>
      <c r="M3479" s="8" t="s">
        <v>675</v>
      </c>
      <c r="N3479" t="s">
        <v>682</v>
      </c>
      <c r="O3479" t="s">
        <v>1504</v>
      </c>
      <c r="P3479" t="s">
        <v>701</v>
      </c>
      <c r="Q3479" s="8" t="s">
        <v>675</v>
      </c>
      <c r="R3479" t="s">
        <v>675</v>
      </c>
      <c r="S3479" t="s">
        <v>675</v>
      </c>
      <c r="T3479" t="s">
        <v>675</v>
      </c>
    </row>
    <row r="3480" spans="1:20">
      <c r="A3480" t="s">
        <v>11122</v>
      </c>
      <c r="B3480" s="8" t="s">
        <v>2848</v>
      </c>
      <c r="C3480" t="s">
        <v>10655</v>
      </c>
      <c r="D3480" t="s">
        <v>664</v>
      </c>
      <c r="E3480" t="s">
        <v>665</v>
      </c>
      <c r="F3480" t="s">
        <v>1595</v>
      </c>
      <c r="G3480" t="s">
        <v>1596</v>
      </c>
      <c r="H3480" t="s">
        <v>675</v>
      </c>
      <c r="I3480" t="s">
        <v>10899</v>
      </c>
      <c r="J3480" t="s">
        <v>5628</v>
      </c>
      <c r="K3480" t="s">
        <v>675</v>
      </c>
      <c r="L3480" t="s">
        <v>682</v>
      </c>
      <c r="M3480" s="8" t="s">
        <v>675</v>
      </c>
      <c r="N3480" t="s">
        <v>682</v>
      </c>
      <c r="O3480" t="s">
        <v>1283</v>
      </c>
      <c r="P3480" t="s">
        <v>701</v>
      </c>
      <c r="Q3480" s="8" t="s">
        <v>675</v>
      </c>
      <c r="R3480" t="s">
        <v>675</v>
      </c>
      <c r="S3480" t="s">
        <v>675</v>
      </c>
      <c r="T3480" t="s">
        <v>675</v>
      </c>
    </row>
    <row r="3481" spans="1:20">
      <c r="A3481" t="s">
        <v>11123</v>
      </c>
      <c r="B3481" s="8" t="s">
        <v>2848</v>
      </c>
      <c r="C3481" t="s">
        <v>10655</v>
      </c>
      <c r="D3481" t="s">
        <v>663</v>
      </c>
      <c r="E3481" t="s">
        <v>704</v>
      </c>
      <c r="F3481" t="s">
        <v>1175</v>
      </c>
      <c r="G3481" t="s">
        <v>1176</v>
      </c>
      <c r="H3481" t="s">
        <v>675</v>
      </c>
      <c r="I3481" t="s">
        <v>11124</v>
      </c>
      <c r="J3481" t="s">
        <v>6297</v>
      </c>
      <c r="K3481" t="s">
        <v>675</v>
      </c>
      <c r="L3481" t="s">
        <v>682</v>
      </c>
      <c r="M3481" s="8" t="s">
        <v>675</v>
      </c>
      <c r="N3481" t="s">
        <v>682</v>
      </c>
      <c r="O3481" t="s">
        <v>683</v>
      </c>
      <c r="P3481" t="s">
        <v>701</v>
      </c>
      <c r="Q3481" s="8" t="s">
        <v>675</v>
      </c>
      <c r="R3481" t="s">
        <v>675</v>
      </c>
      <c r="S3481" t="s">
        <v>675</v>
      </c>
      <c r="T3481" t="s">
        <v>675</v>
      </c>
    </row>
    <row r="3482" spans="1:20">
      <c r="A3482" t="s">
        <v>11125</v>
      </c>
      <c r="B3482" s="8" t="s">
        <v>2848</v>
      </c>
      <c r="C3482" t="s">
        <v>10655</v>
      </c>
      <c r="D3482" t="s">
        <v>1177</v>
      </c>
      <c r="E3482" t="s">
        <v>704</v>
      </c>
      <c r="F3482" t="s">
        <v>1175</v>
      </c>
      <c r="G3482" t="s">
        <v>1176</v>
      </c>
      <c r="H3482" t="s">
        <v>675</v>
      </c>
      <c r="I3482" t="s">
        <v>11126</v>
      </c>
      <c r="J3482" t="s">
        <v>10831</v>
      </c>
      <c r="K3482" t="s">
        <v>675</v>
      </c>
      <c r="L3482" t="s">
        <v>682</v>
      </c>
      <c r="M3482" s="8" t="s">
        <v>675</v>
      </c>
      <c r="N3482" t="s">
        <v>682</v>
      </c>
      <c r="O3482" t="s">
        <v>825</v>
      </c>
      <c r="P3482" t="s">
        <v>701</v>
      </c>
      <c r="Q3482" s="8" t="s">
        <v>675</v>
      </c>
      <c r="R3482" t="s">
        <v>675</v>
      </c>
      <c r="S3482" t="s">
        <v>675</v>
      </c>
      <c r="T3482" t="s">
        <v>675</v>
      </c>
    </row>
    <row r="3483" spans="1:20">
      <c r="A3483" t="s">
        <v>11127</v>
      </c>
      <c r="B3483" s="8" t="s">
        <v>2848</v>
      </c>
      <c r="C3483" t="s">
        <v>10655</v>
      </c>
      <c r="D3483" t="s">
        <v>664</v>
      </c>
      <c r="E3483" t="s">
        <v>665</v>
      </c>
      <c r="F3483" t="s">
        <v>782</v>
      </c>
      <c r="G3483" t="s">
        <v>12</v>
      </c>
      <c r="H3483" t="s">
        <v>675</v>
      </c>
      <c r="I3483" t="s">
        <v>11128</v>
      </c>
      <c r="J3483" t="s">
        <v>6294</v>
      </c>
      <c r="K3483" t="s">
        <v>675</v>
      </c>
      <c r="L3483" t="s">
        <v>682</v>
      </c>
      <c r="M3483" s="8" t="s">
        <v>675</v>
      </c>
      <c r="N3483" t="s">
        <v>682</v>
      </c>
      <c r="O3483" t="s">
        <v>1283</v>
      </c>
      <c r="P3483" t="s">
        <v>701</v>
      </c>
      <c r="Q3483" s="8" t="s">
        <v>675</v>
      </c>
      <c r="R3483" t="s">
        <v>675</v>
      </c>
      <c r="S3483" t="s">
        <v>675</v>
      </c>
      <c r="T3483" t="s">
        <v>675</v>
      </c>
    </row>
    <row r="3484" spans="1:20">
      <c r="A3484" t="s">
        <v>11129</v>
      </c>
      <c r="B3484" s="8" t="s">
        <v>2848</v>
      </c>
      <c r="C3484" t="s">
        <v>10655</v>
      </c>
      <c r="D3484" t="s">
        <v>664</v>
      </c>
      <c r="E3484" t="s">
        <v>704</v>
      </c>
      <c r="F3484" t="s">
        <v>1595</v>
      </c>
      <c r="G3484" t="s">
        <v>1596</v>
      </c>
      <c r="H3484" t="s">
        <v>675</v>
      </c>
      <c r="I3484" t="s">
        <v>6208</v>
      </c>
      <c r="J3484" t="s">
        <v>5628</v>
      </c>
      <c r="K3484" t="s">
        <v>675</v>
      </c>
      <c r="L3484" t="s">
        <v>682</v>
      </c>
      <c r="M3484" s="8" t="s">
        <v>675</v>
      </c>
      <c r="N3484" t="s">
        <v>682</v>
      </c>
      <c r="O3484" t="s">
        <v>1676</v>
      </c>
      <c r="P3484" t="s">
        <v>701</v>
      </c>
      <c r="Q3484" s="8" t="s">
        <v>675</v>
      </c>
      <c r="R3484" t="s">
        <v>675</v>
      </c>
      <c r="S3484" t="s">
        <v>675</v>
      </c>
      <c r="T3484" t="s">
        <v>675</v>
      </c>
    </row>
    <row r="3485" spans="1:20">
      <c r="A3485" t="s">
        <v>11130</v>
      </c>
      <c r="B3485" s="8" t="s">
        <v>1647</v>
      </c>
      <c r="C3485" t="s">
        <v>10655</v>
      </c>
      <c r="D3485" t="s">
        <v>664</v>
      </c>
      <c r="E3485" t="s">
        <v>665</v>
      </c>
      <c r="F3485" t="s">
        <v>1595</v>
      </c>
      <c r="G3485" t="s">
        <v>1596</v>
      </c>
      <c r="H3485" t="s">
        <v>675</v>
      </c>
      <c r="I3485" t="s">
        <v>10899</v>
      </c>
      <c r="J3485" t="s">
        <v>5628</v>
      </c>
      <c r="K3485" t="s">
        <v>675</v>
      </c>
      <c r="L3485" t="s">
        <v>682</v>
      </c>
      <c r="M3485" s="8" t="s">
        <v>675</v>
      </c>
      <c r="N3485" t="s">
        <v>682</v>
      </c>
      <c r="O3485" t="s">
        <v>1283</v>
      </c>
      <c r="P3485" t="s">
        <v>701</v>
      </c>
      <c r="Q3485" s="8" t="s">
        <v>675</v>
      </c>
      <c r="R3485" t="s">
        <v>675</v>
      </c>
      <c r="S3485" t="s">
        <v>675</v>
      </c>
      <c r="T3485" t="s">
        <v>675</v>
      </c>
    </row>
    <row r="3486" spans="1:20">
      <c r="A3486" t="s">
        <v>11131</v>
      </c>
      <c r="B3486" s="8" t="s">
        <v>1651</v>
      </c>
      <c r="C3486" t="s">
        <v>10655</v>
      </c>
      <c r="D3486" t="s">
        <v>664</v>
      </c>
      <c r="E3486" t="s">
        <v>704</v>
      </c>
      <c r="F3486" t="s">
        <v>1595</v>
      </c>
      <c r="G3486" t="s">
        <v>1596</v>
      </c>
      <c r="H3486" t="s">
        <v>675</v>
      </c>
      <c r="I3486" t="s">
        <v>6208</v>
      </c>
      <c r="J3486" t="s">
        <v>5628</v>
      </c>
      <c r="K3486" t="s">
        <v>675</v>
      </c>
      <c r="L3486" t="s">
        <v>682</v>
      </c>
      <c r="M3486" s="8" t="s">
        <v>675</v>
      </c>
      <c r="N3486" t="s">
        <v>682</v>
      </c>
      <c r="O3486" t="s">
        <v>1676</v>
      </c>
      <c r="P3486" t="s">
        <v>701</v>
      </c>
      <c r="Q3486" s="8" t="s">
        <v>675</v>
      </c>
      <c r="R3486" t="s">
        <v>675</v>
      </c>
      <c r="S3486" t="s">
        <v>675</v>
      </c>
      <c r="T3486" t="s">
        <v>675</v>
      </c>
    </row>
    <row r="3487" spans="1:20">
      <c r="A3487" t="s">
        <v>11132</v>
      </c>
      <c r="B3487" s="8" t="s">
        <v>1651</v>
      </c>
      <c r="C3487" t="s">
        <v>10655</v>
      </c>
      <c r="D3487" t="s">
        <v>664</v>
      </c>
      <c r="E3487" t="s">
        <v>665</v>
      </c>
      <c r="F3487" t="s">
        <v>1595</v>
      </c>
      <c r="G3487" t="s">
        <v>1596</v>
      </c>
      <c r="H3487" t="s">
        <v>675</v>
      </c>
      <c r="I3487" t="s">
        <v>10899</v>
      </c>
      <c r="J3487" t="s">
        <v>5628</v>
      </c>
      <c r="K3487" t="s">
        <v>675</v>
      </c>
      <c r="L3487" t="s">
        <v>682</v>
      </c>
      <c r="M3487" s="8" t="s">
        <v>675</v>
      </c>
      <c r="N3487" t="s">
        <v>682</v>
      </c>
      <c r="O3487" t="s">
        <v>1283</v>
      </c>
      <c r="P3487" t="s">
        <v>701</v>
      </c>
      <c r="Q3487" s="8" t="s">
        <v>675</v>
      </c>
      <c r="R3487" t="s">
        <v>675</v>
      </c>
      <c r="S3487" t="s">
        <v>675</v>
      </c>
      <c r="T3487" t="s">
        <v>675</v>
      </c>
    </row>
    <row r="3488" spans="1:20">
      <c r="A3488" t="s">
        <v>11133</v>
      </c>
      <c r="B3488" s="8" t="s">
        <v>1653</v>
      </c>
      <c r="C3488" t="s">
        <v>10655</v>
      </c>
      <c r="D3488" t="s">
        <v>664</v>
      </c>
      <c r="E3488" t="s">
        <v>763</v>
      </c>
      <c r="F3488" t="s">
        <v>1595</v>
      </c>
      <c r="G3488" t="s">
        <v>1596</v>
      </c>
      <c r="H3488" t="s">
        <v>675</v>
      </c>
      <c r="I3488" t="s">
        <v>10895</v>
      </c>
      <c r="J3488" t="s">
        <v>6294</v>
      </c>
      <c r="K3488" t="s">
        <v>675</v>
      </c>
      <c r="L3488" t="s">
        <v>682</v>
      </c>
      <c r="M3488" s="8" t="s">
        <v>675</v>
      </c>
      <c r="N3488" t="s">
        <v>682</v>
      </c>
      <c r="O3488" t="s">
        <v>769</v>
      </c>
      <c r="P3488" t="s">
        <v>701</v>
      </c>
      <c r="Q3488" s="8" t="s">
        <v>675</v>
      </c>
      <c r="R3488" t="s">
        <v>675</v>
      </c>
      <c r="S3488" t="s">
        <v>675</v>
      </c>
      <c r="T3488" t="s">
        <v>675</v>
      </c>
    </row>
    <row r="3489" spans="1:20">
      <c r="A3489" t="s">
        <v>11134</v>
      </c>
      <c r="B3489" s="8" t="s">
        <v>1653</v>
      </c>
      <c r="C3489" t="s">
        <v>10655</v>
      </c>
      <c r="D3489" t="s">
        <v>664</v>
      </c>
      <c r="E3489" t="s">
        <v>763</v>
      </c>
      <c r="F3489" t="s">
        <v>782</v>
      </c>
      <c r="G3489" t="s">
        <v>12</v>
      </c>
      <c r="H3489" t="s">
        <v>675</v>
      </c>
      <c r="I3489" t="s">
        <v>11135</v>
      </c>
      <c r="J3489" t="s">
        <v>5628</v>
      </c>
      <c r="K3489" t="s">
        <v>675</v>
      </c>
      <c r="L3489" t="s">
        <v>682</v>
      </c>
      <c r="M3489" s="8" t="s">
        <v>675</v>
      </c>
      <c r="N3489" t="s">
        <v>682</v>
      </c>
      <c r="O3489" t="s">
        <v>769</v>
      </c>
      <c r="P3489" t="s">
        <v>701</v>
      </c>
      <c r="Q3489" s="8" t="s">
        <v>675</v>
      </c>
      <c r="R3489" t="s">
        <v>675</v>
      </c>
      <c r="S3489" t="s">
        <v>675</v>
      </c>
      <c r="T3489" t="s">
        <v>675</v>
      </c>
    </row>
    <row r="3490" spans="1:20">
      <c r="A3490" t="s">
        <v>11136</v>
      </c>
      <c r="B3490" s="8" t="s">
        <v>1658</v>
      </c>
      <c r="C3490" t="s">
        <v>10655</v>
      </c>
      <c r="D3490" t="s">
        <v>664</v>
      </c>
      <c r="E3490" t="s">
        <v>704</v>
      </c>
      <c r="F3490" t="s">
        <v>1595</v>
      </c>
      <c r="G3490" t="s">
        <v>1596</v>
      </c>
      <c r="H3490" t="s">
        <v>675</v>
      </c>
      <c r="I3490" t="s">
        <v>11137</v>
      </c>
      <c r="J3490" t="s">
        <v>5628</v>
      </c>
      <c r="K3490" t="s">
        <v>675</v>
      </c>
      <c r="L3490" t="s">
        <v>682</v>
      </c>
      <c r="M3490" s="8" t="s">
        <v>675</v>
      </c>
      <c r="N3490" t="s">
        <v>682</v>
      </c>
      <c r="O3490" t="s">
        <v>1283</v>
      </c>
      <c r="P3490" t="s">
        <v>701</v>
      </c>
      <c r="Q3490" s="8" t="s">
        <v>675</v>
      </c>
      <c r="R3490" t="s">
        <v>675</v>
      </c>
      <c r="S3490" t="s">
        <v>675</v>
      </c>
      <c r="T3490" t="s">
        <v>675</v>
      </c>
    </row>
    <row r="3491" spans="1:20">
      <c r="A3491" t="s">
        <v>11138</v>
      </c>
      <c r="B3491" s="8" t="s">
        <v>1658</v>
      </c>
      <c r="C3491" t="s">
        <v>10655</v>
      </c>
      <c r="D3491" t="s">
        <v>664</v>
      </c>
      <c r="E3491" t="s">
        <v>665</v>
      </c>
      <c r="F3491" t="s">
        <v>1595</v>
      </c>
      <c r="G3491" t="s">
        <v>1596</v>
      </c>
      <c r="H3491" t="s">
        <v>675</v>
      </c>
      <c r="I3491" t="s">
        <v>11105</v>
      </c>
      <c r="J3491" t="s">
        <v>5628</v>
      </c>
      <c r="K3491" t="s">
        <v>675</v>
      </c>
      <c r="L3491" t="s">
        <v>682</v>
      </c>
      <c r="M3491" s="8" t="s">
        <v>675</v>
      </c>
      <c r="N3491" t="s">
        <v>682</v>
      </c>
      <c r="O3491" t="s">
        <v>1504</v>
      </c>
      <c r="P3491" t="s">
        <v>701</v>
      </c>
      <c r="Q3491" s="8" t="s">
        <v>675</v>
      </c>
      <c r="R3491" t="s">
        <v>675</v>
      </c>
      <c r="S3491" t="s">
        <v>675</v>
      </c>
      <c r="T3491" t="s">
        <v>675</v>
      </c>
    </row>
    <row r="3492" spans="1:20">
      <c r="A3492" t="s">
        <v>11139</v>
      </c>
      <c r="B3492" s="8" t="s">
        <v>1658</v>
      </c>
      <c r="C3492" t="s">
        <v>10655</v>
      </c>
      <c r="D3492" t="s">
        <v>664</v>
      </c>
      <c r="E3492" t="s">
        <v>763</v>
      </c>
      <c r="F3492" t="s">
        <v>1595</v>
      </c>
      <c r="G3492" t="s">
        <v>1596</v>
      </c>
      <c r="H3492" t="s">
        <v>675</v>
      </c>
      <c r="I3492" t="s">
        <v>11140</v>
      </c>
      <c r="J3492" t="s">
        <v>5628</v>
      </c>
      <c r="K3492" t="s">
        <v>675</v>
      </c>
      <c r="L3492" t="s">
        <v>682</v>
      </c>
      <c r="M3492" s="8" t="s">
        <v>675</v>
      </c>
      <c r="N3492" t="s">
        <v>682</v>
      </c>
      <c r="O3492" t="s">
        <v>769</v>
      </c>
      <c r="P3492" t="s">
        <v>701</v>
      </c>
      <c r="Q3492" s="8" t="s">
        <v>675</v>
      </c>
      <c r="R3492" t="s">
        <v>675</v>
      </c>
      <c r="S3492" t="s">
        <v>675</v>
      </c>
      <c r="T3492" t="s">
        <v>675</v>
      </c>
    </row>
    <row r="3493" spans="1:20">
      <c r="A3493" t="s">
        <v>11141</v>
      </c>
      <c r="B3493" s="8" t="s">
        <v>1663</v>
      </c>
      <c r="C3493" t="s">
        <v>10655</v>
      </c>
      <c r="D3493" t="s">
        <v>663</v>
      </c>
      <c r="E3493" t="s">
        <v>754</v>
      </c>
      <c r="F3493" t="s">
        <v>2962</v>
      </c>
      <c r="G3493" t="s">
        <v>58</v>
      </c>
      <c r="H3493" t="s">
        <v>675</v>
      </c>
      <c r="I3493" t="s">
        <v>11142</v>
      </c>
      <c r="J3493" t="s">
        <v>5628</v>
      </c>
      <c r="K3493" t="s">
        <v>675</v>
      </c>
      <c r="L3493" t="s">
        <v>682</v>
      </c>
      <c r="M3493" s="8" t="s">
        <v>675</v>
      </c>
      <c r="N3493" t="s">
        <v>682</v>
      </c>
      <c r="O3493" t="s">
        <v>759</v>
      </c>
      <c r="P3493" t="s">
        <v>701</v>
      </c>
      <c r="Q3493" s="8" t="s">
        <v>675</v>
      </c>
      <c r="R3493" t="s">
        <v>675</v>
      </c>
      <c r="S3493" t="s">
        <v>675</v>
      </c>
      <c r="T3493" t="s">
        <v>675</v>
      </c>
    </row>
    <row r="3494" spans="1:20">
      <c r="A3494" t="s">
        <v>11143</v>
      </c>
      <c r="B3494" s="8" t="s">
        <v>1663</v>
      </c>
      <c r="C3494" t="s">
        <v>10655</v>
      </c>
      <c r="D3494" t="s">
        <v>663</v>
      </c>
      <c r="E3494" t="s">
        <v>754</v>
      </c>
      <c r="F3494" t="s">
        <v>2096</v>
      </c>
      <c r="G3494" t="s">
        <v>77</v>
      </c>
      <c r="H3494" t="s">
        <v>675</v>
      </c>
      <c r="I3494" t="s">
        <v>11142</v>
      </c>
      <c r="J3494" t="s">
        <v>5628</v>
      </c>
      <c r="K3494" t="s">
        <v>675</v>
      </c>
      <c r="L3494" t="s">
        <v>682</v>
      </c>
      <c r="M3494" s="8" t="s">
        <v>675</v>
      </c>
      <c r="N3494" t="s">
        <v>682</v>
      </c>
      <c r="O3494" t="s">
        <v>759</v>
      </c>
      <c r="P3494" t="s">
        <v>701</v>
      </c>
      <c r="Q3494" s="8" t="s">
        <v>675</v>
      </c>
      <c r="R3494" t="s">
        <v>675</v>
      </c>
      <c r="S3494" t="s">
        <v>675</v>
      </c>
      <c r="T3494" t="s">
        <v>675</v>
      </c>
    </row>
    <row r="3495" spans="1:20">
      <c r="A3495" t="s">
        <v>11144</v>
      </c>
      <c r="B3495" s="8" t="s">
        <v>1663</v>
      </c>
      <c r="C3495" t="s">
        <v>10655</v>
      </c>
      <c r="D3495" t="s">
        <v>663</v>
      </c>
      <c r="E3495" t="s">
        <v>754</v>
      </c>
      <c r="F3495" t="s">
        <v>1532</v>
      </c>
      <c r="G3495" t="s">
        <v>97</v>
      </c>
      <c r="H3495" t="s">
        <v>675</v>
      </c>
      <c r="I3495" t="s">
        <v>11142</v>
      </c>
      <c r="J3495" t="s">
        <v>5628</v>
      </c>
      <c r="K3495" t="s">
        <v>675</v>
      </c>
      <c r="L3495" t="s">
        <v>682</v>
      </c>
      <c r="M3495" s="8" t="s">
        <v>675</v>
      </c>
      <c r="N3495" t="s">
        <v>682</v>
      </c>
      <c r="O3495" t="s">
        <v>759</v>
      </c>
      <c r="P3495" t="s">
        <v>701</v>
      </c>
      <c r="Q3495" s="8" t="s">
        <v>675</v>
      </c>
      <c r="R3495" t="s">
        <v>675</v>
      </c>
      <c r="S3495" t="s">
        <v>675</v>
      </c>
      <c r="T3495" t="s">
        <v>675</v>
      </c>
    </row>
    <row r="3496" spans="1:20">
      <c r="A3496" t="s">
        <v>11145</v>
      </c>
      <c r="B3496" s="8" t="s">
        <v>1663</v>
      </c>
      <c r="C3496" t="s">
        <v>10655</v>
      </c>
      <c r="D3496" t="s">
        <v>663</v>
      </c>
      <c r="E3496" t="s">
        <v>754</v>
      </c>
      <c r="F3496" t="s">
        <v>2332</v>
      </c>
      <c r="G3496" t="s">
        <v>15</v>
      </c>
      <c r="H3496" t="s">
        <v>675</v>
      </c>
      <c r="I3496" t="s">
        <v>11142</v>
      </c>
      <c r="J3496" t="s">
        <v>5628</v>
      </c>
      <c r="K3496" t="s">
        <v>675</v>
      </c>
      <c r="L3496" t="s">
        <v>682</v>
      </c>
      <c r="M3496" s="8" t="s">
        <v>675</v>
      </c>
      <c r="N3496" t="s">
        <v>682</v>
      </c>
      <c r="O3496" t="s">
        <v>759</v>
      </c>
      <c r="P3496" t="s">
        <v>701</v>
      </c>
      <c r="Q3496" s="8" t="s">
        <v>675</v>
      </c>
      <c r="R3496" t="s">
        <v>675</v>
      </c>
      <c r="S3496" t="s">
        <v>675</v>
      </c>
      <c r="T3496" t="s">
        <v>675</v>
      </c>
    </row>
    <row r="3497" spans="1:20">
      <c r="A3497" t="s">
        <v>11146</v>
      </c>
      <c r="B3497" s="8" t="s">
        <v>1663</v>
      </c>
      <c r="C3497" t="s">
        <v>10655</v>
      </c>
      <c r="D3497" t="s">
        <v>663</v>
      </c>
      <c r="E3497" t="s">
        <v>754</v>
      </c>
      <c r="F3497" t="s">
        <v>1877</v>
      </c>
      <c r="G3497" t="s">
        <v>124</v>
      </c>
      <c r="H3497" t="s">
        <v>675</v>
      </c>
      <c r="I3497" t="s">
        <v>11142</v>
      </c>
      <c r="J3497" t="s">
        <v>5628</v>
      </c>
      <c r="K3497" t="s">
        <v>675</v>
      </c>
      <c r="L3497" t="s">
        <v>682</v>
      </c>
      <c r="M3497" s="8" t="s">
        <v>675</v>
      </c>
      <c r="N3497" t="s">
        <v>682</v>
      </c>
      <c r="O3497" t="s">
        <v>759</v>
      </c>
      <c r="P3497" t="s">
        <v>701</v>
      </c>
      <c r="Q3497" s="8" t="s">
        <v>675</v>
      </c>
      <c r="R3497" t="s">
        <v>675</v>
      </c>
      <c r="S3497" t="s">
        <v>675</v>
      </c>
      <c r="T3497" t="s">
        <v>675</v>
      </c>
    </row>
    <row r="3498" spans="1:20">
      <c r="A3498" t="s">
        <v>11147</v>
      </c>
      <c r="B3498" s="8" t="s">
        <v>1663</v>
      </c>
      <c r="C3498" t="s">
        <v>10655</v>
      </c>
      <c r="D3498" t="s">
        <v>664</v>
      </c>
      <c r="E3498" t="s">
        <v>665</v>
      </c>
      <c r="F3498" t="s">
        <v>1595</v>
      </c>
      <c r="G3498" t="s">
        <v>1596</v>
      </c>
      <c r="H3498" t="s">
        <v>675</v>
      </c>
      <c r="I3498" t="s">
        <v>11105</v>
      </c>
      <c r="J3498" t="s">
        <v>6294</v>
      </c>
      <c r="K3498" t="s">
        <v>675</v>
      </c>
      <c r="L3498" t="s">
        <v>682</v>
      </c>
      <c r="M3498" s="8" t="s">
        <v>675</v>
      </c>
      <c r="N3498" t="s">
        <v>682</v>
      </c>
      <c r="O3498" t="s">
        <v>1504</v>
      </c>
      <c r="P3498" t="s">
        <v>701</v>
      </c>
      <c r="Q3498" s="8" t="s">
        <v>675</v>
      </c>
      <c r="R3498" t="s">
        <v>675</v>
      </c>
      <c r="S3498" t="s">
        <v>675</v>
      </c>
      <c r="T3498" t="s">
        <v>675</v>
      </c>
    </row>
    <row r="3499" spans="1:20">
      <c r="A3499" t="s">
        <v>11148</v>
      </c>
      <c r="B3499" s="8" t="s">
        <v>1455</v>
      </c>
      <c r="C3499" t="s">
        <v>10655</v>
      </c>
      <c r="D3499" t="s">
        <v>664</v>
      </c>
      <c r="E3499" t="s">
        <v>763</v>
      </c>
      <c r="F3499" t="s">
        <v>1595</v>
      </c>
      <c r="G3499" t="s">
        <v>1596</v>
      </c>
      <c r="H3499" t="s">
        <v>675</v>
      </c>
      <c r="I3499" t="s">
        <v>11140</v>
      </c>
      <c r="J3499" t="s">
        <v>5628</v>
      </c>
      <c r="K3499" t="s">
        <v>675</v>
      </c>
      <c r="L3499" t="s">
        <v>682</v>
      </c>
      <c r="M3499" s="8" t="s">
        <v>675</v>
      </c>
      <c r="N3499" t="s">
        <v>682</v>
      </c>
      <c r="O3499" t="s">
        <v>769</v>
      </c>
      <c r="P3499" t="s">
        <v>701</v>
      </c>
      <c r="Q3499" s="8" t="s">
        <v>675</v>
      </c>
      <c r="R3499" t="s">
        <v>675</v>
      </c>
      <c r="S3499" t="s">
        <v>675</v>
      </c>
      <c r="T3499" t="s">
        <v>675</v>
      </c>
    </row>
    <row r="3500" spans="1:20">
      <c r="A3500" t="s">
        <v>11149</v>
      </c>
      <c r="B3500" s="8" t="s">
        <v>1455</v>
      </c>
      <c r="C3500" t="s">
        <v>10655</v>
      </c>
      <c r="D3500" t="s">
        <v>664</v>
      </c>
      <c r="E3500" t="s">
        <v>704</v>
      </c>
      <c r="F3500" t="s">
        <v>1595</v>
      </c>
      <c r="G3500" t="s">
        <v>1596</v>
      </c>
      <c r="H3500" t="s">
        <v>675</v>
      </c>
      <c r="I3500" t="s">
        <v>6208</v>
      </c>
      <c r="J3500" t="s">
        <v>5628</v>
      </c>
      <c r="K3500" t="s">
        <v>675</v>
      </c>
      <c r="L3500" t="s">
        <v>682</v>
      </c>
      <c r="M3500" s="8" t="s">
        <v>675</v>
      </c>
      <c r="N3500" t="s">
        <v>682</v>
      </c>
      <c r="O3500" t="s">
        <v>1676</v>
      </c>
      <c r="P3500" t="s">
        <v>701</v>
      </c>
      <c r="Q3500" s="8" t="s">
        <v>675</v>
      </c>
      <c r="R3500" t="s">
        <v>675</v>
      </c>
      <c r="S3500" t="s">
        <v>675</v>
      </c>
      <c r="T3500" t="s">
        <v>675</v>
      </c>
    </row>
    <row r="3501" spans="1:20">
      <c r="A3501" t="s">
        <v>11150</v>
      </c>
      <c r="B3501" s="8" t="s">
        <v>1455</v>
      </c>
      <c r="C3501" t="s">
        <v>10655</v>
      </c>
      <c r="D3501" t="s">
        <v>922</v>
      </c>
      <c r="E3501" t="s">
        <v>704</v>
      </c>
      <c r="F3501" t="s">
        <v>5875</v>
      </c>
      <c r="G3501" t="s">
        <v>344</v>
      </c>
      <c r="H3501" t="s">
        <v>675</v>
      </c>
      <c r="I3501" t="s">
        <v>11151</v>
      </c>
      <c r="J3501" t="s">
        <v>6297</v>
      </c>
      <c r="K3501" t="s">
        <v>675</v>
      </c>
      <c r="L3501" t="s">
        <v>682</v>
      </c>
      <c r="M3501" s="8" t="s">
        <v>675</v>
      </c>
      <c r="N3501" t="s">
        <v>682</v>
      </c>
      <c r="O3501" t="s">
        <v>825</v>
      </c>
      <c r="P3501" t="s">
        <v>701</v>
      </c>
      <c r="Q3501" s="8" t="s">
        <v>675</v>
      </c>
      <c r="R3501" t="s">
        <v>675</v>
      </c>
      <c r="S3501" t="s">
        <v>675</v>
      </c>
      <c r="T3501" t="s">
        <v>675</v>
      </c>
    </row>
    <row r="3502" spans="1:20">
      <c r="A3502" t="s">
        <v>11152</v>
      </c>
      <c r="B3502" s="8" t="s">
        <v>1675</v>
      </c>
      <c r="C3502" t="s">
        <v>10655</v>
      </c>
      <c r="D3502" t="s">
        <v>664</v>
      </c>
      <c r="E3502" t="s">
        <v>665</v>
      </c>
      <c r="F3502" t="s">
        <v>1595</v>
      </c>
      <c r="G3502" t="s">
        <v>1596</v>
      </c>
      <c r="H3502" t="s">
        <v>675</v>
      </c>
      <c r="I3502" t="s">
        <v>11065</v>
      </c>
      <c r="J3502" t="s">
        <v>5628</v>
      </c>
      <c r="K3502" t="s">
        <v>675</v>
      </c>
      <c r="L3502" t="s">
        <v>682</v>
      </c>
      <c r="M3502" s="8" t="s">
        <v>675</v>
      </c>
      <c r="N3502" t="s">
        <v>682</v>
      </c>
      <c r="O3502" t="s">
        <v>1504</v>
      </c>
      <c r="P3502" t="s">
        <v>701</v>
      </c>
      <c r="Q3502" s="8" t="s">
        <v>675</v>
      </c>
      <c r="R3502" t="s">
        <v>675</v>
      </c>
      <c r="S3502" t="s">
        <v>675</v>
      </c>
      <c r="T3502" t="s">
        <v>675</v>
      </c>
    </row>
    <row r="3503" spans="1:20">
      <c r="A3503" t="s">
        <v>11153</v>
      </c>
      <c r="B3503" s="8" t="s">
        <v>1675</v>
      </c>
      <c r="C3503" t="s">
        <v>10655</v>
      </c>
      <c r="D3503" t="s">
        <v>664</v>
      </c>
      <c r="E3503" t="s">
        <v>665</v>
      </c>
      <c r="F3503" t="s">
        <v>782</v>
      </c>
      <c r="G3503" t="s">
        <v>12</v>
      </c>
      <c r="H3503" t="s">
        <v>675</v>
      </c>
      <c r="I3503" t="s">
        <v>11154</v>
      </c>
      <c r="J3503" t="s">
        <v>6294</v>
      </c>
      <c r="K3503" t="s">
        <v>675</v>
      </c>
      <c r="L3503" t="s">
        <v>682</v>
      </c>
      <c r="M3503" s="8" t="s">
        <v>675</v>
      </c>
      <c r="N3503" t="s">
        <v>682</v>
      </c>
      <c r="O3503" t="s">
        <v>1504</v>
      </c>
      <c r="P3503" t="s">
        <v>701</v>
      </c>
      <c r="Q3503" s="8" t="s">
        <v>675</v>
      </c>
      <c r="R3503" t="s">
        <v>675</v>
      </c>
      <c r="S3503" t="s">
        <v>675</v>
      </c>
      <c r="T3503" t="s">
        <v>675</v>
      </c>
    </row>
    <row r="3504" spans="1:20">
      <c r="A3504" t="s">
        <v>11155</v>
      </c>
      <c r="B3504" s="8" t="s">
        <v>1675</v>
      </c>
      <c r="C3504" t="s">
        <v>10655</v>
      </c>
      <c r="D3504" t="s">
        <v>922</v>
      </c>
      <c r="E3504" t="s">
        <v>704</v>
      </c>
      <c r="F3504" t="s">
        <v>1915</v>
      </c>
      <c r="G3504" t="s">
        <v>71</v>
      </c>
      <c r="H3504" t="s">
        <v>675</v>
      </c>
      <c r="I3504" t="s">
        <v>11156</v>
      </c>
      <c r="J3504" t="s">
        <v>6297</v>
      </c>
      <c r="K3504" t="s">
        <v>675</v>
      </c>
      <c r="L3504" t="s">
        <v>682</v>
      </c>
      <c r="M3504" s="8" t="s">
        <v>675</v>
      </c>
      <c r="N3504" t="s">
        <v>682</v>
      </c>
      <c r="O3504" t="s">
        <v>825</v>
      </c>
      <c r="P3504" t="s">
        <v>701</v>
      </c>
      <c r="Q3504" s="8" t="s">
        <v>675</v>
      </c>
      <c r="R3504" t="s">
        <v>675</v>
      </c>
      <c r="S3504" t="s">
        <v>675</v>
      </c>
      <c r="T3504" t="s">
        <v>675</v>
      </c>
    </row>
    <row r="3505" spans="1:20">
      <c r="A3505" t="s">
        <v>11157</v>
      </c>
      <c r="B3505" s="8" t="s">
        <v>1675</v>
      </c>
      <c r="C3505" t="s">
        <v>10655</v>
      </c>
      <c r="D3505" t="s">
        <v>664</v>
      </c>
      <c r="E3505" t="s">
        <v>704</v>
      </c>
      <c r="F3505" t="s">
        <v>1595</v>
      </c>
      <c r="G3505" t="s">
        <v>1596</v>
      </c>
      <c r="H3505" t="s">
        <v>675</v>
      </c>
      <c r="I3505" t="s">
        <v>10863</v>
      </c>
      <c r="J3505" t="s">
        <v>5628</v>
      </c>
      <c r="K3505" t="s">
        <v>675</v>
      </c>
      <c r="L3505" t="s">
        <v>682</v>
      </c>
      <c r="M3505" s="8" t="s">
        <v>675</v>
      </c>
      <c r="N3505" t="s">
        <v>682</v>
      </c>
      <c r="O3505" t="s">
        <v>902</v>
      </c>
      <c r="P3505" t="s">
        <v>701</v>
      </c>
      <c r="Q3505" s="8" t="s">
        <v>675</v>
      </c>
      <c r="R3505" t="s">
        <v>675</v>
      </c>
      <c r="S3505" t="s">
        <v>675</v>
      </c>
      <c r="T3505" t="s">
        <v>675</v>
      </c>
    </row>
    <row r="3506" spans="1:20">
      <c r="A3506" t="s">
        <v>11158</v>
      </c>
      <c r="B3506" s="8" t="s">
        <v>1693</v>
      </c>
      <c r="C3506" t="s">
        <v>10655</v>
      </c>
      <c r="D3506" t="s">
        <v>664</v>
      </c>
      <c r="E3506" t="s">
        <v>665</v>
      </c>
      <c r="F3506" t="s">
        <v>1595</v>
      </c>
      <c r="G3506" t="s">
        <v>1596</v>
      </c>
      <c r="H3506" t="s">
        <v>675</v>
      </c>
      <c r="I3506" t="s">
        <v>11159</v>
      </c>
      <c r="J3506" t="s">
        <v>5628</v>
      </c>
      <c r="K3506" t="s">
        <v>675</v>
      </c>
      <c r="L3506" t="s">
        <v>682</v>
      </c>
      <c r="M3506" s="8" t="s">
        <v>675</v>
      </c>
      <c r="N3506" t="s">
        <v>682</v>
      </c>
      <c r="O3506" t="s">
        <v>1504</v>
      </c>
      <c r="P3506" t="s">
        <v>701</v>
      </c>
      <c r="Q3506" s="8" t="s">
        <v>675</v>
      </c>
      <c r="R3506" t="s">
        <v>675</v>
      </c>
      <c r="S3506" t="s">
        <v>675</v>
      </c>
      <c r="T3506" t="s">
        <v>675</v>
      </c>
    </row>
    <row r="3507" spans="1:20">
      <c r="A3507" t="s">
        <v>11160</v>
      </c>
      <c r="B3507" s="8" t="s">
        <v>1693</v>
      </c>
      <c r="C3507" t="s">
        <v>10655</v>
      </c>
      <c r="D3507" t="s">
        <v>664</v>
      </c>
      <c r="E3507" t="s">
        <v>665</v>
      </c>
      <c r="F3507" t="s">
        <v>1595</v>
      </c>
      <c r="G3507" t="s">
        <v>1596</v>
      </c>
      <c r="H3507" t="s">
        <v>675</v>
      </c>
      <c r="I3507" t="s">
        <v>11137</v>
      </c>
      <c r="J3507" t="s">
        <v>5628</v>
      </c>
      <c r="K3507" t="s">
        <v>675</v>
      </c>
      <c r="L3507" t="s">
        <v>682</v>
      </c>
      <c r="M3507" s="8" t="s">
        <v>675</v>
      </c>
      <c r="N3507" t="s">
        <v>682</v>
      </c>
      <c r="O3507" t="s">
        <v>1283</v>
      </c>
      <c r="P3507" t="s">
        <v>701</v>
      </c>
      <c r="Q3507" s="8" t="s">
        <v>675</v>
      </c>
      <c r="R3507" t="s">
        <v>675</v>
      </c>
      <c r="S3507" t="s">
        <v>675</v>
      </c>
      <c r="T3507" t="s">
        <v>675</v>
      </c>
    </row>
    <row r="3508" spans="1:20">
      <c r="A3508" t="s">
        <v>11161</v>
      </c>
      <c r="B3508" s="8" t="s">
        <v>1693</v>
      </c>
      <c r="C3508" t="s">
        <v>10655</v>
      </c>
      <c r="D3508" t="s">
        <v>664</v>
      </c>
      <c r="E3508" t="s">
        <v>665</v>
      </c>
      <c r="F3508" t="s">
        <v>5888</v>
      </c>
      <c r="G3508" t="s">
        <v>350</v>
      </c>
      <c r="H3508" t="s">
        <v>675</v>
      </c>
      <c r="I3508" t="s">
        <v>11162</v>
      </c>
      <c r="J3508" t="s">
        <v>5628</v>
      </c>
      <c r="K3508" t="s">
        <v>675</v>
      </c>
      <c r="L3508" t="s">
        <v>682</v>
      </c>
      <c r="M3508" s="8" t="s">
        <v>675</v>
      </c>
      <c r="N3508" t="s">
        <v>682</v>
      </c>
      <c r="O3508" t="s">
        <v>1283</v>
      </c>
      <c r="P3508" t="s">
        <v>701</v>
      </c>
      <c r="Q3508" s="8" t="s">
        <v>675</v>
      </c>
      <c r="R3508" t="s">
        <v>675</v>
      </c>
      <c r="S3508" t="s">
        <v>675</v>
      </c>
      <c r="T3508" t="s">
        <v>675</v>
      </c>
    </row>
    <row r="3509" spans="1:20">
      <c r="A3509" t="s">
        <v>11163</v>
      </c>
      <c r="B3509" s="8" t="s">
        <v>1693</v>
      </c>
      <c r="C3509" t="s">
        <v>10655</v>
      </c>
      <c r="D3509" t="s">
        <v>664</v>
      </c>
      <c r="E3509" t="s">
        <v>704</v>
      </c>
      <c r="F3509" t="s">
        <v>1595</v>
      </c>
      <c r="G3509" t="s">
        <v>1596</v>
      </c>
      <c r="H3509" t="s">
        <v>675</v>
      </c>
      <c r="I3509" t="s">
        <v>10863</v>
      </c>
      <c r="J3509" t="s">
        <v>6294</v>
      </c>
      <c r="K3509" t="s">
        <v>675</v>
      </c>
      <c r="L3509" t="s">
        <v>682</v>
      </c>
      <c r="M3509" s="8" t="s">
        <v>675</v>
      </c>
      <c r="N3509" t="s">
        <v>682</v>
      </c>
      <c r="O3509" t="s">
        <v>902</v>
      </c>
      <c r="P3509" t="s">
        <v>701</v>
      </c>
      <c r="Q3509" s="8" t="s">
        <v>675</v>
      </c>
      <c r="R3509" t="s">
        <v>675</v>
      </c>
      <c r="S3509" t="s">
        <v>675</v>
      </c>
      <c r="T3509" t="s">
        <v>675</v>
      </c>
    </row>
    <row r="3510" spans="1:20">
      <c r="A3510" t="s">
        <v>11164</v>
      </c>
      <c r="B3510" s="8" t="s">
        <v>2905</v>
      </c>
      <c r="C3510" t="s">
        <v>10655</v>
      </c>
      <c r="D3510" t="s">
        <v>664</v>
      </c>
      <c r="E3510" t="s">
        <v>704</v>
      </c>
      <c r="F3510" t="s">
        <v>1595</v>
      </c>
      <c r="G3510" t="s">
        <v>1596</v>
      </c>
      <c r="H3510" t="s">
        <v>675</v>
      </c>
      <c r="I3510" t="s">
        <v>10863</v>
      </c>
      <c r="J3510" t="s">
        <v>5628</v>
      </c>
      <c r="K3510" t="s">
        <v>675</v>
      </c>
      <c r="L3510" t="s">
        <v>682</v>
      </c>
      <c r="M3510" s="8" t="s">
        <v>675</v>
      </c>
      <c r="N3510" t="s">
        <v>682</v>
      </c>
      <c r="O3510" t="s">
        <v>902</v>
      </c>
      <c r="P3510" t="s">
        <v>701</v>
      </c>
      <c r="Q3510" s="8" t="s">
        <v>675</v>
      </c>
      <c r="R3510" t="s">
        <v>675</v>
      </c>
      <c r="S3510" t="s">
        <v>675</v>
      </c>
      <c r="T3510" t="s">
        <v>675</v>
      </c>
    </row>
    <row r="3511" spans="1:20">
      <c r="A3511" t="s">
        <v>11165</v>
      </c>
      <c r="B3511" s="8" t="s">
        <v>2905</v>
      </c>
      <c r="C3511" t="s">
        <v>10655</v>
      </c>
      <c r="D3511" t="s">
        <v>664</v>
      </c>
      <c r="E3511" t="s">
        <v>763</v>
      </c>
      <c r="F3511" t="s">
        <v>1595</v>
      </c>
      <c r="G3511" t="s">
        <v>1596</v>
      </c>
      <c r="H3511" t="s">
        <v>675</v>
      </c>
      <c r="I3511" t="s">
        <v>11140</v>
      </c>
      <c r="J3511" t="s">
        <v>5628</v>
      </c>
      <c r="K3511" t="s">
        <v>675</v>
      </c>
      <c r="L3511" t="s">
        <v>682</v>
      </c>
      <c r="M3511" s="8" t="s">
        <v>675</v>
      </c>
      <c r="N3511" t="s">
        <v>682</v>
      </c>
      <c r="O3511" t="s">
        <v>769</v>
      </c>
      <c r="P3511" t="s">
        <v>701</v>
      </c>
      <c r="Q3511" s="8" t="s">
        <v>675</v>
      </c>
      <c r="R3511" t="s">
        <v>675</v>
      </c>
      <c r="S3511" t="s">
        <v>675</v>
      </c>
      <c r="T3511" t="s">
        <v>675</v>
      </c>
    </row>
    <row r="3512" spans="1:20">
      <c r="A3512" t="s">
        <v>11166</v>
      </c>
      <c r="B3512" s="8" t="s">
        <v>2905</v>
      </c>
      <c r="C3512" t="s">
        <v>10655</v>
      </c>
      <c r="D3512" t="s">
        <v>664</v>
      </c>
      <c r="E3512" t="s">
        <v>665</v>
      </c>
      <c r="F3512" t="s">
        <v>782</v>
      </c>
      <c r="G3512" t="s">
        <v>12</v>
      </c>
      <c r="H3512" t="s">
        <v>675</v>
      </c>
      <c r="I3512" t="s">
        <v>11167</v>
      </c>
      <c r="J3512" t="s">
        <v>5628</v>
      </c>
      <c r="K3512" t="s">
        <v>675</v>
      </c>
      <c r="L3512" t="s">
        <v>682</v>
      </c>
      <c r="M3512" s="8" t="s">
        <v>675</v>
      </c>
      <c r="N3512" t="s">
        <v>682</v>
      </c>
      <c r="O3512" t="s">
        <v>769</v>
      </c>
      <c r="P3512" t="s">
        <v>701</v>
      </c>
      <c r="Q3512" s="8" t="s">
        <v>675</v>
      </c>
      <c r="R3512" t="s">
        <v>675</v>
      </c>
      <c r="S3512" t="s">
        <v>675</v>
      </c>
      <c r="T3512" t="s">
        <v>675</v>
      </c>
    </row>
    <row r="3513" spans="1:20">
      <c r="A3513" t="s">
        <v>11168</v>
      </c>
      <c r="B3513" s="8" t="s">
        <v>11169</v>
      </c>
      <c r="C3513" t="s">
        <v>10655</v>
      </c>
      <c r="D3513" t="s">
        <v>664</v>
      </c>
      <c r="E3513" t="s">
        <v>665</v>
      </c>
      <c r="F3513" t="s">
        <v>1595</v>
      </c>
      <c r="G3513" t="s">
        <v>1596</v>
      </c>
      <c r="H3513" t="s">
        <v>675</v>
      </c>
      <c r="I3513" t="s">
        <v>11137</v>
      </c>
      <c r="J3513" t="s">
        <v>5628</v>
      </c>
      <c r="K3513" t="s">
        <v>675</v>
      </c>
      <c r="L3513" t="s">
        <v>682</v>
      </c>
      <c r="M3513" s="8" t="s">
        <v>675</v>
      </c>
      <c r="N3513" t="s">
        <v>682</v>
      </c>
      <c r="O3513" t="s">
        <v>1283</v>
      </c>
      <c r="P3513" t="s">
        <v>701</v>
      </c>
      <c r="Q3513" s="8" t="s">
        <v>675</v>
      </c>
      <c r="R3513" t="s">
        <v>675</v>
      </c>
      <c r="S3513" t="s">
        <v>675</v>
      </c>
      <c r="T3513" t="s">
        <v>675</v>
      </c>
    </row>
    <row r="3514" spans="1:20">
      <c r="A3514" t="s">
        <v>11170</v>
      </c>
      <c r="B3514" s="8" t="s">
        <v>11169</v>
      </c>
      <c r="C3514" t="s">
        <v>10655</v>
      </c>
      <c r="D3514" t="s">
        <v>664</v>
      </c>
      <c r="E3514" t="s">
        <v>763</v>
      </c>
      <c r="F3514" t="s">
        <v>1595</v>
      </c>
      <c r="G3514" t="s">
        <v>1596</v>
      </c>
      <c r="H3514" t="s">
        <v>675</v>
      </c>
      <c r="I3514" t="s">
        <v>11140</v>
      </c>
      <c r="J3514" t="s">
        <v>5628</v>
      </c>
      <c r="K3514" t="s">
        <v>675</v>
      </c>
      <c r="L3514" t="s">
        <v>682</v>
      </c>
      <c r="M3514" s="8" t="s">
        <v>675</v>
      </c>
      <c r="N3514" t="s">
        <v>682</v>
      </c>
      <c r="O3514" t="s">
        <v>769</v>
      </c>
      <c r="P3514" t="s">
        <v>701</v>
      </c>
      <c r="Q3514" s="8" t="s">
        <v>675</v>
      </c>
      <c r="R3514" t="s">
        <v>675</v>
      </c>
      <c r="S3514" t="s">
        <v>675</v>
      </c>
      <c r="T3514" t="s">
        <v>675</v>
      </c>
    </row>
    <row r="3515" spans="1:20">
      <c r="A3515" t="s">
        <v>11171</v>
      </c>
      <c r="B3515" s="8" t="s">
        <v>4291</v>
      </c>
      <c r="C3515" t="s">
        <v>10655</v>
      </c>
      <c r="D3515" t="s">
        <v>664</v>
      </c>
      <c r="E3515" t="s">
        <v>704</v>
      </c>
      <c r="F3515" t="s">
        <v>1595</v>
      </c>
      <c r="G3515" t="s">
        <v>1596</v>
      </c>
      <c r="H3515" t="s">
        <v>675</v>
      </c>
      <c r="I3515" t="s">
        <v>11137</v>
      </c>
      <c r="J3515" t="s">
        <v>5628</v>
      </c>
      <c r="K3515" t="s">
        <v>675</v>
      </c>
      <c r="L3515" t="s">
        <v>682</v>
      </c>
      <c r="M3515" s="8" t="s">
        <v>675</v>
      </c>
      <c r="N3515" t="s">
        <v>682</v>
      </c>
      <c r="O3515" t="s">
        <v>1283</v>
      </c>
      <c r="P3515" t="s">
        <v>701</v>
      </c>
      <c r="Q3515" s="8" t="s">
        <v>675</v>
      </c>
      <c r="R3515" t="s">
        <v>675</v>
      </c>
      <c r="S3515" t="s">
        <v>675</v>
      </c>
      <c r="T3515" t="s">
        <v>675</v>
      </c>
    </row>
    <row r="3516" spans="1:20">
      <c r="A3516" t="s">
        <v>11172</v>
      </c>
      <c r="B3516" s="8" t="s">
        <v>4291</v>
      </c>
      <c r="C3516" t="s">
        <v>10655</v>
      </c>
      <c r="D3516" t="s">
        <v>664</v>
      </c>
      <c r="E3516" t="s">
        <v>665</v>
      </c>
      <c r="F3516" t="s">
        <v>1595</v>
      </c>
      <c r="G3516" t="s">
        <v>1596</v>
      </c>
      <c r="H3516" t="s">
        <v>675</v>
      </c>
      <c r="I3516" t="s">
        <v>11159</v>
      </c>
      <c r="J3516" t="s">
        <v>11173</v>
      </c>
      <c r="K3516" t="s">
        <v>675</v>
      </c>
      <c r="L3516" t="s">
        <v>682</v>
      </c>
      <c r="M3516" s="8" t="s">
        <v>675</v>
      </c>
      <c r="N3516" t="s">
        <v>682</v>
      </c>
      <c r="O3516" t="s">
        <v>1504</v>
      </c>
      <c r="P3516" t="s">
        <v>701</v>
      </c>
      <c r="Q3516" s="8" t="s">
        <v>675</v>
      </c>
      <c r="R3516" t="s">
        <v>675</v>
      </c>
      <c r="S3516" t="s">
        <v>675</v>
      </c>
      <c r="T3516" t="s">
        <v>675</v>
      </c>
    </row>
    <row r="3517" spans="1:20">
      <c r="A3517" t="s">
        <v>11174</v>
      </c>
      <c r="B3517" s="8" t="s">
        <v>2914</v>
      </c>
      <c r="C3517" t="s">
        <v>10655</v>
      </c>
      <c r="D3517" t="s">
        <v>664</v>
      </c>
      <c r="E3517" t="s">
        <v>763</v>
      </c>
      <c r="F3517" t="s">
        <v>1595</v>
      </c>
      <c r="G3517" t="s">
        <v>1596</v>
      </c>
      <c r="H3517" t="s">
        <v>675</v>
      </c>
      <c r="I3517" t="s">
        <v>11140</v>
      </c>
      <c r="J3517" t="s">
        <v>5628</v>
      </c>
      <c r="K3517" t="s">
        <v>675</v>
      </c>
      <c r="L3517" t="s">
        <v>682</v>
      </c>
      <c r="M3517" s="8" t="s">
        <v>675</v>
      </c>
      <c r="N3517" t="s">
        <v>682</v>
      </c>
      <c r="O3517" t="s">
        <v>769</v>
      </c>
      <c r="P3517" t="s">
        <v>701</v>
      </c>
      <c r="Q3517" s="8" t="s">
        <v>675</v>
      </c>
      <c r="R3517" t="s">
        <v>675</v>
      </c>
      <c r="S3517" t="s">
        <v>675</v>
      </c>
      <c r="T3517" t="s">
        <v>675</v>
      </c>
    </row>
    <row r="3518" spans="1:20">
      <c r="A3518" t="s">
        <v>11175</v>
      </c>
      <c r="B3518" s="8" t="s">
        <v>2914</v>
      </c>
      <c r="C3518" t="s">
        <v>10655</v>
      </c>
      <c r="D3518" t="s">
        <v>664</v>
      </c>
      <c r="E3518" t="s">
        <v>665</v>
      </c>
      <c r="F3518" t="s">
        <v>1595</v>
      </c>
      <c r="G3518" t="s">
        <v>1596</v>
      </c>
      <c r="H3518" t="s">
        <v>675</v>
      </c>
      <c r="I3518" t="s">
        <v>11159</v>
      </c>
      <c r="J3518" t="s">
        <v>5628</v>
      </c>
      <c r="K3518" t="s">
        <v>675</v>
      </c>
      <c r="L3518" t="s">
        <v>682</v>
      </c>
      <c r="M3518" s="8" t="s">
        <v>675</v>
      </c>
      <c r="N3518" t="s">
        <v>682</v>
      </c>
      <c r="O3518" t="s">
        <v>1504</v>
      </c>
      <c r="P3518" t="s">
        <v>701</v>
      </c>
      <c r="Q3518" s="8" t="s">
        <v>675</v>
      </c>
      <c r="R3518" t="s">
        <v>675</v>
      </c>
      <c r="S3518" t="s">
        <v>675</v>
      </c>
      <c r="T3518" t="s">
        <v>675</v>
      </c>
    </row>
    <row r="3519" spans="1:20">
      <c r="A3519" t="s">
        <v>11176</v>
      </c>
      <c r="B3519" s="8" t="s">
        <v>2914</v>
      </c>
      <c r="C3519" t="s">
        <v>10655</v>
      </c>
      <c r="D3519" t="s">
        <v>664</v>
      </c>
      <c r="E3519" t="s">
        <v>665</v>
      </c>
      <c r="F3519" t="s">
        <v>782</v>
      </c>
      <c r="G3519" t="s">
        <v>12</v>
      </c>
      <c r="H3519" t="s">
        <v>675</v>
      </c>
      <c r="I3519" t="s">
        <v>11177</v>
      </c>
      <c r="J3519" t="s">
        <v>6294</v>
      </c>
      <c r="K3519" t="s">
        <v>675</v>
      </c>
      <c r="L3519" t="s">
        <v>682</v>
      </c>
      <c r="M3519" s="8" t="s">
        <v>675</v>
      </c>
      <c r="N3519" t="s">
        <v>682</v>
      </c>
      <c r="O3519" t="s">
        <v>1504</v>
      </c>
      <c r="P3519" t="s">
        <v>701</v>
      </c>
      <c r="Q3519" s="8" t="s">
        <v>675</v>
      </c>
      <c r="R3519" t="s">
        <v>675</v>
      </c>
      <c r="S3519" t="s">
        <v>675</v>
      </c>
      <c r="T3519" t="s">
        <v>675</v>
      </c>
    </row>
    <row r="3520" spans="1:20">
      <c r="A3520" t="s">
        <v>11178</v>
      </c>
      <c r="B3520" s="8" t="s">
        <v>1713</v>
      </c>
      <c r="C3520" t="s">
        <v>10655</v>
      </c>
      <c r="D3520" t="s">
        <v>922</v>
      </c>
      <c r="E3520" t="s">
        <v>704</v>
      </c>
      <c r="F3520" t="s">
        <v>1595</v>
      </c>
      <c r="G3520" t="s">
        <v>1596</v>
      </c>
      <c r="H3520" t="s">
        <v>675</v>
      </c>
      <c r="I3520" t="s">
        <v>11179</v>
      </c>
      <c r="J3520" t="s">
        <v>5628</v>
      </c>
      <c r="K3520" t="s">
        <v>675</v>
      </c>
      <c r="L3520" t="s">
        <v>682</v>
      </c>
      <c r="M3520" s="8" t="s">
        <v>675</v>
      </c>
      <c r="N3520" t="s">
        <v>682</v>
      </c>
      <c r="O3520" t="s">
        <v>759</v>
      </c>
      <c r="P3520" t="s">
        <v>701</v>
      </c>
      <c r="Q3520" s="8" t="s">
        <v>675</v>
      </c>
      <c r="R3520" t="s">
        <v>675</v>
      </c>
      <c r="S3520" t="s">
        <v>675</v>
      </c>
      <c r="T3520" t="s">
        <v>675</v>
      </c>
    </row>
    <row r="3521" spans="1:20">
      <c r="A3521" t="s">
        <v>11180</v>
      </c>
      <c r="B3521" s="8" t="s">
        <v>1713</v>
      </c>
      <c r="C3521" t="s">
        <v>10655</v>
      </c>
      <c r="D3521" t="s">
        <v>663</v>
      </c>
      <c r="E3521" t="s">
        <v>704</v>
      </c>
      <c r="F3521" t="s">
        <v>1049</v>
      </c>
      <c r="G3521" t="s">
        <v>1050</v>
      </c>
      <c r="H3521" t="s">
        <v>675</v>
      </c>
      <c r="I3521" t="s">
        <v>11181</v>
      </c>
      <c r="J3521" t="s">
        <v>5628</v>
      </c>
      <c r="K3521" t="s">
        <v>675</v>
      </c>
      <c r="L3521" t="s">
        <v>682</v>
      </c>
      <c r="M3521" s="8" t="s">
        <v>675</v>
      </c>
      <c r="N3521" t="s">
        <v>682</v>
      </c>
      <c r="O3521" t="s">
        <v>759</v>
      </c>
      <c r="P3521" t="s">
        <v>701</v>
      </c>
      <c r="Q3521" s="8" t="s">
        <v>675</v>
      </c>
      <c r="R3521" t="s">
        <v>675</v>
      </c>
      <c r="S3521" t="s">
        <v>675</v>
      </c>
      <c r="T3521" t="s">
        <v>675</v>
      </c>
    </row>
    <row r="3522" spans="1:20">
      <c r="A3522" t="s">
        <v>11182</v>
      </c>
      <c r="B3522" s="8" t="s">
        <v>1713</v>
      </c>
      <c r="C3522" t="s">
        <v>10655</v>
      </c>
      <c r="D3522" t="s">
        <v>922</v>
      </c>
      <c r="E3522" t="s">
        <v>704</v>
      </c>
      <c r="F3522" t="s">
        <v>1086</v>
      </c>
      <c r="G3522" t="s">
        <v>56</v>
      </c>
      <c r="H3522" t="s">
        <v>675</v>
      </c>
      <c r="I3522" t="s">
        <v>11183</v>
      </c>
      <c r="J3522" t="s">
        <v>5628</v>
      </c>
      <c r="K3522" t="s">
        <v>675</v>
      </c>
      <c r="L3522" t="s">
        <v>682</v>
      </c>
      <c r="M3522" s="8" t="s">
        <v>675</v>
      </c>
      <c r="N3522" t="s">
        <v>682</v>
      </c>
      <c r="O3522" t="s">
        <v>759</v>
      </c>
      <c r="P3522" t="s">
        <v>701</v>
      </c>
      <c r="Q3522" s="8" t="s">
        <v>675</v>
      </c>
      <c r="R3522" t="s">
        <v>675</v>
      </c>
      <c r="S3522" t="s">
        <v>675</v>
      </c>
      <c r="T3522" t="s">
        <v>675</v>
      </c>
    </row>
    <row r="3523" spans="1:20">
      <c r="A3523" t="s">
        <v>11184</v>
      </c>
      <c r="B3523" s="8" t="s">
        <v>1713</v>
      </c>
      <c r="C3523" t="s">
        <v>10655</v>
      </c>
      <c r="D3523" t="s">
        <v>664</v>
      </c>
      <c r="E3523" t="s">
        <v>704</v>
      </c>
      <c r="F3523" t="s">
        <v>1595</v>
      </c>
      <c r="G3523" t="s">
        <v>1596</v>
      </c>
      <c r="H3523" t="s">
        <v>675</v>
      </c>
      <c r="I3523" t="s">
        <v>10863</v>
      </c>
      <c r="J3523" t="s">
        <v>5628</v>
      </c>
      <c r="K3523" t="s">
        <v>675</v>
      </c>
      <c r="L3523" t="s">
        <v>682</v>
      </c>
      <c r="M3523" s="8" t="s">
        <v>675</v>
      </c>
      <c r="N3523" t="s">
        <v>682</v>
      </c>
      <c r="O3523" t="s">
        <v>902</v>
      </c>
      <c r="P3523" t="s">
        <v>701</v>
      </c>
      <c r="Q3523" s="8" t="s">
        <v>675</v>
      </c>
      <c r="R3523" t="s">
        <v>675</v>
      </c>
      <c r="S3523" t="s">
        <v>675</v>
      </c>
      <c r="T3523" t="s">
        <v>675</v>
      </c>
    </row>
    <row r="3524" spans="1:20">
      <c r="A3524" t="s">
        <v>11185</v>
      </c>
      <c r="B3524" s="8" t="s">
        <v>1713</v>
      </c>
      <c r="C3524" t="s">
        <v>10655</v>
      </c>
      <c r="D3524" t="s">
        <v>664</v>
      </c>
      <c r="E3524" t="s">
        <v>704</v>
      </c>
      <c r="F3524" t="s">
        <v>782</v>
      </c>
      <c r="G3524" t="s">
        <v>12</v>
      </c>
      <c r="H3524" t="s">
        <v>675</v>
      </c>
      <c r="I3524" t="s">
        <v>11186</v>
      </c>
      <c r="J3524" t="s">
        <v>5628</v>
      </c>
      <c r="K3524" t="s">
        <v>675</v>
      </c>
      <c r="L3524" t="s">
        <v>682</v>
      </c>
      <c r="M3524" s="8" t="s">
        <v>675</v>
      </c>
      <c r="N3524" t="s">
        <v>682</v>
      </c>
      <c r="O3524" t="s">
        <v>902</v>
      </c>
      <c r="P3524" t="s">
        <v>701</v>
      </c>
      <c r="Q3524" s="8" t="s">
        <v>675</v>
      </c>
      <c r="R3524" t="s">
        <v>675</v>
      </c>
      <c r="S3524" t="s">
        <v>675</v>
      </c>
      <c r="T3524" t="s">
        <v>675</v>
      </c>
    </row>
    <row r="3525" spans="1:20">
      <c r="A3525" t="s">
        <v>11187</v>
      </c>
      <c r="B3525" s="8" t="s">
        <v>1713</v>
      </c>
      <c r="C3525" t="s">
        <v>10655</v>
      </c>
      <c r="D3525" t="s">
        <v>664</v>
      </c>
      <c r="E3525" t="s">
        <v>704</v>
      </c>
      <c r="F3525" t="s">
        <v>782</v>
      </c>
      <c r="G3525" t="s">
        <v>12</v>
      </c>
      <c r="H3525" t="s">
        <v>675</v>
      </c>
      <c r="I3525" t="s">
        <v>11188</v>
      </c>
      <c r="J3525" t="s">
        <v>6294</v>
      </c>
      <c r="K3525" t="s">
        <v>675</v>
      </c>
      <c r="L3525" t="s">
        <v>682</v>
      </c>
      <c r="M3525" s="8" t="s">
        <v>675</v>
      </c>
      <c r="N3525" t="s">
        <v>682</v>
      </c>
      <c r="O3525" t="s">
        <v>902</v>
      </c>
      <c r="P3525" t="s">
        <v>701</v>
      </c>
      <c r="Q3525" s="8" t="s">
        <v>675</v>
      </c>
      <c r="R3525" t="s">
        <v>675</v>
      </c>
      <c r="S3525" t="s">
        <v>675</v>
      </c>
      <c r="T3525" t="s">
        <v>675</v>
      </c>
    </row>
    <row r="3526" spans="1:20">
      <c r="A3526" t="s">
        <v>11189</v>
      </c>
      <c r="B3526" s="8" t="s">
        <v>1716</v>
      </c>
      <c r="C3526" t="s">
        <v>10655</v>
      </c>
      <c r="D3526" t="s">
        <v>664</v>
      </c>
      <c r="E3526" t="s">
        <v>665</v>
      </c>
      <c r="F3526" t="s">
        <v>1595</v>
      </c>
      <c r="G3526" t="s">
        <v>1596</v>
      </c>
      <c r="H3526" t="s">
        <v>675</v>
      </c>
      <c r="I3526" t="s">
        <v>11159</v>
      </c>
      <c r="J3526" t="s">
        <v>6294</v>
      </c>
      <c r="K3526" t="s">
        <v>675</v>
      </c>
      <c r="L3526" t="s">
        <v>682</v>
      </c>
      <c r="M3526" s="8" t="s">
        <v>675</v>
      </c>
      <c r="N3526" t="s">
        <v>682</v>
      </c>
      <c r="O3526" t="s">
        <v>1504</v>
      </c>
      <c r="P3526" t="s">
        <v>701</v>
      </c>
      <c r="Q3526" s="8" t="s">
        <v>675</v>
      </c>
      <c r="R3526" t="s">
        <v>675</v>
      </c>
      <c r="S3526" t="s">
        <v>675</v>
      </c>
      <c r="T3526" t="s">
        <v>675</v>
      </c>
    </row>
    <row r="3527" spans="1:20">
      <c r="A3527" t="s">
        <v>11190</v>
      </c>
      <c r="B3527" s="8" t="s">
        <v>1716</v>
      </c>
      <c r="C3527" t="s">
        <v>10655</v>
      </c>
      <c r="D3527" t="s">
        <v>664</v>
      </c>
      <c r="E3527" t="s">
        <v>704</v>
      </c>
      <c r="F3527" t="s">
        <v>1595</v>
      </c>
      <c r="G3527" t="s">
        <v>1596</v>
      </c>
      <c r="H3527" t="s">
        <v>675</v>
      </c>
      <c r="I3527" t="s">
        <v>6208</v>
      </c>
      <c r="J3527" t="s">
        <v>1447</v>
      </c>
      <c r="K3527" t="s">
        <v>7044</v>
      </c>
      <c r="L3527" t="s">
        <v>671</v>
      </c>
      <c r="M3527" s="8" t="s">
        <v>1624</v>
      </c>
      <c r="N3527" t="s">
        <v>11191</v>
      </c>
      <c r="O3527" t="s">
        <v>1676</v>
      </c>
      <c r="P3527" t="s">
        <v>701</v>
      </c>
      <c r="Q3527" s="8" t="s">
        <v>675</v>
      </c>
      <c r="R3527" t="s">
        <v>675</v>
      </c>
      <c r="S3527" t="s">
        <v>675</v>
      </c>
      <c r="T3527" t="s">
        <v>675</v>
      </c>
    </row>
    <row r="3528" spans="1:20">
      <c r="A3528" t="s">
        <v>11192</v>
      </c>
      <c r="B3528" s="8" t="s">
        <v>7044</v>
      </c>
      <c r="C3528" t="s">
        <v>10655</v>
      </c>
      <c r="D3528" t="s">
        <v>664</v>
      </c>
      <c r="E3528" t="s">
        <v>665</v>
      </c>
      <c r="F3528" t="s">
        <v>1595</v>
      </c>
      <c r="G3528" t="s">
        <v>1596</v>
      </c>
      <c r="H3528" t="s">
        <v>675</v>
      </c>
      <c r="I3528" t="s">
        <v>11159</v>
      </c>
      <c r="J3528" t="s">
        <v>669</v>
      </c>
      <c r="K3528" t="s">
        <v>7044</v>
      </c>
      <c r="L3528" t="s">
        <v>671</v>
      </c>
      <c r="M3528" s="8" t="s">
        <v>1624</v>
      </c>
      <c r="N3528" t="s">
        <v>11191</v>
      </c>
      <c r="O3528" t="s">
        <v>1504</v>
      </c>
      <c r="P3528" t="s">
        <v>701</v>
      </c>
      <c r="Q3528" s="8" t="s">
        <v>675</v>
      </c>
      <c r="R3528" t="s">
        <v>675</v>
      </c>
      <c r="S3528" t="s">
        <v>675</v>
      </c>
      <c r="T3528" t="s">
        <v>675</v>
      </c>
    </row>
    <row r="3529" spans="1:20">
      <c r="A3529" t="s">
        <v>11193</v>
      </c>
      <c r="B3529" s="8" t="s">
        <v>7044</v>
      </c>
      <c r="C3529" t="s">
        <v>10655</v>
      </c>
      <c r="D3529" t="s">
        <v>664</v>
      </c>
      <c r="E3529" t="s">
        <v>704</v>
      </c>
      <c r="F3529" t="s">
        <v>1595</v>
      </c>
      <c r="G3529" t="s">
        <v>1596</v>
      </c>
      <c r="H3529" t="s">
        <v>675</v>
      </c>
      <c r="I3529" t="s">
        <v>11137</v>
      </c>
      <c r="J3529" t="s">
        <v>973</v>
      </c>
      <c r="K3529" t="s">
        <v>1722</v>
      </c>
      <c r="L3529" t="s">
        <v>671</v>
      </c>
      <c r="M3529" s="8" t="s">
        <v>1624</v>
      </c>
      <c r="N3529" t="s">
        <v>11191</v>
      </c>
      <c r="O3529" t="s">
        <v>1283</v>
      </c>
      <c r="P3529" t="s">
        <v>701</v>
      </c>
      <c r="Q3529" s="8" t="s">
        <v>675</v>
      </c>
      <c r="R3529" t="s">
        <v>675</v>
      </c>
      <c r="S3529" t="s">
        <v>675</v>
      </c>
      <c r="T3529" t="s">
        <v>675</v>
      </c>
    </row>
    <row r="3530" spans="1:20">
      <c r="A3530" t="s">
        <v>11194</v>
      </c>
      <c r="B3530" s="8" t="s">
        <v>7044</v>
      </c>
      <c r="C3530" t="s">
        <v>10655</v>
      </c>
      <c r="D3530" t="s">
        <v>664</v>
      </c>
      <c r="E3530" t="s">
        <v>704</v>
      </c>
      <c r="F3530" t="s">
        <v>1595</v>
      </c>
      <c r="G3530" t="s">
        <v>1596</v>
      </c>
      <c r="H3530" t="s">
        <v>675</v>
      </c>
      <c r="I3530" t="s">
        <v>6208</v>
      </c>
      <c r="J3530" t="s">
        <v>669</v>
      </c>
      <c r="K3530" t="s">
        <v>1722</v>
      </c>
      <c r="L3530" t="s">
        <v>671</v>
      </c>
      <c r="M3530" s="8" t="s">
        <v>1624</v>
      </c>
      <c r="N3530" t="s">
        <v>11191</v>
      </c>
      <c r="O3530" t="s">
        <v>1676</v>
      </c>
      <c r="P3530" t="s">
        <v>701</v>
      </c>
      <c r="Q3530" s="8" t="s">
        <v>675</v>
      </c>
      <c r="R3530" t="s">
        <v>675</v>
      </c>
      <c r="S3530" t="s">
        <v>675</v>
      </c>
      <c r="T3530" t="s">
        <v>675</v>
      </c>
    </row>
    <row r="3531" spans="1:20">
      <c r="A3531" t="s">
        <v>11195</v>
      </c>
      <c r="B3531" s="8" t="s">
        <v>1722</v>
      </c>
      <c r="C3531" t="s">
        <v>10655</v>
      </c>
      <c r="D3531" t="s">
        <v>922</v>
      </c>
      <c r="E3531" t="s">
        <v>704</v>
      </c>
      <c r="F3531" t="s">
        <v>1175</v>
      </c>
      <c r="G3531" t="s">
        <v>1176</v>
      </c>
      <c r="H3531" t="s">
        <v>675</v>
      </c>
      <c r="I3531" t="s">
        <v>11196</v>
      </c>
      <c r="J3531" t="s">
        <v>698</v>
      </c>
      <c r="K3531" t="s">
        <v>1726</v>
      </c>
      <c r="L3531" t="s">
        <v>682</v>
      </c>
      <c r="M3531" s="8" t="s">
        <v>1624</v>
      </c>
      <c r="N3531" t="s">
        <v>11191</v>
      </c>
      <c r="O3531" t="s">
        <v>683</v>
      </c>
      <c r="P3531" t="s">
        <v>701</v>
      </c>
      <c r="Q3531" s="8" t="s">
        <v>675</v>
      </c>
      <c r="R3531" t="s">
        <v>675</v>
      </c>
      <c r="S3531" t="s">
        <v>675</v>
      </c>
      <c r="T3531" t="s">
        <v>675</v>
      </c>
    </row>
    <row r="3532" spans="1:20">
      <c r="A3532" t="s">
        <v>11197</v>
      </c>
      <c r="B3532" s="8" t="s">
        <v>1722</v>
      </c>
      <c r="C3532" t="s">
        <v>10655</v>
      </c>
      <c r="D3532" t="s">
        <v>664</v>
      </c>
      <c r="E3532" t="s">
        <v>665</v>
      </c>
      <c r="F3532" t="s">
        <v>1595</v>
      </c>
      <c r="G3532" t="s">
        <v>1596</v>
      </c>
      <c r="H3532" t="s">
        <v>675</v>
      </c>
      <c r="I3532" t="s">
        <v>11137</v>
      </c>
      <c r="J3532" t="s">
        <v>6070</v>
      </c>
      <c r="K3532" t="s">
        <v>675</v>
      </c>
      <c r="L3532" t="s">
        <v>682</v>
      </c>
      <c r="M3532" s="8" t="s">
        <v>675</v>
      </c>
      <c r="N3532" t="s">
        <v>682</v>
      </c>
      <c r="O3532" t="s">
        <v>1283</v>
      </c>
      <c r="P3532" t="s">
        <v>701</v>
      </c>
      <c r="Q3532" s="8" t="s">
        <v>675</v>
      </c>
      <c r="R3532" t="s">
        <v>675</v>
      </c>
      <c r="S3532" t="s">
        <v>675</v>
      </c>
      <c r="T3532" t="s">
        <v>675</v>
      </c>
    </row>
    <row r="3533" spans="1:20">
      <c r="A3533" t="s">
        <v>11198</v>
      </c>
      <c r="B3533" s="8" t="s">
        <v>1722</v>
      </c>
      <c r="C3533" t="s">
        <v>10655</v>
      </c>
      <c r="D3533" t="s">
        <v>664</v>
      </c>
      <c r="E3533" t="s">
        <v>704</v>
      </c>
      <c r="F3533" t="s">
        <v>1595</v>
      </c>
      <c r="G3533" t="s">
        <v>1596</v>
      </c>
      <c r="H3533" t="s">
        <v>675</v>
      </c>
      <c r="I3533" t="s">
        <v>6208</v>
      </c>
      <c r="J3533" t="s">
        <v>669</v>
      </c>
      <c r="K3533" t="s">
        <v>1726</v>
      </c>
      <c r="L3533" t="s">
        <v>671</v>
      </c>
      <c r="M3533" s="8" t="s">
        <v>1624</v>
      </c>
      <c r="N3533" t="s">
        <v>11191</v>
      </c>
      <c r="O3533" t="s">
        <v>1676</v>
      </c>
      <c r="P3533" t="s">
        <v>701</v>
      </c>
      <c r="Q3533" s="8" t="s">
        <v>675</v>
      </c>
      <c r="R3533" t="s">
        <v>675</v>
      </c>
      <c r="S3533" t="s">
        <v>675</v>
      </c>
      <c r="T3533" t="s">
        <v>675</v>
      </c>
    </row>
    <row r="3534" spans="1:20">
      <c r="A3534" t="s">
        <v>11199</v>
      </c>
      <c r="B3534" s="8" t="s">
        <v>1726</v>
      </c>
      <c r="C3534" t="s">
        <v>10655</v>
      </c>
      <c r="D3534" t="s">
        <v>664</v>
      </c>
      <c r="E3534" t="s">
        <v>704</v>
      </c>
      <c r="F3534" t="s">
        <v>782</v>
      </c>
      <c r="G3534" t="s">
        <v>12</v>
      </c>
      <c r="H3534" t="s">
        <v>675</v>
      </c>
      <c r="I3534" t="s">
        <v>11200</v>
      </c>
      <c r="J3534" t="s">
        <v>669</v>
      </c>
      <c r="K3534" t="s">
        <v>1624</v>
      </c>
      <c r="L3534" t="s">
        <v>671</v>
      </c>
      <c r="M3534" s="8" t="s">
        <v>1624</v>
      </c>
      <c r="N3534" t="s">
        <v>11191</v>
      </c>
      <c r="O3534" t="s">
        <v>1676</v>
      </c>
      <c r="P3534" t="s">
        <v>701</v>
      </c>
      <c r="Q3534" s="8" t="s">
        <v>675</v>
      </c>
      <c r="R3534" t="s">
        <v>675</v>
      </c>
      <c r="S3534" t="s">
        <v>675</v>
      </c>
      <c r="T3534" t="s">
        <v>675</v>
      </c>
    </row>
    <row r="3535" spans="1:20">
      <c r="A3535" t="s">
        <v>11201</v>
      </c>
      <c r="B3535" s="8" t="s">
        <v>1726</v>
      </c>
      <c r="C3535" t="s">
        <v>10655</v>
      </c>
      <c r="D3535" t="s">
        <v>922</v>
      </c>
      <c r="E3535" t="s">
        <v>665</v>
      </c>
      <c r="F3535" t="s">
        <v>7066</v>
      </c>
      <c r="G3535" t="s">
        <v>7067</v>
      </c>
      <c r="H3535" t="s">
        <v>7067</v>
      </c>
      <c r="I3535" t="s">
        <v>11202</v>
      </c>
      <c r="J3535" t="s">
        <v>698</v>
      </c>
      <c r="K3535" t="s">
        <v>1726</v>
      </c>
      <c r="L3535" t="s">
        <v>682</v>
      </c>
      <c r="M3535" s="8" t="s">
        <v>1624</v>
      </c>
      <c r="N3535" t="s">
        <v>11191</v>
      </c>
      <c r="O3535" t="s">
        <v>683</v>
      </c>
      <c r="P3535" t="s">
        <v>701</v>
      </c>
      <c r="Q3535" s="8" t="s">
        <v>675</v>
      </c>
      <c r="R3535" t="s">
        <v>675</v>
      </c>
      <c r="S3535" t="s">
        <v>675</v>
      </c>
      <c r="T3535" t="s">
        <v>675</v>
      </c>
    </row>
    <row r="3536" spans="1:20">
      <c r="A3536" t="s">
        <v>11203</v>
      </c>
      <c r="B3536" s="8" t="s">
        <v>1726</v>
      </c>
      <c r="C3536" t="s">
        <v>10655</v>
      </c>
      <c r="D3536" t="s">
        <v>922</v>
      </c>
      <c r="E3536" t="s">
        <v>704</v>
      </c>
      <c r="F3536" t="s">
        <v>10659</v>
      </c>
      <c r="G3536" t="s">
        <v>10660</v>
      </c>
      <c r="H3536" t="s">
        <v>675</v>
      </c>
      <c r="I3536" t="s">
        <v>11204</v>
      </c>
      <c r="J3536" t="s">
        <v>698</v>
      </c>
      <c r="K3536" t="s">
        <v>1726</v>
      </c>
      <c r="L3536" t="s">
        <v>682</v>
      </c>
      <c r="M3536" s="8" t="s">
        <v>1624</v>
      </c>
      <c r="N3536" t="s">
        <v>11191</v>
      </c>
      <c r="O3536" t="s">
        <v>825</v>
      </c>
      <c r="P3536" t="s">
        <v>701</v>
      </c>
      <c r="Q3536" s="8" t="s">
        <v>675</v>
      </c>
      <c r="R3536" t="s">
        <v>675</v>
      </c>
      <c r="S3536" t="s">
        <v>675</v>
      </c>
      <c r="T3536" t="s">
        <v>675</v>
      </c>
    </row>
    <row r="3537" spans="1:20">
      <c r="A3537" t="s">
        <v>11205</v>
      </c>
      <c r="B3537" s="8" t="s">
        <v>1624</v>
      </c>
      <c r="C3537" t="s">
        <v>10655</v>
      </c>
      <c r="D3537" t="s">
        <v>664</v>
      </c>
      <c r="E3537" t="s">
        <v>665</v>
      </c>
      <c r="F3537" t="s">
        <v>1595</v>
      </c>
      <c r="G3537" t="s">
        <v>1596</v>
      </c>
      <c r="H3537" t="s">
        <v>675</v>
      </c>
      <c r="I3537" t="s">
        <v>11137</v>
      </c>
      <c r="J3537" t="s">
        <v>669</v>
      </c>
      <c r="K3537" t="s">
        <v>1624</v>
      </c>
      <c r="L3537" t="s">
        <v>682</v>
      </c>
      <c r="M3537" s="8" t="s">
        <v>1624</v>
      </c>
      <c r="N3537" t="s">
        <v>11191</v>
      </c>
      <c r="O3537" t="s">
        <v>1283</v>
      </c>
      <c r="P3537" t="s">
        <v>701</v>
      </c>
      <c r="Q3537" s="8" t="s">
        <v>675</v>
      </c>
      <c r="R3537" t="s">
        <v>675</v>
      </c>
      <c r="S3537" t="s">
        <v>675</v>
      </c>
      <c r="T3537" t="s">
        <v>675</v>
      </c>
    </row>
    <row r="3538" spans="1:20">
      <c r="A3538" t="s">
        <v>11206</v>
      </c>
      <c r="B3538" s="8" t="s">
        <v>1624</v>
      </c>
      <c r="C3538" t="s">
        <v>10655</v>
      </c>
      <c r="D3538" t="s">
        <v>664</v>
      </c>
      <c r="E3538" t="s">
        <v>665</v>
      </c>
      <c r="F3538" t="s">
        <v>782</v>
      </c>
      <c r="G3538" t="s">
        <v>12</v>
      </c>
      <c r="H3538" t="s">
        <v>675</v>
      </c>
      <c r="I3538" t="s">
        <v>11207</v>
      </c>
      <c r="J3538" t="s">
        <v>669</v>
      </c>
      <c r="K3538" t="s">
        <v>1624</v>
      </c>
      <c r="L3538" t="s">
        <v>682</v>
      </c>
      <c r="M3538" s="8" t="s">
        <v>1624</v>
      </c>
      <c r="N3538" t="s">
        <v>11191</v>
      </c>
      <c r="O3538" t="s">
        <v>1283</v>
      </c>
      <c r="P3538" t="s">
        <v>701</v>
      </c>
      <c r="Q3538" s="8" t="s">
        <v>675</v>
      </c>
      <c r="R3538" t="s">
        <v>675</v>
      </c>
      <c r="S3538" t="s">
        <v>675</v>
      </c>
      <c r="T3538" t="s">
        <v>675</v>
      </c>
    </row>
    <row r="3539" spans="1:20">
      <c r="A3539" t="s">
        <v>11208</v>
      </c>
      <c r="B3539" s="8" t="s">
        <v>1741</v>
      </c>
      <c r="C3539" t="s">
        <v>10655</v>
      </c>
      <c r="D3539" t="s">
        <v>664</v>
      </c>
      <c r="E3539" t="s">
        <v>665</v>
      </c>
      <c r="F3539" t="s">
        <v>1595</v>
      </c>
      <c r="G3539" t="s">
        <v>1596</v>
      </c>
      <c r="H3539" t="s">
        <v>675</v>
      </c>
      <c r="I3539" t="s">
        <v>11137</v>
      </c>
      <c r="J3539" t="s">
        <v>5628</v>
      </c>
      <c r="K3539" t="s">
        <v>675</v>
      </c>
      <c r="L3539" t="s">
        <v>682</v>
      </c>
      <c r="M3539" s="8" t="s">
        <v>675</v>
      </c>
      <c r="N3539" t="s">
        <v>682</v>
      </c>
      <c r="O3539" t="s">
        <v>1283</v>
      </c>
      <c r="P3539" t="s">
        <v>701</v>
      </c>
      <c r="Q3539" s="8" t="s">
        <v>675</v>
      </c>
      <c r="R3539" t="s">
        <v>675</v>
      </c>
      <c r="S3539" t="s">
        <v>675</v>
      </c>
      <c r="T3539" t="s">
        <v>675</v>
      </c>
    </row>
    <row r="3540" spans="1:20">
      <c r="A3540" t="s">
        <v>11209</v>
      </c>
      <c r="B3540" s="8" t="s">
        <v>1741</v>
      </c>
      <c r="C3540" t="s">
        <v>10655</v>
      </c>
      <c r="D3540" t="s">
        <v>664</v>
      </c>
      <c r="E3540" t="s">
        <v>665</v>
      </c>
      <c r="F3540" t="s">
        <v>1165</v>
      </c>
      <c r="G3540" t="s">
        <v>1166</v>
      </c>
      <c r="H3540" t="s">
        <v>675</v>
      </c>
      <c r="I3540" t="s">
        <v>11207</v>
      </c>
      <c r="J3540" t="s">
        <v>6294</v>
      </c>
      <c r="K3540" t="s">
        <v>675</v>
      </c>
      <c r="L3540" t="s">
        <v>682</v>
      </c>
      <c r="M3540" s="8" t="s">
        <v>675</v>
      </c>
      <c r="N3540" t="s">
        <v>682</v>
      </c>
      <c r="O3540" t="s">
        <v>1283</v>
      </c>
      <c r="P3540" t="s">
        <v>701</v>
      </c>
      <c r="Q3540" s="8" t="s">
        <v>675</v>
      </c>
      <c r="R3540" t="s">
        <v>675</v>
      </c>
      <c r="S3540" t="s">
        <v>675</v>
      </c>
      <c r="T3540" t="s">
        <v>675</v>
      </c>
    </row>
    <row r="3541" spans="1:20">
      <c r="A3541" t="s">
        <v>11210</v>
      </c>
      <c r="B3541" s="8" t="s">
        <v>1741</v>
      </c>
      <c r="C3541" t="s">
        <v>10655</v>
      </c>
      <c r="D3541" t="s">
        <v>664</v>
      </c>
      <c r="E3541" t="s">
        <v>665</v>
      </c>
      <c r="F3541" t="s">
        <v>1595</v>
      </c>
      <c r="G3541" t="s">
        <v>1596</v>
      </c>
      <c r="H3541" t="s">
        <v>675</v>
      </c>
      <c r="I3541" t="s">
        <v>11159</v>
      </c>
      <c r="J3541" t="s">
        <v>6294</v>
      </c>
      <c r="K3541" t="s">
        <v>675</v>
      </c>
      <c r="L3541" t="s">
        <v>682</v>
      </c>
      <c r="M3541" s="8" t="s">
        <v>675</v>
      </c>
      <c r="N3541" t="s">
        <v>682</v>
      </c>
      <c r="O3541" t="s">
        <v>1504</v>
      </c>
      <c r="P3541" t="s">
        <v>701</v>
      </c>
      <c r="Q3541" s="8" t="s">
        <v>675</v>
      </c>
      <c r="R3541" t="s">
        <v>675</v>
      </c>
      <c r="S3541" t="s">
        <v>675</v>
      </c>
      <c r="T3541" t="s">
        <v>675</v>
      </c>
    </row>
    <row r="3542" spans="1:20">
      <c r="A3542" t="s">
        <v>11211</v>
      </c>
      <c r="B3542" s="8" t="s">
        <v>1741</v>
      </c>
      <c r="C3542" t="s">
        <v>10655</v>
      </c>
      <c r="D3542" t="s">
        <v>664</v>
      </c>
      <c r="E3542" t="s">
        <v>763</v>
      </c>
      <c r="F3542" t="s">
        <v>1595</v>
      </c>
      <c r="G3542" t="s">
        <v>1596</v>
      </c>
      <c r="H3542" t="s">
        <v>675</v>
      </c>
      <c r="I3542" t="s">
        <v>11140</v>
      </c>
      <c r="J3542" t="s">
        <v>11212</v>
      </c>
      <c r="K3542" t="s">
        <v>675</v>
      </c>
      <c r="L3542" t="s">
        <v>682</v>
      </c>
      <c r="M3542" s="8" t="s">
        <v>675</v>
      </c>
      <c r="N3542" t="s">
        <v>682</v>
      </c>
      <c r="O3542" t="s">
        <v>769</v>
      </c>
      <c r="P3542" t="s">
        <v>701</v>
      </c>
      <c r="Q3542" s="8" t="s">
        <v>675</v>
      </c>
      <c r="R3542" t="s">
        <v>675</v>
      </c>
      <c r="S3542" t="s">
        <v>675</v>
      </c>
      <c r="T3542" t="s">
        <v>675</v>
      </c>
    </row>
    <row r="3543" spans="1:20">
      <c r="A3543" t="s">
        <v>11213</v>
      </c>
      <c r="B3543" s="8" t="s">
        <v>1754</v>
      </c>
      <c r="C3543" t="s">
        <v>10655</v>
      </c>
      <c r="D3543" t="s">
        <v>664</v>
      </c>
      <c r="E3543" t="s">
        <v>704</v>
      </c>
      <c r="F3543" t="s">
        <v>1199</v>
      </c>
      <c r="G3543" t="s">
        <v>16</v>
      </c>
      <c r="H3543" t="s">
        <v>675</v>
      </c>
      <c r="I3543" t="s">
        <v>11214</v>
      </c>
      <c r="J3543" t="s">
        <v>6294</v>
      </c>
      <c r="K3543" t="s">
        <v>675</v>
      </c>
      <c r="L3543" t="s">
        <v>682</v>
      </c>
      <c r="M3543" s="8" t="s">
        <v>675</v>
      </c>
      <c r="N3543" t="s">
        <v>682</v>
      </c>
      <c r="O3543" t="s">
        <v>769</v>
      </c>
      <c r="P3543" t="s">
        <v>701</v>
      </c>
      <c r="Q3543" s="8" t="s">
        <v>675</v>
      </c>
      <c r="R3543" t="s">
        <v>675</v>
      </c>
      <c r="S3543" t="s">
        <v>675</v>
      </c>
      <c r="T3543" t="s">
        <v>675</v>
      </c>
    </row>
    <row r="3544" spans="1:20">
      <c r="A3544" t="s">
        <v>11215</v>
      </c>
      <c r="B3544" s="8" t="s">
        <v>1754</v>
      </c>
      <c r="C3544" t="s">
        <v>10655</v>
      </c>
      <c r="D3544" t="s">
        <v>664</v>
      </c>
      <c r="E3544" t="s">
        <v>665</v>
      </c>
      <c r="F3544" t="s">
        <v>1595</v>
      </c>
      <c r="G3544" t="s">
        <v>1596</v>
      </c>
      <c r="H3544" t="s">
        <v>675</v>
      </c>
      <c r="I3544" t="s">
        <v>11159</v>
      </c>
      <c r="J3544" t="s">
        <v>6294</v>
      </c>
      <c r="K3544" t="s">
        <v>675</v>
      </c>
      <c r="L3544" t="s">
        <v>682</v>
      </c>
      <c r="M3544" s="8" t="s">
        <v>675</v>
      </c>
      <c r="N3544" t="s">
        <v>682</v>
      </c>
      <c r="O3544" t="s">
        <v>1504</v>
      </c>
      <c r="P3544" t="s">
        <v>701</v>
      </c>
      <c r="Q3544" s="8" t="s">
        <v>675</v>
      </c>
      <c r="R3544" t="s">
        <v>675</v>
      </c>
      <c r="S3544" t="s">
        <v>675</v>
      </c>
      <c r="T3544" t="s">
        <v>675</v>
      </c>
    </row>
    <row r="3545" spans="1:20">
      <c r="A3545" t="s">
        <v>11216</v>
      </c>
      <c r="B3545" s="8" t="s">
        <v>1754</v>
      </c>
      <c r="C3545" t="s">
        <v>10655</v>
      </c>
      <c r="D3545" t="s">
        <v>664</v>
      </c>
      <c r="E3545" t="s">
        <v>665</v>
      </c>
      <c r="F3545" t="s">
        <v>1199</v>
      </c>
      <c r="G3545" t="s">
        <v>16</v>
      </c>
      <c r="H3545" t="s">
        <v>675</v>
      </c>
      <c r="I3545" t="s">
        <v>11217</v>
      </c>
      <c r="J3545" t="s">
        <v>6294</v>
      </c>
      <c r="K3545" t="s">
        <v>675</v>
      </c>
      <c r="L3545" t="s">
        <v>682</v>
      </c>
      <c r="M3545" s="8" t="s">
        <v>675</v>
      </c>
      <c r="N3545" t="s">
        <v>682</v>
      </c>
      <c r="O3545" t="s">
        <v>1504</v>
      </c>
      <c r="P3545" t="s">
        <v>701</v>
      </c>
      <c r="Q3545" s="8" t="s">
        <v>675</v>
      </c>
      <c r="R3545" t="s">
        <v>675</v>
      </c>
      <c r="S3545" t="s">
        <v>675</v>
      </c>
      <c r="T3545" t="s">
        <v>675</v>
      </c>
    </row>
    <row r="3546" spans="1:20">
      <c r="A3546" t="s">
        <v>11218</v>
      </c>
      <c r="B3546" s="8" t="s">
        <v>4348</v>
      </c>
      <c r="C3546" t="s">
        <v>10655</v>
      </c>
      <c r="D3546" t="s">
        <v>664</v>
      </c>
      <c r="E3546" t="s">
        <v>763</v>
      </c>
      <c r="F3546" t="s">
        <v>1595</v>
      </c>
      <c r="G3546" t="s">
        <v>1596</v>
      </c>
      <c r="H3546" t="s">
        <v>675</v>
      </c>
      <c r="I3546" t="s">
        <v>11219</v>
      </c>
      <c r="J3546" t="s">
        <v>5628</v>
      </c>
      <c r="K3546" t="s">
        <v>675</v>
      </c>
      <c r="L3546" t="s">
        <v>682</v>
      </c>
      <c r="M3546" s="8" t="s">
        <v>675</v>
      </c>
      <c r="N3546" t="s">
        <v>682</v>
      </c>
      <c r="O3546" t="s">
        <v>769</v>
      </c>
      <c r="P3546" t="s">
        <v>701</v>
      </c>
      <c r="Q3546" s="8" t="s">
        <v>675</v>
      </c>
      <c r="R3546" t="s">
        <v>675</v>
      </c>
      <c r="S3546" t="s">
        <v>675</v>
      </c>
      <c r="T3546" t="s">
        <v>675</v>
      </c>
    </row>
    <row r="3547" spans="1:20">
      <c r="A3547" t="s">
        <v>11220</v>
      </c>
      <c r="B3547" s="8" t="s">
        <v>4348</v>
      </c>
      <c r="C3547" t="s">
        <v>10655</v>
      </c>
      <c r="D3547" t="s">
        <v>664</v>
      </c>
      <c r="E3547" t="s">
        <v>704</v>
      </c>
      <c r="F3547" t="s">
        <v>1595</v>
      </c>
      <c r="G3547" t="s">
        <v>1596</v>
      </c>
      <c r="H3547" t="s">
        <v>675</v>
      </c>
      <c r="I3547" t="s">
        <v>6208</v>
      </c>
      <c r="J3547" t="s">
        <v>5628</v>
      </c>
      <c r="K3547" t="s">
        <v>675</v>
      </c>
      <c r="L3547" t="s">
        <v>682</v>
      </c>
      <c r="M3547" s="8" t="s">
        <v>675</v>
      </c>
      <c r="N3547" t="s">
        <v>682</v>
      </c>
      <c r="O3547" t="s">
        <v>1676</v>
      </c>
      <c r="P3547" t="s">
        <v>701</v>
      </c>
      <c r="Q3547" s="8" t="s">
        <v>675</v>
      </c>
      <c r="R3547" t="s">
        <v>675</v>
      </c>
      <c r="S3547" t="s">
        <v>675</v>
      </c>
      <c r="T3547" t="s">
        <v>675</v>
      </c>
    </row>
    <row r="3548" spans="1:20">
      <c r="A3548" t="s">
        <v>11221</v>
      </c>
      <c r="B3548" s="8" t="s">
        <v>4348</v>
      </c>
      <c r="C3548" t="s">
        <v>10655</v>
      </c>
      <c r="D3548" t="s">
        <v>664</v>
      </c>
      <c r="E3548" t="s">
        <v>704</v>
      </c>
      <c r="F3548" t="s">
        <v>782</v>
      </c>
      <c r="G3548" t="s">
        <v>12</v>
      </c>
      <c r="H3548" t="s">
        <v>675</v>
      </c>
      <c r="I3548" t="s">
        <v>11222</v>
      </c>
      <c r="J3548" t="s">
        <v>5628</v>
      </c>
      <c r="K3548" t="s">
        <v>675</v>
      </c>
      <c r="L3548" t="s">
        <v>682</v>
      </c>
      <c r="M3548" s="8" t="s">
        <v>675</v>
      </c>
      <c r="N3548" t="s">
        <v>682</v>
      </c>
      <c r="O3548" t="s">
        <v>1676</v>
      </c>
      <c r="P3548" t="s">
        <v>701</v>
      </c>
      <c r="Q3548" s="8" t="s">
        <v>675</v>
      </c>
      <c r="R3548" t="s">
        <v>675</v>
      </c>
      <c r="S3548" t="s">
        <v>675</v>
      </c>
      <c r="T3548" t="s">
        <v>675</v>
      </c>
    </row>
    <row r="3549" spans="1:20">
      <c r="A3549" t="s">
        <v>11223</v>
      </c>
      <c r="B3549" s="8" t="s">
        <v>1760</v>
      </c>
      <c r="C3549" t="s">
        <v>10655</v>
      </c>
      <c r="D3549" t="s">
        <v>664</v>
      </c>
      <c r="E3549" t="s">
        <v>665</v>
      </c>
      <c r="F3549" t="s">
        <v>1595</v>
      </c>
      <c r="G3549" t="s">
        <v>1596</v>
      </c>
      <c r="H3549" t="s">
        <v>675</v>
      </c>
      <c r="I3549" t="s">
        <v>11159</v>
      </c>
      <c r="J3549" t="s">
        <v>5628</v>
      </c>
      <c r="K3549" t="s">
        <v>675</v>
      </c>
      <c r="L3549" t="s">
        <v>682</v>
      </c>
      <c r="M3549" s="8" t="s">
        <v>675</v>
      </c>
      <c r="N3549" t="s">
        <v>682</v>
      </c>
      <c r="O3549" t="s">
        <v>1504</v>
      </c>
      <c r="P3549" t="s">
        <v>701</v>
      </c>
      <c r="Q3549" s="8" t="s">
        <v>675</v>
      </c>
      <c r="R3549" t="s">
        <v>675</v>
      </c>
      <c r="S3549" t="s">
        <v>675</v>
      </c>
      <c r="T3549" t="s">
        <v>675</v>
      </c>
    </row>
    <row r="3550" spans="1:20">
      <c r="A3550" t="s">
        <v>11224</v>
      </c>
      <c r="B3550" s="8" t="s">
        <v>1760</v>
      </c>
      <c r="C3550" t="s">
        <v>10655</v>
      </c>
      <c r="D3550" t="s">
        <v>664</v>
      </c>
      <c r="E3550" t="s">
        <v>665</v>
      </c>
      <c r="F3550" t="s">
        <v>1336</v>
      </c>
      <c r="G3550" t="s">
        <v>1337</v>
      </c>
      <c r="H3550" t="s">
        <v>675</v>
      </c>
      <c r="I3550" t="s">
        <v>11225</v>
      </c>
      <c r="J3550" t="s">
        <v>5628</v>
      </c>
      <c r="K3550" t="s">
        <v>675</v>
      </c>
      <c r="L3550" t="s">
        <v>682</v>
      </c>
      <c r="M3550" s="8" t="s">
        <v>675</v>
      </c>
      <c r="N3550" t="s">
        <v>682</v>
      </c>
      <c r="O3550" t="s">
        <v>1504</v>
      </c>
      <c r="P3550" t="s">
        <v>701</v>
      </c>
      <c r="Q3550" s="8" t="s">
        <v>675</v>
      </c>
      <c r="R3550" t="s">
        <v>675</v>
      </c>
      <c r="S3550" t="s">
        <v>675</v>
      </c>
      <c r="T3550" t="s">
        <v>675</v>
      </c>
    </row>
    <row r="3551" spans="1:20">
      <c r="A3551" t="s">
        <v>11226</v>
      </c>
      <c r="B3551" s="8" t="s">
        <v>1760</v>
      </c>
      <c r="C3551" t="s">
        <v>10655</v>
      </c>
      <c r="D3551" t="s">
        <v>664</v>
      </c>
      <c r="E3551" t="s">
        <v>704</v>
      </c>
      <c r="F3551" t="s">
        <v>1595</v>
      </c>
      <c r="G3551" t="s">
        <v>1596</v>
      </c>
      <c r="H3551" t="s">
        <v>675</v>
      </c>
      <c r="I3551" t="s">
        <v>6208</v>
      </c>
      <c r="J3551" t="s">
        <v>5628</v>
      </c>
      <c r="K3551" t="s">
        <v>675</v>
      </c>
      <c r="L3551" t="s">
        <v>682</v>
      </c>
      <c r="M3551" s="8" t="s">
        <v>675</v>
      </c>
      <c r="N3551" t="s">
        <v>682</v>
      </c>
      <c r="O3551" t="s">
        <v>1676</v>
      </c>
      <c r="P3551" t="s">
        <v>701</v>
      </c>
      <c r="Q3551" s="8" t="s">
        <v>675</v>
      </c>
      <c r="R3551" t="s">
        <v>675</v>
      </c>
      <c r="S3551" t="s">
        <v>675</v>
      </c>
      <c r="T3551" t="s">
        <v>675</v>
      </c>
    </row>
    <row r="3552" spans="1:20">
      <c r="A3552" t="s">
        <v>11227</v>
      </c>
      <c r="B3552" s="8" t="s">
        <v>1771</v>
      </c>
      <c r="C3552" t="s">
        <v>10655</v>
      </c>
      <c r="D3552" t="s">
        <v>664</v>
      </c>
      <c r="E3552" t="s">
        <v>665</v>
      </c>
      <c r="F3552" t="s">
        <v>1595</v>
      </c>
      <c r="G3552" t="s">
        <v>1596</v>
      </c>
      <c r="H3552" t="s">
        <v>675</v>
      </c>
      <c r="I3552" t="s">
        <v>11159</v>
      </c>
      <c r="J3552" t="s">
        <v>5628</v>
      </c>
      <c r="K3552" t="s">
        <v>675</v>
      </c>
      <c r="L3552" t="s">
        <v>682</v>
      </c>
      <c r="M3552" s="8" t="s">
        <v>675</v>
      </c>
      <c r="N3552" t="s">
        <v>682</v>
      </c>
      <c r="O3552" t="s">
        <v>1504</v>
      </c>
      <c r="P3552" t="s">
        <v>701</v>
      </c>
      <c r="Q3552" s="8" t="s">
        <v>675</v>
      </c>
      <c r="R3552" t="s">
        <v>675</v>
      </c>
      <c r="S3552" t="s">
        <v>675</v>
      </c>
      <c r="T3552" t="s">
        <v>675</v>
      </c>
    </row>
    <row r="3553" spans="1:20">
      <c r="A3553" t="s">
        <v>11228</v>
      </c>
      <c r="B3553" s="8" t="s">
        <v>1771</v>
      </c>
      <c r="C3553" t="s">
        <v>10655</v>
      </c>
      <c r="D3553" t="s">
        <v>664</v>
      </c>
      <c r="E3553" t="s">
        <v>665</v>
      </c>
      <c r="F3553" t="s">
        <v>782</v>
      </c>
      <c r="G3553" t="s">
        <v>12</v>
      </c>
      <c r="H3553" t="s">
        <v>675</v>
      </c>
      <c r="I3553" t="s">
        <v>11229</v>
      </c>
      <c r="J3553" t="s">
        <v>6294</v>
      </c>
      <c r="K3553" t="s">
        <v>675</v>
      </c>
      <c r="L3553" t="s">
        <v>682</v>
      </c>
      <c r="M3553" s="8" t="s">
        <v>675</v>
      </c>
      <c r="N3553" t="s">
        <v>682</v>
      </c>
      <c r="O3553" t="s">
        <v>1504</v>
      </c>
      <c r="P3553" t="s">
        <v>770</v>
      </c>
      <c r="Q3553" s="8" t="s">
        <v>675</v>
      </c>
      <c r="R3553" t="s">
        <v>675</v>
      </c>
      <c r="S3553" t="s">
        <v>675</v>
      </c>
      <c r="T3553" t="s">
        <v>675</v>
      </c>
    </row>
    <row r="3554" spans="1:20">
      <c r="A3554" t="s">
        <v>11230</v>
      </c>
      <c r="B3554" s="8" t="s">
        <v>1771</v>
      </c>
      <c r="C3554" t="s">
        <v>10655</v>
      </c>
      <c r="D3554" t="s">
        <v>664</v>
      </c>
      <c r="E3554" t="s">
        <v>665</v>
      </c>
      <c r="F3554" t="s">
        <v>6620</v>
      </c>
      <c r="G3554" t="s">
        <v>6621</v>
      </c>
      <c r="H3554" t="s">
        <v>675</v>
      </c>
      <c r="I3554" t="s">
        <v>11231</v>
      </c>
      <c r="J3554" t="s">
        <v>5628</v>
      </c>
      <c r="K3554" t="s">
        <v>675</v>
      </c>
      <c r="L3554" t="s">
        <v>682</v>
      </c>
      <c r="M3554" s="8" t="s">
        <v>675</v>
      </c>
      <c r="N3554" t="s">
        <v>682</v>
      </c>
      <c r="O3554" t="s">
        <v>1504</v>
      </c>
      <c r="P3554" t="s">
        <v>701</v>
      </c>
      <c r="Q3554" s="8" t="s">
        <v>675</v>
      </c>
      <c r="R3554" t="s">
        <v>675</v>
      </c>
      <c r="S3554" t="s">
        <v>675</v>
      </c>
      <c r="T3554" t="s">
        <v>675</v>
      </c>
    </row>
    <row r="3555" spans="1:20">
      <c r="A3555" t="s">
        <v>11232</v>
      </c>
      <c r="B3555" s="8" t="s">
        <v>1771</v>
      </c>
      <c r="C3555" t="s">
        <v>10655</v>
      </c>
      <c r="D3555" t="s">
        <v>664</v>
      </c>
      <c r="E3555" t="s">
        <v>665</v>
      </c>
      <c r="F3555" t="s">
        <v>1595</v>
      </c>
      <c r="G3555" t="s">
        <v>1596</v>
      </c>
      <c r="H3555" t="s">
        <v>675</v>
      </c>
      <c r="I3555" t="s">
        <v>11137</v>
      </c>
      <c r="J3555" t="s">
        <v>5628</v>
      </c>
      <c r="K3555" t="s">
        <v>675</v>
      </c>
      <c r="L3555" t="s">
        <v>682</v>
      </c>
      <c r="M3555" s="8" t="s">
        <v>675</v>
      </c>
      <c r="N3555" t="s">
        <v>682</v>
      </c>
      <c r="O3555" t="s">
        <v>1283</v>
      </c>
      <c r="P3555" t="s">
        <v>701</v>
      </c>
      <c r="Q3555" s="8" t="s">
        <v>675</v>
      </c>
      <c r="R3555" t="s">
        <v>675</v>
      </c>
      <c r="S3555" t="s">
        <v>675</v>
      </c>
      <c r="T3555" t="s">
        <v>675</v>
      </c>
    </row>
    <row r="3556" spans="1:20">
      <c r="A3556" t="s">
        <v>11233</v>
      </c>
      <c r="B3556" s="8" t="s">
        <v>1771</v>
      </c>
      <c r="C3556" t="s">
        <v>10655</v>
      </c>
      <c r="D3556" t="s">
        <v>664</v>
      </c>
      <c r="E3556" t="s">
        <v>704</v>
      </c>
      <c r="F3556" t="s">
        <v>1595</v>
      </c>
      <c r="G3556" t="s">
        <v>1596</v>
      </c>
      <c r="H3556" t="s">
        <v>675</v>
      </c>
      <c r="I3556" t="s">
        <v>6208</v>
      </c>
      <c r="J3556" t="s">
        <v>5628</v>
      </c>
      <c r="K3556" t="s">
        <v>675</v>
      </c>
      <c r="L3556" t="s">
        <v>682</v>
      </c>
      <c r="M3556" s="8" t="s">
        <v>675</v>
      </c>
      <c r="N3556" t="s">
        <v>682</v>
      </c>
      <c r="O3556" t="s">
        <v>1676</v>
      </c>
      <c r="P3556" t="s">
        <v>701</v>
      </c>
      <c r="Q3556" s="8" t="s">
        <v>675</v>
      </c>
      <c r="R3556" t="s">
        <v>675</v>
      </c>
      <c r="S3556" t="s">
        <v>675</v>
      </c>
      <c r="T3556" t="s">
        <v>675</v>
      </c>
    </row>
    <row r="3557" spans="1:20">
      <c r="A3557" t="s">
        <v>11234</v>
      </c>
      <c r="B3557" s="8" t="s">
        <v>1774</v>
      </c>
      <c r="C3557" t="s">
        <v>10655</v>
      </c>
      <c r="D3557" t="s">
        <v>664</v>
      </c>
      <c r="E3557" t="s">
        <v>665</v>
      </c>
      <c r="F3557" t="s">
        <v>1595</v>
      </c>
      <c r="G3557" t="s">
        <v>1596</v>
      </c>
      <c r="H3557" t="s">
        <v>675</v>
      </c>
      <c r="I3557" t="s">
        <v>11137</v>
      </c>
      <c r="J3557" t="s">
        <v>5628</v>
      </c>
      <c r="K3557" t="s">
        <v>675</v>
      </c>
      <c r="L3557" t="s">
        <v>682</v>
      </c>
      <c r="M3557" s="8" t="s">
        <v>675</v>
      </c>
      <c r="N3557" t="s">
        <v>682</v>
      </c>
      <c r="O3557" t="s">
        <v>1283</v>
      </c>
      <c r="P3557" t="s">
        <v>701</v>
      </c>
      <c r="Q3557" s="8" t="s">
        <v>675</v>
      </c>
      <c r="R3557" t="s">
        <v>675</v>
      </c>
      <c r="S3557" t="s">
        <v>675</v>
      </c>
      <c r="T3557" t="s">
        <v>675</v>
      </c>
    </row>
    <row r="3558" spans="1:20">
      <c r="A3558" t="s">
        <v>11235</v>
      </c>
      <c r="B3558" s="8" t="s">
        <v>1774</v>
      </c>
      <c r="C3558" t="s">
        <v>10655</v>
      </c>
      <c r="D3558" t="s">
        <v>664</v>
      </c>
      <c r="E3558" t="s">
        <v>704</v>
      </c>
      <c r="F3558" t="s">
        <v>1595</v>
      </c>
      <c r="G3558" t="s">
        <v>1596</v>
      </c>
      <c r="H3558" t="s">
        <v>675</v>
      </c>
      <c r="I3558" t="s">
        <v>6208</v>
      </c>
      <c r="J3558" t="s">
        <v>669</v>
      </c>
      <c r="K3558" t="s">
        <v>1785</v>
      </c>
      <c r="L3558" t="s">
        <v>671</v>
      </c>
      <c r="M3558" s="8" t="s">
        <v>1811</v>
      </c>
      <c r="N3558" t="s">
        <v>11236</v>
      </c>
      <c r="O3558" t="s">
        <v>1676</v>
      </c>
      <c r="P3558" t="s">
        <v>701</v>
      </c>
      <c r="Q3558" s="8" t="s">
        <v>675</v>
      </c>
      <c r="R3558" t="s">
        <v>675</v>
      </c>
      <c r="S3558" t="s">
        <v>675</v>
      </c>
      <c r="T3558" t="s">
        <v>675</v>
      </c>
    </row>
    <row r="3559" spans="1:20">
      <c r="A3559" t="s">
        <v>11237</v>
      </c>
      <c r="B3559" s="8" t="s">
        <v>1785</v>
      </c>
      <c r="C3559" t="s">
        <v>10655</v>
      </c>
      <c r="D3559" t="s">
        <v>664</v>
      </c>
      <c r="E3559" t="s">
        <v>704</v>
      </c>
      <c r="F3559" t="s">
        <v>782</v>
      </c>
      <c r="G3559" t="s">
        <v>12</v>
      </c>
      <c r="H3559" t="s">
        <v>675</v>
      </c>
      <c r="I3559" t="s">
        <v>11238</v>
      </c>
      <c r="J3559" t="s">
        <v>5628</v>
      </c>
      <c r="K3559" t="s">
        <v>675</v>
      </c>
      <c r="L3559" t="s">
        <v>682</v>
      </c>
      <c r="M3559" s="8" t="s">
        <v>675</v>
      </c>
      <c r="N3559" t="s">
        <v>682</v>
      </c>
      <c r="O3559" t="s">
        <v>902</v>
      </c>
      <c r="P3559" t="s">
        <v>701</v>
      </c>
      <c r="Q3559" s="8" t="s">
        <v>675</v>
      </c>
      <c r="R3559" t="s">
        <v>675</v>
      </c>
      <c r="S3559" t="s">
        <v>675</v>
      </c>
      <c r="T3559" t="s">
        <v>675</v>
      </c>
    </row>
    <row r="3560" spans="1:20">
      <c r="A3560" t="s">
        <v>11239</v>
      </c>
      <c r="B3560" s="8" t="s">
        <v>1785</v>
      </c>
      <c r="C3560" t="s">
        <v>10655</v>
      </c>
      <c r="D3560" t="s">
        <v>664</v>
      </c>
      <c r="E3560" t="s">
        <v>763</v>
      </c>
      <c r="F3560" t="s">
        <v>1595</v>
      </c>
      <c r="G3560" t="s">
        <v>1596</v>
      </c>
      <c r="H3560" t="s">
        <v>675</v>
      </c>
      <c r="I3560" t="s">
        <v>11219</v>
      </c>
      <c r="J3560" t="s">
        <v>5628</v>
      </c>
      <c r="K3560" t="s">
        <v>675</v>
      </c>
      <c r="L3560" t="s">
        <v>682</v>
      </c>
      <c r="M3560" s="8" t="s">
        <v>675</v>
      </c>
      <c r="N3560" t="s">
        <v>682</v>
      </c>
      <c r="O3560" t="s">
        <v>769</v>
      </c>
      <c r="P3560" t="s">
        <v>701</v>
      </c>
      <c r="Q3560" s="8" t="s">
        <v>675</v>
      </c>
      <c r="R3560" t="s">
        <v>675</v>
      </c>
      <c r="S3560" t="s">
        <v>675</v>
      </c>
      <c r="T3560" t="s">
        <v>675</v>
      </c>
    </row>
    <row r="3561" spans="1:20">
      <c r="A3561" t="s">
        <v>11240</v>
      </c>
      <c r="B3561" s="8" t="s">
        <v>1803</v>
      </c>
      <c r="C3561" t="s">
        <v>10655</v>
      </c>
      <c r="D3561" t="s">
        <v>663</v>
      </c>
      <c r="E3561" t="s">
        <v>704</v>
      </c>
      <c r="F3561" t="s">
        <v>1175</v>
      </c>
      <c r="G3561" t="s">
        <v>1176</v>
      </c>
      <c r="H3561" t="s">
        <v>1177</v>
      </c>
      <c r="I3561" t="s">
        <v>11124</v>
      </c>
      <c r="J3561" t="s">
        <v>6297</v>
      </c>
      <c r="K3561" t="s">
        <v>675</v>
      </c>
      <c r="L3561" t="s">
        <v>682</v>
      </c>
      <c r="M3561" s="8" t="s">
        <v>675</v>
      </c>
      <c r="N3561" t="s">
        <v>682</v>
      </c>
      <c r="O3561" t="s">
        <v>683</v>
      </c>
      <c r="P3561" t="s">
        <v>701</v>
      </c>
      <c r="Q3561" s="8" t="s">
        <v>675</v>
      </c>
      <c r="R3561" t="s">
        <v>675</v>
      </c>
      <c r="S3561" t="s">
        <v>675</v>
      </c>
      <c r="T3561" t="s">
        <v>675</v>
      </c>
    </row>
    <row r="3562" spans="1:20">
      <c r="A3562" t="s">
        <v>11241</v>
      </c>
      <c r="B3562" s="8" t="s">
        <v>1803</v>
      </c>
      <c r="C3562" t="s">
        <v>10655</v>
      </c>
      <c r="D3562" t="s">
        <v>664</v>
      </c>
      <c r="E3562" t="s">
        <v>763</v>
      </c>
      <c r="F3562" t="s">
        <v>1595</v>
      </c>
      <c r="G3562" t="s">
        <v>1596</v>
      </c>
      <c r="H3562" t="s">
        <v>675</v>
      </c>
      <c r="I3562" t="s">
        <v>11140</v>
      </c>
      <c r="J3562" t="s">
        <v>5628</v>
      </c>
      <c r="K3562" t="s">
        <v>675</v>
      </c>
      <c r="L3562" t="s">
        <v>682</v>
      </c>
      <c r="M3562" s="8" t="s">
        <v>675</v>
      </c>
      <c r="N3562" t="s">
        <v>682</v>
      </c>
      <c r="O3562" t="s">
        <v>769</v>
      </c>
      <c r="P3562" t="s">
        <v>701</v>
      </c>
      <c r="Q3562" s="8" t="s">
        <v>675</v>
      </c>
      <c r="R3562" t="s">
        <v>675</v>
      </c>
      <c r="S3562" t="s">
        <v>675</v>
      </c>
      <c r="T3562" t="s">
        <v>675</v>
      </c>
    </row>
    <row r="3563" spans="1:20">
      <c r="A3563" t="s">
        <v>11242</v>
      </c>
      <c r="B3563" s="8" t="s">
        <v>1803</v>
      </c>
      <c r="C3563" t="s">
        <v>10655</v>
      </c>
      <c r="D3563" t="s">
        <v>664</v>
      </c>
      <c r="E3563" t="s">
        <v>704</v>
      </c>
      <c r="F3563" t="s">
        <v>782</v>
      </c>
      <c r="G3563" t="s">
        <v>12</v>
      </c>
      <c r="H3563" t="s">
        <v>675</v>
      </c>
      <c r="I3563" t="s">
        <v>11243</v>
      </c>
      <c r="J3563" t="s">
        <v>6294</v>
      </c>
      <c r="K3563" t="s">
        <v>675</v>
      </c>
      <c r="L3563" t="s">
        <v>682</v>
      </c>
      <c r="M3563" s="8" t="s">
        <v>675</v>
      </c>
      <c r="N3563" t="s">
        <v>682</v>
      </c>
      <c r="O3563" t="s">
        <v>769</v>
      </c>
      <c r="P3563" t="s">
        <v>701</v>
      </c>
      <c r="Q3563" s="8" t="s">
        <v>675</v>
      </c>
      <c r="R3563" t="s">
        <v>675</v>
      </c>
      <c r="S3563" t="s">
        <v>675</v>
      </c>
      <c r="T3563" t="s">
        <v>675</v>
      </c>
    </row>
    <row r="3564" spans="1:20">
      <c r="A3564" t="s">
        <v>11244</v>
      </c>
      <c r="B3564" s="8" t="s">
        <v>1811</v>
      </c>
      <c r="C3564" t="s">
        <v>10655</v>
      </c>
      <c r="D3564" t="s">
        <v>664</v>
      </c>
      <c r="E3564" t="s">
        <v>704</v>
      </c>
      <c r="F3564" t="s">
        <v>1595</v>
      </c>
      <c r="G3564" t="s">
        <v>1596</v>
      </c>
      <c r="H3564" t="s">
        <v>675</v>
      </c>
      <c r="I3564" t="s">
        <v>11137</v>
      </c>
      <c r="J3564" t="s">
        <v>11037</v>
      </c>
      <c r="K3564" t="s">
        <v>675</v>
      </c>
      <c r="L3564" t="s">
        <v>682</v>
      </c>
      <c r="M3564" s="8" t="s">
        <v>675</v>
      </c>
      <c r="N3564" t="s">
        <v>682</v>
      </c>
      <c r="O3564" t="s">
        <v>1283</v>
      </c>
      <c r="P3564" t="s">
        <v>701</v>
      </c>
      <c r="Q3564" s="8" t="s">
        <v>675</v>
      </c>
      <c r="R3564" t="s">
        <v>675</v>
      </c>
      <c r="S3564" t="s">
        <v>675</v>
      </c>
      <c r="T3564" t="s">
        <v>675</v>
      </c>
    </row>
    <row r="3565" spans="1:20">
      <c r="A3565" t="s">
        <v>11245</v>
      </c>
      <c r="B3565" s="8" t="s">
        <v>1811</v>
      </c>
      <c r="C3565" t="s">
        <v>10655</v>
      </c>
      <c r="D3565" t="s">
        <v>664</v>
      </c>
      <c r="E3565" t="s">
        <v>704</v>
      </c>
      <c r="F3565" t="s">
        <v>1595</v>
      </c>
      <c r="G3565" t="s">
        <v>1596</v>
      </c>
      <c r="H3565" t="s">
        <v>675</v>
      </c>
      <c r="I3565" t="s">
        <v>11137</v>
      </c>
      <c r="J3565" t="s">
        <v>6297</v>
      </c>
      <c r="K3565" t="s">
        <v>675</v>
      </c>
      <c r="L3565" t="s">
        <v>682</v>
      </c>
      <c r="M3565" s="8" t="s">
        <v>675</v>
      </c>
      <c r="N3565" t="s">
        <v>682</v>
      </c>
      <c r="O3565" t="s">
        <v>1283</v>
      </c>
      <c r="P3565" t="s">
        <v>701</v>
      </c>
      <c r="Q3565" s="8" t="s">
        <v>675</v>
      </c>
      <c r="R3565" t="s">
        <v>675</v>
      </c>
      <c r="S3565" t="s">
        <v>675</v>
      </c>
      <c r="T3565" t="s">
        <v>675</v>
      </c>
    </row>
    <row r="3566" spans="1:20">
      <c r="A3566" t="s">
        <v>11246</v>
      </c>
      <c r="B3566" s="8" t="s">
        <v>1811</v>
      </c>
      <c r="C3566" t="s">
        <v>10655</v>
      </c>
      <c r="D3566" t="s">
        <v>664</v>
      </c>
      <c r="E3566" t="s">
        <v>665</v>
      </c>
      <c r="F3566" t="s">
        <v>1595</v>
      </c>
      <c r="G3566" t="s">
        <v>1596</v>
      </c>
      <c r="H3566" t="s">
        <v>675</v>
      </c>
      <c r="I3566" t="s">
        <v>11159</v>
      </c>
      <c r="J3566" t="s">
        <v>5628</v>
      </c>
      <c r="K3566" t="s">
        <v>675</v>
      </c>
      <c r="L3566" t="s">
        <v>682</v>
      </c>
      <c r="M3566" s="8" t="s">
        <v>675</v>
      </c>
      <c r="N3566" t="s">
        <v>682</v>
      </c>
      <c r="O3566" t="s">
        <v>1504</v>
      </c>
      <c r="P3566" t="s">
        <v>701</v>
      </c>
      <c r="Q3566" s="8" t="s">
        <v>675</v>
      </c>
      <c r="R3566" t="s">
        <v>675</v>
      </c>
      <c r="S3566" t="s">
        <v>675</v>
      </c>
      <c r="T3566" t="s">
        <v>675</v>
      </c>
    </row>
    <row r="3567" spans="1:20">
      <c r="A3567" t="s">
        <v>11247</v>
      </c>
      <c r="B3567" s="8" t="s">
        <v>1682</v>
      </c>
      <c r="C3567" t="s">
        <v>10655</v>
      </c>
      <c r="D3567" t="s">
        <v>664</v>
      </c>
      <c r="E3567" t="s">
        <v>665</v>
      </c>
      <c r="F3567" t="s">
        <v>1595</v>
      </c>
      <c r="G3567" t="s">
        <v>1596</v>
      </c>
      <c r="H3567" t="s">
        <v>675</v>
      </c>
      <c r="I3567" t="s">
        <v>11159</v>
      </c>
      <c r="J3567" t="s">
        <v>669</v>
      </c>
      <c r="K3567" t="s">
        <v>1682</v>
      </c>
      <c r="L3567" t="s">
        <v>671</v>
      </c>
      <c r="M3567" s="8" t="s">
        <v>1682</v>
      </c>
      <c r="N3567" t="s">
        <v>5961</v>
      </c>
      <c r="O3567" t="s">
        <v>1504</v>
      </c>
      <c r="P3567" t="s">
        <v>701</v>
      </c>
      <c r="Q3567" s="8" t="s">
        <v>675</v>
      </c>
      <c r="R3567" t="s">
        <v>675</v>
      </c>
      <c r="S3567" t="s">
        <v>675</v>
      </c>
      <c r="T3567" t="s">
        <v>675</v>
      </c>
    </row>
    <row r="3568" spans="1:20">
      <c r="A3568" t="s">
        <v>11248</v>
      </c>
      <c r="B3568" s="8" t="s">
        <v>1682</v>
      </c>
      <c r="C3568" t="s">
        <v>10655</v>
      </c>
      <c r="D3568" t="s">
        <v>664</v>
      </c>
      <c r="E3568" t="s">
        <v>763</v>
      </c>
      <c r="F3568" t="s">
        <v>1595</v>
      </c>
      <c r="G3568" t="s">
        <v>1596</v>
      </c>
      <c r="H3568" t="s">
        <v>675</v>
      </c>
      <c r="I3568" t="s">
        <v>11140</v>
      </c>
      <c r="J3568" t="s">
        <v>5628</v>
      </c>
      <c r="K3568" t="s">
        <v>675</v>
      </c>
      <c r="L3568" t="s">
        <v>682</v>
      </c>
      <c r="M3568" s="8" t="s">
        <v>675</v>
      </c>
      <c r="N3568" t="s">
        <v>682</v>
      </c>
      <c r="O3568" t="s">
        <v>769</v>
      </c>
      <c r="P3568" t="s">
        <v>701</v>
      </c>
      <c r="Q3568" s="8" t="s">
        <v>675</v>
      </c>
      <c r="R3568" t="s">
        <v>675</v>
      </c>
      <c r="S3568" t="s">
        <v>675</v>
      </c>
      <c r="T3568" t="s">
        <v>675</v>
      </c>
    </row>
    <row r="3569" spans="1:20">
      <c r="A3569" t="s">
        <v>11249</v>
      </c>
      <c r="B3569" s="8" t="s">
        <v>1682</v>
      </c>
      <c r="C3569" t="s">
        <v>10655</v>
      </c>
      <c r="D3569" t="s">
        <v>664</v>
      </c>
      <c r="E3569" t="s">
        <v>675</v>
      </c>
      <c r="F3569" t="s">
        <v>1030</v>
      </c>
      <c r="G3569" t="s">
        <v>27</v>
      </c>
      <c r="H3569" t="s">
        <v>675</v>
      </c>
      <c r="I3569" t="s">
        <v>11250</v>
      </c>
      <c r="J3569" t="s">
        <v>669</v>
      </c>
      <c r="K3569" t="s">
        <v>1682</v>
      </c>
      <c r="L3569" t="s">
        <v>671</v>
      </c>
      <c r="M3569" s="8" t="s">
        <v>1682</v>
      </c>
      <c r="N3569" t="s">
        <v>11251</v>
      </c>
      <c r="O3569" t="s">
        <v>902</v>
      </c>
      <c r="P3569" t="s">
        <v>701</v>
      </c>
      <c r="Q3569" s="8" t="s">
        <v>675</v>
      </c>
      <c r="R3569" t="s">
        <v>675</v>
      </c>
      <c r="S3569" t="s">
        <v>675</v>
      </c>
      <c r="T3569" t="s">
        <v>675</v>
      </c>
    </row>
    <row r="3570" spans="1:20">
      <c r="A3570" t="s">
        <v>11252</v>
      </c>
      <c r="B3570" s="8" t="s">
        <v>1682</v>
      </c>
      <c r="C3570" t="s">
        <v>10655</v>
      </c>
      <c r="D3570" t="s">
        <v>664</v>
      </c>
      <c r="E3570" t="s">
        <v>665</v>
      </c>
      <c r="F3570" t="s">
        <v>1030</v>
      </c>
      <c r="G3570" t="s">
        <v>27</v>
      </c>
      <c r="H3570" t="s">
        <v>675</v>
      </c>
      <c r="I3570" t="s">
        <v>11250</v>
      </c>
      <c r="J3570" t="s">
        <v>669</v>
      </c>
      <c r="K3570" t="s">
        <v>1682</v>
      </c>
      <c r="L3570" t="s">
        <v>671</v>
      </c>
      <c r="M3570" s="8" t="s">
        <v>1682</v>
      </c>
      <c r="N3570" t="s">
        <v>11253</v>
      </c>
      <c r="O3570" t="s">
        <v>902</v>
      </c>
      <c r="P3570" t="s">
        <v>701</v>
      </c>
      <c r="Q3570" s="8" t="s">
        <v>675</v>
      </c>
      <c r="R3570" t="s">
        <v>675</v>
      </c>
      <c r="S3570" t="s">
        <v>675</v>
      </c>
      <c r="T3570" t="s">
        <v>675</v>
      </c>
    </row>
    <row r="3571" spans="1:20">
      <c r="A3571" t="s">
        <v>11254</v>
      </c>
      <c r="B3571" s="8" t="s">
        <v>1682</v>
      </c>
      <c r="C3571" t="s">
        <v>10655</v>
      </c>
      <c r="D3571" t="s">
        <v>664</v>
      </c>
      <c r="E3571" t="s">
        <v>665</v>
      </c>
      <c r="F3571" t="s">
        <v>1030</v>
      </c>
      <c r="G3571" t="s">
        <v>27</v>
      </c>
      <c r="H3571" t="s">
        <v>675</v>
      </c>
      <c r="I3571" t="s">
        <v>11250</v>
      </c>
      <c r="J3571" t="s">
        <v>5628</v>
      </c>
      <c r="K3571" t="s">
        <v>675</v>
      </c>
      <c r="L3571" t="s">
        <v>682</v>
      </c>
      <c r="M3571" s="8" t="s">
        <v>675</v>
      </c>
      <c r="N3571" t="s">
        <v>682</v>
      </c>
      <c r="O3571" t="s">
        <v>902</v>
      </c>
      <c r="P3571" t="s">
        <v>701</v>
      </c>
      <c r="Q3571" s="8" t="s">
        <v>675</v>
      </c>
      <c r="R3571" t="s">
        <v>675</v>
      </c>
      <c r="S3571" t="s">
        <v>675</v>
      </c>
      <c r="T3571" t="s">
        <v>675</v>
      </c>
    </row>
    <row r="3572" spans="1:20">
      <c r="A3572" t="s">
        <v>11255</v>
      </c>
      <c r="B3572" s="8" t="s">
        <v>1682</v>
      </c>
      <c r="C3572" t="s">
        <v>10655</v>
      </c>
      <c r="D3572" t="s">
        <v>664</v>
      </c>
      <c r="E3572" t="s">
        <v>665</v>
      </c>
      <c r="F3572" t="s">
        <v>1595</v>
      </c>
      <c r="G3572" t="s">
        <v>1596</v>
      </c>
      <c r="H3572" t="s">
        <v>675</v>
      </c>
      <c r="I3572" t="s">
        <v>11159</v>
      </c>
      <c r="J3572" t="s">
        <v>5628</v>
      </c>
      <c r="K3572" t="s">
        <v>675</v>
      </c>
      <c r="L3572" t="s">
        <v>682</v>
      </c>
      <c r="M3572" s="8" t="s">
        <v>675</v>
      </c>
      <c r="N3572" t="s">
        <v>682</v>
      </c>
      <c r="O3572" t="s">
        <v>1504</v>
      </c>
      <c r="P3572" t="s">
        <v>701</v>
      </c>
      <c r="Q3572" s="8" t="s">
        <v>675</v>
      </c>
      <c r="R3572" t="s">
        <v>675</v>
      </c>
      <c r="S3572" t="s">
        <v>675</v>
      </c>
      <c r="T3572" t="s">
        <v>675</v>
      </c>
    </row>
    <row r="3573" spans="1:20">
      <c r="A3573" t="s">
        <v>11256</v>
      </c>
      <c r="B3573" s="8" t="s">
        <v>1820</v>
      </c>
      <c r="C3573" t="s">
        <v>10655</v>
      </c>
      <c r="D3573" t="s">
        <v>664</v>
      </c>
      <c r="E3573" t="s">
        <v>704</v>
      </c>
      <c r="F3573" t="s">
        <v>1595</v>
      </c>
      <c r="G3573" t="s">
        <v>1596</v>
      </c>
      <c r="H3573" t="s">
        <v>675</v>
      </c>
      <c r="I3573" t="s">
        <v>10863</v>
      </c>
      <c r="J3573" t="s">
        <v>5628</v>
      </c>
      <c r="K3573" t="s">
        <v>675</v>
      </c>
      <c r="L3573" t="s">
        <v>682</v>
      </c>
      <c r="M3573" s="8" t="s">
        <v>675</v>
      </c>
      <c r="N3573" t="s">
        <v>682</v>
      </c>
      <c r="O3573" t="s">
        <v>902</v>
      </c>
      <c r="P3573" t="s">
        <v>701</v>
      </c>
      <c r="Q3573" s="8" t="s">
        <v>675</v>
      </c>
      <c r="R3573" t="s">
        <v>675</v>
      </c>
      <c r="S3573" t="s">
        <v>675</v>
      </c>
      <c r="T3573" t="s">
        <v>675</v>
      </c>
    </row>
    <row r="3574" spans="1:20">
      <c r="A3574" t="s">
        <v>11257</v>
      </c>
      <c r="B3574" s="8" t="s">
        <v>1824</v>
      </c>
      <c r="C3574" t="s">
        <v>10655</v>
      </c>
      <c r="D3574" t="s">
        <v>664</v>
      </c>
      <c r="E3574" t="s">
        <v>665</v>
      </c>
      <c r="F3574" t="s">
        <v>1595</v>
      </c>
      <c r="G3574" t="s">
        <v>1596</v>
      </c>
      <c r="H3574" t="s">
        <v>675</v>
      </c>
      <c r="I3574" t="s">
        <v>11159</v>
      </c>
      <c r="J3574" t="s">
        <v>5628</v>
      </c>
      <c r="K3574" t="s">
        <v>675</v>
      </c>
      <c r="L3574" t="s">
        <v>682</v>
      </c>
      <c r="M3574" s="8" t="s">
        <v>675</v>
      </c>
      <c r="N3574" t="s">
        <v>682</v>
      </c>
      <c r="O3574" t="s">
        <v>1504</v>
      </c>
      <c r="P3574" t="s">
        <v>701</v>
      </c>
      <c r="Q3574" s="8" t="s">
        <v>675</v>
      </c>
      <c r="R3574" t="s">
        <v>675</v>
      </c>
      <c r="S3574" t="s">
        <v>675</v>
      </c>
      <c r="T3574" t="s">
        <v>675</v>
      </c>
    </row>
    <row r="3575" spans="1:20">
      <c r="A3575" t="s">
        <v>11258</v>
      </c>
      <c r="B3575" s="8" t="s">
        <v>1824</v>
      </c>
      <c r="C3575" t="s">
        <v>10655</v>
      </c>
      <c r="D3575" t="s">
        <v>664</v>
      </c>
      <c r="E3575" t="s">
        <v>665</v>
      </c>
      <c r="F3575" t="s">
        <v>782</v>
      </c>
      <c r="G3575" t="s">
        <v>12</v>
      </c>
      <c r="H3575" t="s">
        <v>675</v>
      </c>
      <c r="I3575" t="s">
        <v>11259</v>
      </c>
      <c r="J3575" t="s">
        <v>5628</v>
      </c>
      <c r="K3575" t="s">
        <v>675</v>
      </c>
      <c r="L3575" t="s">
        <v>682</v>
      </c>
      <c r="M3575" s="8" t="s">
        <v>675</v>
      </c>
      <c r="N3575" t="s">
        <v>682</v>
      </c>
      <c r="O3575" t="s">
        <v>1504</v>
      </c>
      <c r="P3575" t="s">
        <v>701</v>
      </c>
      <c r="Q3575" s="8" t="s">
        <v>675</v>
      </c>
      <c r="R3575" t="s">
        <v>675</v>
      </c>
      <c r="S3575" t="s">
        <v>675</v>
      </c>
      <c r="T3575" t="s">
        <v>675</v>
      </c>
    </row>
    <row r="3576" spans="1:20">
      <c r="A3576" t="s">
        <v>11260</v>
      </c>
      <c r="B3576" s="8" t="s">
        <v>1824</v>
      </c>
      <c r="C3576" t="s">
        <v>10655</v>
      </c>
      <c r="D3576" t="s">
        <v>664</v>
      </c>
      <c r="E3576" t="s">
        <v>704</v>
      </c>
      <c r="F3576" t="s">
        <v>1595</v>
      </c>
      <c r="G3576" t="s">
        <v>1596</v>
      </c>
      <c r="H3576" t="s">
        <v>675</v>
      </c>
      <c r="I3576" t="s">
        <v>6208</v>
      </c>
      <c r="J3576" t="s">
        <v>5628</v>
      </c>
      <c r="K3576" t="s">
        <v>675</v>
      </c>
      <c r="L3576" t="s">
        <v>682</v>
      </c>
      <c r="M3576" s="8" t="s">
        <v>675</v>
      </c>
      <c r="N3576" t="s">
        <v>682</v>
      </c>
      <c r="O3576" t="s">
        <v>1676</v>
      </c>
      <c r="P3576" t="s">
        <v>701</v>
      </c>
      <c r="Q3576" s="8" t="s">
        <v>675</v>
      </c>
      <c r="R3576" t="s">
        <v>675</v>
      </c>
      <c r="S3576" t="s">
        <v>675</v>
      </c>
      <c r="T3576" t="s">
        <v>675</v>
      </c>
    </row>
    <row r="3577" spans="1:20">
      <c r="A3577" t="s">
        <v>11261</v>
      </c>
      <c r="B3577" s="8" t="s">
        <v>1824</v>
      </c>
      <c r="C3577" t="s">
        <v>10655</v>
      </c>
      <c r="D3577" t="s">
        <v>664</v>
      </c>
      <c r="E3577" t="s">
        <v>704</v>
      </c>
      <c r="F3577" t="s">
        <v>782</v>
      </c>
      <c r="G3577" t="s">
        <v>12</v>
      </c>
      <c r="H3577" t="s">
        <v>675</v>
      </c>
      <c r="I3577" t="s">
        <v>11262</v>
      </c>
      <c r="J3577" t="s">
        <v>5628</v>
      </c>
      <c r="K3577" t="s">
        <v>675</v>
      </c>
      <c r="L3577" t="s">
        <v>682</v>
      </c>
      <c r="M3577" s="8" t="s">
        <v>675</v>
      </c>
      <c r="N3577" t="s">
        <v>682</v>
      </c>
      <c r="O3577" t="s">
        <v>902</v>
      </c>
      <c r="P3577" t="s">
        <v>701</v>
      </c>
      <c r="Q3577" s="8" t="s">
        <v>675</v>
      </c>
      <c r="R3577" t="s">
        <v>675</v>
      </c>
      <c r="S3577" t="s">
        <v>675</v>
      </c>
      <c r="T3577" t="s">
        <v>675</v>
      </c>
    </row>
    <row r="3578" spans="1:20">
      <c r="A3578" t="s">
        <v>11263</v>
      </c>
      <c r="B3578" s="8" t="s">
        <v>1830</v>
      </c>
      <c r="C3578" t="s">
        <v>10655</v>
      </c>
      <c r="D3578" t="s">
        <v>664</v>
      </c>
      <c r="E3578" t="s">
        <v>665</v>
      </c>
      <c r="F3578" t="s">
        <v>1595</v>
      </c>
      <c r="G3578" t="s">
        <v>1596</v>
      </c>
      <c r="H3578" t="s">
        <v>675</v>
      </c>
      <c r="I3578" t="s">
        <v>11159</v>
      </c>
      <c r="J3578" t="s">
        <v>5628</v>
      </c>
      <c r="K3578" t="s">
        <v>675</v>
      </c>
      <c r="L3578" t="s">
        <v>682</v>
      </c>
      <c r="M3578" s="8" t="s">
        <v>675</v>
      </c>
      <c r="N3578" t="s">
        <v>682</v>
      </c>
      <c r="O3578" t="s">
        <v>1504</v>
      </c>
      <c r="P3578" t="s">
        <v>701</v>
      </c>
      <c r="Q3578" s="8" t="s">
        <v>675</v>
      </c>
      <c r="R3578" t="s">
        <v>675</v>
      </c>
      <c r="S3578" t="s">
        <v>675</v>
      </c>
      <c r="T3578" t="s">
        <v>675</v>
      </c>
    </row>
    <row r="3579" spans="1:20">
      <c r="A3579" t="s">
        <v>11264</v>
      </c>
      <c r="B3579" s="8" t="s">
        <v>1830</v>
      </c>
      <c r="C3579" t="s">
        <v>10655</v>
      </c>
      <c r="D3579" t="s">
        <v>664</v>
      </c>
      <c r="E3579" t="s">
        <v>665</v>
      </c>
      <c r="F3579" t="s">
        <v>1595</v>
      </c>
      <c r="G3579" t="s">
        <v>1596</v>
      </c>
      <c r="H3579" t="s">
        <v>675</v>
      </c>
      <c r="I3579" t="s">
        <v>11265</v>
      </c>
      <c r="J3579" t="s">
        <v>5628</v>
      </c>
      <c r="K3579" t="s">
        <v>675</v>
      </c>
      <c r="L3579" t="s">
        <v>682</v>
      </c>
      <c r="M3579" s="8" t="s">
        <v>675</v>
      </c>
      <c r="N3579" t="s">
        <v>682</v>
      </c>
      <c r="O3579" t="s">
        <v>1585</v>
      </c>
      <c r="P3579" t="s">
        <v>701</v>
      </c>
      <c r="Q3579" s="8" t="s">
        <v>675</v>
      </c>
      <c r="R3579" t="s">
        <v>675</v>
      </c>
      <c r="S3579" t="s">
        <v>675</v>
      </c>
      <c r="T3579" t="s">
        <v>675</v>
      </c>
    </row>
    <row r="3580" spans="1:20">
      <c r="A3580" t="s">
        <v>11266</v>
      </c>
      <c r="B3580" s="8" t="s">
        <v>1830</v>
      </c>
      <c r="C3580" t="s">
        <v>10655</v>
      </c>
      <c r="D3580" t="s">
        <v>664</v>
      </c>
      <c r="E3580" t="s">
        <v>704</v>
      </c>
      <c r="F3580" t="s">
        <v>1595</v>
      </c>
      <c r="G3580" t="s">
        <v>1596</v>
      </c>
      <c r="H3580" t="s">
        <v>675</v>
      </c>
      <c r="I3580" t="s">
        <v>6208</v>
      </c>
      <c r="J3580" t="s">
        <v>5628</v>
      </c>
      <c r="K3580" t="s">
        <v>675</v>
      </c>
      <c r="L3580" t="s">
        <v>682</v>
      </c>
      <c r="M3580" s="8" t="s">
        <v>675</v>
      </c>
      <c r="N3580" t="s">
        <v>682</v>
      </c>
      <c r="O3580" t="s">
        <v>1676</v>
      </c>
      <c r="P3580" t="s">
        <v>701</v>
      </c>
      <c r="Q3580" s="8" t="s">
        <v>675</v>
      </c>
      <c r="R3580" t="s">
        <v>675</v>
      </c>
      <c r="S3580" t="s">
        <v>675</v>
      </c>
      <c r="T3580" t="s">
        <v>675</v>
      </c>
    </row>
    <row r="3581" spans="1:20">
      <c r="A3581" t="s">
        <v>11267</v>
      </c>
      <c r="B3581" s="8" t="s">
        <v>1846</v>
      </c>
      <c r="C3581" t="s">
        <v>10655</v>
      </c>
      <c r="D3581" t="s">
        <v>664</v>
      </c>
      <c r="E3581" t="s">
        <v>704</v>
      </c>
      <c r="F3581" t="s">
        <v>782</v>
      </c>
      <c r="G3581" t="s">
        <v>12</v>
      </c>
      <c r="H3581" t="s">
        <v>675</v>
      </c>
      <c r="I3581" t="s">
        <v>11268</v>
      </c>
      <c r="J3581" t="s">
        <v>5628</v>
      </c>
      <c r="K3581" t="s">
        <v>675</v>
      </c>
      <c r="L3581" t="s">
        <v>682</v>
      </c>
      <c r="M3581" s="8" t="s">
        <v>675</v>
      </c>
      <c r="N3581" t="s">
        <v>682</v>
      </c>
      <c r="O3581" t="s">
        <v>1676</v>
      </c>
      <c r="P3581" t="s">
        <v>701</v>
      </c>
      <c r="Q3581" s="8" t="s">
        <v>675</v>
      </c>
      <c r="R3581" t="s">
        <v>675</v>
      </c>
      <c r="S3581" t="s">
        <v>675</v>
      </c>
      <c r="T3581" t="s">
        <v>675</v>
      </c>
    </row>
    <row r="3582" spans="1:20">
      <c r="A3582" t="s">
        <v>11269</v>
      </c>
      <c r="B3582" s="8" t="s">
        <v>1846</v>
      </c>
      <c r="C3582" t="s">
        <v>10655</v>
      </c>
      <c r="D3582" t="s">
        <v>922</v>
      </c>
      <c r="E3582" t="s">
        <v>704</v>
      </c>
      <c r="F3582" t="s">
        <v>782</v>
      </c>
      <c r="G3582" t="s">
        <v>12</v>
      </c>
      <c r="H3582" t="s">
        <v>675</v>
      </c>
      <c r="I3582" t="s">
        <v>11270</v>
      </c>
      <c r="J3582" t="s">
        <v>6297</v>
      </c>
      <c r="K3582" t="s">
        <v>675</v>
      </c>
      <c r="L3582" t="s">
        <v>682</v>
      </c>
      <c r="M3582" s="8" t="s">
        <v>675</v>
      </c>
      <c r="N3582" t="s">
        <v>682</v>
      </c>
      <c r="O3582" t="s">
        <v>825</v>
      </c>
      <c r="P3582" t="s">
        <v>701</v>
      </c>
      <c r="Q3582" s="8" t="s">
        <v>675</v>
      </c>
      <c r="R3582" t="s">
        <v>675</v>
      </c>
      <c r="S3582" t="s">
        <v>675</v>
      </c>
      <c r="T3582" t="s">
        <v>675</v>
      </c>
    </row>
    <row r="3583" spans="1:20">
      <c r="A3583" t="s">
        <v>11271</v>
      </c>
      <c r="B3583" s="8" t="s">
        <v>1846</v>
      </c>
      <c r="C3583" t="s">
        <v>10655</v>
      </c>
      <c r="D3583" t="s">
        <v>664</v>
      </c>
      <c r="E3583" t="s">
        <v>704</v>
      </c>
      <c r="F3583" t="s">
        <v>1595</v>
      </c>
      <c r="G3583" t="s">
        <v>1596</v>
      </c>
      <c r="H3583" t="s">
        <v>675</v>
      </c>
      <c r="I3583" t="s">
        <v>11137</v>
      </c>
      <c r="J3583" t="s">
        <v>6297</v>
      </c>
      <c r="K3583" t="s">
        <v>675</v>
      </c>
      <c r="L3583" t="s">
        <v>682</v>
      </c>
      <c r="M3583" s="8" t="s">
        <v>675</v>
      </c>
      <c r="N3583" t="s">
        <v>682</v>
      </c>
      <c r="O3583" t="s">
        <v>1283</v>
      </c>
      <c r="P3583" t="s">
        <v>701</v>
      </c>
      <c r="Q3583" s="8" t="s">
        <v>675</v>
      </c>
      <c r="R3583" t="s">
        <v>675</v>
      </c>
      <c r="S3583" t="s">
        <v>675</v>
      </c>
      <c r="T3583" t="s">
        <v>675</v>
      </c>
    </row>
    <row r="3584" spans="1:20">
      <c r="A3584" t="s">
        <v>11272</v>
      </c>
      <c r="B3584" s="8" t="s">
        <v>1846</v>
      </c>
      <c r="C3584" t="s">
        <v>10655</v>
      </c>
      <c r="D3584" t="s">
        <v>664</v>
      </c>
      <c r="E3584" t="s">
        <v>665</v>
      </c>
      <c r="F3584" t="s">
        <v>1821</v>
      </c>
      <c r="G3584" t="s">
        <v>1822</v>
      </c>
      <c r="H3584" t="s">
        <v>675</v>
      </c>
      <c r="I3584" t="s">
        <v>11273</v>
      </c>
      <c r="J3584" t="s">
        <v>5628</v>
      </c>
      <c r="K3584" t="s">
        <v>675</v>
      </c>
      <c r="L3584" t="s">
        <v>682</v>
      </c>
      <c r="M3584" s="8" t="s">
        <v>675</v>
      </c>
      <c r="N3584" t="s">
        <v>682</v>
      </c>
      <c r="O3584" t="s">
        <v>1585</v>
      </c>
      <c r="P3584" t="s">
        <v>701</v>
      </c>
      <c r="Q3584" s="8" t="s">
        <v>675</v>
      </c>
      <c r="R3584" t="s">
        <v>675</v>
      </c>
      <c r="S3584" t="s">
        <v>675</v>
      </c>
      <c r="T3584" t="s">
        <v>675</v>
      </c>
    </row>
    <row r="3585" spans="1:20">
      <c r="A3585" t="s">
        <v>11274</v>
      </c>
      <c r="B3585" s="8" t="s">
        <v>1846</v>
      </c>
      <c r="C3585" t="s">
        <v>10655</v>
      </c>
      <c r="D3585" t="s">
        <v>664</v>
      </c>
      <c r="E3585" t="s">
        <v>704</v>
      </c>
      <c r="F3585" t="s">
        <v>1595</v>
      </c>
      <c r="G3585" t="s">
        <v>1596</v>
      </c>
      <c r="H3585" t="s">
        <v>675</v>
      </c>
      <c r="I3585" t="s">
        <v>6208</v>
      </c>
      <c r="J3585" t="s">
        <v>5628</v>
      </c>
      <c r="K3585" t="s">
        <v>675</v>
      </c>
      <c r="L3585" t="s">
        <v>682</v>
      </c>
      <c r="M3585" s="8" t="s">
        <v>675</v>
      </c>
      <c r="N3585" t="s">
        <v>682</v>
      </c>
      <c r="O3585" t="s">
        <v>1676</v>
      </c>
      <c r="P3585" t="s">
        <v>701</v>
      </c>
      <c r="Q3585" s="8" t="s">
        <v>675</v>
      </c>
      <c r="R3585" t="s">
        <v>675</v>
      </c>
      <c r="S3585" t="s">
        <v>675</v>
      </c>
      <c r="T3585" t="s">
        <v>675</v>
      </c>
    </row>
    <row r="3586" spans="1:20">
      <c r="A3586" t="s">
        <v>11275</v>
      </c>
      <c r="B3586" s="8" t="s">
        <v>5144</v>
      </c>
      <c r="C3586" t="s">
        <v>10655</v>
      </c>
      <c r="D3586" t="s">
        <v>664</v>
      </c>
      <c r="E3586" t="s">
        <v>763</v>
      </c>
      <c r="F3586" t="s">
        <v>1595</v>
      </c>
      <c r="G3586" t="s">
        <v>1596</v>
      </c>
      <c r="H3586" t="s">
        <v>675</v>
      </c>
      <c r="I3586" t="s">
        <v>11219</v>
      </c>
      <c r="J3586" t="s">
        <v>5628</v>
      </c>
      <c r="K3586" t="s">
        <v>675</v>
      </c>
      <c r="L3586" t="s">
        <v>682</v>
      </c>
      <c r="M3586" s="8" t="s">
        <v>675</v>
      </c>
      <c r="N3586" t="s">
        <v>682</v>
      </c>
      <c r="O3586" t="s">
        <v>769</v>
      </c>
      <c r="P3586" t="s">
        <v>701</v>
      </c>
      <c r="Q3586" s="8" t="s">
        <v>675</v>
      </c>
      <c r="R3586" t="s">
        <v>675</v>
      </c>
      <c r="S3586" t="s">
        <v>675</v>
      </c>
      <c r="T3586" t="s">
        <v>675</v>
      </c>
    </row>
    <row r="3587" spans="1:20">
      <c r="A3587" t="s">
        <v>11276</v>
      </c>
      <c r="B3587" s="8" t="s">
        <v>2955</v>
      </c>
      <c r="C3587" t="s">
        <v>10655</v>
      </c>
      <c r="D3587" t="s">
        <v>664</v>
      </c>
      <c r="E3587" t="s">
        <v>665</v>
      </c>
      <c r="F3587" t="s">
        <v>1595</v>
      </c>
      <c r="G3587" t="s">
        <v>1596</v>
      </c>
      <c r="H3587" t="s">
        <v>675</v>
      </c>
      <c r="I3587" t="s">
        <v>11277</v>
      </c>
      <c r="J3587" t="s">
        <v>5628</v>
      </c>
      <c r="K3587" t="s">
        <v>675</v>
      </c>
      <c r="L3587" t="s">
        <v>682</v>
      </c>
      <c r="M3587" s="8" t="s">
        <v>675</v>
      </c>
      <c r="N3587" t="s">
        <v>682</v>
      </c>
      <c r="O3587" t="s">
        <v>1585</v>
      </c>
      <c r="P3587" t="s">
        <v>701</v>
      </c>
      <c r="Q3587" s="8" t="s">
        <v>675</v>
      </c>
      <c r="R3587" t="s">
        <v>675</v>
      </c>
      <c r="S3587" t="s">
        <v>675</v>
      </c>
      <c r="T3587" t="s">
        <v>675</v>
      </c>
    </row>
    <row r="3588" spans="1:20">
      <c r="A3588" t="s">
        <v>11278</v>
      </c>
      <c r="B3588" s="8" t="s">
        <v>2955</v>
      </c>
      <c r="C3588" t="s">
        <v>10655</v>
      </c>
      <c r="D3588" t="s">
        <v>4108</v>
      </c>
      <c r="E3588" t="s">
        <v>704</v>
      </c>
      <c r="F3588" t="s">
        <v>1595</v>
      </c>
      <c r="G3588" t="s">
        <v>1596</v>
      </c>
      <c r="H3588" t="s">
        <v>675</v>
      </c>
      <c r="I3588" t="s">
        <v>1859</v>
      </c>
      <c r="J3588" t="s">
        <v>5628</v>
      </c>
      <c r="K3588" t="s">
        <v>675</v>
      </c>
      <c r="L3588" t="s">
        <v>682</v>
      </c>
      <c r="M3588" s="8" t="s">
        <v>675</v>
      </c>
      <c r="N3588" t="s">
        <v>682</v>
      </c>
      <c r="O3588" t="s">
        <v>759</v>
      </c>
      <c r="P3588" t="s">
        <v>701</v>
      </c>
      <c r="Q3588" s="8" t="s">
        <v>675</v>
      </c>
      <c r="R3588" t="s">
        <v>675</v>
      </c>
      <c r="S3588" t="s">
        <v>675</v>
      </c>
      <c r="T3588" t="s">
        <v>675</v>
      </c>
    </row>
    <row r="3589" spans="1:20">
      <c r="A3589" t="s">
        <v>11279</v>
      </c>
      <c r="B3589" s="8" t="s">
        <v>2955</v>
      </c>
      <c r="C3589" t="s">
        <v>10655</v>
      </c>
      <c r="D3589" t="s">
        <v>4108</v>
      </c>
      <c r="E3589" t="s">
        <v>704</v>
      </c>
      <c r="F3589" t="s">
        <v>782</v>
      </c>
      <c r="G3589" t="s">
        <v>12</v>
      </c>
      <c r="H3589" t="s">
        <v>675</v>
      </c>
      <c r="I3589" t="s">
        <v>11280</v>
      </c>
      <c r="J3589" t="s">
        <v>5628</v>
      </c>
      <c r="K3589" t="s">
        <v>675</v>
      </c>
      <c r="L3589" t="s">
        <v>682</v>
      </c>
      <c r="M3589" s="8" t="s">
        <v>675</v>
      </c>
      <c r="N3589" t="s">
        <v>682</v>
      </c>
      <c r="O3589" t="s">
        <v>759</v>
      </c>
      <c r="P3589" t="s">
        <v>701</v>
      </c>
      <c r="Q3589" s="8" t="s">
        <v>675</v>
      </c>
      <c r="R3589" t="s">
        <v>675</v>
      </c>
      <c r="S3589" t="s">
        <v>675</v>
      </c>
      <c r="T3589" t="s">
        <v>675</v>
      </c>
    </row>
    <row r="3590" spans="1:20">
      <c r="A3590" t="s">
        <v>11281</v>
      </c>
      <c r="B3590" s="8" t="s">
        <v>2955</v>
      </c>
      <c r="C3590" t="s">
        <v>10655</v>
      </c>
      <c r="D3590" t="s">
        <v>664</v>
      </c>
      <c r="E3590" t="s">
        <v>665</v>
      </c>
      <c r="F3590" t="s">
        <v>1595</v>
      </c>
      <c r="G3590" t="s">
        <v>1596</v>
      </c>
      <c r="H3590" t="s">
        <v>675</v>
      </c>
      <c r="I3590" t="s">
        <v>11273</v>
      </c>
      <c r="J3590" t="s">
        <v>5628</v>
      </c>
      <c r="K3590" t="s">
        <v>675</v>
      </c>
      <c r="L3590" t="s">
        <v>682</v>
      </c>
      <c r="M3590" s="8" t="s">
        <v>675</v>
      </c>
      <c r="N3590" t="s">
        <v>682</v>
      </c>
      <c r="O3590" t="s">
        <v>1585</v>
      </c>
      <c r="P3590" t="s">
        <v>701</v>
      </c>
      <c r="Q3590" s="8" t="s">
        <v>675</v>
      </c>
      <c r="R3590" t="s">
        <v>675</v>
      </c>
      <c r="S3590" t="s">
        <v>675</v>
      </c>
      <c r="T3590" t="s">
        <v>675</v>
      </c>
    </row>
    <row r="3591" spans="1:20">
      <c r="A3591" t="s">
        <v>11282</v>
      </c>
      <c r="B3591" s="8" t="s">
        <v>2956</v>
      </c>
      <c r="C3591" t="s">
        <v>10655</v>
      </c>
      <c r="D3591" t="s">
        <v>664</v>
      </c>
      <c r="E3591" t="s">
        <v>665</v>
      </c>
      <c r="F3591" t="s">
        <v>1595</v>
      </c>
      <c r="G3591" t="s">
        <v>1596</v>
      </c>
      <c r="H3591" t="s">
        <v>675</v>
      </c>
      <c r="I3591" t="s">
        <v>11159</v>
      </c>
      <c r="J3591" t="s">
        <v>5628</v>
      </c>
      <c r="K3591" t="s">
        <v>675</v>
      </c>
      <c r="L3591" t="s">
        <v>682</v>
      </c>
      <c r="M3591" s="8" t="s">
        <v>675</v>
      </c>
      <c r="N3591" t="s">
        <v>682</v>
      </c>
      <c r="O3591" t="s">
        <v>1504</v>
      </c>
      <c r="P3591" t="s">
        <v>701</v>
      </c>
      <c r="Q3591" s="8" t="s">
        <v>675</v>
      </c>
      <c r="R3591" t="s">
        <v>675</v>
      </c>
      <c r="S3591" t="s">
        <v>675</v>
      </c>
      <c r="T3591" t="s">
        <v>675</v>
      </c>
    </row>
    <row r="3592" spans="1:20">
      <c r="A3592" t="s">
        <v>11283</v>
      </c>
      <c r="B3592" s="8" t="s">
        <v>1849</v>
      </c>
      <c r="C3592" t="s">
        <v>10655</v>
      </c>
      <c r="D3592" t="s">
        <v>664</v>
      </c>
      <c r="E3592" t="s">
        <v>704</v>
      </c>
      <c r="F3592" t="s">
        <v>1595</v>
      </c>
      <c r="G3592" t="s">
        <v>1596</v>
      </c>
      <c r="H3592" t="s">
        <v>675</v>
      </c>
      <c r="I3592" t="s">
        <v>11137</v>
      </c>
      <c r="J3592" t="s">
        <v>5628</v>
      </c>
      <c r="K3592" t="s">
        <v>675</v>
      </c>
      <c r="L3592" t="s">
        <v>682</v>
      </c>
      <c r="M3592" s="8" t="s">
        <v>675</v>
      </c>
      <c r="N3592" t="s">
        <v>682</v>
      </c>
      <c r="O3592" t="s">
        <v>1283</v>
      </c>
      <c r="P3592" t="s">
        <v>701</v>
      </c>
      <c r="Q3592" s="8" t="s">
        <v>675</v>
      </c>
      <c r="R3592" t="s">
        <v>675</v>
      </c>
      <c r="S3592" t="s">
        <v>675</v>
      </c>
      <c r="T3592" t="s">
        <v>675</v>
      </c>
    </row>
    <row r="3593" spans="1:20">
      <c r="A3593" t="s">
        <v>11284</v>
      </c>
      <c r="B3593" s="8" t="s">
        <v>1849</v>
      </c>
      <c r="C3593" t="s">
        <v>10655</v>
      </c>
      <c r="D3593" t="s">
        <v>664</v>
      </c>
      <c r="E3593" t="s">
        <v>665</v>
      </c>
      <c r="F3593" t="s">
        <v>782</v>
      </c>
      <c r="G3593" t="s">
        <v>12</v>
      </c>
      <c r="H3593" t="s">
        <v>675</v>
      </c>
      <c r="I3593" t="s">
        <v>11207</v>
      </c>
      <c r="J3593" t="s">
        <v>6294</v>
      </c>
      <c r="K3593" t="s">
        <v>675</v>
      </c>
      <c r="L3593" t="s">
        <v>682</v>
      </c>
      <c r="M3593" s="8" t="s">
        <v>675</v>
      </c>
      <c r="N3593" t="s">
        <v>682</v>
      </c>
      <c r="O3593" t="s">
        <v>1283</v>
      </c>
      <c r="P3593" t="s">
        <v>701</v>
      </c>
      <c r="Q3593" s="8" t="s">
        <v>675</v>
      </c>
      <c r="R3593" t="s">
        <v>675</v>
      </c>
      <c r="S3593" t="s">
        <v>675</v>
      </c>
      <c r="T3593" t="s">
        <v>675</v>
      </c>
    </row>
    <row r="3594" spans="1:20">
      <c r="A3594" t="s">
        <v>11285</v>
      </c>
      <c r="B3594" s="8" t="s">
        <v>1849</v>
      </c>
      <c r="C3594" t="s">
        <v>10655</v>
      </c>
      <c r="D3594" t="s">
        <v>664</v>
      </c>
      <c r="E3594" t="s">
        <v>665</v>
      </c>
      <c r="F3594" t="s">
        <v>1595</v>
      </c>
      <c r="G3594" t="s">
        <v>1596</v>
      </c>
      <c r="H3594" t="s">
        <v>675</v>
      </c>
      <c r="I3594" t="s">
        <v>11159</v>
      </c>
      <c r="J3594" t="s">
        <v>5628</v>
      </c>
      <c r="K3594" t="s">
        <v>675</v>
      </c>
      <c r="L3594" t="s">
        <v>682</v>
      </c>
      <c r="M3594" s="8" t="s">
        <v>675</v>
      </c>
      <c r="N3594" t="s">
        <v>682</v>
      </c>
      <c r="O3594" t="s">
        <v>1504</v>
      </c>
      <c r="P3594" t="s">
        <v>701</v>
      </c>
      <c r="Q3594" s="8" t="s">
        <v>675</v>
      </c>
      <c r="R3594" t="s">
        <v>675</v>
      </c>
      <c r="S3594" t="s">
        <v>675</v>
      </c>
      <c r="T3594" t="s">
        <v>675</v>
      </c>
    </row>
    <row r="3595" spans="1:20">
      <c r="A3595" t="s">
        <v>11286</v>
      </c>
      <c r="B3595" s="8" t="s">
        <v>1858</v>
      </c>
      <c r="C3595" t="s">
        <v>10655</v>
      </c>
      <c r="D3595" t="s">
        <v>664</v>
      </c>
      <c r="E3595" t="s">
        <v>704</v>
      </c>
      <c r="F3595" t="s">
        <v>1595</v>
      </c>
      <c r="G3595" t="s">
        <v>1596</v>
      </c>
      <c r="H3595" t="s">
        <v>675</v>
      </c>
      <c r="I3595" t="s">
        <v>10863</v>
      </c>
      <c r="J3595" t="s">
        <v>5628</v>
      </c>
      <c r="K3595" t="s">
        <v>675</v>
      </c>
      <c r="L3595" t="s">
        <v>682</v>
      </c>
      <c r="M3595" s="8" t="s">
        <v>675</v>
      </c>
      <c r="N3595" t="s">
        <v>682</v>
      </c>
      <c r="O3595" t="s">
        <v>902</v>
      </c>
      <c r="P3595" t="s">
        <v>701</v>
      </c>
      <c r="Q3595" s="8" t="s">
        <v>675</v>
      </c>
      <c r="R3595" t="s">
        <v>675</v>
      </c>
      <c r="S3595" t="s">
        <v>675</v>
      </c>
      <c r="T3595" t="s">
        <v>675</v>
      </c>
    </row>
    <row r="3596" spans="1:20">
      <c r="A3596" t="s">
        <v>11287</v>
      </c>
      <c r="B3596" s="8" t="s">
        <v>1858</v>
      </c>
      <c r="C3596" t="s">
        <v>10655</v>
      </c>
      <c r="D3596" t="s">
        <v>664</v>
      </c>
      <c r="E3596" t="s">
        <v>704</v>
      </c>
      <c r="F3596" t="s">
        <v>782</v>
      </c>
      <c r="G3596" t="s">
        <v>12</v>
      </c>
      <c r="H3596" t="s">
        <v>675</v>
      </c>
      <c r="I3596" t="s">
        <v>11288</v>
      </c>
      <c r="J3596" t="s">
        <v>5628</v>
      </c>
      <c r="K3596" t="s">
        <v>675</v>
      </c>
      <c r="L3596" t="s">
        <v>682</v>
      </c>
      <c r="M3596" s="8" t="s">
        <v>675</v>
      </c>
      <c r="N3596" t="s">
        <v>682</v>
      </c>
      <c r="O3596" t="s">
        <v>902</v>
      </c>
      <c r="P3596" t="s">
        <v>701</v>
      </c>
      <c r="Q3596" s="8" t="s">
        <v>675</v>
      </c>
      <c r="R3596" t="s">
        <v>675</v>
      </c>
      <c r="S3596" t="s">
        <v>675</v>
      </c>
      <c r="T3596" t="s">
        <v>675</v>
      </c>
    </row>
    <row r="3597" spans="1:20">
      <c r="A3597" t="s">
        <v>11289</v>
      </c>
      <c r="B3597" s="8" t="s">
        <v>1860</v>
      </c>
      <c r="C3597" t="s">
        <v>10655</v>
      </c>
      <c r="D3597" t="s">
        <v>664</v>
      </c>
      <c r="E3597" t="s">
        <v>665</v>
      </c>
      <c r="F3597" t="s">
        <v>1595</v>
      </c>
      <c r="G3597" t="s">
        <v>1596</v>
      </c>
      <c r="H3597" t="s">
        <v>675</v>
      </c>
      <c r="I3597" t="s">
        <v>11159</v>
      </c>
      <c r="J3597" t="s">
        <v>5628</v>
      </c>
      <c r="K3597" t="s">
        <v>675</v>
      </c>
      <c r="L3597" t="s">
        <v>682</v>
      </c>
      <c r="M3597" s="8" t="s">
        <v>675</v>
      </c>
      <c r="N3597" t="s">
        <v>682</v>
      </c>
      <c r="O3597" t="s">
        <v>1504</v>
      </c>
      <c r="P3597" t="s">
        <v>701</v>
      </c>
      <c r="Q3597" s="8" t="s">
        <v>675</v>
      </c>
      <c r="R3597" t="s">
        <v>675</v>
      </c>
      <c r="S3597" t="s">
        <v>675</v>
      </c>
      <c r="T3597" t="s">
        <v>675</v>
      </c>
    </row>
    <row r="3598" spans="1:20">
      <c r="A3598" t="s">
        <v>11290</v>
      </c>
      <c r="B3598" s="8" t="s">
        <v>1860</v>
      </c>
      <c r="C3598" t="s">
        <v>10655</v>
      </c>
      <c r="D3598" t="s">
        <v>664</v>
      </c>
      <c r="E3598" t="s">
        <v>704</v>
      </c>
      <c r="F3598" t="s">
        <v>1595</v>
      </c>
      <c r="G3598" t="s">
        <v>1596</v>
      </c>
      <c r="H3598" t="s">
        <v>675</v>
      </c>
      <c r="I3598" t="s">
        <v>6208</v>
      </c>
      <c r="J3598" t="s">
        <v>5628</v>
      </c>
      <c r="K3598" t="s">
        <v>675</v>
      </c>
      <c r="L3598" t="s">
        <v>682</v>
      </c>
      <c r="M3598" s="8" t="s">
        <v>675</v>
      </c>
      <c r="N3598" t="s">
        <v>682</v>
      </c>
      <c r="O3598" t="s">
        <v>1676</v>
      </c>
      <c r="P3598" t="s">
        <v>701</v>
      </c>
      <c r="Q3598" s="8" t="s">
        <v>675</v>
      </c>
      <c r="R3598" t="s">
        <v>675</v>
      </c>
      <c r="S3598" t="s">
        <v>675</v>
      </c>
      <c r="T3598" t="s">
        <v>675</v>
      </c>
    </row>
    <row r="3599" spans="1:20">
      <c r="A3599" t="s">
        <v>11291</v>
      </c>
      <c r="B3599" s="8" t="s">
        <v>1860</v>
      </c>
      <c r="C3599" t="s">
        <v>10655</v>
      </c>
      <c r="D3599" t="s">
        <v>664</v>
      </c>
      <c r="E3599" t="s">
        <v>704</v>
      </c>
      <c r="F3599" t="s">
        <v>5145</v>
      </c>
      <c r="G3599" t="s">
        <v>5146</v>
      </c>
      <c r="H3599" t="s">
        <v>675</v>
      </c>
      <c r="I3599" t="s">
        <v>11292</v>
      </c>
      <c r="J3599" t="s">
        <v>5628</v>
      </c>
      <c r="K3599" t="s">
        <v>675</v>
      </c>
      <c r="L3599" t="s">
        <v>682</v>
      </c>
      <c r="M3599" s="8" t="s">
        <v>675</v>
      </c>
      <c r="N3599" t="s">
        <v>682</v>
      </c>
      <c r="O3599" t="s">
        <v>1676</v>
      </c>
      <c r="P3599" t="s">
        <v>701</v>
      </c>
      <c r="Q3599" s="8" t="s">
        <v>675</v>
      </c>
      <c r="R3599" t="s">
        <v>675</v>
      </c>
      <c r="S3599" t="s">
        <v>675</v>
      </c>
      <c r="T3599" t="s">
        <v>675</v>
      </c>
    </row>
    <row r="3600" spans="1:20">
      <c r="A3600" t="s">
        <v>11293</v>
      </c>
      <c r="B3600" s="8" t="s">
        <v>2984</v>
      </c>
      <c r="C3600" t="s">
        <v>10655</v>
      </c>
      <c r="D3600" t="s">
        <v>664</v>
      </c>
      <c r="E3600" t="s">
        <v>665</v>
      </c>
      <c r="F3600" t="s">
        <v>1595</v>
      </c>
      <c r="G3600" t="s">
        <v>1596</v>
      </c>
      <c r="H3600" t="s">
        <v>675</v>
      </c>
      <c r="I3600" t="s">
        <v>11159</v>
      </c>
      <c r="J3600" t="s">
        <v>5628</v>
      </c>
      <c r="K3600" t="s">
        <v>675</v>
      </c>
      <c r="L3600" t="s">
        <v>682</v>
      </c>
      <c r="M3600" s="8" t="s">
        <v>675</v>
      </c>
      <c r="N3600" t="s">
        <v>682</v>
      </c>
      <c r="O3600" t="s">
        <v>1504</v>
      </c>
      <c r="P3600" t="s">
        <v>701</v>
      </c>
      <c r="Q3600" s="8" t="s">
        <v>675</v>
      </c>
      <c r="R3600" t="s">
        <v>675</v>
      </c>
      <c r="S3600" t="s">
        <v>675</v>
      </c>
      <c r="T3600" t="s">
        <v>675</v>
      </c>
    </row>
    <row r="3601" spans="1:20">
      <c r="A3601" t="s">
        <v>11294</v>
      </c>
      <c r="B3601" s="8" t="s">
        <v>2984</v>
      </c>
      <c r="C3601" t="s">
        <v>10655</v>
      </c>
      <c r="D3601" t="s">
        <v>664</v>
      </c>
      <c r="E3601" t="s">
        <v>763</v>
      </c>
      <c r="F3601" t="s">
        <v>1595</v>
      </c>
      <c r="G3601" t="s">
        <v>1596</v>
      </c>
      <c r="H3601" t="s">
        <v>675</v>
      </c>
      <c r="I3601" t="s">
        <v>11140</v>
      </c>
      <c r="J3601" t="s">
        <v>5628</v>
      </c>
      <c r="K3601" t="s">
        <v>675</v>
      </c>
      <c r="L3601" t="s">
        <v>682</v>
      </c>
      <c r="M3601" s="8" t="s">
        <v>675</v>
      </c>
      <c r="N3601" t="s">
        <v>682</v>
      </c>
      <c r="O3601" t="s">
        <v>769</v>
      </c>
      <c r="P3601" t="s">
        <v>701</v>
      </c>
      <c r="Q3601" s="8" t="s">
        <v>675</v>
      </c>
      <c r="R3601" t="s">
        <v>675</v>
      </c>
      <c r="S3601" t="s">
        <v>675</v>
      </c>
      <c r="T3601" t="s">
        <v>675</v>
      </c>
    </row>
    <row r="3602" spans="1:20">
      <c r="A3602" t="s">
        <v>11295</v>
      </c>
      <c r="B3602" s="8" t="s">
        <v>2984</v>
      </c>
      <c r="C3602" t="s">
        <v>10655</v>
      </c>
      <c r="D3602" t="s">
        <v>664</v>
      </c>
      <c r="E3602" t="s">
        <v>704</v>
      </c>
      <c r="F3602" t="s">
        <v>782</v>
      </c>
      <c r="G3602" t="s">
        <v>12</v>
      </c>
      <c r="H3602" t="s">
        <v>675</v>
      </c>
      <c r="I3602" t="s">
        <v>11296</v>
      </c>
      <c r="J3602" t="s">
        <v>6294</v>
      </c>
      <c r="K3602" t="s">
        <v>675</v>
      </c>
      <c r="L3602" t="s">
        <v>682</v>
      </c>
      <c r="M3602" s="8" t="s">
        <v>675</v>
      </c>
      <c r="N3602" t="s">
        <v>682</v>
      </c>
      <c r="O3602" t="s">
        <v>769</v>
      </c>
      <c r="P3602" t="s">
        <v>701</v>
      </c>
      <c r="Q3602" s="8" t="s">
        <v>675</v>
      </c>
      <c r="R3602" t="s">
        <v>675</v>
      </c>
      <c r="S3602" t="s">
        <v>675</v>
      </c>
      <c r="T3602" t="s">
        <v>675</v>
      </c>
    </row>
    <row r="3603" spans="1:20">
      <c r="A3603" t="s">
        <v>11297</v>
      </c>
      <c r="B3603" s="8" t="s">
        <v>2984</v>
      </c>
      <c r="C3603" t="s">
        <v>10655</v>
      </c>
      <c r="D3603" t="s">
        <v>664</v>
      </c>
      <c r="E3603" t="s">
        <v>704</v>
      </c>
      <c r="F3603" t="s">
        <v>1595</v>
      </c>
      <c r="G3603" t="s">
        <v>1596</v>
      </c>
      <c r="H3603" t="s">
        <v>675</v>
      </c>
      <c r="I3603" t="s">
        <v>6208</v>
      </c>
      <c r="J3603" t="s">
        <v>5628</v>
      </c>
      <c r="K3603" t="s">
        <v>675</v>
      </c>
      <c r="L3603" t="s">
        <v>682</v>
      </c>
      <c r="M3603" s="8" t="s">
        <v>675</v>
      </c>
      <c r="N3603" t="s">
        <v>682</v>
      </c>
      <c r="O3603" t="s">
        <v>1676</v>
      </c>
      <c r="P3603" t="s">
        <v>701</v>
      </c>
      <c r="Q3603" s="8" t="s">
        <v>675</v>
      </c>
      <c r="R3603" t="s">
        <v>675</v>
      </c>
      <c r="S3603" t="s">
        <v>675</v>
      </c>
      <c r="T3603" t="s">
        <v>675</v>
      </c>
    </row>
    <row r="3604" spans="1:20">
      <c r="A3604" t="s">
        <v>11298</v>
      </c>
      <c r="B3604" s="8" t="s">
        <v>2984</v>
      </c>
      <c r="C3604" t="s">
        <v>10655</v>
      </c>
      <c r="D3604" t="s">
        <v>664</v>
      </c>
      <c r="E3604" t="s">
        <v>704</v>
      </c>
      <c r="F3604" t="s">
        <v>5145</v>
      </c>
      <c r="G3604" t="s">
        <v>5146</v>
      </c>
      <c r="H3604" t="s">
        <v>675</v>
      </c>
      <c r="I3604" t="s">
        <v>11292</v>
      </c>
      <c r="J3604" t="s">
        <v>6294</v>
      </c>
      <c r="K3604" t="s">
        <v>675</v>
      </c>
      <c r="L3604" t="s">
        <v>682</v>
      </c>
      <c r="M3604" s="8" t="s">
        <v>675</v>
      </c>
      <c r="N3604" t="s">
        <v>682</v>
      </c>
      <c r="O3604" t="s">
        <v>1676</v>
      </c>
      <c r="P3604" t="s">
        <v>701</v>
      </c>
      <c r="Q3604" s="8" t="s">
        <v>675</v>
      </c>
      <c r="R3604" t="s">
        <v>675</v>
      </c>
      <c r="S3604" t="s">
        <v>675</v>
      </c>
      <c r="T3604" t="s">
        <v>675</v>
      </c>
    </row>
    <row r="3605" spans="1:20">
      <c r="A3605" t="s">
        <v>11299</v>
      </c>
      <c r="B3605" s="8" t="s">
        <v>1807</v>
      </c>
      <c r="C3605" t="s">
        <v>10655</v>
      </c>
      <c r="D3605" t="s">
        <v>664</v>
      </c>
      <c r="E3605" t="s">
        <v>704</v>
      </c>
      <c r="F3605" t="s">
        <v>1595</v>
      </c>
      <c r="G3605" t="s">
        <v>1596</v>
      </c>
      <c r="H3605" t="s">
        <v>675</v>
      </c>
      <c r="I3605" t="s">
        <v>10899</v>
      </c>
      <c r="J3605" t="s">
        <v>5628</v>
      </c>
      <c r="K3605" t="s">
        <v>675</v>
      </c>
      <c r="L3605" t="s">
        <v>682</v>
      </c>
      <c r="M3605" s="8" t="s">
        <v>675</v>
      </c>
      <c r="N3605" t="s">
        <v>682</v>
      </c>
      <c r="O3605" t="s">
        <v>1283</v>
      </c>
      <c r="P3605" t="s">
        <v>701</v>
      </c>
      <c r="Q3605" s="8" t="s">
        <v>675</v>
      </c>
      <c r="R3605" t="s">
        <v>675</v>
      </c>
      <c r="S3605" t="s">
        <v>675</v>
      </c>
      <c r="T3605" t="s">
        <v>675</v>
      </c>
    </row>
    <row r="3606" spans="1:20">
      <c r="A3606" t="s">
        <v>11300</v>
      </c>
      <c r="B3606" s="8" t="s">
        <v>1807</v>
      </c>
      <c r="C3606" t="s">
        <v>10655</v>
      </c>
      <c r="D3606" t="s">
        <v>664</v>
      </c>
      <c r="E3606" t="s">
        <v>704</v>
      </c>
      <c r="F3606" t="s">
        <v>1595</v>
      </c>
      <c r="G3606" t="s">
        <v>1596</v>
      </c>
      <c r="H3606" t="s">
        <v>675</v>
      </c>
      <c r="I3606" t="s">
        <v>6208</v>
      </c>
      <c r="J3606" t="s">
        <v>5628</v>
      </c>
      <c r="K3606" t="s">
        <v>675</v>
      </c>
      <c r="L3606" t="s">
        <v>682</v>
      </c>
      <c r="M3606" s="8" t="s">
        <v>675</v>
      </c>
      <c r="N3606" t="s">
        <v>682</v>
      </c>
      <c r="O3606" t="s">
        <v>1676</v>
      </c>
      <c r="P3606" t="s">
        <v>701</v>
      </c>
      <c r="Q3606" s="8" t="s">
        <v>675</v>
      </c>
      <c r="R3606" t="s">
        <v>675</v>
      </c>
      <c r="S3606" t="s">
        <v>675</v>
      </c>
      <c r="T3606" t="s">
        <v>675</v>
      </c>
    </row>
    <row r="3607" spans="1:20">
      <c r="A3607" t="s">
        <v>11301</v>
      </c>
      <c r="B3607" s="8" t="s">
        <v>1807</v>
      </c>
      <c r="C3607" t="s">
        <v>10655</v>
      </c>
      <c r="D3607" t="s">
        <v>664</v>
      </c>
      <c r="E3607" t="s">
        <v>704</v>
      </c>
      <c r="F3607" t="s">
        <v>5145</v>
      </c>
      <c r="G3607" t="s">
        <v>5146</v>
      </c>
      <c r="H3607" t="s">
        <v>675</v>
      </c>
      <c r="I3607" t="s">
        <v>11292</v>
      </c>
      <c r="J3607" t="s">
        <v>6294</v>
      </c>
      <c r="K3607" t="s">
        <v>675</v>
      </c>
      <c r="L3607" t="s">
        <v>682</v>
      </c>
      <c r="M3607" s="8" t="s">
        <v>675</v>
      </c>
      <c r="N3607" t="s">
        <v>682</v>
      </c>
      <c r="O3607" t="s">
        <v>1676</v>
      </c>
      <c r="P3607" t="s">
        <v>701</v>
      </c>
      <c r="Q3607" s="8" t="s">
        <v>675</v>
      </c>
      <c r="R3607" t="s">
        <v>675</v>
      </c>
      <c r="S3607" t="s">
        <v>675</v>
      </c>
      <c r="T3607" t="s">
        <v>675</v>
      </c>
    </row>
    <row r="3608" spans="1:20">
      <c r="A3608" t="s">
        <v>11302</v>
      </c>
      <c r="B3608" s="8" t="s">
        <v>1807</v>
      </c>
      <c r="C3608" t="s">
        <v>10655</v>
      </c>
      <c r="D3608" t="s">
        <v>664</v>
      </c>
      <c r="E3608" t="s">
        <v>704</v>
      </c>
      <c r="F3608" t="s">
        <v>782</v>
      </c>
      <c r="G3608" t="s">
        <v>12</v>
      </c>
      <c r="H3608" t="s">
        <v>675</v>
      </c>
      <c r="I3608" t="s">
        <v>11303</v>
      </c>
      <c r="J3608" t="s">
        <v>6294</v>
      </c>
      <c r="K3608" t="s">
        <v>675</v>
      </c>
      <c r="L3608" t="s">
        <v>682</v>
      </c>
      <c r="M3608" s="8" t="s">
        <v>675</v>
      </c>
      <c r="N3608" t="s">
        <v>682</v>
      </c>
      <c r="O3608" t="s">
        <v>1676</v>
      </c>
      <c r="P3608" t="s">
        <v>701</v>
      </c>
      <c r="Q3608" s="8" t="s">
        <v>675</v>
      </c>
      <c r="R3608" t="s">
        <v>675</v>
      </c>
      <c r="S3608" t="s">
        <v>675</v>
      </c>
      <c r="T3608" t="s">
        <v>675</v>
      </c>
    </row>
    <row r="3609" spans="1:20">
      <c r="A3609" t="s">
        <v>11304</v>
      </c>
      <c r="B3609" s="8" t="s">
        <v>1863</v>
      </c>
      <c r="C3609" t="s">
        <v>10655</v>
      </c>
      <c r="D3609" t="s">
        <v>4108</v>
      </c>
      <c r="E3609" t="s">
        <v>704</v>
      </c>
      <c r="F3609" t="s">
        <v>1595</v>
      </c>
      <c r="G3609" t="s">
        <v>1596</v>
      </c>
      <c r="H3609" t="s">
        <v>675</v>
      </c>
      <c r="I3609" t="s">
        <v>6198</v>
      </c>
      <c r="J3609" t="s">
        <v>5628</v>
      </c>
      <c r="K3609" t="s">
        <v>675</v>
      </c>
      <c r="L3609" t="s">
        <v>682</v>
      </c>
      <c r="M3609" s="8" t="s">
        <v>675</v>
      </c>
      <c r="N3609" t="s">
        <v>682</v>
      </c>
      <c r="O3609" t="s">
        <v>759</v>
      </c>
      <c r="P3609" t="s">
        <v>701</v>
      </c>
      <c r="Q3609" s="8" t="s">
        <v>675</v>
      </c>
      <c r="R3609" t="s">
        <v>675</v>
      </c>
      <c r="S3609" t="s">
        <v>675</v>
      </c>
      <c r="T3609" t="s">
        <v>675</v>
      </c>
    </row>
    <row r="3610" spans="1:20">
      <c r="A3610" t="s">
        <v>11305</v>
      </c>
      <c r="B3610" s="8" t="s">
        <v>1863</v>
      </c>
      <c r="C3610" t="s">
        <v>10655</v>
      </c>
      <c r="D3610" t="s">
        <v>4108</v>
      </c>
      <c r="E3610" t="s">
        <v>704</v>
      </c>
      <c r="F3610" t="s">
        <v>11306</v>
      </c>
      <c r="G3610" t="s">
        <v>11307</v>
      </c>
      <c r="H3610" t="s">
        <v>675</v>
      </c>
      <c r="I3610" t="s">
        <v>11292</v>
      </c>
      <c r="J3610" t="s">
        <v>5628</v>
      </c>
      <c r="K3610" t="s">
        <v>675</v>
      </c>
      <c r="L3610" t="s">
        <v>682</v>
      </c>
      <c r="M3610" s="8" t="s">
        <v>675</v>
      </c>
      <c r="N3610" t="s">
        <v>682</v>
      </c>
      <c r="O3610" t="s">
        <v>759</v>
      </c>
      <c r="P3610" t="s">
        <v>701</v>
      </c>
      <c r="Q3610" s="8" t="s">
        <v>675</v>
      </c>
      <c r="R3610" t="s">
        <v>675</v>
      </c>
      <c r="S3610" t="s">
        <v>675</v>
      </c>
      <c r="T3610" t="s">
        <v>675</v>
      </c>
    </row>
    <row r="3611" spans="1:20">
      <c r="A3611" t="s">
        <v>11308</v>
      </c>
      <c r="B3611" s="8" t="s">
        <v>1863</v>
      </c>
      <c r="C3611" t="s">
        <v>10655</v>
      </c>
      <c r="D3611" t="s">
        <v>664</v>
      </c>
      <c r="E3611" t="s">
        <v>665</v>
      </c>
      <c r="F3611" t="s">
        <v>1595</v>
      </c>
      <c r="G3611" t="s">
        <v>1596</v>
      </c>
      <c r="H3611" t="s">
        <v>675</v>
      </c>
      <c r="I3611" t="s">
        <v>11137</v>
      </c>
      <c r="J3611" t="s">
        <v>6297</v>
      </c>
      <c r="K3611" t="s">
        <v>675</v>
      </c>
      <c r="L3611" t="s">
        <v>682</v>
      </c>
      <c r="M3611" s="8" t="s">
        <v>675</v>
      </c>
      <c r="N3611" t="s">
        <v>682</v>
      </c>
      <c r="O3611" t="s">
        <v>1283</v>
      </c>
      <c r="P3611" t="s">
        <v>701</v>
      </c>
      <c r="Q3611" s="8" t="s">
        <v>675</v>
      </c>
      <c r="R3611" t="s">
        <v>675</v>
      </c>
      <c r="S3611" t="s">
        <v>675</v>
      </c>
      <c r="T3611" t="s">
        <v>675</v>
      </c>
    </row>
    <row r="3612" spans="1:20">
      <c r="A3612" t="s">
        <v>11309</v>
      </c>
      <c r="B3612" s="8" t="s">
        <v>1876</v>
      </c>
      <c r="C3612" t="s">
        <v>10655</v>
      </c>
      <c r="D3612" t="s">
        <v>664</v>
      </c>
      <c r="E3612" t="s">
        <v>763</v>
      </c>
      <c r="F3612" t="s">
        <v>1595</v>
      </c>
      <c r="G3612" t="s">
        <v>1596</v>
      </c>
      <c r="H3612" t="s">
        <v>675</v>
      </c>
      <c r="I3612" t="s">
        <v>11310</v>
      </c>
      <c r="J3612" t="s">
        <v>5628</v>
      </c>
      <c r="K3612" t="s">
        <v>675</v>
      </c>
      <c r="L3612" t="s">
        <v>682</v>
      </c>
      <c r="M3612" s="8" t="s">
        <v>675</v>
      </c>
      <c r="N3612" t="s">
        <v>682</v>
      </c>
      <c r="O3612" t="s">
        <v>1585</v>
      </c>
      <c r="P3612" t="s">
        <v>701</v>
      </c>
      <c r="Q3612" s="8" t="s">
        <v>675</v>
      </c>
      <c r="R3612" t="s">
        <v>675</v>
      </c>
      <c r="S3612" t="s">
        <v>675</v>
      </c>
      <c r="T3612" t="s">
        <v>675</v>
      </c>
    </row>
    <row r="3613" spans="1:20">
      <c r="A3613" t="s">
        <v>11311</v>
      </c>
      <c r="B3613" s="8" t="s">
        <v>1876</v>
      </c>
      <c r="C3613" t="s">
        <v>10655</v>
      </c>
      <c r="D3613" t="s">
        <v>664</v>
      </c>
      <c r="E3613" t="s">
        <v>704</v>
      </c>
      <c r="F3613" t="s">
        <v>5223</v>
      </c>
      <c r="G3613" t="s">
        <v>79</v>
      </c>
      <c r="H3613" t="s">
        <v>675</v>
      </c>
      <c r="I3613" t="s">
        <v>11312</v>
      </c>
      <c r="J3613" t="s">
        <v>5628</v>
      </c>
      <c r="K3613" t="s">
        <v>675</v>
      </c>
      <c r="L3613" t="s">
        <v>682</v>
      </c>
      <c r="M3613" s="8" t="s">
        <v>675</v>
      </c>
      <c r="N3613" t="s">
        <v>682</v>
      </c>
      <c r="O3613" t="s">
        <v>1585</v>
      </c>
      <c r="P3613" t="s">
        <v>701</v>
      </c>
      <c r="Q3613" s="8" t="s">
        <v>675</v>
      </c>
      <c r="R3613" t="s">
        <v>675</v>
      </c>
      <c r="S3613" t="s">
        <v>675</v>
      </c>
      <c r="T3613" t="s">
        <v>675</v>
      </c>
    </row>
    <row r="3614" spans="1:20">
      <c r="A3614" t="s">
        <v>11313</v>
      </c>
      <c r="B3614" s="8" t="s">
        <v>1876</v>
      </c>
      <c r="C3614" t="s">
        <v>10655</v>
      </c>
      <c r="D3614" t="s">
        <v>664</v>
      </c>
      <c r="E3614" t="s">
        <v>704</v>
      </c>
      <c r="F3614" t="s">
        <v>1491</v>
      </c>
      <c r="G3614" t="s">
        <v>114</v>
      </c>
      <c r="H3614" t="s">
        <v>675</v>
      </c>
      <c r="I3614" t="s">
        <v>11314</v>
      </c>
      <c r="J3614" t="s">
        <v>5628</v>
      </c>
      <c r="K3614" t="s">
        <v>675</v>
      </c>
      <c r="L3614" t="s">
        <v>682</v>
      </c>
      <c r="M3614" s="8" t="s">
        <v>675</v>
      </c>
      <c r="N3614" t="s">
        <v>682</v>
      </c>
      <c r="O3614" t="s">
        <v>1585</v>
      </c>
      <c r="P3614" t="s">
        <v>701</v>
      </c>
      <c r="Q3614" s="8" t="s">
        <v>675</v>
      </c>
      <c r="R3614" t="s">
        <v>675</v>
      </c>
      <c r="S3614" t="s">
        <v>675</v>
      </c>
      <c r="T3614" t="s">
        <v>675</v>
      </c>
    </row>
    <row r="3615" spans="1:20">
      <c r="A3615" t="s">
        <v>11315</v>
      </c>
      <c r="B3615" s="8" t="s">
        <v>1876</v>
      </c>
      <c r="C3615" t="s">
        <v>10655</v>
      </c>
      <c r="D3615" t="s">
        <v>664</v>
      </c>
      <c r="E3615" t="s">
        <v>704</v>
      </c>
      <c r="F3615" t="s">
        <v>1920</v>
      </c>
      <c r="G3615" t="s">
        <v>369</v>
      </c>
      <c r="H3615" t="s">
        <v>369</v>
      </c>
      <c r="I3615" t="s">
        <v>11316</v>
      </c>
      <c r="J3615" t="s">
        <v>5628</v>
      </c>
      <c r="K3615" t="s">
        <v>675</v>
      </c>
      <c r="L3615" t="s">
        <v>682</v>
      </c>
      <c r="M3615" s="8" t="s">
        <v>675</v>
      </c>
      <c r="N3615" t="s">
        <v>682</v>
      </c>
      <c r="O3615" t="s">
        <v>1585</v>
      </c>
      <c r="P3615" t="s">
        <v>701</v>
      </c>
      <c r="Q3615" s="8" t="s">
        <v>675</v>
      </c>
      <c r="R3615" t="s">
        <v>675</v>
      </c>
      <c r="S3615" t="s">
        <v>675</v>
      </c>
      <c r="T3615" t="s">
        <v>675</v>
      </c>
    </row>
    <row r="3616" spans="1:20">
      <c r="A3616" t="s">
        <v>11317</v>
      </c>
      <c r="B3616" s="8" t="s">
        <v>1876</v>
      </c>
      <c r="C3616" t="s">
        <v>10655</v>
      </c>
      <c r="D3616" t="s">
        <v>664</v>
      </c>
      <c r="E3616" t="s">
        <v>704</v>
      </c>
      <c r="F3616" t="s">
        <v>815</v>
      </c>
      <c r="G3616" t="s">
        <v>11</v>
      </c>
      <c r="H3616" t="s">
        <v>675</v>
      </c>
      <c r="I3616" t="s">
        <v>11318</v>
      </c>
      <c r="J3616" t="s">
        <v>5628</v>
      </c>
      <c r="K3616" t="s">
        <v>675</v>
      </c>
      <c r="L3616" t="s">
        <v>682</v>
      </c>
      <c r="M3616" s="8" t="s">
        <v>675</v>
      </c>
      <c r="N3616" t="s">
        <v>682</v>
      </c>
      <c r="O3616" t="s">
        <v>1585</v>
      </c>
      <c r="P3616" t="s">
        <v>701</v>
      </c>
      <c r="Q3616" s="8" t="s">
        <v>675</v>
      </c>
      <c r="R3616" t="s">
        <v>675</v>
      </c>
      <c r="S3616" t="s">
        <v>675</v>
      </c>
      <c r="T3616" t="s">
        <v>675</v>
      </c>
    </row>
    <row r="3617" spans="1:20">
      <c r="A3617" t="s">
        <v>11319</v>
      </c>
      <c r="B3617" s="8" t="s">
        <v>1876</v>
      </c>
      <c r="C3617" t="s">
        <v>10655</v>
      </c>
      <c r="D3617" t="s">
        <v>664</v>
      </c>
      <c r="E3617" t="s">
        <v>763</v>
      </c>
      <c r="F3617" t="s">
        <v>1595</v>
      </c>
      <c r="G3617" t="s">
        <v>1596</v>
      </c>
      <c r="H3617" t="s">
        <v>675</v>
      </c>
      <c r="I3617" t="s">
        <v>11320</v>
      </c>
      <c r="J3617" t="s">
        <v>6294</v>
      </c>
      <c r="K3617" t="s">
        <v>675</v>
      </c>
      <c r="L3617" t="s">
        <v>682</v>
      </c>
      <c r="M3617" s="8" t="s">
        <v>675</v>
      </c>
      <c r="N3617" t="s">
        <v>682</v>
      </c>
      <c r="O3617" t="s">
        <v>769</v>
      </c>
      <c r="P3617" t="s">
        <v>701</v>
      </c>
      <c r="Q3617" s="8" t="s">
        <v>675</v>
      </c>
      <c r="R3617" t="s">
        <v>675</v>
      </c>
      <c r="S3617" t="s">
        <v>675</v>
      </c>
      <c r="T3617" t="s">
        <v>675</v>
      </c>
    </row>
    <row r="3618" spans="1:20">
      <c r="A3618" t="s">
        <v>11321</v>
      </c>
      <c r="B3618" s="8" t="s">
        <v>1876</v>
      </c>
      <c r="C3618" t="s">
        <v>10655</v>
      </c>
      <c r="D3618" t="s">
        <v>663</v>
      </c>
      <c r="E3618" t="s">
        <v>704</v>
      </c>
      <c r="F3618" t="s">
        <v>1175</v>
      </c>
      <c r="G3618" t="s">
        <v>1176</v>
      </c>
      <c r="H3618" t="s">
        <v>1177</v>
      </c>
      <c r="I3618" t="s">
        <v>11124</v>
      </c>
      <c r="J3618" t="s">
        <v>6297</v>
      </c>
      <c r="K3618" t="s">
        <v>675</v>
      </c>
      <c r="L3618" t="s">
        <v>682</v>
      </c>
      <c r="M3618" s="8" t="s">
        <v>675</v>
      </c>
      <c r="N3618" t="s">
        <v>682</v>
      </c>
      <c r="O3618" t="s">
        <v>683</v>
      </c>
      <c r="P3618" t="s">
        <v>701</v>
      </c>
      <c r="Q3618" s="8" t="s">
        <v>675</v>
      </c>
      <c r="R3618" t="s">
        <v>675</v>
      </c>
      <c r="S3618" t="s">
        <v>675</v>
      </c>
      <c r="T3618" t="s">
        <v>675</v>
      </c>
    </row>
    <row r="3619" spans="1:20">
      <c r="A3619" t="s">
        <v>11322</v>
      </c>
      <c r="B3619" s="8" t="s">
        <v>1876</v>
      </c>
      <c r="C3619" t="s">
        <v>10655</v>
      </c>
      <c r="D3619" t="s">
        <v>664</v>
      </c>
      <c r="E3619" t="s">
        <v>665</v>
      </c>
      <c r="F3619" t="s">
        <v>1595</v>
      </c>
      <c r="G3619" t="s">
        <v>1596</v>
      </c>
      <c r="H3619" t="s">
        <v>675</v>
      </c>
      <c r="I3619" t="s">
        <v>11310</v>
      </c>
      <c r="J3619" t="s">
        <v>5628</v>
      </c>
      <c r="K3619" t="s">
        <v>675</v>
      </c>
      <c r="L3619" t="s">
        <v>682</v>
      </c>
      <c r="M3619" s="8" t="s">
        <v>675</v>
      </c>
      <c r="N3619" t="s">
        <v>682</v>
      </c>
      <c r="O3619" t="s">
        <v>1585</v>
      </c>
      <c r="P3619" t="s">
        <v>701</v>
      </c>
      <c r="Q3619" s="8" t="s">
        <v>675</v>
      </c>
      <c r="R3619" t="s">
        <v>675</v>
      </c>
      <c r="S3619" t="s">
        <v>675</v>
      </c>
      <c r="T3619" t="s">
        <v>675</v>
      </c>
    </row>
    <row r="3620" spans="1:20">
      <c r="A3620" t="s">
        <v>11323</v>
      </c>
      <c r="B3620" s="8" t="s">
        <v>1887</v>
      </c>
      <c r="C3620" t="s">
        <v>10655</v>
      </c>
      <c r="D3620" t="s">
        <v>1177</v>
      </c>
      <c r="E3620" t="s">
        <v>704</v>
      </c>
      <c r="F3620" t="s">
        <v>1595</v>
      </c>
      <c r="G3620" t="s">
        <v>1596</v>
      </c>
      <c r="H3620" t="s">
        <v>675</v>
      </c>
      <c r="I3620" t="s">
        <v>11027</v>
      </c>
      <c r="J3620" t="s">
        <v>5628</v>
      </c>
      <c r="K3620" t="s">
        <v>675</v>
      </c>
      <c r="L3620" t="s">
        <v>682</v>
      </c>
      <c r="M3620" s="8" t="s">
        <v>675</v>
      </c>
      <c r="N3620" t="s">
        <v>682</v>
      </c>
      <c r="O3620" t="s">
        <v>779</v>
      </c>
      <c r="P3620" t="s">
        <v>701</v>
      </c>
      <c r="Q3620" s="8" t="s">
        <v>675</v>
      </c>
      <c r="R3620" t="s">
        <v>675</v>
      </c>
      <c r="S3620" t="s">
        <v>675</v>
      </c>
      <c r="T3620" t="s">
        <v>675</v>
      </c>
    </row>
    <row r="3621" spans="1:20">
      <c r="A3621" t="s">
        <v>11324</v>
      </c>
      <c r="B3621" s="8" t="s">
        <v>5166</v>
      </c>
      <c r="C3621" t="s">
        <v>10655</v>
      </c>
      <c r="D3621" t="s">
        <v>664</v>
      </c>
      <c r="E3621" t="s">
        <v>763</v>
      </c>
      <c r="F3621" t="s">
        <v>1595</v>
      </c>
      <c r="G3621" t="s">
        <v>1596</v>
      </c>
      <c r="H3621" t="s">
        <v>675</v>
      </c>
      <c r="I3621" t="s">
        <v>11140</v>
      </c>
      <c r="J3621" t="s">
        <v>5628</v>
      </c>
      <c r="K3621" t="s">
        <v>675</v>
      </c>
      <c r="L3621" t="s">
        <v>682</v>
      </c>
      <c r="M3621" s="8" t="s">
        <v>675</v>
      </c>
      <c r="N3621" t="s">
        <v>682</v>
      </c>
      <c r="O3621" t="s">
        <v>769</v>
      </c>
      <c r="P3621" t="s">
        <v>701</v>
      </c>
      <c r="Q3621" s="8" t="s">
        <v>675</v>
      </c>
      <c r="R3621" t="s">
        <v>675</v>
      </c>
      <c r="S3621" t="s">
        <v>675</v>
      </c>
      <c r="T3621" t="s">
        <v>675</v>
      </c>
    </row>
    <row r="3622" spans="1:20">
      <c r="A3622" t="s">
        <v>11325</v>
      </c>
      <c r="B3622" s="8" t="s">
        <v>5166</v>
      </c>
      <c r="C3622" t="s">
        <v>10655</v>
      </c>
      <c r="D3622" t="s">
        <v>664</v>
      </c>
      <c r="E3622" t="s">
        <v>665</v>
      </c>
      <c r="F3622" t="s">
        <v>1595</v>
      </c>
      <c r="G3622" t="s">
        <v>1596</v>
      </c>
      <c r="H3622" t="s">
        <v>675</v>
      </c>
      <c r="I3622" t="s">
        <v>11326</v>
      </c>
      <c r="J3622" t="s">
        <v>5628</v>
      </c>
      <c r="K3622" t="s">
        <v>675</v>
      </c>
      <c r="L3622" t="s">
        <v>682</v>
      </c>
      <c r="M3622" s="8" t="s">
        <v>675</v>
      </c>
      <c r="N3622" t="s">
        <v>682</v>
      </c>
      <c r="O3622" t="s">
        <v>1504</v>
      </c>
      <c r="P3622" t="s">
        <v>701</v>
      </c>
      <c r="Q3622" s="8" t="s">
        <v>675</v>
      </c>
      <c r="R3622" t="s">
        <v>675</v>
      </c>
      <c r="S3622" t="s">
        <v>675</v>
      </c>
      <c r="T3622" t="s">
        <v>675</v>
      </c>
    </row>
    <row r="3623" spans="1:20">
      <c r="A3623" t="s">
        <v>11327</v>
      </c>
      <c r="B3623" s="8" t="s">
        <v>5166</v>
      </c>
      <c r="C3623" t="s">
        <v>10655</v>
      </c>
      <c r="D3623" t="s">
        <v>664</v>
      </c>
      <c r="E3623" t="s">
        <v>665</v>
      </c>
      <c r="F3623" t="s">
        <v>782</v>
      </c>
      <c r="G3623" t="s">
        <v>12</v>
      </c>
      <c r="H3623" t="s">
        <v>675</v>
      </c>
      <c r="I3623" t="s">
        <v>11328</v>
      </c>
      <c r="J3623" t="s">
        <v>5628</v>
      </c>
      <c r="K3623" t="s">
        <v>675</v>
      </c>
      <c r="L3623" t="s">
        <v>682</v>
      </c>
      <c r="M3623" s="8" t="s">
        <v>675</v>
      </c>
      <c r="N3623" t="s">
        <v>682</v>
      </c>
      <c r="O3623" t="s">
        <v>1504</v>
      </c>
      <c r="P3623" t="s">
        <v>701</v>
      </c>
      <c r="Q3623" s="8" t="s">
        <v>675</v>
      </c>
      <c r="R3623" t="s">
        <v>675</v>
      </c>
      <c r="S3623" t="s">
        <v>675</v>
      </c>
      <c r="T3623" t="s">
        <v>675</v>
      </c>
    </row>
    <row r="3624" spans="1:20">
      <c r="A3624" t="s">
        <v>11329</v>
      </c>
      <c r="B3624" s="8" t="s">
        <v>5167</v>
      </c>
      <c r="C3624" t="s">
        <v>10655</v>
      </c>
      <c r="D3624" t="s">
        <v>664</v>
      </c>
      <c r="E3624" t="s">
        <v>763</v>
      </c>
      <c r="F3624" t="s">
        <v>1595</v>
      </c>
      <c r="G3624" t="s">
        <v>1596</v>
      </c>
      <c r="H3624" t="s">
        <v>675</v>
      </c>
      <c r="I3624" t="s">
        <v>11330</v>
      </c>
      <c r="J3624" t="s">
        <v>5628</v>
      </c>
      <c r="K3624" t="s">
        <v>675</v>
      </c>
      <c r="L3624" t="s">
        <v>682</v>
      </c>
      <c r="M3624" s="8" t="s">
        <v>675</v>
      </c>
      <c r="N3624" t="s">
        <v>682</v>
      </c>
      <c r="O3624" t="s">
        <v>769</v>
      </c>
      <c r="P3624" t="s">
        <v>701</v>
      </c>
      <c r="Q3624" s="8" t="s">
        <v>675</v>
      </c>
      <c r="R3624" t="s">
        <v>675</v>
      </c>
      <c r="S3624" t="s">
        <v>675</v>
      </c>
      <c r="T3624" t="s">
        <v>675</v>
      </c>
    </row>
    <row r="3625" spans="1:20">
      <c r="A3625" t="s">
        <v>11331</v>
      </c>
      <c r="B3625" s="8" t="s">
        <v>5167</v>
      </c>
      <c r="C3625" t="s">
        <v>10655</v>
      </c>
      <c r="D3625" t="s">
        <v>664</v>
      </c>
      <c r="E3625" t="s">
        <v>704</v>
      </c>
      <c r="F3625" t="s">
        <v>1199</v>
      </c>
      <c r="G3625" t="s">
        <v>16</v>
      </c>
      <c r="H3625" t="s">
        <v>675</v>
      </c>
      <c r="I3625" t="s">
        <v>11332</v>
      </c>
      <c r="J3625" t="s">
        <v>6294</v>
      </c>
      <c r="K3625" t="s">
        <v>675</v>
      </c>
      <c r="L3625" t="s">
        <v>682</v>
      </c>
      <c r="M3625" s="8" t="s">
        <v>675</v>
      </c>
      <c r="N3625" t="s">
        <v>682</v>
      </c>
      <c r="O3625" t="s">
        <v>769</v>
      </c>
      <c r="P3625" t="s">
        <v>701</v>
      </c>
      <c r="Q3625" s="8" t="s">
        <v>675</v>
      </c>
      <c r="R3625" t="s">
        <v>675</v>
      </c>
      <c r="S3625" t="s">
        <v>675</v>
      </c>
      <c r="T3625" t="s">
        <v>675</v>
      </c>
    </row>
    <row r="3626" spans="1:20">
      <c r="A3626" t="s">
        <v>11333</v>
      </c>
      <c r="B3626" s="8" t="s">
        <v>5167</v>
      </c>
      <c r="C3626" t="s">
        <v>10655</v>
      </c>
      <c r="D3626" t="s">
        <v>664</v>
      </c>
      <c r="E3626" t="s">
        <v>704</v>
      </c>
      <c r="F3626" t="s">
        <v>1595</v>
      </c>
      <c r="G3626" t="s">
        <v>1596</v>
      </c>
      <c r="H3626" t="s">
        <v>675</v>
      </c>
      <c r="I3626" t="s">
        <v>6208</v>
      </c>
      <c r="J3626" t="s">
        <v>5628</v>
      </c>
      <c r="K3626" t="s">
        <v>675</v>
      </c>
      <c r="L3626" t="s">
        <v>682</v>
      </c>
      <c r="M3626" s="8" t="s">
        <v>675</v>
      </c>
      <c r="N3626" t="s">
        <v>682</v>
      </c>
      <c r="O3626" t="s">
        <v>1676</v>
      </c>
      <c r="P3626" t="s">
        <v>701</v>
      </c>
      <c r="Q3626" s="8" t="s">
        <v>675</v>
      </c>
      <c r="R3626" t="s">
        <v>675</v>
      </c>
      <c r="S3626" t="s">
        <v>675</v>
      </c>
      <c r="T3626" t="s">
        <v>675</v>
      </c>
    </row>
    <row r="3627" spans="1:20">
      <c r="A3627" t="s">
        <v>11334</v>
      </c>
      <c r="B3627" s="8" t="s">
        <v>5167</v>
      </c>
      <c r="C3627" t="s">
        <v>10655</v>
      </c>
      <c r="D3627" t="s">
        <v>664</v>
      </c>
      <c r="E3627" t="s">
        <v>704</v>
      </c>
      <c r="F3627" t="s">
        <v>5145</v>
      </c>
      <c r="G3627" t="s">
        <v>5146</v>
      </c>
      <c r="H3627" t="s">
        <v>675</v>
      </c>
      <c r="I3627" t="s">
        <v>11292</v>
      </c>
      <c r="J3627" t="s">
        <v>5628</v>
      </c>
      <c r="K3627" t="s">
        <v>675</v>
      </c>
      <c r="L3627" t="s">
        <v>682</v>
      </c>
      <c r="M3627" s="8" t="s">
        <v>675</v>
      </c>
      <c r="N3627" t="s">
        <v>682</v>
      </c>
      <c r="O3627" t="s">
        <v>1676</v>
      </c>
      <c r="P3627" t="s">
        <v>701</v>
      </c>
      <c r="Q3627" s="8" t="s">
        <v>675</v>
      </c>
      <c r="R3627" t="s">
        <v>675</v>
      </c>
      <c r="S3627" t="s">
        <v>675</v>
      </c>
      <c r="T3627" t="s">
        <v>675</v>
      </c>
    </row>
    <row r="3628" spans="1:20">
      <c r="A3628" t="s">
        <v>11335</v>
      </c>
      <c r="B3628" s="8" t="s">
        <v>1891</v>
      </c>
      <c r="C3628" t="s">
        <v>10655</v>
      </c>
      <c r="D3628" t="s">
        <v>664</v>
      </c>
      <c r="E3628" t="s">
        <v>665</v>
      </c>
      <c r="F3628" t="s">
        <v>1595</v>
      </c>
      <c r="G3628" t="s">
        <v>1596</v>
      </c>
      <c r="H3628" t="s">
        <v>675</v>
      </c>
      <c r="I3628" t="s">
        <v>11336</v>
      </c>
      <c r="J3628" t="s">
        <v>6294</v>
      </c>
      <c r="K3628" t="s">
        <v>675</v>
      </c>
      <c r="L3628" t="s">
        <v>682</v>
      </c>
      <c r="M3628" s="8" t="s">
        <v>675</v>
      </c>
      <c r="N3628" t="s">
        <v>682</v>
      </c>
      <c r="O3628" t="s">
        <v>1504</v>
      </c>
      <c r="P3628" t="s">
        <v>701</v>
      </c>
      <c r="Q3628" s="8" t="s">
        <v>675</v>
      </c>
      <c r="R3628" t="s">
        <v>675</v>
      </c>
      <c r="S3628" t="s">
        <v>675</v>
      </c>
      <c r="T3628" t="s">
        <v>675</v>
      </c>
    </row>
    <row r="3629" spans="1:20">
      <c r="A3629" t="s">
        <v>11337</v>
      </c>
      <c r="B3629" s="8" t="s">
        <v>1891</v>
      </c>
      <c r="C3629" t="s">
        <v>10655</v>
      </c>
      <c r="D3629" t="s">
        <v>664</v>
      </c>
      <c r="E3629" t="s">
        <v>665</v>
      </c>
      <c r="F3629" t="s">
        <v>782</v>
      </c>
      <c r="G3629" t="s">
        <v>12</v>
      </c>
      <c r="H3629" t="s">
        <v>675</v>
      </c>
      <c r="I3629" t="s">
        <v>11338</v>
      </c>
      <c r="J3629" t="s">
        <v>6294</v>
      </c>
      <c r="K3629" t="s">
        <v>675</v>
      </c>
      <c r="L3629" t="s">
        <v>682</v>
      </c>
      <c r="M3629" s="8" t="s">
        <v>675</v>
      </c>
      <c r="N3629" t="s">
        <v>682</v>
      </c>
      <c r="O3629" t="s">
        <v>1504</v>
      </c>
      <c r="P3629" t="s">
        <v>701</v>
      </c>
      <c r="Q3629" s="8" t="s">
        <v>675</v>
      </c>
      <c r="R3629" t="s">
        <v>675</v>
      </c>
      <c r="S3629" t="s">
        <v>675</v>
      </c>
      <c r="T3629" t="s">
        <v>675</v>
      </c>
    </row>
    <row r="3630" spans="1:20">
      <c r="A3630" t="s">
        <v>11339</v>
      </c>
      <c r="B3630" s="8" t="s">
        <v>1891</v>
      </c>
      <c r="C3630" t="s">
        <v>10655</v>
      </c>
      <c r="D3630" t="s">
        <v>664</v>
      </c>
      <c r="E3630" t="s">
        <v>704</v>
      </c>
      <c r="F3630" t="s">
        <v>1595</v>
      </c>
      <c r="G3630" t="s">
        <v>1596</v>
      </c>
      <c r="H3630" t="s">
        <v>675</v>
      </c>
      <c r="I3630" t="s">
        <v>6208</v>
      </c>
      <c r="J3630" t="s">
        <v>5628</v>
      </c>
      <c r="K3630" t="s">
        <v>675</v>
      </c>
      <c r="L3630" t="s">
        <v>682</v>
      </c>
      <c r="M3630" s="8" t="s">
        <v>675</v>
      </c>
      <c r="N3630" t="s">
        <v>682</v>
      </c>
      <c r="O3630" t="s">
        <v>1676</v>
      </c>
      <c r="P3630" t="s">
        <v>701</v>
      </c>
      <c r="Q3630" s="8" t="s">
        <v>675</v>
      </c>
      <c r="R3630" t="s">
        <v>675</v>
      </c>
      <c r="S3630" t="s">
        <v>675</v>
      </c>
      <c r="T3630" t="s">
        <v>675</v>
      </c>
    </row>
    <row r="3631" spans="1:20">
      <c r="A3631" t="s">
        <v>11340</v>
      </c>
      <c r="B3631" s="8" t="s">
        <v>1891</v>
      </c>
      <c r="C3631" t="s">
        <v>10655</v>
      </c>
      <c r="D3631" t="s">
        <v>664</v>
      </c>
      <c r="E3631" t="s">
        <v>704</v>
      </c>
      <c r="F3631" t="s">
        <v>5145</v>
      </c>
      <c r="G3631" t="s">
        <v>5146</v>
      </c>
      <c r="H3631" t="s">
        <v>675</v>
      </c>
      <c r="I3631" t="s">
        <v>11292</v>
      </c>
      <c r="J3631" t="s">
        <v>5628</v>
      </c>
      <c r="K3631" t="s">
        <v>675</v>
      </c>
      <c r="L3631" t="s">
        <v>682</v>
      </c>
      <c r="M3631" s="8" t="s">
        <v>675</v>
      </c>
      <c r="N3631" t="s">
        <v>682</v>
      </c>
      <c r="O3631" t="s">
        <v>1676</v>
      </c>
      <c r="P3631" t="s">
        <v>701</v>
      </c>
      <c r="Q3631" s="8" t="s">
        <v>675</v>
      </c>
      <c r="R3631" t="s">
        <v>675</v>
      </c>
      <c r="S3631" t="s">
        <v>675</v>
      </c>
      <c r="T3631" t="s">
        <v>675</v>
      </c>
    </row>
    <row r="3632" spans="1:20">
      <c r="A3632" t="s">
        <v>11341</v>
      </c>
      <c r="B3632" s="8" t="s">
        <v>1898</v>
      </c>
      <c r="C3632" t="s">
        <v>10655</v>
      </c>
      <c r="D3632" t="s">
        <v>664</v>
      </c>
      <c r="E3632" t="s">
        <v>665</v>
      </c>
      <c r="F3632" t="s">
        <v>1595</v>
      </c>
      <c r="G3632" t="s">
        <v>1596</v>
      </c>
      <c r="H3632" t="s">
        <v>675</v>
      </c>
      <c r="I3632" t="s">
        <v>11336</v>
      </c>
      <c r="J3632" t="s">
        <v>6294</v>
      </c>
      <c r="K3632" t="s">
        <v>675</v>
      </c>
      <c r="L3632" t="s">
        <v>682</v>
      </c>
      <c r="M3632" s="8" t="s">
        <v>675</v>
      </c>
      <c r="N3632" t="s">
        <v>682</v>
      </c>
      <c r="O3632" t="s">
        <v>1504</v>
      </c>
      <c r="P3632" t="s">
        <v>701</v>
      </c>
      <c r="Q3632" s="8" t="s">
        <v>675</v>
      </c>
      <c r="R3632" t="s">
        <v>675</v>
      </c>
      <c r="S3632" t="s">
        <v>675</v>
      </c>
      <c r="T3632" t="s">
        <v>675</v>
      </c>
    </row>
    <row r="3633" spans="1:20">
      <c r="A3633" t="s">
        <v>11342</v>
      </c>
      <c r="B3633" s="8" t="s">
        <v>1898</v>
      </c>
      <c r="C3633" t="s">
        <v>10655</v>
      </c>
      <c r="D3633" t="s">
        <v>664</v>
      </c>
      <c r="E3633" t="s">
        <v>704</v>
      </c>
      <c r="F3633" t="s">
        <v>1595</v>
      </c>
      <c r="G3633" t="s">
        <v>1596</v>
      </c>
      <c r="H3633" t="s">
        <v>675</v>
      </c>
      <c r="I3633" t="s">
        <v>11137</v>
      </c>
      <c r="J3633" t="s">
        <v>5628</v>
      </c>
      <c r="K3633" t="s">
        <v>675</v>
      </c>
      <c r="L3633" t="s">
        <v>682</v>
      </c>
      <c r="M3633" s="8" t="s">
        <v>675</v>
      </c>
      <c r="N3633" t="s">
        <v>682</v>
      </c>
      <c r="O3633" t="s">
        <v>1283</v>
      </c>
      <c r="P3633" t="s">
        <v>701</v>
      </c>
      <c r="Q3633" s="8" t="s">
        <v>675</v>
      </c>
      <c r="R3633" t="s">
        <v>675</v>
      </c>
      <c r="S3633" t="s">
        <v>675</v>
      </c>
      <c r="T3633" t="s">
        <v>675</v>
      </c>
    </row>
    <row r="3634" spans="1:20">
      <c r="A3634" t="s">
        <v>11343</v>
      </c>
      <c r="B3634" s="8" t="s">
        <v>1898</v>
      </c>
      <c r="C3634" t="s">
        <v>10655</v>
      </c>
      <c r="D3634" t="s">
        <v>664</v>
      </c>
      <c r="E3634" t="s">
        <v>704</v>
      </c>
      <c r="F3634" t="s">
        <v>782</v>
      </c>
      <c r="G3634" t="s">
        <v>12</v>
      </c>
      <c r="H3634" t="s">
        <v>675</v>
      </c>
      <c r="I3634" t="s">
        <v>11344</v>
      </c>
      <c r="J3634" t="s">
        <v>5628</v>
      </c>
      <c r="K3634" t="s">
        <v>675</v>
      </c>
      <c r="L3634" t="s">
        <v>682</v>
      </c>
      <c r="M3634" s="8" t="s">
        <v>675</v>
      </c>
      <c r="N3634" t="s">
        <v>682</v>
      </c>
      <c r="O3634" t="s">
        <v>1283</v>
      </c>
      <c r="P3634" t="s">
        <v>701</v>
      </c>
      <c r="Q3634" s="8" t="s">
        <v>675</v>
      </c>
      <c r="R3634" t="s">
        <v>675</v>
      </c>
      <c r="S3634" t="s">
        <v>675</v>
      </c>
      <c r="T3634" t="s">
        <v>675</v>
      </c>
    </row>
    <row r="3635" spans="1:20">
      <c r="A3635" t="s">
        <v>11345</v>
      </c>
      <c r="B3635" s="8" t="s">
        <v>1898</v>
      </c>
      <c r="C3635" t="s">
        <v>10655</v>
      </c>
      <c r="D3635" t="s">
        <v>664</v>
      </c>
      <c r="E3635" t="s">
        <v>704</v>
      </c>
      <c r="F3635" t="s">
        <v>1595</v>
      </c>
      <c r="G3635" t="s">
        <v>1596</v>
      </c>
      <c r="H3635" t="s">
        <v>675</v>
      </c>
      <c r="I3635" t="s">
        <v>6208</v>
      </c>
      <c r="J3635" t="s">
        <v>6294</v>
      </c>
      <c r="K3635" t="s">
        <v>675</v>
      </c>
      <c r="L3635" t="s">
        <v>682</v>
      </c>
      <c r="M3635" s="8" t="s">
        <v>675</v>
      </c>
      <c r="N3635" t="s">
        <v>682</v>
      </c>
      <c r="O3635" t="s">
        <v>1676</v>
      </c>
      <c r="P3635" t="s">
        <v>701</v>
      </c>
      <c r="Q3635" s="8" t="s">
        <v>675</v>
      </c>
      <c r="R3635" t="s">
        <v>675</v>
      </c>
      <c r="S3635" t="s">
        <v>675</v>
      </c>
      <c r="T3635" t="s">
        <v>675</v>
      </c>
    </row>
    <row r="3636" spans="1:20">
      <c r="A3636" t="s">
        <v>11346</v>
      </c>
      <c r="B3636" s="8" t="s">
        <v>1898</v>
      </c>
      <c r="C3636" t="s">
        <v>10655</v>
      </c>
      <c r="D3636" t="s">
        <v>664</v>
      </c>
      <c r="E3636" t="s">
        <v>704</v>
      </c>
      <c r="F3636" t="s">
        <v>5145</v>
      </c>
      <c r="G3636" t="s">
        <v>5146</v>
      </c>
      <c r="H3636" t="s">
        <v>675</v>
      </c>
      <c r="I3636" t="s">
        <v>11292</v>
      </c>
      <c r="J3636" t="s">
        <v>6294</v>
      </c>
      <c r="K3636" t="s">
        <v>675</v>
      </c>
      <c r="L3636" t="s">
        <v>682</v>
      </c>
      <c r="M3636" s="8" t="s">
        <v>675</v>
      </c>
      <c r="N3636" t="s">
        <v>682</v>
      </c>
      <c r="O3636" t="s">
        <v>1676</v>
      </c>
      <c r="P3636" t="s">
        <v>701</v>
      </c>
      <c r="Q3636" s="8" t="s">
        <v>675</v>
      </c>
      <c r="R3636" t="s">
        <v>675</v>
      </c>
      <c r="S3636" t="s">
        <v>675</v>
      </c>
      <c r="T3636" t="s">
        <v>675</v>
      </c>
    </row>
    <row r="3637" spans="1:20">
      <c r="A3637" t="s">
        <v>11347</v>
      </c>
      <c r="B3637" s="8" t="s">
        <v>3018</v>
      </c>
      <c r="C3637" t="s">
        <v>10655</v>
      </c>
      <c r="D3637" t="s">
        <v>664</v>
      </c>
      <c r="E3637" t="s">
        <v>704</v>
      </c>
      <c r="F3637" t="s">
        <v>782</v>
      </c>
      <c r="G3637" t="s">
        <v>12</v>
      </c>
      <c r="H3637" t="s">
        <v>675</v>
      </c>
      <c r="I3637" t="s">
        <v>11348</v>
      </c>
      <c r="J3637" t="s">
        <v>5628</v>
      </c>
      <c r="K3637" t="s">
        <v>675</v>
      </c>
      <c r="L3637" t="s">
        <v>682</v>
      </c>
      <c r="M3637" s="8" t="s">
        <v>675</v>
      </c>
      <c r="N3637" t="s">
        <v>682</v>
      </c>
      <c r="O3637" t="s">
        <v>1676</v>
      </c>
      <c r="P3637" t="s">
        <v>701</v>
      </c>
      <c r="Q3637" s="8" t="s">
        <v>675</v>
      </c>
      <c r="R3637" t="s">
        <v>675</v>
      </c>
      <c r="S3637" t="s">
        <v>675</v>
      </c>
      <c r="T3637" t="s">
        <v>675</v>
      </c>
    </row>
    <row r="3638" spans="1:20">
      <c r="A3638" t="s">
        <v>11349</v>
      </c>
      <c r="B3638" s="8" t="s">
        <v>3018</v>
      </c>
      <c r="C3638" t="s">
        <v>10655</v>
      </c>
      <c r="D3638" t="s">
        <v>664</v>
      </c>
      <c r="E3638" t="s">
        <v>704</v>
      </c>
      <c r="F3638" t="s">
        <v>1595</v>
      </c>
      <c r="G3638" t="s">
        <v>1596</v>
      </c>
      <c r="H3638" t="s">
        <v>675</v>
      </c>
      <c r="I3638" t="s">
        <v>11137</v>
      </c>
      <c r="J3638" t="s">
        <v>5628</v>
      </c>
      <c r="K3638" t="s">
        <v>675</v>
      </c>
      <c r="L3638" t="s">
        <v>682</v>
      </c>
      <c r="M3638" s="8" t="s">
        <v>675</v>
      </c>
      <c r="N3638" t="s">
        <v>682</v>
      </c>
      <c r="O3638" t="s">
        <v>1283</v>
      </c>
      <c r="P3638" t="s">
        <v>701</v>
      </c>
      <c r="Q3638" s="8" t="s">
        <v>675</v>
      </c>
      <c r="R3638" t="s">
        <v>675</v>
      </c>
      <c r="S3638" t="s">
        <v>675</v>
      </c>
      <c r="T3638" t="s">
        <v>675</v>
      </c>
    </row>
    <row r="3639" spans="1:20">
      <c r="A3639" t="s">
        <v>11350</v>
      </c>
      <c r="B3639" s="8" t="s">
        <v>3018</v>
      </c>
      <c r="C3639" t="s">
        <v>10655</v>
      </c>
      <c r="D3639" t="s">
        <v>664</v>
      </c>
      <c r="E3639" t="s">
        <v>704</v>
      </c>
      <c r="F3639" t="s">
        <v>1595</v>
      </c>
      <c r="G3639" t="s">
        <v>1596</v>
      </c>
      <c r="H3639" t="s">
        <v>675</v>
      </c>
      <c r="I3639" t="s">
        <v>6208</v>
      </c>
      <c r="J3639" t="s">
        <v>5628</v>
      </c>
      <c r="K3639" t="s">
        <v>675</v>
      </c>
      <c r="L3639" t="s">
        <v>682</v>
      </c>
      <c r="M3639" s="8" t="s">
        <v>675</v>
      </c>
      <c r="N3639" t="s">
        <v>682</v>
      </c>
      <c r="O3639" t="s">
        <v>1676</v>
      </c>
      <c r="P3639" t="s">
        <v>701</v>
      </c>
      <c r="Q3639" s="8" t="s">
        <v>675</v>
      </c>
      <c r="R3639" t="s">
        <v>675</v>
      </c>
      <c r="S3639" t="s">
        <v>675</v>
      </c>
      <c r="T3639" t="s">
        <v>675</v>
      </c>
    </row>
    <row r="3640" spans="1:20">
      <c r="A3640" t="s">
        <v>11351</v>
      </c>
      <c r="B3640" s="8" t="s">
        <v>3018</v>
      </c>
      <c r="C3640" t="s">
        <v>10655</v>
      </c>
      <c r="D3640" t="s">
        <v>664</v>
      </c>
      <c r="E3640" t="s">
        <v>704</v>
      </c>
      <c r="F3640" t="s">
        <v>5145</v>
      </c>
      <c r="G3640" t="s">
        <v>5146</v>
      </c>
      <c r="H3640" t="s">
        <v>675</v>
      </c>
      <c r="I3640" t="s">
        <v>11292</v>
      </c>
      <c r="J3640" t="s">
        <v>6294</v>
      </c>
      <c r="K3640" t="s">
        <v>675</v>
      </c>
      <c r="L3640" t="s">
        <v>682</v>
      </c>
      <c r="M3640" s="8" t="s">
        <v>675</v>
      </c>
      <c r="N3640" t="s">
        <v>682</v>
      </c>
      <c r="O3640" t="s">
        <v>1676</v>
      </c>
      <c r="P3640" t="s">
        <v>701</v>
      </c>
      <c r="Q3640" s="8" t="s">
        <v>675</v>
      </c>
      <c r="R3640" t="s">
        <v>675</v>
      </c>
      <c r="S3640" t="s">
        <v>675</v>
      </c>
      <c r="T3640" t="s">
        <v>675</v>
      </c>
    </row>
    <row r="3641" spans="1:20">
      <c r="A3641" t="s">
        <v>11352</v>
      </c>
      <c r="B3641" s="8" t="s">
        <v>5170</v>
      </c>
      <c r="C3641" t="s">
        <v>10655</v>
      </c>
      <c r="D3641" t="s">
        <v>4108</v>
      </c>
      <c r="E3641" t="s">
        <v>704</v>
      </c>
      <c r="F3641" t="s">
        <v>1595</v>
      </c>
      <c r="G3641" t="s">
        <v>1596</v>
      </c>
      <c r="H3641" t="s">
        <v>675</v>
      </c>
      <c r="I3641" t="s">
        <v>11353</v>
      </c>
      <c r="J3641" t="s">
        <v>5628</v>
      </c>
      <c r="K3641" t="s">
        <v>675</v>
      </c>
      <c r="L3641" t="s">
        <v>682</v>
      </c>
      <c r="M3641" s="8" t="s">
        <v>675</v>
      </c>
      <c r="N3641" t="s">
        <v>682</v>
      </c>
      <c r="O3641" t="s">
        <v>759</v>
      </c>
      <c r="P3641" t="s">
        <v>701</v>
      </c>
      <c r="Q3641" s="8" t="s">
        <v>675</v>
      </c>
      <c r="R3641" t="s">
        <v>675</v>
      </c>
      <c r="S3641" t="s">
        <v>675</v>
      </c>
      <c r="T3641" t="s">
        <v>675</v>
      </c>
    </row>
    <row r="3642" spans="1:20">
      <c r="A3642" t="s">
        <v>11354</v>
      </c>
      <c r="B3642" s="8" t="s">
        <v>5170</v>
      </c>
      <c r="C3642" t="s">
        <v>10655</v>
      </c>
      <c r="D3642" t="s">
        <v>4108</v>
      </c>
      <c r="E3642" t="s">
        <v>704</v>
      </c>
      <c r="F3642" t="s">
        <v>11306</v>
      </c>
      <c r="G3642" t="s">
        <v>11307</v>
      </c>
      <c r="H3642" t="s">
        <v>675</v>
      </c>
      <c r="I3642" t="s">
        <v>11355</v>
      </c>
      <c r="J3642" t="s">
        <v>5628</v>
      </c>
      <c r="K3642" t="s">
        <v>675</v>
      </c>
      <c r="L3642" t="s">
        <v>682</v>
      </c>
      <c r="M3642" s="8" t="s">
        <v>675</v>
      </c>
      <c r="N3642" t="s">
        <v>682</v>
      </c>
      <c r="O3642" t="s">
        <v>759</v>
      </c>
      <c r="P3642" t="s">
        <v>701</v>
      </c>
      <c r="Q3642" s="8" t="s">
        <v>675</v>
      </c>
      <c r="R3642" t="s">
        <v>675</v>
      </c>
      <c r="S3642" t="s">
        <v>675</v>
      </c>
      <c r="T3642" t="s">
        <v>675</v>
      </c>
    </row>
    <row r="3643" spans="1:20">
      <c r="A3643" t="s">
        <v>11356</v>
      </c>
      <c r="B3643" s="8" t="s">
        <v>5170</v>
      </c>
      <c r="C3643" t="s">
        <v>10655</v>
      </c>
      <c r="D3643" t="s">
        <v>663</v>
      </c>
      <c r="E3643" t="s">
        <v>704</v>
      </c>
      <c r="F3643" t="s">
        <v>1199</v>
      </c>
      <c r="G3643" t="s">
        <v>16</v>
      </c>
      <c r="H3643" t="s">
        <v>675</v>
      </c>
      <c r="I3643" t="s">
        <v>11357</v>
      </c>
      <c r="J3643" t="s">
        <v>5628</v>
      </c>
      <c r="K3643" t="s">
        <v>675</v>
      </c>
      <c r="L3643" t="s">
        <v>682</v>
      </c>
      <c r="M3643" s="8" t="s">
        <v>675</v>
      </c>
      <c r="N3643" t="s">
        <v>682</v>
      </c>
      <c r="O3643" t="s">
        <v>759</v>
      </c>
      <c r="P3643" t="s">
        <v>701</v>
      </c>
      <c r="Q3643" s="8" t="s">
        <v>675</v>
      </c>
      <c r="R3643" t="s">
        <v>675</v>
      </c>
      <c r="S3643" t="s">
        <v>675</v>
      </c>
      <c r="T3643" t="s">
        <v>675</v>
      </c>
    </row>
    <row r="3644" spans="1:20">
      <c r="A3644" t="s">
        <v>11358</v>
      </c>
      <c r="B3644" s="8" t="s">
        <v>3023</v>
      </c>
      <c r="C3644" t="s">
        <v>10655</v>
      </c>
      <c r="D3644" t="s">
        <v>664</v>
      </c>
      <c r="E3644" t="s">
        <v>704</v>
      </c>
      <c r="F3644" t="s">
        <v>1595</v>
      </c>
      <c r="G3644" t="s">
        <v>1596</v>
      </c>
      <c r="H3644" t="s">
        <v>675</v>
      </c>
      <c r="I3644" t="s">
        <v>11137</v>
      </c>
      <c r="J3644" t="s">
        <v>5628</v>
      </c>
      <c r="K3644" t="s">
        <v>675</v>
      </c>
      <c r="L3644" t="s">
        <v>682</v>
      </c>
      <c r="M3644" s="8" t="s">
        <v>675</v>
      </c>
      <c r="N3644" t="s">
        <v>682</v>
      </c>
      <c r="O3644" t="s">
        <v>1283</v>
      </c>
      <c r="P3644" t="s">
        <v>701</v>
      </c>
      <c r="Q3644" s="8" t="s">
        <v>675</v>
      </c>
      <c r="R3644" t="s">
        <v>675</v>
      </c>
      <c r="S3644" t="s">
        <v>675</v>
      </c>
      <c r="T3644" t="s">
        <v>675</v>
      </c>
    </row>
    <row r="3645" spans="1:20">
      <c r="A3645" t="s">
        <v>11359</v>
      </c>
      <c r="B3645" s="8" t="s">
        <v>3023</v>
      </c>
      <c r="C3645" t="s">
        <v>10655</v>
      </c>
      <c r="D3645" t="s">
        <v>664</v>
      </c>
      <c r="E3645" t="s">
        <v>763</v>
      </c>
      <c r="F3645" t="s">
        <v>1595</v>
      </c>
      <c r="G3645" t="s">
        <v>1596</v>
      </c>
      <c r="H3645" t="s">
        <v>675</v>
      </c>
      <c r="I3645" t="s">
        <v>11330</v>
      </c>
      <c r="J3645" t="s">
        <v>5628</v>
      </c>
      <c r="K3645" t="s">
        <v>675</v>
      </c>
      <c r="L3645" t="s">
        <v>682</v>
      </c>
      <c r="M3645" s="8" t="s">
        <v>675</v>
      </c>
      <c r="N3645" t="s">
        <v>682</v>
      </c>
      <c r="O3645" t="s">
        <v>769</v>
      </c>
      <c r="P3645" t="s">
        <v>701</v>
      </c>
      <c r="Q3645" s="8" t="s">
        <v>675</v>
      </c>
      <c r="R3645" t="s">
        <v>675</v>
      </c>
      <c r="S3645" t="s">
        <v>675</v>
      </c>
      <c r="T3645" t="s">
        <v>675</v>
      </c>
    </row>
    <row r="3646" spans="1:20">
      <c r="A3646" t="s">
        <v>11360</v>
      </c>
      <c r="B3646" s="8" t="s">
        <v>3023</v>
      </c>
      <c r="C3646" t="s">
        <v>10655</v>
      </c>
      <c r="D3646" t="s">
        <v>664</v>
      </c>
      <c r="E3646" t="s">
        <v>763</v>
      </c>
      <c r="F3646" t="s">
        <v>782</v>
      </c>
      <c r="G3646" t="s">
        <v>12</v>
      </c>
      <c r="H3646" t="s">
        <v>675</v>
      </c>
      <c r="I3646" t="s">
        <v>11361</v>
      </c>
      <c r="J3646" t="s">
        <v>6294</v>
      </c>
      <c r="K3646" t="s">
        <v>675</v>
      </c>
      <c r="L3646" t="s">
        <v>682</v>
      </c>
      <c r="M3646" s="8" t="s">
        <v>675</v>
      </c>
      <c r="N3646" t="s">
        <v>682</v>
      </c>
      <c r="O3646" t="s">
        <v>769</v>
      </c>
      <c r="P3646" t="s">
        <v>701</v>
      </c>
      <c r="Q3646" s="8" t="s">
        <v>675</v>
      </c>
      <c r="R3646" t="s">
        <v>675</v>
      </c>
      <c r="S3646" t="s">
        <v>675</v>
      </c>
      <c r="T3646" t="s">
        <v>675</v>
      </c>
    </row>
    <row r="3647" spans="1:20">
      <c r="A3647" t="s">
        <v>11362</v>
      </c>
      <c r="B3647" s="8" t="s">
        <v>3024</v>
      </c>
      <c r="C3647" t="s">
        <v>10655</v>
      </c>
      <c r="D3647" t="s">
        <v>664</v>
      </c>
      <c r="E3647" t="s">
        <v>704</v>
      </c>
      <c r="F3647" t="s">
        <v>1595</v>
      </c>
      <c r="G3647" t="s">
        <v>1596</v>
      </c>
      <c r="H3647" t="s">
        <v>675</v>
      </c>
      <c r="I3647" t="s">
        <v>11137</v>
      </c>
      <c r="J3647" t="s">
        <v>5628</v>
      </c>
      <c r="K3647" t="s">
        <v>675</v>
      </c>
      <c r="L3647" t="s">
        <v>682</v>
      </c>
      <c r="M3647" s="8" t="s">
        <v>675</v>
      </c>
      <c r="N3647" t="s">
        <v>682</v>
      </c>
      <c r="O3647" t="s">
        <v>1283</v>
      </c>
      <c r="P3647" t="s">
        <v>701</v>
      </c>
      <c r="Q3647" s="8" t="s">
        <v>675</v>
      </c>
      <c r="R3647" t="s">
        <v>675</v>
      </c>
      <c r="S3647" t="s">
        <v>675</v>
      </c>
      <c r="T3647" t="s">
        <v>675</v>
      </c>
    </row>
    <row r="3648" spans="1:20">
      <c r="A3648" t="s">
        <v>11363</v>
      </c>
      <c r="B3648" s="8" t="s">
        <v>3024</v>
      </c>
      <c r="C3648" t="s">
        <v>10655</v>
      </c>
      <c r="D3648" t="s">
        <v>664</v>
      </c>
      <c r="E3648" t="s">
        <v>665</v>
      </c>
      <c r="F3648" t="s">
        <v>782</v>
      </c>
      <c r="G3648" t="s">
        <v>12</v>
      </c>
      <c r="H3648" t="s">
        <v>675</v>
      </c>
      <c r="I3648" t="s">
        <v>11364</v>
      </c>
      <c r="J3648" t="s">
        <v>6294</v>
      </c>
      <c r="K3648" t="s">
        <v>675</v>
      </c>
      <c r="L3648" t="s">
        <v>682</v>
      </c>
      <c r="M3648" s="8" t="s">
        <v>675</v>
      </c>
      <c r="N3648" t="s">
        <v>682</v>
      </c>
      <c r="O3648" t="s">
        <v>1283</v>
      </c>
      <c r="P3648" t="s">
        <v>701</v>
      </c>
      <c r="Q3648" s="8" t="s">
        <v>675</v>
      </c>
      <c r="R3648" t="s">
        <v>675</v>
      </c>
      <c r="S3648" t="s">
        <v>675</v>
      </c>
      <c r="T3648" t="s">
        <v>675</v>
      </c>
    </row>
    <row r="3649" spans="1:20">
      <c r="A3649" t="s">
        <v>11365</v>
      </c>
      <c r="B3649" s="8" t="s">
        <v>3024</v>
      </c>
      <c r="C3649" t="s">
        <v>10655</v>
      </c>
      <c r="D3649" t="s">
        <v>922</v>
      </c>
      <c r="E3649" t="s">
        <v>704</v>
      </c>
      <c r="F3649" t="s">
        <v>782</v>
      </c>
      <c r="G3649" t="s">
        <v>12</v>
      </c>
      <c r="H3649" t="s">
        <v>675</v>
      </c>
      <c r="I3649" t="s">
        <v>11366</v>
      </c>
      <c r="J3649" t="s">
        <v>6297</v>
      </c>
      <c r="K3649" t="s">
        <v>675</v>
      </c>
      <c r="L3649" t="s">
        <v>682</v>
      </c>
      <c r="M3649" s="8" t="s">
        <v>675</v>
      </c>
      <c r="N3649" t="s">
        <v>682</v>
      </c>
      <c r="O3649" t="s">
        <v>825</v>
      </c>
      <c r="P3649" t="s">
        <v>701</v>
      </c>
      <c r="Q3649" s="8" t="s">
        <v>675</v>
      </c>
      <c r="R3649" t="s">
        <v>675</v>
      </c>
      <c r="S3649" t="s">
        <v>675</v>
      </c>
      <c r="T3649" t="s">
        <v>675</v>
      </c>
    </row>
    <row r="3650" spans="1:20">
      <c r="A3650" t="s">
        <v>11367</v>
      </c>
      <c r="B3650" s="8" t="s">
        <v>3024</v>
      </c>
      <c r="C3650" t="s">
        <v>10655</v>
      </c>
      <c r="D3650" t="s">
        <v>664</v>
      </c>
      <c r="E3650" t="s">
        <v>665</v>
      </c>
      <c r="F3650" t="s">
        <v>1595</v>
      </c>
      <c r="G3650" t="s">
        <v>1596</v>
      </c>
      <c r="H3650" t="s">
        <v>675</v>
      </c>
      <c r="I3650" t="s">
        <v>11368</v>
      </c>
      <c r="J3650" t="s">
        <v>5628</v>
      </c>
      <c r="K3650" t="s">
        <v>675</v>
      </c>
      <c r="L3650" t="s">
        <v>682</v>
      </c>
      <c r="M3650" s="8" t="s">
        <v>675</v>
      </c>
      <c r="N3650" t="s">
        <v>682</v>
      </c>
      <c r="O3650" t="s">
        <v>1504</v>
      </c>
      <c r="P3650" t="s">
        <v>701</v>
      </c>
      <c r="Q3650" s="8" t="s">
        <v>675</v>
      </c>
      <c r="R3650" t="s">
        <v>675</v>
      </c>
      <c r="S3650" t="s">
        <v>675</v>
      </c>
      <c r="T3650" t="s">
        <v>675</v>
      </c>
    </row>
    <row r="3651" spans="1:20">
      <c r="A3651" t="s">
        <v>11369</v>
      </c>
      <c r="B3651" s="8" t="s">
        <v>3024</v>
      </c>
      <c r="C3651" t="s">
        <v>10655</v>
      </c>
      <c r="D3651" t="s">
        <v>664</v>
      </c>
      <c r="E3651" t="s">
        <v>665</v>
      </c>
      <c r="F3651" t="s">
        <v>782</v>
      </c>
      <c r="G3651" t="s">
        <v>12</v>
      </c>
      <c r="H3651" t="s">
        <v>675</v>
      </c>
      <c r="I3651" t="s">
        <v>11370</v>
      </c>
      <c r="J3651" t="s">
        <v>6294</v>
      </c>
      <c r="K3651" t="s">
        <v>675</v>
      </c>
      <c r="L3651" t="s">
        <v>682</v>
      </c>
      <c r="M3651" s="8" t="s">
        <v>675</v>
      </c>
      <c r="N3651" t="s">
        <v>682</v>
      </c>
      <c r="O3651" t="s">
        <v>1504</v>
      </c>
      <c r="P3651" t="s">
        <v>701</v>
      </c>
      <c r="Q3651" s="8" t="s">
        <v>675</v>
      </c>
      <c r="R3651" t="s">
        <v>675</v>
      </c>
      <c r="S3651" t="s">
        <v>675</v>
      </c>
      <c r="T3651" t="s">
        <v>675</v>
      </c>
    </row>
    <row r="3652" spans="1:20">
      <c r="A3652" t="s">
        <v>11371</v>
      </c>
      <c r="B3652" s="8" t="s">
        <v>3031</v>
      </c>
      <c r="C3652" t="s">
        <v>10655</v>
      </c>
      <c r="D3652" t="s">
        <v>664</v>
      </c>
      <c r="E3652" t="s">
        <v>763</v>
      </c>
      <c r="F3652" t="s">
        <v>1595</v>
      </c>
      <c r="G3652" t="s">
        <v>1596</v>
      </c>
      <c r="H3652" t="s">
        <v>675</v>
      </c>
      <c r="I3652" t="s">
        <v>11330</v>
      </c>
      <c r="J3652" t="s">
        <v>5628</v>
      </c>
      <c r="K3652" t="s">
        <v>675</v>
      </c>
      <c r="L3652" t="s">
        <v>682</v>
      </c>
      <c r="M3652" s="8" t="s">
        <v>675</v>
      </c>
      <c r="N3652" t="s">
        <v>682</v>
      </c>
      <c r="O3652" t="s">
        <v>769</v>
      </c>
      <c r="P3652" t="s">
        <v>701</v>
      </c>
      <c r="Q3652" s="8" t="s">
        <v>675</v>
      </c>
      <c r="R3652" t="s">
        <v>675</v>
      </c>
      <c r="S3652" t="s">
        <v>675</v>
      </c>
      <c r="T3652" t="s">
        <v>675</v>
      </c>
    </row>
    <row r="3653" spans="1:20">
      <c r="A3653" t="s">
        <v>11372</v>
      </c>
      <c r="B3653" s="8" t="s">
        <v>3031</v>
      </c>
      <c r="C3653" t="s">
        <v>10655</v>
      </c>
      <c r="D3653" t="s">
        <v>664</v>
      </c>
      <c r="E3653" t="s">
        <v>763</v>
      </c>
      <c r="F3653" t="s">
        <v>782</v>
      </c>
      <c r="G3653" t="s">
        <v>12</v>
      </c>
      <c r="H3653" t="s">
        <v>675</v>
      </c>
      <c r="I3653" t="s">
        <v>11373</v>
      </c>
      <c r="J3653" t="s">
        <v>6294</v>
      </c>
      <c r="K3653" t="s">
        <v>675</v>
      </c>
      <c r="L3653" t="s">
        <v>682</v>
      </c>
      <c r="M3653" s="8" t="s">
        <v>675</v>
      </c>
      <c r="N3653" t="s">
        <v>682</v>
      </c>
      <c r="O3653" t="s">
        <v>769</v>
      </c>
      <c r="P3653" t="s">
        <v>701</v>
      </c>
      <c r="Q3653" s="8" t="s">
        <v>675</v>
      </c>
      <c r="R3653" t="s">
        <v>675</v>
      </c>
      <c r="S3653" t="s">
        <v>675</v>
      </c>
      <c r="T3653" t="s">
        <v>675</v>
      </c>
    </row>
    <row r="3654" spans="1:20">
      <c r="A3654" t="s">
        <v>11374</v>
      </c>
      <c r="B3654" s="8" t="s">
        <v>3031</v>
      </c>
      <c r="C3654" t="s">
        <v>10655</v>
      </c>
      <c r="D3654" t="s">
        <v>664</v>
      </c>
      <c r="E3654" t="s">
        <v>665</v>
      </c>
      <c r="F3654" t="s">
        <v>1595</v>
      </c>
      <c r="G3654" t="s">
        <v>1596</v>
      </c>
      <c r="H3654" t="s">
        <v>675</v>
      </c>
      <c r="I3654" t="s">
        <v>11375</v>
      </c>
      <c r="J3654" t="s">
        <v>5628</v>
      </c>
      <c r="K3654" t="s">
        <v>675</v>
      </c>
      <c r="L3654" t="s">
        <v>682</v>
      </c>
      <c r="M3654" s="8" t="s">
        <v>675</v>
      </c>
      <c r="N3654" t="s">
        <v>682</v>
      </c>
      <c r="O3654" t="s">
        <v>1504</v>
      </c>
      <c r="P3654" t="s">
        <v>701</v>
      </c>
      <c r="Q3654" s="8" t="s">
        <v>675</v>
      </c>
      <c r="R3654" t="s">
        <v>675</v>
      </c>
      <c r="S3654" t="s">
        <v>675</v>
      </c>
      <c r="T3654" t="s">
        <v>675</v>
      </c>
    </row>
    <row r="3655" spans="1:20">
      <c r="A3655" t="s">
        <v>11376</v>
      </c>
      <c r="B3655" s="8" t="s">
        <v>1904</v>
      </c>
      <c r="C3655" t="s">
        <v>10655</v>
      </c>
      <c r="D3655" t="s">
        <v>664</v>
      </c>
      <c r="E3655" t="s">
        <v>763</v>
      </c>
      <c r="F3655" t="s">
        <v>1595</v>
      </c>
      <c r="G3655" t="s">
        <v>1596</v>
      </c>
      <c r="H3655" t="s">
        <v>675</v>
      </c>
      <c r="I3655" t="s">
        <v>11377</v>
      </c>
      <c r="J3655" t="s">
        <v>5628</v>
      </c>
      <c r="K3655" t="s">
        <v>675</v>
      </c>
      <c r="L3655" t="s">
        <v>682</v>
      </c>
      <c r="M3655" s="8" t="s">
        <v>675</v>
      </c>
      <c r="N3655" t="s">
        <v>682</v>
      </c>
      <c r="O3655" t="s">
        <v>769</v>
      </c>
      <c r="P3655" t="s">
        <v>701</v>
      </c>
      <c r="Q3655" s="8" t="s">
        <v>675</v>
      </c>
      <c r="R3655" t="s">
        <v>675</v>
      </c>
      <c r="S3655" t="s">
        <v>675</v>
      </c>
      <c r="T3655" t="s">
        <v>675</v>
      </c>
    </row>
    <row r="3656" spans="1:20">
      <c r="A3656" t="s">
        <v>11378</v>
      </c>
      <c r="B3656" s="8" t="s">
        <v>1904</v>
      </c>
      <c r="C3656" t="s">
        <v>10655</v>
      </c>
      <c r="D3656" t="s">
        <v>664</v>
      </c>
      <c r="E3656" t="s">
        <v>704</v>
      </c>
      <c r="F3656" t="s">
        <v>1595</v>
      </c>
      <c r="G3656" t="s">
        <v>1596</v>
      </c>
      <c r="H3656" t="s">
        <v>675</v>
      </c>
      <c r="I3656" t="s">
        <v>6208</v>
      </c>
      <c r="J3656" t="s">
        <v>5628</v>
      </c>
      <c r="K3656" t="s">
        <v>675</v>
      </c>
      <c r="L3656" t="s">
        <v>682</v>
      </c>
      <c r="M3656" s="8" t="s">
        <v>675</v>
      </c>
      <c r="N3656" t="s">
        <v>682</v>
      </c>
      <c r="O3656" t="s">
        <v>1676</v>
      </c>
      <c r="P3656" t="s">
        <v>701</v>
      </c>
      <c r="Q3656" s="8" t="s">
        <v>675</v>
      </c>
      <c r="R3656" t="s">
        <v>675</v>
      </c>
      <c r="S3656" t="s">
        <v>675</v>
      </c>
      <c r="T3656" t="s">
        <v>675</v>
      </c>
    </row>
    <row r="3657" spans="1:20">
      <c r="A3657" t="s">
        <v>11379</v>
      </c>
      <c r="B3657" s="8" t="s">
        <v>1904</v>
      </c>
      <c r="C3657" t="s">
        <v>10655</v>
      </c>
      <c r="D3657" t="s">
        <v>664</v>
      </c>
      <c r="E3657" t="s">
        <v>704</v>
      </c>
      <c r="F3657" t="s">
        <v>5145</v>
      </c>
      <c r="G3657" t="s">
        <v>5146</v>
      </c>
      <c r="H3657" t="s">
        <v>675</v>
      </c>
      <c r="I3657" t="s">
        <v>11292</v>
      </c>
      <c r="J3657" t="s">
        <v>5628</v>
      </c>
      <c r="K3657" t="s">
        <v>675</v>
      </c>
      <c r="L3657" t="s">
        <v>682</v>
      </c>
      <c r="M3657" s="8" t="s">
        <v>675</v>
      </c>
      <c r="N3657" t="s">
        <v>682</v>
      </c>
      <c r="O3657" t="s">
        <v>1676</v>
      </c>
      <c r="P3657" t="s">
        <v>701</v>
      </c>
      <c r="Q3657" s="8" t="s">
        <v>675</v>
      </c>
      <c r="R3657" t="s">
        <v>675</v>
      </c>
      <c r="S3657" t="s">
        <v>675</v>
      </c>
      <c r="T3657" t="s">
        <v>675</v>
      </c>
    </row>
    <row r="3658" spans="1:20">
      <c r="A3658" t="s">
        <v>11380</v>
      </c>
      <c r="B3658" s="8" t="s">
        <v>1904</v>
      </c>
      <c r="C3658" t="s">
        <v>10655</v>
      </c>
      <c r="D3658" t="s">
        <v>664</v>
      </c>
      <c r="E3658" t="s">
        <v>704</v>
      </c>
      <c r="F3658" t="s">
        <v>782</v>
      </c>
      <c r="G3658" t="s">
        <v>12</v>
      </c>
      <c r="H3658" t="s">
        <v>675</v>
      </c>
      <c r="I3658" t="s">
        <v>11303</v>
      </c>
      <c r="J3658" t="s">
        <v>5628</v>
      </c>
      <c r="K3658" t="s">
        <v>675</v>
      </c>
      <c r="L3658" t="s">
        <v>682</v>
      </c>
      <c r="M3658" s="8" t="s">
        <v>675</v>
      </c>
      <c r="N3658" t="s">
        <v>682</v>
      </c>
      <c r="O3658" t="s">
        <v>1676</v>
      </c>
      <c r="P3658" t="s">
        <v>701</v>
      </c>
      <c r="Q3658" s="8" t="s">
        <v>675</v>
      </c>
      <c r="R3658" t="s">
        <v>675</v>
      </c>
      <c r="S3658" t="s">
        <v>675</v>
      </c>
      <c r="T3658" t="s">
        <v>675</v>
      </c>
    </row>
    <row r="3659" spans="1:20">
      <c r="A3659" t="s">
        <v>11381</v>
      </c>
      <c r="B3659" s="8" t="s">
        <v>3036</v>
      </c>
      <c r="C3659" t="s">
        <v>10655</v>
      </c>
      <c r="D3659" t="s">
        <v>664</v>
      </c>
      <c r="E3659" t="s">
        <v>665</v>
      </c>
      <c r="F3659" t="s">
        <v>1595</v>
      </c>
      <c r="G3659" t="s">
        <v>1596</v>
      </c>
      <c r="H3659" t="s">
        <v>675</v>
      </c>
      <c r="I3659" t="s">
        <v>11375</v>
      </c>
      <c r="J3659" t="s">
        <v>6294</v>
      </c>
      <c r="K3659" t="s">
        <v>675</v>
      </c>
      <c r="L3659" t="s">
        <v>682</v>
      </c>
      <c r="M3659" s="8" t="s">
        <v>675</v>
      </c>
      <c r="N3659" t="s">
        <v>682</v>
      </c>
      <c r="O3659" t="s">
        <v>1504</v>
      </c>
      <c r="P3659" t="s">
        <v>701</v>
      </c>
      <c r="Q3659" s="8" t="s">
        <v>675</v>
      </c>
      <c r="R3659" t="s">
        <v>675</v>
      </c>
      <c r="S3659" t="s">
        <v>675</v>
      </c>
      <c r="T3659" t="s">
        <v>675</v>
      </c>
    </row>
    <row r="3660" spans="1:20">
      <c r="A3660" t="s">
        <v>11382</v>
      </c>
      <c r="B3660" s="8" t="s">
        <v>3036</v>
      </c>
      <c r="C3660" t="s">
        <v>10655</v>
      </c>
      <c r="D3660" t="s">
        <v>664</v>
      </c>
      <c r="E3660" t="s">
        <v>704</v>
      </c>
      <c r="F3660" t="s">
        <v>1595</v>
      </c>
      <c r="G3660" t="s">
        <v>1596</v>
      </c>
      <c r="H3660" t="s">
        <v>675</v>
      </c>
      <c r="I3660" t="s">
        <v>6208</v>
      </c>
      <c r="J3660" t="s">
        <v>5628</v>
      </c>
      <c r="K3660" t="s">
        <v>675</v>
      </c>
      <c r="L3660" t="s">
        <v>682</v>
      </c>
      <c r="M3660" s="8" t="s">
        <v>675</v>
      </c>
      <c r="N3660" t="s">
        <v>682</v>
      </c>
      <c r="O3660" t="s">
        <v>1676</v>
      </c>
      <c r="P3660" t="s">
        <v>701</v>
      </c>
      <c r="Q3660" s="8" t="s">
        <v>675</v>
      </c>
      <c r="R3660" t="s">
        <v>675</v>
      </c>
      <c r="S3660" t="s">
        <v>675</v>
      </c>
      <c r="T3660" t="s">
        <v>675</v>
      </c>
    </row>
    <row r="3661" spans="1:20">
      <c r="A3661" t="s">
        <v>11383</v>
      </c>
      <c r="B3661" s="8" t="s">
        <v>3036</v>
      </c>
      <c r="C3661" t="s">
        <v>10655</v>
      </c>
      <c r="D3661" t="s">
        <v>664</v>
      </c>
      <c r="E3661" t="s">
        <v>704</v>
      </c>
      <c r="F3661" t="s">
        <v>5145</v>
      </c>
      <c r="G3661" t="s">
        <v>5146</v>
      </c>
      <c r="H3661" t="s">
        <v>675</v>
      </c>
      <c r="I3661" t="s">
        <v>11292</v>
      </c>
      <c r="J3661" t="s">
        <v>5628</v>
      </c>
      <c r="K3661" t="s">
        <v>675</v>
      </c>
      <c r="L3661" t="s">
        <v>682</v>
      </c>
      <c r="M3661" s="8" t="s">
        <v>675</v>
      </c>
      <c r="N3661" t="s">
        <v>682</v>
      </c>
      <c r="O3661" t="s">
        <v>1676</v>
      </c>
      <c r="P3661" t="s">
        <v>701</v>
      </c>
      <c r="Q3661" s="8" t="s">
        <v>675</v>
      </c>
      <c r="R3661" t="s">
        <v>675</v>
      </c>
      <c r="S3661" t="s">
        <v>675</v>
      </c>
      <c r="T3661" t="s">
        <v>675</v>
      </c>
    </row>
    <row r="3662" spans="1:20">
      <c r="A3662" t="s">
        <v>11384</v>
      </c>
      <c r="B3662" s="8" t="s">
        <v>3057</v>
      </c>
      <c r="C3662" t="s">
        <v>10655</v>
      </c>
      <c r="D3662" t="s">
        <v>664</v>
      </c>
      <c r="E3662" t="s">
        <v>665</v>
      </c>
      <c r="F3662" t="s">
        <v>1595</v>
      </c>
      <c r="G3662" t="s">
        <v>1596</v>
      </c>
      <c r="H3662" t="s">
        <v>675</v>
      </c>
      <c r="I3662" t="s">
        <v>11375</v>
      </c>
      <c r="J3662" t="s">
        <v>5628</v>
      </c>
      <c r="K3662" t="s">
        <v>675</v>
      </c>
      <c r="L3662" t="s">
        <v>682</v>
      </c>
      <c r="M3662" s="8" t="s">
        <v>675</v>
      </c>
      <c r="N3662" t="s">
        <v>682</v>
      </c>
      <c r="O3662" t="s">
        <v>1504</v>
      </c>
      <c r="P3662" t="s">
        <v>701</v>
      </c>
      <c r="Q3662" s="8" t="s">
        <v>675</v>
      </c>
      <c r="R3662" t="s">
        <v>675</v>
      </c>
      <c r="S3662" t="s">
        <v>675</v>
      </c>
      <c r="T3662" t="s">
        <v>675</v>
      </c>
    </row>
    <row r="3663" spans="1:20">
      <c r="A3663" t="s">
        <v>11385</v>
      </c>
      <c r="B3663" s="8" t="s">
        <v>3057</v>
      </c>
      <c r="C3663" t="s">
        <v>10655</v>
      </c>
      <c r="D3663" t="s">
        <v>664</v>
      </c>
      <c r="E3663" t="s">
        <v>665</v>
      </c>
      <c r="F3663" t="s">
        <v>782</v>
      </c>
      <c r="G3663" t="s">
        <v>12</v>
      </c>
      <c r="H3663" t="s">
        <v>675</v>
      </c>
      <c r="I3663" t="s">
        <v>11386</v>
      </c>
      <c r="J3663" t="s">
        <v>5628</v>
      </c>
      <c r="K3663" t="s">
        <v>675</v>
      </c>
      <c r="L3663" t="s">
        <v>682</v>
      </c>
      <c r="M3663" s="8" t="s">
        <v>675</v>
      </c>
      <c r="N3663" t="s">
        <v>682</v>
      </c>
      <c r="O3663" t="s">
        <v>1504</v>
      </c>
      <c r="P3663" t="s">
        <v>701</v>
      </c>
      <c r="Q3663" s="8" t="s">
        <v>675</v>
      </c>
      <c r="R3663" t="s">
        <v>675</v>
      </c>
      <c r="S3663" t="s">
        <v>675</v>
      </c>
      <c r="T3663" t="s">
        <v>675</v>
      </c>
    </row>
    <row r="3664" spans="1:20">
      <c r="A3664" t="s">
        <v>11387</v>
      </c>
      <c r="B3664" s="8" t="s">
        <v>3057</v>
      </c>
      <c r="C3664" t="s">
        <v>10655</v>
      </c>
      <c r="D3664" t="s">
        <v>664</v>
      </c>
      <c r="E3664" t="s">
        <v>665</v>
      </c>
      <c r="F3664" t="s">
        <v>1595</v>
      </c>
      <c r="G3664" t="s">
        <v>1596</v>
      </c>
      <c r="H3664" t="s">
        <v>675</v>
      </c>
      <c r="I3664" t="s">
        <v>11137</v>
      </c>
      <c r="J3664" t="s">
        <v>5628</v>
      </c>
      <c r="K3664" t="s">
        <v>675</v>
      </c>
      <c r="L3664" t="s">
        <v>682</v>
      </c>
      <c r="M3664" s="8" t="s">
        <v>675</v>
      </c>
      <c r="N3664" t="s">
        <v>682</v>
      </c>
      <c r="O3664" t="s">
        <v>1283</v>
      </c>
      <c r="P3664" t="s">
        <v>701</v>
      </c>
      <c r="Q3664" s="8" t="s">
        <v>675</v>
      </c>
      <c r="R3664" t="s">
        <v>675</v>
      </c>
      <c r="S3664" t="s">
        <v>675</v>
      </c>
      <c r="T3664" t="s">
        <v>675</v>
      </c>
    </row>
    <row r="3665" spans="1:20">
      <c r="A3665" t="s">
        <v>11388</v>
      </c>
      <c r="B3665" s="8" t="s">
        <v>3057</v>
      </c>
      <c r="C3665" t="s">
        <v>10655</v>
      </c>
      <c r="D3665" t="s">
        <v>664</v>
      </c>
      <c r="E3665" t="s">
        <v>704</v>
      </c>
      <c r="F3665" t="s">
        <v>1595</v>
      </c>
      <c r="G3665" t="s">
        <v>1596</v>
      </c>
      <c r="H3665" t="s">
        <v>675</v>
      </c>
      <c r="I3665" t="s">
        <v>6208</v>
      </c>
      <c r="J3665" t="s">
        <v>5628</v>
      </c>
      <c r="K3665" t="s">
        <v>675</v>
      </c>
      <c r="L3665" t="s">
        <v>682</v>
      </c>
      <c r="M3665" s="8" t="s">
        <v>675</v>
      </c>
      <c r="N3665" t="s">
        <v>682</v>
      </c>
      <c r="O3665" t="s">
        <v>1676</v>
      </c>
      <c r="P3665" t="s">
        <v>701</v>
      </c>
      <c r="Q3665" s="8" t="s">
        <v>675</v>
      </c>
      <c r="R3665" t="s">
        <v>675</v>
      </c>
      <c r="S3665" t="s">
        <v>675</v>
      </c>
      <c r="T3665" t="s">
        <v>675</v>
      </c>
    </row>
    <row r="3666" spans="1:20">
      <c r="A3666" t="s">
        <v>11389</v>
      </c>
      <c r="B3666" s="8" t="s">
        <v>3057</v>
      </c>
      <c r="C3666" t="s">
        <v>10655</v>
      </c>
      <c r="D3666" t="s">
        <v>664</v>
      </c>
      <c r="E3666" t="s">
        <v>704</v>
      </c>
      <c r="F3666" t="s">
        <v>5145</v>
      </c>
      <c r="G3666" t="s">
        <v>5146</v>
      </c>
      <c r="H3666" t="s">
        <v>675</v>
      </c>
      <c r="I3666" t="s">
        <v>11292</v>
      </c>
      <c r="J3666" t="s">
        <v>5628</v>
      </c>
      <c r="K3666" t="s">
        <v>675</v>
      </c>
      <c r="L3666" t="s">
        <v>682</v>
      </c>
      <c r="M3666" s="8" t="s">
        <v>675</v>
      </c>
      <c r="N3666" t="s">
        <v>682</v>
      </c>
      <c r="O3666" t="s">
        <v>1676</v>
      </c>
      <c r="P3666" t="s">
        <v>701</v>
      </c>
      <c r="Q3666" s="8" t="s">
        <v>675</v>
      </c>
      <c r="R3666" t="s">
        <v>675</v>
      </c>
      <c r="S3666" t="s">
        <v>675</v>
      </c>
      <c r="T3666" t="s">
        <v>675</v>
      </c>
    </row>
    <row r="3667" spans="1:20">
      <c r="A3667" t="s">
        <v>11390</v>
      </c>
      <c r="B3667" s="8" t="s">
        <v>3058</v>
      </c>
      <c r="C3667" t="s">
        <v>10655</v>
      </c>
      <c r="D3667" t="s">
        <v>664</v>
      </c>
      <c r="E3667" t="s">
        <v>704</v>
      </c>
      <c r="F3667" t="s">
        <v>1595</v>
      </c>
      <c r="G3667" t="s">
        <v>1596</v>
      </c>
      <c r="H3667" t="s">
        <v>675</v>
      </c>
      <c r="I3667" t="s">
        <v>11137</v>
      </c>
      <c r="J3667" t="s">
        <v>5628</v>
      </c>
      <c r="K3667" t="s">
        <v>675</v>
      </c>
      <c r="L3667" t="s">
        <v>682</v>
      </c>
      <c r="M3667" s="8" t="s">
        <v>675</v>
      </c>
      <c r="N3667" t="s">
        <v>682</v>
      </c>
      <c r="O3667" t="s">
        <v>1283</v>
      </c>
      <c r="P3667" t="s">
        <v>701</v>
      </c>
      <c r="Q3667" s="8" t="s">
        <v>675</v>
      </c>
      <c r="R3667" t="s">
        <v>675</v>
      </c>
      <c r="S3667" t="s">
        <v>675</v>
      </c>
      <c r="T3667" t="s">
        <v>675</v>
      </c>
    </row>
    <row r="3668" spans="1:20">
      <c r="A3668" t="s">
        <v>11391</v>
      </c>
      <c r="B3668" s="8" t="s">
        <v>3058</v>
      </c>
      <c r="C3668" t="s">
        <v>10655</v>
      </c>
      <c r="D3668" t="s">
        <v>664</v>
      </c>
      <c r="E3668" t="s">
        <v>665</v>
      </c>
      <c r="F3668" t="s">
        <v>5145</v>
      </c>
      <c r="G3668" t="s">
        <v>5146</v>
      </c>
      <c r="H3668" t="s">
        <v>675</v>
      </c>
      <c r="I3668" t="s">
        <v>11392</v>
      </c>
      <c r="J3668" t="s">
        <v>5628</v>
      </c>
      <c r="K3668" t="s">
        <v>675</v>
      </c>
      <c r="L3668" t="s">
        <v>682</v>
      </c>
      <c r="M3668" s="8" t="s">
        <v>675</v>
      </c>
      <c r="N3668" t="s">
        <v>682</v>
      </c>
      <c r="O3668" t="s">
        <v>1283</v>
      </c>
      <c r="P3668" t="s">
        <v>701</v>
      </c>
      <c r="Q3668" s="8" t="s">
        <v>675</v>
      </c>
      <c r="R3668" t="s">
        <v>675</v>
      </c>
      <c r="S3668" t="s">
        <v>675</v>
      </c>
      <c r="T3668" t="s">
        <v>675</v>
      </c>
    </row>
    <row r="3669" spans="1:20">
      <c r="A3669" t="s">
        <v>11393</v>
      </c>
      <c r="B3669" s="8" t="s">
        <v>3058</v>
      </c>
      <c r="C3669" t="s">
        <v>10655</v>
      </c>
      <c r="D3669" t="s">
        <v>664</v>
      </c>
      <c r="E3669" t="s">
        <v>704</v>
      </c>
      <c r="F3669" t="s">
        <v>1595</v>
      </c>
      <c r="G3669" t="s">
        <v>1596</v>
      </c>
      <c r="H3669" t="s">
        <v>675</v>
      </c>
      <c r="I3669" t="s">
        <v>6208</v>
      </c>
      <c r="J3669" t="s">
        <v>5628</v>
      </c>
      <c r="K3669" t="s">
        <v>675</v>
      </c>
      <c r="L3669" t="s">
        <v>682</v>
      </c>
      <c r="M3669" s="8" t="s">
        <v>675</v>
      </c>
      <c r="N3669" t="s">
        <v>682</v>
      </c>
      <c r="O3669" t="s">
        <v>1676</v>
      </c>
      <c r="P3669" t="s">
        <v>701</v>
      </c>
      <c r="Q3669" s="8" t="s">
        <v>675</v>
      </c>
      <c r="R3669" t="s">
        <v>675</v>
      </c>
      <c r="S3669" t="s">
        <v>675</v>
      </c>
      <c r="T3669" t="s">
        <v>675</v>
      </c>
    </row>
    <row r="3670" spans="1:20">
      <c r="A3670" t="s">
        <v>11394</v>
      </c>
      <c r="B3670" s="8" t="s">
        <v>3058</v>
      </c>
      <c r="C3670" t="s">
        <v>10655</v>
      </c>
      <c r="D3670" t="s">
        <v>664</v>
      </c>
      <c r="E3670" t="s">
        <v>704</v>
      </c>
      <c r="F3670" t="s">
        <v>5145</v>
      </c>
      <c r="G3670" t="s">
        <v>5146</v>
      </c>
      <c r="H3670" t="s">
        <v>675</v>
      </c>
      <c r="I3670" t="s">
        <v>11292</v>
      </c>
      <c r="J3670" t="s">
        <v>6294</v>
      </c>
      <c r="K3670" t="s">
        <v>675</v>
      </c>
      <c r="L3670" t="s">
        <v>682</v>
      </c>
      <c r="M3670" s="8" t="s">
        <v>675</v>
      </c>
      <c r="N3670" t="s">
        <v>682</v>
      </c>
      <c r="O3670" t="s">
        <v>1676</v>
      </c>
      <c r="P3670" t="s">
        <v>701</v>
      </c>
      <c r="Q3670" s="8" t="s">
        <v>675</v>
      </c>
      <c r="R3670" t="s">
        <v>675</v>
      </c>
      <c r="S3670" t="s">
        <v>675</v>
      </c>
      <c r="T3670" t="s">
        <v>675</v>
      </c>
    </row>
    <row r="3671" spans="1:20">
      <c r="A3671" t="s">
        <v>11395</v>
      </c>
      <c r="B3671" s="8" t="s">
        <v>1908</v>
      </c>
      <c r="C3671" t="s">
        <v>10655</v>
      </c>
      <c r="D3671" t="s">
        <v>664</v>
      </c>
      <c r="E3671" t="s">
        <v>763</v>
      </c>
      <c r="F3671" t="s">
        <v>1595</v>
      </c>
      <c r="G3671" t="s">
        <v>1596</v>
      </c>
      <c r="H3671" t="s">
        <v>675</v>
      </c>
      <c r="I3671" t="s">
        <v>11396</v>
      </c>
      <c r="J3671" t="s">
        <v>5628</v>
      </c>
      <c r="K3671" t="s">
        <v>675</v>
      </c>
      <c r="L3671" t="s">
        <v>682</v>
      </c>
      <c r="M3671" s="8" t="s">
        <v>675</v>
      </c>
      <c r="N3671" t="s">
        <v>682</v>
      </c>
      <c r="O3671" t="s">
        <v>769</v>
      </c>
      <c r="P3671" t="s">
        <v>701</v>
      </c>
      <c r="Q3671" s="8" t="s">
        <v>675</v>
      </c>
      <c r="R3671" t="s">
        <v>675</v>
      </c>
      <c r="S3671" t="s">
        <v>675</v>
      </c>
      <c r="T3671" t="s">
        <v>675</v>
      </c>
    </row>
    <row r="3672" spans="1:20">
      <c r="A3672" t="s">
        <v>11397</v>
      </c>
      <c r="B3672" s="8" t="s">
        <v>1908</v>
      </c>
      <c r="C3672" t="s">
        <v>10655</v>
      </c>
      <c r="D3672" t="s">
        <v>664</v>
      </c>
      <c r="E3672" t="s">
        <v>704</v>
      </c>
      <c r="F3672" t="s">
        <v>782</v>
      </c>
      <c r="G3672" t="s">
        <v>12</v>
      </c>
      <c r="H3672" t="s">
        <v>675</v>
      </c>
      <c r="I3672" t="s">
        <v>11137</v>
      </c>
      <c r="J3672" t="s">
        <v>11398</v>
      </c>
      <c r="K3672" t="s">
        <v>675</v>
      </c>
      <c r="L3672" t="s">
        <v>682</v>
      </c>
      <c r="M3672" s="8" t="s">
        <v>675</v>
      </c>
      <c r="N3672" t="s">
        <v>682</v>
      </c>
      <c r="O3672" t="s">
        <v>1283</v>
      </c>
      <c r="P3672" t="s">
        <v>701</v>
      </c>
      <c r="Q3672" s="8" t="s">
        <v>675</v>
      </c>
      <c r="R3672" t="s">
        <v>675</v>
      </c>
      <c r="S3672" t="s">
        <v>675</v>
      </c>
      <c r="T3672" t="s">
        <v>675</v>
      </c>
    </row>
    <row r="3673" spans="1:20">
      <c r="A3673" t="s">
        <v>11399</v>
      </c>
      <c r="B3673" s="8" t="s">
        <v>1908</v>
      </c>
      <c r="C3673" t="s">
        <v>10655</v>
      </c>
      <c r="D3673" t="s">
        <v>664</v>
      </c>
      <c r="E3673" t="s">
        <v>665</v>
      </c>
      <c r="F3673" t="s">
        <v>5145</v>
      </c>
      <c r="G3673" t="s">
        <v>5146</v>
      </c>
      <c r="H3673" t="s">
        <v>675</v>
      </c>
      <c r="I3673" t="s">
        <v>11392</v>
      </c>
      <c r="J3673" t="s">
        <v>5628</v>
      </c>
      <c r="K3673" t="s">
        <v>675</v>
      </c>
      <c r="L3673" t="s">
        <v>682</v>
      </c>
      <c r="M3673" s="8" t="s">
        <v>675</v>
      </c>
      <c r="N3673" t="s">
        <v>682</v>
      </c>
      <c r="O3673" t="s">
        <v>1283</v>
      </c>
      <c r="P3673" t="s">
        <v>701</v>
      </c>
      <c r="Q3673" s="8" t="s">
        <v>675</v>
      </c>
      <c r="R3673" t="s">
        <v>675</v>
      </c>
      <c r="S3673" t="s">
        <v>675</v>
      </c>
      <c r="T3673" t="s">
        <v>675</v>
      </c>
    </row>
    <row r="3674" spans="1:20">
      <c r="A3674" t="s">
        <v>11400</v>
      </c>
      <c r="B3674" s="8" t="s">
        <v>1914</v>
      </c>
      <c r="C3674" t="s">
        <v>10655</v>
      </c>
      <c r="D3674" t="s">
        <v>664</v>
      </c>
      <c r="E3674" t="s">
        <v>763</v>
      </c>
      <c r="F3674" t="s">
        <v>1595</v>
      </c>
      <c r="G3674" t="s">
        <v>1596</v>
      </c>
      <c r="H3674" t="s">
        <v>675</v>
      </c>
      <c r="I3674" t="s">
        <v>11401</v>
      </c>
      <c r="J3674" t="s">
        <v>5628</v>
      </c>
      <c r="K3674" t="s">
        <v>675</v>
      </c>
      <c r="L3674" t="s">
        <v>682</v>
      </c>
      <c r="M3674" s="8" t="s">
        <v>675</v>
      </c>
      <c r="N3674" t="s">
        <v>682</v>
      </c>
      <c r="O3674" t="s">
        <v>769</v>
      </c>
      <c r="P3674" t="s">
        <v>701</v>
      </c>
      <c r="Q3674" s="8" t="s">
        <v>675</v>
      </c>
      <c r="R3674" t="s">
        <v>675</v>
      </c>
      <c r="S3674" t="s">
        <v>675</v>
      </c>
      <c r="T3674" t="s">
        <v>675</v>
      </c>
    </row>
    <row r="3675" spans="1:20">
      <c r="A3675" t="s">
        <v>11402</v>
      </c>
      <c r="B3675" s="8" t="s">
        <v>1914</v>
      </c>
      <c r="C3675" t="s">
        <v>10655</v>
      </c>
      <c r="D3675" t="s">
        <v>664</v>
      </c>
      <c r="E3675" t="s">
        <v>665</v>
      </c>
      <c r="F3675" t="s">
        <v>1595</v>
      </c>
      <c r="G3675" t="s">
        <v>1596</v>
      </c>
      <c r="H3675" t="s">
        <v>675</v>
      </c>
      <c r="I3675" t="s">
        <v>11137</v>
      </c>
      <c r="J3675" t="s">
        <v>6070</v>
      </c>
      <c r="K3675" t="s">
        <v>675</v>
      </c>
      <c r="L3675" t="s">
        <v>682</v>
      </c>
      <c r="M3675" s="8" t="s">
        <v>675</v>
      </c>
      <c r="N3675" t="s">
        <v>682</v>
      </c>
      <c r="O3675" t="s">
        <v>1283</v>
      </c>
      <c r="P3675" t="s">
        <v>701</v>
      </c>
      <c r="Q3675" s="8" t="s">
        <v>675</v>
      </c>
      <c r="R3675" t="s">
        <v>675</v>
      </c>
      <c r="S3675" t="s">
        <v>675</v>
      </c>
      <c r="T3675" t="s">
        <v>675</v>
      </c>
    </row>
    <row r="3676" spans="1:20">
      <c r="A3676" t="s">
        <v>11403</v>
      </c>
      <c r="B3676" s="8" t="s">
        <v>1914</v>
      </c>
      <c r="C3676" t="s">
        <v>10655</v>
      </c>
      <c r="D3676" t="s">
        <v>664</v>
      </c>
      <c r="E3676" t="s">
        <v>665</v>
      </c>
      <c r="F3676" t="s">
        <v>5145</v>
      </c>
      <c r="G3676" t="s">
        <v>5146</v>
      </c>
      <c r="H3676" t="s">
        <v>675</v>
      </c>
      <c r="I3676" t="s">
        <v>11392</v>
      </c>
      <c r="J3676" t="s">
        <v>6294</v>
      </c>
      <c r="K3676" t="s">
        <v>675</v>
      </c>
      <c r="L3676" t="s">
        <v>682</v>
      </c>
      <c r="M3676" s="8" t="s">
        <v>675</v>
      </c>
      <c r="N3676" t="s">
        <v>682</v>
      </c>
      <c r="O3676" t="s">
        <v>1283</v>
      </c>
      <c r="P3676" t="s">
        <v>701</v>
      </c>
      <c r="Q3676" s="8" t="s">
        <v>675</v>
      </c>
      <c r="R3676" t="s">
        <v>675</v>
      </c>
      <c r="S3676" t="s">
        <v>675</v>
      </c>
      <c r="T3676" t="s">
        <v>675</v>
      </c>
    </row>
    <row r="3677" spans="1:20">
      <c r="A3677" t="s">
        <v>11404</v>
      </c>
      <c r="B3677" s="8" t="s">
        <v>3088</v>
      </c>
      <c r="C3677" t="s">
        <v>10655</v>
      </c>
      <c r="D3677" t="s">
        <v>664</v>
      </c>
      <c r="E3677" t="s">
        <v>665</v>
      </c>
      <c r="F3677" t="s">
        <v>1595</v>
      </c>
      <c r="G3677" t="s">
        <v>1596</v>
      </c>
      <c r="H3677" t="s">
        <v>675</v>
      </c>
      <c r="I3677" t="s">
        <v>11405</v>
      </c>
      <c r="J3677" t="s">
        <v>6294</v>
      </c>
      <c r="K3677" t="s">
        <v>675</v>
      </c>
      <c r="L3677" t="s">
        <v>682</v>
      </c>
      <c r="M3677" s="8" t="s">
        <v>675</v>
      </c>
      <c r="N3677" t="s">
        <v>682</v>
      </c>
      <c r="O3677" t="s">
        <v>1504</v>
      </c>
      <c r="P3677" t="s">
        <v>701</v>
      </c>
      <c r="Q3677" s="8" t="s">
        <v>675</v>
      </c>
      <c r="R3677" t="s">
        <v>675</v>
      </c>
      <c r="S3677" t="s">
        <v>675</v>
      </c>
      <c r="T3677" t="s">
        <v>675</v>
      </c>
    </row>
    <row r="3678" spans="1:20">
      <c r="A3678" t="s">
        <v>11406</v>
      </c>
      <c r="B3678" s="8" t="s">
        <v>3088</v>
      </c>
      <c r="C3678" t="s">
        <v>10655</v>
      </c>
      <c r="D3678" t="s">
        <v>664</v>
      </c>
      <c r="E3678" t="s">
        <v>763</v>
      </c>
      <c r="F3678" t="s">
        <v>1595</v>
      </c>
      <c r="G3678" t="s">
        <v>1596</v>
      </c>
      <c r="H3678" t="s">
        <v>675</v>
      </c>
      <c r="I3678" t="s">
        <v>11401</v>
      </c>
      <c r="J3678" t="s">
        <v>5628</v>
      </c>
      <c r="K3678" t="s">
        <v>675</v>
      </c>
      <c r="L3678" t="s">
        <v>682</v>
      </c>
      <c r="M3678" s="8" t="s">
        <v>675</v>
      </c>
      <c r="N3678" t="s">
        <v>682</v>
      </c>
      <c r="O3678" t="s">
        <v>769</v>
      </c>
      <c r="P3678" t="s">
        <v>701</v>
      </c>
      <c r="Q3678" s="8" t="s">
        <v>675</v>
      </c>
      <c r="R3678" t="s">
        <v>675</v>
      </c>
      <c r="S3678" t="s">
        <v>675</v>
      </c>
      <c r="T3678" t="s">
        <v>675</v>
      </c>
    </row>
    <row r="3679" spans="1:20">
      <c r="A3679" t="s">
        <v>11407</v>
      </c>
      <c r="B3679" s="8" t="s">
        <v>3109</v>
      </c>
      <c r="C3679" t="s">
        <v>10655</v>
      </c>
      <c r="D3679" t="s">
        <v>664</v>
      </c>
      <c r="E3679" t="s">
        <v>665</v>
      </c>
      <c r="F3679" t="s">
        <v>1595</v>
      </c>
      <c r="G3679" t="s">
        <v>1596</v>
      </c>
      <c r="H3679" t="s">
        <v>675</v>
      </c>
      <c r="I3679" t="s">
        <v>11405</v>
      </c>
      <c r="J3679" t="s">
        <v>6294</v>
      </c>
      <c r="K3679" t="s">
        <v>675</v>
      </c>
      <c r="L3679" t="s">
        <v>682</v>
      </c>
      <c r="M3679" s="8" t="s">
        <v>675</v>
      </c>
      <c r="N3679" t="s">
        <v>682</v>
      </c>
      <c r="O3679" t="s">
        <v>1504</v>
      </c>
      <c r="P3679" t="s">
        <v>701</v>
      </c>
      <c r="Q3679" s="8" t="s">
        <v>675</v>
      </c>
      <c r="R3679" t="s">
        <v>675</v>
      </c>
      <c r="S3679" t="s">
        <v>675</v>
      </c>
      <c r="T3679" t="s">
        <v>675</v>
      </c>
    </row>
    <row r="3680" spans="1:20">
      <c r="A3680" t="s">
        <v>11408</v>
      </c>
      <c r="B3680" s="8" t="s">
        <v>1919</v>
      </c>
      <c r="C3680" t="s">
        <v>10655</v>
      </c>
      <c r="D3680" t="s">
        <v>664</v>
      </c>
      <c r="E3680" t="s">
        <v>763</v>
      </c>
      <c r="F3680" t="s">
        <v>1595</v>
      </c>
      <c r="G3680" t="s">
        <v>1596</v>
      </c>
      <c r="H3680" t="s">
        <v>675</v>
      </c>
      <c r="I3680" t="s">
        <v>11401</v>
      </c>
      <c r="J3680" t="s">
        <v>5628</v>
      </c>
      <c r="K3680" t="s">
        <v>675</v>
      </c>
      <c r="L3680" t="s">
        <v>682</v>
      </c>
      <c r="M3680" s="8" t="s">
        <v>675</v>
      </c>
      <c r="N3680" t="s">
        <v>682</v>
      </c>
      <c r="O3680" t="s">
        <v>769</v>
      </c>
      <c r="P3680" t="s">
        <v>701</v>
      </c>
      <c r="Q3680" s="8" t="s">
        <v>675</v>
      </c>
      <c r="R3680" t="s">
        <v>675</v>
      </c>
      <c r="S3680" t="s">
        <v>675</v>
      </c>
      <c r="T3680" t="s">
        <v>675</v>
      </c>
    </row>
    <row r="3681" spans="1:20">
      <c r="A3681" t="s">
        <v>11409</v>
      </c>
      <c r="B3681" s="8" t="s">
        <v>1919</v>
      </c>
      <c r="C3681" t="s">
        <v>10655</v>
      </c>
      <c r="D3681" t="s">
        <v>664</v>
      </c>
      <c r="E3681" t="s">
        <v>704</v>
      </c>
      <c r="F3681" t="s">
        <v>1595</v>
      </c>
      <c r="G3681" t="s">
        <v>1596</v>
      </c>
      <c r="H3681" t="s">
        <v>675</v>
      </c>
      <c r="I3681" t="s">
        <v>6208</v>
      </c>
      <c r="J3681" t="s">
        <v>5628</v>
      </c>
      <c r="K3681" t="s">
        <v>675</v>
      </c>
      <c r="L3681" t="s">
        <v>682</v>
      </c>
      <c r="M3681" s="8" t="s">
        <v>675</v>
      </c>
      <c r="N3681" t="s">
        <v>682</v>
      </c>
      <c r="O3681" t="s">
        <v>1676</v>
      </c>
      <c r="P3681" t="s">
        <v>701</v>
      </c>
      <c r="Q3681" s="8" t="s">
        <v>675</v>
      </c>
      <c r="R3681" t="s">
        <v>675</v>
      </c>
      <c r="S3681" t="s">
        <v>675</v>
      </c>
      <c r="T3681" t="s">
        <v>675</v>
      </c>
    </row>
    <row r="3682" spans="1:20">
      <c r="A3682" t="s">
        <v>11410</v>
      </c>
      <c r="B3682" s="8" t="s">
        <v>1919</v>
      </c>
      <c r="C3682" t="s">
        <v>10655</v>
      </c>
      <c r="D3682" t="s">
        <v>664</v>
      </c>
      <c r="E3682" t="s">
        <v>704</v>
      </c>
      <c r="F3682" t="s">
        <v>5145</v>
      </c>
      <c r="G3682" t="s">
        <v>5146</v>
      </c>
      <c r="H3682" t="s">
        <v>675</v>
      </c>
      <c r="I3682" t="s">
        <v>11292</v>
      </c>
      <c r="J3682" t="s">
        <v>5628</v>
      </c>
      <c r="K3682" t="s">
        <v>675</v>
      </c>
      <c r="L3682" t="s">
        <v>682</v>
      </c>
      <c r="M3682" s="8" t="s">
        <v>675</v>
      </c>
      <c r="N3682" t="s">
        <v>682</v>
      </c>
      <c r="O3682" t="s">
        <v>1676</v>
      </c>
      <c r="P3682" t="s">
        <v>701</v>
      </c>
      <c r="Q3682" s="8" t="s">
        <v>675</v>
      </c>
      <c r="R3682" t="s">
        <v>675</v>
      </c>
      <c r="S3682" t="s">
        <v>675</v>
      </c>
      <c r="T3682" t="s">
        <v>675</v>
      </c>
    </row>
    <row r="3683" spans="1:20">
      <c r="A3683" t="s">
        <v>11411</v>
      </c>
      <c r="B3683" s="8" t="s">
        <v>1919</v>
      </c>
      <c r="C3683" t="s">
        <v>10655</v>
      </c>
      <c r="D3683" t="s">
        <v>664</v>
      </c>
      <c r="E3683" t="s">
        <v>704</v>
      </c>
      <c r="F3683" t="s">
        <v>782</v>
      </c>
      <c r="G3683" t="s">
        <v>12</v>
      </c>
      <c r="H3683" t="s">
        <v>675</v>
      </c>
      <c r="I3683" t="s">
        <v>11303</v>
      </c>
      <c r="J3683" t="s">
        <v>5628</v>
      </c>
      <c r="K3683" t="s">
        <v>675</v>
      </c>
      <c r="L3683" t="s">
        <v>682</v>
      </c>
      <c r="M3683" s="8" t="s">
        <v>675</v>
      </c>
      <c r="N3683" t="s">
        <v>682</v>
      </c>
      <c r="O3683" t="s">
        <v>1676</v>
      </c>
      <c r="P3683" t="s">
        <v>701</v>
      </c>
      <c r="Q3683" s="8" t="s">
        <v>675</v>
      </c>
      <c r="R3683" t="s">
        <v>675</v>
      </c>
      <c r="S3683" t="s">
        <v>675</v>
      </c>
      <c r="T3683" t="s">
        <v>675</v>
      </c>
    </row>
    <row r="3684" spans="1:20">
      <c r="A3684" t="s">
        <v>11412</v>
      </c>
      <c r="B3684" s="8" t="s">
        <v>1930</v>
      </c>
      <c r="C3684" t="s">
        <v>10655</v>
      </c>
      <c r="D3684" t="s">
        <v>664</v>
      </c>
      <c r="E3684" t="s">
        <v>665</v>
      </c>
      <c r="F3684" t="s">
        <v>1595</v>
      </c>
      <c r="G3684" t="s">
        <v>1596</v>
      </c>
      <c r="H3684" t="s">
        <v>675</v>
      </c>
      <c r="I3684" t="s">
        <v>11413</v>
      </c>
      <c r="J3684" t="s">
        <v>5628</v>
      </c>
      <c r="K3684" t="s">
        <v>675</v>
      </c>
      <c r="L3684" t="s">
        <v>682</v>
      </c>
      <c r="M3684" s="8" t="s">
        <v>675</v>
      </c>
      <c r="N3684" t="s">
        <v>682</v>
      </c>
      <c r="O3684" t="s">
        <v>1504</v>
      </c>
      <c r="P3684" t="s">
        <v>701</v>
      </c>
      <c r="Q3684" s="8" t="s">
        <v>675</v>
      </c>
      <c r="R3684" t="s">
        <v>675</v>
      </c>
      <c r="S3684" t="s">
        <v>675</v>
      </c>
      <c r="T3684" t="s">
        <v>675</v>
      </c>
    </row>
    <row r="3685" spans="1:20">
      <c r="A3685" t="s">
        <v>11414</v>
      </c>
      <c r="B3685" s="8" t="s">
        <v>1930</v>
      </c>
      <c r="C3685" t="s">
        <v>10655</v>
      </c>
      <c r="D3685" t="s">
        <v>664</v>
      </c>
      <c r="E3685" t="s">
        <v>665</v>
      </c>
      <c r="F3685" t="s">
        <v>782</v>
      </c>
      <c r="G3685" t="s">
        <v>12</v>
      </c>
      <c r="H3685" t="s">
        <v>675</v>
      </c>
      <c r="I3685" t="s">
        <v>11415</v>
      </c>
      <c r="J3685" t="s">
        <v>5628</v>
      </c>
      <c r="K3685" t="s">
        <v>675</v>
      </c>
      <c r="L3685" t="s">
        <v>682</v>
      </c>
      <c r="M3685" s="8" t="s">
        <v>675</v>
      </c>
      <c r="N3685" t="s">
        <v>682</v>
      </c>
      <c r="O3685" t="s">
        <v>1504</v>
      </c>
      <c r="P3685" t="s">
        <v>701</v>
      </c>
      <c r="Q3685" s="8" t="s">
        <v>675</v>
      </c>
      <c r="R3685" t="s">
        <v>675</v>
      </c>
      <c r="S3685" t="s">
        <v>675</v>
      </c>
      <c r="T3685" t="s">
        <v>675</v>
      </c>
    </row>
    <row r="3686" spans="1:20">
      <c r="A3686" t="s">
        <v>11416</v>
      </c>
      <c r="B3686" s="8" t="s">
        <v>1930</v>
      </c>
      <c r="C3686" t="s">
        <v>10655</v>
      </c>
      <c r="D3686" t="s">
        <v>664</v>
      </c>
      <c r="E3686" t="s">
        <v>704</v>
      </c>
      <c r="F3686" t="s">
        <v>1595</v>
      </c>
      <c r="G3686" t="s">
        <v>1596</v>
      </c>
      <c r="H3686" t="s">
        <v>675</v>
      </c>
      <c r="I3686" t="s">
        <v>10863</v>
      </c>
      <c r="J3686" t="s">
        <v>5628</v>
      </c>
      <c r="K3686" t="s">
        <v>675</v>
      </c>
      <c r="L3686" t="s">
        <v>682</v>
      </c>
      <c r="M3686" s="8" t="s">
        <v>675</v>
      </c>
      <c r="N3686" t="s">
        <v>682</v>
      </c>
      <c r="O3686" t="s">
        <v>902</v>
      </c>
      <c r="P3686" t="s">
        <v>701</v>
      </c>
      <c r="Q3686" s="8" t="s">
        <v>675</v>
      </c>
      <c r="R3686" t="s">
        <v>675</v>
      </c>
      <c r="S3686" t="s">
        <v>675</v>
      </c>
      <c r="T3686" t="s">
        <v>675</v>
      </c>
    </row>
    <row r="3687" spans="1:20">
      <c r="A3687" t="s">
        <v>11417</v>
      </c>
      <c r="B3687" s="8" t="s">
        <v>1930</v>
      </c>
      <c r="C3687" t="s">
        <v>10655</v>
      </c>
      <c r="D3687" t="s">
        <v>664</v>
      </c>
      <c r="E3687" t="s">
        <v>704</v>
      </c>
      <c r="F3687" t="s">
        <v>5145</v>
      </c>
      <c r="G3687" t="s">
        <v>5146</v>
      </c>
      <c r="H3687" t="s">
        <v>675</v>
      </c>
      <c r="I3687" t="s">
        <v>11418</v>
      </c>
      <c r="J3687" t="s">
        <v>5628</v>
      </c>
      <c r="K3687" t="s">
        <v>675</v>
      </c>
      <c r="L3687" t="s">
        <v>682</v>
      </c>
      <c r="M3687" s="8" t="s">
        <v>675</v>
      </c>
      <c r="N3687" t="s">
        <v>682</v>
      </c>
      <c r="O3687" t="s">
        <v>902</v>
      </c>
      <c r="P3687" t="s">
        <v>701</v>
      </c>
      <c r="Q3687" s="8" t="s">
        <v>675</v>
      </c>
      <c r="R3687" t="s">
        <v>675</v>
      </c>
      <c r="S3687" t="s">
        <v>675</v>
      </c>
      <c r="T3687" t="s">
        <v>675</v>
      </c>
    </row>
    <row r="3688" spans="1:20">
      <c r="A3688" t="s">
        <v>11419</v>
      </c>
      <c r="B3688" s="8" t="s">
        <v>1933</v>
      </c>
      <c r="C3688" t="s">
        <v>10655</v>
      </c>
      <c r="D3688" t="s">
        <v>664</v>
      </c>
      <c r="E3688" t="s">
        <v>665</v>
      </c>
      <c r="F3688" t="s">
        <v>1595</v>
      </c>
      <c r="G3688" t="s">
        <v>1596</v>
      </c>
      <c r="H3688" t="s">
        <v>675</v>
      </c>
      <c r="I3688" t="s">
        <v>11413</v>
      </c>
      <c r="J3688" t="s">
        <v>5628</v>
      </c>
      <c r="K3688" t="s">
        <v>675</v>
      </c>
      <c r="L3688" t="s">
        <v>682</v>
      </c>
      <c r="M3688" s="8" t="s">
        <v>675</v>
      </c>
      <c r="N3688" t="s">
        <v>682</v>
      </c>
      <c r="O3688" t="s">
        <v>1504</v>
      </c>
      <c r="P3688" t="s">
        <v>701</v>
      </c>
      <c r="Q3688" s="8" t="s">
        <v>675</v>
      </c>
      <c r="R3688" t="s">
        <v>675</v>
      </c>
      <c r="S3688" t="s">
        <v>675</v>
      </c>
      <c r="T3688" t="s">
        <v>675</v>
      </c>
    </row>
    <row r="3689" spans="1:20">
      <c r="A3689" t="s">
        <v>11420</v>
      </c>
      <c r="B3689" s="8" t="s">
        <v>1933</v>
      </c>
      <c r="C3689" t="s">
        <v>10655</v>
      </c>
      <c r="D3689" t="s">
        <v>664</v>
      </c>
      <c r="E3689" t="s">
        <v>665</v>
      </c>
      <c r="F3689" t="s">
        <v>1595</v>
      </c>
      <c r="G3689" t="s">
        <v>1596</v>
      </c>
      <c r="H3689" t="s">
        <v>675</v>
      </c>
      <c r="I3689" t="s">
        <v>10899</v>
      </c>
      <c r="J3689" t="s">
        <v>5628</v>
      </c>
      <c r="K3689" t="s">
        <v>675</v>
      </c>
      <c r="L3689" t="s">
        <v>682</v>
      </c>
      <c r="M3689" s="8" t="s">
        <v>675</v>
      </c>
      <c r="N3689" t="s">
        <v>682</v>
      </c>
      <c r="O3689" t="s">
        <v>1283</v>
      </c>
      <c r="P3689" t="s">
        <v>701</v>
      </c>
      <c r="Q3689" s="8" t="s">
        <v>675</v>
      </c>
      <c r="R3689" t="s">
        <v>675</v>
      </c>
      <c r="S3689" t="s">
        <v>675</v>
      </c>
      <c r="T3689" t="s">
        <v>675</v>
      </c>
    </row>
    <row r="3690" spans="1:20">
      <c r="A3690" t="s">
        <v>11421</v>
      </c>
      <c r="B3690" s="8" t="s">
        <v>1933</v>
      </c>
      <c r="C3690" t="s">
        <v>10655</v>
      </c>
      <c r="D3690" t="s">
        <v>664</v>
      </c>
      <c r="E3690" t="s">
        <v>704</v>
      </c>
      <c r="F3690" t="s">
        <v>1595</v>
      </c>
      <c r="G3690" t="s">
        <v>1596</v>
      </c>
      <c r="H3690" t="s">
        <v>675</v>
      </c>
      <c r="I3690" t="s">
        <v>6208</v>
      </c>
      <c r="J3690" t="s">
        <v>5628</v>
      </c>
      <c r="K3690" t="s">
        <v>675</v>
      </c>
      <c r="L3690" t="s">
        <v>682</v>
      </c>
      <c r="M3690" s="8" t="s">
        <v>675</v>
      </c>
      <c r="N3690" t="s">
        <v>682</v>
      </c>
      <c r="O3690" t="s">
        <v>1676</v>
      </c>
      <c r="P3690" t="s">
        <v>701</v>
      </c>
      <c r="Q3690" s="8" t="s">
        <v>675</v>
      </c>
      <c r="R3690" t="s">
        <v>675</v>
      </c>
      <c r="S3690" t="s">
        <v>675</v>
      </c>
      <c r="T3690" t="s">
        <v>675</v>
      </c>
    </row>
    <row r="3691" spans="1:20">
      <c r="A3691" t="s">
        <v>11422</v>
      </c>
      <c r="B3691" s="8" t="s">
        <v>1933</v>
      </c>
      <c r="C3691" t="s">
        <v>10655</v>
      </c>
      <c r="D3691" t="s">
        <v>664</v>
      </c>
      <c r="E3691" t="s">
        <v>704</v>
      </c>
      <c r="F3691" t="s">
        <v>5145</v>
      </c>
      <c r="G3691" t="s">
        <v>5146</v>
      </c>
      <c r="H3691" t="s">
        <v>675</v>
      </c>
      <c r="I3691" t="s">
        <v>11292</v>
      </c>
      <c r="J3691" t="s">
        <v>5628</v>
      </c>
      <c r="K3691" t="s">
        <v>675</v>
      </c>
      <c r="L3691" t="s">
        <v>682</v>
      </c>
      <c r="M3691" s="8" t="s">
        <v>675</v>
      </c>
      <c r="N3691" t="s">
        <v>682</v>
      </c>
      <c r="O3691" t="s">
        <v>1676</v>
      </c>
      <c r="P3691" t="s">
        <v>701</v>
      </c>
      <c r="Q3691" s="8" t="s">
        <v>675</v>
      </c>
      <c r="R3691" t="s">
        <v>675</v>
      </c>
      <c r="S3691" t="s">
        <v>675</v>
      </c>
      <c r="T3691" t="s">
        <v>675</v>
      </c>
    </row>
    <row r="3692" spans="1:20">
      <c r="A3692" t="s">
        <v>11423</v>
      </c>
      <c r="B3692" s="8" t="s">
        <v>1946</v>
      </c>
      <c r="C3692" t="s">
        <v>10655</v>
      </c>
      <c r="D3692" t="s">
        <v>664</v>
      </c>
      <c r="E3692" t="s">
        <v>665</v>
      </c>
      <c r="F3692" t="s">
        <v>1595</v>
      </c>
      <c r="G3692" t="s">
        <v>1596</v>
      </c>
      <c r="H3692" t="s">
        <v>675</v>
      </c>
      <c r="I3692" t="s">
        <v>10899</v>
      </c>
      <c r="J3692" t="s">
        <v>5628</v>
      </c>
      <c r="K3692" t="s">
        <v>675</v>
      </c>
      <c r="L3692" t="s">
        <v>682</v>
      </c>
      <c r="M3692" s="8" t="s">
        <v>675</v>
      </c>
      <c r="N3692" t="s">
        <v>682</v>
      </c>
      <c r="O3692" t="s">
        <v>1283</v>
      </c>
      <c r="P3692" t="s">
        <v>701</v>
      </c>
      <c r="Q3692" s="8" t="s">
        <v>675</v>
      </c>
      <c r="R3692" t="s">
        <v>675</v>
      </c>
      <c r="S3692" t="s">
        <v>675</v>
      </c>
      <c r="T3692" t="s">
        <v>675</v>
      </c>
    </row>
    <row r="3693" spans="1:20">
      <c r="A3693" t="s">
        <v>11424</v>
      </c>
      <c r="B3693" s="8" t="s">
        <v>1946</v>
      </c>
      <c r="C3693" t="s">
        <v>10655</v>
      </c>
      <c r="D3693" t="s">
        <v>664</v>
      </c>
      <c r="E3693" t="s">
        <v>665</v>
      </c>
      <c r="F3693" t="s">
        <v>5145</v>
      </c>
      <c r="G3693" t="s">
        <v>5146</v>
      </c>
      <c r="H3693" t="s">
        <v>675</v>
      </c>
      <c r="I3693" t="s">
        <v>11392</v>
      </c>
      <c r="J3693" t="s">
        <v>5628</v>
      </c>
      <c r="K3693" t="s">
        <v>675</v>
      </c>
      <c r="L3693" t="s">
        <v>682</v>
      </c>
      <c r="M3693" s="8" t="s">
        <v>675</v>
      </c>
      <c r="N3693" t="s">
        <v>682</v>
      </c>
      <c r="O3693" t="s">
        <v>1283</v>
      </c>
      <c r="P3693" t="s">
        <v>701</v>
      </c>
      <c r="Q3693" s="8" t="s">
        <v>675</v>
      </c>
      <c r="R3693" t="s">
        <v>675</v>
      </c>
      <c r="S3693" t="s">
        <v>675</v>
      </c>
      <c r="T3693" t="s">
        <v>675</v>
      </c>
    </row>
    <row r="3694" spans="1:20">
      <c r="A3694" t="s">
        <v>11425</v>
      </c>
      <c r="B3694" s="8" t="s">
        <v>1946</v>
      </c>
      <c r="C3694" t="s">
        <v>10655</v>
      </c>
      <c r="D3694" t="s">
        <v>664</v>
      </c>
      <c r="E3694" t="s">
        <v>704</v>
      </c>
      <c r="F3694" t="s">
        <v>1595</v>
      </c>
      <c r="G3694" t="s">
        <v>1596</v>
      </c>
      <c r="H3694" t="s">
        <v>675</v>
      </c>
      <c r="I3694" t="s">
        <v>6208</v>
      </c>
      <c r="J3694" t="s">
        <v>5628</v>
      </c>
      <c r="K3694" t="s">
        <v>675</v>
      </c>
      <c r="L3694" t="s">
        <v>682</v>
      </c>
      <c r="M3694" s="8" t="s">
        <v>675</v>
      </c>
      <c r="N3694" t="s">
        <v>682</v>
      </c>
      <c r="O3694" t="s">
        <v>1676</v>
      </c>
      <c r="P3694" t="s">
        <v>701</v>
      </c>
      <c r="Q3694" s="8" t="s">
        <v>675</v>
      </c>
      <c r="R3694" t="s">
        <v>675</v>
      </c>
      <c r="S3694" t="s">
        <v>675</v>
      </c>
      <c r="T3694" t="s">
        <v>675</v>
      </c>
    </row>
    <row r="3695" spans="1:20">
      <c r="A3695" t="s">
        <v>11426</v>
      </c>
      <c r="B3695" s="8" t="s">
        <v>1946</v>
      </c>
      <c r="C3695" t="s">
        <v>10655</v>
      </c>
      <c r="D3695" t="s">
        <v>664</v>
      </c>
      <c r="E3695" t="s">
        <v>704</v>
      </c>
      <c r="F3695" t="s">
        <v>5145</v>
      </c>
      <c r="G3695" t="s">
        <v>5146</v>
      </c>
      <c r="H3695" t="s">
        <v>675</v>
      </c>
      <c r="I3695" t="s">
        <v>11292</v>
      </c>
      <c r="J3695" t="s">
        <v>5628</v>
      </c>
      <c r="K3695" t="s">
        <v>675</v>
      </c>
      <c r="L3695" t="s">
        <v>682</v>
      </c>
      <c r="M3695" s="8" t="s">
        <v>675</v>
      </c>
      <c r="N3695" t="s">
        <v>682</v>
      </c>
      <c r="O3695" t="s">
        <v>1676</v>
      </c>
      <c r="P3695" t="s">
        <v>701</v>
      </c>
      <c r="Q3695" s="8" t="s">
        <v>675</v>
      </c>
      <c r="R3695" t="s">
        <v>675</v>
      </c>
      <c r="S3695" t="s">
        <v>675</v>
      </c>
      <c r="T3695" t="s">
        <v>675</v>
      </c>
    </row>
    <row r="3696" spans="1:20">
      <c r="A3696" t="s">
        <v>11427</v>
      </c>
      <c r="B3696" s="8" t="s">
        <v>1952</v>
      </c>
      <c r="C3696" t="s">
        <v>10655</v>
      </c>
      <c r="D3696" t="s">
        <v>664</v>
      </c>
      <c r="E3696" t="s">
        <v>763</v>
      </c>
      <c r="F3696" t="s">
        <v>1595</v>
      </c>
      <c r="G3696" t="s">
        <v>1596</v>
      </c>
      <c r="H3696" t="s">
        <v>675</v>
      </c>
      <c r="I3696" t="s">
        <v>11401</v>
      </c>
      <c r="J3696" t="s">
        <v>5628</v>
      </c>
      <c r="K3696" t="s">
        <v>675</v>
      </c>
      <c r="L3696" t="s">
        <v>682</v>
      </c>
      <c r="M3696" s="8" t="s">
        <v>675</v>
      </c>
      <c r="N3696" t="s">
        <v>682</v>
      </c>
      <c r="O3696" t="s">
        <v>769</v>
      </c>
      <c r="P3696" t="s">
        <v>701</v>
      </c>
      <c r="Q3696" s="8" t="s">
        <v>675</v>
      </c>
      <c r="R3696" t="s">
        <v>675</v>
      </c>
      <c r="S3696" t="s">
        <v>675</v>
      </c>
      <c r="T3696" t="s">
        <v>675</v>
      </c>
    </row>
    <row r="3697" spans="1:20">
      <c r="A3697" t="s">
        <v>11428</v>
      </c>
      <c r="B3697" s="8" t="s">
        <v>1952</v>
      </c>
      <c r="C3697" t="s">
        <v>10655</v>
      </c>
      <c r="D3697" t="s">
        <v>664</v>
      </c>
      <c r="E3697" t="s">
        <v>665</v>
      </c>
      <c r="F3697" t="s">
        <v>1595</v>
      </c>
      <c r="G3697" t="s">
        <v>1596</v>
      </c>
      <c r="H3697" t="s">
        <v>675</v>
      </c>
      <c r="I3697" t="s">
        <v>10899</v>
      </c>
      <c r="J3697" t="s">
        <v>6294</v>
      </c>
      <c r="K3697" t="s">
        <v>675</v>
      </c>
      <c r="L3697" t="s">
        <v>682</v>
      </c>
      <c r="M3697" s="8" t="s">
        <v>675</v>
      </c>
      <c r="N3697" t="s">
        <v>682</v>
      </c>
      <c r="O3697" t="s">
        <v>1283</v>
      </c>
      <c r="P3697" t="s">
        <v>701</v>
      </c>
      <c r="Q3697" s="8" t="s">
        <v>675</v>
      </c>
      <c r="R3697" t="s">
        <v>675</v>
      </c>
      <c r="S3697" t="s">
        <v>675</v>
      </c>
      <c r="T3697" t="s">
        <v>675</v>
      </c>
    </row>
    <row r="3698" spans="1:20">
      <c r="A3698" t="s">
        <v>11429</v>
      </c>
      <c r="B3698" s="8" t="s">
        <v>1952</v>
      </c>
      <c r="C3698" t="s">
        <v>10655</v>
      </c>
      <c r="D3698" t="s">
        <v>664</v>
      </c>
      <c r="E3698" t="s">
        <v>665</v>
      </c>
      <c r="F3698" t="s">
        <v>5145</v>
      </c>
      <c r="G3698" t="s">
        <v>5146</v>
      </c>
      <c r="H3698" t="s">
        <v>675</v>
      </c>
      <c r="I3698" t="s">
        <v>11392</v>
      </c>
      <c r="J3698" t="s">
        <v>6294</v>
      </c>
      <c r="K3698" t="s">
        <v>675</v>
      </c>
      <c r="L3698" t="s">
        <v>682</v>
      </c>
      <c r="M3698" s="8" t="s">
        <v>675</v>
      </c>
      <c r="N3698" t="s">
        <v>682</v>
      </c>
      <c r="O3698" t="s">
        <v>1283</v>
      </c>
      <c r="P3698" t="s">
        <v>701</v>
      </c>
      <c r="Q3698" s="8" t="s">
        <v>675</v>
      </c>
      <c r="R3698" t="s">
        <v>675</v>
      </c>
      <c r="S3698" t="s">
        <v>675</v>
      </c>
      <c r="T3698" t="s">
        <v>675</v>
      </c>
    </row>
    <row r="3699" spans="1:20">
      <c r="A3699" t="s">
        <v>11430</v>
      </c>
      <c r="B3699" s="8" t="s">
        <v>1958</v>
      </c>
      <c r="C3699" t="s">
        <v>10655</v>
      </c>
      <c r="D3699" t="s">
        <v>664</v>
      </c>
      <c r="E3699" t="s">
        <v>763</v>
      </c>
      <c r="F3699" t="s">
        <v>1595</v>
      </c>
      <c r="G3699" t="s">
        <v>1596</v>
      </c>
      <c r="H3699" t="s">
        <v>675</v>
      </c>
      <c r="I3699" t="s">
        <v>11401</v>
      </c>
      <c r="J3699" t="s">
        <v>5628</v>
      </c>
      <c r="K3699" t="s">
        <v>675</v>
      </c>
      <c r="L3699" t="s">
        <v>682</v>
      </c>
      <c r="M3699" s="8" t="s">
        <v>675</v>
      </c>
      <c r="N3699" t="s">
        <v>682</v>
      </c>
      <c r="O3699" t="s">
        <v>769</v>
      </c>
      <c r="P3699" t="s">
        <v>701</v>
      </c>
      <c r="Q3699" s="8" t="s">
        <v>675</v>
      </c>
      <c r="R3699" t="s">
        <v>675</v>
      </c>
      <c r="S3699" t="s">
        <v>675</v>
      </c>
      <c r="T3699" t="s">
        <v>675</v>
      </c>
    </row>
    <row r="3700" spans="1:20">
      <c r="A3700" t="s">
        <v>11431</v>
      </c>
      <c r="B3700" s="8" t="s">
        <v>1973</v>
      </c>
      <c r="C3700" t="s">
        <v>10655</v>
      </c>
      <c r="D3700" t="s">
        <v>664</v>
      </c>
      <c r="E3700" t="s">
        <v>665</v>
      </c>
      <c r="F3700" t="s">
        <v>1595</v>
      </c>
      <c r="G3700" t="s">
        <v>1596</v>
      </c>
      <c r="H3700" t="s">
        <v>675</v>
      </c>
      <c r="I3700" t="s">
        <v>10899</v>
      </c>
      <c r="J3700" t="s">
        <v>5628</v>
      </c>
      <c r="K3700" t="s">
        <v>675</v>
      </c>
      <c r="L3700" t="s">
        <v>682</v>
      </c>
      <c r="M3700" s="8" t="s">
        <v>675</v>
      </c>
      <c r="N3700" t="s">
        <v>682</v>
      </c>
      <c r="O3700" t="s">
        <v>1283</v>
      </c>
      <c r="P3700" t="s">
        <v>701</v>
      </c>
      <c r="Q3700" s="8" t="s">
        <v>675</v>
      </c>
      <c r="R3700" t="s">
        <v>675</v>
      </c>
      <c r="S3700" t="s">
        <v>675</v>
      </c>
      <c r="T3700" t="s">
        <v>675</v>
      </c>
    </row>
    <row r="3701" spans="1:20">
      <c r="A3701" t="s">
        <v>11432</v>
      </c>
      <c r="B3701" s="8" t="s">
        <v>1973</v>
      </c>
      <c r="C3701" t="s">
        <v>10655</v>
      </c>
      <c r="D3701" t="s">
        <v>664</v>
      </c>
      <c r="E3701" t="s">
        <v>665</v>
      </c>
      <c r="F3701" t="s">
        <v>1595</v>
      </c>
      <c r="G3701" t="s">
        <v>1596</v>
      </c>
      <c r="H3701" t="s">
        <v>675</v>
      </c>
      <c r="I3701" t="s">
        <v>11375</v>
      </c>
      <c r="J3701" t="s">
        <v>6294</v>
      </c>
      <c r="K3701" t="s">
        <v>675</v>
      </c>
      <c r="L3701" t="s">
        <v>682</v>
      </c>
      <c r="M3701" s="8" t="s">
        <v>675</v>
      </c>
      <c r="N3701" t="s">
        <v>682</v>
      </c>
      <c r="O3701" t="s">
        <v>1504</v>
      </c>
      <c r="P3701" t="s">
        <v>701</v>
      </c>
      <c r="Q3701" s="8" t="s">
        <v>675</v>
      </c>
      <c r="R3701" t="s">
        <v>675</v>
      </c>
      <c r="S3701" t="s">
        <v>675</v>
      </c>
      <c r="T3701" t="s">
        <v>675</v>
      </c>
    </row>
    <row r="3702" spans="1:20">
      <c r="A3702" t="s">
        <v>11433</v>
      </c>
      <c r="B3702" s="8" t="s">
        <v>1973</v>
      </c>
      <c r="C3702" t="s">
        <v>10655</v>
      </c>
      <c r="D3702" t="s">
        <v>664</v>
      </c>
      <c r="E3702" t="s">
        <v>763</v>
      </c>
      <c r="F3702" t="s">
        <v>1595</v>
      </c>
      <c r="G3702" t="s">
        <v>1596</v>
      </c>
      <c r="H3702" t="s">
        <v>675</v>
      </c>
      <c r="I3702" t="s">
        <v>11401</v>
      </c>
      <c r="J3702" t="s">
        <v>5628</v>
      </c>
      <c r="K3702" t="s">
        <v>675</v>
      </c>
      <c r="L3702" t="s">
        <v>682</v>
      </c>
      <c r="M3702" s="8" t="s">
        <v>675</v>
      </c>
      <c r="N3702" t="s">
        <v>682</v>
      </c>
      <c r="O3702" t="s">
        <v>769</v>
      </c>
      <c r="P3702" t="s">
        <v>701</v>
      </c>
      <c r="Q3702" s="8" t="s">
        <v>675</v>
      </c>
      <c r="R3702" t="s">
        <v>675</v>
      </c>
      <c r="S3702" t="s">
        <v>675</v>
      </c>
      <c r="T3702" t="s">
        <v>675</v>
      </c>
    </row>
    <row r="3703" spans="1:20">
      <c r="A3703" t="s">
        <v>11434</v>
      </c>
      <c r="B3703" s="8" t="s">
        <v>3166</v>
      </c>
      <c r="C3703" t="s">
        <v>10655</v>
      </c>
      <c r="D3703" t="s">
        <v>664</v>
      </c>
      <c r="E3703" t="s">
        <v>665</v>
      </c>
      <c r="F3703" t="s">
        <v>1595</v>
      </c>
      <c r="G3703" t="s">
        <v>1596</v>
      </c>
      <c r="H3703" t="s">
        <v>675</v>
      </c>
      <c r="I3703" t="s">
        <v>11375</v>
      </c>
      <c r="J3703" t="s">
        <v>6294</v>
      </c>
      <c r="K3703" t="s">
        <v>675</v>
      </c>
      <c r="L3703" t="s">
        <v>682</v>
      </c>
      <c r="M3703" s="8" t="s">
        <v>675</v>
      </c>
      <c r="N3703" t="s">
        <v>682</v>
      </c>
      <c r="O3703" t="s">
        <v>1504</v>
      </c>
      <c r="P3703" t="s">
        <v>701</v>
      </c>
      <c r="Q3703" s="8" t="s">
        <v>675</v>
      </c>
      <c r="R3703" t="s">
        <v>675</v>
      </c>
      <c r="S3703" t="s">
        <v>675</v>
      </c>
      <c r="T3703" t="s">
        <v>675</v>
      </c>
    </row>
    <row r="3704" spans="1:20">
      <c r="A3704" t="s">
        <v>11435</v>
      </c>
      <c r="B3704" s="8" t="s">
        <v>1977</v>
      </c>
      <c r="C3704" t="s">
        <v>10655</v>
      </c>
      <c r="D3704" t="s">
        <v>664</v>
      </c>
      <c r="E3704" t="s">
        <v>763</v>
      </c>
      <c r="F3704" t="s">
        <v>1595</v>
      </c>
      <c r="G3704" t="s">
        <v>1596</v>
      </c>
      <c r="H3704" t="s">
        <v>675</v>
      </c>
      <c r="I3704" t="s">
        <v>11401</v>
      </c>
      <c r="J3704" t="s">
        <v>5628</v>
      </c>
      <c r="K3704" t="s">
        <v>675</v>
      </c>
      <c r="L3704" t="s">
        <v>682</v>
      </c>
      <c r="M3704" s="8" t="s">
        <v>675</v>
      </c>
      <c r="N3704" t="s">
        <v>682</v>
      </c>
      <c r="O3704" t="s">
        <v>769</v>
      </c>
      <c r="P3704" t="s">
        <v>701</v>
      </c>
      <c r="Q3704" s="8" t="s">
        <v>675</v>
      </c>
      <c r="R3704" t="s">
        <v>675</v>
      </c>
      <c r="S3704" t="s">
        <v>675</v>
      </c>
      <c r="T3704" t="s">
        <v>675</v>
      </c>
    </row>
    <row r="3705" spans="1:20">
      <c r="A3705" t="s">
        <v>11436</v>
      </c>
      <c r="B3705" s="8" t="s">
        <v>1977</v>
      </c>
      <c r="C3705" t="s">
        <v>10655</v>
      </c>
      <c r="D3705" t="s">
        <v>664</v>
      </c>
      <c r="E3705" t="s">
        <v>704</v>
      </c>
      <c r="F3705" t="s">
        <v>1595</v>
      </c>
      <c r="G3705" t="s">
        <v>1596</v>
      </c>
      <c r="H3705" t="s">
        <v>675</v>
      </c>
      <c r="I3705" t="s">
        <v>6208</v>
      </c>
      <c r="J3705" t="s">
        <v>5628</v>
      </c>
      <c r="K3705" t="s">
        <v>675</v>
      </c>
      <c r="L3705" t="s">
        <v>682</v>
      </c>
      <c r="M3705" s="8" t="s">
        <v>675</v>
      </c>
      <c r="N3705" t="s">
        <v>682</v>
      </c>
      <c r="O3705" t="s">
        <v>1676</v>
      </c>
      <c r="P3705" t="s">
        <v>701</v>
      </c>
      <c r="Q3705" s="8" t="s">
        <v>675</v>
      </c>
      <c r="R3705" t="s">
        <v>675</v>
      </c>
      <c r="S3705" t="s">
        <v>675</v>
      </c>
      <c r="T3705" t="s">
        <v>675</v>
      </c>
    </row>
    <row r="3706" spans="1:20">
      <c r="A3706" t="s">
        <v>11437</v>
      </c>
      <c r="B3706" s="8" t="s">
        <v>1977</v>
      </c>
      <c r="C3706" t="s">
        <v>10655</v>
      </c>
      <c r="D3706" t="s">
        <v>664</v>
      </c>
      <c r="E3706" t="s">
        <v>704</v>
      </c>
      <c r="F3706" t="s">
        <v>5145</v>
      </c>
      <c r="G3706" t="s">
        <v>5146</v>
      </c>
      <c r="H3706" t="s">
        <v>675</v>
      </c>
      <c r="I3706" t="s">
        <v>11292</v>
      </c>
      <c r="J3706" t="s">
        <v>5628</v>
      </c>
      <c r="K3706" t="s">
        <v>675</v>
      </c>
      <c r="L3706" t="s">
        <v>682</v>
      </c>
      <c r="M3706" s="8" t="s">
        <v>675</v>
      </c>
      <c r="N3706" t="s">
        <v>682</v>
      </c>
      <c r="O3706" t="s">
        <v>1676</v>
      </c>
      <c r="P3706" t="s">
        <v>701</v>
      </c>
      <c r="Q3706" s="8" t="s">
        <v>675</v>
      </c>
      <c r="R3706" t="s">
        <v>675</v>
      </c>
      <c r="S3706" t="s">
        <v>675</v>
      </c>
      <c r="T3706" t="s">
        <v>675</v>
      </c>
    </row>
    <row r="3707" spans="1:20">
      <c r="A3707" t="s">
        <v>11438</v>
      </c>
      <c r="B3707" s="8" t="s">
        <v>1981</v>
      </c>
      <c r="C3707" t="s">
        <v>10655</v>
      </c>
      <c r="D3707" t="s">
        <v>664</v>
      </c>
      <c r="E3707" t="s">
        <v>704</v>
      </c>
      <c r="F3707" t="s">
        <v>1595</v>
      </c>
      <c r="G3707" t="s">
        <v>1596</v>
      </c>
      <c r="H3707" t="s">
        <v>675</v>
      </c>
      <c r="I3707" t="s">
        <v>6208</v>
      </c>
      <c r="J3707" t="s">
        <v>5628</v>
      </c>
      <c r="K3707" t="s">
        <v>675</v>
      </c>
      <c r="L3707" t="s">
        <v>682</v>
      </c>
      <c r="M3707" s="8" t="s">
        <v>675</v>
      </c>
      <c r="N3707" t="s">
        <v>682</v>
      </c>
      <c r="O3707" t="s">
        <v>1676</v>
      </c>
      <c r="P3707" t="s">
        <v>701</v>
      </c>
      <c r="Q3707" s="8" t="s">
        <v>675</v>
      </c>
      <c r="R3707" t="s">
        <v>675</v>
      </c>
      <c r="S3707" t="s">
        <v>675</v>
      </c>
      <c r="T3707" t="s">
        <v>675</v>
      </c>
    </row>
    <row r="3708" spans="1:20">
      <c r="A3708" t="s">
        <v>11439</v>
      </c>
      <c r="B3708" s="8" t="s">
        <v>1981</v>
      </c>
      <c r="C3708" t="s">
        <v>10655</v>
      </c>
      <c r="D3708" t="s">
        <v>664</v>
      </c>
      <c r="E3708" t="s">
        <v>704</v>
      </c>
      <c r="F3708" t="s">
        <v>5145</v>
      </c>
      <c r="G3708" t="s">
        <v>5146</v>
      </c>
      <c r="H3708" t="s">
        <v>675</v>
      </c>
      <c r="I3708" t="s">
        <v>11292</v>
      </c>
      <c r="J3708" t="s">
        <v>5628</v>
      </c>
      <c r="K3708" t="s">
        <v>675</v>
      </c>
      <c r="L3708" t="s">
        <v>682</v>
      </c>
      <c r="M3708" s="8" t="s">
        <v>675</v>
      </c>
      <c r="N3708" t="s">
        <v>682</v>
      </c>
      <c r="O3708" t="s">
        <v>1676</v>
      </c>
      <c r="P3708" t="s">
        <v>701</v>
      </c>
      <c r="Q3708" s="8" t="s">
        <v>675</v>
      </c>
      <c r="R3708" t="s">
        <v>675</v>
      </c>
      <c r="S3708" t="s">
        <v>675</v>
      </c>
      <c r="T3708" t="s">
        <v>675</v>
      </c>
    </row>
    <row r="3709" spans="1:20">
      <c r="A3709" t="s">
        <v>11440</v>
      </c>
      <c r="B3709" s="8" t="s">
        <v>1981</v>
      </c>
      <c r="C3709" t="s">
        <v>10655</v>
      </c>
      <c r="D3709" t="s">
        <v>664</v>
      </c>
      <c r="E3709" t="s">
        <v>665</v>
      </c>
      <c r="F3709" t="s">
        <v>1595</v>
      </c>
      <c r="G3709" t="s">
        <v>1596</v>
      </c>
      <c r="H3709" t="s">
        <v>675</v>
      </c>
      <c r="I3709" t="s">
        <v>11375</v>
      </c>
      <c r="J3709" t="s">
        <v>5628</v>
      </c>
      <c r="K3709" t="s">
        <v>675</v>
      </c>
      <c r="L3709" t="s">
        <v>682</v>
      </c>
      <c r="M3709" s="8" t="s">
        <v>675</v>
      </c>
      <c r="N3709" t="s">
        <v>682</v>
      </c>
      <c r="O3709" t="s">
        <v>1283</v>
      </c>
      <c r="P3709" t="s">
        <v>701</v>
      </c>
      <c r="Q3709" s="8" t="s">
        <v>675</v>
      </c>
      <c r="R3709" t="s">
        <v>675</v>
      </c>
      <c r="S3709" t="s">
        <v>675</v>
      </c>
      <c r="T3709" t="s">
        <v>675</v>
      </c>
    </row>
    <row r="3710" spans="1:20">
      <c r="A3710" t="s">
        <v>11441</v>
      </c>
      <c r="B3710" s="8" t="s">
        <v>3187</v>
      </c>
      <c r="C3710" t="s">
        <v>10655</v>
      </c>
      <c r="D3710" t="s">
        <v>664</v>
      </c>
      <c r="E3710" t="s">
        <v>665</v>
      </c>
      <c r="F3710" t="s">
        <v>1595</v>
      </c>
      <c r="G3710" t="s">
        <v>1596</v>
      </c>
      <c r="H3710" t="s">
        <v>675</v>
      </c>
      <c r="I3710" t="s">
        <v>11375</v>
      </c>
      <c r="J3710" t="s">
        <v>5628</v>
      </c>
      <c r="K3710" t="s">
        <v>675</v>
      </c>
      <c r="L3710" t="s">
        <v>682</v>
      </c>
      <c r="M3710" s="8" t="s">
        <v>675</v>
      </c>
      <c r="N3710" t="s">
        <v>682</v>
      </c>
      <c r="O3710" t="s">
        <v>1504</v>
      </c>
      <c r="P3710" t="s">
        <v>701</v>
      </c>
      <c r="Q3710" s="8" t="s">
        <v>675</v>
      </c>
      <c r="R3710" t="s">
        <v>675</v>
      </c>
      <c r="S3710" t="s">
        <v>675</v>
      </c>
      <c r="T3710" t="s">
        <v>675</v>
      </c>
    </row>
    <row r="3711" spans="1:20">
      <c r="A3711" t="s">
        <v>11442</v>
      </c>
      <c r="B3711" s="8" t="s">
        <v>3187</v>
      </c>
      <c r="C3711" t="s">
        <v>10655</v>
      </c>
      <c r="D3711" t="s">
        <v>664</v>
      </c>
      <c r="E3711" t="s">
        <v>665</v>
      </c>
      <c r="F3711" t="s">
        <v>1595</v>
      </c>
      <c r="G3711" t="s">
        <v>1596</v>
      </c>
      <c r="H3711" t="s">
        <v>675</v>
      </c>
      <c r="I3711" t="s">
        <v>10899</v>
      </c>
      <c r="J3711" t="s">
        <v>5628</v>
      </c>
      <c r="K3711" t="s">
        <v>675</v>
      </c>
      <c r="L3711" t="s">
        <v>682</v>
      </c>
      <c r="M3711" s="8" t="s">
        <v>675</v>
      </c>
      <c r="N3711" t="s">
        <v>682</v>
      </c>
      <c r="O3711" t="s">
        <v>1283</v>
      </c>
      <c r="P3711" t="s">
        <v>701</v>
      </c>
      <c r="Q3711" s="8" t="s">
        <v>675</v>
      </c>
      <c r="R3711" t="s">
        <v>675</v>
      </c>
      <c r="S3711" t="s">
        <v>675</v>
      </c>
      <c r="T3711" t="s">
        <v>675</v>
      </c>
    </row>
    <row r="3712" spans="1:20">
      <c r="A3712" t="s">
        <v>11443</v>
      </c>
      <c r="B3712" s="8" t="s">
        <v>3187</v>
      </c>
      <c r="C3712" t="s">
        <v>10655</v>
      </c>
      <c r="D3712" t="s">
        <v>664</v>
      </c>
      <c r="E3712" t="s">
        <v>665</v>
      </c>
      <c r="F3712" t="s">
        <v>5145</v>
      </c>
      <c r="G3712" t="s">
        <v>5146</v>
      </c>
      <c r="H3712" t="s">
        <v>675</v>
      </c>
      <c r="I3712" t="s">
        <v>11392</v>
      </c>
      <c r="J3712" t="s">
        <v>5628</v>
      </c>
      <c r="K3712" t="s">
        <v>675</v>
      </c>
      <c r="L3712" t="s">
        <v>682</v>
      </c>
      <c r="M3712" s="8" t="s">
        <v>675</v>
      </c>
      <c r="N3712" t="s">
        <v>682</v>
      </c>
      <c r="O3712" t="s">
        <v>1283</v>
      </c>
      <c r="P3712" t="s">
        <v>701</v>
      </c>
      <c r="Q3712" s="8" t="s">
        <v>675</v>
      </c>
      <c r="R3712" t="s">
        <v>675</v>
      </c>
      <c r="S3712" t="s">
        <v>675</v>
      </c>
      <c r="T3712" t="s">
        <v>675</v>
      </c>
    </row>
    <row r="3713" spans="1:20">
      <c r="A3713" t="s">
        <v>11444</v>
      </c>
      <c r="B3713" s="8" t="s">
        <v>1998</v>
      </c>
      <c r="C3713" t="s">
        <v>10655</v>
      </c>
      <c r="D3713" t="s">
        <v>664</v>
      </c>
      <c r="E3713" t="s">
        <v>704</v>
      </c>
      <c r="F3713" t="s">
        <v>1595</v>
      </c>
      <c r="G3713" t="s">
        <v>1596</v>
      </c>
      <c r="H3713" t="s">
        <v>675</v>
      </c>
      <c r="I3713" t="s">
        <v>6208</v>
      </c>
      <c r="J3713" t="s">
        <v>5628</v>
      </c>
      <c r="K3713" t="s">
        <v>675</v>
      </c>
      <c r="L3713" t="s">
        <v>682</v>
      </c>
      <c r="M3713" s="8" t="s">
        <v>675</v>
      </c>
      <c r="N3713" t="s">
        <v>682</v>
      </c>
      <c r="O3713" t="s">
        <v>1676</v>
      </c>
      <c r="P3713" t="s">
        <v>701</v>
      </c>
      <c r="Q3713" s="8" t="s">
        <v>675</v>
      </c>
      <c r="R3713" t="s">
        <v>675</v>
      </c>
      <c r="S3713" t="s">
        <v>675</v>
      </c>
      <c r="T3713" t="s">
        <v>675</v>
      </c>
    </row>
    <row r="3714" spans="1:20">
      <c r="A3714" t="s">
        <v>11445</v>
      </c>
      <c r="B3714" s="8" t="s">
        <v>1998</v>
      </c>
      <c r="C3714" t="s">
        <v>10655</v>
      </c>
      <c r="D3714" t="s">
        <v>664</v>
      </c>
      <c r="E3714" t="s">
        <v>704</v>
      </c>
      <c r="F3714" t="s">
        <v>5145</v>
      </c>
      <c r="G3714" t="s">
        <v>5146</v>
      </c>
      <c r="H3714" t="s">
        <v>675</v>
      </c>
      <c r="I3714" t="s">
        <v>11292</v>
      </c>
      <c r="J3714" t="s">
        <v>5628</v>
      </c>
      <c r="K3714" t="s">
        <v>675</v>
      </c>
      <c r="L3714" t="s">
        <v>682</v>
      </c>
      <c r="M3714" s="8" t="s">
        <v>675</v>
      </c>
      <c r="N3714" t="s">
        <v>682</v>
      </c>
      <c r="O3714" t="s">
        <v>1676</v>
      </c>
      <c r="P3714" t="s">
        <v>701</v>
      </c>
      <c r="Q3714" s="8" t="s">
        <v>675</v>
      </c>
      <c r="R3714" t="s">
        <v>675</v>
      </c>
      <c r="S3714" t="s">
        <v>675</v>
      </c>
      <c r="T3714" t="s">
        <v>675</v>
      </c>
    </row>
    <row r="3715" spans="1:20">
      <c r="A3715" t="s">
        <v>11446</v>
      </c>
      <c r="B3715" s="8" t="s">
        <v>1998</v>
      </c>
      <c r="C3715" t="s">
        <v>10655</v>
      </c>
      <c r="D3715" t="s">
        <v>664</v>
      </c>
      <c r="E3715" t="s">
        <v>665</v>
      </c>
      <c r="F3715" t="s">
        <v>1595</v>
      </c>
      <c r="G3715" t="s">
        <v>1596</v>
      </c>
      <c r="H3715" t="s">
        <v>675</v>
      </c>
      <c r="I3715" t="s">
        <v>10899</v>
      </c>
      <c r="J3715" t="s">
        <v>5628</v>
      </c>
      <c r="K3715" t="s">
        <v>675</v>
      </c>
      <c r="L3715" t="s">
        <v>682</v>
      </c>
      <c r="M3715" s="8" t="s">
        <v>675</v>
      </c>
      <c r="N3715" t="s">
        <v>682</v>
      </c>
      <c r="O3715" t="s">
        <v>1283</v>
      </c>
      <c r="P3715" t="s">
        <v>701</v>
      </c>
      <c r="Q3715" s="8" t="s">
        <v>675</v>
      </c>
      <c r="R3715" t="s">
        <v>675</v>
      </c>
      <c r="S3715" t="s">
        <v>675</v>
      </c>
      <c r="T3715" t="s">
        <v>675</v>
      </c>
    </row>
    <row r="3716" spans="1:20">
      <c r="A3716" t="s">
        <v>11447</v>
      </c>
      <c r="B3716" s="8" t="s">
        <v>1998</v>
      </c>
      <c r="C3716" t="s">
        <v>10655</v>
      </c>
      <c r="D3716" t="s">
        <v>664</v>
      </c>
      <c r="E3716" t="s">
        <v>665</v>
      </c>
      <c r="F3716" t="s">
        <v>5145</v>
      </c>
      <c r="G3716" t="s">
        <v>5146</v>
      </c>
      <c r="H3716" t="s">
        <v>675</v>
      </c>
      <c r="I3716" t="s">
        <v>11392</v>
      </c>
      <c r="J3716" t="s">
        <v>6294</v>
      </c>
      <c r="K3716" t="s">
        <v>675</v>
      </c>
      <c r="L3716" t="s">
        <v>682</v>
      </c>
      <c r="M3716" s="8" t="s">
        <v>675</v>
      </c>
      <c r="N3716" t="s">
        <v>682</v>
      </c>
      <c r="O3716" t="s">
        <v>1283</v>
      </c>
      <c r="P3716" t="s">
        <v>701</v>
      </c>
      <c r="Q3716" s="8" t="s">
        <v>675</v>
      </c>
      <c r="R3716" t="s">
        <v>675</v>
      </c>
      <c r="S3716" t="s">
        <v>675</v>
      </c>
      <c r="T3716" t="s">
        <v>675</v>
      </c>
    </row>
    <row r="3717" spans="1:20">
      <c r="A3717" t="s">
        <v>11448</v>
      </c>
      <c r="B3717" s="8" t="s">
        <v>3212</v>
      </c>
      <c r="C3717" t="s">
        <v>10655</v>
      </c>
      <c r="D3717" t="s">
        <v>664</v>
      </c>
      <c r="E3717" t="s">
        <v>704</v>
      </c>
      <c r="F3717" t="s">
        <v>1595</v>
      </c>
      <c r="G3717" t="s">
        <v>1596</v>
      </c>
      <c r="H3717" t="s">
        <v>675</v>
      </c>
      <c r="I3717" t="s">
        <v>6208</v>
      </c>
      <c r="J3717" t="s">
        <v>5628</v>
      </c>
      <c r="K3717" t="s">
        <v>675</v>
      </c>
      <c r="L3717" t="s">
        <v>682</v>
      </c>
      <c r="M3717" s="8" t="s">
        <v>675</v>
      </c>
      <c r="N3717" t="s">
        <v>682</v>
      </c>
      <c r="O3717" t="s">
        <v>1676</v>
      </c>
      <c r="P3717" t="s">
        <v>701</v>
      </c>
      <c r="Q3717" s="8" t="s">
        <v>675</v>
      </c>
      <c r="R3717" t="s">
        <v>675</v>
      </c>
      <c r="S3717" t="s">
        <v>675</v>
      </c>
      <c r="T3717" t="s">
        <v>675</v>
      </c>
    </row>
    <row r="3718" spans="1:20">
      <c r="A3718" t="s">
        <v>11449</v>
      </c>
      <c r="B3718" s="8" t="s">
        <v>3212</v>
      </c>
      <c r="C3718" t="s">
        <v>10655</v>
      </c>
      <c r="D3718" t="s">
        <v>664</v>
      </c>
      <c r="E3718" t="s">
        <v>704</v>
      </c>
      <c r="F3718" t="s">
        <v>5145</v>
      </c>
      <c r="G3718" t="s">
        <v>5146</v>
      </c>
      <c r="H3718" t="s">
        <v>675</v>
      </c>
      <c r="I3718" t="s">
        <v>11292</v>
      </c>
      <c r="J3718" t="s">
        <v>5628</v>
      </c>
      <c r="K3718" t="s">
        <v>675</v>
      </c>
      <c r="L3718" t="s">
        <v>682</v>
      </c>
      <c r="M3718" s="8" t="s">
        <v>675</v>
      </c>
      <c r="N3718" t="s">
        <v>682</v>
      </c>
      <c r="O3718" t="s">
        <v>1676</v>
      </c>
      <c r="P3718" t="s">
        <v>701</v>
      </c>
      <c r="Q3718" s="8" t="s">
        <v>675</v>
      </c>
      <c r="R3718" t="s">
        <v>675</v>
      </c>
      <c r="S3718" t="s">
        <v>675</v>
      </c>
      <c r="T3718" t="s">
        <v>675</v>
      </c>
    </row>
    <row r="3719" spans="1:20">
      <c r="A3719" t="s">
        <v>11450</v>
      </c>
      <c r="B3719" s="8" t="s">
        <v>3212</v>
      </c>
      <c r="C3719" t="s">
        <v>10655</v>
      </c>
      <c r="D3719" t="s">
        <v>664</v>
      </c>
      <c r="E3719" t="s">
        <v>763</v>
      </c>
      <c r="F3719" t="s">
        <v>1595</v>
      </c>
      <c r="G3719" t="s">
        <v>1596</v>
      </c>
      <c r="H3719" t="s">
        <v>675</v>
      </c>
      <c r="I3719" t="s">
        <v>11401</v>
      </c>
      <c r="J3719" t="s">
        <v>5628</v>
      </c>
      <c r="K3719" t="s">
        <v>675</v>
      </c>
      <c r="L3719" t="s">
        <v>682</v>
      </c>
      <c r="M3719" s="8" t="s">
        <v>675</v>
      </c>
      <c r="N3719" t="s">
        <v>682</v>
      </c>
      <c r="O3719" t="s">
        <v>769</v>
      </c>
      <c r="P3719" t="s">
        <v>701</v>
      </c>
      <c r="Q3719" s="8" t="s">
        <v>675</v>
      </c>
      <c r="R3719" t="s">
        <v>675</v>
      </c>
      <c r="S3719" t="s">
        <v>675</v>
      </c>
      <c r="T3719" t="s">
        <v>675</v>
      </c>
    </row>
    <row r="3720" spans="1:20">
      <c r="A3720" t="s">
        <v>11451</v>
      </c>
      <c r="B3720" s="8" t="s">
        <v>3217</v>
      </c>
      <c r="C3720" t="s">
        <v>10655</v>
      </c>
      <c r="D3720" t="s">
        <v>664</v>
      </c>
      <c r="E3720" t="s">
        <v>665</v>
      </c>
      <c r="F3720" t="s">
        <v>1595</v>
      </c>
      <c r="G3720" t="s">
        <v>1596</v>
      </c>
      <c r="H3720" t="s">
        <v>675</v>
      </c>
      <c r="I3720" t="s">
        <v>10899</v>
      </c>
      <c r="J3720" t="s">
        <v>6070</v>
      </c>
      <c r="K3720" t="s">
        <v>675</v>
      </c>
      <c r="L3720" t="s">
        <v>682</v>
      </c>
      <c r="M3720" s="8" t="s">
        <v>675</v>
      </c>
      <c r="N3720" t="s">
        <v>682</v>
      </c>
      <c r="O3720" t="s">
        <v>1283</v>
      </c>
      <c r="P3720" t="s">
        <v>701</v>
      </c>
      <c r="Q3720" s="8" t="s">
        <v>675</v>
      </c>
      <c r="R3720" t="s">
        <v>675</v>
      </c>
      <c r="S3720" t="s">
        <v>675</v>
      </c>
      <c r="T3720" t="s">
        <v>675</v>
      </c>
    </row>
    <row r="3721" spans="1:20">
      <c r="A3721" t="s">
        <v>11452</v>
      </c>
      <c r="B3721" s="8" t="s">
        <v>3217</v>
      </c>
      <c r="C3721" t="s">
        <v>10655</v>
      </c>
      <c r="D3721" t="s">
        <v>664</v>
      </c>
      <c r="E3721" t="s">
        <v>704</v>
      </c>
      <c r="F3721" t="s">
        <v>5145</v>
      </c>
      <c r="G3721" t="s">
        <v>5146</v>
      </c>
      <c r="H3721" t="s">
        <v>675</v>
      </c>
      <c r="I3721" t="s">
        <v>11392</v>
      </c>
      <c r="J3721" t="s">
        <v>5628</v>
      </c>
      <c r="K3721" t="s">
        <v>675</v>
      </c>
      <c r="L3721" t="s">
        <v>682</v>
      </c>
      <c r="M3721" s="8" t="s">
        <v>675</v>
      </c>
      <c r="N3721" t="s">
        <v>682</v>
      </c>
      <c r="O3721" t="s">
        <v>1283</v>
      </c>
      <c r="P3721" t="s">
        <v>701</v>
      </c>
      <c r="Q3721" s="8" t="s">
        <v>675</v>
      </c>
      <c r="R3721" t="s">
        <v>675</v>
      </c>
      <c r="S3721" t="s">
        <v>675</v>
      </c>
      <c r="T3721" t="s">
        <v>675</v>
      </c>
    </row>
    <row r="3722" spans="1:20">
      <c r="A3722" t="s">
        <v>11453</v>
      </c>
      <c r="B3722" s="8" t="s">
        <v>3217</v>
      </c>
      <c r="C3722" t="s">
        <v>10655</v>
      </c>
      <c r="D3722" t="s">
        <v>664</v>
      </c>
      <c r="E3722" t="s">
        <v>763</v>
      </c>
      <c r="F3722" t="s">
        <v>1595</v>
      </c>
      <c r="G3722" t="s">
        <v>1596</v>
      </c>
      <c r="H3722" t="s">
        <v>675</v>
      </c>
      <c r="I3722" t="s">
        <v>11401</v>
      </c>
      <c r="J3722" t="s">
        <v>6294</v>
      </c>
      <c r="K3722" t="s">
        <v>675</v>
      </c>
      <c r="L3722" t="s">
        <v>682</v>
      </c>
      <c r="M3722" s="8" t="s">
        <v>675</v>
      </c>
      <c r="N3722" t="s">
        <v>682</v>
      </c>
      <c r="O3722" t="s">
        <v>769</v>
      </c>
      <c r="P3722" t="s">
        <v>701</v>
      </c>
      <c r="Q3722" s="8" t="s">
        <v>675</v>
      </c>
      <c r="R3722" t="s">
        <v>675</v>
      </c>
      <c r="S3722" t="s">
        <v>675</v>
      </c>
      <c r="T3722" t="s">
        <v>675</v>
      </c>
    </row>
    <row r="3723" spans="1:20">
      <c r="A3723" t="s">
        <v>11454</v>
      </c>
      <c r="B3723" s="8" t="s">
        <v>2001</v>
      </c>
      <c r="C3723" t="s">
        <v>10655</v>
      </c>
      <c r="D3723" t="s">
        <v>664</v>
      </c>
      <c r="E3723" t="s">
        <v>665</v>
      </c>
      <c r="F3723" t="s">
        <v>1595</v>
      </c>
      <c r="G3723" t="s">
        <v>1596</v>
      </c>
      <c r="H3723" t="s">
        <v>675</v>
      </c>
      <c r="I3723" t="s">
        <v>11455</v>
      </c>
      <c r="J3723" t="s">
        <v>6294</v>
      </c>
      <c r="K3723" t="s">
        <v>675</v>
      </c>
      <c r="L3723" t="s">
        <v>682</v>
      </c>
      <c r="M3723" s="8" t="s">
        <v>675</v>
      </c>
      <c r="N3723" t="s">
        <v>682</v>
      </c>
      <c r="O3723" t="s">
        <v>1504</v>
      </c>
      <c r="P3723" t="s">
        <v>701</v>
      </c>
      <c r="Q3723" s="8" t="s">
        <v>675</v>
      </c>
      <c r="R3723" t="s">
        <v>675</v>
      </c>
      <c r="S3723" t="s">
        <v>675</v>
      </c>
      <c r="T3723" t="s">
        <v>675</v>
      </c>
    </row>
    <row r="3724" spans="1:20">
      <c r="A3724" t="s">
        <v>11456</v>
      </c>
      <c r="B3724" s="8" t="s">
        <v>2020</v>
      </c>
      <c r="C3724" t="s">
        <v>10655</v>
      </c>
      <c r="D3724" t="s">
        <v>664</v>
      </c>
      <c r="E3724" t="s">
        <v>763</v>
      </c>
      <c r="F3724" t="s">
        <v>1595</v>
      </c>
      <c r="G3724" t="s">
        <v>1596</v>
      </c>
      <c r="H3724" t="s">
        <v>675</v>
      </c>
      <c r="I3724" t="s">
        <v>11401</v>
      </c>
      <c r="J3724" t="s">
        <v>6297</v>
      </c>
      <c r="K3724" t="s">
        <v>675</v>
      </c>
      <c r="L3724" t="s">
        <v>682</v>
      </c>
      <c r="M3724" s="8" t="s">
        <v>675</v>
      </c>
      <c r="N3724" t="s">
        <v>682</v>
      </c>
      <c r="O3724" t="s">
        <v>769</v>
      </c>
      <c r="P3724" t="s">
        <v>701</v>
      </c>
      <c r="Q3724" s="8" t="s">
        <v>675</v>
      </c>
      <c r="R3724" t="s">
        <v>675</v>
      </c>
      <c r="S3724" t="s">
        <v>675</v>
      </c>
      <c r="T3724" t="s">
        <v>675</v>
      </c>
    </row>
    <row r="3725" spans="1:20">
      <c r="A3725" t="s">
        <v>11457</v>
      </c>
      <c r="B3725" s="8" t="s">
        <v>2020</v>
      </c>
      <c r="C3725" t="s">
        <v>10655</v>
      </c>
      <c r="D3725" t="s">
        <v>664</v>
      </c>
      <c r="E3725" t="s">
        <v>665</v>
      </c>
      <c r="F3725" t="s">
        <v>1595</v>
      </c>
      <c r="G3725" t="s">
        <v>1596</v>
      </c>
      <c r="H3725" t="s">
        <v>675</v>
      </c>
      <c r="I3725" t="s">
        <v>11458</v>
      </c>
      <c r="J3725" t="s">
        <v>5628</v>
      </c>
      <c r="K3725" t="s">
        <v>675</v>
      </c>
      <c r="L3725" t="s">
        <v>682</v>
      </c>
      <c r="M3725" s="8" t="s">
        <v>675</v>
      </c>
      <c r="N3725" t="s">
        <v>682</v>
      </c>
      <c r="O3725" t="s">
        <v>1504</v>
      </c>
      <c r="P3725" t="s">
        <v>701</v>
      </c>
      <c r="Q3725" s="8" t="s">
        <v>675</v>
      </c>
      <c r="R3725" t="s">
        <v>675</v>
      </c>
      <c r="S3725" t="s">
        <v>675</v>
      </c>
      <c r="T3725" t="s">
        <v>675</v>
      </c>
    </row>
    <row r="3726" spans="1:20">
      <c r="A3726" t="s">
        <v>11459</v>
      </c>
      <c r="B3726" s="8" t="s">
        <v>3270</v>
      </c>
      <c r="C3726" t="s">
        <v>10655</v>
      </c>
      <c r="D3726" t="s">
        <v>664</v>
      </c>
      <c r="E3726" t="s">
        <v>763</v>
      </c>
      <c r="F3726" t="s">
        <v>1595</v>
      </c>
      <c r="G3726" t="s">
        <v>1596</v>
      </c>
      <c r="H3726" t="s">
        <v>675</v>
      </c>
      <c r="I3726" t="s">
        <v>11401</v>
      </c>
      <c r="J3726" t="s">
        <v>5628</v>
      </c>
      <c r="K3726" t="s">
        <v>675</v>
      </c>
      <c r="L3726" t="s">
        <v>682</v>
      </c>
      <c r="M3726" s="8" t="s">
        <v>675</v>
      </c>
      <c r="N3726" t="s">
        <v>682</v>
      </c>
      <c r="O3726" t="s">
        <v>769</v>
      </c>
      <c r="P3726" t="s">
        <v>701</v>
      </c>
      <c r="Q3726" s="8" t="s">
        <v>675</v>
      </c>
      <c r="R3726" t="s">
        <v>675</v>
      </c>
      <c r="S3726" t="s">
        <v>675</v>
      </c>
      <c r="T3726" t="s">
        <v>675</v>
      </c>
    </row>
    <row r="3727" spans="1:20">
      <c r="A3727" t="s">
        <v>11460</v>
      </c>
      <c r="B3727" s="8" t="s">
        <v>3270</v>
      </c>
      <c r="C3727" t="s">
        <v>10655</v>
      </c>
      <c r="D3727" t="s">
        <v>664</v>
      </c>
      <c r="E3727" t="s">
        <v>665</v>
      </c>
      <c r="F3727" t="s">
        <v>1595</v>
      </c>
      <c r="G3727" t="s">
        <v>1596</v>
      </c>
      <c r="H3727" t="s">
        <v>675</v>
      </c>
      <c r="I3727" t="s">
        <v>11458</v>
      </c>
      <c r="J3727" t="s">
        <v>5628</v>
      </c>
      <c r="K3727" t="s">
        <v>675</v>
      </c>
      <c r="L3727" t="s">
        <v>682</v>
      </c>
      <c r="M3727" s="8" t="s">
        <v>675</v>
      </c>
      <c r="N3727" t="s">
        <v>682</v>
      </c>
      <c r="O3727" t="s">
        <v>1504</v>
      </c>
      <c r="P3727" t="s">
        <v>701</v>
      </c>
      <c r="Q3727" s="8" t="s">
        <v>675</v>
      </c>
      <c r="R3727" t="s">
        <v>675</v>
      </c>
      <c r="S3727" t="s">
        <v>675</v>
      </c>
      <c r="T3727" t="s">
        <v>675</v>
      </c>
    </row>
    <row r="3728" spans="1:20">
      <c r="A3728" t="s">
        <v>11461</v>
      </c>
      <c r="B3728" s="8" t="s">
        <v>2023</v>
      </c>
      <c r="C3728" t="s">
        <v>10655</v>
      </c>
      <c r="D3728" t="s">
        <v>664</v>
      </c>
      <c r="E3728" t="s">
        <v>704</v>
      </c>
      <c r="F3728" t="s">
        <v>1595</v>
      </c>
      <c r="G3728" t="s">
        <v>1596</v>
      </c>
      <c r="H3728" t="s">
        <v>675</v>
      </c>
      <c r="I3728" t="s">
        <v>10863</v>
      </c>
      <c r="J3728" t="s">
        <v>5628</v>
      </c>
      <c r="K3728" t="s">
        <v>675</v>
      </c>
      <c r="L3728" t="s">
        <v>682</v>
      </c>
      <c r="M3728" s="8" t="s">
        <v>675</v>
      </c>
      <c r="N3728" t="s">
        <v>682</v>
      </c>
      <c r="O3728" t="s">
        <v>902</v>
      </c>
      <c r="P3728" t="s">
        <v>701</v>
      </c>
      <c r="Q3728" s="8" t="s">
        <v>675</v>
      </c>
      <c r="R3728" t="s">
        <v>675</v>
      </c>
      <c r="S3728" t="s">
        <v>675</v>
      </c>
      <c r="T3728" t="s">
        <v>675</v>
      </c>
    </row>
    <row r="3729" spans="1:20">
      <c r="A3729" t="s">
        <v>11462</v>
      </c>
      <c r="B3729" s="8" t="s">
        <v>2023</v>
      </c>
      <c r="C3729" t="s">
        <v>10655</v>
      </c>
      <c r="D3729" t="s">
        <v>664</v>
      </c>
      <c r="E3729" t="s">
        <v>665</v>
      </c>
      <c r="F3729" t="s">
        <v>11306</v>
      </c>
      <c r="G3729" t="s">
        <v>11307</v>
      </c>
      <c r="H3729" t="s">
        <v>675</v>
      </c>
      <c r="I3729" t="s">
        <v>11418</v>
      </c>
      <c r="J3729" t="s">
        <v>5628</v>
      </c>
      <c r="K3729" t="s">
        <v>675</v>
      </c>
      <c r="L3729" t="s">
        <v>682</v>
      </c>
      <c r="M3729" s="8" t="s">
        <v>675</v>
      </c>
      <c r="N3729" t="s">
        <v>682</v>
      </c>
      <c r="O3729" t="s">
        <v>902</v>
      </c>
      <c r="P3729" t="s">
        <v>701</v>
      </c>
      <c r="Q3729" s="8" t="s">
        <v>675</v>
      </c>
      <c r="R3729" t="s">
        <v>675</v>
      </c>
      <c r="S3729" t="s">
        <v>675</v>
      </c>
      <c r="T3729" t="s">
        <v>675</v>
      </c>
    </row>
    <row r="3730" spans="1:20">
      <c r="A3730" t="s">
        <v>11463</v>
      </c>
      <c r="B3730" s="8" t="s">
        <v>2023</v>
      </c>
      <c r="C3730" t="s">
        <v>10655</v>
      </c>
      <c r="D3730" t="s">
        <v>664</v>
      </c>
      <c r="E3730" t="s">
        <v>665</v>
      </c>
      <c r="F3730" t="s">
        <v>1595</v>
      </c>
      <c r="G3730" t="s">
        <v>1596</v>
      </c>
      <c r="H3730" t="s">
        <v>675</v>
      </c>
      <c r="I3730" t="s">
        <v>11458</v>
      </c>
      <c r="J3730" t="s">
        <v>5628</v>
      </c>
      <c r="K3730" t="s">
        <v>675</v>
      </c>
      <c r="L3730" t="s">
        <v>682</v>
      </c>
      <c r="M3730" s="8" t="s">
        <v>675</v>
      </c>
      <c r="N3730" t="s">
        <v>682</v>
      </c>
      <c r="O3730" t="s">
        <v>1504</v>
      </c>
      <c r="P3730" t="s">
        <v>701</v>
      </c>
      <c r="Q3730" s="8" t="s">
        <v>675</v>
      </c>
      <c r="R3730" t="s">
        <v>675</v>
      </c>
      <c r="S3730" t="s">
        <v>675</v>
      </c>
      <c r="T3730" t="s">
        <v>675</v>
      </c>
    </row>
    <row r="3731" spans="1:20">
      <c r="A3731" t="s">
        <v>11464</v>
      </c>
      <c r="B3731" s="8" t="s">
        <v>2023</v>
      </c>
      <c r="C3731" t="s">
        <v>10655</v>
      </c>
      <c r="D3731" t="s">
        <v>664</v>
      </c>
      <c r="E3731" t="s">
        <v>665</v>
      </c>
      <c r="F3731" t="s">
        <v>5145</v>
      </c>
      <c r="G3731" t="s">
        <v>5146</v>
      </c>
      <c r="H3731" t="s">
        <v>675</v>
      </c>
      <c r="I3731" t="s">
        <v>11465</v>
      </c>
      <c r="J3731" t="s">
        <v>5628</v>
      </c>
      <c r="K3731" t="s">
        <v>675</v>
      </c>
      <c r="L3731" t="s">
        <v>682</v>
      </c>
      <c r="M3731" s="8" t="s">
        <v>675</v>
      </c>
      <c r="N3731" t="s">
        <v>682</v>
      </c>
      <c r="O3731" t="s">
        <v>1504</v>
      </c>
      <c r="P3731" t="s">
        <v>701</v>
      </c>
      <c r="Q3731" s="8" t="s">
        <v>675</v>
      </c>
      <c r="R3731" t="s">
        <v>675</v>
      </c>
      <c r="S3731" t="s">
        <v>675</v>
      </c>
      <c r="T3731" t="s">
        <v>675</v>
      </c>
    </row>
    <row r="3732" spans="1:20">
      <c r="A3732" t="s">
        <v>11466</v>
      </c>
      <c r="B3732" s="8" t="s">
        <v>2023</v>
      </c>
      <c r="C3732" t="s">
        <v>10655</v>
      </c>
      <c r="D3732" t="s">
        <v>664</v>
      </c>
      <c r="E3732" t="s">
        <v>665</v>
      </c>
      <c r="F3732" t="s">
        <v>1595</v>
      </c>
      <c r="G3732" t="s">
        <v>1596</v>
      </c>
      <c r="H3732" t="s">
        <v>675</v>
      </c>
      <c r="I3732" t="s">
        <v>10863</v>
      </c>
      <c r="J3732" t="s">
        <v>5628</v>
      </c>
      <c r="K3732" t="s">
        <v>675</v>
      </c>
      <c r="L3732" t="s">
        <v>682</v>
      </c>
      <c r="M3732" s="8" t="s">
        <v>675</v>
      </c>
      <c r="N3732" t="s">
        <v>682</v>
      </c>
      <c r="O3732" t="s">
        <v>902</v>
      </c>
      <c r="P3732" t="s">
        <v>701</v>
      </c>
      <c r="Q3732" s="8" t="s">
        <v>675</v>
      </c>
      <c r="R3732" t="s">
        <v>675</v>
      </c>
      <c r="S3732" t="s">
        <v>675</v>
      </c>
      <c r="T3732" t="s">
        <v>675</v>
      </c>
    </row>
    <row r="3733" spans="1:20">
      <c r="A3733" t="s">
        <v>11467</v>
      </c>
      <c r="B3733" s="8" t="s">
        <v>2023</v>
      </c>
      <c r="C3733" t="s">
        <v>10655</v>
      </c>
      <c r="D3733" t="s">
        <v>664</v>
      </c>
      <c r="E3733" t="s">
        <v>665</v>
      </c>
      <c r="F3733" t="s">
        <v>5145</v>
      </c>
      <c r="G3733" t="s">
        <v>5146</v>
      </c>
      <c r="H3733" t="s">
        <v>675</v>
      </c>
      <c r="I3733" t="s">
        <v>11418</v>
      </c>
      <c r="J3733" t="s">
        <v>5628</v>
      </c>
      <c r="K3733" t="s">
        <v>675</v>
      </c>
      <c r="L3733" t="s">
        <v>682</v>
      </c>
      <c r="M3733" s="8" t="s">
        <v>675</v>
      </c>
      <c r="N3733" t="s">
        <v>682</v>
      </c>
      <c r="O3733" t="s">
        <v>902</v>
      </c>
      <c r="P3733" t="s">
        <v>701</v>
      </c>
      <c r="Q3733" s="8" t="s">
        <v>675</v>
      </c>
      <c r="R3733" t="s">
        <v>675</v>
      </c>
      <c r="S3733" t="s">
        <v>675</v>
      </c>
      <c r="T3733" t="s">
        <v>675</v>
      </c>
    </row>
    <row r="3734" spans="1:20">
      <c r="A3734" t="s">
        <v>11468</v>
      </c>
      <c r="B3734" s="8" t="s">
        <v>2029</v>
      </c>
      <c r="C3734" t="s">
        <v>10655</v>
      </c>
      <c r="D3734" t="s">
        <v>664</v>
      </c>
      <c r="E3734" t="s">
        <v>665</v>
      </c>
      <c r="F3734" t="s">
        <v>1595</v>
      </c>
      <c r="G3734" t="s">
        <v>1596</v>
      </c>
      <c r="H3734" t="s">
        <v>675</v>
      </c>
      <c r="I3734" t="s">
        <v>11469</v>
      </c>
      <c r="J3734" t="s">
        <v>5628</v>
      </c>
      <c r="K3734" t="s">
        <v>675</v>
      </c>
      <c r="L3734" t="s">
        <v>682</v>
      </c>
      <c r="M3734" s="8" t="s">
        <v>675</v>
      </c>
      <c r="N3734" t="s">
        <v>682</v>
      </c>
      <c r="O3734" t="s">
        <v>1585</v>
      </c>
      <c r="P3734" t="s">
        <v>701</v>
      </c>
      <c r="Q3734" s="8" t="s">
        <v>675</v>
      </c>
      <c r="R3734" t="s">
        <v>675</v>
      </c>
      <c r="S3734" t="s">
        <v>675</v>
      </c>
      <c r="T3734" t="s">
        <v>675</v>
      </c>
    </row>
    <row r="3735" spans="1:20">
      <c r="A3735" t="s">
        <v>11470</v>
      </c>
      <c r="B3735" s="8" t="s">
        <v>2029</v>
      </c>
      <c r="C3735" t="s">
        <v>10655</v>
      </c>
      <c r="D3735" t="s">
        <v>664</v>
      </c>
      <c r="E3735" t="s">
        <v>665</v>
      </c>
      <c r="F3735" t="s">
        <v>5145</v>
      </c>
      <c r="G3735" t="s">
        <v>5146</v>
      </c>
      <c r="H3735" t="s">
        <v>675</v>
      </c>
      <c r="I3735" t="s">
        <v>11471</v>
      </c>
      <c r="J3735" t="s">
        <v>5628</v>
      </c>
      <c r="K3735" t="s">
        <v>675</v>
      </c>
      <c r="L3735" t="s">
        <v>682</v>
      </c>
      <c r="M3735" s="8" t="s">
        <v>675</v>
      </c>
      <c r="N3735" t="s">
        <v>682</v>
      </c>
      <c r="O3735" t="s">
        <v>1585</v>
      </c>
      <c r="P3735" t="s">
        <v>701</v>
      </c>
      <c r="Q3735" s="8" t="s">
        <v>675</v>
      </c>
      <c r="R3735" t="s">
        <v>675</v>
      </c>
      <c r="S3735" t="s">
        <v>675</v>
      </c>
      <c r="T3735" t="s">
        <v>675</v>
      </c>
    </row>
    <row r="3736" spans="1:20">
      <c r="A3736" t="s">
        <v>11472</v>
      </c>
      <c r="B3736" s="8" t="s">
        <v>2029</v>
      </c>
      <c r="C3736" t="s">
        <v>10655</v>
      </c>
      <c r="D3736" t="s">
        <v>664</v>
      </c>
      <c r="E3736" t="s">
        <v>704</v>
      </c>
      <c r="F3736" t="s">
        <v>1595</v>
      </c>
      <c r="G3736" t="s">
        <v>1596</v>
      </c>
      <c r="H3736" t="s">
        <v>675</v>
      </c>
      <c r="I3736" t="s">
        <v>10863</v>
      </c>
      <c r="J3736" t="s">
        <v>5628</v>
      </c>
      <c r="K3736" t="s">
        <v>675</v>
      </c>
      <c r="L3736" t="s">
        <v>682</v>
      </c>
      <c r="M3736" s="8" t="s">
        <v>675</v>
      </c>
      <c r="N3736" t="s">
        <v>682</v>
      </c>
      <c r="O3736" t="s">
        <v>902</v>
      </c>
      <c r="P3736" t="s">
        <v>701</v>
      </c>
      <c r="Q3736" s="8" t="s">
        <v>675</v>
      </c>
      <c r="R3736" t="s">
        <v>675</v>
      </c>
      <c r="S3736" t="s">
        <v>675</v>
      </c>
      <c r="T3736" t="s">
        <v>675</v>
      </c>
    </row>
    <row r="3737" spans="1:20">
      <c r="A3737" t="s">
        <v>11473</v>
      </c>
      <c r="B3737" s="8" t="s">
        <v>2029</v>
      </c>
      <c r="C3737" t="s">
        <v>10655</v>
      </c>
      <c r="D3737" t="s">
        <v>664</v>
      </c>
      <c r="E3737" t="s">
        <v>704</v>
      </c>
      <c r="F3737" t="s">
        <v>5145</v>
      </c>
      <c r="G3737" t="s">
        <v>5146</v>
      </c>
      <c r="H3737" t="s">
        <v>675</v>
      </c>
      <c r="I3737" t="s">
        <v>11418</v>
      </c>
      <c r="J3737" t="s">
        <v>5628</v>
      </c>
      <c r="K3737" t="s">
        <v>675</v>
      </c>
      <c r="L3737" t="s">
        <v>682</v>
      </c>
      <c r="M3737" s="8" t="s">
        <v>675</v>
      </c>
      <c r="N3737" t="s">
        <v>682</v>
      </c>
      <c r="O3737" t="s">
        <v>902</v>
      </c>
      <c r="P3737" t="s">
        <v>701</v>
      </c>
      <c r="Q3737" s="8" t="s">
        <v>675</v>
      </c>
      <c r="R3737" t="s">
        <v>675</v>
      </c>
      <c r="S3737" t="s">
        <v>675</v>
      </c>
      <c r="T3737" t="s">
        <v>675</v>
      </c>
    </row>
    <row r="3738" spans="1:20">
      <c r="A3738" t="s">
        <v>11474</v>
      </c>
      <c r="B3738" s="8" t="s">
        <v>3303</v>
      </c>
      <c r="C3738" t="s">
        <v>10655</v>
      </c>
      <c r="D3738" t="s">
        <v>664</v>
      </c>
      <c r="E3738" t="s">
        <v>665</v>
      </c>
      <c r="F3738" t="s">
        <v>1595</v>
      </c>
      <c r="G3738" t="s">
        <v>1596</v>
      </c>
      <c r="H3738" t="s">
        <v>675</v>
      </c>
      <c r="I3738" t="s">
        <v>10899</v>
      </c>
      <c r="J3738" t="s">
        <v>5628</v>
      </c>
      <c r="K3738" t="s">
        <v>675</v>
      </c>
      <c r="L3738" t="s">
        <v>682</v>
      </c>
      <c r="M3738" s="8" t="s">
        <v>675</v>
      </c>
      <c r="N3738" t="s">
        <v>682</v>
      </c>
      <c r="O3738" t="s">
        <v>1283</v>
      </c>
      <c r="P3738" t="s">
        <v>701</v>
      </c>
      <c r="Q3738" s="8" t="s">
        <v>675</v>
      </c>
      <c r="R3738" t="s">
        <v>675</v>
      </c>
      <c r="S3738" t="s">
        <v>675</v>
      </c>
      <c r="T3738" t="s">
        <v>675</v>
      </c>
    </row>
    <row r="3739" spans="1:20">
      <c r="A3739" t="s">
        <v>11475</v>
      </c>
      <c r="B3739" s="8" t="s">
        <v>3303</v>
      </c>
      <c r="C3739" t="s">
        <v>10655</v>
      </c>
      <c r="D3739" t="s">
        <v>664</v>
      </c>
      <c r="E3739" t="s">
        <v>665</v>
      </c>
      <c r="F3739" t="s">
        <v>5145</v>
      </c>
      <c r="G3739" t="s">
        <v>5146</v>
      </c>
      <c r="H3739" t="s">
        <v>675</v>
      </c>
      <c r="I3739" t="s">
        <v>11392</v>
      </c>
      <c r="J3739" t="s">
        <v>5628</v>
      </c>
      <c r="K3739" t="s">
        <v>675</v>
      </c>
      <c r="L3739" t="s">
        <v>682</v>
      </c>
      <c r="M3739" s="8" t="s">
        <v>675</v>
      </c>
      <c r="N3739" t="s">
        <v>682</v>
      </c>
      <c r="O3739" t="s">
        <v>1283</v>
      </c>
      <c r="P3739" t="s">
        <v>701</v>
      </c>
      <c r="Q3739" s="8" t="s">
        <v>675</v>
      </c>
      <c r="R3739" t="s">
        <v>675</v>
      </c>
      <c r="S3739" t="s">
        <v>675</v>
      </c>
      <c r="T3739" t="s">
        <v>675</v>
      </c>
    </row>
    <row r="3740" spans="1:20">
      <c r="A3740" t="s">
        <v>11476</v>
      </c>
      <c r="B3740" s="8" t="s">
        <v>3303</v>
      </c>
      <c r="C3740" t="s">
        <v>10655</v>
      </c>
      <c r="D3740" t="s">
        <v>664</v>
      </c>
      <c r="E3740" t="s">
        <v>704</v>
      </c>
      <c r="F3740" t="s">
        <v>1595</v>
      </c>
      <c r="G3740" t="s">
        <v>1596</v>
      </c>
      <c r="H3740" t="s">
        <v>675</v>
      </c>
      <c r="I3740" t="s">
        <v>6208</v>
      </c>
      <c r="J3740" t="s">
        <v>5628</v>
      </c>
      <c r="K3740" t="s">
        <v>675</v>
      </c>
      <c r="L3740" t="s">
        <v>682</v>
      </c>
      <c r="M3740" s="8" t="s">
        <v>675</v>
      </c>
      <c r="N3740" t="s">
        <v>682</v>
      </c>
      <c r="O3740" t="s">
        <v>1676</v>
      </c>
      <c r="P3740" t="s">
        <v>701</v>
      </c>
      <c r="Q3740" s="8" t="s">
        <v>675</v>
      </c>
      <c r="R3740" t="s">
        <v>675</v>
      </c>
      <c r="S3740" t="s">
        <v>675</v>
      </c>
      <c r="T3740" t="s">
        <v>675</v>
      </c>
    </row>
    <row r="3741" spans="1:20">
      <c r="A3741" t="s">
        <v>11477</v>
      </c>
      <c r="B3741" s="8" t="s">
        <v>3303</v>
      </c>
      <c r="C3741" t="s">
        <v>10655</v>
      </c>
      <c r="D3741" t="s">
        <v>664</v>
      </c>
      <c r="E3741" t="s">
        <v>704</v>
      </c>
      <c r="F3741" t="s">
        <v>5145</v>
      </c>
      <c r="G3741" t="s">
        <v>5146</v>
      </c>
      <c r="H3741" t="s">
        <v>675</v>
      </c>
      <c r="I3741" t="s">
        <v>11292</v>
      </c>
      <c r="J3741" t="s">
        <v>5628</v>
      </c>
      <c r="K3741" t="s">
        <v>675</v>
      </c>
      <c r="L3741" t="s">
        <v>682</v>
      </c>
      <c r="M3741" s="8" t="s">
        <v>675</v>
      </c>
      <c r="N3741" t="s">
        <v>682</v>
      </c>
      <c r="O3741" t="s">
        <v>1676</v>
      </c>
      <c r="P3741" t="s">
        <v>701</v>
      </c>
      <c r="Q3741" s="8" t="s">
        <v>675</v>
      </c>
      <c r="R3741" t="s">
        <v>675</v>
      </c>
      <c r="S3741" t="s">
        <v>675</v>
      </c>
      <c r="T3741" t="s">
        <v>675</v>
      </c>
    </row>
    <row r="3742" spans="1:20">
      <c r="A3742" t="s">
        <v>11478</v>
      </c>
      <c r="B3742" s="8" t="s">
        <v>3318</v>
      </c>
      <c r="C3742" t="s">
        <v>10655</v>
      </c>
      <c r="D3742" t="s">
        <v>664</v>
      </c>
      <c r="E3742" t="s">
        <v>763</v>
      </c>
      <c r="F3742" t="s">
        <v>1595</v>
      </c>
      <c r="G3742" t="s">
        <v>1596</v>
      </c>
      <c r="H3742" t="s">
        <v>675</v>
      </c>
      <c r="I3742" t="s">
        <v>11401</v>
      </c>
      <c r="J3742" t="s">
        <v>5628</v>
      </c>
      <c r="K3742" t="s">
        <v>675</v>
      </c>
      <c r="L3742" t="s">
        <v>682</v>
      </c>
      <c r="M3742" s="8" t="s">
        <v>675</v>
      </c>
      <c r="N3742" t="s">
        <v>682</v>
      </c>
      <c r="O3742" t="s">
        <v>769</v>
      </c>
      <c r="P3742" t="s">
        <v>701</v>
      </c>
      <c r="Q3742" s="8" t="s">
        <v>675</v>
      </c>
      <c r="R3742" t="s">
        <v>675</v>
      </c>
      <c r="S3742" t="s">
        <v>675</v>
      </c>
      <c r="T3742" t="s">
        <v>675</v>
      </c>
    </row>
    <row r="3743" spans="1:20">
      <c r="A3743" t="s">
        <v>11479</v>
      </c>
      <c r="B3743" s="8" t="s">
        <v>2039</v>
      </c>
      <c r="C3743" t="s">
        <v>10655</v>
      </c>
      <c r="D3743" t="s">
        <v>664</v>
      </c>
      <c r="E3743" t="s">
        <v>763</v>
      </c>
      <c r="F3743" t="s">
        <v>1595</v>
      </c>
      <c r="G3743" t="s">
        <v>1596</v>
      </c>
      <c r="H3743" t="s">
        <v>675</v>
      </c>
      <c r="I3743" t="s">
        <v>11480</v>
      </c>
      <c r="J3743" t="s">
        <v>6297</v>
      </c>
      <c r="K3743" t="s">
        <v>675</v>
      </c>
      <c r="L3743" t="s">
        <v>682</v>
      </c>
      <c r="M3743" s="8" t="s">
        <v>675</v>
      </c>
      <c r="N3743" t="s">
        <v>682</v>
      </c>
      <c r="O3743" t="s">
        <v>769</v>
      </c>
      <c r="P3743" t="s">
        <v>701</v>
      </c>
      <c r="Q3743" s="8" t="s">
        <v>675</v>
      </c>
      <c r="R3743" t="s">
        <v>675</v>
      </c>
      <c r="S3743" t="s">
        <v>675</v>
      </c>
      <c r="T3743" t="s">
        <v>675</v>
      </c>
    </row>
    <row r="3744" spans="1:20">
      <c r="A3744" t="s">
        <v>11481</v>
      </c>
      <c r="B3744" s="8" t="s">
        <v>2039</v>
      </c>
      <c r="C3744" t="s">
        <v>10655</v>
      </c>
      <c r="D3744" t="s">
        <v>664</v>
      </c>
      <c r="E3744" t="s">
        <v>704</v>
      </c>
      <c r="F3744" t="s">
        <v>782</v>
      </c>
      <c r="G3744" t="s">
        <v>12</v>
      </c>
      <c r="H3744" t="s">
        <v>675</v>
      </c>
      <c r="I3744" t="s">
        <v>11482</v>
      </c>
      <c r="J3744" t="s">
        <v>11212</v>
      </c>
      <c r="K3744" t="s">
        <v>675</v>
      </c>
      <c r="L3744" t="s">
        <v>682</v>
      </c>
      <c r="M3744" s="8" t="s">
        <v>675</v>
      </c>
      <c r="N3744" t="s">
        <v>682</v>
      </c>
      <c r="O3744" t="s">
        <v>769</v>
      </c>
      <c r="P3744" t="s">
        <v>701</v>
      </c>
      <c r="Q3744" s="8" t="s">
        <v>675</v>
      </c>
      <c r="R3744" t="s">
        <v>675</v>
      </c>
      <c r="S3744" t="s">
        <v>675</v>
      </c>
      <c r="T3744" t="s">
        <v>675</v>
      </c>
    </row>
    <row r="3745" spans="1:20">
      <c r="A3745" t="s">
        <v>11483</v>
      </c>
      <c r="B3745" s="8" t="s">
        <v>2055</v>
      </c>
      <c r="C3745" t="s">
        <v>10655</v>
      </c>
      <c r="D3745" t="s">
        <v>664</v>
      </c>
      <c r="E3745" t="s">
        <v>704</v>
      </c>
      <c r="F3745" t="s">
        <v>1595</v>
      </c>
      <c r="G3745" t="s">
        <v>1596</v>
      </c>
      <c r="H3745" t="s">
        <v>675</v>
      </c>
      <c r="I3745" t="s">
        <v>6208</v>
      </c>
      <c r="J3745" t="s">
        <v>5628</v>
      </c>
      <c r="K3745" t="s">
        <v>675</v>
      </c>
      <c r="L3745" t="s">
        <v>682</v>
      </c>
      <c r="M3745" s="8" t="s">
        <v>675</v>
      </c>
      <c r="N3745" t="s">
        <v>682</v>
      </c>
      <c r="O3745" t="s">
        <v>1676</v>
      </c>
      <c r="P3745" t="s">
        <v>701</v>
      </c>
      <c r="Q3745" s="8" t="s">
        <v>675</v>
      </c>
      <c r="R3745" t="s">
        <v>675</v>
      </c>
      <c r="S3745" t="s">
        <v>675</v>
      </c>
      <c r="T3745" t="s">
        <v>675</v>
      </c>
    </row>
    <row r="3746" spans="1:20">
      <c r="A3746" t="s">
        <v>11484</v>
      </c>
      <c r="B3746" s="8" t="s">
        <v>2055</v>
      </c>
      <c r="C3746" t="s">
        <v>10655</v>
      </c>
      <c r="D3746" t="s">
        <v>664</v>
      </c>
      <c r="E3746" t="s">
        <v>704</v>
      </c>
      <c r="F3746" t="s">
        <v>5145</v>
      </c>
      <c r="G3746" t="s">
        <v>5146</v>
      </c>
      <c r="H3746" t="s">
        <v>675</v>
      </c>
      <c r="I3746" t="s">
        <v>11292</v>
      </c>
      <c r="J3746" t="s">
        <v>5628</v>
      </c>
      <c r="K3746" t="s">
        <v>675</v>
      </c>
      <c r="L3746" t="s">
        <v>682</v>
      </c>
      <c r="M3746" s="8" t="s">
        <v>675</v>
      </c>
      <c r="N3746" t="s">
        <v>682</v>
      </c>
      <c r="O3746" t="s">
        <v>1676</v>
      </c>
      <c r="P3746" t="s">
        <v>701</v>
      </c>
      <c r="Q3746" s="8" t="s">
        <v>675</v>
      </c>
      <c r="R3746" t="s">
        <v>675</v>
      </c>
      <c r="S3746" t="s">
        <v>675</v>
      </c>
      <c r="T3746" t="s">
        <v>675</v>
      </c>
    </row>
    <row r="3747" spans="1:20">
      <c r="A3747" t="s">
        <v>11485</v>
      </c>
      <c r="B3747" s="8" t="s">
        <v>2082</v>
      </c>
      <c r="C3747" t="s">
        <v>10655</v>
      </c>
      <c r="D3747" t="s">
        <v>922</v>
      </c>
      <c r="E3747" t="s">
        <v>665</v>
      </c>
      <c r="F3747" t="s">
        <v>1536</v>
      </c>
      <c r="G3747" t="s">
        <v>1537</v>
      </c>
      <c r="H3747" t="s">
        <v>675</v>
      </c>
      <c r="I3747" t="s">
        <v>11486</v>
      </c>
      <c r="J3747" t="s">
        <v>6297</v>
      </c>
      <c r="K3747" t="s">
        <v>675</v>
      </c>
      <c r="L3747" t="s">
        <v>682</v>
      </c>
      <c r="M3747" s="8" t="s">
        <v>675</v>
      </c>
      <c r="N3747" t="s">
        <v>682</v>
      </c>
      <c r="O3747" t="s">
        <v>825</v>
      </c>
      <c r="P3747" t="s">
        <v>701</v>
      </c>
      <c r="Q3747" s="8" t="s">
        <v>675</v>
      </c>
      <c r="R3747" t="s">
        <v>675</v>
      </c>
      <c r="S3747" t="s">
        <v>675</v>
      </c>
      <c r="T3747" t="s">
        <v>675</v>
      </c>
    </row>
    <row r="3748" spans="1:20">
      <c r="A3748" t="s">
        <v>11487</v>
      </c>
      <c r="B3748" s="8" t="s">
        <v>2082</v>
      </c>
      <c r="C3748" t="s">
        <v>10655</v>
      </c>
      <c r="D3748" t="s">
        <v>664</v>
      </c>
      <c r="E3748" t="s">
        <v>665</v>
      </c>
      <c r="F3748" t="s">
        <v>5145</v>
      </c>
      <c r="G3748" t="s">
        <v>5146</v>
      </c>
      <c r="H3748" t="s">
        <v>675</v>
      </c>
      <c r="I3748" t="s">
        <v>11488</v>
      </c>
      <c r="J3748" t="s">
        <v>5628</v>
      </c>
      <c r="K3748" t="s">
        <v>675</v>
      </c>
      <c r="L3748" t="s">
        <v>682</v>
      </c>
      <c r="M3748" s="8" t="s">
        <v>675</v>
      </c>
      <c r="N3748" t="s">
        <v>682</v>
      </c>
      <c r="O3748" t="s">
        <v>1283</v>
      </c>
      <c r="P3748" t="s">
        <v>701</v>
      </c>
      <c r="Q3748" s="8" t="s">
        <v>675</v>
      </c>
      <c r="R3748" t="s">
        <v>675</v>
      </c>
      <c r="S3748" t="s">
        <v>675</v>
      </c>
      <c r="T3748" t="s">
        <v>675</v>
      </c>
    </row>
    <row r="3749" spans="1:20">
      <c r="A3749" t="s">
        <v>11489</v>
      </c>
      <c r="B3749" s="8" t="s">
        <v>4663</v>
      </c>
      <c r="C3749" t="s">
        <v>10655</v>
      </c>
      <c r="D3749" t="s">
        <v>664</v>
      </c>
      <c r="E3749" t="s">
        <v>704</v>
      </c>
      <c r="F3749" t="s">
        <v>1199</v>
      </c>
      <c r="G3749" t="s">
        <v>16</v>
      </c>
      <c r="H3749" t="s">
        <v>675</v>
      </c>
      <c r="I3749" t="s">
        <v>11490</v>
      </c>
      <c r="J3749" t="s">
        <v>1796</v>
      </c>
      <c r="K3749" t="s">
        <v>675</v>
      </c>
      <c r="L3749" t="s">
        <v>682</v>
      </c>
      <c r="M3749" s="8" t="s">
        <v>675</v>
      </c>
      <c r="N3749" t="s">
        <v>682</v>
      </c>
      <c r="O3749" t="s">
        <v>1513</v>
      </c>
      <c r="P3749" t="s">
        <v>701</v>
      </c>
      <c r="Q3749" s="8" t="s">
        <v>675</v>
      </c>
      <c r="R3749" t="s">
        <v>675</v>
      </c>
      <c r="S3749" t="s">
        <v>675</v>
      </c>
      <c r="T3749" t="s">
        <v>675</v>
      </c>
    </row>
    <row r="3750" spans="1:20">
      <c r="A3750" t="s">
        <v>11491</v>
      </c>
      <c r="B3750" s="8" t="s">
        <v>3402</v>
      </c>
      <c r="C3750" t="s">
        <v>10655</v>
      </c>
      <c r="D3750" t="s">
        <v>663</v>
      </c>
      <c r="E3750" t="s">
        <v>665</v>
      </c>
      <c r="F3750" t="s">
        <v>5700</v>
      </c>
      <c r="G3750" t="s">
        <v>5701</v>
      </c>
      <c r="H3750" t="s">
        <v>675</v>
      </c>
      <c r="I3750" t="s">
        <v>11492</v>
      </c>
      <c r="J3750" t="s">
        <v>6297</v>
      </c>
      <c r="K3750" t="s">
        <v>675</v>
      </c>
      <c r="L3750" t="s">
        <v>682</v>
      </c>
      <c r="M3750" s="8" t="s">
        <v>675</v>
      </c>
      <c r="N3750" t="s">
        <v>682</v>
      </c>
      <c r="O3750" t="s">
        <v>759</v>
      </c>
      <c r="P3750" t="s">
        <v>701</v>
      </c>
      <c r="Q3750" s="8" t="s">
        <v>675</v>
      </c>
      <c r="R3750" t="s">
        <v>675</v>
      </c>
      <c r="S3750" t="s">
        <v>675</v>
      </c>
      <c r="T3750" t="s">
        <v>675</v>
      </c>
    </row>
    <row r="3751" spans="1:20">
      <c r="A3751" t="s">
        <v>11493</v>
      </c>
      <c r="B3751" s="8" t="s">
        <v>3402</v>
      </c>
      <c r="C3751" t="s">
        <v>10655</v>
      </c>
      <c r="D3751" t="s">
        <v>663</v>
      </c>
      <c r="E3751" t="s">
        <v>665</v>
      </c>
      <c r="F3751" t="s">
        <v>3520</v>
      </c>
      <c r="G3751" t="s">
        <v>145</v>
      </c>
      <c r="H3751" t="s">
        <v>675</v>
      </c>
      <c r="I3751" t="s">
        <v>11494</v>
      </c>
      <c r="J3751" t="s">
        <v>6297</v>
      </c>
      <c r="K3751" t="s">
        <v>675</v>
      </c>
      <c r="L3751" t="s">
        <v>682</v>
      </c>
      <c r="M3751" s="8" t="s">
        <v>675</v>
      </c>
      <c r="N3751" t="s">
        <v>682</v>
      </c>
      <c r="O3751" t="s">
        <v>759</v>
      </c>
      <c r="P3751" t="s">
        <v>701</v>
      </c>
      <c r="Q3751" s="8" t="s">
        <v>675</v>
      </c>
      <c r="R3751" t="s">
        <v>675</v>
      </c>
      <c r="S3751" t="s">
        <v>675</v>
      </c>
      <c r="T3751" t="s">
        <v>675</v>
      </c>
    </row>
    <row r="3752" spans="1:20">
      <c r="A3752" t="s">
        <v>11495</v>
      </c>
      <c r="B3752" s="8" t="s">
        <v>4688</v>
      </c>
      <c r="C3752" t="s">
        <v>10655</v>
      </c>
      <c r="D3752" t="s">
        <v>664</v>
      </c>
      <c r="E3752" t="s">
        <v>665</v>
      </c>
      <c r="F3752" t="s">
        <v>782</v>
      </c>
      <c r="G3752" t="s">
        <v>12</v>
      </c>
      <c r="H3752" t="s">
        <v>675</v>
      </c>
      <c r="I3752" t="s">
        <v>11496</v>
      </c>
      <c r="J3752" t="s">
        <v>5628</v>
      </c>
      <c r="K3752" t="s">
        <v>675</v>
      </c>
      <c r="L3752" t="s">
        <v>682</v>
      </c>
      <c r="M3752" s="8" t="s">
        <v>675</v>
      </c>
      <c r="N3752" t="s">
        <v>682</v>
      </c>
      <c r="O3752" t="s">
        <v>1283</v>
      </c>
      <c r="P3752" t="s">
        <v>701</v>
      </c>
      <c r="Q3752" s="8" t="s">
        <v>675</v>
      </c>
      <c r="R3752" t="s">
        <v>675</v>
      </c>
      <c r="S3752" t="s">
        <v>675</v>
      </c>
      <c r="T3752" t="s">
        <v>675</v>
      </c>
    </row>
    <row r="3753" spans="1:20">
      <c r="A3753" t="s">
        <v>11497</v>
      </c>
      <c r="B3753" s="8" t="s">
        <v>4688</v>
      </c>
      <c r="C3753" t="s">
        <v>10655</v>
      </c>
      <c r="D3753" t="s">
        <v>664</v>
      </c>
      <c r="E3753" t="s">
        <v>665</v>
      </c>
      <c r="F3753" t="s">
        <v>1199</v>
      </c>
      <c r="G3753" t="s">
        <v>16</v>
      </c>
      <c r="H3753" t="s">
        <v>675</v>
      </c>
      <c r="I3753" t="s">
        <v>11498</v>
      </c>
      <c r="J3753" t="s">
        <v>5628</v>
      </c>
      <c r="K3753" t="s">
        <v>675</v>
      </c>
      <c r="L3753" t="s">
        <v>682</v>
      </c>
      <c r="M3753" s="8" t="s">
        <v>675</v>
      </c>
      <c r="N3753" t="s">
        <v>682</v>
      </c>
      <c r="O3753" t="s">
        <v>1283</v>
      </c>
      <c r="P3753" t="s">
        <v>701</v>
      </c>
      <c r="Q3753" s="8" t="s">
        <v>675</v>
      </c>
      <c r="R3753" t="s">
        <v>675</v>
      </c>
      <c r="S3753" t="s">
        <v>675</v>
      </c>
      <c r="T3753" t="s">
        <v>675</v>
      </c>
    </row>
    <row r="3754" spans="1:20">
      <c r="A3754" t="s">
        <v>11499</v>
      </c>
      <c r="B3754" s="8" t="s">
        <v>2137</v>
      </c>
      <c r="C3754" t="s">
        <v>10655</v>
      </c>
      <c r="D3754" t="s">
        <v>1177</v>
      </c>
      <c r="E3754" t="s">
        <v>704</v>
      </c>
      <c r="F3754" t="s">
        <v>1175</v>
      </c>
      <c r="G3754" t="s">
        <v>1176</v>
      </c>
      <c r="H3754" t="s">
        <v>1177</v>
      </c>
      <c r="I3754" t="s">
        <v>11500</v>
      </c>
      <c r="J3754" t="s">
        <v>5628</v>
      </c>
      <c r="K3754" t="s">
        <v>675</v>
      </c>
      <c r="L3754" t="s">
        <v>682</v>
      </c>
      <c r="M3754" s="8" t="s">
        <v>675</v>
      </c>
      <c r="N3754" t="s">
        <v>682</v>
      </c>
      <c r="O3754" t="s">
        <v>779</v>
      </c>
      <c r="P3754" t="s">
        <v>701</v>
      </c>
      <c r="Q3754" s="8" t="s">
        <v>675</v>
      </c>
      <c r="R3754" t="s">
        <v>675</v>
      </c>
      <c r="S3754" t="s">
        <v>675</v>
      </c>
      <c r="T3754" t="s">
        <v>675</v>
      </c>
    </row>
    <row r="3755" spans="1:20">
      <c r="A3755" t="s">
        <v>11501</v>
      </c>
      <c r="B3755" s="8" t="s">
        <v>2137</v>
      </c>
      <c r="C3755" t="s">
        <v>10655</v>
      </c>
      <c r="D3755" t="s">
        <v>1177</v>
      </c>
      <c r="E3755" t="s">
        <v>704</v>
      </c>
      <c r="F3755" t="s">
        <v>782</v>
      </c>
      <c r="G3755" t="s">
        <v>12</v>
      </c>
      <c r="H3755" t="s">
        <v>675</v>
      </c>
      <c r="I3755" t="s">
        <v>11502</v>
      </c>
      <c r="J3755" t="s">
        <v>5628</v>
      </c>
      <c r="K3755" t="s">
        <v>675</v>
      </c>
      <c r="L3755" t="s">
        <v>682</v>
      </c>
      <c r="M3755" s="8" t="s">
        <v>675</v>
      </c>
      <c r="N3755" t="s">
        <v>682</v>
      </c>
      <c r="O3755" t="s">
        <v>779</v>
      </c>
      <c r="P3755" t="s">
        <v>701</v>
      </c>
      <c r="Q3755" s="8" t="s">
        <v>675</v>
      </c>
      <c r="R3755" t="s">
        <v>675</v>
      </c>
      <c r="S3755" t="s">
        <v>675</v>
      </c>
      <c r="T3755" t="s">
        <v>675</v>
      </c>
    </row>
    <row r="3756" spans="1:20">
      <c r="A3756" t="s">
        <v>11503</v>
      </c>
      <c r="B3756" s="8" t="s">
        <v>2182</v>
      </c>
      <c r="C3756" t="s">
        <v>10655</v>
      </c>
      <c r="D3756" t="s">
        <v>922</v>
      </c>
      <c r="E3756" t="s">
        <v>665</v>
      </c>
      <c r="F3756" t="s">
        <v>5908</v>
      </c>
      <c r="G3756" t="s">
        <v>5909</v>
      </c>
      <c r="H3756" t="s">
        <v>675</v>
      </c>
      <c r="I3756" t="s">
        <v>11504</v>
      </c>
      <c r="J3756" t="s">
        <v>6297</v>
      </c>
      <c r="K3756" t="s">
        <v>675</v>
      </c>
      <c r="L3756" t="s">
        <v>682</v>
      </c>
      <c r="M3756" s="8" t="s">
        <v>675</v>
      </c>
      <c r="N3756" t="s">
        <v>682</v>
      </c>
      <c r="O3756" t="s">
        <v>825</v>
      </c>
      <c r="P3756" t="s">
        <v>701</v>
      </c>
      <c r="Q3756" s="8" t="s">
        <v>675</v>
      </c>
      <c r="R3756" t="s">
        <v>675</v>
      </c>
      <c r="S3756" t="s">
        <v>675</v>
      </c>
      <c r="T3756" t="s">
        <v>675</v>
      </c>
    </row>
    <row r="3757" spans="1:20">
      <c r="A3757" t="s">
        <v>11505</v>
      </c>
      <c r="B3757" s="8" t="s">
        <v>5029</v>
      </c>
      <c r="C3757" t="s">
        <v>10655</v>
      </c>
      <c r="D3757" t="s">
        <v>664</v>
      </c>
      <c r="E3757" t="s">
        <v>704</v>
      </c>
      <c r="F3757" t="s">
        <v>782</v>
      </c>
      <c r="G3757" t="s">
        <v>12</v>
      </c>
      <c r="H3757" t="s">
        <v>675</v>
      </c>
      <c r="I3757" t="s">
        <v>11506</v>
      </c>
      <c r="J3757" t="s">
        <v>5628</v>
      </c>
      <c r="K3757" t="s">
        <v>675</v>
      </c>
      <c r="L3757" t="s">
        <v>682</v>
      </c>
      <c r="M3757" s="8" t="s">
        <v>675</v>
      </c>
      <c r="N3757" t="s">
        <v>682</v>
      </c>
      <c r="O3757" t="s">
        <v>902</v>
      </c>
      <c r="P3757" t="s">
        <v>701</v>
      </c>
      <c r="Q3757" s="8" t="s">
        <v>675</v>
      </c>
      <c r="R3757" t="s">
        <v>675</v>
      </c>
      <c r="S3757" t="s">
        <v>675</v>
      </c>
      <c r="T3757" t="s">
        <v>675</v>
      </c>
    </row>
    <row r="3758" spans="1:20">
      <c r="A3758" t="s">
        <v>11507</v>
      </c>
      <c r="B3758" s="8" t="s">
        <v>5029</v>
      </c>
      <c r="C3758" t="s">
        <v>10655</v>
      </c>
      <c r="D3758" t="s">
        <v>664</v>
      </c>
      <c r="E3758" t="s">
        <v>704</v>
      </c>
      <c r="F3758" t="s">
        <v>5908</v>
      </c>
      <c r="G3758" t="s">
        <v>5909</v>
      </c>
      <c r="H3758" t="s">
        <v>675</v>
      </c>
      <c r="I3758" t="s">
        <v>11508</v>
      </c>
      <c r="J3758" t="s">
        <v>5628</v>
      </c>
      <c r="K3758" t="s">
        <v>675</v>
      </c>
      <c r="L3758" t="s">
        <v>682</v>
      </c>
      <c r="M3758" s="8" t="s">
        <v>675</v>
      </c>
      <c r="N3758" t="s">
        <v>682</v>
      </c>
      <c r="O3758" t="s">
        <v>902</v>
      </c>
      <c r="P3758" t="s">
        <v>701</v>
      </c>
      <c r="Q3758" s="8" t="s">
        <v>675</v>
      </c>
      <c r="R3758" t="s">
        <v>675</v>
      </c>
      <c r="S3758" t="s">
        <v>675</v>
      </c>
      <c r="T3758" t="s">
        <v>675</v>
      </c>
    </row>
    <row r="3759" spans="1:20">
      <c r="A3759" t="s">
        <v>11509</v>
      </c>
      <c r="B3759" s="8" t="s">
        <v>5029</v>
      </c>
      <c r="C3759" t="s">
        <v>10655</v>
      </c>
      <c r="D3759" t="s">
        <v>4108</v>
      </c>
      <c r="E3759" t="s">
        <v>704</v>
      </c>
      <c r="F3759" t="s">
        <v>1595</v>
      </c>
      <c r="G3759" t="s">
        <v>1596</v>
      </c>
      <c r="H3759" t="s">
        <v>675</v>
      </c>
      <c r="I3759" t="s">
        <v>11510</v>
      </c>
      <c r="J3759" t="s">
        <v>6297</v>
      </c>
      <c r="K3759" t="s">
        <v>675</v>
      </c>
      <c r="L3759" t="s">
        <v>682</v>
      </c>
      <c r="M3759" s="8" t="s">
        <v>675</v>
      </c>
      <c r="N3759" t="s">
        <v>682</v>
      </c>
      <c r="O3759" t="s">
        <v>11511</v>
      </c>
      <c r="P3759" t="s">
        <v>701</v>
      </c>
      <c r="Q3759" s="8" t="s">
        <v>675</v>
      </c>
      <c r="R3759" t="s">
        <v>675</v>
      </c>
      <c r="S3759" t="s">
        <v>675</v>
      </c>
      <c r="T3759" t="s">
        <v>675</v>
      </c>
    </row>
    <row r="3760" spans="1:20">
      <c r="A3760" t="s">
        <v>11512</v>
      </c>
      <c r="B3760" s="8" t="s">
        <v>4735</v>
      </c>
      <c r="C3760" t="s">
        <v>10655</v>
      </c>
      <c r="D3760" t="s">
        <v>4108</v>
      </c>
      <c r="E3760" t="s">
        <v>704</v>
      </c>
      <c r="F3760" t="s">
        <v>1595</v>
      </c>
      <c r="G3760" t="s">
        <v>1596</v>
      </c>
      <c r="H3760" t="s">
        <v>675</v>
      </c>
      <c r="I3760" t="s">
        <v>11513</v>
      </c>
      <c r="J3760" t="s">
        <v>6297</v>
      </c>
      <c r="K3760" t="s">
        <v>675</v>
      </c>
      <c r="L3760" t="s">
        <v>682</v>
      </c>
      <c r="M3760" s="8" t="s">
        <v>675</v>
      </c>
      <c r="N3760" t="s">
        <v>682</v>
      </c>
      <c r="O3760" t="s">
        <v>11511</v>
      </c>
      <c r="P3760" t="s">
        <v>701</v>
      </c>
      <c r="Q3760" s="8" t="s">
        <v>675</v>
      </c>
      <c r="R3760" t="s">
        <v>675</v>
      </c>
      <c r="S3760" t="s">
        <v>675</v>
      </c>
      <c r="T3760" t="s">
        <v>675</v>
      </c>
    </row>
    <row r="3761" spans="1:20">
      <c r="A3761" t="s">
        <v>11514</v>
      </c>
      <c r="B3761" s="8" t="s">
        <v>4735</v>
      </c>
      <c r="C3761" t="s">
        <v>10655</v>
      </c>
      <c r="D3761" t="s">
        <v>664</v>
      </c>
      <c r="E3761" t="s">
        <v>665</v>
      </c>
      <c r="F3761" t="s">
        <v>1595</v>
      </c>
      <c r="G3761" t="s">
        <v>1596</v>
      </c>
      <c r="H3761" t="s">
        <v>675</v>
      </c>
      <c r="I3761" t="s">
        <v>11515</v>
      </c>
      <c r="J3761" t="s">
        <v>5794</v>
      </c>
      <c r="K3761" t="s">
        <v>675</v>
      </c>
      <c r="L3761" t="s">
        <v>682</v>
      </c>
      <c r="M3761" s="8" t="s">
        <v>675</v>
      </c>
      <c r="N3761" t="s">
        <v>682</v>
      </c>
      <c r="O3761" t="s">
        <v>1513</v>
      </c>
      <c r="P3761" t="s">
        <v>701</v>
      </c>
      <c r="Q3761" s="8" t="s">
        <v>675</v>
      </c>
      <c r="R3761" t="s">
        <v>675</v>
      </c>
      <c r="S3761" t="s">
        <v>675</v>
      </c>
      <c r="T3761" t="s">
        <v>675</v>
      </c>
    </row>
    <row r="3762" spans="1:20">
      <c r="A3762" t="s">
        <v>11516</v>
      </c>
      <c r="B3762" s="8" t="s">
        <v>4735</v>
      </c>
      <c r="C3762" t="s">
        <v>10655</v>
      </c>
      <c r="D3762" t="s">
        <v>664</v>
      </c>
      <c r="E3762" t="s">
        <v>763</v>
      </c>
      <c r="F3762" t="s">
        <v>782</v>
      </c>
      <c r="G3762" t="s">
        <v>12</v>
      </c>
      <c r="H3762" t="s">
        <v>675</v>
      </c>
      <c r="I3762" t="s">
        <v>11517</v>
      </c>
      <c r="J3762" t="s">
        <v>4973</v>
      </c>
      <c r="K3762" t="s">
        <v>675</v>
      </c>
      <c r="L3762" t="s">
        <v>682</v>
      </c>
      <c r="M3762" s="8" t="s">
        <v>675</v>
      </c>
      <c r="N3762" t="s">
        <v>682</v>
      </c>
      <c r="O3762" t="s">
        <v>769</v>
      </c>
      <c r="P3762" t="s">
        <v>902</v>
      </c>
      <c r="Q3762" s="8" t="s">
        <v>675</v>
      </c>
      <c r="R3762" t="s">
        <v>675</v>
      </c>
      <c r="S3762" t="s">
        <v>675</v>
      </c>
      <c r="T3762" t="s">
        <v>675</v>
      </c>
    </row>
    <row r="3763" spans="1:20">
      <c r="A3763" t="s">
        <v>11518</v>
      </c>
      <c r="B3763" s="8" t="s">
        <v>2199</v>
      </c>
      <c r="C3763" t="s">
        <v>10655</v>
      </c>
      <c r="D3763" t="s">
        <v>664</v>
      </c>
      <c r="E3763" t="s">
        <v>665</v>
      </c>
      <c r="F3763" t="s">
        <v>1199</v>
      </c>
      <c r="G3763" t="s">
        <v>16</v>
      </c>
      <c r="H3763" t="s">
        <v>675</v>
      </c>
      <c r="I3763" t="s">
        <v>11519</v>
      </c>
      <c r="J3763" t="s">
        <v>1927</v>
      </c>
      <c r="K3763" t="s">
        <v>675</v>
      </c>
      <c r="L3763" t="s">
        <v>682</v>
      </c>
      <c r="M3763" s="8" t="s">
        <v>675</v>
      </c>
      <c r="N3763" t="s">
        <v>682</v>
      </c>
      <c r="O3763" t="s">
        <v>1283</v>
      </c>
      <c r="P3763" t="s">
        <v>1513</v>
      </c>
      <c r="Q3763" s="8" t="s">
        <v>675</v>
      </c>
      <c r="R3763" t="s">
        <v>675</v>
      </c>
      <c r="S3763" t="s">
        <v>675</v>
      </c>
      <c r="T3763" t="s">
        <v>675</v>
      </c>
    </row>
    <row r="3764" spans="1:20">
      <c r="A3764" t="s">
        <v>11520</v>
      </c>
      <c r="B3764" s="8" t="s">
        <v>4754</v>
      </c>
      <c r="C3764" t="s">
        <v>10655</v>
      </c>
      <c r="D3764" t="s">
        <v>664</v>
      </c>
      <c r="E3764" t="s">
        <v>704</v>
      </c>
      <c r="F3764" t="s">
        <v>1199</v>
      </c>
      <c r="G3764" t="s">
        <v>16</v>
      </c>
      <c r="H3764" t="s">
        <v>675</v>
      </c>
      <c r="I3764" t="s">
        <v>11521</v>
      </c>
      <c r="J3764" t="s">
        <v>1927</v>
      </c>
      <c r="K3764" t="s">
        <v>675</v>
      </c>
      <c r="L3764" t="s">
        <v>682</v>
      </c>
      <c r="M3764" s="8" t="s">
        <v>675</v>
      </c>
      <c r="N3764" t="s">
        <v>682</v>
      </c>
      <c r="O3764" t="s">
        <v>1504</v>
      </c>
      <c r="P3764" t="s">
        <v>675</v>
      </c>
      <c r="Q3764" s="8" t="s">
        <v>675</v>
      </c>
      <c r="R3764" t="s">
        <v>675</v>
      </c>
      <c r="S3764" t="s">
        <v>675</v>
      </c>
      <c r="T3764" t="s">
        <v>675</v>
      </c>
    </row>
    <row r="3765" spans="1:20">
      <c r="A3765" t="s">
        <v>11522</v>
      </c>
      <c r="B3765" s="8" t="s">
        <v>2222</v>
      </c>
      <c r="C3765" t="s">
        <v>10655</v>
      </c>
      <c r="D3765" t="s">
        <v>664</v>
      </c>
      <c r="E3765" t="s">
        <v>665</v>
      </c>
      <c r="F3765" t="s">
        <v>3431</v>
      </c>
      <c r="G3765" t="s">
        <v>3432</v>
      </c>
      <c r="H3765" t="s">
        <v>675</v>
      </c>
      <c r="I3765" t="s">
        <v>11523</v>
      </c>
      <c r="J3765" t="s">
        <v>5628</v>
      </c>
      <c r="K3765" t="s">
        <v>675</v>
      </c>
      <c r="L3765" t="s">
        <v>682</v>
      </c>
      <c r="M3765" s="8" t="s">
        <v>675</v>
      </c>
      <c r="N3765" t="s">
        <v>682</v>
      </c>
      <c r="O3765" t="s">
        <v>1283</v>
      </c>
      <c r="P3765" t="s">
        <v>701</v>
      </c>
      <c r="Q3765" s="8" t="s">
        <v>675</v>
      </c>
      <c r="R3765" t="s">
        <v>675</v>
      </c>
      <c r="S3765" t="s">
        <v>675</v>
      </c>
      <c r="T3765" t="s">
        <v>675</v>
      </c>
    </row>
    <row r="3766" spans="1:20">
      <c r="A3766" t="s">
        <v>11524</v>
      </c>
      <c r="B3766" s="8" t="s">
        <v>2255</v>
      </c>
      <c r="C3766" t="s">
        <v>10655</v>
      </c>
      <c r="D3766" t="s">
        <v>664</v>
      </c>
      <c r="E3766" t="s">
        <v>704</v>
      </c>
      <c r="F3766" t="s">
        <v>10659</v>
      </c>
      <c r="G3766" t="s">
        <v>10660</v>
      </c>
      <c r="H3766" t="s">
        <v>675</v>
      </c>
      <c r="I3766" t="s">
        <v>11525</v>
      </c>
      <c r="J3766" t="s">
        <v>1927</v>
      </c>
      <c r="K3766" t="s">
        <v>675</v>
      </c>
      <c r="L3766" t="s">
        <v>682</v>
      </c>
      <c r="M3766" s="8" t="s">
        <v>675</v>
      </c>
      <c r="N3766" t="s">
        <v>682</v>
      </c>
      <c r="O3766" t="s">
        <v>1676</v>
      </c>
      <c r="P3766" t="s">
        <v>902</v>
      </c>
      <c r="Q3766" s="8" t="s">
        <v>675</v>
      </c>
      <c r="R3766" t="s">
        <v>675</v>
      </c>
      <c r="S3766" t="s">
        <v>675</v>
      </c>
      <c r="T3766" t="s">
        <v>675</v>
      </c>
    </row>
    <row r="3767" spans="1:20">
      <c r="A3767" t="s">
        <v>11526</v>
      </c>
      <c r="B3767" s="8" t="s">
        <v>4843</v>
      </c>
      <c r="C3767" t="s">
        <v>10655</v>
      </c>
      <c r="D3767" t="s">
        <v>663</v>
      </c>
      <c r="E3767" t="s">
        <v>704</v>
      </c>
      <c r="F3767" t="s">
        <v>1175</v>
      </c>
      <c r="G3767" t="s">
        <v>1176</v>
      </c>
      <c r="H3767" t="s">
        <v>675</v>
      </c>
      <c r="I3767" t="s">
        <v>11124</v>
      </c>
      <c r="J3767" t="s">
        <v>2130</v>
      </c>
      <c r="K3767" t="s">
        <v>675</v>
      </c>
      <c r="L3767" t="s">
        <v>682</v>
      </c>
      <c r="M3767" s="8" t="s">
        <v>675</v>
      </c>
      <c r="N3767" t="s">
        <v>682</v>
      </c>
      <c r="O3767" t="s">
        <v>683</v>
      </c>
      <c r="P3767" t="s">
        <v>675</v>
      </c>
      <c r="Q3767" s="8" t="s">
        <v>675</v>
      </c>
      <c r="R3767" t="s">
        <v>675</v>
      </c>
      <c r="S3767" t="s">
        <v>675</v>
      </c>
      <c r="T3767" t="s">
        <v>675</v>
      </c>
    </row>
    <row r="3768" spans="1:20">
      <c r="A3768" t="s">
        <v>11527</v>
      </c>
      <c r="B3768" s="8" t="s">
        <v>2290</v>
      </c>
      <c r="C3768" t="s">
        <v>10655</v>
      </c>
      <c r="D3768" t="s">
        <v>1177</v>
      </c>
      <c r="E3768" t="s">
        <v>704</v>
      </c>
      <c r="F3768" t="s">
        <v>1175</v>
      </c>
      <c r="G3768" t="s">
        <v>1176</v>
      </c>
      <c r="H3768" t="s">
        <v>675</v>
      </c>
      <c r="I3768" t="s">
        <v>11036</v>
      </c>
      <c r="J3768" t="s">
        <v>2130</v>
      </c>
      <c r="K3768" t="s">
        <v>675</v>
      </c>
      <c r="L3768" t="s">
        <v>682</v>
      </c>
      <c r="M3768" s="8" t="s">
        <v>675</v>
      </c>
      <c r="N3768" t="s">
        <v>682</v>
      </c>
      <c r="O3768" t="s">
        <v>825</v>
      </c>
      <c r="P3768" t="s">
        <v>825</v>
      </c>
      <c r="Q3768" s="8" t="s">
        <v>675</v>
      </c>
      <c r="R3768" t="s">
        <v>675</v>
      </c>
      <c r="S3768" t="s">
        <v>675</v>
      </c>
      <c r="T3768" t="s">
        <v>675</v>
      </c>
    </row>
    <row r="3769" spans="1:20">
      <c r="A3769" t="s">
        <v>11528</v>
      </c>
      <c r="B3769" s="8" t="s">
        <v>2348</v>
      </c>
      <c r="C3769" t="s">
        <v>10655</v>
      </c>
      <c r="D3769" t="s">
        <v>922</v>
      </c>
      <c r="E3769" t="s">
        <v>704</v>
      </c>
      <c r="F3769" t="s">
        <v>1199</v>
      </c>
      <c r="G3769" t="s">
        <v>16</v>
      </c>
      <c r="H3769" t="s">
        <v>675</v>
      </c>
      <c r="I3769" t="s">
        <v>11529</v>
      </c>
      <c r="J3769" t="s">
        <v>2130</v>
      </c>
      <c r="K3769" t="s">
        <v>675</v>
      </c>
      <c r="L3769" t="s">
        <v>682</v>
      </c>
      <c r="M3769" s="8" t="s">
        <v>675</v>
      </c>
      <c r="N3769" t="s">
        <v>682</v>
      </c>
      <c r="O3769" t="s">
        <v>825</v>
      </c>
      <c r="P3769" t="s">
        <v>675</v>
      </c>
      <c r="Q3769" s="8" t="s">
        <v>675</v>
      </c>
      <c r="R3769" t="s">
        <v>675</v>
      </c>
      <c r="S3769" t="s">
        <v>675</v>
      </c>
      <c r="T3769" t="s">
        <v>675</v>
      </c>
    </row>
    <row r="3770" spans="1:20">
      <c r="A3770" t="s">
        <v>11530</v>
      </c>
      <c r="B3770" s="8" t="s">
        <v>3523</v>
      </c>
      <c r="C3770" t="s">
        <v>10655</v>
      </c>
      <c r="D3770" t="s">
        <v>663</v>
      </c>
      <c r="E3770" t="s">
        <v>665</v>
      </c>
      <c r="F3770" t="s">
        <v>1199</v>
      </c>
      <c r="G3770" t="s">
        <v>16</v>
      </c>
      <c r="H3770" t="s">
        <v>675</v>
      </c>
      <c r="I3770" t="s">
        <v>11531</v>
      </c>
      <c r="J3770" t="s">
        <v>1927</v>
      </c>
      <c r="K3770" t="s">
        <v>675</v>
      </c>
      <c r="L3770" t="s">
        <v>682</v>
      </c>
      <c r="M3770" s="8" t="s">
        <v>675</v>
      </c>
      <c r="N3770" t="s">
        <v>682</v>
      </c>
      <c r="O3770" t="s">
        <v>701</v>
      </c>
      <c r="P3770" t="s">
        <v>675</v>
      </c>
      <c r="Q3770" s="8" t="s">
        <v>675</v>
      </c>
      <c r="R3770" t="s">
        <v>675</v>
      </c>
      <c r="S3770" t="s">
        <v>675</v>
      </c>
      <c r="T3770" t="s">
        <v>675</v>
      </c>
    </row>
    <row r="3771" spans="1:20">
      <c r="A3771" t="s">
        <v>11532</v>
      </c>
      <c r="B3771" s="8" t="s">
        <v>2381</v>
      </c>
      <c r="C3771" t="s">
        <v>10655</v>
      </c>
      <c r="D3771" t="s">
        <v>664</v>
      </c>
      <c r="E3771" t="s">
        <v>704</v>
      </c>
      <c r="F3771" t="s">
        <v>1595</v>
      </c>
      <c r="G3771" t="s">
        <v>1596</v>
      </c>
      <c r="H3771" t="s">
        <v>675</v>
      </c>
      <c r="I3771" t="s">
        <v>11533</v>
      </c>
      <c r="J3771" t="s">
        <v>1927</v>
      </c>
      <c r="K3771" t="s">
        <v>675</v>
      </c>
      <c r="L3771" t="s">
        <v>682</v>
      </c>
      <c r="M3771" s="8" t="s">
        <v>675</v>
      </c>
      <c r="N3771" t="s">
        <v>682</v>
      </c>
      <c r="O3771" t="s">
        <v>1676</v>
      </c>
      <c r="P3771" t="s">
        <v>1504</v>
      </c>
      <c r="Q3771" s="8" t="s">
        <v>675</v>
      </c>
      <c r="R3771" t="s">
        <v>675</v>
      </c>
      <c r="S3771" t="s">
        <v>675</v>
      </c>
      <c r="T3771" t="s">
        <v>675</v>
      </c>
    </row>
    <row r="3772" spans="1:20">
      <c r="A3772" t="s">
        <v>11534</v>
      </c>
      <c r="B3772" s="8" t="s">
        <v>4898</v>
      </c>
      <c r="C3772" t="s">
        <v>10655</v>
      </c>
      <c r="D3772" t="s">
        <v>664</v>
      </c>
      <c r="E3772" t="s">
        <v>665</v>
      </c>
      <c r="F3772" t="s">
        <v>782</v>
      </c>
      <c r="G3772" t="s">
        <v>12</v>
      </c>
      <c r="H3772" t="s">
        <v>675</v>
      </c>
      <c r="I3772" t="s">
        <v>11535</v>
      </c>
      <c r="J3772" t="s">
        <v>2269</v>
      </c>
      <c r="K3772" t="s">
        <v>675</v>
      </c>
      <c r="L3772" t="s">
        <v>682</v>
      </c>
      <c r="M3772" s="8" t="s">
        <v>675</v>
      </c>
      <c r="N3772" t="s">
        <v>682</v>
      </c>
      <c r="O3772" t="s">
        <v>902</v>
      </c>
      <c r="P3772" t="s">
        <v>675</v>
      </c>
      <c r="Q3772" s="8" t="s">
        <v>675</v>
      </c>
      <c r="R3772" t="s">
        <v>675</v>
      </c>
      <c r="S3772" t="s">
        <v>675</v>
      </c>
      <c r="T3772" t="s">
        <v>675</v>
      </c>
    </row>
    <row r="3773" spans="1:20">
      <c r="A3773" t="s">
        <v>11536</v>
      </c>
      <c r="B3773" s="8" t="s">
        <v>2402</v>
      </c>
      <c r="C3773" t="s">
        <v>10655</v>
      </c>
      <c r="D3773" t="s">
        <v>664</v>
      </c>
      <c r="E3773" t="s">
        <v>704</v>
      </c>
      <c r="F3773" t="s">
        <v>1199</v>
      </c>
      <c r="G3773" t="s">
        <v>16</v>
      </c>
      <c r="H3773" t="s">
        <v>675</v>
      </c>
      <c r="I3773" t="s">
        <v>11537</v>
      </c>
      <c r="J3773" t="s">
        <v>1927</v>
      </c>
      <c r="K3773" t="s">
        <v>675</v>
      </c>
      <c r="L3773" t="s">
        <v>682</v>
      </c>
      <c r="M3773" s="8" t="s">
        <v>675</v>
      </c>
      <c r="N3773" t="s">
        <v>682</v>
      </c>
      <c r="O3773" t="s">
        <v>769</v>
      </c>
      <c r="P3773" t="s">
        <v>769</v>
      </c>
      <c r="Q3773" s="8" t="s">
        <v>675</v>
      </c>
      <c r="R3773" t="s">
        <v>675</v>
      </c>
      <c r="S3773" t="s">
        <v>675</v>
      </c>
      <c r="T3773" t="s">
        <v>675</v>
      </c>
    </row>
    <row r="3774" spans="1:20">
      <c r="A3774" t="s">
        <v>11538</v>
      </c>
      <c r="B3774" s="8" t="s">
        <v>3539</v>
      </c>
      <c r="C3774" t="s">
        <v>10655</v>
      </c>
      <c r="D3774" t="s">
        <v>664</v>
      </c>
      <c r="E3774" t="s">
        <v>704</v>
      </c>
      <c r="F3774" t="s">
        <v>1595</v>
      </c>
      <c r="G3774" t="s">
        <v>1596</v>
      </c>
      <c r="H3774" t="s">
        <v>675</v>
      </c>
      <c r="I3774" t="s">
        <v>11539</v>
      </c>
      <c r="J3774" t="s">
        <v>1927</v>
      </c>
      <c r="K3774" t="s">
        <v>675</v>
      </c>
      <c r="L3774" t="s">
        <v>682</v>
      </c>
      <c r="M3774" s="8" t="s">
        <v>675</v>
      </c>
      <c r="N3774" t="s">
        <v>682</v>
      </c>
      <c r="O3774" t="s">
        <v>759</v>
      </c>
      <c r="P3774" t="s">
        <v>675</v>
      </c>
      <c r="Q3774" s="8" t="s">
        <v>675</v>
      </c>
      <c r="R3774" t="s">
        <v>675</v>
      </c>
      <c r="S3774" t="s">
        <v>675</v>
      </c>
      <c r="T3774" t="s">
        <v>675</v>
      </c>
    </row>
  </sheetData>
  <phoneticPr fontId="0" type="noConversion"/>
  <pageMargins left="0.75" right="0.75" top="1" bottom="1" header="0.5" footer="0.5"/>
  <pageSetup orientation="portrait" r:id="rId1"/>
  <headerFooter alignWithMargins="0"/>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6E22C-A277-4031-A310-E4165149514F}">
  <sheetPr codeName="Sheet3"/>
  <dimension ref="A1:W2849"/>
  <sheetViews>
    <sheetView workbookViewId="0">
      <selection activeCell="E5" sqref="A2:T2849"/>
    </sheetView>
  </sheetViews>
  <sheetFormatPr defaultColWidth="9.28515625" defaultRowHeight="12.6"/>
  <cols>
    <col min="1" max="1" width="11" style="2" bestFit="1" customWidth="1"/>
    <col min="2" max="2" width="12" style="2" bestFit="1" customWidth="1"/>
    <col min="3" max="3" width="10.42578125" style="2" bestFit="1" customWidth="1"/>
    <col min="4" max="4" width="10.5703125" style="2" bestFit="1" customWidth="1"/>
    <col min="5" max="5" width="11.28515625" style="2" bestFit="1" customWidth="1"/>
    <col min="6" max="6" width="12.42578125" style="2" bestFit="1" customWidth="1"/>
    <col min="7" max="7" width="5.5703125" style="2" bestFit="1" customWidth="1"/>
    <col min="8" max="8" width="13" style="2" bestFit="1" customWidth="1"/>
    <col min="9" max="9" width="43.42578125" style="2" bestFit="1" customWidth="1"/>
    <col min="10" max="10" width="44.7109375" style="2" bestFit="1" customWidth="1"/>
    <col min="11" max="11" width="12" style="2" bestFit="1" customWidth="1"/>
    <col min="12" max="12" width="4.5703125" style="2" bestFit="1" customWidth="1"/>
    <col min="13" max="13" width="27.85546875" style="2" customWidth="1"/>
    <col min="14" max="14" width="12.5703125" style="2" bestFit="1" customWidth="1"/>
    <col min="15" max="15" width="14.42578125" style="2" bestFit="1" customWidth="1"/>
    <col min="16" max="16" width="10.42578125" style="2" bestFit="1" customWidth="1"/>
    <col min="17" max="17" width="13.5703125" style="9" bestFit="1" customWidth="1"/>
    <col min="18" max="18" width="10.28515625" style="2" bestFit="1" customWidth="1"/>
    <col min="19" max="19" width="14.5703125" style="9" bestFit="1" customWidth="1"/>
    <col min="20" max="16384" width="9.28515625" style="2"/>
  </cols>
  <sheetData>
    <row r="1" spans="1:23">
      <c r="A1" s="2" t="s">
        <v>642</v>
      </c>
      <c r="B1" s="2" t="s">
        <v>11540</v>
      </c>
      <c r="C1" s="2" t="s">
        <v>11541</v>
      </c>
      <c r="D1" s="2" t="s">
        <v>11542</v>
      </c>
      <c r="E1" s="2" t="s">
        <v>11543</v>
      </c>
      <c r="F1" s="2" t="s">
        <v>10</v>
      </c>
      <c r="G1" s="2" t="s">
        <v>11544</v>
      </c>
      <c r="H1" s="2" t="s">
        <v>647</v>
      </c>
      <c r="I1" s="2" t="s">
        <v>11545</v>
      </c>
      <c r="J1" s="2" t="s">
        <v>7</v>
      </c>
      <c r="K1" s="2" t="s">
        <v>644</v>
      </c>
      <c r="L1" s="2" t="s">
        <v>6935</v>
      </c>
      <c r="M1" s="2" t="s">
        <v>11546</v>
      </c>
      <c r="N1" s="2" t="s">
        <v>11547</v>
      </c>
      <c r="O1" s="2" t="s">
        <v>646</v>
      </c>
      <c r="P1" s="2" t="s">
        <v>645</v>
      </c>
      <c r="Q1" s="9" t="s">
        <v>3</v>
      </c>
      <c r="R1" s="2" t="s">
        <v>657</v>
      </c>
      <c r="S1" s="9" t="s">
        <v>11548</v>
      </c>
      <c r="T1" s="2" t="s">
        <v>5</v>
      </c>
    </row>
    <row r="2" spans="1:23">
      <c r="A2" t="s">
        <v>3549</v>
      </c>
      <c r="B2" t="s">
        <v>670</v>
      </c>
      <c r="C2" t="s">
        <v>11549</v>
      </c>
      <c r="D2" t="s">
        <v>670</v>
      </c>
      <c r="E2" t="s">
        <v>6112</v>
      </c>
      <c r="F2" t="s">
        <v>11550</v>
      </c>
      <c r="G2" t="s">
        <v>11551</v>
      </c>
      <c r="H2" t="s">
        <v>675</v>
      </c>
      <c r="I2" t="s">
        <v>1216</v>
      </c>
      <c r="J2" t="s">
        <v>14</v>
      </c>
      <c r="K2" t="s">
        <v>664</v>
      </c>
      <c r="L2" t="s">
        <v>11552</v>
      </c>
      <c r="M2" t="s">
        <v>673</v>
      </c>
      <c r="N2" t="s">
        <v>673</v>
      </c>
      <c r="O2" t="s">
        <v>1215</v>
      </c>
      <c r="P2" t="s">
        <v>11553</v>
      </c>
      <c r="Q2" t="s">
        <v>662</v>
      </c>
      <c r="R2" t="s">
        <v>3551</v>
      </c>
      <c r="S2" t="s">
        <v>662</v>
      </c>
      <c r="T2" s="2" t="s">
        <v>675</v>
      </c>
      <c r="U2" s="2" t="s">
        <v>3551</v>
      </c>
      <c r="V2" s="2" t="s">
        <v>662</v>
      </c>
      <c r="W2" s="2" t="s">
        <v>675</v>
      </c>
    </row>
    <row r="3" spans="1:23">
      <c r="A3" t="s">
        <v>3552</v>
      </c>
      <c r="B3" t="s">
        <v>670</v>
      </c>
      <c r="C3" t="s">
        <v>11554</v>
      </c>
      <c r="D3" t="s">
        <v>670</v>
      </c>
      <c r="E3" t="s">
        <v>8428</v>
      </c>
      <c r="F3" t="s">
        <v>11555</v>
      </c>
      <c r="G3" t="s">
        <v>11551</v>
      </c>
      <c r="H3" t="s">
        <v>675</v>
      </c>
      <c r="I3" t="s">
        <v>3554</v>
      </c>
      <c r="J3" t="s">
        <v>17</v>
      </c>
      <c r="K3" t="s">
        <v>664</v>
      </c>
      <c r="L3" t="s">
        <v>11552</v>
      </c>
      <c r="M3" t="s">
        <v>673</v>
      </c>
      <c r="N3" t="s">
        <v>673</v>
      </c>
      <c r="O3" t="s">
        <v>3553</v>
      </c>
      <c r="P3" t="s">
        <v>11553</v>
      </c>
      <c r="Q3" t="s">
        <v>662</v>
      </c>
      <c r="R3" t="s">
        <v>3556</v>
      </c>
      <c r="S3" t="s">
        <v>662</v>
      </c>
      <c r="T3" s="2" t="s">
        <v>675</v>
      </c>
      <c r="U3" s="2" t="s">
        <v>3556</v>
      </c>
      <c r="V3" s="2" t="s">
        <v>662</v>
      </c>
      <c r="W3" s="2" t="s">
        <v>675</v>
      </c>
    </row>
    <row r="4" spans="1:23">
      <c r="A4" t="s">
        <v>661</v>
      </c>
      <c r="B4" t="s">
        <v>670</v>
      </c>
      <c r="C4" t="s">
        <v>5895</v>
      </c>
      <c r="D4" t="s">
        <v>670</v>
      </c>
      <c r="E4" t="s">
        <v>5881</v>
      </c>
      <c r="F4" t="s">
        <v>11556</v>
      </c>
      <c r="G4" t="s">
        <v>11551</v>
      </c>
      <c r="H4" t="s">
        <v>667</v>
      </c>
      <c r="I4" t="s">
        <v>667</v>
      </c>
      <c r="J4" t="s">
        <v>668</v>
      </c>
      <c r="K4" t="s">
        <v>664</v>
      </c>
      <c r="L4" t="s">
        <v>11552</v>
      </c>
      <c r="M4" t="s">
        <v>673</v>
      </c>
      <c r="N4" t="s">
        <v>673</v>
      </c>
      <c r="O4" t="s">
        <v>666</v>
      </c>
      <c r="P4" t="s">
        <v>11557</v>
      </c>
      <c r="Q4" t="s">
        <v>662</v>
      </c>
      <c r="R4" t="s">
        <v>674</v>
      </c>
      <c r="S4" t="s">
        <v>662</v>
      </c>
      <c r="T4" s="2" t="s">
        <v>675</v>
      </c>
      <c r="U4" s="2" t="s">
        <v>674</v>
      </c>
      <c r="V4" s="2" t="s">
        <v>662</v>
      </c>
      <c r="W4" s="2" t="s">
        <v>675</v>
      </c>
    </row>
    <row r="5" spans="1:23">
      <c r="A5" t="s">
        <v>676</v>
      </c>
      <c r="B5" t="s">
        <v>677</v>
      </c>
      <c r="C5" t="s">
        <v>11558</v>
      </c>
      <c r="D5" t="s">
        <v>677</v>
      </c>
      <c r="E5" t="s">
        <v>11559</v>
      </c>
      <c r="F5" t="s">
        <v>11560</v>
      </c>
      <c r="G5" t="s">
        <v>11551</v>
      </c>
      <c r="H5" t="s">
        <v>675</v>
      </c>
      <c r="I5" t="s">
        <v>679</v>
      </c>
      <c r="J5" t="s">
        <v>680</v>
      </c>
      <c r="K5" t="s">
        <v>664</v>
      </c>
      <c r="L5" t="s">
        <v>675</v>
      </c>
      <c r="M5" t="s">
        <v>683</v>
      </c>
      <c r="N5" t="s">
        <v>684</v>
      </c>
      <c r="O5" t="s">
        <v>678</v>
      </c>
      <c r="P5" t="s">
        <v>11557</v>
      </c>
      <c r="Q5" t="s">
        <v>677</v>
      </c>
      <c r="R5" t="s">
        <v>685</v>
      </c>
      <c r="S5" t="s">
        <v>926</v>
      </c>
      <c r="T5" s="2" t="s">
        <v>675</v>
      </c>
      <c r="U5" s="2" t="s">
        <v>685</v>
      </c>
      <c r="V5" s="2" t="s">
        <v>926</v>
      </c>
      <c r="W5" s="2" t="s">
        <v>675</v>
      </c>
    </row>
    <row r="6" spans="1:23">
      <c r="A6" t="s">
        <v>686</v>
      </c>
      <c r="B6" t="s">
        <v>677</v>
      </c>
      <c r="C6" t="s">
        <v>11561</v>
      </c>
      <c r="D6" t="s">
        <v>677</v>
      </c>
      <c r="E6" t="s">
        <v>11562</v>
      </c>
      <c r="F6" t="s">
        <v>11560</v>
      </c>
      <c r="G6" t="s">
        <v>11551</v>
      </c>
      <c r="H6" t="s">
        <v>675</v>
      </c>
      <c r="I6" t="s">
        <v>688</v>
      </c>
      <c r="J6" t="s">
        <v>680</v>
      </c>
      <c r="K6" t="s">
        <v>664</v>
      </c>
      <c r="L6" t="s">
        <v>675</v>
      </c>
      <c r="M6" t="s">
        <v>683</v>
      </c>
      <c r="N6" t="s">
        <v>760</v>
      </c>
      <c r="O6" t="s">
        <v>687</v>
      </c>
      <c r="P6" t="s">
        <v>11557</v>
      </c>
      <c r="Q6" t="s">
        <v>677</v>
      </c>
      <c r="R6" t="s">
        <v>689</v>
      </c>
      <c r="S6" t="s">
        <v>2745</v>
      </c>
      <c r="T6" s="2" t="s">
        <v>675</v>
      </c>
      <c r="U6" s="2" t="s">
        <v>689</v>
      </c>
      <c r="V6" s="2" t="s">
        <v>2745</v>
      </c>
      <c r="W6" s="2" t="s">
        <v>675</v>
      </c>
    </row>
    <row r="7" spans="1:23">
      <c r="A7" t="s">
        <v>690</v>
      </c>
      <c r="B7" t="s">
        <v>677</v>
      </c>
      <c r="C7" t="s">
        <v>11563</v>
      </c>
      <c r="D7" t="s">
        <v>677</v>
      </c>
      <c r="E7" t="s">
        <v>7770</v>
      </c>
      <c r="F7" t="s">
        <v>11560</v>
      </c>
      <c r="G7" t="s">
        <v>11551</v>
      </c>
      <c r="H7" t="s">
        <v>675</v>
      </c>
      <c r="I7" t="s">
        <v>692</v>
      </c>
      <c r="J7" t="s">
        <v>680</v>
      </c>
      <c r="K7" t="s">
        <v>664</v>
      </c>
      <c r="L7" t="s">
        <v>675</v>
      </c>
      <c r="M7" t="s">
        <v>683</v>
      </c>
      <c r="N7" t="s">
        <v>760</v>
      </c>
      <c r="O7" t="s">
        <v>691</v>
      </c>
      <c r="P7" t="s">
        <v>11557</v>
      </c>
      <c r="Q7" t="s">
        <v>677</v>
      </c>
      <c r="R7" t="s">
        <v>693</v>
      </c>
      <c r="S7" t="s">
        <v>2745</v>
      </c>
      <c r="T7" s="2" t="s">
        <v>675</v>
      </c>
      <c r="U7" s="2" t="s">
        <v>693</v>
      </c>
      <c r="V7" s="2" t="s">
        <v>2745</v>
      </c>
      <c r="W7" s="2" t="s">
        <v>675</v>
      </c>
    </row>
    <row r="8" spans="1:23">
      <c r="A8" t="s">
        <v>694</v>
      </c>
      <c r="B8" t="s">
        <v>677</v>
      </c>
      <c r="C8" t="s">
        <v>11564</v>
      </c>
      <c r="D8" t="s">
        <v>677</v>
      </c>
      <c r="E8" t="s">
        <v>11565</v>
      </c>
      <c r="F8" t="s">
        <v>11560</v>
      </c>
      <c r="G8" t="s">
        <v>11551</v>
      </c>
      <c r="H8" t="s">
        <v>696</v>
      </c>
      <c r="I8" t="s">
        <v>696</v>
      </c>
      <c r="J8" t="s">
        <v>697</v>
      </c>
      <c r="K8" t="s">
        <v>664</v>
      </c>
      <c r="L8" t="s">
        <v>675</v>
      </c>
      <c r="M8" t="s">
        <v>701</v>
      </c>
      <c r="N8" t="s">
        <v>760</v>
      </c>
      <c r="O8" t="s">
        <v>695</v>
      </c>
      <c r="P8" t="s">
        <v>11557</v>
      </c>
      <c r="Q8" t="s">
        <v>677</v>
      </c>
      <c r="R8" t="s">
        <v>702</v>
      </c>
      <c r="S8" t="s">
        <v>2745</v>
      </c>
      <c r="T8" s="2" t="s">
        <v>675</v>
      </c>
      <c r="U8" s="2" t="s">
        <v>702</v>
      </c>
      <c r="V8" s="2" t="s">
        <v>2745</v>
      </c>
      <c r="W8" s="2" t="s">
        <v>675</v>
      </c>
    </row>
    <row r="9" spans="1:23">
      <c r="A9" t="s">
        <v>703</v>
      </c>
      <c r="B9" t="s">
        <v>677</v>
      </c>
      <c r="C9" t="s">
        <v>11566</v>
      </c>
      <c r="D9" t="s">
        <v>677</v>
      </c>
      <c r="E9" t="s">
        <v>11567</v>
      </c>
      <c r="F9" t="s">
        <v>11560</v>
      </c>
      <c r="G9" t="s">
        <v>11551</v>
      </c>
      <c r="H9" t="s">
        <v>675</v>
      </c>
      <c r="I9" t="s">
        <v>706</v>
      </c>
      <c r="J9" t="s">
        <v>707</v>
      </c>
      <c r="K9" t="s">
        <v>664</v>
      </c>
      <c r="L9" t="s">
        <v>675</v>
      </c>
      <c r="M9" t="s">
        <v>711</v>
      </c>
      <c r="N9" t="s">
        <v>760</v>
      </c>
      <c r="O9" t="s">
        <v>705</v>
      </c>
      <c r="P9" t="s">
        <v>11568</v>
      </c>
      <c r="Q9" t="s">
        <v>677</v>
      </c>
      <c r="R9" t="s">
        <v>713</v>
      </c>
      <c r="S9" t="s">
        <v>2745</v>
      </c>
      <c r="T9" s="2" t="s">
        <v>675</v>
      </c>
      <c r="U9" s="2" t="s">
        <v>713</v>
      </c>
      <c r="V9" s="2" t="s">
        <v>2745</v>
      </c>
      <c r="W9" s="2" t="s">
        <v>675</v>
      </c>
    </row>
    <row r="10" spans="1:23">
      <c r="A10" t="s">
        <v>714</v>
      </c>
      <c r="B10" t="s">
        <v>677</v>
      </c>
      <c r="C10" t="s">
        <v>5999</v>
      </c>
      <c r="D10" t="s">
        <v>677</v>
      </c>
      <c r="E10" t="s">
        <v>11569</v>
      </c>
      <c r="F10" t="s">
        <v>11560</v>
      </c>
      <c r="G10" t="s">
        <v>11551</v>
      </c>
      <c r="H10" t="s">
        <v>675</v>
      </c>
      <c r="I10" t="s">
        <v>3892</v>
      </c>
      <c r="J10" t="s">
        <v>707</v>
      </c>
      <c r="K10" t="s">
        <v>663</v>
      </c>
      <c r="L10" t="s">
        <v>675</v>
      </c>
      <c r="M10" t="s">
        <v>711</v>
      </c>
      <c r="N10" t="s">
        <v>760</v>
      </c>
      <c r="O10" t="s">
        <v>3891</v>
      </c>
      <c r="P10" t="s">
        <v>11568</v>
      </c>
      <c r="Q10" t="s">
        <v>677</v>
      </c>
      <c r="R10" t="s">
        <v>719</v>
      </c>
      <c r="S10" t="s">
        <v>2745</v>
      </c>
      <c r="T10" s="2" t="s">
        <v>675</v>
      </c>
      <c r="U10" s="2" t="s">
        <v>719</v>
      </c>
      <c r="V10" s="2" t="s">
        <v>2745</v>
      </c>
      <c r="W10" s="2" t="s">
        <v>675</v>
      </c>
    </row>
    <row r="11" spans="1:23">
      <c r="A11" t="s">
        <v>720</v>
      </c>
      <c r="B11" t="s">
        <v>677</v>
      </c>
      <c r="C11" t="s">
        <v>11570</v>
      </c>
      <c r="D11" t="s">
        <v>677</v>
      </c>
      <c r="E11" t="s">
        <v>11571</v>
      </c>
      <c r="F11" t="s">
        <v>11560</v>
      </c>
      <c r="G11" t="s">
        <v>11551</v>
      </c>
      <c r="H11" t="s">
        <v>675</v>
      </c>
      <c r="I11" t="s">
        <v>722</v>
      </c>
      <c r="J11" t="s">
        <v>707</v>
      </c>
      <c r="K11" t="s">
        <v>663</v>
      </c>
      <c r="L11" t="s">
        <v>675</v>
      </c>
      <c r="M11" t="s">
        <v>711</v>
      </c>
      <c r="N11" t="s">
        <v>760</v>
      </c>
      <c r="O11" t="s">
        <v>721</v>
      </c>
      <c r="P11" t="s">
        <v>11568</v>
      </c>
      <c r="Q11" t="s">
        <v>677</v>
      </c>
      <c r="R11" t="s">
        <v>723</v>
      </c>
      <c r="S11" t="s">
        <v>2745</v>
      </c>
      <c r="T11" s="2" t="s">
        <v>675</v>
      </c>
      <c r="U11" s="2" t="s">
        <v>723</v>
      </c>
      <c r="V11" s="2" t="s">
        <v>2745</v>
      </c>
      <c r="W11" s="2" t="s">
        <v>675</v>
      </c>
    </row>
    <row r="12" spans="1:23">
      <c r="A12" t="s">
        <v>724</v>
      </c>
      <c r="B12" t="s">
        <v>677</v>
      </c>
      <c r="C12" t="s">
        <v>11572</v>
      </c>
      <c r="D12" t="s">
        <v>677</v>
      </c>
      <c r="E12" t="s">
        <v>6090</v>
      </c>
      <c r="F12" t="s">
        <v>11560</v>
      </c>
      <c r="G12" t="s">
        <v>11551</v>
      </c>
      <c r="H12" t="s">
        <v>675</v>
      </c>
      <c r="I12" t="s">
        <v>726</v>
      </c>
      <c r="J12" t="s">
        <v>707</v>
      </c>
      <c r="K12" t="s">
        <v>663</v>
      </c>
      <c r="L12" t="s">
        <v>675</v>
      </c>
      <c r="M12" t="s">
        <v>711</v>
      </c>
      <c r="N12" t="s">
        <v>760</v>
      </c>
      <c r="O12" t="s">
        <v>725</v>
      </c>
      <c r="P12" t="s">
        <v>11568</v>
      </c>
      <c r="Q12" t="s">
        <v>677</v>
      </c>
      <c r="R12" t="s">
        <v>727</v>
      </c>
      <c r="S12" t="s">
        <v>2745</v>
      </c>
      <c r="T12" s="2" t="s">
        <v>675</v>
      </c>
      <c r="U12" s="2" t="s">
        <v>727</v>
      </c>
      <c r="V12" s="2" t="s">
        <v>2745</v>
      </c>
      <c r="W12" s="2" t="s">
        <v>675</v>
      </c>
    </row>
    <row r="13" spans="1:23">
      <c r="A13" t="s">
        <v>728</v>
      </c>
      <c r="B13" t="s">
        <v>677</v>
      </c>
      <c r="C13" t="s">
        <v>5083</v>
      </c>
      <c r="D13" t="s">
        <v>677</v>
      </c>
      <c r="E13" t="s">
        <v>11573</v>
      </c>
      <c r="F13" t="s">
        <v>11560</v>
      </c>
      <c r="G13" t="s">
        <v>11551</v>
      </c>
      <c r="H13" t="s">
        <v>675</v>
      </c>
      <c r="I13" t="s">
        <v>730</v>
      </c>
      <c r="J13" t="s">
        <v>707</v>
      </c>
      <c r="K13" t="s">
        <v>663</v>
      </c>
      <c r="L13" t="s">
        <v>675</v>
      </c>
      <c r="M13" t="s">
        <v>711</v>
      </c>
      <c r="N13" t="s">
        <v>760</v>
      </c>
      <c r="O13" t="s">
        <v>729</v>
      </c>
      <c r="P13" t="s">
        <v>11568</v>
      </c>
      <c r="Q13" t="s">
        <v>677</v>
      </c>
      <c r="R13" t="s">
        <v>731</v>
      </c>
      <c r="S13" t="s">
        <v>2745</v>
      </c>
      <c r="T13" s="2" t="s">
        <v>675</v>
      </c>
      <c r="U13" s="2" t="s">
        <v>731</v>
      </c>
      <c r="V13" s="2" t="s">
        <v>2745</v>
      </c>
      <c r="W13" s="2" t="s">
        <v>675</v>
      </c>
    </row>
    <row r="14" spans="1:23">
      <c r="A14" t="s">
        <v>732</v>
      </c>
      <c r="B14" t="s">
        <v>677</v>
      </c>
      <c r="C14" t="s">
        <v>11574</v>
      </c>
      <c r="D14" t="s">
        <v>677</v>
      </c>
      <c r="E14" t="s">
        <v>11575</v>
      </c>
      <c r="F14" t="s">
        <v>11560</v>
      </c>
      <c r="G14" t="s">
        <v>11551</v>
      </c>
      <c r="H14" t="s">
        <v>675</v>
      </c>
      <c r="I14" t="s">
        <v>10660</v>
      </c>
      <c r="J14" t="s">
        <v>11576</v>
      </c>
      <c r="K14" t="s">
        <v>663</v>
      </c>
      <c r="L14" t="s">
        <v>675</v>
      </c>
      <c r="M14" t="s">
        <v>701</v>
      </c>
      <c r="N14" t="s">
        <v>760</v>
      </c>
      <c r="O14" t="s">
        <v>10659</v>
      </c>
      <c r="P14" t="s">
        <v>11568</v>
      </c>
      <c r="Q14" t="s">
        <v>677</v>
      </c>
      <c r="R14" t="s">
        <v>737</v>
      </c>
      <c r="S14" t="s">
        <v>2745</v>
      </c>
      <c r="T14" s="2" t="s">
        <v>675</v>
      </c>
      <c r="U14" s="2" t="s">
        <v>737</v>
      </c>
      <c r="V14" s="2" t="s">
        <v>2745</v>
      </c>
      <c r="W14" s="2" t="s">
        <v>675</v>
      </c>
    </row>
    <row r="15" spans="1:23">
      <c r="A15" t="s">
        <v>738</v>
      </c>
      <c r="B15" t="s">
        <v>677</v>
      </c>
      <c r="C15" t="s">
        <v>9086</v>
      </c>
      <c r="D15" t="s">
        <v>677</v>
      </c>
      <c r="E15" t="s">
        <v>11577</v>
      </c>
      <c r="F15" t="s">
        <v>11560</v>
      </c>
      <c r="G15" t="s">
        <v>11551</v>
      </c>
      <c r="H15" t="s">
        <v>667</v>
      </c>
      <c r="I15" t="s">
        <v>667</v>
      </c>
      <c r="J15" t="s">
        <v>739</v>
      </c>
      <c r="K15" t="s">
        <v>663</v>
      </c>
      <c r="L15" t="s">
        <v>675</v>
      </c>
      <c r="M15" t="s">
        <v>701</v>
      </c>
      <c r="N15" t="s">
        <v>760</v>
      </c>
      <c r="O15" t="s">
        <v>666</v>
      </c>
      <c r="P15" t="s">
        <v>11557</v>
      </c>
      <c r="Q15" t="s">
        <v>677</v>
      </c>
      <c r="R15" t="s">
        <v>741</v>
      </c>
      <c r="S15" t="s">
        <v>2745</v>
      </c>
      <c r="T15" s="2" t="s">
        <v>675</v>
      </c>
      <c r="U15" s="2" t="s">
        <v>741</v>
      </c>
      <c r="V15" s="2" t="s">
        <v>2745</v>
      </c>
      <c r="W15" s="2" t="s">
        <v>675</v>
      </c>
    </row>
    <row r="16" spans="1:23">
      <c r="A16" t="s">
        <v>742</v>
      </c>
      <c r="B16" t="s">
        <v>677</v>
      </c>
      <c r="C16" t="s">
        <v>11578</v>
      </c>
      <c r="D16" t="s">
        <v>677</v>
      </c>
      <c r="E16" t="s">
        <v>11579</v>
      </c>
      <c r="F16" t="s">
        <v>11560</v>
      </c>
      <c r="G16" t="s">
        <v>11551</v>
      </c>
      <c r="H16" t="s">
        <v>410</v>
      </c>
      <c r="I16" t="s">
        <v>410</v>
      </c>
      <c r="J16" t="s">
        <v>744</v>
      </c>
      <c r="K16" t="s">
        <v>663</v>
      </c>
      <c r="L16" t="s">
        <v>675</v>
      </c>
      <c r="M16" t="s">
        <v>701</v>
      </c>
      <c r="N16" t="s">
        <v>760</v>
      </c>
      <c r="O16" t="s">
        <v>743</v>
      </c>
      <c r="P16" t="s">
        <v>11557</v>
      </c>
      <c r="Q16" t="s">
        <v>677</v>
      </c>
      <c r="R16" t="s">
        <v>746</v>
      </c>
      <c r="S16" t="s">
        <v>2745</v>
      </c>
      <c r="T16" s="2" t="s">
        <v>675</v>
      </c>
      <c r="U16" s="2" t="s">
        <v>746</v>
      </c>
      <c r="V16" s="2" t="s">
        <v>2745</v>
      </c>
      <c r="W16" s="2" t="s">
        <v>675</v>
      </c>
    </row>
    <row r="17" spans="1:23">
      <c r="A17" t="s">
        <v>3557</v>
      </c>
      <c r="B17" t="s">
        <v>677</v>
      </c>
      <c r="C17" t="s">
        <v>671</v>
      </c>
      <c r="D17" t="s">
        <v>677</v>
      </c>
      <c r="E17" t="s">
        <v>3558</v>
      </c>
      <c r="F17" t="s">
        <v>11550</v>
      </c>
      <c r="G17" t="s">
        <v>11551</v>
      </c>
      <c r="H17" t="s">
        <v>675</v>
      </c>
      <c r="I17" t="s">
        <v>765</v>
      </c>
      <c r="J17" t="s">
        <v>19</v>
      </c>
      <c r="K17" t="s">
        <v>664</v>
      </c>
      <c r="L17" t="s">
        <v>11552</v>
      </c>
      <c r="M17" t="s">
        <v>701</v>
      </c>
      <c r="N17" t="s">
        <v>701</v>
      </c>
      <c r="O17" t="s">
        <v>764</v>
      </c>
      <c r="P17" t="s">
        <v>11553</v>
      </c>
      <c r="Q17" t="s">
        <v>677</v>
      </c>
      <c r="R17" t="s">
        <v>3559</v>
      </c>
      <c r="S17" t="s">
        <v>677</v>
      </c>
      <c r="T17" s="2" t="s">
        <v>675</v>
      </c>
      <c r="U17" s="2" t="s">
        <v>3559</v>
      </c>
      <c r="V17" s="2" t="s">
        <v>677</v>
      </c>
      <c r="W17" s="2" t="s">
        <v>675</v>
      </c>
    </row>
    <row r="18" spans="1:23">
      <c r="A18" t="s">
        <v>3560</v>
      </c>
      <c r="B18" t="s">
        <v>677</v>
      </c>
      <c r="C18" t="s">
        <v>671</v>
      </c>
      <c r="D18" t="s">
        <v>677</v>
      </c>
      <c r="E18" t="s">
        <v>3561</v>
      </c>
      <c r="F18" t="s">
        <v>11580</v>
      </c>
      <c r="G18" t="s">
        <v>11551</v>
      </c>
      <c r="H18" t="s">
        <v>675</v>
      </c>
      <c r="I18" t="s">
        <v>20</v>
      </c>
      <c r="J18" t="s">
        <v>21</v>
      </c>
      <c r="K18" t="s">
        <v>664</v>
      </c>
      <c r="L18" t="s">
        <v>11552</v>
      </c>
      <c r="M18" t="s">
        <v>701</v>
      </c>
      <c r="N18" t="s">
        <v>760</v>
      </c>
      <c r="O18" t="s">
        <v>3712</v>
      </c>
      <c r="P18" t="s">
        <v>11553</v>
      </c>
      <c r="Q18" t="s">
        <v>677</v>
      </c>
      <c r="R18" t="s">
        <v>3562</v>
      </c>
      <c r="S18" t="s">
        <v>2745</v>
      </c>
      <c r="T18" s="2" t="s">
        <v>675</v>
      </c>
      <c r="U18" s="2" t="s">
        <v>3562</v>
      </c>
      <c r="V18" s="2" t="s">
        <v>2745</v>
      </c>
      <c r="W18" s="2" t="s">
        <v>675</v>
      </c>
    </row>
    <row r="19" spans="1:23">
      <c r="A19" t="s">
        <v>3563</v>
      </c>
      <c r="B19" t="s">
        <v>677</v>
      </c>
      <c r="C19" t="s">
        <v>7770</v>
      </c>
      <c r="D19" t="s">
        <v>677</v>
      </c>
      <c r="E19" t="s">
        <v>11581</v>
      </c>
      <c r="F19" t="s">
        <v>11560</v>
      </c>
      <c r="G19" t="s">
        <v>11551</v>
      </c>
      <c r="H19" t="s">
        <v>675</v>
      </c>
      <c r="I19" t="s">
        <v>11</v>
      </c>
      <c r="J19" t="s">
        <v>22</v>
      </c>
      <c r="K19" t="s">
        <v>664</v>
      </c>
      <c r="L19" t="s">
        <v>675</v>
      </c>
      <c r="M19" t="s">
        <v>701</v>
      </c>
      <c r="N19" t="s">
        <v>760</v>
      </c>
      <c r="O19" t="s">
        <v>815</v>
      </c>
      <c r="P19" t="s">
        <v>11557</v>
      </c>
      <c r="Q19" t="s">
        <v>677</v>
      </c>
      <c r="R19" t="s">
        <v>3565</v>
      </c>
      <c r="S19" t="s">
        <v>2745</v>
      </c>
      <c r="T19" s="2" t="s">
        <v>675</v>
      </c>
      <c r="U19" s="2" t="s">
        <v>3565</v>
      </c>
      <c r="V19" s="2" t="s">
        <v>2745</v>
      </c>
      <c r="W19" s="2" t="s">
        <v>675</v>
      </c>
    </row>
    <row r="20" spans="1:23">
      <c r="A20" t="s">
        <v>3566</v>
      </c>
      <c r="B20" t="s">
        <v>677</v>
      </c>
      <c r="C20" t="s">
        <v>11582</v>
      </c>
      <c r="D20" t="s">
        <v>677</v>
      </c>
      <c r="E20" t="s">
        <v>11583</v>
      </c>
      <c r="F20" t="s">
        <v>11584</v>
      </c>
      <c r="G20" t="s">
        <v>11551</v>
      </c>
      <c r="H20" t="s">
        <v>675</v>
      </c>
      <c r="I20" t="s">
        <v>1064</v>
      </c>
      <c r="J20" t="s">
        <v>23</v>
      </c>
      <c r="K20" t="s">
        <v>664</v>
      </c>
      <c r="L20" t="s">
        <v>11552</v>
      </c>
      <c r="M20" t="s">
        <v>701</v>
      </c>
      <c r="N20" t="s">
        <v>760</v>
      </c>
      <c r="O20" t="s">
        <v>1063</v>
      </c>
      <c r="P20" t="s">
        <v>11553</v>
      </c>
      <c r="Q20" t="s">
        <v>677</v>
      </c>
      <c r="R20" t="s">
        <v>3569</v>
      </c>
      <c r="S20" t="s">
        <v>2745</v>
      </c>
      <c r="T20" s="2" t="s">
        <v>675</v>
      </c>
      <c r="U20" s="2" t="s">
        <v>3569</v>
      </c>
      <c r="V20" s="2" t="s">
        <v>2745</v>
      </c>
      <c r="W20" s="2" t="s">
        <v>675</v>
      </c>
    </row>
    <row r="21" spans="1:23">
      <c r="A21" t="s">
        <v>747</v>
      </c>
      <c r="B21" t="s">
        <v>677</v>
      </c>
      <c r="C21" t="s">
        <v>11585</v>
      </c>
      <c r="D21" t="s">
        <v>677</v>
      </c>
      <c r="E21" t="s">
        <v>11586</v>
      </c>
      <c r="F21" t="s">
        <v>11560</v>
      </c>
      <c r="G21" t="s">
        <v>11551</v>
      </c>
      <c r="H21" t="s">
        <v>675</v>
      </c>
      <c r="I21" t="s">
        <v>749</v>
      </c>
      <c r="J21" t="s">
        <v>750</v>
      </c>
      <c r="K21" t="s">
        <v>663</v>
      </c>
      <c r="L21" t="s">
        <v>675</v>
      </c>
      <c r="M21" t="s">
        <v>701</v>
      </c>
      <c r="N21" t="s">
        <v>760</v>
      </c>
      <c r="O21" t="s">
        <v>748</v>
      </c>
      <c r="P21" t="s">
        <v>11557</v>
      </c>
      <c r="Q21" t="s">
        <v>677</v>
      </c>
      <c r="R21" t="s">
        <v>752</v>
      </c>
      <c r="S21" t="s">
        <v>2745</v>
      </c>
      <c r="T21" s="2" t="s">
        <v>675</v>
      </c>
      <c r="U21" s="2" t="s">
        <v>752</v>
      </c>
      <c r="V21" s="2" t="s">
        <v>2745</v>
      </c>
      <c r="W21" s="2" t="s">
        <v>675</v>
      </c>
    </row>
    <row r="22" spans="1:23">
      <c r="A22" t="s">
        <v>3570</v>
      </c>
      <c r="B22" t="s">
        <v>677</v>
      </c>
      <c r="C22" t="s">
        <v>11587</v>
      </c>
      <c r="D22" t="s">
        <v>677</v>
      </c>
      <c r="E22" t="s">
        <v>11588</v>
      </c>
      <c r="F22" t="s">
        <v>11580</v>
      </c>
      <c r="G22" t="s">
        <v>11551</v>
      </c>
      <c r="H22" t="s">
        <v>675</v>
      </c>
      <c r="I22" t="s">
        <v>10660</v>
      </c>
      <c r="J22" t="s">
        <v>26</v>
      </c>
      <c r="K22" t="s">
        <v>664</v>
      </c>
      <c r="L22" t="s">
        <v>11552</v>
      </c>
      <c r="M22" t="s">
        <v>759</v>
      </c>
      <c r="N22" t="s">
        <v>760</v>
      </c>
      <c r="O22" t="s">
        <v>10659</v>
      </c>
      <c r="P22" t="s">
        <v>11568</v>
      </c>
      <c r="Q22" t="s">
        <v>677</v>
      </c>
      <c r="R22" t="s">
        <v>3573</v>
      </c>
      <c r="S22" t="s">
        <v>2745</v>
      </c>
      <c r="T22" s="2" t="s">
        <v>675</v>
      </c>
      <c r="U22" s="2" t="s">
        <v>3573</v>
      </c>
      <c r="V22" s="2" t="s">
        <v>2745</v>
      </c>
      <c r="W22" s="2" t="s">
        <v>675</v>
      </c>
    </row>
    <row r="23" spans="1:23">
      <c r="A23" t="s">
        <v>3574</v>
      </c>
      <c r="B23" t="s">
        <v>677</v>
      </c>
      <c r="C23" t="s">
        <v>11589</v>
      </c>
      <c r="D23" t="s">
        <v>677</v>
      </c>
      <c r="E23" t="s">
        <v>11590</v>
      </c>
      <c r="F23" t="s">
        <v>11591</v>
      </c>
      <c r="G23" t="s">
        <v>11551</v>
      </c>
      <c r="H23" t="s">
        <v>675</v>
      </c>
      <c r="I23" t="s">
        <v>1452</v>
      </c>
      <c r="J23" t="s">
        <v>28</v>
      </c>
      <c r="K23" t="s">
        <v>664</v>
      </c>
      <c r="L23" t="s">
        <v>11552</v>
      </c>
      <c r="M23" t="s">
        <v>759</v>
      </c>
      <c r="N23" t="s">
        <v>760</v>
      </c>
      <c r="O23" t="s">
        <v>1451</v>
      </c>
      <c r="P23" t="s">
        <v>11557</v>
      </c>
      <c r="Q23" t="s">
        <v>677</v>
      </c>
      <c r="R23" t="s">
        <v>3576</v>
      </c>
      <c r="S23" t="s">
        <v>2745</v>
      </c>
      <c r="T23" s="2" t="s">
        <v>675</v>
      </c>
      <c r="U23" s="2" t="s">
        <v>3576</v>
      </c>
      <c r="V23" s="2" t="s">
        <v>2745</v>
      </c>
      <c r="W23" s="2" t="s">
        <v>675</v>
      </c>
    </row>
    <row r="24" spans="1:23">
      <c r="A24" t="s">
        <v>3577</v>
      </c>
      <c r="B24" t="s">
        <v>677</v>
      </c>
      <c r="C24" t="s">
        <v>11592</v>
      </c>
      <c r="D24" t="s">
        <v>677</v>
      </c>
      <c r="E24" t="s">
        <v>11593</v>
      </c>
      <c r="F24" t="s">
        <v>11560</v>
      </c>
      <c r="G24" t="s">
        <v>11551</v>
      </c>
      <c r="H24" t="s">
        <v>675</v>
      </c>
      <c r="I24" t="s">
        <v>27</v>
      </c>
      <c r="J24" t="s">
        <v>29</v>
      </c>
      <c r="K24" t="s">
        <v>664</v>
      </c>
      <c r="L24" t="s">
        <v>675</v>
      </c>
      <c r="M24" t="s">
        <v>759</v>
      </c>
      <c r="N24" t="s">
        <v>760</v>
      </c>
      <c r="O24" t="s">
        <v>1030</v>
      </c>
      <c r="P24" t="s">
        <v>11553</v>
      </c>
      <c r="Q24" t="s">
        <v>677</v>
      </c>
      <c r="R24" t="s">
        <v>3579</v>
      </c>
      <c r="S24" t="s">
        <v>2745</v>
      </c>
      <c r="T24" s="2" t="s">
        <v>675</v>
      </c>
      <c r="U24" s="2" t="s">
        <v>3579</v>
      </c>
      <c r="V24" s="2" t="s">
        <v>2745</v>
      </c>
      <c r="W24" s="2" t="s">
        <v>675</v>
      </c>
    </row>
    <row r="25" spans="1:23">
      <c r="A25" t="s">
        <v>753</v>
      </c>
      <c r="B25" t="s">
        <v>677</v>
      </c>
      <c r="C25" t="s">
        <v>11594</v>
      </c>
      <c r="D25" t="s">
        <v>677</v>
      </c>
      <c r="E25" t="s">
        <v>11595</v>
      </c>
      <c r="F25" t="s">
        <v>11560</v>
      </c>
      <c r="G25" t="s">
        <v>11551</v>
      </c>
      <c r="H25" t="s">
        <v>675</v>
      </c>
      <c r="I25" t="s">
        <v>15</v>
      </c>
      <c r="J25" t="s">
        <v>757</v>
      </c>
      <c r="K25" t="s">
        <v>664</v>
      </c>
      <c r="L25" t="s">
        <v>675</v>
      </c>
      <c r="M25" t="s">
        <v>759</v>
      </c>
      <c r="N25" t="s">
        <v>760</v>
      </c>
      <c r="O25" t="s">
        <v>2332</v>
      </c>
      <c r="P25" t="s">
        <v>11596</v>
      </c>
      <c r="Q25" t="s">
        <v>677</v>
      </c>
      <c r="R25" t="s">
        <v>761</v>
      </c>
      <c r="S25" t="s">
        <v>7661</v>
      </c>
      <c r="T25" s="2" t="s">
        <v>675</v>
      </c>
      <c r="U25" s="2" t="s">
        <v>761</v>
      </c>
      <c r="V25" s="2" t="s">
        <v>7661</v>
      </c>
      <c r="W25" s="2" t="s">
        <v>675</v>
      </c>
    </row>
    <row r="26" spans="1:23">
      <c r="A26" t="s">
        <v>3580</v>
      </c>
      <c r="B26" t="s">
        <v>709</v>
      </c>
      <c r="C26" t="s">
        <v>11597</v>
      </c>
      <c r="D26" t="s">
        <v>709</v>
      </c>
      <c r="E26" t="s">
        <v>11598</v>
      </c>
      <c r="F26" t="s">
        <v>11560</v>
      </c>
      <c r="G26" t="s">
        <v>11551</v>
      </c>
      <c r="H26" t="s">
        <v>675</v>
      </c>
      <c r="I26" t="s">
        <v>11</v>
      </c>
      <c r="J26" t="s">
        <v>30</v>
      </c>
      <c r="K26" t="s">
        <v>664</v>
      </c>
      <c r="L26" t="s">
        <v>675</v>
      </c>
      <c r="M26" t="s">
        <v>701</v>
      </c>
      <c r="N26" t="s">
        <v>760</v>
      </c>
      <c r="O26" t="s">
        <v>815</v>
      </c>
      <c r="P26" t="s">
        <v>11557</v>
      </c>
      <c r="Q26" t="s">
        <v>709</v>
      </c>
      <c r="R26" t="s">
        <v>3582</v>
      </c>
      <c r="S26" t="s">
        <v>2745</v>
      </c>
      <c r="T26" s="2" t="s">
        <v>675</v>
      </c>
      <c r="U26" s="2" t="s">
        <v>3582</v>
      </c>
      <c r="V26" s="2" t="s">
        <v>2745</v>
      </c>
      <c r="W26" s="2" t="s">
        <v>675</v>
      </c>
    </row>
    <row r="27" spans="1:23">
      <c r="A27" t="s">
        <v>3583</v>
      </c>
      <c r="B27" t="s">
        <v>3584</v>
      </c>
      <c r="C27" t="s">
        <v>11599</v>
      </c>
      <c r="D27" t="s">
        <v>3584</v>
      </c>
      <c r="E27" t="s">
        <v>11600</v>
      </c>
      <c r="F27" t="s">
        <v>11601</v>
      </c>
      <c r="G27" t="s">
        <v>11551</v>
      </c>
      <c r="H27" t="s">
        <v>675</v>
      </c>
      <c r="I27" t="s">
        <v>2025</v>
      </c>
      <c r="J27" t="s">
        <v>31</v>
      </c>
      <c r="K27" t="s">
        <v>664</v>
      </c>
      <c r="L27" t="s">
        <v>11552</v>
      </c>
      <c r="M27" t="s">
        <v>759</v>
      </c>
      <c r="N27" t="s">
        <v>760</v>
      </c>
      <c r="O27" t="s">
        <v>2024</v>
      </c>
      <c r="P27" t="s">
        <v>11568</v>
      </c>
      <c r="Q27" t="s">
        <v>3584</v>
      </c>
      <c r="R27" t="s">
        <v>3587</v>
      </c>
      <c r="S27" t="s">
        <v>2745</v>
      </c>
      <c r="T27" s="2" t="s">
        <v>675</v>
      </c>
      <c r="U27" s="2" t="s">
        <v>3587</v>
      </c>
      <c r="V27" s="2" t="s">
        <v>2745</v>
      </c>
      <c r="W27" s="2" t="s">
        <v>675</v>
      </c>
    </row>
    <row r="28" spans="1:23">
      <c r="A28" t="s">
        <v>3588</v>
      </c>
      <c r="B28" t="s">
        <v>3584</v>
      </c>
      <c r="C28" t="s">
        <v>11602</v>
      </c>
      <c r="D28" t="s">
        <v>3584</v>
      </c>
      <c r="E28" t="s">
        <v>11603</v>
      </c>
      <c r="F28" t="s">
        <v>11560</v>
      </c>
      <c r="G28" t="s">
        <v>11551</v>
      </c>
      <c r="H28" t="s">
        <v>675</v>
      </c>
      <c r="I28" t="s">
        <v>3590</v>
      </c>
      <c r="J28" t="s">
        <v>32</v>
      </c>
      <c r="K28" t="s">
        <v>664</v>
      </c>
      <c r="L28" t="s">
        <v>675</v>
      </c>
      <c r="M28" t="s">
        <v>759</v>
      </c>
      <c r="N28" t="s">
        <v>760</v>
      </c>
      <c r="O28" t="s">
        <v>3589</v>
      </c>
      <c r="P28" t="s">
        <v>11557</v>
      </c>
      <c r="Q28" t="s">
        <v>3584</v>
      </c>
      <c r="R28" t="s">
        <v>3592</v>
      </c>
      <c r="S28" t="s">
        <v>2745</v>
      </c>
      <c r="T28" s="2" t="s">
        <v>675</v>
      </c>
      <c r="U28" s="2" t="s">
        <v>3592</v>
      </c>
      <c r="V28" s="2" t="s">
        <v>2745</v>
      </c>
      <c r="W28" s="2" t="s">
        <v>675</v>
      </c>
    </row>
    <row r="29" spans="1:23">
      <c r="A29" t="s">
        <v>3593</v>
      </c>
      <c r="B29" t="s">
        <v>3584</v>
      </c>
      <c r="C29" t="s">
        <v>5851</v>
      </c>
      <c r="D29" t="s">
        <v>3584</v>
      </c>
      <c r="E29" t="s">
        <v>5861</v>
      </c>
      <c r="F29" t="s">
        <v>11604</v>
      </c>
      <c r="G29" t="s">
        <v>11551</v>
      </c>
      <c r="H29" t="s">
        <v>675</v>
      </c>
      <c r="I29" t="s">
        <v>3554</v>
      </c>
      <c r="J29" t="s">
        <v>33</v>
      </c>
      <c r="K29" t="s">
        <v>664</v>
      </c>
      <c r="L29" t="s">
        <v>11552</v>
      </c>
      <c r="M29" t="s">
        <v>902</v>
      </c>
      <c r="N29" t="s">
        <v>760</v>
      </c>
      <c r="O29" t="s">
        <v>3553</v>
      </c>
      <c r="P29" t="s">
        <v>11557</v>
      </c>
      <c r="Q29" t="s">
        <v>3584</v>
      </c>
      <c r="R29" t="s">
        <v>3595</v>
      </c>
      <c r="S29" t="s">
        <v>2745</v>
      </c>
      <c r="T29" s="2" t="s">
        <v>675</v>
      </c>
      <c r="U29" s="2" t="s">
        <v>3595</v>
      </c>
      <c r="V29" s="2" t="s">
        <v>2745</v>
      </c>
      <c r="W29" s="2" t="s">
        <v>675</v>
      </c>
    </row>
    <row r="30" spans="1:23">
      <c r="A30" t="s">
        <v>3596</v>
      </c>
      <c r="B30" t="s">
        <v>3584</v>
      </c>
      <c r="C30" t="s">
        <v>5885</v>
      </c>
      <c r="D30" t="s">
        <v>3584</v>
      </c>
      <c r="E30" t="s">
        <v>5924</v>
      </c>
      <c r="F30" t="s">
        <v>11556</v>
      </c>
      <c r="G30" t="s">
        <v>11551</v>
      </c>
      <c r="H30" t="s">
        <v>675</v>
      </c>
      <c r="I30" t="s">
        <v>3315</v>
      </c>
      <c r="J30" t="s">
        <v>34</v>
      </c>
      <c r="K30" t="s">
        <v>664</v>
      </c>
      <c r="L30" t="s">
        <v>11552</v>
      </c>
      <c r="M30" t="s">
        <v>902</v>
      </c>
      <c r="N30" t="s">
        <v>760</v>
      </c>
      <c r="O30" t="s">
        <v>3314</v>
      </c>
      <c r="P30" t="s">
        <v>11557</v>
      </c>
      <c r="Q30" t="s">
        <v>3584</v>
      </c>
      <c r="R30" t="s">
        <v>3598</v>
      </c>
      <c r="S30" t="s">
        <v>2745</v>
      </c>
      <c r="T30" s="2" t="s">
        <v>675</v>
      </c>
      <c r="U30" s="2" t="s">
        <v>3598</v>
      </c>
      <c r="V30" s="2" t="s">
        <v>2745</v>
      </c>
      <c r="W30" s="2" t="s">
        <v>675</v>
      </c>
    </row>
    <row r="31" spans="1:23">
      <c r="A31" t="s">
        <v>3599</v>
      </c>
      <c r="B31" t="s">
        <v>3584</v>
      </c>
      <c r="C31" t="s">
        <v>5851</v>
      </c>
      <c r="D31" t="s">
        <v>3584</v>
      </c>
      <c r="E31" t="s">
        <v>5890</v>
      </c>
      <c r="F31" t="s">
        <v>11580</v>
      </c>
      <c r="G31" t="s">
        <v>11551</v>
      </c>
      <c r="H31" t="s">
        <v>675</v>
      </c>
      <c r="I31" t="s">
        <v>2035</v>
      </c>
      <c r="J31" t="s">
        <v>35</v>
      </c>
      <c r="K31" t="s">
        <v>664</v>
      </c>
      <c r="L31" t="s">
        <v>11552</v>
      </c>
      <c r="M31" t="s">
        <v>902</v>
      </c>
      <c r="N31" t="s">
        <v>760</v>
      </c>
      <c r="O31" t="s">
        <v>2034</v>
      </c>
      <c r="P31" t="s">
        <v>11557</v>
      </c>
      <c r="Q31" t="s">
        <v>3584</v>
      </c>
      <c r="R31" t="s">
        <v>3601</v>
      </c>
      <c r="S31" t="s">
        <v>2745</v>
      </c>
      <c r="T31" s="2" t="s">
        <v>675</v>
      </c>
      <c r="U31" s="2" t="s">
        <v>3601</v>
      </c>
      <c r="V31" s="2" t="s">
        <v>2745</v>
      </c>
      <c r="W31" s="2" t="s">
        <v>675</v>
      </c>
    </row>
    <row r="32" spans="1:23">
      <c r="A32" t="s">
        <v>3602</v>
      </c>
      <c r="B32" t="s">
        <v>3584</v>
      </c>
      <c r="C32" t="s">
        <v>11605</v>
      </c>
      <c r="D32" t="s">
        <v>3584</v>
      </c>
      <c r="E32" t="s">
        <v>11606</v>
      </c>
      <c r="F32" t="s">
        <v>11560</v>
      </c>
      <c r="G32" t="s">
        <v>11551</v>
      </c>
      <c r="H32" t="s">
        <v>675</v>
      </c>
      <c r="I32" t="s">
        <v>1216</v>
      </c>
      <c r="J32" t="s">
        <v>36</v>
      </c>
      <c r="K32" t="s">
        <v>664</v>
      </c>
      <c r="L32" t="s">
        <v>675</v>
      </c>
      <c r="M32" t="s">
        <v>902</v>
      </c>
      <c r="N32" t="s">
        <v>760</v>
      </c>
      <c r="O32" t="s">
        <v>1215</v>
      </c>
      <c r="P32" t="s">
        <v>11557</v>
      </c>
      <c r="Q32" t="s">
        <v>3584</v>
      </c>
      <c r="R32" t="s">
        <v>3604</v>
      </c>
      <c r="S32" t="s">
        <v>2745</v>
      </c>
      <c r="T32" s="2" t="s">
        <v>675</v>
      </c>
      <c r="U32" s="2" t="s">
        <v>3604</v>
      </c>
      <c r="V32" s="2" t="s">
        <v>2745</v>
      </c>
      <c r="W32" s="2" t="s">
        <v>675</v>
      </c>
    </row>
    <row r="33" spans="1:23">
      <c r="A33" t="s">
        <v>3605</v>
      </c>
      <c r="B33" t="s">
        <v>3584</v>
      </c>
      <c r="C33" t="s">
        <v>11607</v>
      </c>
      <c r="D33" t="s">
        <v>3584</v>
      </c>
      <c r="E33" t="s">
        <v>11608</v>
      </c>
      <c r="F33" t="s">
        <v>11560</v>
      </c>
      <c r="G33" t="s">
        <v>11551</v>
      </c>
      <c r="H33" t="s">
        <v>675</v>
      </c>
      <c r="I33" t="s">
        <v>2025</v>
      </c>
      <c r="J33" t="s">
        <v>37</v>
      </c>
      <c r="K33" t="s">
        <v>664</v>
      </c>
      <c r="L33" t="s">
        <v>675</v>
      </c>
      <c r="M33" t="s">
        <v>759</v>
      </c>
      <c r="N33" t="s">
        <v>760</v>
      </c>
      <c r="O33" t="s">
        <v>2024</v>
      </c>
      <c r="P33" t="s">
        <v>11557</v>
      </c>
      <c r="Q33" t="s">
        <v>3585</v>
      </c>
      <c r="R33" t="s">
        <v>3607</v>
      </c>
      <c r="S33" t="s">
        <v>2745</v>
      </c>
      <c r="T33" s="2" t="s">
        <v>675</v>
      </c>
      <c r="U33" s="2" t="s">
        <v>3607</v>
      </c>
      <c r="V33" s="2" t="s">
        <v>2745</v>
      </c>
      <c r="W33" s="2" t="s">
        <v>675</v>
      </c>
    </row>
    <row r="34" spans="1:23">
      <c r="A34" t="s">
        <v>3608</v>
      </c>
      <c r="B34" t="s">
        <v>3584</v>
      </c>
      <c r="C34" t="s">
        <v>11609</v>
      </c>
      <c r="D34" t="s">
        <v>3584</v>
      </c>
      <c r="E34" t="s">
        <v>11610</v>
      </c>
      <c r="F34" t="s">
        <v>11611</v>
      </c>
      <c r="G34" t="s">
        <v>11551</v>
      </c>
      <c r="H34" t="s">
        <v>675</v>
      </c>
      <c r="I34" t="s">
        <v>2025</v>
      </c>
      <c r="J34" t="s">
        <v>38</v>
      </c>
      <c r="K34" t="s">
        <v>664</v>
      </c>
      <c r="L34" t="s">
        <v>11552</v>
      </c>
      <c r="M34" t="s">
        <v>759</v>
      </c>
      <c r="N34" t="s">
        <v>760</v>
      </c>
      <c r="O34" t="s">
        <v>2024</v>
      </c>
      <c r="P34" t="s">
        <v>11557</v>
      </c>
      <c r="Q34" t="s">
        <v>3585</v>
      </c>
      <c r="R34" t="s">
        <v>3610</v>
      </c>
      <c r="S34" t="s">
        <v>2745</v>
      </c>
      <c r="T34" s="2" t="s">
        <v>675</v>
      </c>
      <c r="U34" s="2" t="s">
        <v>3610</v>
      </c>
      <c r="V34" s="2" t="s">
        <v>2745</v>
      </c>
      <c r="W34" s="2" t="s">
        <v>675</v>
      </c>
    </row>
    <row r="35" spans="1:23">
      <c r="A35" t="s">
        <v>762</v>
      </c>
      <c r="B35" t="s">
        <v>3585</v>
      </c>
      <c r="C35" t="s">
        <v>11612</v>
      </c>
      <c r="D35" t="s">
        <v>699</v>
      </c>
      <c r="E35" t="s">
        <v>6096</v>
      </c>
      <c r="F35" t="s">
        <v>11613</v>
      </c>
      <c r="G35" t="s">
        <v>11551</v>
      </c>
      <c r="H35" t="s">
        <v>675</v>
      </c>
      <c r="I35" t="s">
        <v>765</v>
      </c>
      <c r="J35" t="s">
        <v>766</v>
      </c>
      <c r="K35" t="s">
        <v>664</v>
      </c>
      <c r="L35" t="s">
        <v>11552</v>
      </c>
      <c r="M35" t="s">
        <v>769</v>
      </c>
      <c r="N35" t="s">
        <v>760</v>
      </c>
      <c r="O35" t="s">
        <v>764</v>
      </c>
      <c r="P35" t="s">
        <v>11553</v>
      </c>
      <c r="Q35" t="s">
        <v>699</v>
      </c>
      <c r="R35" t="s">
        <v>771</v>
      </c>
      <c r="S35" t="s">
        <v>2745</v>
      </c>
      <c r="T35" s="2" t="s">
        <v>675</v>
      </c>
      <c r="U35" s="2" t="s">
        <v>771</v>
      </c>
      <c r="V35" s="2" t="s">
        <v>2745</v>
      </c>
      <c r="W35" s="2" t="s">
        <v>675</v>
      </c>
    </row>
    <row r="36" spans="1:23">
      <c r="A36" t="s">
        <v>3611</v>
      </c>
      <c r="B36" t="s">
        <v>3612</v>
      </c>
      <c r="C36" t="s">
        <v>3558</v>
      </c>
      <c r="D36" t="s">
        <v>3612</v>
      </c>
      <c r="E36" t="s">
        <v>8606</v>
      </c>
      <c r="F36" t="s">
        <v>11550</v>
      </c>
      <c r="G36" t="s">
        <v>11551</v>
      </c>
      <c r="H36" t="s">
        <v>675</v>
      </c>
      <c r="I36" t="s">
        <v>20</v>
      </c>
      <c r="J36" t="s">
        <v>39</v>
      </c>
      <c r="K36" t="s">
        <v>664</v>
      </c>
      <c r="L36" t="s">
        <v>11552</v>
      </c>
      <c r="M36" t="s">
        <v>701</v>
      </c>
      <c r="N36" t="s">
        <v>760</v>
      </c>
      <c r="O36" t="s">
        <v>3712</v>
      </c>
      <c r="P36" t="s">
        <v>11557</v>
      </c>
      <c r="Q36" t="s">
        <v>3612</v>
      </c>
      <c r="R36" t="s">
        <v>3614</v>
      </c>
      <c r="S36" t="s">
        <v>2745</v>
      </c>
      <c r="T36" s="2" t="s">
        <v>675</v>
      </c>
      <c r="U36" s="2" t="s">
        <v>3614</v>
      </c>
      <c r="V36" s="2" t="s">
        <v>2745</v>
      </c>
      <c r="W36" s="2" t="s">
        <v>675</v>
      </c>
    </row>
    <row r="37" spans="1:23">
      <c r="A37" t="s">
        <v>3615</v>
      </c>
      <c r="B37" t="s">
        <v>3571</v>
      </c>
      <c r="C37" t="s">
        <v>11614</v>
      </c>
      <c r="D37" t="s">
        <v>3571</v>
      </c>
      <c r="E37" t="s">
        <v>11615</v>
      </c>
      <c r="F37" t="s">
        <v>11616</v>
      </c>
      <c r="G37" t="s">
        <v>11551</v>
      </c>
      <c r="H37" t="s">
        <v>675</v>
      </c>
      <c r="I37" t="s">
        <v>40</v>
      </c>
      <c r="J37" t="s">
        <v>41</v>
      </c>
      <c r="K37" t="s">
        <v>664</v>
      </c>
      <c r="L37" t="s">
        <v>11552</v>
      </c>
      <c r="M37" t="s">
        <v>683</v>
      </c>
      <c r="N37" t="s">
        <v>760</v>
      </c>
      <c r="O37" t="s">
        <v>1959</v>
      </c>
      <c r="P37" t="s">
        <v>11557</v>
      </c>
      <c r="Q37" t="s">
        <v>3571</v>
      </c>
      <c r="R37" t="s">
        <v>3617</v>
      </c>
      <c r="S37" t="s">
        <v>2745</v>
      </c>
      <c r="T37" s="2" t="s">
        <v>675</v>
      </c>
      <c r="U37" s="2" t="s">
        <v>3617</v>
      </c>
      <c r="V37" s="2" t="s">
        <v>2745</v>
      </c>
      <c r="W37" s="2" t="s">
        <v>675</v>
      </c>
    </row>
    <row r="38" spans="1:23">
      <c r="A38" t="s">
        <v>6704</v>
      </c>
      <c r="B38" t="s">
        <v>773</v>
      </c>
      <c r="C38" t="s">
        <v>11617</v>
      </c>
      <c r="D38" t="s">
        <v>773</v>
      </c>
      <c r="E38" t="s">
        <v>11618</v>
      </c>
      <c r="F38" t="s">
        <v>11560</v>
      </c>
      <c r="G38" t="s">
        <v>11551</v>
      </c>
      <c r="H38" t="s">
        <v>675</v>
      </c>
      <c r="I38" t="s">
        <v>64</v>
      </c>
      <c r="J38" t="s">
        <v>6705</v>
      </c>
      <c r="K38" t="s">
        <v>922</v>
      </c>
      <c r="L38" t="s">
        <v>675</v>
      </c>
      <c r="M38" t="s">
        <v>2672</v>
      </c>
      <c r="N38" t="s">
        <v>760</v>
      </c>
      <c r="O38" t="s">
        <v>5736</v>
      </c>
      <c r="P38" t="s">
        <v>11568</v>
      </c>
      <c r="Q38" t="s">
        <v>773</v>
      </c>
      <c r="R38" t="s">
        <v>6707</v>
      </c>
      <c r="S38" t="s">
        <v>6739</v>
      </c>
      <c r="T38" s="2" t="s">
        <v>675</v>
      </c>
      <c r="U38" s="2" t="s">
        <v>6707</v>
      </c>
      <c r="V38" s="2" t="s">
        <v>6739</v>
      </c>
      <c r="W38" s="2" t="s">
        <v>675</v>
      </c>
    </row>
    <row r="39" spans="1:23">
      <c r="A39" t="s">
        <v>772</v>
      </c>
      <c r="B39" t="s">
        <v>773</v>
      </c>
      <c r="C39" t="s">
        <v>11619</v>
      </c>
      <c r="D39" t="s">
        <v>773</v>
      </c>
      <c r="E39" t="s">
        <v>11620</v>
      </c>
      <c r="F39" t="s">
        <v>11560</v>
      </c>
      <c r="G39" t="s">
        <v>11551</v>
      </c>
      <c r="H39" t="s">
        <v>675</v>
      </c>
      <c r="I39" t="s">
        <v>775</v>
      </c>
      <c r="J39" t="s">
        <v>776</v>
      </c>
      <c r="K39" t="s">
        <v>664</v>
      </c>
      <c r="L39" t="s">
        <v>675</v>
      </c>
      <c r="M39" t="s">
        <v>779</v>
      </c>
      <c r="N39" t="s">
        <v>684</v>
      </c>
      <c r="O39" t="s">
        <v>774</v>
      </c>
      <c r="P39" t="s">
        <v>11568</v>
      </c>
      <c r="Q39" t="s">
        <v>773</v>
      </c>
      <c r="R39" t="s">
        <v>780</v>
      </c>
      <c r="S39" t="s">
        <v>777</v>
      </c>
      <c r="T39" s="2" t="s">
        <v>675</v>
      </c>
      <c r="U39" s="2" t="s">
        <v>780</v>
      </c>
      <c r="V39" s="2" t="s">
        <v>777</v>
      </c>
      <c r="W39" s="2" t="s">
        <v>675</v>
      </c>
    </row>
    <row r="40" spans="1:23">
      <c r="A40" t="s">
        <v>781</v>
      </c>
      <c r="B40" t="s">
        <v>773</v>
      </c>
      <c r="C40" t="s">
        <v>11621</v>
      </c>
      <c r="D40" t="s">
        <v>773</v>
      </c>
      <c r="E40" t="s">
        <v>11622</v>
      </c>
      <c r="F40" t="s">
        <v>11560</v>
      </c>
      <c r="G40" t="s">
        <v>11551</v>
      </c>
      <c r="H40" t="s">
        <v>675</v>
      </c>
      <c r="I40" t="s">
        <v>675</v>
      </c>
      <c r="J40" t="s">
        <v>783</v>
      </c>
      <c r="K40" t="s">
        <v>663</v>
      </c>
      <c r="L40" t="s">
        <v>675</v>
      </c>
      <c r="M40" t="s">
        <v>779</v>
      </c>
      <c r="N40" t="s">
        <v>760</v>
      </c>
      <c r="O40" t="s">
        <v>675</v>
      </c>
      <c r="P40" t="s">
        <v>11568</v>
      </c>
      <c r="Q40" t="s">
        <v>773</v>
      </c>
      <c r="R40" t="s">
        <v>785</v>
      </c>
      <c r="S40" t="s">
        <v>2745</v>
      </c>
      <c r="T40" s="2" t="s">
        <v>675</v>
      </c>
      <c r="U40" s="2" t="s">
        <v>785</v>
      </c>
      <c r="V40" s="2" t="s">
        <v>2745</v>
      </c>
      <c r="W40" s="2" t="s">
        <v>675</v>
      </c>
    </row>
    <row r="41" spans="1:23">
      <c r="A41" t="s">
        <v>6690</v>
      </c>
      <c r="B41" t="s">
        <v>717</v>
      </c>
      <c r="C41" t="s">
        <v>10767</v>
      </c>
      <c r="D41" t="s">
        <v>675</v>
      </c>
      <c r="E41" t="s">
        <v>682</v>
      </c>
      <c r="F41" t="s">
        <v>11560</v>
      </c>
      <c r="G41" t="s">
        <v>11551</v>
      </c>
      <c r="H41" t="s">
        <v>675</v>
      </c>
      <c r="I41" t="s">
        <v>47</v>
      </c>
      <c r="J41" t="s">
        <v>11623</v>
      </c>
      <c r="K41" t="s">
        <v>922</v>
      </c>
      <c r="L41" t="s">
        <v>675</v>
      </c>
      <c r="M41" t="s">
        <v>760</v>
      </c>
      <c r="N41" t="s">
        <v>825</v>
      </c>
      <c r="O41" t="s">
        <v>1286</v>
      </c>
      <c r="P41" t="s">
        <v>11568</v>
      </c>
      <c r="Q41" t="s">
        <v>717</v>
      </c>
      <c r="R41" t="s">
        <v>6694</v>
      </c>
      <c r="S41" t="s">
        <v>792</v>
      </c>
      <c r="T41" s="2" t="s">
        <v>675</v>
      </c>
      <c r="U41" s="2" t="s">
        <v>6694</v>
      </c>
      <c r="V41" s="2" t="s">
        <v>792</v>
      </c>
      <c r="W41" s="2" t="s">
        <v>675</v>
      </c>
    </row>
    <row r="42" spans="1:23">
      <c r="A42" t="s">
        <v>6684</v>
      </c>
      <c r="B42" t="s">
        <v>717</v>
      </c>
      <c r="C42" t="s">
        <v>11624</v>
      </c>
      <c r="D42" t="s">
        <v>675</v>
      </c>
      <c r="E42" t="s">
        <v>682</v>
      </c>
      <c r="F42" t="s">
        <v>11560</v>
      </c>
      <c r="G42" t="s">
        <v>11551</v>
      </c>
      <c r="H42" t="s">
        <v>675</v>
      </c>
      <c r="I42" t="s">
        <v>56</v>
      </c>
      <c r="J42" t="s">
        <v>6685</v>
      </c>
      <c r="K42" t="s">
        <v>922</v>
      </c>
      <c r="L42" t="s">
        <v>675</v>
      </c>
      <c r="M42" t="s">
        <v>701</v>
      </c>
      <c r="N42" t="s">
        <v>760</v>
      </c>
      <c r="O42" t="s">
        <v>1086</v>
      </c>
      <c r="P42" t="s">
        <v>11568</v>
      </c>
      <c r="Q42" t="s">
        <v>717</v>
      </c>
      <c r="R42" t="s">
        <v>6689</v>
      </c>
      <c r="S42" t="s">
        <v>2745</v>
      </c>
      <c r="T42" s="2" t="s">
        <v>675</v>
      </c>
      <c r="U42" s="2" t="s">
        <v>6689</v>
      </c>
      <c r="V42" s="2" t="s">
        <v>2745</v>
      </c>
      <c r="W42" s="2" t="s">
        <v>675</v>
      </c>
    </row>
    <row r="43" spans="1:23">
      <c r="A43" t="s">
        <v>6698</v>
      </c>
      <c r="B43" t="s">
        <v>717</v>
      </c>
      <c r="C43" t="s">
        <v>11625</v>
      </c>
      <c r="D43" t="s">
        <v>675</v>
      </c>
      <c r="E43" t="s">
        <v>682</v>
      </c>
      <c r="F43" t="s">
        <v>11560</v>
      </c>
      <c r="G43" t="s">
        <v>11551</v>
      </c>
      <c r="H43" t="s">
        <v>667</v>
      </c>
      <c r="I43" t="s">
        <v>667</v>
      </c>
      <c r="J43" t="s">
        <v>6699</v>
      </c>
      <c r="K43" t="s">
        <v>922</v>
      </c>
      <c r="L43" t="s">
        <v>675</v>
      </c>
      <c r="M43" t="s">
        <v>701</v>
      </c>
      <c r="N43" t="s">
        <v>675</v>
      </c>
      <c r="O43" t="s">
        <v>666</v>
      </c>
      <c r="P43" t="s">
        <v>11568</v>
      </c>
      <c r="Q43" t="s">
        <v>717</v>
      </c>
      <c r="R43" t="s">
        <v>6700</v>
      </c>
      <c r="S43" t="s">
        <v>675</v>
      </c>
      <c r="T43" s="2" t="s">
        <v>675</v>
      </c>
      <c r="U43" s="2" t="s">
        <v>6700</v>
      </c>
      <c r="V43" s="2" t="s">
        <v>675</v>
      </c>
      <c r="W43" s="2" t="s">
        <v>675</v>
      </c>
    </row>
    <row r="44" spans="1:23">
      <c r="A44" t="s">
        <v>6695</v>
      </c>
      <c r="B44" t="s">
        <v>717</v>
      </c>
      <c r="C44" t="s">
        <v>11626</v>
      </c>
      <c r="D44" t="s">
        <v>675</v>
      </c>
      <c r="E44" t="s">
        <v>682</v>
      </c>
      <c r="F44" t="s">
        <v>11560</v>
      </c>
      <c r="G44" t="s">
        <v>11551</v>
      </c>
      <c r="H44" t="s">
        <v>472</v>
      </c>
      <c r="I44" t="s">
        <v>472</v>
      </c>
      <c r="J44" t="s">
        <v>6696</v>
      </c>
      <c r="K44" t="s">
        <v>922</v>
      </c>
      <c r="L44" t="s">
        <v>675</v>
      </c>
      <c r="M44" t="s">
        <v>701</v>
      </c>
      <c r="N44" t="s">
        <v>760</v>
      </c>
      <c r="O44" t="s">
        <v>845</v>
      </c>
      <c r="P44" t="s">
        <v>11568</v>
      </c>
      <c r="Q44" t="s">
        <v>717</v>
      </c>
      <c r="R44" t="s">
        <v>6697</v>
      </c>
      <c r="S44" t="s">
        <v>5821</v>
      </c>
      <c r="T44" s="2" t="s">
        <v>675</v>
      </c>
      <c r="U44" s="2" t="s">
        <v>6697</v>
      </c>
      <c r="V44" s="2" t="s">
        <v>5821</v>
      </c>
      <c r="W44" s="2" t="s">
        <v>675</v>
      </c>
    </row>
    <row r="45" spans="1:23">
      <c r="A45" t="s">
        <v>6701</v>
      </c>
      <c r="B45" t="s">
        <v>717</v>
      </c>
      <c r="C45" t="s">
        <v>11627</v>
      </c>
      <c r="D45" t="s">
        <v>675</v>
      </c>
      <c r="E45" t="s">
        <v>682</v>
      </c>
      <c r="F45" t="s">
        <v>11560</v>
      </c>
      <c r="G45" t="s">
        <v>11551</v>
      </c>
      <c r="H45" t="s">
        <v>510</v>
      </c>
      <c r="I45" t="s">
        <v>510</v>
      </c>
      <c r="J45" t="s">
        <v>6702</v>
      </c>
      <c r="K45" t="s">
        <v>922</v>
      </c>
      <c r="L45" t="s">
        <v>675</v>
      </c>
      <c r="M45" t="s">
        <v>701</v>
      </c>
      <c r="N45" t="s">
        <v>760</v>
      </c>
      <c r="O45" t="s">
        <v>1097</v>
      </c>
      <c r="P45" t="s">
        <v>11568</v>
      </c>
      <c r="Q45" t="s">
        <v>717</v>
      </c>
      <c r="R45" t="s">
        <v>6703</v>
      </c>
      <c r="S45" t="s">
        <v>2745</v>
      </c>
      <c r="T45" s="2" t="s">
        <v>675</v>
      </c>
      <c r="U45" s="2" t="s">
        <v>6703</v>
      </c>
      <c r="V45" s="2" t="s">
        <v>2745</v>
      </c>
      <c r="W45" s="2" t="s">
        <v>675</v>
      </c>
    </row>
    <row r="46" spans="1:23">
      <c r="A46" t="s">
        <v>6708</v>
      </c>
      <c r="B46" t="s">
        <v>717</v>
      </c>
      <c r="C46" t="s">
        <v>11628</v>
      </c>
      <c r="D46" t="s">
        <v>675</v>
      </c>
      <c r="E46" t="s">
        <v>682</v>
      </c>
      <c r="F46" t="s">
        <v>11560</v>
      </c>
      <c r="G46" t="s">
        <v>11551</v>
      </c>
      <c r="H46" t="s">
        <v>675</v>
      </c>
      <c r="I46" t="s">
        <v>40</v>
      </c>
      <c r="J46" t="s">
        <v>6709</v>
      </c>
      <c r="K46" t="s">
        <v>922</v>
      </c>
      <c r="L46" t="s">
        <v>675</v>
      </c>
      <c r="M46" t="s">
        <v>2672</v>
      </c>
      <c r="N46" t="s">
        <v>760</v>
      </c>
      <c r="O46" t="s">
        <v>1959</v>
      </c>
      <c r="P46" t="s">
        <v>11568</v>
      </c>
      <c r="Q46" t="s">
        <v>717</v>
      </c>
      <c r="R46" t="s">
        <v>6711</v>
      </c>
      <c r="S46" t="s">
        <v>2745</v>
      </c>
      <c r="T46" s="2" t="s">
        <v>675</v>
      </c>
      <c r="U46" s="2" t="s">
        <v>6711</v>
      </c>
      <c r="V46" s="2" t="s">
        <v>2745</v>
      </c>
      <c r="W46" s="2" t="s">
        <v>675</v>
      </c>
    </row>
    <row r="47" spans="1:23">
      <c r="A47" t="s">
        <v>786</v>
      </c>
      <c r="B47" t="s">
        <v>717</v>
      </c>
      <c r="C47" t="s">
        <v>6096</v>
      </c>
      <c r="D47" t="s">
        <v>717</v>
      </c>
      <c r="E47" t="s">
        <v>11629</v>
      </c>
      <c r="F47" t="s">
        <v>11560</v>
      </c>
      <c r="G47" t="s">
        <v>11551</v>
      </c>
      <c r="H47" t="s">
        <v>788</v>
      </c>
      <c r="I47" t="s">
        <v>788</v>
      </c>
      <c r="J47" t="s">
        <v>789</v>
      </c>
      <c r="K47" t="s">
        <v>663</v>
      </c>
      <c r="L47" t="s">
        <v>675</v>
      </c>
      <c r="M47" t="s">
        <v>701</v>
      </c>
      <c r="N47" t="s">
        <v>760</v>
      </c>
      <c r="O47" t="s">
        <v>787</v>
      </c>
      <c r="P47" t="s">
        <v>11557</v>
      </c>
      <c r="Q47" t="s">
        <v>717</v>
      </c>
      <c r="R47" t="s">
        <v>790</v>
      </c>
      <c r="S47" t="s">
        <v>2745</v>
      </c>
      <c r="T47" s="2" t="s">
        <v>675</v>
      </c>
      <c r="U47" s="2" t="s">
        <v>790</v>
      </c>
      <c r="V47" s="2" t="s">
        <v>2745</v>
      </c>
      <c r="W47" s="2" t="s">
        <v>675</v>
      </c>
    </row>
    <row r="48" spans="1:23">
      <c r="A48" t="s">
        <v>6712</v>
      </c>
      <c r="B48" t="s">
        <v>717</v>
      </c>
      <c r="C48" t="s">
        <v>11630</v>
      </c>
      <c r="D48" t="s">
        <v>675</v>
      </c>
      <c r="E48" t="s">
        <v>682</v>
      </c>
      <c r="F48" t="s">
        <v>11560</v>
      </c>
      <c r="G48" t="s">
        <v>11551</v>
      </c>
      <c r="H48" t="s">
        <v>2240</v>
      </c>
      <c r="I48" t="s">
        <v>2240</v>
      </c>
      <c r="J48" t="s">
        <v>11631</v>
      </c>
      <c r="K48" t="s">
        <v>922</v>
      </c>
      <c r="L48" t="s">
        <v>675</v>
      </c>
      <c r="M48" t="s">
        <v>2672</v>
      </c>
      <c r="N48" t="s">
        <v>760</v>
      </c>
      <c r="O48" t="s">
        <v>2239</v>
      </c>
      <c r="P48" t="s">
        <v>11568</v>
      </c>
      <c r="Q48" t="s">
        <v>717</v>
      </c>
      <c r="R48" t="s">
        <v>6715</v>
      </c>
      <c r="S48" t="s">
        <v>3680</v>
      </c>
      <c r="T48" s="2" t="s">
        <v>675</v>
      </c>
      <c r="U48" s="2" t="s">
        <v>6715</v>
      </c>
      <c r="V48" s="2" t="s">
        <v>3680</v>
      </c>
      <c r="W48" s="2" t="s">
        <v>675</v>
      </c>
    </row>
    <row r="49" spans="1:23">
      <c r="A49" t="s">
        <v>6716</v>
      </c>
      <c r="B49" t="s">
        <v>717</v>
      </c>
      <c r="C49" t="s">
        <v>11632</v>
      </c>
      <c r="D49" t="s">
        <v>675</v>
      </c>
      <c r="E49" t="s">
        <v>682</v>
      </c>
      <c r="F49" t="s">
        <v>11560</v>
      </c>
      <c r="G49" t="s">
        <v>11551</v>
      </c>
      <c r="H49" t="s">
        <v>364</v>
      </c>
      <c r="I49" t="s">
        <v>364</v>
      </c>
      <c r="J49" t="s">
        <v>6717</v>
      </c>
      <c r="K49" t="s">
        <v>922</v>
      </c>
      <c r="L49" t="s">
        <v>675</v>
      </c>
      <c r="M49" t="s">
        <v>2672</v>
      </c>
      <c r="N49" t="s">
        <v>760</v>
      </c>
      <c r="O49" t="s">
        <v>1742</v>
      </c>
      <c r="P49" t="s">
        <v>11568</v>
      </c>
      <c r="Q49" t="s">
        <v>717</v>
      </c>
      <c r="R49" t="s">
        <v>6718</v>
      </c>
      <c r="S49" t="s">
        <v>3680</v>
      </c>
      <c r="T49" s="2" t="s">
        <v>675</v>
      </c>
      <c r="U49" s="2" t="s">
        <v>6718</v>
      </c>
      <c r="V49" s="2" t="s">
        <v>3680</v>
      </c>
      <c r="W49" s="2" t="s">
        <v>675</v>
      </c>
    </row>
    <row r="50" spans="1:23">
      <c r="A50" t="s">
        <v>6719</v>
      </c>
      <c r="B50" t="s">
        <v>717</v>
      </c>
      <c r="C50" t="s">
        <v>11633</v>
      </c>
      <c r="D50" t="s">
        <v>675</v>
      </c>
      <c r="E50" t="s">
        <v>682</v>
      </c>
      <c r="F50" t="s">
        <v>11560</v>
      </c>
      <c r="G50" t="s">
        <v>11551</v>
      </c>
      <c r="H50" t="s">
        <v>788</v>
      </c>
      <c r="I50" t="s">
        <v>788</v>
      </c>
      <c r="J50" t="s">
        <v>6720</v>
      </c>
      <c r="K50" t="s">
        <v>922</v>
      </c>
      <c r="L50" t="s">
        <v>675</v>
      </c>
      <c r="M50" t="s">
        <v>2672</v>
      </c>
      <c r="N50" t="s">
        <v>760</v>
      </c>
      <c r="O50" t="s">
        <v>787</v>
      </c>
      <c r="P50" t="s">
        <v>11568</v>
      </c>
      <c r="Q50" t="s">
        <v>717</v>
      </c>
      <c r="R50" t="s">
        <v>6722</v>
      </c>
      <c r="S50" t="s">
        <v>3680</v>
      </c>
      <c r="T50" s="2" t="s">
        <v>675</v>
      </c>
      <c r="U50" s="2" t="s">
        <v>6722</v>
      </c>
      <c r="V50" s="2" t="s">
        <v>3680</v>
      </c>
      <c r="W50" s="2" t="s">
        <v>675</v>
      </c>
    </row>
    <row r="51" spans="1:23">
      <c r="A51" t="s">
        <v>6723</v>
      </c>
      <c r="B51" t="s">
        <v>717</v>
      </c>
      <c r="C51" t="s">
        <v>11634</v>
      </c>
      <c r="D51" t="s">
        <v>675</v>
      </c>
      <c r="E51" t="s">
        <v>682</v>
      </c>
      <c r="F51" t="s">
        <v>11560</v>
      </c>
      <c r="G51" t="s">
        <v>11551</v>
      </c>
      <c r="H51" t="s">
        <v>675</v>
      </c>
      <c r="I51" t="s">
        <v>11</v>
      </c>
      <c r="J51" t="s">
        <v>6724</v>
      </c>
      <c r="K51" t="s">
        <v>922</v>
      </c>
      <c r="L51" t="s">
        <v>675</v>
      </c>
      <c r="M51" t="s">
        <v>2672</v>
      </c>
      <c r="N51" t="s">
        <v>760</v>
      </c>
      <c r="O51" t="s">
        <v>815</v>
      </c>
      <c r="P51" t="s">
        <v>11568</v>
      </c>
      <c r="Q51" t="s">
        <v>717</v>
      </c>
      <c r="R51" t="s">
        <v>6725</v>
      </c>
      <c r="S51" t="s">
        <v>3680</v>
      </c>
      <c r="T51" s="2" t="s">
        <v>675</v>
      </c>
      <c r="U51" s="2" t="s">
        <v>6725</v>
      </c>
      <c r="V51" s="2" t="s">
        <v>3680</v>
      </c>
      <c r="W51" s="2" t="s">
        <v>675</v>
      </c>
    </row>
    <row r="52" spans="1:23">
      <c r="A52" t="s">
        <v>6726</v>
      </c>
      <c r="B52" t="s">
        <v>717</v>
      </c>
      <c r="C52" t="s">
        <v>11635</v>
      </c>
      <c r="D52" t="s">
        <v>675</v>
      </c>
      <c r="E52" t="s">
        <v>682</v>
      </c>
      <c r="F52" t="s">
        <v>11560</v>
      </c>
      <c r="G52" t="s">
        <v>11551</v>
      </c>
      <c r="H52" t="s">
        <v>675</v>
      </c>
      <c r="I52" t="s">
        <v>132</v>
      </c>
      <c r="J52" t="s">
        <v>6727</v>
      </c>
      <c r="K52" t="s">
        <v>922</v>
      </c>
      <c r="L52" t="s">
        <v>675</v>
      </c>
      <c r="M52" t="s">
        <v>2672</v>
      </c>
      <c r="N52" t="s">
        <v>760</v>
      </c>
      <c r="O52" t="s">
        <v>2235</v>
      </c>
      <c r="P52" t="s">
        <v>11568</v>
      </c>
      <c r="Q52" t="s">
        <v>717</v>
      </c>
      <c r="R52" t="s">
        <v>6729</v>
      </c>
      <c r="S52" t="s">
        <v>2745</v>
      </c>
      <c r="T52" s="2" t="s">
        <v>675</v>
      </c>
      <c r="U52" s="2" t="s">
        <v>6729</v>
      </c>
      <c r="V52" s="2" t="s">
        <v>2745</v>
      </c>
      <c r="W52" s="2" t="s">
        <v>675</v>
      </c>
    </row>
    <row r="53" spans="1:23">
      <c r="A53" t="s">
        <v>6730</v>
      </c>
      <c r="B53" t="s">
        <v>717</v>
      </c>
      <c r="C53" t="s">
        <v>11636</v>
      </c>
      <c r="D53" t="s">
        <v>675</v>
      </c>
      <c r="E53" t="s">
        <v>682</v>
      </c>
      <c r="F53" t="s">
        <v>11560</v>
      </c>
      <c r="G53" t="s">
        <v>11551</v>
      </c>
      <c r="H53" t="s">
        <v>675</v>
      </c>
      <c r="I53" t="s">
        <v>18</v>
      </c>
      <c r="J53" t="s">
        <v>6731</v>
      </c>
      <c r="K53" t="s">
        <v>922</v>
      </c>
      <c r="L53" t="s">
        <v>675</v>
      </c>
      <c r="M53" t="s">
        <v>2672</v>
      </c>
      <c r="N53" t="s">
        <v>760</v>
      </c>
      <c r="O53" t="s">
        <v>2311</v>
      </c>
      <c r="P53" t="s">
        <v>11568</v>
      </c>
      <c r="Q53" t="s">
        <v>717</v>
      </c>
      <c r="R53" t="s">
        <v>6732</v>
      </c>
      <c r="S53" t="s">
        <v>3680</v>
      </c>
      <c r="T53" s="2" t="s">
        <v>675</v>
      </c>
      <c r="U53" s="2" t="s">
        <v>6732</v>
      </c>
      <c r="V53" s="2" t="s">
        <v>3680</v>
      </c>
      <c r="W53" s="2" t="s">
        <v>675</v>
      </c>
    </row>
    <row r="54" spans="1:23">
      <c r="A54" t="s">
        <v>791</v>
      </c>
      <c r="B54" t="s">
        <v>792</v>
      </c>
      <c r="C54" t="s">
        <v>11637</v>
      </c>
      <c r="D54" t="s">
        <v>792</v>
      </c>
      <c r="E54" t="s">
        <v>11638</v>
      </c>
      <c r="F54" t="s">
        <v>11560</v>
      </c>
      <c r="G54" t="s">
        <v>11551</v>
      </c>
      <c r="H54" t="s">
        <v>794</v>
      </c>
      <c r="I54" t="s">
        <v>794</v>
      </c>
      <c r="J54" t="s">
        <v>795</v>
      </c>
      <c r="K54" t="s">
        <v>663</v>
      </c>
      <c r="L54" t="s">
        <v>675</v>
      </c>
      <c r="M54" t="s">
        <v>701</v>
      </c>
      <c r="N54" t="s">
        <v>760</v>
      </c>
      <c r="O54" t="s">
        <v>793</v>
      </c>
      <c r="P54" t="s">
        <v>11557</v>
      </c>
      <c r="Q54" t="s">
        <v>792</v>
      </c>
      <c r="R54" t="s">
        <v>797</v>
      </c>
      <c r="S54" t="s">
        <v>2745</v>
      </c>
      <c r="T54" s="2" t="s">
        <v>675</v>
      </c>
      <c r="U54" s="2" t="s">
        <v>797</v>
      </c>
      <c r="V54" s="2" t="s">
        <v>2745</v>
      </c>
      <c r="W54" s="2" t="s">
        <v>675</v>
      </c>
    </row>
    <row r="55" spans="1:23">
      <c r="A55" t="s">
        <v>3618</v>
      </c>
      <c r="B55" t="s">
        <v>792</v>
      </c>
      <c r="C55" t="s">
        <v>11639</v>
      </c>
      <c r="D55" t="s">
        <v>792</v>
      </c>
      <c r="E55" t="s">
        <v>8644</v>
      </c>
      <c r="F55" t="s">
        <v>11560</v>
      </c>
      <c r="G55" t="s">
        <v>11551</v>
      </c>
      <c r="H55" t="s">
        <v>675</v>
      </c>
      <c r="I55" t="s">
        <v>3621</v>
      </c>
      <c r="J55" t="s">
        <v>11640</v>
      </c>
      <c r="K55" t="s">
        <v>664</v>
      </c>
      <c r="L55" t="s">
        <v>675</v>
      </c>
      <c r="M55" t="s">
        <v>759</v>
      </c>
      <c r="N55" t="s">
        <v>760</v>
      </c>
      <c r="O55" t="s">
        <v>3620</v>
      </c>
      <c r="P55" t="s">
        <v>11557</v>
      </c>
      <c r="Q55" t="s">
        <v>3619</v>
      </c>
      <c r="R55" t="s">
        <v>3623</v>
      </c>
      <c r="S55" t="s">
        <v>2745</v>
      </c>
      <c r="T55" s="2" t="s">
        <v>675</v>
      </c>
      <c r="U55" s="2" t="s">
        <v>3623</v>
      </c>
      <c r="V55" s="2" t="s">
        <v>2745</v>
      </c>
      <c r="W55" s="2" t="s">
        <v>675</v>
      </c>
    </row>
    <row r="56" spans="1:23">
      <c r="A56" t="s">
        <v>3624</v>
      </c>
      <c r="B56" t="s">
        <v>3625</v>
      </c>
      <c r="C56" t="s">
        <v>11641</v>
      </c>
      <c r="D56" t="s">
        <v>3625</v>
      </c>
      <c r="E56" t="s">
        <v>11642</v>
      </c>
      <c r="F56" t="s">
        <v>11643</v>
      </c>
      <c r="G56" t="s">
        <v>11551</v>
      </c>
      <c r="H56" t="s">
        <v>675</v>
      </c>
      <c r="I56" t="s">
        <v>11</v>
      </c>
      <c r="J56" t="s">
        <v>44</v>
      </c>
      <c r="K56" t="s">
        <v>664</v>
      </c>
      <c r="L56" t="s">
        <v>11552</v>
      </c>
      <c r="M56" t="s">
        <v>683</v>
      </c>
      <c r="N56" t="s">
        <v>760</v>
      </c>
      <c r="O56" t="s">
        <v>815</v>
      </c>
      <c r="P56" t="s">
        <v>11557</v>
      </c>
      <c r="Q56" t="s">
        <v>3625</v>
      </c>
      <c r="R56" t="s">
        <v>3627</v>
      </c>
      <c r="S56" t="s">
        <v>2745</v>
      </c>
      <c r="T56" s="2" t="s">
        <v>675</v>
      </c>
      <c r="U56" s="2" t="s">
        <v>3627</v>
      </c>
      <c r="V56" s="2" t="s">
        <v>2745</v>
      </c>
      <c r="W56" s="2" t="s">
        <v>675</v>
      </c>
    </row>
    <row r="57" spans="1:23">
      <c r="A57" t="s">
        <v>3628</v>
      </c>
      <c r="B57" t="s">
        <v>3625</v>
      </c>
      <c r="C57" t="s">
        <v>11644</v>
      </c>
      <c r="D57" t="s">
        <v>3625</v>
      </c>
      <c r="E57" t="s">
        <v>11645</v>
      </c>
      <c r="F57" t="s">
        <v>11550</v>
      </c>
      <c r="G57" t="s">
        <v>11551</v>
      </c>
      <c r="H57" t="s">
        <v>675</v>
      </c>
      <c r="I57" t="s">
        <v>11</v>
      </c>
      <c r="J57" t="s">
        <v>45</v>
      </c>
      <c r="K57" t="s">
        <v>664</v>
      </c>
      <c r="L57" t="s">
        <v>11552</v>
      </c>
      <c r="M57" t="s">
        <v>683</v>
      </c>
      <c r="N57" t="s">
        <v>760</v>
      </c>
      <c r="O57" t="s">
        <v>815</v>
      </c>
      <c r="P57" t="s">
        <v>11557</v>
      </c>
      <c r="Q57" t="s">
        <v>3625</v>
      </c>
      <c r="R57" t="s">
        <v>3630</v>
      </c>
      <c r="S57" t="s">
        <v>2745</v>
      </c>
      <c r="T57" s="2" t="s">
        <v>675</v>
      </c>
      <c r="U57" s="2" t="s">
        <v>3630</v>
      </c>
      <c r="V57" s="2" t="s">
        <v>2745</v>
      </c>
      <c r="W57" s="2" t="s">
        <v>675</v>
      </c>
    </row>
    <row r="58" spans="1:23">
      <c r="A58" t="s">
        <v>6733</v>
      </c>
      <c r="B58" t="s">
        <v>1958</v>
      </c>
      <c r="C58" t="s">
        <v>6096</v>
      </c>
      <c r="D58" t="s">
        <v>1958</v>
      </c>
      <c r="E58" t="s">
        <v>7035</v>
      </c>
      <c r="F58" t="s">
        <v>11560</v>
      </c>
      <c r="G58" t="s">
        <v>11551</v>
      </c>
      <c r="H58" t="s">
        <v>675</v>
      </c>
      <c r="I58" t="s">
        <v>71</v>
      </c>
      <c r="J58" t="s">
        <v>11646</v>
      </c>
      <c r="K58" t="s">
        <v>922</v>
      </c>
      <c r="L58" t="s">
        <v>675</v>
      </c>
      <c r="M58" t="s">
        <v>760</v>
      </c>
      <c r="N58" t="s">
        <v>2672</v>
      </c>
      <c r="O58" t="s">
        <v>1915</v>
      </c>
      <c r="P58" t="s">
        <v>11557</v>
      </c>
      <c r="Q58" t="s">
        <v>799</v>
      </c>
      <c r="R58" t="s">
        <v>6737</v>
      </c>
      <c r="S58" t="s">
        <v>3166</v>
      </c>
      <c r="T58" s="2" t="s">
        <v>675</v>
      </c>
      <c r="U58" s="2" t="s">
        <v>6737</v>
      </c>
      <c r="V58" s="2" t="s">
        <v>3680</v>
      </c>
      <c r="W58" s="2" t="s">
        <v>675</v>
      </c>
    </row>
    <row r="59" spans="1:23">
      <c r="A59" t="s">
        <v>6740</v>
      </c>
      <c r="B59" t="s">
        <v>799</v>
      </c>
      <c r="C59" t="s">
        <v>11647</v>
      </c>
      <c r="D59" t="s">
        <v>675</v>
      </c>
      <c r="E59" t="s">
        <v>682</v>
      </c>
      <c r="F59" t="s">
        <v>11560</v>
      </c>
      <c r="G59" t="s">
        <v>11551</v>
      </c>
      <c r="H59" t="s">
        <v>675</v>
      </c>
      <c r="I59" t="s">
        <v>20</v>
      </c>
      <c r="J59" t="s">
        <v>6741</v>
      </c>
      <c r="K59" t="s">
        <v>922</v>
      </c>
      <c r="L59" t="s">
        <v>675</v>
      </c>
      <c r="M59" t="s">
        <v>760</v>
      </c>
      <c r="N59" t="s">
        <v>760</v>
      </c>
      <c r="O59" t="s">
        <v>3712</v>
      </c>
      <c r="P59" t="s">
        <v>11557</v>
      </c>
      <c r="Q59" t="s">
        <v>799</v>
      </c>
      <c r="R59" t="s">
        <v>6745</v>
      </c>
      <c r="S59" t="s">
        <v>799</v>
      </c>
      <c r="T59" s="2" t="s">
        <v>675</v>
      </c>
      <c r="U59" s="2" t="s">
        <v>6745</v>
      </c>
      <c r="V59" s="2" t="s">
        <v>799</v>
      </c>
      <c r="W59" s="2" t="s">
        <v>675</v>
      </c>
    </row>
    <row r="60" spans="1:23">
      <c r="A60" t="s">
        <v>6746</v>
      </c>
      <c r="B60" t="s">
        <v>2199</v>
      </c>
      <c r="C60" t="s">
        <v>11648</v>
      </c>
      <c r="D60" t="s">
        <v>675</v>
      </c>
      <c r="E60" t="s">
        <v>682</v>
      </c>
      <c r="F60" t="s">
        <v>11560</v>
      </c>
      <c r="G60" t="s">
        <v>11551</v>
      </c>
      <c r="H60" t="s">
        <v>675</v>
      </c>
      <c r="I60" t="s">
        <v>5701</v>
      </c>
      <c r="J60" t="s">
        <v>6747</v>
      </c>
      <c r="K60" t="s">
        <v>922</v>
      </c>
      <c r="L60" t="s">
        <v>675</v>
      </c>
      <c r="M60" t="s">
        <v>760</v>
      </c>
      <c r="N60" t="s">
        <v>760</v>
      </c>
      <c r="O60" t="s">
        <v>5700</v>
      </c>
      <c r="P60" t="s">
        <v>11557</v>
      </c>
      <c r="Q60" t="s">
        <v>799</v>
      </c>
      <c r="R60" t="s">
        <v>6750</v>
      </c>
      <c r="S60" t="s">
        <v>4775</v>
      </c>
      <c r="T60" s="2" t="s">
        <v>675</v>
      </c>
      <c r="U60" s="2" t="s">
        <v>6750</v>
      </c>
      <c r="V60" s="2" t="s">
        <v>675</v>
      </c>
      <c r="W60" s="2" t="s">
        <v>675</v>
      </c>
    </row>
    <row r="61" spans="1:23">
      <c r="A61" t="s">
        <v>6751</v>
      </c>
      <c r="B61" t="s">
        <v>799</v>
      </c>
      <c r="C61" t="s">
        <v>11649</v>
      </c>
      <c r="D61" t="s">
        <v>675</v>
      </c>
      <c r="E61" t="s">
        <v>682</v>
      </c>
      <c r="F61" t="s">
        <v>11560</v>
      </c>
      <c r="G61" t="s">
        <v>11551</v>
      </c>
      <c r="H61" t="s">
        <v>675</v>
      </c>
      <c r="I61" t="s">
        <v>15</v>
      </c>
      <c r="J61" t="s">
        <v>6752</v>
      </c>
      <c r="K61" t="s">
        <v>922</v>
      </c>
      <c r="L61" t="s">
        <v>675</v>
      </c>
      <c r="M61" t="s">
        <v>760</v>
      </c>
      <c r="N61" t="s">
        <v>760</v>
      </c>
      <c r="O61" t="s">
        <v>2332</v>
      </c>
      <c r="P61" t="s">
        <v>11557</v>
      </c>
      <c r="Q61" t="s">
        <v>799</v>
      </c>
      <c r="R61" t="s">
        <v>6754</v>
      </c>
      <c r="S61" t="s">
        <v>799</v>
      </c>
      <c r="T61" s="2" t="s">
        <v>675</v>
      </c>
      <c r="U61" s="2" t="s">
        <v>6754</v>
      </c>
      <c r="V61" s="2" t="s">
        <v>799</v>
      </c>
      <c r="W61" s="2" t="s">
        <v>675</v>
      </c>
    </row>
    <row r="62" spans="1:23">
      <c r="A62" t="s">
        <v>6755</v>
      </c>
      <c r="B62" t="s">
        <v>6742</v>
      </c>
      <c r="C62" t="s">
        <v>11650</v>
      </c>
      <c r="D62" t="s">
        <v>6742</v>
      </c>
      <c r="E62" t="s">
        <v>11651</v>
      </c>
      <c r="F62" t="s">
        <v>11560</v>
      </c>
      <c r="G62" t="s">
        <v>11551</v>
      </c>
      <c r="H62" t="s">
        <v>675</v>
      </c>
      <c r="I62" t="s">
        <v>145</v>
      </c>
      <c r="J62" t="s">
        <v>6756</v>
      </c>
      <c r="K62" t="s">
        <v>922</v>
      </c>
      <c r="L62" t="s">
        <v>675</v>
      </c>
      <c r="M62" t="s">
        <v>760</v>
      </c>
      <c r="N62" t="s">
        <v>760</v>
      </c>
      <c r="O62" t="s">
        <v>3520</v>
      </c>
      <c r="P62" t="s">
        <v>11557</v>
      </c>
      <c r="Q62" t="s">
        <v>799</v>
      </c>
      <c r="R62" t="s">
        <v>6761</v>
      </c>
      <c r="S62" t="s">
        <v>799</v>
      </c>
      <c r="T62" s="2" t="s">
        <v>675</v>
      </c>
      <c r="U62" s="2" t="s">
        <v>6761</v>
      </c>
      <c r="V62" s="2" t="s">
        <v>799</v>
      </c>
      <c r="W62" s="2" t="s">
        <v>675</v>
      </c>
    </row>
    <row r="63" spans="1:23">
      <c r="A63" t="s">
        <v>6762</v>
      </c>
      <c r="B63" t="s">
        <v>709</v>
      </c>
      <c r="C63" t="s">
        <v>9561</v>
      </c>
      <c r="D63" t="s">
        <v>675</v>
      </c>
      <c r="E63" t="s">
        <v>682</v>
      </c>
      <c r="F63" t="s">
        <v>11560</v>
      </c>
      <c r="G63" t="s">
        <v>11551</v>
      </c>
      <c r="H63" t="s">
        <v>675</v>
      </c>
      <c r="I63" t="s">
        <v>97</v>
      </c>
      <c r="J63" t="s">
        <v>6763</v>
      </c>
      <c r="K63" t="s">
        <v>922</v>
      </c>
      <c r="L63" t="s">
        <v>675</v>
      </c>
      <c r="M63" t="s">
        <v>760</v>
      </c>
      <c r="N63" t="s">
        <v>760</v>
      </c>
      <c r="O63" t="s">
        <v>1532</v>
      </c>
      <c r="P63" t="s">
        <v>675</v>
      </c>
      <c r="Q63" t="s">
        <v>799</v>
      </c>
      <c r="R63" t="s">
        <v>6768</v>
      </c>
      <c r="S63" t="s">
        <v>799</v>
      </c>
      <c r="T63" s="2" t="s">
        <v>675</v>
      </c>
      <c r="U63" s="2" t="s">
        <v>6768</v>
      </c>
      <c r="V63" s="2" t="s">
        <v>799</v>
      </c>
      <c r="W63" s="2" t="s">
        <v>675</v>
      </c>
    </row>
    <row r="64" spans="1:23">
      <c r="A64" t="s">
        <v>6769</v>
      </c>
      <c r="B64" t="s">
        <v>675</v>
      </c>
      <c r="C64" t="s">
        <v>682</v>
      </c>
      <c r="D64" t="s">
        <v>675</v>
      </c>
      <c r="E64" t="s">
        <v>682</v>
      </c>
      <c r="F64" t="s">
        <v>11560</v>
      </c>
      <c r="G64" t="s">
        <v>11551</v>
      </c>
      <c r="H64" t="s">
        <v>675</v>
      </c>
      <c r="I64" t="s">
        <v>85</v>
      </c>
      <c r="J64" t="s">
        <v>6770</v>
      </c>
      <c r="K64" t="s">
        <v>922</v>
      </c>
      <c r="L64" t="s">
        <v>675</v>
      </c>
      <c r="M64" t="s">
        <v>760</v>
      </c>
      <c r="N64" t="s">
        <v>675</v>
      </c>
      <c r="O64" t="s">
        <v>5710</v>
      </c>
      <c r="P64" t="s">
        <v>11557</v>
      </c>
      <c r="Q64" t="s">
        <v>799</v>
      </c>
      <c r="R64" t="s">
        <v>6772</v>
      </c>
      <c r="S64" t="s">
        <v>675</v>
      </c>
      <c r="T64" s="2" t="s">
        <v>675</v>
      </c>
      <c r="U64" s="2" t="s">
        <v>6772</v>
      </c>
      <c r="V64" s="2" t="s">
        <v>675</v>
      </c>
      <c r="W64" s="2" t="s">
        <v>675</v>
      </c>
    </row>
    <row r="65" spans="1:23">
      <c r="A65" t="s">
        <v>6773</v>
      </c>
      <c r="B65" t="s">
        <v>1326</v>
      </c>
      <c r="C65" t="s">
        <v>6748</v>
      </c>
      <c r="D65" t="s">
        <v>1326</v>
      </c>
      <c r="E65" t="s">
        <v>5881</v>
      </c>
      <c r="F65" t="s">
        <v>11560</v>
      </c>
      <c r="G65" t="s">
        <v>11551</v>
      </c>
      <c r="H65" t="s">
        <v>675</v>
      </c>
      <c r="I65" t="s">
        <v>99</v>
      </c>
      <c r="J65" t="s">
        <v>6774</v>
      </c>
      <c r="K65" t="s">
        <v>922</v>
      </c>
      <c r="L65" t="s">
        <v>675</v>
      </c>
      <c r="M65" t="s">
        <v>760</v>
      </c>
      <c r="N65" t="s">
        <v>2672</v>
      </c>
      <c r="O65" t="s">
        <v>2202</v>
      </c>
      <c r="P65" t="s">
        <v>11557</v>
      </c>
      <c r="Q65" t="s">
        <v>799</v>
      </c>
      <c r="R65" t="s">
        <v>6775</v>
      </c>
      <c r="S65" t="s">
        <v>5850</v>
      </c>
      <c r="T65" s="2" t="s">
        <v>675</v>
      </c>
      <c r="U65" s="2" t="s">
        <v>6775</v>
      </c>
      <c r="V65" s="2" t="s">
        <v>5850</v>
      </c>
      <c r="W65" s="2" t="s">
        <v>675</v>
      </c>
    </row>
    <row r="66" spans="1:23">
      <c r="A66" t="s">
        <v>6776</v>
      </c>
      <c r="B66" t="s">
        <v>2535</v>
      </c>
      <c r="C66" t="s">
        <v>11652</v>
      </c>
      <c r="D66" t="s">
        <v>675</v>
      </c>
      <c r="E66" t="s">
        <v>682</v>
      </c>
      <c r="F66" t="s">
        <v>11560</v>
      </c>
      <c r="G66" t="s">
        <v>11551</v>
      </c>
      <c r="H66" t="s">
        <v>675</v>
      </c>
      <c r="I66" t="s">
        <v>90</v>
      </c>
      <c r="J66" t="s">
        <v>6777</v>
      </c>
      <c r="K66" t="s">
        <v>922</v>
      </c>
      <c r="L66" t="s">
        <v>675</v>
      </c>
      <c r="M66" t="s">
        <v>760</v>
      </c>
      <c r="N66" t="s">
        <v>760</v>
      </c>
      <c r="O66" t="s">
        <v>2725</v>
      </c>
      <c r="P66" t="s">
        <v>11557</v>
      </c>
      <c r="Q66" t="s">
        <v>799</v>
      </c>
      <c r="R66" t="s">
        <v>6780</v>
      </c>
      <c r="S66" t="s">
        <v>5821</v>
      </c>
      <c r="T66" s="2" t="s">
        <v>675</v>
      </c>
      <c r="U66" s="2" t="s">
        <v>6780</v>
      </c>
      <c r="V66" s="2" t="s">
        <v>5821</v>
      </c>
      <c r="W66" s="2" t="s">
        <v>675</v>
      </c>
    </row>
    <row r="67" spans="1:23">
      <c r="A67" t="s">
        <v>6781</v>
      </c>
      <c r="B67" t="s">
        <v>4754</v>
      </c>
      <c r="C67" t="s">
        <v>5844</v>
      </c>
      <c r="D67" t="s">
        <v>4754</v>
      </c>
      <c r="E67" t="s">
        <v>6783</v>
      </c>
      <c r="F67" t="s">
        <v>11560</v>
      </c>
      <c r="G67" t="s">
        <v>11551</v>
      </c>
      <c r="H67" t="s">
        <v>675</v>
      </c>
      <c r="I67" t="s">
        <v>1537</v>
      </c>
      <c r="J67" t="s">
        <v>6782</v>
      </c>
      <c r="K67" t="s">
        <v>922</v>
      </c>
      <c r="L67" t="s">
        <v>675</v>
      </c>
      <c r="M67" t="s">
        <v>760</v>
      </c>
      <c r="N67" t="s">
        <v>2672</v>
      </c>
      <c r="O67" t="s">
        <v>1536</v>
      </c>
      <c r="P67" t="s">
        <v>11557</v>
      </c>
      <c r="Q67" t="s">
        <v>799</v>
      </c>
      <c r="R67" t="s">
        <v>6784</v>
      </c>
      <c r="S67" t="s">
        <v>4775</v>
      </c>
      <c r="T67" s="2" t="s">
        <v>675</v>
      </c>
      <c r="U67" s="2" t="s">
        <v>6784</v>
      </c>
      <c r="V67" s="2" t="s">
        <v>675</v>
      </c>
      <c r="W67" s="2" t="s">
        <v>675</v>
      </c>
    </row>
    <row r="68" spans="1:23">
      <c r="A68" t="s">
        <v>6785</v>
      </c>
      <c r="B68" t="s">
        <v>6787</v>
      </c>
      <c r="C68" t="s">
        <v>11653</v>
      </c>
      <c r="D68" t="s">
        <v>6787</v>
      </c>
      <c r="E68" t="s">
        <v>11654</v>
      </c>
      <c r="F68" t="s">
        <v>11560</v>
      </c>
      <c r="G68" t="s">
        <v>11551</v>
      </c>
      <c r="H68" t="s">
        <v>675</v>
      </c>
      <c r="I68" t="s">
        <v>178</v>
      </c>
      <c r="J68" t="s">
        <v>6786</v>
      </c>
      <c r="K68" t="s">
        <v>922</v>
      </c>
      <c r="L68" t="s">
        <v>675</v>
      </c>
      <c r="M68" t="s">
        <v>760</v>
      </c>
      <c r="N68" t="s">
        <v>760</v>
      </c>
      <c r="O68" t="s">
        <v>1002</v>
      </c>
      <c r="P68" t="s">
        <v>11557</v>
      </c>
      <c r="Q68" t="s">
        <v>799</v>
      </c>
      <c r="R68" t="s">
        <v>6790</v>
      </c>
      <c r="S68" t="s">
        <v>799</v>
      </c>
      <c r="T68" s="2" t="s">
        <v>675</v>
      </c>
      <c r="U68" s="2" t="s">
        <v>6790</v>
      </c>
      <c r="V68" s="2" t="s">
        <v>799</v>
      </c>
      <c r="W68" s="2" t="s">
        <v>675</v>
      </c>
    </row>
    <row r="69" spans="1:23">
      <c r="A69" t="s">
        <v>6791</v>
      </c>
      <c r="B69" t="s">
        <v>6793</v>
      </c>
      <c r="C69" t="s">
        <v>6835</v>
      </c>
      <c r="D69" t="s">
        <v>6793</v>
      </c>
      <c r="E69" t="s">
        <v>7444</v>
      </c>
      <c r="F69" t="s">
        <v>11560</v>
      </c>
      <c r="G69" t="s">
        <v>11551</v>
      </c>
      <c r="H69" t="s">
        <v>675</v>
      </c>
      <c r="I69" t="s">
        <v>124</v>
      </c>
      <c r="J69" t="s">
        <v>6792</v>
      </c>
      <c r="K69" t="s">
        <v>922</v>
      </c>
      <c r="L69" t="s">
        <v>675</v>
      </c>
      <c r="M69" t="s">
        <v>760</v>
      </c>
      <c r="N69" t="s">
        <v>760</v>
      </c>
      <c r="O69" t="s">
        <v>1877</v>
      </c>
      <c r="P69" t="s">
        <v>11557</v>
      </c>
      <c r="Q69" t="s">
        <v>799</v>
      </c>
      <c r="R69" t="s">
        <v>6796</v>
      </c>
      <c r="S69" t="s">
        <v>799</v>
      </c>
      <c r="T69" s="2" t="s">
        <v>675</v>
      </c>
      <c r="U69" s="2" t="s">
        <v>6796</v>
      </c>
      <c r="V69" s="2" t="s">
        <v>799</v>
      </c>
      <c r="W69" s="2" t="s">
        <v>675</v>
      </c>
    </row>
    <row r="70" spans="1:23">
      <c r="A70" t="s">
        <v>6797</v>
      </c>
      <c r="B70" t="s">
        <v>926</v>
      </c>
      <c r="C70" t="s">
        <v>6799</v>
      </c>
      <c r="D70" t="s">
        <v>926</v>
      </c>
      <c r="E70" t="s">
        <v>6800</v>
      </c>
      <c r="F70" t="s">
        <v>11560</v>
      </c>
      <c r="G70" t="s">
        <v>11551</v>
      </c>
      <c r="H70" t="s">
        <v>675</v>
      </c>
      <c r="I70" t="s">
        <v>66</v>
      </c>
      <c r="J70" t="s">
        <v>6798</v>
      </c>
      <c r="K70" t="s">
        <v>922</v>
      </c>
      <c r="L70" t="s">
        <v>675</v>
      </c>
      <c r="M70" t="s">
        <v>760</v>
      </c>
      <c r="N70" t="s">
        <v>2672</v>
      </c>
      <c r="O70" t="s">
        <v>1309</v>
      </c>
      <c r="P70" t="s">
        <v>11557</v>
      </c>
      <c r="Q70" t="s">
        <v>799</v>
      </c>
      <c r="R70" t="s">
        <v>6801</v>
      </c>
      <c r="S70" t="s">
        <v>3705</v>
      </c>
      <c r="T70" s="2" t="s">
        <v>675</v>
      </c>
      <c r="U70" s="2" t="s">
        <v>6801</v>
      </c>
      <c r="V70" s="2" t="s">
        <v>3705</v>
      </c>
      <c r="W70" s="2" t="s">
        <v>675</v>
      </c>
    </row>
    <row r="71" spans="1:23">
      <c r="A71" t="s">
        <v>6802</v>
      </c>
      <c r="B71" t="s">
        <v>3461</v>
      </c>
      <c r="C71" t="s">
        <v>5844</v>
      </c>
      <c r="D71" t="s">
        <v>3461</v>
      </c>
      <c r="E71" t="s">
        <v>6783</v>
      </c>
      <c r="F71" t="s">
        <v>11560</v>
      </c>
      <c r="G71" t="s">
        <v>11551</v>
      </c>
      <c r="H71" t="s">
        <v>675</v>
      </c>
      <c r="I71" t="s">
        <v>5726</v>
      </c>
      <c r="J71" t="s">
        <v>6803</v>
      </c>
      <c r="K71" t="s">
        <v>922</v>
      </c>
      <c r="L71" t="s">
        <v>675</v>
      </c>
      <c r="M71" t="s">
        <v>760</v>
      </c>
      <c r="N71" t="s">
        <v>2672</v>
      </c>
      <c r="O71" t="s">
        <v>5725</v>
      </c>
      <c r="P71" t="s">
        <v>11557</v>
      </c>
      <c r="Q71" t="s">
        <v>799</v>
      </c>
      <c r="R71" t="s">
        <v>6804</v>
      </c>
      <c r="S71" t="s">
        <v>2255</v>
      </c>
      <c r="T71" s="2" t="s">
        <v>675</v>
      </c>
      <c r="U71" s="2" t="s">
        <v>6804</v>
      </c>
      <c r="V71" s="2" t="s">
        <v>675</v>
      </c>
      <c r="W71" s="2" t="s">
        <v>675</v>
      </c>
    </row>
    <row r="72" spans="1:23">
      <c r="A72" t="s">
        <v>6805</v>
      </c>
      <c r="B72" t="s">
        <v>799</v>
      </c>
      <c r="C72" t="s">
        <v>11655</v>
      </c>
      <c r="D72" t="s">
        <v>3632</v>
      </c>
      <c r="E72" t="s">
        <v>6876</v>
      </c>
      <c r="F72" t="s">
        <v>11560</v>
      </c>
      <c r="G72" t="s">
        <v>11551</v>
      </c>
      <c r="H72" t="s">
        <v>675</v>
      </c>
      <c r="I72" t="s">
        <v>40</v>
      </c>
      <c r="J72" t="s">
        <v>6806</v>
      </c>
      <c r="K72" t="s">
        <v>922</v>
      </c>
      <c r="L72" t="s">
        <v>675</v>
      </c>
      <c r="M72" t="s">
        <v>760</v>
      </c>
      <c r="N72" t="s">
        <v>760</v>
      </c>
      <c r="O72" t="s">
        <v>1959</v>
      </c>
      <c r="P72" t="s">
        <v>11557</v>
      </c>
      <c r="Q72" t="s">
        <v>799</v>
      </c>
      <c r="R72" t="s">
        <v>6808</v>
      </c>
      <c r="S72" t="s">
        <v>6739</v>
      </c>
      <c r="T72" s="2" t="s">
        <v>675</v>
      </c>
      <c r="U72" s="2" t="s">
        <v>6808</v>
      </c>
      <c r="V72" s="2" t="s">
        <v>6739</v>
      </c>
      <c r="W72" s="2" t="s">
        <v>675</v>
      </c>
    </row>
    <row r="73" spans="1:23">
      <c r="A73" t="s">
        <v>6809</v>
      </c>
      <c r="B73" t="s">
        <v>917</v>
      </c>
      <c r="C73" t="s">
        <v>11656</v>
      </c>
      <c r="D73" t="s">
        <v>917</v>
      </c>
      <c r="E73" t="s">
        <v>6830</v>
      </c>
      <c r="F73" t="s">
        <v>11560</v>
      </c>
      <c r="G73" t="s">
        <v>11551</v>
      </c>
      <c r="H73" t="s">
        <v>675</v>
      </c>
      <c r="I73" t="s">
        <v>114</v>
      </c>
      <c r="J73" t="s">
        <v>6810</v>
      </c>
      <c r="K73" t="s">
        <v>922</v>
      </c>
      <c r="L73" t="s">
        <v>675</v>
      </c>
      <c r="M73" t="s">
        <v>760</v>
      </c>
      <c r="N73" t="s">
        <v>760</v>
      </c>
      <c r="O73" t="s">
        <v>1491</v>
      </c>
      <c r="P73" t="s">
        <v>11557</v>
      </c>
      <c r="Q73" t="s">
        <v>799</v>
      </c>
      <c r="R73" t="s">
        <v>6813</v>
      </c>
      <c r="S73" t="s">
        <v>921</v>
      </c>
      <c r="T73" s="2" t="s">
        <v>675</v>
      </c>
      <c r="U73" s="2" t="s">
        <v>6813</v>
      </c>
      <c r="V73" s="2" t="s">
        <v>921</v>
      </c>
      <c r="W73" s="2" t="s">
        <v>675</v>
      </c>
    </row>
    <row r="74" spans="1:23">
      <c r="A74" t="s">
        <v>6814</v>
      </c>
      <c r="B74" t="s">
        <v>2272</v>
      </c>
      <c r="C74" t="s">
        <v>11657</v>
      </c>
      <c r="D74" t="s">
        <v>675</v>
      </c>
      <c r="E74" t="s">
        <v>682</v>
      </c>
      <c r="F74" t="s">
        <v>11560</v>
      </c>
      <c r="G74" t="s">
        <v>11551</v>
      </c>
      <c r="H74" t="s">
        <v>675</v>
      </c>
      <c r="I74" t="s">
        <v>640</v>
      </c>
      <c r="J74" t="s">
        <v>6815</v>
      </c>
      <c r="K74" t="s">
        <v>922</v>
      </c>
      <c r="L74" t="s">
        <v>675</v>
      </c>
      <c r="M74" t="s">
        <v>760</v>
      </c>
      <c r="N74" t="s">
        <v>760</v>
      </c>
      <c r="O74" t="s">
        <v>5733</v>
      </c>
      <c r="P74" t="s">
        <v>11557</v>
      </c>
      <c r="Q74" t="s">
        <v>799</v>
      </c>
      <c r="R74" t="s">
        <v>6817</v>
      </c>
      <c r="S74" t="s">
        <v>2348</v>
      </c>
      <c r="T74" s="2" t="s">
        <v>675</v>
      </c>
      <c r="U74" s="2" t="s">
        <v>6817</v>
      </c>
      <c r="V74" s="2" t="s">
        <v>675</v>
      </c>
      <c r="W74" s="2" t="s">
        <v>675</v>
      </c>
    </row>
    <row r="75" spans="1:23">
      <c r="A75" t="s">
        <v>6818</v>
      </c>
      <c r="B75" t="s">
        <v>773</v>
      </c>
      <c r="C75" t="s">
        <v>7449</v>
      </c>
      <c r="D75" t="s">
        <v>773</v>
      </c>
      <c r="E75" t="s">
        <v>11656</v>
      </c>
      <c r="F75" t="s">
        <v>11560</v>
      </c>
      <c r="G75" t="s">
        <v>11551</v>
      </c>
      <c r="H75" t="s">
        <v>675</v>
      </c>
      <c r="I75" t="s">
        <v>64</v>
      </c>
      <c r="J75" t="s">
        <v>6819</v>
      </c>
      <c r="K75" t="s">
        <v>922</v>
      </c>
      <c r="L75" t="s">
        <v>675</v>
      </c>
      <c r="M75" t="s">
        <v>760</v>
      </c>
      <c r="N75" t="s">
        <v>760</v>
      </c>
      <c r="O75" t="s">
        <v>5736</v>
      </c>
      <c r="P75" t="s">
        <v>11557</v>
      </c>
      <c r="Q75" t="s">
        <v>799</v>
      </c>
      <c r="R75" t="s">
        <v>6822</v>
      </c>
      <c r="S75" t="s">
        <v>6739</v>
      </c>
      <c r="T75" s="2" t="s">
        <v>675</v>
      </c>
      <c r="U75" s="2" t="s">
        <v>6822</v>
      </c>
      <c r="V75" s="2" t="s">
        <v>6739</v>
      </c>
      <c r="W75" s="2" t="s">
        <v>675</v>
      </c>
    </row>
    <row r="76" spans="1:23">
      <c r="A76" t="s">
        <v>6823</v>
      </c>
      <c r="B76" t="s">
        <v>6825</v>
      </c>
      <c r="C76" t="s">
        <v>11658</v>
      </c>
      <c r="D76" t="s">
        <v>6825</v>
      </c>
      <c r="E76" t="s">
        <v>11659</v>
      </c>
      <c r="F76" t="s">
        <v>11560</v>
      </c>
      <c r="G76" t="s">
        <v>11551</v>
      </c>
      <c r="H76" t="s">
        <v>675</v>
      </c>
      <c r="I76" t="s">
        <v>79</v>
      </c>
      <c r="J76" t="s">
        <v>6824</v>
      </c>
      <c r="K76" t="s">
        <v>922</v>
      </c>
      <c r="L76" t="s">
        <v>675</v>
      </c>
      <c r="M76" t="s">
        <v>760</v>
      </c>
      <c r="N76" t="s">
        <v>760</v>
      </c>
      <c r="O76" t="s">
        <v>5223</v>
      </c>
      <c r="P76" t="s">
        <v>11557</v>
      </c>
      <c r="Q76" t="s">
        <v>799</v>
      </c>
      <c r="R76" t="s">
        <v>6826</v>
      </c>
      <c r="S76" t="s">
        <v>883</v>
      </c>
      <c r="T76" s="2" t="s">
        <v>675</v>
      </c>
      <c r="U76" s="2" t="s">
        <v>6826</v>
      </c>
      <c r="V76" s="2" t="s">
        <v>883</v>
      </c>
      <c r="W76" s="2" t="s">
        <v>675</v>
      </c>
    </row>
    <row r="77" spans="1:23">
      <c r="A77" t="s">
        <v>6827</v>
      </c>
      <c r="B77" t="s">
        <v>1235</v>
      </c>
      <c r="C77" t="s">
        <v>5882</v>
      </c>
      <c r="D77" t="s">
        <v>1235</v>
      </c>
      <c r="E77" t="s">
        <v>6830</v>
      </c>
      <c r="F77" t="s">
        <v>11560</v>
      </c>
      <c r="G77" t="s">
        <v>11551</v>
      </c>
      <c r="H77" t="s">
        <v>675</v>
      </c>
      <c r="I77" t="s">
        <v>106</v>
      </c>
      <c r="J77" t="s">
        <v>6828</v>
      </c>
      <c r="K77" t="s">
        <v>922</v>
      </c>
      <c r="L77" t="s">
        <v>675</v>
      </c>
      <c r="M77" t="s">
        <v>760</v>
      </c>
      <c r="N77" t="s">
        <v>2672</v>
      </c>
      <c r="O77" t="s">
        <v>1387</v>
      </c>
      <c r="P77" t="s">
        <v>11557</v>
      </c>
      <c r="Q77" t="s">
        <v>799</v>
      </c>
      <c r="R77" t="s">
        <v>6831</v>
      </c>
      <c r="S77" t="s">
        <v>2634</v>
      </c>
      <c r="T77" s="2" t="s">
        <v>675</v>
      </c>
      <c r="U77" s="2" t="s">
        <v>6831</v>
      </c>
      <c r="V77" s="2" t="s">
        <v>2634</v>
      </c>
      <c r="W77" s="2" t="s">
        <v>675</v>
      </c>
    </row>
    <row r="78" spans="1:23">
      <c r="A78" t="s">
        <v>6832</v>
      </c>
      <c r="B78" t="s">
        <v>6834</v>
      </c>
      <c r="C78" t="s">
        <v>11660</v>
      </c>
      <c r="D78" t="s">
        <v>6834</v>
      </c>
      <c r="E78" t="s">
        <v>11586</v>
      </c>
      <c r="F78" t="s">
        <v>11560</v>
      </c>
      <c r="G78" t="s">
        <v>11551</v>
      </c>
      <c r="H78" t="s">
        <v>675</v>
      </c>
      <c r="I78" t="s">
        <v>77</v>
      </c>
      <c r="J78" t="s">
        <v>6833</v>
      </c>
      <c r="K78" t="s">
        <v>922</v>
      </c>
      <c r="L78" t="s">
        <v>675</v>
      </c>
      <c r="M78" t="s">
        <v>760</v>
      </c>
      <c r="N78" t="s">
        <v>760</v>
      </c>
      <c r="O78" t="s">
        <v>2096</v>
      </c>
      <c r="P78" t="s">
        <v>11557</v>
      </c>
      <c r="Q78" t="s">
        <v>799</v>
      </c>
      <c r="R78" t="s">
        <v>6837</v>
      </c>
      <c r="S78" t="s">
        <v>799</v>
      </c>
      <c r="T78" s="2" t="s">
        <v>675</v>
      </c>
      <c r="U78" s="2" t="s">
        <v>6837</v>
      </c>
      <c r="V78" s="2" t="s">
        <v>799</v>
      </c>
      <c r="W78" s="2" t="s">
        <v>675</v>
      </c>
    </row>
    <row r="79" spans="1:23">
      <c r="A79" t="s">
        <v>6838</v>
      </c>
      <c r="B79" t="s">
        <v>6840</v>
      </c>
      <c r="C79" t="s">
        <v>11661</v>
      </c>
      <c r="D79" t="s">
        <v>6840</v>
      </c>
      <c r="E79" t="s">
        <v>11662</v>
      </c>
      <c r="F79" t="s">
        <v>11560</v>
      </c>
      <c r="G79" t="s">
        <v>11551</v>
      </c>
      <c r="H79" t="s">
        <v>675</v>
      </c>
      <c r="I79" t="s">
        <v>58</v>
      </c>
      <c r="J79" t="s">
        <v>6839</v>
      </c>
      <c r="K79" t="s">
        <v>922</v>
      </c>
      <c r="L79" t="s">
        <v>675</v>
      </c>
      <c r="M79" t="s">
        <v>760</v>
      </c>
      <c r="N79" t="s">
        <v>760</v>
      </c>
      <c r="O79" t="s">
        <v>2962</v>
      </c>
      <c r="P79" t="s">
        <v>11557</v>
      </c>
      <c r="Q79" t="s">
        <v>799</v>
      </c>
      <c r="R79" t="s">
        <v>6843</v>
      </c>
      <c r="S79" t="s">
        <v>799</v>
      </c>
      <c r="T79" s="2" t="s">
        <v>675</v>
      </c>
      <c r="U79" s="2" t="s">
        <v>6843</v>
      </c>
      <c r="V79" s="2" t="s">
        <v>799</v>
      </c>
      <c r="W79" s="2" t="s">
        <v>675</v>
      </c>
    </row>
    <row r="80" spans="1:23">
      <c r="A80" t="s">
        <v>6844</v>
      </c>
      <c r="B80" t="s">
        <v>912</v>
      </c>
      <c r="C80" t="s">
        <v>6096</v>
      </c>
      <c r="D80" t="s">
        <v>912</v>
      </c>
      <c r="E80" t="s">
        <v>7035</v>
      </c>
      <c r="F80" t="s">
        <v>11560</v>
      </c>
      <c r="G80" t="s">
        <v>11551</v>
      </c>
      <c r="H80" t="s">
        <v>675</v>
      </c>
      <c r="I80" t="s">
        <v>42</v>
      </c>
      <c r="J80" t="s">
        <v>6845</v>
      </c>
      <c r="K80" t="s">
        <v>922</v>
      </c>
      <c r="L80" t="s">
        <v>675</v>
      </c>
      <c r="M80" t="s">
        <v>760</v>
      </c>
      <c r="N80" t="s">
        <v>2672</v>
      </c>
      <c r="O80" t="s">
        <v>5930</v>
      </c>
      <c r="P80" t="s">
        <v>11557</v>
      </c>
      <c r="Q80" t="s">
        <v>799</v>
      </c>
      <c r="R80" t="s">
        <v>6846</v>
      </c>
      <c r="S80" t="s">
        <v>917</v>
      </c>
      <c r="T80" s="2" t="s">
        <v>675</v>
      </c>
      <c r="U80" s="2" t="s">
        <v>6846</v>
      </c>
      <c r="V80" s="2" t="s">
        <v>917</v>
      </c>
      <c r="W80" s="2" t="s">
        <v>675</v>
      </c>
    </row>
    <row r="81" spans="1:23">
      <c r="A81" t="s">
        <v>6847</v>
      </c>
      <c r="B81" t="s">
        <v>677</v>
      </c>
      <c r="C81" t="s">
        <v>11663</v>
      </c>
      <c r="D81" t="s">
        <v>677</v>
      </c>
      <c r="E81" t="s">
        <v>11656</v>
      </c>
      <c r="F81" t="s">
        <v>11560</v>
      </c>
      <c r="G81" t="s">
        <v>11551</v>
      </c>
      <c r="H81" t="s">
        <v>675</v>
      </c>
      <c r="I81" t="s">
        <v>95</v>
      </c>
      <c r="J81" t="s">
        <v>6848</v>
      </c>
      <c r="K81" t="s">
        <v>922</v>
      </c>
      <c r="L81" t="s">
        <v>675</v>
      </c>
      <c r="M81" t="s">
        <v>760</v>
      </c>
      <c r="N81" t="s">
        <v>760</v>
      </c>
      <c r="O81" t="s">
        <v>2403</v>
      </c>
      <c r="P81" t="s">
        <v>11557</v>
      </c>
      <c r="Q81" t="s">
        <v>799</v>
      </c>
      <c r="R81" t="s">
        <v>6850</v>
      </c>
      <c r="S81" t="s">
        <v>6739</v>
      </c>
      <c r="T81" s="2" t="s">
        <v>675</v>
      </c>
      <c r="U81" s="2" t="s">
        <v>6850</v>
      </c>
      <c r="V81" s="2" t="s">
        <v>6739</v>
      </c>
      <c r="W81" s="2" t="s">
        <v>675</v>
      </c>
    </row>
    <row r="82" spans="1:23">
      <c r="A82" t="s">
        <v>6851</v>
      </c>
      <c r="B82" t="s">
        <v>1308</v>
      </c>
      <c r="C82" t="s">
        <v>6853</v>
      </c>
      <c r="D82" t="s">
        <v>2634</v>
      </c>
      <c r="E82" t="s">
        <v>6800</v>
      </c>
      <c r="F82" t="s">
        <v>11560</v>
      </c>
      <c r="G82" t="s">
        <v>11551</v>
      </c>
      <c r="H82" t="s">
        <v>675</v>
      </c>
      <c r="I82" t="s">
        <v>195</v>
      </c>
      <c r="J82" t="s">
        <v>6852</v>
      </c>
      <c r="K82" t="s">
        <v>922</v>
      </c>
      <c r="L82" t="s">
        <v>675</v>
      </c>
      <c r="M82" t="s">
        <v>760</v>
      </c>
      <c r="N82" t="s">
        <v>2672</v>
      </c>
      <c r="O82" t="s">
        <v>4073</v>
      </c>
      <c r="P82" t="s">
        <v>11557</v>
      </c>
      <c r="Q82" t="s">
        <v>799</v>
      </c>
      <c r="R82" t="s">
        <v>6854</v>
      </c>
      <c r="S82" t="s">
        <v>5850</v>
      </c>
      <c r="T82" s="2" t="s">
        <v>675</v>
      </c>
      <c r="U82" s="2" t="s">
        <v>6854</v>
      </c>
      <c r="V82" s="2" t="s">
        <v>5850</v>
      </c>
      <c r="W82" s="2" t="s">
        <v>675</v>
      </c>
    </row>
    <row r="83" spans="1:23">
      <c r="A83" t="s">
        <v>6855</v>
      </c>
      <c r="B83" t="s">
        <v>6857</v>
      </c>
      <c r="C83" t="s">
        <v>7528</v>
      </c>
      <c r="D83" t="s">
        <v>6857</v>
      </c>
      <c r="E83" t="s">
        <v>9950</v>
      </c>
      <c r="F83" t="s">
        <v>11560</v>
      </c>
      <c r="G83" t="s">
        <v>11551</v>
      </c>
      <c r="H83" t="s">
        <v>675</v>
      </c>
      <c r="I83" t="s">
        <v>87</v>
      </c>
      <c r="J83" t="s">
        <v>6856</v>
      </c>
      <c r="K83" t="s">
        <v>922</v>
      </c>
      <c r="L83" t="s">
        <v>675</v>
      </c>
      <c r="M83" t="s">
        <v>760</v>
      </c>
      <c r="N83" t="s">
        <v>760</v>
      </c>
      <c r="O83" t="s">
        <v>4082</v>
      </c>
      <c r="P83" t="s">
        <v>11557</v>
      </c>
      <c r="Q83" t="s">
        <v>799</v>
      </c>
      <c r="R83" t="s">
        <v>6860</v>
      </c>
      <c r="S83" t="s">
        <v>799</v>
      </c>
      <c r="T83" s="2" t="s">
        <v>675</v>
      </c>
      <c r="U83" s="2" t="s">
        <v>6860</v>
      </c>
      <c r="V83" s="2" t="s">
        <v>799</v>
      </c>
      <c r="W83" s="2" t="s">
        <v>675</v>
      </c>
    </row>
    <row r="84" spans="1:23">
      <c r="A84" t="s">
        <v>6861</v>
      </c>
      <c r="B84" t="s">
        <v>2603</v>
      </c>
      <c r="C84" t="s">
        <v>671</v>
      </c>
      <c r="D84" t="s">
        <v>2603</v>
      </c>
      <c r="E84" t="s">
        <v>6735</v>
      </c>
      <c r="F84" t="s">
        <v>11560</v>
      </c>
      <c r="G84" t="s">
        <v>11551</v>
      </c>
      <c r="H84" t="s">
        <v>675</v>
      </c>
      <c r="I84" t="s">
        <v>93</v>
      </c>
      <c r="J84" t="s">
        <v>6862</v>
      </c>
      <c r="K84" t="s">
        <v>922</v>
      </c>
      <c r="L84" t="s">
        <v>675</v>
      </c>
      <c r="M84" t="s">
        <v>760</v>
      </c>
      <c r="N84" t="s">
        <v>2672</v>
      </c>
      <c r="O84" t="s">
        <v>2967</v>
      </c>
      <c r="P84" t="s">
        <v>11557</v>
      </c>
      <c r="Q84" t="s">
        <v>799</v>
      </c>
      <c r="R84" t="s">
        <v>6863</v>
      </c>
      <c r="S84" t="s">
        <v>1326</v>
      </c>
      <c r="T84" s="2" t="s">
        <v>675</v>
      </c>
      <c r="U84" s="2" t="s">
        <v>6863</v>
      </c>
      <c r="V84" s="2" t="s">
        <v>1326</v>
      </c>
      <c r="W84" s="2" t="s">
        <v>675</v>
      </c>
    </row>
    <row r="85" spans="1:23">
      <c r="A85" t="s">
        <v>6864</v>
      </c>
      <c r="B85" t="s">
        <v>811</v>
      </c>
      <c r="C85" t="s">
        <v>11664</v>
      </c>
      <c r="D85" t="s">
        <v>811</v>
      </c>
      <c r="E85" t="s">
        <v>11665</v>
      </c>
      <c r="F85" t="s">
        <v>11560</v>
      </c>
      <c r="G85" t="s">
        <v>11551</v>
      </c>
      <c r="H85" t="s">
        <v>675</v>
      </c>
      <c r="I85" t="s">
        <v>51</v>
      </c>
      <c r="J85" t="s">
        <v>6865</v>
      </c>
      <c r="K85" t="s">
        <v>922</v>
      </c>
      <c r="L85" t="s">
        <v>675</v>
      </c>
      <c r="M85" t="s">
        <v>760</v>
      </c>
      <c r="N85" t="s">
        <v>760</v>
      </c>
      <c r="O85" t="s">
        <v>1501</v>
      </c>
      <c r="P85" t="s">
        <v>11557</v>
      </c>
      <c r="Q85" t="s">
        <v>799</v>
      </c>
      <c r="R85" t="s">
        <v>6867</v>
      </c>
      <c r="S85" t="s">
        <v>3675</v>
      </c>
      <c r="T85" s="2" t="s">
        <v>675</v>
      </c>
      <c r="U85" s="2" t="s">
        <v>6867</v>
      </c>
      <c r="V85" s="2" t="s">
        <v>3675</v>
      </c>
      <c r="W85" s="2" t="s">
        <v>675</v>
      </c>
    </row>
    <row r="86" spans="1:23">
      <c r="A86" t="s">
        <v>6868</v>
      </c>
      <c r="B86" t="s">
        <v>2199</v>
      </c>
      <c r="C86" t="s">
        <v>11666</v>
      </c>
      <c r="D86" t="s">
        <v>675</v>
      </c>
      <c r="E86" t="s">
        <v>682</v>
      </c>
      <c r="F86" t="s">
        <v>11560</v>
      </c>
      <c r="G86" t="s">
        <v>11551</v>
      </c>
      <c r="H86" t="s">
        <v>675</v>
      </c>
      <c r="I86" t="s">
        <v>5909</v>
      </c>
      <c r="J86" t="s">
        <v>6869</v>
      </c>
      <c r="K86" t="s">
        <v>922</v>
      </c>
      <c r="L86" t="s">
        <v>675</v>
      </c>
      <c r="M86" t="s">
        <v>760</v>
      </c>
      <c r="N86" t="s">
        <v>760</v>
      </c>
      <c r="O86" t="s">
        <v>5908</v>
      </c>
      <c r="P86" t="s">
        <v>11557</v>
      </c>
      <c r="Q86" t="s">
        <v>799</v>
      </c>
      <c r="R86" t="s">
        <v>6871</v>
      </c>
      <c r="S86" t="s">
        <v>4775</v>
      </c>
      <c r="T86" s="2" t="s">
        <v>675</v>
      </c>
      <c r="U86" s="2" t="s">
        <v>6871</v>
      </c>
      <c r="V86" s="2" t="s">
        <v>675</v>
      </c>
      <c r="W86" s="2" t="s">
        <v>675</v>
      </c>
    </row>
    <row r="87" spans="1:23">
      <c r="A87" t="s">
        <v>6872</v>
      </c>
      <c r="B87" t="s">
        <v>6874</v>
      </c>
      <c r="C87" t="s">
        <v>7528</v>
      </c>
      <c r="D87" t="s">
        <v>6874</v>
      </c>
      <c r="E87" t="s">
        <v>11667</v>
      </c>
      <c r="F87" t="s">
        <v>11560</v>
      </c>
      <c r="G87" t="s">
        <v>11551</v>
      </c>
      <c r="H87" t="s">
        <v>675</v>
      </c>
      <c r="I87" t="s">
        <v>132</v>
      </c>
      <c r="J87" t="s">
        <v>6873</v>
      </c>
      <c r="K87" t="s">
        <v>922</v>
      </c>
      <c r="L87" t="s">
        <v>675</v>
      </c>
      <c r="M87" t="s">
        <v>760</v>
      </c>
      <c r="N87" t="s">
        <v>760</v>
      </c>
      <c r="O87" t="s">
        <v>2235</v>
      </c>
      <c r="P87" t="s">
        <v>11557</v>
      </c>
      <c r="Q87" t="s">
        <v>799</v>
      </c>
      <c r="R87" t="s">
        <v>6877</v>
      </c>
      <c r="S87" t="s">
        <v>799</v>
      </c>
      <c r="T87" s="2" t="s">
        <v>675</v>
      </c>
      <c r="U87" s="2" t="s">
        <v>6877</v>
      </c>
      <c r="V87" s="2" t="s">
        <v>799</v>
      </c>
      <c r="W87" s="2" t="s">
        <v>675</v>
      </c>
    </row>
    <row r="88" spans="1:23">
      <c r="A88" t="s">
        <v>6878</v>
      </c>
      <c r="B88" t="s">
        <v>675</v>
      </c>
      <c r="C88" t="s">
        <v>682</v>
      </c>
      <c r="D88" t="s">
        <v>675</v>
      </c>
      <c r="E88" t="s">
        <v>682</v>
      </c>
      <c r="F88" t="s">
        <v>11560</v>
      </c>
      <c r="G88" t="s">
        <v>11551</v>
      </c>
      <c r="H88" t="s">
        <v>6571</v>
      </c>
      <c r="I88" t="s">
        <v>6571</v>
      </c>
      <c r="J88" t="s">
        <v>6879</v>
      </c>
      <c r="K88" t="s">
        <v>922</v>
      </c>
      <c r="L88" t="s">
        <v>675</v>
      </c>
      <c r="M88" t="s">
        <v>760</v>
      </c>
      <c r="N88" t="s">
        <v>675</v>
      </c>
      <c r="O88" t="s">
        <v>6570</v>
      </c>
      <c r="P88" t="s">
        <v>11557</v>
      </c>
      <c r="Q88" t="s">
        <v>799</v>
      </c>
      <c r="R88" t="s">
        <v>6880</v>
      </c>
      <c r="S88" t="s">
        <v>675</v>
      </c>
      <c r="T88" s="2" t="s">
        <v>675</v>
      </c>
      <c r="U88" s="2" t="s">
        <v>6880</v>
      </c>
      <c r="V88" s="2" t="s">
        <v>675</v>
      </c>
      <c r="W88" s="2" t="s">
        <v>675</v>
      </c>
    </row>
    <row r="89" spans="1:23">
      <c r="A89" t="s">
        <v>6882</v>
      </c>
      <c r="B89" t="s">
        <v>8127</v>
      </c>
      <c r="C89" t="s">
        <v>11668</v>
      </c>
      <c r="D89" t="s">
        <v>675</v>
      </c>
      <c r="E89" t="s">
        <v>682</v>
      </c>
      <c r="F89" t="s">
        <v>11560</v>
      </c>
      <c r="G89" t="s">
        <v>11551</v>
      </c>
      <c r="H89" t="s">
        <v>2139</v>
      </c>
      <c r="I89" t="s">
        <v>2139</v>
      </c>
      <c r="J89" t="s">
        <v>6883</v>
      </c>
      <c r="K89" t="s">
        <v>922</v>
      </c>
      <c r="L89" t="s">
        <v>675</v>
      </c>
      <c r="M89" t="s">
        <v>760</v>
      </c>
      <c r="N89" t="s">
        <v>760</v>
      </c>
      <c r="O89" t="s">
        <v>2138</v>
      </c>
      <c r="P89" t="s">
        <v>11557</v>
      </c>
      <c r="Q89" t="s">
        <v>799</v>
      </c>
      <c r="R89" t="s">
        <v>6885</v>
      </c>
      <c r="S89" t="s">
        <v>4688</v>
      </c>
      <c r="T89" s="2" t="s">
        <v>675</v>
      </c>
      <c r="U89" s="2" t="s">
        <v>6885</v>
      </c>
      <c r="V89" s="2" t="s">
        <v>8127</v>
      </c>
      <c r="W89" s="2" t="s">
        <v>675</v>
      </c>
    </row>
    <row r="90" spans="1:23">
      <c r="A90" t="s">
        <v>6886</v>
      </c>
      <c r="B90" t="s">
        <v>675</v>
      </c>
      <c r="C90" t="s">
        <v>682</v>
      </c>
      <c r="D90" t="s">
        <v>675</v>
      </c>
      <c r="E90" t="s">
        <v>682</v>
      </c>
      <c r="F90" t="s">
        <v>11560</v>
      </c>
      <c r="G90" t="s">
        <v>11551</v>
      </c>
      <c r="H90" t="s">
        <v>6584</v>
      </c>
      <c r="I90" t="s">
        <v>6584</v>
      </c>
      <c r="J90" t="s">
        <v>6887</v>
      </c>
      <c r="K90" t="s">
        <v>922</v>
      </c>
      <c r="L90" t="s">
        <v>675</v>
      </c>
      <c r="M90" t="s">
        <v>760</v>
      </c>
      <c r="N90" t="s">
        <v>675</v>
      </c>
      <c r="O90" t="s">
        <v>6583</v>
      </c>
      <c r="P90" t="s">
        <v>11557</v>
      </c>
      <c r="Q90" t="s">
        <v>799</v>
      </c>
      <c r="R90" t="s">
        <v>6888</v>
      </c>
      <c r="S90" t="s">
        <v>675</v>
      </c>
      <c r="T90" s="2" t="s">
        <v>675</v>
      </c>
      <c r="U90" s="2" t="s">
        <v>6888</v>
      </c>
      <c r="V90" s="2" t="s">
        <v>675</v>
      </c>
      <c r="W90" s="2" t="s">
        <v>675</v>
      </c>
    </row>
    <row r="91" spans="1:23">
      <c r="A91" t="s">
        <v>6889</v>
      </c>
      <c r="B91" t="s">
        <v>917</v>
      </c>
      <c r="C91" t="s">
        <v>5844</v>
      </c>
      <c r="D91" t="s">
        <v>917</v>
      </c>
      <c r="E91" t="s">
        <v>6830</v>
      </c>
      <c r="F91" t="s">
        <v>11560</v>
      </c>
      <c r="G91" t="s">
        <v>11551</v>
      </c>
      <c r="H91" t="s">
        <v>2240</v>
      </c>
      <c r="I91" t="s">
        <v>2240</v>
      </c>
      <c r="J91" t="s">
        <v>6890</v>
      </c>
      <c r="K91" t="s">
        <v>922</v>
      </c>
      <c r="L91" t="s">
        <v>675</v>
      </c>
      <c r="M91" t="s">
        <v>760</v>
      </c>
      <c r="N91" t="s">
        <v>2672</v>
      </c>
      <c r="O91" t="s">
        <v>2239</v>
      </c>
      <c r="P91" t="s">
        <v>11557</v>
      </c>
      <c r="Q91" t="s">
        <v>799</v>
      </c>
      <c r="R91" t="s">
        <v>6891</v>
      </c>
      <c r="S91" t="s">
        <v>7565</v>
      </c>
      <c r="T91" s="2" t="s">
        <v>675</v>
      </c>
      <c r="U91" s="2" t="s">
        <v>6891</v>
      </c>
      <c r="V91" s="2" t="s">
        <v>7565</v>
      </c>
      <c r="W91" s="2" t="s">
        <v>675</v>
      </c>
    </row>
    <row r="92" spans="1:23">
      <c r="A92" t="s">
        <v>6892</v>
      </c>
      <c r="B92" t="s">
        <v>905</v>
      </c>
      <c r="C92" t="s">
        <v>5852</v>
      </c>
      <c r="D92" t="s">
        <v>905</v>
      </c>
      <c r="E92" t="s">
        <v>5844</v>
      </c>
      <c r="F92" t="s">
        <v>11560</v>
      </c>
      <c r="G92" t="s">
        <v>11551</v>
      </c>
      <c r="H92" t="s">
        <v>734</v>
      </c>
      <c r="I92" t="s">
        <v>734</v>
      </c>
      <c r="J92" t="s">
        <v>6893</v>
      </c>
      <c r="K92" t="s">
        <v>922</v>
      </c>
      <c r="L92" t="s">
        <v>675</v>
      </c>
      <c r="M92" t="s">
        <v>760</v>
      </c>
      <c r="N92" t="s">
        <v>2672</v>
      </c>
      <c r="O92" t="s">
        <v>733</v>
      </c>
      <c r="P92" t="s">
        <v>11557</v>
      </c>
      <c r="Q92" t="s">
        <v>799</v>
      </c>
      <c r="R92" t="s">
        <v>6895</v>
      </c>
      <c r="S92" t="s">
        <v>3697</v>
      </c>
      <c r="T92" s="2" t="s">
        <v>675</v>
      </c>
      <c r="U92" s="2" t="s">
        <v>6895</v>
      </c>
      <c r="V92" s="2" t="s">
        <v>3697</v>
      </c>
      <c r="W92" s="2" t="s">
        <v>675</v>
      </c>
    </row>
    <row r="93" spans="1:23">
      <c r="A93" t="s">
        <v>6896</v>
      </c>
      <c r="B93" t="s">
        <v>1716</v>
      </c>
      <c r="C93" t="s">
        <v>6853</v>
      </c>
      <c r="D93" t="s">
        <v>1716</v>
      </c>
      <c r="E93" t="s">
        <v>6898</v>
      </c>
      <c r="F93" t="s">
        <v>11560</v>
      </c>
      <c r="G93" t="s">
        <v>11551</v>
      </c>
      <c r="H93" t="s">
        <v>369</v>
      </c>
      <c r="I93" t="s">
        <v>369</v>
      </c>
      <c r="J93" t="s">
        <v>6897</v>
      </c>
      <c r="K93" t="s">
        <v>922</v>
      </c>
      <c r="L93" t="s">
        <v>675</v>
      </c>
      <c r="M93" t="s">
        <v>760</v>
      </c>
      <c r="N93" t="s">
        <v>2672</v>
      </c>
      <c r="O93" t="s">
        <v>1920</v>
      </c>
      <c r="P93" t="s">
        <v>11557</v>
      </c>
      <c r="Q93" t="s">
        <v>799</v>
      </c>
      <c r="R93" t="s">
        <v>6899</v>
      </c>
      <c r="S93" t="s">
        <v>1722</v>
      </c>
      <c r="T93" s="2" t="s">
        <v>675</v>
      </c>
      <c r="U93" s="2" t="s">
        <v>6899</v>
      </c>
      <c r="V93" s="2" t="s">
        <v>1722</v>
      </c>
      <c r="W93" s="2" t="s">
        <v>675</v>
      </c>
    </row>
    <row r="94" spans="1:23">
      <c r="A94" t="s">
        <v>6900</v>
      </c>
      <c r="B94" t="s">
        <v>905</v>
      </c>
      <c r="C94" t="s">
        <v>6902</v>
      </c>
      <c r="D94" t="s">
        <v>905</v>
      </c>
      <c r="E94" t="s">
        <v>6783</v>
      </c>
      <c r="F94" t="s">
        <v>11560</v>
      </c>
      <c r="G94" t="s">
        <v>11551</v>
      </c>
      <c r="H94" t="s">
        <v>364</v>
      </c>
      <c r="I94" t="s">
        <v>364</v>
      </c>
      <c r="J94" t="s">
        <v>6901</v>
      </c>
      <c r="K94" t="s">
        <v>922</v>
      </c>
      <c r="L94" t="s">
        <v>675</v>
      </c>
      <c r="M94" t="s">
        <v>760</v>
      </c>
      <c r="N94" t="s">
        <v>2672</v>
      </c>
      <c r="O94" t="s">
        <v>1742</v>
      </c>
      <c r="P94" t="s">
        <v>11557</v>
      </c>
      <c r="Q94" t="s">
        <v>799</v>
      </c>
      <c r="R94" t="s">
        <v>6903</v>
      </c>
      <c r="S94" t="s">
        <v>917</v>
      </c>
      <c r="T94" s="2" t="s">
        <v>675</v>
      </c>
      <c r="U94" s="2" t="s">
        <v>6903</v>
      </c>
      <c r="V94" s="2" t="s">
        <v>917</v>
      </c>
      <c r="W94" s="2" t="s">
        <v>675</v>
      </c>
    </row>
    <row r="95" spans="1:23">
      <c r="A95" t="s">
        <v>6904</v>
      </c>
      <c r="B95" t="s">
        <v>6906</v>
      </c>
      <c r="C95" t="s">
        <v>11669</v>
      </c>
      <c r="D95" t="s">
        <v>6906</v>
      </c>
      <c r="E95" t="s">
        <v>11670</v>
      </c>
      <c r="F95" t="s">
        <v>11560</v>
      </c>
      <c r="G95" t="s">
        <v>11551</v>
      </c>
      <c r="H95" t="s">
        <v>472</v>
      </c>
      <c r="I95" t="s">
        <v>472</v>
      </c>
      <c r="J95" t="s">
        <v>6905</v>
      </c>
      <c r="K95" t="s">
        <v>922</v>
      </c>
      <c r="L95" t="s">
        <v>675</v>
      </c>
      <c r="M95" t="s">
        <v>760</v>
      </c>
      <c r="N95" t="s">
        <v>760</v>
      </c>
      <c r="O95" t="s">
        <v>845</v>
      </c>
      <c r="P95" t="s">
        <v>11557</v>
      </c>
      <c r="Q95" t="s">
        <v>799</v>
      </c>
      <c r="R95" t="s">
        <v>6907</v>
      </c>
      <c r="S95" t="s">
        <v>3680</v>
      </c>
      <c r="T95" s="2" t="s">
        <v>675</v>
      </c>
      <c r="U95" s="2" t="s">
        <v>6907</v>
      </c>
      <c r="V95" s="2" t="s">
        <v>3680</v>
      </c>
      <c r="W95" s="2" t="s">
        <v>675</v>
      </c>
    </row>
    <row r="96" spans="1:23">
      <c r="A96" t="s">
        <v>6908</v>
      </c>
      <c r="B96" t="s">
        <v>6906</v>
      </c>
      <c r="C96" t="s">
        <v>11671</v>
      </c>
      <c r="D96" t="s">
        <v>6906</v>
      </c>
      <c r="E96" t="s">
        <v>6943</v>
      </c>
      <c r="F96" t="s">
        <v>11560</v>
      </c>
      <c r="G96" t="s">
        <v>11551</v>
      </c>
      <c r="H96" t="s">
        <v>788</v>
      </c>
      <c r="I96" t="s">
        <v>788</v>
      </c>
      <c r="J96" t="s">
        <v>6909</v>
      </c>
      <c r="K96" t="s">
        <v>922</v>
      </c>
      <c r="L96" t="s">
        <v>675</v>
      </c>
      <c r="M96" t="s">
        <v>760</v>
      </c>
      <c r="N96" t="s">
        <v>760</v>
      </c>
      <c r="O96" t="s">
        <v>787</v>
      </c>
      <c r="P96" t="s">
        <v>11557</v>
      </c>
      <c r="Q96" t="s">
        <v>799</v>
      </c>
      <c r="R96" t="s">
        <v>6910</v>
      </c>
      <c r="S96" t="s">
        <v>3680</v>
      </c>
      <c r="T96" s="2" t="s">
        <v>675</v>
      </c>
      <c r="U96" s="2" t="s">
        <v>6910</v>
      </c>
      <c r="V96" s="2" t="s">
        <v>3680</v>
      </c>
      <c r="W96" s="2" t="s">
        <v>675</v>
      </c>
    </row>
    <row r="97" spans="1:23">
      <c r="A97" t="s">
        <v>6911</v>
      </c>
      <c r="B97" t="s">
        <v>2453</v>
      </c>
      <c r="C97" t="s">
        <v>7462</v>
      </c>
      <c r="D97" t="s">
        <v>2453</v>
      </c>
      <c r="E97" t="s">
        <v>11672</v>
      </c>
      <c r="F97" t="s">
        <v>11560</v>
      </c>
      <c r="G97" t="s">
        <v>11551</v>
      </c>
      <c r="H97" t="s">
        <v>1517</v>
      </c>
      <c r="I97" t="s">
        <v>1517</v>
      </c>
      <c r="J97" t="s">
        <v>6912</v>
      </c>
      <c r="K97" t="s">
        <v>922</v>
      </c>
      <c r="L97" t="s">
        <v>675</v>
      </c>
      <c r="M97" t="s">
        <v>760</v>
      </c>
      <c r="N97" t="s">
        <v>760</v>
      </c>
      <c r="O97" t="s">
        <v>1516</v>
      </c>
      <c r="P97" t="s">
        <v>11557</v>
      </c>
      <c r="Q97" t="s">
        <v>799</v>
      </c>
      <c r="R97" t="s">
        <v>6913</v>
      </c>
      <c r="S97" t="s">
        <v>3680</v>
      </c>
      <c r="T97" s="2" t="s">
        <v>675</v>
      </c>
      <c r="U97" s="2" t="s">
        <v>6913</v>
      </c>
      <c r="V97" s="2" t="s">
        <v>3680</v>
      </c>
      <c r="W97" s="2" t="s">
        <v>675</v>
      </c>
    </row>
    <row r="98" spans="1:23">
      <c r="A98" t="s">
        <v>6914</v>
      </c>
      <c r="B98" t="s">
        <v>905</v>
      </c>
      <c r="C98" t="s">
        <v>6902</v>
      </c>
      <c r="D98" t="s">
        <v>905</v>
      </c>
      <c r="E98" t="s">
        <v>6783</v>
      </c>
      <c r="F98" t="s">
        <v>11560</v>
      </c>
      <c r="G98" t="s">
        <v>11551</v>
      </c>
      <c r="H98" t="s">
        <v>667</v>
      </c>
      <c r="I98" t="s">
        <v>667</v>
      </c>
      <c r="J98" t="s">
        <v>6915</v>
      </c>
      <c r="K98" t="s">
        <v>922</v>
      </c>
      <c r="L98" t="s">
        <v>675</v>
      </c>
      <c r="M98" t="s">
        <v>760</v>
      </c>
      <c r="N98" t="s">
        <v>2672</v>
      </c>
      <c r="O98" t="s">
        <v>666</v>
      </c>
      <c r="P98" t="s">
        <v>11557</v>
      </c>
      <c r="Q98" t="s">
        <v>799</v>
      </c>
      <c r="R98" t="s">
        <v>6916</v>
      </c>
      <c r="S98" t="s">
        <v>917</v>
      </c>
      <c r="T98" s="2" t="s">
        <v>675</v>
      </c>
      <c r="U98" s="2" t="s">
        <v>6916</v>
      </c>
      <c r="V98" s="2" t="s">
        <v>917</v>
      </c>
      <c r="W98" s="2" t="s">
        <v>675</v>
      </c>
    </row>
    <row r="99" spans="1:23">
      <c r="A99" t="s">
        <v>6917</v>
      </c>
      <c r="B99" t="s">
        <v>883</v>
      </c>
      <c r="C99" t="s">
        <v>11673</v>
      </c>
      <c r="D99" t="s">
        <v>883</v>
      </c>
      <c r="E99" t="s">
        <v>11674</v>
      </c>
      <c r="F99" t="s">
        <v>11560</v>
      </c>
      <c r="G99" t="s">
        <v>11551</v>
      </c>
      <c r="H99" t="s">
        <v>1042</v>
      </c>
      <c r="I99" t="s">
        <v>1042</v>
      </c>
      <c r="J99" t="s">
        <v>6918</v>
      </c>
      <c r="K99" t="s">
        <v>922</v>
      </c>
      <c r="L99" t="s">
        <v>675</v>
      </c>
      <c r="M99" t="s">
        <v>760</v>
      </c>
      <c r="N99" t="s">
        <v>760</v>
      </c>
      <c r="O99" t="s">
        <v>1041</v>
      </c>
      <c r="P99" t="s">
        <v>11557</v>
      </c>
      <c r="Q99" t="s">
        <v>799</v>
      </c>
      <c r="R99" t="s">
        <v>6919</v>
      </c>
      <c r="S99" t="s">
        <v>895</v>
      </c>
      <c r="T99" s="2" t="s">
        <v>675</v>
      </c>
      <c r="U99" s="2" t="s">
        <v>6919</v>
      </c>
      <c r="V99" s="2" t="s">
        <v>895</v>
      </c>
      <c r="W99" s="2" t="s">
        <v>675</v>
      </c>
    </row>
    <row r="100" spans="1:23">
      <c r="A100" t="s">
        <v>6920</v>
      </c>
      <c r="B100" t="s">
        <v>3212</v>
      </c>
      <c r="C100" t="s">
        <v>11675</v>
      </c>
      <c r="D100" t="s">
        <v>675</v>
      </c>
      <c r="E100" t="s">
        <v>682</v>
      </c>
      <c r="F100" t="s">
        <v>11560</v>
      </c>
      <c r="G100" t="s">
        <v>11551</v>
      </c>
      <c r="H100" t="s">
        <v>835</v>
      </c>
      <c r="I100" t="s">
        <v>835</v>
      </c>
      <c r="J100" t="s">
        <v>6921</v>
      </c>
      <c r="K100" t="s">
        <v>922</v>
      </c>
      <c r="L100" t="s">
        <v>675</v>
      </c>
      <c r="M100" t="s">
        <v>760</v>
      </c>
      <c r="N100" t="s">
        <v>760</v>
      </c>
      <c r="O100" t="s">
        <v>834</v>
      </c>
      <c r="P100" t="s">
        <v>11557</v>
      </c>
      <c r="Q100" t="s">
        <v>799</v>
      </c>
      <c r="R100" t="s">
        <v>6923</v>
      </c>
      <c r="S100" t="s">
        <v>3270</v>
      </c>
      <c r="T100" s="2" t="s">
        <v>675</v>
      </c>
      <c r="U100" s="2" t="s">
        <v>6923</v>
      </c>
      <c r="V100" s="2" t="s">
        <v>675</v>
      </c>
      <c r="W100" s="2" t="s">
        <v>675</v>
      </c>
    </row>
    <row r="101" spans="1:23">
      <c r="A101" t="s">
        <v>6924</v>
      </c>
      <c r="B101" t="s">
        <v>1760</v>
      </c>
      <c r="C101" t="s">
        <v>5861</v>
      </c>
      <c r="D101" t="s">
        <v>1760</v>
      </c>
      <c r="E101" t="s">
        <v>5895</v>
      </c>
      <c r="F101" t="s">
        <v>11560</v>
      </c>
      <c r="G101" t="s">
        <v>11551</v>
      </c>
      <c r="H101" t="s">
        <v>510</v>
      </c>
      <c r="I101" t="s">
        <v>510</v>
      </c>
      <c r="J101" t="s">
        <v>6925</v>
      </c>
      <c r="K101" t="s">
        <v>922</v>
      </c>
      <c r="L101" t="s">
        <v>675</v>
      </c>
      <c r="M101" t="s">
        <v>760</v>
      </c>
      <c r="N101" t="s">
        <v>2672</v>
      </c>
      <c r="O101" t="s">
        <v>1097</v>
      </c>
      <c r="P101" t="s">
        <v>11557</v>
      </c>
      <c r="Q101" t="s">
        <v>799</v>
      </c>
      <c r="R101" t="s">
        <v>6926</v>
      </c>
      <c r="S101" t="s">
        <v>1811</v>
      </c>
      <c r="T101" s="2" t="s">
        <v>675</v>
      </c>
      <c r="U101" s="2" t="s">
        <v>6926</v>
      </c>
      <c r="V101" s="2" t="s">
        <v>1811</v>
      </c>
      <c r="W101" s="2" t="s">
        <v>675</v>
      </c>
    </row>
    <row r="102" spans="1:23">
      <c r="A102" t="s">
        <v>6927</v>
      </c>
      <c r="B102" t="s">
        <v>675</v>
      </c>
      <c r="C102" t="s">
        <v>682</v>
      </c>
      <c r="D102" t="s">
        <v>675</v>
      </c>
      <c r="E102" t="s">
        <v>682</v>
      </c>
      <c r="F102" t="s">
        <v>11560</v>
      </c>
      <c r="G102" t="s">
        <v>11551</v>
      </c>
      <c r="H102" t="s">
        <v>1057</v>
      </c>
      <c r="I102" t="s">
        <v>1057</v>
      </c>
      <c r="J102" t="s">
        <v>6928</v>
      </c>
      <c r="K102" t="s">
        <v>922</v>
      </c>
      <c r="L102" t="s">
        <v>675</v>
      </c>
      <c r="M102" t="s">
        <v>760</v>
      </c>
      <c r="N102" t="s">
        <v>675</v>
      </c>
      <c r="O102" t="s">
        <v>1056</v>
      </c>
      <c r="P102" t="s">
        <v>11557</v>
      </c>
      <c r="Q102" t="s">
        <v>799</v>
      </c>
      <c r="R102" t="s">
        <v>6929</v>
      </c>
      <c r="S102" t="s">
        <v>675</v>
      </c>
      <c r="T102" s="2" t="s">
        <v>675</v>
      </c>
      <c r="U102" s="2" t="s">
        <v>6929</v>
      </c>
      <c r="V102" s="2" t="s">
        <v>675</v>
      </c>
      <c r="W102" s="2" t="s">
        <v>675</v>
      </c>
    </row>
    <row r="103" spans="1:23">
      <c r="A103" t="s">
        <v>6930</v>
      </c>
      <c r="B103" t="s">
        <v>857</v>
      </c>
      <c r="C103" t="s">
        <v>11676</v>
      </c>
      <c r="D103" t="s">
        <v>857</v>
      </c>
      <c r="E103" t="s">
        <v>11659</v>
      </c>
      <c r="F103" t="s">
        <v>11560</v>
      </c>
      <c r="G103" t="s">
        <v>11551</v>
      </c>
      <c r="H103" t="s">
        <v>675</v>
      </c>
      <c r="I103" t="s">
        <v>15</v>
      </c>
      <c r="J103" t="s">
        <v>6752</v>
      </c>
      <c r="K103" t="s">
        <v>922</v>
      </c>
      <c r="L103" t="s">
        <v>675</v>
      </c>
      <c r="M103" t="s">
        <v>760</v>
      </c>
      <c r="N103" t="s">
        <v>760</v>
      </c>
      <c r="O103" t="s">
        <v>2332</v>
      </c>
      <c r="P103" t="s">
        <v>11557</v>
      </c>
      <c r="Q103" t="s">
        <v>799</v>
      </c>
      <c r="R103" t="s">
        <v>6933</v>
      </c>
      <c r="S103" t="s">
        <v>6906</v>
      </c>
      <c r="T103" s="2" t="s">
        <v>675</v>
      </c>
      <c r="U103" s="2" t="s">
        <v>6933</v>
      </c>
      <c r="V103" s="2" t="s">
        <v>6906</v>
      </c>
      <c r="W103" s="2" t="s">
        <v>675</v>
      </c>
    </row>
    <row r="104" spans="1:23">
      <c r="A104" t="s">
        <v>6936</v>
      </c>
      <c r="B104" t="s">
        <v>3612</v>
      </c>
      <c r="C104" t="s">
        <v>11677</v>
      </c>
      <c r="D104" t="s">
        <v>3612</v>
      </c>
      <c r="E104" t="s">
        <v>11678</v>
      </c>
      <c r="F104" t="s">
        <v>11560</v>
      </c>
      <c r="G104" t="s">
        <v>11551</v>
      </c>
      <c r="H104" t="s">
        <v>675</v>
      </c>
      <c r="I104" t="s">
        <v>145</v>
      </c>
      <c r="J104" t="s">
        <v>6756</v>
      </c>
      <c r="K104" t="s">
        <v>922</v>
      </c>
      <c r="L104" t="s">
        <v>675</v>
      </c>
      <c r="M104" t="s">
        <v>760</v>
      </c>
      <c r="N104" t="s">
        <v>760</v>
      </c>
      <c r="O104" t="s">
        <v>3520</v>
      </c>
      <c r="P104" t="s">
        <v>11557</v>
      </c>
      <c r="Q104" t="s">
        <v>799</v>
      </c>
      <c r="R104" t="s">
        <v>6938</v>
      </c>
      <c r="S104" t="s">
        <v>6739</v>
      </c>
      <c r="T104" s="2" t="s">
        <v>675</v>
      </c>
      <c r="U104" s="2" t="s">
        <v>6938</v>
      </c>
      <c r="V104" s="2" t="s">
        <v>6739</v>
      </c>
      <c r="W104" s="2" t="s">
        <v>675</v>
      </c>
    </row>
    <row r="105" spans="1:23">
      <c r="A105" t="s">
        <v>6939</v>
      </c>
      <c r="B105" t="s">
        <v>6941</v>
      </c>
      <c r="C105" t="s">
        <v>11679</v>
      </c>
      <c r="D105" t="s">
        <v>6941</v>
      </c>
      <c r="E105" t="s">
        <v>11680</v>
      </c>
      <c r="F105" t="s">
        <v>11560</v>
      </c>
      <c r="G105" t="s">
        <v>11551</v>
      </c>
      <c r="H105" t="s">
        <v>675</v>
      </c>
      <c r="I105" t="s">
        <v>97</v>
      </c>
      <c r="J105" t="s">
        <v>6763</v>
      </c>
      <c r="K105" t="s">
        <v>922</v>
      </c>
      <c r="L105" t="s">
        <v>675</v>
      </c>
      <c r="M105" t="s">
        <v>760</v>
      </c>
      <c r="N105" t="s">
        <v>760</v>
      </c>
      <c r="O105" t="s">
        <v>1532</v>
      </c>
      <c r="P105" t="s">
        <v>675</v>
      </c>
      <c r="Q105" t="s">
        <v>799</v>
      </c>
      <c r="R105" t="s">
        <v>6944</v>
      </c>
      <c r="S105" t="s">
        <v>7474</v>
      </c>
      <c r="T105" s="2" t="s">
        <v>675</v>
      </c>
      <c r="U105" s="2" t="s">
        <v>6944</v>
      </c>
      <c r="V105" s="2" t="s">
        <v>7474</v>
      </c>
      <c r="W105" s="2" t="s">
        <v>675</v>
      </c>
    </row>
    <row r="106" spans="1:23">
      <c r="A106" t="s">
        <v>798</v>
      </c>
      <c r="B106" t="s">
        <v>803</v>
      </c>
      <c r="C106" t="s">
        <v>682</v>
      </c>
      <c r="D106" t="s">
        <v>804</v>
      </c>
      <c r="E106" t="s">
        <v>682</v>
      </c>
      <c r="F106" t="s">
        <v>11681</v>
      </c>
      <c r="G106" t="s">
        <v>11551</v>
      </c>
      <c r="H106" t="s">
        <v>675</v>
      </c>
      <c r="I106" t="s">
        <v>61</v>
      </c>
      <c r="J106" t="s">
        <v>801</v>
      </c>
      <c r="K106" t="s">
        <v>663</v>
      </c>
      <c r="L106" t="s">
        <v>11552</v>
      </c>
      <c r="M106" t="s">
        <v>683</v>
      </c>
      <c r="N106" t="s">
        <v>673</v>
      </c>
      <c r="O106" t="s">
        <v>800</v>
      </c>
      <c r="P106" t="s">
        <v>11553</v>
      </c>
      <c r="Q106" t="s">
        <v>799</v>
      </c>
      <c r="R106" t="s">
        <v>806</v>
      </c>
      <c r="S106" t="s">
        <v>811</v>
      </c>
      <c r="T106" s="2" t="s">
        <v>675</v>
      </c>
      <c r="U106" s="2" t="s">
        <v>806</v>
      </c>
      <c r="V106" s="2" t="s">
        <v>811</v>
      </c>
      <c r="W106" s="2" t="s">
        <v>675</v>
      </c>
    </row>
    <row r="107" spans="1:23">
      <c r="A107" t="s">
        <v>6945</v>
      </c>
      <c r="B107" t="s">
        <v>883</v>
      </c>
      <c r="C107" t="s">
        <v>11682</v>
      </c>
      <c r="D107" t="s">
        <v>883</v>
      </c>
      <c r="E107" t="s">
        <v>11683</v>
      </c>
      <c r="F107" t="s">
        <v>11560</v>
      </c>
      <c r="G107" t="s">
        <v>11551</v>
      </c>
      <c r="H107" t="s">
        <v>675</v>
      </c>
      <c r="I107" t="s">
        <v>20</v>
      </c>
      <c r="J107" t="s">
        <v>6741</v>
      </c>
      <c r="K107" t="s">
        <v>922</v>
      </c>
      <c r="L107" t="s">
        <v>675</v>
      </c>
      <c r="M107" t="s">
        <v>760</v>
      </c>
      <c r="N107" t="s">
        <v>760</v>
      </c>
      <c r="O107" t="s">
        <v>3712</v>
      </c>
      <c r="P107" t="s">
        <v>11557</v>
      </c>
      <c r="Q107" t="s">
        <v>3632</v>
      </c>
      <c r="R107" t="s">
        <v>6947</v>
      </c>
      <c r="S107" t="s">
        <v>3675</v>
      </c>
      <c r="T107" s="2" t="s">
        <v>675</v>
      </c>
      <c r="U107" s="2" t="s">
        <v>6947</v>
      </c>
      <c r="V107" s="2" t="s">
        <v>3675</v>
      </c>
      <c r="W107" s="2" t="s">
        <v>675</v>
      </c>
    </row>
    <row r="108" spans="1:23">
      <c r="A108" t="s">
        <v>6948</v>
      </c>
      <c r="B108" t="s">
        <v>850</v>
      </c>
      <c r="C108" t="s">
        <v>11684</v>
      </c>
      <c r="D108" t="s">
        <v>850</v>
      </c>
      <c r="E108" t="s">
        <v>11685</v>
      </c>
      <c r="F108" t="s">
        <v>11560</v>
      </c>
      <c r="G108" t="s">
        <v>11551</v>
      </c>
      <c r="H108" t="s">
        <v>675</v>
      </c>
      <c r="I108" t="s">
        <v>178</v>
      </c>
      <c r="J108" t="s">
        <v>6786</v>
      </c>
      <c r="K108" t="s">
        <v>922</v>
      </c>
      <c r="L108" t="s">
        <v>675</v>
      </c>
      <c r="M108" t="s">
        <v>760</v>
      </c>
      <c r="N108" t="s">
        <v>760</v>
      </c>
      <c r="O108" t="s">
        <v>1002</v>
      </c>
      <c r="P108" t="s">
        <v>11557</v>
      </c>
      <c r="Q108" t="s">
        <v>3632</v>
      </c>
      <c r="R108" t="s">
        <v>6951</v>
      </c>
      <c r="S108" t="s">
        <v>6906</v>
      </c>
      <c r="T108" s="2" t="s">
        <v>675</v>
      </c>
      <c r="U108" s="2" t="s">
        <v>6951</v>
      </c>
      <c r="V108" s="2" t="s">
        <v>6906</v>
      </c>
      <c r="W108" s="2" t="s">
        <v>675</v>
      </c>
    </row>
    <row r="109" spans="1:23">
      <c r="A109" t="s">
        <v>6952</v>
      </c>
      <c r="B109" t="s">
        <v>2826</v>
      </c>
      <c r="C109" t="s">
        <v>6898</v>
      </c>
      <c r="D109" t="s">
        <v>2826</v>
      </c>
      <c r="E109" t="s">
        <v>6800</v>
      </c>
      <c r="F109" t="s">
        <v>11560</v>
      </c>
      <c r="G109" t="s">
        <v>11551</v>
      </c>
      <c r="H109" t="s">
        <v>675</v>
      </c>
      <c r="I109" t="s">
        <v>124</v>
      </c>
      <c r="J109" t="s">
        <v>6792</v>
      </c>
      <c r="K109" t="s">
        <v>922</v>
      </c>
      <c r="L109" t="s">
        <v>675</v>
      </c>
      <c r="M109" t="s">
        <v>760</v>
      </c>
      <c r="N109" t="s">
        <v>2672</v>
      </c>
      <c r="O109" t="s">
        <v>1877</v>
      </c>
      <c r="P109" t="s">
        <v>11557</v>
      </c>
      <c r="Q109" t="s">
        <v>3632</v>
      </c>
      <c r="R109" t="s">
        <v>6953</v>
      </c>
      <c r="S109" t="s">
        <v>1647</v>
      </c>
      <c r="T109" s="2" t="s">
        <v>675</v>
      </c>
      <c r="U109" s="2" t="s">
        <v>6953</v>
      </c>
      <c r="V109" s="2" t="s">
        <v>1647</v>
      </c>
      <c r="W109" s="2" t="s">
        <v>675</v>
      </c>
    </row>
    <row r="110" spans="1:23">
      <c r="A110" t="s">
        <v>6954</v>
      </c>
      <c r="B110" t="s">
        <v>6956</v>
      </c>
      <c r="C110" t="s">
        <v>11686</v>
      </c>
      <c r="D110" t="s">
        <v>6956</v>
      </c>
      <c r="E110" t="s">
        <v>11687</v>
      </c>
      <c r="F110" t="s">
        <v>11560</v>
      </c>
      <c r="G110" t="s">
        <v>11551</v>
      </c>
      <c r="H110" t="s">
        <v>675</v>
      </c>
      <c r="I110" t="s">
        <v>77</v>
      </c>
      <c r="J110" t="s">
        <v>6833</v>
      </c>
      <c r="K110" t="s">
        <v>922</v>
      </c>
      <c r="L110" t="s">
        <v>675</v>
      </c>
      <c r="M110" t="s">
        <v>760</v>
      </c>
      <c r="N110" t="s">
        <v>760</v>
      </c>
      <c r="O110" t="s">
        <v>2096</v>
      </c>
      <c r="P110" t="s">
        <v>11557</v>
      </c>
      <c r="Q110" t="s">
        <v>3632</v>
      </c>
      <c r="R110" t="s">
        <v>6959</v>
      </c>
      <c r="S110" t="s">
        <v>899</v>
      </c>
      <c r="T110" s="2" t="s">
        <v>675</v>
      </c>
      <c r="U110" s="2" t="s">
        <v>6959</v>
      </c>
      <c r="V110" s="2" t="s">
        <v>899</v>
      </c>
      <c r="W110" s="2" t="s">
        <v>675</v>
      </c>
    </row>
    <row r="111" spans="1:23">
      <c r="A111" t="s">
        <v>6960</v>
      </c>
      <c r="B111" t="s">
        <v>3571</v>
      </c>
      <c r="C111" t="s">
        <v>11688</v>
      </c>
      <c r="D111" t="s">
        <v>3571</v>
      </c>
      <c r="E111" t="s">
        <v>7444</v>
      </c>
      <c r="F111" t="s">
        <v>11560</v>
      </c>
      <c r="G111" t="s">
        <v>11551</v>
      </c>
      <c r="H111" t="s">
        <v>675</v>
      </c>
      <c r="I111" t="s">
        <v>58</v>
      </c>
      <c r="J111" t="s">
        <v>6839</v>
      </c>
      <c r="K111" t="s">
        <v>922</v>
      </c>
      <c r="L111" t="s">
        <v>675</v>
      </c>
      <c r="M111" t="s">
        <v>760</v>
      </c>
      <c r="N111" t="s">
        <v>760</v>
      </c>
      <c r="O111" t="s">
        <v>2962</v>
      </c>
      <c r="P111" t="s">
        <v>11557</v>
      </c>
      <c r="Q111" t="s">
        <v>3632</v>
      </c>
      <c r="R111" t="s">
        <v>6962</v>
      </c>
      <c r="S111" t="s">
        <v>6739</v>
      </c>
      <c r="T111" s="2" t="s">
        <v>675</v>
      </c>
      <c r="U111" s="2" t="s">
        <v>6962</v>
      </c>
      <c r="V111" s="2" t="s">
        <v>6739</v>
      </c>
      <c r="W111" s="2" t="s">
        <v>675</v>
      </c>
    </row>
    <row r="112" spans="1:23">
      <c r="A112" t="s">
        <v>6963</v>
      </c>
      <c r="B112" t="s">
        <v>6906</v>
      </c>
      <c r="C112" t="s">
        <v>11689</v>
      </c>
      <c r="D112" t="s">
        <v>6906</v>
      </c>
      <c r="E112" t="s">
        <v>11690</v>
      </c>
      <c r="F112" t="s">
        <v>11560</v>
      </c>
      <c r="G112" t="s">
        <v>11551</v>
      </c>
      <c r="H112" t="s">
        <v>675</v>
      </c>
      <c r="I112" t="s">
        <v>87</v>
      </c>
      <c r="J112" t="s">
        <v>6856</v>
      </c>
      <c r="K112" t="s">
        <v>922</v>
      </c>
      <c r="L112" t="s">
        <v>675</v>
      </c>
      <c r="M112" t="s">
        <v>760</v>
      </c>
      <c r="N112" t="s">
        <v>760</v>
      </c>
      <c r="O112" t="s">
        <v>4082</v>
      </c>
      <c r="P112" t="s">
        <v>11557</v>
      </c>
      <c r="Q112" t="s">
        <v>3632</v>
      </c>
      <c r="R112" t="s">
        <v>6966</v>
      </c>
      <c r="S112" t="s">
        <v>883</v>
      </c>
      <c r="T112" s="2" t="s">
        <v>675</v>
      </c>
      <c r="U112" s="2" t="s">
        <v>6966</v>
      </c>
      <c r="V112" s="2" t="s">
        <v>883</v>
      </c>
      <c r="W112" s="2" t="s">
        <v>675</v>
      </c>
    </row>
    <row r="113" spans="1:23">
      <c r="A113" t="s">
        <v>6967</v>
      </c>
      <c r="B113" t="s">
        <v>3632</v>
      </c>
      <c r="C113" t="s">
        <v>10247</v>
      </c>
      <c r="D113" t="s">
        <v>804</v>
      </c>
      <c r="E113" t="s">
        <v>9660</v>
      </c>
      <c r="F113" t="s">
        <v>11560</v>
      </c>
      <c r="G113" t="s">
        <v>11551</v>
      </c>
      <c r="H113" t="s">
        <v>675</v>
      </c>
      <c r="I113" t="s">
        <v>132</v>
      </c>
      <c r="J113" t="s">
        <v>6873</v>
      </c>
      <c r="K113" t="s">
        <v>922</v>
      </c>
      <c r="L113" t="s">
        <v>675</v>
      </c>
      <c r="M113" t="s">
        <v>760</v>
      </c>
      <c r="N113" t="s">
        <v>760</v>
      </c>
      <c r="O113" t="s">
        <v>2235</v>
      </c>
      <c r="P113" t="s">
        <v>11557</v>
      </c>
      <c r="Q113" t="s">
        <v>3632</v>
      </c>
      <c r="R113" t="s">
        <v>6969</v>
      </c>
      <c r="S113" t="s">
        <v>777</v>
      </c>
      <c r="T113" s="2" t="s">
        <v>675</v>
      </c>
      <c r="U113" s="2" t="s">
        <v>6969</v>
      </c>
      <c r="V113" s="2" t="s">
        <v>777</v>
      </c>
      <c r="W113" s="2" t="s">
        <v>675</v>
      </c>
    </row>
    <row r="114" spans="1:23">
      <c r="A114" t="s">
        <v>6970</v>
      </c>
      <c r="B114" t="s">
        <v>2426</v>
      </c>
      <c r="C114" t="s">
        <v>11691</v>
      </c>
      <c r="D114" t="s">
        <v>675</v>
      </c>
      <c r="E114" t="s">
        <v>682</v>
      </c>
      <c r="F114" t="s">
        <v>11560</v>
      </c>
      <c r="G114" t="s">
        <v>11551</v>
      </c>
      <c r="H114" t="s">
        <v>675</v>
      </c>
      <c r="I114" t="s">
        <v>5902</v>
      </c>
      <c r="J114" t="s">
        <v>6971</v>
      </c>
      <c r="K114" t="s">
        <v>922</v>
      </c>
      <c r="L114" t="s">
        <v>675</v>
      </c>
      <c r="M114" t="s">
        <v>760</v>
      </c>
      <c r="N114" t="s">
        <v>825</v>
      </c>
      <c r="O114" t="s">
        <v>5901</v>
      </c>
      <c r="P114" t="s">
        <v>11557</v>
      </c>
      <c r="Q114" t="s">
        <v>3632</v>
      </c>
      <c r="R114" t="s">
        <v>6973</v>
      </c>
      <c r="S114" t="s">
        <v>2426</v>
      </c>
      <c r="T114" s="2" t="s">
        <v>675</v>
      </c>
      <c r="U114" s="2" t="s">
        <v>6973</v>
      </c>
      <c r="V114" s="2" t="s">
        <v>675</v>
      </c>
      <c r="W114" s="2" t="s">
        <v>675</v>
      </c>
    </row>
    <row r="115" spans="1:23">
      <c r="A115" t="s">
        <v>6974</v>
      </c>
      <c r="B115" t="s">
        <v>1933</v>
      </c>
      <c r="C115" t="s">
        <v>11692</v>
      </c>
      <c r="D115" t="s">
        <v>675</v>
      </c>
      <c r="E115" t="s">
        <v>682</v>
      </c>
      <c r="F115" t="s">
        <v>11560</v>
      </c>
      <c r="G115" t="s">
        <v>11551</v>
      </c>
      <c r="H115" t="s">
        <v>675</v>
      </c>
      <c r="I115" t="s">
        <v>5898</v>
      </c>
      <c r="J115" t="s">
        <v>6975</v>
      </c>
      <c r="K115" t="s">
        <v>922</v>
      </c>
      <c r="L115" t="s">
        <v>675</v>
      </c>
      <c r="M115" t="s">
        <v>760</v>
      </c>
      <c r="N115" t="s">
        <v>760</v>
      </c>
      <c r="O115" t="s">
        <v>5897</v>
      </c>
      <c r="P115" t="s">
        <v>11557</v>
      </c>
      <c r="Q115" t="s">
        <v>3632</v>
      </c>
      <c r="R115" t="s">
        <v>6976</v>
      </c>
      <c r="S115" t="s">
        <v>1933</v>
      </c>
      <c r="T115" s="2" t="s">
        <v>675</v>
      </c>
      <c r="U115" s="2" t="s">
        <v>6976</v>
      </c>
      <c r="V115" s="2" t="s">
        <v>675</v>
      </c>
      <c r="W115" s="2" t="s">
        <v>675</v>
      </c>
    </row>
    <row r="116" spans="1:23">
      <c r="A116" t="s">
        <v>6977</v>
      </c>
      <c r="B116" t="s">
        <v>675</v>
      </c>
      <c r="C116" t="s">
        <v>682</v>
      </c>
      <c r="D116" t="s">
        <v>675</v>
      </c>
      <c r="E116" t="s">
        <v>682</v>
      </c>
      <c r="F116" t="s">
        <v>11560</v>
      </c>
      <c r="G116" t="s">
        <v>11551</v>
      </c>
      <c r="H116" t="s">
        <v>675</v>
      </c>
      <c r="I116" t="s">
        <v>1479</v>
      </c>
      <c r="J116" t="s">
        <v>6978</v>
      </c>
      <c r="K116" t="s">
        <v>922</v>
      </c>
      <c r="L116" t="s">
        <v>675</v>
      </c>
      <c r="M116" t="s">
        <v>760</v>
      </c>
      <c r="N116" t="s">
        <v>675</v>
      </c>
      <c r="O116" t="s">
        <v>1478</v>
      </c>
      <c r="P116" t="s">
        <v>11557</v>
      </c>
      <c r="Q116" t="s">
        <v>3632</v>
      </c>
      <c r="R116" t="s">
        <v>6979</v>
      </c>
      <c r="S116" t="s">
        <v>675</v>
      </c>
      <c r="T116" s="2" t="s">
        <v>675</v>
      </c>
      <c r="U116" s="2" t="s">
        <v>6979</v>
      </c>
      <c r="V116" s="2" t="s">
        <v>675</v>
      </c>
      <c r="W116" s="2" t="s">
        <v>675</v>
      </c>
    </row>
    <row r="117" spans="1:23">
      <c r="A117" t="s">
        <v>6980</v>
      </c>
      <c r="B117" t="s">
        <v>1038</v>
      </c>
      <c r="C117" t="s">
        <v>11693</v>
      </c>
      <c r="D117" t="s">
        <v>675</v>
      </c>
      <c r="E117" t="s">
        <v>682</v>
      </c>
      <c r="F117" t="s">
        <v>11560</v>
      </c>
      <c r="G117" t="s">
        <v>11551</v>
      </c>
      <c r="H117" t="s">
        <v>675</v>
      </c>
      <c r="I117" t="s">
        <v>350</v>
      </c>
      <c r="J117" t="s">
        <v>6981</v>
      </c>
      <c r="K117" t="s">
        <v>922</v>
      </c>
      <c r="L117" t="s">
        <v>675</v>
      </c>
      <c r="M117" t="s">
        <v>760</v>
      </c>
      <c r="N117" t="s">
        <v>760</v>
      </c>
      <c r="O117" t="s">
        <v>5888</v>
      </c>
      <c r="P117" t="s">
        <v>11557</v>
      </c>
      <c r="Q117" t="s">
        <v>3632</v>
      </c>
      <c r="R117" t="s">
        <v>6984</v>
      </c>
      <c r="S117" t="s">
        <v>2745</v>
      </c>
      <c r="T117" s="2" t="s">
        <v>675</v>
      </c>
      <c r="U117" s="2" t="s">
        <v>6984</v>
      </c>
      <c r="V117" s="2" t="s">
        <v>2745</v>
      </c>
      <c r="W117" s="2" t="s">
        <v>675</v>
      </c>
    </row>
    <row r="118" spans="1:23">
      <c r="A118" t="s">
        <v>6985</v>
      </c>
      <c r="B118" t="s">
        <v>675</v>
      </c>
      <c r="C118" t="s">
        <v>682</v>
      </c>
      <c r="D118" t="s">
        <v>675</v>
      </c>
      <c r="E118" t="s">
        <v>682</v>
      </c>
      <c r="F118" t="s">
        <v>11560</v>
      </c>
      <c r="G118" t="s">
        <v>11551</v>
      </c>
      <c r="H118" t="s">
        <v>675</v>
      </c>
      <c r="I118" t="s">
        <v>1428</v>
      </c>
      <c r="J118" t="s">
        <v>6986</v>
      </c>
      <c r="K118" t="s">
        <v>922</v>
      </c>
      <c r="L118" t="s">
        <v>675</v>
      </c>
      <c r="M118" t="s">
        <v>760</v>
      </c>
      <c r="N118" t="s">
        <v>675</v>
      </c>
      <c r="O118" t="s">
        <v>1427</v>
      </c>
      <c r="P118" t="s">
        <v>11557</v>
      </c>
      <c r="Q118" t="s">
        <v>3632</v>
      </c>
      <c r="R118" t="s">
        <v>6987</v>
      </c>
      <c r="S118" t="s">
        <v>675</v>
      </c>
      <c r="T118" s="2" t="s">
        <v>675</v>
      </c>
      <c r="U118" s="2" t="s">
        <v>6987</v>
      </c>
      <c r="V118" s="2" t="s">
        <v>675</v>
      </c>
      <c r="W118" s="2" t="s">
        <v>675</v>
      </c>
    </row>
    <row r="119" spans="1:23">
      <c r="A119" t="s">
        <v>6988</v>
      </c>
      <c r="B119" t="s">
        <v>675</v>
      </c>
      <c r="C119" t="s">
        <v>682</v>
      </c>
      <c r="D119" t="s">
        <v>675</v>
      </c>
      <c r="E119" t="s">
        <v>682</v>
      </c>
      <c r="F119" t="s">
        <v>11560</v>
      </c>
      <c r="G119" t="s">
        <v>11551</v>
      </c>
      <c r="H119" t="s">
        <v>675</v>
      </c>
      <c r="I119" t="s">
        <v>1487</v>
      </c>
      <c r="J119" t="s">
        <v>6989</v>
      </c>
      <c r="K119" t="s">
        <v>922</v>
      </c>
      <c r="L119" t="s">
        <v>675</v>
      </c>
      <c r="M119" t="s">
        <v>760</v>
      </c>
      <c r="N119" t="s">
        <v>675</v>
      </c>
      <c r="O119" t="s">
        <v>1486</v>
      </c>
      <c r="P119" t="s">
        <v>11557</v>
      </c>
      <c r="Q119" t="s">
        <v>3632</v>
      </c>
      <c r="R119" t="s">
        <v>6990</v>
      </c>
      <c r="S119" t="s">
        <v>675</v>
      </c>
      <c r="T119" s="2" t="s">
        <v>675</v>
      </c>
      <c r="U119" s="2" t="s">
        <v>6990</v>
      </c>
      <c r="V119" s="2" t="s">
        <v>675</v>
      </c>
      <c r="W119" s="2" t="s">
        <v>675</v>
      </c>
    </row>
    <row r="120" spans="1:23">
      <c r="A120" t="s">
        <v>6991</v>
      </c>
      <c r="B120" t="s">
        <v>3405</v>
      </c>
      <c r="C120" t="s">
        <v>6853</v>
      </c>
      <c r="D120" t="s">
        <v>3405</v>
      </c>
      <c r="E120" t="s">
        <v>6993</v>
      </c>
      <c r="F120" t="s">
        <v>11560</v>
      </c>
      <c r="G120" t="s">
        <v>11551</v>
      </c>
      <c r="H120" t="s">
        <v>675</v>
      </c>
      <c r="I120" t="s">
        <v>344</v>
      </c>
      <c r="J120" t="s">
        <v>6992</v>
      </c>
      <c r="K120" t="s">
        <v>922</v>
      </c>
      <c r="L120" t="s">
        <v>675</v>
      </c>
      <c r="M120" t="s">
        <v>760</v>
      </c>
      <c r="N120" t="s">
        <v>2672</v>
      </c>
      <c r="O120" t="s">
        <v>5875</v>
      </c>
      <c r="P120" t="s">
        <v>11557</v>
      </c>
      <c r="Q120" t="s">
        <v>3632</v>
      </c>
      <c r="R120" t="s">
        <v>6994</v>
      </c>
      <c r="S120" t="s">
        <v>5029</v>
      </c>
      <c r="T120" s="2" t="s">
        <v>675</v>
      </c>
      <c r="U120" s="2" t="s">
        <v>6994</v>
      </c>
      <c r="V120" s="2" t="s">
        <v>675</v>
      </c>
      <c r="W120" s="2" t="s">
        <v>675</v>
      </c>
    </row>
    <row r="121" spans="1:23">
      <c r="A121" t="s">
        <v>6995</v>
      </c>
      <c r="B121" t="s">
        <v>3461</v>
      </c>
      <c r="C121" t="s">
        <v>6692</v>
      </c>
      <c r="D121" t="s">
        <v>3461</v>
      </c>
      <c r="E121" t="s">
        <v>5882</v>
      </c>
      <c r="F121" t="s">
        <v>11560</v>
      </c>
      <c r="G121" t="s">
        <v>11551</v>
      </c>
      <c r="H121" t="s">
        <v>675</v>
      </c>
      <c r="I121" t="s">
        <v>5870</v>
      </c>
      <c r="J121" t="s">
        <v>6996</v>
      </c>
      <c r="K121" t="s">
        <v>922</v>
      </c>
      <c r="L121" t="s">
        <v>675</v>
      </c>
      <c r="M121" t="s">
        <v>760</v>
      </c>
      <c r="N121" t="s">
        <v>2672</v>
      </c>
      <c r="O121" t="s">
        <v>5869</v>
      </c>
      <c r="P121" t="s">
        <v>11557</v>
      </c>
      <c r="Q121" t="s">
        <v>3632</v>
      </c>
      <c r="R121" t="s">
        <v>6997</v>
      </c>
      <c r="S121" t="s">
        <v>2255</v>
      </c>
      <c r="T121" s="2" t="s">
        <v>675</v>
      </c>
      <c r="U121" s="2" t="s">
        <v>6997</v>
      </c>
      <c r="V121" s="2" t="s">
        <v>675</v>
      </c>
      <c r="W121" s="2" t="s">
        <v>675</v>
      </c>
    </row>
    <row r="122" spans="1:23">
      <c r="A122" t="s">
        <v>6998</v>
      </c>
      <c r="B122" t="s">
        <v>675</v>
      </c>
      <c r="C122" t="s">
        <v>682</v>
      </c>
      <c r="D122" t="s">
        <v>675</v>
      </c>
      <c r="E122" t="s">
        <v>682</v>
      </c>
      <c r="F122" t="s">
        <v>11560</v>
      </c>
      <c r="G122" t="s">
        <v>11551</v>
      </c>
      <c r="H122" t="s">
        <v>675</v>
      </c>
      <c r="I122" t="s">
        <v>942</v>
      </c>
      <c r="J122" t="s">
        <v>6999</v>
      </c>
      <c r="K122" t="s">
        <v>922</v>
      </c>
      <c r="L122" t="s">
        <v>675</v>
      </c>
      <c r="M122" t="s">
        <v>760</v>
      </c>
      <c r="N122" t="s">
        <v>675</v>
      </c>
      <c r="O122" t="s">
        <v>941</v>
      </c>
      <c r="P122" t="s">
        <v>11557</v>
      </c>
      <c r="Q122" t="s">
        <v>3632</v>
      </c>
      <c r="R122" t="s">
        <v>7000</v>
      </c>
      <c r="S122" t="s">
        <v>675</v>
      </c>
      <c r="T122" s="2" t="s">
        <v>675</v>
      </c>
      <c r="U122" s="2" t="s">
        <v>7000</v>
      </c>
      <c r="V122" s="2" t="s">
        <v>675</v>
      </c>
      <c r="W122" s="2" t="s">
        <v>675</v>
      </c>
    </row>
    <row r="123" spans="1:23">
      <c r="A123" t="s">
        <v>7001</v>
      </c>
      <c r="B123" t="s">
        <v>675</v>
      </c>
      <c r="C123" t="s">
        <v>682</v>
      </c>
      <c r="D123" t="s">
        <v>675</v>
      </c>
      <c r="E123" t="s">
        <v>682</v>
      </c>
      <c r="F123" t="s">
        <v>11560</v>
      </c>
      <c r="G123" t="s">
        <v>11551</v>
      </c>
      <c r="H123" t="s">
        <v>675</v>
      </c>
      <c r="I123" t="s">
        <v>5859</v>
      </c>
      <c r="J123" t="s">
        <v>7002</v>
      </c>
      <c r="K123" t="s">
        <v>922</v>
      </c>
      <c r="L123" t="s">
        <v>675</v>
      </c>
      <c r="M123" t="s">
        <v>760</v>
      </c>
      <c r="N123" t="s">
        <v>675</v>
      </c>
      <c r="O123" t="s">
        <v>5858</v>
      </c>
      <c r="P123" t="s">
        <v>11557</v>
      </c>
      <c r="Q123" t="s">
        <v>3632</v>
      </c>
      <c r="R123" t="s">
        <v>7003</v>
      </c>
      <c r="S123" t="s">
        <v>675</v>
      </c>
      <c r="T123" s="2" t="s">
        <v>675</v>
      </c>
      <c r="U123" s="2" t="s">
        <v>7003</v>
      </c>
      <c r="V123" s="2" t="s">
        <v>675</v>
      </c>
      <c r="W123" s="2" t="s">
        <v>675</v>
      </c>
    </row>
    <row r="124" spans="1:23">
      <c r="A124" t="s">
        <v>7004</v>
      </c>
      <c r="B124" t="s">
        <v>2115</v>
      </c>
      <c r="C124" t="s">
        <v>11694</v>
      </c>
      <c r="D124" t="s">
        <v>675</v>
      </c>
      <c r="E124" t="s">
        <v>682</v>
      </c>
      <c r="F124" t="s">
        <v>11560</v>
      </c>
      <c r="G124" t="s">
        <v>11551</v>
      </c>
      <c r="H124" t="s">
        <v>6579</v>
      </c>
      <c r="I124" t="s">
        <v>6579</v>
      </c>
      <c r="J124" t="s">
        <v>7005</v>
      </c>
      <c r="K124" t="s">
        <v>922</v>
      </c>
      <c r="L124" t="s">
        <v>675</v>
      </c>
      <c r="M124" t="s">
        <v>760</v>
      </c>
      <c r="N124" t="s">
        <v>760</v>
      </c>
      <c r="O124" t="s">
        <v>6578</v>
      </c>
      <c r="P124" t="s">
        <v>11557</v>
      </c>
      <c r="Q124" t="s">
        <v>3632</v>
      </c>
      <c r="R124" t="s">
        <v>7007</v>
      </c>
      <c r="S124" t="s">
        <v>3402</v>
      </c>
      <c r="T124" s="2" t="s">
        <v>675</v>
      </c>
      <c r="U124" s="2" t="s">
        <v>7007</v>
      </c>
      <c r="V124" s="2" t="s">
        <v>675</v>
      </c>
      <c r="W124" s="2" t="s">
        <v>675</v>
      </c>
    </row>
    <row r="125" spans="1:23">
      <c r="A125" t="s">
        <v>7008</v>
      </c>
      <c r="B125" t="s">
        <v>675</v>
      </c>
      <c r="C125" t="s">
        <v>682</v>
      </c>
      <c r="D125" t="s">
        <v>675</v>
      </c>
      <c r="E125" t="s">
        <v>682</v>
      </c>
      <c r="F125" t="s">
        <v>11560</v>
      </c>
      <c r="G125" t="s">
        <v>11551</v>
      </c>
      <c r="H125" t="s">
        <v>1344</v>
      </c>
      <c r="I125" t="s">
        <v>1344</v>
      </c>
      <c r="J125" t="s">
        <v>7009</v>
      </c>
      <c r="K125" t="s">
        <v>922</v>
      </c>
      <c r="L125" t="s">
        <v>675</v>
      </c>
      <c r="M125" t="s">
        <v>760</v>
      </c>
      <c r="N125" t="s">
        <v>675</v>
      </c>
      <c r="O125" t="s">
        <v>1343</v>
      </c>
      <c r="P125" t="s">
        <v>11557</v>
      </c>
      <c r="Q125" t="s">
        <v>3632</v>
      </c>
      <c r="R125" t="s">
        <v>7010</v>
      </c>
      <c r="S125" t="s">
        <v>675</v>
      </c>
      <c r="T125" s="2" t="s">
        <v>675</v>
      </c>
      <c r="U125" s="2" t="s">
        <v>7010</v>
      </c>
      <c r="V125" s="2" t="s">
        <v>675</v>
      </c>
      <c r="W125" s="2" t="s">
        <v>675</v>
      </c>
    </row>
    <row r="126" spans="1:23">
      <c r="A126" t="s">
        <v>7011</v>
      </c>
      <c r="B126" t="s">
        <v>675</v>
      </c>
      <c r="C126" t="s">
        <v>682</v>
      </c>
      <c r="D126" t="s">
        <v>675</v>
      </c>
      <c r="E126" t="s">
        <v>682</v>
      </c>
      <c r="F126" t="s">
        <v>11560</v>
      </c>
      <c r="G126" t="s">
        <v>11551</v>
      </c>
      <c r="H126" t="s">
        <v>1522</v>
      </c>
      <c r="I126" t="s">
        <v>1522</v>
      </c>
      <c r="J126" t="s">
        <v>7012</v>
      </c>
      <c r="K126" t="s">
        <v>922</v>
      </c>
      <c r="L126" t="s">
        <v>675</v>
      </c>
      <c r="M126" t="s">
        <v>760</v>
      </c>
      <c r="N126" t="s">
        <v>675</v>
      </c>
      <c r="O126" t="s">
        <v>1521</v>
      </c>
      <c r="P126" t="s">
        <v>11557</v>
      </c>
      <c r="Q126" t="s">
        <v>3632</v>
      </c>
      <c r="R126" t="s">
        <v>7013</v>
      </c>
      <c r="S126" t="s">
        <v>675</v>
      </c>
      <c r="T126" s="2" t="s">
        <v>675</v>
      </c>
      <c r="U126" s="2" t="s">
        <v>7013</v>
      </c>
      <c r="V126" s="2" t="s">
        <v>675</v>
      </c>
      <c r="W126" s="2" t="s">
        <v>675</v>
      </c>
    </row>
    <row r="127" spans="1:23">
      <c r="A127" t="s">
        <v>7014</v>
      </c>
      <c r="B127" t="s">
        <v>675</v>
      </c>
      <c r="C127" t="s">
        <v>682</v>
      </c>
      <c r="D127" t="s">
        <v>675</v>
      </c>
      <c r="E127" t="s">
        <v>682</v>
      </c>
      <c r="F127" t="s">
        <v>11560</v>
      </c>
      <c r="G127" t="s">
        <v>11551</v>
      </c>
      <c r="H127" t="s">
        <v>6589</v>
      </c>
      <c r="I127" t="s">
        <v>6589</v>
      </c>
      <c r="J127" t="s">
        <v>7015</v>
      </c>
      <c r="K127" t="s">
        <v>922</v>
      </c>
      <c r="L127" t="s">
        <v>675</v>
      </c>
      <c r="M127" t="s">
        <v>760</v>
      </c>
      <c r="N127" t="s">
        <v>675</v>
      </c>
      <c r="O127" t="s">
        <v>6588</v>
      </c>
      <c r="P127" t="s">
        <v>11557</v>
      </c>
      <c r="Q127" t="s">
        <v>3632</v>
      </c>
      <c r="R127" t="s">
        <v>7016</v>
      </c>
      <c r="S127" t="s">
        <v>675</v>
      </c>
      <c r="T127" s="2" t="s">
        <v>675</v>
      </c>
      <c r="U127" s="2" t="s">
        <v>7016</v>
      </c>
      <c r="V127" s="2" t="s">
        <v>675</v>
      </c>
      <c r="W127" s="2" t="s">
        <v>675</v>
      </c>
    </row>
    <row r="128" spans="1:23">
      <c r="A128" t="s">
        <v>7017</v>
      </c>
      <c r="B128" t="s">
        <v>675</v>
      </c>
      <c r="C128" t="s">
        <v>682</v>
      </c>
      <c r="D128" t="s">
        <v>675</v>
      </c>
      <c r="E128" t="s">
        <v>682</v>
      </c>
      <c r="F128" t="s">
        <v>11560</v>
      </c>
      <c r="G128" t="s">
        <v>11551</v>
      </c>
      <c r="H128" t="s">
        <v>7019</v>
      </c>
      <c r="I128" t="s">
        <v>7019</v>
      </c>
      <c r="J128" t="s">
        <v>7020</v>
      </c>
      <c r="K128" t="s">
        <v>922</v>
      </c>
      <c r="L128" t="s">
        <v>675</v>
      </c>
      <c r="M128" t="s">
        <v>760</v>
      </c>
      <c r="N128" t="s">
        <v>675</v>
      </c>
      <c r="O128" t="s">
        <v>7018</v>
      </c>
      <c r="P128" t="s">
        <v>11557</v>
      </c>
      <c r="Q128" t="s">
        <v>3632</v>
      </c>
      <c r="R128" t="s">
        <v>7021</v>
      </c>
      <c r="S128" t="s">
        <v>675</v>
      </c>
      <c r="T128" s="2" t="s">
        <v>675</v>
      </c>
      <c r="U128" s="2" t="s">
        <v>7021</v>
      </c>
      <c r="V128" s="2" t="s">
        <v>675</v>
      </c>
      <c r="W128" s="2" t="s">
        <v>675</v>
      </c>
    </row>
    <row r="129" spans="1:23">
      <c r="A129" t="s">
        <v>7022</v>
      </c>
      <c r="B129" t="s">
        <v>2348</v>
      </c>
      <c r="C129" t="s">
        <v>11695</v>
      </c>
      <c r="D129" t="s">
        <v>675</v>
      </c>
      <c r="E129" t="s">
        <v>682</v>
      </c>
      <c r="F129" t="s">
        <v>11560</v>
      </c>
      <c r="G129" t="s">
        <v>11551</v>
      </c>
      <c r="H129" t="s">
        <v>7024</v>
      </c>
      <c r="I129" t="s">
        <v>7024</v>
      </c>
      <c r="J129" t="s">
        <v>7025</v>
      </c>
      <c r="K129" t="s">
        <v>922</v>
      </c>
      <c r="L129" t="s">
        <v>675</v>
      </c>
      <c r="M129" t="s">
        <v>760</v>
      </c>
      <c r="N129" t="s">
        <v>760</v>
      </c>
      <c r="O129" t="s">
        <v>7023</v>
      </c>
      <c r="P129" t="s">
        <v>11557</v>
      </c>
      <c r="Q129" t="s">
        <v>3632</v>
      </c>
      <c r="R129" t="s">
        <v>7027</v>
      </c>
      <c r="S129" t="s">
        <v>2353</v>
      </c>
      <c r="T129" s="2" t="s">
        <v>675</v>
      </c>
      <c r="U129" s="2" t="s">
        <v>7027</v>
      </c>
      <c r="V129" s="2" t="s">
        <v>675</v>
      </c>
      <c r="W129" s="2" t="s">
        <v>675</v>
      </c>
    </row>
    <row r="130" spans="1:23">
      <c r="A130" t="s">
        <v>7028</v>
      </c>
      <c r="B130" t="s">
        <v>675</v>
      </c>
      <c r="C130" t="s">
        <v>682</v>
      </c>
      <c r="D130" t="s">
        <v>675</v>
      </c>
      <c r="E130" t="s">
        <v>682</v>
      </c>
      <c r="F130" t="s">
        <v>11560</v>
      </c>
      <c r="G130" t="s">
        <v>11551</v>
      </c>
      <c r="H130" t="s">
        <v>7030</v>
      </c>
      <c r="I130" t="s">
        <v>7030</v>
      </c>
      <c r="J130" t="s">
        <v>7031</v>
      </c>
      <c r="K130" t="s">
        <v>922</v>
      </c>
      <c r="L130" t="s">
        <v>675</v>
      </c>
      <c r="M130" t="s">
        <v>760</v>
      </c>
      <c r="N130" t="s">
        <v>675</v>
      </c>
      <c r="O130" t="s">
        <v>7029</v>
      </c>
      <c r="P130" t="s">
        <v>11557</v>
      </c>
      <c r="Q130" t="s">
        <v>3632</v>
      </c>
      <c r="R130" t="s">
        <v>7032</v>
      </c>
      <c r="S130" t="s">
        <v>675</v>
      </c>
      <c r="T130" s="2" t="s">
        <v>675</v>
      </c>
      <c r="U130" s="2" t="s">
        <v>7032</v>
      </c>
      <c r="V130" s="2" t="s">
        <v>675</v>
      </c>
      <c r="W130" s="2" t="s">
        <v>675</v>
      </c>
    </row>
    <row r="131" spans="1:23">
      <c r="A131" t="s">
        <v>7033</v>
      </c>
      <c r="B131" t="s">
        <v>3318</v>
      </c>
      <c r="C131" t="s">
        <v>7035</v>
      </c>
      <c r="D131" t="s">
        <v>3318</v>
      </c>
      <c r="E131" t="s">
        <v>6783</v>
      </c>
      <c r="F131" t="s">
        <v>11560</v>
      </c>
      <c r="G131" t="s">
        <v>11551</v>
      </c>
      <c r="H131" t="s">
        <v>404</v>
      </c>
      <c r="I131" t="s">
        <v>404</v>
      </c>
      <c r="J131" t="s">
        <v>7034</v>
      </c>
      <c r="K131" t="s">
        <v>922</v>
      </c>
      <c r="L131" t="s">
        <v>675</v>
      </c>
      <c r="M131" t="s">
        <v>760</v>
      </c>
      <c r="N131" t="s">
        <v>2672</v>
      </c>
      <c r="O131" t="s">
        <v>4431</v>
      </c>
      <c r="P131" t="s">
        <v>11557</v>
      </c>
      <c r="Q131" t="s">
        <v>3632</v>
      </c>
      <c r="R131" t="s">
        <v>7036</v>
      </c>
      <c r="S131" t="s">
        <v>2049</v>
      </c>
      <c r="T131" s="2" t="s">
        <v>675</v>
      </c>
      <c r="U131" s="2" t="s">
        <v>7036</v>
      </c>
      <c r="V131" s="2" t="s">
        <v>675</v>
      </c>
      <c r="W131" s="2" t="s">
        <v>675</v>
      </c>
    </row>
    <row r="132" spans="1:23">
      <c r="A132" t="s">
        <v>7037</v>
      </c>
      <c r="B132" t="s">
        <v>7039</v>
      </c>
      <c r="C132" t="s">
        <v>7040</v>
      </c>
      <c r="D132" t="s">
        <v>7039</v>
      </c>
      <c r="E132" t="s">
        <v>7035</v>
      </c>
      <c r="F132" t="s">
        <v>11560</v>
      </c>
      <c r="G132" t="s">
        <v>11551</v>
      </c>
      <c r="H132" t="s">
        <v>362</v>
      </c>
      <c r="I132" t="s">
        <v>362</v>
      </c>
      <c r="J132" t="s">
        <v>7038</v>
      </c>
      <c r="K132" t="s">
        <v>922</v>
      </c>
      <c r="L132" t="s">
        <v>675</v>
      </c>
      <c r="M132" t="s">
        <v>760</v>
      </c>
      <c r="N132" t="s">
        <v>2672</v>
      </c>
      <c r="O132" t="s">
        <v>1895</v>
      </c>
      <c r="P132" t="s">
        <v>11557</v>
      </c>
      <c r="Q132" t="s">
        <v>3632</v>
      </c>
      <c r="R132" t="s">
        <v>7041</v>
      </c>
      <c r="S132" t="s">
        <v>8127</v>
      </c>
      <c r="T132" s="2" t="s">
        <v>675</v>
      </c>
      <c r="U132" s="2" t="s">
        <v>7041</v>
      </c>
      <c r="V132" s="2" t="s">
        <v>8127</v>
      </c>
      <c r="W132" s="2" t="s">
        <v>675</v>
      </c>
    </row>
    <row r="133" spans="1:23">
      <c r="A133" t="s">
        <v>7042</v>
      </c>
      <c r="B133" t="s">
        <v>7044</v>
      </c>
      <c r="C133" t="s">
        <v>6096</v>
      </c>
      <c r="D133" t="s">
        <v>7044</v>
      </c>
      <c r="E133" t="s">
        <v>5882</v>
      </c>
      <c r="F133" t="s">
        <v>11560</v>
      </c>
      <c r="G133" t="s">
        <v>11551</v>
      </c>
      <c r="H133" t="s">
        <v>24</v>
      </c>
      <c r="I133" t="s">
        <v>24</v>
      </c>
      <c r="J133" t="s">
        <v>7043</v>
      </c>
      <c r="K133" t="s">
        <v>922</v>
      </c>
      <c r="L133" t="s">
        <v>675</v>
      </c>
      <c r="M133" t="s">
        <v>760</v>
      </c>
      <c r="N133" t="s">
        <v>2672</v>
      </c>
      <c r="O133" t="s">
        <v>829</v>
      </c>
      <c r="P133" t="s">
        <v>11557</v>
      </c>
      <c r="Q133" t="s">
        <v>3632</v>
      </c>
      <c r="R133" t="s">
        <v>7045</v>
      </c>
      <c r="S133" t="s">
        <v>1722</v>
      </c>
      <c r="T133" s="2" t="s">
        <v>675</v>
      </c>
      <c r="U133" s="2" t="s">
        <v>7045</v>
      </c>
      <c r="V133" s="2" t="s">
        <v>1722</v>
      </c>
      <c r="W133" s="2" t="s">
        <v>675</v>
      </c>
    </row>
    <row r="134" spans="1:23">
      <c r="A134" t="s">
        <v>7046</v>
      </c>
      <c r="B134" t="s">
        <v>6196</v>
      </c>
      <c r="C134" t="s">
        <v>7107</v>
      </c>
      <c r="D134" t="s">
        <v>6196</v>
      </c>
      <c r="E134" t="s">
        <v>5851</v>
      </c>
      <c r="F134" t="s">
        <v>11560</v>
      </c>
      <c r="G134" t="s">
        <v>11551</v>
      </c>
      <c r="H134" t="s">
        <v>410</v>
      </c>
      <c r="I134" t="s">
        <v>410</v>
      </c>
      <c r="J134" t="s">
        <v>7047</v>
      </c>
      <c r="K134" t="s">
        <v>922</v>
      </c>
      <c r="L134" t="s">
        <v>675</v>
      </c>
      <c r="M134" t="s">
        <v>760</v>
      </c>
      <c r="N134" t="s">
        <v>2672</v>
      </c>
      <c r="O134" t="s">
        <v>743</v>
      </c>
      <c r="P134" t="s">
        <v>11557</v>
      </c>
      <c r="Q134" t="s">
        <v>3632</v>
      </c>
      <c r="R134" t="s">
        <v>7049</v>
      </c>
      <c r="S134" t="s">
        <v>1503</v>
      </c>
      <c r="T134" s="2" t="s">
        <v>675</v>
      </c>
      <c r="U134" s="2" t="s">
        <v>7049</v>
      </c>
      <c r="V134" s="2" t="s">
        <v>1503</v>
      </c>
      <c r="W134" s="2" t="s">
        <v>675</v>
      </c>
    </row>
    <row r="135" spans="1:23">
      <c r="A135" t="s">
        <v>7050</v>
      </c>
      <c r="B135" t="s">
        <v>675</v>
      </c>
      <c r="C135" t="s">
        <v>682</v>
      </c>
      <c r="D135" t="s">
        <v>675</v>
      </c>
      <c r="E135" t="s">
        <v>682</v>
      </c>
      <c r="F135" t="s">
        <v>11560</v>
      </c>
      <c r="G135" t="s">
        <v>11551</v>
      </c>
      <c r="H135" t="s">
        <v>7052</v>
      </c>
      <c r="I135" t="s">
        <v>7052</v>
      </c>
      <c r="J135" t="s">
        <v>7053</v>
      </c>
      <c r="K135" t="s">
        <v>922</v>
      </c>
      <c r="L135" t="s">
        <v>675</v>
      </c>
      <c r="M135" t="s">
        <v>760</v>
      </c>
      <c r="N135" t="s">
        <v>675</v>
      </c>
      <c r="O135" t="s">
        <v>7051</v>
      </c>
      <c r="P135" t="s">
        <v>11557</v>
      </c>
      <c r="Q135" t="s">
        <v>3632</v>
      </c>
      <c r="R135" t="s">
        <v>7054</v>
      </c>
      <c r="S135" t="s">
        <v>675</v>
      </c>
      <c r="T135" s="2" t="s">
        <v>675</v>
      </c>
      <c r="U135" s="2" t="s">
        <v>7054</v>
      </c>
      <c r="V135" s="2" t="s">
        <v>675</v>
      </c>
      <c r="W135" s="2" t="s">
        <v>675</v>
      </c>
    </row>
    <row r="136" spans="1:23">
      <c r="A136" t="s">
        <v>7055</v>
      </c>
      <c r="B136" t="s">
        <v>1973</v>
      </c>
      <c r="C136" t="s">
        <v>6748</v>
      </c>
      <c r="D136" t="s">
        <v>1973</v>
      </c>
      <c r="E136" t="s">
        <v>5949</v>
      </c>
      <c r="F136" t="s">
        <v>11560</v>
      </c>
      <c r="G136" t="s">
        <v>11551</v>
      </c>
      <c r="H136" t="s">
        <v>7057</v>
      </c>
      <c r="I136" t="s">
        <v>7057</v>
      </c>
      <c r="J136" t="s">
        <v>7058</v>
      </c>
      <c r="K136" t="s">
        <v>922</v>
      </c>
      <c r="L136" t="s">
        <v>675</v>
      </c>
      <c r="M136" t="s">
        <v>760</v>
      </c>
      <c r="N136" t="s">
        <v>2672</v>
      </c>
      <c r="O136" t="s">
        <v>7056</v>
      </c>
      <c r="P136" t="s">
        <v>11557</v>
      </c>
      <c r="Q136" t="s">
        <v>3632</v>
      </c>
      <c r="R136" t="s">
        <v>7059</v>
      </c>
      <c r="S136" t="s">
        <v>3166</v>
      </c>
      <c r="T136" s="2" t="s">
        <v>675</v>
      </c>
      <c r="U136" s="2" t="s">
        <v>7059</v>
      </c>
      <c r="V136" s="2" t="s">
        <v>675</v>
      </c>
      <c r="W136" s="2" t="s">
        <v>675</v>
      </c>
    </row>
    <row r="137" spans="1:23">
      <c r="A137" t="s">
        <v>7060</v>
      </c>
      <c r="B137" t="s">
        <v>675</v>
      </c>
      <c r="C137" t="s">
        <v>682</v>
      </c>
      <c r="D137" t="s">
        <v>675</v>
      </c>
      <c r="E137" t="s">
        <v>682</v>
      </c>
      <c r="F137" t="s">
        <v>11560</v>
      </c>
      <c r="G137" t="s">
        <v>11551</v>
      </c>
      <c r="H137" t="s">
        <v>7062</v>
      </c>
      <c r="I137" t="s">
        <v>7062</v>
      </c>
      <c r="J137" t="s">
        <v>7063</v>
      </c>
      <c r="K137" t="s">
        <v>922</v>
      </c>
      <c r="L137" t="s">
        <v>675</v>
      </c>
      <c r="M137" t="s">
        <v>760</v>
      </c>
      <c r="N137" t="s">
        <v>675</v>
      </c>
      <c r="O137" t="s">
        <v>7061</v>
      </c>
      <c r="P137" t="s">
        <v>11557</v>
      </c>
      <c r="Q137" t="s">
        <v>3632</v>
      </c>
      <c r="R137" t="s">
        <v>7064</v>
      </c>
      <c r="S137" t="s">
        <v>675</v>
      </c>
      <c r="T137" s="2" t="s">
        <v>675</v>
      </c>
      <c r="U137" s="2" t="s">
        <v>7064</v>
      </c>
      <c r="V137" s="2" t="s">
        <v>675</v>
      </c>
      <c r="W137" s="2" t="s">
        <v>675</v>
      </c>
    </row>
    <row r="138" spans="1:23">
      <c r="A138" t="s">
        <v>7065</v>
      </c>
      <c r="B138" t="s">
        <v>1933</v>
      </c>
      <c r="C138" t="s">
        <v>11696</v>
      </c>
      <c r="D138" t="s">
        <v>675</v>
      </c>
      <c r="E138" t="s">
        <v>682</v>
      </c>
      <c r="F138" t="s">
        <v>11560</v>
      </c>
      <c r="G138" t="s">
        <v>11551</v>
      </c>
      <c r="H138" t="s">
        <v>7067</v>
      </c>
      <c r="I138" t="s">
        <v>7067</v>
      </c>
      <c r="J138" t="s">
        <v>7068</v>
      </c>
      <c r="K138" t="s">
        <v>922</v>
      </c>
      <c r="L138" t="s">
        <v>675</v>
      </c>
      <c r="M138" t="s">
        <v>760</v>
      </c>
      <c r="N138" t="s">
        <v>760</v>
      </c>
      <c r="O138" t="s">
        <v>7066</v>
      </c>
      <c r="P138" t="s">
        <v>11557</v>
      </c>
      <c r="Q138" t="s">
        <v>3632</v>
      </c>
      <c r="R138" t="s">
        <v>7070</v>
      </c>
      <c r="S138" t="s">
        <v>1933</v>
      </c>
      <c r="T138" s="2" t="s">
        <v>675</v>
      </c>
      <c r="U138" s="2" t="s">
        <v>7070</v>
      </c>
      <c r="V138" s="2" t="s">
        <v>675</v>
      </c>
      <c r="W138" s="2" t="s">
        <v>675</v>
      </c>
    </row>
    <row r="139" spans="1:23">
      <c r="A139" t="s">
        <v>7071</v>
      </c>
      <c r="B139" t="s">
        <v>1933</v>
      </c>
      <c r="C139" t="s">
        <v>11697</v>
      </c>
      <c r="D139" t="s">
        <v>675</v>
      </c>
      <c r="E139" t="s">
        <v>682</v>
      </c>
      <c r="F139" t="s">
        <v>11560</v>
      </c>
      <c r="G139" t="s">
        <v>11551</v>
      </c>
      <c r="H139" t="s">
        <v>1560</v>
      </c>
      <c r="I139" t="s">
        <v>1560</v>
      </c>
      <c r="J139" t="s">
        <v>7072</v>
      </c>
      <c r="K139" t="s">
        <v>922</v>
      </c>
      <c r="L139" t="s">
        <v>675</v>
      </c>
      <c r="M139" t="s">
        <v>760</v>
      </c>
      <c r="N139" t="s">
        <v>760</v>
      </c>
      <c r="O139" t="s">
        <v>1559</v>
      </c>
      <c r="P139" t="s">
        <v>11557</v>
      </c>
      <c r="Q139" t="s">
        <v>3632</v>
      </c>
      <c r="R139" t="s">
        <v>7074</v>
      </c>
      <c r="S139" t="s">
        <v>1946</v>
      </c>
      <c r="T139" s="2" t="s">
        <v>675</v>
      </c>
      <c r="U139" s="2" t="s">
        <v>7074</v>
      </c>
      <c r="V139" s="2" t="s">
        <v>675</v>
      </c>
      <c r="W139" s="2" t="s">
        <v>675</v>
      </c>
    </row>
    <row r="140" spans="1:23">
      <c r="A140" t="s">
        <v>7075</v>
      </c>
      <c r="B140" t="s">
        <v>1952</v>
      </c>
      <c r="C140" t="s">
        <v>6902</v>
      </c>
      <c r="D140" t="s">
        <v>1952</v>
      </c>
      <c r="E140" t="s">
        <v>6783</v>
      </c>
      <c r="F140" t="s">
        <v>11560</v>
      </c>
      <c r="G140" t="s">
        <v>11551</v>
      </c>
      <c r="H140" t="s">
        <v>1382</v>
      </c>
      <c r="I140" t="s">
        <v>1382</v>
      </c>
      <c r="J140" t="s">
        <v>7076</v>
      </c>
      <c r="K140" t="s">
        <v>922</v>
      </c>
      <c r="L140" t="s">
        <v>675</v>
      </c>
      <c r="M140" t="s">
        <v>760</v>
      </c>
      <c r="N140" t="s">
        <v>2672</v>
      </c>
      <c r="O140" t="s">
        <v>1381</v>
      </c>
      <c r="P140" t="s">
        <v>11557</v>
      </c>
      <c r="Q140" t="s">
        <v>3632</v>
      </c>
      <c r="R140" t="s">
        <v>7077</v>
      </c>
      <c r="S140" t="s">
        <v>3166</v>
      </c>
      <c r="T140" s="2" t="s">
        <v>675</v>
      </c>
      <c r="U140" s="2" t="s">
        <v>7077</v>
      </c>
      <c r="V140" s="2" t="s">
        <v>675</v>
      </c>
      <c r="W140" s="2" t="s">
        <v>675</v>
      </c>
    </row>
    <row r="141" spans="1:23">
      <c r="A141" t="s">
        <v>7078</v>
      </c>
      <c r="B141" t="s">
        <v>1933</v>
      </c>
      <c r="C141" t="s">
        <v>11698</v>
      </c>
      <c r="D141" t="s">
        <v>675</v>
      </c>
      <c r="E141" t="s">
        <v>682</v>
      </c>
      <c r="F141" t="s">
        <v>11560</v>
      </c>
      <c r="G141" t="s">
        <v>11551</v>
      </c>
      <c r="H141" t="s">
        <v>400</v>
      </c>
      <c r="I141" t="s">
        <v>400</v>
      </c>
      <c r="J141" t="s">
        <v>7079</v>
      </c>
      <c r="K141" t="s">
        <v>922</v>
      </c>
      <c r="L141" t="s">
        <v>675</v>
      </c>
      <c r="M141" t="s">
        <v>760</v>
      </c>
      <c r="N141" t="s">
        <v>760</v>
      </c>
      <c r="O141" t="s">
        <v>4426</v>
      </c>
      <c r="P141" t="s">
        <v>11557</v>
      </c>
      <c r="Q141" t="s">
        <v>3632</v>
      </c>
      <c r="R141" t="s">
        <v>7080</v>
      </c>
      <c r="S141" t="s">
        <v>1946</v>
      </c>
      <c r="T141" s="2" t="s">
        <v>675</v>
      </c>
      <c r="U141" s="2" t="s">
        <v>7080</v>
      </c>
      <c r="V141" s="2" t="s">
        <v>675</v>
      </c>
      <c r="W141" s="2" t="s">
        <v>675</v>
      </c>
    </row>
    <row r="142" spans="1:23">
      <c r="A142" t="s">
        <v>7081</v>
      </c>
      <c r="B142" t="s">
        <v>675</v>
      </c>
      <c r="C142" t="s">
        <v>682</v>
      </c>
      <c r="D142" t="s">
        <v>675</v>
      </c>
      <c r="E142" t="s">
        <v>682</v>
      </c>
      <c r="F142" t="s">
        <v>11560</v>
      </c>
      <c r="G142" t="s">
        <v>11551</v>
      </c>
      <c r="H142" t="s">
        <v>7083</v>
      </c>
      <c r="I142" t="s">
        <v>7083</v>
      </c>
      <c r="J142" t="s">
        <v>7084</v>
      </c>
      <c r="K142" t="s">
        <v>922</v>
      </c>
      <c r="L142" t="s">
        <v>675</v>
      </c>
      <c r="M142" t="s">
        <v>760</v>
      </c>
      <c r="N142" t="s">
        <v>675</v>
      </c>
      <c r="O142" t="s">
        <v>7082</v>
      </c>
      <c r="P142" t="s">
        <v>11557</v>
      </c>
      <c r="Q142" t="s">
        <v>3632</v>
      </c>
      <c r="R142" t="s">
        <v>7085</v>
      </c>
      <c r="S142" t="s">
        <v>675</v>
      </c>
      <c r="T142" s="2" t="s">
        <v>675</v>
      </c>
      <c r="U142" s="2" t="s">
        <v>7085</v>
      </c>
      <c r="V142" s="2" t="s">
        <v>675</v>
      </c>
      <c r="W142" s="2" t="s">
        <v>675</v>
      </c>
    </row>
    <row r="143" spans="1:23">
      <c r="A143" t="s">
        <v>7086</v>
      </c>
      <c r="B143" t="s">
        <v>675</v>
      </c>
      <c r="C143" t="s">
        <v>682</v>
      </c>
      <c r="D143" t="s">
        <v>675</v>
      </c>
      <c r="E143" t="s">
        <v>682</v>
      </c>
      <c r="F143" t="s">
        <v>11560</v>
      </c>
      <c r="G143" t="s">
        <v>11551</v>
      </c>
      <c r="H143" t="s">
        <v>7088</v>
      </c>
      <c r="I143" t="s">
        <v>7088</v>
      </c>
      <c r="J143" t="s">
        <v>7089</v>
      </c>
      <c r="K143" t="s">
        <v>922</v>
      </c>
      <c r="L143" t="s">
        <v>675</v>
      </c>
      <c r="M143" t="s">
        <v>760</v>
      </c>
      <c r="N143" t="s">
        <v>675</v>
      </c>
      <c r="O143" t="s">
        <v>7087</v>
      </c>
      <c r="P143" t="s">
        <v>11557</v>
      </c>
      <c r="Q143" t="s">
        <v>3632</v>
      </c>
      <c r="R143" t="s">
        <v>7090</v>
      </c>
      <c r="S143" t="s">
        <v>675</v>
      </c>
      <c r="T143" s="2" t="s">
        <v>675</v>
      </c>
      <c r="U143" s="2" t="s">
        <v>7090</v>
      </c>
      <c r="V143" s="2" t="s">
        <v>675</v>
      </c>
      <c r="W143" s="2" t="s">
        <v>675</v>
      </c>
    </row>
    <row r="144" spans="1:23">
      <c r="A144" t="s">
        <v>7091</v>
      </c>
      <c r="B144" t="s">
        <v>2324</v>
      </c>
      <c r="C144" t="s">
        <v>11699</v>
      </c>
      <c r="D144" t="s">
        <v>675</v>
      </c>
      <c r="E144" t="s">
        <v>682</v>
      </c>
      <c r="F144" t="s">
        <v>11560</v>
      </c>
      <c r="G144" t="s">
        <v>11551</v>
      </c>
      <c r="H144" t="s">
        <v>7093</v>
      </c>
      <c r="I144" t="s">
        <v>7093</v>
      </c>
      <c r="J144" t="s">
        <v>7094</v>
      </c>
      <c r="K144" t="s">
        <v>922</v>
      </c>
      <c r="L144" t="s">
        <v>675</v>
      </c>
      <c r="M144" t="s">
        <v>760</v>
      </c>
      <c r="N144" t="s">
        <v>711</v>
      </c>
      <c r="O144" t="s">
        <v>7092</v>
      </c>
      <c r="P144" t="s">
        <v>11557</v>
      </c>
      <c r="Q144" t="s">
        <v>3632</v>
      </c>
      <c r="R144" t="s">
        <v>7096</v>
      </c>
      <c r="S144" t="s">
        <v>2324</v>
      </c>
      <c r="T144" s="2" t="s">
        <v>675</v>
      </c>
      <c r="U144" s="2" t="s">
        <v>7096</v>
      </c>
      <c r="V144" s="2" t="s">
        <v>675</v>
      </c>
      <c r="W144" s="2" t="s">
        <v>675</v>
      </c>
    </row>
    <row r="145" spans="1:23">
      <c r="A145" t="s">
        <v>7097</v>
      </c>
      <c r="B145" t="s">
        <v>2324</v>
      </c>
      <c r="C145" t="s">
        <v>11700</v>
      </c>
      <c r="D145" t="s">
        <v>675</v>
      </c>
      <c r="E145" t="s">
        <v>682</v>
      </c>
      <c r="F145" t="s">
        <v>11560</v>
      </c>
      <c r="G145" t="s">
        <v>11551</v>
      </c>
      <c r="H145" t="s">
        <v>7099</v>
      </c>
      <c r="I145" t="s">
        <v>7099</v>
      </c>
      <c r="J145" t="s">
        <v>7100</v>
      </c>
      <c r="K145" t="s">
        <v>922</v>
      </c>
      <c r="L145" t="s">
        <v>675</v>
      </c>
      <c r="M145" t="s">
        <v>760</v>
      </c>
      <c r="N145" t="s">
        <v>711</v>
      </c>
      <c r="O145" t="s">
        <v>7098</v>
      </c>
      <c r="P145" t="s">
        <v>11557</v>
      </c>
      <c r="Q145" t="s">
        <v>3632</v>
      </c>
      <c r="R145" t="s">
        <v>7101</v>
      </c>
      <c r="S145" t="s">
        <v>2324</v>
      </c>
      <c r="T145" s="2" t="s">
        <v>675</v>
      </c>
      <c r="U145" s="2" t="s">
        <v>7101</v>
      </c>
      <c r="V145" s="2" t="s">
        <v>675</v>
      </c>
      <c r="W145" s="2" t="s">
        <v>675</v>
      </c>
    </row>
    <row r="146" spans="1:23">
      <c r="A146" t="s">
        <v>7102</v>
      </c>
      <c r="B146" t="s">
        <v>675</v>
      </c>
      <c r="C146" t="s">
        <v>682</v>
      </c>
      <c r="D146" t="s">
        <v>675</v>
      </c>
      <c r="E146" t="s">
        <v>682</v>
      </c>
      <c r="F146" t="s">
        <v>11560</v>
      </c>
      <c r="G146" t="s">
        <v>11551</v>
      </c>
      <c r="H146" t="s">
        <v>1630</v>
      </c>
      <c r="I146" t="s">
        <v>1630</v>
      </c>
      <c r="J146" t="s">
        <v>7103</v>
      </c>
      <c r="K146" t="s">
        <v>922</v>
      </c>
      <c r="L146" t="s">
        <v>675</v>
      </c>
      <c r="M146" t="s">
        <v>760</v>
      </c>
      <c r="N146" t="s">
        <v>675</v>
      </c>
      <c r="O146" t="s">
        <v>1629</v>
      </c>
      <c r="P146" t="s">
        <v>11557</v>
      </c>
      <c r="Q146" t="s">
        <v>3632</v>
      </c>
      <c r="R146" t="s">
        <v>7104</v>
      </c>
      <c r="S146" t="s">
        <v>675</v>
      </c>
      <c r="T146" s="2" t="s">
        <v>675</v>
      </c>
      <c r="U146" s="2" t="s">
        <v>7104</v>
      </c>
      <c r="V146" s="2" t="s">
        <v>675</v>
      </c>
      <c r="W146" s="2" t="s">
        <v>675</v>
      </c>
    </row>
    <row r="147" spans="1:23">
      <c r="A147" t="s">
        <v>7105</v>
      </c>
      <c r="B147" t="s">
        <v>3166</v>
      </c>
      <c r="C147" t="s">
        <v>7107</v>
      </c>
      <c r="D147" t="s">
        <v>3166</v>
      </c>
      <c r="E147" t="s">
        <v>6096</v>
      </c>
      <c r="F147" t="s">
        <v>11560</v>
      </c>
      <c r="G147" t="s">
        <v>11551</v>
      </c>
      <c r="H147" t="s">
        <v>237</v>
      </c>
      <c r="I147" t="s">
        <v>237</v>
      </c>
      <c r="J147" t="s">
        <v>7106</v>
      </c>
      <c r="K147" t="s">
        <v>922</v>
      </c>
      <c r="L147" t="s">
        <v>675</v>
      </c>
      <c r="M147" t="s">
        <v>760</v>
      </c>
      <c r="N147" t="s">
        <v>2672</v>
      </c>
      <c r="O147" t="s">
        <v>1986</v>
      </c>
      <c r="P147" t="s">
        <v>11557</v>
      </c>
      <c r="Q147" t="s">
        <v>3632</v>
      </c>
      <c r="R147" t="s">
        <v>7108</v>
      </c>
      <c r="S147" t="s">
        <v>1977</v>
      </c>
      <c r="T147" s="2" t="s">
        <v>675</v>
      </c>
      <c r="U147" s="2" t="s">
        <v>7108</v>
      </c>
      <c r="V147" s="2" t="s">
        <v>675</v>
      </c>
      <c r="W147" s="2" t="s">
        <v>675</v>
      </c>
    </row>
    <row r="148" spans="1:23">
      <c r="A148" t="s">
        <v>7109</v>
      </c>
      <c r="B148" t="s">
        <v>675</v>
      </c>
      <c r="C148" t="s">
        <v>682</v>
      </c>
      <c r="D148" t="s">
        <v>675</v>
      </c>
      <c r="E148" t="s">
        <v>682</v>
      </c>
      <c r="F148" t="s">
        <v>11560</v>
      </c>
      <c r="G148" t="s">
        <v>11551</v>
      </c>
      <c r="H148" t="s">
        <v>7111</v>
      </c>
      <c r="I148" t="s">
        <v>7111</v>
      </c>
      <c r="J148" t="s">
        <v>7112</v>
      </c>
      <c r="K148" t="s">
        <v>922</v>
      </c>
      <c r="L148" t="s">
        <v>675</v>
      </c>
      <c r="M148" t="s">
        <v>760</v>
      </c>
      <c r="N148" t="s">
        <v>675</v>
      </c>
      <c r="O148" t="s">
        <v>7110</v>
      </c>
      <c r="P148" t="s">
        <v>11557</v>
      </c>
      <c r="Q148" t="s">
        <v>3632</v>
      </c>
      <c r="R148" t="s">
        <v>7113</v>
      </c>
      <c r="S148" t="s">
        <v>675</v>
      </c>
      <c r="T148" s="2" t="s">
        <v>675</v>
      </c>
      <c r="U148" s="2" t="s">
        <v>7113</v>
      </c>
      <c r="V148" s="2" t="s">
        <v>675</v>
      </c>
      <c r="W148" s="2" t="s">
        <v>675</v>
      </c>
    </row>
    <row r="149" spans="1:23">
      <c r="A149" t="s">
        <v>7114</v>
      </c>
      <c r="B149" t="s">
        <v>1933</v>
      </c>
      <c r="C149" t="s">
        <v>11701</v>
      </c>
      <c r="D149" t="s">
        <v>675</v>
      </c>
      <c r="E149" t="s">
        <v>682</v>
      </c>
      <c r="F149" t="s">
        <v>11560</v>
      </c>
      <c r="G149" t="s">
        <v>11551</v>
      </c>
      <c r="H149" t="s">
        <v>7116</v>
      </c>
      <c r="I149" t="s">
        <v>7116</v>
      </c>
      <c r="J149" t="s">
        <v>7117</v>
      </c>
      <c r="K149" t="s">
        <v>922</v>
      </c>
      <c r="L149" t="s">
        <v>675</v>
      </c>
      <c r="M149" t="s">
        <v>760</v>
      </c>
      <c r="N149" t="s">
        <v>683</v>
      </c>
      <c r="O149" t="s">
        <v>7115</v>
      </c>
      <c r="P149" t="s">
        <v>11557</v>
      </c>
      <c r="Q149" t="s">
        <v>3632</v>
      </c>
      <c r="R149" t="s">
        <v>7119</v>
      </c>
      <c r="S149" t="s">
        <v>1933</v>
      </c>
      <c r="T149" s="2" t="s">
        <v>675</v>
      </c>
      <c r="U149" s="2" t="s">
        <v>7119</v>
      </c>
      <c r="V149" s="2" t="s">
        <v>675</v>
      </c>
      <c r="W149" s="2" t="s">
        <v>675</v>
      </c>
    </row>
    <row r="150" spans="1:23">
      <c r="A150" t="s">
        <v>7120</v>
      </c>
      <c r="B150" t="s">
        <v>1973</v>
      </c>
      <c r="C150" t="s">
        <v>6853</v>
      </c>
      <c r="D150" t="s">
        <v>1973</v>
      </c>
      <c r="E150" t="s">
        <v>7040</v>
      </c>
      <c r="F150" t="s">
        <v>11560</v>
      </c>
      <c r="G150" t="s">
        <v>11551</v>
      </c>
      <c r="H150" t="s">
        <v>155</v>
      </c>
      <c r="I150" t="s">
        <v>155</v>
      </c>
      <c r="J150" t="s">
        <v>7121</v>
      </c>
      <c r="K150" t="s">
        <v>922</v>
      </c>
      <c r="L150" t="s">
        <v>675</v>
      </c>
      <c r="M150" t="s">
        <v>760</v>
      </c>
      <c r="N150" t="s">
        <v>2672</v>
      </c>
      <c r="O150" t="s">
        <v>2776</v>
      </c>
      <c r="P150" t="s">
        <v>11557</v>
      </c>
      <c r="Q150" t="s">
        <v>3632</v>
      </c>
      <c r="R150" t="s">
        <v>7122</v>
      </c>
      <c r="S150" t="s">
        <v>3166</v>
      </c>
      <c r="T150" s="2" t="s">
        <v>675</v>
      </c>
      <c r="U150" s="2" t="s">
        <v>7122</v>
      </c>
      <c r="V150" s="2" t="s">
        <v>675</v>
      </c>
      <c r="W150" s="2" t="s">
        <v>675</v>
      </c>
    </row>
    <row r="151" spans="1:23">
      <c r="A151" t="s">
        <v>7123</v>
      </c>
      <c r="B151" t="s">
        <v>3023</v>
      </c>
      <c r="C151" t="s">
        <v>7107</v>
      </c>
      <c r="D151" t="s">
        <v>3023</v>
      </c>
      <c r="E151" t="s">
        <v>5861</v>
      </c>
      <c r="F151" t="s">
        <v>11560</v>
      </c>
      <c r="G151" t="s">
        <v>11551</v>
      </c>
      <c r="H151" t="s">
        <v>7125</v>
      </c>
      <c r="I151" t="s">
        <v>7125</v>
      </c>
      <c r="J151" t="s">
        <v>7126</v>
      </c>
      <c r="K151" t="s">
        <v>922</v>
      </c>
      <c r="L151" t="s">
        <v>675</v>
      </c>
      <c r="M151" t="s">
        <v>760</v>
      </c>
      <c r="N151" t="s">
        <v>2672</v>
      </c>
      <c r="O151" t="s">
        <v>7124</v>
      </c>
      <c r="P151" t="s">
        <v>11557</v>
      </c>
      <c r="Q151" t="s">
        <v>3632</v>
      </c>
      <c r="R151" t="s">
        <v>7127</v>
      </c>
      <c r="S151" t="s">
        <v>3024</v>
      </c>
      <c r="T151" s="2" t="s">
        <v>675</v>
      </c>
      <c r="U151" s="2" t="s">
        <v>7127</v>
      </c>
      <c r="V151" s="2" t="s">
        <v>3024</v>
      </c>
      <c r="W151" s="2" t="s">
        <v>675</v>
      </c>
    </row>
    <row r="152" spans="1:23">
      <c r="A152" t="s">
        <v>7128</v>
      </c>
      <c r="B152" t="s">
        <v>917</v>
      </c>
      <c r="C152" t="s">
        <v>7190</v>
      </c>
      <c r="D152" t="s">
        <v>917</v>
      </c>
      <c r="E152" t="s">
        <v>7184</v>
      </c>
      <c r="F152" t="s">
        <v>11560</v>
      </c>
      <c r="G152" t="s">
        <v>11551</v>
      </c>
      <c r="H152" t="s">
        <v>907</v>
      </c>
      <c r="I152" t="s">
        <v>907</v>
      </c>
      <c r="J152" t="s">
        <v>7129</v>
      </c>
      <c r="K152" t="s">
        <v>922</v>
      </c>
      <c r="L152" t="s">
        <v>675</v>
      </c>
      <c r="M152" t="s">
        <v>760</v>
      </c>
      <c r="N152" t="s">
        <v>2672</v>
      </c>
      <c r="O152" t="s">
        <v>906</v>
      </c>
      <c r="P152" t="s">
        <v>11557</v>
      </c>
      <c r="Q152" t="s">
        <v>3632</v>
      </c>
      <c r="R152" t="s">
        <v>7130</v>
      </c>
      <c r="S152" t="s">
        <v>7565</v>
      </c>
      <c r="T152" s="2" t="s">
        <v>675</v>
      </c>
      <c r="U152" s="2" t="s">
        <v>7130</v>
      </c>
      <c r="V152" s="2" t="s">
        <v>7565</v>
      </c>
      <c r="W152" s="2" t="s">
        <v>675</v>
      </c>
    </row>
    <row r="153" spans="1:23">
      <c r="A153" t="s">
        <v>7131</v>
      </c>
      <c r="B153" t="s">
        <v>675</v>
      </c>
      <c r="C153" t="s">
        <v>682</v>
      </c>
      <c r="D153" t="s">
        <v>675</v>
      </c>
      <c r="E153" t="s">
        <v>682</v>
      </c>
      <c r="F153" t="s">
        <v>11560</v>
      </c>
      <c r="G153" t="s">
        <v>11551</v>
      </c>
      <c r="H153" t="s">
        <v>7133</v>
      </c>
      <c r="I153" t="s">
        <v>7133</v>
      </c>
      <c r="J153" t="s">
        <v>7134</v>
      </c>
      <c r="K153" t="s">
        <v>922</v>
      </c>
      <c r="L153" t="s">
        <v>675</v>
      </c>
      <c r="M153" t="s">
        <v>760</v>
      </c>
      <c r="N153" t="s">
        <v>675</v>
      </c>
      <c r="O153" t="s">
        <v>7132</v>
      </c>
      <c r="P153" t="s">
        <v>11557</v>
      </c>
      <c r="Q153" t="s">
        <v>3632</v>
      </c>
      <c r="R153" t="s">
        <v>7135</v>
      </c>
      <c r="S153" t="s">
        <v>675</v>
      </c>
      <c r="T153" s="2" t="s">
        <v>675</v>
      </c>
      <c r="U153" s="2" t="s">
        <v>7135</v>
      </c>
      <c r="V153" s="2" t="s">
        <v>675</v>
      </c>
      <c r="W153" s="2" t="s">
        <v>675</v>
      </c>
    </row>
    <row r="154" spans="1:23">
      <c r="A154" t="s">
        <v>7136</v>
      </c>
      <c r="B154" t="s">
        <v>2430</v>
      </c>
      <c r="C154" t="s">
        <v>5949</v>
      </c>
      <c r="D154" t="s">
        <v>2430</v>
      </c>
      <c r="E154" t="s">
        <v>5877</v>
      </c>
      <c r="F154" t="s">
        <v>11560</v>
      </c>
      <c r="G154" t="s">
        <v>11551</v>
      </c>
      <c r="H154" t="s">
        <v>5079</v>
      </c>
      <c r="I154" t="s">
        <v>5079</v>
      </c>
      <c r="J154" t="s">
        <v>7137</v>
      </c>
      <c r="K154" t="s">
        <v>922</v>
      </c>
      <c r="L154" t="s">
        <v>675</v>
      </c>
      <c r="M154" t="s">
        <v>760</v>
      </c>
      <c r="N154" t="s">
        <v>2672</v>
      </c>
      <c r="O154" t="s">
        <v>5078</v>
      </c>
      <c r="P154" t="s">
        <v>11557</v>
      </c>
      <c r="Q154" t="s">
        <v>3632</v>
      </c>
      <c r="R154" t="s">
        <v>7138</v>
      </c>
      <c r="S154" t="s">
        <v>2449</v>
      </c>
      <c r="T154" s="2" t="s">
        <v>675</v>
      </c>
      <c r="U154" s="2" t="s">
        <v>7138</v>
      </c>
      <c r="V154" s="2" t="s">
        <v>675</v>
      </c>
      <c r="W154" s="2" t="s">
        <v>675</v>
      </c>
    </row>
    <row r="155" spans="1:23">
      <c r="A155" t="s">
        <v>7139</v>
      </c>
      <c r="B155" t="s">
        <v>675</v>
      </c>
      <c r="C155" t="s">
        <v>682</v>
      </c>
      <c r="D155" t="s">
        <v>675</v>
      </c>
      <c r="E155" t="s">
        <v>682</v>
      </c>
      <c r="F155" t="s">
        <v>11560</v>
      </c>
      <c r="G155" t="s">
        <v>11551</v>
      </c>
      <c r="H155" t="s">
        <v>7141</v>
      </c>
      <c r="I155" t="s">
        <v>7141</v>
      </c>
      <c r="J155" t="s">
        <v>7142</v>
      </c>
      <c r="K155" t="s">
        <v>922</v>
      </c>
      <c r="L155" t="s">
        <v>675</v>
      </c>
      <c r="M155" t="s">
        <v>760</v>
      </c>
      <c r="N155" t="s">
        <v>675</v>
      </c>
      <c r="O155" t="s">
        <v>7140</v>
      </c>
      <c r="P155" t="s">
        <v>11557</v>
      </c>
      <c r="Q155" t="s">
        <v>3632</v>
      </c>
      <c r="R155" t="s">
        <v>7143</v>
      </c>
      <c r="S155" t="s">
        <v>675</v>
      </c>
      <c r="T155" s="2" t="s">
        <v>675</v>
      </c>
      <c r="U155" s="2" t="s">
        <v>7143</v>
      </c>
      <c r="V155" s="2" t="s">
        <v>675</v>
      </c>
      <c r="W155" s="2" t="s">
        <v>675</v>
      </c>
    </row>
    <row r="156" spans="1:23">
      <c r="A156" t="s">
        <v>7144</v>
      </c>
      <c r="B156" t="s">
        <v>675</v>
      </c>
      <c r="C156" t="s">
        <v>682</v>
      </c>
      <c r="D156" t="s">
        <v>675</v>
      </c>
      <c r="E156" t="s">
        <v>682</v>
      </c>
      <c r="F156" t="s">
        <v>11560</v>
      </c>
      <c r="G156" t="s">
        <v>11551</v>
      </c>
      <c r="H156" t="s">
        <v>7146</v>
      </c>
      <c r="I156" t="s">
        <v>7146</v>
      </c>
      <c r="J156" t="s">
        <v>7147</v>
      </c>
      <c r="K156" t="s">
        <v>922</v>
      </c>
      <c r="L156" t="s">
        <v>675</v>
      </c>
      <c r="M156" t="s">
        <v>760</v>
      </c>
      <c r="N156" t="s">
        <v>675</v>
      </c>
      <c r="O156" t="s">
        <v>7145</v>
      </c>
      <c r="P156" t="s">
        <v>11557</v>
      </c>
      <c r="Q156" t="s">
        <v>3632</v>
      </c>
      <c r="R156" t="s">
        <v>7148</v>
      </c>
      <c r="S156" t="s">
        <v>675</v>
      </c>
      <c r="T156" s="2" t="s">
        <v>675</v>
      </c>
      <c r="U156" s="2" t="s">
        <v>7148</v>
      </c>
      <c r="V156" s="2" t="s">
        <v>675</v>
      </c>
      <c r="W156" s="2" t="s">
        <v>675</v>
      </c>
    </row>
    <row r="157" spans="1:23">
      <c r="A157" t="s">
        <v>7149</v>
      </c>
      <c r="B157" t="s">
        <v>1933</v>
      </c>
      <c r="C157" t="s">
        <v>11702</v>
      </c>
      <c r="D157" t="s">
        <v>675</v>
      </c>
      <c r="E157" t="s">
        <v>682</v>
      </c>
      <c r="F157" t="s">
        <v>11560</v>
      </c>
      <c r="G157" t="s">
        <v>11551</v>
      </c>
      <c r="H157" t="s">
        <v>1375</v>
      </c>
      <c r="I157" t="s">
        <v>1375</v>
      </c>
      <c r="J157" t="s">
        <v>7150</v>
      </c>
      <c r="K157" t="s">
        <v>922</v>
      </c>
      <c r="L157" t="s">
        <v>675</v>
      </c>
      <c r="M157" t="s">
        <v>760</v>
      </c>
      <c r="N157" t="s">
        <v>760</v>
      </c>
      <c r="O157" t="s">
        <v>1374</v>
      </c>
      <c r="P157" t="s">
        <v>11557</v>
      </c>
      <c r="Q157" t="s">
        <v>3632</v>
      </c>
      <c r="R157" t="s">
        <v>7152</v>
      </c>
      <c r="S157" t="s">
        <v>1946</v>
      </c>
      <c r="T157" s="2" t="s">
        <v>675</v>
      </c>
      <c r="U157" s="2" t="s">
        <v>7152</v>
      </c>
      <c r="V157" s="2" t="s">
        <v>675</v>
      </c>
      <c r="W157" s="2" t="s">
        <v>675</v>
      </c>
    </row>
    <row r="158" spans="1:23">
      <c r="A158" t="s">
        <v>7153</v>
      </c>
      <c r="B158" t="s">
        <v>2384</v>
      </c>
      <c r="C158" t="s">
        <v>6692</v>
      </c>
      <c r="D158" t="s">
        <v>2384</v>
      </c>
      <c r="E158" t="s">
        <v>5861</v>
      </c>
      <c r="F158" t="s">
        <v>11560</v>
      </c>
      <c r="G158" t="s">
        <v>11551</v>
      </c>
      <c r="H158" t="s">
        <v>7155</v>
      </c>
      <c r="I158" t="s">
        <v>7155</v>
      </c>
      <c r="J158" t="s">
        <v>7156</v>
      </c>
      <c r="K158" t="s">
        <v>922</v>
      </c>
      <c r="L158" t="s">
        <v>675</v>
      </c>
      <c r="M158" t="s">
        <v>760</v>
      </c>
      <c r="N158" t="s">
        <v>2672</v>
      </c>
      <c r="O158" t="s">
        <v>7154</v>
      </c>
      <c r="P158" t="s">
        <v>11557</v>
      </c>
      <c r="Q158" t="s">
        <v>3632</v>
      </c>
      <c r="R158" t="s">
        <v>7157</v>
      </c>
      <c r="S158" t="s">
        <v>3539</v>
      </c>
      <c r="T158" s="2" t="s">
        <v>675</v>
      </c>
      <c r="U158" s="2" t="s">
        <v>7157</v>
      </c>
      <c r="V158" s="2" t="s">
        <v>675</v>
      </c>
      <c r="W158" s="2" t="s">
        <v>675</v>
      </c>
    </row>
    <row r="159" spans="1:23">
      <c r="A159" t="s">
        <v>7158</v>
      </c>
      <c r="B159" t="s">
        <v>905</v>
      </c>
      <c r="C159" t="s">
        <v>6902</v>
      </c>
      <c r="D159" t="s">
        <v>905</v>
      </c>
      <c r="E159" t="s">
        <v>6783</v>
      </c>
      <c r="F159" t="s">
        <v>11560</v>
      </c>
      <c r="G159" t="s">
        <v>11551</v>
      </c>
      <c r="H159" t="s">
        <v>1969</v>
      </c>
      <c r="I159" t="s">
        <v>1969</v>
      </c>
      <c r="J159" t="s">
        <v>7159</v>
      </c>
      <c r="K159" t="s">
        <v>922</v>
      </c>
      <c r="L159" t="s">
        <v>675</v>
      </c>
      <c r="M159" t="s">
        <v>760</v>
      </c>
      <c r="N159" t="s">
        <v>2672</v>
      </c>
      <c r="O159" t="s">
        <v>1968</v>
      </c>
      <c r="P159" t="s">
        <v>11557</v>
      </c>
      <c r="Q159" t="s">
        <v>3632</v>
      </c>
      <c r="R159" t="s">
        <v>7160</v>
      </c>
      <c r="S159" t="s">
        <v>917</v>
      </c>
      <c r="T159" s="2" t="s">
        <v>675</v>
      </c>
      <c r="U159" s="2" t="s">
        <v>7160</v>
      </c>
      <c r="V159" s="2" t="s">
        <v>917</v>
      </c>
      <c r="W159" s="2" t="s">
        <v>675</v>
      </c>
    </row>
    <row r="160" spans="1:23">
      <c r="A160" t="s">
        <v>7161</v>
      </c>
      <c r="B160" t="s">
        <v>1933</v>
      </c>
      <c r="C160" t="s">
        <v>11703</v>
      </c>
      <c r="D160" t="s">
        <v>675</v>
      </c>
      <c r="E160" t="s">
        <v>682</v>
      </c>
      <c r="F160" t="s">
        <v>11560</v>
      </c>
      <c r="G160" t="s">
        <v>11551</v>
      </c>
      <c r="H160" t="s">
        <v>7163</v>
      </c>
      <c r="I160" t="s">
        <v>7163</v>
      </c>
      <c r="J160" t="s">
        <v>7164</v>
      </c>
      <c r="K160" t="s">
        <v>922</v>
      </c>
      <c r="L160" t="s">
        <v>675</v>
      </c>
      <c r="M160" t="s">
        <v>760</v>
      </c>
      <c r="N160" t="s">
        <v>760</v>
      </c>
      <c r="O160" t="s">
        <v>7162</v>
      </c>
      <c r="P160" t="s">
        <v>11557</v>
      </c>
      <c r="Q160" t="s">
        <v>3632</v>
      </c>
      <c r="R160" t="s">
        <v>7165</v>
      </c>
      <c r="S160" t="s">
        <v>1946</v>
      </c>
      <c r="T160" s="2" t="s">
        <v>675</v>
      </c>
      <c r="U160" s="2" t="s">
        <v>7165</v>
      </c>
      <c r="V160" s="2" t="s">
        <v>675</v>
      </c>
      <c r="W160" s="2" t="s">
        <v>675</v>
      </c>
    </row>
    <row r="161" spans="1:23">
      <c r="A161" t="s">
        <v>7166</v>
      </c>
      <c r="B161" t="s">
        <v>675</v>
      </c>
      <c r="C161" t="s">
        <v>682</v>
      </c>
      <c r="D161" t="s">
        <v>675</v>
      </c>
      <c r="E161" t="s">
        <v>682</v>
      </c>
      <c r="F161" t="s">
        <v>11560</v>
      </c>
      <c r="G161" t="s">
        <v>11551</v>
      </c>
      <c r="H161" t="s">
        <v>7168</v>
      </c>
      <c r="I161" t="s">
        <v>7168</v>
      </c>
      <c r="J161" t="s">
        <v>7169</v>
      </c>
      <c r="K161" t="s">
        <v>922</v>
      </c>
      <c r="L161" t="s">
        <v>675</v>
      </c>
      <c r="M161" t="s">
        <v>760</v>
      </c>
      <c r="N161" t="s">
        <v>675</v>
      </c>
      <c r="O161" t="s">
        <v>7167</v>
      </c>
      <c r="P161" t="s">
        <v>11557</v>
      </c>
      <c r="Q161" t="s">
        <v>3632</v>
      </c>
      <c r="R161" t="s">
        <v>7170</v>
      </c>
      <c r="S161" t="s">
        <v>675</v>
      </c>
      <c r="T161" s="2" t="s">
        <v>675</v>
      </c>
      <c r="U161" s="2" t="s">
        <v>7170</v>
      </c>
      <c r="V161" s="2" t="s">
        <v>675</v>
      </c>
      <c r="W161" s="2" t="s">
        <v>675</v>
      </c>
    </row>
    <row r="162" spans="1:23">
      <c r="A162" t="s">
        <v>7171</v>
      </c>
      <c r="B162" t="s">
        <v>1249</v>
      </c>
      <c r="C162" t="s">
        <v>5844</v>
      </c>
      <c r="D162" t="s">
        <v>1249</v>
      </c>
      <c r="E162" t="s">
        <v>6783</v>
      </c>
      <c r="F162" t="s">
        <v>11560</v>
      </c>
      <c r="G162" t="s">
        <v>11551</v>
      </c>
      <c r="H162" t="s">
        <v>1370</v>
      </c>
      <c r="I162" t="s">
        <v>1370</v>
      </c>
      <c r="J162" t="s">
        <v>7172</v>
      </c>
      <c r="K162" t="s">
        <v>922</v>
      </c>
      <c r="L162" t="s">
        <v>675</v>
      </c>
      <c r="M162" t="s">
        <v>760</v>
      </c>
      <c r="N162" t="s">
        <v>2672</v>
      </c>
      <c r="O162" t="s">
        <v>1369</v>
      </c>
      <c r="P162" t="s">
        <v>11557</v>
      </c>
      <c r="Q162" t="s">
        <v>3632</v>
      </c>
      <c r="R162" t="s">
        <v>7173</v>
      </c>
      <c r="S162" t="s">
        <v>5850</v>
      </c>
      <c r="T162" s="2" t="s">
        <v>675</v>
      </c>
      <c r="U162" s="2" t="s">
        <v>7173</v>
      </c>
      <c r="V162" s="2" t="s">
        <v>5850</v>
      </c>
      <c r="W162" s="2" t="s">
        <v>675</v>
      </c>
    </row>
    <row r="163" spans="1:23">
      <c r="A163" t="s">
        <v>7174</v>
      </c>
      <c r="B163" t="s">
        <v>917</v>
      </c>
      <c r="C163" t="s">
        <v>6721</v>
      </c>
      <c r="D163" t="s">
        <v>917</v>
      </c>
      <c r="E163" t="s">
        <v>5891</v>
      </c>
      <c r="F163" t="s">
        <v>11560</v>
      </c>
      <c r="G163" t="s">
        <v>11551</v>
      </c>
      <c r="H163" t="s">
        <v>474</v>
      </c>
      <c r="I163" t="s">
        <v>474</v>
      </c>
      <c r="J163" t="s">
        <v>7175</v>
      </c>
      <c r="K163" t="s">
        <v>922</v>
      </c>
      <c r="L163" t="s">
        <v>675</v>
      </c>
      <c r="M163" t="s">
        <v>760</v>
      </c>
      <c r="N163" t="s">
        <v>2672</v>
      </c>
      <c r="O163" t="s">
        <v>4574</v>
      </c>
      <c r="P163" t="s">
        <v>11557</v>
      </c>
      <c r="Q163" t="s">
        <v>3632</v>
      </c>
      <c r="R163" t="s">
        <v>7176</v>
      </c>
      <c r="S163" t="s">
        <v>7565</v>
      </c>
      <c r="T163" s="2" t="s">
        <v>675</v>
      </c>
      <c r="U163" s="2" t="s">
        <v>7176</v>
      </c>
      <c r="V163" s="2" t="s">
        <v>7565</v>
      </c>
      <c r="W163" s="2" t="s">
        <v>675</v>
      </c>
    </row>
    <row r="164" spans="1:23">
      <c r="A164" t="s">
        <v>7177</v>
      </c>
      <c r="B164" t="s">
        <v>3675</v>
      </c>
      <c r="C164" t="s">
        <v>9855</v>
      </c>
      <c r="D164" t="s">
        <v>3675</v>
      </c>
      <c r="E164" t="s">
        <v>11704</v>
      </c>
      <c r="F164" t="s">
        <v>11560</v>
      </c>
      <c r="G164" t="s">
        <v>11551</v>
      </c>
      <c r="H164" t="s">
        <v>997</v>
      </c>
      <c r="I164" t="s">
        <v>997</v>
      </c>
      <c r="J164" t="s">
        <v>7178</v>
      </c>
      <c r="K164" t="s">
        <v>922</v>
      </c>
      <c r="L164" t="s">
        <v>675</v>
      </c>
      <c r="M164" t="s">
        <v>760</v>
      </c>
      <c r="N164" t="s">
        <v>760</v>
      </c>
      <c r="O164" t="s">
        <v>996</v>
      </c>
      <c r="P164" t="s">
        <v>11557</v>
      </c>
      <c r="Q164" t="s">
        <v>3632</v>
      </c>
      <c r="R164" t="s">
        <v>7179</v>
      </c>
      <c r="S164" t="s">
        <v>3680</v>
      </c>
      <c r="T164" s="2" t="s">
        <v>675</v>
      </c>
      <c r="U164" s="2" t="s">
        <v>7179</v>
      </c>
      <c r="V164" s="2" t="s">
        <v>3680</v>
      </c>
      <c r="W164" s="2" t="s">
        <v>675</v>
      </c>
    </row>
    <row r="165" spans="1:23">
      <c r="A165" t="s">
        <v>7180</v>
      </c>
      <c r="B165" t="s">
        <v>1908</v>
      </c>
      <c r="C165" t="s">
        <v>6853</v>
      </c>
      <c r="D165" t="s">
        <v>1908</v>
      </c>
      <c r="E165" t="s">
        <v>7184</v>
      </c>
      <c r="F165" t="s">
        <v>11560</v>
      </c>
      <c r="G165" t="s">
        <v>11551</v>
      </c>
      <c r="H165" t="s">
        <v>7182</v>
      </c>
      <c r="I165" t="s">
        <v>7182</v>
      </c>
      <c r="J165" t="s">
        <v>7183</v>
      </c>
      <c r="K165" t="s">
        <v>922</v>
      </c>
      <c r="L165" t="s">
        <v>675</v>
      </c>
      <c r="M165" t="s">
        <v>760</v>
      </c>
      <c r="N165" t="s">
        <v>2672</v>
      </c>
      <c r="O165" t="s">
        <v>7181</v>
      </c>
      <c r="P165" t="s">
        <v>11557</v>
      </c>
      <c r="Q165" t="s">
        <v>3632</v>
      </c>
      <c r="R165" t="s">
        <v>7185</v>
      </c>
      <c r="S165" t="s">
        <v>1919</v>
      </c>
      <c r="T165" s="2" t="s">
        <v>675</v>
      </c>
      <c r="U165" s="2" t="s">
        <v>7185</v>
      </c>
      <c r="V165" s="2" t="s">
        <v>3058</v>
      </c>
      <c r="W165" s="2" t="s">
        <v>675</v>
      </c>
    </row>
    <row r="166" spans="1:23">
      <c r="A166" t="s">
        <v>7186</v>
      </c>
      <c r="B166" t="s">
        <v>2115</v>
      </c>
      <c r="C166" t="s">
        <v>11705</v>
      </c>
      <c r="D166" t="s">
        <v>675</v>
      </c>
      <c r="E166" t="s">
        <v>682</v>
      </c>
      <c r="F166" t="s">
        <v>11560</v>
      </c>
      <c r="G166" t="s">
        <v>11551</v>
      </c>
      <c r="H166" t="s">
        <v>7188</v>
      </c>
      <c r="I166" t="s">
        <v>7188</v>
      </c>
      <c r="J166" t="s">
        <v>7189</v>
      </c>
      <c r="K166" t="s">
        <v>922</v>
      </c>
      <c r="L166" t="s">
        <v>675</v>
      </c>
      <c r="M166" t="s">
        <v>760</v>
      </c>
      <c r="N166" t="s">
        <v>760</v>
      </c>
      <c r="O166" t="s">
        <v>7187</v>
      </c>
      <c r="P166" t="s">
        <v>11557</v>
      </c>
      <c r="Q166" t="s">
        <v>3632</v>
      </c>
      <c r="R166" t="s">
        <v>7192</v>
      </c>
      <c r="S166" t="s">
        <v>4688</v>
      </c>
      <c r="T166" s="2" t="s">
        <v>675</v>
      </c>
      <c r="U166" s="2" t="s">
        <v>7192</v>
      </c>
      <c r="V166" s="2" t="s">
        <v>675</v>
      </c>
      <c r="W166" s="2" t="s">
        <v>675</v>
      </c>
    </row>
    <row r="167" spans="1:23">
      <c r="A167" t="s">
        <v>7193</v>
      </c>
      <c r="B167" t="s">
        <v>1830</v>
      </c>
      <c r="C167" t="s">
        <v>6692</v>
      </c>
      <c r="D167" t="s">
        <v>1830</v>
      </c>
      <c r="E167" t="s">
        <v>5851</v>
      </c>
      <c r="F167" t="s">
        <v>11560</v>
      </c>
      <c r="G167" t="s">
        <v>11551</v>
      </c>
      <c r="H167" t="s">
        <v>7195</v>
      </c>
      <c r="I167" t="s">
        <v>7195</v>
      </c>
      <c r="J167" t="s">
        <v>7196</v>
      </c>
      <c r="K167" t="s">
        <v>922</v>
      </c>
      <c r="L167" t="s">
        <v>675</v>
      </c>
      <c r="M167" t="s">
        <v>760</v>
      </c>
      <c r="N167" t="s">
        <v>2672</v>
      </c>
      <c r="O167" t="s">
        <v>7194</v>
      </c>
      <c r="P167" t="s">
        <v>11557</v>
      </c>
      <c r="Q167" t="s">
        <v>3632</v>
      </c>
      <c r="R167" t="s">
        <v>7197</v>
      </c>
      <c r="S167" t="s">
        <v>2956</v>
      </c>
      <c r="T167" s="2" t="s">
        <v>675</v>
      </c>
      <c r="U167" s="2" t="s">
        <v>7197</v>
      </c>
      <c r="V167" s="2" t="s">
        <v>2956</v>
      </c>
      <c r="W167" s="2" t="s">
        <v>675</v>
      </c>
    </row>
    <row r="168" spans="1:23">
      <c r="A168" t="s">
        <v>7198</v>
      </c>
      <c r="B168" t="s">
        <v>3088</v>
      </c>
      <c r="C168" t="s">
        <v>671</v>
      </c>
      <c r="D168" t="s">
        <v>3088</v>
      </c>
      <c r="E168" t="s">
        <v>5852</v>
      </c>
      <c r="F168" t="s">
        <v>11560</v>
      </c>
      <c r="G168" t="s">
        <v>11551</v>
      </c>
      <c r="H168" t="s">
        <v>696</v>
      </c>
      <c r="I168" t="s">
        <v>696</v>
      </c>
      <c r="J168" t="s">
        <v>7199</v>
      </c>
      <c r="K168" t="s">
        <v>922</v>
      </c>
      <c r="L168" t="s">
        <v>675</v>
      </c>
      <c r="M168" t="s">
        <v>760</v>
      </c>
      <c r="N168" t="s">
        <v>2672</v>
      </c>
      <c r="O168" t="s">
        <v>695</v>
      </c>
      <c r="P168" t="s">
        <v>11557</v>
      </c>
      <c r="Q168" t="s">
        <v>3632</v>
      </c>
      <c r="R168" t="s">
        <v>7200</v>
      </c>
      <c r="S168" t="s">
        <v>1919</v>
      </c>
      <c r="T168" s="2" t="s">
        <v>675</v>
      </c>
      <c r="U168" s="2" t="s">
        <v>7200</v>
      </c>
      <c r="V168" s="2" t="s">
        <v>675</v>
      </c>
      <c r="W168" s="2" t="s">
        <v>675</v>
      </c>
    </row>
    <row r="169" spans="1:23">
      <c r="A169" t="s">
        <v>7201</v>
      </c>
      <c r="B169" t="s">
        <v>675</v>
      </c>
      <c r="C169" t="s">
        <v>682</v>
      </c>
      <c r="D169" t="s">
        <v>675</v>
      </c>
      <c r="E169" t="s">
        <v>682</v>
      </c>
      <c r="F169" t="s">
        <v>11560</v>
      </c>
      <c r="G169" t="s">
        <v>11551</v>
      </c>
      <c r="H169" t="s">
        <v>794</v>
      </c>
      <c r="I169" t="s">
        <v>794</v>
      </c>
      <c r="J169" t="s">
        <v>7202</v>
      </c>
      <c r="K169" t="s">
        <v>922</v>
      </c>
      <c r="L169" t="s">
        <v>675</v>
      </c>
      <c r="M169" t="s">
        <v>760</v>
      </c>
      <c r="N169" t="s">
        <v>675</v>
      </c>
      <c r="O169" t="s">
        <v>793</v>
      </c>
      <c r="P169" t="s">
        <v>11557</v>
      </c>
      <c r="Q169" t="s">
        <v>3632</v>
      </c>
      <c r="R169" t="s">
        <v>7203</v>
      </c>
      <c r="S169" t="s">
        <v>675</v>
      </c>
      <c r="T169" s="2" t="s">
        <v>675</v>
      </c>
      <c r="U169" s="2" t="s">
        <v>7203</v>
      </c>
      <c r="V169" s="2" t="s">
        <v>675</v>
      </c>
      <c r="W169" s="2" t="s">
        <v>675</v>
      </c>
    </row>
    <row r="170" spans="1:23">
      <c r="A170" t="s">
        <v>7204</v>
      </c>
      <c r="B170" t="s">
        <v>1760</v>
      </c>
      <c r="C170" t="s">
        <v>6692</v>
      </c>
      <c r="D170" t="s">
        <v>1760</v>
      </c>
      <c r="E170" t="s">
        <v>5851</v>
      </c>
      <c r="F170" t="s">
        <v>11560</v>
      </c>
      <c r="G170" t="s">
        <v>11551</v>
      </c>
      <c r="H170" t="s">
        <v>7206</v>
      </c>
      <c r="I170" t="s">
        <v>7206</v>
      </c>
      <c r="J170" t="s">
        <v>7207</v>
      </c>
      <c r="K170" t="s">
        <v>922</v>
      </c>
      <c r="L170" t="s">
        <v>675</v>
      </c>
      <c r="M170" t="s">
        <v>760</v>
      </c>
      <c r="N170" t="s">
        <v>2672</v>
      </c>
      <c r="O170" t="s">
        <v>7205</v>
      </c>
      <c r="P170" t="s">
        <v>11557</v>
      </c>
      <c r="Q170" t="s">
        <v>3632</v>
      </c>
      <c r="R170" t="s">
        <v>7208</v>
      </c>
      <c r="S170" t="s">
        <v>1811</v>
      </c>
      <c r="T170" s="2" t="s">
        <v>675</v>
      </c>
      <c r="U170" s="2" t="s">
        <v>7208</v>
      </c>
      <c r="V170" s="2" t="s">
        <v>1811</v>
      </c>
      <c r="W170" s="2" t="s">
        <v>675</v>
      </c>
    </row>
    <row r="171" spans="1:23">
      <c r="A171" t="s">
        <v>7209</v>
      </c>
      <c r="B171" t="s">
        <v>3708</v>
      </c>
      <c r="C171" t="s">
        <v>671</v>
      </c>
      <c r="D171" t="s">
        <v>3708</v>
      </c>
      <c r="E171" t="s">
        <v>5861</v>
      </c>
      <c r="F171" t="s">
        <v>11560</v>
      </c>
      <c r="G171" t="s">
        <v>11551</v>
      </c>
      <c r="H171" t="s">
        <v>7211</v>
      </c>
      <c r="I171" t="s">
        <v>7211</v>
      </c>
      <c r="J171" t="s">
        <v>7212</v>
      </c>
      <c r="K171" t="s">
        <v>922</v>
      </c>
      <c r="L171" t="s">
        <v>675</v>
      </c>
      <c r="M171" t="s">
        <v>760</v>
      </c>
      <c r="N171" t="s">
        <v>2672</v>
      </c>
      <c r="O171" t="s">
        <v>7210</v>
      </c>
      <c r="P171" t="s">
        <v>11557</v>
      </c>
      <c r="Q171" t="s">
        <v>3632</v>
      </c>
      <c r="R171" t="s">
        <v>7213</v>
      </c>
      <c r="S171" t="s">
        <v>8152</v>
      </c>
      <c r="T171" s="2" t="s">
        <v>675</v>
      </c>
      <c r="U171" s="2" t="s">
        <v>7213</v>
      </c>
      <c r="V171" s="2" t="s">
        <v>8152</v>
      </c>
      <c r="W171" s="2" t="s">
        <v>675</v>
      </c>
    </row>
    <row r="172" spans="1:23">
      <c r="A172" t="s">
        <v>7214</v>
      </c>
      <c r="B172" t="s">
        <v>905</v>
      </c>
      <c r="C172" t="s">
        <v>6902</v>
      </c>
      <c r="D172" t="s">
        <v>905</v>
      </c>
      <c r="E172" t="s">
        <v>6783</v>
      </c>
      <c r="F172" t="s">
        <v>11560</v>
      </c>
      <c r="G172" t="s">
        <v>11551</v>
      </c>
      <c r="H172" t="s">
        <v>6664</v>
      </c>
      <c r="I172" t="s">
        <v>6664</v>
      </c>
      <c r="J172" t="s">
        <v>7215</v>
      </c>
      <c r="K172" t="s">
        <v>922</v>
      </c>
      <c r="L172" t="s">
        <v>675</v>
      </c>
      <c r="M172" t="s">
        <v>760</v>
      </c>
      <c r="N172" t="s">
        <v>2672</v>
      </c>
      <c r="O172" t="s">
        <v>6663</v>
      </c>
      <c r="P172" t="s">
        <v>11557</v>
      </c>
      <c r="Q172" t="s">
        <v>3632</v>
      </c>
      <c r="R172" t="s">
        <v>7216</v>
      </c>
      <c r="S172" t="s">
        <v>917</v>
      </c>
      <c r="T172" s="2" t="s">
        <v>675</v>
      </c>
      <c r="U172" s="2" t="s">
        <v>7216</v>
      </c>
      <c r="V172" s="2" t="s">
        <v>917</v>
      </c>
      <c r="W172" s="2" t="s">
        <v>675</v>
      </c>
    </row>
    <row r="173" spans="1:23">
      <c r="A173" t="s">
        <v>7217</v>
      </c>
      <c r="B173" t="s">
        <v>905</v>
      </c>
      <c r="C173" t="s">
        <v>6902</v>
      </c>
      <c r="D173" t="s">
        <v>905</v>
      </c>
      <c r="E173" t="s">
        <v>6783</v>
      </c>
      <c r="F173" t="s">
        <v>11560</v>
      </c>
      <c r="G173" t="s">
        <v>11551</v>
      </c>
      <c r="H173" t="s">
        <v>2091</v>
      </c>
      <c r="I173" t="s">
        <v>2091</v>
      </c>
      <c r="J173" t="s">
        <v>7218</v>
      </c>
      <c r="K173" t="s">
        <v>922</v>
      </c>
      <c r="L173" t="s">
        <v>675</v>
      </c>
      <c r="M173" t="s">
        <v>760</v>
      </c>
      <c r="N173" t="s">
        <v>2672</v>
      </c>
      <c r="O173" t="s">
        <v>2090</v>
      </c>
      <c r="P173" t="s">
        <v>11557</v>
      </c>
      <c r="Q173" t="s">
        <v>3632</v>
      </c>
      <c r="R173" t="s">
        <v>7219</v>
      </c>
      <c r="S173" t="s">
        <v>917</v>
      </c>
      <c r="T173" s="2" t="s">
        <v>675</v>
      </c>
      <c r="U173" s="2" t="s">
        <v>7219</v>
      </c>
      <c r="V173" s="2" t="s">
        <v>917</v>
      </c>
      <c r="W173" s="2" t="s">
        <v>675</v>
      </c>
    </row>
    <row r="174" spans="1:23">
      <c r="A174" t="s">
        <v>7220</v>
      </c>
      <c r="B174" t="s">
        <v>675</v>
      </c>
      <c r="C174" t="s">
        <v>682</v>
      </c>
      <c r="D174" t="s">
        <v>675</v>
      </c>
      <c r="E174" t="s">
        <v>682</v>
      </c>
      <c r="F174" t="s">
        <v>11560</v>
      </c>
      <c r="G174" t="s">
        <v>11551</v>
      </c>
      <c r="H174" t="s">
        <v>7222</v>
      </c>
      <c r="I174" t="s">
        <v>7222</v>
      </c>
      <c r="J174" t="s">
        <v>7223</v>
      </c>
      <c r="K174" t="s">
        <v>922</v>
      </c>
      <c r="L174" t="s">
        <v>675</v>
      </c>
      <c r="M174" t="s">
        <v>760</v>
      </c>
      <c r="N174" t="s">
        <v>675</v>
      </c>
      <c r="O174" t="s">
        <v>7221</v>
      </c>
      <c r="P174" t="s">
        <v>11557</v>
      </c>
      <c r="Q174" t="s">
        <v>3632</v>
      </c>
      <c r="R174" t="s">
        <v>7224</v>
      </c>
      <c r="S174" t="s">
        <v>675</v>
      </c>
      <c r="T174" s="2" t="s">
        <v>675</v>
      </c>
      <c r="U174" s="2" t="s">
        <v>7224</v>
      </c>
      <c r="V174" s="2" t="s">
        <v>675</v>
      </c>
      <c r="W174" s="2" t="s">
        <v>675</v>
      </c>
    </row>
    <row r="175" spans="1:23">
      <c r="A175" t="s">
        <v>7225</v>
      </c>
      <c r="B175" t="s">
        <v>675</v>
      </c>
      <c r="C175" t="s">
        <v>682</v>
      </c>
      <c r="D175" t="s">
        <v>675</v>
      </c>
      <c r="E175" t="s">
        <v>682</v>
      </c>
      <c r="F175" t="s">
        <v>11560</v>
      </c>
      <c r="G175" t="s">
        <v>11551</v>
      </c>
      <c r="H175" t="s">
        <v>7227</v>
      </c>
      <c r="I175" t="s">
        <v>7227</v>
      </c>
      <c r="J175" t="s">
        <v>7228</v>
      </c>
      <c r="K175" t="s">
        <v>922</v>
      </c>
      <c r="L175" t="s">
        <v>675</v>
      </c>
      <c r="M175" t="s">
        <v>760</v>
      </c>
      <c r="N175" t="s">
        <v>675</v>
      </c>
      <c r="O175" t="s">
        <v>7226</v>
      </c>
      <c r="P175" t="s">
        <v>11557</v>
      </c>
      <c r="Q175" t="s">
        <v>3632</v>
      </c>
      <c r="R175" t="s">
        <v>7229</v>
      </c>
      <c r="S175" t="s">
        <v>675</v>
      </c>
      <c r="T175" s="2" t="s">
        <v>675</v>
      </c>
      <c r="U175" s="2" t="s">
        <v>7229</v>
      </c>
      <c r="V175" s="2" t="s">
        <v>675</v>
      </c>
      <c r="W175" s="2" t="s">
        <v>675</v>
      </c>
    </row>
    <row r="176" spans="1:23">
      <c r="A176" t="s">
        <v>7230</v>
      </c>
      <c r="B176" t="s">
        <v>675</v>
      </c>
      <c r="C176" t="s">
        <v>682</v>
      </c>
      <c r="D176" t="s">
        <v>675</v>
      </c>
      <c r="E176" t="s">
        <v>682</v>
      </c>
      <c r="F176" t="s">
        <v>11560</v>
      </c>
      <c r="G176" t="s">
        <v>11551</v>
      </c>
      <c r="H176" t="s">
        <v>7232</v>
      </c>
      <c r="I176" t="s">
        <v>7232</v>
      </c>
      <c r="J176" t="s">
        <v>7233</v>
      </c>
      <c r="K176" t="s">
        <v>922</v>
      </c>
      <c r="L176" t="s">
        <v>675</v>
      </c>
      <c r="M176" t="s">
        <v>760</v>
      </c>
      <c r="N176" t="s">
        <v>675</v>
      </c>
      <c r="O176" t="s">
        <v>7231</v>
      </c>
      <c r="P176" t="s">
        <v>11557</v>
      </c>
      <c r="Q176" t="s">
        <v>3632</v>
      </c>
      <c r="R176" t="s">
        <v>7234</v>
      </c>
      <c r="S176" t="s">
        <v>675</v>
      </c>
      <c r="T176" s="2" t="s">
        <v>675</v>
      </c>
      <c r="U176" s="2" t="s">
        <v>7234</v>
      </c>
      <c r="V176" s="2" t="s">
        <v>675</v>
      </c>
      <c r="W176" s="2" t="s">
        <v>675</v>
      </c>
    </row>
    <row r="177" spans="1:23">
      <c r="A177" t="s">
        <v>7235</v>
      </c>
      <c r="B177" t="s">
        <v>1908</v>
      </c>
      <c r="C177" t="s">
        <v>6692</v>
      </c>
      <c r="D177" t="s">
        <v>1908</v>
      </c>
      <c r="E177" t="s">
        <v>5851</v>
      </c>
      <c r="F177" t="s">
        <v>11560</v>
      </c>
      <c r="G177" t="s">
        <v>11551</v>
      </c>
      <c r="H177" t="s">
        <v>176</v>
      </c>
      <c r="I177" t="s">
        <v>176</v>
      </c>
      <c r="J177" t="s">
        <v>7236</v>
      </c>
      <c r="K177" t="s">
        <v>922</v>
      </c>
      <c r="L177" t="s">
        <v>675</v>
      </c>
      <c r="M177" t="s">
        <v>760</v>
      </c>
      <c r="N177" t="s">
        <v>2672</v>
      </c>
      <c r="O177" t="s">
        <v>2845</v>
      </c>
      <c r="P177" t="s">
        <v>11557</v>
      </c>
      <c r="Q177" t="s">
        <v>3632</v>
      </c>
      <c r="R177" t="s">
        <v>7237</v>
      </c>
      <c r="S177" t="s">
        <v>1919</v>
      </c>
      <c r="T177" s="2" t="s">
        <v>675</v>
      </c>
      <c r="U177" s="2" t="s">
        <v>7237</v>
      </c>
      <c r="V177" s="2" t="s">
        <v>3058</v>
      </c>
      <c r="W177" s="2" t="s">
        <v>675</v>
      </c>
    </row>
    <row r="178" spans="1:23">
      <c r="A178" t="s">
        <v>7238</v>
      </c>
      <c r="B178" t="s">
        <v>675</v>
      </c>
      <c r="C178" t="s">
        <v>682</v>
      </c>
      <c r="D178" t="s">
        <v>675</v>
      </c>
      <c r="E178" t="s">
        <v>682</v>
      </c>
      <c r="F178" t="s">
        <v>11560</v>
      </c>
      <c r="G178" t="s">
        <v>11551</v>
      </c>
      <c r="H178" t="s">
        <v>7240</v>
      </c>
      <c r="I178" t="s">
        <v>7240</v>
      </c>
      <c r="J178" t="s">
        <v>7241</v>
      </c>
      <c r="K178" t="s">
        <v>922</v>
      </c>
      <c r="L178" t="s">
        <v>675</v>
      </c>
      <c r="M178" t="s">
        <v>760</v>
      </c>
      <c r="N178" t="s">
        <v>675</v>
      </c>
      <c r="O178" t="s">
        <v>7239</v>
      </c>
      <c r="P178" t="s">
        <v>11557</v>
      </c>
      <c r="Q178" t="s">
        <v>3632</v>
      </c>
      <c r="R178" t="s">
        <v>7242</v>
      </c>
      <c r="S178" t="s">
        <v>675</v>
      </c>
      <c r="T178" s="2" t="s">
        <v>675</v>
      </c>
      <c r="U178" s="2" t="s">
        <v>7242</v>
      </c>
      <c r="V178" s="2" t="s">
        <v>675</v>
      </c>
      <c r="W178" s="2" t="s">
        <v>675</v>
      </c>
    </row>
    <row r="179" spans="1:23">
      <c r="A179" t="s">
        <v>7243</v>
      </c>
      <c r="B179" t="s">
        <v>675</v>
      </c>
      <c r="C179" t="s">
        <v>682</v>
      </c>
      <c r="D179" t="s">
        <v>675</v>
      </c>
      <c r="E179" t="s">
        <v>682</v>
      </c>
      <c r="F179" t="s">
        <v>11560</v>
      </c>
      <c r="G179" t="s">
        <v>11551</v>
      </c>
      <c r="H179" t="s">
        <v>7245</v>
      </c>
      <c r="I179" t="s">
        <v>7245</v>
      </c>
      <c r="J179" t="s">
        <v>7246</v>
      </c>
      <c r="K179" t="s">
        <v>922</v>
      </c>
      <c r="L179" t="s">
        <v>675</v>
      </c>
      <c r="M179" t="s">
        <v>760</v>
      </c>
      <c r="N179" t="s">
        <v>675</v>
      </c>
      <c r="O179" t="s">
        <v>7244</v>
      </c>
      <c r="P179" t="s">
        <v>11557</v>
      </c>
      <c r="Q179" t="s">
        <v>3632</v>
      </c>
      <c r="R179" t="s">
        <v>7247</v>
      </c>
      <c r="S179" t="s">
        <v>675</v>
      </c>
      <c r="T179" s="2" t="s">
        <v>675</v>
      </c>
      <c r="U179" s="2" t="s">
        <v>7247</v>
      </c>
      <c r="V179" s="2" t="s">
        <v>675</v>
      </c>
      <c r="W179" s="2" t="s">
        <v>675</v>
      </c>
    </row>
    <row r="180" spans="1:23">
      <c r="A180" t="s">
        <v>7248</v>
      </c>
      <c r="B180" t="s">
        <v>1958</v>
      </c>
      <c r="C180" t="s">
        <v>7252</v>
      </c>
      <c r="D180" t="s">
        <v>1958</v>
      </c>
      <c r="E180" t="s">
        <v>7184</v>
      </c>
      <c r="F180" t="s">
        <v>11560</v>
      </c>
      <c r="G180" t="s">
        <v>11551</v>
      </c>
      <c r="H180" t="s">
        <v>7250</v>
      </c>
      <c r="I180" t="s">
        <v>7250</v>
      </c>
      <c r="J180" t="s">
        <v>7251</v>
      </c>
      <c r="K180" t="s">
        <v>922</v>
      </c>
      <c r="L180" t="s">
        <v>675</v>
      </c>
      <c r="M180" t="s">
        <v>760</v>
      </c>
      <c r="N180" t="s">
        <v>2672</v>
      </c>
      <c r="O180" t="s">
        <v>7249</v>
      </c>
      <c r="P180" t="s">
        <v>11557</v>
      </c>
      <c r="Q180" t="s">
        <v>3632</v>
      </c>
      <c r="R180" t="s">
        <v>7253</v>
      </c>
      <c r="S180" t="s">
        <v>3166</v>
      </c>
      <c r="T180" s="2" t="s">
        <v>675</v>
      </c>
      <c r="U180" s="2" t="s">
        <v>7253</v>
      </c>
      <c r="V180" s="2" t="s">
        <v>675</v>
      </c>
      <c r="W180" s="2" t="s">
        <v>675</v>
      </c>
    </row>
    <row r="181" spans="1:23">
      <c r="A181" t="s">
        <v>7254</v>
      </c>
      <c r="B181" t="s">
        <v>675</v>
      </c>
      <c r="C181" t="s">
        <v>682</v>
      </c>
      <c r="D181" t="s">
        <v>675</v>
      </c>
      <c r="E181" t="s">
        <v>682</v>
      </c>
      <c r="F181" t="s">
        <v>11560</v>
      </c>
      <c r="G181" t="s">
        <v>11551</v>
      </c>
      <c r="H181" t="s">
        <v>7256</v>
      </c>
      <c r="I181" t="s">
        <v>7256</v>
      </c>
      <c r="J181" t="s">
        <v>7257</v>
      </c>
      <c r="K181" t="s">
        <v>922</v>
      </c>
      <c r="L181" t="s">
        <v>675</v>
      </c>
      <c r="M181" t="s">
        <v>760</v>
      </c>
      <c r="N181" t="s">
        <v>675</v>
      </c>
      <c r="O181" t="s">
        <v>7255</v>
      </c>
      <c r="P181" t="s">
        <v>11557</v>
      </c>
      <c r="Q181" t="s">
        <v>3632</v>
      </c>
      <c r="R181" t="s">
        <v>7258</v>
      </c>
      <c r="S181" t="s">
        <v>675</v>
      </c>
      <c r="T181" s="2" t="s">
        <v>675</v>
      </c>
      <c r="U181" s="2" t="s">
        <v>7258</v>
      </c>
      <c r="V181" s="2" t="s">
        <v>675</v>
      </c>
      <c r="W181" s="2" t="s">
        <v>675</v>
      </c>
    </row>
    <row r="182" spans="1:23">
      <c r="A182" t="s">
        <v>7259</v>
      </c>
      <c r="B182" t="s">
        <v>675</v>
      </c>
      <c r="C182" t="s">
        <v>682</v>
      </c>
      <c r="D182" t="s">
        <v>675</v>
      </c>
      <c r="E182" t="s">
        <v>682</v>
      </c>
      <c r="F182" t="s">
        <v>11560</v>
      </c>
      <c r="G182" t="s">
        <v>11551</v>
      </c>
      <c r="H182" t="s">
        <v>7261</v>
      </c>
      <c r="I182" t="s">
        <v>7261</v>
      </c>
      <c r="J182" t="s">
        <v>7262</v>
      </c>
      <c r="K182" t="s">
        <v>922</v>
      </c>
      <c r="L182" t="s">
        <v>675</v>
      </c>
      <c r="M182" t="s">
        <v>760</v>
      </c>
      <c r="N182" t="s">
        <v>675</v>
      </c>
      <c r="O182" t="s">
        <v>7260</v>
      </c>
      <c r="P182" t="s">
        <v>11557</v>
      </c>
      <c r="Q182" t="s">
        <v>3632</v>
      </c>
      <c r="R182" t="s">
        <v>7263</v>
      </c>
      <c r="S182" t="s">
        <v>675</v>
      </c>
      <c r="T182" s="2" t="s">
        <v>675</v>
      </c>
      <c r="U182" s="2" t="s">
        <v>7263</v>
      </c>
      <c r="V182" s="2" t="s">
        <v>675</v>
      </c>
      <c r="W182" s="2" t="s">
        <v>675</v>
      </c>
    </row>
    <row r="183" spans="1:23">
      <c r="A183" t="s">
        <v>7264</v>
      </c>
      <c r="B183" t="s">
        <v>675</v>
      </c>
      <c r="C183" t="s">
        <v>682</v>
      </c>
      <c r="D183" t="s">
        <v>675</v>
      </c>
      <c r="E183" t="s">
        <v>682</v>
      </c>
      <c r="F183" t="s">
        <v>11560</v>
      </c>
      <c r="G183" t="s">
        <v>11551</v>
      </c>
      <c r="H183" t="s">
        <v>7266</v>
      </c>
      <c r="I183" t="s">
        <v>7266</v>
      </c>
      <c r="J183" t="s">
        <v>7267</v>
      </c>
      <c r="K183" t="s">
        <v>922</v>
      </c>
      <c r="L183" t="s">
        <v>675</v>
      </c>
      <c r="M183" t="s">
        <v>760</v>
      </c>
      <c r="N183" t="s">
        <v>675</v>
      </c>
      <c r="O183" t="s">
        <v>7265</v>
      </c>
      <c r="P183" t="s">
        <v>11557</v>
      </c>
      <c r="Q183" t="s">
        <v>3632</v>
      </c>
      <c r="R183" t="s">
        <v>7268</v>
      </c>
      <c r="S183" t="s">
        <v>675</v>
      </c>
      <c r="T183" s="2" t="s">
        <v>675</v>
      </c>
      <c r="U183" s="2" t="s">
        <v>7268</v>
      </c>
      <c r="V183" s="2" t="s">
        <v>675</v>
      </c>
      <c r="W183" s="2" t="s">
        <v>675</v>
      </c>
    </row>
    <row r="184" spans="1:23">
      <c r="A184" t="s">
        <v>7269</v>
      </c>
      <c r="B184" t="s">
        <v>4735</v>
      </c>
      <c r="C184" t="s">
        <v>6692</v>
      </c>
      <c r="D184" t="s">
        <v>4735</v>
      </c>
      <c r="E184" t="s">
        <v>5851</v>
      </c>
      <c r="F184" t="s">
        <v>11560</v>
      </c>
      <c r="G184" t="s">
        <v>11551</v>
      </c>
      <c r="H184" t="s">
        <v>7271</v>
      </c>
      <c r="I184" t="s">
        <v>7271</v>
      </c>
      <c r="J184" t="s">
        <v>7272</v>
      </c>
      <c r="K184" t="s">
        <v>922</v>
      </c>
      <c r="L184" t="s">
        <v>675</v>
      </c>
      <c r="M184" t="s">
        <v>760</v>
      </c>
      <c r="N184" t="s">
        <v>2672</v>
      </c>
      <c r="O184" t="s">
        <v>7270</v>
      </c>
      <c r="P184" t="s">
        <v>11557</v>
      </c>
      <c r="Q184" t="s">
        <v>3632</v>
      </c>
      <c r="R184" t="s">
        <v>7273</v>
      </c>
      <c r="S184" t="s">
        <v>2199</v>
      </c>
      <c r="T184" s="2" t="s">
        <v>675</v>
      </c>
      <c r="U184" s="2" t="s">
        <v>7273</v>
      </c>
      <c r="V184" s="2" t="s">
        <v>675</v>
      </c>
      <c r="W184" s="2" t="s">
        <v>675</v>
      </c>
    </row>
    <row r="185" spans="1:23">
      <c r="A185" t="s">
        <v>7274</v>
      </c>
      <c r="B185" t="s">
        <v>675</v>
      </c>
      <c r="C185" t="s">
        <v>682</v>
      </c>
      <c r="D185" t="s">
        <v>675</v>
      </c>
      <c r="E185" t="s">
        <v>682</v>
      </c>
      <c r="F185" t="s">
        <v>11560</v>
      </c>
      <c r="G185" t="s">
        <v>11551</v>
      </c>
      <c r="H185" t="s">
        <v>7276</v>
      </c>
      <c r="I185" t="s">
        <v>7276</v>
      </c>
      <c r="J185" t="s">
        <v>7277</v>
      </c>
      <c r="K185" t="s">
        <v>922</v>
      </c>
      <c r="L185" t="s">
        <v>675</v>
      </c>
      <c r="M185" t="s">
        <v>760</v>
      </c>
      <c r="N185" t="s">
        <v>675</v>
      </c>
      <c r="O185" t="s">
        <v>7275</v>
      </c>
      <c r="P185" t="s">
        <v>11557</v>
      </c>
      <c r="Q185" t="s">
        <v>3632</v>
      </c>
      <c r="R185" t="s">
        <v>7278</v>
      </c>
      <c r="S185" t="s">
        <v>675</v>
      </c>
      <c r="T185" s="2" t="s">
        <v>675</v>
      </c>
      <c r="U185" s="2" t="s">
        <v>7278</v>
      </c>
      <c r="V185" s="2" t="s">
        <v>675</v>
      </c>
      <c r="W185" s="2" t="s">
        <v>675</v>
      </c>
    </row>
    <row r="186" spans="1:23">
      <c r="A186" t="s">
        <v>7279</v>
      </c>
      <c r="B186" t="s">
        <v>675</v>
      </c>
      <c r="C186" t="s">
        <v>682</v>
      </c>
      <c r="D186" t="s">
        <v>675</v>
      </c>
      <c r="E186" t="s">
        <v>682</v>
      </c>
      <c r="F186" t="s">
        <v>11560</v>
      </c>
      <c r="G186" t="s">
        <v>11551</v>
      </c>
      <c r="H186" t="s">
        <v>7281</v>
      </c>
      <c r="I186" t="s">
        <v>7281</v>
      </c>
      <c r="J186" t="s">
        <v>7282</v>
      </c>
      <c r="K186" t="s">
        <v>922</v>
      </c>
      <c r="L186" t="s">
        <v>675</v>
      </c>
      <c r="M186" t="s">
        <v>760</v>
      </c>
      <c r="N186" t="s">
        <v>675</v>
      </c>
      <c r="O186" t="s">
        <v>7280</v>
      </c>
      <c r="P186" t="s">
        <v>11557</v>
      </c>
      <c r="Q186" t="s">
        <v>3632</v>
      </c>
      <c r="R186" t="s">
        <v>7283</v>
      </c>
      <c r="S186" t="s">
        <v>675</v>
      </c>
      <c r="T186" s="2" t="s">
        <v>675</v>
      </c>
      <c r="U186" s="2" t="s">
        <v>7283</v>
      </c>
      <c r="V186" s="2" t="s">
        <v>675</v>
      </c>
      <c r="W186" s="2" t="s">
        <v>675</v>
      </c>
    </row>
    <row r="187" spans="1:23">
      <c r="A187" t="s">
        <v>7284</v>
      </c>
      <c r="B187" t="s">
        <v>675</v>
      </c>
      <c r="C187" t="s">
        <v>682</v>
      </c>
      <c r="D187" t="s">
        <v>675</v>
      </c>
      <c r="E187" t="s">
        <v>682</v>
      </c>
      <c r="F187" t="s">
        <v>11560</v>
      </c>
      <c r="G187" t="s">
        <v>11551</v>
      </c>
      <c r="H187" t="s">
        <v>7286</v>
      </c>
      <c r="I187" t="s">
        <v>7286</v>
      </c>
      <c r="J187" t="s">
        <v>7287</v>
      </c>
      <c r="K187" t="s">
        <v>922</v>
      </c>
      <c r="L187" t="s">
        <v>675</v>
      </c>
      <c r="M187" t="s">
        <v>760</v>
      </c>
      <c r="N187" t="s">
        <v>675</v>
      </c>
      <c r="O187" t="s">
        <v>7285</v>
      </c>
      <c r="P187" t="s">
        <v>11557</v>
      </c>
      <c r="Q187" t="s">
        <v>3632</v>
      </c>
      <c r="R187" t="s">
        <v>7288</v>
      </c>
      <c r="S187" t="s">
        <v>675</v>
      </c>
      <c r="T187" s="2" t="s">
        <v>675</v>
      </c>
      <c r="U187" s="2" t="s">
        <v>7288</v>
      </c>
      <c r="V187" s="2" t="s">
        <v>675</v>
      </c>
      <c r="W187" s="2" t="s">
        <v>675</v>
      </c>
    </row>
    <row r="188" spans="1:23">
      <c r="A188" t="s">
        <v>7289</v>
      </c>
      <c r="B188" t="s">
        <v>675</v>
      </c>
      <c r="C188" t="s">
        <v>682</v>
      </c>
      <c r="D188" t="s">
        <v>675</v>
      </c>
      <c r="E188" t="s">
        <v>682</v>
      </c>
      <c r="F188" t="s">
        <v>11560</v>
      </c>
      <c r="G188" t="s">
        <v>11551</v>
      </c>
      <c r="H188" t="s">
        <v>7291</v>
      </c>
      <c r="I188" t="s">
        <v>7291</v>
      </c>
      <c r="J188" t="s">
        <v>7292</v>
      </c>
      <c r="K188" t="s">
        <v>922</v>
      </c>
      <c r="L188" t="s">
        <v>675</v>
      </c>
      <c r="M188" t="s">
        <v>760</v>
      </c>
      <c r="N188" t="s">
        <v>675</v>
      </c>
      <c r="O188" t="s">
        <v>7290</v>
      </c>
      <c r="P188" t="s">
        <v>11557</v>
      </c>
      <c r="Q188" t="s">
        <v>3632</v>
      </c>
      <c r="R188" t="s">
        <v>7293</v>
      </c>
      <c r="S188" t="s">
        <v>675</v>
      </c>
      <c r="T188" s="2" t="s">
        <v>675</v>
      </c>
      <c r="U188" s="2" t="s">
        <v>7293</v>
      </c>
      <c r="V188" s="2" t="s">
        <v>675</v>
      </c>
      <c r="W188" s="2" t="s">
        <v>675</v>
      </c>
    </row>
    <row r="189" spans="1:23">
      <c r="A189" t="s">
        <v>7294</v>
      </c>
      <c r="B189" t="s">
        <v>675</v>
      </c>
      <c r="C189" t="s">
        <v>682</v>
      </c>
      <c r="D189" t="s">
        <v>675</v>
      </c>
      <c r="E189" t="s">
        <v>682</v>
      </c>
      <c r="F189" t="s">
        <v>11560</v>
      </c>
      <c r="G189" t="s">
        <v>11551</v>
      </c>
      <c r="H189" t="s">
        <v>7296</v>
      </c>
      <c r="I189" t="s">
        <v>7296</v>
      </c>
      <c r="J189" t="s">
        <v>7297</v>
      </c>
      <c r="K189" t="s">
        <v>922</v>
      </c>
      <c r="L189" t="s">
        <v>675</v>
      </c>
      <c r="M189" t="s">
        <v>760</v>
      </c>
      <c r="N189" t="s">
        <v>675</v>
      </c>
      <c r="O189" t="s">
        <v>7295</v>
      </c>
      <c r="P189" t="s">
        <v>11557</v>
      </c>
      <c r="Q189" t="s">
        <v>3632</v>
      </c>
      <c r="R189" t="s">
        <v>7298</v>
      </c>
      <c r="S189" t="s">
        <v>675</v>
      </c>
      <c r="T189" s="2" t="s">
        <v>675</v>
      </c>
      <c r="U189" s="2" t="s">
        <v>7298</v>
      </c>
      <c r="V189" s="2" t="s">
        <v>675</v>
      </c>
      <c r="W189" s="2" t="s">
        <v>675</v>
      </c>
    </row>
    <row r="190" spans="1:23">
      <c r="A190" t="s">
        <v>7299</v>
      </c>
      <c r="B190" t="s">
        <v>675</v>
      </c>
      <c r="C190" t="s">
        <v>682</v>
      </c>
      <c r="D190" t="s">
        <v>675</v>
      </c>
      <c r="E190" t="s">
        <v>682</v>
      </c>
      <c r="F190" t="s">
        <v>11560</v>
      </c>
      <c r="G190" t="s">
        <v>11551</v>
      </c>
      <c r="H190" t="s">
        <v>7301</v>
      </c>
      <c r="I190" t="s">
        <v>7301</v>
      </c>
      <c r="J190" t="s">
        <v>7302</v>
      </c>
      <c r="K190" t="s">
        <v>922</v>
      </c>
      <c r="L190" t="s">
        <v>675</v>
      </c>
      <c r="M190" t="s">
        <v>760</v>
      </c>
      <c r="N190" t="s">
        <v>675</v>
      </c>
      <c r="O190" t="s">
        <v>7300</v>
      </c>
      <c r="P190" t="s">
        <v>11557</v>
      </c>
      <c r="Q190" t="s">
        <v>3632</v>
      </c>
      <c r="R190" t="s">
        <v>7303</v>
      </c>
      <c r="S190" t="s">
        <v>675</v>
      </c>
      <c r="T190" s="2" t="s">
        <v>675</v>
      </c>
      <c r="U190" s="2" t="s">
        <v>7303</v>
      </c>
      <c r="V190" s="2" t="s">
        <v>675</v>
      </c>
      <c r="W190" s="2" t="s">
        <v>675</v>
      </c>
    </row>
    <row r="191" spans="1:23">
      <c r="A191" t="s">
        <v>7304</v>
      </c>
      <c r="B191" t="s">
        <v>675</v>
      </c>
      <c r="C191" t="s">
        <v>682</v>
      </c>
      <c r="D191" t="s">
        <v>675</v>
      </c>
      <c r="E191" t="s">
        <v>682</v>
      </c>
      <c r="F191" t="s">
        <v>11560</v>
      </c>
      <c r="G191" t="s">
        <v>11551</v>
      </c>
      <c r="H191" t="s">
        <v>7306</v>
      </c>
      <c r="I191" t="s">
        <v>7306</v>
      </c>
      <c r="J191" t="s">
        <v>7307</v>
      </c>
      <c r="K191" t="s">
        <v>922</v>
      </c>
      <c r="L191" t="s">
        <v>675</v>
      </c>
      <c r="M191" t="s">
        <v>760</v>
      </c>
      <c r="N191" t="s">
        <v>675</v>
      </c>
      <c r="O191" t="s">
        <v>7305</v>
      </c>
      <c r="P191" t="s">
        <v>11557</v>
      </c>
      <c r="Q191" t="s">
        <v>3632</v>
      </c>
      <c r="R191" t="s">
        <v>7308</v>
      </c>
      <c r="S191" t="s">
        <v>675</v>
      </c>
      <c r="T191" s="2" t="s">
        <v>675</v>
      </c>
      <c r="U191" s="2" t="s">
        <v>7308</v>
      </c>
      <c r="V191" s="2" t="s">
        <v>675</v>
      </c>
      <c r="W191" s="2" t="s">
        <v>675</v>
      </c>
    </row>
    <row r="192" spans="1:23">
      <c r="A192" t="s">
        <v>7309</v>
      </c>
      <c r="B192" t="s">
        <v>1914</v>
      </c>
      <c r="C192" t="s">
        <v>6853</v>
      </c>
      <c r="D192" t="s">
        <v>1914</v>
      </c>
      <c r="E192" t="s">
        <v>6898</v>
      </c>
      <c r="F192" t="s">
        <v>11560</v>
      </c>
      <c r="G192" t="s">
        <v>11551</v>
      </c>
      <c r="H192" t="s">
        <v>7311</v>
      </c>
      <c r="I192" t="s">
        <v>7311</v>
      </c>
      <c r="J192" t="s">
        <v>7312</v>
      </c>
      <c r="K192" t="s">
        <v>922</v>
      </c>
      <c r="L192" t="s">
        <v>675</v>
      </c>
      <c r="M192" t="s">
        <v>760</v>
      </c>
      <c r="N192" t="s">
        <v>2672</v>
      </c>
      <c r="O192" t="s">
        <v>7310</v>
      </c>
      <c r="P192" t="s">
        <v>11557</v>
      </c>
      <c r="Q192" t="s">
        <v>3632</v>
      </c>
      <c r="R192" t="s">
        <v>7313</v>
      </c>
      <c r="S192" t="s">
        <v>1919</v>
      </c>
      <c r="T192" s="2" t="s">
        <v>675</v>
      </c>
      <c r="U192" s="2" t="s">
        <v>7313</v>
      </c>
      <c r="V192" s="2" t="s">
        <v>675</v>
      </c>
      <c r="W192" s="2" t="s">
        <v>675</v>
      </c>
    </row>
    <row r="193" spans="1:23">
      <c r="A193" t="s">
        <v>7314</v>
      </c>
      <c r="B193" t="s">
        <v>2133</v>
      </c>
      <c r="C193" t="s">
        <v>6748</v>
      </c>
      <c r="D193" t="s">
        <v>2133</v>
      </c>
      <c r="E193" t="s">
        <v>6721</v>
      </c>
      <c r="F193" t="s">
        <v>11560</v>
      </c>
      <c r="G193" t="s">
        <v>11551</v>
      </c>
      <c r="H193" t="s">
        <v>893</v>
      </c>
      <c r="I193" t="s">
        <v>893</v>
      </c>
      <c r="J193" t="s">
        <v>7315</v>
      </c>
      <c r="K193" t="s">
        <v>922</v>
      </c>
      <c r="L193" t="s">
        <v>675</v>
      </c>
      <c r="M193" t="s">
        <v>760</v>
      </c>
      <c r="N193" t="s">
        <v>2672</v>
      </c>
      <c r="O193" t="s">
        <v>892</v>
      </c>
      <c r="P193" t="s">
        <v>11557</v>
      </c>
      <c r="Q193" t="s">
        <v>3632</v>
      </c>
      <c r="R193" t="s">
        <v>7316</v>
      </c>
      <c r="S193" t="s">
        <v>3402</v>
      </c>
      <c r="T193" s="2" t="s">
        <v>675</v>
      </c>
      <c r="U193" s="2" t="s">
        <v>7316</v>
      </c>
      <c r="V193" s="2" t="s">
        <v>675</v>
      </c>
      <c r="W193" s="2" t="s">
        <v>675</v>
      </c>
    </row>
    <row r="194" spans="1:23">
      <c r="A194" t="s">
        <v>7317</v>
      </c>
      <c r="B194" t="s">
        <v>2127</v>
      </c>
      <c r="C194" t="s">
        <v>7321</v>
      </c>
      <c r="D194" t="s">
        <v>2127</v>
      </c>
      <c r="E194" t="s">
        <v>5851</v>
      </c>
      <c r="F194" t="s">
        <v>11560</v>
      </c>
      <c r="G194" t="s">
        <v>11551</v>
      </c>
      <c r="H194" t="s">
        <v>7319</v>
      </c>
      <c r="I194" t="s">
        <v>7319</v>
      </c>
      <c r="J194" t="s">
        <v>7320</v>
      </c>
      <c r="K194" t="s">
        <v>922</v>
      </c>
      <c r="L194" t="s">
        <v>675</v>
      </c>
      <c r="M194" t="s">
        <v>760</v>
      </c>
      <c r="N194" t="s">
        <v>2672</v>
      </c>
      <c r="O194" t="s">
        <v>7318</v>
      </c>
      <c r="P194" t="s">
        <v>11557</v>
      </c>
      <c r="Q194" t="s">
        <v>3632</v>
      </c>
      <c r="R194" t="s">
        <v>7322</v>
      </c>
      <c r="S194" t="s">
        <v>3402</v>
      </c>
      <c r="T194" s="2" t="s">
        <v>675</v>
      </c>
      <c r="U194" s="2" t="s">
        <v>7322</v>
      </c>
      <c r="V194" s="2" t="s">
        <v>675</v>
      </c>
      <c r="W194" s="2" t="s">
        <v>675</v>
      </c>
    </row>
    <row r="195" spans="1:23">
      <c r="A195" t="s">
        <v>7323</v>
      </c>
      <c r="B195" t="s">
        <v>1933</v>
      </c>
      <c r="C195" t="s">
        <v>11706</v>
      </c>
      <c r="D195" t="s">
        <v>675</v>
      </c>
      <c r="E195" t="s">
        <v>682</v>
      </c>
      <c r="F195" t="s">
        <v>11560</v>
      </c>
      <c r="G195" t="s">
        <v>11551</v>
      </c>
      <c r="H195" t="s">
        <v>2445</v>
      </c>
      <c r="I195" t="s">
        <v>2445</v>
      </c>
      <c r="J195" t="s">
        <v>7324</v>
      </c>
      <c r="K195" t="s">
        <v>922</v>
      </c>
      <c r="L195" t="s">
        <v>675</v>
      </c>
      <c r="M195" t="s">
        <v>760</v>
      </c>
      <c r="N195" t="s">
        <v>760</v>
      </c>
      <c r="O195" t="s">
        <v>2444</v>
      </c>
      <c r="P195" t="s">
        <v>11557</v>
      </c>
      <c r="Q195" t="s">
        <v>3632</v>
      </c>
      <c r="R195" t="s">
        <v>7326</v>
      </c>
      <c r="S195" t="s">
        <v>1933</v>
      </c>
      <c r="T195" s="2" t="s">
        <v>675</v>
      </c>
      <c r="U195" s="2" t="s">
        <v>7326</v>
      </c>
      <c r="V195" s="2" t="s">
        <v>675</v>
      </c>
      <c r="W195" s="2" t="s">
        <v>675</v>
      </c>
    </row>
    <row r="196" spans="1:23">
      <c r="A196" t="s">
        <v>7327</v>
      </c>
      <c r="B196" t="s">
        <v>1914</v>
      </c>
      <c r="C196" t="s">
        <v>11707</v>
      </c>
      <c r="D196" t="s">
        <v>675</v>
      </c>
      <c r="E196" t="s">
        <v>682</v>
      </c>
      <c r="F196" t="s">
        <v>11560</v>
      </c>
      <c r="G196" t="s">
        <v>11551</v>
      </c>
      <c r="H196" t="s">
        <v>1036</v>
      </c>
      <c r="I196" t="s">
        <v>1036</v>
      </c>
      <c r="J196" t="s">
        <v>7328</v>
      </c>
      <c r="K196" t="s">
        <v>922</v>
      </c>
      <c r="L196" t="s">
        <v>675</v>
      </c>
      <c r="M196" t="s">
        <v>760</v>
      </c>
      <c r="N196" t="s">
        <v>760</v>
      </c>
      <c r="O196" t="s">
        <v>1035</v>
      </c>
      <c r="P196" t="s">
        <v>11557</v>
      </c>
      <c r="Q196" t="s">
        <v>3632</v>
      </c>
      <c r="R196" t="s">
        <v>7330</v>
      </c>
      <c r="S196" t="s">
        <v>1919</v>
      </c>
      <c r="T196" s="2" t="s">
        <v>675</v>
      </c>
      <c r="U196" s="2" t="s">
        <v>7330</v>
      </c>
      <c r="V196" s="2" t="s">
        <v>675</v>
      </c>
      <c r="W196" s="2" t="s">
        <v>675</v>
      </c>
    </row>
    <row r="197" spans="1:23">
      <c r="A197" t="s">
        <v>7331</v>
      </c>
      <c r="B197" t="s">
        <v>1908</v>
      </c>
      <c r="C197" t="s">
        <v>6853</v>
      </c>
      <c r="D197" t="s">
        <v>1908</v>
      </c>
      <c r="E197" t="s">
        <v>7184</v>
      </c>
      <c r="F197" t="s">
        <v>11560</v>
      </c>
      <c r="G197" t="s">
        <v>11551</v>
      </c>
      <c r="H197" t="s">
        <v>2068</v>
      </c>
      <c r="I197" t="s">
        <v>2068</v>
      </c>
      <c r="J197" t="s">
        <v>7332</v>
      </c>
      <c r="K197" t="s">
        <v>922</v>
      </c>
      <c r="L197" t="s">
        <v>675</v>
      </c>
      <c r="M197" t="s">
        <v>760</v>
      </c>
      <c r="N197" t="s">
        <v>2672</v>
      </c>
      <c r="O197" t="s">
        <v>2067</v>
      </c>
      <c r="P197" t="s">
        <v>11557</v>
      </c>
      <c r="Q197" t="s">
        <v>3632</v>
      </c>
      <c r="R197" t="s">
        <v>7333</v>
      </c>
      <c r="S197" t="s">
        <v>1919</v>
      </c>
      <c r="T197" s="2" t="s">
        <v>675</v>
      </c>
      <c r="U197" s="2" t="s">
        <v>7333</v>
      </c>
      <c r="V197" s="2" t="s">
        <v>675</v>
      </c>
      <c r="W197" s="2" t="s">
        <v>675</v>
      </c>
    </row>
    <row r="198" spans="1:23">
      <c r="A198" t="s">
        <v>7334</v>
      </c>
      <c r="B198" t="s">
        <v>1914</v>
      </c>
      <c r="C198" t="s">
        <v>11708</v>
      </c>
      <c r="D198" t="s">
        <v>675</v>
      </c>
      <c r="E198" t="s">
        <v>682</v>
      </c>
      <c r="F198" t="s">
        <v>11560</v>
      </c>
      <c r="G198" t="s">
        <v>11551</v>
      </c>
      <c r="H198" t="s">
        <v>7336</v>
      </c>
      <c r="I198" t="s">
        <v>7336</v>
      </c>
      <c r="J198" t="s">
        <v>7337</v>
      </c>
      <c r="K198" t="s">
        <v>922</v>
      </c>
      <c r="L198" t="s">
        <v>675</v>
      </c>
      <c r="M198" t="s">
        <v>760</v>
      </c>
      <c r="N198" t="s">
        <v>760</v>
      </c>
      <c r="O198" t="s">
        <v>7335</v>
      </c>
      <c r="P198" t="s">
        <v>11557</v>
      </c>
      <c r="Q198" t="s">
        <v>3632</v>
      </c>
      <c r="R198" t="s">
        <v>7339</v>
      </c>
      <c r="S198" t="s">
        <v>1919</v>
      </c>
      <c r="T198" s="2" t="s">
        <v>675</v>
      </c>
      <c r="U198" s="2" t="s">
        <v>7339</v>
      </c>
      <c r="V198" s="2" t="s">
        <v>675</v>
      </c>
      <c r="W198" s="2" t="s">
        <v>675</v>
      </c>
    </row>
    <row r="199" spans="1:23">
      <c r="A199" t="s">
        <v>7340</v>
      </c>
      <c r="B199" t="s">
        <v>675</v>
      </c>
      <c r="C199" t="s">
        <v>682</v>
      </c>
      <c r="D199" t="s">
        <v>675</v>
      </c>
      <c r="E199" t="s">
        <v>682</v>
      </c>
      <c r="F199" t="s">
        <v>11560</v>
      </c>
      <c r="G199" t="s">
        <v>11551</v>
      </c>
      <c r="H199" t="s">
        <v>7342</v>
      </c>
      <c r="I199" t="s">
        <v>7342</v>
      </c>
      <c r="J199" t="s">
        <v>7343</v>
      </c>
      <c r="K199" t="s">
        <v>922</v>
      </c>
      <c r="L199" t="s">
        <v>675</v>
      </c>
      <c r="M199" t="s">
        <v>760</v>
      </c>
      <c r="N199" t="s">
        <v>675</v>
      </c>
      <c r="O199" t="s">
        <v>7341</v>
      </c>
      <c r="P199" t="s">
        <v>11557</v>
      </c>
      <c r="Q199" t="s">
        <v>3632</v>
      </c>
      <c r="R199" t="s">
        <v>7344</v>
      </c>
      <c r="S199" t="s">
        <v>675</v>
      </c>
      <c r="T199" s="2" t="s">
        <v>675</v>
      </c>
      <c r="U199" s="2" t="s">
        <v>7344</v>
      </c>
      <c r="V199" s="2" t="s">
        <v>675</v>
      </c>
      <c r="W199" s="2" t="s">
        <v>675</v>
      </c>
    </row>
    <row r="200" spans="1:23">
      <c r="A200" t="s">
        <v>7345</v>
      </c>
      <c r="B200" t="s">
        <v>675</v>
      </c>
      <c r="C200" t="s">
        <v>682</v>
      </c>
      <c r="D200" t="s">
        <v>675</v>
      </c>
      <c r="E200" t="s">
        <v>682</v>
      </c>
      <c r="F200" t="s">
        <v>11560</v>
      </c>
      <c r="G200" t="s">
        <v>11551</v>
      </c>
      <c r="H200" t="s">
        <v>7347</v>
      </c>
      <c r="I200" t="s">
        <v>7347</v>
      </c>
      <c r="J200" t="s">
        <v>7348</v>
      </c>
      <c r="K200" t="s">
        <v>922</v>
      </c>
      <c r="L200" t="s">
        <v>675</v>
      </c>
      <c r="M200" t="s">
        <v>760</v>
      </c>
      <c r="N200" t="s">
        <v>675</v>
      </c>
      <c r="O200" t="s">
        <v>7346</v>
      </c>
      <c r="P200" t="s">
        <v>11557</v>
      </c>
      <c r="Q200" t="s">
        <v>3632</v>
      </c>
      <c r="R200" t="s">
        <v>7349</v>
      </c>
      <c r="S200" t="s">
        <v>675</v>
      </c>
      <c r="T200" s="2" t="s">
        <v>675</v>
      </c>
      <c r="U200" s="2" t="s">
        <v>7349</v>
      </c>
      <c r="V200" s="2" t="s">
        <v>675</v>
      </c>
      <c r="W200" s="2" t="s">
        <v>675</v>
      </c>
    </row>
    <row r="201" spans="1:23">
      <c r="A201" t="s">
        <v>7350</v>
      </c>
      <c r="B201" t="s">
        <v>675</v>
      </c>
      <c r="C201" t="s">
        <v>682</v>
      </c>
      <c r="D201" t="s">
        <v>675</v>
      </c>
      <c r="E201" t="s">
        <v>682</v>
      </c>
      <c r="F201" t="s">
        <v>11560</v>
      </c>
      <c r="G201" t="s">
        <v>11551</v>
      </c>
      <c r="H201" t="s">
        <v>7352</v>
      </c>
      <c r="I201" t="s">
        <v>7352</v>
      </c>
      <c r="J201" t="s">
        <v>7353</v>
      </c>
      <c r="K201" t="s">
        <v>922</v>
      </c>
      <c r="L201" t="s">
        <v>675</v>
      </c>
      <c r="M201" t="s">
        <v>760</v>
      </c>
      <c r="N201" t="s">
        <v>675</v>
      </c>
      <c r="O201" t="s">
        <v>7351</v>
      </c>
      <c r="P201" t="s">
        <v>11557</v>
      </c>
      <c r="Q201" t="s">
        <v>3632</v>
      </c>
      <c r="R201" t="s">
        <v>7354</v>
      </c>
      <c r="S201" t="s">
        <v>675</v>
      </c>
      <c r="T201" s="2" t="s">
        <v>675</v>
      </c>
      <c r="U201" s="2" t="s">
        <v>7354</v>
      </c>
      <c r="V201" s="2" t="s">
        <v>675</v>
      </c>
      <c r="W201" s="2" t="s">
        <v>675</v>
      </c>
    </row>
    <row r="202" spans="1:23">
      <c r="A202" t="s">
        <v>7355</v>
      </c>
      <c r="B202" t="s">
        <v>675</v>
      </c>
      <c r="C202" t="s">
        <v>682</v>
      </c>
      <c r="D202" t="s">
        <v>675</v>
      </c>
      <c r="E202" t="s">
        <v>682</v>
      </c>
      <c r="F202" t="s">
        <v>11560</v>
      </c>
      <c r="G202" t="s">
        <v>11551</v>
      </c>
      <c r="H202" t="s">
        <v>7357</v>
      </c>
      <c r="I202" t="s">
        <v>7357</v>
      </c>
      <c r="J202" t="s">
        <v>7358</v>
      </c>
      <c r="K202" t="s">
        <v>922</v>
      </c>
      <c r="L202" t="s">
        <v>675</v>
      </c>
      <c r="M202" t="s">
        <v>760</v>
      </c>
      <c r="N202" t="s">
        <v>675</v>
      </c>
      <c r="O202" t="s">
        <v>7356</v>
      </c>
      <c r="P202" t="s">
        <v>11557</v>
      </c>
      <c r="Q202" t="s">
        <v>3632</v>
      </c>
      <c r="R202" t="s">
        <v>7359</v>
      </c>
      <c r="S202" t="s">
        <v>675</v>
      </c>
      <c r="T202" s="2" t="s">
        <v>675</v>
      </c>
      <c r="U202" s="2" t="s">
        <v>7359</v>
      </c>
      <c r="V202" s="2" t="s">
        <v>675</v>
      </c>
      <c r="W202" s="2" t="s">
        <v>675</v>
      </c>
    </row>
    <row r="203" spans="1:23">
      <c r="A203" t="s">
        <v>7360</v>
      </c>
      <c r="B203" t="s">
        <v>675</v>
      </c>
      <c r="C203" t="s">
        <v>682</v>
      </c>
      <c r="D203" t="s">
        <v>675</v>
      </c>
      <c r="E203" t="s">
        <v>682</v>
      </c>
      <c r="F203" t="s">
        <v>11560</v>
      </c>
      <c r="G203" t="s">
        <v>11551</v>
      </c>
      <c r="H203" t="s">
        <v>7362</v>
      </c>
      <c r="I203" t="s">
        <v>7362</v>
      </c>
      <c r="J203" t="s">
        <v>7363</v>
      </c>
      <c r="K203" t="s">
        <v>922</v>
      </c>
      <c r="L203" t="s">
        <v>675</v>
      </c>
      <c r="M203" t="s">
        <v>760</v>
      </c>
      <c r="N203" t="s">
        <v>675</v>
      </c>
      <c r="O203" t="s">
        <v>7361</v>
      </c>
      <c r="P203" t="s">
        <v>11557</v>
      </c>
      <c r="Q203" t="s">
        <v>3632</v>
      </c>
      <c r="R203" t="s">
        <v>7364</v>
      </c>
      <c r="S203" t="s">
        <v>675</v>
      </c>
      <c r="T203" s="2" t="s">
        <v>675</v>
      </c>
      <c r="U203" s="2" t="s">
        <v>7364</v>
      </c>
      <c r="V203" s="2" t="s">
        <v>675</v>
      </c>
      <c r="W203" s="2" t="s">
        <v>675</v>
      </c>
    </row>
    <row r="204" spans="1:23">
      <c r="A204" t="s">
        <v>7365</v>
      </c>
      <c r="B204" t="s">
        <v>1946</v>
      </c>
      <c r="C204" t="s">
        <v>7369</v>
      </c>
      <c r="D204" t="s">
        <v>1946</v>
      </c>
      <c r="E204" t="s">
        <v>7370</v>
      </c>
      <c r="F204" t="s">
        <v>11560</v>
      </c>
      <c r="G204" t="s">
        <v>11551</v>
      </c>
      <c r="H204" t="s">
        <v>7367</v>
      </c>
      <c r="I204" t="s">
        <v>7367</v>
      </c>
      <c r="J204" t="s">
        <v>7368</v>
      </c>
      <c r="K204" t="s">
        <v>922</v>
      </c>
      <c r="L204" t="s">
        <v>675</v>
      </c>
      <c r="M204" t="s">
        <v>760</v>
      </c>
      <c r="N204" t="s">
        <v>2672</v>
      </c>
      <c r="O204" t="s">
        <v>7366</v>
      </c>
      <c r="P204" t="s">
        <v>11557</v>
      </c>
      <c r="Q204" t="s">
        <v>3632</v>
      </c>
      <c r="R204" t="s">
        <v>7371</v>
      </c>
      <c r="S204" t="s">
        <v>3166</v>
      </c>
      <c r="T204" s="2" t="s">
        <v>675</v>
      </c>
      <c r="U204" s="2" t="s">
        <v>7371</v>
      </c>
      <c r="V204" s="2" t="s">
        <v>675</v>
      </c>
      <c r="W204" s="2" t="s">
        <v>675</v>
      </c>
    </row>
    <row r="205" spans="1:23">
      <c r="A205" t="s">
        <v>7372</v>
      </c>
      <c r="B205" t="s">
        <v>3212</v>
      </c>
      <c r="C205" t="s">
        <v>11709</v>
      </c>
      <c r="D205" t="s">
        <v>675</v>
      </c>
      <c r="E205" t="s">
        <v>682</v>
      </c>
      <c r="F205" t="s">
        <v>11560</v>
      </c>
      <c r="G205" t="s">
        <v>11551</v>
      </c>
      <c r="H205" t="s">
        <v>7374</v>
      </c>
      <c r="I205" t="s">
        <v>7374</v>
      </c>
      <c r="J205" t="s">
        <v>7375</v>
      </c>
      <c r="K205" t="s">
        <v>922</v>
      </c>
      <c r="L205" t="s">
        <v>675</v>
      </c>
      <c r="M205" t="s">
        <v>760</v>
      </c>
      <c r="N205" t="s">
        <v>760</v>
      </c>
      <c r="O205" t="s">
        <v>7373</v>
      </c>
      <c r="P205" t="s">
        <v>11557</v>
      </c>
      <c r="Q205" t="s">
        <v>3632</v>
      </c>
      <c r="R205" t="s">
        <v>7377</v>
      </c>
      <c r="S205" t="s">
        <v>3270</v>
      </c>
      <c r="T205" s="2" t="s">
        <v>675</v>
      </c>
      <c r="U205" s="2" t="s">
        <v>7377</v>
      </c>
      <c r="V205" s="2" t="s">
        <v>675</v>
      </c>
      <c r="W205" s="2" t="s">
        <v>675</v>
      </c>
    </row>
    <row r="206" spans="1:23">
      <c r="A206" t="s">
        <v>7378</v>
      </c>
      <c r="B206" t="s">
        <v>1946</v>
      </c>
      <c r="C206" t="s">
        <v>7369</v>
      </c>
      <c r="D206" t="s">
        <v>1946</v>
      </c>
      <c r="E206" t="s">
        <v>7369</v>
      </c>
      <c r="F206" t="s">
        <v>11560</v>
      </c>
      <c r="G206" t="s">
        <v>11551</v>
      </c>
      <c r="H206" t="s">
        <v>242</v>
      </c>
      <c r="I206" t="s">
        <v>242</v>
      </c>
      <c r="J206" t="s">
        <v>7379</v>
      </c>
      <c r="K206" t="s">
        <v>922</v>
      </c>
      <c r="L206" t="s">
        <v>675</v>
      </c>
      <c r="M206" t="s">
        <v>760</v>
      </c>
      <c r="N206" t="s">
        <v>2672</v>
      </c>
      <c r="O206" t="s">
        <v>2228</v>
      </c>
      <c r="P206" t="s">
        <v>11557</v>
      </c>
      <c r="Q206" t="s">
        <v>3632</v>
      </c>
      <c r="R206" t="s">
        <v>7380</v>
      </c>
      <c r="S206" t="s">
        <v>3166</v>
      </c>
      <c r="T206" s="2" t="s">
        <v>675</v>
      </c>
      <c r="U206" s="2" t="s">
        <v>7380</v>
      </c>
      <c r="V206" s="2" t="s">
        <v>675</v>
      </c>
      <c r="W206" s="2" t="s">
        <v>675</v>
      </c>
    </row>
    <row r="207" spans="1:23">
      <c r="A207" t="s">
        <v>7381</v>
      </c>
      <c r="B207" t="s">
        <v>675</v>
      </c>
      <c r="C207" t="s">
        <v>682</v>
      </c>
      <c r="D207" t="s">
        <v>675</v>
      </c>
      <c r="E207" t="s">
        <v>682</v>
      </c>
      <c r="F207" t="s">
        <v>11560</v>
      </c>
      <c r="G207" t="s">
        <v>11551</v>
      </c>
      <c r="H207" t="s">
        <v>7383</v>
      </c>
      <c r="I207" t="s">
        <v>7383</v>
      </c>
      <c r="J207" t="s">
        <v>7384</v>
      </c>
      <c r="K207" t="s">
        <v>922</v>
      </c>
      <c r="L207" t="s">
        <v>675</v>
      </c>
      <c r="M207" t="s">
        <v>760</v>
      </c>
      <c r="N207" t="s">
        <v>675</v>
      </c>
      <c r="O207" t="s">
        <v>7382</v>
      </c>
      <c r="P207" t="s">
        <v>11557</v>
      </c>
      <c r="Q207" t="s">
        <v>3632</v>
      </c>
      <c r="R207" t="s">
        <v>7385</v>
      </c>
      <c r="S207" t="s">
        <v>675</v>
      </c>
      <c r="T207" s="2" t="s">
        <v>675</v>
      </c>
      <c r="U207" s="2" t="s">
        <v>7385</v>
      </c>
      <c r="V207" s="2" t="s">
        <v>675</v>
      </c>
      <c r="W207" s="2" t="s">
        <v>675</v>
      </c>
    </row>
    <row r="208" spans="1:23">
      <c r="A208" t="s">
        <v>7386</v>
      </c>
      <c r="B208" t="s">
        <v>1977</v>
      </c>
      <c r="C208" t="s">
        <v>11710</v>
      </c>
      <c r="D208" t="s">
        <v>675</v>
      </c>
      <c r="E208" t="s">
        <v>682</v>
      </c>
      <c r="F208" t="s">
        <v>11560</v>
      </c>
      <c r="G208" t="s">
        <v>11551</v>
      </c>
      <c r="H208" t="s">
        <v>7388</v>
      </c>
      <c r="I208" t="s">
        <v>7388</v>
      </c>
      <c r="J208" t="s">
        <v>7389</v>
      </c>
      <c r="K208" t="s">
        <v>922</v>
      </c>
      <c r="L208" t="s">
        <v>675</v>
      </c>
      <c r="M208" t="s">
        <v>760</v>
      </c>
      <c r="N208" t="s">
        <v>760</v>
      </c>
      <c r="O208" t="s">
        <v>7387</v>
      </c>
      <c r="P208" t="s">
        <v>11557</v>
      </c>
      <c r="Q208" t="s">
        <v>3632</v>
      </c>
      <c r="R208" t="s">
        <v>7391</v>
      </c>
      <c r="S208" t="s">
        <v>2001</v>
      </c>
      <c r="T208" s="2" t="s">
        <v>675</v>
      </c>
      <c r="U208" s="2" t="s">
        <v>7391</v>
      </c>
      <c r="V208" s="2" t="s">
        <v>675</v>
      </c>
      <c r="W208" s="2" t="s">
        <v>675</v>
      </c>
    </row>
    <row r="209" spans="1:23">
      <c r="A209" t="s">
        <v>7392</v>
      </c>
      <c r="B209" t="s">
        <v>675</v>
      </c>
      <c r="C209" t="s">
        <v>682</v>
      </c>
      <c r="D209" t="s">
        <v>675</v>
      </c>
      <c r="E209" t="s">
        <v>682</v>
      </c>
      <c r="F209" t="s">
        <v>11560</v>
      </c>
      <c r="G209" t="s">
        <v>11551</v>
      </c>
      <c r="H209" t="s">
        <v>1680</v>
      </c>
      <c r="I209" t="s">
        <v>1680</v>
      </c>
      <c r="J209" t="s">
        <v>7393</v>
      </c>
      <c r="K209" t="s">
        <v>922</v>
      </c>
      <c r="L209" t="s">
        <v>675</v>
      </c>
      <c r="M209" t="s">
        <v>760</v>
      </c>
      <c r="N209" t="s">
        <v>675</v>
      </c>
      <c r="O209" t="s">
        <v>1679</v>
      </c>
      <c r="P209" t="s">
        <v>11557</v>
      </c>
      <c r="Q209" t="s">
        <v>3632</v>
      </c>
      <c r="R209" t="s">
        <v>7394</v>
      </c>
      <c r="S209" t="s">
        <v>675</v>
      </c>
      <c r="T209" s="2" t="s">
        <v>675</v>
      </c>
      <c r="U209" s="2" t="s">
        <v>7394</v>
      </c>
      <c r="V209" s="2" t="s">
        <v>675</v>
      </c>
      <c r="W209" s="2" t="s">
        <v>675</v>
      </c>
    </row>
    <row r="210" spans="1:23">
      <c r="A210" t="s">
        <v>7395</v>
      </c>
      <c r="B210" t="s">
        <v>675</v>
      </c>
      <c r="C210" t="s">
        <v>682</v>
      </c>
      <c r="D210" t="s">
        <v>675</v>
      </c>
      <c r="E210" t="s">
        <v>682</v>
      </c>
      <c r="F210" t="s">
        <v>11560</v>
      </c>
      <c r="G210" t="s">
        <v>11551</v>
      </c>
      <c r="H210" t="s">
        <v>7397</v>
      </c>
      <c r="I210" t="s">
        <v>7397</v>
      </c>
      <c r="J210" t="s">
        <v>7398</v>
      </c>
      <c r="K210" t="s">
        <v>922</v>
      </c>
      <c r="L210" t="s">
        <v>675</v>
      </c>
      <c r="M210" t="s">
        <v>760</v>
      </c>
      <c r="N210" t="s">
        <v>675</v>
      </c>
      <c r="O210" t="s">
        <v>7396</v>
      </c>
      <c r="P210" t="s">
        <v>11557</v>
      </c>
      <c r="Q210" t="s">
        <v>3632</v>
      </c>
      <c r="R210" t="s">
        <v>7399</v>
      </c>
      <c r="S210" t="s">
        <v>675</v>
      </c>
      <c r="T210" s="2" t="s">
        <v>675</v>
      </c>
      <c r="U210" s="2" t="s">
        <v>7399</v>
      </c>
      <c r="V210" s="2" t="s">
        <v>675</v>
      </c>
      <c r="W210" s="2" t="s">
        <v>675</v>
      </c>
    </row>
    <row r="211" spans="1:23">
      <c r="A211" t="s">
        <v>7400</v>
      </c>
      <c r="B211" t="s">
        <v>675</v>
      </c>
      <c r="C211" t="s">
        <v>682</v>
      </c>
      <c r="D211" t="s">
        <v>675</v>
      </c>
      <c r="E211" t="s">
        <v>682</v>
      </c>
      <c r="F211" t="s">
        <v>11560</v>
      </c>
      <c r="G211" t="s">
        <v>11551</v>
      </c>
      <c r="H211" t="s">
        <v>1209</v>
      </c>
      <c r="I211" t="s">
        <v>1209</v>
      </c>
      <c r="J211" t="s">
        <v>7401</v>
      </c>
      <c r="K211" t="s">
        <v>922</v>
      </c>
      <c r="L211" t="s">
        <v>675</v>
      </c>
      <c r="M211" t="s">
        <v>760</v>
      </c>
      <c r="N211" t="s">
        <v>675</v>
      </c>
      <c r="O211" t="s">
        <v>1208</v>
      </c>
      <c r="P211" t="s">
        <v>11557</v>
      </c>
      <c r="Q211" t="s">
        <v>3632</v>
      </c>
      <c r="R211" t="s">
        <v>7402</v>
      </c>
      <c r="S211" t="s">
        <v>675</v>
      </c>
      <c r="T211" s="2" t="s">
        <v>675</v>
      </c>
      <c r="U211" s="2" t="s">
        <v>7402</v>
      </c>
      <c r="V211" s="2" t="s">
        <v>675</v>
      </c>
      <c r="W211" s="2" t="s">
        <v>675</v>
      </c>
    </row>
    <row r="212" spans="1:23">
      <c r="A212" t="s">
        <v>7403</v>
      </c>
      <c r="B212" t="s">
        <v>675</v>
      </c>
      <c r="C212" t="s">
        <v>682</v>
      </c>
      <c r="D212" t="s">
        <v>675</v>
      </c>
      <c r="E212" t="s">
        <v>682</v>
      </c>
      <c r="F212" t="s">
        <v>11560</v>
      </c>
      <c r="G212" t="s">
        <v>11551</v>
      </c>
      <c r="H212" t="s">
        <v>7405</v>
      </c>
      <c r="I212" t="s">
        <v>7405</v>
      </c>
      <c r="J212" t="s">
        <v>7406</v>
      </c>
      <c r="K212" t="s">
        <v>922</v>
      </c>
      <c r="L212" t="s">
        <v>675</v>
      </c>
      <c r="M212" t="s">
        <v>760</v>
      </c>
      <c r="N212" t="s">
        <v>675</v>
      </c>
      <c r="O212" t="s">
        <v>7404</v>
      </c>
      <c r="P212" t="s">
        <v>11557</v>
      </c>
      <c r="Q212" t="s">
        <v>3632</v>
      </c>
      <c r="R212" t="s">
        <v>7407</v>
      </c>
      <c r="S212" t="s">
        <v>675</v>
      </c>
      <c r="T212" s="2" t="s">
        <v>675</v>
      </c>
      <c r="U212" s="2" t="s">
        <v>7407</v>
      </c>
      <c r="V212" s="2" t="s">
        <v>675</v>
      </c>
      <c r="W212" s="2" t="s">
        <v>675</v>
      </c>
    </row>
    <row r="213" spans="1:23">
      <c r="A213" t="s">
        <v>3631</v>
      </c>
      <c r="B213" t="s">
        <v>3632</v>
      </c>
      <c r="C213" t="s">
        <v>11711</v>
      </c>
      <c r="D213" t="s">
        <v>3632</v>
      </c>
      <c r="E213" t="s">
        <v>11712</v>
      </c>
      <c r="F213" t="s">
        <v>11560</v>
      </c>
      <c r="G213" t="s">
        <v>11551</v>
      </c>
      <c r="H213" t="s">
        <v>675</v>
      </c>
      <c r="I213" t="s">
        <v>1216</v>
      </c>
      <c r="J213" t="s">
        <v>46</v>
      </c>
      <c r="K213" t="s">
        <v>664</v>
      </c>
      <c r="L213" t="s">
        <v>675</v>
      </c>
      <c r="M213" t="s">
        <v>759</v>
      </c>
      <c r="N213" t="s">
        <v>760</v>
      </c>
      <c r="O213" t="s">
        <v>1215</v>
      </c>
      <c r="P213" t="s">
        <v>11568</v>
      </c>
      <c r="Q213" t="s">
        <v>3632</v>
      </c>
      <c r="R213" t="s">
        <v>3634</v>
      </c>
      <c r="S213" t="s">
        <v>2745</v>
      </c>
      <c r="T213" s="2" t="s">
        <v>675</v>
      </c>
      <c r="U213" s="2" t="s">
        <v>3634</v>
      </c>
      <c r="V213" s="2" t="s">
        <v>2745</v>
      </c>
      <c r="W213" s="2" t="s">
        <v>675</v>
      </c>
    </row>
    <row r="214" spans="1:23">
      <c r="A214" t="s">
        <v>7408</v>
      </c>
      <c r="B214" t="s">
        <v>804</v>
      </c>
      <c r="C214" t="s">
        <v>11713</v>
      </c>
      <c r="D214" t="s">
        <v>675</v>
      </c>
      <c r="E214" t="s">
        <v>682</v>
      </c>
      <c r="F214" t="s">
        <v>11560</v>
      </c>
      <c r="G214" t="s">
        <v>11551</v>
      </c>
      <c r="H214" t="s">
        <v>375</v>
      </c>
      <c r="I214" t="s">
        <v>375</v>
      </c>
      <c r="J214" t="s">
        <v>7409</v>
      </c>
      <c r="K214" t="s">
        <v>922</v>
      </c>
      <c r="L214" t="s">
        <v>675</v>
      </c>
      <c r="M214" t="s">
        <v>2672</v>
      </c>
      <c r="N214" t="s">
        <v>760</v>
      </c>
      <c r="O214" t="s">
        <v>971</v>
      </c>
      <c r="P214" t="s">
        <v>11568</v>
      </c>
      <c r="Q214" t="s">
        <v>804</v>
      </c>
      <c r="R214" t="s">
        <v>7411</v>
      </c>
      <c r="S214" t="s">
        <v>3680</v>
      </c>
      <c r="T214" s="2" t="s">
        <v>675</v>
      </c>
      <c r="U214" s="2" t="s">
        <v>7411</v>
      </c>
      <c r="V214" s="2" t="s">
        <v>3680</v>
      </c>
      <c r="W214" s="2" t="s">
        <v>675</v>
      </c>
    </row>
    <row r="215" spans="1:23">
      <c r="A215" t="s">
        <v>7412</v>
      </c>
      <c r="B215" t="s">
        <v>804</v>
      </c>
      <c r="C215" t="s">
        <v>11714</v>
      </c>
      <c r="D215" t="s">
        <v>675</v>
      </c>
      <c r="E215" t="s">
        <v>682</v>
      </c>
      <c r="F215" t="s">
        <v>11560</v>
      </c>
      <c r="G215" t="s">
        <v>11551</v>
      </c>
      <c r="H215" t="s">
        <v>947</v>
      </c>
      <c r="I215" t="s">
        <v>947</v>
      </c>
      <c r="J215" t="s">
        <v>7413</v>
      </c>
      <c r="K215" t="s">
        <v>922</v>
      </c>
      <c r="L215" t="s">
        <v>675</v>
      </c>
      <c r="M215" t="s">
        <v>2672</v>
      </c>
      <c r="N215" t="s">
        <v>760</v>
      </c>
      <c r="O215" t="s">
        <v>946</v>
      </c>
      <c r="P215" t="s">
        <v>11568</v>
      </c>
      <c r="Q215" t="s">
        <v>804</v>
      </c>
      <c r="R215" t="s">
        <v>7415</v>
      </c>
      <c r="S215" t="s">
        <v>3680</v>
      </c>
      <c r="T215" s="2" t="s">
        <v>675</v>
      </c>
      <c r="U215" s="2" t="s">
        <v>7415</v>
      </c>
      <c r="V215" s="2" t="s">
        <v>3680</v>
      </c>
      <c r="W215" s="2" t="s">
        <v>675</v>
      </c>
    </row>
    <row r="216" spans="1:23">
      <c r="A216" t="s">
        <v>7416</v>
      </c>
      <c r="B216" t="s">
        <v>804</v>
      </c>
      <c r="C216" t="s">
        <v>11715</v>
      </c>
      <c r="D216" t="s">
        <v>675</v>
      </c>
      <c r="E216" t="s">
        <v>682</v>
      </c>
      <c r="F216" t="s">
        <v>11560</v>
      </c>
      <c r="G216" t="s">
        <v>11551</v>
      </c>
      <c r="H216" t="s">
        <v>404</v>
      </c>
      <c r="I216" t="s">
        <v>404</v>
      </c>
      <c r="J216" t="s">
        <v>7417</v>
      </c>
      <c r="K216" t="s">
        <v>922</v>
      </c>
      <c r="L216" t="s">
        <v>675</v>
      </c>
      <c r="M216" t="s">
        <v>2672</v>
      </c>
      <c r="N216" t="s">
        <v>760</v>
      </c>
      <c r="O216" t="s">
        <v>4431</v>
      </c>
      <c r="P216" t="s">
        <v>675</v>
      </c>
      <c r="Q216" t="s">
        <v>804</v>
      </c>
      <c r="R216" t="s">
        <v>7419</v>
      </c>
      <c r="S216" t="s">
        <v>3680</v>
      </c>
      <c r="T216" s="2" t="s">
        <v>675</v>
      </c>
      <c r="U216" s="2" t="s">
        <v>7419</v>
      </c>
      <c r="V216" s="2" t="s">
        <v>3680</v>
      </c>
      <c r="W216" s="2" t="s">
        <v>675</v>
      </c>
    </row>
    <row r="217" spans="1:23">
      <c r="A217" t="s">
        <v>7420</v>
      </c>
      <c r="B217" t="s">
        <v>804</v>
      </c>
      <c r="C217" t="s">
        <v>11716</v>
      </c>
      <c r="D217" t="s">
        <v>675</v>
      </c>
      <c r="E217" t="s">
        <v>682</v>
      </c>
      <c r="F217" t="s">
        <v>11560</v>
      </c>
      <c r="G217" t="s">
        <v>11551</v>
      </c>
      <c r="H217" t="s">
        <v>362</v>
      </c>
      <c r="I217" t="s">
        <v>362</v>
      </c>
      <c r="J217" t="s">
        <v>7421</v>
      </c>
      <c r="K217" t="s">
        <v>922</v>
      </c>
      <c r="L217" t="s">
        <v>675</v>
      </c>
      <c r="M217" t="s">
        <v>2672</v>
      </c>
      <c r="N217" t="s">
        <v>760</v>
      </c>
      <c r="O217" t="s">
        <v>1895</v>
      </c>
      <c r="P217" t="s">
        <v>11568</v>
      </c>
      <c r="Q217" t="s">
        <v>804</v>
      </c>
      <c r="R217" t="s">
        <v>7423</v>
      </c>
      <c r="S217" t="s">
        <v>3680</v>
      </c>
      <c r="T217" s="2" t="s">
        <v>675</v>
      </c>
      <c r="U217" s="2" t="s">
        <v>7423</v>
      </c>
      <c r="V217" s="2" t="s">
        <v>3680</v>
      </c>
      <c r="W217" s="2" t="s">
        <v>675</v>
      </c>
    </row>
    <row r="218" spans="1:23">
      <c r="A218" t="s">
        <v>7424</v>
      </c>
      <c r="B218" t="s">
        <v>804</v>
      </c>
      <c r="C218" t="s">
        <v>11717</v>
      </c>
      <c r="D218" t="s">
        <v>675</v>
      </c>
      <c r="E218" t="s">
        <v>682</v>
      </c>
      <c r="F218" t="s">
        <v>11560</v>
      </c>
      <c r="G218" t="s">
        <v>11551</v>
      </c>
      <c r="H218" t="s">
        <v>24</v>
      </c>
      <c r="I218" t="s">
        <v>24</v>
      </c>
      <c r="J218" t="s">
        <v>7425</v>
      </c>
      <c r="K218" t="s">
        <v>922</v>
      </c>
      <c r="L218" t="s">
        <v>675</v>
      </c>
      <c r="M218" t="s">
        <v>2672</v>
      </c>
      <c r="N218" t="s">
        <v>760</v>
      </c>
      <c r="O218" t="s">
        <v>829</v>
      </c>
      <c r="P218" t="s">
        <v>11568</v>
      </c>
      <c r="Q218" t="s">
        <v>804</v>
      </c>
      <c r="R218" t="s">
        <v>7427</v>
      </c>
      <c r="S218" t="s">
        <v>3680</v>
      </c>
      <c r="T218" s="2" t="s">
        <v>675</v>
      </c>
      <c r="U218" s="2" t="s">
        <v>7427</v>
      </c>
      <c r="V218" s="2" t="s">
        <v>3680</v>
      </c>
      <c r="W218" s="2" t="s">
        <v>675</v>
      </c>
    </row>
    <row r="219" spans="1:23">
      <c r="A219" t="s">
        <v>7428</v>
      </c>
      <c r="B219" t="s">
        <v>804</v>
      </c>
      <c r="C219" t="s">
        <v>11718</v>
      </c>
      <c r="D219" t="s">
        <v>675</v>
      </c>
      <c r="E219" t="s">
        <v>682</v>
      </c>
      <c r="F219" t="s">
        <v>11560</v>
      </c>
      <c r="G219" t="s">
        <v>11551</v>
      </c>
      <c r="H219" t="s">
        <v>675</v>
      </c>
      <c r="I219" t="s">
        <v>27</v>
      </c>
      <c r="J219" t="s">
        <v>7429</v>
      </c>
      <c r="K219" t="s">
        <v>922</v>
      </c>
      <c r="L219" t="s">
        <v>675</v>
      </c>
      <c r="M219" t="s">
        <v>2672</v>
      </c>
      <c r="N219" t="s">
        <v>760</v>
      </c>
      <c r="O219" t="s">
        <v>1030</v>
      </c>
      <c r="P219" t="s">
        <v>11568</v>
      </c>
      <c r="Q219" t="s">
        <v>804</v>
      </c>
      <c r="R219" t="s">
        <v>7430</v>
      </c>
      <c r="S219" t="s">
        <v>3680</v>
      </c>
      <c r="T219" s="2" t="s">
        <v>675</v>
      </c>
      <c r="U219" s="2" t="s">
        <v>7430</v>
      </c>
      <c r="V219" s="2" t="s">
        <v>3680</v>
      </c>
      <c r="W219" s="2" t="s">
        <v>675</v>
      </c>
    </row>
    <row r="220" spans="1:23">
      <c r="A220" t="s">
        <v>3635</v>
      </c>
      <c r="B220" t="s">
        <v>804</v>
      </c>
      <c r="C220" t="s">
        <v>11719</v>
      </c>
      <c r="D220" t="s">
        <v>804</v>
      </c>
      <c r="E220" t="s">
        <v>11720</v>
      </c>
      <c r="F220" t="s">
        <v>11721</v>
      </c>
      <c r="G220" t="s">
        <v>11551</v>
      </c>
      <c r="H220" t="s">
        <v>675</v>
      </c>
      <c r="I220" t="s">
        <v>47</v>
      </c>
      <c r="J220" t="s">
        <v>48</v>
      </c>
      <c r="K220" t="s">
        <v>664</v>
      </c>
      <c r="L220" t="s">
        <v>11552</v>
      </c>
      <c r="M220" t="s">
        <v>701</v>
      </c>
      <c r="N220" t="s">
        <v>760</v>
      </c>
      <c r="O220" t="s">
        <v>1286</v>
      </c>
      <c r="P220" t="s">
        <v>11557</v>
      </c>
      <c r="Q220" t="s">
        <v>804</v>
      </c>
      <c r="R220" t="s">
        <v>3637</v>
      </c>
      <c r="S220" t="s">
        <v>2745</v>
      </c>
      <c r="T220" s="2" t="s">
        <v>675</v>
      </c>
      <c r="U220" s="2" t="s">
        <v>3637</v>
      </c>
      <c r="V220" s="2" t="s">
        <v>2745</v>
      </c>
      <c r="W220" s="2" t="s">
        <v>675</v>
      </c>
    </row>
    <row r="221" spans="1:23">
      <c r="A221" t="s">
        <v>807</v>
      </c>
      <c r="B221" t="s">
        <v>804</v>
      </c>
      <c r="C221" t="s">
        <v>11722</v>
      </c>
      <c r="D221" t="s">
        <v>804</v>
      </c>
      <c r="E221" t="s">
        <v>5894</v>
      </c>
      <c r="F221" t="s">
        <v>11560</v>
      </c>
      <c r="G221" t="s">
        <v>11551</v>
      </c>
      <c r="H221" t="s">
        <v>675</v>
      </c>
      <c r="I221" t="s">
        <v>47</v>
      </c>
      <c r="J221" t="s">
        <v>810</v>
      </c>
      <c r="K221" t="s">
        <v>664</v>
      </c>
      <c r="L221" t="s">
        <v>675</v>
      </c>
      <c r="M221" t="s">
        <v>701</v>
      </c>
      <c r="N221" t="s">
        <v>760</v>
      </c>
      <c r="O221" t="s">
        <v>1286</v>
      </c>
      <c r="P221" t="s">
        <v>11557</v>
      </c>
      <c r="Q221" t="s">
        <v>804</v>
      </c>
      <c r="R221" t="s">
        <v>813</v>
      </c>
      <c r="S221" t="s">
        <v>2745</v>
      </c>
      <c r="T221" s="2" t="s">
        <v>675</v>
      </c>
      <c r="U221" s="2" t="s">
        <v>813</v>
      </c>
      <c r="V221" s="2" t="s">
        <v>2745</v>
      </c>
      <c r="W221" s="2" t="s">
        <v>675</v>
      </c>
    </row>
    <row r="222" spans="1:23">
      <c r="A222" t="s">
        <v>814</v>
      </c>
      <c r="B222" t="s">
        <v>804</v>
      </c>
      <c r="C222" t="s">
        <v>11723</v>
      </c>
      <c r="D222" t="s">
        <v>804</v>
      </c>
      <c r="E222" t="s">
        <v>11724</v>
      </c>
      <c r="F222" t="s">
        <v>11560</v>
      </c>
      <c r="G222" t="s">
        <v>11551</v>
      </c>
      <c r="H222" t="s">
        <v>675</v>
      </c>
      <c r="I222" t="s">
        <v>11</v>
      </c>
      <c r="J222" t="s">
        <v>816</v>
      </c>
      <c r="K222" t="s">
        <v>664</v>
      </c>
      <c r="L222" t="s">
        <v>675</v>
      </c>
      <c r="M222" t="s">
        <v>701</v>
      </c>
      <c r="N222" t="s">
        <v>684</v>
      </c>
      <c r="O222" t="s">
        <v>815</v>
      </c>
      <c r="P222" t="s">
        <v>11557</v>
      </c>
      <c r="Q222" t="s">
        <v>804</v>
      </c>
      <c r="R222" t="s">
        <v>818</v>
      </c>
      <c r="S222" t="s">
        <v>811</v>
      </c>
      <c r="T222" s="2" t="s">
        <v>675</v>
      </c>
      <c r="U222" s="2" t="s">
        <v>818</v>
      </c>
      <c r="V222" s="2" t="s">
        <v>811</v>
      </c>
      <c r="W222" s="2" t="s">
        <v>675</v>
      </c>
    </row>
    <row r="223" spans="1:23">
      <c r="A223" t="s">
        <v>819</v>
      </c>
      <c r="B223" t="s">
        <v>804</v>
      </c>
      <c r="C223" t="s">
        <v>11725</v>
      </c>
      <c r="D223" t="s">
        <v>804</v>
      </c>
      <c r="E223" t="s">
        <v>11726</v>
      </c>
      <c r="F223" t="s">
        <v>11560</v>
      </c>
      <c r="G223" t="s">
        <v>11551</v>
      </c>
      <c r="H223" t="s">
        <v>821</v>
      </c>
      <c r="I223" t="s">
        <v>821</v>
      </c>
      <c r="J223" t="s">
        <v>822</v>
      </c>
      <c r="K223" t="s">
        <v>663</v>
      </c>
      <c r="L223" t="s">
        <v>675</v>
      </c>
      <c r="M223" t="s">
        <v>825</v>
      </c>
      <c r="N223" t="s">
        <v>760</v>
      </c>
      <c r="O223" t="s">
        <v>820</v>
      </c>
      <c r="P223" t="s">
        <v>11553</v>
      </c>
      <c r="Q223" t="s">
        <v>804</v>
      </c>
      <c r="R223" t="s">
        <v>826</v>
      </c>
      <c r="S223" t="s">
        <v>2745</v>
      </c>
      <c r="T223" s="2" t="s">
        <v>675</v>
      </c>
      <c r="U223" s="2" t="s">
        <v>826</v>
      </c>
      <c r="V223" s="2" t="s">
        <v>2745</v>
      </c>
      <c r="W223" s="2" t="s">
        <v>675</v>
      </c>
    </row>
    <row r="224" spans="1:23">
      <c r="A224" t="s">
        <v>827</v>
      </c>
      <c r="B224" t="s">
        <v>828</v>
      </c>
      <c r="C224" t="s">
        <v>11727</v>
      </c>
      <c r="D224" t="s">
        <v>828</v>
      </c>
      <c r="E224" t="s">
        <v>11728</v>
      </c>
      <c r="F224" t="s">
        <v>11560</v>
      </c>
      <c r="G224" t="s">
        <v>11551</v>
      </c>
      <c r="H224" t="s">
        <v>24</v>
      </c>
      <c r="I224" t="s">
        <v>24</v>
      </c>
      <c r="J224" t="s">
        <v>830</v>
      </c>
      <c r="K224" t="s">
        <v>663</v>
      </c>
      <c r="L224" t="s">
        <v>675</v>
      </c>
      <c r="M224" t="s">
        <v>701</v>
      </c>
      <c r="N224" t="s">
        <v>760</v>
      </c>
      <c r="O224" t="s">
        <v>829</v>
      </c>
      <c r="P224" t="s">
        <v>675</v>
      </c>
      <c r="Q224" t="s">
        <v>828</v>
      </c>
      <c r="R224" t="s">
        <v>832</v>
      </c>
      <c r="S224" t="s">
        <v>2745</v>
      </c>
      <c r="T224" s="2" t="s">
        <v>675</v>
      </c>
      <c r="U224" s="2" t="s">
        <v>832</v>
      </c>
      <c r="V224" s="2" t="s">
        <v>2745</v>
      </c>
      <c r="W224" s="2" t="s">
        <v>675</v>
      </c>
    </row>
    <row r="225" spans="1:23">
      <c r="A225" t="s">
        <v>833</v>
      </c>
      <c r="B225" t="s">
        <v>828</v>
      </c>
      <c r="C225" t="s">
        <v>11729</v>
      </c>
      <c r="D225" t="s">
        <v>828</v>
      </c>
      <c r="E225" t="s">
        <v>11730</v>
      </c>
      <c r="F225" t="s">
        <v>11560</v>
      </c>
      <c r="G225" t="s">
        <v>11551</v>
      </c>
      <c r="H225" t="s">
        <v>675</v>
      </c>
      <c r="I225" t="s">
        <v>10660</v>
      </c>
      <c r="J225" t="s">
        <v>836</v>
      </c>
      <c r="K225" t="s">
        <v>663</v>
      </c>
      <c r="L225" t="s">
        <v>675</v>
      </c>
      <c r="M225" t="s">
        <v>711</v>
      </c>
      <c r="N225" t="s">
        <v>760</v>
      </c>
      <c r="O225" t="s">
        <v>10659</v>
      </c>
      <c r="P225" t="s">
        <v>11568</v>
      </c>
      <c r="Q225" t="s">
        <v>828</v>
      </c>
      <c r="R225" t="s">
        <v>839</v>
      </c>
      <c r="S225" t="s">
        <v>2745</v>
      </c>
      <c r="T225" s="2" t="s">
        <v>675</v>
      </c>
      <c r="U225" s="2" t="s">
        <v>839</v>
      </c>
      <c r="V225" s="2" t="s">
        <v>2745</v>
      </c>
      <c r="W225" s="2" t="s">
        <v>675</v>
      </c>
    </row>
    <row r="226" spans="1:23">
      <c r="A226" t="s">
        <v>6654</v>
      </c>
      <c r="B226" t="s">
        <v>677</v>
      </c>
      <c r="C226" t="s">
        <v>6721</v>
      </c>
      <c r="D226" t="s">
        <v>677</v>
      </c>
      <c r="E226" t="s">
        <v>6799</v>
      </c>
      <c r="F226" t="s">
        <v>11560</v>
      </c>
      <c r="G226" t="s">
        <v>11551</v>
      </c>
      <c r="H226" t="s">
        <v>675</v>
      </c>
      <c r="I226" t="s">
        <v>95</v>
      </c>
      <c r="J226" t="s">
        <v>6655</v>
      </c>
      <c r="K226" t="s">
        <v>922</v>
      </c>
      <c r="L226" t="s">
        <v>675</v>
      </c>
      <c r="M226" t="s">
        <v>760</v>
      </c>
      <c r="N226" t="s">
        <v>760</v>
      </c>
      <c r="O226" t="s">
        <v>2403</v>
      </c>
      <c r="P226" t="s">
        <v>11557</v>
      </c>
      <c r="Q226" t="s">
        <v>828</v>
      </c>
      <c r="R226" t="s">
        <v>6659</v>
      </c>
      <c r="S226" t="s">
        <v>6739</v>
      </c>
      <c r="T226" s="2" t="s">
        <v>675</v>
      </c>
      <c r="U226" s="2" t="s">
        <v>6659</v>
      </c>
      <c r="V226" s="2" t="s">
        <v>6739</v>
      </c>
      <c r="W226" s="2" t="s">
        <v>675</v>
      </c>
    </row>
    <row r="227" spans="1:23">
      <c r="A227" t="s">
        <v>3638</v>
      </c>
      <c r="B227" t="s">
        <v>828</v>
      </c>
      <c r="C227" t="s">
        <v>11731</v>
      </c>
      <c r="D227" t="s">
        <v>828</v>
      </c>
      <c r="E227" t="s">
        <v>11732</v>
      </c>
      <c r="F227" t="s">
        <v>11550</v>
      </c>
      <c r="G227" t="s">
        <v>11551</v>
      </c>
      <c r="H227" t="s">
        <v>675</v>
      </c>
      <c r="I227" t="s">
        <v>40</v>
      </c>
      <c r="J227" t="s">
        <v>49</v>
      </c>
      <c r="K227" t="s">
        <v>664</v>
      </c>
      <c r="L227" t="s">
        <v>11552</v>
      </c>
      <c r="M227" t="s">
        <v>701</v>
      </c>
      <c r="N227" t="s">
        <v>760</v>
      </c>
      <c r="O227" t="s">
        <v>1959</v>
      </c>
      <c r="P227" t="s">
        <v>675</v>
      </c>
      <c r="Q227" t="s">
        <v>828</v>
      </c>
      <c r="R227" t="s">
        <v>3642</v>
      </c>
      <c r="S227" t="s">
        <v>6825</v>
      </c>
      <c r="T227" s="2" t="s">
        <v>675</v>
      </c>
      <c r="U227" s="2" t="s">
        <v>3642</v>
      </c>
      <c r="V227" s="2" t="s">
        <v>6825</v>
      </c>
      <c r="W227" s="2" t="s">
        <v>675</v>
      </c>
    </row>
    <row r="228" spans="1:23">
      <c r="A228" t="s">
        <v>840</v>
      </c>
      <c r="B228" t="s">
        <v>837</v>
      </c>
      <c r="C228" t="s">
        <v>11733</v>
      </c>
      <c r="D228" t="s">
        <v>837</v>
      </c>
      <c r="E228" t="s">
        <v>11734</v>
      </c>
      <c r="F228" t="s">
        <v>11560</v>
      </c>
      <c r="G228" t="s">
        <v>11551</v>
      </c>
      <c r="H228" t="s">
        <v>788</v>
      </c>
      <c r="I228" t="s">
        <v>788</v>
      </c>
      <c r="J228" t="s">
        <v>841</v>
      </c>
      <c r="K228" t="s">
        <v>664</v>
      </c>
      <c r="L228" t="s">
        <v>675</v>
      </c>
      <c r="M228" t="s">
        <v>779</v>
      </c>
      <c r="N228" t="s">
        <v>760</v>
      </c>
      <c r="O228" t="s">
        <v>787</v>
      </c>
      <c r="P228" t="s">
        <v>11568</v>
      </c>
      <c r="Q228" t="s">
        <v>837</v>
      </c>
      <c r="R228" t="s">
        <v>843</v>
      </c>
      <c r="S228" t="s">
        <v>2745</v>
      </c>
      <c r="T228" s="2" t="s">
        <v>675</v>
      </c>
      <c r="U228" s="2" t="s">
        <v>843</v>
      </c>
      <c r="V228" s="2" t="s">
        <v>2745</v>
      </c>
      <c r="W228" s="2" t="s">
        <v>675</v>
      </c>
    </row>
    <row r="229" spans="1:23">
      <c r="A229" t="s">
        <v>3643</v>
      </c>
      <c r="B229" t="s">
        <v>3644</v>
      </c>
      <c r="C229" t="s">
        <v>11735</v>
      </c>
      <c r="D229" t="s">
        <v>3644</v>
      </c>
      <c r="E229" t="s">
        <v>11736</v>
      </c>
      <c r="F229" t="s">
        <v>11737</v>
      </c>
      <c r="G229" t="s">
        <v>11551</v>
      </c>
      <c r="H229" t="s">
        <v>675</v>
      </c>
      <c r="I229" t="s">
        <v>40</v>
      </c>
      <c r="J229" t="s">
        <v>50</v>
      </c>
      <c r="K229" t="s">
        <v>664</v>
      </c>
      <c r="L229" t="s">
        <v>11552</v>
      </c>
      <c r="M229" t="s">
        <v>759</v>
      </c>
      <c r="N229" t="s">
        <v>760</v>
      </c>
      <c r="O229" t="s">
        <v>1959</v>
      </c>
      <c r="P229" t="s">
        <v>11568</v>
      </c>
      <c r="Q229" t="s">
        <v>3644</v>
      </c>
      <c r="R229" t="s">
        <v>3646</v>
      </c>
      <c r="S229" t="s">
        <v>7661</v>
      </c>
      <c r="T229" s="2" t="s">
        <v>675</v>
      </c>
      <c r="U229" s="2" t="s">
        <v>3646</v>
      </c>
      <c r="V229" s="2" t="s">
        <v>7661</v>
      </c>
      <c r="W229" s="2" t="s">
        <v>675</v>
      </c>
    </row>
    <row r="230" spans="1:23">
      <c r="A230" t="s">
        <v>3647</v>
      </c>
      <c r="B230" t="s">
        <v>3644</v>
      </c>
      <c r="C230" t="s">
        <v>6766</v>
      </c>
      <c r="D230" t="s">
        <v>3644</v>
      </c>
      <c r="E230" t="s">
        <v>11738</v>
      </c>
      <c r="F230" t="s">
        <v>11739</v>
      </c>
      <c r="G230" t="s">
        <v>11551</v>
      </c>
      <c r="H230" t="s">
        <v>675</v>
      </c>
      <c r="I230" t="s">
        <v>3278</v>
      </c>
      <c r="J230" t="s">
        <v>52</v>
      </c>
      <c r="K230" t="s">
        <v>664</v>
      </c>
      <c r="L230" t="s">
        <v>11552</v>
      </c>
      <c r="M230" t="s">
        <v>759</v>
      </c>
      <c r="N230" t="s">
        <v>760</v>
      </c>
      <c r="O230" t="s">
        <v>3277</v>
      </c>
      <c r="P230" t="s">
        <v>11568</v>
      </c>
      <c r="Q230" t="s">
        <v>3644</v>
      </c>
      <c r="R230" t="s">
        <v>3649</v>
      </c>
      <c r="S230" t="s">
        <v>2745</v>
      </c>
      <c r="T230" s="2" t="s">
        <v>675</v>
      </c>
      <c r="U230" s="2" t="s">
        <v>3649</v>
      </c>
      <c r="V230" s="2" t="s">
        <v>2745</v>
      </c>
      <c r="W230" s="2" t="s">
        <v>675</v>
      </c>
    </row>
    <row r="231" spans="1:23">
      <c r="A231" t="s">
        <v>3650</v>
      </c>
      <c r="B231" t="s">
        <v>3644</v>
      </c>
      <c r="C231" t="s">
        <v>11740</v>
      </c>
      <c r="D231" t="s">
        <v>3644</v>
      </c>
      <c r="E231" t="s">
        <v>11741</v>
      </c>
      <c r="F231" t="s">
        <v>11601</v>
      </c>
      <c r="G231" t="s">
        <v>11551</v>
      </c>
      <c r="H231" t="s">
        <v>675</v>
      </c>
      <c r="I231" t="s">
        <v>1064</v>
      </c>
      <c r="J231" t="s">
        <v>53</v>
      </c>
      <c r="K231" t="s">
        <v>664</v>
      </c>
      <c r="L231" t="s">
        <v>11552</v>
      </c>
      <c r="M231" t="s">
        <v>759</v>
      </c>
      <c r="N231" t="s">
        <v>760</v>
      </c>
      <c r="O231" t="s">
        <v>1063</v>
      </c>
      <c r="P231" t="s">
        <v>11568</v>
      </c>
      <c r="Q231" t="s">
        <v>3644</v>
      </c>
      <c r="R231" t="s">
        <v>3652</v>
      </c>
      <c r="S231" t="s">
        <v>2745</v>
      </c>
      <c r="T231" s="2" t="s">
        <v>675</v>
      </c>
      <c r="U231" s="2" t="s">
        <v>3652</v>
      </c>
      <c r="V231" s="2" t="s">
        <v>2745</v>
      </c>
      <c r="W231" s="2" t="s">
        <v>675</v>
      </c>
    </row>
    <row r="232" spans="1:23">
      <c r="A232" t="s">
        <v>6675</v>
      </c>
      <c r="B232" t="s">
        <v>3612</v>
      </c>
      <c r="C232" t="s">
        <v>11742</v>
      </c>
      <c r="D232" t="s">
        <v>3612</v>
      </c>
      <c r="E232" t="s">
        <v>7451</v>
      </c>
      <c r="F232" t="s">
        <v>11560</v>
      </c>
      <c r="G232" t="s">
        <v>11551</v>
      </c>
      <c r="H232" t="s">
        <v>675</v>
      </c>
      <c r="I232" t="s">
        <v>145</v>
      </c>
      <c r="J232" t="s">
        <v>6676</v>
      </c>
      <c r="K232" t="s">
        <v>922</v>
      </c>
      <c r="L232" t="s">
        <v>675</v>
      </c>
      <c r="M232" t="s">
        <v>760</v>
      </c>
      <c r="N232" t="s">
        <v>760</v>
      </c>
      <c r="O232" t="s">
        <v>3520</v>
      </c>
      <c r="P232" t="s">
        <v>11557</v>
      </c>
      <c r="Q232" t="s">
        <v>6739</v>
      </c>
      <c r="R232" t="s">
        <v>6679</v>
      </c>
      <c r="S232" t="s">
        <v>6739</v>
      </c>
      <c r="T232" s="2" t="s">
        <v>675</v>
      </c>
      <c r="U232" s="2" t="s">
        <v>6679</v>
      </c>
      <c r="V232" s="2" t="s">
        <v>6739</v>
      </c>
      <c r="W232" s="2" t="s">
        <v>675</v>
      </c>
    </row>
    <row r="233" spans="1:23">
      <c r="A233" t="s">
        <v>6680</v>
      </c>
      <c r="B233" t="s">
        <v>3571</v>
      </c>
      <c r="C233" t="s">
        <v>11743</v>
      </c>
      <c r="D233" t="s">
        <v>3571</v>
      </c>
      <c r="E233" t="s">
        <v>11744</v>
      </c>
      <c r="F233" t="s">
        <v>11560</v>
      </c>
      <c r="G233" t="s">
        <v>11551</v>
      </c>
      <c r="H233" t="s">
        <v>675</v>
      </c>
      <c r="I233" t="s">
        <v>58</v>
      </c>
      <c r="J233" t="s">
        <v>6681</v>
      </c>
      <c r="K233" t="s">
        <v>922</v>
      </c>
      <c r="L233" t="s">
        <v>675</v>
      </c>
      <c r="M233" t="s">
        <v>760</v>
      </c>
      <c r="N233" t="s">
        <v>760</v>
      </c>
      <c r="O233" t="s">
        <v>2962</v>
      </c>
      <c r="P233" t="s">
        <v>11568</v>
      </c>
      <c r="Q233" t="s">
        <v>6739</v>
      </c>
      <c r="R233" t="s">
        <v>6683</v>
      </c>
      <c r="S233" t="s">
        <v>6739</v>
      </c>
      <c r="T233" s="2" t="s">
        <v>675</v>
      </c>
      <c r="U233" s="2" t="s">
        <v>6683</v>
      </c>
      <c r="V233" s="2" t="s">
        <v>6739</v>
      </c>
      <c r="W233" s="2" t="s">
        <v>675</v>
      </c>
    </row>
    <row r="234" spans="1:23">
      <c r="A234" t="s">
        <v>7431</v>
      </c>
      <c r="B234" t="s">
        <v>7434</v>
      </c>
      <c r="C234" t="s">
        <v>11655</v>
      </c>
      <c r="D234" t="s">
        <v>7435</v>
      </c>
      <c r="E234" t="s">
        <v>11745</v>
      </c>
      <c r="F234" t="s">
        <v>11560</v>
      </c>
      <c r="G234" t="s">
        <v>11551</v>
      </c>
      <c r="H234" t="s">
        <v>675</v>
      </c>
      <c r="I234" t="s">
        <v>27</v>
      </c>
      <c r="J234" t="s">
        <v>7432</v>
      </c>
      <c r="K234" t="s">
        <v>922</v>
      </c>
      <c r="L234" t="s">
        <v>675</v>
      </c>
      <c r="M234" t="s">
        <v>760</v>
      </c>
      <c r="N234" t="s">
        <v>760</v>
      </c>
      <c r="O234" t="s">
        <v>1030</v>
      </c>
      <c r="P234" t="s">
        <v>11553</v>
      </c>
      <c r="Q234" t="s">
        <v>6739</v>
      </c>
      <c r="R234" t="s">
        <v>7437</v>
      </c>
      <c r="S234" t="s">
        <v>6739</v>
      </c>
      <c r="T234" s="2" t="s">
        <v>675</v>
      </c>
      <c r="U234" s="2" t="s">
        <v>7437</v>
      </c>
      <c r="V234" s="2" t="s">
        <v>6739</v>
      </c>
      <c r="W234" s="2" t="s">
        <v>675</v>
      </c>
    </row>
    <row r="235" spans="1:23">
      <c r="A235" t="s">
        <v>7439</v>
      </c>
      <c r="B235" t="s">
        <v>7441</v>
      </c>
      <c r="C235" t="s">
        <v>11746</v>
      </c>
      <c r="D235" t="s">
        <v>7443</v>
      </c>
      <c r="E235" t="s">
        <v>6682</v>
      </c>
      <c r="F235" t="s">
        <v>11560</v>
      </c>
      <c r="G235" t="s">
        <v>11551</v>
      </c>
      <c r="H235" t="s">
        <v>675</v>
      </c>
      <c r="I235" t="s">
        <v>18</v>
      </c>
      <c r="J235" t="s">
        <v>7440</v>
      </c>
      <c r="K235" t="s">
        <v>922</v>
      </c>
      <c r="L235" t="s">
        <v>675</v>
      </c>
      <c r="M235" t="s">
        <v>760</v>
      </c>
      <c r="N235" t="s">
        <v>760</v>
      </c>
      <c r="O235" t="s">
        <v>2311</v>
      </c>
      <c r="P235" t="s">
        <v>11553</v>
      </c>
      <c r="Q235" t="s">
        <v>6739</v>
      </c>
      <c r="R235" t="s">
        <v>7445</v>
      </c>
      <c r="S235" t="s">
        <v>6739</v>
      </c>
      <c r="T235" s="2" t="s">
        <v>675</v>
      </c>
      <c r="U235" s="2" t="s">
        <v>7445</v>
      </c>
      <c r="V235" s="2" t="s">
        <v>6739</v>
      </c>
      <c r="W235" s="2" t="s">
        <v>675</v>
      </c>
    </row>
    <row r="236" spans="1:23">
      <c r="A236" t="s">
        <v>7446</v>
      </c>
      <c r="B236" t="s">
        <v>7448</v>
      </c>
      <c r="C236" t="s">
        <v>6759</v>
      </c>
      <c r="D236" t="s">
        <v>7450</v>
      </c>
      <c r="E236" t="s">
        <v>11747</v>
      </c>
      <c r="F236" t="s">
        <v>11560</v>
      </c>
      <c r="G236" t="s">
        <v>11551</v>
      </c>
      <c r="H236" t="s">
        <v>675</v>
      </c>
      <c r="I236" t="s">
        <v>11</v>
      </c>
      <c r="J236" t="s">
        <v>7447</v>
      </c>
      <c r="K236" t="s">
        <v>922</v>
      </c>
      <c r="L236" t="s">
        <v>675</v>
      </c>
      <c r="M236" t="s">
        <v>760</v>
      </c>
      <c r="N236" t="s">
        <v>760</v>
      </c>
      <c r="O236" t="s">
        <v>815</v>
      </c>
      <c r="P236" t="s">
        <v>11553</v>
      </c>
      <c r="Q236" t="s">
        <v>6739</v>
      </c>
      <c r="R236" t="s">
        <v>7452</v>
      </c>
      <c r="S236" t="s">
        <v>777</v>
      </c>
      <c r="T236" s="2" t="s">
        <v>675</v>
      </c>
      <c r="U236" s="2" t="s">
        <v>7452</v>
      </c>
      <c r="V236" s="2" t="s">
        <v>777</v>
      </c>
      <c r="W236" s="2" t="s">
        <v>675</v>
      </c>
    </row>
    <row r="237" spans="1:23">
      <c r="A237" t="s">
        <v>7453</v>
      </c>
      <c r="B237" t="s">
        <v>7456</v>
      </c>
      <c r="C237" t="s">
        <v>11748</v>
      </c>
      <c r="D237" t="s">
        <v>7457</v>
      </c>
      <c r="E237" t="s">
        <v>7410</v>
      </c>
      <c r="F237" t="s">
        <v>11560</v>
      </c>
      <c r="G237" t="s">
        <v>11551</v>
      </c>
      <c r="H237" t="s">
        <v>675</v>
      </c>
      <c r="I237" t="s">
        <v>47</v>
      </c>
      <c r="J237" t="s">
        <v>7454</v>
      </c>
      <c r="K237" t="s">
        <v>922</v>
      </c>
      <c r="L237" t="s">
        <v>675</v>
      </c>
      <c r="M237" t="s">
        <v>760</v>
      </c>
      <c r="N237" t="s">
        <v>760</v>
      </c>
      <c r="O237" t="s">
        <v>1286</v>
      </c>
      <c r="P237" t="s">
        <v>11553</v>
      </c>
      <c r="Q237" t="s">
        <v>6739</v>
      </c>
      <c r="R237" t="s">
        <v>7458</v>
      </c>
      <c r="S237" t="s">
        <v>7527</v>
      </c>
      <c r="T237" s="2" t="s">
        <v>675</v>
      </c>
      <c r="U237" s="2" t="s">
        <v>7458</v>
      </c>
      <c r="V237" s="2" t="s">
        <v>7527</v>
      </c>
      <c r="W237" s="2" t="s">
        <v>675</v>
      </c>
    </row>
    <row r="238" spans="1:23">
      <c r="A238" t="s">
        <v>7459</v>
      </c>
      <c r="B238" t="s">
        <v>7461</v>
      </c>
      <c r="C238" t="s">
        <v>11749</v>
      </c>
      <c r="D238" t="s">
        <v>803</v>
      </c>
      <c r="E238" t="s">
        <v>11750</v>
      </c>
      <c r="F238" t="s">
        <v>11560</v>
      </c>
      <c r="G238" t="s">
        <v>11551</v>
      </c>
      <c r="H238" t="s">
        <v>675</v>
      </c>
      <c r="I238" t="s">
        <v>61</v>
      </c>
      <c r="J238" t="s">
        <v>7460</v>
      </c>
      <c r="K238" t="s">
        <v>922</v>
      </c>
      <c r="L238" t="s">
        <v>675</v>
      </c>
      <c r="M238" t="s">
        <v>760</v>
      </c>
      <c r="N238" t="s">
        <v>760</v>
      </c>
      <c r="O238" t="s">
        <v>800</v>
      </c>
      <c r="P238" t="s">
        <v>11553</v>
      </c>
      <c r="Q238" t="s">
        <v>6739</v>
      </c>
      <c r="R238" t="s">
        <v>7464</v>
      </c>
      <c r="S238" t="s">
        <v>905</v>
      </c>
      <c r="T238" s="2" t="s">
        <v>675</v>
      </c>
      <c r="U238" s="2" t="s">
        <v>7464</v>
      </c>
      <c r="V238" s="2" t="s">
        <v>905</v>
      </c>
      <c r="W238" s="2" t="s">
        <v>675</v>
      </c>
    </row>
    <row r="239" spans="1:23">
      <c r="A239" t="s">
        <v>7465</v>
      </c>
      <c r="B239" t="s">
        <v>3625</v>
      </c>
      <c r="C239" t="s">
        <v>11751</v>
      </c>
      <c r="D239" t="s">
        <v>799</v>
      </c>
      <c r="E239" t="s">
        <v>11752</v>
      </c>
      <c r="F239" t="s">
        <v>11560</v>
      </c>
      <c r="G239" t="s">
        <v>11551</v>
      </c>
      <c r="H239" t="s">
        <v>675</v>
      </c>
      <c r="I239" t="s">
        <v>56</v>
      </c>
      <c r="J239" t="s">
        <v>7466</v>
      </c>
      <c r="K239" t="s">
        <v>922</v>
      </c>
      <c r="L239" t="s">
        <v>675</v>
      </c>
      <c r="M239" t="s">
        <v>760</v>
      </c>
      <c r="N239" t="s">
        <v>760</v>
      </c>
      <c r="O239" t="s">
        <v>1086</v>
      </c>
      <c r="P239" t="s">
        <v>11557</v>
      </c>
      <c r="Q239" t="s">
        <v>6739</v>
      </c>
      <c r="R239" t="s">
        <v>7467</v>
      </c>
      <c r="S239" t="s">
        <v>883</v>
      </c>
      <c r="T239" s="2" t="s">
        <v>675</v>
      </c>
      <c r="U239" s="2" t="s">
        <v>7467</v>
      </c>
      <c r="V239" s="2" t="s">
        <v>883</v>
      </c>
      <c r="W239" s="2" t="s">
        <v>675</v>
      </c>
    </row>
    <row r="240" spans="1:23">
      <c r="A240" t="s">
        <v>7468</v>
      </c>
      <c r="B240" t="s">
        <v>7470</v>
      </c>
      <c r="C240" t="s">
        <v>671</v>
      </c>
      <c r="D240" t="s">
        <v>7471</v>
      </c>
      <c r="E240" t="s">
        <v>5852</v>
      </c>
      <c r="F240" t="s">
        <v>11560</v>
      </c>
      <c r="G240" t="s">
        <v>11551</v>
      </c>
      <c r="H240" t="s">
        <v>675</v>
      </c>
      <c r="I240" t="s">
        <v>54</v>
      </c>
      <c r="J240" t="s">
        <v>7469</v>
      </c>
      <c r="K240" t="s">
        <v>922</v>
      </c>
      <c r="L240" t="s">
        <v>675</v>
      </c>
      <c r="M240" t="s">
        <v>760</v>
      </c>
      <c r="N240" t="s">
        <v>2672</v>
      </c>
      <c r="O240" t="s">
        <v>2256</v>
      </c>
      <c r="P240" t="s">
        <v>11553</v>
      </c>
      <c r="Q240" t="s">
        <v>6739</v>
      </c>
      <c r="R240" t="s">
        <v>7472</v>
      </c>
      <c r="S240" t="s">
        <v>1022</v>
      </c>
      <c r="T240" s="2" t="s">
        <v>675</v>
      </c>
      <c r="U240" s="2" t="s">
        <v>7472</v>
      </c>
      <c r="V240" s="2" t="s">
        <v>1022</v>
      </c>
      <c r="W240" s="2" t="s">
        <v>675</v>
      </c>
    </row>
    <row r="241" spans="1:23">
      <c r="A241" t="s">
        <v>7473</v>
      </c>
      <c r="B241" t="s">
        <v>875</v>
      </c>
      <c r="C241" t="s">
        <v>11753</v>
      </c>
      <c r="D241" t="s">
        <v>7474</v>
      </c>
      <c r="E241" t="s">
        <v>6950</v>
      </c>
      <c r="F241" t="s">
        <v>11560</v>
      </c>
      <c r="G241" t="s">
        <v>11551</v>
      </c>
      <c r="H241" t="s">
        <v>675</v>
      </c>
      <c r="I241" t="s">
        <v>27</v>
      </c>
      <c r="J241" t="s">
        <v>7432</v>
      </c>
      <c r="K241" t="s">
        <v>922</v>
      </c>
      <c r="L241" t="s">
        <v>675</v>
      </c>
      <c r="M241" t="s">
        <v>760</v>
      </c>
      <c r="N241" t="s">
        <v>760</v>
      </c>
      <c r="O241" t="s">
        <v>1030</v>
      </c>
      <c r="P241" t="s">
        <v>11553</v>
      </c>
      <c r="Q241" t="s">
        <v>6739</v>
      </c>
      <c r="R241" t="s">
        <v>7476</v>
      </c>
      <c r="S241" t="s">
        <v>883</v>
      </c>
      <c r="T241" s="2" t="s">
        <v>675</v>
      </c>
      <c r="U241" s="2" t="s">
        <v>7476</v>
      </c>
      <c r="V241" s="2" t="s">
        <v>883</v>
      </c>
      <c r="W241" s="2" t="s">
        <v>675</v>
      </c>
    </row>
    <row r="242" spans="1:23">
      <c r="A242" t="s">
        <v>7477</v>
      </c>
      <c r="B242" t="s">
        <v>7478</v>
      </c>
      <c r="C242" t="s">
        <v>6677</v>
      </c>
      <c r="D242" t="s">
        <v>3644</v>
      </c>
      <c r="E242" t="s">
        <v>6937</v>
      </c>
      <c r="F242" t="s">
        <v>11560</v>
      </c>
      <c r="G242" t="s">
        <v>11551</v>
      </c>
      <c r="H242" t="s">
        <v>675</v>
      </c>
      <c r="I242" t="s">
        <v>18</v>
      </c>
      <c r="J242" t="s">
        <v>7440</v>
      </c>
      <c r="K242" t="s">
        <v>922</v>
      </c>
      <c r="L242" t="s">
        <v>675</v>
      </c>
      <c r="M242" t="s">
        <v>760</v>
      </c>
      <c r="N242" t="s">
        <v>760</v>
      </c>
      <c r="O242" t="s">
        <v>2311</v>
      </c>
      <c r="P242" t="s">
        <v>11553</v>
      </c>
      <c r="Q242" t="s">
        <v>6739</v>
      </c>
      <c r="R242" t="s">
        <v>7480</v>
      </c>
      <c r="S242" t="s">
        <v>6739</v>
      </c>
      <c r="T242" s="2" t="s">
        <v>675</v>
      </c>
      <c r="U242" s="2" t="s">
        <v>7480</v>
      </c>
      <c r="V242" s="2" t="s">
        <v>6739</v>
      </c>
      <c r="W242" s="2" t="s">
        <v>675</v>
      </c>
    </row>
    <row r="243" spans="1:23">
      <c r="A243" t="s">
        <v>7481</v>
      </c>
      <c r="B243" t="s">
        <v>6739</v>
      </c>
      <c r="C243" t="s">
        <v>11754</v>
      </c>
      <c r="D243" t="s">
        <v>811</v>
      </c>
      <c r="E243" t="s">
        <v>11755</v>
      </c>
      <c r="F243" t="s">
        <v>11560</v>
      </c>
      <c r="G243" t="s">
        <v>11551</v>
      </c>
      <c r="H243" t="s">
        <v>675</v>
      </c>
      <c r="I243" t="s">
        <v>18</v>
      </c>
      <c r="J243" t="s">
        <v>7440</v>
      </c>
      <c r="K243" t="s">
        <v>922</v>
      </c>
      <c r="L243" t="s">
        <v>675</v>
      </c>
      <c r="M243" t="s">
        <v>760</v>
      </c>
      <c r="N243" t="s">
        <v>760</v>
      </c>
      <c r="O243" t="s">
        <v>2311</v>
      </c>
      <c r="P243" t="s">
        <v>11553</v>
      </c>
      <c r="Q243" t="s">
        <v>6739</v>
      </c>
      <c r="R243" t="s">
        <v>7482</v>
      </c>
      <c r="S243" t="s">
        <v>883</v>
      </c>
      <c r="T243" s="2" t="s">
        <v>675</v>
      </c>
      <c r="U243" s="2" t="s">
        <v>7482</v>
      </c>
      <c r="V243" s="2" t="s">
        <v>883</v>
      </c>
      <c r="W243" s="2" t="s">
        <v>675</v>
      </c>
    </row>
    <row r="244" spans="1:23">
      <c r="A244" t="s">
        <v>844</v>
      </c>
      <c r="B244" t="s">
        <v>811</v>
      </c>
      <c r="C244" t="s">
        <v>11756</v>
      </c>
      <c r="D244" t="s">
        <v>811</v>
      </c>
      <c r="E244" t="s">
        <v>11757</v>
      </c>
      <c r="F244" t="s">
        <v>11560</v>
      </c>
      <c r="G244" t="s">
        <v>11551</v>
      </c>
      <c r="H244" t="s">
        <v>472</v>
      </c>
      <c r="I244" t="s">
        <v>472</v>
      </c>
      <c r="J244" t="s">
        <v>846</v>
      </c>
      <c r="K244" t="s">
        <v>663</v>
      </c>
      <c r="L244" t="s">
        <v>675</v>
      </c>
      <c r="M244" t="s">
        <v>779</v>
      </c>
      <c r="N244" t="s">
        <v>760</v>
      </c>
      <c r="O244" t="s">
        <v>845</v>
      </c>
      <c r="P244" t="s">
        <v>11568</v>
      </c>
      <c r="Q244" t="s">
        <v>811</v>
      </c>
      <c r="R244" t="s">
        <v>848</v>
      </c>
      <c r="S244" t="s">
        <v>2745</v>
      </c>
      <c r="T244" s="2" t="s">
        <v>675</v>
      </c>
      <c r="U244" s="2" t="s">
        <v>848</v>
      </c>
      <c r="V244" s="2" t="s">
        <v>2745</v>
      </c>
      <c r="W244" s="2" t="s">
        <v>675</v>
      </c>
    </row>
    <row r="245" spans="1:23">
      <c r="A245" t="s">
        <v>3653</v>
      </c>
      <c r="B245" t="s">
        <v>811</v>
      </c>
      <c r="C245" t="s">
        <v>11758</v>
      </c>
      <c r="D245" t="s">
        <v>811</v>
      </c>
      <c r="E245" t="s">
        <v>11759</v>
      </c>
      <c r="F245" t="s">
        <v>11616</v>
      </c>
      <c r="G245" t="s">
        <v>11551</v>
      </c>
      <c r="H245" t="s">
        <v>675</v>
      </c>
      <c r="I245" t="s">
        <v>2432</v>
      </c>
      <c r="J245" t="s">
        <v>55</v>
      </c>
      <c r="K245" t="s">
        <v>675</v>
      </c>
      <c r="L245" t="s">
        <v>11552</v>
      </c>
      <c r="M245" t="s">
        <v>701</v>
      </c>
      <c r="N245" t="s">
        <v>760</v>
      </c>
      <c r="O245" t="s">
        <v>2431</v>
      </c>
      <c r="P245" t="s">
        <v>675</v>
      </c>
      <c r="Q245" t="s">
        <v>811</v>
      </c>
      <c r="R245" t="s">
        <v>3655</v>
      </c>
      <c r="S245" t="s">
        <v>2745</v>
      </c>
      <c r="T245" s="2" t="s">
        <v>675</v>
      </c>
      <c r="U245" s="2" t="s">
        <v>3655</v>
      </c>
      <c r="V245" s="2" t="s">
        <v>2745</v>
      </c>
      <c r="W245" s="2" t="s">
        <v>675</v>
      </c>
    </row>
    <row r="246" spans="1:23">
      <c r="A246" t="s">
        <v>3656</v>
      </c>
      <c r="B246" t="s">
        <v>777</v>
      </c>
      <c r="C246" t="s">
        <v>11760</v>
      </c>
      <c r="D246" t="s">
        <v>777</v>
      </c>
      <c r="E246" t="s">
        <v>11761</v>
      </c>
      <c r="F246" t="s">
        <v>11762</v>
      </c>
      <c r="G246" t="s">
        <v>11551</v>
      </c>
      <c r="H246" t="s">
        <v>675</v>
      </c>
      <c r="I246" t="s">
        <v>56</v>
      </c>
      <c r="J246" t="s">
        <v>57</v>
      </c>
      <c r="K246" t="s">
        <v>664</v>
      </c>
      <c r="L246" t="s">
        <v>11552</v>
      </c>
      <c r="M246" t="s">
        <v>683</v>
      </c>
      <c r="N246" t="s">
        <v>760</v>
      </c>
      <c r="O246" t="s">
        <v>1086</v>
      </c>
      <c r="P246" t="s">
        <v>11557</v>
      </c>
      <c r="Q246" t="s">
        <v>777</v>
      </c>
      <c r="R246" t="s">
        <v>3658</v>
      </c>
      <c r="S246" t="s">
        <v>2745</v>
      </c>
      <c r="T246" s="2" t="s">
        <v>675</v>
      </c>
      <c r="U246" s="2" t="s">
        <v>3658</v>
      </c>
      <c r="V246" s="2" t="s">
        <v>2745</v>
      </c>
      <c r="W246" s="2" t="s">
        <v>675</v>
      </c>
    </row>
    <row r="247" spans="1:23">
      <c r="A247" t="s">
        <v>7484</v>
      </c>
      <c r="B247" t="s">
        <v>7486</v>
      </c>
      <c r="C247" t="s">
        <v>6677</v>
      </c>
      <c r="D247" t="s">
        <v>7486</v>
      </c>
      <c r="E247" t="s">
        <v>6842</v>
      </c>
      <c r="F247" t="s">
        <v>11560</v>
      </c>
      <c r="G247" t="s">
        <v>11551</v>
      </c>
      <c r="H247" t="s">
        <v>675</v>
      </c>
      <c r="I247" t="s">
        <v>11</v>
      </c>
      <c r="J247" t="s">
        <v>7447</v>
      </c>
      <c r="K247" t="s">
        <v>922</v>
      </c>
      <c r="L247" t="s">
        <v>675</v>
      </c>
      <c r="M247" t="s">
        <v>760</v>
      </c>
      <c r="N247" t="s">
        <v>760</v>
      </c>
      <c r="O247" t="s">
        <v>815</v>
      </c>
      <c r="P247" t="s">
        <v>11553</v>
      </c>
      <c r="Q247" t="s">
        <v>777</v>
      </c>
      <c r="R247" t="s">
        <v>7489</v>
      </c>
      <c r="S247" t="s">
        <v>3675</v>
      </c>
      <c r="T247" s="2" t="s">
        <v>675</v>
      </c>
      <c r="U247" s="2" t="s">
        <v>7489</v>
      </c>
      <c r="V247" s="2" t="s">
        <v>3675</v>
      </c>
      <c r="W247" s="2" t="s">
        <v>675</v>
      </c>
    </row>
    <row r="248" spans="1:23">
      <c r="A248" t="s">
        <v>7490</v>
      </c>
      <c r="B248" t="s">
        <v>6825</v>
      </c>
      <c r="C248" t="s">
        <v>11763</v>
      </c>
      <c r="D248" t="s">
        <v>675</v>
      </c>
      <c r="E248" t="s">
        <v>682</v>
      </c>
      <c r="F248" t="s">
        <v>11560</v>
      </c>
      <c r="G248" t="s">
        <v>11551</v>
      </c>
      <c r="H248" t="s">
        <v>907</v>
      </c>
      <c r="I248" t="s">
        <v>907</v>
      </c>
      <c r="J248" t="s">
        <v>7491</v>
      </c>
      <c r="K248" t="s">
        <v>922</v>
      </c>
      <c r="L248" t="s">
        <v>675</v>
      </c>
      <c r="M248" t="s">
        <v>2672</v>
      </c>
      <c r="N248" t="s">
        <v>760</v>
      </c>
      <c r="O248" t="s">
        <v>906</v>
      </c>
      <c r="P248" t="s">
        <v>11568</v>
      </c>
      <c r="Q248" t="s">
        <v>6825</v>
      </c>
      <c r="R248" t="s">
        <v>7492</v>
      </c>
      <c r="S248" t="s">
        <v>3680</v>
      </c>
      <c r="T248" s="2" t="s">
        <v>675</v>
      </c>
      <c r="U248" s="2" t="s">
        <v>7492</v>
      </c>
      <c r="V248" s="2" t="s">
        <v>3680</v>
      </c>
      <c r="W248" s="2" t="s">
        <v>675</v>
      </c>
    </row>
    <row r="249" spans="1:23">
      <c r="A249" t="s">
        <v>7493</v>
      </c>
      <c r="B249" t="s">
        <v>6825</v>
      </c>
      <c r="C249" t="s">
        <v>11764</v>
      </c>
      <c r="D249" t="s">
        <v>675</v>
      </c>
      <c r="E249" t="s">
        <v>682</v>
      </c>
      <c r="F249" t="s">
        <v>11560</v>
      </c>
      <c r="G249" t="s">
        <v>11551</v>
      </c>
      <c r="H249" t="s">
        <v>474</v>
      </c>
      <c r="I249" t="s">
        <v>474</v>
      </c>
      <c r="J249" t="s">
        <v>7494</v>
      </c>
      <c r="K249" t="s">
        <v>922</v>
      </c>
      <c r="L249" t="s">
        <v>675</v>
      </c>
      <c r="M249" t="s">
        <v>2672</v>
      </c>
      <c r="N249" t="s">
        <v>760</v>
      </c>
      <c r="O249" t="s">
        <v>4574</v>
      </c>
      <c r="P249" t="s">
        <v>11568</v>
      </c>
      <c r="Q249" t="s">
        <v>6825</v>
      </c>
      <c r="R249" t="s">
        <v>7495</v>
      </c>
      <c r="S249" t="s">
        <v>3680</v>
      </c>
      <c r="T249" s="2" t="s">
        <v>675</v>
      </c>
      <c r="U249" s="2" t="s">
        <v>7495</v>
      </c>
      <c r="V249" s="2" t="s">
        <v>3680</v>
      </c>
      <c r="W249" s="2" t="s">
        <v>675</v>
      </c>
    </row>
    <row r="250" spans="1:23">
      <c r="A250" t="s">
        <v>7496</v>
      </c>
      <c r="B250" t="s">
        <v>6825</v>
      </c>
      <c r="C250" t="s">
        <v>11765</v>
      </c>
      <c r="D250" t="s">
        <v>675</v>
      </c>
      <c r="E250" t="s">
        <v>682</v>
      </c>
      <c r="F250" t="s">
        <v>11560</v>
      </c>
      <c r="G250" t="s">
        <v>11551</v>
      </c>
      <c r="H250" t="s">
        <v>225</v>
      </c>
      <c r="I250" t="s">
        <v>225</v>
      </c>
      <c r="J250" t="s">
        <v>7413</v>
      </c>
      <c r="K250" t="s">
        <v>922</v>
      </c>
      <c r="L250" t="s">
        <v>675</v>
      </c>
      <c r="M250" t="s">
        <v>2672</v>
      </c>
      <c r="N250" t="s">
        <v>760</v>
      </c>
      <c r="O250" t="s">
        <v>965</v>
      </c>
      <c r="P250" t="s">
        <v>11568</v>
      </c>
      <c r="Q250" t="s">
        <v>6825</v>
      </c>
      <c r="R250" t="s">
        <v>7498</v>
      </c>
      <c r="S250" t="s">
        <v>3680</v>
      </c>
      <c r="T250" s="2" t="s">
        <v>675</v>
      </c>
      <c r="U250" s="2" t="s">
        <v>7498</v>
      </c>
      <c r="V250" s="2" t="s">
        <v>3680</v>
      </c>
      <c r="W250" s="2" t="s">
        <v>675</v>
      </c>
    </row>
    <row r="251" spans="1:23">
      <c r="A251" t="s">
        <v>7499</v>
      </c>
      <c r="B251" t="s">
        <v>6825</v>
      </c>
      <c r="C251" t="s">
        <v>11766</v>
      </c>
      <c r="D251" t="s">
        <v>675</v>
      </c>
      <c r="E251" t="s">
        <v>682</v>
      </c>
      <c r="F251" t="s">
        <v>11560</v>
      </c>
      <c r="G251" t="s">
        <v>11551</v>
      </c>
      <c r="H251" t="s">
        <v>133</v>
      </c>
      <c r="I251" t="s">
        <v>133</v>
      </c>
      <c r="J251" t="s">
        <v>7500</v>
      </c>
      <c r="K251" t="s">
        <v>922</v>
      </c>
      <c r="L251" t="s">
        <v>675</v>
      </c>
      <c r="M251" t="s">
        <v>2672</v>
      </c>
      <c r="N251" t="s">
        <v>760</v>
      </c>
      <c r="O251" t="s">
        <v>1122</v>
      </c>
      <c r="P251" t="s">
        <v>11568</v>
      </c>
      <c r="Q251" t="s">
        <v>6825</v>
      </c>
      <c r="R251" t="s">
        <v>7501</v>
      </c>
      <c r="S251" t="s">
        <v>3680</v>
      </c>
      <c r="T251" s="2" t="s">
        <v>675</v>
      </c>
      <c r="U251" s="2" t="s">
        <v>7501</v>
      </c>
      <c r="V251" s="2" t="s">
        <v>3680</v>
      </c>
      <c r="W251" s="2" t="s">
        <v>675</v>
      </c>
    </row>
    <row r="252" spans="1:23">
      <c r="A252" t="s">
        <v>3659</v>
      </c>
      <c r="B252" t="s">
        <v>3660</v>
      </c>
      <c r="C252" t="s">
        <v>11652</v>
      </c>
      <c r="D252" t="s">
        <v>3660</v>
      </c>
      <c r="E252" t="s">
        <v>6721</v>
      </c>
      <c r="F252" t="s">
        <v>11767</v>
      </c>
      <c r="G252" t="s">
        <v>11551</v>
      </c>
      <c r="H252" t="s">
        <v>675</v>
      </c>
      <c r="I252" t="s">
        <v>2274</v>
      </c>
      <c r="J252" t="s">
        <v>59</v>
      </c>
      <c r="K252" t="s">
        <v>664</v>
      </c>
      <c r="L252" t="s">
        <v>11552</v>
      </c>
      <c r="M252" t="s">
        <v>711</v>
      </c>
      <c r="N252" t="s">
        <v>701</v>
      </c>
      <c r="O252" t="s">
        <v>2273</v>
      </c>
      <c r="P252" t="s">
        <v>11557</v>
      </c>
      <c r="Q252" t="s">
        <v>3660</v>
      </c>
      <c r="R252" t="s">
        <v>3661</v>
      </c>
      <c r="S252" t="s">
        <v>857</v>
      </c>
      <c r="T252" s="2" t="s">
        <v>675</v>
      </c>
      <c r="U252" s="2" t="s">
        <v>3661</v>
      </c>
      <c r="V252" s="2" t="s">
        <v>857</v>
      </c>
      <c r="W252" s="2" t="s">
        <v>675</v>
      </c>
    </row>
    <row r="253" spans="1:23">
      <c r="A253" t="s">
        <v>3662</v>
      </c>
      <c r="B253" t="s">
        <v>3660</v>
      </c>
      <c r="C253" t="s">
        <v>11768</v>
      </c>
      <c r="D253" t="s">
        <v>3660</v>
      </c>
      <c r="E253" t="s">
        <v>11769</v>
      </c>
      <c r="F253" t="s">
        <v>11550</v>
      </c>
      <c r="G253" t="s">
        <v>11551</v>
      </c>
      <c r="H253" t="s">
        <v>675</v>
      </c>
      <c r="I253" t="s">
        <v>3554</v>
      </c>
      <c r="J253" t="s">
        <v>60</v>
      </c>
      <c r="K253" t="s">
        <v>664</v>
      </c>
      <c r="L253" t="s">
        <v>11552</v>
      </c>
      <c r="M253" t="s">
        <v>711</v>
      </c>
      <c r="N253" t="s">
        <v>760</v>
      </c>
      <c r="O253" t="s">
        <v>3553</v>
      </c>
      <c r="P253" t="s">
        <v>11557</v>
      </c>
      <c r="Q253" t="s">
        <v>3660</v>
      </c>
      <c r="R253" t="s">
        <v>3663</v>
      </c>
      <c r="S253" t="s">
        <v>2745</v>
      </c>
      <c r="T253" s="2" t="s">
        <v>675</v>
      </c>
      <c r="U253" s="2" t="s">
        <v>3663</v>
      </c>
      <c r="V253" s="2" t="s">
        <v>2745</v>
      </c>
      <c r="W253" s="2" t="s">
        <v>675</v>
      </c>
    </row>
    <row r="254" spans="1:23">
      <c r="A254" t="s">
        <v>3664</v>
      </c>
      <c r="B254" t="s">
        <v>3660</v>
      </c>
      <c r="C254" t="s">
        <v>5885</v>
      </c>
      <c r="D254" t="s">
        <v>3660</v>
      </c>
      <c r="E254" t="s">
        <v>5886</v>
      </c>
      <c r="F254" t="s">
        <v>11580</v>
      </c>
      <c r="G254" t="s">
        <v>11551</v>
      </c>
      <c r="H254" t="s">
        <v>675</v>
      </c>
      <c r="I254" t="s">
        <v>61</v>
      </c>
      <c r="J254" t="s">
        <v>62</v>
      </c>
      <c r="K254" t="s">
        <v>664</v>
      </c>
      <c r="L254" t="s">
        <v>11552</v>
      </c>
      <c r="M254" t="s">
        <v>711</v>
      </c>
      <c r="N254" t="s">
        <v>760</v>
      </c>
      <c r="O254" t="s">
        <v>800</v>
      </c>
      <c r="P254" t="s">
        <v>11557</v>
      </c>
      <c r="Q254" t="s">
        <v>3660</v>
      </c>
      <c r="R254" t="s">
        <v>3665</v>
      </c>
      <c r="S254" t="s">
        <v>2745</v>
      </c>
      <c r="T254" s="2" t="s">
        <v>675</v>
      </c>
      <c r="U254" s="2" t="s">
        <v>3665</v>
      </c>
      <c r="V254" s="2" t="s">
        <v>2745</v>
      </c>
      <c r="W254" s="2" t="s">
        <v>675</v>
      </c>
    </row>
    <row r="255" spans="1:23">
      <c r="A255" t="s">
        <v>849</v>
      </c>
      <c r="B255" t="s">
        <v>850</v>
      </c>
      <c r="C255" t="s">
        <v>11770</v>
      </c>
      <c r="D255" t="s">
        <v>912</v>
      </c>
      <c r="E255" t="s">
        <v>11771</v>
      </c>
      <c r="F255" t="s">
        <v>11772</v>
      </c>
      <c r="G255" t="s">
        <v>11551</v>
      </c>
      <c r="H255" t="s">
        <v>675</v>
      </c>
      <c r="I255" t="s">
        <v>852</v>
      </c>
      <c r="J255" t="s">
        <v>853</v>
      </c>
      <c r="K255" t="s">
        <v>663</v>
      </c>
      <c r="L255" t="s">
        <v>11552</v>
      </c>
      <c r="M255" t="s">
        <v>701</v>
      </c>
      <c r="N255" t="s">
        <v>760</v>
      </c>
      <c r="O255" t="s">
        <v>851</v>
      </c>
      <c r="P255" t="s">
        <v>675</v>
      </c>
      <c r="Q255" t="s">
        <v>850</v>
      </c>
      <c r="R255" t="s">
        <v>855</v>
      </c>
      <c r="S255" t="s">
        <v>7661</v>
      </c>
      <c r="T255" s="2" t="s">
        <v>675</v>
      </c>
      <c r="U255" s="2" t="s">
        <v>855</v>
      </c>
      <c r="V255" s="2" t="s">
        <v>7661</v>
      </c>
      <c r="W255" s="2" t="s">
        <v>675</v>
      </c>
    </row>
    <row r="256" spans="1:23">
      <c r="A256" t="s">
        <v>856</v>
      </c>
      <c r="B256" t="s">
        <v>857</v>
      </c>
      <c r="C256" t="s">
        <v>11773</v>
      </c>
      <c r="D256" t="s">
        <v>675</v>
      </c>
      <c r="E256" t="s">
        <v>682</v>
      </c>
      <c r="F256" t="s">
        <v>11560</v>
      </c>
      <c r="G256" t="s">
        <v>11551</v>
      </c>
      <c r="H256" t="s">
        <v>675</v>
      </c>
      <c r="I256" t="s">
        <v>859</v>
      </c>
      <c r="J256" t="s">
        <v>860</v>
      </c>
      <c r="K256" t="s">
        <v>663</v>
      </c>
      <c r="L256" t="s">
        <v>675</v>
      </c>
      <c r="M256" t="s">
        <v>701</v>
      </c>
      <c r="N256" t="s">
        <v>701</v>
      </c>
      <c r="O256" t="s">
        <v>858</v>
      </c>
      <c r="P256" t="s">
        <v>11557</v>
      </c>
      <c r="Q256" t="s">
        <v>857</v>
      </c>
      <c r="R256" t="s">
        <v>862</v>
      </c>
      <c r="S256" t="s">
        <v>857</v>
      </c>
      <c r="T256" s="2" t="s">
        <v>675</v>
      </c>
      <c r="U256" s="2" t="s">
        <v>862</v>
      </c>
      <c r="V256" s="2" t="s">
        <v>857</v>
      </c>
      <c r="W256" s="2" t="s">
        <v>675</v>
      </c>
    </row>
    <row r="257" spans="1:23">
      <c r="A257" t="s">
        <v>863</v>
      </c>
      <c r="B257" t="s">
        <v>857</v>
      </c>
      <c r="C257" t="s">
        <v>11774</v>
      </c>
      <c r="D257" t="s">
        <v>675</v>
      </c>
      <c r="E257" t="s">
        <v>682</v>
      </c>
      <c r="F257" t="s">
        <v>11560</v>
      </c>
      <c r="G257" t="s">
        <v>11551</v>
      </c>
      <c r="H257" t="s">
        <v>675</v>
      </c>
      <c r="I257" t="s">
        <v>865</v>
      </c>
      <c r="J257" t="s">
        <v>866</v>
      </c>
      <c r="K257" t="s">
        <v>663</v>
      </c>
      <c r="L257" t="s">
        <v>675</v>
      </c>
      <c r="M257" t="s">
        <v>701</v>
      </c>
      <c r="N257" t="s">
        <v>701</v>
      </c>
      <c r="O257" t="s">
        <v>864</v>
      </c>
      <c r="P257" t="s">
        <v>675</v>
      </c>
      <c r="Q257" t="s">
        <v>857</v>
      </c>
      <c r="R257" t="s">
        <v>867</v>
      </c>
      <c r="S257" t="s">
        <v>857</v>
      </c>
      <c r="T257" s="2" t="s">
        <v>675</v>
      </c>
      <c r="U257" s="2" t="s">
        <v>867</v>
      </c>
      <c r="V257" s="2" t="s">
        <v>857</v>
      </c>
      <c r="W257" s="2" t="s">
        <v>675</v>
      </c>
    </row>
    <row r="258" spans="1:23">
      <c r="A258" t="s">
        <v>868</v>
      </c>
      <c r="B258" t="s">
        <v>857</v>
      </c>
      <c r="C258" t="s">
        <v>11775</v>
      </c>
      <c r="D258" t="s">
        <v>857</v>
      </c>
      <c r="E258" t="s">
        <v>11776</v>
      </c>
      <c r="F258" t="s">
        <v>11560</v>
      </c>
      <c r="G258" t="s">
        <v>11551</v>
      </c>
      <c r="H258" t="s">
        <v>675</v>
      </c>
      <c r="I258" t="s">
        <v>870</v>
      </c>
      <c r="J258" t="s">
        <v>871</v>
      </c>
      <c r="K258" t="s">
        <v>663</v>
      </c>
      <c r="L258" t="s">
        <v>675</v>
      </c>
      <c r="M258" t="s">
        <v>701</v>
      </c>
      <c r="N258" t="s">
        <v>760</v>
      </c>
      <c r="O258" t="s">
        <v>869</v>
      </c>
      <c r="P258" t="s">
        <v>675</v>
      </c>
      <c r="Q258" t="s">
        <v>857</v>
      </c>
      <c r="R258" t="s">
        <v>873</v>
      </c>
      <c r="S258" t="s">
        <v>2745</v>
      </c>
      <c r="T258" s="2" t="s">
        <v>675</v>
      </c>
      <c r="U258" s="2" t="s">
        <v>873</v>
      </c>
      <c r="V258" s="2" t="s">
        <v>2745</v>
      </c>
      <c r="W258" s="2" t="s">
        <v>675</v>
      </c>
    </row>
    <row r="259" spans="1:23">
      <c r="A259" t="s">
        <v>7502</v>
      </c>
      <c r="B259" t="s">
        <v>875</v>
      </c>
      <c r="C259" t="s">
        <v>11777</v>
      </c>
      <c r="D259" t="s">
        <v>675</v>
      </c>
      <c r="E259" t="s">
        <v>682</v>
      </c>
      <c r="F259" t="s">
        <v>11560</v>
      </c>
      <c r="G259" t="s">
        <v>11551</v>
      </c>
      <c r="H259" t="s">
        <v>5726</v>
      </c>
      <c r="I259" t="s">
        <v>5726</v>
      </c>
      <c r="J259" t="s">
        <v>7503</v>
      </c>
      <c r="K259" t="s">
        <v>922</v>
      </c>
      <c r="L259" t="s">
        <v>675</v>
      </c>
      <c r="M259" t="s">
        <v>2672</v>
      </c>
      <c r="N259" t="s">
        <v>760</v>
      </c>
      <c r="O259" t="s">
        <v>5725</v>
      </c>
      <c r="P259" t="s">
        <v>11568</v>
      </c>
      <c r="Q259" t="s">
        <v>875</v>
      </c>
      <c r="R259" t="s">
        <v>7504</v>
      </c>
      <c r="S259" t="s">
        <v>3680</v>
      </c>
      <c r="T259" s="2" t="s">
        <v>675</v>
      </c>
      <c r="U259" s="2" t="s">
        <v>7504</v>
      </c>
      <c r="V259" s="2" t="s">
        <v>3680</v>
      </c>
      <c r="W259" s="2" t="s">
        <v>675</v>
      </c>
    </row>
    <row r="260" spans="1:23">
      <c r="A260" t="s">
        <v>7505</v>
      </c>
      <c r="B260" t="s">
        <v>875</v>
      </c>
      <c r="C260" t="s">
        <v>11778</v>
      </c>
      <c r="D260" t="s">
        <v>675</v>
      </c>
      <c r="E260" t="s">
        <v>682</v>
      </c>
      <c r="F260" t="s">
        <v>11560</v>
      </c>
      <c r="G260" t="s">
        <v>11551</v>
      </c>
      <c r="H260" t="s">
        <v>106</v>
      </c>
      <c r="I260" t="s">
        <v>106</v>
      </c>
      <c r="J260" t="s">
        <v>7506</v>
      </c>
      <c r="K260" t="s">
        <v>922</v>
      </c>
      <c r="L260" t="s">
        <v>675</v>
      </c>
      <c r="M260" t="s">
        <v>2672</v>
      </c>
      <c r="N260" t="s">
        <v>760</v>
      </c>
      <c r="O260" t="s">
        <v>1387</v>
      </c>
      <c r="P260" t="s">
        <v>11568</v>
      </c>
      <c r="Q260" t="s">
        <v>875</v>
      </c>
      <c r="R260" t="s">
        <v>7507</v>
      </c>
      <c r="S260" t="s">
        <v>3680</v>
      </c>
      <c r="T260" s="2" t="s">
        <v>675</v>
      </c>
      <c r="U260" s="2" t="s">
        <v>7507</v>
      </c>
      <c r="V260" s="2" t="s">
        <v>3680</v>
      </c>
      <c r="W260" s="2" t="s">
        <v>675</v>
      </c>
    </row>
    <row r="261" spans="1:23">
      <c r="A261" t="s">
        <v>7508</v>
      </c>
      <c r="B261" t="s">
        <v>875</v>
      </c>
      <c r="C261" t="s">
        <v>11779</v>
      </c>
      <c r="D261" t="s">
        <v>675</v>
      </c>
      <c r="E261" t="s">
        <v>682</v>
      </c>
      <c r="F261" t="s">
        <v>11560</v>
      </c>
      <c r="G261" t="s">
        <v>11551</v>
      </c>
      <c r="H261" t="s">
        <v>114</v>
      </c>
      <c r="I261" t="s">
        <v>114</v>
      </c>
      <c r="J261" t="s">
        <v>7509</v>
      </c>
      <c r="K261" t="s">
        <v>922</v>
      </c>
      <c r="L261" t="s">
        <v>675</v>
      </c>
      <c r="M261" t="s">
        <v>2672</v>
      </c>
      <c r="N261" t="s">
        <v>760</v>
      </c>
      <c r="O261" t="s">
        <v>1491</v>
      </c>
      <c r="P261" t="s">
        <v>11568</v>
      </c>
      <c r="Q261" t="s">
        <v>875</v>
      </c>
      <c r="R261" t="s">
        <v>7510</v>
      </c>
      <c r="S261" t="s">
        <v>3680</v>
      </c>
      <c r="T261" s="2" t="s">
        <v>675</v>
      </c>
      <c r="U261" s="2" t="s">
        <v>7510</v>
      </c>
      <c r="V261" s="2" t="s">
        <v>3680</v>
      </c>
      <c r="W261" s="2" t="s">
        <v>675</v>
      </c>
    </row>
    <row r="262" spans="1:23">
      <c r="A262" t="s">
        <v>874</v>
      </c>
      <c r="B262" t="s">
        <v>875</v>
      </c>
      <c r="C262" t="s">
        <v>11780</v>
      </c>
      <c r="D262" t="s">
        <v>875</v>
      </c>
      <c r="E262" t="s">
        <v>11781</v>
      </c>
      <c r="F262" t="s">
        <v>11560</v>
      </c>
      <c r="G262" t="s">
        <v>11551</v>
      </c>
      <c r="H262" t="s">
        <v>15</v>
      </c>
      <c r="I262" t="s">
        <v>15</v>
      </c>
      <c r="J262" t="s">
        <v>878</v>
      </c>
      <c r="K262" t="s">
        <v>663</v>
      </c>
      <c r="L262" t="s">
        <v>675</v>
      </c>
      <c r="M262" t="s">
        <v>825</v>
      </c>
      <c r="N262" t="s">
        <v>760</v>
      </c>
      <c r="O262" t="s">
        <v>2332</v>
      </c>
      <c r="P262" t="s">
        <v>11557</v>
      </c>
      <c r="Q262" t="s">
        <v>875</v>
      </c>
      <c r="R262" t="s">
        <v>881</v>
      </c>
      <c r="S262" t="s">
        <v>7661</v>
      </c>
      <c r="T262" s="2" t="s">
        <v>675</v>
      </c>
      <c r="U262" s="2" t="s">
        <v>881</v>
      </c>
      <c r="V262" s="2" t="s">
        <v>7661</v>
      </c>
      <c r="W262" s="2" t="s">
        <v>675</v>
      </c>
    </row>
    <row r="263" spans="1:23">
      <c r="A263" t="s">
        <v>7511</v>
      </c>
      <c r="B263" t="s">
        <v>2453</v>
      </c>
      <c r="C263" t="s">
        <v>11782</v>
      </c>
      <c r="D263" t="s">
        <v>2453</v>
      </c>
      <c r="E263" t="s">
        <v>11783</v>
      </c>
      <c r="F263" t="s">
        <v>11560</v>
      </c>
      <c r="G263" t="s">
        <v>11551</v>
      </c>
      <c r="H263" t="s">
        <v>675</v>
      </c>
      <c r="I263" t="s">
        <v>58</v>
      </c>
      <c r="J263" t="s">
        <v>6839</v>
      </c>
      <c r="K263" t="s">
        <v>922</v>
      </c>
      <c r="L263" t="s">
        <v>675</v>
      </c>
      <c r="M263" t="s">
        <v>760</v>
      </c>
      <c r="N263" t="s">
        <v>760</v>
      </c>
      <c r="O263" t="s">
        <v>2962</v>
      </c>
      <c r="P263" t="s">
        <v>11557</v>
      </c>
      <c r="Q263" t="s">
        <v>7474</v>
      </c>
      <c r="R263" t="s">
        <v>7512</v>
      </c>
      <c r="S263" t="s">
        <v>3675</v>
      </c>
      <c r="T263" s="2" t="s">
        <v>675</v>
      </c>
      <c r="U263" s="2" t="s">
        <v>7512</v>
      </c>
      <c r="V263" s="2" t="s">
        <v>3675</v>
      </c>
      <c r="W263" s="2" t="s">
        <v>675</v>
      </c>
    </row>
    <row r="264" spans="1:23">
      <c r="A264" t="s">
        <v>7514</v>
      </c>
      <c r="B264" t="s">
        <v>6739</v>
      </c>
      <c r="C264" t="s">
        <v>6942</v>
      </c>
      <c r="D264" t="s">
        <v>811</v>
      </c>
      <c r="E264" t="s">
        <v>11784</v>
      </c>
      <c r="F264" t="s">
        <v>11560</v>
      </c>
      <c r="G264" t="s">
        <v>11551</v>
      </c>
      <c r="H264" t="s">
        <v>675</v>
      </c>
      <c r="I264" t="s">
        <v>18</v>
      </c>
      <c r="J264" t="s">
        <v>7440</v>
      </c>
      <c r="K264" t="s">
        <v>922</v>
      </c>
      <c r="L264" t="s">
        <v>675</v>
      </c>
      <c r="M264" t="s">
        <v>760</v>
      </c>
      <c r="N264" t="s">
        <v>760</v>
      </c>
      <c r="O264" t="s">
        <v>2311</v>
      </c>
      <c r="P264" t="s">
        <v>11553</v>
      </c>
      <c r="Q264" t="s">
        <v>883</v>
      </c>
      <c r="R264" t="s">
        <v>7517</v>
      </c>
      <c r="S264" t="s">
        <v>883</v>
      </c>
      <c r="T264" s="2" t="s">
        <v>675</v>
      </c>
      <c r="U264" s="2" t="s">
        <v>7517</v>
      </c>
      <c r="V264" s="2" t="s">
        <v>883</v>
      </c>
      <c r="W264" s="2" t="s">
        <v>675</v>
      </c>
    </row>
    <row r="265" spans="1:23">
      <c r="A265" t="s">
        <v>882</v>
      </c>
      <c r="B265" t="s">
        <v>883</v>
      </c>
      <c r="C265" t="s">
        <v>11785</v>
      </c>
      <c r="D265" t="s">
        <v>883</v>
      </c>
      <c r="E265" t="s">
        <v>11786</v>
      </c>
      <c r="F265" t="s">
        <v>11560</v>
      </c>
      <c r="G265" t="s">
        <v>11551</v>
      </c>
      <c r="H265" t="s">
        <v>886</v>
      </c>
      <c r="I265" t="s">
        <v>885</v>
      </c>
      <c r="J265" t="s">
        <v>887</v>
      </c>
      <c r="K265" t="s">
        <v>663</v>
      </c>
      <c r="L265" t="s">
        <v>675</v>
      </c>
      <c r="M265" t="s">
        <v>711</v>
      </c>
      <c r="N265" t="s">
        <v>760</v>
      </c>
      <c r="O265" t="s">
        <v>884</v>
      </c>
      <c r="P265" t="s">
        <v>675</v>
      </c>
      <c r="Q265" t="s">
        <v>883</v>
      </c>
      <c r="R265" t="s">
        <v>889</v>
      </c>
      <c r="S265" t="s">
        <v>2745</v>
      </c>
      <c r="T265" s="2" t="s">
        <v>675</v>
      </c>
      <c r="U265" s="2" t="s">
        <v>889</v>
      </c>
      <c r="V265" s="2" t="s">
        <v>2745</v>
      </c>
      <c r="W265" s="2" t="s">
        <v>675</v>
      </c>
    </row>
    <row r="266" spans="1:23">
      <c r="A266" t="s">
        <v>7518</v>
      </c>
      <c r="B266" t="s">
        <v>3625</v>
      </c>
      <c r="C266" t="s">
        <v>11787</v>
      </c>
      <c r="D266" t="s">
        <v>799</v>
      </c>
      <c r="E266" t="s">
        <v>11788</v>
      </c>
      <c r="F266" t="s">
        <v>11560</v>
      </c>
      <c r="G266" t="s">
        <v>11551</v>
      </c>
      <c r="H266" t="s">
        <v>675</v>
      </c>
      <c r="I266" t="s">
        <v>56</v>
      </c>
      <c r="J266" t="s">
        <v>7466</v>
      </c>
      <c r="K266" t="s">
        <v>922</v>
      </c>
      <c r="L266" t="s">
        <v>675</v>
      </c>
      <c r="M266" t="s">
        <v>760</v>
      </c>
      <c r="N266" t="s">
        <v>760</v>
      </c>
      <c r="O266" t="s">
        <v>1086</v>
      </c>
      <c r="P266" t="s">
        <v>11557</v>
      </c>
      <c r="Q266" t="s">
        <v>883</v>
      </c>
      <c r="R266" t="s">
        <v>7520</v>
      </c>
      <c r="S266" t="s">
        <v>883</v>
      </c>
      <c r="T266" s="2" t="s">
        <v>675</v>
      </c>
      <c r="U266" s="2" t="s">
        <v>7520</v>
      </c>
      <c r="V266" s="2" t="s">
        <v>883</v>
      </c>
      <c r="W266" s="2" t="s">
        <v>675</v>
      </c>
    </row>
    <row r="267" spans="1:23">
      <c r="A267" t="s">
        <v>3666</v>
      </c>
      <c r="B267" t="s">
        <v>857</v>
      </c>
      <c r="C267" t="s">
        <v>11789</v>
      </c>
      <c r="D267" t="s">
        <v>857</v>
      </c>
      <c r="E267" t="s">
        <v>11790</v>
      </c>
      <c r="F267" t="s">
        <v>11550</v>
      </c>
      <c r="G267" t="s">
        <v>11551</v>
      </c>
      <c r="H267" t="s">
        <v>675</v>
      </c>
      <c r="I267" t="s">
        <v>1805</v>
      </c>
      <c r="J267" t="s">
        <v>63</v>
      </c>
      <c r="K267" t="s">
        <v>664</v>
      </c>
      <c r="L267" t="s">
        <v>11552</v>
      </c>
      <c r="M267" t="s">
        <v>902</v>
      </c>
      <c r="N267" t="s">
        <v>760</v>
      </c>
      <c r="O267" t="s">
        <v>1804</v>
      </c>
      <c r="P267" t="s">
        <v>11557</v>
      </c>
      <c r="Q267" t="s">
        <v>2453</v>
      </c>
      <c r="R267" t="s">
        <v>3667</v>
      </c>
      <c r="S267" t="s">
        <v>2745</v>
      </c>
      <c r="T267" s="2" t="s">
        <v>675</v>
      </c>
      <c r="U267" s="2" t="s">
        <v>3667</v>
      </c>
      <c r="V267" s="2" t="s">
        <v>2745</v>
      </c>
      <c r="W267" s="2" t="s">
        <v>675</v>
      </c>
    </row>
    <row r="268" spans="1:23">
      <c r="A268" t="s">
        <v>3668</v>
      </c>
      <c r="B268" t="s">
        <v>857</v>
      </c>
      <c r="C268" t="s">
        <v>11791</v>
      </c>
      <c r="D268" t="s">
        <v>857</v>
      </c>
      <c r="E268" t="s">
        <v>7558</v>
      </c>
      <c r="F268" t="s">
        <v>11556</v>
      </c>
      <c r="G268" t="s">
        <v>11551</v>
      </c>
      <c r="H268" t="s">
        <v>675</v>
      </c>
      <c r="I268" t="s">
        <v>775</v>
      </c>
      <c r="J268" t="s">
        <v>65</v>
      </c>
      <c r="K268" t="s">
        <v>664</v>
      </c>
      <c r="L268" t="s">
        <v>11552</v>
      </c>
      <c r="M268" t="s">
        <v>902</v>
      </c>
      <c r="N268" t="s">
        <v>760</v>
      </c>
      <c r="O268" t="s">
        <v>774</v>
      </c>
      <c r="P268" t="s">
        <v>11557</v>
      </c>
      <c r="Q268" t="s">
        <v>2453</v>
      </c>
      <c r="R268" t="s">
        <v>3669</v>
      </c>
      <c r="S268" t="s">
        <v>2745</v>
      </c>
      <c r="T268" s="2" t="s">
        <v>675</v>
      </c>
      <c r="U268" s="2" t="s">
        <v>3669</v>
      </c>
      <c r="V268" s="2" t="s">
        <v>2745</v>
      </c>
      <c r="W268" s="2" t="s">
        <v>675</v>
      </c>
    </row>
    <row r="269" spans="1:23">
      <c r="A269" t="s">
        <v>3670</v>
      </c>
      <c r="B269" t="s">
        <v>11792</v>
      </c>
      <c r="C269" t="s">
        <v>5852</v>
      </c>
      <c r="D269" t="s">
        <v>11792</v>
      </c>
      <c r="E269" t="s">
        <v>5956</v>
      </c>
      <c r="F269" t="s">
        <v>11737</v>
      </c>
      <c r="G269" t="s">
        <v>11551</v>
      </c>
      <c r="H269" t="s">
        <v>675</v>
      </c>
      <c r="I269" t="s">
        <v>2911</v>
      </c>
      <c r="J269" t="s">
        <v>67</v>
      </c>
      <c r="K269" t="s">
        <v>664</v>
      </c>
      <c r="L269" t="s">
        <v>11552</v>
      </c>
      <c r="M269" t="s">
        <v>902</v>
      </c>
      <c r="N269" t="s">
        <v>760</v>
      </c>
      <c r="O269" t="s">
        <v>2910</v>
      </c>
      <c r="P269" t="s">
        <v>11557</v>
      </c>
      <c r="Q269" t="s">
        <v>2453</v>
      </c>
      <c r="R269" t="s">
        <v>3671</v>
      </c>
      <c r="S269" t="s">
        <v>2745</v>
      </c>
      <c r="T269" s="2" t="s">
        <v>675</v>
      </c>
      <c r="U269" s="2" t="s">
        <v>3671</v>
      </c>
      <c r="V269" s="2" t="s">
        <v>2745</v>
      </c>
      <c r="W269" s="2" t="s">
        <v>675</v>
      </c>
    </row>
    <row r="270" spans="1:23">
      <c r="A270" t="s">
        <v>3672</v>
      </c>
      <c r="B270" t="s">
        <v>875</v>
      </c>
      <c r="C270" t="s">
        <v>7035</v>
      </c>
      <c r="D270" t="s">
        <v>875</v>
      </c>
      <c r="E270" t="s">
        <v>11793</v>
      </c>
      <c r="F270" t="s">
        <v>11737</v>
      </c>
      <c r="G270" t="s">
        <v>11551</v>
      </c>
      <c r="H270" t="s">
        <v>675</v>
      </c>
      <c r="I270" t="s">
        <v>20</v>
      </c>
      <c r="J270" t="s">
        <v>68</v>
      </c>
      <c r="K270" t="s">
        <v>664</v>
      </c>
      <c r="L270" t="s">
        <v>11552</v>
      </c>
      <c r="M270" t="s">
        <v>902</v>
      </c>
      <c r="N270" t="s">
        <v>760</v>
      </c>
      <c r="O270" t="s">
        <v>3712</v>
      </c>
      <c r="P270" t="s">
        <v>11557</v>
      </c>
      <c r="Q270" t="s">
        <v>2453</v>
      </c>
      <c r="R270" t="s">
        <v>3673</v>
      </c>
      <c r="S270" t="s">
        <v>7661</v>
      </c>
      <c r="T270" s="2" t="s">
        <v>675</v>
      </c>
      <c r="U270" s="2" t="s">
        <v>3673</v>
      </c>
      <c r="V270" s="2" t="s">
        <v>7661</v>
      </c>
      <c r="W270" s="2" t="s">
        <v>675</v>
      </c>
    </row>
    <row r="271" spans="1:23">
      <c r="A271" t="s">
        <v>2452</v>
      </c>
      <c r="B271" t="s">
        <v>883</v>
      </c>
      <c r="C271" t="s">
        <v>11794</v>
      </c>
      <c r="D271" t="s">
        <v>883</v>
      </c>
      <c r="E271" t="s">
        <v>11795</v>
      </c>
      <c r="F271" t="s">
        <v>11580</v>
      </c>
      <c r="G271" t="s">
        <v>11551</v>
      </c>
      <c r="H271" t="s">
        <v>675</v>
      </c>
      <c r="I271" t="s">
        <v>12</v>
      </c>
      <c r="J271" t="s">
        <v>70</v>
      </c>
      <c r="K271" t="s">
        <v>664</v>
      </c>
      <c r="L271" t="s">
        <v>11552</v>
      </c>
      <c r="M271" t="s">
        <v>902</v>
      </c>
      <c r="N271" t="s">
        <v>760</v>
      </c>
      <c r="O271" t="s">
        <v>782</v>
      </c>
      <c r="P271" t="s">
        <v>11557</v>
      </c>
      <c r="Q271" t="s">
        <v>2453</v>
      </c>
      <c r="R271" t="s">
        <v>2455</v>
      </c>
      <c r="S271" t="s">
        <v>2745</v>
      </c>
      <c r="T271" s="2" t="s">
        <v>675</v>
      </c>
      <c r="U271" s="2" t="s">
        <v>2455</v>
      </c>
      <c r="V271" s="2" t="s">
        <v>2745</v>
      </c>
      <c r="W271" s="2" t="s">
        <v>675</v>
      </c>
    </row>
    <row r="272" spans="1:23">
      <c r="A272" t="s">
        <v>7521</v>
      </c>
      <c r="B272" t="s">
        <v>811</v>
      </c>
      <c r="C272" t="s">
        <v>11796</v>
      </c>
      <c r="D272" t="s">
        <v>811</v>
      </c>
      <c r="E272" t="s">
        <v>6842</v>
      </c>
      <c r="F272" t="s">
        <v>11560</v>
      </c>
      <c r="G272" t="s">
        <v>11551</v>
      </c>
      <c r="H272" t="s">
        <v>675</v>
      </c>
      <c r="I272" t="s">
        <v>11</v>
      </c>
      <c r="J272" t="s">
        <v>7447</v>
      </c>
      <c r="K272" t="s">
        <v>922</v>
      </c>
      <c r="L272" t="s">
        <v>675</v>
      </c>
      <c r="M272" t="s">
        <v>760</v>
      </c>
      <c r="N272" t="s">
        <v>760</v>
      </c>
      <c r="O272" t="s">
        <v>815</v>
      </c>
      <c r="P272" t="s">
        <v>11553</v>
      </c>
      <c r="Q272" t="s">
        <v>3675</v>
      </c>
      <c r="R272" t="s">
        <v>7525</v>
      </c>
      <c r="S272" t="s">
        <v>3675</v>
      </c>
      <c r="T272" s="2" t="s">
        <v>675</v>
      </c>
      <c r="U272" s="2" t="s">
        <v>7525</v>
      </c>
      <c r="V272" s="2" t="s">
        <v>3675</v>
      </c>
      <c r="W272" s="2" t="s">
        <v>675</v>
      </c>
    </row>
    <row r="273" spans="1:23">
      <c r="A273" t="s">
        <v>3674</v>
      </c>
      <c r="B273" t="s">
        <v>3675</v>
      </c>
      <c r="C273" t="s">
        <v>11797</v>
      </c>
      <c r="D273" t="s">
        <v>3675</v>
      </c>
      <c r="E273" t="s">
        <v>11798</v>
      </c>
      <c r="F273" t="s">
        <v>11799</v>
      </c>
      <c r="G273" t="s">
        <v>11551</v>
      </c>
      <c r="H273" t="s">
        <v>675</v>
      </c>
      <c r="I273" t="s">
        <v>2051</v>
      </c>
      <c r="J273" t="s">
        <v>72</v>
      </c>
      <c r="K273" t="s">
        <v>3676</v>
      </c>
      <c r="L273" t="s">
        <v>11552</v>
      </c>
      <c r="M273" t="s">
        <v>673</v>
      </c>
      <c r="N273" t="s">
        <v>673</v>
      </c>
      <c r="O273" t="s">
        <v>2050</v>
      </c>
      <c r="P273" t="s">
        <v>11553</v>
      </c>
      <c r="Q273" t="s">
        <v>3675</v>
      </c>
      <c r="R273" t="s">
        <v>3678</v>
      </c>
      <c r="S273" t="s">
        <v>3675</v>
      </c>
      <c r="T273" s="2" t="s">
        <v>675</v>
      </c>
      <c r="U273" s="2" t="s">
        <v>3678</v>
      </c>
      <c r="V273" s="2" t="s">
        <v>3675</v>
      </c>
      <c r="W273" s="2" t="s">
        <v>675</v>
      </c>
    </row>
    <row r="274" spans="1:23">
      <c r="A274" t="s">
        <v>7526</v>
      </c>
      <c r="B274" t="s">
        <v>895</v>
      </c>
      <c r="C274" t="s">
        <v>11800</v>
      </c>
      <c r="D274" t="s">
        <v>895</v>
      </c>
      <c r="E274" t="s">
        <v>11801</v>
      </c>
      <c r="F274" t="s">
        <v>11560</v>
      </c>
      <c r="G274" t="s">
        <v>11551</v>
      </c>
      <c r="H274" t="s">
        <v>675</v>
      </c>
      <c r="I274" t="s">
        <v>51</v>
      </c>
      <c r="J274" t="s">
        <v>6865</v>
      </c>
      <c r="K274" t="s">
        <v>922</v>
      </c>
      <c r="L274" t="s">
        <v>675</v>
      </c>
      <c r="M274" t="s">
        <v>760</v>
      </c>
      <c r="N274" t="s">
        <v>760</v>
      </c>
      <c r="O274" t="s">
        <v>1501</v>
      </c>
      <c r="P274" t="s">
        <v>11557</v>
      </c>
      <c r="Q274" t="s">
        <v>7527</v>
      </c>
      <c r="R274" t="s">
        <v>7530</v>
      </c>
      <c r="S274" t="s">
        <v>905</v>
      </c>
      <c r="T274" s="2" t="s">
        <v>675</v>
      </c>
      <c r="U274" s="2" t="s">
        <v>7530</v>
      </c>
      <c r="V274" s="2" t="s">
        <v>905</v>
      </c>
      <c r="W274" s="2" t="s">
        <v>675</v>
      </c>
    </row>
    <row r="275" spans="1:23">
      <c r="A275" t="s">
        <v>7531</v>
      </c>
      <c r="B275" t="s">
        <v>7527</v>
      </c>
      <c r="C275" t="s">
        <v>11802</v>
      </c>
      <c r="D275" t="s">
        <v>675</v>
      </c>
      <c r="E275" t="s">
        <v>682</v>
      </c>
      <c r="F275" t="s">
        <v>11560</v>
      </c>
      <c r="G275" t="s">
        <v>11551</v>
      </c>
      <c r="H275" t="s">
        <v>1320</v>
      </c>
      <c r="I275" t="s">
        <v>1320</v>
      </c>
      <c r="J275" t="s">
        <v>7413</v>
      </c>
      <c r="K275" t="s">
        <v>922</v>
      </c>
      <c r="L275" t="s">
        <v>675</v>
      </c>
      <c r="M275" t="s">
        <v>2672</v>
      </c>
      <c r="N275" t="s">
        <v>760</v>
      </c>
      <c r="O275" t="s">
        <v>1319</v>
      </c>
      <c r="P275" t="s">
        <v>11568</v>
      </c>
      <c r="Q275" t="s">
        <v>7527</v>
      </c>
      <c r="R275" t="s">
        <v>7532</v>
      </c>
      <c r="S275" t="s">
        <v>3680</v>
      </c>
      <c r="T275" s="2" t="s">
        <v>675</v>
      </c>
      <c r="U275" s="2" t="s">
        <v>7532</v>
      </c>
      <c r="V275" s="2" t="s">
        <v>3680</v>
      </c>
      <c r="W275" s="2" t="s">
        <v>675</v>
      </c>
    </row>
    <row r="276" spans="1:23">
      <c r="A276" t="s">
        <v>7533</v>
      </c>
      <c r="B276" t="s">
        <v>7527</v>
      </c>
      <c r="C276" t="s">
        <v>11803</v>
      </c>
      <c r="D276" t="s">
        <v>675</v>
      </c>
      <c r="E276" t="s">
        <v>682</v>
      </c>
      <c r="F276" t="s">
        <v>11560</v>
      </c>
      <c r="G276" t="s">
        <v>11551</v>
      </c>
      <c r="H276" t="s">
        <v>675</v>
      </c>
      <c r="I276" t="s">
        <v>85</v>
      </c>
      <c r="J276" t="s">
        <v>7534</v>
      </c>
      <c r="K276" t="s">
        <v>922</v>
      </c>
      <c r="L276" t="s">
        <v>675</v>
      </c>
      <c r="M276" t="s">
        <v>2672</v>
      </c>
      <c r="N276" t="s">
        <v>760</v>
      </c>
      <c r="O276" t="s">
        <v>5710</v>
      </c>
      <c r="P276" t="s">
        <v>11568</v>
      </c>
      <c r="Q276" t="s">
        <v>7527</v>
      </c>
      <c r="R276" t="s">
        <v>7535</v>
      </c>
      <c r="S276" t="s">
        <v>3680</v>
      </c>
      <c r="T276" s="2" t="s">
        <v>675</v>
      </c>
      <c r="U276" s="2" t="s">
        <v>7535</v>
      </c>
      <c r="V276" s="2" t="s">
        <v>3680</v>
      </c>
      <c r="W276" s="2" t="s">
        <v>675</v>
      </c>
    </row>
    <row r="277" spans="1:23">
      <c r="A277" t="s">
        <v>7536</v>
      </c>
      <c r="B277" t="s">
        <v>7527</v>
      </c>
      <c r="C277" t="s">
        <v>11804</v>
      </c>
      <c r="D277" t="s">
        <v>675</v>
      </c>
      <c r="E277" t="s">
        <v>682</v>
      </c>
      <c r="F277" t="s">
        <v>11560</v>
      </c>
      <c r="G277" t="s">
        <v>11551</v>
      </c>
      <c r="H277" t="s">
        <v>675</v>
      </c>
      <c r="I277" t="s">
        <v>99</v>
      </c>
      <c r="J277" t="s">
        <v>7537</v>
      </c>
      <c r="K277" t="s">
        <v>922</v>
      </c>
      <c r="L277" t="s">
        <v>675</v>
      </c>
      <c r="M277" t="s">
        <v>2672</v>
      </c>
      <c r="N277" t="s">
        <v>760</v>
      </c>
      <c r="O277" t="s">
        <v>2202</v>
      </c>
      <c r="P277" t="s">
        <v>11568</v>
      </c>
      <c r="Q277" t="s">
        <v>7527</v>
      </c>
      <c r="R277" t="s">
        <v>7538</v>
      </c>
      <c r="S277" t="s">
        <v>3680</v>
      </c>
      <c r="T277" s="2" t="s">
        <v>675</v>
      </c>
      <c r="U277" s="2" t="s">
        <v>7538</v>
      </c>
      <c r="V277" s="2" t="s">
        <v>3680</v>
      </c>
      <c r="W277" s="2" t="s">
        <v>675</v>
      </c>
    </row>
    <row r="278" spans="1:23">
      <c r="A278" t="s">
        <v>7539</v>
      </c>
      <c r="B278" t="s">
        <v>7527</v>
      </c>
      <c r="C278" t="s">
        <v>11805</v>
      </c>
      <c r="D278" t="s">
        <v>675</v>
      </c>
      <c r="E278" t="s">
        <v>682</v>
      </c>
      <c r="F278" t="s">
        <v>11560</v>
      </c>
      <c r="G278" t="s">
        <v>11551</v>
      </c>
      <c r="H278" t="s">
        <v>6442</v>
      </c>
      <c r="I278" t="s">
        <v>6442</v>
      </c>
      <c r="J278" t="s">
        <v>7540</v>
      </c>
      <c r="K278" t="s">
        <v>922</v>
      </c>
      <c r="L278" t="s">
        <v>675</v>
      </c>
      <c r="M278" t="s">
        <v>2672</v>
      </c>
      <c r="N278" t="s">
        <v>760</v>
      </c>
      <c r="O278" t="s">
        <v>6441</v>
      </c>
      <c r="P278" t="s">
        <v>11568</v>
      </c>
      <c r="Q278" t="s">
        <v>7527</v>
      </c>
      <c r="R278" t="s">
        <v>7541</v>
      </c>
      <c r="S278" t="s">
        <v>3680</v>
      </c>
      <c r="T278" s="2" t="s">
        <v>675</v>
      </c>
      <c r="U278" s="2" t="s">
        <v>7541</v>
      </c>
      <c r="V278" s="2" t="s">
        <v>3680</v>
      </c>
      <c r="W278" s="2" t="s">
        <v>675</v>
      </c>
    </row>
    <row r="279" spans="1:23">
      <c r="A279" t="s">
        <v>7542</v>
      </c>
      <c r="B279" t="s">
        <v>7527</v>
      </c>
      <c r="C279" t="s">
        <v>11806</v>
      </c>
      <c r="D279" t="s">
        <v>675</v>
      </c>
      <c r="E279" t="s">
        <v>682</v>
      </c>
      <c r="F279" t="s">
        <v>11560</v>
      </c>
      <c r="G279" t="s">
        <v>11551</v>
      </c>
      <c r="H279" t="s">
        <v>675</v>
      </c>
      <c r="I279" t="s">
        <v>54</v>
      </c>
      <c r="J279" t="s">
        <v>7543</v>
      </c>
      <c r="K279" t="s">
        <v>922</v>
      </c>
      <c r="L279" t="s">
        <v>675</v>
      </c>
      <c r="M279" t="s">
        <v>2672</v>
      </c>
      <c r="N279" t="s">
        <v>760</v>
      </c>
      <c r="O279" t="s">
        <v>2256</v>
      </c>
      <c r="P279" t="s">
        <v>11568</v>
      </c>
      <c r="Q279" t="s">
        <v>7527</v>
      </c>
      <c r="R279" t="s">
        <v>7545</v>
      </c>
      <c r="S279" t="s">
        <v>2745</v>
      </c>
      <c r="T279" s="2" t="s">
        <v>675</v>
      </c>
      <c r="U279" s="2" t="s">
        <v>7545</v>
      </c>
      <c r="V279" s="2" t="s">
        <v>2745</v>
      </c>
      <c r="W279" s="2" t="s">
        <v>675</v>
      </c>
    </row>
    <row r="280" spans="1:23">
      <c r="A280" t="s">
        <v>7546</v>
      </c>
      <c r="B280" t="s">
        <v>717</v>
      </c>
      <c r="C280" t="s">
        <v>11807</v>
      </c>
      <c r="D280" t="s">
        <v>792</v>
      </c>
      <c r="E280" t="s">
        <v>7487</v>
      </c>
      <c r="F280" t="s">
        <v>11560</v>
      </c>
      <c r="G280" t="s">
        <v>11551</v>
      </c>
      <c r="H280" t="s">
        <v>675</v>
      </c>
      <c r="I280" t="s">
        <v>47</v>
      </c>
      <c r="J280" t="s">
        <v>7454</v>
      </c>
      <c r="K280" t="s">
        <v>922</v>
      </c>
      <c r="L280" t="s">
        <v>675</v>
      </c>
      <c r="M280" t="s">
        <v>760</v>
      </c>
      <c r="N280" t="s">
        <v>760</v>
      </c>
      <c r="O280" t="s">
        <v>1286</v>
      </c>
      <c r="P280" t="s">
        <v>11553</v>
      </c>
      <c r="Q280" t="s">
        <v>7527</v>
      </c>
      <c r="R280" t="s">
        <v>7547</v>
      </c>
      <c r="S280" t="s">
        <v>7527</v>
      </c>
      <c r="T280" s="2" t="s">
        <v>675</v>
      </c>
      <c r="U280" s="2" t="s">
        <v>7547</v>
      </c>
      <c r="V280" s="2" t="s">
        <v>7527</v>
      </c>
      <c r="W280" s="2" t="s">
        <v>675</v>
      </c>
    </row>
    <row r="281" spans="1:23">
      <c r="A281" t="s">
        <v>7548</v>
      </c>
      <c r="B281" t="s">
        <v>3680</v>
      </c>
      <c r="C281" t="s">
        <v>11808</v>
      </c>
      <c r="D281" t="s">
        <v>891</v>
      </c>
      <c r="E281" t="s">
        <v>11687</v>
      </c>
      <c r="F281" t="s">
        <v>11560</v>
      </c>
      <c r="G281" t="s">
        <v>11551</v>
      </c>
      <c r="H281" t="s">
        <v>675</v>
      </c>
      <c r="I281" t="s">
        <v>47</v>
      </c>
      <c r="J281" t="s">
        <v>7454</v>
      </c>
      <c r="K281" t="s">
        <v>922</v>
      </c>
      <c r="L281" t="s">
        <v>675</v>
      </c>
      <c r="M281" t="s">
        <v>760</v>
      </c>
      <c r="N281" t="s">
        <v>760</v>
      </c>
      <c r="O281" t="s">
        <v>1286</v>
      </c>
      <c r="P281" t="s">
        <v>11553</v>
      </c>
      <c r="Q281" t="s">
        <v>7527</v>
      </c>
      <c r="R281" t="s">
        <v>7550</v>
      </c>
      <c r="S281" t="s">
        <v>899</v>
      </c>
      <c r="T281" s="2" t="s">
        <v>675</v>
      </c>
      <c r="U281" s="2" t="s">
        <v>7550</v>
      </c>
      <c r="V281" s="2" t="s">
        <v>899</v>
      </c>
      <c r="W281" s="2" t="s">
        <v>675</v>
      </c>
    </row>
    <row r="282" spans="1:23">
      <c r="A282" t="s">
        <v>3679</v>
      </c>
      <c r="B282" t="s">
        <v>3675</v>
      </c>
      <c r="C282" t="s">
        <v>6134</v>
      </c>
      <c r="D282" t="s">
        <v>3675</v>
      </c>
      <c r="E282" t="s">
        <v>5872</v>
      </c>
      <c r="F282" t="s">
        <v>11550</v>
      </c>
      <c r="G282" t="s">
        <v>11551</v>
      </c>
      <c r="H282" t="s">
        <v>675</v>
      </c>
      <c r="I282" t="s">
        <v>2649</v>
      </c>
      <c r="J282" t="s">
        <v>73</v>
      </c>
      <c r="K282" t="s">
        <v>664</v>
      </c>
      <c r="L282" t="s">
        <v>11552</v>
      </c>
      <c r="M282" t="s">
        <v>701</v>
      </c>
      <c r="N282" t="s">
        <v>760</v>
      </c>
      <c r="O282" t="s">
        <v>2648</v>
      </c>
      <c r="P282" t="s">
        <v>11553</v>
      </c>
      <c r="Q282" t="s">
        <v>3680</v>
      </c>
      <c r="R282" t="s">
        <v>3681</v>
      </c>
      <c r="S282" t="s">
        <v>2745</v>
      </c>
      <c r="T282" s="2" t="s">
        <v>675</v>
      </c>
      <c r="U282" s="2" t="s">
        <v>3681</v>
      </c>
      <c r="V282" s="2" t="s">
        <v>2745</v>
      </c>
      <c r="W282" s="2" t="s">
        <v>675</v>
      </c>
    </row>
    <row r="283" spans="1:23">
      <c r="A283" t="s">
        <v>3682</v>
      </c>
      <c r="B283" t="s">
        <v>3675</v>
      </c>
      <c r="C283" t="s">
        <v>11809</v>
      </c>
      <c r="D283" t="s">
        <v>3675</v>
      </c>
      <c r="E283" t="s">
        <v>11810</v>
      </c>
      <c r="F283" t="s">
        <v>11550</v>
      </c>
      <c r="G283" t="s">
        <v>11551</v>
      </c>
      <c r="H283" t="s">
        <v>675</v>
      </c>
      <c r="I283" t="s">
        <v>1954</v>
      </c>
      <c r="J283" t="s">
        <v>74</v>
      </c>
      <c r="K283" t="s">
        <v>664</v>
      </c>
      <c r="L283" t="s">
        <v>11552</v>
      </c>
      <c r="M283" t="s">
        <v>701</v>
      </c>
      <c r="N283" t="s">
        <v>760</v>
      </c>
      <c r="O283" t="s">
        <v>1953</v>
      </c>
      <c r="P283" t="s">
        <v>11553</v>
      </c>
      <c r="Q283" t="s">
        <v>3680</v>
      </c>
      <c r="R283" t="s">
        <v>3683</v>
      </c>
      <c r="S283" t="s">
        <v>2745</v>
      </c>
      <c r="T283" s="2" t="s">
        <v>675</v>
      </c>
      <c r="U283" s="2" t="s">
        <v>3683</v>
      </c>
      <c r="V283" s="2" t="s">
        <v>2745</v>
      </c>
      <c r="W283" s="2" t="s">
        <v>675</v>
      </c>
    </row>
    <row r="284" spans="1:23">
      <c r="A284" t="s">
        <v>3684</v>
      </c>
      <c r="B284" t="s">
        <v>3675</v>
      </c>
      <c r="C284" t="s">
        <v>11811</v>
      </c>
      <c r="D284" t="s">
        <v>3675</v>
      </c>
      <c r="E284" t="s">
        <v>11812</v>
      </c>
      <c r="F284" t="s">
        <v>11813</v>
      </c>
      <c r="G284" t="s">
        <v>11551</v>
      </c>
      <c r="H284" t="s">
        <v>675</v>
      </c>
      <c r="I284" t="s">
        <v>877</v>
      </c>
      <c r="J284" t="s">
        <v>75</v>
      </c>
      <c r="K284" t="s">
        <v>664</v>
      </c>
      <c r="L284" t="s">
        <v>11552</v>
      </c>
      <c r="M284" t="s">
        <v>701</v>
      </c>
      <c r="N284" t="s">
        <v>760</v>
      </c>
      <c r="O284" t="s">
        <v>876</v>
      </c>
      <c r="P284" t="s">
        <v>11553</v>
      </c>
      <c r="Q284" t="s">
        <v>3680</v>
      </c>
      <c r="R284" t="s">
        <v>3685</v>
      </c>
      <c r="S284" t="s">
        <v>2745</v>
      </c>
      <c r="T284" s="2" t="s">
        <v>675</v>
      </c>
      <c r="U284" s="2" t="s">
        <v>3685</v>
      </c>
      <c r="V284" s="2" t="s">
        <v>2745</v>
      </c>
      <c r="W284" s="2" t="s">
        <v>675</v>
      </c>
    </row>
    <row r="285" spans="1:23">
      <c r="A285" t="s">
        <v>7551</v>
      </c>
      <c r="B285" t="s">
        <v>3697</v>
      </c>
      <c r="C285" t="s">
        <v>11814</v>
      </c>
      <c r="D285" t="s">
        <v>3697</v>
      </c>
      <c r="E285" t="s">
        <v>11815</v>
      </c>
      <c r="F285" t="s">
        <v>11560</v>
      </c>
      <c r="G285" t="s">
        <v>11551</v>
      </c>
      <c r="H285" t="s">
        <v>675</v>
      </c>
      <c r="I285" t="s">
        <v>11</v>
      </c>
      <c r="J285" t="s">
        <v>7447</v>
      </c>
      <c r="K285" t="s">
        <v>922</v>
      </c>
      <c r="L285" t="s">
        <v>675</v>
      </c>
      <c r="M285" t="s">
        <v>760</v>
      </c>
      <c r="N285" t="s">
        <v>760</v>
      </c>
      <c r="O285" t="s">
        <v>815</v>
      </c>
      <c r="P285" t="s">
        <v>11553</v>
      </c>
      <c r="Q285" t="s">
        <v>3680</v>
      </c>
      <c r="R285" t="s">
        <v>7555</v>
      </c>
      <c r="S285" t="s">
        <v>921</v>
      </c>
      <c r="T285" s="2" t="s">
        <v>675</v>
      </c>
      <c r="U285" s="2" t="s">
        <v>7555</v>
      </c>
      <c r="V285" s="2" t="s">
        <v>921</v>
      </c>
      <c r="W285" s="2" t="s">
        <v>675</v>
      </c>
    </row>
    <row r="286" spans="1:23">
      <c r="A286" t="s">
        <v>3686</v>
      </c>
      <c r="B286" t="s">
        <v>11816</v>
      </c>
      <c r="C286" t="s">
        <v>5851</v>
      </c>
      <c r="D286" t="s">
        <v>11816</v>
      </c>
      <c r="E286" t="s">
        <v>5890</v>
      </c>
      <c r="F286" t="s">
        <v>11580</v>
      </c>
      <c r="G286" t="s">
        <v>11551</v>
      </c>
      <c r="H286" t="s">
        <v>675</v>
      </c>
      <c r="I286" t="s">
        <v>1258</v>
      </c>
      <c r="J286" t="s">
        <v>76</v>
      </c>
      <c r="K286" t="s">
        <v>664</v>
      </c>
      <c r="L286" t="s">
        <v>11552</v>
      </c>
      <c r="M286" t="s">
        <v>902</v>
      </c>
      <c r="N286" t="s">
        <v>760</v>
      </c>
      <c r="O286" t="s">
        <v>1257</v>
      </c>
      <c r="P286" t="s">
        <v>11557</v>
      </c>
      <c r="Q286" t="s">
        <v>891</v>
      </c>
      <c r="R286" t="s">
        <v>3687</v>
      </c>
      <c r="S286" t="s">
        <v>2745</v>
      </c>
      <c r="T286" s="2" t="s">
        <v>675</v>
      </c>
      <c r="U286" s="2" t="s">
        <v>3687</v>
      </c>
      <c r="V286" s="2" t="s">
        <v>2745</v>
      </c>
      <c r="W286" s="2" t="s">
        <v>675</v>
      </c>
    </row>
    <row r="287" spans="1:23">
      <c r="A287" t="s">
        <v>890</v>
      </c>
      <c r="B287" t="s">
        <v>891</v>
      </c>
      <c r="C287" t="s">
        <v>11817</v>
      </c>
      <c r="D287" t="s">
        <v>891</v>
      </c>
      <c r="E287" t="s">
        <v>11818</v>
      </c>
      <c r="F287" t="s">
        <v>11560</v>
      </c>
      <c r="G287" t="s">
        <v>11551</v>
      </c>
      <c r="H287" t="s">
        <v>893</v>
      </c>
      <c r="I287" t="s">
        <v>893</v>
      </c>
      <c r="J287" t="s">
        <v>894</v>
      </c>
      <c r="K287" t="s">
        <v>663</v>
      </c>
      <c r="L287" t="s">
        <v>675</v>
      </c>
      <c r="M287" t="s">
        <v>711</v>
      </c>
      <c r="N287" t="s">
        <v>760</v>
      </c>
      <c r="O287" t="s">
        <v>892</v>
      </c>
      <c r="P287" t="s">
        <v>11568</v>
      </c>
      <c r="Q287" t="s">
        <v>891</v>
      </c>
      <c r="R287" t="s">
        <v>897</v>
      </c>
      <c r="S287" t="s">
        <v>2745</v>
      </c>
      <c r="T287" s="2" t="s">
        <v>675</v>
      </c>
      <c r="U287" s="2" t="s">
        <v>897</v>
      </c>
      <c r="V287" s="2" t="s">
        <v>2745</v>
      </c>
      <c r="W287" s="2" t="s">
        <v>675</v>
      </c>
    </row>
    <row r="288" spans="1:23">
      <c r="A288" t="s">
        <v>3688</v>
      </c>
      <c r="B288" t="s">
        <v>895</v>
      </c>
      <c r="C288" t="s">
        <v>11819</v>
      </c>
      <c r="D288" t="s">
        <v>895</v>
      </c>
      <c r="E288" t="s">
        <v>11820</v>
      </c>
      <c r="F288" t="s">
        <v>11550</v>
      </c>
      <c r="G288" t="s">
        <v>11551</v>
      </c>
      <c r="H288" t="s">
        <v>675</v>
      </c>
      <c r="I288" t="s">
        <v>1233</v>
      </c>
      <c r="J288" t="s">
        <v>78</v>
      </c>
      <c r="K288" t="s">
        <v>664</v>
      </c>
      <c r="L288" t="s">
        <v>11552</v>
      </c>
      <c r="M288" t="s">
        <v>684</v>
      </c>
      <c r="N288" t="s">
        <v>760</v>
      </c>
      <c r="O288" t="s">
        <v>1232</v>
      </c>
      <c r="P288" t="s">
        <v>11557</v>
      </c>
      <c r="Q288" t="s">
        <v>895</v>
      </c>
      <c r="R288" t="s">
        <v>3689</v>
      </c>
      <c r="S288" t="s">
        <v>2745</v>
      </c>
      <c r="T288" s="2" t="s">
        <v>675</v>
      </c>
      <c r="U288" s="2" t="s">
        <v>3689</v>
      </c>
      <c r="V288" s="2" t="s">
        <v>2745</v>
      </c>
      <c r="W288" s="2" t="s">
        <v>675</v>
      </c>
    </row>
    <row r="289" spans="1:23">
      <c r="A289" t="s">
        <v>5039</v>
      </c>
      <c r="B289" t="s">
        <v>895</v>
      </c>
      <c r="C289" t="s">
        <v>11821</v>
      </c>
      <c r="D289" t="s">
        <v>895</v>
      </c>
      <c r="E289" t="s">
        <v>11822</v>
      </c>
      <c r="F289" t="s">
        <v>11560</v>
      </c>
      <c r="G289" t="s">
        <v>11551</v>
      </c>
      <c r="H289" t="s">
        <v>675</v>
      </c>
      <c r="I289" t="s">
        <v>5042</v>
      </c>
      <c r="J289" t="s">
        <v>5043</v>
      </c>
      <c r="K289" t="s">
        <v>664</v>
      </c>
      <c r="L289" t="s">
        <v>675</v>
      </c>
      <c r="M289" t="s">
        <v>684</v>
      </c>
      <c r="N289" t="s">
        <v>1355</v>
      </c>
      <c r="O289" t="s">
        <v>5041</v>
      </c>
      <c r="P289" t="s">
        <v>11553</v>
      </c>
      <c r="Q289" t="s">
        <v>895</v>
      </c>
      <c r="R289" t="s">
        <v>5045</v>
      </c>
      <c r="S289" t="s">
        <v>7569</v>
      </c>
      <c r="T289" s="2" t="s">
        <v>675</v>
      </c>
      <c r="U289" s="2" t="s">
        <v>5045</v>
      </c>
      <c r="V289" s="2" t="s">
        <v>7569</v>
      </c>
      <c r="W289" s="2" t="s">
        <v>675</v>
      </c>
    </row>
    <row r="290" spans="1:23">
      <c r="A290" t="s">
        <v>5046</v>
      </c>
      <c r="B290" t="s">
        <v>895</v>
      </c>
      <c r="C290" t="s">
        <v>11823</v>
      </c>
      <c r="D290" t="s">
        <v>895</v>
      </c>
      <c r="E290" t="s">
        <v>11824</v>
      </c>
      <c r="F290" t="s">
        <v>11560</v>
      </c>
      <c r="G290" t="s">
        <v>11551</v>
      </c>
      <c r="H290" t="s">
        <v>675</v>
      </c>
      <c r="I290" t="s">
        <v>5048</v>
      </c>
      <c r="J290" t="s">
        <v>5043</v>
      </c>
      <c r="K290" t="s">
        <v>664</v>
      </c>
      <c r="L290" t="s">
        <v>675</v>
      </c>
      <c r="M290" t="s">
        <v>684</v>
      </c>
      <c r="N290" t="s">
        <v>1355</v>
      </c>
      <c r="O290" t="s">
        <v>5047</v>
      </c>
      <c r="P290" t="s">
        <v>11553</v>
      </c>
      <c r="Q290" t="s">
        <v>895</v>
      </c>
      <c r="R290" t="s">
        <v>5049</v>
      </c>
      <c r="S290" t="s">
        <v>7569</v>
      </c>
      <c r="T290" s="2" t="s">
        <v>675</v>
      </c>
      <c r="U290" s="2" t="s">
        <v>5049</v>
      </c>
      <c r="V290" s="2" t="s">
        <v>7569</v>
      </c>
      <c r="W290" s="2" t="s">
        <v>675</v>
      </c>
    </row>
    <row r="291" spans="1:23">
      <c r="A291" t="s">
        <v>5050</v>
      </c>
      <c r="B291" t="s">
        <v>895</v>
      </c>
      <c r="C291" t="s">
        <v>11825</v>
      </c>
      <c r="D291" t="s">
        <v>895</v>
      </c>
      <c r="E291" t="s">
        <v>11826</v>
      </c>
      <c r="F291" t="s">
        <v>11560</v>
      </c>
      <c r="G291" t="s">
        <v>11551</v>
      </c>
      <c r="H291" t="s">
        <v>675</v>
      </c>
      <c r="I291" t="s">
        <v>5052</v>
      </c>
      <c r="J291" t="s">
        <v>5043</v>
      </c>
      <c r="K291" t="s">
        <v>664</v>
      </c>
      <c r="L291" t="s">
        <v>675</v>
      </c>
      <c r="M291" t="s">
        <v>684</v>
      </c>
      <c r="N291" t="s">
        <v>1355</v>
      </c>
      <c r="O291" t="s">
        <v>5051</v>
      </c>
      <c r="P291" t="s">
        <v>11553</v>
      </c>
      <c r="Q291" t="s">
        <v>895</v>
      </c>
      <c r="R291" t="s">
        <v>5053</v>
      </c>
      <c r="S291" t="s">
        <v>7569</v>
      </c>
      <c r="T291" s="2" t="s">
        <v>675</v>
      </c>
      <c r="U291" s="2" t="s">
        <v>5053</v>
      </c>
      <c r="V291" s="2" t="s">
        <v>7569</v>
      </c>
      <c r="W291" s="2" t="s">
        <v>675</v>
      </c>
    </row>
    <row r="292" spans="1:23">
      <c r="A292" t="s">
        <v>7556</v>
      </c>
      <c r="B292" t="s">
        <v>7557</v>
      </c>
      <c r="C292" t="s">
        <v>6096</v>
      </c>
      <c r="D292" t="s">
        <v>7557</v>
      </c>
      <c r="E292" t="s">
        <v>7035</v>
      </c>
      <c r="F292" t="s">
        <v>11560</v>
      </c>
      <c r="G292" t="s">
        <v>11551</v>
      </c>
      <c r="H292" t="s">
        <v>675</v>
      </c>
      <c r="I292" t="s">
        <v>40</v>
      </c>
      <c r="J292" t="s">
        <v>6806</v>
      </c>
      <c r="K292" t="s">
        <v>922</v>
      </c>
      <c r="L292" t="s">
        <v>675</v>
      </c>
      <c r="M292" t="s">
        <v>760</v>
      </c>
      <c r="N292" t="s">
        <v>2672</v>
      </c>
      <c r="O292" t="s">
        <v>1959</v>
      </c>
      <c r="P292" t="s">
        <v>11557</v>
      </c>
      <c r="Q292" t="s">
        <v>899</v>
      </c>
      <c r="R292" t="s">
        <v>7560</v>
      </c>
      <c r="S292" t="s">
        <v>917</v>
      </c>
      <c r="T292" s="2" t="s">
        <v>675</v>
      </c>
      <c r="U292" s="2" t="s">
        <v>7560</v>
      </c>
      <c r="V292" s="2" t="s">
        <v>917</v>
      </c>
      <c r="W292" s="2" t="s">
        <v>675</v>
      </c>
    </row>
    <row r="293" spans="1:23">
      <c r="A293" t="s">
        <v>7561</v>
      </c>
      <c r="B293" t="s">
        <v>912</v>
      </c>
      <c r="C293" t="s">
        <v>11781</v>
      </c>
      <c r="D293" t="s">
        <v>917</v>
      </c>
      <c r="E293" t="s">
        <v>11685</v>
      </c>
      <c r="F293" t="s">
        <v>11560</v>
      </c>
      <c r="G293" t="s">
        <v>11551</v>
      </c>
      <c r="H293" t="s">
        <v>675</v>
      </c>
      <c r="I293" t="s">
        <v>132</v>
      </c>
      <c r="J293" t="s">
        <v>6873</v>
      </c>
      <c r="K293" t="s">
        <v>922</v>
      </c>
      <c r="L293" t="s">
        <v>675</v>
      </c>
      <c r="M293" t="s">
        <v>760</v>
      </c>
      <c r="N293" t="s">
        <v>760</v>
      </c>
      <c r="O293" t="s">
        <v>2235</v>
      </c>
      <c r="P293" t="s">
        <v>11557</v>
      </c>
      <c r="Q293" t="s">
        <v>899</v>
      </c>
      <c r="R293" t="s">
        <v>7564</v>
      </c>
      <c r="S293" t="s">
        <v>921</v>
      </c>
      <c r="T293" s="2" t="s">
        <v>675</v>
      </c>
      <c r="U293" s="2" t="s">
        <v>7564</v>
      </c>
      <c r="V293" s="2" t="s">
        <v>921</v>
      </c>
      <c r="W293" s="2" t="s">
        <v>675</v>
      </c>
    </row>
    <row r="294" spans="1:23">
      <c r="A294" t="s">
        <v>7566</v>
      </c>
      <c r="B294" t="s">
        <v>1001</v>
      </c>
      <c r="C294" t="s">
        <v>11827</v>
      </c>
      <c r="D294" t="s">
        <v>675</v>
      </c>
      <c r="E294" t="s">
        <v>682</v>
      </c>
      <c r="F294" t="s">
        <v>11560</v>
      </c>
      <c r="G294" t="s">
        <v>11551</v>
      </c>
      <c r="H294" t="s">
        <v>675</v>
      </c>
      <c r="I294" t="s">
        <v>18</v>
      </c>
      <c r="J294" t="s">
        <v>7440</v>
      </c>
      <c r="K294" t="s">
        <v>922</v>
      </c>
      <c r="L294" t="s">
        <v>675</v>
      </c>
      <c r="M294" t="s">
        <v>760</v>
      </c>
      <c r="N294" t="s">
        <v>2672</v>
      </c>
      <c r="O294" t="s">
        <v>2311</v>
      </c>
      <c r="P294" t="s">
        <v>11553</v>
      </c>
      <c r="Q294" t="s">
        <v>899</v>
      </c>
      <c r="R294" t="s">
        <v>7567</v>
      </c>
      <c r="S294" t="s">
        <v>1048</v>
      </c>
      <c r="T294" s="2" t="s">
        <v>675</v>
      </c>
      <c r="U294" s="2" t="s">
        <v>7567</v>
      </c>
      <c r="V294" s="2" t="s">
        <v>1048</v>
      </c>
      <c r="W294" s="2" t="s">
        <v>675</v>
      </c>
    </row>
    <row r="295" spans="1:23">
      <c r="A295" t="s">
        <v>7568</v>
      </c>
      <c r="B295" t="s">
        <v>7569</v>
      </c>
      <c r="C295" t="s">
        <v>671</v>
      </c>
      <c r="D295" t="s">
        <v>7569</v>
      </c>
      <c r="E295" t="s">
        <v>5844</v>
      </c>
      <c r="F295" t="s">
        <v>11560</v>
      </c>
      <c r="G295" t="s">
        <v>11551</v>
      </c>
      <c r="H295" t="s">
        <v>675</v>
      </c>
      <c r="I295" t="s">
        <v>79</v>
      </c>
      <c r="J295" t="s">
        <v>6824</v>
      </c>
      <c r="K295" t="s">
        <v>922</v>
      </c>
      <c r="L295" t="s">
        <v>675</v>
      </c>
      <c r="M295" t="s">
        <v>760</v>
      </c>
      <c r="N295" t="s">
        <v>2672</v>
      </c>
      <c r="O295" t="s">
        <v>5223</v>
      </c>
      <c r="P295" t="s">
        <v>11557</v>
      </c>
      <c r="Q295" t="s">
        <v>899</v>
      </c>
      <c r="R295" t="s">
        <v>7570</v>
      </c>
      <c r="S295" t="s">
        <v>8127</v>
      </c>
      <c r="T295" s="2" t="s">
        <v>675</v>
      </c>
      <c r="U295" s="2" t="s">
        <v>7570</v>
      </c>
      <c r="V295" s="2" t="s">
        <v>8127</v>
      </c>
      <c r="W295" s="2" t="s">
        <v>675</v>
      </c>
    </row>
    <row r="296" spans="1:23">
      <c r="A296" t="s">
        <v>898</v>
      </c>
      <c r="B296" t="s">
        <v>899</v>
      </c>
      <c r="C296" t="s">
        <v>7035</v>
      </c>
      <c r="D296" t="s">
        <v>899</v>
      </c>
      <c r="E296" t="s">
        <v>11828</v>
      </c>
      <c r="F296" t="s">
        <v>11560</v>
      </c>
      <c r="G296" t="s">
        <v>11551</v>
      </c>
      <c r="H296" t="s">
        <v>675</v>
      </c>
      <c r="I296" t="s">
        <v>11</v>
      </c>
      <c r="J296" t="s">
        <v>900</v>
      </c>
      <c r="K296" t="s">
        <v>663</v>
      </c>
      <c r="L296" t="s">
        <v>675</v>
      </c>
      <c r="M296" t="s">
        <v>902</v>
      </c>
      <c r="N296" t="s">
        <v>760</v>
      </c>
      <c r="O296" t="s">
        <v>815</v>
      </c>
      <c r="P296" t="s">
        <v>11557</v>
      </c>
      <c r="Q296" t="s">
        <v>899</v>
      </c>
      <c r="R296" t="s">
        <v>903</v>
      </c>
      <c r="S296" t="s">
        <v>2745</v>
      </c>
      <c r="T296" s="2" t="s">
        <v>675</v>
      </c>
      <c r="U296" s="2" t="s">
        <v>903</v>
      </c>
      <c r="V296" s="2" t="s">
        <v>2745</v>
      </c>
      <c r="W296" s="2" t="s">
        <v>675</v>
      </c>
    </row>
    <row r="297" spans="1:23">
      <c r="A297" t="s">
        <v>7572</v>
      </c>
      <c r="B297" t="s">
        <v>7461</v>
      </c>
      <c r="C297" t="s">
        <v>11829</v>
      </c>
      <c r="D297" t="s">
        <v>803</v>
      </c>
      <c r="E297" t="s">
        <v>11830</v>
      </c>
      <c r="F297" t="s">
        <v>11560</v>
      </c>
      <c r="G297" t="s">
        <v>11551</v>
      </c>
      <c r="H297" t="s">
        <v>675</v>
      </c>
      <c r="I297" t="s">
        <v>61</v>
      </c>
      <c r="J297" t="s">
        <v>7460</v>
      </c>
      <c r="K297" t="s">
        <v>922</v>
      </c>
      <c r="L297" t="s">
        <v>675</v>
      </c>
      <c r="M297" t="s">
        <v>760</v>
      </c>
      <c r="N297" t="s">
        <v>760</v>
      </c>
      <c r="O297" t="s">
        <v>800</v>
      </c>
      <c r="P297" t="s">
        <v>11553</v>
      </c>
      <c r="Q297" t="s">
        <v>905</v>
      </c>
      <c r="R297" t="s">
        <v>7574</v>
      </c>
      <c r="S297" t="s">
        <v>905</v>
      </c>
      <c r="T297" s="2" t="s">
        <v>675</v>
      </c>
      <c r="U297" s="2" t="s">
        <v>7574</v>
      </c>
      <c r="V297" s="2" t="s">
        <v>905</v>
      </c>
      <c r="W297" s="2" t="s">
        <v>675</v>
      </c>
    </row>
    <row r="298" spans="1:23">
      <c r="A298" t="s">
        <v>7575</v>
      </c>
      <c r="B298" t="s">
        <v>3697</v>
      </c>
      <c r="C298" t="s">
        <v>11831</v>
      </c>
      <c r="D298" t="s">
        <v>3697</v>
      </c>
      <c r="E298" t="s">
        <v>11665</v>
      </c>
      <c r="F298" t="s">
        <v>11560</v>
      </c>
      <c r="G298" t="s">
        <v>11551</v>
      </c>
      <c r="H298" t="s">
        <v>675</v>
      </c>
      <c r="I298" t="s">
        <v>61</v>
      </c>
      <c r="J298" t="s">
        <v>7460</v>
      </c>
      <c r="K298" t="s">
        <v>922</v>
      </c>
      <c r="L298" t="s">
        <v>675</v>
      </c>
      <c r="M298" t="s">
        <v>760</v>
      </c>
      <c r="N298" t="s">
        <v>760</v>
      </c>
      <c r="O298" t="s">
        <v>800</v>
      </c>
      <c r="P298" t="s">
        <v>11553</v>
      </c>
      <c r="Q298" t="s">
        <v>905</v>
      </c>
      <c r="R298" t="s">
        <v>7578</v>
      </c>
      <c r="S298" t="s">
        <v>921</v>
      </c>
      <c r="T298" s="2" t="s">
        <v>675</v>
      </c>
      <c r="U298" s="2" t="s">
        <v>7578</v>
      </c>
      <c r="V298" s="2" t="s">
        <v>921</v>
      </c>
      <c r="W298" s="2" t="s">
        <v>675</v>
      </c>
    </row>
    <row r="299" spans="1:23">
      <c r="A299" t="s">
        <v>904</v>
      </c>
      <c r="B299" t="s">
        <v>905</v>
      </c>
      <c r="C299" t="s">
        <v>6735</v>
      </c>
      <c r="D299" t="s">
        <v>905</v>
      </c>
      <c r="E299" t="s">
        <v>7603</v>
      </c>
      <c r="F299" t="s">
        <v>11560</v>
      </c>
      <c r="G299" t="s">
        <v>11551</v>
      </c>
      <c r="H299" t="s">
        <v>907</v>
      </c>
      <c r="I299" t="s">
        <v>907</v>
      </c>
      <c r="J299" t="s">
        <v>908</v>
      </c>
      <c r="K299" t="s">
        <v>664</v>
      </c>
      <c r="L299" t="s">
        <v>675</v>
      </c>
      <c r="M299" t="s">
        <v>902</v>
      </c>
      <c r="N299" t="s">
        <v>760</v>
      </c>
      <c r="O299" t="s">
        <v>906</v>
      </c>
      <c r="P299" t="s">
        <v>11557</v>
      </c>
      <c r="Q299" t="s">
        <v>905</v>
      </c>
      <c r="R299" t="s">
        <v>910</v>
      </c>
      <c r="S299" t="s">
        <v>2745</v>
      </c>
      <c r="T299" s="2" t="s">
        <v>675</v>
      </c>
      <c r="U299" s="2" t="s">
        <v>910</v>
      </c>
      <c r="V299" s="2" t="s">
        <v>2745</v>
      </c>
      <c r="W299" s="2" t="s">
        <v>675</v>
      </c>
    </row>
    <row r="300" spans="1:23">
      <c r="A300" t="s">
        <v>911</v>
      </c>
      <c r="B300" t="s">
        <v>912</v>
      </c>
      <c r="C300" t="s">
        <v>11832</v>
      </c>
      <c r="D300" t="s">
        <v>912</v>
      </c>
      <c r="E300" t="s">
        <v>11833</v>
      </c>
      <c r="F300" t="s">
        <v>11560</v>
      </c>
      <c r="G300" t="s">
        <v>11551</v>
      </c>
      <c r="H300" t="s">
        <v>915</v>
      </c>
      <c r="I300" t="s">
        <v>914</v>
      </c>
      <c r="J300" t="s">
        <v>916</v>
      </c>
      <c r="K300" t="s">
        <v>664</v>
      </c>
      <c r="L300" t="s">
        <v>675</v>
      </c>
      <c r="M300" t="s">
        <v>769</v>
      </c>
      <c r="N300" t="s">
        <v>760</v>
      </c>
      <c r="O300" t="s">
        <v>913</v>
      </c>
      <c r="P300" t="s">
        <v>11568</v>
      </c>
      <c r="Q300" t="s">
        <v>912</v>
      </c>
      <c r="R300" t="s">
        <v>919</v>
      </c>
      <c r="S300" t="s">
        <v>2745</v>
      </c>
      <c r="T300" s="2" t="s">
        <v>675</v>
      </c>
      <c r="U300" s="2" t="s">
        <v>919</v>
      </c>
      <c r="V300" s="2" t="s">
        <v>2745</v>
      </c>
      <c r="W300" s="2" t="s">
        <v>675</v>
      </c>
    </row>
    <row r="301" spans="1:23">
      <c r="A301" t="s">
        <v>3690</v>
      </c>
      <c r="B301" t="s">
        <v>7557</v>
      </c>
      <c r="C301" t="s">
        <v>6096</v>
      </c>
      <c r="D301" t="s">
        <v>7557</v>
      </c>
      <c r="E301" t="s">
        <v>11834</v>
      </c>
      <c r="F301" t="s">
        <v>11737</v>
      </c>
      <c r="G301" t="s">
        <v>11551</v>
      </c>
      <c r="H301" t="s">
        <v>675</v>
      </c>
      <c r="I301" t="s">
        <v>2031</v>
      </c>
      <c r="J301" t="s">
        <v>80</v>
      </c>
      <c r="K301" t="s">
        <v>664</v>
      </c>
      <c r="L301" t="s">
        <v>11552</v>
      </c>
      <c r="M301" t="s">
        <v>701</v>
      </c>
      <c r="N301" t="s">
        <v>760</v>
      </c>
      <c r="O301" t="s">
        <v>2030</v>
      </c>
      <c r="P301" t="s">
        <v>11557</v>
      </c>
      <c r="Q301" t="s">
        <v>917</v>
      </c>
      <c r="R301" t="s">
        <v>3691</v>
      </c>
      <c r="S301" t="s">
        <v>2745</v>
      </c>
      <c r="T301" s="2" t="s">
        <v>675</v>
      </c>
      <c r="U301" s="2" t="s">
        <v>3691</v>
      </c>
      <c r="V301" s="2" t="s">
        <v>2745</v>
      </c>
      <c r="W301" s="2" t="s">
        <v>675</v>
      </c>
    </row>
    <row r="302" spans="1:23">
      <c r="A302" t="s">
        <v>3692</v>
      </c>
      <c r="B302" t="s">
        <v>7557</v>
      </c>
      <c r="C302" t="s">
        <v>11834</v>
      </c>
      <c r="D302" t="s">
        <v>7557</v>
      </c>
      <c r="E302" t="s">
        <v>6185</v>
      </c>
      <c r="F302" t="s">
        <v>11580</v>
      </c>
      <c r="G302" t="s">
        <v>11551</v>
      </c>
      <c r="H302" t="s">
        <v>675</v>
      </c>
      <c r="I302" t="s">
        <v>3694</v>
      </c>
      <c r="J302" t="s">
        <v>81</v>
      </c>
      <c r="K302" t="s">
        <v>664</v>
      </c>
      <c r="L302" t="s">
        <v>11552</v>
      </c>
      <c r="M302" t="s">
        <v>701</v>
      </c>
      <c r="N302" t="s">
        <v>760</v>
      </c>
      <c r="O302" t="s">
        <v>3693</v>
      </c>
      <c r="P302" t="s">
        <v>11557</v>
      </c>
      <c r="Q302" t="s">
        <v>917</v>
      </c>
      <c r="R302" t="s">
        <v>3695</v>
      </c>
      <c r="S302" t="s">
        <v>2745</v>
      </c>
      <c r="T302" s="2" t="s">
        <v>675</v>
      </c>
      <c r="U302" s="2" t="s">
        <v>3695</v>
      </c>
      <c r="V302" s="2" t="s">
        <v>2745</v>
      </c>
      <c r="W302" s="2" t="s">
        <v>675</v>
      </c>
    </row>
    <row r="303" spans="1:23">
      <c r="A303" t="s">
        <v>7579</v>
      </c>
      <c r="B303" t="s">
        <v>3697</v>
      </c>
      <c r="C303" t="s">
        <v>6876</v>
      </c>
      <c r="D303" t="s">
        <v>675</v>
      </c>
      <c r="E303" t="s">
        <v>682</v>
      </c>
      <c r="F303" t="s">
        <v>11560</v>
      </c>
      <c r="G303" t="s">
        <v>11551</v>
      </c>
      <c r="H303" t="s">
        <v>675</v>
      </c>
      <c r="I303" t="s">
        <v>195</v>
      </c>
      <c r="J303" t="s">
        <v>7580</v>
      </c>
      <c r="K303" t="s">
        <v>922</v>
      </c>
      <c r="L303" t="s">
        <v>675</v>
      </c>
      <c r="M303" t="s">
        <v>2672</v>
      </c>
      <c r="N303" t="s">
        <v>760</v>
      </c>
      <c r="O303" t="s">
        <v>4073</v>
      </c>
      <c r="P303" t="s">
        <v>11568</v>
      </c>
      <c r="Q303" t="s">
        <v>3697</v>
      </c>
      <c r="R303" t="s">
        <v>7583</v>
      </c>
      <c r="S303" t="s">
        <v>2745</v>
      </c>
      <c r="T303" s="2" t="s">
        <v>675</v>
      </c>
      <c r="U303" s="2" t="s">
        <v>7583</v>
      </c>
      <c r="V303" s="2" t="s">
        <v>2745</v>
      </c>
      <c r="W303" s="2" t="s">
        <v>675</v>
      </c>
    </row>
    <row r="304" spans="1:23">
      <c r="A304" t="s">
        <v>7584</v>
      </c>
      <c r="B304" t="s">
        <v>921</v>
      </c>
      <c r="C304" t="s">
        <v>6799</v>
      </c>
      <c r="D304" t="s">
        <v>921</v>
      </c>
      <c r="E304" t="s">
        <v>7586</v>
      </c>
      <c r="F304" t="s">
        <v>11560</v>
      </c>
      <c r="G304" t="s">
        <v>11551</v>
      </c>
      <c r="H304" t="s">
        <v>675</v>
      </c>
      <c r="I304" t="s">
        <v>93</v>
      </c>
      <c r="J304" t="s">
        <v>7585</v>
      </c>
      <c r="K304" t="s">
        <v>922</v>
      </c>
      <c r="L304" t="s">
        <v>675</v>
      </c>
      <c r="M304" t="s">
        <v>2672</v>
      </c>
      <c r="N304" t="s">
        <v>2672</v>
      </c>
      <c r="O304" t="s">
        <v>2967</v>
      </c>
      <c r="P304" t="s">
        <v>11568</v>
      </c>
      <c r="Q304" t="s">
        <v>3697</v>
      </c>
      <c r="R304" t="s">
        <v>7587</v>
      </c>
      <c r="S304" t="s">
        <v>3705</v>
      </c>
      <c r="T304" s="2" t="s">
        <v>675</v>
      </c>
      <c r="U304" s="2" t="s">
        <v>7587</v>
      </c>
      <c r="V304" s="2" t="s">
        <v>3705</v>
      </c>
      <c r="W304" s="2" t="s">
        <v>675</v>
      </c>
    </row>
    <row r="305" spans="1:23">
      <c r="A305" t="s">
        <v>3696</v>
      </c>
      <c r="B305" t="s">
        <v>3697</v>
      </c>
      <c r="C305" t="s">
        <v>6148</v>
      </c>
      <c r="D305" t="s">
        <v>3697</v>
      </c>
      <c r="E305" t="s">
        <v>11835</v>
      </c>
      <c r="F305" t="s">
        <v>11737</v>
      </c>
      <c r="G305" t="s">
        <v>11551</v>
      </c>
      <c r="H305" t="s">
        <v>675</v>
      </c>
      <c r="I305" t="s">
        <v>3694</v>
      </c>
      <c r="J305" t="s">
        <v>82</v>
      </c>
      <c r="K305" t="s">
        <v>664</v>
      </c>
      <c r="L305" t="s">
        <v>11552</v>
      </c>
      <c r="M305" t="s">
        <v>769</v>
      </c>
      <c r="N305" t="s">
        <v>760</v>
      </c>
      <c r="O305" t="s">
        <v>3693</v>
      </c>
      <c r="P305" t="s">
        <v>11553</v>
      </c>
      <c r="Q305" t="s">
        <v>3697</v>
      </c>
      <c r="R305" t="s">
        <v>3698</v>
      </c>
      <c r="S305" t="s">
        <v>2745</v>
      </c>
      <c r="T305" s="2" t="s">
        <v>675</v>
      </c>
      <c r="U305" s="2" t="s">
        <v>3698</v>
      </c>
      <c r="V305" s="2" t="s">
        <v>2745</v>
      </c>
      <c r="W305" s="2" t="s">
        <v>675</v>
      </c>
    </row>
    <row r="306" spans="1:23">
      <c r="A306" t="s">
        <v>7588</v>
      </c>
      <c r="B306" t="s">
        <v>7590</v>
      </c>
      <c r="C306" t="s">
        <v>6799</v>
      </c>
      <c r="D306" t="s">
        <v>7590</v>
      </c>
      <c r="E306" t="s">
        <v>7591</v>
      </c>
      <c r="F306" t="s">
        <v>11560</v>
      </c>
      <c r="G306" t="s">
        <v>11551</v>
      </c>
      <c r="H306" t="s">
        <v>675</v>
      </c>
      <c r="I306" t="s">
        <v>5909</v>
      </c>
      <c r="J306" t="s">
        <v>7589</v>
      </c>
      <c r="K306" t="s">
        <v>922</v>
      </c>
      <c r="L306" t="s">
        <v>675</v>
      </c>
      <c r="M306" t="s">
        <v>2672</v>
      </c>
      <c r="N306" t="s">
        <v>2672</v>
      </c>
      <c r="O306" t="s">
        <v>5908</v>
      </c>
      <c r="P306" t="s">
        <v>11568</v>
      </c>
      <c r="Q306" t="s">
        <v>921</v>
      </c>
      <c r="R306" t="s">
        <v>7592</v>
      </c>
      <c r="S306" t="s">
        <v>3705</v>
      </c>
      <c r="T306" s="2" t="s">
        <v>675</v>
      </c>
      <c r="U306" s="2" t="s">
        <v>7592</v>
      </c>
      <c r="V306" s="2" t="s">
        <v>3705</v>
      </c>
      <c r="W306" s="2" t="s">
        <v>675</v>
      </c>
    </row>
    <row r="307" spans="1:23">
      <c r="A307" t="s">
        <v>7593</v>
      </c>
      <c r="B307" t="s">
        <v>921</v>
      </c>
      <c r="C307" t="s">
        <v>11836</v>
      </c>
      <c r="D307" t="s">
        <v>675</v>
      </c>
      <c r="E307" t="s">
        <v>682</v>
      </c>
      <c r="F307" t="s">
        <v>11560</v>
      </c>
      <c r="G307" t="s">
        <v>11551</v>
      </c>
      <c r="H307" t="s">
        <v>675</v>
      </c>
      <c r="I307" t="s">
        <v>675</v>
      </c>
      <c r="J307" t="s">
        <v>7594</v>
      </c>
      <c r="K307" t="s">
        <v>922</v>
      </c>
      <c r="L307" t="s">
        <v>675</v>
      </c>
      <c r="M307" t="s">
        <v>2672</v>
      </c>
      <c r="N307" t="s">
        <v>760</v>
      </c>
      <c r="O307" t="s">
        <v>675</v>
      </c>
      <c r="P307" t="s">
        <v>675</v>
      </c>
      <c r="Q307" t="s">
        <v>921</v>
      </c>
      <c r="R307" t="s">
        <v>7595</v>
      </c>
      <c r="S307" t="s">
        <v>823</v>
      </c>
      <c r="T307" s="2" t="s">
        <v>675</v>
      </c>
      <c r="U307" s="2" t="s">
        <v>7595</v>
      </c>
      <c r="V307" s="2" t="s">
        <v>823</v>
      </c>
      <c r="W307" s="2" t="s">
        <v>675</v>
      </c>
    </row>
    <row r="308" spans="1:23">
      <c r="A308" t="s">
        <v>7596</v>
      </c>
      <c r="B308" t="s">
        <v>921</v>
      </c>
      <c r="C308" t="s">
        <v>11837</v>
      </c>
      <c r="D308" t="s">
        <v>675</v>
      </c>
      <c r="E308" t="s">
        <v>682</v>
      </c>
      <c r="F308" t="s">
        <v>11560</v>
      </c>
      <c r="G308" t="s">
        <v>11551</v>
      </c>
      <c r="H308" t="s">
        <v>675</v>
      </c>
      <c r="I308" t="s">
        <v>5898</v>
      </c>
      <c r="J308" t="s">
        <v>7597</v>
      </c>
      <c r="K308" t="s">
        <v>922</v>
      </c>
      <c r="L308" t="s">
        <v>675</v>
      </c>
      <c r="M308" t="s">
        <v>2672</v>
      </c>
      <c r="N308" t="s">
        <v>760</v>
      </c>
      <c r="O308" t="s">
        <v>5897</v>
      </c>
      <c r="P308" t="s">
        <v>11568</v>
      </c>
      <c r="Q308" t="s">
        <v>921</v>
      </c>
      <c r="R308" t="s">
        <v>7599</v>
      </c>
      <c r="S308" t="s">
        <v>1059</v>
      </c>
      <c r="T308" s="2" t="s">
        <v>675</v>
      </c>
      <c r="U308" s="2" t="s">
        <v>7599</v>
      </c>
      <c r="V308" s="2" t="s">
        <v>1059</v>
      </c>
      <c r="W308" s="2" t="s">
        <v>675</v>
      </c>
    </row>
    <row r="309" spans="1:23">
      <c r="A309" t="s">
        <v>7600</v>
      </c>
      <c r="B309" t="s">
        <v>921</v>
      </c>
      <c r="C309" t="s">
        <v>11838</v>
      </c>
      <c r="D309" t="s">
        <v>675</v>
      </c>
      <c r="E309" t="s">
        <v>682</v>
      </c>
      <c r="F309" t="s">
        <v>11560</v>
      </c>
      <c r="G309" t="s">
        <v>11551</v>
      </c>
      <c r="H309" t="s">
        <v>675</v>
      </c>
      <c r="I309" t="s">
        <v>1479</v>
      </c>
      <c r="J309" t="s">
        <v>7601</v>
      </c>
      <c r="K309" t="s">
        <v>922</v>
      </c>
      <c r="L309" t="s">
        <v>675</v>
      </c>
      <c r="M309" t="s">
        <v>2672</v>
      </c>
      <c r="N309" t="s">
        <v>760</v>
      </c>
      <c r="O309" t="s">
        <v>1478</v>
      </c>
      <c r="P309" t="s">
        <v>11568</v>
      </c>
      <c r="Q309" t="s">
        <v>921</v>
      </c>
      <c r="R309" t="s">
        <v>7604</v>
      </c>
      <c r="S309" t="s">
        <v>1059</v>
      </c>
      <c r="T309" s="2" t="s">
        <v>675</v>
      </c>
      <c r="U309" s="2" t="s">
        <v>7604</v>
      </c>
      <c r="V309" s="2" t="s">
        <v>1059</v>
      </c>
      <c r="W309" s="2" t="s">
        <v>675</v>
      </c>
    </row>
    <row r="310" spans="1:23">
      <c r="A310" t="s">
        <v>920</v>
      </c>
      <c r="B310" t="s">
        <v>921</v>
      </c>
      <c r="C310" t="s">
        <v>11839</v>
      </c>
      <c r="D310" t="s">
        <v>921</v>
      </c>
      <c r="E310" t="s">
        <v>5882</v>
      </c>
      <c r="F310" t="s">
        <v>11560</v>
      </c>
      <c r="G310" t="s">
        <v>11551</v>
      </c>
      <c r="H310" t="s">
        <v>675</v>
      </c>
      <c r="I310" t="s">
        <v>924</v>
      </c>
      <c r="J310" t="s">
        <v>925</v>
      </c>
      <c r="K310" t="s">
        <v>922</v>
      </c>
      <c r="L310" t="s">
        <v>675</v>
      </c>
      <c r="M310" t="s">
        <v>683</v>
      </c>
      <c r="N310" t="s">
        <v>760</v>
      </c>
      <c r="O310" t="s">
        <v>923</v>
      </c>
      <c r="P310" t="s">
        <v>11568</v>
      </c>
      <c r="Q310" t="s">
        <v>921</v>
      </c>
      <c r="R310" t="s">
        <v>928</v>
      </c>
      <c r="S310" t="s">
        <v>2745</v>
      </c>
      <c r="T310" s="2" t="s">
        <v>675</v>
      </c>
      <c r="U310" s="2" t="s">
        <v>928</v>
      </c>
      <c r="V310" s="2" t="s">
        <v>2745</v>
      </c>
      <c r="W310" s="2" t="s">
        <v>675</v>
      </c>
    </row>
    <row r="311" spans="1:23">
      <c r="A311" t="s">
        <v>7605</v>
      </c>
      <c r="B311" t="s">
        <v>823</v>
      </c>
      <c r="C311" t="s">
        <v>7321</v>
      </c>
      <c r="D311" t="s">
        <v>823</v>
      </c>
      <c r="E311" t="s">
        <v>5949</v>
      </c>
      <c r="F311" t="s">
        <v>11560</v>
      </c>
      <c r="G311" t="s">
        <v>11551</v>
      </c>
      <c r="H311" t="s">
        <v>6571</v>
      </c>
      <c r="I311" t="s">
        <v>6571</v>
      </c>
      <c r="J311" t="s">
        <v>7606</v>
      </c>
      <c r="K311" t="s">
        <v>922</v>
      </c>
      <c r="L311" t="s">
        <v>675</v>
      </c>
      <c r="M311" t="s">
        <v>2672</v>
      </c>
      <c r="N311" t="s">
        <v>2672</v>
      </c>
      <c r="O311" t="s">
        <v>6570</v>
      </c>
      <c r="P311" t="s">
        <v>11568</v>
      </c>
      <c r="Q311" t="s">
        <v>921</v>
      </c>
      <c r="R311" t="s">
        <v>7607</v>
      </c>
      <c r="S311" t="s">
        <v>8152</v>
      </c>
      <c r="T311" s="2" t="s">
        <v>675</v>
      </c>
      <c r="U311" s="2" t="s">
        <v>7607</v>
      </c>
      <c r="V311" s="2" t="s">
        <v>8152</v>
      </c>
      <c r="W311" s="2" t="s">
        <v>675</v>
      </c>
    </row>
    <row r="312" spans="1:23">
      <c r="A312" t="s">
        <v>7608</v>
      </c>
      <c r="B312" t="s">
        <v>823</v>
      </c>
      <c r="C312" t="s">
        <v>5949</v>
      </c>
      <c r="D312" t="s">
        <v>823</v>
      </c>
      <c r="E312" t="s">
        <v>5852</v>
      </c>
      <c r="F312" t="s">
        <v>11560</v>
      </c>
      <c r="G312" t="s">
        <v>11551</v>
      </c>
      <c r="H312" t="s">
        <v>2139</v>
      </c>
      <c r="I312" t="s">
        <v>2139</v>
      </c>
      <c r="J312" t="s">
        <v>7609</v>
      </c>
      <c r="K312" t="s">
        <v>922</v>
      </c>
      <c r="L312" t="s">
        <v>675</v>
      </c>
      <c r="M312" t="s">
        <v>2672</v>
      </c>
      <c r="N312" t="s">
        <v>2672</v>
      </c>
      <c r="O312" t="s">
        <v>2138</v>
      </c>
      <c r="P312" t="s">
        <v>11568</v>
      </c>
      <c r="Q312" t="s">
        <v>921</v>
      </c>
      <c r="R312" t="s">
        <v>7610</v>
      </c>
      <c r="S312" t="s">
        <v>8152</v>
      </c>
      <c r="T312" s="2" t="s">
        <v>675</v>
      </c>
      <c r="U312" s="2" t="s">
        <v>7610</v>
      </c>
      <c r="V312" s="2" t="s">
        <v>8152</v>
      </c>
      <c r="W312" s="2" t="s">
        <v>675</v>
      </c>
    </row>
    <row r="313" spans="1:23">
      <c r="A313" t="s">
        <v>7611</v>
      </c>
      <c r="B313" t="s">
        <v>823</v>
      </c>
      <c r="C313" t="s">
        <v>11840</v>
      </c>
      <c r="D313" t="s">
        <v>823</v>
      </c>
      <c r="E313" t="s">
        <v>5844</v>
      </c>
      <c r="F313" t="s">
        <v>11560</v>
      </c>
      <c r="G313" t="s">
        <v>11551</v>
      </c>
      <c r="H313" t="s">
        <v>6579</v>
      </c>
      <c r="I313" t="s">
        <v>6579</v>
      </c>
      <c r="J313" t="s">
        <v>7612</v>
      </c>
      <c r="K313" t="s">
        <v>922</v>
      </c>
      <c r="L313" t="s">
        <v>675</v>
      </c>
      <c r="M313" t="s">
        <v>2672</v>
      </c>
      <c r="N313" t="s">
        <v>2672</v>
      </c>
      <c r="O313" t="s">
        <v>6578</v>
      </c>
      <c r="P313" t="s">
        <v>11568</v>
      </c>
      <c r="Q313" t="s">
        <v>921</v>
      </c>
      <c r="R313" t="s">
        <v>7613</v>
      </c>
      <c r="S313" t="s">
        <v>8152</v>
      </c>
      <c r="T313" s="2" t="s">
        <v>675</v>
      </c>
      <c r="U313" s="2" t="s">
        <v>7613</v>
      </c>
      <c r="V313" s="2" t="s">
        <v>8152</v>
      </c>
      <c r="W313" s="2" t="s">
        <v>675</v>
      </c>
    </row>
    <row r="314" spans="1:23">
      <c r="A314" t="s">
        <v>7614</v>
      </c>
      <c r="B314" t="s">
        <v>823</v>
      </c>
      <c r="C314" t="s">
        <v>7040</v>
      </c>
      <c r="D314" t="s">
        <v>823</v>
      </c>
      <c r="E314" t="s">
        <v>6735</v>
      </c>
      <c r="F314" t="s">
        <v>11560</v>
      </c>
      <c r="G314" t="s">
        <v>11551</v>
      </c>
      <c r="H314" t="s">
        <v>6584</v>
      </c>
      <c r="I314" t="s">
        <v>6584</v>
      </c>
      <c r="J314" t="s">
        <v>7615</v>
      </c>
      <c r="K314" t="s">
        <v>922</v>
      </c>
      <c r="L314" t="s">
        <v>675</v>
      </c>
      <c r="M314" t="s">
        <v>2672</v>
      </c>
      <c r="N314" t="s">
        <v>2672</v>
      </c>
      <c r="O314" t="s">
        <v>6583</v>
      </c>
      <c r="P314" t="s">
        <v>11568</v>
      </c>
      <c r="Q314" t="s">
        <v>921</v>
      </c>
      <c r="R314" t="s">
        <v>7616</v>
      </c>
      <c r="S314" t="s">
        <v>8152</v>
      </c>
      <c r="T314" s="2" t="s">
        <v>675</v>
      </c>
      <c r="U314" s="2" t="s">
        <v>7616</v>
      </c>
      <c r="V314" s="2" t="s">
        <v>8152</v>
      </c>
      <c r="W314" s="2" t="s">
        <v>675</v>
      </c>
    </row>
    <row r="315" spans="1:23">
      <c r="A315" t="s">
        <v>7617</v>
      </c>
      <c r="B315" t="s">
        <v>823</v>
      </c>
      <c r="C315" t="s">
        <v>7040</v>
      </c>
      <c r="D315" t="s">
        <v>823</v>
      </c>
      <c r="E315" t="s">
        <v>6735</v>
      </c>
      <c r="F315" t="s">
        <v>11560</v>
      </c>
      <c r="G315" t="s">
        <v>11551</v>
      </c>
      <c r="H315" t="s">
        <v>1344</v>
      </c>
      <c r="I315" t="s">
        <v>1344</v>
      </c>
      <c r="J315" t="s">
        <v>7618</v>
      </c>
      <c r="K315" t="s">
        <v>922</v>
      </c>
      <c r="L315" t="s">
        <v>675</v>
      </c>
      <c r="M315" t="s">
        <v>2672</v>
      </c>
      <c r="N315" t="s">
        <v>2672</v>
      </c>
      <c r="O315" t="s">
        <v>1343</v>
      </c>
      <c r="P315" t="s">
        <v>11568</v>
      </c>
      <c r="Q315" t="s">
        <v>921</v>
      </c>
      <c r="R315" t="s">
        <v>7619</v>
      </c>
      <c r="S315" t="s">
        <v>8152</v>
      </c>
      <c r="T315" s="2" t="s">
        <v>675</v>
      </c>
      <c r="U315" s="2" t="s">
        <v>7619</v>
      </c>
      <c r="V315" s="2" t="s">
        <v>8152</v>
      </c>
      <c r="W315" s="2" t="s">
        <v>675</v>
      </c>
    </row>
    <row r="316" spans="1:23">
      <c r="A316" t="s">
        <v>7620</v>
      </c>
      <c r="B316" t="s">
        <v>7571</v>
      </c>
      <c r="C316" t="s">
        <v>671</v>
      </c>
      <c r="D316" t="s">
        <v>7571</v>
      </c>
      <c r="E316" t="s">
        <v>5949</v>
      </c>
      <c r="F316" t="s">
        <v>11560</v>
      </c>
      <c r="G316" t="s">
        <v>11551</v>
      </c>
      <c r="H316" t="s">
        <v>1522</v>
      </c>
      <c r="I316" t="s">
        <v>1522</v>
      </c>
      <c r="J316" t="s">
        <v>7621</v>
      </c>
      <c r="K316" t="s">
        <v>922</v>
      </c>
      <c r="L316" t="s">
        <v>675</v>
      </c>
      <c r="M316" t="s">
        <v>2672</v>
      </c>
      <c r="N316" t="s">
        <v>2672</v>
      </c>
      <c r="O316" t="s">
        <v>1521</v>
      </c>
      <c r="P316" t="s">
        <v>11568</v>
      </c>
      <c r="Q316" t="s">
        <v>921</v>
      </c>
      <c r="R316" t="s">
        <v>7622</v>
      </c>
      <c r="S316" t="s">
        <v>8152</v>
      </c>
      <c r="T316" s="2" t="s">
        <v>675</v>
      </c>
      <c r="U316" s="2" t="s">
        <v>7622</v>
      </c>
      <c r="V316" s="2" t="s">
        <v>8152</v>
      </c>
      <c r="W316" s="2" t="s">
        <v>675</v>
      </c>
    </row>
    <row r="317" spans="1:23">
      <c r="A317" t="s">
        <v>7623</v>
      </c>
      <c r="B317" t="s">
        <v>7571</v>
      </c>
      <c r="C317" t="s">
        <v>5949</v>
      </c>
      <c r="D317" t="s">
        <v>7571</v>
      </c>
      <c r="E317" t="s">
        <v>5852</v>
      </c>
      <c r="F317" t="s">
        <v>11560</v>
      </c>
      <c r="G317" t="s">
        <v>11551</v>
      </c>
      <c r="H317" t="s">
        <v>6589</v>
      </c>
      <c r="I317" t="s">
        <v>6589</v>
      </c>
      <c r="J317" t="s">
        <v>7624</v>
      </c>
      <c r="K317" t="s">
        <v>922</v>
      </c>
      <c r="L317" t="s">
        <v>675</v>
      </c>
      <c r="M317" t="s">
        <v>2672</v>
      </c>
      <c r="N317" t="s">
        <v>2672</v>
      </c>
      <c r="O317" t="s">
        <v>6588</v>
      </c>
      <c r="P317" t="s">
        <v>11568</v>
      </c>
      <c r="Q317" t="s">
        <v>921</v>
      </c>
      <c r="R317" t="s">
        <v>7625</v>
      </c>
      <c r="S317" t="s">
        <v>8152</v>
      </c>
      <c r="T317" s="2" t="s">
        <v>675</v>
      </c>
      <c r="U317" s="2" t="s">
        <v>7625</v>
      </c>
      <c r="V317" s="2" t="s">
        <v>8152</v>
      </c>
      <c r="W317" s="2" t="s">
        <v>675</v>
      </c>
    </row>
    <row r="318" spans="1:23">
      <c r="A318" t="s">
        <v>7626</v>
      </c>
      <c r="B318" t="s">
        <v>7571</v>
      </c>
      <c r="C318" t="s">
        <v>5895</v>
      </c>
      <c r="D318" t="s">
        <v>7571</v>
      </c>
      <c r="E318" t="s">
        <v>5882</v>
      </c>
      <c r="F318" t="s">
        <v>11560</v>
      </c>
      <c r="G318" t="s">
        <v>11551</v>
      </c>
      <c r="H318" t="s">
        <v>7019</v>
      </c>
      <c r="I318" t="s">
        <v>7019</v>
      </c>
      <c r="J318" t="s">
        <v>7627</v>
      </c>
      <c r="K318" t="s">
        <v>922</v>
      </c>
      <c r="L318" t="s">
        <v>675</v>
      </c>
      <c r="M318" t="s">
        <v>2672</v>
      </c>
      <c r="N318" t="s">
        <v>2672</v>
      </c>
      <c r="O318" t="s">
        <v>7018</v>
      </c>
      <c r="P318" t="s">
        <v>11568</v>
      </c>
      <c r="Q318" t="s">
        <v>921</v>
      </c>
      <c r="R318" t="s">
        <v>7628</v>
      </c>
      <c r="S318" t="s">
        <v>8152</v>
      </c>
      <c r="T318" s="2" t="s">
        <v>675</v>
      </c>
      <c r="U318" s="2" t="s">
        <v>7628</v>
      </c>
      <c r="V318" s="2" t="s">
        <v>8152</v>
      </c>
      <c r="W318" s="2" t="s">
        <v>675</v>
      </c>
    </row>
    <row r="319" spans="1:23">
      <c r="A319" t="s">
        <v>7629</v>
      </c>
      <c r="B319" t="s">
        <v>7571</v>
      </c>
      <c r="C319" t="s">
        <v>6799</v>
      </c>
      <c r="D319" t="s">
        <v>7571</v>
      </c>
      <c r="E319" t="s">
        <v>6898</v>
      </c>
      <c r="F319" t="s">
        <v>11560</v>
      </c>
      <c r="G319" t="s">
        <v>11551</v>
      </c>
      <c r="H319" t="s">
        <v>7024</v>
      </c>
      <c r="I319" t="s">
        <v>7024</v>
      </c>
      <c r="J319" t="s">
        <v>7630</v>
      </c>
      <c r="K319" t="s">
        <v>922</v>
      </c>
      <c r="L319" t="s">
        <v>675</v>
      </c>
      <c r="M319" t="s">
        <v>2672</v>
      </c>
      <c r="N319" t="s">
        <v>2672</v>
      </c>
      <c r="O319" t="s">
        <v>7023</v>
      </c>
      <c r="P319" t="s">
        <v>11568</v>
      </c>
      <c r="Q319" t="s">
        <v>921</v>
      </c>
      <c r="R319" t="s">
        <v>7631</v>
      </c>
      <c r="S319" t="s">
        <v>8152</v>
      </c>
      <c r="T319" s="2" t="s">
        <v>675</v>
      </c>
      <c r="U319" s="2" t="s">
        <v>7631</v>
      </c>
      <c r="V319" s="2" t="s">
        <v>8152</v>
      </c>
      <c r="W319" s="2" t="s">
        <v>675</v>
      </c>
    </row>
    <row r="320" spans="1:23">
      <c r="A320" t="s">
        <v>7632</v>
      </c>
      <c r="B320" t="s">
        <v>7571</v>
      </c>
      <c r="C320" t="s">
        <v>7252</v>
      </c>
      <c r="D320" t="s">
        <v>7571</v>
      </c>
      <c r="E320" t="s">
        <v>7184</v>
      </c>
      <c r="F320" t="s">
        <v>11560</v>
      </c>
      <c r="G320" t="s">
        <v>11551</v>
      </c>
      <c r="H320" t="s">
        <v>7030</v>
      </c>
      <c r="I320" t="s">
        <v>7030</v>
      </c>
      <c r="J320" t="s">
        <v>7633</v>
      </c>
      <c r="K320" t="s">
        <v>922</v>
      </c>
      <c r="L320" t="s">
        <v>675</v>
      </c>
      <c r="M320" t="s">
        <v>2672</v>
      </c>
      <c r="N320" t="s">
        <v>2672</v>
      </c>
      <c r="O320" t="s">
        <v>7029</v>
      </c>
      <c r="P320" t="s">
        <v>11568</v>
      </c>
      <c r="Q320" t="s">
        <v>921</v>
      </c>
      <c r="R320" t="s">
        <v>7634</v>
      </c>
      <c r="S320" t="s">
        <v>8152</v>
      </c>
      <c r="T320" s="2" t="s">
        <v>675</v>
      </c>
      <c r="U320" s="2" t="s">
        <v>7634</v>
      </c>
      <c r="V320" s="2" t="s">
        <v>8152</v>
      </c>
      <c r="W320" s="2" t="s">
        <v>675</v>
      </c>
    </row>
    <row r="321" spans="1:23">
      <c r="A321" t="s">
        <v>7635</v>
      </c>
      <c r="B321" t="s">
        <v>7571</v>
      </c>
      <c r="C321" t="s">
        <v>7252</v>
      </c>
      <c r="D321" t="s">
        <v>7571</v>
      </c>
      <c r="E321" t="s">
        <v>7577</v>
      </c>
      <c r="F321" t="s">
        <v>11560</v>
      </c>
      <c r="G321" t="s">
        <v>11551</v>
      </c>
      <c r="H321" t="s">
        <v>404</v>
      </c>
      <c r="I321" t="s">
        <v>404</v>
      </c>
      <c r="J321" t="s">
        <v>7636</v>
      </c>
      <c r="K321" t="s">
        <v>922</v>
      </c>
      <c r="L321" t="s">
        <v>675</v>
      </c>
      <c r="M321" t="s">
        <v>2672</v>
      </c>
      <c r="N321" t="s">
        <v>2672</v>
      </c>
      <c r="O321" t="s">
        <v>4431</v>
      </c>
      <c r="P321" t="s">
        <v>11568</v>
      </c>
      <c r="Q321" t="s">
        <v>921</v>
      </c>
      <c r="R321" t="s">
        <v>7637</v>
      </c>
      <c r="S321" t="s">
        <v>8152</v>
      </c>
      <c r="T321" s="2" t="s">
        <v>675</v>
      </c>
      <c r="U321" s="2" t="s">
        <v>7637</v>
      </c>
      <c r="V321" s="2" t="s">
        <v>8152</v>
      </c>
      <c r="W321" s="2" t="s">
        <v>675</v>
      </c>
    </row>
    <row r="322" spans="1:23">
      <c r="A322" t="s">
        <v>7638</v>
      </c>
      <c r="B322" t="s">
        <v>921</v>
      </c>
      <c r="C322" t="s">
        <v>11841</v>
      </c>
      <c r="D322" t="s">
        <v>921</v>
      </c>
      <c r="E322" t="s">
        <v>5844</v>
      </c>
      <c r="F322" t="s">
        <v>11560</v>
      </c>
      <c r="G322" t="s">
        <v>11551</v>
      </c>
      <c r="H322" t="s">
        <v>675</v>
      </c>
      <c r="I322" t="s">
        <v>11</v>
      </c>
      <c r="J322" t="s">
        <v>7639</v>
      </c>
      <c r="K322" t="s">
        <v>922</v>
      </c>
      <c r="L322" t="s">
        <v>675</v>
      </c>
      <c r="M322" t="s">
        <v>2672</v>
      </c>
      <c r="N322" t="s">
        <v>683</v>
      </c>
      <c r="O322" t="s">
        <v>815</v>
      </c>
      <c r="P322" t="s">
        <v>11568</v>
      </c>
      <c r="Q322" t="s">
        <v>921</v>
      </c>
      <c r="R322" t="s">
        <v>7641</v>
      </c>
      <c r="S322" t="s">
        <v>1044</v>
      </c>
      <c r="T322" s="2" t="s">
        <v>675</v>
      </c>
      <c r="U322" s="2" t="s">
        <v>7641</v>
      </c>
      <c r="V322" s="2" t="s">
        <v>1044</v>
      </c>
      <c r="W322" s="2" t="s">
        <v>675</v>
      </c>
    </row>
    <row r="323" spans="1:23">
      <c r="A323" t="s">
        <v>3699</v>
      </c>
      <c r="B323" t="s">
        <v>926</v>
      </c>
      <c r="C323" t="s">
        <v>11842</v>
      </c>
      <c r="D323" t="s">
        <v>926</v>
      </c>
      <c r="E323" t="s">
        <v>11843</v>
      </c>
      <c r="F323" t="s">
        <v>11737</v>
      </c>
      <c r="G323" t="s">
        <v>11551</v>
      </c>
      <c r="H323" t="s">
        <v>675</v>
      </c>
      <c r="I323" t="s">
        <v>756</v>
      </c>
      <c r="J323" t="s">
        <v>82</v>
      </c>
      <c r="K323" t="s">
        <v>664</v>
      </c>
      <c r="L323" t="s">
        <v>11552</v>
      </c>
      <c r="M323" t="s">
        <v>769</v>
      </c>
      <c r="N323" t="s">
        <v>760</v>
      </c>
      <c r="O323" t="s">
        <v>755</v>
      </c>
      <c r="P323" t="s">
        <v>11553</v>
      </c>
      <c r="Q323" t="s">
        <v>926</v>
      </c>
      <c r="R323" t="s">
        <v>3700</v>
      </c>
      <c r="S323" t="s">
        <v>2745</v>
      </c>
      <c r="T323" s="2" t="s">
        <v>675</v>
      </c>
      <c r="U323" s="2" t="s">
        <v>3700</v>
      </c>
      <c r="V323" s="2" t="s">
        <v>2745</v>
      </c>
      <c r="W323" s="2" t="s">
        <v>675</v>
      </c>
    </row>
    <row r="324" spans="1:23">
      <c r="A324" t="s">
        <v>7642</v>
      </c>
      <c r="B324" t="s">
        <v>926</v>
      </c>
      <c r="C324" t="s">
        <v>11844</v>
      </c>
      <c r="D324" t="s">
        <v>926</v>
      </c>
      <c r="E324" t="s">
        <v>5861</v>
      </c>
      <c r="F324" t="s">
        <v>11560</v>
      </c>
      <c r="G324" t="s">
        <v>11551</v>
      </c>
      <c r="H324" t="s">
        <v>675</v>
      </c>
      <c r="I324" t="s">
        <v>7644</v>
      </c>
      <c r="J324" t="s">
        <v>7645</v>
      </c>
      <c r="K324" t="s">
        <v>922</v>
      </c>
      <c r="L324" t="s">
        <v>675</v>
      </c>
      <c r="M324" t="s">
        <v>683</v>
      </c>
      <c r="N324" t="s">
        <v>760</v>
      </c>
      <c r="O324" t="s">
        <v>7643</v>
      </c>
      <c r="P324" t="s">
        <v>11568</v>
      </c>
      <c r="Q324" t="s">
        <v>926</v>
      </c>
      <c r="R324" t="s">
        <v>7647</v>
      </c>
      <c r="S324" t="s">
        <v>1503</v>
      </c>
      <c r="T324" s="2" t="s">
        <v>675</v>
      </c>
      <c r="U324" s="2" t="s">
        <v>7647</v>
      </c>
      <c r="V324" s="2" t="s">
        <v>1503</v>
      </c>
      <c r="W324" s="2" t="s">
        <v>675</v>
      </c>
    </row>
    <row r="325" spans="1:23">
      <c r="A325" t="s">
        <v>7648</v>
      </c>
      <c r="B325" t="s">
        <v>926</v>
      </c>
      <c r="C325" t="s">
        <v>11845</v>
      </c>
      <c r="D325" t="s">
        <v>926</v>
      </c>
      <c r="E325" t="s">
        <v>5895</v>
      </c>
      <c r="F325" t="s">
        <v>11560</v>
      </c>
      <c r="G325" t="s">
        <v>11551</v>
      </c>
      <c r="H325" t="s">
        <v>675</v>
      </c>
      <c r="I325" t="s">
        <v>7650</v>
      </c>
      <c r="J325" t="s">
        <v>7645</v>
      </c>
      <c r="K325" t="s">
        <v>922</v>
      </c>
      <c r="L325" t="s">
        <v>675</v>
      </c>
      <c r="M325" t="s">
        <v>683</v>
      </c>
      <c r="N325" t="s">
        <v>760</v>
      </c>
      <c r="O325" t="s">
        <v>7649</v>
      </c>
      <c r="P325" t="s">
        <v>11568</v>
      </c>
      <c r="Q325" t="s">
        <v>926</v>
      </c>
      <c r="R325" t="s">
        <v>7652</v>
      </c>
      <c r="S325" t="s">
        <v>1503</v>
      </c>
      <c r="T325" s="2" t="s">
        <v>675</v>
      </c>
      <c r="U325" s="2" t="s">
        <v>7652</v>
      </c>
      <c r="V325" s="2" t="s">
        <v>1503</v>
      </c>
      <c r="W325" s="2" t="s">
        <v>675</v>
      </c>
    </row>
    <row r="326" spans="1:23">
      <c r="A326" t="s">
        <v>929</v>
      </c>
      <c r="B326" t="s">
        <v>926</v>
      </c>
      <c r="C326" t="s">
        <v>11846</v>
      </c>
      <c r="D326" t="s">
        <v>926</v>
      </c>
      <c r="E326" t="s">
        <v>11847</v>
      </c>
      <c r="F326" t="s">
        <v>11560</v>
      </c>
      <c r="G326" t="s">
        <v>11551</v>
      </c>
      <c r="H326" t="s">
        <v>66</v>
      </c>
      <c r="I326" t="s">
        <v>66</v>
      </c>
      <c r="J326" t="s">
        <v>932</v>
      </c>
      <c r="K326" t="s">
        <v>663</v>
      </c>
      <c r="L326" t="s">
        <v>675</v>
      </c>
      <c r="M326" t="s">
        <v>825</v>
      </c>
      <c r="N326" t="s">
        <v>760</v>
      </c>
      <c r="O326" t="s">
        <v>1309</v>
      </c>
      <c r="P326" t="s">
        <v>11557</v>
      </c>
      <c r="Q326" t="s">
        <v>926</v>
      </c>
      <c r="R326" t="s">
        <v>934</v>
      </c>
      <c r="S326" t="s">
        <v>7661</v>
      </c>
      <c r="T326" s="2" t="s">
        <v>675</v>
      </c>
      <c r="U326" s="2" t="s">
        <v>934</v>
      </c>
      <c r="V326" s="2" t="s">
        <v>7661</v>
      </c>
      <c r="W326" s="2" t="s">
        <v>675</v>
      </c>
    </row>
    <row r="327" spans="1:23">
      <c r="A327" t="s">
        <v>3701</v>
      </c>
      <c r="B327" t="s">
        <v>3702</v>
      </c>
      <c r="C327" t="s">
        <v>11848</v>
      </c>
      <c r="D327" t="s">
        <v>3702</v>
      </c>
      <c r="E327" t="s">
        <v>11849</v>
      </c>
      <c r="F327" t="s">
        <v>11580</v>
      </c>
      <c r="G327" t="s">
        <v>11551</v>
      </c>
      <c r="H327" t="s">
        <v>675</v>
      </c>
      <c r="I327" t="s">
        <v>675</v>
      </c>
      <c r="J327" t="s">
        <v>83</v>
      </c>
      <c r="K327" t="s">
        <v>664</v>
      </c>
      <c r="L327" t="s">
        <v>11552</v>
      </c>
      <c r="M327" t="s">
        <v>701</v>
      </c>
      <c r="N327" t="s">
        <v>760</v>
      </c>
      <c r="O327" t="s">
        <v>675</v>
      </c>
      <c r="P327" t="s">
        <v>675</v>
      </c>
      <c r="Q327" t="s">
        <v>3702</v>
      </c>
      <c r="R327" t="s">
        <v>3703</v>
      </c>
      <c r="S327" t="s">
        <v>2745</v>
      </c>
      <c r="T327" s="2" t="s">
        <v>675</v>
      </c>
      <c r="U327" s="2" t="s">
        <v>3703</v>
      </c>
      <c r="V327" s="2" t="s">
        <v>2745</v>
      </c>
      <c r="W327" s="2" t="s">
        <v>675</v>
      </c>
    </row>
    <row r="328" spans="1:23">
      <c r="A328" t="s">
        <v>7653</v>
      </c>
      <c r="B328" t="s">
        <v>3705</v>
      </c>
      <c r="C328" t="s">
        <v>11850</v>
      </c>
      <c r="D328" t="s">
        <v>3705</v>
      </c>
      <c r="E328" t="s">
        <v>5895</v>
      </c>
      <c r="F328" t="s">
        <v>11560</v>
      </c>
      <c r="G328" t="s">
        <v>11551</v>
      </c>
      <c r="H328" t="s">
        <v>675</v>
      </c>
      <c r="I328" t="s">
        <v>675</v>
      </c>
      <c r="J328" t="s">
        <v>7654</v>
      </c>
      <c r="K328" t="s">
        <v>663</v>
      </c>
      <c r="L328" t="s">
        <v>675</v>
      </c>
      <c r="M328" t="s">
        <v>711</v>
      </c>
      <c r="N328" t="s">
        <v>711</v>
      </c>
      <c r="O328" t="s">
        <v>675</v>
      </c>
      <c r="P328" t="s">
        <v>11568</v>
      </c>
      <c r="Q328" t="s">
        <v>3705</v>
      </c>
      <c r="R328" t="s">
        <v>7655</v>
      </c>
      <c r="S328" t="s">
        <v>1466</v>
      </c>
      <c r="T328" s="2" t="s">
        <v>675</v>
      </c>
      <c r="U328" s="2" t="s">
        <v>7655</v>
      </c>
      <c r="V328" s="2" t="s">
        <v>1466</v>
      </c>
      <c r="W328" s="2" t="s">
        <v>675</v>
      </c>
    </row>
    <row r="329" spans="1:23">
      <c r="A329" t="s">
        <v>3704</v>
      </c>
      <c r="B329" t="s">
        <v>3702</v>
      </c>
      <c r="C329" t="s">
        <v>11851</v>
      </c>
      <c r="D329" t="s">
        <v>3702</v>
      </c>
      <c r="E329" t="s">
        <v>11852</v>
      </c>
      <c r="F329" t="s">
        <v>11550</v>
      </c>
      <c r="G329" t="s">
        <v>11551</v>
      </c>
      <c r="H329" t="s">
        <v>675</v>
      </c>
      <c r="I329" t="s">
        <v>1816</v>
      </c>
      <c r="J329" t="s">
        <v>84</v>
      </c>
      <c r="K329" t="s">
        <v>664</v>
      </c>
      <c r="L329" t="s">
        <v>11552</v>
      </c>
      <c r="M329" t="s">
        <v>769</v>
      </c>
      <c r="N329" t="s">
        <v>760</v>
      </c>
      <c r="O329" t="s">
        <v>1815</v>
      </c>
      <c r="P329" t="s">
        <v>11553</v>
      </c>
      <c r="Q329" t="s">
        <v>3705</v>
      </c>
      <c r="R329" t="s">
        <v>3706</v>
      </c>
      <c r="S329" t="s">
        <v>2745</v>
      </c>
      <c r="T329" s="2" t="s">
        <v>675</v>
      </c>
      <c r="U329" s="2" t="s">
        <v>3706</v>
      </c>
      <c r="V329" s="2" t="s">
        <v>2745</v>
      </c>
      <c r="W329" s="2" t="s">
        <v>675</v>
      </c>
    </row>
    <row r="330" spans="1:23">
      <c r="A330" t="s">
        <v>7656</v>
      </c>
      <c r="B330" t="s">
        <v>823</v>
      </c>
      <c r="C330" t="s">
        <v>6089</v>
      </c>
      <c r="D330" t="s">
        <v>823</v>
      </c>
      <c r="E330" t="s">
        <v>5895</v>
      </c>
      <c r="F330" t="s">
        <v>11853</v>
      </c>
      <c r="G330" t="s">
        <v>11551</v>
      </c>
      <c r="H330" t="s">
        <v>675</v>
      </c>
      <c r="I330" t="s">
        <v>1496</v>
      </c>
      <c r="J330" t="s">
        <v>7657</v>
      </c>
      <c r="K330" t="s">
        <v>664</v>
      </c>
      <c r="L330" t="s">
        <v>11552</v>
      </c>
      <c r="M330" t="s">
        <v>711</v>
      </c>
      <c r="N330" t="s">
        <v>684</v>
      </c>
      <c r="O330" t="s">
        <v>1495</v>
      </c>
      <c r="P330" t="s">
        <v>11568</v>
      </c>
      <c r="Q330" t="s">
        <v>823</v>
      </c>
      <c r="R330" t="s">
        <v>7658</v>
      </c>
      <c r="S330" t="s">
        <v>949</v>
      </c>
      <c r="T330" s="2" t="s">
        <v>675</v>
      </c>
      <c r="U330" s="2" t="s">
        <v>7658</v>
      </c>
      <c r="V330" s="2" t="s">
        <v>949</v>
      </c>
      <c r="W330" s="2" t="s">
        <v>675</v>
      </c>
    </row>
    <row r="331" spans="1:23">
      <c r="A331" t="s">
        <v>7659</v>
      </c>
      <c r="B331" t="s">
        <v>675</v>
      </c>
      <c r="C331" t="s">
        <v>682</v>
      </c>
      <c r="D331" t="s">
        <v>675</v>
      </c>
      <c r="E331" t="s">
        <v>682</v>
      </c>
      <c r="F331" t="s">
        <v>11560</v>
      </c>
      <c r="G331" t="s">
        <v>11551</v>
      </c>
      <c r="H331" t="s">
        <v>7062</v>
      </c>
      <c r="I331" t="s">
        <v>7062</v>
      </c>
      <c r="J331" t="s">
        <v>7660</v>
      </c>
      <c r="K331" t="s">
        <v>922</v>
      </c>
      <c r="L331" t="s">
        <v>675</v>
      </c>
      <c r="M331" t="s">
        <v>2672</v>
      </c>
      <c r="N331" t="s">
        <v>2672</v>
      </c>
      <c r="O331" t="s">
        <v>7061</v>
      </c>
      <c r="P331" t="s">
        <v>11568</v>
      </c>
      <c r="Q331" t="s">
        <v>7571</v>
      </c>
      <c r="R331" t="s">
        <v>7662</v>
      </c>
      <c r="S331" t="s">
        <v>8152</v>
      </c>
      <c r="T331" s="2" t="s">
        <v>675</v>
      </c>
      <c r="U331" s="2" t="s">
        <v>7662</v>
      </c>
      <c r="V331" s="2" t="s">
        <v>8152</v>
      </c>
      <c r="W331" s="2" t="s">
        <v>675</v>
      </c>
    </row>
    <row r="332" spans="1:23">
      <c r="A332" t="s">
        <v>7663</v>
      </c>
      <c r="B332" t="s">
        <v>675</v>
      </c>
      <c r="C332" t="s">
        <v>682</v>
      </c>
      <c r="D332" t="s">
        <v>675</v>
      </c>
      <c r="E332" t="s">
        <v>682</v>
      </c>
      <c r="F332" t="s">
        <v>11560</v>
      </c>
      <c r="G332" t="s">
        <v>11551</v>
      </c>
      <c r="H332" t="s">
        <v>7067</v>
      </c>
      <c r="I332" t="s">
        <v>7067</v>
      </c>
      <c r="J332" t="s">
        <v>7664</v>
      </c>
      <c r="K332" t="s">
        <v>922</v>
      </c>
      <c r="L332" t="s">
        <v>675</v>
      </c>
      <c r="M332" t="s">
        <v>2672</v>
      </c>
      <c r="N332" t="s">
        <v>2672</v>
      </c>
      <c r="O332" t="s">
        <v>7066</v>
      </c>
      <c r="P332" t="s">
        <v>11568</v>
      </c>
      <c r="Q332" t="s">
        <v>7571</v>
      </c>
      <c r="R332" t="s">
        <v>7665</v>
      </c>
      <c r="S332" t="s">
        <v>8152</v>
      </c>
      <c r="T332" s="2" t="s">
        <v>675</v>
      </c>
      <c r="U332" s="2" t="s">
        <v>7665</v>
      </c>
      <c r="V332" s="2" t="s">
        <v>8152</v>
      </c>
      <c r="W332" s="2" t="s">
        <v>675</v>
      </c>
    </row>
    <row r="333" spans="1:23">
      <c r="A333" t="s">
        <v>7666</v>
      </c>
      <c r="B333" t="s">
        <v>675</v>
      </c>
      <c r="C333" t="s">
        <v>682</v>
      </c>
      <c r="D333" t="s">
        <v>675</v>
      </c>
      <c r="E333" t="s">
        <v>682</v>
      </c>
      <c r="F333" t="s">
        <v>11560</v>
      </c>
      <c r="G333" t="s">
        <v>11551</v>
      </c>
      <c r="H333" t="s">
        <v>1560</v>
      </c>
      <c r="I333" t="s">
        <v>1560</v>
      </c>
      <c r="J333" t="s">
        <v>7667</v>
      </c>
      <c r="K333" t="s">
        <v>922</v>
      </c>
      <c r="L333" t="s">
        <v>675</v>
      </c>
      <c r="M333" t="s">
        <v>2672</v>
      </c>
      <c r="N333" t="s">
        <v>2672</v>
      </c>
      <c r="O333" t="s">
        <v>1559</v>
      </c>
      <c r="P333" t="s">
        <v>11568</v>
      </c>
      <c r="Q333" t="s">
        <v>7571</v>
      </c>
      <c r="R333" t="s">
        <v>7668</v>
      </c>
      <c r="S333" t="s">
        <v>8152</v>
      </c>
      <c r="T333" s="2" t="s">
        <v>675</v>
      </c>
      <c r="U333" s="2" t="s">
        <v>7668</v>
      </c>
      <c r="V333" s="2" t="s">
        <v>8152</v>
      </c>
      <c r="W333" s="2" t="s">
        <v>675</v>
      </c>
    </row>
    <row r="334" spans="1:23">
      <c r="A334" t="s">
        <v>7669</v>
      </c>
      <c r="B334" t="s">
        <v>675</v>
      </c>
      <c r="C334" t="s">
        <v>682</v>
      </c>
      <c r="D334" t="s">
        <v>675</v>
      </c>
      <c r="E334" t="s">
        <v>682</v>
      </c>
      <c r="F334" t="s">
        <v>11560</v>
      </c>
      <c r="G334" t="s">
        <v>11551</v>
      </c>
      <c r="H334" t="s">
        <v>1382</v>
      </c>
      <c r="I334" t="s">
        <v>1382</v>
      </c>
      <c r="J334" t="s">
        <v>7670</v>
      </c>
      <c r="K334" t="s">
        <v>922</v>
      </c>
      <c r="L334" t="s">
        <v>675</v>
      </c>
      <c r="M334" t="s">
        <v>2672</v>
      </c>
      <c r="N334" t="s">
        <v>2672</v>
      </c>
      <c r="O334" t="s">
        <v>1381</v>
      </c>
      <c r="P334" t="s">
        <v>11568</v>
      </c>
      <c r="Q334" t="s">
        <v>7571</v>
      </c>
      <c r="R334" t="s">
        <v>7671</v>
      </c>
      <c r="S334" t="s">
        <v>8152</v>
      </c>
      <c r="T334" s="2" t="s">
        <v>675</v>
      </c>
      <c r="U334" s="2" t="s">
        <v>7671</v>
      </c>
      <c r="V334" s="2" t="s">
        <v>8152</v>
      </c>
      <c r="W334" s="2" t="s">
        <v>675</v>
      </c>
    </row>
    <row r="335" spans="1:23">
      <c r="A335" t="s">
        <v>7672</v>
      </c>
      <c r="B335" t="s">
        <v>675</v>
      </c>
      <c r="C335" t="s">
        <v>682</v>
      </c>
      <c r="D335" t="s">
        <v>675</v>
      </c>
      <c r="E335" t="s">
        <v>682</v>
      </c>
      <c r="F335" t="s">
        <v>11560</v>
      </c>
      <c r="G335" t="s">
        <v>11551</v>
      </c>
      <c r="H335" t="s">
        <v>400</v>
      </c>
      <c r="I335" t="s">
        <v>400</v>
      </c>
      <c r="J335" t="s">
        <v>7673</v>
      </c>
      <c r="K335" t="s">
        <v>922</v>
      </c>
      <c r="L335" t="s">
        <v>675</v>
      </c>
      <c r="M335" t="s">
        <v>2672</v>
      </c>
      <c r="N335" t="s">
        <v>2672</v>
      </c>
      <c r="O335" t="s">
        <v>4426</v>
      </c>
      <c r="P335" t="s">
        <v>11568</v>
      </c>
      <c r="Q335" t="s">
        <v>7571</v>
      </c>
      <c r="R335" t="s">
        <v>7674</v>
      </c>
      <c r="S335" t="s">
        <v>8152</v>
      </c>
      <c r="T335" s="2" t="s">
        <v>675</v>
      </c>
      <c r="U335" s="2" t="s">
        <v>7674</v>
      </c>
      <c r="V335" s="2" t="s">
        <v>8152</v>
      </c>
      <c r="W335" s="2" t="s">
        <v>675</v>
      </c>
    </row>
    <row r="336" spans="1:23">
      <c r="A336" t="s">
        <v>7675</v>
      </c>
      <c r="B336" t="s">
        <v>7571</v>
      </c>
      <c r="C336" t="s">
        <v>11854</v>
      </c>
      <c r="D336" t="s">
        <v>675</v>
      </c>
      <c r="E336" t="s">
        <v>682</v>
      </c>
      <c r="F336" t="s">
        <v>11560</v>
      </c>
      <c r="G336" t="s">
        <v>11551</v>
      </c>
      <c r="H336" t="s">
        <v>7083</v>
      </c>
      <c r="I336" t="s">
        <v>7083</v>
      </c>
      <c r="J336" t="s">
        <v>7676</v>
      </c>
      <c r="K336" t="s">
        <v>922</v>
      </c>
      <c r="L336" t="s">
        <v>675</v>
      </c>
      <c r="M336" t="s">
        <v>2672</v>
      </c>
      <c r="N336" t="s">
        <v>760</v>
      </c>
      <c r="O336" t="s">
        <v>7082</v>
      </c>
      <c r="P336" t="s">
        <v>11568</v>
      </c>
      <c r="Q336" t="s">
        <v>7571</v>
      </c>
      <c r="R336" t="s">
        <v>7677</v>
      </c>
      <c r="S336" t="s">
        <v>1059</v>
      </c>
      <c r="T336" s="2" t="s">
        <v>675</v>
      </c>
      <c r="U336" s="2" t="s">
        <v>7677</v>
      </c>
      <c r="V336" s="2" t="s">
        <v>1059</v>
      </c>
      <c r="W336" s="2" t="s">
        <v>675</v>
      </c>
    </row>
    <row r="337" spans="1:23">
      <c r="A337" t="s">
        <v>7678</v>
      </c>
      <c r="B337" t="s">
        <v>675</v>
      </c>
      <c r="C337" t="s">
        <v>682</v>
      </c>
      <c r="D337" t="s">
        <v>675</v>
      </c>
      <c r="E337" t="s">
        <v>682</v>
      </c>
      <c r="F337" t="s">
        <v>11560</v>
      </c>
      <c r="G337" t="s">
        <v>11551</v>
      </c>
      <c r="H337" t="s">
        <v>7088</v>
      </c>
      <c r="I337" t="s">
        <v>7088</v>
      </c>
      <c r="J337" t="s">
        <v>7679</v>
      </c>
      <c r="K337" t="s">
        <v>922</v>
      </c>
      <c r="L337" t="s">
        <v>675</v>
      </c>
      <c r="M337" t="s">
        <v>2672</v>
      </c>
      <c r="N337" t="s">
        <v>2672</v>
      </c>
      <c r="O337" t="s">
        <v>7087</v>
      </c>
      <c r="P337" t="s">
        <v>11568</v>
      </c>
      <c r="Q337" t="s">
        <v>7571</v>
      </c>
      <c r="R337" t="s">
        <v>7680</v>
      </c>
      <c r="S337" t="s">
        <v>8152</v>
      </c>
      <c r="T337" s="2" t="s">
        <v>675</v>
      </c>
      <c r="U337" s="2" t="s">
        <v>7680</v>
      </c>
      <c r="V337" s="2" t="s">
        <v>8152</v>
      </c>
      <c r="W337" s="2" t="s">
        <v>675</v>
      </c>
    </row>
    <row r="338" spans="1:23">
      <c r="A338" t="s">
        <v>7681</v>
      </c>
      <c r="B338" t="s">
        <v>675</v>
      </c>
      <c r="C338" t="s">
        <v>682</v>
      </c>
      <c r="D338" t="s">
        <v>675</v>
      </c>
      <c r="E338" t="s">
        <v>682</v>
      </c>
      <c r="F338" t="s">
        <v>11560</v>
      </c>
      <c r="G338" t="s">
        <v>11551</v>
      </c>
      <c r="H338" t="s">
        <v>7093</v>
      </c>
      <c r="I338" t="s">
        <v>7093</v>
      </c>
      <c r="J338" t="s">
        <v>7682</v>
      </c>
      <c r="K338" t="s">
        <v>922</v>
      </c>
      <c r="L338" t="s">
        <v>675</v>
      </c>
      <c r="M338" t="s">
        <v>2672</v>
      </c>
      <c r="N338" t="s">
        <v>2672</v>
      </c>
      <c r="O338" t="s">
        <v>7092</v>
      </c>
      <c r="P338" t="s">
        <v>11568</v>
      </c>
      <c r="Q338" t="s">
        <v>7571</v>
      </c>
      <c r="R338" t="s">
        <v>7683</v>
      </c>
      <c r="S338" t="s">
        <v>8152</v>
      </c>
      <c r="T338" s="2" t="s">
        <v>675</v>
      </c>
      <c r="U338" s="2" t="s">
        <v>7683</v>
      </c>
      <c r="V338" s="2" t="s">
        <v>8152</v>
      </c>
      <c r="W338" s="2" t="s">
        <v>675</v>
      </c>
    </row>
    <row r="339" spans="1:23">
      <c r="A339" t="s">
        <v>7684</v>
      </c>
      <c r="B339" t="s">
        <v>675</v>
      </c>
      <c r="C339" t="s">
        <v>682</v>
      </c>
      <c r="D339" t="s">
        <v>675</v>
      </c>
      <c r="E339" t="s">
        <v>682</v>
      </c>
      <c r="F339" t="s">
        <v>11560</v>
      </c>
      <c r="G339" t="s">
        <v>11551</v>
      </c>
      <c r="H339" t="s">
        <v>7099</v>
      </c>
      <c r="I339" t="s">
        <v>7099</v>
      </c>
      <c r="J339" t="s">
        <v>7685</v>
      </c>
      <c r="K339" t="s">
        <v>922</v>
      </c>
      <c r="L339" t="s">
        <v>675</v>
      </c>
      <c r="M339" t="s">
        <v>2672</v>
      </c>
      <c r="N339" t="s">
        <v>760</v>
      </c>
      <c r="O339" t="s">
        <v>7098</v>
      </c>
      <c r="P339" t="s">
        <v>11568</v>
      </c>
      <c r="Q339" t="s">
        <v>7571</v>
      </c>
      <c r="R339" t="s">
        <v>7686</v>
      </c>
      <c r="S339" t="s">
        <v>8152</v>
      </c>
      <c r="T339" s="2" t="s">
        <v>675</v>
      </c>
      <c r="U339" s="2" t="s">
        <v>7686</v>
      </c>
      <c r="V339" s="2" t="s">
        <v>8152</v>
      </c>
      <c r="W339" s="2" t="s">
        <v>675</v>
      </c>
    </row>
    <row r="340" spans="1:23">
      <c r="A340" t="s">
        <v>7687</v>
      </c>
      <c r="B340" t="s">
        <v>675</v>
      </c>
      <c r="C340" t="s">
        <v>682</v>
      </c>
      <c r="D340" t="s">
        <v>675</v>
      </c>
      <c r="E340" t="s">
        <v>682</v>
      </c>
      <c r="F340" t="s">
        <v>11560</v>
      </c>
      <c r="G340" t="s">
        <v>11551</v>
      </c>
      <c r="H340" t="s">
        <v>1630</v>
      </c>
      <c r="I340" t="s">
        <v>1630</v>
      </c>
      <c r="J340" t="s">
        <v>7688</v>
      </c>
      <c r="K340" t="s">
        <v>922</v>
      </c>
      <c r="L340" t="s">
        <v>675</v>
      </c>
      <c r="M340" t="s">
        <v>2672</v>
      </c>
      <c r="N340" t="s">
        <v>760</v>
      </c>
      <c r="O340" t="s">
        <v>1629</v>
      </c>
      <c r="P340" t="s">
        <v>11568</v>
      </c>
      <c r="Q340" t="s">
        <v>7571</v>
      </c>
      <c r="R340" t="s">
        <v>7689</v>
      </c>
      <c r="S340" t="s">
        <v>8152</v>
      </c>
      <c r="T340" s="2" t="s">
        <v>675</v>
      </c>
      <c r="U340" s="2" t="s">
        <v>7689</v>
      </c>
      <c r="V340" s="2" t="s">
        <v>8152</v>
      </c>
      <c r="W340" s="2" t="s">
        <v>675</v>
      </c>
    </row>
    <row r="341" spans="1:23">
      <c r="A341" t="s">
        <v>7690</v>
      </c>
      <c r="B341" t="s">
        <v>7571</v>
      </c>
      <c r="C341" t="s">
        <v>11855</v>
      </c>
      <c r="D341" t="s">
        <v>675</v>
      </c>
      <c r="E341" t="s">
        <v>682</v>
      </c>
      <c r="F341" t="s">
        <v>11560</v>
      </c>
      <c r="G341" t="s">
        <v>11551</v>
      </c>
      <c r="H341" t="s">
        <v>237</v>
      </c>
      <c r="I341" t="s">
        <v>237</v>
      </c>
      <c r="J341" t="s">
        <v>7691</v>
      </c>
      <c r="K341" t="s">
        <v>922</v>
      </c>
      <c r="L341" t="s">
        <v>675</v>
      </c>
      <c r="M341" t="s">
        <v>2672</v>
      </c>
      <c r="N341" t="s">
        <v>760</v>
      </c>
      <c r="O341" t="s">
        <v>1986</v>
      </c>
      <c r="P341" t="s">
        <v>11568</v>
      </c>
      <c r="Q341" t="s">
        <v>7571</v>
      </c>
      <c r="R341" t="s">
        <v>7692</v>
      </c>
      <c r="S341" t="s">
        <v>2745</v>
      </c>
      <c r="T341" s="2" t="s">
        <v>675</v>
      </c>
      <c r="U341" s="2" t="s">
        <v>7692</v>
      </c>
      <c r="V341" s="2" t="s">
        <v>2745</v>
      </c>
      <c r="W341" s="2" t="s">
        <v>675</v>
      </c>
    </row>
    <row r="342" spans="1:23">
      <c r="A342" t="s">
        <v>7693</v>
      </c>
      <c r="B342" t="s">
        <v>675</v>
      </c>
      <c r="C342" t="s">
        <v>682</v>
      </c>
      <c r="D342" t="s">
        <v>675</v>
      </c>
      <c r="E342" t="s">
        <v>682</v>
      </c>
      <c r="F342" t="s">
        <v>11560</v>
      </c>
      <c r="G342" t="s">
        <v>11551</v>
      </c>
      <c r="H342" t="s">
        <v>7111</v>
      </c>
      <c r="I342" t="s">
        <v>7111</v>
      </c>
      <c r="J342" t="s">
        <v>7694</v>
      </c>
      <c r="K342" t="s">
        <v>922</v>
      </c>
      <c r="L342" t="s">
        <v>675</v>
      </c>
      <c r="M342" t="s">
        <v>2672</v>
      </c>
      <c r="N342" t="s">
        <v>760</v>
      </c>
      <c r="O342" t="s">
        <v>7110</v>
      </c>
      <c r="P342" t="s">
        <v>11568</v>
      </c>
      <c r="Q342" t="s">
        <v>7571</v>
      </c>
      <c r="R342" t="s">
        <v>7695</v>
      </c>
      <c r="S342" t="s">
        <v>8152</v>
      </c>
      <c r="T342" s="2" t="s">
        <v>675</v>
      </c>
      <c r="U342" s="2" t="s">
        <v>7695</v>
      </c>
      <c r="V342" s="2" t="s">
        <v>8152</v>
      </c>
      <c r="W342" s="2" t="s">
        <v>675</v>
      </c>
    </row>
    <row r="343" spans="1:23">
      <c r="A343" t="s">
        <v>7696</v>
      </c>
      <c r="B343" t="s">
        <v>675</v>
      </c>
      <c r="C343" t="s">
        <v>682</v>
      </c>
      <c r="D343" t="s">
        <v>675</v>
      </c>
      <c r="E343" t="s">
        <v>682</v>
      </c>
      <c r="F343" t="s">
        <v>11560</v>
      </c>
      <c r="G343" t="s">
        <v>11551</v>
      </c>
      <c r="H343" t="s">
        <v>7116</v>
      </c>
      <c r="I343" t="s">
        <v>7116</v>
      </c>
      <c r="J343" t="s">
        <v>7697</v>
      </c>
      <c r="K343" t="s">
        <v>922</v>
      </c>
      <c r="L343" t="s">
        <v>675</v>
      </c>
      <c r="M343" t="s">
        <v>2672</v>
      </c>
      <c r="N343" t="s">
        <v>760</v>
      </c>
      <c r="O343" t="s">
        <v>7115</v>
      </c>
      <c r="P343" t="s">
        <v>11568</v>
      </c>
      <c r="Q343" t="s">
        <v>7571</v>
      </c>
      <c r="R343" t="s">
        <v>7698</v>
      </c>
      <c r="S343" t="s">
        <v>8152</v>
      </c>
      <c r="T343" s="2" t="s">
        <v>675</v>
      </c>
      <c r="U343" s="2" t="s">
        <v>7698</v>
      </c>
      <c r="V343" s="2" t="s">
        <v>8152</v>
      </c>
      <c r="W343" s="2" t="s">
        <v>675</v>
      </c>
    </row>
    <row r="344" spans="1:23">
      <c r="A344" t="s">
        <v>7699</v>
      </c>
      <c r="B344" t="s">
        <v>675</v>
      </c>
      <c r="C344" t="s">
        <v>682</v>
      </c>
      <c r="D344" t="s">
        <v>675</v>
      </c>
      <c r="E344" t="s">
        <v>682</v>
      </c>
      <c r="F344" t="s">
        <v>11560</v>
      </c>
      <c r="G344" t="s">
        <v>11551</v>
      </c>
      <c r="H344" t="s">
        <v>155</v>
      </c>
      <c r="I344" t="s">
        <v>155</v>
      </c>
      <c r="J344" t="s">
        <v>7700</v>
      </c>
      <c r="K344" t="s">
        <v>922</v>
      </c>
      <c r="L344" t="s">
        <v>675</v>
      </c>
      <c r="M344" t="s">
        <v>2672</v>
      </c>
      <c r="N344" t="s">
        <v>760</v>
      </c>
      <c r="O344" t="s">
        <v>2776</v>
      </c>
      <c r="P344" t="s">
        <v>11568</v>
      </c>
      <c r="Q344" t="s">
        <v>7571</v>
      </c>
      <c r="R344" t="s">
        <v>7701</v>
      </c>
      <c r="S344" t="s">
        <v>8152</v>
      </c>
      <c r="T344" s="2" t="s">
        <v>675</v>
      </c>
      <c r="U344" s="2" t="s">
        <v>7701</v>
      </c>
      <c r="V344" s="2" t="s">
        <v>8152</v>
      </c>
      <c r="W344" s="2" t="s">
        <v>675</v>
      </c>
    </row>
    <row r="345" spans="1:23">
      <c r="A345" t="s">
        <v>7702</v>
      </c>
      <c r="B345" t="s">
        <v>675</v>
      </c>
      <c r="C345" t="s">
        <v>682</v>
      </c>
      <c r="D345" t="s">
        <v>675</v>
      </c>
      <c r="E345" t="s">
        <v>682</v>
      </c>
      <c r="F345" t="s">
        <v>11560</v>
      </c>
      <c r="G345" t="s">
        <v>11551</v>
      </c>
      <c r="H345" t="s">
        <v>7125</v>
      </c>
      <c r="I345" t="s">
        <v>7125</v>
      </c>
      <c r="J345" t="s">
        <v>7703</v>
      </c>
      <c r="K345" t="s">
        <v>922</v>
      </c>
      <c r="L345" t="s">
        <v>675</v>
      </c>
      <c r="M345" t="s">
        <v>2672</v>
      </c>
      <c r="N345" t="s">
        <v>760</v>
      </c>
      <c r="O345" t="s">
        <v>7124</v>
      </c>
      <c r="P345" t="s">
        <v>11568</v>
      </c>
      <c r="Q345" t="s">
        <v>7571</v>
      </c>
      <c r="R345" t="s">
        <v>7704</v>
      </c>
      <c r="S345" t="s">
        <v>8152</v>
      </c>
      <c r="T345" s="2" t="s">
        <v>675</v>
      </c>
      <c r="U345" s="2" t="s">
        <v>7704</v>
      </c>
      <c r="V345" s="2" t="s">
        <v>8152</v>
      </c>
      <c r="W345" s="2" t="s">
        <v>675</v>
      </c>
    </row>
    <row r="346" spans="1:23">
      <c r="A346" t="s">
        <v>7705</v>
      </c>
      <c r="B346" t="s">
        <v>7571</v>
      </c>
      <c r="C346" t="s">
        <v>11856</v>
      </c>
      <c r="D346" t="s">
        <v>675</v>
      </c>
      <c r="E346" t="s">
        <v>682</v>
      </c>
      <c r="F346" t="s">
        <v>11560</v>
      </c>
      <c r="G346" t="s">
        <v>11551</v>
      </c>
      <c r="H346" t="s">
        <v>675</v>
      </c>
      <c r="I346" t="s">
        <v>350</v>
      </c>
      <c r="J346" t="s">
        <v>7706</v>
      </c>
      <c r="K346" t="s">
        <v>922</v>
      </c>
      <c r="L346" t="s">
        <v>675</v>
      </c>
      <c r="M346" t="s">
        <v>2672</v>
      </c>
      <c r="N346" t="s">
        <v>760</v>
      </c>
      <c r="O346" t="s">
        <v>5888</v>
      </c>
      <c r="P346" t="s">
        <v>11568</v>
      </c>
      <c r="Q346" t="s">
        <v>7571</v>
      </c>
      <c r="R346" t="s">
        <v>7708</v>
      </c>
      <c r="S346" t="s">
        <v>2745</v>
      </c>
      <c r="T346" s="2" t="s">
        <v>675</v>
      </c>
      <c r="U346" s="2" t="s">
        <v>7708</v>
      </c>
      <c r="V346" s="2" t="s">
        <v>2745</v>
      </c>
      <c r="W346" s="2" t="s">
        <v>675</v>
      </c>
    </row>
    <row r="347" spans="1:23">
      <c r="A347" t="s">
        <v>7709</v>
      </c>
      <c r="B347" t="s">
        <v>7707</v>
      </c>
      <c r="C347" t="s">
        <v>7711</v>
      </c>
      <c r="D347" t="s">
        <v>7707</v>
      </c>
      <c r="E347" t="s">
        <v>7712</v>
      </c>
      <c r="F347" t="s">
        <v>11560</v>
      </c>
      <c r="G347" t="s">
        <v>11551</v>
      </c>
      <c r="H347" t="s">
        <v>410</v>
      </c>
      <c r="I347" t="s">
        <v>410</v>
      </c>
      <c r="J347" t="s">
        <v>7710</v>
      </c>
      <c r="K347" t="s">
        <v>922</v>
      </c>
      <c r="L347" t="s">
        <v>675</v>
      </c>
      <c r="M347" t="s">
        <v>2672</v>
      </c>
      <c r="N347" t="s">
        <v>2672</v>
      </c>
      <c r="O347" t="s">
        <v>743</v>
      </c>
      <c r="P347" t="s">
        <v>11568</v>
      </c>
      <c r="Q347" t="s">
        <v>7571</v>
      </c>
      <c r="R347" t="s">
        <v>7713</v>
      </c>
      <c r="S347" t="s">
        <v>8152</v>
      </c>
      <c r="T347" s="2" t="s">
        <v>675</v>
      </c>
      <c r="U347" s="2" t="s">
        <v>7713</v>
      </c>
      <c r="V347" s="2" t="s">
        <v>8152</v>
      </c>
      <c r="W347" s="2" t="s">
        <v>675</v>
      </c>
    </row>
    <row r="348" spans="1:23">
      <c r="A348" t="s">
        <v>7714</v>
      </c>
      <c r="B348" t="s">
        <v>7707</v>
      </c>
      <c r="C348" t="s">
        <v>7712</v>
      </c>
      <c r="D348" t="s">
        <v>7707</v>
      </c>
      <c r="E348" t="s">
        <v>6735</v>
      </c>
      <c r="F348" t="s">
        <v>11560</v>
      </c>
      <c r="G348" t="s">
        <v>11551</v>
      </c>
      <c r="H348" t="s">
        <v>7052</v>
      </c>
      <c r="I348" t="s">
        <v>7052</v>
      </c>
      <c r="J348" t="s">
        <v>7715</v>
      </c>
      <c r="K348" t="s">
        <v>922</v>
      </c>
      <c r="L348" t="s">
        <v>675</v>
      </c>
      <c r="M348" t="s">
        <v>2672</v>
      </c>
      <c r="N348" t="s">
        <v>2672</v>
      </c>
      <c r="O348" t="s">
        <v>7051</v>
      </c>
      <c r="P348" t="s">
        <v>11568</v>
      </c>
      <c r="Q348" t="s">
        <v>7571</v>
      </c>
      <c r="R348" t="s">
        <v>7716</v>
      </c>
      <c r="S348" t="s">
        <v>8152</v>
      </c>
      <c r="T348" s="2" t="s">
        <v>675</v>
      </c>
      <c r="U348" s="2" t="s">
        <v>7716</v>
      </c>
      <c r="V348" s="2" t="s">
        <v>8152</v>
      </c>
      <c r="W348" s="2" t="s">
        <v>675</v>
      </c>
    </row>
    <row r="349" spans="1:23">
      <c r="A349" t="s">
        <v>7717</v>
      </c>
      <c r="B349" t="s">
        <v>7719</v>
      </c>
      <c r="C349" t="s">
        <v>6902</v>
      </c>
      <c r="D349" t="s">
        <v>7719</v>
      </c>
      <c r="E349" t="s">
        <v>7712</v>
      </c>
      <c r="F349" t="s">
        <v>11560</v>
      </c>
      <c r="G349" t="s">
        <v>11551</v>
      </c>
      <c r="H349" t="s">
        <v>7057</v>
      </c>
      <c r="I349" t="s">
        <v>7057</v>
      </c>
      <c r="J349" t="s">
        <v>7718</v>
      </c>
      <c r="K349" t="s">
        <v>922</v>
      </c>
      <c r="L349" t="s">
        <v>675</v>
      </c>
      <c r="M349" t="s">
        <v>2672</v>
      </c>
      <c r="N349" t="s">
        <v>2672</v>
      </c>
      <c r="O349" t="s">
        <v>7056</v>
      </c>
      <c r="P349" t="s">
        <v>11568</v>
      </c>
      <c r="Q349" t="s">
        <v>7571</v>
      </c>
      <c r="R349" t="s">
        <v>7720</v>
      </c>
      <c r="S349" t="s">
        <v>8152</v>
      </c>
      <c r="T349" s="2" t="s">
        <v>675</v>
      </c>
      <c r="U349" s="2" t="s">
        <v>7720</v>
      </c>
      <c r="V349" s="2" t="s">
        <v>8152</v>
      </c>
      <c r="W349" s="2" t="s">
        <v>675</v>
      </c>
    </row>
    <row r="350" spans="1:23">
      <c r="A350" t="s">
        <v>7721</v>
      </c>
      <c r="B350" t="s">
        <v>675</v>
      </c>
      <c r="C350" t="s">
        <v>682</v>
      </c>
      <c r="D350" t="s">
        <v>675</v>
      </c>
      <c r="E350" t="s">
        <v>682</v>
      </c>
      <c r="F350" t="s">
        <v>11560</v>
      </c>
      <c r="G350" t="s">
        <v>11551</v>
      </c>
      <c r="H350" t="s">
        <v>369</v>
      </c>
      <c r="I350" t="s">
        <v>369</v>
      </c>
      <c r="J350" t="s">
        <v>7722</v>
      </c>
      <c r="K350" t="s">
        <v>922</v>
      </c>
      <c r="L350" t="s">
        <v>675</v>
      </c>
      <c r="M350" t="s">
        <v>2672</v>
      </c>
      <c r="N350" t="s">
        <v>2672</v>
      </c>
      <c r="O350" t="s">
        <v>1920</v>
      </c>
      <c r="P350" t="s">
        <v>11568</v>
      </c>
      <c r="Q350" t="s">
        <v>7571</v>
      </c>
      <c r="R350" t="s">
        <v>7723</v>
      </c>
      <c r="S350" t="s">
        <v>8152</v>
      </c>
      <c r="T350" s="2" t="s">
        <v>675</v>
      </c>
      <c r="U350" s="2" t="s">
        <v>7723</v>
      </c>
      <c r="V350" s="2" t="s">
        <v>8152</v>
      </c>
      <c r="W350" s="2" t="s">
        <v>675</v>
      </c>
    </row>
    <row r="351" spans="1:23">
      <c r="A351" t="s">
        <v>7724</v>
      </c>
      <c r="B351" t="s">
        <v>7571</v>
      </c>
      <c r="C351" t="s">
        <v>11857</v>
      </c>
      <c r="D351" t="s">
        <v>675</v>
      </c>
      <c r="E351" t="s">
        <v>682</v>
      </c>
      <c r="F351" t="s">
        <v>11560</v>
      </c>
      <c r="G351" t="s">
        <v>11551</v>
      </c>
      <c r="H351" t="s">
        <v>1428</v>
      </c>
      <c r="I351" t="s">
        <v>1428</v>
      </c>
      <c r="J351" t="s">
        <v>7725</v>
      </c>
      <c r="K351" t="s">
        <v>922</v>
      </c>
      <c r="L351" t="s">
        <v>675</v>
      </c>
      <c r="M351" t="s">
        <v>2672</v>
      </c>
      <c r="N351" t="s">
        <v>760</v>
      </c>
      <c r="O351" t="s">
        <v>1427</v>
      </c>
      <c r="P351" t="s">
        <v>11568</v>
      </c>
      <c r="Q351" t="s">
        <v>7571</v>
      </c>
      <c r="R351" t="s">
        <v>7726</v>
      </c>
      <c r="S351" t="s">
        <v>2745</v>
      </c>
      <c r="T351" s="2" t="s">
        <v>675</v>
      </c>
      <c r="U351" s="2" t="s">
        <v>7726</v>
      </c>
      <c r="V351" s="2" t="s">
        <v>2745</v>
      </c>
      <c r="W351" s="2" t="s">
        <v>675</v>
      </c>
    </row>
    <row r="352" spans="1:23">
      <c r="A352" t="s">
        <v>7727</v>
      </c>
      <c r="B352" t="s">
        <v>7571</v>
      </c>
      <c r="C352" t="s">
        <v>11858</v>
      </c>
      <c r="D352" t="s">
        <v>675</v>
      </c>
      <c r="E352" t="s">
        <v>682</v>
      </c>
      <c r="F352" t="s">
        <v>11560</v>
      </c>
      <c r="G352" t="s">
        <v>11551</v>
      </c>
      <c r="H352" t="s">
        <v>1487</v>
      </c>
      <c r="I352" t="s">
        <v>1487</v>
      </c>
      <c r="J352" t="s">
        <v>7728</v>
      </c>
      <c r="K352" t="s">
        <v>922</v>
      </c>
      <c r="L352" t="s">
        <v>675</v>
      </c>
      <c r="M352" t="s">
        <v>2672</v>
      </c>
      <c r="N352" t="s">
        <v>760</v>
      </c>
      <c r="O352" t="s">
        <v>1486</v>
      </c>
      <c r="P352" t="s">
        <v>11568</v>
      </c>
      <c r="Q352" t="s">
        <v>7571</v>
      </c>
      <c r="R352" t="s">
        <v>7730</v>
      </c>
      <c r="S352" t="s">
        <v>2745</v>
      </c>
      <c r="T352" s="2" t="s">
        <v>675</v>
      </c>
      <c r="U352" s="2" t="s">
        <v>7730</v>
      </c>
      <c r="V352" s="2" t="s">
        <v>2745</v>
      </c>
      <c r="W352" s="2" t="s">
        <v>675</v>
      </c>
    </row>
    <row r="353" spans="1:23">
      <c r="A353" t="s">
        <v>7731</v>
      </c>
      <c r="B353" t="s">
        <v>7571</v>
      </c>
      <c r="C353" t="s">
        <v>11859</v>
      </c>
      <c r="D353" t="s">
        <v>675</v>
      </c>
      <c r="E353" t="s">
        <v>682</v>
      </c>
      <c r="F353" t="s">
        <v>11560</v>
      </c>
      <c r="G353" t="s">
        <v>11551</v>
      </c>
      <c r="H353" t="s">
        <v>344</v>
      </c>
      <c r="I353" t="s">
        <v>344</v>
      </c>
      <c r="J353" t="s">
        <v>7732</v>
      </c>
      <c r="K353" t="s">
        <v>922</v>
      </c>
      <c r="L353" t="s">
        <v>675</v>
      </c>
      <c r="M353" t="s">
        <v>2672</v>
      </c>
      <c r="N353" t="s">
        <v>760</v>
      </c>
      <c r="O353" t="s">
        <v>5875</v>
      </c>
      <c r="P353" t="s">
        <v>11568</v>
      </c>
      <c r="Q353" t="s">
        <v>7571</v>
      </c>
      <c r="R353" t="s">
        <v>7734</v>
      </c>
      <c r="S353" t="s">
        <v>1059</v>
      </c>
      <c r="T353" s="2" t="s">
        <v>675</v>
      </c>
      <c r="U353" s="2" t="s">
        <v>7734</v>
      </c>
      <c r="V353" s="2" t="s">
        <v>1059</v>
      </c>
      <c r="W353" s="2" t="s">
        <v>675</v>
      </c>
    </row>
    <row r="354" spans="1:23">
      <c r="A354" t="s">
        <v>7735</v>
      </c>
      <c r="B354" t="s">
        <v>7571</v>
      </c>
      <c r="C354" t="s">
        <v>11860</v>
      </c>
      <c r="D354" t="s">
        <v>675</v>
      </c>
      <c r="E354" t="s">
        <v>682</v>
      </c>
      <c r="F354" t="s">
        <v>11560</v>
      </c>
      <c r="G354" t="s">
        <v>11551</v>
      </c>
      <c r="H354" t="s">
        <v>5870</v>
      </c>
      <c r="I354" t="s">
        <v>5870</v>
      </c>
      <c r="J354" t="s">
        <v>7736</v>
      </c>
      <c r="K354" t="s">
        <v>922</v>
      </c>
      <c r="L354" t="s">
        <v>675</v>
      </c>
      <c r="M354" t="s">
        <v>2672</v>
      </c>
      <c r="N354" t="s">
        <v>760</v>
      </c>
      <c r="O354" t="s">
        <v>5869</v>
      </c>
      <c r="P354" t="s">
        <v>11568</v>
      </c>
      <c r="Q354" t="s">
        <v>7571</v>
      </c>
      <c r="R354" t="s">
        <v>7737</v>
      </c>
      <c r="S354" t="s">
        <v>2745</v>
      </c>
      <c r="T354" s="2" t="s">
        <v>675</v>
      </c>
      <c r="U354" s="2" t="s">
        <v>7737</v>
      </c>
      <c r="V354" s="2" t="s">
        <v>2745</v>
      </c>
      <c r="W354" s="2" t="s">
        <v>675</v>
      </c>
    </row>
    <row r="355" spans="1:23">
      <c r="A355" t="s">
        <v>7738</v>
      </c>
      <c r="B355" t="s">
        <v>7571</v>
      </c>
      <c r="C355" t="s">
        <v>11861</v>
      </c>
      <c r="D355" t="s">
        <v>675</v>
      </c>
      <c r="E355" t="s">
        <v>682</v>
      </c>
      <c r="F355" t="s">
        <v>11560</v>
      </c>
      <c r="G355" t="s">
        <v>11551</v>
      </c>
      <c r="H355" t="s">
        <v>942</v>
      </c>
      <c r="I355" t="s">
        <v>942</v>
      </c>
      <c r="J355" t="s">
        <v>7739</v>
      </c>
      <c r="K355" t="s">
        <v>922</v>
      </c>
      <c r="L355" t="s">
        <v>675</v>
      </c>
      <c r="M355" t="s">
        <v>2672</v>
      </c>
      <c r="N355" t="s">
        <v>760</v>
      </c>
      <c r="O355" t="s">
        <v>941</v>
      </c>
      <c r="P355" t="s">
        <v>11568</v>
      </c>
      <c r="Q355" t="s">
        <v>7571</v>
      </c>
      <c r="R355" t="s">
        <v>7740</v>
      </c>
      <c r="S355" t="s">
        <v>1059</v>
      </c>
      <c r="T355" s="2" t="s">
        <v>675</v>
      </c>
      <c r="U355" s="2" t="s">
        <v>7740</v>
      </c>
      <c r="V355" s="2" t="s">
        <v>1059</v>
      </c>
      <c r="W355" s="2" t="s">
        <v>675</v>
      </c>
    </row>
    <row r="356" spans="1:23">
      <c r="A356" t="s">
        <v>7741</v>
      </c>
      <c r="B356" t="s">
        <v>2658</v>
      </c>
      <c r="C356" t="s">
        <v>6853</v>
      </c>
      <c r="D356" t="s">
        <v>2658</v>
      </c>
      <c r="E356" t="s">
        <v>7035</v>
      </c>
      <c r="F356" t="s">
        <v>11560</v>
      </c>
      <c r="G356" t="s">
        <v>11551</v>
      </c>
      <c r="H356" t="s">
        <v>675</v>
      </c>
      <c r="I356" t="s">
        <v>66</v>
      </c>
      <c r="J356" t="s">
        <v>6798</v>
      </c>
      <c r="K356" t="s">
        <v>922</v>
      </c>
      <c r="L356" t="s">
        <v>675</v>
      </c>
      <c r="M356" t="s">
        <v>760</v>
      </c>
      <c r="N356" t="s">
        <v>2672</v>
      </c>
      <c r="O356" t="s">
        <v>1309</v>
      </c>
      <c r="P356" t="s">
        <v>11557</v>
      </c>
      <c r="Q356" t="s">
        <v>7742</v>
      </c>
      <c r="R356" t="s">
        <v>7744</v>
      </c>
      <c r="S356" t="s">
        <v>5850</v>
      </c>
      <c r="T356" s="2" t="s">
        <v>675</v>
      </c>
      <c r="U356" s="2" t="s">
        <v>7744</v>
      </c>
      <c r="V356" s="2" t="s">
        <v>5850</v>
      </c>
      <c r="W356" s="2" t="s">
        <v>675</v>
      </c>
    </row>
    <row r="357" spans="1:23">
      <c r="A357" t="s">
        <v>7745</v>
      </c>
      <c r="B357" t="s">
        <v>675</v>
      </c>
      <c r="C357" t="s">
        <v>682</v>
      </c>
      <c r="D357" t="s">
        <v>675</v>
      </c>
      <c r="E357" t="s">
        <v>682</v>
      </c>
      <c r="F357" t="s">
        <v>11560</v>
      </c>
      <c r="G357" t="s">
        <v>11551</v>
      </c>
      <c r="H357" t="s">
        <v>675</v>
      </c>
      <c r="I357" t="s">
        <v>42</v>
      </c>
      <c r="J357" t="s">
        <v>6845</v>
      </c>
      <c r="K357" t="s">
        <v>922</v>
      </c>
      <c r="L357" t="s">
        <v>675</v>
      </c>
      <c r="M357" t="s">
        <v>760</v>
      </c>
      <c r="N357" t="s">
        <v>675</v>
      </c>
      <c r="O357" t="s">
        <v>5930</v>
      </c>
      <c r="P357" t="s">
        <v>11557</v>
      </c>
      <c r="Q357" t="s">
        <v>7742</v>
      </c>
      <c r="R357" t="s">
        <v>7747</v>
      </c>
      <c r="S357" t="s">
        <v>675</v>
      </c>
      <c r="T357" s="2" t="s">
        <v>675</v>
      </c>
      <c r="U357" s="2" t="s">
        <v>7747</v>
      </c>
      <c r="V357" s="2" t="s">
        <v>675</v>
      </c>
      <c r="W357" s="2" t="s">
        <v>675</v>
      </c>
    </row>
    <row r="358" spans="1:23">
      <c r="A358" t="s">
        <v>7748</v>
      </c>
      <c r="B358" t="s">
        <v>675</v>
      </c>
      <c r="C358" t="s">
        <v>682</v>
      </c>
      <c r="D358" t="s">
        <v>675</v>
      </c>
      <c r="E358" t="s">
        <v>682</v>
      </c>
      <c r="F358" t="s">
        <v>11560</v>
      </c>
      <c r="G358" t="s">
        <v>11551</v>
      </c>
      <c r="H358" t="s">
        <v>1320</v>
      </c>
      <c r="I358" t="s">
        <v>1320</v>
      </c>
      <c r="J358" t="s">
        <v>7749</v>
      </c>
      <c r="K358" t="s">
        <v>922</v>
      </c>
      <c r="L358" t="s">
        <v>675</v>
      </c>
      <c r="M358" t="s">
        <v>760</v>
      </c>
      <c r="N358" t="s">
        <v>675</v>
      </c>
      <c r="O358" t="s">
        <v>1319</v>
      </c>
      <c r="P358" t="s">
        <v>11568</v>
      </c>
      <c r="Q358" t="s">
        <v>7742</v>
      </c>
      <c r="R358" t="s">
        <v>7751</v>
      </c>
      <c r="S358" t="s">
        <v>675</v>
      </c>
      <c r="T358" s="2" t="s">
        <v>675</v>
      </c>
      <c r="U358" s="2" t="s">
        <v>7751</v>
      </c>
      <c r="V358" s="2" t="s">
        <v>675</v>
      </c>
      <c r="W358" s="2" t="s">
        <v>675</v>
      </c>
    </row>
    <row r="359" spans="1:23">
      <c r="A359" t="s">
        <v>7753</v>
      </c>
      <c r="B359" t="s">
        <v>990</v>
      </c>
      <c r="C359" t="s">
        <v>11862</v>
      </c>
      <c r="D359" t="s">
        <v>675</v>
      </c>
      <c r="E359" t="s">
        <v>682</v>
      </c>
      <c r="F359" t="s">
        <v>11560</v>
      </c>
      <c r="G359" t="s">
        <v>11551</v>
      </c>
      <c r="H359" t="s">
        <v>222</v>
      </c>
      <c r="I359" t="s">
        <v>885</v>
      </c>
      <c r="J359" t="s">
        <v>7754</v>
      </c>
      <c r="K359" t="s">
        <v>922</v>
      </c>
      <c r="L359" t="s">
        <v>675</v>
      </c>
      <c r="M359" t="s">
        <v>760</v>
      </c>
      <c r="N359" t="s">
        <v>760</v>
      </c>
      <c r="O359" t="s">
        <v>884</v>
      </c>
      <c r="P359" t="s">
        <v>11568</v>
      </c>
      <c r="Q359" t="s">
        <v>7742</v>
      </c>
      <c r="R359" t="s">
        <v>7757</v>
      </c>
      <c r="S359" t="s">
        <v>2745</v>
      </c>
      <c r="T359" s="2" t="s">
        <v>675</v>
      </c>
      <c r="U359" s="2" t="s">
        <v>7757</v>
      </c>
      <c r="V359" s="2" t="s">
        <v>2745</v>
      </c>
      <c r="W359" s="2" t="s">
        <v>675</v>
      </c>
    </row>
    <row r="360" spans="1:23">
      <c r="A360" t="s">
        <v>7759</v>
      </c>
      <c r="B360" t="s">
        <v>1059</v>
      </c>
      <c r="C360" t="s">
        <v>11863</v>
      </c>
      <c r="D360" t="s">
        <v>675</v>
      </c>
      <c r="E360" t="s">
        <v>682</v>
      </c>
      <c r="F360" t="s">
        <v>11560</v>
      </c>
      <c r="G360" t="s">
        <v>11551</v>
      </c>
      <c r="H360" t="s">
        <v>886</v>
      </c>
      <c r="I360" t="s">
        <v>885</v>
      </c>
      <c r="J360" t="s">
        <v>7760</v>
      </c>
      <c r="K360" t="s">
        <v>922</v>
      </c>
      <c r="L360" t="s">
        <v>675</v>
      </c>
      <c r="M360" t="s">
        <v>760</v>
      </c>
      <c r="N360" t="s">
        <v>760</v>
      </c>
      <c r="O360" t="s">
        <v>884</v>
      </c>
      <c r="P360" t="s">
        <v>11568</v>
      </c>
      <c r="Q360" t="s">
        <v>7742</v>
      </c>
      <c r="R360" t="s">
        <v>7762</v>
      </c>
      <c r="S360" t="s">
        <v>2745</v>
      </c>
      <c r="T360" s="2" t="s">
        <v>675</v>
      </c>
      <c r="U360" s="2" t="s">
        <v>7762</v>
      </c>
      <c r="V360" s="2" t="s">
        <v>2745</v>
      </c>
      <c r="W360" s="2" t="s">
        <v>675</v>
      </c>
    </row>
    <row r="361" spans="1:23">
      <c r="A361" t="s">
        <v>7763</v>
      </c>
      <c r="B361" t="s">
        <v>1059</v>
      </c>
      <c r="C361" t="s">
        <v>11863</v>
      </c>
      <c r="D361" t="s">
        <v>675</v>
      </c>
      <c r="E361" t="s">
        <v>682</v>
      </c>
      <c r="F361" t="s">
        <v>11560</v>
      </c>
      <c r="G361" t="s">
        <v>11551</v>
      </c>
      <c r="H361" t="s">
        <v>1714</v>
      </c>
      <c r="I361" t="s">
        <v>885</v>
      </c>
      <c r="J361" t="s">
        <v>7764</v>
      </c>
      <c r="K361" t="s">
        <v>922</v>
      </c>
      <c r="L361" t="s">
        <v>675</v>
      </c>
      <c r="M361" t="s">
        <v>760</v>
      </c>
      <c r="N361" t="s">
        <v>760</v>
      </c>
      <c r="O361" t="s">
        <v>884</v>
      </c>
      <c r="P361" t="s">
        <v>11568</v>
      </c>
      <c r="Q361" t="s">
        <v>7742</v>
      </c>
      <c r="R361" t="s">
        <v>7766</v>
      </c>
      <c r="S361" t="s">
        <v>2745</v>
      </c>
      <c r="T361" s="2" t="s">
        <v>675</v>
      </c>
      <c r="U361" s="2" t="s">
        <v>7766</v>
      </c>
      <c r="V361" s="2" t="s">
        <v>2745</v>
      </c>
      <c r="W361" s="2" t="s">
        <v>675</v>
      </c>
    </row>
    <row r="362" spans="1:23">
      <c r="A362" t="s">
        <v>7767</v>
      </c>
      <c r="B362" t="s">
        <v>1059</v>
      </c>
      <c r="C362" t="s">
        <v>11864</v>
      </c>
      <c r="D362" t="s">
        <v>675</v>
      </c>
      <c r="E362" t="s">
        <v>682</v>
      </c>
      <c r="F362" t="s">
        <v>11560</v>
      </c>
      <c r="G362" t="s">
        <v>11551</v>
      </c>
      <c r="H362" t="s">
        <v>7768</v>
      </c>
      <c r="I362" t="s">
        <v>885</v>
      </c>
      <c r="J362" t="s">
        <v>7769</v>
      </c>
      <c r="K362" t="s">
        <v>922</v>
      </c>
      <c r="L362" t="s">
        <v>675</v>
      </c>
      <c r="M362" t="s">
        <v>760</v>
      </c>
      <c r="N362" t="s">
        <v>760</v>
      </c>
      <c r="O362" t="s">
        <v>884</v>
      </c>
      <c r="P362" t="s">
        <v>11568</v>
      </c>
      <c r="Q362" t="s">
        <v>7742</v>
      </c>
      <c r="R362" t="s">
        <v>7771</v>
      </c>
      <c r="S362" t="s">
        <v>2745</v>
      </c>
      <c r="T362" s="2" t="s">
        <v>675</v>
      </c>
      <c r="U362" s="2" t="s">
        <v>7771</v>
      </c>
      <c r="V362" s="2" t="s">
        <v>2745</v>
      </c>
      <c r="W362" s="2" t="s">
        <v>675</v>
      </c>
    </row>
    <row r="363" spans="1:23">
      <c r="A363" t="s">
        <v>7772</v>
      </c>
      <c r="B363" t="s">
        <v>1059</v>
      </c>
      <c r="C363" t="s">
        <v>11864</v>
      </c>
      <c r="D363" t="s">
        <v>675</v>
      </c>
      <c r="E363" t="s">
        <v>682</v>
      </c>
      <c r="F363" t="s">
        <v>11560</v>
      </c>
      <c r="G363" t="s">
        <v>11551</v>
      </c>
      <c r="H363" t="s">
        <v>7773</v>
      </c>
      <c r="I363" t="s">
        <v>885</v>
      </c>
      <c r="J363" t="s">
        <v>7774</v>
      </c>
      <c r="K363" t="s">
        <v>922</v>
      </c>
      <c r="L363" t="s">
        <v>675</v>
      </c>
      <c r="M363" t="s">
        <v>760</v>
      </c>
      <c r="N363" t="s">
        <v>760</v>
      </c>
      <c r="O363" t="s">
        <v>884</v>
      </c>
      <c r="P363" t="s">
        <v>11568</v>
      </c>
      <c r="Q363" t="s">
        <v>7742</v>
      </c>
      <c r="R363" t="s">
        <v>7777</v>
      </c>
      <c r="S363" t="s">
        <v>2745</v>
      </c>
      <c r="T363" s="2" t="s">
        <v>675</v>
      </c>
      <c r="U363" s="2" t="s">
        <v>7777</v>
      </c>
      <c r="V363" s="2" t="s">
        <v>2745</v>
      </c>
      <c r="W363" s="2" t="s">
        <v>675</v>
      </c>
    </row>
    <row r="364" spans="1:23">
      <c r="A364" t="s">
        <v>7778</v>
      </c>
      <c r="B364" t="s">
        <v>7470</v>
      </c>
      <c r="C364" t="s">
        <v>11865</v>
      </c>
      <c r="D364" t="s">
        <v>675</v>
      </c>
      <c r="E364" t="s">
        <v>682</v>
      </c>
      <c r="F364" t="s">
        <v>11560</v>
      </c>
      <c r="G364" t="s">
        <v>11551</v>
      </c>
      <c r="H364" t="s">
        <v>1719</v>
      </c>
      <c r="I364" t="s">
        <v>885</v>
      </c>
      <c r="J364" t="s">
        <v>7779</v>
      </c>
      <c r="K364" t="s">
        <v>922</v>
      </c>
      <c r="L364" t="s">
        <v>675</v>
      </c>
      <c r="M364" t="s">
        <v>760</v>
      </c>
      <c r="N364" t="s">
        <v>760</v>
      </c>
      <c r="O364" t="s">
        <v>884</v>
      </c>
      <c r="P364" t="s">
        <v>11568</v>
      </c>
      <c r="Q364" t="s">
        <v>7742</v>
      </c>
      <c r="R364" t="s">
        <v>7780</v>
      </c>
      <c r="S364" t="s">
        <v>2745</v>
      </c>
      <c r="T364" s="2" t="s">
        <v>675</v>
      </c>
      <c r="U364" s="2" t="s">
        <v>7780</v>
      </c>
      <c r="V364" s="2" t="s">
        <v>2745</v>
      </c>
      <c r="W364" s="2" t="s">
        <v>675</v>
      </c>
    </row>
    <row r="365" spans="1:23">
      <c r="A365" t="s">
        <v>7781</v>
      </c>
      <c r="B365" t="s">
        <v>7661</v>
      </c>
      <c r="C365" t="s">
        <v>11866</v>
      </c>
      <c r="D365" t="s">
        <v>675</v>
      </c>
      <c r="E365" t="s">
        <v>682</v>
      </c>
      <c r="F365" t="s">
        <v>11560</v>
      </c>
      <c r="G365" t="s">
        <v>11551</v>
      </c>
      <c r="H365" t="s">
        <v>7782</v>
      </c>
      <c r="I365" t="s">
        <v>885</v>
      </c>
      <c r="J365" t="s">
        <v>7783</v>
      </c>
      <c r="K365" t="s">
        <v>922</v>
      </c>
      <c r="L365" t="s">
        <v>675</v>
      </c>
      <c r="M365" t="s">
        <v>760</v>
      </c>
      <c r="N365" t="s">
        <v>760</v>
      </c>
      <c r="O365" t="s">
        <v>884</v>
      </c>
      <c r="P365" t="s">
        <v>11568</v>
      </c>
      <c r="Q365" t="s">
        <v>7742</v>
      </c>
      <c r="R365" t="s">
        <v>7785</v>
      </c>
      <c r="S365" t="s">
        <v>2745</v>
      </c>
      <c r="T365" s="2" t="s">
        <v>675</v>
      </c>
      <c r="U365" s="2" t="s">
        <v>7785</v>
      </c>
      <c r="V365" s="2" t="s">
        <v>2745</v>
      </c>
      <c r="W365" s="2" t="s">
        <v>675</v>
      </c>
    </row>
    <row r="366" spans="1:23">
      <c r="A366" t="s">
        <v>7786</v>
      </c>
      <c r="B366" t="s">
        <v>7661</v>
      </c>
      <c r="C366" t="s">
        <v>11867</v>
      </c>
      <c r="D366" t="s">
        <v>675</v>
      </c>
      <c r="E366" t="s">
        <v>682</v>
      </c>
      <c r="F366" t="s">
        <v>11560</v>
      </c>
      <c r="G366" t="s">
        <v>11551</v>
      </c>
      <c r="H366" t="s">
        <v>7787</v>
      </c>
      <c r="I366" t="s">
        <v>885</v>
      </c>
      <c r="J366" t="s">
        <v>7788</v>
      </c>
      <c r="K366" t="s">
        <v>922</v>
      </c>
      <c r="L366" t="s">
        <v>675</v>
      </c>
      <c r="M366" t="s">
        <v>760</v>
      </c>
      <c r="N366" t="s">
        <v>760</v>
      </c>
      <c r="O366" t="s">
        <v>884</v>
      </c>
      <c r="P366" t="s">
        <v>11568</v>
      </c>
      <c r="Q366" t="s">
        <v>7742</v>
      </c>
      <c r="R366" t="s">
        <v>7790</v>
      </c>
      <c r="S366" t="s">
        <v>2745</v>
      </c>
      <c r="T366" s="2" t="s">
        <v>675</v>
      </c>
      <c r="U366" s="2" t="s">
        <v>7790</v>
      </c>
      <c r="V366" s="2" t="s">
        <v>2745</v>
      </c>
      <c r="W366" s="2" t="s">
        <v>675</v>
      </c>
    </row>
    <row r="367" spans="1:23">
      <c r="A367" t="s">
        <v>7791</v>
      </c>
      <c r="B367" t="s">
        <v>1059</v>
      </c>
      <c r="C367" t="s">
        <v>11868</v>
      </c>
      <c r="D367" t="s">
        <v>675</v>
      </c>
      <c r="E367" t="s">
        <v>682</v>
      </c>
      <c r="F367" t="s">
        <v>11560</v>
      </c>
      <c r="G367" t="s">
        <v>11551</v>
      </c>
      <c r="H367" t="s">
        <v>1011</v>
      </c>
      <c r="I367" t="s">
        <v>885</v>
      </c>
      <c r="J367" t="s">
        <v>7792</v>
      </c>
      <c r="K367" t="s">
        <v>922</v>
      </c>
      <c r="L367" t="s">
        <v>675</v>
      </c>
      <c r="M367" t="s">
        <v>760</v>
      </c>
      <c r="N367" t="s">
        <v>760</v>
      </c>
      <c r="O367" t="s">
        <v>884</v>
      </c>
      <c r="P367" t="s">
        <v>11568</v>
      </c>
      <c r="Q367" t="s">
        <v>7742</v>
      </c>
      <c r="R367" t="s">
        <v>7793</v>
      </c>
      <c r="S367" t="s">
        <v>2745</v>
      </c>
      <c r="T367" s="2" t="s">
        <v>675</v>
      </c>
      <c r="U367" s="2" t="s">
        <v>7793</v>
      </c>
      <c r="V367" s="2" t="s">
        <v>2745</v>
      </c>
      <c r="W367" s="2" t="s">
        <v>675</v>
      </c>
    </row>
    <row r="368" spans="1:23">
      <c r="A368" t="s">
        <v>7794</v>
      </c>
      <c r="B368" t="s">
        <v>1059</v>
      </c>
      <c r="C368" t="s">
        <v>11869</v>
      </c>
      <c r="D368" t="s">
        <v>675</v>
      </c>
      <c r="E368" t="s">
        <v>682</v>
      </c>
      <c r="F368" t="s">
        <v>11560</v>
      </c>
      <c r="G368" t="s">
        <v>11551</v>
      </c>
      <c r="H368" t="s">
        <v>7795</v>
      </c>
      <c r="I368" t="s">
        <v>885</v>
      </c>
      <c r="J368" t="s">
        <v>7796</v>
      </c>
      <c r="K368" t="s">
        <v>922</v>
      </c>
      <c r="L368" t="s">
        <v>675</v>
      </c>
      <c r="M368" t="s">
        <v>760</v>
      </c>
      <c r="N368" t="s">
        <v>760</v>
      </c>
      <c r="O368" t="s">
        <v>884</v>
      </c>
      <c r="P368" t="s">
        <v>11568</v>
      </c>
      <c r="Q368" t="s">
        <v>7742</v>
      </c>
      <c r="R368" t="s">
        <v>7798</v>
      </c>
      <c r="S368" t="s">
        <v>2745</v>
      </c>
      <c r="T368" s="2" t="s">
        <v>675</v>
      </c>
      <c r="U368" s="2" t="s">
        <v>7798</v>
      </c>
      <c r="V368" s="2" t="s">
        <v>2745</v>
      </c>
      <c r="W368" s="2" t="s">
        <v>675</v>
      </c>
    </row>
    <row r="369" spans="1:23">
      <c r="A369" t="s">
        <v>7799</v>
      </c>
      <c r="B369" t="s">
        <v>953</v>
      </c>
      <c r="C369" t="s">
        <v>11870</v>
      </c>
      <c r="D369" t="s">
        <v>675</v>
      </c>
      <c r="E369" t="s">
        <v>682</v>
      </c>
      <c r="F369" t="s">
        <v>11560</v>
      </c>
      <c r="G369" t="s">
        <v>11551</v>
      </c>
      <c r="H369" t="s">
        <v>7800</v>
      </c>
      <c r="I369" t="s">
        <v>885</v>
      </c>
      <c r="J369" t="s">
        <v>7801</v>
      </c>
      <c r="K369" t="s">
        <v>922</v>
      </c>
      <c r="L369" t="s">
        <v>675</v>
      </c>
      <c r="M369" t="s">
        <v>760</v>
      </c>
      <c r="N369" t="s">
        <v>760</v>
      </c>
      <c r="O369" t="s">
        <v>884</v>
      </c>
      <c r="P369" t="s">
        <v>11568</v>
      </c>
      <c r="Q369" t="s">
        <v>7742</v>
      </c>
      <c r="R369" t="s">
        <v>7803</v>
      </c>
      <c r="S369" t="s">
        <v>2745</v>
      </c>
      <c r="T369" s="2" t="s">
        <v>675</v>
      </c>
      <c r="U369" s="2" t="s">
        <v>7803</v>
      </c>
      <c r="V369" s="2" t="s">
        <v>2745</v>
      </c>
      <c r="W369" s="2" t="s">
        <v>675</v>
      </c>
    </row>
    <row r="370" spans="1:23">
      <c r="A370" t="s">
        <v>7804</v>
      </c>
      <c r="B370" t="s">
        <v>953</v>
      </c>
      <c r="C370" t="s">
        <v>11871</v>
      </c>
      <c r="D370" t="s">
        <v>675</v>
      </c>
      <c r="E370" t="s">
        <v>682</v>
      </c>
      <c r="F370" t="s">
        <v>11560</v>
      </c>
      <c r="G370" t="s">
        <v>11551</v>
      </c>
      <c r="H370" t="s">
        <v>7805</v>
      </c>
      <c r="I370" t="s">
        <v>885</v>
      </c>
      <c r="J370" t="s">
        <v>7806</v>
      </c>
      <c r="K370" t="s">
        <v>922</v>
      </c>
      <c r="L370" t="s">
        <v>675</v>
      </c>
      <c r="M370" t="s">
        <v>760</v>
      </c>
      <c r="N370" t="s">
        <v>760</v>
      </c>
      <c r="O370" t="s">
        <v>884</v>
      </c>
      <c r="P370" t="s">
        <v>11568</v>
      </c>
      <c r="Q370" t="s">
        <v>7742</v>
      </c>
      <c r="R370" t="s">
        <v>7808</v>
      </c>
      <c r="S370" t="s">
        <v>2745</v>
      </c>
      <c r="T370" s="2" t="s">
        <v>675</v>
      </c>
      <c r="U370" s="2" t="s">
        <v>7808</v>
      </c>
      <c r="V370" s="2" t="s">
        <v>2745</v>
      </c>
      <c r="W370" s="2" t="s">
        <v>675</v>
      </c>
    </row>
    <row r="371" spans="1:23">
      <c r="A371" t="s">
        <v>7809</v>
      </c>
      <c r="B371" t="s">
        <v>1059</v>
      </c>
      <c r="C371" t="s">
        <v>11869</v>
      </c>
      <c r="D371" t="s">
        <v>675</v>
      </c>
      <c r="E371" t="s">
        <v>682</v>
      </c>
      <c r="F371" t="s">
        <v>11560</v>
      </c>
      <c r="G371" t="s">
        <v>11551</v>
      </c>
      <c r="H371" t="s">
        <v>7810</v>
      </c>
      <c r="I371" t="s">
        <v>885</v>
      </c>
      <c r="J371" t="s">
        <v>7811</v>
      </c>
      <c r="K371" t="s">
        <v>922</v>
      </c>
      <c r="L371" t="s">
        <v>675</v>
      </c>
      <c r="M371" t="s">
        <v>760</v>
      </c>
      <c r="N371" t="s">
        <v>760</v>
      </c>
      <c r="O371" t="s">
        <v>884</v>
      </c>
      <c r="P371" t="s">
        <v>11568</v>
      </c>
      <c r="Q371" t="s">
        <v>7742</v>
      </c>
      <c r="R371" t="s">
        <v>7813</v>
      </c>
      <c r="S371" t="s">
        <v>2745</v>
      </c>
      <c r="T371" s="2" t="s">
        <v>675</v>
      </c>
      <c r="U371" s="2" t="s">
        <v>7813</v>
      </c>
      <c r="V371" s="2" t="s">
        <v>2745</v>
      </c>
      <c r="W371" s="2" t="s">
        <v>675</v>
      </c>
    </row>
    <row r="372" spans="1:23">
      <c r="A372" t="s">
        <v>7814</v>
      </c>
      <c r="B372" t="s">
        <v>1059</v>
      </c>
      <c r="C372" t="s">
        <v>11872</v>
      </c>
      <c r="D372" t="s">
        <v>675</v>
      </c>
      <c r="E372" t="s">
        <v>682</v>
      </c>
      <c r="F372" t="s">
        <v>11560</v>
      </c>
      <c r="G372" t="s">
        <v>11551</v>
      </c>
      <c r="H372" t="s">
        <v>7815</v>
      </c>
      <c r="I372" t="s">
        <v>885</v>
      </c>
      <c r="J372" t="s">
        <v>7816</v>
      </c>
      <c r="K372" t="s">
        <v>922</v>
      </c>
      <c r="L372" t="s">
        <v>675</v>
      </c>
      <c r="M372" t="s">
        <v>760</v>
      </c>
      <c r="N372" t="s">
        <v>760</v>
      </c>
      <c r="O372" t="s">
        <v>884</v>
      </c>
      <c r="P372" t="s">
        <v>11568</v>
      </c>
      <c r="Q372" t="s">
        <v>7742</v>
      </c>
      <c r="R372" t="s">
        <v>7818</v>
      </c>
      <c r="S372" t="s">
        <v>2745</v>
      </c>
      <c r="T372" s="2" t="s">
        <v>675</v>
      </c>
      <c r="U372" s="2" t="s">
        <v>7818</v>
      </c>
      <c r="V372" s="2" t="s">
        <v>2745</v>
      </c>
      <c r="W372" s="2" t="s">
        <v>675</v>
      </c>
    </row>
    <row r="373" spans="1:23">
      <c r="A373" t="s">
        <v>7819</v>
      </c>
      <c r="B373" t="s">
        <v>1059</v>
      </c>
      <c r="C373" t="s">
        <v>11872</v>
      </c>
      <c r="D373" t="s">
        <v>675</v>
      </c>
      <c r="E373" t="s">
        <v>682</v>
      </c>
      <c r="F373" t="s">
        <v>11560</v>
      </c>
      <c r="G373" t="s">
        <v>11551</v>
      </c>
      <c r="H373" t="s">
        <v>7820</v>
      </c>
      <c r="I373" t="s">
        <v>885</v>
      </c>
      <c r="J373" t="s">
        <v>7821</v>
      </c>
      <c r="K373" t="s">
        <v>922</v>
      </c>
      <c r="L373" t="s">
        <v>675</v>
      </c>
      <c r="M373" t="s">
        <v>760</v>
      </c>
      <c r="N373" t="s">
        <v>760</v>
      </c>
      <c r="O373" t="s">
        <v>884</v>
      </c>
      <c r="P373" t="s">
        <v>11568</v>
      </c>
      <c r="Q373" t="s">
        <v>7742</v>
      </c>
      <c r="R373" t="s">
        <v>7823</v>
      </c>
      <c r="S373" t="s">
        <v>2745</v>
      </c>
      <c r="T373" s="2" t="s">
        <v>675</v>
      </c>
      <c r="U373" s="2" t="s">
        <v>7823</v>
      </c>
      <c r="V373" s="2" t="s">
        <v>2745</v>
      </c>
      <c r="W373" s="2" t="s">
        <v>675</v>
      </c>
    </row>
    <row r="374" spans="1:23">
      <c r="A374" t="s">
        <v>7824</v>
      </c>
      <c r="B374" t="s">
        <v>1059</v>
      </c>
      <c r="C374" t="s">
        <v>11873</v>
      </c>
      <c r="D374" t="s">
        <v>675</v>
      </c>
      <c r="E374" t="s">
        <v>682</v>
      </c>
      <c r="F374" t="s">
        <v>11560</v>
      </c>
      <c r="G374" t="s">
        <v>11551</v>
      </c>
      <c r="H374" t="s">
        <v>7825</v>
      </c>
      <c r="I374" t="s">
        <v>885</v>
      </c>
      <c r="J374" t="s">
        <v>7826</v>
      </c>
      <c r="K374" t="s">
        <v>922</v>
      </c>
      <c r="L374" t="s">
        <v>675</v>
      </c>
      <c r="M374" t="s">
        <v>760</v>
      </c>
      <c r="N374" t="s">
        <v>760</v>
      </c>
      <c r="O374" t="s">
        <v>884</v>
      </c>
      <c r="P374" t="s">
        <v>11568</v>
      </c>
      <c r="Q374" t="s">
        <v>7742</v>
      </c>
      <c r="R374" t="s">
        <v>7827</v>
      </c>
      <c r="S374" t="s">
        <v>2745</v>
      </c>
      <c r="T374" s="2" t="s">
        <v>675</v>
      </c>
      <c r="U374" s="2" t="s">
        <v>7827</v>
      </c>
      <c r="V374" s="2" t="s">
        <v>2745</v>
      </c>
      <c r="W374" s="2" t="s">
        <v>675</v>
      </c>
    </row>
    <row r="375" spans="1:23">
      <c r="A375" t="s">
        <v>7828</v>
      </c>
      <c r="B375" t="s">
        <v>1059</v>
      </c>
      <c r="C375" t="s">
        <v>11873</v>
      </c>
      <c r="D375" t="s">
        <v>675</v>
      </c>
      <c r="E375" t="s">
        <v>682</v>
      </c>
      <c r="F375" t="s">
        <v>11560</v>
      </c>
      <c r="G375" t="s">
        <v>11551</v>
      </c>
      <c r="H375" t="s">
        <v>7829</v>
      </c>
      <c r="I375" t="s">
        <v>885</v>
      </c>
      <c r="J375" t="s">
        <v>7830</v>
      </c>
      <c r="K375" t="s">
        <v>922</v>
      </c>
      <c r="L375" t="s">
        <v>675</v>
      </c>
      <c r="M375" t="s">
        <v>760</v>
      </c>
      <c r="N375" t="s">
        <v>760</v>
      </c>
      <c r="O375" t="s">
        <v>884</v>
      </c>
      <c r="P375" t="s">
        <v>11568</v>
      </c>
      <c r="Q375" t="s">
        <v>7742</v>
      </c>
      <c r="R375" t="s">
        <v>7831</v>
      </c>
      <c r="S375" t="s">
        <v>2745</v>
      </c>
      <c r="T375" s="2" t="s">
        <v>675</v>
      </c>
      <c r="U375" s="2" t="s">
        <v>7831</v>
      </c>
      <c r="V375" s="2" t="s">
        <v>2745</v>
      </c>
      <c r="W375" s="2" t="s">
        <v>675</v>
      </c>
    </row>
    <row r="376" spans="1:23">
      <c r="A376" t="s">
        <v>7832</v>
      </c>
      <c r="B376" t="s">
        <v>1059</v>
      </c>
      <c r="C376" t="s">
        <v>11874</v>
      </c>
      <c r="D376" t="s">
        <v>675</v>
      </c>
      <c r="E376" t="s">
        <v>682</v>
      </c>
      <c r="F376" t="s">
        <v>11560</v>
      </c>
      <c r="G376" t="s">
        <v>11551</v>
      </c>
      <c r="H376" t="s">
        <v>7833</v>
      </c>
      <c r="I376" t="s">
        <v>885</v>
      </c>
      <c r="J376" t="s">
        <v>7834</v>
      </c>
      <c r="K376" t="s">
        <v>922</v>
      </c>
      <c r="L376" t="s">
        <v>675</v>
      </c>
      <c r="M376" t="s">
        <v>760</v>
      </c>
      <c r="N376" t="s">
        <v>760</v>
      </c>
      <c r="O376" t="s">
        <v>884</v>
      </c>
      <c r="P376" t="s">
        <v>11568</v>
      </c>
      <c r="Q376" t="s">
        <v>7742</v>
      </c>
      <c r="R376" t="s">
        <v>7835</v>
      </c>
      <c r="S376" t="s">
        <v>2745</v>
      </c>
      <c r="T376" s="2" t="s">
        <v>675</v>
      </c>
      <c r="U376" s="2" t="s">
        <v>7835</v>
      </c>
      <c r="V376" s="2" t="s">
        <v>2745</v>
      </c>
      <c r="W376" s="2" t="s">
        <v>675</v>
      </c>
    </row>
    <row r="377" spans="1:23">
      <c r="A377" t="s">
        <v>7836</v>
      </c>
      <c r="B377" t="s">
        <v>1059</v>
      </c>
      <c r="C377" t="s">
        <v>11874</v>
      </c>
      <c r="D377" t="s">
        <v>675</v>
      </c>
      <c r="E377" t="s">
        <v>682</v>
      </c>
      <c r="F377" t="s">
        <v>11560</v>
      </c>
      <c r="G377" t="s">
        <v>11551</v>
      </c>
      <c r="H377" t="s">
        <v>7837</v>
      </c>
      <c r="I377" t="s">
        <v>885</v>
      </c>
      <c r="J377" t="s">
        <v>7838</v>
      </c>
      <c r="K377" t="s">
        <v>922</v>
      </c>
      <c r="L377" t="s">
        <v>675</v>
      </c>
      <c r="M377" t="s">
        <v>760</v>
      </c>
      <c r="N377" t="s">
        <v>760</v>
      </c>
      <c r="O377" t="s">
        <v>884</v>
      </c>
      <c r="P377" t="s">
        <v>11568</v>
      </c>
      <c r="Q377" t="s">
        <v>7742</v>
      </c>
      <c r="R377" t="s">
        <v>7839</v>
      </c>
      <c r="S377" t="s">
        <v>2745</v>
      </c>
      <c r="T377" s="2" t="s">
        <v>675</v>
      </c>
      <c r="U377" s="2" t="s">
        <v>7839</v>
      </c>
      <c r="V377" s="2" t="s">
        <v>2745</v>
      </c>
      <c r="W377" s="2" t="s">
        <v>675</v>
      </c>
    </row>
    <row r="378" spans="1:23">
      <c r="A378" t="s">
        <v>7840</v>
      </c>
      <c r="B378" t="s">
        <v>1059</v>
      </c>
      <c r="C378" t="s">
        <v>11875</v>
      </c>
      <c r="D378" t="s">
        <v>675</v>
      </c>
      <c r="E378" t="s">
        <v>682</v>
      </c>
      <c r="F378" t="s">
        <v>11560</v>
      </c>
      <c r="G378" t="s">
        <v>11551</v>
      </c>
      <c r="H378" t="s">
        <v>7841</v>
      </c>
      <c r="I378" t="s">
        <v>885</v>
      </c>
      <c r="J378" t="s">
        <v>7842</v>
      </c>
      <c r="K378" t="s">
        <v>922</v>
      </c>
      <c r="L378" t="s">
        <v>675</v>
      </c>
      <c r="M378" t="s">
        <v>760</v>
      </c>
      <c r="N378" t="s">
        <v>760</v>
      </c>
      <c r="O378" t="s">
        <v>884</v>
      </c>
      <c r="P378" t="s">
        <v>11568</v>
      </c>
      <c r="Q378" t="s">
        <v>7742</v>
      </c>
      <c r="R378" t="s">
        <v>7843</v>
      </c>
      <c r="S378" t="s">
        <v>2745</v>
      </c>
      <c r="T378" s="2" t="s">
        <v>675</v>
      </c>
      <c r="U378" s="2" t="s">
        <v>7843</v>
      </c>
      <c r="V378" s="2" t="s">
        <v>2745</v>
      </c>
      <c r="W378" s="2" t="s">
        <v>675</v>
      </c>
    </row>
    <row r="379" spans="1:23">
      <c r="A379" t="s">
        <v>7844</v>
      </c>
      <c r="B379" t="s">
        <v>1059</v>
      </c>
      <c r="C379" t="s">
        <v>11876</v>
      </c>
      <c r="D379" t="s">
        <v>675</v>
      </c>
      <c r="E379" t="s">
        <v>682</v>
      </c>
      <c r="F379" t="s">
        <v>11560</v>
      </c>
      <c r="G379" t="s">
        <v>11551</v>
      </c>
      <c r="H379" t="s">
        <v>7845</v>
      </c>
      <c r="I379" t="s">
        <v>885</v>
      </c>
      <c r="J379" t="s">
        <v>11877</v>
      </c>
      <c r="K379" t="s">
        <v>922</v>
      </c>
      <c r="L379" t="s">
        <v>675</v>
      </c>
      <c r="M379" t="s">
        <v>760</v>
      </c>
      <c r="N379" t="s">
        <v>760</v>
      </c>
      <c r="O379" t="s">
        <v>884</v>
      </c>
      <c r="P379" t="s">
        <v>11568</v>
      </c>
      <c r="Q379" t="s">
        <v>7742</v>
      </c>
      <c r="R379" t="s">
        <v>7847</v>
      </c>
      <c r="S379" t="s">
        <v>2745</v>
      </c>
      <c r="T379" s="2" t="s">
        <v>675</v>
      </c>
      <c r="U379" s="2" t="s">
        <v>7847</v>
      </c>
      <c r="V379" s="2" t="s">
        <v>2745</v>
      </c>
      <c r="W379" s="2" t="s">
        <v>675</v>
      </c>
    </row>
    <row r="380" spans="1:23">
      <c r="A380" t="s">
        <v>7848</v>
      </c>
      <c r="B380" t="s">
        <v>1059</v>
      </c>
      <c r="C380" t="s">
        <v>11876</v>
      </c>
      <c r="D380" t="s">
        <v>675</v>
      </c>
      <c r="E380" t="s">
        <v>682</v>
      </c>
      <c r="F380" t="s">
        <v>11560</v>
      </c>
      <c r="G380" t="s">
        <v>11551</v>
      </c>
      <c r="H380" t="s">
        <v>5787</v>
      </c>
      <c r="I380" t="s">
        <v>885</v>
      </c>
      <c r="J380" t="s">
        <v>7849</v>
      </c>
      <c r="K380" t="s">
        <v>922</v>
      </c>
      <c r="L380" t="s">
        <v>675</v>
      </c>
      <c r="M380" t="s">
        <v>760</v>
      </c>
      <c r="N380" t="s">
        <v>760</v>
      </c>
      <c r="O380" t="s">
        <v>884</v>
      </c>
      <c r="P380" t="s">
        <v>11568</v>
      </c>
      <c r="Q380" t="s">
        <v>7742</v>
      </c>
      <c r="R380" t="s">
        <v>7850</v>
      </c>
      <c r="S380" t="s">
        <v>2745</v>
      </c>
      <c r="T380" s="2" t="s">
        <v>675</v>
      </c>
      <c r="U380" s="2" t="s">
        <v>7850</v>
      </c>
      <c r="V380" s="2" t="s">
        <v>2745</v>
      </c>
      <c r="W380" s="2" t="s">
        <v>675</v>
      </c>
    </row>
    <row r="381" spans="1:23">
      <c r="A381" t="s">
        <v>7851</v>
      </c>
      <c r="B381" t="s">
        <v>1059</v>
      </c>
      <c r="C381" t="s">
        <v>11878</v>
      </c>
      <c r="D381" t="s">
        <v>675</v>
      </c>
      <c r="E381" t="s">
        <v>682</v>
      </c>
      <c r="F381" t="s">
        <v>11560</v>
      </c>
      <c r="G381" t="s">
        <v>11551</v>
      </c>
      <c r="H381" t="s">
        <v>7852</v>
      </c>
      <c r="I381" t="s">
        <v>885</v>
      </c>
      <c r="J381" t="s">
        <v>7853</v>
      </c>
      <c r="K381" t="s">
        <v>922</v>
      </c>
      <c r="L381" t="s">
        <v>675</v>
      </c>
      <c r="M381" t="s">
        <v>760</v>
      </c>
      <c r="N381" t="s">
        <v>760</v>
      </c>
      <c r="O381" t="s">
        <v>884</v>
      </c>
      <c r="P381" t="s">
        <v>11568</v>
      </c>
      <c r="Q381" t="s">
        <v>7742</v>
      </c>
      <c r="R381" t="s">
        <v>7855</v>
      </c>
      <c r="S381" t="s">
        <v>2745</v>
      </c>
      <c r="T381" s="2" t="s">
        <v>675</v>
      </c>
      <c r="U381" s="2" t="s">
        <v>7855</v>
      </c>
      <c r="V381" s="2" t="s">
        <v>2745</v>
      </c>
      <c r="W381" s="2" t="s">
        <v>675</v>
      </c>
    </row>
    <row r="382" spans="1:23">
      <c r="A382" t="s">
        <v>7856</v>
      </c>
      <c r="B382" t="s">
        <v>1059</v>
      </c>
      <c r="C382" t="s">
        <v>11878</v>
      </c>
      <c r="D382" t="s">
        <v>675</v>
      </c>
      <c r="E382" t="s">
        <v>682</v>
      </c>
      <c r="F382" t="s">
        <v>11560</v>
      </c>
      <c r="G382" t="s">
        <v>11551</v>
      </c>
      <c r="H382" t="s">
        <v>7857</v>
      </c>
      <c r="I382" t="s">
        <v>885</v>
      </c>
      <c r="J382" t="s">
        <v>7858</v>
      </c>
      <c r="K382" t="s">
        <v>922</v>
      </c>
      <c r="L382" t="s">
        <v>675</v>
      </c>
      <c r="M382" t="s">
        <v>760</v>
      </c>
      <c r="N382" t="s">
        <v>760</v>
      </c>
      <c r="O382" t="s">
        <v>884</v>
      </c>
      <c r="P382" t="s">
        <v>11568</v>
      </c>
      <c r="Q382" t="s">
        <v>7742</v>
      </c>
      <c r="R382" t="s">
        <v>7859</v>
      </c>
      <c r="S382" t="s">
        <v>2745</v>
      </c>
      <c r="T382" s="2" t="s">
        <v>675</v>
      </c>
      <c r="U382" s="2" t="s">
        <v>7859</v>
      </c>
      <c r="V382" s="2" t="s">
        <v>2745</v>
      </c>
      <c r="W382" s="2" t="s">
        <v>675</v>
      </c>
    </row>
    <row r="383" spans="1:23">
      <c r="A383" t="s">
        <v>7860</v>
      </c>
      <c r="B383" t="s">
        <v>1059</v>
      </c>
      <c r="C383" t="s">
        <v>11879</v>
      </c>
      <c r="D383" t="s">
        <v>675</v>
      </c>
      <c r="E383" t="s">
        <v>682</v>
      </c>
      <c r="F383" t="s">
        <v>11560</v>
      </c>
      <c r="G383" t="s">
        <v>11551</v>
      </c>
      <c r="H383" t="s">
        <v>7861</v>
      </c>
      <c r="I383" t="s">
        <v>885</v>
      </c>
      <c r="J383" t="s">
        <v>7862</v>
      </c>
      <c r="K383" t="s">
        <v>922</v>
      </c>
      <c r="L383" t="s">
        <v>675</v>
      </c>
      <c r="M383" t="s">
        <v>760</v>
      </c>
      <c r="N383" t="s">
        <v>760</v>
      </c>
      <c r="O383" t="s">
        <v>884</v>
      </c>
      <c r="P383" t="s">
        <v>11568</v>
      </c>
      <c r="Q383" t="s">
        <v>7742</v>
      </c>
      <c r="R383" t="s">
        <v>7863</v>
      </c>
      <c r="S383" t="s">
        <v>2745</v>
      </c>
      <c r="T383" s="2" t="s">
        <v>675</v>
      </c>
      <c r="U383" s="2" t="s">
        <v>7863</v>
      </c>
      <c r="V383" s="2" t="s">
        <v>2745</v>
      </c>
      <c r="W383" s="2" t="s">
        <v>675</v>
      </c>
    </row>
    <row r="384" spans="1:23">
      <c r="A384" t="s">
        <v>7864</v>
      </c>
      <c r="B384" t="s">
        <v>7661</v>
      </c>
      <c r="C384" t="s">
        <v>11880</v>
      </c>
      <c r="D384" t="s">
        <v>675</v>
      </c>
      <c r="E384" t="s">
        <v>682</v>
      </c>
      <c r="F384" t="s">
        <v>11560</v>
      </c>
      <c r="G384" t="s">
        <v>11551</v>
      </c>
      <c r="H384" t="s">
        <v>4982</v>
      </c>
      <c r="I384" t="s">
        <v>885</v>
      </c>
      <c r="J384" t="s">
        <v>7865</v>
      </c>
      <c r="K384" t="s">
        <v>922</v>
      </c>
      <c r="L384" t="s">
        <v>675</v>
      </c>
      <c r="M384" t="s">
        <v>760</v>
      </c>
      <c r="N384" t="s">
        <v>760</v>
      </c>
      <c r="O384" t="s">
        <v>884</v>
      </c>
      <c r="P384" t="s">
        <v>11568</v>
      </c>
      <c r="Q384" t="s">
        <v>7742</v>
      </c>
      <c r="R384" t="s">
        <v>7868</v>
      </c>
      <c r="S384" t="s">
        <v>2745</v>
      </c>
      <c r="T384" s="2" t="s">
        <v>675</v>
      </c>
      <c r="U384" s="2" t="s">
        <v>7868</v>
      </c>
      <c r="V384" s="2" t="s">
        <v>2745</v>
      </c>
      <c r="W384" s="2" t="s">
        <v>675</v>
      </c>
    </row>
    <row r="385" spans="1:23">
      <c r="A385" t="s">
        <v>7869</v>
      </c>
      <c r="B385" t="s">
        <v>1059</v>
      </c>
      <c r="C385" t="s">
        <v>11879</v>
      </c>
      <c r="D385" t="s">
        <v>675</v>
      </c>
      <c r="E385" t="s">
        <v>682</v>
      </c>
      <c r="F385" t="s">
        <v>11560</v>
      </c>
      <c r="G385" t="s">
        <v>11551</v>
      </c>
      <c r="H385" t="s">
        <v>7870</v>
      </c>
      <c r="I385" t="s">
        <v>885</v>
      </c>
      <c r="J385" t="s">
        <v>7871</v>
      </c>
      <c r="K385" t="s">
        <v>922</v>
      </c>
      <c r="L385" t="s">
        <v>675</v>
      </c>
      <c r="M385" t="s">
        <v>760</v>
      </c>
      <c r="N385" t="s">
        <v>760</v>
      </c>
      <c r="O385" t="s">
        <v>884</v>
      </c>
      <c r="P385" t="s">
        <v>11568</v>
      </c>
      <c r="Q385" t="s">
        <v>7742</v>
      </c>
      <c r="R385" t="s">
        <v>7872</v>
      </c>
      <c r="S385" t="s">
        <v>2745</v>
      </c>
      <c r="T385" s="2" t="s">
        <v>675</v>
      </c>
      <c r="U385" s="2" t="s">
        <v>7872</v>
      </c>
      <c r="V385" s="2" t="s">
        <v>2745</v>
      </c>
      <c r="W385" s="2" t="s">
        <v>675</v>
      </c>
    </row>
    <row r="386" spans="1:23">
      <c r="A386" t="s">
        <v>7873</v>
      </c>
      <c r="B386" t="s">
        <v>953</v>
      </c>
      <c r="C386" t="s">
        <v>11881</v>
      </c>
      <c r="D386" t="s">
        <v>675</v>
      </c>
      <c r="E386" t="s">
        <v>682</v>
      </c>
      <c r="F386" t="s">
        <v>11560</v>
      </c>
      <c r="G386" t="s">
        <v>11551</v>
      </c>
      <c r="H386" t="s">
        <v>3740</v>
      </c>
      <c r="I386" t="s">
        <v>885</v>
      </c>
      <c r="J386" t="s">
        <v>7874</v>
      </c>
      <c r="K386" t="s">
        <v>922</v>
      </c>
      <c r="L386" t="s">
        <v>675</v>
      </c>
      <c r="M386" t="s">
        <v>760</v>
      </c>
      <c r="N386" t="s">
        <v>760</v>
      </c>
      <c r="O386" t="s">
        <v>884</v>
      </c>
      <c r="P386" t="s">
        <v>11568</v>
      </c>
      <c r="Q386" t="s">
        <v>7742</v>
      </c>
      <c r="R386" t="s">
        <v>7876</v>
      </c>
      <c r="S386" t="s">
        <v>2745</v>
      </c>
      <c r="T386" s="2" t="s">
        <v>675</v>
      </c>
      <c r="U386" s="2" t="s">
        <v>7876</v>
      </c>
      <c r="V386" s="2" t="s">
        <v>2745</v>
      </c>
      <c r="W386" s="2" t="s">
        <v>675</v>
      </c>
    </row>
    <row r="387" spans="1:23">
      <c r="A387" t="s">
        <v>7877</v>
      </c>
      <c r="B387" t="s">
        <v>953</v>
      </c>
      <c r="C387" t="s">
        <v>11882</v>
      </c>
      <c r="D387" t="s">
        <v>675</v>
      </c>
      <c r="E387" t="s">
        <v>682</v>
      </c>
      <c r="F387" t="s">
        <v>11560</v>
      </c>
      <c r="G387" t="s">
        <v>11551</v>
      </c>
      <c r="H387" t="s">
        <v>7878</v>
      </c>
      <c r="I387" t="s">
        <v>885</v>
      </c>
      <c r="J387" t="s">
        <v>7879</v>
      </c>
      <c r="K387" t="s">
        <v>922</v>
      </c>
      <c r="L387" t="s">
        <v>675</v>
      </c>
      <c r="M387" t="s">
        <v>760</v>
      </c>
      <c r="N387" t="s">
        <v>760</v>
      </c>
      <c r="O387" t="s">
        <v>884</v>
      </c>
      <c r="P387" t="s">
        <v>11568</v>
      </c>
      <c r="Q387" t="s">
        <v>7742</v>
      </c>
      <c r="R387" t="s">
        <v>7880</v>
      </c>
      <c r="S387" t="s">
        <v>2745</v>
      </c>
      <c r="T387" s="2" t="s">
        <v>675</v>
      </c>
      <c r="U387" s="2" t="s">
        <v>7880</v>
      </c>
      <c r="V387" s="2" t="s">
        <v>2745</v>
      </c>
      <c r="W387" s="2" t="s">
        <v>675</v>
      </c>
    </row>
    <row r="388" spans="1:23">
      <c r="A388" t="s">
        <v>7881</v>
      </c>
      <c r="B388" t="s">
        <v>1059</v>
      </c>
      <c r="C388" t="s">
        <v>11883</v>
      </c>
      <c r="D388" t="s">
        <v>675</v>
      </c>
      <c r="E388" t="s">
        <v>682</v>
      </c>
      <c r="F388" t="s">
        <v>11560</v>
      </c>
      <c r="G388" t="s">
        <v>11551</v>
      </c>
      <c r="H388" t="s">
        <v>7882</v>
      </c>
      <c r="I388" t="s">
        <v>885</v>
      </c>
      <c r="J388" t="s">
        <v>7883</v>
      </c>
      <c r="K388" t="s">
        <v>922</v>
      </c>
      <c r="L388" t="s">
        <v>675</v>
      </c>
      <c r="M388" t="s">
        <v>760</v>
      </c>
      <c r="N388" t="s">
        <v>760</v>
      </c>
      <c r="O388" t="s">
        <v>884</v>
      </c>
      <c r="P388" t="s">
        <v>11568</v>
      </c>
      <c r="Q388" t="s">
        <v>7742</v>
      </c>
      <c r="R388" t="s">
        <v>7885</v>
      </c>
      <c r="S388" t="s">
        <v>2745</v>
      </c>
      <c r="T388" s="2" t="s">
        <v>675</v>
      </c>
      <c r="U388" s="2" t="s">
        <v>7885</v>
      </c>
      <c r="V388" s="2" t="s">
        <v>2745</v>
      </c>
      <c r="W388" s="2" t="s">
        <v>675</v>
      </c>
    </row>
    <row r="389" spans="1:23">
      <c r="A389" t="s">
        <v>7886</v>
      </c>
      <c r="B389" t="s">
        <v>953</v>
      </c>
      <c r="C389" t="s">
        <v>11884</v>
      </c>
      <c r="D389" t="s">
        <v>675</v>
      </c>
      <c r="E389" t="s">
        <v>682</v>
      </c>
      <c r="F389" t="s">
        <v>11560</v>
      </c>
      <c r="G389" t="s">
        <v>11551</v>
      </c>
      <c r="H389" t="s">
        <v>7887</v>
      </c>
      <c r="I389" t="s">
        <v>885</v>
      </c>
      <c r="J389" t="s">
        <v>7888</v>
      </c>
      <c r="K389" t="s">
        <v>922</v>
      </c>
      <c r="L389" t="s">
        <v>675</v>
      </c>
      <c r="M389" t="s">
        <v>760</v>
      </c>
      <c r="N389" t="s">
        <v>760</v>
      </c>
      <c r="O389" t="s">
        <v>884</v>
      </c>
      <c r="P389" t="s">
        <v>11568</v>
      </c>
      <c r="Q389" t="s">
        <v>7742</v>
      </c>
      <c r="R389" t="s">
        <v>7890</v>
      </c>
      <c r="S389" t="s">
        <v>2745</v>
      </c>
      <c r="T389" s="2" t="s">
        <v>675</v>
      </c>
      <c r="U389" s="2" t="s">
        <v>7890</v>
      </c>
      <c r="V389" s="2" t="s">
        <v>2745</v>
      </c>
      <c r="W389" s="2" t="s">
        <v>675</v>
      </c>
    </row>
    <row r="390" spans="1:23">
      <c r="A390" t="s">
        <v>7891</v>
      </c>
      <c r="B390" t="s">
        <v>1059</v>
      </c>
      <c r="C390" t="s">
        <v>11883</v>
      </c>
      <c r="D390" t="s">
        <v>675</v>
      </c>
      <c r="E390" t="s">
        <v>682</v>
      </c>
      <c r="F390" t="s">
        <v>11560</v>
      </c>
      <c r="G390" t="s">
        <v>11551</v>
      </c>
      <c r="H390" t="s">
        <v>7892</v>
      </c>
      <c r="I390" t="s">
        <v>885</v>
      </c>
      <c r="J390" t="s">
        <v>7893</v>
      </c>
      <c r="K390" t="s">
        <v>922</v>
      </c>
      <c r="L390" t="s">
        <v>675</v>
      </c>
      <c r="M390" t="s">
        <v>760</v>
      </c>
      <c r="N390" t="s">
        <v>760</v>
      </c>
      <c r="O390" t="s">
        <v>884</v>
      </c>
      <c r="P390" t="s">
        <v>11568</v>
      </c>
      <c r="Q390" t="s">
        <v>7742</v>
      </c>
      <c r="R390" t="s">
        <v>7895</v>
      </c>
      <c r="S390" t="s">
        <v>2745</v>
      </c>
      <c r="T390" s="2" t="s">
        <v>675</v>
      </c>
      <c r="U390" s="2" t="s">
        <v>7895</v>
      </c>
      <c r="V390" s="2" t="s">
        <v>2745</v>
      </c>
      <c r="W390" s="2" t="s">
        <v>675</v>
      </c>
    </row>
    <row r="391" spans="1:23">
      <c r="A391" t="s">
        <v>7896</v>
      </c>
      <c r="B391" t="s">
        <v>1876</v>
      </c>
      <c r="C391" t="s">
        <v>7712</v>
      </c>
      <c r="D391" t="s">
        <v>1876</v>
      </c>
      <c r="E391" t="s">
        <v>6783</v>
      </c>
      <c r="F391" t="s">
        <v>11560</v>
      </c>
      <c r="G391" t="s">
        <v>11551</v>
      </c>
      <c r="H391" t="s">
        <v>6172</v>
      </c>
      <c r="I391" t="s">
        <v>1185</v>
      </c>
      <c r="J391" t="s">
        <v>7897</v>
      </c>
      <c r="K391" t="s">
        <v>922</v>
      </c>
      <c r="L391" t="s">
        <v>675</v>
      </c>
      <c r="M391" t="s">
        <v>760</v>
      </c>
      <c r="N391" t="s">
        <v>2672</v>
      </c>
      <c r="O391" t="s">
        <v>1184</v>
      </c>
      <c r="P391" t="s">
        <v>11568</v>
      </c>
      <c r="Q391" t="s">
        <v>7742</v>
      </c>
      <c r="R391" t="s">
        <v>7898</v>
      </c>
      <c r="S391" t="s">
        <v>3018</v>
      </c>
      <c r="T391" s="2" t="s">
        <v>675</v>
      </c>
      <c r="U391" s="2" t="s">
        <v>7898</v>
      </c>
      <c r="V391" s="2" t="s">
        <v>3018</v>
      </c>
      <c r="W391" s="2" t="s">
        <v>675</v>
      </c>
    </row>
    <row r="392" spans="1:23">
      <c r="A392" t="s">
        <v>7900</v>
      </c>
      <c r="B392" t="s">
        <v>2078</v>
      </c>
      <c r="C392" t="s">
        <v>11885</v>
      </c>
      <c r="D392" t="s">
        <v>675</v>
      </c>
      <c r="E392" t="s">
        <v>682</v>
      </c>
      <c r="F392" t="s">
        <v>11560</v>
      </c>
      <c r="G392" t="s">
        <v>11551</v>
      </c>
      <c r="H392" t="s">
        <v>6175</v>
      </c>
      <c r="I392" t="s">
        <v>1185</v>
      </c>
      <c r="J392" t="s">
        <v>7901</v>
      </c>
      <c r="K392" t="s">
        <v>922</v>
      </c>
      <c r="L392" t="s">
        <v>675</v>
      </c>
      <c r="M392" t="s">
        <v>760</v>
      </c>
      <c r="N392" t="s">
        <v>760</v>
      </c>
      <c r="O392" t="s">
        <v>1184</v>
      </c>
      <c r="P392" t="s">
        <v>11568</v>
      </c>
      <c r="Q392" t="s">
        <v>7742</v>
      </c>
      <c r="R392" t="s">
        <v>7902</v>
      </c>
      <c r="S392" t="s">
        <v>2078</v>
      </c>
      <c r="T392" s="2" t="s">
        <v>675</v>
      </c>
      <c r="U392" s="2" t="s">
        <v>7902</v>
      </c>
      <c r="V392" s="2" t="s">
        <v>675</v>
      </c>
      <c r="W392" s="2" t="s">
        <v>675</v>
      </c>
    </row>
    <row r="393" spans="1:23">
      <c r="A393" t="s">
        <v>7903</v>
      </c>
      <c r="B393" t="s">
        <v>7044</v>
      </c>
      <c r="C393" t="s">
        <v>7107</v>
      </c>
      <c r="D393" t="s">
        <v>7044</v>
      </c>
      <c r="E393" t="s">
        <v>6096</v>
      </c>
      <c r="F393" t="s">
        <v>11560</v>
      </c>
      <c r="G393" t="s">
        <v>11551</v>
      </c>
      <c r="H393" t="s">
        <v>2128</v>
      </c>
      <c r="I393" t="s">
        <v>1185</v>
      </c>
      <c r="J393" t="s">
        <v>7904</v>
      </c>
      <c r="K393" t="s">
        <v>922</v>
      </c>
      <c r="L393" t="s">
        <v>675</v>
      </c>
      <c r="M393" t="s">
        <v>760</v>
      </c>
      <c r="N393" t="s">
        <v>2672</v>
      </c>
      <c r="O393" t="s">
        <v>1184</v>
      </c>
      <c r="P393" t="s">
        <v>11568</v>
      </c>
      <c r="Q393" t="s">
        <v>7742</v>
      </c>
      <c r="R393" t="s">
        <v>7905</v>
      </c>
      <c r="S393" t="s">
        <v>1754</v>
      </c>
      <c r="T393" s="2" t="s">
        <v>675</v>
      </c>
      <c r="U393" s="2" t="s">
        <v>7905</v>
      </c>
      <c r="V393" s="2" t="s">
        <v>1754</v>
      </c>
      <c r="W393" s="2" t="s">
        <v>675</v>
      </c>
    </row>
    <row r="394" spans="1:23">
      <c r="A394" t="s">
        <v>7906</v>
      </c>
      <c r="B394" t="s">
        <v>3303</v>
      </c>
      <c r="C394" t="s">
        <v>7035</v>
      </c>
      <c r="D394" t="s">
        <v>3303</v>
      </c>
      <c r="E394" t="s">
        <v>6783</v>
      </c>
      <c r="F394" t="s">
        <v>11560</v>
      </c>
      <c r="G394" t="s">
        <v>11551</v>
      </c>
      <c r="H394" t="s">
        <v>4991</v>
      </c>
      <c r="I394" t="s">
        <v>1185</v>
      </c>
      <c r="J394" t="s">
        <v>7907</v>
      </c>
      <c r="K394" t="s">
        <v>922</v>
      </c>
      <c r="L394" t="s">
        <v>675</v>
      </c>
      <c r="M394" t="s">
        <v>760</v>
      </c>
      <c r="N394" t="s">
        <v>2672</v>
      </c>
      <c r="O394" t="s">
        <v>1184</v>
      </c>
      <c r="P394" t="s">
        <v>11568</v>
      </c>
      <c r="Q394" t="s">
        <v>7742</v>
      </c>
      <c r="R394" t="s">
        <v>7908</v>
      </c>
      <c r="S394" t="s">
        <v>2049</v>
      </c>
      <c r="T394" s="2" t="s">
        <v>675</v>
      </c>
      <c r="U394" s="2" t="s">
        <v>7908</v>
      </c>
      <c r="V394" s="2" t="s">
        <v>675</v>
      </c>
      <c r="W394" s="2" t="s">
        <v>675</v>
      </c>
    </row>
    <row r="395" spans="1:23">
      <c r="A395" t="s">
        <v>7909</v>
      </c>
      <c r="B395" t="s">
        <v>7470</v>
      </c>
      <c r="C395" t="s">
        <v>7040</v>
      </c>
      <c r="D395" t="s">
        <v>7470</v>
      </c>
      <c r="E395" t="s">
        <v>6735</v>
      </c>
      <c r="F395" t="s">
        <v>11560</v>
      </c>
      <c r="G395" t="s">
        <v>11551</v>
      </c>
      <c r="H395" t="s">
        <v>2206</v>
      </c>
      <c r="I395" t="s">
        <v>1185</v>
      </c>
      <c r="J395" t="s">
        <v>7910</v>
      </c>
      <c r="K395" t="s">
        <v>922</v>
      </c>
      <c r="L395" t="s">
        <v>675</v>
      </c>
      <c r="M395" t="s">
        <v>760</v>
      </c>
      <c r="N395" t="s">
        <v>2672</v>
      </c>
      <c r="O395" t="s">
        <v>1184</v>
      </c>
      <c r="P395" t="s">
        <v>11568</v>
      </c>
      <c r="Q395" t="s">
        <v>7742</v>
      </c>
      <c r="R395" t="s">
        <v>7913</v>
      </c>
      <c r="S395" t="s">
        <v>1022</v>
      </c>
      <c r="T395" s="2" t="s">
        <v>675</v>
      </c>
      <c r="U395" s="2" t="s">
        <v>7913</v>
      </c>
      <c r="V395" s="2" t="s">
        <v>1022</v>
      </c>
      <c r="W395" s="2" t="s">
        <v>675</v>
      </c>
    </row>
    <row r="396" spans="1:23">
      <c r="A396" t="s">
        <v>7914</v>
      </c>
      <c r="B396" t="s">
        <v>2955</v>
      </c>
      <c r="C396" t="s">
        <v>5882</v>
      </c>
      <c r="D396" t="s">
        <v>2955</v>
      </c>
      <c r="E396" t="s">
        <v>7712</v>
      </c>
      <c r="F396" t="s">
        <v>11560</v>
      </c>
      <c r="G396" t="s">
        <v>11551</v>
      </c>
      <c r="H396" t="s">
        <v>5639</v>
      </c>
      <c r="I396" t="s">
        <v>914</v>
      </c>
      <c r="J396" t="s">
        <v>7915</v>
      </c>
      <c r="K396" t="s">
        <v>922</v>
      </c>
      <c r="L396" t="s">
        <v>675</v>
      </c>
      <c r="M396" t="s">
        <v>760</v>
      </c>
      <c r="N396" t="s">
        <v>2672</v>
      </c>
      <c r="O396" t="s">
        <v>913</v>
      </c>
      <c r="P396" t="s">
        <v>11568</v>
      </c>
      <c r="Q396" t="s">
        <v>7742</v>
      </c>
      <c r="R396" t="s">
        <v>7916</v>
      </c>
      <c r="S396" t="s">
        <v>1807</v>
      </c>
      <c r="T396" s="2" t="s">
        <v>675</v>
      </c>
      <c r="U396" s="2" t="s">
        <v>7916</v>
      </c>
      <c r="V396" s="2" t="s">
        <v>1807</v>
      </c>
      <c r="W396" s="2" t="s">
        <v>675</v>
      </c>
    </row>
    <row r="397" spans="1:23">
      <c r="A397" t="s">
        <v>7918</v>
      </c>
      <c r="B397" t="s">
        <v>4754</v>
      </c>
      <c r="C397" t="s">
        <v>5891</v>
      </c>
      <c r="D397" t="s">
        <v>4754</v>
      </c>
      <c r="E397" t="s">
        <v>5894</v>
      </c>
      <c r="F397" t="s">
        <v>11560</v>
      </c>
      <c r="G397" t="s">
        <v>11551</v>
      </c>
      <c r="H397" t="s">
        <v>5649</v>
      </c>
      <c r="I397" t="s">
        <v>914</v>
      </c>
      <c r="J397" t="s">
        <v>7919</v>
      </c>
      <c r="K397" t="s">
        <v>922</v>
      </c>
      <c r="L397" t="s">
        <v>675</v>
      </c>
      <c r="M397" t="s">
        <v>760</v>
      </c>
      <c r="N397" t="s">
        <v>2672</v>
      </c>
      <c r="O397" t="s">
        <v>913</v>
      </c>
      <c r="P397" t="s">
        <v>11568</v>
      </c>
      <c r="Q397" t="s">
        <v>7742</v>
      </c>
      <c r="R397" t="s">
        <v>7920</v>
      </c>
      <c r="S397" t="s">
        <v>4775</v>
      </c>
      <c r="T397" s="2" t="s">
        <v>675</v>
      </c>
      <c r="U397" s="2" t="s">
        <v>7920</v>
      </c>
      <c r="V397" s="2" t="s">
        <v>675</v>
      </c>
      <c r="W397" s="2" t="s">
        <v>675</v>
      </c>
    </row>
    <row r="398" spans="1:23">
      <c r="A398" t="s">
        <v>7921</v>
      </c>
      <c r="B398" t="s">
        <v>1647</v>
      </c>
      <c r="C398" t="s">
        <v>671</v>
      </c>
      <c r="D398" t="s">
        <v>1647</v>
      </c>
      <c r="E398" t="s">
        <v>5852</v>
      </c>
      <c r="F398" t="s">
        <v>11560</v>
      </c>
      <c r="G398" t="s">
        <v>11551</v>
      </c>
      <c r="H398" t="s">
        <v>5667</v>
      </c>
      <c r="I398" t="s">
        <v>914</v>
      </c>
      <c r="J398" t="s">
        <v>7922</v>
      </c>
      <c r="K398" t="s">
        <v>922</v>
      </c>
      <c r="L398" t="s">
        <v>675</v>
      </c>
      <c r="M398" t="s">
        <v>760</v>
      </c>
      <c r="N398" t="s">
        <v>2672</v>
      </c>
      <c r="O398" t="s">
        <v>913</v>
      </c>
      <c r="P398" t="s">
        <v>11568</v>
      </c>
      <c r="Q398" t="s">
        <v>7742</v>
      </c>
      <c r="R398" t="s">
        <v>7923</v>
      </c>
      <c r="S398" t="s">
        <v>1675</v>
      </c>
      <c r="T398" s="2" t="s">
        <v>675</v>
      </c>
      <c r="U398" s="2" t="s">
        <v>7923</v>
      </c>
      <c r="V398" s="2" t="s">
        <v>1675</v>
      </c>
      <c r="W398" s="2" t="s">
        <v>675</v>
      </c>
    </row>
    <row r="399" spans="1:23">
      <c r="A399" t="s">
        <v>7924</v>
      </c>
      <c r="B399" t="s">
        <v>1849</v>
      </c>
      <c r="C399" t="s">
        <v>6096</v>
      </c>
      <c r="D399" t="s">
        <v>1849</v>
      </c>
      <c r="E399" t="s">
        <v>5861</v>
      </c>
      <c r="F399" t="s">
        <v>11560</v>
      </c>
      <c r="G399" t="s">
        <v>11551</v>
      </c>
      <c r="H399" t="s">
        <v>5673</v>
      </c>
      <c r="I399" t="s">
        <v>914</v>
      </c>
      <c r="J399" t="s">
        <v>7925</v>
      </c>
      <c r="K399" t="s">
        <v>922</v>
      </c>
      <c r="L399" t="s">
        <v>675</v>
      </c>
      <c r="M399" t="s">
        <v>760</v>
      </c>
      <c r="N399" t="s">
        <v>2672</v>
      </c>
      <c r="O399" t="s">
        <v>913</v>
      </c>
      <c r="P399" t="s">
        <v>11568</v>
      </c>
      <c r="Q399" t="s">
        <v>7742</v>
      </c>
      <c r="R399" t="s">
        <v>7926</v>
      </c>
      <c r="S399" t="s">
        <v>1807</v>
      </c>
      <c r="T399" s="2" t="s">
        <v>675</v>
      </c>
      <c r="U399" s="2" t="s">
        <v>7926</v>
      </c>
      <c r="V399" s="2" t="s">
        <v>1807</v>
      </c>
      <c r="W399" s="2" t="s">
        <v>675</v>
      </c>
    </row>
    <row r="400" spans="1:23">
      <c r="A400" t="s">
        <v>7927</v>
      </c>
      <c r="B400" t="s">
        <v>7569</v>
      </c>
      <c r="C400" t="s">
        <v>11886</v>
      </c>
      <c r="D400" t="s">
        <v>675</v>
      </c>
      <c r="E400" t="s">
        <v>682</v>
      </c>
      <c r="F400" t="s">
        <v>11560</v>
      </c>
      <c r="G400" t="s">
        <v>11551</v>
      </c>
      <c r="H400" t="s">
        <v>5690</v>
      </c>
      <c r="I400" t="s">
        <v>914</v>
      </c>
      <c r="J400" t="s">
        <v>7928</v>
      </c>
      <c r="K400" t="s">
        <v>922</v>
      </c>
      <c r="L400" t="s">
        <v>675</v>
      </c>
      <c r="M400" t="s">
        <v>760</v>
      </c>
      <c r="N400" t="s">
        <v>760</v>
      </c>
      <c r="O400" t="s">
        <v>913</v>
      </c>
      <c r="P400" t="s">
        <v>11568</v>
      </c>
      <c r="Q400" t="s">
        <v>7742</v>
      </c>
      <c r="R400" t="s">
        <v>7930</v>
      </c>
      <c r="S400" t="s">
        <v>2745</v>
      </c>
      <c r="T400" s="2" t="s">
        <v>675</v>
      </c>
      <c r="U400" s="2" t="s">
        <v>7930</v>
      </c>
      <c r="V400" s="2" t="s">
        <v>2745</v>
      </c>
      <c r="W400" s="2" t="s">
        <v>675</v>
      </c>
    </row>
    <row r="401" spans="1:23">
      <c r="A401" t="s">
        <v>7931</v>
      </c>
      <c r="B401" t="s">
        <v>1803</v>
      </c>
      <c r="C401" t="s">
        <v>6902</v>
      </c>
      <c r="D401" t="s">
        <v>1803</v>
      </c>
      <c r="E401" t="s">
        <v>7035</v>
      </c>
      <c r="F401" t="s">
        <v>11560</v>
      </c>
      <c r="G401" t="s">
        <v>11551</v>
      </c>
      <c r="H401" t="s">
        <v>6020</v>
      </c>
      <c r="I401" t="s">
        <v>914</v>
      </c>
      <c r="J401" t="s">
        <v>7932</v>
      </c>
      <c r="K401" t="s">
        <v>922</v>
      </c>
      <c r="L401" t="s">
        <v>675</v>
      </c>
      <c r="M401" t="s">
        <v>760</v>
      </c>
      <c r="N401" t="s">
        <v>2672</v>
      </c>
      <c r="O401" t="s">
        <v>913</v>
      </c>
      <c r="P401" t="s">
        <v>11568</v>
      </c>
      <c r="Q401" t="s">
        <v>7742</v>
      </c>
      <c r="R401" t="s">
        <v>7933</v>
      </c>
      <c r="S401" t="s">
        <v>2956</v>
      </c>
      <c r="T401" s="2" t="s">
        <v>675</v>
      </c>
      <c r="U401" s="2" t="s">
        <v>7933</v>
      </c>
      <c r="V401" s="2" t="s">
        <v>2956</v>
      </c>
      <c r="W401" s="2" t="s">
        <v>675</v>
      </c>
    </row>
    <row r="402" spans="1:23">
      <c r="A402" t="s">
        <v>7934</v>
      </c>
      <c r="B402" t="s">
        <v>675</v>
      </c>
      <c r="C402" t="s">
        <v>682</v>
      </c>
      <c r="D402" t="s">
        <v>675</v>
      </c>
      <c r="E402" t="s">
        <v>682</v>
      </c>
      <c r="F402" t="s">
        <v>11560</v>
      </c>
      <c r="G402" t="s">
        <v>11551</v>
      </c>
      <c r="H402" t="s">
        <v>6023</v>
      </c>
      <c r="I402" t="s">
        <v>914</v>
      </c>
      <c r="J402" t="s">
        <v>7935</v>
      </c>
      <c r="K402" t="s">
        <v>922</v>
      </c>
      <c r="L402" t="s">
        <v>675</v>
      </c>
      <c r="M402" t="s">
        <v>760</v>
      </c>
      <c r="N402" t="s">
        <v>675</v>
      </c>
      <c r="O402" t="s">
        <v>913</v>
      </c>
      <c r="P402" t="s">
        <v>11568</v>
      </c>
      <c r="Q402" t="s">
        <v>7742</v>
      </c>
      <c r="R402" t="s">
        <v>7936</v>
      </c>
      <c r="S402" t="s">
        <v>675</v>
      </c>
      <c r="T402" s="2" t="s">
        <v>675</v>
      </c>
      <c r="U402" s="2" t="s">
        <v>7936</v>
      </c>
      <c r="V402" s="2" t="s">
        <v>675</v>
      </c>
      <c r="W402" s="2" t="s">
        <v>675</v>
      </c>
    </row>
    <row r="403" spans="1:23">
      <c r="A403" t="s">
        <v>7937</v>
      </c>
      <c r="B403" t="s">
        <v>1946</v>
      </c>
      <c r="C403" t="s">
        <v>11887</v>
      </c>
      <c r="D403" t="s">
        <v>675</v>
      </c>
      <c r="E403" t="s">
        <v>682</v>
      </c>
      <c r="F403" t="s">
        <v>11560</v>
      </c>
      <c r="G403" t="s">
        <v>11551</v>
      </c>
      <c r="H403" t="s">
        <v>6032</v>
      </c>
      <c r="I403" t="s">
        <v>914</v>
      </c>
      <c r="J403" t="s">
        <v>7938</v>
      </c>
      <c r="K403" t="s">
        <v>922</v>
      </c>
      <c r="L403" t="s">
        <v>675</v>
      </c>
      <c r="M403" t="s">
        <v>760</v>
      </c>
      <c r="N403" t="s">
        <v>760</v>
      </c>
      <c r="O403" t="s">
        <v>913</v>
      </c>
      <c r="P403" t="s">
        <v>11568</v>
      </c>
      <c r="Q403" t="s">
        <v>7742</v>
      </c>
      <c r="R403" t="s">
        <v>7940</v>
      </c>
      <c r="S403" t="s">
        <v>1946</v>
      </c>
      <c r="T403" s="2" t="s">
        <v>675</v>
      </c>
      <c r="U403" s="2" t="s">
        <v>7940</v>
      </c>
      <c r="V403" s="2" t="s">
        <v>675</v>
      </c>
      <c r="W403" s="2" t="s">
        <v>675</v>
      </c>
    </row>
    <row r="404" spans="1:23">
      <c r="A404" t="s">
        <v>7941</v>
      </c>
      <c r="B404" t="s">
        <v>1647</v>
      </c>
      <c r="C404" t="s">
        <v>11888</v>
      </c>
      <c r="D404" t="s">
        <v>675</v>
      </c>
      <c r="E404" t="s">
        <v>682</v>
      </c>
      <c r="F404" t="s">
        <v>11560</v>
      </c>
      <c r="G404" t="s">
        <v>11551</v>
      </c>
      <c r="H404" t="s">
        <v>6038</v>
      </c>
      <c r="I404" t="s">
        <v>914</v>
      </c>
      <c r="J404" t="s">
        <v>7942</v>
      </c>
      <c r="K404" t="s">
        <v>922</v>
      </c>
      <c r="L404" t="s">
        <v>675</v>
      </c>
      <c r="M404" t="s">
        <v>760</v>
      </c>
      <c r="N404" t="s">
        <v>760</v>
      </c>
      <c r="O404" t="s">
        <v>913</v>
      </c>
      <c r="P404" t="s">
        <v>11568</v>
      </c>
      <c r="Q404" t="s">
        <v>7742</v>
      </c>
      <c r="R404" t="s">
        <v>7943</v>
      </c>
      <c r="S404" t="s">
        <v>2001</v>
      </c>
      <c r="T404" s="2" t="s">
        <v>675</v>
      </c>
      <c r="U404" s="2" t="s">
        <v>7943</v>
      </c>
      <c r="V404" s="2" t="s">
        <v>1647</v>
      </c>
      <c r="W404" s="2" t="s">
        <v>675</v>
      </c>
    </row>
    <row r="405" spans="1:23">
      <c r="A405" t="s">
        <v>7944</v>
      </c>
      <c r="B405" t="s">
        <v>1858</v>
      </c>
      <c r="C405" t="s">
        <v>6853</v>
      </c>
      <c r="D405" t="s">
        <v>1858</v>
      </c>
      <c r="E405" t="s">
        <v>7040</v>
      </c>
      <c r="F405" t="s">
        <v>11560</v>
      </c>
      <c r="G405" t="s">
        <v>11551</v>
      </c>
      <c r="H405" t="s">
        <v>6044</v>
      </c>
      <c r="I405" t="s">
        <v>914</v>
      </c>
      <c r="J405" t="s">
        <v>7945</v>
      </c>
      <c r="K405" t="s">
        <v>922</v>
      </c>
      <c r="L405" t="s">
        <v>675</v>
      </c>
      <c r="M405" t="s">
        <v>760</v>
      </c>
      <c r="N405" t="s">
        <v>2672</v>
      </c>
      <c r="O405" t="s">
        <v>913</v>
      </c>
      <c r="P405" t="s">
        <v>11568</v>
      </c>
      <c r="Q405" t="s">
        <v>7742</v>
      </c>
      <c r="R405" t="s">
        <v>7946</v>
      </c>
      <c r="S405" t="s">
        <v>1863</v>
      </c>
      <c r="T405" s="2" t="s">
        <v>675</v>
      </c>
      <c r="U405" s="2" t="s">
        <v>7946</v>
      </c>
      <c r="V405" s="2" t="s">
        <v>1863</v>
      </c>
      <c r="W405" s="2" t="s">
        <v>675</v>
      </c>
    </row>
    <row r="406" spans="1:23">
      <c r="A406" t="s">
        <v>7947</v>
      </c>
      <c r="B406" t="s">
        <v>1096</v>
      </c>
      <c r="C406" t="s">
        <v>11889</v>
      </c>
      <c r="D406" t="s">
        <v>675</v>
      </c>
      <c r="E406" t="s">
        <v>682</v>
      </c>
      <c r="F406" t="s">
        <v>11560</v>
      </c>
      <c r="G406" t="s">
        <v>11551</v>
      </c>
      <c r="H406" t="s">
        <v>7948</v>
      </c>
      <c r="I406" t="s">
        <v>885</v>
      </c>
      <c r="J406" t="s">
        <v>7949</v>
      </c>
      <c r="K406" t="s">
        <v>922</v>
      </c>
      <c r="L406" t="s">
        <v>675</v>
      </c>
      <c r="M406" t="s">
        <v>760</v>
      </c>
      <c r="N406" t="s">
        <v>760</v>
      </c>
      <c r="O406" t="s">
        <v>884</v>
      </c>
      <c r="P406" t="s">
        <v>11568</v>
      </c>
      <c r="Q406" t="s">
        <v>7742</v>
      </c>
      <c r="R406" t="s">
        <v>7952</v>
      </c>
      <c r="S406" t="s">
        <v>2745</v>
      </c>
      <c r="T406" s="2" t="s">
        <v>675</v>
      </c>
      <c r="U406" s="2" t="s">
        <v>7952</v>
      </c>
      <c r="V406" s="2" t="s">
        <v>2745</v>
      </c>
      <c r="W406" s="2" t="s">
        <v>675</v>
      </c>
    </row>
    <row r="407" spans="1:23">
      <c r="A407" t="s">
        <v>7953</v>
      </c>
      <c r="B407" t="s">
        <v>1096</v>
      </c>
      <c r="C407" t="s">
        <v>6077</v>
      </c>
      <c r="D407" t="s">
        <v>675</v>
      </c>
      <c r="E407" t="s">
        <v>682</v>
      </c>
      <c r="F407" t="s">
        <v>11560</v>
      </c>
      <c r="G407" t="s">
        <v>11551</v>
      </c>
      <c r="H407" t="s">
        <v>7954</v>
      </c>
      <c r="I407" t="s">
        <v>885</v>
      </c>
      <c r="J407" t="s">
        <v>7955</v>
      </c>
      <c r="K407" t="s">
        <v>922</v>
      </c>
      <c r="L407" t="s">
        <v>675</v>
      </c>
      <c r="M407" t="s">
        <v>760</v>
      </c>
      <c r="N407" t="s">
        <v>760</v>
      </c>
      <c r="O407" t="s">
        <v>884</v>
      </c>
      <c r="P407" t="s">
        <v>11568</v>
      </c>
      <c r="Q407" t="s">
        <v>7742</v>
      </c>
      <c r="R407" t="s">
        <v>7957</v>
      </c>
      <c r="S407" t="s">
        <v>2745</v>
      </c>
      <c r="T407" s="2" t="s">
        <v>675</v>
      </c>
      <c r="U407" s="2" t="s">
        <v>7957</v>
      </c>
      <c r="V407" s="2" t="s">
        <v>2745</v>
      </c>
      <c r="W407" s="2" t="s">
        <v>675</v>
      </c>
    </row>
    <row r="408" spans="1:23">
      <c r="A408" t="s">
        <v>7958</v>
      </c>
      <c r="B408" t="s">
        <v>1096</v>
      </c>
      <c r="C408" t="s">
        <v>11890</v>
      </c>
      <c r="D408" t="s">
        <v>675</v>
      </c>
      <c r="E408" t="s">
        <v>682</v>
      </c>
      <c r="F408" t="s">
        <v>11560</v>
      </c>
      <c r="G408" t="s">
        <v>11551</v>
      </c>
      <c r="H408" t="s">
        <v>3806</v>
      </c>
      <c r="I408" t="s">
        <v>885</v>
      </c>
      <c r="J408" t="s">
        <v>7959</v>
      </c>
      <c r="K408" t="s">
        <v>922</v>
      </c>
      <c r="L408" t="s">
        <v>675</v>
      </c>
      <c r="M408" t="s">
        <v>760</v>
      </c>
      <c r="N408" t="s">
        <v>760</v>
      </c>
      <c r="O408" t="s">
        <v>884</v>
      </c>
      <c r="P408" t="s">
        <v>11568</v>
      </c>
      <c r="Q408" t="s">
        <v>7742</v>
      </c>
      <c r="R408" t="s">
        <v>7960</v>
      </c>
      <c r="S408" t="s">
        <v>2745</v>
      </c>
      <c r="T408" s="2" t="s">
        <v>675</v>
      </c>
      <c r="U408" s="2" t="s">
        <v>7960</v>
      </c>
      <c r="V408" s="2" t="s">
        <v>2745</v>
      </c>
      <c r="W408" s="2" t="s">
        <v>675</v>
      </c>
    </row>
    <row r="409" spans="1:23">
      <c r="A409" t="s">
        <v>7961</v>
      </c>
      <c r="B409" t="s">
        <v>5850</v>
      </c>
      <c r="C409" t="s">
        <v>5851</v>
      </c>
      <c r="D409" t="s">
        <v>5850</v>
      </c>
      <c r="E409" t="s">
        <v>5881</v>
      </c>
      <c r="F409" t="s">
        <v>11560</v>
      </c>
      <c r="G409" t="s">
        <v>11551</v>
      </c>
      <c r="H409" t="s">
        <v>997</v>
      </c>
      <c r="I409" t="s">
        <v>997</v>
      </c>
      <c r="J409" t="s">
        <v>7178</v>
      </c>
      <c r="K409" t="s">
        <v>922</v>
      </c>
      <c r="L409" t="s">
        <v>675</v>
      </c>
      <c r="M409" t="s">
        <v>760</v>
      </c>
      <c r="N409" t="s">
        <v>2672</v>
      </c>
      <c r="O409" t="s">
        <v>996</v>
      </c>
      <c r="P409" t="s">
        <v>11557</v>
      </c>
      <c r="Q409" t="s">
        <v>7569</v>
      </c>
      <c r="R409" t="s">
        <v>7963</v>
      </c>
      <c r="S409" t="s">
        <v>1386</v>
      </c>
      <c r="T409" s="2" t="s">
        <v>675</v>
      </c>
      <c r="U409" s="2" t="s">
        <v>7963</v>
      </c>
      <c r="V409" s="2" t="s">
        <v>1386</v>
      </c>
      <c r="W409" s="2" t="s">
        <v>675</v>
      </c>
    </row>
    <row r="410" spans="1:23">
      <c r="A410" t="s">
        <v>7965</v>
      </c>
      <c r="B410" t="s">
        <v>1096</v>
      </c>
      <c r="C410" t="s">
        <v>11891</v>
      </c>
      <c r="D410" t="s">
        <v>675</v>
      </c>
      <c r="E410" t="s">
        <v>682</v>
      </c>
      <c r="F410" t="s">
        <v>11560</v>
      </c>
      <c r="G410" t="s">
        <v>11551</v>
      </c>
      <c r="H410" t="s">
        <v>7966</v>
      </c>
      <c r="I410" t="s">
        <v>885</v>
      </c>
      <c r="J410" t="s">
        <v>7967</v>
      </c>
      <c r="K410" t="s">
        <v>922</v>
      </c>
      <c r="L410" t="s">
        <v>675</v>
      </c>
      <c r="M410" t="s">
        <v>760</v>
      </c>
      <c r="N410" t="s">
        <v>760</v>
      </c>
      <c r="O410" t="s">
        <v>884</v>
      </c>
      <c r="P410" t="s">
        <v>11568</v>
      </c>
      <c r="Q410" t="s">
        <v>7569</v>
      </c>
      <c r="R410" t="s">
        <v>7970</v>
      </c>
      <c r="S410" t="s">
        <v>2745</v>
      </c>
      <c r="T410" s="2" t="s">
        <v>675</v>
      </c>
      <c r="U410" s="2" t="s">
        <v>7970</v>
      </c>
      <c r="V410" s="2" t="s">
        <v>2745</v>
      </c>
      <c r="W410" s="2" t="s">
        <v>675</v>
      </c>
    </row>
    <row r="411" spans="1:23">
      <c r="A411" t="s">
        <v>7971</v>
      </c>
      <c r="B411" t="s">
        <v>3708</v>
      </c>
      <c r="C411" t="s">
        <v>11892</v>
      </c>
      <c r="D411" t="s">
        <v>675</v>
      </c>
      <c r="E411" t="s">
        <v>682</v>
      </c>
      <c r="F411" t="s">
        <v>11560</v>
      </c>
      <c r="G411" t="s">
        <v>11551</v>
      </c>
      <c r="H411" t="s">
        <v>7972</v>
      </c>
      <c r="I411" t="s">
        <v>885</v>
      </c>
      <c r="J411" t="s">
        <v>7973</v>
      </c>
      <c r="K411" t="s">
        <v>922</v>
      </c>
      <c r="L411" t="s">
        <v>675</v>
      </c>
      <c r="M411" t="s">
        <v>760</v>
      </c>
      <c r="N411" t="s">
        <v>760</v>
      </c>
      <c r="O411" t="s">
        <v>884</v>
      </c>
      <c r="P411" t="s">
        <v>11568</v>
      </c>
      <c r="Q411" t="s">
        <v>7569</v>
      </c>
      <c r="R411" t="s">
        <v>7974</v>
      </c>
      <c r="S411" t="s">
        <v>2745</v>
      </c>
      <c r="T411" s="2" t="s">
        <v>675</v>
      </c>
      <c r="U411" s="2" t="s">
        <v>7974</v>
      </c>
      <c r="V411" s="2" t="s">
        <v>2745</v>
      </c>
      <c r="W411" s="2" t="s">
        <v>675</v>
      </c>
    </row>
    <row r="412" spans="1:23">
      <c r="A412" t="s">
        <v>7975</v>
      </c>
      <c r="B412" t="s">
        <v>3088</v>
      </c>
      <c r="C412" t="s">
        <v>6799</v>
      </c>
      <c r="D412" t="s">
        <v>3088</v>
      </c>
      <c r="E412" t="s">
        <v>6993</v>
      </c>
      <c r="F412" t="s">
        <v>11560</v>
      </c>
      <c r="G412" t="s">
        <v>11551</v>
      </c>
      <c r="H412" t="s">
        <v>5681</v>
      </c>
      <c r="I412" t="s">
        <v>914</v>
      </c>
      <c r="J412" t="s">
        <v>7976</v>
      </c>
      <c r="K412" t="s">
        <v>922</v>
      </c>
      <c r="L412" t="s">
        <v>675</v>
      </c>
      <c r="M412" t="s">
        <v>760</v>
      </c>
      <c r="N412" t="s">
        <v>2672</v>
      </c>
      <c r="O412" t="s">
        <v>913</v>
      </c>
      <c r="P412" t="s">
        <v>11568</v>
      </c>
      <c r="Q412" t="s">
        <v>7569</v>
      </c>
      <c r="R412" t="s">
        <v>7977</v>
      </c>
      <c r="S412" t="s">
        <v>1919</v>
      </c>
      <c r="T412" s="2" t="s">
        <v>675</v>
      </c>
      <c r="U412" s="2" t="s">
        <v>7977</v>
      </c>
      <c r="V412" s="2" t="s">
        <v>675</v>
      </c>
      <c r="W412" s="2" t="s">
        <v>675</v>
      </c>
    </row>
    <row r="413" spans="1:23">
      <c r="A413" t="s">
        <v>7978</v>
      </c>
      <c r="B413" t="s">
        <v>1716</v>
      </c>
      <c r="C413" t="s">
        <v>6692</v>
      </c>
      <c r="D413" t="s">
        <v>1716</v>
      </c>
      <c r="E413" t="s">
        <v>6096</v>
      </c>
      <c r="F413" t="s">
        <v>11560</v>
      </c>
      <c r="G413" t="s">
        <v>11551</v>
      </c>
      <c r="H413" t="s">
        <v>5690</v>
      </c>
      <c r="I413" t="s">
        <v>914</v>
      </c>
      <c r="J413" t="s">
        <v>7928</v>
      </c>
      <c r="K413" t="s">
        <v>922</v>
      </c>
      <c r="L413" t="s">
        <v>675</v>
      </c>
      <c r="M413" t="s">
        <v>760</v>
      </c>
      <c r="N413" t="s">
        <v>2672</v>
      </c>
      <c r="O413" t="s">
        <v>913</v>
      </c>
      <c r="P413" t="s">
        <v>11568</v>
      </c>
      <c r="Q413" t="s">
        <v>7569</v>
      </c>
      <c r="R413" t="s">
        <v>7979</v>
      </c>
      <c r="S413" t="s">
        <v>1722</v>
      </c>
      <c r="T413" s="2" t="s">
        <v>675</v>
      </c>
      <c r="U413" s="2" t="s">
        <v>7979</v>
      </c>
      <c r="V413" s="2" t="s">
        <v>1722</v>
      </c>
      <c r="W413" s="2" t="s">
        <v>675</v>
      </c>
    </row>
    <row r="414" spans="1:23">
      <c r="A414" t="s">
        <v>7982</v>
      </c>
      <c r="B414" t="s">
        <v>2078</v>
      </c>
      <c r="C414" t="s">
        <v>11885</v>
      </c>
      <c r="D414" t="s">
        <v>675</v>
      </c>
      <c r="E414" t="s">
        <v>682</v>
      </c>
      <c r="F414" t="s">
        <v>11560</v>
      </c>
      <c r="G414" t="s">
        <v>11551</v>
      </c>
      <c r="H414" t="s">
        <v>6321</v>
      </c>
      <c r="I414" t="s">
        <v>1185</v>
      </c>
      <c r="J414" t="s">
        <v>7983</v>
      </c>
      <c r="K414" t="s">
        <v>922</v>
      </c>
      <c r="L414" t="s">
        <v>675</v>
      </c>
      <c r="M414" t="s">
        <v>760</v>
      </c>
      <c r="N414" t="s">
        <v>760</v>
      </c>
      <c r="O414" t="s">
        <v>1184</v>
      </c>
      <c r="P414" t="s">
        <v>11568</v>
      </c>
      <c r="Q414" t="s">
        <v>7569</v>
      </c>
      <c r="R414" t="s">
        <v>7984</v>
      </c>
      <c r="S414" t="s">
        <v>2078</v>
      </c>
      <c r="T414" s="2" t="s">
        <v>675</v>
      </c>
      <c r="U414" s="2" t="s">
        <v>7984</v>
      </c>
      <c r="V414" s="2" t="s">
        <v>675</v>
      </c>
      <c r="W414" s="2" t="s">
        <v>675</v>
      </c>
    </row>
    <row r="415" spans="1:23">
      <c r="A415" t="s">
        <v>7985</v>
      </c>
      <c r="B415" t="s">
        <v>7661</v>
      </c>
      <c r="C415" t="s">
        <v>11893</v>
      </c>
      <c r="D415" t="s">
        <v>675</v>
      </c>
      <c r="E415" t="s">
        <v>682</v>
      </c>
      <c r="F415" t="s">
        <v>11560</v>
      </c>
      <c r="G415" t="s">
        <v>11551</v>
      </c>
      <c r="H415" t="s">
        <v>675</v>
      </c>
      <c r="I415" t="s">
        <v>5859</v>
      </c>
      <c r="J415" t="s">
        <v>7002</v>
      </c>
      <c r="K415" t="s">
        <v>922</v>
      </c>
      <c r="L415" t="s">
        <v>675</v>
      </c>
      <c r="M415" t="s">
        <v>760</v>
      </c>
      <c r="N415" t="s">
        <v>675</v>
      </c>
      <c r="O415" t="s">
        <v>5858</v>
      </c>
      <c r="P415" t="s">
        <v>11568</v>
      </c>
      <c r="Q415" t="s">
        <v>7661</v>
      </c>
      <c r="R415" t="s">
        <v>7986</v>
      </c>
      <c r="S415" t="s">
        <v>675</v>
      </c>
      <c r="T415" s="2" t="s">
        <v>675</v>
      </c>
      <c r="U415" s="2" t="s">
        <v>7986</v>
      </c>
      <c r="V415" s="2" t="s">
        <v>675</v>
      </c>
      <c r="W415" s="2" t="s">
        <v>675</v>
      </c>
    </row>
    <row r="416" spans="1:23">
      <c r="A416" t="s">
        <v>935</v>
      </c>
      <c r="B416" t="s">
        <v>936</v>
      </c>
      <c r="C416" t="s">
        <v>11894</v>
      </c>
      <c r="D416" t="s">
        <v>936</v>
      </c>
      <c r="E416" t="s">
        <v>11895</v>
      </c>
      <c r="F416" t="s">
        <v>11896</v>
      </c>
      <c r="G416" t="s">
        <v>11551</v>
      </c>
      <c r="H416" t="s">
        <v>410</v>
      </c>
      <c r="I416" t="s">
        <v>410</v>
      </c>
      <c r="J416" t="s">
        <v>11897</v>
      </c>
      <c r="K416" t="s">
        <v>663</v>
      </c>
      <c r="L416" t="s">
        <v>11552</v>
      </c>
      <c r="M416" t="s">
        <v>711</v>
      </c>
      <c r="N416" t="s">
        <v>760</v>
      </c>
      <c r="O416" t="s">
        <v>743</v>
      </c>
      <c r="P416" t="s">
        <v>11568</v>
      </c>
      <c r="Q416" t="s">
        <v>936</v>
      </c>
      <c r="R416" t="s">
        <v>938</v>
      </c>
      <c r="S416" t="s">
        <v>7981</v>
      </c>
      <c r="T416" s="2" t="s">
        <v>675</v>
      </c>
      <c r="U416" s="2" t="s">
        <v>938</v>
      </c>
      <c r="V416" s="2" t="s">
        <v>7981</v>
      </c>
      <c r="W416" s="2" t="s">
        <v>675</v>
      </c>
    </row>
    <row r="417" spans="1:23">
      <c r="A417" t="s">
        <v>7987</v>
      </c>
      <c r="B417" t="s">
        <v>959</v>
      </c>
      <c r="C417" t="s">
        <v>671</v>
      </c>
      <c r="D417" t="s">
        <v>7988</v>
      </c>
      <c r="E417" t="s">
        <v>5895</v>
      </c>
      <c r="F417" t="s">
        <v>11560</v>
      </c>
      <c r="G417" t="s">
        <v>11551</v>
      </c>
      <c r="H417" t="s">
        <v>675</v>
      </c>
      <c r="I417" t="s">
        <v>15</v>
      </c>
      <c r="J417" t="s">
        <v>6752</v>
      </c>
      <c r="K417" t="s">
        <v>922</v>
      </c>
      <c r="L417" t="s">
        <v>675</v>
      </c>
      <c r="M417" t="s">
        <v>760</v>
      </c>
      <c r="N417" t="s">
        <v>2672</v>
      </c>
      <c r="O417" t="s">
        <v>2332</v>
      </c>
      <c r="P417" t="s">
        <v>11557</v>
      </c>
      <c r="Q417" t="s">
        <v>7039</v>
      </c>
      <c r="R417" t="s">
        <v>7990</v>
      </c>
      <c r="S417" t="s">
        <v>8152</v>
      </c>
      <c r="T417" s="2" t="s">
        <v>675</v>
      </c>
      <c r="U417" s="2" t="s">
        <v>7990</v>
      </c>
      <c r="V417" s="2" t="s">
        <v>8152</v>
      </c>
      <c r="W417" s="2" t="s">
        <v>675</v>
      </c>
    </row>
    <row r="418" spans="1:23">
      <c r="A418" t="s">
        <v>7991</v>
      </c>
      <c r="B418" t="s">
        <v>675</v>
      </c>
      <c r="C418" t="s">
        <v>682</v>
      </c>
      <c r="D418" t="s">
        <v>675</v>
      </c>
      <c r="E418" t="s">
        <v>682</v>
      </c>
      <c r="F418" t="s">
        <v>11560</v>
      </c>
      <c r="G418" t="s">
        <v>11551</v>
      </c>
      <c r="H418" t="s">
        <v>675</v>
      </c>
      <c r="I418" t="s">
        <v>178</v>
      </c>
      <c r="J418" t="s">
        <v>6786</v>
      </c>
      <c r="K418" t="s">
        <v>922</v>
      </c>
      <c r="L418" t="s">
        <v>675</v>
      </c>
      <c r="M418" t="s">
        <v>760</v>
      </c>
      <c r="N418" t="s">
        <v>760</v>
      </c>
      <c r="O418" t="s">
        <v>1002</v>
      </c>
      <c r="P418" t="s">
        <v>11557</v>
      </c>
      <c r="Q418" t="s">
        <v>7039</v>
      </c>
      <c r="R418" t="s">
        <v>7992</v>
      </c>
      <c r="S418" t="s">
        <v>1006</v>
      </c>
      <c r="T418" s="2" t="s">
        <v>675</v>
      </c>
      <c r="U418" s="2" t="s">
        <v>7992</v>
      </c>
      <c r="V418" s="2" t="s">
        <v>1006</v>
      </c>
      <c r="W418" s="2" t="s">
        <v>675</v>
      </c>
    </row>
    <row r="419" spans="1:23">
      <c r="A419" t="s">
        <v>7993</v>
      </c>
      <c r="B419" t="s">
        <v>1059</v>
      </c>
      <c r="C419" t="s">
        <v>11898</v>
      </c>
      <c r="D419" t="s">
        <v>675</v>
      </c>
      <c r="E419" t="s">
        <v>682</v>
      </c>
      <c r="F419" t="s">
        <v>11560</v>
      </c>
      <c r="G419" t="s">
        <v>11551</v>
      </c>
      <c r="H419" t="s">
        <v>7994</v>
      </c>
      <c r="I419" t="s">
        <v>885</v>
      </c>
      <c r="J419" t="s">
        <v>7995</v>
      </c>
      <c r="K419" t="s">
        <v>922</v>
      </c>
      <c r="L419" t="s">
        <v>675</v>
      </c>
      <c r="M419" t="s">
        <v>760</v>
      </c>
      <c r="N419" t="s">
        <v>760</v>
      </c>
      <c r="O419" t="s">
        <v>884</v>
      </c>
      <c r="P419" t="s">
        <v>11568</v>
      </c>
      <c r="Q419" t="s">
        <v>7039</v>
      </c>
      <c r="R419" t="s">
        <v>7997</v>
      </c>
      <c r="S419" t="s">
        <v>2745</v>
      </c>
      <c r="T419" s="2" t="s">
        <v>675</v>
      </c>
      <c r="U419" s="2" t="s">
        <v>7997</v>
      </c>
      <c r="V419" s="2" t="s">
        <v>2745</v>
      </c>
      <c r="W419" s="2" t="s">
        <v>675</v>
      </c>
    </row>
    <row r="420" spans="1:23">
      <c r="A420" t="s">
        <v>7998</v>
      </c>
      <c r="B420" t="s">
        <v>1059</v>
      </c>
      <c r="C420" t="s">
        <v>11899</v>
      </c>
      <c r="D420" t="s">
        <v>675</v>
      </c>
      <c r="E420" t="s">
        <v>682</v>
      </c>
      <c r="F420" t="s">
        <v>11560</v>
      </c>
      <c r="G420" t="s">
        <v>11551</v>
      </c>
      <c r="H420" t="s">
        <v>7999</v>
      </c>
      <c r="I420" t="s">
        <v>885</v>
      </c>
      <c r="J420" t="s">
        <v>8000</v>
      </c>
      <c r="K420" t="s">
        <v>922</v>
      </c>
      <c r="L420" t="s">
        <v>675</v>
      </c>
      <c r="M420" t="s">
        <v>760</v>
      </c>
      <c r="N420" t="s">
        <v>760</v>
      </c>
      <c r="O420" t="s">
        <v>884</v>
      </c>
      <c r="P420" t="s">
        <v>11568</v>
      </c>
      <c r="Q420" t="s">
        <v>7039</v>
      </c>
      <c r="R420" t="s">
        <v>8002</v>
      </c>
      <c r="S420" t="s">
        <v>2745</v>
      </c>
      <c r="T420" s="2" t="s">
        <v>675</v>
      </c>
      <c r="U420" s="2" t="s">
        <v>8002</v>
      </c>
      <c r="V420" s="2" t="s">
        <v>2745</v>
      </c>
      <c r="W420" s="2" t="s">
        <v>675</v>
      </c>
    </row>
    <row r="421" spans="1:23">
      <c r="A421" t="s">
        <v>8003</v>
      </c>
      <c r="B421" t="s">
        <v>959</v>
      </c>
      <c r="C421" t="s">
        <v>11900</v>
      </c>
      <c r="D421" t="s">
        <v>675</v>
      </c>
      <c r="E421" t="s">
        <v>682</v>
      </c>
      <c r="F421" t="s">
        <v>11560</v>
      </c>
      <c r="G421" t="s">
        <v>11551</v>
      </c>
      <c r="H421" t="s">
        <v>8004</v>
      </c>
      <c r="I421" t="s">
        <v>885</v>
      </c>
      <c r="J421" t="s">
        <v>8005</v>
      </c>
      <c r="K421" t="s">
        <v>922</v>
      </c>
      <c r="L421" t="s">
        <v>675</v>
      </c>
      <c r="M421" t="s">
        <v>760</v>
      </c>
      <c r="N421" t="s">
        <v>760</v>
      </c>
      <c r="O421" t="s">
        <v>884</v>
      </c>
      <c r="P421" t="s">
        <v>11568</v>
      </c>
      <c r="Q421" t="s">
        <v>7039</v>
      </c>
      <c r="R421" t="s">
        <v>8006</v>
      </c>
      <c r="S421" t="s">
        <v>2745</v>
      </c>
      <c r="T421" s="2" t="s">
        <v>675</v>
      </c>
      <c r="U421" s="2" t="s">
        <v>8006</v>
      </c>
      <c r="V421" s="2" t="s">
        <v>2745</v>
      </c>
      <c r="W421" s="2" t="s">
        <v>675</v>
      </c>
    </row>
    <row r="422" spans="1:23">
      <c r="A422" t="s">
        <v>8007</v>
      </c>
      <c r="B422" t="s">
        <v>1059</v>
      </c>
      <c r="C422" t="s">
        <v>11899</v>
      </c>
      <c r="D422" t="s">
        <v>675</v>
      </c>
      <c r="E422" t="s">
        <v>682</v>
      </c>
      <c r="F422" t="s">
        <v>11560</v>
      </c>
      <c r="G422" t="s">
        <v>11551</v>
      </c>
      <c r="H422" t="s">
        <v>8008</v>
      </c>
      <c r="I422" t="s">
        <v>885</v>
      </c>
      <c r="J422" t="s">
        <v>8009</v>
      </c>
      <c r="K422" t="s">
        <v>922</v>
      </c>
      <c r="L422" t="s">
        <v>675</v>
      </c>
      <c r="M422" t="s">
        <v>760</v>
      </c>
      <c r="N422" t="s">
        <v>760</v>
      </c>
      <c r="O422" t="s">
        <v>884</v>
      </c>
      <c r="P422" t="s">
        <v>11568</v>
      </c>
      <c r="Q422" t="s">
        <v>7039</v>
      </c>
      <c r="R422" t="s">
        <v>8011</v>
      </c>
      <c r="S422" t="s">
        <v>2745</v>
      </c>
      <c r="T422" s="2" t="s">
        <v>675</v>
      </c>
      <c r="U422" s="2" t="s">
        <v>8011</v>
      </c>
      <c r="V422" s="2" t="s">
        <v>2745</v>
      </c>
      <c r="W422" s="2" t="s">
        <v>675</v>
      </c>
    </row>
    <row r="423" spans="1:23">
      <c r="A423" t="s">
        <v>8012</v>
      </c>
      <c r="B423" t="s">
        <v>1059</v>
      </c>
      <c r="C423" t="s">
        <v>11901</v>
      </c>
      <c r="D423" t="s">
        <v>675</v>
      </c>
      <c r="E423" t="s">
        <v>682</v>
      </c>
      <c r="F423" t="s">
        <v>11560</v>
      </c>
      <c r="G423" t="s">
        <v>11551</v>
      </c>
      <c r="H423" t="s">
        <v>8013</v>
      </c>
      <c r="I423" t="s">
        <v>885</v>
      </c>
      <c r="J423" t="s">
        <v>8014</v>
      </c>
      <c r="K423" t="s">
        <v>922</v>
      </c>
      <c r="L423" t="s">
        <v>675</v>
      </c>
      <c r="M423" t="s">
        <v>760</v>
      </c>
      <c r="N423" t="s">
        <v>760</v>
      </c>
      <c r="O423" t="s">
        <v>884</v>
      </c>
      <c r="P423" t="s">
        <v>11568</v>
      </c>
      <c r="Q423" t="s">
        <v>7039</v>
      </c>
      <c r="R423" t="s">
        <v>8017</v>
      </c>
      <c r="S423" t="s">
        <v>2745</v>
      </c>
      <c r="T423" s="2" t="s">
        <v>675</v>
      </c>
      <c r="U423" s="2" t="s">
        <v>8017</v>
      </c>
      <c r="V423" s="2" t="s">
        <v>2745</v>
      </c>
      <c r="W423" s="2" t="s">
        <v>675</v>
      </c>
    </row>
    <row r="424" spans="1:23">
      <c r="A424" t="s">
        <v>8018</v>
      </c>
      <c r="B424" t="s">
        <v>1059</v>
      </c>
      <c r="C424" t="s">
        <v>11901</v>
      </c>
      <c r="D424" t="s">
        <v>675</v>
      </c>
      <c r="E424" t="s">
        <v>682</v>
      </c>
      <c r="F424" t="s">
        <v>11560</v>
      </c>
      <c r="G424" t="s">
        <v>11551</v>
      </c>
      <c r="H424" t="s">
        <v>8019</v>
      </c>
      <c r="I424" t="s">
        <v>885</v>
      </c>
      <c r="J424" t="s">
        <v>8020</v>
      </c>
      <c r="K424" t="s">
        <v>922</v>
      </c>
      <c r="L424" t="s">
        <v>675</v>
      </c>
      <c r="M424" t="s">
        <v>760</v>
      </c>
      <c r="N424" t="s">
        <v>760</v>
      </c>
      <c r="O424" t="s">
        <v>884</v>
      </c>
      <c r="P424" t="s">
        <v>11568</v>
      </c>
      <c r="Q424" t="s">
        <v>7039</v>
      </c>
      <c r="R424" t="s">
        <v>8022</v>
      </c>
      <c r="S424" t="s">
        <v>2745</v>
      </c>
      <c r="T424" s="2" t="s">
        <v>675</v>
      </c>
      <c r="U424" s="2" t="s">
        <v>8022</v>
      </c>
      <c r="V424" s="2" t="s">
        <v>2745</v>
      </c>
      <c r="W424" s="2" t="s">
        <v>675</v>
      </c>
    </row>
    <row r="425" spans="1:23">
      <c r="A425" t="s">
        <v>8023</v>
      </c>
      <c r="B425" t="s">
        <v>1059</v>
      </c>
      <c r="C425" t="s">
        <v>11902</v>
      </c>
      <c r="D425" t="s">
        <v>675</v>
      </c>
      <c r="E425" t="s">
        <v>682</v>
      </c>
      <c r="F425" t="s">
        <v>11560</v>
      </c>
      <c r="G425" t="s">
        <v>11551</v>
      </c>
      <c r="H425" t="s">
        <v>8024</v>
      </c>
      <c r="I425" t="s">
        <v>885</v>
      </c>
      <c r="J425" t="s">
        <v>8025</v>
      </c>
      <c r="K425" t="s">
        <v>922</v>
      </c>
      <c r="L425" t="s">
        <v>675</v>
      </c>
      <c r="M425" t="s">
        <v>760</v>
      </c>
      <c r="N425" t="s">
        <v>760</v>
      </c>
      <c r="O425" t="s">
        <v>884</v>
      </c>
      <c r="P425" t="s">
        <v>11568</v>
      </c>
      <c r="Q425" t="s">
        <v>7039</v>
      </c>
      <c r="R425" t="s">
        <v>8026</v>
      </c>
      <c r="S425" t="s">
        <v>2745</v>
      </c>
      <c r="T425" s="2" t="s">
        <v>675</v>
      </c>
      <c r="U425" s="2" t="s">
        <v>8026</v>
      </c>
      <c r="V425" s="2" t="s">
        <v>2745</v>
      </c>
      <c r="W425" s="2" t="s">
        <v>675</v>
      </c>
    </row>
    <row r="426" spans="1:23">
      <c r="A426" t="s">
        <v>8027</v>
      </c>
      <c r="B426" t="s">
        <v>1059</v>
      </c>
      <c r="C426" t="s">
        <v>11902</v>
      </c>
      <c r="D426" t="s">
        <v>675</v>
      </c>
      <c r="E426" t="s">
        <v>682</v>
      </c>
      <c r="F426" t="s">
        <v>11560</v>
      </c>
      <c r="G426" t="s">
        <v>11551</v>
      </c>
      <c r="H426" t="s">
        <v>8028</v>
      </c>
      <c r="I426" t="s">
        <v>885</v>
      </c>
      <c r="J426" t="s">
        <v>8029</v>
      </c>
      <c r="K426" t="s">
        <v>922</v>
      </c>
      <c r="L426" t="s">
        <v>675</v>
      </c>
      <c r="M426" t="s">
        <v>760</v>
      </c>
      <c r="N426" t="s">
        <v>760</v>
      </c>
      <c r="O426" t="s">
        <v>884</v>
      </c>
      <c r="P426" t="s">
        <v>11568</v>
      </c>
      <c r="Q426" t="s">
        <v>7039</v>
      </c>
      <c r="R426" t="s">
        <v>8031</v>
      </c>
      <c r="S426" t="s">
        <v>2745</v>
      </c>
      <c r="T426" s="2" t="s">
        <v>675</v>
      </c>
      <c r="U426" s="2" t="s">
        <v>8031</v>
      </c>
      <c r="V426" s="2" t="s">
        <v>2745</v>
      </c>
      <c r="W426" s="2" t="s">
        <v>675</v>
      </c>
    </row>
    <row r="427" spans="1:23">
      <c r="A427" t="s">
        <v>8032</v>
      </c>
      <c r="B427" t="s">
        <v>3719</v>
      </c>
      <c r="C427" t="s">
        <v>11903</v>
      </c>
      <c r="D427" t="s">
        <v>675</v>
      </c>
      <c r="E427" t="s">
        <v>682</v>
      </c>
      <c r="F427" t="s">
        <v>11560</v>
      </c>
      <c r="G427" t="s">
        <v>11551</v>
      </c>
      <c r="H427" t="s">
        <v>8033</v>
      </c>
      <c r="I427" t="s">
        <v>885</v>
      </c>
      <c r="J427" t="s">
        <v>8034</v>
      </c>
      <c r="K427" t="s">
        <v>922</v>
      </c>
      <c r="L427" t="s">
        <v>675</v>
      </c>
      <c r="M427" t="s">
        <v>760</v>
      </c>
      <c r="N427" t="s">
        <v>760</v>
      </c>
      <c r="O427" t="s">
        <v>884</v>
      </c>
      <c r="P427" t="s">
        <v>11568</v>
      </c>
      <c r="Q427" t="s">
        <v>7039</v>
      </c>
      <c r="R427" t="s">
        <v>8036</v>
      </c>
      <c r="S427" t="s">
        <v>2745</v>
      </c>
      <c r="T427" s="2" t="s">
        <v>675</v>
      </c>
      <c r="U427" s="2" t="s">
        <v>8036</v>
      </c>
      <c r="V427" s="2" t="s">
        <v>2745</v>
      </c>
      <c r="W427" s="2" t="s">
        <v>675</v>
      </c>
    </row>
    <row r="428" spans="1:23">
      <c r="A428" t="s">
        <v>8037</v>
      </c>
      <c r="B428" t="s">
        <v>1059</v>
      </c>
      <c r="C428" t="s">
        <v>11904</v>
      </c>
      <c r="D428" t="s">
        <v>675</v>
      </c>
      <c r="E428" t="s">
        <v>682</v>
      </c>
      <c r="F428" t="s">
        <v>11560</v>
      </c>
      <c r="G428" t="s">
        <v>11551</v>
      </c>
      <c r="H428" t="s">
        <v>8038</v>
      </c>
      <c r="I428" t="s">
        <v>885</v>
      </c>
      <c r="J428" t="s">
        <v>8039</v>
      </c>
      <c r="K428" t="s">
        <v>922</v>
      </c>
      <c r="L428" t="s">
        <v>675</v>
      </c>
      <c r="M428" t="s">
        <v>760</v>
      </c>
      <c r="N428" t="s">
        <v>760</v>
      </c>
      <c r="O428" t="s">
        <v>884</v>
      </c>
      <c r="P428" t="s">
        <v>11568</v>
      </c>
      <c r="Q428" t="s">
        <v>7039</v>
      </c>
      <c r="R428" t="s">
        <v>8042</v>
      </c>
      <c r="S428" t="s">
        <v>2745</v>
      </c>
      <c r="T428" s="2" t="s">
        <v>675</v>
      </c>
      <c r="U428" s="2" t="s">
        <v>8042</v>
      </c>
      <c r="V428" s="2" t="s">
        <v>2745</v>
      </c>
      <c r="W428" s="2" t="s">
        <v>675</v>
      </c>
    </row>
    <row r="429" spans="1:23">
      <c r="A429" t="s">
        <v>8043</v>
      </c>
      <c r="B429" t="s">
        <v>1059</v>
      </c>
      <c r="C429" t="s">
        <v>11904</v>
      </c>
      <c r="D429" t="s">
        <v>675</v>
      </c>
      <c r="E429" t="s">
        <v>682</v>
      </c>
      <c r="F429" t="s">
        <v>11560</v>
      </c>
      <c r="G429" t="s">
        <v>11551</v>
      </c>
      <c r="H429" t="s">
        <v>8044</v>
      </c>
      <c r="I429" t="s">
        <v>885</v>
      </c>
      <c r="J429" t="s">
        <v>8045</v>
      </c>
      <c r="K429" t="s">
        <v>922</v>
      </c>
      <c r="L429" t="s">
        <v>675</v>
      </c>
      <c r="M429" t="s">
        <v>760</v>
      </c>
      <c r="N429" t="s">
        <v>760</v>
      </c>
      <c r="O429" t="s">
        <v>884</v>
      </c>
      <c r="P429" t="s">
        <v>11568</v>
      </c>
      <c r="Q429" t="s">
        <v>7039</v>
      </c>
      <c r="R429" t="s">
        <v>8047</v>
      </c>
      <c r="S429" t="s">
        <v>2745</v>
      </c>
      <c r="T429" s="2" t="s">
        <v>675</v>
      </c>
      <c r="U429" s="2" t="s">
        <v>8047</v>
      </c>
      <c r="V429" s="2" t="s">
        <v>2745</v>
      </c>
      <c r="W429" s="2" t="s">
        <v>675</v>
      </c>
    </row>
    <row r="430" spans="1:23">
      <c r="A430" t="s">
        <v>8048</v>
      </c>
      <c r="B430" t="s">
        <v>1059</v>
      </c>
      <c r="C430" t="s">
        <v>11905</v>
      </c>
      <c r="D430" t="s">
        <v>675</v>
      </c>
      <c r="E430" t="s">
        <v>682</v>
      </c>
      <c r="F430" t="s">
        <v>11560</v>
      </c>
      <c r="G430" t="s">
        <v>11551</v>
      </c>
      <c r="H430" t="s">
        <v>8049</v>
      </c>
      <c r="I430" t="s">
        <v>885</v>
      </c>
      <c r="J430" t="s">
        <v>8050</v>
      </c>
      <c r="K430" t="s">
        <v>922</v>
      </c>
      <c r="L430" t="s">
        <v>675</v>
      </c>
      <c r="M430" t="s">
        <v>760</v>
      </c>
      <c r="N430" t="s">
        <v>760</v>
      </c>
      <c r="O430" t="s">
        <v>884</v>
      </c>
      <c r="P430" t="s">
        <v>11568</v>
      </c>
      <c r="Q430" t="s">
        <v>7039</v>
      </c>
      <c r="R430" t="s">
        <v>8051</v>
      </c>
      <c r="S430" t="s">
        <v>2745</v>
      </c>
      <c r="T430" s="2" t="s">
        <v>675</v>
      </c>
      <c r="U430" s="2" t="s">
        <v>8051</v>
      </c>
      <c r="V430" s="2" t="s">
        <v>2745</v>
      </c>
      <c r="W430" s="2" t="s">
        <v>675</v>
      </c>
    </row>
    <row r="431" spans="1:23">
      <c r="A431" t="s">
        <v>8052</v>
      </c>
      <c r="B431" t="s">
        <v>1059</v>
      </c>
      <c r="C431" t="s">
        <v>11905</v>
      </c>
      <c r="D431" t="s">
        <v>675</v>
      </c>
      <c r="E431" t="s">
        <v>682</v>
      </c>
      <c r="F431" t="s">
        <v>11560</v>
      </c>
      <c r="G431" t="s">
        <v>11551</v>
      </c>
      <c r="H431" t="s">
        <v>8053</v>
      </c>
      <c r="I431" t="s">
        <v>885</v>
      </c>
      <c r="J431" t="s">
        <v>8054</v>
      </c>
      <c r="K431" t="s">
        <v>922</v>
      </c>
      <c r="L431" t="s">
        <v>675</v>
      </c>
      <c r="M431" t="s">
        <v>760</v>
      </c>
      <c r="N431" t="s">
        <v>760</v>
      </c>
      <c r="O431" t="s">
        <v>884</v>
      </c>
      <c r="P431" t="s">
        <v>11568</v>
      </c>
      <c r="Q431" t="s">
        <v>7039</v>
      </c>
      <c r="R431" t="s">
        <v>8057</v>
      </c>
      <c r="S431" t="s">
        <v>2745</v>
      </c>
      <c r="T431" s="2" t="s">
        <v>675</v>
      </c>
      <c r="U431" s="2" t="s">
        <v>8057</v>
      </c>
      <c r="V431" s="2" t="s">
        <v>2745</v>
      </c>
      <c r="W431" s="2" t="s">
        <v>675</v>
      </c>
    </row>
    <row r="432" spans="1:23">
      <c r="A432" t="s">
        <v>8058</v>
      </c>
      <c r="B432" t="s">
        <v>1059</v>
      </c>
      <c r="C432" t="s">
        <v>11906</v>
      </c>
      <c r="D432" t="s">
        <v>675</v>
      </c>
      <c r="E432" t="s">
        <v>682</v>
      </c>
      <c r="F432" t="s">
        <v>11560</v>
      </c>
      <c r="G432" t="s">
        <v>11551</v>
      </c>
      <c r="H432" t="s">
        <v>8059</v>
      </c>
      <c r="I432" t="s">
        <v>885</v>
      </c>
      <c r="J432" t="s">
        <v>8060</v>
      </c>
      <c r="K432" t="s">
        <v>922</v>
      </c>
      <c r="L432" t="s">
        <v>675</v>
      </c>
      <c r="M432" t="s">
        <v>760</v>
      </c>
      <c r="N432" t="s">
        <v>760</v>
      </c>
      <c r="O432" t="s">
        <v>884</v>
      </c>
      <c r="P432" t="s">
        <v>11568</v>
      </c>
      <c r="Q432" t="s">
        <v>7039</v>
      </c>
      <c r="R432" t="s">
        <v>8061</v>
      </c>
      <c r="S432" t="s">
        <v>2745</v>
      </c>
      <c r="T432" s="2" t="s">
        <v>675</v>
      </c>
      <c r="U432" s="2" t="s">
        <v>8061</v>
      </c>
      <c r="V432" s="2" t="s">
        <v>2745</v>
      </c>
      <c r="W432" s="2" t="s">
        <v>675</v>
      </c>
    </row>
    <row r="433" spans="1:23">
      <c r="A433" t="s">
        <v>8062</v>
      </c>
      <c r="B433" t="s">
        <v>7988</v>
      </c>
      <c r="C433" t="s">
        <v>11907</v>
      </c>
      <c r="D433" t="s">
        <v>675</v>
      </c>
      <c r="E433" t="s">
        <v>682</v>
      </c>
      <c r="F433" t="s">
        <v>11560</v>
      </c>
      <c r="G433" t="s">
        <v>11551</v>
      </c>
      <c r="H433" t="s">
        <v>8063</v>
      </c>
      <c r="I433" t="s">
        <v>885</v>
      </c>
      <c r="J433" t="s">
        <v>8064</v>
      </c>
      <c r="K433" t="s">
        <v>922</v>
      </c>
      <c r="L433" t="s">
        <v>675</v>
      </c>
      <c r="M433" t="s">
        <v>760</v>
      </c>
      <c r="N433" t="s">
        <v>760</v>
      </c>
      <c r="O433" t="s">
        <v>884</v>
      </c>
      <c r="P433" t="s">
        <v>11568</v>
      </c>
      <c r="Q433" t="s">
        <v>7039</v>
      </c>
      <c r="R433" t="s">
        <v>8065</v>
      </c>
      <c r="S433" t="s">
        <v>2745</v>
      </c>
      <c r="T433" s="2" t="s">
        <v>675</v>
      </c>
      <c r="U433" s="2" t="s">
        <v>8065</v>
      </c>
      <c r="V433" s="2" t="s">
        <v>2745</v>
      </c>
      <c r="W433" s="2" t="s">
        <v>675</v>
      </c>
    </row>
    <row r="434" spans="1:23">
      <c r="A434" t="s">
        <v>8066</v>
      </c>
      <c r="B434" t="s">
        <v>7988</v>
      </c>
      <c r="C434" t="s">
        <v>11908</v>
      </c>
      <c r="D434" t="s">
        <v>675</v>
      </c>
      <c r="E434" t="s">
        <v>682</v>
      </c>
      <c r="F434" t="s">
        <v>11560</v>
      </c>
      <c r="G434" t="s">
        <v>11551</v>
      </c>
      <c r="H434" t="s">
        <v>8067</v>
      </c>
      <c r="I434" t="s">
        <v>885</v>
      </c>
      <c r="J434" t="s">
        <v>8068</v>
      </c>
      <c r="K434" t="s">
        <v>922</v>
      </c>
      <c r="L434" t="s">
        <v>675</v>
      </c>
      <c r="M434" t="s">
        <v>760</v>
      </c>
      <c r="N434" t="s">
        <v>760</v>
      </c>
      <c r="O434" t="s">
        <v>884</v>
      </c>
      <c r="P434" t="s">
        <v>11568</v>
      </c>
      <c r="Q434" t="s">
        <v>7039</v>
      </c>
      <c r="R434" t="s">
        <v>8069</v>
      </c>
      <c r="S434" t="s">
        <v>1096</v>
      </c>
      <c r="T434" s="2" t="s">
        <v>675</v>
      </c>
      <c r="U434" s="2" t="s">
        <v>8069</v>
      </c>
      <c r="V434" s="2" t="s">
        <v>1096</v>
      </c>
      <c r="W434" s="2" t="s">
        <v>675</v>
      </c>
    </row>
    <row r="435" spans="1:23">
      <c r="A435" t="s">
        <v>8070</v>
      </c>
      <c r="B435" t="s">
        <v>1059</v>
      </c>
      <c r="C435" t="s">
        <v>11906</v>
      </c>
      <c r="D435" t="s">
        <v>675</v>
      </c>
      <c r="E435" t="s">
        <v>682</v>
      </c>
      <c r="F435" t="s">
        <v>11560</v>
      </c>
      <c r="G435" t="s">
        <v>11551</v>
      </c>
      <c r="H435" t="s">
        <v>1109</v>
      </c>
      <c r="I435" t="s">
        <v>885</v>
      </c>
      <c r="J435" t="s">
        <v>8071</v>
      </c>
      <c r="K435" t="s">
        <v>922</v>
      </c>
      <c r="L435" t="s">
        <v>675</v>
      </c>
      <c r="M435" t="s">
        <v>760</v>
      </c>
      <c r="N435" t="s">
        <v>760</v>
      </c>
      <c r="O435" t="s">
        <v>884</v>
      </c>
      <c r="P435" t="s">
        <v>11568</v>
      </c>
      <c r="Q435" t="s">
        <v>7039</v>
      </c>
      <c r="R435" t="s">
        <v>8072</v>
      </c>
      <c r="S435" t="s">
        <v>1096</v>
      </c>
      <c r="T435" s="2" t="s">
        <v>675</v>
      </c>
      <c r="U435" s="2" t="s">
        <v>8072</v>
      </c>
      <c r="V435" s="2" t="s">
        <v>1096</v>
      </c>
      <c r="W435" s="2" t="s">
        <v>675</v>
      </c>
    </row>
    <row r="436" spans="1:23">
      <c r="A436" t="s">
        <v>8073</v>
      </c>
      <c r="B436" t="s">
        <v>1059</v>
      </c>
      <c r="C436" t="s">
        <v>11909</v>
      </c>
      <c r="D436" t="s">
        <v>675</v>
      </c>
      <c r="E436" t="s">
        <v>682</v>
      </c>
      <c r="F436" t="s">
        <v>11560</v>
      </c>
      <c r="G436" t="s">
        <v>11551</v>
      </c>
      <c r="H436" t="s">
        <v>8074</v>
      </c>
      <c r="I436" t="s">
        <v>885</v>
      </c>
      <c r="J436" t="s">
        <v>8075</v>
      </c>
      <c r="K436" t="s">
        <v>922</v>
      </c>
      <c r="L436" t="s">
        <v>675</v>
      </c>
      <c r="M436" t="s">
        <v>760</v>
      </c>
      <c r="N436" t="s">
        <v>760</v>
      </c>
      <c r="O436" t="s">
        <v>884</v>
      </c>
      <c r="P436" t="s">
        <v>11568</v>
      </c>
      <c r="Q436" t="s">
        <v>7039</v>
      </c>
      <c r="R436" t="s">
        <v>8076</v>
      </c>
      <c r="S436" t="s">
        <v>1096</v>
      </c>
      <c r="T436" s="2" t="s">
        <v>675</v>
      </c>
      <c r="U436" s="2" t="s">
        <v>8076</v>
      </c>
      <c r="V436" s="2" t="s">
        <v>1096</v>
      </c>
      <c r="W436" s="2" t="s">
        <v>675</v>
      </c>
    </row>
    <row r="437" spans="1:23">
      <c r="A437" t="s">
        <v>8077</v>
      </c>
      <c r="B437" t="s">
        <v>1059</v>
      </c>
      <c r="C437" t="s">
        <v>11909</v>
      </c>
      <c r="D437" t="s">
        <v>675</v>
      </c>
      <c r="E437" t="s">
        <v>682</v>
      </c>
      <c r="F437" t="s">
        <v>11560</v>
      </c>
      <c r="G437" t="s">
        <v>11551</v>
      </c>
      <c r="H437" t="s">
        <v>8078</v>
      </c>
      <c r="I437" t="s">
        <v>885</v>
      </c>
      <c r="J437" t="s">
        <v>8079</v>
      </c>
      <c r="K437" t="s">
        <v>922</v>
      </c>
      <c r="L437" t="s">
        <v>675</v>
      </c>
      <c r="M437" t="s">
        <v>760</v>
      </c>
      <c r="N437" t="s">
        <v>760</v>
      </c>
      <c r="O437" t="s">
        <v>884</v>
      </c>
      <c r="P437" t="s">
        <v>11568</v>
      </c>
      <c r="Q437" t="s">
        <v>7039</v>
      </c>
      <c r="R437" t="s">
        <v>8082</v>
      </c>
      <c r="S437" t="s">
        <v>2745</v>
      </c>
      <c r="T437" s="2" t="s">
        <v>675</v>
      </c>
      <c r="U437" s="2" t="s">
        <v>8082</v>
      </c>
      <c r="V437" s="2" t="s">
        <v>2745</v>
      </c>
      <c r="W437" s="2" t="s">
        <v>675</v>
      </c>
    </row>
    <row r="438" spans="1:23">
      <c r="A438" t="s">
        <v>8083</v>
      </c>
      <c r="B438" t="s">
        <v>2078</v>
      </c>
      <c r="C438" t="s">
        <v>11910</v>
      </c>
      <c r="D438" t="s">
        <v>675</v>
      </c>
      <c r="E438" t="s">
        <v>682</v>
      </c>
      <c r="F438" t="s">
        <v>11560</v>
      </c>
      <c r="G438" t="s">
        <v>11551</v>
      </c>
      <c r="H438" t="s">
        <v>6329</v>
      </c>
      <c r="I438" t="s">
        <v>1185</v>
      </c>
      <c r="J438" t="s">
        <v>8084</v>
      </c>
      <c r="K438" t="s">
        <v>922</v>
      </c>
      <c r="L438" t="s">
        <v>675</v>
      </c>
      <c r="M438" t="s">
        <v>760</v>
      </c>
      <c r="N438" t="s">
        <v>760</v>
      </c>
      <c r="O438" t="s">
        <v>1184</v>
      </c>
      <c r="P438" t="s">
        <v>11568</v>
      </c>
      <c r="Q438" t="s">
        <v>7039</v>
      </c>
      <c r="R438" t="s">
        <v>8085</v>
      </c>
      <c r="S438" t="s">
        <v>2078</v>
      </c>
      <c r="T438" s="2" t="s">
        <v>675</v>
      </c>
      <c r="U438" s="2" t="s">
        <v>8085</v>
      </c>
      <c r="V438" s="2" t="s">
        <v>675</v>
      </c>
      <c r="W438" s="2" t="s">
        <v>675</v>
      </c>
    </row>
    <row r="439" spans="1:23">
      <c r="A439" t="s">
        <v>8086</v>
      </c>
      <c r="B439" t="s">
        <v>3719</v>
      </c>
      <c r="C439" t="s">
        <v>11911</v>
      </c>
      <c r="D439" t="s">
        <v>675</v>
      </c>
      <c r="E439" t="s">
        <v>682</v>
      </c>
      <c r="F439" t="s">
        <v>11560</v>
      </c>
      <c r="G439" t="s">
        <v>11551</v>
      </c>
      <c r="H439" t="s">
        <v>8087</v>
      </c>
      <c r="I439" t="s">
        <v>885</v>
      </c>
      <c r="J439" t="s">
        <v>8088</v>
      </c>
      <c r="K439" t="s">
        <v>922</v>
      </c>
      <c r="L439" t="s">
        <v>675</v>
      </c>
      <c r="M439" t="s">
        <v>2672</v>
      </c>
      <c r="N439" t="s">
        <v>760</v>
      </c>
      <c r="O439" t="s">
        <v>884</v>
      </c>
      <c r="P439" t="s">
        <v>11568</v>
      </c>
      <c r="Q439" t="s">
        <v>7039</v>
      </c>
      <c r="R439" t="s">
        <v>8089</v>
      </c>
      <c r="S439" t="s">
        <v>2745</v>
      </c>
      <c r="T439" s="2" t="s">
        <v>675</v>
      </c>
      <c r="U439" s="2" t="s">
        <v>8089</v>
      </c>
      <c r="V439" s="2" t="s">
        <v>2745</v>
      </c>
      <c r="W439" s="2" t="s">
        <v>675</v>
      </c>
    </row>
    <row r="440" spans="1:23">
      <c r="A440" t="s">
        <v>8090</v>
      </c>
      <c r="B440" t="s">
        <v>1059</v>
      </c>
      <c r="C440" t="s">
        <v>11912</v>
      </c>
      <c r="D440" t="s">
        <v>675</v>
      </c>
      <c r="E440" t="s">
        <v>682</v>
      </c>
      <c r="F440" t="s">
        <v>11560</v>
      </c>
      <c r="G440" t="s">
        <v>11551</v>
      </c>
      <c r="H440" t="s">
        <v>8091</v>
      </c>
      <c r="I440" t="s">
        <v>885</v>
      </c>
      <c r="J440" t="s">
        <v>8092</v>
      </c>
      <c r="K440" t="s">
        <v>922</v>
      </c>
      <c r="L440" t="s">
        <v>675</v>
      </c>
      <c r="M440" t="s">
        <v>2672</v>
      </c>
      <c r="N440" t="s">
        <v>760</v>
      </c>
      <c r="O440" t="s">
        <v>884</v>
      </c>
      <c r="P440" t="s">
        <v>11568</v>
      </c>
      <c r="Q440" t="s">
        <v>7039</v>
      </c>
      <c r="R440" t="s">
        <v>8093</v>
      </c>
      <c r="S440" t="s">
        <v>2745</v>
      </c>
      <c r="T440" s="2" t="s">
        <v>675</v>
      </c>
      <c r="U440" s="2" t="s">
        <v>8093</v>
      </c>
      <c r="V440" s="2" t="s">
        <v>2745</v>
      </c>
      <c r="W440" s="2" t="s">
        <v>675</v>
      </c>
    </row>
    <row r="441" spans="1:23">
      <c r="A441" t="s">
        <v>8094</v>
      </c>
      <c r="B441" t="s">
        <v>1059</v>
      </c>
      <c r="C441" t="s">
        <v>11913</v>
      </c>
      <c r="D441" t="s">
        <v>675</v>
      </c>
      <c r="E441" t="s">
        <v>682</v>
      </c>
      <c r="F441" t="s">
        <v>11560</v>
      </c>
      <c r="G441" t="s">
        <v>11551</v>
      </c>
      <c r="H441" t="s">
        <v>8095</v>
      </c>
      <c r="I441" t="s">
        <v>885</v>
      </c>
      <c r="J441" t="s">
        <v>8096</v>
      </c>
      <c r="K441" t="s">
        <v>922</v>
      </c>
      <c r="L441" t="s">
        <v>675</v>
      </c>
      <c r="M441" t="s">
        <v>2672</v>
      </c>
      <c r="N441" t="s">
        <v>760</v>
      </c>
      <c r="O441" t="s">
        <v>884</v>
      </c>
      <c r="P441" t="s">
        <v>11568</v>
      </c>
      <c r="Q441" t="s">
        <v>7039</v>
      </c>
      <c r="R441" t="s">
        <v>8097</v>
      </c>
      <c r="S441" t="s">
        <v>2745</v>
      </c>
      <c r="T441" s="2" t="s">
        <v>675</v>
      </c>
      <c r="U441" s="2" t="s">
        <v>8097</v>
      </c>
      <c r="V441" s="2" t="s">
        <v>2745</v>
      </c>
      <c r="W441" s="2" t="s">
        <v>675</v>
      </c>
    </row>
    <row r="442" spans="1:23">
      <c r="A442" t="s">
        <v>8098</v>
      </c>
      <c r="B442" t="s">
        <v>1059</v>
      </c>
      <c r="C442" t="s">
        <v>11913</v>
      </c>
      <c r="D442" t="s">
        <v>675</v>
      </c>
      <c r="E442" t="s">
        <v>682</v>
      </c>
      <c r="F442" t="s">
        <v>11560</v>
      </c>
      <c r="G442" t="s">
        <v>11551</v>
      </c>
      <c r="H442" t="s">
        <v>8099</v>
      </c>
      <c r="I442" t="s">
        <v>885</v>
      </c>
      <c r="J442" t="s">
        <v>8100</v>
      </c>
      <c r="K442" t="s">
        <v>922</v>
      </c>
      <c r="L442" t="s">
        <v>675</v>
      </c>
      <c r="M442" t="s">
        <v>2672</v>
      </c>
      <c r="N442" t="s">
        <v>760</v>
      </c>
      <c r="O442" t="s">
        <v>884</v>
      </c>
      <c r="P442" t="s">
        <v>11568</v>
      </c>
      <c r="Q442" t="s">
        <v>7039</v>
      </c>
      <c r="R442" t="s">
        <v>8101</v>
      </c>
      <c r="S442" t="s">
        <v>2745</v>
      </c>
      <c r="T442" s="2" t="s">
        <v>675</v>
      </c>
      <c r="U442" s="2" t="s">
        <v>8101</v>
      </c>
      <c r="V442" s="2" t="s">
        <v>2745</v>
      </c>
      <c r="W442" s="2" t="s">
        <v>675</v>
      </c>
    </row>
    <row r="443" spans="1:23">
      <c r="A443" t="s">
        <v>8102</v>
      </c>
      <c r="B443" t="s">
        <v>1059</v>
      </c>
      <c r="C443" t="s">
        <v>11914</v>
      </c>
      <c r="D443" t="s">
        <v>675</v>
      </c>
      <c r="E443" t="s">
        <v>682</v>
      </c>
      <c r="F443" t="s">
        <v>11560</v>
      </c>
      <c r="G443" t="s">
        <v>11551</v>
      </c>
      <c r="H443" t="s">
        <v>8103</v>
      </c>
      <c r="I443" t="s">
        <v>885</v>
      </c>
      <c r="J443" t="s">
        <v>8104</v>
      </c>
      <c r="K443" t="s">
        <v>922</v>
      </c>
      <c r="L443" t="s">
        <v>675</v>
      </c>
      <c r="M443" t="s">
        <v>2672</v>
      </c>
      <c r="N443" t="s">
        <v>760</v>
      </c>
      <c r="O443" t="s">
        <v>884</v>
      </c>
      <c r="P443" t="s">
        <v>11568</v>
      </c>
      <c r="Q443" t="s">
        <v>7039</v>
      </c>
      <c r="R443" t="s">
        <v>8108</v>
      </c>
      <c r="S443" t="s">
        <v>2745</v>
      </c>
      <c r="T443" s="2" t="s">
        <v>675</v>
      </c>
      <c r="U443" s="2" t="s">
        <v>8108</v>
      </c>
      <c r="V443" s="2" t="s">
        <v>2745</v>
      </c>
      <c r="W443" s="2" t="s">
        <v>675</v>
      </c>
    </row>
    <row r="444" spans="1:23">
      <c r="A444" t="s">
        <v>8109</v>
      </c>
      <c r="B444" t="s">
        <v>1059</v>
      </c>
      <c r="C444" t="s">
        <v>11914</v>
      </c>
      <c r="D444" t="s">
        <v>675</v>
      </c>
      <c r="E444" t="s">
        <v>682</v>
      </c>
      <c r="F444" t="s">
        <v>11560</v>
      </c>
      <c r="G444" t="s">
        <v>11551</v>
      </c>
      <c r="H444" t="s">
        <v>8110</v>
      </c>
      <c r="I444" t="s">
        <v>885</v>
      </c>
      <c r="J444" t="s">
        <v>8111</v>
      </c>
      <c r="K444" t="s">
        <v>922</v>
      </c>
      <c r="L444" t="s">
        <v>675</v>
      </c>
      <c r="M444" t="s">
        <v>2672</v>
      </c>
      <c r="N444" t="s">
        <v>760</v>
      </c>
      <c r="O444" t="s">
        <v>884</v>
      </c>
      <c r="P444" t="s">
        <v>11568</v>
      </c>
      <c r="Q444" t="s">
        <v>7039</v>
      </c>
      <c r="R444" t="s">
        <v>8112</v>
      </c>
      <c r="S444" t="s">
        <v>2745</v>
      </c>
      <c r="T444" s="2" t="s">
        <v>675</v>
      </c>
      <c r="U444" s="2" t="s">
        <v>8112</v>
      </c>
      <c r="V444" s="2" t="s">
        <v>2745</v>
      </c>
      <c r="W444" s="2" t="s">
        <v>675</v>
      </c>
    </row>
    <row r="445" spans="1:23">
      <c r="A445" t="s">
        <v>8113</v>
      </c>
      <c r="B445" t="s">
        <v>1059</v>
      </c>
      <c r="C445" t="s">
        <v>11915</v>
      </c>
      <c r="D445" t="s">
        <v>675</v>
      </c>
      <c r="E445" t="s">
        <v>682</v>
      </c>
      <c r="F445" t="s">
        <v>11560</v>
      </c>
      <c r="G445" t="s">
        <v>11551</v>
      </c>
      <c r="H445" t="s">
        <v>8114</v>
      </c>
      <c r="I445" t="s">
        <v>885</v>
      </c>
      <c r="J445" t="s">
        <v>8115</v>
      </c>
      <c r="K445" t="s">
        <v>922</v>
      </c>
      <c r="L445" t="s">
        <v>675</v>
      </c>
      <c r="M445" t="s">
        <v>2672</v>
      </c>
      <c r="N445" t="s">
        <v>760</v>
      </c>
      <c r="O445" t="s">
        <v>884</v>
      </c>
      <c r="P445" t="s">
        <v>11568</v>
      </c>
      <c r="Q445" t="s">
        <v>7039</v>
      </c>
      <c r="R445" t="s">
        <v>8116</v>
      </c>
      <c r="S445" t="s">
        <v>2745</v>
      </c>
      <c r="T445" s="2" t="s">
        <v>675</v>
      </c>
      <c r="U445" s="2" t="s">
        <v>8116</v>
      </c>
      <c r="V445" s="2" t="s">
        <v>2745</v>
      </c>
      <c r="W445" s="2" t="s">
        <v>675</v>
      </c>
    </row>
    <row r="446" spans="1:23">
      <c r="A446" t="s">
        <v>8117</v>
      </c>
      <c r="B446" t="s">
        <v>1059</v>
      </c>
      <c r="C446" t="s">
        <v>11915</v>
      </c>
      <c r="D446" t="s">
        <v>675</v>
      </c>
      <c r="E446" t="s">
        <v>682</v>
      </c>
      <c r="F446" t="s">
        <v>11560</v>
      </c>
      <c r="G446" t="s">
        <v>11551</v>
      </c>
      <c r="H446" t="s">
        <v>8118</v>
      </c>
      <c r="I446" t="s">
        <v>885</v>
      </c>
      <c r="J446" t="s">
        <v>8119</v>
      </c>
      <c r="K446" t="s">
        <v>922</v>
      </c>
      <c r="L446" t="s">
        <v>675</v>
      </c>
      <c r="M446" t="s">
        <v>2672</v>
      </c>
      <c r="N446" t="s">
        <v>760</v>
      </c>
      <c r="O446" t="s">
        <v>884</v>
      </c>
      <c r="P446" t="s">
        <v>11568</v>
      </c>
      <c r="Q446" t="s">
        <v>7039</v>
      </c>
      <c r="R446" t="s">
        <v>8120</v>
      </c>
      <c r="S446" t="s">
        <v>2745</v>
      </c>
      <c r="T446" s="2" t="s">
        <v>675</v>
      </c>
      <c r="U446" s="2" t="s">
        <v>8120</v>
      </c>
      <c r="V446" s="2" t="s">
        <v>2745</v>
      </c>
      <c r="W446" s="2" t="s">
        <v>675</v>
      </c>
    </row>
    <row r="447" spans="1:23">
      <c r="A447" t="s">
        <v>8121</v>
      </c>
      <c r="B447" t="s">
        <v>1713</v>
      </c>
      <c r="C447" t="s">
        <v>5851</v>
      </c>
      <c r="D447" t="s">
        <v>1713</v>
      </c>
      <c r="E447" t="s">
        <v>5895</v>
      </c>
      <c r="F447" t="s">
        <v>11560</v>
      </c>
      <c r="G447" t="s">
        <v>11551</v>
      </c>
      <c r="H447" t="s">
        <v>5646</v>
      </c>
      <c r="I447" t="s">
        <v>914</v>
      </c>
      <c r="J447" t="s">
        <v>8122</v>
      </c>
      <c r="K447" t="s">
        <v>922</v>
      </c>
      <c r="L447" t="s">
        <v>675</v>
      </c>
      <c r="M447" t="s">
        <v>2672</v>
      </c>
      <c r="N447" t="s">
        <v>2672</v>
      </c>
      <c r="O447" t="s">
        <v>913</v>
      </c>
      <c r="P447" t="s">
        <v>11568</v>
      </c>
      <c r="Q447" t="s">
        <v>7039</v>
      </c>
      <c r="R447" t="s">
        <v>8123</v>
      </c>
      <c r="S447" t="s">
        <v>1722</v>
      </c>
      <c r="T447" s="2" t="s">
        <v>675</v>
      </c>
      <c r="U447" s="2" t="s">
        <v>8123</v>
      </c>
      <c r="V447" s="2" t="s">
        <v>1722</v>
      </c>
      <c r="W447" s="2" t="s">
        <v>675</v>
      </c>
    </row>
    <row r="448" spans="1:23">
      <c r="A448" t="s">
        <v>8124</v>
      </c>
      <c r="B448" t="s">
        <v>1013</v>
      </c>
      <c r="C448" t="s">
        <v>6902</v>
      </c>
      <c r="D448" t="s">
        <v>1013</v>
      </c>
      <c r="E448" t="s">
        <v>7712</v>
      </c>
      <c r="F448" t="s">
        <v>11560</v>
      </c>
      <c r="G448" t="s">
        <v>11551</v>
      </c>
      <c r="H448" t="s">
        <v>472</v>
      </c>
      <c r="I448" t="s">
        <v>472</v>
      </c>
      <c r="J448" t="s">
        <v>6905</v>
      </c>
      <c r="K448" t="s">
        <v>922</v>
      </c>
      <c r="L448" t="s">
        <v>675</v>
      </c>
      <c r="M448" t="s">
        <v>760</v>
      </c>
      <c r="N448" t="s">
        <v>2672</v>
      </c>
      <c r="O448" t="s">
        <v>845</v>
      </c>
      <c r="P448" t="s">
        <v>11557</v>
      </c>
      <c r="Q448" t="s">
        <v>940</v>
      </c>
      <c r="R448" t="s">
        <v>8126</v>
      </c>
      <c r="S448" t="s">
        <v>8493</v>
      </c>
      <c r="T448" s="2" t="s">
        <v>675</v>
      </c>
      <c r="U448" s="2" t="s">
        <v>8126</v>
      </c>
      <c r="V448" s="2" t="s">
        <v>8493</v>
      </c>
      <c r="W448" s="2" t="s">
        <v>675</v>
      </c>
    </row>
    <row r="449" spans="1:23">
      <c r="A449" t="s">
        <v>939</v>
      </c>
      <c r="B449" t="s">
        <v>940</v>
      </c>
      <c r="C449" t="s">
        <v>11916</v>
      </c>
      <c r="D449" t="s">
        <v>940</v>
      </c>
      <c r="E449" t="s">
        <v>11917</v>
      </c>
      <c r="F449" t="s">
        <v>11918</v>
      </c>
      <c r="G449" t="s">
        <v>11551</v>
      </c>
      <c r="H449" t="s">
        <v>675</v>
      </c>
      <c r="I449" t="s">
        <v>942</v>
      </c>
      <c r="J449" t="s">
        <v>943</v>
      </c>
      <c r="K449" t="s">
        <v>663</v>
      </c>
      <c r="L449" t="s">
        <v>11552</v>
      </c>
      <c r="M449" t="s">
        <v>711</v>
      </c>
      <c r="N449" t="s">
        <v>760</v>
      </c>
      <c r="O449" t="s">
        <v>941</v>
      </c>
      <c r="P449" t="s">
        <v>11568</v>
      </c>
      <c r="Q449" t="s">
        <v>940</v>
      </c>
      <c r="R449" t="s">
        <v>944</v>
      </c>
      <c r="S449" t="s">
        <v>2745</v>
      </c>
      <c r="T449" s="2" t="s">
        <v>675</v>
      </c>
      <c r="U449" s="2" t="s">
        <v>944</v>
      </c>
      <c r="V449" s="2" t="s">
        <v>2745</v>
      </c>
      <c r="W449" s="2" t="s">
        <v>675</v>
      </c>
    </row>
    <row r="450" spans="1:23">
      <c r="A450" t="s">
        <v>945</v>
      </c>
      <c r="B450" t="s">
        <v>940</v>
      </c>
      <c r="C450" t="s">
        <v>11919</v>
      </c>
      <c r="D450" t="s">
        <v>940</v>
      </c>
      <c r="E450" t="s">
        <v>11920</v>
      </c>
      <c r="F450" t="s">
        <v>11560</v>
      </c>
      <c r="G450" t="s">
        <v>11551</v>
      </c>
      <c r="H450" t="s">
        <v>947</v>
      </c>
      <c r="I450" t="s">
        <v>947</v>
      </c>
      <c r="J450" t="s">
        <v>948</v>
      </c>
      <c r="K450" t="s">
        <v>664</v>
      </c>
      <c r="L450" t="s">
        <v>675</v>
      </c>
      <c r="M450" t="s">
        <v>701</v>
      </c>
      <c r="N450" t="s">
        <v>760</v>
      </c>
      <c r="O450" t="s">
        <v>946</v>
      </c>
      <c r="P450" t="s">
        <v>11557</v>
      </c>
      <c r="Q450" t="s">
        <v>940</v>
      </c>
      <c r="R450" t="s">
        <v>951</v>
      </c>
      <c r="S450" t="s">
        <v>2745</v>
      </c>
      <c r="T450" s="2" t="s">
        <v>675</v>
      </c>
      <c r="U450" s="2" t="s">
        <v>951</v>
      </c>
      <c r="V450" s="2" t="s">
        <v>2745</v>
      </c>
      <c r="W450" s="2" t="s">
        <v>675</v>
      </c>
    </row>
    <row r="451" spans="1:23">
      <c r="A451" t="s">
        <v>952</v>
      </c>
      <c r="B451" t="s">
        <v>953</v>
      </c>
      <c r="C451" t="s">
        <v>11921</v>
      </c>
      <c r="D451" t="s">
        <v>953</v>
      </c>
      <c r="E451" t="s">
        <v>11922</v>
      </c>
      <c r="F451" t="s">
        <v>11853</v>
      </c>
      <c r="G451" t="s">
        <v>11551</v>
      </c>
      <c r="H451" t="s">
        <v>907</v>
      </c>
      <c r="I451" t="s">
        <v>907</v>
      </c>
      <c r="J451" t="s">
        <v>954</v>
      </c>
      <c r="K451" t="s">
        <v>663</v>
      </c>
      <c r="L451" t="s">
        <v>11552</v>
      </c>
      <c r="M451" t="s">
        <v>711</v>
      </c>
      <c r="N451" t="s">
        <v>760</v>
      </c>
      <c r="O451" t="s">
        <v>906</v>
      </c>
      <c r="P451" t="s">
        <v>11568</v>
      </c>
      <c r="Q451" t="s">
        <v>953</v>
      </c>
      <c r="R451" t="s">
        <v>957</v>
      </c>
      <c r="S451" t="s">
        <v>2745</v>
      </c>
      <c r="T451" s="2" t="s">
        <v>675</v>
      </c>
      <c r="U451" s="2" t="s">
        <v>957</v>
      </c>
      <c r="V451" s="2" t="s">
        <v>2745</v>
      </c>
      <c r="W451" s="2" t="s">
        <v>675</v>
      </c>
    </row>
    <row r="452" spans="1:23">
      <c r="A452" t="s">
        <v>5054</v>
      </c>
      <c r="B452" t="s">
        <v>3708</v>
      </c>
      <c r="C452" t="s">
        <v>11923</v>
      </c>
      <c r="D452" t="s">
        <v>3708</v>
      </c>
      <c r="E452" t="s">
        <v>11924</v>
      </c>
      <c r="F452" t="s">
        <v>11580</v>
      </c>
      <c r="G452" t="s">
        <v>11551</v>
      </c>
      <c r="H452" t="s">
        <v>675</v>
      </c>
      <c r="I452" t="s">
        <v>12</v>
      </c>
      <c r="J452" t="s">
        <v>221</v>
      </c>
      <c r="K452" t="s">
        <v>664</v>
      </c>
      <c r="L452" t="s">
        <v>11552</v>
      </c>
      <c r="M452" t="s">
        <v>701</v>
      </c>
      <c r="N452" t="s">
        <v>760</v>
      </c>
      <c r="O452" t="s">
        <v>782</v>
      </c>
      <c r="P452" t="s">
        <v>11553</v>
      </c>
      <c r="Q452" t="s">
        <v>3708</v>
      </c>
      <c r="R452" t="s">
        <v>5055</v>
      </c>
      <c r="S452" t="s">
        <v>2745</v>
      </c>
      <c r="T452" s="2" t="s">
        <v>675</v>
      </c>
      <c r="U452" s="2" t="s">
        <v>5055</v>
      </c>
      <c r="V452" s="2" t="s">
        <v>2745</v>
      </c>
      <c r="W452" s="2" t="s">
        <v>675</v>
      </c>
    </row>
    <row r="453" spans="1:23">
      <c r="A453" t="s">
        <v>3707</v>
      </c>
      <c r="B453" t="s">
        <v>3708</v>
      </c>
      <c r="C453" t="s">
        <v>9502</v>
      </c>
      <c r="D453" t="s">
        <v>3708</v>
      </c>
      <c r="E453" t="s">
        <v>11842</v>
      </c>
      <c r="F453" t="s">
        <v>11737</v>
      </c>
      <c r="G453" t="s">
        <v>11551</v>
      </c>
      <c r="H453" t="s">
        <v>675</v>
      </c>
      <c r="I453" t="s">
        <v>1800</v>
      </c>
      <c r="J453" t="s">
        <v>165</v>
      </c>
      <c r="K453" t="s">
        <v>664</v>
      </c>
      <c r="L453" t="s">
        <v>11552</v>
      </c>
      <c r="M453" t="s">
        <v>701</v>
      </c>
      <c r="N453" t="s">
        <v>760</v>
      </c>
      <c r="O453" t="s">
        <v>1799</v>
      </c>
      <c r="P453" t="s">
        <v>11557</v>
      </c>
      <c r="Q453" t="s">
        <v>3708</v>
      </c>
      <c r="R453" t="s">
        <v>3710</v>
      </c>
      <c r="S453" t="s">
        <v>2745</v>
      </c>
      <c r="T453" s="2" t="s">
        <v>675</v>
      </c>
      <c r="U453" s="2" t="s">
        <v>3710</v>
      </c>
      <c r="V453" s="2" t="s">
        <v>2745</v>
      </c>
      <c r="W453" s="2" t="s">
        <v>675</v>
      </c>
    </row>
    <row r="454" spans="1:23">
      <c r="A454" t="s">
        <v>8128</v>
      </c>
      <c r="B454" t="s">
        <v>959</v>
      </c>
      <c r="C454" t="s">
        <v>11925</v>
      </c>
      <c r="D454" t="s">
        <v>675</v>
      </c>
      <c r="E454" t="s">
        <v>682</v>
      </c>
      <c r="F454" t="s">
        <v>11560</v>
      </c>
      <c r="G454" t="s">
        <v>11551</v>
      </c>
      <c r="H454" t="s">
        <v>675</v>
      </c>
      <c r="I454" t="s">
        <v>20</v>
      </c>
      <c r="J454" t="s">
        <v>3713</v>
      </c>
      <c r="K454" t="s">
        <v>922</v>
      </c>
      <c r="L454" t="s">
        <v>675</v>
      </c>
      <c r="M454" t="s">
        <v>760</v>
      </c>
      <c r="N454" t="s">
        <v>675</v>
      </c>
      <c r="O454" t="s">
        <v>3712</v>
      </c>
      <c r="P454" t="s">
        <v>11553</v>
      </c>
      <c r="Q454" t="s">
        <v>959</v>
      </c>
      <c r="R454" t="s">
        <v>8129</v>
      </c>
      <c r="S454" t="s">
        <v>675</v>
      </c>
      <c r="T454" s="2" t="s">
        <v>675</v>
      </c>
      <c r="U454" s="2" t="s">
        <v>8129</v>
      </c>
      <c r="V454" s="2" t="s">
        <v>675</v>
      </c>
      <c r="W454" s="2" t="s">
        <v>675</v>
      </c>
    </row>
    <row r="455" spans="1:23">
      <c r="A455" t="s">
        <v>3711</v>
      </c>
      <c r="B455" t="s">
        <v>959</v>
      </c>
      <c r="C455" t="s">
        <v>11926</v>
      </c>
      <c r="D455" t="s">
        <v>675</v>
      </c>
      <c r="E455" t="s">
        <v>682</v>
      </c>
      <c r="F455" t="s">
        <v>11560</v>
      </c>
      <c r="G455" t="s">
        <v>11551</v>
      </c>
      <c r="H455" t="s">
        <v>675</v>
      </c>
      <c r="I455" t="s">
        <v>20</v>
      </c>
      <c r="J455" t="s">
        <v>3713</v>
      </c>
      <c r="K455" t="s">
        <v>664</v>
      </c>
      <c r="L455" t="s">
        <v>675</v>
      </c>
      <c r="M455" t="s">
        <v>760</v>
      </c>
      <c r="N455" t="s">
        <v>760</v>
      </c>
      <c r="O455" t="s">
        <v>3712</v>
      </c>
      <c r="P455" t="s">
        <v>11553</v>
      </c>
      <c r="Q455" t="s">
        <v>959</v>
      </c>
      <c r="R455" t="s">
        <v>3714</v>
      </c>
      <c r="S455" t="s">
        <v>2745</v>
      </c>
      <c r="T455" s="2" t="s">
        <v>675</v>
      </c>
      <c r="U455" s="2" t="s">
        <v>3714</v>
      </c>
      <c r="V455" s="2" t="s">
        <v>2745</v>
      </c>
      <c r="W455" s="2" t="s">
        <v>675</v>
      </c>
    </row>
    <row r="456" spans="1:23">
      <c r="A456" t="s">
        <v>3715</v>
      </c>
      <c r="B456" t="s">
        <v>959</v>
      </c>
      <c r="C456" t="s">
        <v>8606</v>
      </c>
      <c r="D456" t="s">
        <v>959</v>
      </c>
      <c r="E456" t="s">
        <v>6721</v>
      </c>
      <c r="F456" t="s">
        <v>11550</v>
      </c>
      <c r="G456" t="s">
        <v>11551</v>
      </c>
      <c r="H456" t="s">
        <v>675</v>
      </c>
      <c r="I456" t="s">
        <v>1800</v>
      </c>
      <c r="J456" t="s">
        <v>167</v>
      </c>
      <c r="K456" t="s">
        <v>664</v>
      </c>
      <c r="L456" t="s">
        <v>11552</v>
      </c>
      <c r="M456" t="s">
        <v>769</v>
      </c>
      <c r="N456" t="s">
        <v>760</v>
      </c>
      <c r="O456" t="s">
        <v>1799</v>
      </c>
      <c r="P456" t="s">
        <v>11553</v>
      </c>
      <c r="Q456" t="s">
        <v>959</v>
      </c>
      <c r="R456" t="s">
        <v>3717</v>
      </c>
      <c r="S456" t="s">
        <v>2745</v>
      </c>
      <c r="T456" s="2" t="s">
        <v>675</v>
      </c>
      <c r="U456" s="2" t="s">
        <v>3717</v>
      </c>
      <c r="V456" s="2" t="s">
        <v>2745</v>
      </c>
      <c r="W456" s="2" t="s">
        <v>675</v>
      </c>
    </row>
    <row r="457" spans="1:23">
      <c r="A457" t="s">
        <v>958</v>
      </c>
      <c r="B457" t="s">
        <v>959</v>
      </c>
      <c r="C457" t="s">
        <v>5964</v>
      </c>
      <c r="D457" t="s">
        <v>959</v>
      </c>
      <c r="E457" t="s">
        <v>5895</v>
      </c>
      <c r="F457" t="s">
        <v>11555</v>
      </c>
      <c r="G457" t="s">
        <v>11551</v>
      </c>
      <c r="H457" t="s">
        <v>24</v>
      </c>
      <c r="I457" t="s">
        <v>24</v>
      </c>
      <c r="J457" t="s">
        <v>960</v>
      </c>
      <c r="K457" t="s">
        <v>664</v>
      </c>
      <c r="L457" t="s">
        <v>11552</v>
      </c>
      <c r="M457" t="s">
        <v>769</v>
      </c>
      <c r="N457" t="s">
        <v>760</v>
      </c>
      <c r="O457" t="s">
        <v>829</v>
      </c>
      <c r="P457" t="s">
        <v>11557</v>
      </c>
      <c r="Q457" t="s">
        <v>959</v>
      </c>
      <c r="R457" t="s">
        <v>962</v>
      </c>
      <c r="S457" t="s">
        <v>2745</v>
      </c>
      <c r="T457" s="2" t="s">
        <v>675</v>
      </c>
      <c r="U457" s="2" t="s">
        <v>962</v>
      </c>
      <c r="V457" s="2" t="s">
        <v>2745</v>
      </c>
      <c r="W457" s="2" t="s">
        <v>675</v>
      </c>
    </row>
    <row r="458" spans="1:23">
      <c r="A458" t="s">
        <v>3718</v>
      </c>
      <c r="B458" t="s">
        <v>3719</v>
      </c>
      <c r="C458" t="s">
        <v>11927</v>
      </c>
      <c r="D458" t="s">
        <v>675</v>
      </c>
      <c r="E458" t="s">
        <v>682</v>
      </c>
      <c r="F458" t="s">
        <v>11560</v>
      </c>
      <c r="G458" t="s">
        <v>11551</v>
      </c>
      <c r="H458" t="s">
        <v>675</v>
      </c>
      <c r="I458" t="s">
        <v>675</v>
      </c>
      <c r="J458" t="s">
        <v>3713</v>
      </c>
      <c r="K458" t="s">
        <v>664</v>
      </c>
      <c r="L458" t="s">
        <v>675</v>
      </c>
      <c r="M458" t="s">
        <v>760</v>
      </c>
      <c r="N458" t="s">
        <v>675</v>
      </c>
      <c r="O458" t="s">
        <v>675</v>
      </c>
      <c r="P458" t="s">
        <v>11557</v>
      </c>
      <c r="Q458" t="s">
        <v>3719</v>
      </c>
      <c r="R458" t="s">
        <v>3722</v>
      </c>
      <c r="S458" t="s">
        <v>675</v>
      </c>
      <c r="T458" s="2" t="s">
        <v>675</v>
      </c>
      <c r="U458" s="2" t="s">
        <v>3722</v>
      </c>
      <c r="V458" s="2" t="s">
        <v>675</v>
      </c>
      <c r="W458" s="2" t="s">
        <v>675</v>
      </c>
    </row>
    <row r="459" spans="1:23">
      <c r="A459" t="s">
        <v>8130</v>
      </c>
      <c r="B459" t="s">
        <v>1059</v>
      </c>
      <c r="C459" t="s">
        <v>11928</v>
      </c>
      <c r="D459" t="s">
        <v>675</v>
      </c>
      <c r="E459" t="s">
        <v>682</v>
      </c>
      <c r="F459" t="s">
        <v>11560</v>
      </c>
      <c r="G459" t="s">
        <v>11551</v>
      </c>
      <c r="H459" t="s">
        <v>8131</v>
      </c>
      <c r="I459" t="s">
        <v>885</v>
      </c>
      <c r="J459" t="s">
        <v>8132</v>
      </c>
      <c r="K459" t="s">
        <v>922</v>
      </c>
      <c r="L459" t="s">
        <v>675</v>
      </c>
      <c r="M459" t="s">
        <v>760</v>
      </c>
      <c r="N459" t="s">
        <v>760</v>
      </c>
      <c r="O459" t="s">
        <v>884</v>
      </c>
      <c r="P459" t="s">
        <v>11568</v>
      </c>
      <c r="Q459" t="s">
        <v>8127</v>
      </c>
      <c r="R459" t="s">
        <v>8134</v>
      </c>
      <c r="S459" t="s">
        <v>2745</v>
      </c>
      <c r="T459" s="2" t="s">
        <v>675</v>
      </c>
      <c r="U459" s="2" t="s">
        <v>8134</v>
      </c>
      <c r="V459" s="2" t="s">
        <v>2745</v>
      </c>
      <c r="W459" s="2" t="s">
        <v>675</v>
      </c>
    </row>
    <row r="460" spans="1:23">
      <c r="A460" t="s">
        <v>8135</v>
      </c>
      <c r="B460" t="s">
        <v>1059</v>
      </c>
      <c r="C460" t="s">
        <v>11929</v>
      </c>
      <c r="D460" t="s">
        <v>675</v>
      </c>
      <c r="E460" t="s">
        <v>682</v>
      </c>
      <c r="F460" t="s">
        <v>11560</v>
      </c>
      <c r="G460" t="s">
        <v>11551</v>
      </c>
      <c r="H460" t="s">
        <v>8136</v>
      </c>
      <c r="I460" t="s">
        <v>885</v>
      </c>
      <c r="J460" t="s">
        <v>8137</v>
      </c>
      <c r="K460" t="s">
        <v>922</v>
      </c>
      <c r="L460" t="s">
        <v>675</v>
      </c>
      <c r="M460" t="s">
        <v>760</v>
      </c>
      <c r="N460" t="s">
        <v>760</v>
      </c>
      <c r="O460" t="s">
        <v>884</v>
      </c>
      <c r="P460" t="s">
        <v>11568</v>
      </c>
      <c r="Q460" t="s">
        <v>8127</v>
      </c>
      <c r="R460" t="s">
        <v>8140</v>
      </c>
      <c r="S460" t="s">
        <v>2745</v>
      </c>
      <c r="T460" s="2" t="s">
        <v>675</v>
      </c>
      <c r="U460" s="2" t="s">
        <v>8140</v>
      </c>
      <c r="V460" s="2" t="s">
        <v>2745</v>
      </c>
      <c r="W460" s="2" t="s">
        <v>675</v>
      </c>
    </row>
    <row r="461" spans="1:23">
      <c r="A461" t="s">
        <v>8141</v>
      </c>
      <c r="B461" t="s">
        <v>1059</v>
      </c>
      <c r="C461" t="s">
        <v>11929</v>
      </c>
      <c r="D461" t="s">
        <v>675</v>
      </c>
      <c r="E461" t="s">
        <v>682</v>
      </c>
      <c r="F461" t="s">
        <v>11560</v>
      </c>
      <c r="G461" t="s">
        <v>11551</v>
      </c>
      <c r="H461" t="s">
        <v>8142</v>
      </c>
      <c r="I461" t="s">
        <v>885</v>
      </c>
      <c r="J461" t="s">
        <v>8143</v>
      </c>
      <c r="K461" t="s">
        <v>922</v>
      </c>
      <c r="L461" t="s">
        <v>675</v>
      </c>
      <c r="M461" t="s">
        <v>760</v>
      </c>
      <c r="N461" t="s">
        <v>760</v>
      </c>
      <c r="O461" t="s">
        <v>884</v>
      </c>
      <c r="P461" t="s">
        <v>11568</v>
      </c>
      <c r="Q461" t="s">
        <v>8127</v>
      </c>
      <c r="R461" t="s">
        <v>8144</v>
      </c>
      <c r="S461" t="s">
        <v>2745</v>
      </c>
      <c r="T461" s="2" t="s">
        <v>675</v>
      </c>
      <c r="U461" s="2" t="s">
        <v>8144</v>
      </c>
      <c r="V461" s="2" t="s">
        <v>2745</v>
      </c>
      <c r="W461" s="2" t="s">
        <v>675</v>
      </c>
    </row>
    <row r="462" spans="1:23">
      <c r="A462" t="s">
        <v>8145</v>
      </c>
      <c r="B462" t="s">
        <v>1059</v>
      </c>
      <c r="C462" t="s">
        <v>11930</v>
      </c>
      <c r="D462" t="s">
        <v>675</v>
      </c>
      <c r="E462" t="s">
        <v>682</v>
      </c>
      <c r="F462" t="s">
        <v>11560</v>
      </c>
      <c r="G462" t="s">
        <v>11551</v>
      </c>
      <c r="H462" t="s">
        <v>5790</v>
      </c>
      <c r="I462" t="s">
        <v>885</v>
      </c>
      <c r="J462" t="s">
        <v>8146</v>
      </c>
      <c r="K462" t="s">
        <v>922</v>
      </c>
      <c r="L462" t="s">
        <v>675</v>
      </c>
      <c r="M462" t="s">
        <v>760</v>
      </c>
      <c r="N462" t="s">
        <v>760</v>
      </c>
      <c r="O462" t="s">
        <v>884</v>
      </c>
      <c r="P462" t="s">
        <v>11568</v>
      </c>
      <c r="Q462" t="s">
        <v>8127</v>
      </c>
      <c r="R462" t="s">
        <v>8147</v>
      </c>
      <c r="S462" t="s">
        <v>2745</v>
      </c>
      <c r="T462" s="2" t="s">
        <v>675</v>
      </c>
      <c r="U462" s="2" t="s">
        <v>8147</v>
      </c>
      <c r="V462" s="2" t="s">
        <v>2745</v>
      </c>
      <c r="W462" s="2" t="s">
        <v>675</v>
      </c>
    </row>
    <row r="463" spans="1:23">
      <c r="A463" t="s">
        <v>8148</v>
      </c>
      <c r="B463" t="s">
        <v>1059</v>
      </c>
      <c r="C463" t="s">
        <v>11930</v>
      </c>
      <c r="D463" t="s">
        <v>675</v>
      </c>
      <c r="E463" t="s">
        <v>682</v>
      </c>
      <c r="F463" t="s">
        <v>11560</v>
      </c>
      <c r="G463" t="s">
        <v>11551</v>
      </c>
      <c r="H463" t="s">
        <v>8149</v>
      </c>
      <c r="I463" t="s">
        <v>885</v>
      </c>
      <c r="J463" t="s">
        <v>8150</v>
      </c>
      <c r="K463" t="s">
        <v>922</v>
      </c>
      <c r="L463" t="s">
        <v>675</v>
      </c>
      <c r="M463" t="s">
        <v>760</v>
      </c>
      <c r="N463" t="s">
        <v>760</v>
      </c>
      <c r="O463" t="s">
        <v>884</v>
      </c>
      <c r="P463" t="s">
        <v>11568</v>
      </c>
      <c r="Q463" t="s">
        <v>8127</v>
      </c>
      <c r="R463" t="s">
        <v>8151</v>
      </c>
      <c r="S463" t="s">
        <v>2745</v>
      </c>
      <c r="T463" s="2" t="s">
        <v>675</v>
      </c>
      <c r="U463" s="2" t="s">
        <v>8151</v>
      </c>
      <c r="V463" s="2" t="s">
        <v>2745</v>
      </c>
      <c r="W463" s="2" t="s">
        <v>675</v>
      </c>
    </row>
    <row r="464" spans="1:23">
      <c r="A464" t="s">
        <v>8153</v>
      </c>
      <c r="B464" t="s">
        <v>1059</v>
      </c>
      <c r="C464" t="s">
        <v>11931</v>
      </c>
      <c r="D464" t="s">
        <v>675</v>
      </c>
      <c r="E464" t="s">
        <v>682</v>
      </c>
      <c r="F464" t="s">
        <v>11560</v>
      </c>
      <c r="G464" t="s">
        <v>11551</v>
      </c>
      <c r="H464" t="s">
        <v>8154</v>
      </c>
      <c r="I464" t="s">
        <v>885</v>
      </c>
      <c r="J464" t="s">
        <v>8155</v>
      </c>
      <c r="K464" t="s">
        <v>922</v>
      </c>
      <c r="L464" t="s">
        <v>675</v>
      </c>
      <c r="M464" t="s">
        <v>760</v>
      </c>
      <c r="N464" t="s">
        <v>760</v>
      </c>
      <c r="O464" t="s">
        <v>884</v>
      </c>
      <c r="P464" t="s">
        <v>11568</v>
      </c>
      <c r="Q464" t="s">
        <v>8127</v>
      </c>
      <c r="R464" t="s">
        <v>8156</v>
      </c>
      <c r="S464" t="s">
        <v>2745</v>
      </c>
      <c r="T464" s="2" t="s">
        <v>675</v>
      </c>
      <c r="U464" s="2" t="s">
        <v>8156</v>
      </c>
      <c r="V464" s="2" t="s">
        <v>2745</v>
      </c>
      <c r="W464" s="2" t="s">
        <v>675</v>
      </c>
    </row>
    <row r="465" spans="1:23">
      <c r="A465" t="s">
        <v>8157</v>
      </c>
      <c r="B465" t="s">
        <v>1059</v>
      </c>
      <c r="C465" t="s">
        <v>11931</v>
      </c>
      <c r="D465" t="s">
        <v>675</v>
      </c>
      <c r="E465" t="s">
        <v>682</v>
      </c>
      <c r="F465" t="s">
        <v>11560</v>
      </c>
      <c r="G465" t="s">
        <v>11551</v>
      </c>
      <c r="H465" t="s">
        <v>8158</v>
      </c>
      <c r="I465" t="s">
        <v>885</v>
      </c>
      <c r="J465" t="s">
        <v>8159</v>
      </c>
      <c r="K465" t="s">
        <v>922</v>
      </c>
      <c r="L465" t="s">
        <v>675</v>
      </c>
      <c r="M465" t="s">
        <v>760</v>
      </c>
      <c r="N465" t="s">
        <v>760</v>
      </c>
      <c r="O465" t="s">
        <v>884</v>
      </c>
      <c r="P465" t="s">
        <v>11568</v>
      </c>
      <c r="Q465" t="s">
        <v>8127</v>
      </c>
      <c r="R465" t="s">
        <v>8162</v>
      </c>
      <c r="S465" t="s">
        <v>2745</v>
      </c>
      <c r="T465" s="2" t="s">
        <v>675</v>
      </c>
      <c r="U465" s="2" t="s">
        <v>8162</v>
      </c>
      <c r="V465" s="2" t="s">
        <v>2745</v>
      </c>
      <c r="W465" s="2" t="s">
        <v>675</v>
      </c>
    </row>
    <row r="466" spans="1:23">
      <c r="A466" t="s">
        <v>8163</v>
      </c>
      <c r="B466" t="s">
        <v>1059</v>
      </c>
      <c r="C466" t="s">
        <v>11932</v>
      </c>
      <c r="D466" t="s">
        <v>675</v>
      </c>
      <c r="E466" t="s">
        <v>682</v>
      </c>
      <c r="F466" t="s">
        <v>11560</v>
      </c>
      <c r="G466" t="s">
        <v>11551</v>
      </c>
      <c r="H466" t="s">
        <v>8164</v>
      </c>
      <c r="I466" t="s">
        <v>885</v>
      </c>
      <c r="J466" t="s">
        <v>8165</v>
      </c>
      <c r="K466" t="s">
        <v>922</v>
      </c>
      <c r="L466" t="s">
        <v>675</v>
      </c>
      <c r="M466" t="s">
        <v>760</v>
      </c>
      <c r="N466" t="s">
        <v>760</v>
      </c>
      <c r="O466" t="s">
        <v>884</v>
      </c>
      <c r="P466" t="s">
        <v>11568</v>
      </c>
      <c r="Q466" t="s">
        <v>8127</v>
      </c>
      <c r="R466" t="s">
        <v>8166</v>
      </c>
      <c r="S466" t="s">
        <v>2745</v>
      </c>
      <c r="T466" s="2" t="s">
        <v>675</v>
      </c>
      <c r="U466" s="2" t="s">
        <v>8166</v>
      </c>
      <c r="V466" s="2" t="s">
        <v>2745</v>
      </c>
      <c r="W466" s="2" t="s">
        <v>675</v>
      </c>
    </row>
    <row r="467" spans="1:23">
      <c r="A467" t="s">
        <v>8167</v>
      </c>
      <c r="B467" t="s">
        <v>1059</v>
      </c>
      <c r="C467" t="s">
        <v>11933</v>
      </c>
      <c r="D467" t="s">
        <v>675</v>
      </c>
      <c r="E467" t="s">
        <v>682</v>
      </c>
      <c r="F467" t="s">
        <v>11560</v>
      </c>
      <c r="G467" t="s">
        <v>11551</v>
      </c>
      <c r="H467" t="s">
        <v>8168</v>
      </c>
      <c r="I467" t="s">
        <v>885</v>
      </c>
      <c r="J467" t="s">
        <v>8169</v>
      </c>
      <c r="K467" t="s">
        <v>922</v>
      </c>
      <c r="L467" t="s">
        <v>675</v>
      </c>
      <c r="M467" t="s">
        <v>760</v>
      </c>
      <c r="N467" t="s">
        <v>760</v>
      </c>
      <c r="O467" t="s">
        <v>884</v>
      </c>
      <c r="P467" t="s">
        <v>11568</v>
      </c>
      <c r="Q467" t="s">
        <v>8127</v>
      </c>
      <c r="R467" t="s">
        <v>8170</v>
      </c>
      <c r="S467" t="s">
        <v>2745</v>
      </c>
      <c r="T467" s="2" t="s">
        <v>675</v>
      </c>
      <c r="U467" s="2" t="s">
        <v>8170</v>
      </c>
      <c r="V467" s="2" t="s">
        <v>2745</v>
      </c>
      <c r="W467" s="2" t="s">
        <v>675</v>
      </c>
    </row>
    <row r="468" spans="1:23">
      <c r="A468" t="s">
        <v>8171</v>
      </c>
      <c r="B468" t="s">
        <v>970</v>
      </c>
      <c r="C468" t="s">
        <v>11934</v>
      </c>
      <c r="D468" t="s">
        <v>675</v>
      </c>
      <c r="E468" t="s">
        <v>682</v>
      </c>
      <c r="F468" t="s">
        <v>11560</v>
      </c>
      <c r="G468" t="s">
        <v>11551</v>
      </c>
      <c r="H468" t="s">
        <v>8172</v>
      </c>
      <c r="I468" t="s">
        <v>885</v>
      </c>
      <c r="J468" t="s">
        <v>8173</v>
      </c>
      <c r="K468" t="s">
        <v>922</v>
      </c>
      <c r="L468" t="s">
        <v>675</v>
      </c>
      <c r="M468" t="s">
        <v>760</v>
      </c>
      <c r="N468" t="s">
        <v>760</v>
      </c>
      <c r="O468" t="s">
        <v>884</v>
      </c>
      <c r="P468" t="s">
        <v>11568</v>
      </c>
      <c r="Q468" t="s">
        <v>8127</v>
      </c>
      <c r="R468" t="s">
        <v>8174</v>
      </c>
      <c r="S468" t="s">
        <v>2745</v>
      </c>
      <c r="T468" s="2" t="s">
        <v>675</v>
      </c>
      <c r="U468" s="2" t="s">
        <v>8174</v>
      </c>
      <c r="V468" s="2" t="s">
        <v>2745</v>
      </c>
      <c r="W468" s="2" t="s">
        <v>675</v>
      </c>
    </row>
    <row r="469" spans="1:23">
      <c r="A469" t="s">
        <v>8175</v>
      </c>
      <c r="B469" t="s">
        <v>1059</v>
      </c>
      <c r="C469" t="s">
        <v>11933</v>
      </c>
      <c r="D469" t="s">
        <v>675</v>
      </c>
      <c r="E469" t="s">
        <v>682</v>
      </c>
      <c r="F469" t="s">
        <v>11560</v>
      </c>
      <c r="G469" t="s">
        <v>11551</v>
      </c>
      <c r="H469" t="s">
        <v>8176</v>
      </c>
      <c r="I469" t="s">
        <v>885</v>
      </c>
      <c r="J469" t="s">
        <v>8177</v>
      </c>
      <c r="K469" t="s">
        <v>922</v>
      </c>
      <c r="L469" t="s">
        <v>675</v>
      </c>
      <c r="M469" t="s">
        <v>760</v>
      </c>
      <c r="N469" t="s">
        <v>760</v>
      </c>
      <c r="O469" t="s">
        <v>884</v>
      </c>
      <c r="P469" t="s">
        <v>11568</v>
      </c>
      <c r="Q469" t="s">
        <v>8127</v>
      </c>
      <c r="R469" t="s">
        <v>8178</v>
      </c>
      <c r="S469" t="s">
        <v>2745</v>
      </c>
      <c r="T469" s="2" t="s">
        <v>675</v>
      </c>
      <c r="U469" s="2" t="s">
        <v>8178</v>
      </c>
      <c r="V469" s="2" t="s">
        <v>2745</v>
      </c>
      <c r="W469" s="2" t="s">
        <v>675</v>
      </c>
    </row>
    <row r="470" spans="1:23">
      <c r="A470" t="s">
        <v>8179</v>
      </c>
      <c r="B470" t="s">
        <v>1059</v>
      </c>
      <c r="C470" t="s">
        <v>11935</v>
      </c>
      <c r="D470" t="s">
        <v>675</v>
      </c>
      <c r="E470" t="s">
        <v>682</v>
      </c>
      <c r="F470" t="s">
        <v>11560</v>
      </c>
      <c r="G470" t="s">
        <v>11551</v>
      </c>
      <c r="H470" t="s">
        <v>8180</v>
      </c>
      <c r="I470" t="s">
        <v>885</v>
      </c>
      <c r="J470" t="s">
        <v>8181</v>
      </c>
      <c r="K470" t="s">
        <v>922</v>
      </c>
      <c r="L470" t="s">
        <v>675</v>
      </c>
      <c r="M470" t="s">
        <v>760</v>
      </c>
      <c r="N470" t="s">
        <v>760</v>
      </c>
      <c r="O470" t="s">
        <v>884</v>
      </c>
      <c r="P470" t="s">
        <v>11568</v>
      </c>
      <c r="Q470" t="s">
        <v>8127</v>
      </c>
      <c r="R470" t="s">
        <v>8185</v>
      </c>
      <c r="S470" t="s">
        <v>2745</v>
      </c>
      <c r="T470" s="2" t="s">
        <v>675</v>
      </c>
      <c r="U470" s="2" t="s">
        <v>8185</v>
      </c>
      <c r="V470" s="2" t="s">
        <v>2745</v>
      </c>
      <c r="W470" s="2" t="s">
        <v>675</v>
      </c>
    </row>
    <row r="471" spans="1:23">
      <c r="A471" t="s">
        <v>8186</v>
      </c>
      <c r="B471" t="s">
        <v>1059</v>
      </c>
      <c r="C471" t="s">
        <v>11935</v>
      </c>
      <c r="D471" t="s">
        <v>675</v>
      </c>
      <c r="E471" t="s">
        <v>682</v>
      </c>
      <c r="F471" t="s">
        <v>11560</v>
      </c>
      <c r="G471" t="s">
        <v>11551</v>
      </c>
      <c r="H471" t="s">
        <v>8187</v>
      </c>
      <c r="I471" t="s">
        <v>885</v>
      </c>
      <c r="J471" t="s">
        <v>8188</v>
      </c>
      <c r="K471" t="s">
        <v>922</v>
      </c>
      <c r="L471" t="s">
        <v>675</v>
      </c>
      <c r="M471" t="s">
        <v>760</v>
      </c>
      <c r="N471" t="s">
        <v>760</v>
      </c>
      <c r="O471" t="s">
        <v>884</v>
      </c>
      <c r="P471" t="s">
        <v>11568</v>
      </c>
      <c r="Q471" t="s">
        <v>8127</v>
      </c>
      <c r="R471" t="s">
        <v>8189</v>
      </c>
      <c r="S471" t="s">
        <v>2745</v>
      </c>
      <c r="T471" s="2" t="s">
        <v>675</v>
      </c>
      <c r="U471" s="2" t="s">
        <v>8189</v>
      </c>
      <c r="V471" s="2" t="s">
        <v>2745</v>
      </c>
      <c r="W471" s="2" t="s">
        <v>675</v>
      </c>
    </row>
    <row r="472" spans="1:23">
      <c r="A472" t="s">
        <v>8190</v>
      </c>
      <c r="B472" t="s">
        <v>1059</v>
      </c>
      <c r="C472" t="s">
        <v>11936</v>
      </c>
      <c r="D472" t="s">
        <v>675</v>
      </c>
      <c r="E472" t="s">
        <v>682</v>
      </c>
      <c r="F472" t="s">
        <v>11560</v>
      </c>
      <c r="G472" t="s">
        <v>11551</v>
      </c>
      <c r="H472" t="s">
        <v>8191</v>
      </c>
      <c r="I472" t="s">
        <v>885</v>
      </c>
      <c r="J472" t="s">
        <v>8192</v>
      </c>
      <c r="K472" t="s">
        <v>922</v>
      </c>
      <c r="L472" t="s">
        <v>675</v>
      </c>
      <c r="M472" t="s">
        <v>760</v>
      </c>
      <c r="N472" t="s">
        <v>760</v>
      </c>
      <c r="O472" t="s">
        <v>884</v>
      </c>
      <c r="P472" t="s">
        <v>11568</v>
      </c>
      <c r="Q472" t="s">
        <v>8127</v>
      </c>
      <c r="R472" t="s">
        <v>8193</v>
      </c>
      <c r="S472" t="s">
        <v>2745</v>
      </c>
      <c r="T472" s="2" t="s">
        <v>675</v>
      </c>
      <c r="U472" s="2" t="s">
        <v>8193</v>
      </c>
      <c r="V472" s="2" t="s">
        <v>2745</v>
      </c>
      <c r="W472" s="2" t="s">
        <v>675</v>
      </c>
    </row>
    <row r="473" spans="1:23">
      <c r="A473" t="s">
        <v>8194</v>
      </c>
      <c r="B473" t="s">
        <v>1059</v>
      </c>
      <c r="C473" t="s">
        <v>11936</v>
      </c>
      <c r="D473" t="s">
        <v>675</v>
      </c>
      <c r="E473" t="s">
        <v>682</v>
      </c>
      <c r="F473" t="s">
        <v>11560</v>
      </c>
      <c r="G473" t="s">
        <v>11551</v>
      </c>
      <c r="H473" t="s">
        <v>8195</v>
      </c>
      <c r="I473" t="s">
        <v>885</v>
      </c>
      <c r="J473" t="s">
        <v>8196</v>
      </c>
      <c r="K473" t="s">
        <v>922</v>
      </c>
      <c r="L473" t="s">
        <v>675</v>
      </c>
      <c r="M473" t="s">
        <v>760</v>
      </c>
      <c r="N473" t="s">
        <v>760</v>
      </c>
      <c r="O473" t="s">
        <v>884</v>
      </c>
      <c r="P473" t="s">
        <v>11568</v>
      </c>
      <c r="Q473" t="s">
        <v>8127</v>
      </c>
      <c r="R473" t="s">
        <v>8198</v>
      </c>
      <c r="S473" t="s">
        <v>2745</v>
      </c>
      <c r="T473" s="2" t="s">
        <v>675</v>
      </c>
      <c r="U473" s="2" t="s">
        <v>8198</v>
      </c>
      <c r="V473" s="2" t="s">
        <v>2745</v>
      </c>
      <c r="W473" s="2" t="s">
        <v>675</v>
      </c>
    </row>
    <row r="474" spans="1:23">
      <c r="A474" t="s">
        <v>8199</v>
      </c>
      <c r="B474" t="s">
        <v>1059</v>
      </c>
      <c r="C474" t="s">
        <v>11936</v>
      </c>
      <c r="D474" t="s">
        <v>675</v>
      </c>
      <c r="E474" t="s">
        <v>682</v>
      </c>
      <c r="F474" t="s">
        <v>11560</v>
      </c>
      <c r="G474" t="s">
        <v>11551</v>
      </c>
      <c r="H474" t="s">
        <v>8200</v>
      </c>
      <c r="I474" t="s">
        <v>885</v>
      </c>
      <c r="J474" t="s">
        <v>8201</v>
      </c>
      <c r="K474" t="s">
        <v>922</v>
      </c>
      <c r="L474" t="s">
        <v>675</v>
      </c>
      <c r="M474" t="s">
        <v>760</v>
      </c>
      <c r="N474" t="s">
        <v>760</v>
      </c>
      <c r="O474" t="s">
        <v>884</v>
      </c>
      <c r="P474" t="s">
        <v>11568</v>
      </c>
      <c r="Q474" t="s">
        <v>8127</v>
      </c>
      <c r="R474" t="s">
        <v>8204</v>
      </c>
      <c r="S474" t="s">
        <v>2745</v>
      </c>
      <c r="T474" s="2" t="s">
        <v>675</v>
      </c>
      <c r="U474" s="2" t="s">
        <v>8204</v>
      </c>
      <c r="V474" s="2" t="s">
        <v>2745</v>
      </c>
      <c r="W474" s="2" t="s">
        <v>675</v>
      </c>
    </row>
    <row r="475" spans="1:23">
      <c r="A475" t="s">
        <v>8205</v>
      </c>
      <c r="B475" t="s">
        <v>1059</v>
      </c>
      <c r="C475" t="s">
        <v>11937</v>
      </c>
      <c r="D475" t="s">
        <v>675</v>
      </c>
      <c r="E475" t="s">
        <v>682</v>
      </c>
      <c r="F475" t="s">
        <v>11560</v>
      </c>
      <c r="G475" t="s">
        <v>11551</v>
      </c>
      <c r="H475" t="s">
        <v>5013</v>
      </c>
      <c r="I475" t="s">
        <v>885</v>
      </c>
      <c r="J475" t="s">
        <v>8206</v>
      </c>
      <c r="K475" t="s">
        <v>922</v>
      </c>
      <c r="L475" t="s">
        <v>675</v>
      </c>
      <c r="M475" t="s">
        <v>760</v>
      </c>
      <c r="N475" t="s">
        <v>760</v>
      </c>
      <c r="O475" t="s">
        <v>884</v>
      </c>
      <c r="P475" t="s">
        <v>11568</v>
      </c>
      <c r="Q475" t="s">
        <v>8127</v>
      </c>
      <c r="R475" t="s">
        <v>8208</v>
      </c>
      <c r="S475" t="s">
        <v>2745</v>
      </c>
      <c r="T475" s="2" t="s">
        <v>675</v>
      </c>
      <c r="U475" s="2" t="s">
        <v>8208</v>
      </c>
      <c r="V475" s="2" t="s">
        <v>2745</v>
      </c>
      <c r="W475" s="2" t="s">
        <v>675</v>
      </c>
    </row>
    <row r="476" spans="1:23">
      <c r="A476" t="s">
        <v>8209</v>
      </c>
      <c r="B476" t="s">
        <v>7470</v>
      </c>
      <c r="C476" t="s">
        <v>11938</v>
      </c>
      <c r="D476" t="s">
        <v>675</v>
      </c>
      <c r="E476" t="s">
        <v>682</v>
      </c>
      <c r="F476" t="s">
        <v>11560</v>
      </c>
      <c r="G476" t="s">
        <v>11551</v>
      </c>
      <c r="H476" t="s">
        <v>8210</v>
      </c>
      <c r="I476" t="s">
        <v>885</v>
      </c>
      <c r="J476" t="s">
        <v>8211</v>
      </c>
      <c r="K476" t="s">
        <v>922</v>
      </c>
      <c r="L476" t="s">
        <v>675</v>
      </c>
      <c r="M476" t="s">
        <v>760</v>
      </c>
      <c r="N476" t="s">
        <v>760</v>
      </c>
      <c r="O476" t="s">
        <v>884</v>
      </c>
      <c r="P476" t="s">
        <v>11568</v>
      </c>
      <c r="Q476" t="s">
        <v>8127</v>
      </c>
      <c r="R476" t="s">
        <v>8212</v>
      </c>
      <c r="S476" t="s">
        <v>2745</v>
      </c>
      <c r="T476" s="2" t="s">
        <v>675</v>
      </c>
      <c r="U476" s="2" t="s">
        <v>8212</v>
      </c>
      <c r="V476" s="2" t="s">
        <v>2745</v>
      </c>
      <c r="W476" s="2" t="s">
        <v>675</v>
      </c>
    </row>
    <row r="477" spans="1:23">
      <c r="A477" t="s">
        <v>8213</v>
      </c>
      <c r="B477" t="s">
        <v>1059</v>
      </c>
      <c r="C477" t="s">
        <v>11939</v>
      </c>
      <c r="D477" t="s">
        <v>675</v>
      </c>
      <c r="E477" t="s">
        <v>682</v>
      </c>
      <c r="F477" t="s">
        <v>11560</v>
      </c>
      <c r="G477" t="s">
        <v>11551</v>
      </c>
      <c r="H477" t="s">
        <v>8214</v>
      </c>
      <c r="I477" t="s">
        <v>885</v>
      </c>
      <c r="J477" t="s">
        <v>8215</v>
      </c>
      <c r="K477" t="s">
        <v>922</v>
      </c>
      <c r="L477" t="s">
        <v>675</v>
      </c>
      <c r="M477" t="s">
        <v>760</v>
      </c>
      <c r="N477" t="s">
        <v>760</v>
      </c>
      <c r="O477" t="s">
        <v>884</v>
      </c>
      <c r="P477" t="s">
        <v>11568</v>
      </c>
      <c r="Q477" t="s">
        <v>8127</v>
      </c>
      <c r="R477" t="s">
        <v>8216</v>
      </c>
      <c r="S477" t="s">
        <v>2745</v>
      </c>
      <c r="T477" s="2" t="s">
        <v>675</v>
      </c>
      <c r="U477" s="2" t="s">
        <v>8216</v>
      </c>
      <c r="V477" s="2" t="s">
        <v>2745</v>
      </c>
      <c r="W477" s="2" t="s">
        <v>675</v>
      </c>
    </row>
    <row r="478" spans="1:23">
      <c r="A478" t="s">
        <v>8217</v>
      </c>
      <c r="B478" t="s">
        <v>1059</v>
      </c>
      <c r="C478" t="s">
        <v>11939</v>
      </c>
      <c r="D478" t="s">
        <v>675</v>
      </c>
      <c r="E478" t="s">
        <v>682</v>
      </c>
      <c r="F478" t="s">
        <v>11560</v>
      </c>
      <c r="G478" t="s">
        <v>11551</v>
      </c>
      <c r="H478" t="s">
        <v>8218</v>
      </c>
      <c r="I478" t="s">
        <v>885</v>
      </c>
      <c r="J478" t="s">
        <v>8219</v>
      </c>
      <c r="K478" t="s">
        <v>922</v>
      </c>
      <c r="L478" t="s">
        <v>675</v>
      </c>
      <c r="M478" t="s">
        <v>760</v>
      </c>
      <c r="N478" t="s">
        <v>760</v>
      </c>
      <c r="O478" t="s">
        <v>884</v>
      </c>
      <c r="P478" t="s">
        <v>11568</v>
      </c>
      <c r="Q478" t="s">
        <v>8127</v>
      </c>
      <c r="R478" t="s">
        <v>8220</v>
      </c>
      <c r="S478" t="s">
        <v>2745</v>
      </c>
      <c r="T478" s="2" t="s">
        <v>675</v>
      </c>
      <c r="U478" s="2" t="s">
        <v>8220</v>
      </c>
      <c r="V478" s="2" t="s">
        <v>2745</v>
      </c>
      <c r="W478" s="2" t="s">
        <v>675</v>
      </c>
    </row>
    <row r="479" spans="1:23">
      <c r="A479" t="s">
        <v>8221</v>
      </c>
      <c r="B479" t="s">
        <v>1059</v>
      </c>
      <c r="C479" t="s">
        <v>11940</v>
      </c>
      <c r="D479" t="s">
        <v>675</v>
      </c>
      <c r="E479" t="s">
        <v>682</v>
      </c>
      <c r="F479" t="s">
        <v>11560</v>
      </c>
      <c r="G479" t="s">
        <v>11551</v>
      </c>
      <c r="H479" t="s">
        <v>8222</v>
      </c>
      <c r="I479" t="s">
        <v>885</v>
      </c>
      <c r="J479" t="s">
        <v>8223</v>
      </c>
      <c r="K479" t="s">
        <v>922</v>
      </c>
      <c r="L479" t="s">
        <v>675</v>
      </c>
      <c r="M479" t="s">
        <v>760</v>
      </c>
      <c r="N479" t="s">
        <v>760</v>
      </c>
      <c r="O479" t="s">
        <v>884</v>
      </c>
      <c r="P479" t="s">
        <v>11568</v>
      </c>
      <c r="Q479" t="s">
        <v>8127</v>
      </c>
      <c r="R479" t="s">
        <v>8224</v>
      </c>
      <c r="S479" t="s">
        <v>2745</v>
      </c>
      <c r="T479" s="2" t="s">
        <v>675</v>
      </c>
      <c r="U479" s="2" t="s">
        <v>8224</v>
      </c>
      <c r="V479" s="2" t="s">
        <v>2745</v>
      </c>
      <c r="W479" s="2" t="s">
        <v>675</v>
      </c>
    </row>
    <row r="480" spans="1:23">
      <c r="A480" t="s">
        <v>8226</v>
      </c>
      <c r="B480" t="s">
        <v>1059</v>
      </c>
      <c r="C480" t="s">
        <v>11940</v>
      </c>
      <c r="D480" t="s">
        <v>675</v>
      </c>
      <c r="E480" t="s">
        <v>682</v>
      </c>
      <c r="F480" t="s">
        <v>11560</v>
      </c>
      <c r="G480" t="s">
        <v>11551</v>
      </c>
      <c r="H480" t="s">
        <v>8227</v>
      </c>
      <c r="I480" t="s">
        <v>885</v>
      </c>
      <c r="J480" t="s">
        <v>8228</v>
      </c>
      <c r="K480" t="s">
        <v>922</v>
      </c>
      <c r="L480" t="s">
        <v>675</v>
      </c>
      <c r="M480" t="s">
        <v>760</v>
      </c>
      <c r="N480" t="s">
        <v>760</v>
      </c>
      <c r="O480" t="s">
        <v>884</v>
      </c>
      <c r="P480" t="s">
        <v>11568</v>
      </c>
      <c r="Q480" t="s">
        <v>8127</v>
      </c>
      <c r="R480" t="s">
        <v>8231</v>
      </c>
      <c r="S480" t="s">
        <v>2745</v>
      </c>
      <c r="T480" s="2" t="s">
        <v>675</v>
      </c>
      <c r="U480" s="2" t="s">
        <v>8231</v>
      </c>
      <c r="V480" s="2" t="s">
        <v>2745</v>
      </c>
      <c r="W480" s="2" t="s">
        <v>675</v>
      </c>
    </row>
    <row r="481" spans="1:23">
      <c r="A481" t="s">
        <v>8232</v>
      </c>
      <c r="B481" t="s">
        <v>1059</v>
      </c>
      <c r="C481" t="s">
        <v>11941</v>
      </c>
      <c r="D481" t="s">
        <v>675</v>
      </c>
      <c r="E481" t="s">
        <v>682</v>
      </c>
      <c r="F481" t="s">
        <v>11560</v>
      </c>
      <c r="G481" t="s">
        <v>11551</v>
      </c>
      <c r="H481" t="s">
        <v>8233</v>
      </c>
      <c r="I481" t="s">
        <v>885</v>
      </c>
      <c r="J481" t="s">
        <v>8234</v>
      </c>
      <c r="K481" t="s">
        <v>922</v>
      </c>
      <c r="L481" t="s">
        <v>675</v>
      </c>
      <c r="M481" t="s">
        <v>760</v>
      </c>
      <c r="N481" t="s">
        <v>760</v>
      </c>
      <c r="O481" t="s">
        <v>884</v>
      </c>
      <c r="P481" t="s">
        <v>11568</v>
      </c>
      <c r="Q481" t="s">
        <v>8127</v>
      </c>
      <c r="R481" t="s">
        <v>8235</v>
      </c>
      <c r="S481" t="s">
        <v>2745</v>
      </c>
      <c r="T481" s="2" t="s">
        <v>675</v>
      </c>
      <c r="U481" s="2" t="s">
        <v>8235</v>
      </c>
      <c r="V481" s="2" t="s">
        <v>2745</v>
      </c>
      <c r="W481" s="2" t="s">
        <v>675</v>
      </c>
    </row>
    <row r="482" spans="1:23">
      <c r="A482" t="s">
        <v>8236</v>
      </c>
      <c r="B482" t="s">
        <v>1059</v>
      </c>
      <c r="C482" t="s">
        <v>11941</v>
      </c>
      <c r="D482" t="s">
        <v>675</v>
      </c>
      <c r="E482" t="s">
        <v>682</v>
      </c>
      <c r="F482" t="s">
        <v>11560</v>
      </c>
      <c r="G482" t="s">
        <v>11551</v>
      </c>
      <c r="H482" t="s">
        <v>8237</v>
      </c>
      <c r="I482" t="s">
        <v>885</v>
      </c>
      <c r="J482" t="s">
        <v>8238</v>
      </c>
      <c r="K482" t="s">
        <v>922</v>
      </c>
      <c r="L482" t="s">
        <v>675</v>
      </c>
      <c r="M482" t="s">
        <v>760</v>
      </c>
      <c r="N482" t="s">
        <v>760</v>
      </c>
      <c r="O482" t="s">
        <v>884</v>
      </c>
      <c r="P482" t="s">
        <v>11568</v>
      </c>
      <c r="Q482" t="s">
        <v>8127</v>
      </c>
      <c r="R482" t="s">
        <v>8239</v>
      </c>
      <c r="S482" t="s">
        <v>2745</v>
      </c>
      <c r="T482" s="2" t="s">
        <v>675</v>
      </c>
      <c r="U482" s="2" t="s">
        <v>8239</v>
      </c>
      <c r="V482" s="2" t="s">
        <v>2745</v>
      </c>
      <c r="W482" s="2" t="s">
        <v>675</v>
      </c>
    </row>
    <row r="483" spans="1:23">
      <c r="A483" t="s">
        <v>8240</v>
      </c>
      <c r="B483" t="s">
        <v>8127</v>
      </c>
      <c r="C483" t="s">
        <v>11942</v>
      </c>
      <c r="D483" t="s">
        <v>675</v>
      </c>
      <c r="E483" t="s">
        <v>682</v>
      </c>
      <c r="F483" t="s">
        <v>11560</v>
      </c>
      <c r="G483" t="s">
        <v>11551</v>
      </c>
      <c r="H483" t="s">
        <v>7261</v>
      </c>
      <c r="I483" t="s">
        <v>7261</v>
      </c>
      <c r="J483" t="s">
        <v>8241</v>
      </c>
      <c r="K483" t="s">
        <v>922</v>
      </c>
      <c r="L483" t="s">
        <v>675</v>
      </c>
      <c r="M483" t="s">
        <v>2672</v>
      </c>
      <c r="N483" t="s">
        <v>760</v>
      </c>
      <c r="O483" t="s">
        <v>7260</v>
      </c>
      <c r="P483" t="s">
        <v>11568</v>
      </c>
      <c r="Q483" t="s">
        <v>8127</v>
      </c>
      <c r="R483" t="s">
        <v>8242</v>
      </c>
      <c r="S483" t="s">
        <v>1059</v>
      </c>
      <c r="T483" s="2" t="s">
        <v>675</v>
      </c>
      <c r="U483" s="2" t="s">
        <v>8242</v>
      </c>
      <c r="V483" s="2" t="s">
        <v>1059</v>
      </c>
      <c r="W483" s="2" t="s">
        <v>675</v>
      </c>
    </row>
    <row r="484" spans="1:23">
      <c r="A484" t="s">
        <v>8243</v>
      </c>
      <c r="B484" t="s">
        <v>8127</v>
      </c>
      <c r="C484" t="s">
        <v>11943</v>
      </c>
      <c r="D484" t="s">
        <v>675</v>
      </c>
      <c r="E484" t="s">
        <v>682</v>
      </c>
      <c r="F484" t="s">
        <v>11560</v>
      </c>
      <c r="G484" t="s">
        <v>11551</v>
      </c>
      <c r="H484" t="s">
        <v>7266</v>
      </c>
      <c r="I484" t="s">
        <v>7266</v>
      </c>
      <c r="J484" t="s">
        <v>8244</v>
      </c>
      <c r="K484" t="s">
        <v>922</v>
      </c>
      <c r="L484" t="s">
        <v>675</v>
      </c>
      <c r="M484" t="s">
        <v>2672</v>
      </c>
      <c r="N484" t="s">
        <v>760</v>
      </c>
      <c r="O484" t="s">
        <v>7265</v>
      </c>
      <c r="P484" t="s">
        <v>11568</v>
      </c>
      <c r="Q484" t="s">
        <v>8127</v>
      </c>
      <c r="R484" t="s">
        <v>8245</v>
      </c>
      <c r="S484" t="s">
        <v>1059</v>
      </c>
      <c r="T484" s="2" t="s">
        <v>675</v>
      </c>
      <c r="U484" s="2" t="s">
        <v>8245</v>
      </c>
      <c r="V484" s="2" t="s">
        <v>1059</v>
      </c>
      <c r="W484" s="2" t="s">
        <v>675</v>
      </c>
    </row>
    <row r="485" spans="1:23">
      <c r="A485" t="s">
        <v>8246</v>
      </c>
      <c r="B485" t="s">
        <v>8127</v>
      </c>
      <c r="C485" t="s">
        <v>11944</v>
      </c>
      <c r="D485" t="s">
        <v>675</v>
      </c>
      <c r="E485" t="s">
        <v>682</v>
      </c>
      <c r="F485" t="s">
        <v>11560</v>
      </c>
      <c r="G485" t="s">
        <v>11551</v>
      </c>
      <c r="H485" t="s">
        <v>7271</v>
      </c>
      <c r="I485" t="s">
        <v>7271</v>
      </c>
      <c r="J485" t="s">
        <v>8247</v>
      </c>
      <c r="K485" t="s">
        <v>922</v>
      </c>
      <c r="L485" t="s">
        <v>675</v>
      </c>
      <c r="M485" t="s">
        <v>2672</v>
      </c>
      <c r="N485" t="s">
        <v>760</v>
      </c>
      <c r="O485" t="s">
        <v>7270</v>
      </c>
      <c r="P485" t="s">
        <v>11568</v>
      </c>
      <c r="Q485" t="s">
        <v>8127</v>
      </c>
      <c r="R485" t="s">
        <v>8248</v>
      </c>
      <c r="S485" t="s">
        <v>1059</v>
      </c>
      <c r="T485" s="2" t="s">
        <v>675</v>
      </c>
      <c r="U485" s="2" t="s">
        <v>8248</v>
      </c>
      <c r="V485" s="2" t="s">
        <v>1059</v>
      </c>
      <c r="W485" s="2" t="s">
        <v>675</v>
      </c>
    </row>
    <row r="486" spans="1:23">
      <c r="A486" t="s">
        <v>8249</v>
      </c>
      <c r="B486" t="s">
        <v>8127</v>
      </c>
      <c r="C486" t="s">
        <v>11945</v>
      </c>
      <c r="D486" t="s">
        <v>675</v>
      </c>
      <c r="E486" t="s">
        <v>682</v>
      </c>
      <c r="F486" t="s">
        <v>11560</v>
      </c>
      <c r="G486" t="s">
        <v>11551</v>
      </c>
      <c r="H486" t="s">
        <v>7276</v>
      </c>
      <c r="I486" t="s">
        <v>7276</v>
      </c>
      <c r="J486" t="s">
        <v>8250</v>
      </c>
      <c r="K486" t="s">
        <v>922</v>
      </c>
      <c r="L486" t="s">
        <v>675</v>
      </c>
      <c r="M486" t="s">
        <v>2672</v>
      </c>
      <c r="N486" t="s">
        <v>760</v>
      </c>
      <c r="O486" t="s">
        <v>7275</v>
      </c>
      <c r="P486" t="s">
        <v>11568</v>
      </c>
      <c r="Q486" t="s">
        <v>8127</v>
      </c>
      <c r="R486" t="s">
        <v>8251</v>
      </c>
      <c r="S486" t="s">
        <v>1059</v>
      </c>
      <c r="T486" s="2" t="s">
        <v>675</v>
      </c>
      <c r="U486" s="2" t="s">
        <v>8251</v>
      </c>
      <c r="V486" s="2" t="s">
        <v>1059</v>
      </c>
      <c r="W486" s="2" t="s">
        <v>675</v>
      </c>
    </row>
    <row r="487" spans="1:23">
      <c r="A487" t="s">
        <v>8252</v>
      </c>
      <c r="B487" t="s">
        <v>8127</v>
      </c>
      <c r="C487" t="s">
        <v>11946</v>
      </c>
      <c r="D487" t="s">
        <v>675</v>
      </c>
      <c r="E487" t="s">
        <v>682</v>
      </c>
      <c r="F487" t="s">
        <v>11560</v>
      </c>
      <c r="G487" t="s">
        <v>11551</v>
      </c>
      <c r="H487" t="s">
        <v>7281</v>
      </c>
      <c r="I487" t="s">
        <v>7281</v>
      </c>
      <c r="J487" t="s">
        <v>8253</v>
      </c>
      <c r="K487" t="s">
        <v>922</v>
      </c>
      <c r="L487" t="s">
        <v>675</v>
      </c>
      <c r="M487" t="s">
        <v>2672</v>
      </c>
      <c r="N487" t="s">
        <v>760</v>
      </c>
      <c r="O487" t="s">
        <v>7280</v>
      </c>
      <c r="P487" t="s">
        <v>11568</v>
      </c>
      <c r="Q487" t="s">
        <v>8127</v>
      </c>
      <c r="R487" t="s">
        <v>8254</v>
      </c>
      <c r="S487" t="s">
        <v>1059</v>
      </c>
      <c r="T487" s="2" t="s">
        <v>675</v>
      </c>
      <c r="U487" s="2" t="s">
        <v>8254</v>
      </c>
      <c r="V487" s="2" t="s">
        <v>1059</v>
      </c>
      <c r="W487" s="2" t="s">
        <v>675</v>
      </c>
    </row>
    <row r="488" spans="1:23">
      <c r="A488" t="s">
        <v>8255</v>
      </c>
      <c r="B488" t="s">
        <v>8127</v>
      </c>
      <c r="C488" t="s">
        <v>11947</v>
      </c>
      <c r="D488" t="s">
        <v>675</v>
      </c>
      <c r="E488" t="s">
        <v>682</v>
      </c>
      <c r="F488" t="s">
        <v>11560</v>
      </c>
      <c r="G488" t="s">
        <v>11551</v>
      </c>
      <c r="H488" t="s">
        <v>7286</v>
      </c>
      <c r="I488" t="s">
        <v>7286</v>
      </c>
      <c r="J488" t="s">
        <v>8256</v>
      </c>
      <c r="K488" t="s">
        <v>922</v>
      </c>
      <c r="L488" t="s">
        <v>675</v>
      </c>
      <c r="M488" t="s">
        <v>2672</v>
      </c>
      <c r="N488" t="s">
        <v>760</v>
      </c>
      <c r="O488" t="s">
        <v>7285</v>
      </c>
      <c r="P488" t="s">
        <v>11568</v>
      </c>
      <c r="Q488" t="s">
        <v>8127</v>
      </c>
      <c r="R488" t="s">
        <v>8257</v>
      </c>
      <c r="S488" t="s">
        <v>1059</v>
      </c>
      <c r="T488" s="2" t="s">
        <v>675</v>
      </c>
      <c r="U488" s="2" t="s">
        <v>8257</v>
      </c>
      <c r="V488" s="2" t="s">
        <v>1059</v>
      </c>
      <c r="W488" s="2" t="s">
        <v>675</v>
      </c>
    </row>
    <row r="489" spans="1:23">
      <c r="A489" t="s">
        <v>8258</v>
      </c>
      <c r="B489" t="s">
        <v>8127</v>
      </c>
      <c r="C489" t="s">
        <v>11948</v>
      </c>
      <c r="D489" t="s">
        <v>675</v>
      </c>
      <c r="E489" t="s">
        <v>682</v>
      </c>
      <c r="F489" t="s">
        <v>11560</v>
      </c>
      <c r="G489" t="s">
        <v>11551</v>
      </c>
      <c r="H489" t="s">
        <v>7291</v>
      </c>
      <c r="I489" t="s">
        <v>7291</v>
      </c>
      <c r="J489" t="s">
        <v>8259</v>
      </c>
      <c r="K489" t="s">
        <v>922</v>
      </c>
      <c r="L489" t="s">
        <v>675</v>
      </c>
      <c r="M489" t="s">
        <v>2672</v>
      </c>
      <c r="N489" t="s">
        <v>760</v>
      </c>
      <c r="O489" t="s">
        <v>7290</v>
      </c>
      <c r="P489" t="s">
        <v>11568</v>
      </c>
      <c r="Q489" t="s">
        <v>8127</v>
      </c>
      <c r="R489" t="s">
        <v>8260</v>
      </c>
      <c r="S489" t="s">
        <v>1059</v>
      </c>
      <c r="T489" s="2" t="s">
        <v>675</v>
      </c>
      <c r="U489" s="2" t="s">
        <v>8260</v>
      </c>
      <c r="V489" s="2" t="s">
        <v>1059</v>
      </c>
      <c r="W489" s="2" t="s">
        <v>675</v>
      </c>
    </row>
    <row r="490" spans="1:23">
      <c r="A490" t="s">
        <v>8261</v>
      </c>
      <c r="B490" t="s">
        <v>8127</v>
      </c>
      <c r="C490" t="s">
        <v>11949</v>
      </c>
      <c r="D490" t="s">
        <v>675</v>
      </c>
      <c r="E490" t="s">
        <v>682</v>
      </c>
      <c r="F490" t="s">
        <v>11560</v>
      </c>
      <c r="G490" t="s">
        <v>11551</v>
      </c>
      <c r="H490" t="s">
        <v>7296</v>
      </c>
      <c r="I490" t="s">
        <v>7296</v>
      </c>
      <c r="J490" t="s">
        <v>8262</v>
      </c>
      <c r="K490" t="s">
        <v>922</v>
      </c>
      <c r="L490" t="s">
        <v>675</v>
      </c>
      <c r="M490" t="s">
        <v>2672</v>
      </c>
      <c r="N490" t="s">
        <v>760</v>
      </c>
      <c r="O490" t="s">
        <v>7295</v>
      </c>
      <c r="P490" t="s">
        <v>11568</v>
      </c>
      <c r="Q490" t="s">
        <v>8127</v>
      </c>
      <c r="R490" t="s">
        <v>8263</v>
      </c>
      <c r="S490" t="s">
        <v>2745</v>
      </c>
      <c r="T490" s="2" t="s">
        <v>675</v>
      </c>
      <c r="U490" s="2" t="s">
        <v>8263</v>
      </c>
      <c r="V490" s="2" t="s">
        <v>2745</v>
      </c>
      <c r="W490" s="2" t="s">
        <v>675</v>
      </c>
    </row>
    <row r="491" spans="1:23">
      <c r="A491" t="s">
        <v>8264</v>
      </c>
      <c r="B491" t="s">
        <v>8127</v>
      </c>
      <c r="C491" t="s">
        <v>11950</v>
      </c>
      <c r="D491" t="s">
        <v>675</v>
      </c>
      <c r="E491" t="s">
        <v>682</v>
      </c>
      <c r="F491" t="s">
        <v>11560</v>
      </c>
      <c r="G491" t="s">
        <v>11551</v>
      </c>
      <c r="H491" t="s">
        <v>7301</v>
      </c>
      <c r="I491" t="s">
        <v>7301</v>
      </c>
      <c r="J491" t="s">
        <v>8265</v>
      </c>
      <c r="K491" t="s">
        <v>922</v>
      </c>
      <c r="L491" t="s">
        <v>675</v>
      </c>
      <c r="M491" t="s">
        <v>2672</v>
      </c>
      <c r="N491" t="s">
        <v>760</v>
      </c>
      <c r="O491" t="s">
        <v>7300</v>
      </c>
      <c r="P491" t="s">
        <v>11568</v>
      </c>
      <c r="Q491" t="s">
        <v>8127</v>
      </c>
      <c r="R491" t="s">
        <v>8266</v>
      </c>
      <c r="S491" t="s">
        <v>1059</v>
      </c>
      <c r="T491" s="2" t="s">
        <v>675</v>
      </c>
      <c r="U491" s="2" t="s">
        <v>8266</v>
      </c>
      <c r="V491" s="2" t="s">
        <v>1059</v>
      </c>
      <c r="W491" s="2" t="s">
        <v>675</v>
      </c>
    </row>
    <row r="492" spans="1:23">
      <c r="A492" t="s">
        <v>8267</v>
      </c>
      <c r="B492" t="s">
        <v>8127</v>
      </c>
      <c r="C492" t="s">
        <v>11951</v>
      </c>
      <c r="D492" t="s">
        <v>675</v>
      </c>
      <c r="E492" t="s">
        <v>682</v>
      </c>
      <c r="F492" t="s">
        <v>11560</v>
      </c>
      <c r="G492" t="s">
        <v>11551</v>
      </c>
      <c r="H492" t="s">
        <v>7306</v>
      </c>
      <c r="I492" t="s">
        <v>7306</v>
      </c>
      <c r="J492" t="s">
        <v>8268</v>
      </c>
      <c r="K492" t="s">
        <v>922</v>
      </c>
      <c r="L492" t="s">
        <v>675</v>
      </c>
      <c r="M492" t="s">
        <v>2672</v>
      </c>
      <c r="N492" t="s">
        <v>760</v>
      </c>
      <c r="O492" t="s">
        <v>7305</v>
      </c>
      <c r="P492" t="s">
        <v>11568</v>
      </c>
      <c r="Q492" t="s">
        <v>8127</v>
      </c>
      <c r="R492" t="s">
        <v>8269</v>
      </c>
      <c r="S492" t="s">
        <v>1059</v>
      </c>
      <c r="T492" s="2" t="s">
        <v>675</v>
      </c>
      <c r="U492" s="2" t="s">
        <v>8269</v>
      </c>
      <c r="V492" s="2" t="s">
        <v>1059</v>
      </c>
      <c r="W492" s="2" t="s">
        <v>675</v>
      </c>
    </row>
    <row r="493" spans="1:23">
      <c r="A493" t="s">
        <v>8270</v>
      </c>
      <c r="B493" t="s">
        <v>8127</v>
      </c>
      <c r="C493" t="s">
        <v>11952</v>
      </c>
      <c r="D493" t="s">
        <v>675</v>
      </c>
      <c r="E493" t="s">
        <v>682</v>
      </c>
      <c r="F493" t="s">
        <v>11560</v>
      </c>
      <c r="G493" t="s">
        <v>11551</v>
      </c>
      <c r="H493" t="s">
        <v>7311</v>
      </c>
      <c r="I493" t="s">
        <v>7311</v>
      </c>
      <c r="J493" t="s">
        <v>8271</v>
      </c>
      <c r="K493" t="s">
        <v>922</v>
      </c>
      <c r="L493" t="s">
        <v>675</v>
      </c>
      <c r="M493" t="s">
        <v>2672</v>
      </c>
      <c r="N493" t="s">
        <v>760</v>
      </c>
      <c r="O493" t="s">
        <v>7310</v>
      </c>
      <c r="P493" t="s">
        <v>11568</v>
      </c>
      <c r="Q493" t="s">
        <v>8127</v>
      </c>
      <c r="R493" t="s">
        <v>8272</v>
      </c>
      <c r="S493" t="s">
        <v>1059</v>
      </c>
      <c r="T493" s="2" t="s">
        <v>675</v>
      </c>
      <c r="U493" s="2" t="s">
        <v>8272</v>
      </c>
      <c r="V493" s="2" t="s">
        <v>1059</v>
      </c>
      <c r="W493" s="2" t="s">
        <v>675</v>
      </c>
    </row>
    <row r="494" spans="1:23">
      <c r="A494" t="s">
        <v>8273</v>
      </c>
      <c r="B494" t="s">
        <v>8152</v>
      </c>
      <c r="C494" t="s">
        <v>11953</v>
      </c>
      <c r="D494" t="s">
        <v>675</v>
      </c>
      <c r="E494" t="s">
        <v>682</v>
      </c>
      <c r="F494" t="s">
        <v>11560</v>
      </c>
      <c r="G494" t="s">
        <v>11551</v>
      </c>
      <c r="H494" t="s">
        <v>7146</v>
      </c>
      <c r="I494" t="s">
        <v>7146</v>
      </c>
      <c r="J494" t="s">
        <v>8274</v>
      </c>
      <c r="K494" t="s">
        <v>922</v>
      </c>
      <c r="L494" t="s">
        <v>675</v>
      </c>
      <c r="M494" t="s">
        <v>2672</v>
      </c>
      <c r="N494" t="s">
        <v>760</v>
      </c>
      <c r="O494" t="s">
        <v>7145</v>
      </c>
      <c r="P494" t="s">
        <v>11568</v>
      </c>
      <c r="Q494" t="s">
        <v>8152</v>
      </c>
      <c r="R494" t="s">
        <v>8275</v>
      </c>
      <c r="S494" t="s">
        <v>1059</v>
      </c>
      <c r="T494" s="2" t="s">
        <v>675</v>
      </c>
      <c r="U494" s="2" t="s">
        <v>8275</v>
      </c>
      <c r="V494" s="2" t="s">
        <v>1059</v>
      </c>
      <c r="W494" s="2" t="s">
        <v>675</v>
      </c>
    </row>
    <row r="495" spans="1:23">
      <c r="A495" t="s">
        <v>8276</v>
      </c>
      <c r="B495" t="s">
        <v>8152</v>
      </c>
      <c r="C495" t="s">
        <v>11954</v>
      </c>
      <c r="D495" t="s">
        <v>675</v>
      </c>
      <c r="E495" t="s">
        <v>682</v>
      </c>
      <c r="F495" t="s">
        <v>11560</v>
      </c>
      <c r="G495" t="s">
        <v>11551</v>
      </c>
      <c r="H495" t="s">
        <v>7182</v>
      </c>
      <c r="I495" t="s">
        <v>7182</v>
      </c>
      <c r="J495" t="s">
        <v>8277</v>
      </c>
      <c r="K495" t="s">
        <v>922</v>
      </c>
      <c r="L495" t="s">
        <v>675</v>
      </c>
      <c r="M495" t="s">
        <v>2672</v>
      </c>
      <c r="N495" t="s">
        <v>760</v>
      </c>
      <c r="O495" t="s">
        <v>7181</v>
      </c>
      <c r="P495" t="s">
        <v>11568</v>
      </c>
      <c r="Q495" t="s">
        <v>8152</v>
      </c>
      <c r="R495" t="s">
        <v>8278</v>
      </c>
      <c r="S495" t="s">
        <v>1059</v>
      </c>
      <c r="T495" s="2" t="s">
        <v>675</v>
      </c>
      <c r="U495" s="2" t="s">
        <v>8278</v>
      </c>
      <c r="V495" s="2" t="s">
        <v>1059</v>
      </c>
      <c r="W495" s="2" t="s">
        <v>675</v>
      </c>
    </row>
    <row r="496" spans="1:23">
      <c r="A496" t="s">
        <v>8279</v>
      </c>
      <c r="B496" t="s">
        <v>8152</v>
      </c>
      <c r="C496" t="s">
        <v>11955</v>
      </c>
      <c r="D496" t="s">
        <v>675</v>
      </c>
      <c r="E496" t="s">
        <v>682</v>
      </c>
      <c r="F496" t="s">
        <v>11560</v>
      </c>
      <c r="G496" t="s">
        <v>11551</v>
      </c>
      <c r="H496" t="s">
        <v>7188</v>
      </c>
      <c r="I496" t="s">
        <v>7188</v>
      </c>
      <c r="J496" t="s">
        <v>8280</v>
      </c>
      <c r="K496" t="s">
        <v>922</v>
      </c>
      <c r="L496" t="s">
        <v>675</v>
      </c>
      <c r="M496" t="s">
        <v>2672</v>
      </c>
      <c r="N496" t="s">
        <v>760</v>
      </c>
      <c r="O496" t="s">
        <v>7187</v>
      </c>
      <c r="P496" t="s">
        <v>11568</v>
      </c>
      <c r="Q496" t="s">
        <v>8152</v>
      </c>
      <c r="R496" t="s">
        <v>8281</v>
      </c>
      <c r="S496" t="s">
        <v>2745</v>
      </c>
      <c r="T496" s="2" t="s">
        <v>675</v>
      </c>
      <c r="U496" s="2" t="s">
        <v>8281</v>
      </c>
      <c r="V496" s="2" t="s">
        <v>2745</v>
      </c>
      <c r="W496" s="2" t="s">
        <v>675</v>
      </c>
    </row>
    <row r="497" spans="1:23">
      <c r="A497" t="s">
        <v>8282</v>
      </c>
      <c r="B497" t="s">
        <v>8152</v>
      </c>
      <c r="C497" t="s">
        <v>11956</v>
      </c>
      <c r="D497" t="s">
        <v>675</v>
      </c>
      <c r="E497" t="s">
        <v>682</v>
      </c>
      <c r="F497" t="s">
        <v>11560</v>
      </c>
      <c r="G497" t="s">
        <v>11551</v>
      </c>
      <c r="H497" t="s">
        <v>1370</v>
      </c>
      <c r="I497" t="s">
        <v>1370</v>
      </c>
      <c r="J497" t="s">
        <v>8283</v>
      </c>
      <c r="K497" t="s">
        <v>922</v>
      </c>
      <c r="L497" t="s">
        <v>675</v>
      </c>
      <c r="M497" t="s">
        <v>2672</v>
      </c>
      <c r="N497" t="s">
        <v>760</v>
      </c>
      <c r="O497" t="s">
        <v>1369</v>
      </c>
      <c r="P497" t="s">
        <v>11568</v>
      </c>
      <c r="Q497" t="s">
        <v>8152</v>
      </c>
      <c r="R497" t="s">
        <v>8286</v>
      </c>
      <c r="S497" t="s">
        <v>1059</v>
      </c>
      <c r="T497" s="2" t="s">
        <v>675</v>
      </c>
      <c r="U497" s="2" t="s">
        <v>8286</v>
      </c>
      <c r="V497" s="2" t="s">
        <v>1059</v>
      </c>
      <c r="W497" s="2" t="s">
        <v>675</v>
      </c>
    </row>
    <row r="498" spans="1:23">
      <c r="A498" t="s">
        <v>8287</v>
      </c>
      <c r="B498" t="s">
        <v>8152</v>
      </c>
      <c r="C498" t="s">
        <v>11957</v>
      </c>
      <c r="D498" t="s">
        <v>675</v>
      </c>
      <c r="E498" t="s">
        <v>682</v>
      </c>
      <c r="F498" t="s">
        <v>11560</v>
      </c>
      <c r="G498" t="s">
        <v>11551</v>
      </c>
      <c r="H498" t="s">
        <v>7195</v>
      </c>
      <c r="I498" t="s">
        <v>7195</v>
      </c>
      <c r="J498" t="s">
        <v>8288</v>
      </c>
      <c r="K498" t="s">
        <v>922</v>
      </c>
      <c r="L498" t="s">
        <v>675</v>
      </c>
      <c r="M498" t="s">
        <v>2672</v>
      </c>
      <c r="N498" t="s">
        <v>760</v>
      </c>
      <c r="O498" t="s">
        <v>7194</v>
      </c>
      <c r="P498" t="s">
        <v>11568</v>
      </c>
      <c r="Q498" t="s">
        <v>8152</v>
      </c>
      <c r="R498" t="s">
        <v>8289</v>
      </c>
      <c r="S498" t="s">
        <v>1059</v>
      </c>
      <c r="T498" s="2" t="s">
        <v>675</v>
      </c>
      <c r="U498" s="2" t="s">
        <v>8289</v>
      </c>
      <c r="V498" s="2" t="s">
        <v>1059</v>
      </c>
      <c r="W498" s="2" t="s">
        <v>675</v>
      </c>
    </row>
    <row r="499" spans="1:23">
      <c r="A499" t="s">
        <v>8290</v>
      </c>
      <c r="B499" t="s">
        <v>8152</v>
      </c>
      <c r="C499" t="s">
        <v>11958</v>
      </c>
      <c r="D499" t="s">
        <v>675</v>
      </c>
      <c r="E499" t="s">
        <v>682</v>
      </c>
      <c r="F499" t="s">
        <v>11560</v>
      </c>
      <c r="G499" t="s">
        <v>11551</v>
      </c>
      <c r="H499" t="s">
        <v>835</v>
      </c>
      <c r="I499" t="s">
        <v>835</v>
      </c>
      <c r="J499" t="s">
        <v>8291</v>
      </c>
      <c r="K499" t="s">
        <v>922</v>
      </c>
      <c r="L499" t="s">
        <v>675</v>
      </c>
      <c r="M499" t="s">
        <v>2672</v>
      </c>
      <c r="N499" t="s">
        <v>760</v>
      </c>
      <c r="O499" t="s">
        <v>834</v>
      </c>
      <c r="P499" t="s">
        <v>11568</v>
      </c>
      <c r="Q499" t="s">
        <v>8152</v>
      </c>
      <c r="R499" t="s">
        <v>8292</v>
      </c>
      <c r="S499" t="s">
        <v>1059</v>
      </c>
      <c r="T499" s="2" t="s">
        <v>675</v>
      </c>
      <c r="U499" s="2" t="s">
        <v>8292</v>
      </c>
      <c r="V499" s="2" t="s">
        <v>1059</v>
      </c>
      <c r="W499" s="2" t="s">
        <v>675</v>
      </c>
    </row>
    <row r="500" spans="1:23">
      <c r="A500" t="s">
        <v>8293</v>
      </c>
      <c r="B500" t="s">
        <v>8152</v>
      </c>
      <c r="C500" t="s">
        <v>11959</v>
      </c>
      <c r="D500" t="s">
        <v>675</v>
      </c>
      <c r="E500" t="s">
        <v>682</v>
      </c>
      <c r="F500" t="s">
        <v>11560</v>
      </c>
      <c r="G500" t="s">
        <v>11551</v>
      </c>
      <c r="H500" t="s">
        <v>7250</v>
      </c>
      <c r="I500" t="s">
        <v>7250</v>
      </c>
      <c r="J500" t="s">
        <v>8294</v>
      </c>
      <c r="K500" t="s">
        <v>922</v>
      </c>
      <c r="L500" t="s">
        <v>675</v>
      </c>
      <c r="M500" t="s">
        <v>2672</v>
      </c>
      <c r="N500" t="s">
        <v>760</v>
      </c>
      <c r="O500" t="s">
        <v>7249</v>
      </c>
      <c r="P500" t="s">
        <v>11568</v>
      </c>
      <c r="Q500" t="s">
        <v>8152</v>
      </c>
      <c r="R500" t="s">
        <v>8295</v>
      </c>
      <c r="S500" t="s">
        <v>1059</v>
      </c>
      <c r="T500" s="2" t="s">
        <v>675</v>
      </c>
      <c r="U500" s="2" t="s">
        <v>8295</v>
      </c>
      <c r="V500" s="2" t="s">
        <v>1059</v>
      </c>
      <c r="W500" s="2" t="s">
        <v>675</v>
      </c>
    </row>
    <row r="501" spans="1:23">
      <c r="A501" t="s">
        <v>963</v>
      </c>
      <c r="B501" t="s">
        <v>964</v>
      </c>
      <c r="C501" t="s">
        <v>11960</v>
      </c>
      <c r="D501" t="s">
        <v>964</v>
      </c>
      <c r="E501" t="s">
        <v>11961</v>
      </c>
      <c r="F501" t="s">
        <v>11560</v>
      </c>
      <c r="G501" t="s">
        <v>11551</v>
      </c>
      <c r="H501" t="s">
        <v>225</v>
      </c>
      <c r="I501" t="s">
        <v>225</v>
      </c>
      <c r="J501" t="s">
        <v>966</v>
      </c>
      <c r="K501" t="s">
        <v>663</v>
      </c>
      <c r="L501" t="s">
        <v>675</v>
      </c>
      <c r="M501" t="s">
        <v>701</v>
      </c>
      <c r="N501" t="s">
        <v>760</v>
      </c>
      <c r="O501" t="s">
        <v>965</v>
      </c>
      <c r="P501" t="s">
        <v>11557</v>
      </c>
      <c r="Q501" t="s">
        <v>964</v>
      </c>
      <c r="R501" t="s">
        <v>968</v>
      </c>
      <c r="S501" t="s">
        <v>2745</v>
      </c>
      <c r="T501" s="2" t="s">
        <v>675</v>
      </c>
      <c r="U501" s="2" t="s">
        <v>968</v>
      </c>
      <c r="V501" s="2" t="s">
        <v>2745</v>
      </c>
      <c r="W501" s="2" t="s">
        <v>675</v>
      </c>
    </row>
    <row r="502" spans="1:23">
      <c r="A502" t="s">
        <v>969</v>
      </c>
      <c r="B502" t="s">
        <v>970</v>
      </c>
      <c r="C502" t="s">
        <v>5894</v>
      </c>
      <c r="D502" t="s">
        <v>970</v>
      </c>
      <c r="E502" t="s">
        <v>5895</v>
      </c>
      <c r="F502" t="s">
        <v>11560</v>
      </c>
      <c r="G502" t="s">
        <v>11551</v>
      </c>
      <c r="H502" t="s">
        <v>675</v>
      </c>
      <c r="I502" t="s">
        <v>375</v>
      </c>
      <c r="J502" t="s">
        <v>972</v>
      </c>
      <c r="K502" t="s">
        <v>664</v>
      </c>
      <c r="L502" t="s">
        <v>675</v>
      </c>
      <c r="M502" t="s">
        <v>902</v>
      </c>
      <c r="N502" t="s">
        <v>760</v>
      </c>
      <c r="O502" t="s">
        <v>971</v>
      </c>
      <c r="P502" t="s">
        <v>11568</v>
      </c>
      <c r="Q502" t="s">
        <v>970</v>
      </c>
      <c r="R502" t="s">
        <v>976</v>
      </c>
      <c r="S502" t="s">
        <v>2745</v>
      </c>
      <c r="T502" s="2" t="s">
        <v>675</v>
      </c>
      <c r="U502" s="2" t="s">
        <v>976</v>
      </c>
      <c r="V502" s="2" t="s">
        <v>2745</v>
      </c>
      <c r="W502" s="2" t="s">
        <v>675</v>
      </c>
    </row>
    <row r="503" spans="1:23">
      <c r="A503" t="s">
        <v>5056</v>
      </c>
      <c r="B503" t="s">
        <v>970</v>
      </c>
      <c r="C503" t="s">
        <v>5844</v>
      </c>
      <c r="D503" t="s">
        <v>970</v>
      </c>
      <c r="E503" t="s">
        <v>6148</v>
      </c>
      <c r="F503" t="s">
        <v>11737</v>
      </c>
      <c r="G503" t="s">
        <v>11551</v>
      </c>
      <c r="H503" t="s">
        <v>675</v>
      </c>
      <c r="I503" t="s">
        <v>12</v>
      </c>
      <c r="J503" t="s">
        <v>5057</v>
      </c>
      <c r="K503" t="s">
        <v>664</v>
      </c>
      <c r="L503" t="s">
        <v>11552</v>
      </c>
      <c r="M503" t="s">
        <v>701</v>
      </c>
      <c r="N503" t="s">
        <v>760</v>
      </c>
      <c r="O503" t="s">
        <v>782</v>
      </c>
      <c r="P503" t="s">
        <v>11553</v>
      </c>
      <c r="Q503" t="s">
        <v>970</v>
      </c>
      <c r="R503" t="s">
        <v>5060</v>
      </c>
      <c r="S503" t="s">
        <v>2745</v>
      </c>
      <c r="T503" s="2" t="s">
        <v>675</v>
      </c>
      <c r="U503" s="2" t="s">
        <v>5060</v>
      </c>
      <c r="V503" s="2" t="s">
        <v>2745</v>
      </c>
      <c r="W503" s="2" t="s">
        <v>675</v>
      </c>
    </row>
    <row r="504" spans="1:23">
      <c r="A504" t="s">
        <v>3723</v>
      </c>
      <c r="B504" t="s">
        <v>974</v>
      </c>
      <c r="C504" t="s">
        <v>5912</v>
      </c>
      <c r="D504" t="s">
        <v>974</v>
      </c>
      <c r="E504" t="s">
        <v>5885</v>
      </c>
      <c r="F504" t="s">
        <v>11580</v>
      </c>
      <c r="G504" t="s">
        <v>11551</v>
      </c>
      <c r="H504" t="s">
        <v>675</v>
      </c>
      <c r="I504" t="s">
        <v>47</v>
      </c>
      <c r="J504" t="s">
        <v>120</v>
      </c>
      <c r="K504" t="s">
        <v>664</v>
      </c>
      <c r="L504" t="s">
        <v>11552</v>
      </c>
      <c r="M504" t="s">
        <v>769</v>
      </c>
      <c r="N504" t="s">
        <v>760</v>
      </c>
      <c r="O504" t="s">
        <v>1286</v>
      </c>
      <c r="P504" t="s">
        <v>11553</v>
      </c>
      <c r="Q504" t="s">
        <v>974</v>
      </c>
      <c r="R504" t="s">
        <v>3725</v>
      </c>
      <c r="S504" t="s">
        <v>2745</v>
      </c>
      <c r="T504" s="2" t="s">
        <v>675</v>
      </c>
      <c r="U504" s="2" t="s">
        <v>3725</v>
      </c>
      <c r="V504" s="2" t="s">
        <v>2745</v>
      </c>
      <c r="W504" s="2" t="s">
        <v>675</v>
      </c>
    </row>
    <row r="505" spans="1:23">
      <c r="A505" t="s">
        <v>3726</v>
      </c>
      <c r="B505" t="s">
        <v>974</v>
      </c>
      <c r="C505" t="s">
        <v>11962</v>
      </c>
      <c r="D505" t="s">
        <v>974</v>
      </c>
      <c r="E505" t="s">
        <v>11583</v>
      </c>
      <c r="F505" t="s">
        <v>11550</v>
      </c>
      <c r="G505" t="s">
        <v>11551</v>
      </c>
      <c r="H505" t="s">
        <v>675</v>
      </c>
      <c r="I505" t="s">
        <v>79</v>
      </c>
      <c r="J505" t="s">
        <v>192</v>
      </c>
      <c r="K505" t="s">
        <v>664</v>
      </c>
      <c r="L505" t="s">
        <v>11552</v>
      </c>
      <c r="M505" t="s">
        <v>769</v>
      </c>
      <c r="N505" t="s">
        <v>760</v>
      </c>
      <c r="O505" t="s">
        <v>5223</v>
      </c>
      <c r="P505" t="s">
        <v>11553</v>
      </c>
      <c r="Q505" t="s">
        <v>974</v>
      </c>
      <c r="R505" t="s">
        <v>3728</v>
      </c>
      <c r="S505" t="s">
        <v>2745</v>
      </c>
      <c r="T505" s="2" t="s">
        <v>675</v>
      </c>
      <c r="U505" s="2" t="s">
        <v>3728</v>
      </c>
      <c r="V505" s="2" t="s">
        <v>2745</v>
      </c>
      <c r="W505" s="2" t="s">
        <v>675</v>
      </c>
    </row>
    <row r="506" spans="1:23">
      <c r="A506" t="s">
        <v>977</v>
      </c>
      <c r="B506" t="s">
        <v>978</v>
      </c>
      <c r="C506" t="s">
        <v>11963</v>
      </c>
      <c r="D506" t="s">
        <v>978</v>
      </c>
      <c r="E506" t="s">
        <v>11964</v>
      </c>
      <c r="F506" t="s">
        <v>11965</v>
      </c>
      <c r="G506" t="s">
        <v>11551</v>
      </c>
      <c r="H506" t="s">
        <v>675</v>
      </c>
      <c r="I506" t="s">
        <v>2803</v>
      </c>
      <c r="J506" t="s">
        <v>113</v>
      </c>
      <c r="K506" t="s">
        <v>664</v>
      </c>
      <c r="L506" t="s">
        <v>11552</v>
      </c>
      <c r="M506" t="s">
        <v>701</v>
      </c>
      <c r="N506" t="s">
        <v>760</v>
      </c>
      <c r="O506" t="s">
        <v>2802</v>
      </c>
      <c r="P506" t="s">
        <v>11557</v>
      </c>
      <c r="Q506" t="s">
        <v>978</v>
      </c>
      <c r="R506" t="s">
        <v>983</v>
      </c>
      <c r="S506" t="s">
        <v>2745</v>
      </c>
      <c r="T506" s="2" t="s">
        <v>675</v>
      </c>
      <c r="U506" s="2" t="s">
        <v>983</v>
      </c>
      <c r="V506" s="2" t="s">
        <v>2745</v>
      </c>
      <c r="W506" s="2" t="s">
        <v>675</v>
      </c>
    </row>
    <row r="507" spans="1:23">
      <c r="A507" t="s">
        <v>984</v>
      </c>
      <c r="B507" t="s">
        <v>978</v>
      </c>
      <c r="C507" t="s">
        <v>7321</v>
      </c>
      <c r="D507" t="s">
        <v>978</v>
      </c>
      <c r="E507" t="s">
        <v>11966</v>
      </c>
      <c r="F507" t="s">
        <v>11550</v>
      </c>
      <c r="G507" t="s">
        <v>11551</v>
      </c>
      <c r="H507" t="s">
        <v>675</v>
      </c>
      <c r="I507" t="s">
        <v>1479</v>
      </c>
      <c r="J507" t="s">
        <v>981</v>
      </c>
      <c r="K507" t="s">
        <v>664</v>
      </c>
      <c r="L507" t="s">
        <v>11552</v>
      </c>
      <c r="M507" t="s">
        <v>701</v>
      </c>
      <c r="N507" t="s">
        <v>760</v>
      </c>
      <c r="O507" t="s">
        <v>1478</v>
      </c>
      <c r="P507" t="s">
        <v>11557</v>
      </c>
      <c r="Q507" t="s">
        <v>978</v>
      </c>
      <c r="R507" t="s">
        <v>988</v>
      </c>
      <c r="S507" t="s">
        <v>2745</v>
      </c>
      <c r="T507" s="2" t="s">
        <v>675</v>
      </c>
      <c r="U507" s="2" t="s">
        <v>988</v>
      </c>
      <c r="V507" s="2" t="s">
        <v>2745</v>
      </c>
      <c r="W507" s="2" t="s">
        <v>675</v>
      </c>
    </row>
    <row r="508" spans="1:23">
      <c r="A508" t="s">
        <v>989</v>
      </c>
      <c r="B508" t="s">
        <v>990</v>
      </c>
      <c r="C508" t="s">
        <v>7577</v>
      </c>
      <c r="D508" t="s">
        <v>8225</v>
      </c>
      <c r="E508" t="s">
        <v>682</v>
      </c>
      <c r="F508" t="s">
        <v>11556</v>
      </c>
      <c r="G508" t="s">
        <v>11551</v>
      </c>
      <c r="H508" t="s">
        <v>675</v>
      </c>
      <c r="I508" t="s">
        <v>675</v>
      </c>
      <c r="J508" t="s">
        <v>991</v>
      </c>
      <c r="K508" t="s">
        <v>663</v>
      </c>
      <c r="L508" t="s">
        <v>11552</v>
      </c>
      <c r="M508" t="s">
        <v>825</v>
      </c>
      <c r="N508" t="s">
        <v>760</v>
      </c>
      <c r="O508" t="s">
        <v>675</v>
      </c>
      <c r="P508" t="s">
        <v>11553</v>
      </c>
      <c r="Q508" t="s">
        <v>990</v>
      </c>
      <c r="R508" t="s">
        <v>993</v>
      </c>
      <c r="S508" t="s">
        <v>2745</v>
      </c>
      <c r="T508" s="2" t="s">
        <v>675</v>
      </c>
      <c r="U508" s="2" t="s">
        <v>993</v>
      </c>
      <c r="V508" s="2" t="s">
        <v>2745</v>
      </c>
      <c r="W508" s="2" t="s">
        <v>675</v>
      </c>
    </row>
    <row r="509" spans="1:23">
      <c r="A509" t="s">
        <v>8296</v>
      </c>
      <c r="B509" t="s">
        <v>949</v>
      </c>
      <c r="C509" t="s">
        <v>11967</v>
      </c>
      <c r="D509" t="s">
        <v>675</v>
      </c>
      <c r="E509" t="s">
        <v>682</v>
      </c>
      <c r="F509" t="s">
        <v>11560</v>
      </c>
      <c r="G509" t="s">
        <v>11551</v>
      </c>
      <c r="H509" t="s">
        <v>893</v>
      </c>
      <c r="I509" t="s">
        <v>893</v>
      </c>
      <c r="J509" t="s">
        <v>8297</v>
      </c>
      <c r="K509" t="s">
        <v>922</v>
      </c>
      <c r="L509" t="s">
        <v>675</v>
      </c>
      <c r="M509" t="s">
        <v>2672</v>
      </c>
      <c r="N509" t="s">
        <v>760</v>
      </c>
      <c r="O509" t="s">
        <v>892</v>
      </c>
      <c r="P509" t="s">
        <v>11568</v>
      </c>
      <c r="Q509" t="s">
        <v>949</v>
      </c>
      <c r="R509" t="s">
        <v>8298</v>
      </c>
      <c r="S509" t="s">
        <v>1059</v>
      </c>
      <c r="T509" s="2" t="s">
        <v>675</v>
      </c>
      <c r="U509" s="2" t="s">
        <v>8298</v>
      </c>
      <c r="V509" s="2" t="s">
        <v>1059</v>
      </c>
      <c r="W509" s="2" t="s">
        <v>675</v>
      </c>
    </row>
    <row r="510" spans="1:23">
      <c r="A510" t="s">
        <v>8299</v>
      </c>
      <c r="B510" t="s">
        <v>949</v>
      </c>
      <c r="C510" t="s">
        <v>11968</v>
      </c>
      <c r="D510" t="s">
        <v>675</v>
      </c>
      <c r="E510" t="s">
        <v>682</v>
      </c>
      <c r="F510" t="s">
        <v>11560</v>
      </c>
      <c r="G510" t="s">
        <v>11551</v>
      </c>
      <c r="H510" t="s">
        <v>7319</v>
      </c>
      <c r="I510" t="s">
        <v>7319</v>
      </c>
      <c r="J510" t="s">
        <v>8300</v>
      </c>
      <c r="K510" t="s">
        <v>922</v>
      </c>
      <c r="L510" t="s">
        <v>675</v>
      </c>
      <c r="M510" t="s">
        <v>2672</v>
      </c>
      <c r="N510" t="s">
        <v>760</v>
      </c>
      <c r="O510" t="s">
        <v>7318</v>
      </c>
      <c r="P510" t="s">
        <v>11568</v>
      </c>
      <c r="Q510" t="s">
        <v>949</v>
      </c>
      <c r="R510" t="s">
        <v>8301</v>
      </c>
      <c r="S510" t="s">
        <v>1059</v>
      </c>
      <c r="T510" s="2" t="s">
        <v>675</v>
      </c>
      <c r="U510" s="2" t="s">
        <v>8301</v>
      </c>
      <c r="V510" s="2" t="s">
        <v>1059</v>
      </c>
      <c r="W510" s="2" t="s">
        <v>675</v>
      </c>
    </row>
    <row r="511" spans="1:23">
      <c r="A511" t="s">
        <v>8302</v>
      </c>
      <c r="B511" t="s">
        <v>949</v>
      </c>
      <c r="C511" t="s">
        <v>11969</v>
      </c>
      <c r="D511" t="s">
        <v>675</v>
      </c>
      <c r="E511" t="s">
        <v>682</v>
      </c>
      <c r="F511" t="s">
        <v>11560</v>
      </c>
      <c r="G511" t="s">
        <v>11551</v>
      </c>
      <c r="H511" t="s">
        <v>2445</v>
      </c>
      <c r="I511" t="s">
        <v>2445</v>
      </c>
      <c r="J511" t="s">
        <v>8303</v>
      </c>
      <c r="K511" t="s">
        <v>922</v>
      </c>
      <c r="L511" t="s">
        <v>675</v>
      </c>
      <c r="M511" t="s">
        <v>2672</v>
      </c>
      <c r="N511" t="s">
        <v>760</v>
      </c>
      <c r="O511" t="s">
        <v>2444</v>
      </c>
      <c r="P511" t="s">
        <v>11568</v>
      </c>
      <c r="Q511" t="s">
        <v>949</v>
      </c>
      <c r="R511" t="s">
        <v>8304</v>
      </c>
      <c r="S511" t="s">
        <v>2745</v>
      </c>
      <c r="T511" s="2" t="s">
        <v>675</v>
      </c>
      <c r="U511" s="2" t="s">
        <v>8304</v>
      </c>
      <c r="V511" s="2" t="s">
        <v>2745</v>
      </c>
      <c r="W511" s="2" t="s">
        <v>675</v>
      </c>
    </row>
    <row r="512" spans="1:23">
      <c r="A512" t="s">
        <v>8305</v>
      </c>
      <c r="B512" t="s">
        <v>949</v>
      </c>
      <c r="C512" t="s">
        <v>11970</v>
      </c>
      <c r="D512" t="s">
        <v>675</v>
      </c>
      <c r="E512" t="s">
        <v>682</v>
      </c>
      <c r="F512" t="s">
        <v>11560</v>
      </c>
      <c r="G512" t="s">
        <v>11551</v>
      </c>
      <c r="H512" t="s">
        <v>1036</v>
      </c>
      <c r="I512" t="s">
        <v>1036</v>
      </c>
      <c r="J512" t="s">
        <v>8306</v>
      </c>
      <c r="K512" t="s">
        <v>922</v>
      </c>
      <c r="L512" t="s">
        <v>675</v>
      </c>
      <c r="M512" t="s">
        <v>2672</v>
      </c>
      <c r="N512" t="s">
        <v>760</v>
      </c>
      <c r="O512" t="s">
        <v>1035</v>
      </c>
      <c r="P512" t="s">
        <v>11568</v>
      </c>
      <c r="Q512" t="s">
        <v>949</v>
      </c>
      <c r="R512" t="s">
        <v>8307</v>
      </c>
      <c r="S512" t="s">
        <v>1059</v>
      </c>
      <c r="T512" s="2" t="s">
        <v>675</v>
      </c>
      <c r="U512" s="2" t="s">
        <v>8307</v>
      </c>
      <c r="V512" s="2" t="s">
        <v>1059</v>
      </c>
      <c r="W512" s="2" t="s">
        <v>675</v>
      </c>
    </row>
    <row r="513" spans="1:23">
      <c r="A513" t="s">
        <v>8308</v>
      </c>
      <c r="B513" t="s">
        <v>949</v>
      </c>
      <c r="C513" t="s">
        <v>11971</v>
      </c>
      <c r="D513" t="s">
        <v>675</v>
      </c>
      <c r="E513" t="s">
        <v>682</v>
      </c>
      <c r="F513" t="s">
        <v>11560</v>
      </c>
      <c r="G513" t="s">
        <v>11551</v>
      </c>
      <c r="H513" t="s">
        <v>2068</v>
      </c>
      <c r="I513" t="s">
        <v>2068</v>
      </c>
      <c r="J513" t="s">
        <v>8309</v>
      </c>
      <c r="K513" t="s">
        <v>922</v>
      </c>
      <c r="L513" t="s">
        <v>675</v>
      </c>
      <c r="M513" t="s">
        <v>2672</v>
      </c>
      <c r="N513" t="s">
        <v>760</v>
      </c>
      <c r="O513" t="s">
        <v>2067</v>
      </c>
      <c r="P513" t="s">
        <v>11568</v>
      </c>
      <c r="Q513" t="s">
        <v>949</v>
      </c>
      <c r="R513" t="s">
        <v>8310</v>
      </c>
      <c r="S513" t="s">
        <v>1059</v>
      </c>
      <c r="T513" s="2" t="s">
        <v>675</v>
      </c>
      <c r="U513" s="2" t="s">
        <v>8310</v>
      </c>
      <c r="V513" s="2" t="s">
        <v>1059</v>
      </c>
      <c r="W513" s="2" t="s">
        <v>675</v>
      </c>
    </row>
    <row r="514" spans="1:23">
      <c r="A514" t="s">
        <v>8311</v>
      </c>
      <c r="B514" t="s">
        <v>949</v>
      </c>
      <c r="C514" t="s">
        <v>11972</v>
      </c>
      <c r="D514" t="s">
        <v>675</v>
      </c>
      <c r="E514" t="s">
        <v>682</v>
      </c>
      <c r="F514" t="s">
        <v>11560</v>
      </c>
      <c r="G514" t="s">
        <v>11551</v>
      </c>
      <c r="H514" t="s">
        <v>7336</v>
      </c>
      <c r="I514" t="s">
        <v>7336</v>
      </c>
      <c r="J514" t="s">
        <v>8312</v>
      </c>
      <c r="K514" t="s">
        <v>922</v>
      </c>
      <c r="L514" t="s">
        <v>675</v>
      </c>
      <c r="M514" t="s">
        <v>2672</v>
      </c>
      <c r="N514" t="s">
        <v>760</v>
      </c>
      <c r="O514" t="s">
        <v>7335</v>
      </c>
      <c r="P514" t="s">
        <v>11568</v>
      </c>
      <c r="Q514" t="s">
        <v>949</v>
      </c>
      <c r="R514" t="s">
        <v>8313</v>
      </c>
      <c r="S514" t="s">
        <v>1059</v>
      </c>
      <c r="T514" s="2" t="s">
        <v>675</v>
      </c>
      <c r="U514" s="2" t="s">
        <v>8313</v>
      </c>
      <c r="V514" s="2" t="s">
        <v>1059</v>
      </c>
      <c r="W514" s="2" t="s">
        <v>675</v>
      </c>
    </row>
    <row r="515" spans="1:23">
      <c r="A515" t="s">
        <v>8314</v>
      </c>
      <c r="B515" t="s">
        <v>949</v>
      </c>
      <c r="C515" t="s">
        <v>11973</v>
      </c>
      <c r="D515" t="s">
        <v>675</v>
      </c>
      <c r="E515" t="s">
        <v>682</v>
      </c>
      <c r="F515" t="s">
        <v>11560</v>
      </c>
      <c r="G515" t="s">
        <v>11551</v>
      </c>
      <c r="H515" t="s">
        <v>7342</v>
      </c>
      <c r="I515" t="s">
        <v>7342</v>
      </c>
      <c r="J515" t="s">
        <v>8315</v>
      </c>
      <c r="K515" t="s">
        <v>922</v>
      </c>
      <c r="L515" t="s">
        <v>675</v>
      </c>
      <c r="M515" t="s">
        <v>2672</v>
      </c>
      <c r="N515" t="s">
        <v>760</v>
      </c>
      <c r="O515" t="s">
        <v>7341</v>
      </c>
      <c r="P515" t="s">
        <v>11568</v>
      </c>
      <c r="Q515" t="s">
        <v>949</v>
      </c>
      <c r="R515" t="s">
        <v>8316</v>
      </c>
      <c r="S515" t="s">
        <v>1059</v>
      </c>
      <c r="T515" s="2" t="s">
        <v>675</v>
      </c>
      <c r="U515" s="2" t="s">
        <v>8316</v>
      </c>
      <c r="V515" s="2" t="s">
        <v>1059</v>
      </c>
      <c r="W515" s="2" t="s">
        <v>675</v>
      </c>
    </row>
    <row r="516" spans="1:23">
      <c r="A516" t="s">
        <v>8317</v>
      </c>
      <c r="B516" t="s">
        <v>949</v>
      </c>
      <c r="C516" t="s">
        <v>11974</v>
      </c>
      <c r="D516" t="s">
        <v>675</v>
      </c>
      <c r="E516" t="s">
        <v>682</v>
      </c>
      <c r="F516" t="s">
        <v>11560</v>
      </c>
      <c r="G516" t="s">
        <v>11551</v>
      </c>
      <c r="H516" t="s">
        <v>7347</v>
      </c>
      <c r="I516" t="s">
        <v>7347</v>
      </c>
      <c r="J516" t="s">
        <v>8318</v>
      </c>
      <c r="K516" t="s">
        <v>922</v>
      </c>
      <c r="L516" t="s">
        <v>675</v>
      </c>
      <c r="M516" t="s">
        <v>2672</v>
      </c>
      <c r="N516" t="s">
        <v>760</v>
      </c>
      <c r="O516" t="s">
        <v>7346</v>
      </c>
      <c r="P516" t="s">
        <v>11568</v>
      </c>
      <c r="Q516" t="s">
        <v>949</v>
      </c>
      <c r="R516" t="s">
        <v>8319</v>
      </c>
      <c r="S516" t="s">
        <v>1059</v>
      </c>
      <c r="T516" s="2" t="s">
        <v>675</v>
      </c>
      <c r="U516" s="2" t="s">
        <v>8319</v>
      </c>
      <c r="V516" s="2" t="s">
        <v>1059</v>
      </c>
      <c r="W516" s="2" t="s">
        <v>675</v>
      </c>
    </row>
    <row r="517" spans="1:23">
      <c r="A517" t="s">
        <v>8320</v>
      </c>
      <c r="B517" t="s">
        <v>949</v>
      </c>
      <c r="C517" t="s">
        <v>11975</v>
      </c>
      <c r="D517" t="s">
        <v>675</v>
      </c>
      <c r="E517" t="s">
        <v>682</v>
      </c>
      <c r="F517" t="s">
        <v>11560</v>
      </c>
      <c r="G517" t="s">
        <v>11551</v>
      </c>
      <c r="H517" t="s">
        <v>7352</v>
      </c>
      <c r="I517" t="s">
        <v>7352</v>
      </c>
      <c r="J517" t="s">
        <v>8321</v>
      </c>
      <c r="K517" t="s">
        <v>922</v>
      </c>
      <c r="L517" t="s">
        <v>675</v>
      </c>
      <c r="M517" t="s">
        <v>2672</v>
      </c>
      <c r="N517" t="s">
        <v>760</v>
      </c>
      <c r="O517" t="s">
        <v>7351</v>
      </c>
      <c r="P517" t="s">
        <v>11568</v>
      </c>
      <c r="Q517" t="s">
        <v>949</v>
      </c>
      <c r="R517" t="s">
        <v>8322</v>
      </c>
      <c r="S517" t="s">
        <v>1059</v>
      </c>
      <c r="T517" s="2" t="s">
        <v>675</v>
      </c>
      <c r="U517" s="2" t="s">
        <v>8322</v>
      </c>
      <c r="V517" s="2" t="s">
        <v>1059</v>
      </c>
      <c r="W517" s="2" t="s">
        <v>675</v>
      </c>
    </row>
    <row r="518" spans="1:23">
      <c r="A518" t="s">
        <v>8323</v>
      </c>
      <c r="B518" t="s">
        <v>949</v>
      </c>
      <c r="C518" t="s">
        <v>11976</v>
      </c>
      <c r="D518" t="s">
        <v>675</v>
      </c>
      <c r="E518" t="s">
        <v>682</v>
      </c>
      <c r="F518" t="s">
        <v>11560</v>
      </c>
      <c r="G518" t="s">
        <v>11551</v>
      </c>
      <c r="H518" t="s">
        <v>7357</v>
      </c>
      <c r="I518" t="s">
        <v>7357</v>
      </c>
      <c r="J518" t="s">
        <v>8324</v>
      </c>
      <c r="K518" t="s">
        <v>922</v>
      </c>
      <c r="L518" t="s">
        <v>675</v>
      </c>
      <c r="M518" t="s">
        <v>2672</v>
      </c>
      <c r="N518" t="s">
        <v>760</v>
      </c>
      <c r="O518" t="s">
        <v>7356</v>
      </c>
      <c r="P518" t="s">
        <v>11568</v>
      </c>
      <c r="Q518" t="s">
        <v>949</v>
      </c>
      <c r="R518" t="s">
        <v>8325</v>
      </c>
      <c r="S518" t="s">
        <v>1059</v>
      </c>
      <c r="T518" s="2" t="s">
        <v>675</v>
      </c>
      <c r="U518" s="2" t="s">
        <v>8325</v>
      </c>
      <c r="V518" s="2" t="s">
        <v>1059</v>
      </c>
      <c r="W518" s="2" t="s">
        <v>675</v>
      </c>
    </row>
    <row r="519" spans="1:23">
      <c r="A519" t="s">
        <v>8326</v>
      </c>
      <c r="B519" t="s">
        <v>949</v>
      </c>
      <c r="C519" t="s">
        <v>11977</v>
      </c>
      <c r="D519" t="s">
        <v>675</v>
      </c>
      <c r="E519" t="s">
        <v>682</v>
      </c>
      <c r="F519" t="s">
        <v>11560</v>
      </c>
      <c r="G519" t="s">
        <v>11551</v>
      </c>
      <c r="H519" t="s">
        <v>7362</v>
      </c>
      <c r="I519" t="s">
        <v>7362</v>
      </c>
      <c r="J519" t="s">
        <v>8327</v>
      </c>
      <c r="K519" t="s">
        <v>922</v>
      </c>
      <c r="L519" t="s">
        <v>675</v>
      </c>
      <c r="M519" t="s">
        <v>2672</v>
      </c>
      <c r="N519" t="s">
        <v>760</v>
      </c>
      <c r="O519" t="s">
        <v>7361</v>
      </c>
      <c r="P519" t="s">
        <v>11568</v>
      </c>
      <c r="Q519" t="s">
        <v>949</v>
      </c>
      <c r="R519" t="s">
        <v>8328</v>
      </c>
      <c r="S519" t="s">
        <v>1059</v>
      </c>
      <c r="T519" s="2" t="s">
        <v>675</v>
      </c>
      <c r="U519" s="2" t="s">
        <v>8328</v>
      </c>
      <c r="V519" s="2" t="s">
        <v>1059</v>
      </c>
      <c r="W519" s="2" t="s">
        <v>675</v>
      </c>
    </row>
    <row r="520" spans="1:23">
      <c r="A520" t="s">
        <v>8329</v>
      </c>
      <c r="B520" t="s">
        <v>949</v>
      </c>
      <c r="C520" t="s">
        <v>11978</v>
      </c>
      <c r="D520" t="s">
        <v>675</v>
      </c>
      <c r="E520" t="s">
        <v>682</v>
      </c>
      <c r="F520" t="s">
        <v>11560</v>
      </c>
      <c r="G520" t="s">
        <v>11551</v>
      </c>
      <c r="H520" t="s">
        <v>7367</v>
      </c>
      <c r="I520" t="s">
        <v>7367</v>
      </c>
      <c r="J520" t="s">
        <v>8330</v>
      </c>
      <c r="K520" t="s">
        <v>922</v>
      </c>
      <c r="L520" t="s">
        <v>675</v>
      </c>
      <c r="M520" t="s">
        <v>2672</v>
      </c>
      <c r="N520" t="s">
        <v>760</v>
      </c>
      <c r="O520" t="s">
        <v>7366</v>
      </c>
      <c r="P520" t="s">
        <v>11568</v>
      </c>
      <c r="Q520" t="s">
        <v>949</v>
      </c>
      <c r="R520" t="s">
        <v>8331</v>
      </c>
      <c r="S520" t="s">
        <v>1059</v>
      </c>
      <c r="T520" s="2" t="s">
        <v>675</v>
      </c>
      <c r="U520" s="2" t="s">
        <v>8331</v>
      </c>
      <c r="V520" s="2" t="s">
        <v>1059</v>
      </c>
      <c r="W520" s="2" t="s">
        <v>675</v>
      </c>
    </row>
    <row r="521" spans="1:23">
      <c r="A521" t="s">
        <v>8332</v>
      </c>
      <c r="B521" t="s">
        <v>949</v>
      </c>
      <c r="C521" t="s">
        <v>11979</v>
      </c>
      <c r="D521" t="s">
        <v>675</v>
      </c>
      <c r="E521" t="s">
        <v>682</v>
      </c>
      <c r="F521" t="s">
        <v>11560</v>
      </c>
      <c r="G521" t="s">
        <v>11551</v>
      </c>
      <c r="H521" t="s">
        <v>7374</v>
      </c>
      <c r="I521" t="s">
        <v>7374</v>
      </c>
      <c r="J521" t="s">
        <v>8333</v>
      </c>
      <c r="K521" t="s">
        <v>922</v>
      </c>
      <c r="L521" t="s">
        <v>675</v>
      </c>
      <c r="M521" t="s">
        <v>2672</v>
      </c>
      <c r="N521" t="s">
        <v>760</v>
      </c>
      <c r="O521" t="s">
        <v>7373</v>
      </c>
      <c r="P521" t="s">
        <v>11568</v>
      </c>
      <c r="Q521" t="s">
        <v>949</v>
      </c>
      <c r="R521" t="s">
        <v>8334</v>
      </c>
      <c r="S521" t="s">
        <v>1059</v>
      </c>
      <c r="T521" s="2" t="s">
        <v>675</v>
      </c>
      <c r="U521" s="2" t="s">
        <v>8334</v>
      </c>
      <c r="V521" s="2" t="s">
        <v>1059</v>
      </c>
      <c r="W521" s="2" t="s">
        <v>675</v>
      </c>
    </row>
    <row r="522" spans="1:23">
      <c r="A522" t="s">
        <v>8335</v>
      </c>
      <c r="B522" t="s">
        <v>949</v>
      </c>
      <c r="C522" t="s">
        <v>11980</v>
      </c>
      <c r="D522" t="s">
        <v>675</v>
      </c>
      <c r="E522" t="s">
        <v>682</v>
      </c>
      <c r="F522" t="s">
        <v>11560</v>
      </c>
      <c r="G522" t="s">
        <v>11551</v>
      </c>
      <c r="H522" t="s">
        <v>242</v>
      </c>
      <c r="I522" t="s">
        <v>242</v>
      </c>
      <c r="J522" t="s">
        <v>8336</v>
      </c>
      <c r="K522" t="s">
        <v>922</v>
      </c>
      <c r="L522" t="s">
        <v>675</v>
      </c>
      <c r="M522" t="s">
        <v>2672</v>
      </c>
      <c r="N522" t="s">
        <v>760</v>
      </c>
      <c r="O522" t="s">
        <v>2228</v>
      </c>
      <c r="P522" t="s">
        <v>11568</v>
      </c>
      <c r="Q522" t="s">
        <v>949</v>
      </c>
      <c r="R522" t="s">
        <v>8337</v>
      </c>
      <c r="S522" t="s">
        <v>1059</v>
      </c>
      <c r="T522" s="2" t="s">
        <v>675</v>
      </c>
      <c r="U522" s="2" t="s">
        <v>8337</v>
      </c>
      <c r="V522" s="2" t="s">
        <v>1059</v>
      </c>
      <c r="W522" s="2" t="s">
        <v>675</v>
      </c>
    </row>
    <row r="523" spans="1:23">
      <c r="A523" t="s">
        <v>8338</v>
      </c>
      <c r="B523" t="s">
        <v>949</v>
      </c>
      <c r="C523" t="s">
        <v>11981</v>
      </c>
      <c r="D523" t="s">
        <v>675</v>
      </c>
      <c r="E523" t="s">
        <v>682</v>
      </c>
      <c r="F523" t="s">
        <v>11560</v>
      </c>
      <c r="G523" t="s">
        <v>11551</v>
      </c>
      <c r="H523" t="s">
        <v>7383</v>
      </c>
      <c r="I523" t="s">
        <v>7383</v>
      </c>
      <c r="J523" t="s">
        <v>8339</v>
      </c>
      <c r="K523" t="s">
        <v>922</v>
      </c>
      <c r="L523" t="s">
        <v>675</v>
      </c>
      <c r="M523" t="s">
        <v>2672</v>
      </c>
      <c r="N523" t="s">
        <v>760</v>
      </c>
      <c r="O523" t="s">
        <v>7382</v>
      </c>
      <c r="P523" t="s">
        <v>11568</v>
      </c>
      <c r="Q523" t="s">
        <v>949</v>
      </c>
      <c r="R523" t="s">
        <v>8340</v>
      </c>
      <c r="S523" t="s">
        <v>1059</v>
      </c>
      <c r="T523" s="2" t="s">
        <v>675</v>
      </c>
      <c r="U523" s="2" t="s">
        <v>8340</v>
      </c>
      <c r="V523" s="2" t="s">
        <v>1059</v>
      </c>
      <c r="W523" s="2" t="s">
        <v>675</v>
      </c>
    </row>
    <row r="524" spans="1:23">
      <c r="A524" t="s">
        <v>8341</v>
      </c>
      <c r="B524" t="s">
        <v>949</v>
      </c>
      <c r="C524" t="s">
        <v>11982</v>
      </c>
      <c r="D524" t="s">
        <v>675</v>
      </c>
      <c r="E524" t="s">
        <v>682</v>
      </c>
      <c r="F524" t="s">
        <v>11560</v>
      </c>
      <c r="G524" t="s">
        <v>11551</v>
      </c>
      <c r="H524" t="s">
        <v>7388</v>
      </c>
      <c r="I524" t="s">
        <v>7388</v>
      </c>
      <c r="J524" t="s">
        <v>8342</v>
      </c>
      <c r="K524" t="s">
        <v>922</v>
      </c>
      <c r="L524" t="s">
        <v>675</v>
      </c>
      <c r="M524" t="s">
        <v>2672</v>
      </c>
      <c r="N524" t="s">
        <v>760</v>
      </c>
      <c r="O524" t="s">
        <v>7387</v>
      </c>
      <c r="P524" t="s">
        <v>11568</v>
      </c>
      <c r="Q524" t="s">
        <v>949</v>
      </c>
      <c r="R524" t="s">
        <v>8343</v>
      </c>
      <c r="S524" t="s">
        <v>1059</v>
      </c>
      <c r="T524" s="2" t="s">
        <v>675</v>
      </c>
      <c r="U524" s="2" t="s">
        <v>8343</v>
      </c>
      <c r="V524" s="2" t="s">
        <v>1059</v>
      </c>
      <c r="W524" s="2" t="s">
        <v>675</v>
      </c>
    </row>
    <row r="525" spans="1:23">
      <c r="A525" t="s">
        <v>8344</v>
      </c>
      <c r="B525" t="s">
        <v>949</v>
      </c>
      <c r="C525" t="s">
        <v>11983</v>
      </c>
      <c r="D525" t="s">
        <v>675</v>
      </c>
      <c r="E525" t="s">
        <v>682</v>
      </c>
      <c r="F525" t="s">
        <v>11560</v>
      </c>
      <c r="G525" t="s">
        <v>11551</v>
      </c>
      <c r="H525" t="s">
        <v>1680</v>
      </c>
      <c r="I525" t="s">
        <v>1680</v>
      </c>
      <c r="J525" t="s">
        <v>8345</v>
      </c>
      <c r="K525" t="s">
        <v>922</v>
      </c>
      <c r="L525" t="s">
        <v>675</v>
      </c>
      <c r="M525" t="s">
        <v>2672</v>
      </c>
      <c r="N525" t="s">
        <v>760</v>
      </c>
      <c r="O525" t="s">
        <v>1679</v>
      </c>
      <c r="P525" t="s">
        <v>11568</v>
      </c>
      <c r="Q525" t="s">
        <v>949</v>
      </c>
      <c r="R525" t="s">
        <v>8346</v>
      </c>
      <c r="S525" t="s">
        <v>1059</v>
      </c>
      <c r="T525" s="2" t="s">
        <v>675</v>
      </c>
      <c r="U525" s="2" t="s">
        <v>8346</v>
      </c>
      <c r="V525" s="2" t="s">
        <v>1059</v>
      </c>
      <c r="W525" s="2" t="s">
        <v>675</v>
      </c>
    </row>
    <row r="526" spans="1:23">
      <c r="A526" t="s">
        <v>8347</v>
      </c>
      <c r="B526" t="s">
        <v>949</v>
      </c>
      <c r="C526" t="s">
        <v>11984</v>
      </c>
      <c r="D526" t="s">
        <v>675</v>
      </c>
      <c r="E526" t="s">
        <v>682</v>
      </c>
      <c r="F526" t="s">
        <v>11560</v>
      </c>
      <c r="G526" t="s">
        <v>11551</v>
      </c>
      <c r="H526" t="s">
        <v>1057</v>
      </c>
      <c r="I526" t="s">
        <v>1057</v>
      </c>
      <c r="J526" t="s">
        <v>8348</v>
      </c>
      <c r="K526" t="s">
        <v>922</v>
      </c>
      <c r="L526" t="s">
        <v>675</v>
      </c>
      <c r="M526" t="s">
        <v>2672</v>
      </c>
      <c r="N526" t="s">
        <v>760</v>
      </c>
      <c r="O526" t="s">
        <v>1056</v>
      </c>
      <c r="P526" t="s">
        <v>11568</v>
      </c>
      <c r="Q526" t="s">
        <v>949</v>
      </c>
      <c r="R526" t="s">
        <v>8349</v>
      </c>
      <c r="S526" t="s">
        <v>1059</v>
      </c>
      <c r="T526" s="2" t="s">
        <v>675</v>
      </c>
      <c r="U526" s="2" t="s">
        <v>8349</v>
      </c>
      <c r="V526" s="2" t="s">
        <v>1059</v>
      </c>
      <c r="W526" s="2" t="s">
        <v>675</v>
      </c>
    </row>
    <row r="527" spans="1:23">
      <c r="A527" t="s">
        <v>8350</v>
      </c>
      <c r="B527" t="s">
        <v>949</v>
      </c>
      <c r="C527" t="s">
        <v>11985</v>
      </c>
      <c r="D527" t="s">
        <v>675</v>
      </c>
      <c r="E527" t="s">
        <v>682</v>
      </c>
      <c r="F527" t="s">
        <v>11560</v>
      </c>
      <c r="G527" t="s">
        <v>11551</v>
      </c>
      <c r="H527" t="s">
        <v>7397</v>
      </c>
      <c r="I527" t="s">
        <v>7397</v>
      </c>
      <c r="J527" t="s">
        <v>8351</v>
      </c>
      <c r="K527" t="s">
        <v>922</v>
      </c>
      <c r="L527" t="s">
        <v>675</v>
      </c>
      <c r="M527" t="s">
        <v>2672</v>
      </c>
      <c r="N527" t="s">
        <v>760</v>
      </c>
      <c r="O527" t="s">
        <v>7396</v>
      </c>
      <c r="P527" t="s">
        <v>11568</v>
      </c>
      <c r="Q527" t="s">
        <v>949</v>
      </c>
      <c r="R527" t="s">
        <v>8352</v>
      </c>
      <c r="S527" t="s">
        <v>1059</v>
      </c>
      <c r="T527" s="2" t="s">
        <v>675</v>
      </c>
      <c r="U527" s="2" t="s">
        <v>8352</v>
      </c>
      <c r="V527" s="2" t="s">
        <v>1059</v>
      </c>
      <c r="W527" s="2" t="s">
        <v>675</v>
      </c>
    </row>
    <row r="528" spans="1:23">
      <c r="A528" t="s">
        <v>8353</v>
      </c>
      <c r="B528" t="s">
        <v>949</v>
      </c>
      <c r="C528" t="s">
        <v>11986</v>
      </c>
      <c r="D528" t="s">
        <v>675</v>
      </c>
      <c r="E528" t="s">
        <v>682</v>
      </c>
      <c r="F528" t="s">
        <v>11560</v>
      </c>
      <c r="G528" t="s">
        <v>11551</v>
      </c>
      <c r="H528" t="s">
        <v>1209</v>
      </c>
      <c r="I528" t="s">
        <v>1209</v>
      </c>
      <c r="J528" t="s">
        <v>8354</v>
      </c>
      <c r="K528" t="s">
        <v>922</v>
      </c>
      <c r="L528" t="s">
        <v>675</v>
      </c>
      <c r="M528" t="s">
        <v>2672</v>
      </c>
      <c r="N528" t="s">
        <v>760</v>
      </c>
      <c r="O528" t="s">
        <v>1208</v>
      </c>
      <c r="P528" t="s">
        <v>11568</v>
      </c>
      <c r="Q528" t="s">
        <v>949</v>
      </c>
      <c r="R528" t="s">
        <v>8355</v>
      </c>
      <c r="S528" t="s">
        <v>1059</v>
      </c>
      <c r="T528" s="2" t="s">
        <v>675</v>
      </c>
      <c r="U528" s="2" t="s">
        <v>8355</v>
      </c>
      <c r="V528" s="2" t="s">
        <v>1059</v>
      </c>
      <c r="W528" s="2" t="s">
        <v>675</v>
      </c>
    </row>
    <row r="529" spans="1:23">
      <c r="A529" t="s">
        <v>8356</v>
      </c>
      <c r="B529" t="s">
        <v>949</v>
      </c>
      <c r="C529" t="s">
        <v>11987</v>
      </c>
      <c r="D529" t="s">
        <v>675</v>
      </c>
      <c r="E529" t="s">
        <v>682</v>
      </c>
      <c r="F529" t="s">
        <v>11560</v>
      </c>
      <c r="G529" t="s">
        <v>11551</v>
      </c>
      <c r="H529" t="s">
        <v>7405</v>
      </c>
      <c r="I529" t="s">
        <v>7405</v>
      </c>
      <c r="J529" t="s">
        <v>8357</v>
      </c>
      <c r="K529" t="s">
        <v>922</v>
      </c>
      <c r="L529" t="s">
        <v>675</v>
      </c>
      <c r="M529" t="s">
        <v>2672</v>
      </c>
      <c r="N529" t="s">
        <v>760</v>
      </c>
      <c r="O529" t="s">
        <v>7404</v>
      </c>
      <c r="P529" t="s">
        <v>11568</v>
      </c>
      <c r="Q529" t="s">
        <v>949</v>
      </c>
      <c r="R529" t="s">
        <v>8358</v>
      </c>
      <c r="S529" t="s">
        <v>1059</v>
      </c>
      <c r="T529" s="2" t="s">
        <v>675</v>
      </c>
      <c r="U529" s="2" t="s">
        <v>8358</v>
      </c>
      <c r="V529" s="2" t="s">
        <v>1059</v>
      </c>
      <c r="W529" s="2" t="s">
        <v>675</v>
      </c>
    </row>
    <row r="530" spans="1:23">
      <c r="A530" t="s">
        <v>8359</v>
      </c>
      <c r="B530" t="s">
        <v>8360</v>
      </c>
      <c r="C530" t="s">
        <v>7712</v>
      </c>
      <c r="D530" t="s">
        <v>8360</v>
      </c>
      <c r="E530" t="s">
        <v>7577</v>
      </c>
      <c r="F530" t="s">
        <v>11560</v>
      </c>
      <c r="G530" t="s">
        <v>11551</v>
      </c>
      <c r="H530" t="s">
        <v>1517</v>
      </c>
      <c r="I530" t="s">
        <v>1517</v>
      </c>
      <c r="J530" t="s">
        <v>6912</v>
      </c>
      <c r="K530" t="s">
        <v>922</v>
      </c>
      <c r="L530" t="s">
        <v>675</v>
      </c>
      <c r="M530" t="s">
        <v>2672</v>
      </c>
      <c r="N530" t="s">
        <v>2672</v>
      </c>
      <c r="O530" t="s">
        <v>1516</v>
      </c>
      <c r="P530" t="s">
        <v>11557</v>
      </c>
      <c r="Q530" t="s">
        <v>949</v>
      </c>
      <c r="R530" t="s">
        <v>8362</v>
      </c>
      <c r="S530" t="s">
        <v>5850</v>
      </c>
      <c r="T530" s="2" t="s">
        <v>675</v>
      </c>
      <c r="U530" s="2" t="s">
        <v>8362</v>
      </c>
      <c r="V530" s="2" t="s">
        <v>5850</v>
      </c>
      <c r="W530" s="2" t="s">
        <v>675</v>
      </c>
    </row>
    <row r="531" spans="1:23">
      <c r="A531" t="s">
        <v>8363</v>
      </c>
      <c r="B531" t="s">
        <v>6075</v>
      </c>
      <c r="C531" t="s">
        <v>11988</v>
      </c>
      <c r="D531" t="s">
        <v>675</v>
      </c>
      <c r="E531" t="s">
        <v>682</v>
      </c>
      <c r="F531" t="s">
        <v>11560</v>
      </c>
      <c r="G531" t="s">
        <v>11551</v>
      </c>
      <c r="H531" t="s">
        <v>667</v>
      </c>
      <c r="I531" t="s">
        <v>667</v>
      </c>
      <c r="J531" t="s">
        <v>6915</v>
      </c>
      <c r="K531" t="s">
        <v>922</v>
      </c>
      <c r="L531" t="s">
        <v>675</v>
      </c>
      <c r="M531" t="s">
        <v>2672</v>
      </c>
      <c r="N531" t="s">
        <v>760</v>
      </c>
      <c r="O531" t="s">
        <v>666</v>
      </c>
      <c r="P531" t="s">
        <v>11557</v>
      </c>
      <c r="Q531" t="s">
        <v>949</v>
      </c>
      <c r="R531" t="s">
        <v>8366</v>
      </c>
      <c r="S531" t="s">
        <v>2745</v>
      </c>
      <c r="T531" s="2" t="s">
        <v>675</v>
      </c>
      <c r="U531" s="2" t="s">
        <v>8366</v>
      </c>
      <c r="V531" s="2" t="s">
        <v>2745</v>
      </c>
      <c r="W531" s="2" t="s">
        <v>675</v>
      </c>
    </row>
    <row r="532" spans="1:23">
      <c r="A532" t="s">
        <v>8367</v>
      </c>
      <c r="B532" t="s">
        <v>1059</v>
      </c>
      <c r="C532" t="s">
        <v>11989</v>
      </c>
      <c r="D532" t="s">
        <v>675</v>
      </c>
      <c r="E532" t="s">
        <v>682</v>
      </c>
      <c r="F532" t="s">
        <v>11560</v>
      </c>
      <c r="G532" t="s">
        <v>11551</v>
      </c>
      <c r="H532" t="s">
        <v>8368</v>
      </c>
      <c r="I532" t="s">
        <v>885</v>
      </c>
      <c r="J532" t="s">
        <v>8369</v>
      </c>
      <c r="K532" t="s">
        <v>922</v>
      </c>
      <c r="L532" t="s">
        <v>675</v>
      </c>
      <c r="M532" t="s">
        <v>2672</v>
      </c>
      <c r="N532" t="s">
        <v>760</v>
      </c>
      <c r="O532" t="s">
        <v>884</v>
      </c>
      <c r="P532" t="s">
        <v>11568</v>
      </c>
      <c r="Q532" t="s">
        <v>949</v>
      </c>
      <c r="R532" t="s">
        <v>8370</v>
      </c>
      <c r="S532" t="s">
        <v>2745</v>
      </c>
      <c r="T532" s="2" t="s">
        <v>675</v>
      </c>
      <c r="U532" s="2" t="s">
        <v>8370</v>
      </c>
      <c r="V532" s="2" t="s">
        <v>2745</v>
      </c>
      <c r="W532" s="2" t="s">
        <v>675</v>
      </c>
    </row>
    <row r="533" spans="1:23">
      <c r="A533" t="s">
        <v>8371</v>
      </c>
      <c r="B533" t="s">
        <v>1059</v>
      </c>
      <c r="C533" t="s">
        <v>11989</v>
      </c>
      <c r="D533" t="s">
        <v>675</v>
      </c>
      <c r="E533" t="s">
        <v>682</v>
      </c>
      <c r="F533" t="s">
        <v>11560</v>
      </c>
      <c r="G533" t="s">
        <v>11551</v>
      </c>
      <c r="H533" t="s">
        <v>1864</v>
      </c>
      <c r="I533" t="s">
        <v>885</v>
      </c>
      <c r="J533" t="s">
        <v>8372</v>
      </c>
      <c r="K533" t="s">
        <v>922</v>
      </c>
      <c r="L533" t="s">
        <v>675</v>
      </c>
      <c r="M533" t="s">
        <v>2672</v>
      </c>
      <c r="N533" t="s">
        <v>760</v>
      </c>
      <c r="O533" t="s">
        <v>884</v>
      </c>
      <c r="P533" t="s">
        <v>11568</v>
      </c>
      <c r="Q533" t="s">
        <v>949</v>
      </c>
      <c r="R533" t="s">
        <v>8373</v>
      </c>
      <c r="S533" t="s">
        <v>2745</v>
      </c>
      <c r="T533" s="2" t="s">
        <v>675</v>
      </c>
      <c r="U533" s="2" t="s">
        <v>8373</v>
      </c>
      <c r="V533" s="2" t="s">
        <v>2745</v>
      </c>
      <c r="W533" s="2" t="s">
        <v>675</v>
      </c>
    </row>
    <row r="534" spans="1:23">
      <c r="A534" t="s">
        <v>8374</v>
      </c>
      <c r="B534" t="s">
        <v>1059</v>
      </c>
      <c r="C534" t="s">
        <v>11990</v>
      </c>
      <c r="D534" t="s">
        <v>675</v>
      </c>
      <c r="E534" t="s">
        <v>682</v>
      </c>
      <c r="F534" t="s">
        <v>11560</v>
      </c>
      <c r="G534" t="s">
        <v>11551</v>
      </c>
      <c r="H534" t="s">
        <v>4987</v>
      </c>
      <c r="I534" t="s">
        <v>885</v>
      </c>
      <c r="J534" t="s">
        <v>8375</v>
      </c>
      <c r="K534" t="s">
        <v>922</v>
      </c>
      <c r="L534" t="s">
        <v>675</v>
      </c>
      <c r="M534" t="s">
        <v>2672</v>
      </c>
      <c r="N534" t="s">
        <v>760</v>
      </c>
      <c r="O534" t="s">
        <v>884</v>
      </c>
      <c r="P534" t="s">
        <v>11568</v>
      </c>
      <c r="Q534" t="s">
        <v>949</v>
      </c>
      <c r="R534" t="s">
        <v>8378</v>
      </c>
      <c r="S534" t="s">
        <v>2745</v>
      </c>
      <c r="T534" s="2" t="s">
        <v>675</v>
      </c>
      <c r="U534" s="2" t="s">
        <v>8378</v>
      </c>
      <c r="V534" s="2" t="s">
        <v>2745</v>
      </c>
      <c r="W534" s="2" t="s">
        <v>675</v>
      </c>
    </row>
    <row r="535" spans="1:23">
      <c r="A535" t="s">
        <v>8379</v>
      </c>
      <c r="B535" t="s">
        <v>1059</v>
      </c>
      <c r="C535" t="s">
        <v>11990</v>
      </c>
      <c r="D535" t="s">
        <v>675</v>
      </c>
      <c r="E535" t="s">
        <v>682</v>
      </c>
      <c r="F535" t="s">
        <v>11560</v>
      </c>
      <c r="G535" t="s">
        <v>11551</v>
      </c>
      <c r="H535" t="s">
        <v>8380</v>
      </c>
      <c r="I535" t="s">
        <v>885</v>
      </c>
      <c r="J535" t="s">
        <v>8381</v>
      </c>
      <c r="K535" t="s">
        <v>922</v>
      </c>
      <c r="L535" t="s">
        <v>675</v>
      </c>
      <c r="M535" t="s">
        <v>2672</v>
      </c>
      <c r="N535" t="s">
        <v>760</v>
      </c>
      <c r="O535" t="s">
        <v>884</v>
      </c>
      <c r="P535" t="s">
        <v>11568</v>
      </c>
      <c r="Q535" t="s">
        <v>949</v>
      </c>
      <c r="R535" t="s">
        <v>8382</v>
      </c>
      <c r="S535" t="s">
        <v>2745</v>
      </c>
      <c r="T535" s="2" t="s">
        <v>675</v>
      </c>
      <c r="U535" s="2" t="s">
        <v>8382</v>
      </c>
      <c r="V535" s="2" t="s">
        <v>2745</v>
      </c>
      <c r="W535" s="2" t="s">
        <v>675</v>
      </c>
    </row>
    <row r="536" spans="1:23">
      <c r="A536" t="s">
        <v>8383</v>
      </c>
      <c r="B536" t="s">
        <v>1059</v>
      </c>
      <c r="C536" t="s">
        <v>11991</v>
      </c>
      <c r="D536" t="s">
        <v>675</v>
      </c>
      <c r="E536" t="s">
        <v>682</v>
      </c>
      <c r="F536" t="s">
        <v>11560</v>
      </c>
      <c r="G536" t="s">
        <v>11551</v>
      </c>
      <c r="H536" t="s">
        <v>8384</v>
      </c>
      <c r="I536" t="s">
        <v>885</v>
      </c>
      <c r="J536" t="s">
        <v>8385</v>
      </c>
      <c r="K536" t="s">
        <v>922</v>
      </c>
      <c r="L536" t="s">
        <v>675</v>
      </c>
      <c r="M536" t="s">
        <v>2672</v>
      </c>
      <c r="N536" t="s">
        <v>760</v>
      </c>
      <c r="O536" t="s">
        <v>884</v>
      </c>
      <c r="P536" t="s">
        <v>11568</v>
      </c>
      <c r="Q536" t="s">
        <v>949</v>
      </c>
      <c r="R536" t="s">
        <v>8386</v>
      </c>
      <c r="S536" t="s">
        <v>2745</v>
      </c>
      <c r="T536" s="2" t="s">
        <v>675</v>
      </c>
      <c r="U536" s="2" t="s">
        <v>8386</v>
      </c>
      <c r="V536" s="2" t="s">
        <v>2745</v>
      </c>
      <c r="W536" s="2" t="s">
        <v>675</v>
      </c>
    </row>
    <row r="537" spans="1:23">
      <c r="A537" t="s">
        <v>8387</v>
      </c>
      <c r="B537" t="s">
        <v>1059</v>
      </c>
      <c r="C537" t="s">
        <v>11991</v>
      </c>
      <c r="D537" t="s">
        <v>675</v>
      </c>
      <c r="E537" t="s">
        <v>682</v>
      </c>
      <c r="F537" t="s">
        <v>11560</v>
      </c>
      <c r="G537" t="s">
        <v>11551</v>
      </c>
      <c r="H537" t="s">
        <v>8388</v>
      </c>
      <c r="I537" t="s">
        <v>885</v>
      </c>
      <c r="J537" t="s">
        <v>8389</v>
      </c>
      <c r="K537" t="s">
        <v>922</v>
      </c>
      <c r="L537" t="s">
        <v>675</v>
      </c>
      <c r="M537" t="s">
        <v>2672</v>
      </c>
      <c r="N537" t="s">
        <v>760</v>
      </c>
      <c r="O537" t="s">
        <v>884</v>
      </c>
      <c r="P537" t="s">
        <v>11568</v>
      </c>
      <c r="Q537" t="s">
        <v>949</v>
      </c>
      <c r="R537" t="s">
        <v>8390</v>
      </c>
      <c r="S537" t="s">
        <v>2745</v>
      </c>
      <c r="T537" s="2" t="s">
        <v>675</v>
      </c>
      <c r="U537" s="2" t="s">
        <v>8390</v>
      </c>
      <c r="V537" s="2" t="s">
        <v>2745</v>
      </c>
      <c r="W537" s="2" t="s">
        <v>675</v>
      </c>
    </row>
    <row r="538" spans="1:23">
      <c r="A538" t="s">
        <v>8391</v>
      </c>
      <c r="B538" t="s">
        <v>1059</v>
      </c>
      <c r="C538" t="s">
        <v>11992</v>
      </c>
      <c r="D538" t="s">
        <v>675</v>
      </c>
      <c r="E538" t="s">
        <v>682</v>
      </c>
      <c r="F538" t="s">
        <v>11560</v>
      </c>
      <c r="G538" t="s">
        <v>11551</v>
      </c>
      <c r="H538" t="s">
        <v>8392</v>
      </c>
      <c r="I538" t="s">
        <v>885</v>
      </c>
      <c r="J538" t="s">
        <v>8393</v>
      </c>
      <c r="K538" t="s">
        <v>922</v>
      </c>
      <c r="L538" t="s">
        <v>675</v>
      </c>
      <c r="M538" t="s">
        <v>2672</v>
      </c>
      <c r="N538" t="s">
        <v>760</v>
      </c>
      <c r="O538" t="s">
        <v>884</v>
      </c>
      <c r="P538" t="s">
        <v>11568</v>
      </c>
      <c r="Q538" t="s">
        <v>949</v>
      </c>
      <c r="R538" t="s">
        <v>8394</v>
      </c>
      <c r="S538" t="s">
        <v>2745</v>
      </c>
      <c r="T538" s="2" t="s">
        <v>675</v>
      </c>
      <c r="U538" s="2" t="s">
        <v>8394</v>
      </c>
      <c r="V538" s="2" t="s">
        <v>2745</v>
      </c>
      <c r="W538" s="2" t="s">
        <v>675</v>
      </c>
    </row>
    <row r="539" spans="1:23">
      <c r="A539" t="s">
        <v>8395</v>
      </c>
      <c r="B539" t="s">
        <v>1059</v>
      </c>
      <c r="C539" t="s">
        <v>11992</v>
      </c>
      <c r="D539" t="s">
        <v>675</v>
      </c>
      <c r="E539" t="s">
        <v>682</v>
      </c>
      <c r="F539" t="s">
        <v>11560</v>
      </c>
      <c r="G539" t="s">
        <v>11551</v>
      </c>
      <c r="H539" t="s">
        <v>8396</v>
      </c>
      <c r="I539" t="s">
        <v>885</v>
      </c>
      <c r="J539" t="s">
        <v>8397</v>
      </c>
      <c r="K539" t="s">
        <v>922</v>
      </c>
      <c r="L539" t="s">
        <v>675</v>
      </c>
      <c r="M539" t="s">
        <v>2672</v>
      </c>
      <c r="N539" t="s">
        <v>760</v>
      </c>
      <c r="O539" t="s">
        <v>884</v>
      </c>
      <c r="P539" t="s">
        <v>11568</v>
      </c>
      <c r="Q539" t="s">
        <v>949</v>
      </c>
      <c r="R539" t="s">
        <v>8399</v>
      </c>
      <c r="S539" t="s">
        <v>2745</v>
      </c>
      <c r="T539" s="2" t="s">
        <v>675</v>
      </c>
      <c r="U539" s="2" t="s">
        <v>8399</v>
      </c>
      <c r="V539" s="2" t="s">
        <v>2745</v>
      </c>
      <c r="W539" s="2" t="s">
        <v>675</v>
      </c>
    </row>
    <row r="540" spans="1:23">
      <c r="A540" t="s">
        <v>8400</v>
      </c>
      <c r="B540" t="s">
        <v>1059</v>
      </c>
      <c r="C540" t="s">
        <v>11993</v>
      </c>
      <c r="D540" t="s">
        <v>675</v>
      </c>
      <c r="E540" t="s">
        <v>682</v>
      </c>
      <c r="F540" t="s">
        <v>11560</v>
      </c>
      <c r="G540" t="s">
        <v>11551</v>
      </c>
      <c r="H540" t="s">
        <v>8401</v>
      </c>
      <c r="I540" t="s">
        <v>885</v>
      </c>
      <c r="J540" t="s">
        <v>8402</v>
      </c>
      <c r="K540" t="s">
        <v>922</v>
      </c>
      <c r="L540" t="s">
        <v>675</v>
      </c>
      <c r="M540" t="s">
        <v>2672</v>
      </c>
      <c r="N540" t="s">
        <v>760</v>
      </c>
      <c r="O540" t="s">
        <v>884</v>
      </c>
      <c r="P540" t="s">
        <v>11568</v>
      </c>
      <c r="Q540" t="s">
        <v>949</v>
      </c>
      <c r="R540" t="s">
        <v>8403</v>
      </c>
      <c r="S540" t="s">
        <v>2745</v>
      </c>
      <c r="T540" s="2" t="s">
        <v>675</v>
      </c>
      <c r="U540" s="2" t="s">
        <v>8403</v>
      </c>
      <c r="V540" s="2" t="s">
        <v>2745</v>
      </c>
      <c r="W540" s="2" t="s">
        <v>675</v>
      </c>
    </row>
    <row r="541" spans="1:23">
      <c r="A541" t="s">
        <v>8404</v>
      </c>
      <c r="B541" t="s">
        <v>1059</v>
      </c>
      <c r="C541" t="s">
        <v>11993</v>
      </c>
      <c r="D541" t="s">
        <v>675</v>
      </c>
      <c r="E541" t="s">
        <v>682</v>
      </c>
      <c r="F541" t="s">
        <v>11560</v>
      </c>
      <c r="G541" t="s">
        <v>11551</v>
      </c>
      <c r="H541" t="s">
        <v>8405</v>
      </c>
      <c r="I541" t="s">
        <v>885</v>
      </c>
      <c r="J541" t="s">
        <v>8406</v>
      </c>
      <c r="K541" t="s">
        <v>922</v>
      </c>
      <c r="L541" t="s">
        <v>675</v>
      </c>
      <c r="M541" t="s">
        <v>2672</v>
      </c>
      <c r="N541" t="s">
        <v>760</v>
      </c>
      <c r="O541" t="s">
        <v>884</v>
      </c>
      <c r="P541" t="s">
        <v>11568</v>
      </c>
      <c r="Q541" t="s">
        <v>949</v>
      </c>
      <c r="R541" t="s">
        <v>8407</v>
      </c>
      <c r="S541" t="s">
        <v>2745</v>
      </c>
      <c r="T541" s="2" t="s">
        <v>675</v>
      </c>
      <c r="U541" s="2" t="s">
        <v>8407</v>
      </c>
      <c r="V541" s="2" t="s">
        <v>2745</v>
      </c>
      <c r="W541" s="2" t="s">
        <v>675</v>
      </c>
    </row>
    <row r="542" spans="1:23">
      <c r="A542" t="s">
        <v>8408</v>
      </c>
      <c r="B542" t="s">
        <v>1059</v>
      </c>
      <c r="C542" t="s">
        <v>11994</v>
      </c>
      <c r="D542" t="s">
        <v>675</v>
      </c>
      <c r="E542" t="s">
        <v>682</v>
      </c>
      <c r="F542" t="s">
        <v>11560</v>
      </c>
      <c r="G542" t="s">
        <v>11551</v>
      </c>
      <c r="H542" t="s">
        <v>8409</v>
      </c>
      <c r="I542" t="s">
        <v>885</v>
      </c>
      <c r="J542" t="s">
        <v>8410</v>
      </c>
      <c r="K542" t="s">
        <v>922</v>
      </c>
      <c r="L542" t="s">
        <v>675</v>
      </c>
      <c r="M542" t="s">
        <v>2672</v>
      </c>
      <c r="N542" t="s">
        <v>760</v>
      </c>
      <c r="O542" t="s">
        <v>884</v>
      </c>
      <c r="P542" t="s">
        <v>11568</v>
      </c>
      <c r="Q542" t="s">
        <v>949</v>
      </c>
      <c r="R542" t="s">
        <v>8411</v>
      </c>
      <c r="S542" t="s">
        <v>2745</v>
      </c>
      <c r="T542" s="2" t="s">
        <v>675</v>
      </c>
      <c r="U542" s="2" t="s">
        <v>8411</v>
      </c>
      <c r="V542" s="2" t="s">
        <v>2745</v>
      </c>
      <c r="W542" s="2" t="s">
        <v>675</v>
      </c>
    </row>
    <row r="543" spans="1:23">
      <c r="A543" t="s">
        <v>8412</v>
      </c>
      <c r="B543" t="s">
        <v>1059</v>
      </c>
      <c r="C543" t="s">
        <v>11994</v>
      </c>
      <c r="D543" t="s">
        <v>675</v>
      </c>
      <c r="E543" t="s">
        <v>682</v>
      </c>
      <c r="F543" t="s">
        <v>11560</v>
      </c>
      <c r="G543" t="s">
        <v>11551</v>
      </c>
      <c r="H543" t="s">
        <v>8413</v>
      </c>
      <c r="I543" t="s">
        <v>885</v>
      </c>
      <c r="J543" t="s">
        <v>8414</v>
      </c>
      <c r="K543" t="s">
        <v>922</v>
      </c>
      <c r="L543" t="s">
        <v>675</v>
      </c>
      <c r="M543" t="s">
        <v>2672</v>
      </c>
      <c r="N543" t="s">
        <v>760</v>
      </c>
      <c r="O543" t="s">
        <v>884</v>
      </c>
      <c r="P543" t="s">
        <v>11568</v>
      </c>
      <c r="Q543" t="s">
        <v>949</v>
      </c>
      <c r="R543" t="s">
        <v>8415</v>
      </c>
      <c r="S543" t="s">
        <v>2745</v>
      </c>
      <c r="T543" s="2" t="s">
        <v>675</v>
      </c>
      <c r="U543" s="2" t="s">
        <v>8415</v>
      </c>
      <c r="V543" s="2" t="s">
        <v>2745</v>
      </c>
      <c r="W543" s="2" t="s">
        <v>675</v>
      </c>
    </row>
    <row r="544" spans="1:23">
      <c r="A544" t="s">
        <v>8416</v>
      </c>
      <c r="B544" t="s">
        <v>1059</v>
      </c>
      <c r="C544" t="s">
        <v>11995</v>
      </c>
      <c r="D544" t="s">
        <v>675</v>
      </c>
      <c r="E544" t="s">
        <v>682</v>
      </c>
      <c r="F544" t="s">
        <v>11560</v>
      </c>
      <c r="G544" t="s">
        <v>11551</v>
      </c>
      <c r="H544" t="s">
        <v>8417</v>
      </c>
      <c r="I544" t="s">
        <v>885</v>
      </c>
      <c r="J544" t="s">
        <v>8418</v>
      </c>
      <c r="K544" t="s">
        <v>922</v>
      </c>
      <c r="L544" t="s">
        <v>675</v>
      </c>
      <c r="M544" t="s">
        <v>2672</v>
      </c>
      <c r="N544" t="s">
        <v>760</v>
      </c>
      <c r="O544" t="s">
        <v>884</v>
      </c>
      <c r="P544" t="s">
        <v>11568</v>
      </c>
      <c r="Q544" t="s">
        <v>949</v>
      </c>
      <c r="R544" t="s">
        <v>8419</v>
      </c>
      <c r="S544" t="s">
        <v>2745</v>
      </c>
      <c r="T544" s="2" t="s">
        <v>675</v>
      </c>
      <c r="U544" s="2" t="s">
        <v>8419</v>
      </c>
      <c r="V544" s="2" t="s">
        <v>2745</v>
      </c>
      <c r="W544" s="2" t="s">
        <v>675</v>
      </c>
    </row>
    <row r="545" spans="1:23">
      <c r="A545" t="s">
        <v>8420</v>
      </c>
      <c r="B545" t="s">
        <v>1059</v>
      </c>
      <c r="C545" t="s">
        <v>11995</v>
      </c>
      <c r="D545" t="s">
        <v>675</v>
      </c>
      <c r="E545" t="s">
        <v>682</v>
      </c>
      <c r="F545" t="s">
        <v>11560</v>
      </c>
      <c r="G545" t="s">
        <v>11551</v>
      </c>
      <c r="H545" t="s">
        <v>8421</v>
      </c>
      <c r="I545" t="s">
        <v>885</v>
      </c>
      <c r="J545" t="s">
        <v>8422</v>
      </c>
      <c r="K545" t="s">
        <v>922</v>
      </c>
      <c r="L545" t="s">
        <v>675</v>
      </c>
      <c r="M545" t="s">
        <v>2672</v>
      </c>
      <c r="N545" t="s">
        <v>760</v>
      </c>
      <c r="O545" t="s">
        <v>884</v>
      </c>
      <c r="P545" t="s">
        <v>11568</v>
      </c>
      <c r="Q545" t="s">
        <v>949</v>
      </c>
      <c r="R545" t="s">
        <v>8424</v>
      </c>
      <c r="S545" t="s">
        <v>2745</v>
      </c>
      <c r="T545" s="2" t="s">
        <v>675</v>
      </c>
      <c r="U545" s="2" t="s">
        <v>8424</v>
      </c>
      <c r="V545" s="2" t="s">
        <v>2745</v>
      </c>
      <c r="W545" s="2" t="s">
        <v>675</v>
      </c>
    </row>
    <row r="546" spans="1:23">
      <c r="A546" t="s">
        <v>8425</v>
      </c>
      <c r="B546" t="s">
        <v>1059</v>
      </c>
      <c r="C546" t="s">
        <v>11996</v>
      </c>
      <c r="D546" t="s">
        <v>675</v>
      </c>
      <c r="E546" t="s">
        <v>682</v>
      </c>
      <c r="F546" t="s">
        <v>11560</v>
      </c>
      <c r="G546" t="s">
        <v>11551</v>
      </c>
      <c r="H546" t="s">
        <v>8426</v>
      </c>
      <c r="I546" t="s">
        <v>885</v>
      </c>
      <c r="J546" t="s">
        <v>8427</v>
      </c>
      <c r="K546" t="s">
        <v>922</v>
      </c>
      <c r="L546" t="s">
        <v>675</v>
      </c>
      <c r="M546" t="s">
        <v>2672</v>
      </c>
      <c r="N546" t="s">
        <v>760</v>
      </c>
      <c r="O546" t="s">
        <v>884</v>
      </c>
      <c r="P546" t="s">
        <v>11568</v>
      </c>
      <c r="Q546" t="s">
        <v>949</v>
      </c>
      <c r="R546" t="s">
        <v>8430</v>
      </c>
      <c r="S546" t="s">
        <v>2745</v>
      </c>
      <c r="T546" s="2" t="s">
        <v>675</v>
      </c>
      <c r="U546" s="2" t="s">
        <v>8430</v>
      </c>
      <c r="V546" s="2" t="s">
        <v>2745</v>
      </c>
      <c r="W546" s="2" t="s">
        <v>675</v>
      </c>
    </row>
    <row r="547" spans="1:23">
      <c r="A547" t="s">
        <v>8431</v>
      </c>
      <c r="B547" t="s">
        <v>1059</v>
      </c>
      <c r="C547" t="s">
        <v>11996</v>
      </c>
      <c r="D547" t="s">
        <v>675</v>
      </c>
      <c r="E547" t="s">
        <v>682</v>
      </c>
      <c r="F547" t="s">
        <v>11560</v>
      </c>
      <c r="G547" t="s">
        <v>11551</v>
      </c>
      <c r="H547" t="s">
        <v>8432</v>
      </c>
      <c r="I547" t="s">
        <v>885</v>
      </c>
      <c r="J547" t="s">
        <v>8433</v>
      </c>
      <c r="K547" t="s">
        <v>922</v>
      </c>
      <c r="L547" t="s">
        <v>675</v>
      </c>
      <c r="M547" t="s">
        <v>2672</v>
      </c>
      <c r="N547" t="s">
        <v>760</v>
      </c>
      <c r="O547" t="s">
        <v>884</v>
      </c>
      <c r="P547" t="s">
        <v>11568</v>
      </c>
      <c r="Q547" t="s">
        <v>949</v>
      </c>
      <c r="R547" t="s">
        <v>8435</v>
      </c>
      <c r="S547" t="s">
        <v>2745</v>
      </c>
      <c r="T547" s="2" t="s">
        <v>675</v>
      </c>
      <c r="U547" s="2" t="s">
        <v>8435</v>
      </c>
      <c r="V547" s="2" t="s">
        <v>2745</v>
      </c>
      <c r="W547" s="2" t="s">
        <v>675</v>
      </c>
    </row>
    <row r="548" spans="1:23">
      <c r="A548" t="s">
        <v>8436</v>
      </c>
      <c r="B548" t="s">
        <v>1908</v>
      </c>
      <c r="C548" t="s">
        <v>6853</v>
      </c>
      <c r="D548" t="s">
        <v>1908</v>
      </c>
      <c r="E548" t="s">
        <v>7184</v>
      </c>
      <c r="F548" t="s">
        <v>11560</v>
      </c>
      <c r="G548" t="s">
        <v>11551</v>
      </c>
      <c r="H548" t="s">
        <v>5652</v>
      </c>
      <c r="I548" t="s">
        <v>914</v>
      </c>
      <c r="J548" t="s">
        <v>8437</v>
      </c>
      <c r="K548" t="s">
        <v>922</v>
      </c>
      <c r="L548" t="s">
        <v>675</v>
      </c>
      <c r="M548" t="s">
        <v>2672</v>
      </c>
      <c r="N548" t="s">
        <v>2672</v>
      </c>
      <c r="O548" t="s">
        <v>913</v>
      </c>
      <c r="P548" t="s">
        <v>11568</v>
      </c>
      <c r="Q548" t="s">
        <v>949</v>
      </c>
      <c r="R548" t="s">
        <v>8438</v>
      </c>
      <c r="S548" t="s">
        <v>1919</v>
      </c>
      <c r="T548" s="2" t="s">
        <v>675</v>
      </c>
      <c r="U548" s="2" t="s">
        <v>8438</v>
      </c>
      <c r="V548" s="2" t="s">
        <v>675</v>
      </c>
      <c r="W548" s="2" t="s">
        <v>675</v>
      </c>
    </row>
    <row r="549" spans="1:23">
      <c r="A549" t="s">
        <v>8439</v>
      </c>
      <c r="B549" t="s">
        <v>1572</v>
      </c>
      <c r="C549" t="s">
        <v>5844</v>
      </c>
      <c r="D549" t="s">
        <v>1572</v>
      </c>
      <c r="E549" t="s">
        <v>6993</v>
      </c>
      <c r="F549" t="s">
        <v>11560</v>
      </c>
      <c r="G549" t="s">
        <v>11551</v>
      </c>
      <c r="H549" t="s">
        <v>6016</v>
      </c>
      <c r="I549" t="s">
        <v>914</v>
      </c>
      <c r="J549" t="s">
        <v>8440</v>
      </c>
      <c r="K549" t="s">
        <v>922</v>
      </c>
      <c r="L549" t="s">
        <v>675</v>
      </c>
      <c r="M549" t="s">
        <v>2672</v>
      </c>
      <c r="N549" t="s">
        <v>2672</v>
      </c>
      <c r="O549" t="s">
        <v>913</v>
      </c>
      <c r="P549" t="s">
        <v>11568</v>
      </c>
      <c r="Q549" t="s">
        <v>949</v>
      </c>
      <c r="R549" t="s">
        <v>8441</v>
      </c>
      <c r="S549" t="s">
        <v>1604</v>
      </c>
      <c r="T549" s="2" t="s">
        <v>675</v>
      </c>
      <c r="U549" s="2" t="s">
        <v>8441</v>
      </c>
      <c r="V549" s="2" t="s">
        <v>1604</v>
      </c>
      <c r="W549" s="2" t="s">
        <v>675</v>
      </c>
    </row>
    <row r="550" spans="1:23">
      <c r="A550" t="s">
        <v>8442</v>
      </c>
      <c r="B550" t="s">
        <v>949</v>
      </c>
      <c r="C550" t="s">
        <v>11997</v>
      </c>
      <c r="D550" t="s">
        <v>949</v>
      </c>
      <c r="E550" t="s">
        <v>11612</v>
      </c>
      <c r="F550" t="s">
        <v>11560</v>
      </c>
      <c r="G550" t="s">
        <v>11551</v>
      </c>
      <c r="H550" t="s">
        <v>947</v>
      </c>
      <c r="I550" t="s">
        <v>947</v>
      </c>
      <c r="J550" t="s">
        <v>8443</v>
      </c>
      <c r="K550" t="s">
        <v>1177</v>
      </c>
      <c r="L550" t="s">
        <v>675</v>
      </c>
      <c r="M550" t="s">
        <v>2672</v>
      </c>
      <c r="N550" t="s">
        <v>683</v>
      </c>
      <c r="O550" t="s">
        <v>946</v>
      </c>
      <c r="P550" t="s">
        <v>11596</v>
      </c>
      <c r="Q550" t="s">
        <v>949</v>
      </c>
      <c r="R550" t="s">
        <v>8445</v>
      </c>
      <c r="S550" t="s">
        <v>1044</v>
      </c>
      <c r="T550" s="2" t="s">
        <v>675</v>
      </c>
      <c r="U550" s="2" t="s">
        <v>8445</v>
      </c>
      <c r="V550" s="2" t="s">
        <v>1044</v>
      </c>
      <c r="W550" s="2" t="s">
        <v>675</v>
      </c>
    </row>
    <row r="551" spans="1:23">
      <c r="A551" t="s">
        <v>8446</v>
      </c>
      <c r="B551" t="s">
        <v>949</v>
      </c>
      <c r="C551" t="s">
        <v>11998</v>
      </c>
      <c r="D551" t="s">
        <v>949</v>
      </c>
      <c r="E551" t="s">
        <v>11612</v>
      </c>
      <c r="F551" t="s">
        <v>11560</v>
      </c>
      <c r="G551" t="s">
        <v>11551</v>
      </c>
      <c r="H551" t="s">
        <v>225</v>
      </c>
      <c r="I551" t="s">
        <v>225</v>
      </c>
      <c r="J551" t="s">
        <v>8443</v>
      </c>
      <c r="K551" t="s">
        <v>1177</v>
      </c>
      <c r="L551" t="s">
        <v>675</v>
      </c>
      <c r="M551" t="s">
        <v>2672</v>
      </c>
      <c r="N551" t="s">
        <v>683</v>
      </c>
      <c r="O551" t="s">
        <v>965</v>
      </c>
      <c r="P551" t="s">
        <v>11596</v>
      </c>
      <c r="Q551" t="s">
        <v>949</v>
      </c>
      <c r="R551" t="s">
        <v>8448</v>
      </c>
      <c r="S551" t="s">
        <v>1044</v>
      </c>
      <c r="T551" s="2" t="s">
        <v>675</v>
      </c>
      <c r="U551" s="2" t="s">
        <v>8448</v>
      </c>
      <c r="V551" s="2" t="s">
        <v>1044</v>
      </c>
      <c r="W551" s="2" t="s">
        <v>675</v>
      </c>
    </row>
    <row r="552" spans="1:23">
      <c r="A552" t="s">
        <v>8449</v>
      </c>
      <c r="B552" t="s">
        <v>949</v>
      </c>
      <c r="C552" t="s">
        <v>11999</v>
      </c>
      <c r="D552" t="s">
        <v>949</v>
      </c>
      <c r="E552" t="s">
        <v>6121</v>
      </c>
      <c r="F552" t="s">
        <v>11560</v>
      </c>
      <c r="G552" t="s">
        <v>11551</v>
      </c>
      <c r="H552" t="s">
        <v>1320</v>
      </c>
      <c r="I552" t="s">
        <v>1320</v>
      </c>
      <c r="J552" t="s">
        <v>8443</v>
      </c>
      <c r="K552" t="s">
        <v>1177</v>
      </c>
      <c r="L552" t="s">
        <v>675</v>
      </c>
      <c r="M552" t="s">
        <v>2672</v>
      </c>
      <c r="N552" t="s">
        <v>683</v>
      </c>
      <c r="O552" t="s">
        <v>1319</v>
      </c>
      <c r="P552" t="s">
        <v>11596</v>
      </c>
      <c r="Q552" t="s">
        <v>949</v>
      </c>
      <c r="R552" t="s">
        <v>8451</v>
      </c>
      <c r="S552" t="s">
        <v>1044</v>
      </c>
      <c r="T552" s="2" t="s">
        <v>675</v>
      </c>
      <c r="U552" s="2" t="s">
        <v>8451</v>
      </c>
      <c r="V552" s="2" t="s">
        <v>1044</v>
      </c>
      <c r="W552" s="2" t="s">
        <v>675</v>
      </c>
    </row>
    <row r="553" spans="1:23">
      <c r="A553" t="s">
        <v>994</v>
      </c>
      <c r="B553" t="s">
        <v>995</v>
      </c>
      <c r="C553" t="s">
        <v>812</v>
      </c>
      <c r="D553" t="s">
        <v>995</v>
      </c>
      <c r="E553" t="s">
        <v>6783</v>
      </c>
      <c r="F553" t="s">
        <v>12000</v>
      </c>
      <c r="G553" t="s">
        <v>11551</v>
      </c>
      <c r="H553" t="s">
        <v>675</v>
      </c>
      <c r="I553" t="s">
        <v>997</v>
      </c>
      <c r="J553" t="s">
        <v>998</v>
      </c>
      <c r="K553" t="s">
        <v>663</v>
      </c>
      <c r="L553" t="s">
        <v>11552</v>
      </c>
      <c r="M553" t="s">
        <v>902</v>
      </c>
      <c r="N553" t="s">
        <v>760</v>
      </c>
      <c r="O553" t="s">
        <v>996</v>
      </c>
      <c r="P553" t="s">
        <v>11557</v>
      </c>
      <c r="Q553" t="s">
        <v>995</v>
      </c>
      <c r="R553" t="s">
        <v>999</v>
      </c>
      <c r="S553" t="s">
        <v>2745</v>
      </c>
      <c r="T553" s="2" t="s">
        <v>675</v>
      </c>
      <c r="U553" s="2" t="s">
        <v>999</v>
      </c>
      <c r="V553" s="2" t="s">
        <v>2745</v>
      </c>
      <c r="W553" s="2" t="s">
        <v>675</v>
      </c>
    </row>
    <row r="554" spans="1:23">
      <c r="A554" t="s">
        <v>1000</v>
      </c>
      <c r="B554" t="s">
        <v>1001</v>
      </c>
      <c r="C554" t="s">
        <v>12001</v>
      </c>
      <c r="D554" t="s">
        <v>1001</v>
      </c>
      <c r="E554" t="s">
        <v>6783</v>
      </c>
      <c r="F554" t="s">
        <v>11560</v>
      </c>
      <c r="G554" t="s">
        <v>11551</v>
      </c>
      <c r="H554" t="s">
        <v>675</v>
      </c>
      <c r="I554" t="s">
        <v>178</v>
      </c>
      <c r="J554" t="s">
        <v>1003</v>
      </c>
      <c r="K554" t="s">
        <v>664</v>
      </c>
      <c r="L554" t="s">
        <v>675</v>
      </c>
      <c r="M554" t="s">
        <v>701</v>
      </c>
      <c r="N554" t="s">
        <v>760</v>
      </c>
      <c r="O554" t="s">
        <v>1002</v>
      </c>
      <c r="P554" t="s">
        <v>11568</v>
      </c>
      <c r="Q554" t="s">
        <v>1001</v>
      </c>
      <c r="R554" t="s">
        <v>1004</v>
      </c>
      <c r="S554" t="s">
        <v>2745</v>
      </c>
      <c r="T554" s="2" t="s">
        <v>675</v>
      </c>
      <c r="U554" s="2" t="s">
        <v>1004</v>
      </c>
      <c r="V554" s="2" t="s">
        <v>2745</v>
      </c>
      <c r="W554" s="2" t="s">
        <v>675</v>
      </c>
    </row>
    <row r="555" spans="1:23">
      <c r="A555" t="s">
        <v>5061</v>
      </c>
      <c r="B555" t="s">
        <v>1001</v>
      </c>
      <c r="C555" t="s">
        <v>671</v>
      </c>
      <c r="D555" t="s">
        <v>1001</v>
      </c>
      <c r="E555" t="s">
        <v>7040</v>
      </c>
      <c r="F555" t="s">
        <v>12002</v>
      </c>
      <c r="G555" t="s">
        <v>11551</v>
      </c>
      <c r="H555" t="s">
        <v>675</v>
      </c>
      <c r="I555" t="s">
        <v>12</v>
      </c>
      <c r="J555" t="s">
        <v>5062</v>
      </c>
      <c r="K555" t="s">
        <v>664</v>
      </c>
      <c r="L555" t="s">
        <v>11552</v>
      </c>
      <c r="M555" t="s">
        <v>701</v>
      </c>
      <c r="N555" t="s">
        <v>760</v>
      </c>
      <c r="O555" t="s">
        <v>782</v>
      </c>
      <c r="P555" t="s">
        <v>11553</v>
      </c>
      <c r="Q555" t="s">
        <v>1001</v>
      </c>
      <c r="R555" t="s">
        <v>5064</v>
      </c>
      <c r="S555" t="s">
        <v>2745</v>
      </c>
      <c r="T555" s="2" t="s">
        <v>675</v>
      </c>
      <c r="U555" s="2" t="s">
        <v>5064</v>
      </c>
      <c r="V555" s="2" t="s">
        <v>2745</v>
      </c>
      <c r="W555" s="2" t="s">
        <v>675</v>
      </c>
    </row>
    <row r="556" spans="1:23">
      <c r="A556" t="s">
        <v>5065</v>
      </c>
      <c r="B556" t="s">
        <v>5066</v>
      </c>
      <c r="C556" t="s">
        <v>671</v>
      </c>
      <c r="D556" t="s">
        <v>5066</v>
      </c>
      <c r="E556" t="s">
        <v>6902</v>
      </c>
      <c r="F556" t="s">
        <v>12003</v>
      </c>
      <c r="G556" t="s">
        <v>11551</v>
      </c>
      <c r="H556" t="s">
        <v>675</v>
      </c>
      <c r="I556" t="s">
        <v>12</v>
      </c>
      <c r="J556" t="s">
        <v>221</v>
      </c>
      <c r="K556" t="s">
        <v>664</v>
      </c>
      <c r="L556" t="s">
        <v>11552</v>
      </c>
      <c r="M556" t="s">
        <v>701</v>
      </c>
      <c r="N556" t="s">
        <v>760</v>
      </c>
      <c r="O556" t="s">
        <v>782</v>
      </c>
      <c r="P556" t="s">
        <v>11553</v>
      </c>
      <c r="Q556" t="s">
        <v>5066</v>
      </c>
      <c r="R556" t="s">
        <v>5068</v>
      </c>
      <c r="S556" t="s">
        <v>2745</v>
      </c>
      <c r="T556" s="2" t="s">
        <v>675</v>
      </c>
      <c r="U556" s="2" t="s">
        <v>5068</v>
      </c>
      <c r="V556" s="2" t="s">
        <v>2745</v>
      </c>
      <c r="W556" s="2" t="s">
        <v>675</v>
      </c>
    </row>
    <row r="557" spans="1:23">
      <c r="A557" t="s">
        <v>1005</v>
      </c>
      <c r="B557" t="s">
        <v>1006</v>
      </c>
      <c r="C557" t="s">
        <v>12004</v>
      </c>
      <c r="D557" t="s">
        <v>1006</v>
      </c>
      <c r="E557" t="s">
        <v>5991</v>
      </c>
      <c r="F557" t="s">
        <v>11560</v>
      </c>
      <c r="G557" t="s">
        <v>11551</v>
      </c>
      <c r="H557" t="s">
        <v>675</v>
      </c>
      <c r="I557" t="s">
        <v>527</v>
      </c>
      <c r="J557" t="s">
        <v>1008</v>
      </c>
      <c r="K557" t="s">
        <v>922</v>
      </c>
      <c r="L557" t="s">
        <v>675</v>
      </c>
      <c r="M557" t="s">
        <v>902</v>
      </c>
      <c r="N557" t="s">
        <v>760</v>
      </c>
      <c r="O557" t="s">
        <v>1007</v>
      </c>
      <c r="P557" t="s">
        <v>11557</v>
      </c>
      <c r="Q557" t="s">
        <v>1006</v>
      </c>
      <c r="R557" t="s">
        <v>1009</v>
      </c>
      <c r="S557" t="s">
        <v>2745</v>
      </c>
      <c r="T557" s="2" t="s">
        <v>675</v>
      </c>
      <c r="U557" s="2" t="s">
        <v>1009</v>
      </c>
      <c r="V557" s="2" t="s">
        <v>2745</v>
      </c>
      <c r="W557" s="2" t="s">
        <v>675</v>
      </c>
    </row>
    <row r="558" spans="1:23">
      <c r="A558" t="s">
        <v>1010</v>
      </c>
      <c r="B558" t="s">
        <v>1006</v>
      </c>
      <c r="C558" t="s">
        <v>12005</v>
      </c>
      <c r="D558" t="s">
        <v>1006</v>
      </c>
      <c r="E558" t="s">
        <v>12006</v>
      </c>
      <c r="F558" t="s">
        <v>11560</v>
      </c>
      <c r="G558" t="s">
        <v>11551</v>
      </c>
      <c r="H558" t="s">
        <v>1011</v>
      </c>
      <c r="I558" t="s">
        <v>885</v>
      </c>
      <c r="J558" t="s">
        <v>1012</v>
      </c>
      <c r="K558" t="s">
        <v>663</v>
      </c>
      <c r="L558" t="s">
        <v>675</v>
      </c>
      <c r="M558" t="s">
        <v>711</v>
      </c>
      <c r="N558" t="s">
        <v>760</v>
      </c>
      <c r="O558" t="s">
        <v>884</v>
      </c>
      <c r="P558" t="s">
        <v>11568</v>
      </c>
      <c r="Q558" t="s">
        <v>1006</v>
      </c>
      <c r="R558" t="s">
        <v>1016</v>
      </c>
      <c r="S558" t="s">
        <v>1044</v>
      </c>
      <c r="T558" s="2" t="s">
        <v>675</v>
      </c>
      <c r="U558" s="2" t="s">
        <v>1016</v>
      </c>
      <c r="V558" s="2" t="s">
        <v>1044</v>
      </c>
      <c r="W558" s="2" t="s">
        <v>675</v>
      </c>
    </row>
    <row r="559" spans="1:23">
      <c r="A559" t="s">
        <v>1017</v>
      </c>
      <c r="B559" t="s">
        <v>1013</v>
      </c>
      <c r="C559" t="s">
        <v>12007</v>
      </c>
      <c r="D559" t="s">
        <v>1013</v>
      </c>
      <c r="E559" t="s">
        <v>5851</v>
      </c>
      <c r="F559" t="s">
        <v>11560</v>
      </c>
      <c r="G559" t="s">
        <v>11551</v>
      </c>
      <c r="H559" t="s">
        <v>527</v>
      </c>
      <c r="I559" t="s">
        <v>527</v>
      </c>
      <c r="J559" t="s">
        <v>1018</v>
      </c>
      <c r="K559" t="s">
        <v>663</v>
      </c>
      <c r="L559" t="s">
        <v>675</v>
      </c>
      <c r="M559" t="s">
        <v>1019</v>
      </c>
      <c r="N559" t="s">
        <v>760</v>
      </c>
      <c r="O559" t="s">
        <v>1007</v>
      </c>
      <c r="P559" t="s">
        <v>11568</v>
      </c>
      <c r="Q559" t="s">
        <v>1013</v>
      </c>
      <c r="R559" t="s">
        <v>1020</v>
      </c>
      <c r="S559" t="s">
        <v>1503</v>
      </c>
      <c r="T559" s="2" t="s">
        <v>675</v>
      </c>
      <c r="U559" s="2" t="s">
        <v>1020</v>
      </c>
      <c r="V559" s="2" t="s">
        <v>1503</v>
      </c>
      <c r="W559" s="2" t="s">
        <v>675</v>
      </c>
    </row>
    <row r="560" spans="1:23">
      <c r="A560" t="s">
        <v>1021</v>
      </c>
      <c r="B560" t="s">
        <v>1022</v>
      </c>
      <c r="C560" t="s">
        <v>12008</v>
      </c>
      <c r="D560" t="s">
        <v>1022</v>
      </c>
      <c r="E560" t="s">
        <v>5851</v>
      </c>
      <c r="F560" t="s">
        <v>11560</v>
      </c>
      <c r="G560" t="s">
        <v>11551</v>
      </c>
      <c r="H560" t="s">
        <v>675</v>
      </c>
      <c r="I560" t="s">
        <v>1024</v>
      </c>
      <c r="J560" t="s">
        <v>1025</v>
      </c>
      <c r="K560" t="s">
        <v>663</v>
      </c>
      <c r="L560" t="s">
        <v>675</v>
      </c>
      <c r="M560" t="s">
        <v>1026</v>
      </c>
      <c r="N560" t="s">
        <v>760</v>
      </c>
      <c r="O560" t="s">
        <v>1023</v>
      </c>
      <c r="P560" t="s">
        <v>11568</v>
      </c>
      <c r="Q560" t="s">
        <v>1022</v>
      </c>
      <c r="R560" t="s">
        <v>1027</v>
      </c>
      <c r="S560" t="s">
        <v>1503</v>
      </c>
      <c r="T560" s="2" t="s">
        <v>675</v>
      </c>
      <c r="U560" s="2" t="s">
        <v>1027</v>
      </c>
      <c r="V560" s="2" t="s">
        <v>1503</v>
      </c>
      <c r="W560" s="2" t="s">
        <v>675</v>
      </c>
    </row>
    <row r="561" spans="1:23">
      <c r="A561" t="s">
        <v>8452</v>
      </c>
      <c r="B561" t="s">
        <v>1022</v>
      </c>
      <c r="C561" t="s">
        <v>12009</v>
      </c>
      <c r="D561" t="s">
        <v>675</v>
      </c>
      <c r="E561" t="s">
        <v>682</v>
      </c>
      <c r="F561" t="s">
        <v>11560</v>
      </c>
      <c r="G561" t="s">
        <v>11551</v>
      </c>
      <c r="H561" t="s">
        <v>5814</v>
      </c>
      <c r="I561" t="s">
        <v>1185</v>
      </c>
      <c r="J561" t="s">
        <v>8453</v>
      </c>
      <c r="K561" t="s">
        <v>922</v>
      </c>
      <c r="L561" t="s">
        <v>675</v>
      </c>
      <c r="M561" t="s">
        <v>2672</v>
      </c>
      <c r="N561" t="s">
        <v>760</v>
      </c>
      <c r="O561" t="s">
        <v>1184</v>
      </c>
      <c r="P561" t="s">
        <v>11568</v>
      </c>
      <c r="Q561" t="s">
        <v>1022</v>
      </c>
      <c r="R561" t="s">
        <v>8455</v>
      </c>
      <c r="S561" t="s">
        <v>2745</v>
      </c>
      <c r="T561" s="2" t="s">
        <v>675</v>
      </c>
      <c r="U561" s="2" t="s">
        <v>8455</v>
      </c>
      <c r="V561" s="2" t="s">
        <v>2745</v>
      </c>
      <c r="W561" s="2" t="s">
        <v>675</v>
      </c>
    </row>
    <row r="562" spans="1:23">
      <c r="A562" t="s">
        <v>8456</v>
      </c>
      <c r="B562" t="s">
        <v>1022</v>
      </c>
      <c r="C562" t="s">
        <v>12010</v>
      </c>
      <c r="D562" t="s">
        <v>675</v>
      </c>
      <c r="E562" t="s">
        <v>682</v>
      </c>
      <c r="F562" t="s">
        <v>11560</v>
      </c>
      <c r="G562" t="s">
        <v>11551</v>
      </c>
      <c r="H562" t="s">
        <v>6172</v>
      </c>
      <c r="I562" t="s">
        <v>1185</v>
      </c>
      <c r="J562" t="s">
        <v>8453</v>
      </c>
      <c r="K562" t="s">
        <v>922</v>
      </c>
      <c r="L562" t="s">
        <v>675</v>
      </c>
      <c r="M562" t="s">
        <v>2672</v>
      </c>
      <c r="N562" t="s">
        <v>675</v>
      </c>
      <c r="O562" t="s">
        <v>1184</v>
      </c>
      <c r="P562" t="s">
        <v>11568</v>
      </c>
      <c r="Q562" t="s">
        <v>1022</v>
      </c>
      <c r="R562" t="s">
        <v>8457</v>
      </c>
      <c r="S562" t="s">
        <v>675</v>
      </c>
      <c r="T562" s="2" t="s">
        <v>675</v>
      </c>
      <c r="U562" s="2" t="s">
        <v>8457</v>
      </c>
      <c r="V562" s="2" t="s">
        <v>675</v>
      </c>
      <c r="W562" s="2" t="s">
        <v>675</v>
      </c>
    </row>
    <row r="563" spans="1:23">
      <c r="A563" t="s">
        <v>8458</v>
      </c>
      <c r="B563" t="s">
        <v>1022</v>
      </c>
      <c r="C563" t="s">
        <v>12011</v>
      </c>
      <c r="D563" t="s">
        <v>675</v>
      </c>
      <c r="E563" t="s">
        <v>682</v>
      </c>
      <c r="F563" t="s">
        <v>11560</v>
      </c>
      <c r="G563" t="s">
        <v>11551</v>
      </c>
      <c r="H563" t="s">
        <v>6175</v>
      </c>
      <c r="I563" t="s">
        <v>1185</v>
      </c>
      <c r="J563" t="s">
        <v>8453</v>
      </c>
      <c r="K563" t="s">
        <v>922</v>
      </c>
      <c r="L563" t="s">
        <v>675</v>
      </c>
      <c r="M563" t="s">
        <v>2672</v>
      </c>
      <c r="N563" t="s">
        <v>760</v>
      </c>
      <c r="O563" t="s">
        <v>1184</v>
      </c>
      <c r="P563" t="s">
        <v>11568</v>
      </c>
      <c r="Q563" t="s">
        <v>1022</v>
      </c>
      <c r="R563" t="s">
        <v>8460</v>
      </c>
      <c r="S563" t="s">
        <v>2745</v>
      </c>
      <c r="T563" s="2" t="s">
        <v>675</v>
      </c>
      <c r="U563" s="2" t="s">
        <v>8460</v>
      </c>
      <c r="V563" s="2" t="s">
        <v>2745</v>
      </c>
      <c r="W563" s="2" t="s">
        <v>675</v>
      </c>
    </row>
    <row r="564" spans="1:23">
      <c r="A564" t="s">
        <v>8461</v>
      </c>
      <c r="B564" t="s">
        <v>1022</v>
      </c>
      <c r="C564" t="s">
        <v>12012</v>
      </c>
      <c r="D564" t="s">
        <v>675</v>
      </c>
      <c r="E564" t="s">
        <v>682</v>
      </c>
      <c r="F564" t="s">
        <v>11560</v>
      </c>
      <c r="G564" t="s">
        <v>11551</v>
      </c>
      <c r="H564" t="s">
        <v>2056</v>
      </c>
      <c r="I564" t="s">
        <v>1185</v>
      </c>
      <c r="J564" t="s">
        <v>8453</v>
      </c>
      <c r="K564" t="s">
        <v>922</v>
      </c>
      <c r="L564" t="s">
        <v>675</v>
      </c>
      <c r="M564" t="s">
        <v>2672</v>
      </c>
      <c r="N564" t="s">
        <v>760</v>
      </c>
      <c r="O564" t="s">
        <v>1184</v>
      </c>
      <c r="P564" t="s">
        <v>11568</v>
      </c>
      <c r="Q564" t="s">
        <v>1022</v>
      </c>
      <c r="R564" t="s">
        <v>8462</v>
      </c>
      <c r="S564" t="s">
        <v>2745</v>
      </c>
      <c r="T564" s="2" t="s">
        <v>675</v>
      </c>
      <c r="U564" s="2" t="s">
        <v>8462</v>
      </c>
      <c r="V564" s="2" t="s">
        <v>2745</v>
      </c>
      <c r="W564" s="2" t="s">
        <v>675</v>
      </c>
    </row>
    <row r="565" spans="1:23">
      <c r="A565" t="s">
        <v>8463</v>
      </c>
      <c r="B565" t="s">
        <v>1022</v>
      </c>
      <c r="C565" t="s">
        <v>12013</v>
      </c>
      <c r="D565" t="s">
        <v>675</v>
      </c>
      <c r="E565" t="s">
        <v>682</v>
      </c>
      <c r="F565" t="s">
        <v>11560</v>
      </c>
      <c r="G565" t="s">
        <v>11551</v>
      </c>
      <c r="H565" t="s">
        <v>2195</v>
      </c>
      <c r="I565" t="s">
        <v>1185</v>
      </c>
      <c r="J565" t="s">
        <v>8453</v>
      </c>
      <c r="K565" t="s">
        <v>922</v>
      </c>
      <c r="L565" t="s">
        <v>675</v>
      </c>
      <c r="M565" t="s">
        <v>2672</v>
      </c>
      <c r="N565" t="s">
        <v>760</v>
      </c>
      <c r="O565" t="s">
        <v>1184</v>
      </c>
      <c r="P565" t="s">
        <v>11568</v>
      </c>
      <c r="Q565" t="s">
        <v>1022</v>
      </c>
      <c r="R565" t="s">
        <v>8464</v>
      </c>
      <c r="S565" t="s">
        <v>2745</v>
      </c>
      <c r="T565" s="2" t="s">
        <v>675</v>
      </c>
      <c r="U565" s="2" t="s">
        <v>8464</v>
      </c>
      <c r="V565" s="2" t="s">
        <v>2745</v>
      </c>
      <c r="W565" s="2" t="s">
        <v>675</v>
      </c>
    </row>
    <row r="566" spans="1:23">
      <c r="A566" t="s">
        <v>8465</v>
      </c>
      <c r="B566" t="s">
        <v>1022</v>
      </c>
      <c r="C566" t="s">
        <v>12014</v>
      </c>
      <c r="D566" t="s">
        <v>675</v>
      </c>
      <c r="E566" t="s">
        <v>682</v>
      </c>
      <c r="F566" t="s">
        <v>11560</v>
      </c>
      <c r="G566" t="s">
        <v>11551</v>
      </c>
      <c r="H566" t="s">
        <v>2128</v>
      </c>
      <c r="I566" t="s">
        <v>1185</v>
      </c>
      <c r="J566" t="s">
        <v>8453</v>
      </c>
      <c r="K566" t="s">
        <v>922</v>
      </c>
      <c r="L566" t="s">
        <v>675</v>
      </c>
      <c r="M566" t="s">
        <v>2672</v>
      </c>
      <c r="N566" t="s">
        <v>760</v>
      </c>
      <c r="O566" t="s">
        <v>1184</v>
      </c>
      <c r="P566" t="s">
        <v>11568</v>
      </c>
      <c r="Q566" t="s">
        <v>1022</v>
      </c>
      <c r="R566" t="s">
        <v>8466</v>
      </c>
      <c r="S566" t="s">
        <v>2745</v>
      </c>
      <c r="T566" s="2" t="s">
        <v>675</v>
      </c>
      <c r="U566" s="2" t="s">
        <v>8466</v>
      </c>
      <c r="V566" s="2" t="s">
        <v>2745</v>
      </c>
      <c r="W566" s="2" t="s">
        <v>675</v>
      </c>
    </row>
    <row r="567" spans="1:23">
      <c r="A567" t="s">
        <v>8467</v>
      </c>
      <c r="B567" t="s">
        <v>1022</v>
      </c>
      <c r="C567" t="s">
        <v>12015</v>
      </c>
      <c r="D567" t="s">
        <v>675</v>
      </c>
      <c r="E567" t="s">
        <v>682</v>
      </c>
      <c r="F567" t="s">
        <v>11560</v>
      </c>
      <c r="G567" t="s">
        <v>11551</v>
      </c>
      <c r="H567" t="s">
        <v>4991</v>
      </c>
      <c r="I567" t="s">
        <v>1185</v>
      </c>
      <c r="J567" t="s">
        <v>8453</v>
      </c>
      <c r="K567" t="s">
        <v>922</v>
      </c>
      <c r="L567" t="s">
        <v>675</v>
      </c>
      <c r="M567" t="s">
        <v>2672</v>
      </c>
      <c r="N567" t="s">
        <v>760</v>
      </c>
      <c r="O567" t="s">
        <v>1184</v>
      </c>
      <c r="P567" t="s">
        <v>11568</v>
      </c>
      <c r="Q567" t="s">
        <v>1022</v>
      </c>
      <c r="R567" t="s">
        <v>8468</v>
      </c>
      <c r="S567" t="s">
        <v>2745</v>
      </c>
      <c r="T567" s="2" t="s">
        <v>675</v>
      </c>
      <c r="U567" s="2" t="s">
        <v>8468</v>
      </c>
      <c r="V567" s="2" t="s">
        <v>2745</v>
      </c>
      <c r="W567" s="2" t="s">
        <v>675</v>
      </c>
    </row>
    <row r="568" spans="1:23">
      <c r="A568" t="s">
        <v>8469</v>
      </c>
      <c r="B568" t="s">
        <v>1022</v>
      </c>
      <c r="C568" t="s">
        <v>12016</v>
      </c>
      <c r="D568" t="s">
        <v>675</v>
      </c>
      <c r="E568" t="s">
        <v>682</v>
      </c>
      <c r="F568" t="s">
        <v>11560</v>
      </c>
      <c r="G568" t="s">
        <v>11551</v>
      </c>
      <c r="H568" t="s">
        <v>8470</v>
      </c>
      <c r="I568" t="s">
        <v>914</v>
      </c>
      <c r="J568" t="s">
        <v>8471</v>
      </c>
      <c r="K568" t="s">
        <v>922</v>
      </c>
      <c r="L568" t="s">
        <v>675</v>
      </c>
      <c r="M568" t="s">
        <v>2672</v>
      </c>
      <c r="N568" t="s">
        <v>760</v>
      </c>
      <c r="O568" t="s">
        <v>913</v>
      </c>
      <c r="P568" t="s">
        <v>11568</v>
      </c>
      <c r="Q568" t="s">
        <v>1022</v>
      </c>
      <c r="R568" t="s">
        <v>8472</v>
      </c>
      <c r="S568" t="s">
        <v>2745</v>
      </c>
      <c r="T568" s="2" t="s">
        <v>675</v>
      </c>
      <c r="U568" s="2" t="s">
        <v>8472</v>
      </c>
      <c r="V568" s="2" t="s">
        <v>2745</v>
      </c>
      <c r="W568" s="2" t="s">
        <v>675</v>
      </c>
    </row>
    <row r="569" spans="1:23">
      <c r="A569" t="s">
        <v>8473</v>
      </c>
      <c r="B569" t="s">
        <v>1022</v>
      </c>
      <c r="C569" t="s">
        <v>12017</v>
      </c>
      <c r="D569" t="s">
        <v>675</v>
      </c>
      <c r="E569" t="s">
        <v>682</v>
      </c>
      <c r="F569" t="s">
        <v>11560</v>
      </c>
      <c r="G569" t="s">
        <v>11551</v>
      </c>
      <c r="H569" t="s">
        <v>8474</v>
      </c>
      <c r="I569" t="s">
        <v>914</v>
      </c>
      <c r="J569" t="s">
        <v>8471</v>
      </c>
      <c r="K569" t="s">
        <v>922</v>
      </c>
      <c r="L569" t="s">
        <v>675</v>
      </c>
      <c r="M569" t="s">
        <v>2672</v>
      </c>
      <c r="N569" t="s">
        <v>760</v>
      </c>
      <c r="O569" t="s">
        <v>913</v>
      </c>
      <c r="P569" t="s">
        <v>11568</v>
      </c>
      <c r="Q569" t="s">
        <v>1022</v>
      </c>
      <c r="R569" t="s">
        <v>8475</v>
      </c>
      <c r="S569" t="s">
        <v>2745</v>
      </c>
      <c r="T569" s="2" t="s">
        <v>675</v>
      </c>
      <c r="U569" s="2" t="s">
        <v>8475</v>
      </c>
      <c r="V569" s="2" t="s">
        <v>2745</v>
      </c>
      <c r="W569" s="2" t="s">
        <v>675</v>
      </c>
    </row>
    <row r="570" spans="1:23">
      <c r="A570" t="s">
        <v>8476</v>
      </c>
      <c r="B570" t="s">
        <v>1022</v>
      </c>
      <c r="C570" t="s">
        <v>3648</v>
      </c>
      <c r="D570" t="s">
        <v>675</v>
      </c>
      <c r="E570" t="s">
        <v>682</v>
      </c>
      <c r="F570" t="s">
        <v>11560</v>
      </c>
      <c r="G570" t="s">
        <v>11551</v>
      </c>
      <c r="H570" t="s">
        <v>6324</v>
      </c>
      <c r="I570" t="s">
        <v>1185</v>
      </c>
      <c r="J570" t="s">
        <v>8453</v>
      </c>
      <c r="K570" t="s">
        <v>922</v>
      </c>
      <c r="L570" t="s">
        <v>675</v>
      </c>
      <c r="M570" t="s">
        <v>2672</v>
      </c>
      <c r="N570" t="s">
        <v>760</v>
      </c>
      <c r="O570" t="s">
        <v>1184</v>
      </c>
      <c r="P570" t="s">
        <v>11568</v>
      </c>
      <c r="Q570" t="s">
        <v>1022</v>
      </c>
      <c r="R570" t="s">
        <v>8477</v>
      </c>
      <c r="S570" t="s">
        <v>2745</v>
      </c>
      <c r="T570" s="2" t="s">
        <v>675</v>
      </c>
      <c r="U570" s="2" t="s">
        <v>8477</v>
      </c>
      <c r="V570" s="2" t="s">
        <v>2745</v>
      </c>
      <c r="W570" s="2" t="s">
        <v>675</v>
      </c>
    </row>
    <row r="571" spans="1:23">
      <c r="A571" t="s">
        <v>8478</v>
      </c>
      <c r="B571" t="s">
        <v>1022</v>
      </c>
      <c r="C571" t="s">
        <v>12018</v>
      </c>
      <c r="D571" t="s">
        <v>675</v>
      </c>
      <c r="E571" t="s">
        <v>682</v>
      </c>
      <c r="F571" t="s">
        <v>11560</v>
      </c>
      <c r="G571" t="s">
        <v>11551</v>
      </c>
      <c r="H571" t="s">
        <v>1554</v>
      </c>
      <c r="I571" t="s">
        <v>1185</v>
      </c>
      <c r="J571" t="s">
        <v>8453</v>
      </c>
      <c r="K571" t="s">
        <v>922</v>
      </c>
      <c r="L571" t="s">
        <v>675</v>
      </c>
      <c r="M571" t="s">
        <v>2672</v>
      </c>
      <c r="N571" t="s">
        <v>760</v>
      </c>
      <c r="O571" t="s">
        <v>1184</v>
      </c>
      <c r="P571" t="s">
        <v>675</v>
      </c>
      <c r="Q571" t="s">
        <v>1022</v>
      </c>
      <c r="R571" t="s">
        <v>8479</v>
      </c>
      <c r="S571" t="s">
        <v>2745</v>
      </c>
      <c r="T571" s="2" t="s">
        <v>675</v>
      </c>
      <c r="U571" s="2" t="s">
        <v>8479</v>
      </c>
      <c r="V571" s="2" t="s">
        <v>2745</v>
      </c>
      <c r="W571" s="2" t="s">
        <v>675</v>
      </c>
    </row>
    <row r="572" spans="1:23">
      <c r="A572" t="s">
        <v>8480</v>
      </c>
      <c r="B572" t="s">
        <v>1022</v>
      </c>
      <c r="C572" t="s">
        <v>12019</v>
      </c>
      <c r="D572" t="s">
        <v>675</v>
      </c>
      <c r="E572" t="s">
        <v>682</v>
      </c>
      <c r="F572" t="s">
        <v>11560</v>
      </c>
      <c r="G572" t="s">
        <v>11551</v>
      </c>
      <c r="H572" t="s">
        <v>6329</v>
      </c>
      <c r="I572" t="s">
        <v>1185</v>
      </c>
      <c r="J572" t="s">
        <v>8453</v>
      </c>
      <c r="K572" t="s">
        <v>922</v>
      </c>
      <c r="L572" t="s">
        <v>675</v>
      </c>
      <c r="M572" t="s">
        <v>2672</v>
      </c>
      <c r="N572" t="s">
        <v>760</v>
      </c>
      <c r="O572" t="s">
        <v>1184</v>
      </c>
      <c r="P572" t="s">
        <v>11568</v>
      </c>
      <c r="Q572" t="s">
        <v>1022</v>
      </c>
      <c r="R572" t="s">
        <v>8481</v>
      </c>
      <c r="S572" t="s">
        <v>2745</v>
      </c>
      <c r="T572" s="2" t="s">
        <v>675</v>
      </c>
      <c r="U572" s="2" t="s">
        <v>8481</v>
      </c>
      <c r="V572" s="2" t="s">
        <v>2745</v>
      </c>
      <c r="W572" s="2" t="s">
        <v>675</v>
      </c>
    </row>
    <row r="573" spans="1:23">
      <c r="A573" t="s">
        <v>8482</v>
      </c>
      <c r="B573" t="s">
        <v>2599</v>
      </c>
      <c r="C573" t="s">
        <v>5882</v>
      </c>
      <c r="D573" t="s">
        <v>2599</v>
      </c>
      <c r="E573" t="s">
        <v>7040</v>
      </c>
      <c r="F573" t="s">
        <v>11560</v>
      </c>
      <c r="G573" t="s">
        <v>11551</v>
      </c>
      <c r="H573" t="s">
        <v>6664</v>
      </c>
      <c r="I573" t="s">
        <v>6664</v>
      </c>
      <c r="J573" t="s">
        <v>7215</v>
      </c>
      <c r="K573" t="s">
        <v>922</v>
      </c>
      <c r="L573" t="s">
        <v>675</v>
      </c>
      <c r="M573" t="s">
        <v>760</v>
      </c>
      <c r="N573" t="s">
        <v>2672</v>
      </c>
      <c r="O573" t="s">
        <v>6663</v>
      </c>
      <c r="P573" t="s">
        <v>11557</v>
      </c>
      <c r="Q573" t="s">
        <v>6507</v>
      </c>
      <c r="R573" t="s">
        <v>8484</v>
      </c>
      <c r="S573" t="s">
        <v>5850</v>
      </c>
      <c r="T573" s="2" t="s">
        <v>675</v>
      </c>
      <c r="U573" s="2" t="s">
        <v>8484</v>
      </c>
      <c r="V573" s="2" t="s">
        <v>5850</v>
      </c>
      <c r="W573" s="2" t="s">
        <v>675</v>
      </c>
    </row>
    <row r="574" spans="1:23">
      <c r="A574" t="s">
        <v>8485</v>
      </c>
      <c r="B574" t="s">
        <v>5821</v>
      </c>
      <c r="C574" t="s">
        <v>6692</v>
      </c>
      <c r="D574" t="s">
        <v>5821</v>
      </c>
      <c r="E574" t="s">
        <v>6096</v>
      </c>
      <c r="F574" t="s">
        <v>11560</v>
      </c>
      <c r="G574" t="s">
        <v>11551</v>
      </c>
      <c r="H574" t="s">
        <v>788</v>
      </c>
      <c r="I574" t="s">
        <v>788</v>
      </c>
      <c r="J574" t="s">
        <v>6909</v>
      </c>
      <c r="K574" t="s">
        <v>922</v>
      </c>
      <c r="L574" t="s">
        <v>675</v>
      </c>
      <c r="M574" t="s">
        <v>760</v>
      </c>
      <c r="N574" t="s">
        <v>2672</v>
      </c>
      <c r="O574" t="s">
        <v>787</v>
      </c>
      <c r="P574" t="s">
        <v>11557</v>
      </c>
      <c r="Q574" t="s">
        <v>6507</v>
      </c>
      <c r="R574" t="s">
        <v>8486</v>
      </c>
      <c r="S574" t="s">
        <v>2599</v>
      </c>
      <c r="T574" s="2" t="s">
        <v>675</v>
      </c>
      <c r="U574" s="2" t="s">
        <v>8486</v>
      </c>
      <c r="V574" s="2" t="s">
        <v>2599</v>
      </c>
      <c r="W574" s="2" t="s">
        <v>675</v>
      </c>
    </row>
    <row r="575" spans="1:23">
      <c r="A575" t="s">
        <v>8487</v>
      </c>
      <c r="B575" t="s">
        <v>6507</v>
      </c>
      <c r="C575" t="s">
        <v>8489</v>
      </c>
      <c r="D575" t="s">
        <v>6507</v>
      </c>
      <c r="E575" t="s">
        <v>8490</v>
      </c>
      <c r="F575" t="s">
        <v>11560</v>
      </c>
      <c r="G575" t="s">
        <v>11551</v>
      </c>
      <c r="H575" t="s">
        <v>675</v>
      </c>
      <c r="I575" t="s">
        <v>2563</v>
      </c>
      <c r="J575" t="s">
        <v>8488</v>
      </c>
      <c r="K575" t="s">
        <v>922</v>
      </c>
      <c r="L575" t="s">
        <v>675</v>
      </c>
      <c r="M575" t="s">
        <v>825</v>
      </c>
      <c r="N575" t="s">
        <v>825</v>
      </c>
      <c r="O575" t="s">
        <v>2562</v>
      </c>
      <c r="P575" t="s">
        <v>11557</v>
      </c>
      <c r="Q575" t="s">
        <v>6507</v>
      </c>
      <c r="R575" t="s">
        <v>8491</v>
      </c>
      <c r="S575" t="s">
        <v>1466</v>
      </c>
      <c r="T575" s="2" t="s">
        <v>675</v>
      </c>
      <c r="U575" s="2" t="s">
        <v>8491</v>
      </c>
      <c r="V575" s="2" t="s">
        <v>1466</v>
      </c>
      <c r="W575" s="2" t="s">
        <v>675</v>
      </c>
    </row>
    <row r="576" spans="1:23">
      <c r="A576" t="s">
        <v>8492</v>
      </c>
      <c r="B576" t="s">
        <v>8493</v>
      </c>
      <c r="C576" t="s">
        <v>12020</v>
      </c>
      <c r="D576" t="s">
        <v>675</v>
      </c>
      <c r="E576" t="s">
        <v>682</v>
      </c>
      <c r="F576" t="s">
        <v>11560</v>
      </c>
      <c r="G576" t="s">
        <v>11551</v>
      </c>
      <c r="H576" t="s">
        <v>675</v>
      </c>
      <c r="I576" t="s">
        <v>2694</v>
      </c>
      <c r="J576" t="s">
        <v>8494</v>
      </c>
      <c r="K576" t="s">
        <v>922</v>
      </c>
      <c r="L576" t="s">
        <v>675</v>
      </c>
      <c r="M576" t="s">
        <v>825</v>
      </c>
      <c r="N576" t="s">
        <v>675</v>
      </c>
      <c r="O576" t="s">
        <v>2693</v>
      </c>
      <c r="P576" t="s">
        <v>11553</v>
      </c>
      <c r="Q576" t="s">
        <v>8493</v>
      </c>
      <c r="R576" t="s">
        <v>8495</v>
      </c>
      <c r="S576" t="s">
        <v>675</v>
      </c>
      <c r="T576" s="2" t="s">
        <v>675</v>
      </c>
      <c r="U576" s="2" t="s">
        <v>8495</v>
      </c>
      <c r="V576" s="2" t="s">
        <v>675</v>
      </c>
      <c r="W576" s="2" t="s">
        <v>675</v>
      </c>
    </row>
    <row r="577" spans="1:23">
      <c r="A577" t="s">
        <v>8496</v>
      </c>
      <c r="B577" t="s">
        <v>8493</v>
      </c>
      <c r="C577" t="s">
        <v>8497</v>
      </c>
      <c r="D577" t="s">
        <v>8493</v>
      </c>
      <c r="E577" t="s">
        <v>8498</v>
      </c>
      <c r="F577" t="s">
        <v>11560</v>
      </c>
      <c r="G577" t="s">
        <v>11551</v>
      </c>
      <c r="H577" t="s">
        <v>675</v>
      </c>
      <c r="I577" t="s">
        <v>675</v>
      </c>
      <c r="J577" t="s">
        <v>8494</v>
      </c>
      <c r="K577" t="s">
        <v>922</v>
      </c>
      <c r="L577" t="s">
        <v>675</v>
      </c>
      <c r="M577" t="s">
        <v>825</v>
      </c>
      <c r="N577" t="s">
        <v>825</v>
      </c>
      <c r="O577" t="s">
        <v>675</v>
      </c>
      <c r="P577" t="s">
        <v>675</v>
      </c>
      <c r="Q577" t="s">
        <v>8493</v>
      </c>
      <c r="R577" t="s">
        <v>8499</v>
      </c>
      <c r="S577" t="s">
        <v>1466</v>
      </c>
      <c r="T577" s="2" t="s">
        <v>675</v>
      </c>
      <c r="U577" s="2" t="s">
        <v>8499</v>
      </c>
      <c r="V577" s="2" t="s">
        <v>1466</v>
      </c>
      <c r="W577" s="2" t="s">
        <v>675</v>
      </c>
    </row>
    <row r="578" spans="1:23">
      <c r="A578" t="s">
        <v>8500</v>
      </c>
      <c r="B578" t="s">
        <v>8493</v>
      </c>
      <c r="C578" t="s">
        <v>12021</v>
      </c>
      <c r="D578" t="s">
        <v>675</v>
      </c>
      <c r="E578" t="s">
        <v>682</v>
      </c>
      <c r="F578" t="s">
        <v>11560</v>
      </c>
      <c r="G578" t="s">
        <v>11551</v>
      </c>
      <c r="H578" t="s">
        <v>675</v>
      </c>
      <c r="I578" t="s">
        <v>1566</v>
      </c>
      <c r="J578" t="s">
        <v>8501</v>
      </c>
      <c r="K578" t="s">
        <v>922</v>
      </c>
      <c r="L578" t="s">
        <v>675</v>
      </c>
      <c r="M578" t="s">
        <v>825</v>
      </c>
      <c r="N578" t="s">
        <v>675</v>
      </c>
      <c r="O578" t="s">
        <v>1565</v>
      </c>
      <c r="P578" t="s">
        <v>11553</v>
      </c>
      <c r="Q578" t="s">
        <v>8493</v>
      </c>
      <c r="R578" t="s">
        <v>8502</v>
      </c>
      <c r="S578" t="s">
        <v>675</v>
      </c>
      <c r="T578" s="2" t="s">
        <v>675</v>
      </c>
      <c r="U578" s="2" t="s">
        <v>8502</v>
      </c>
      <c r="V578" s="2" t="s">
        <v>675</v>
      </c>
      <c r="W578" s="2" t="s">
        <v>675</v>
      </c>
    </row>
    <row r="579" spans="1:23">
      <c r="A579" t="s">
        <v>8503</v>
      </c>
      <c r="B579" t="s">
        <v>8493</v>
      </c>
      <c r="C579" t="s">
        <v>8505</v>
      </c>
      <c r="D579" t="s">
        <v>8493</v>
      </c>
      <c r="E579" t="s">
        <v>8506</v>
      </c>
      <c r="F579" t="s">
        <v>11560</v>
      </c>
      <c r="G579" t="s">
        <v>11551</v>
      </c>
      <c r="H579" t="s">
        <v>675</v>
      </c>
      <c r="I579" t="s">
        <v>1566</v>
      </c>
      <c r="J579" t="s">
        <v>8504</v>
      </c>
      <c r="K579" t="s">
        <v>922</v>
      </c>
      <c r="L579" t="s">
        <v>675</v>
      </c>
      <c r="M579" t="s">
        <v>825</v>
      </c>
      <c r="N579" t="s">
        <v>825</v>
      </c>
      <c r="O579" t="s">
        <v>1565</v>
      </c>
      <c r="P579" t="s">
        <v>11553</v>
      </c>
      <c r="Q579" t="s">
        <v>8493</v>
      </c>
      <c r="R579" t="s">
        <v>8507</v>
      </c>
      <c r="S579" t="s">
        <v>1466</v>
      </c>
      <c r="T579" s="2" t="s">
        <v>675</v>
      </c>
      <c r="U579" s="2" t="s">
        <v>8507</v>
      </c>
      <c r="V579" s="2" t="s">
        <v>1466</v>
      </c>
      <c r="W579" s="2" t="s">
        <v>675</v>
      </c>
    </row>
    <row r="580" spans="1:23">
      <c r="A580" t="s">
        <v>8508</v>
      </c>
      <c r="B580" t="s">
        <v>8493</v>
      </c>
      <c r="C580" t="s">
        <v>8510</v>
      </c>
      <c r="D580" t="s">
        <v>8493</v>
      </c>
      <c r="E580" t="s">
        <v>6783</v>
      </c>
      <c r="F580" t="s">
        <v>11560</v>
      </c>
      <c r="G580" t="s">
        <v>11551</v>
      </c>
      <c r="H580" t="s">
        <v>675</v>
      </c>
      <c r="I580" t="s">
        <v>18</v>
      </c>
      <c r="J580" t="s">
        <v>8509</v>
      </c>
      <c r="K580" t="s">
        <v>922</v>
      </c>
      <c r="L580" t="s">
        <v>675</v>
      </c>
      <c r="M580" t="s">
        <v>2672</v>
      </c>
      <c r="N580" t="s">
        <v>711</v>
      </c>
      <c r="O580" t="s">
        <v>2311</v>
      </c>
      <c r="P580" t="s">
        <v>11568</v>
      </c>
      <c r="Q580" t="s">
        <v>8493</v>
      </c>
      <c r="R580" t="s">
        <v>8511</v>
      </c>
      <c r="S580" t="s">
        <v>1466</v>
      </c>
      <c r="T580" s="2" t="s">
        <v>675</v>
      </c>
      <c r="U580" s="2" t="s">
        <v>8511</v>
      </c>
      <c r="V580" s="2" t="s">
        <v>1466</v>
      </c>
      <c r="W580" s="2" t="s">
        <v>675</v>
      </c>
    </row>
    <row r="581" spans="1:23">
      <c r="A581" t="s">
        <v>8512</v>
      </c>
      <c r="B581" t="s">
        <v>8493</v>
      </c>
      <c r="C581" t="s">
        <v>12022</v>
      </c>
      <c r="D581" t="s">
        <v>8493</v>
      </c>
      <c r="E581" t="s">
        <v>6783</v>
      </c>
      <c r="F581" t="s">
        <v>11560</v>
      </c>
      <c r="G581" t="s">
        <v>11551</v>
      </c>
      <c r="H581" t="s">
        <v>675</v>
      </c>
      <c r="I581" t="s">
        <v>11</v>
      </c>
      <c r="J581" t="s">
        <v>8509</v>
      </c>
      <c r="K581" t="s">
        <v>922</v>
      </c>
      <c r="L581" t="s">
        <v>675</v>
      </c>
      <c r="M581" t="s">
        <v>2672</v>
      </c>
      <c r="N581" t="s">
        <v>711</v>
      </c>
      <c r="O581" t="s">
        <v>815</v>
      </c>
      <c r="P581" t="s">
        <v>11568</v>
      </c>
      <c r="Q581" t="s">
        <v>8493</v>
      </c>
      <c r="R581" t="s">
        <v>8513</v>
      </c>
      <c r="S581" t="s">
        <v>1466</v>
      </c>
      <c r="T581" s="2" t="s">
        <v>675</v>
      </c>
      <c r="U581" s="2" t="s">
        <v>8513</v>
      </c>
      <c r="V581" s="2" t="s">
        <v>1466</v>
      </c>
      <c r="W581" s="2" t="s">
        <v>675</v>
      </c>
    </row>
    <row r="582" spans="1:23">
      <c r="A582" t="s">
        <v>8514</v>
      </c>
      <c r="B582" t="s">
        <v>8515</v>
      </c>
      <c r="C582" t="s">
        <v>8284</v>
      </c>
      <c r="D582" t="s">
        <v>8515</v>
      </c>
      <c r="E582" t="s">
        <v>8518</v>
      </c>
      <c r="F582" t="s">
        <v>11560</v>
      </c>
      <c r="G582" t="s">
        <v>11551</v>
      </c>
      <c r="H582" t="s">
        <v>675</v>
      </c>
      <c r="I582" t="s">
        <v>16</v>
      </c>
      <c r="J582" t="s">
        <v>8516</v>
      </c>
      <c r="K582" t="s">
        <v>922</v>
      </c>
      <c r="L582" t="s">
        <v>675</v>
      </c>
      <c r="M582" t="s">
        <v>1019</v>
      </c>
      <c r="N582" t="s">
        <v>760</v>
      </c>
      <c r="O582" t="s">
        <v>1199</v>
      </c>
      <c r="P582" t="s">
        <v>11568</v>
      </c>
      <c r="Q582" t="s">
        <v>8515</v>
      </c>
      <c r="R582" t="s">
        <v>8519</v>
      </c>
      <c r="S582" t="s">
        <v>1503</v>
      </c>
      <c r="T582" s="2" t="s">
        <v>675</v>
      </c>
      <c r="U582" s="2" t="s">
        <v>8519</v>
      </c>
      <c r="V582" s="2" t="s">
        <v>1503</v>
      </c>
      <c r="W582" s="2" t="s">
        <v>675</v>
      </c>
    </row>
    <row r="583" spans="1:23">
      <c r="A583" t="s">
        <v>8520</v>
      </c>
      <c r="B583" t="s">
        <v>5632</v>
      </c>
      <c r="C583" t="s">
        <v>12023</v>
      </c>
      <c r="D583" t="s">
        <v>675</v>
      </c>
      <c r="E583" t="s">
        <v>682</v>
      </c>
      <c r="F583" t="s">
        <v>11560</v>
      </c>
      <c r="G583" t="s">
        <v>11551</v>
      </c>
      <c r="H583" t="s">
        <v>6383</v>
      </c>
      <c r="I583" t="s">
        <v>2338</v>
      </c>
      <c r="J583" t="s">
        <v>8521</v>
      </c>
      <c r="K583" t="s">
        <v>922</v>
      </c>
      <c r="L583" t="s">
        <v>675</v>
      </c>
      <c r="M583" t="s">
        <v>2672</v>
      </c>
      <c r="N583" t="s">
        <v>760</v>
      </c>
      <c r="O583" t="s">
        <v>2337</v>
      </c>
      <c r="P583" t="s">
        <v>11568</v>
      </c>
      <c r="Q583" t="s">
        <v>5632</v>
      </c>
      <c r="R583" t="s">
        <v>8522</v>
      </c>
      <c r="S583" t="s">
        <v>2745</v>
      </c>
      <c r="T583" s="2" t="s">
        <v>675</v>
      </c>
      <c r="U583" s="2" t="s">
        <v>8522</v>
      </c>
      <c r="V583" s="2" t="s">
        <v>2745</v>
      </c>
      <c r="W583" s="2" t="s">
        <v>675</v>
      </c>
    </row>
    <row r="584" spans="1:23">
      <c r="A584" t="s">
        <v>8523</v>
      </c>
      <c r="B584" t="s">
        <v>5632</v>
      </c>
      <c r="C584" t="s">
        <v>12024</v>
      </c>
      <c r="D584" t="s">
        <v>675</v>
      </c>
      <c r="E584" t="s">
        <v>682</v>
      </c>
      <c r="F584" t="s">
        <v>11560</v>
      </c>
      <c r="G584" t="s">
        <v>11551</v>
      </c>
      <c r="H584" t="s">
        <v>6387</v>
      </c>
      <c r="I584" t="s">
        <v>2338</v>
      </c>
      <c r="J584" t="s">
        <v>8521</v>
      </c>
      <c r="K584" t="s">
        <v>922</v>
      </c>
      <c r="L584" t="s">
        <v>675</v>
      </c>
      <c r="M584" t="s">
        <v>2672</v>
      </c>
      <c r="N584" t="s">
        <v>760</v>
      </c>
      <c r="O584" t="s">
        <v>2337</v>
      </c>
      <c r="P584" t="s">
        <v>11568</v>
      </c>
      <c r="Q584" t="s">
        <v>5632</v>
      </c>
      <c r="R584" t="s">
        <v>8524</v>
      </c>
      <c r="S584" t="s">
        <v>2745</v>
      </c>
      <c r="T584" s="2" t="s">
        <v>675</v>
      </c>
      <c r="U584" s="2" t="s">
        <v>8524</v>
      </c>
      <c r="V584" s="2" t="s">
        <v>2745</v>
      </c>
      <c r="W584" s="2" t="s">
        <v>675</v>
      </c>
    </row>
    <row r="585" spans="1:23">
      <c r="A585" t="s">
        <v>8525</v>
      </c>
      <c r="B585" t="s">
        <v>5632</v>
      </c>
      <c r="C585" t="s">
        <v>12025</v>
      </c>
      <c r="D585" t="s">
        <v>675</v>
      </c>
      <c r="E585" t="s">
        <v>682</v>
      </c>
      <c r="F585" t="s">
        <v>11560</v>
      </c>
      <c r="G585" t="s">
        <v>11551</v>
      </c>
      <c r="H585" t="s">
        <v>6390</v>
      </c>
      <c r="I585" t="s">
        <v>2338</v>
      </c>
      <c r="J585" t="s">
        <v>8521</v>
      </c>
      <c r="K585" t="s">
        <v>922</v>
      </c>
      <c r="L585" t="s">
        <v>675</v>
      </c>
      <c r="M585" t="s">
        <v>2672</v>
      </c>
      <c r="N585" t="s">
        <v>760</v>
      </c>
      <c r="O585" t="s">
        <v>2337</v>
      </c>
      <c r="P585" t="s">
        <v>11568</v>
      </c>
      <c r="Q585" t="s">
        <v>5632</v>
      </c>
      <c r="R585" t="s">
        <v>8526</v>
      </c>
      <c r="S585" t="s">
        <v>2745</v>
      </c>
      <c r="T585" s="2" t="s">
        <v>675</v>
      </c>
      <c r="U585" s="2" t="s">
        <v>8526</v>
      </c>
      <c r="V585" s="2" t="s">
        <v>2745</v>
      </c>
      <c r="W585" s="2" t="s">
        <v>675</v>
      </c>
    </row>
    <row r="586" spans="1:23">
      <c r="A586" t="s">
        <v>8527</v>
      </c>
      <c r="B586" t="s">
        <v>5632</v>
      </c>
      <c r="C586" t="s">
        <v>12026</v>
      </c>
      <c r="D586" t="s">
        <v>675</v>
      </c>
      <c r="E586" t="s">
        <v>682</v>
      </c>
      <c r="F586" t="s">
        <v>11560</v>
      </c>
      <c r="G586" t="s">
        <v>11551</v>
      </c>
      <c r="H586" t="s">
        <v>6393</v>
      </c>
      <c r="I586" t="s">
        <v>2338</v>
      </c>
      <c r="J586" t="s">
        <v>8521</v>
      </c>
      <c r="K586" t="s">
        <v>922</v>
      </c>
      <c r="L586" t="s">
        <v>675</v>
      </c>
      <c r="M586" t="s">
        <v>2672</v>
      </c>
      <c r="N586" t="s">
        <v>760</v>
      </c>
      <c r="O586" t="s">
        <v>2337</v>
      </c>
      <c r="P586" t="s">
        <v>11568</v>
      </c>
      <c r="Q586" t="s">
        <v>5632</v>
      </c>
      <c r="R586" t="s">
        <v>8528</v>
      </c>
      <c r="S586" t="s">
        <v>2745</v>
      </c>
      <c r="T586" s="2" t="s">
        <v>675</v>
      </c>
      <c r="U586" s="2" t="s">
        <v>8528</v>
      </c>
      <c r="V586" s="2" t="s">
        <v>2745</v>
      </c>
      <c r="W586" s="2" t="s">
        <v>675</v>
      </c>
    </row>
    <row r="587" spans="1:23">
      <c r="A587" t="s">
        <v>8529</v>
      </c>
      <c r="B587" t="s">
        <v>5632</v>
      </c>
      <c r="C587" t="s">
        <v>12027</v>
      </c>
      <c r="D587" t="s">
        <v>675</v>
      </c>
      <c r="E587" t="s">
        <v>682</v>
      </c>
      <c r="F587" t="s">
        <v>11560</v>
      </c>
      <c r="G587" t="s">
        <v>11551</v>
      </c>
      <c r="H587" t="s">
        <v>6396</v>
      </c>
      <c r="I587" t="s">
        <v>2338</v>
      </c>
      <c r="J587" t="s">
        <v>8521</v>
      </c>
      <c r="K587" t="s">
        <v>922</v>
      </c>
      <c r="L587" t="s">
        <v>675</v>
      </c>
      <c r="M587" t="s">
        <v>2672</v>
      </c>
      <c r="N587" t="s">
        <v>760</v>
      </c>
      <c r="O587" t="s">
        <v>2337</v>
      </c>
      <c r="P587" t="s">
        <v>11568</v>
      </c>
      <c r="Q587" t="s">
        <v>5632</v>
      </c>
      <c r="R587" t="s">
        <v>8530</v>
      </c>
      <c r="S587" t="s">
        <v>2745</v>
      </c>
      <c r="T587" s="2" t="s">
        <v>675</v>
      </c>
      <c r="U587" s="2" t="s">
        <v>8530</v>
      </c>
      <c r="V587" s="2" t="s">
        <v>2745</v>
      </c>
      <c r="W587" s="2" t="s">
        <v>675</v>
      </c>
    </row>
    <row r="588" spans="1:23">
      <c r="A588" t="s">
        <v>8531</v>
      </c>
      <c r="B588" t="s">
        <v>5632</v>
      </c>
      <c r="C588" t="s">
        <v>12028</v>
      </c>
      <c r="D588" t="s">
        <v>675</v>
      </c>
      <c r="E588" t="s">
        <v>682</v>
      </c>
      <c r="F588" t="s">
        <v>11560</v>
      </c>
      <c r="G588" t="s">
        <v>11551</v>
      </c>
      <c r="H588" t="s">
        <v>6399</v>
      </c>
      <c r="I588" t="s">
        <v>2338</v>
      </c>
      <c r="J588" t="s">
        <v>8521</v>
      </c>
      <c r="K588" t="s">
        <v>922</v>
      </c>
      <c r="L588" t="s">
        <v>675</v>
      </c>
      <c r="M588" t="s">
        <v>2672</v>
      </c>
      <c r="N588" t="s">
        <v>760</v>
      </c>
      <c r="O588" t="s">
        <v>2337</v>
      </c>
      <c r="P588" t="s">
        <v>675</v>
      </c>
      <c r="Q588" t="s">
        <v>5632</v>
      </c>
      <c r="R588" t="s">
        <v>8532</v>
      </c>
      <c r="S588" t="s">
        <v>2745</v>
      </c>
      <c r="T588" s="2" t="s">
        <v>675</v>
      </c>
      <c r="U588" s="2" t="s">
        <v>8532</v>
      </c>
      <c r="V588" s="2" t="s">
        <v>2745</v>
      </c>
      <c r="W588" s="2" t="s">
        <v>675</v>
      </c>
    </row>
    <row r="589" spans="1:23">
      <c r="A589" t="s">
        <v>8533</v>
      </c>
      <c r="B589" t="s">
        <v>5632</v>
      </c>
      <c r="C589" t="s">
        <v>12029</v>
      </c>
      <c r="D589" t="s">
        <v>675</v>
      </c>
      <c r="E589" t="s">
        <v>682</v>
      </c>
      <c r="F589" t="s">
        <v>11560</v>
      </c>
      <c r="G589" t="s">
        <v>11551</v>
      </c>
      <c r="H589" t="s">
        <v>6402</v>
      </c>
      <c r="I589" t="s">
        <v>2338</v>
      </c>
      <c r="J589" t="s">
        <v>8521</v>
      </c>
      <c r="K589" t="s">
        <v>922</v>
      </c>
      <c r="L589" t="s">
        <v>675</v>
      </c>
      <c r="M589" t="s">
        <v>2672</v>
      </c>
      <c r="N589" t="s">
        <v>760</v>
      </c>
      <c r="O589" t="s">
        <v>2337</v>
      </c>
      <c r="P589" t="s">
        <v>11568</v>
      </c>
      <c r="Q589" t="s">
        <v>5632</v>
      </c>
      <c r="R589" t="s">
        <v>8534</v>
      </c>
      <c r="S589" t="s">
        <v>2745</v>
      </c>
      <c r="T589" s="2" t="s">
        <v>675</v>
      </c>
      <c r="U589" s="2" t="s">
        <v>8534</v>
      </c>
      <c r="V589" s="2" t="s">
        <v>2745</v>
      </c>
      <c r="W589" s="2" t="s">
        <v>675</v>
      </c>
    </row>
    <row r="590" spans="1:23">
      <c r="A590" t="s">
        <v>8535</v>
      </c>
      <c r="B590" t="s">
        <v>5632</v>
      </c>
      <c r="C590" t="s">
        <v>12030</v>
      </c>
      <c r="D590" t="s">
        <v>675</v>
      </c>
      <c r="E590" t="s">
        <v>682</v>
      </c>
      <c r="F590" t="s">
        <v>11560</v>
      </c>
      <c r="G590" t="s">
        <v>11551</v>
      </c>
      <c r="H590" t="s">
        <v>6405</v>
      </c>
      <c r="I590" t="s">
        <v>2338</v>
      </c>
      <c r="J590" t="s">
        <v>8521</v>
      </c>
      <c r="K590" t="s">
        <v>922</v>
      </c>
      <c r="L590" t="s">
        <v>675</v>
      </c>
      <c r="M590" t="s">
        <v>2672</v>
      </c>
      <c r="N590" t="s">
        <v>760</v>
      </c>
      <c r="O590" t="s">
        <v>2337</v>
      </c>
      <c r="P590" t="s">
        <v>11568</v>
      </c>
      <c r="Q590" t="s">
        <v>5632</v>
      </c>
      <c r="R590" t="s">
        <v>8536</v>
      </c>
      <c r="S590" t="s">
        <v>2745</v>
      </c>
      <c r="T590" s="2" t="s">
        <v>675</v>
      </c>
      <c r="U590" s="2" t="s">
        <v>8536</v>
      </c>
      <c r="V590" s="2" t="s">
        <v>2745</v>
      </c>
      <c r="W590" s="2" t="s">
        <v>675</v>
      </c>
    </row>
    <row r="591" spans="1:23">
      <c r="A591" t="s">
        <v>8537</v>
      </c>
      <c r="B591" t="s">
        <v>1099</v>
      </c>
      <c r="C591" t="s">
        <v>12031</v>
      </c>
      <c r="D591" t="s">
        <v>675</v>
      </c>
      <c r="E591" t="s">
        <v>682</v>
      </c>
      <c r="F591" t="s">
        <v>11560</v>
      </c>
      <c r="G591" t="s">
        <v>11551</v>
      </c>
      <c r="H591" t="s">
        <v>8538</v>
      </c>
      <c r="I591" t="s">
        <v>885</v>
      </c>
      <c r="J591" t="s">
        <v>8539</v>
      </c>
      <c r="K591" t="s">
        <v>922</v>
      </c>
      <c r="L591" t="s">
        <v>675</v>
      </c>
      <c r="M591" t="s">
        <v>760</v>
      </c>
      <c r="N591" t="s">
        <v>760</v>
      </c>
      <c r="O591" t="s">
        <v>884</v>
      </c>
      <c r="P591" t="s">
        <v>11568</v>
      </c>
      <c r="Q591" t="s">
        <v>5632</v>
      </c>
      <c r="R591" t="s">
        <v>8541</v>
      </c>
      <c r="S591" t="s">
        <v>2745</v>
      </c>
      <c r="T591" s="2" t="s">
        <v>675</v>
      </c>
      <c r="U591" s="2" t="s">
        <v>8541</v>
      </c>
      <c r="V591" s="2" t="s">
        <v>2745</v>
      </c>
      <c r="W591" s="2" t="s">
        <v>675</v>
      </c>
    </row>
    <row r="592" spans="1:23">
      <c r="A592" t="s">
        <v>8542</v>
      </c>
      <c r="B592" t="s">
        <v>1099</v>
      </c>
      <c r="C592" t="s">
        <v>9755</v>
      </c>
      <c r="D592" t="s">
        <v>675</v>
      </c>
      <c r="E592" t="s">
        <v>682</v>
      </c>
      <c r="F592" t="s">
        <v>11560</v>
      </c>
      <c r="G592" t="s">
        <v>11551</v>
      </c>
      <c r="H592" t="s">
        <v>8543</v>
      </c>
      <c r="I592" t="s">
        <v>885</v>
      </c>
      <c r="J592" t="s">
        <v>8544</v>
      </c>
      <c r="K592" t="s">
        <v>922</v>
      </c>
      <c r="L592" t="s">
        <v>675</v>
      </c>
      <c r="M592" t="s">
        <v>760</v>
      </c>
      <c r="N592" t="s">
        <v>760</v>
      </c>
      <c r="O592" t="s">
        <v>884</v>
      </c>
      <c r="P592" t="s">
        <v>11568</v>
      </c>
      <c r="Q592" t="s">
        <v>5632</v>
      </c>
      <c r="R592" t="s">
        <v>8545</v>
      </c>
      <c r="S592" t="s">
        <v>2745</v>
      </c>
      <c r="T592" s="2" t="s">
        <v>675</v>
      </c>
      <c r="U592" s="2" t="s">
        <v>8545</v>
      </c>
      <c r="V592" s="2" t="s">
        <v>2745</v>
      </c>
      <c r="W592" s="2" t="s">
        <v>675</v>
      </c>
    </row>
    <row r="593" spans="1:23">
      <c r="A593" t="s">
        <v>8546</v>
      </c>
      <c r="B593" t="s">
        <v>1099</v>
      </c>
      <c r="C593" t="s">
        <v>12032</v>
      </c>
      <c r="D593" t="s">
        <v>675</v>
      </c>
      <c r="E593" t="s">
        <v>682</v>
      </c>
      <c r="F593" t="s">
        <v>11560</v>
      </c>
      <c r="G593" t="s">
        <v>11551</v>
      </c>
      <c r="H593" t="s">
        <v>8547</v>
      </c>
      <c r="I593" t="s">
        <v>885</v>
      </c>
      <c r="J593" t="s">
        <v>8548</v>
      </c>
      <c r="K593" t="s">
        <v>922</v>
      </c>
      <c r="L593" t="s">
        <v>675</v>
      </c>
      <c r="M593" t="s">
        <v>760</v>
      </c>
      <c r="N593" t="s">
        <v>2672</v>
      </c>
      <c r="O593" t="s">
        <v>884</v>
      </c>
      <c r="P593" t="s">
        <v>11568</v>
      </c>
      <c r="Q593" t="s">
        <v>5632</v>
      </c>
      <c r="R593" t="s">
        <v>8549</v>
      </c>
      <c r="S593" t="s">
        <v>1099</v>
      </c>
      <c r="T593" s="2" t="s">
        <v>675</v>
      </c>
      <c r="U593" s="2" t="s">
        <v>8549</v>
      </c>
      <c r="V593" s="2" t="s">
        <v>1099</v>
      </c>
      <c r="W593" s="2" t="s">
        <v>675</v>
      </c>
    </row>
    <row r="594" spans="1:23">
      <c r="A594" t="s">
        <v>8550</v>
      </c>
      <c r="B594" t="s">
        <v>1099</v>
      </c>
      <c r="C594" t="s">
        <v>12033</v>
      </c>
      <c r="D594" t="s">
        <v>675</v>
      </c>
      <c r="E594" t="s">
        <v>682</v>
      </c>
      <c r="F594" t="s">
        <v>11560</v>
      </c>
      <c r="G594" t="s">
        <v>11551</v>
      </c>
      <c r="H594" t="s">
        <v>8551</v>
      </c>
      <c r="I594" t="s">
        <v>885</v>
      </c>
      <c r="J594" t="s">
        <v>8552</v>
      </c>
      <c r="K594" t="s">
        <v>922</v>
      </c>
      <c r="L594" t="s">
        <v>675</v>
      </c>
      <c r="M594" t="s">
        <v>760</v>
      </c>
      <c r="N594" t="s">
        <v>760</v>
      </c>
      <c r="O594" t="s">
        <v>884</v>
      </c>
      <c r="P594" t="s">
        <v>11568</v>
      </c>
      <c r="Q594" t="s">
        <v>5632</v>
      </c>
      <c r="R594" t="s">
        <v>8553</v>
      </c>
      <c r="S594" t="s">
        <v>2745</v>
      </c>
      <c r="T594" s="2" t="s">
        <v>675</v>
      </c>
      <c r="U594" s="2" t="s">
        <v>8553</v>
      </c>
      <c r="V594" s="2" t="s">
        <v>2745</v>
      </c>
      <c r="W594" s="2" t="s">
        <v>675</v>
      </c>
    </row>
    <row r="595" spans="1:23">
      <c r="A595" t="s">
        <v>8554</v>
      </c>
      <c r="B595" t="s">
        <v>1099</v>
      </c>
      <c r="C595" t="s">
        <v>12034</v>
      </c>
      <c r="D595" t="s">
        <v>675</v>
      </c>
      <c r="E595" t="s">
        <v>682</v>
      </c>
      <c r="F595" t="s">
        <v>11560</v>
      </c>
      <c r="G595" t="s">
        <v>11551</v>
      </c>
      <c r="H595" t="s">
        <v>8555</v>
      </c>
      <c r="I595" t="s">
        <v>885</v>
      </c>
      <c r="J595" t="s">
        <v>8556</v>
      </c>
      <c r="K595" t="s">
        <v>922</v>
      </c>
      <c r="L595" t="s">
        <v>675</v>
      </c>
      <c r="M595" t="s">
        <v>760</v>
      </c>
      <c r="N595" t="s">
        <v>760</v>
      </c>
      <c r="O595" t="s">
        <v>884</v>
      </c>
      <c r="P595" t="s">
        <v>11568</v>
      </c>
      <c r="Q595" t="s">
        <v>5632</v>
      </c>
      <c r="R595" t="s">
        <v>8557</v>
      </c>
      <c r="S595" t="s">
        <v>2745</v>
      </c>
      <c r="T595" s="2" t="s">
        <v>675</v>
      </c>
      <c r="U595" s="2" t="s">
        <v>8557</v>
      </c>
      <c r="V595" s="2" t="s">
        <v>2745</v>
      </c>
      <c r="W595" s="2" t="s">
        <v>675</v>
      </c>
    </row>
    <row r="596" spans="1:23">
      <c r="A596" t="s">
        <v>8558</v>
      </c>
      <c r="B596" t="s">
        <v>1099</v>
      </c>
      <c r="C596" t="s">
        <v>12035</v>
      </c>
      <c r="D596" t="s">
        <v>675</v>
      </c>
      <c r="E596" t="s">
        <v>682</v>
      </c>
      <c r="F596" t="s">
        <v>11560</v>
      </c>
      <c r="G596" t="s">
        <v>11551</v>
      </c>
      <c r="H596" t="s">
        <v>8559</v>
      </c>
      <c r="I596" t="s">
        <v>885</v>
      </c>
      <c r="J596" t="s">
        <v>8560</v>
      </c>
      <c r="K596" t="s">
        <v>922</v>
      </c>
      <c r="L596" t="s">
        <v>675</v>
      </c>
      <c r="M596" t="s">
        <v>760</v>
      </c>
      <c r="N596" t="s">
        <v>760</v>
      </c>
      <c r="O596" t="s">
        <v>884</v>
      </c>
      <c r="P596" t="s">
        <v>11568</v>
      </c>
      <c r="Q596" t="s">
        <v>5632</v>
      </c>
      <c r="R596" t="s">
        <v>8561</v>
      </c>
      <c r="S596" t="s">
        <v>2745</v>
      </c>
      <c r="T596" s="2" t="s">
        <v>675</v>
      </c>
      <c r="U596" s="2" t="s">
        <v>8561</v>
      </c>
      <c r="V596" s="2" t="s">
        <v>2745</v>
      </c>
      <c r="W596" s="2" t="s">
        <v>675</v>
      </c>
    </row>
    <row r="597" spans="1:23">
      <c r="A597" t="s">
        <v>8562</v>
      </c>
      <c r="B597" t="s">
        <v>1099</v>
      </c>
      <c r="C597" t="s">
        <v>12036</v>
      </c>
      <c r="D597" t="s">
        <v>675</v>
      </c>
      <c r="E597" t="s">
        <v>682</v>
      </c>
      <c r="F597" t="s">
        <v>11560</v>
      </c>
      <c r="G597" t="s">
        <v>11551</v>
      </c>
      <c r="H597" t="s">
        <v>8563</v>
      </c>
      <c r="I597" t="s">
        <v>885</v>
      </c>
      <c r="J597" t="s">
        <v>8564</v>
      </c>
      <c r="K597" t="s">
        <v>922</v>
      </c>
      <c r="L597" t="s">
        <v>675</v>
      </c>
      <c r="M597" t="s">
        <v>760</v>
      </c>
      <c r="N597" t="s">
        <v>2672</v>
      </c>
      <c r="O597" t="s">
        <v>884</v>
      </c>
      <c r="P597" t="s">
        <v>11568</v>
      </c>
      <c r="Q597" t="s">
        <v>5632</v>
      </c>
      <c r="R597" t="s">
        <v>8565</v>
      </c>
      <c r="S597" t="s">
        <v>1099</v>
      </c>
      <c r="T597" s="2" t="s">
        <v>675</v>
      </c>
      <c r="U597" s="2" t="s">
        <v>8565</v>
      </c>
      <c r="V597" s="2" t="s">
        <v>1099</v>
      </c>
      <c r="W597" s="2" t="s">
        <v>675</v>
      </c>
    </row>
    <row r="598" spans="1:23">
      <c r="A598" t="s">
        <v>8566</v>
      </c>
      <c r="B598" t="s">
        <v>1099</v>
      </c>
      <c r="C598" t="s">
        <v>12037</v>
      </c>
      <c r="D598" t="s">
        <v>675</v>
      </c>
      <c r="E598" t="s">
        <v>682</v>
      </c>
      <c r="F598" t="s">
        <v>11560</v>
      </c>
      <c r="G598" t="s">
        <v>11551</v>
      </c>
      <c r="H598" t="s">
        <v>8567</v>
      </c>
      <c r="I598" t="s">
        <v>885</v>
      </c>
      <c r="J598" t="s">
        <v>8568</v>
      </c>
      <c r="K598" t="s">
        <v>922</v>
      </c>
      <c r="L598" t="s">
        <v>675</v>
      </c>
      <c r="M598" t="s">
        <v>760</v>
      </c>
      <c r="N598" t="s">
        <v>760</v>
      </c>
      <c r="O598" t="s">
        <v>884</v>
      </c>
      <c r="P598" t="s">
        <v>11568</v>
      </c>
      <c r="Q598" t="s">
        <v>5632</v>
      </c>
      <c r="R598" t="s">
        <v>8569</v>
      </c>
      <c r="S598" t="s">
        <v>2745</v>
      </c>
      <c r="T598" s="2" t="s">
        <v>675</v>
      </c>
      <c r="U598" s="2" t="s">
        <v>8569</v>
      </c>
      <c r="V598" s="2" t="s">
        <v>2745</v>
      </c>
      <c r="W598" s="2" t="s">
        <v>675</v>
      </c>
    </row>
    <row r="599" spans="1:23">
      <c r="A599" t="s">
        <v>8570</v>
      </c>
      <c r="B599" t="s">
        <v>1099</v>
      </c>
      <c r="C599" t="s">
        <v>12038</v>
      </c>
      <c r="D599" t="s">
        <v>675</v>
      </c>
      <c r="E599" t="s">
        <v>682</v>
      </c>
      <c r="F599" t="s">
        <v>11560</v>
      </c>
      <c r="G599" t="s">
        <v>11551</v>
      </c>
      <c r="H599" t="s">
        <v>8571</v>
      </c>
      <c r="I599" t="s">
        <v>885</v>
      </c>
      <c r="J599" t="s">
        <v>8572</v>
      </c>
      <c r="K599" t="s">
        <v>922</v>
      </c>
      <c r="L599" t="s">
        <v>675</v>
      </c>
      <c r="M599" t="s">
        <v>760</v>
      </c>
      <c r="N599" t="s">
        <v>760</v>
      </c>
      <c r="O599" t="s">
        <v>884</v>
      </c>
      <c r="P599" t="s">
        <v>11568</v>
      </c>
      <c r="Q599" t="s">
        <v>5632</v>
      </c>
      <c r="R599" t="s">
        <v>8573</v>
      </c>
      <c r="S599" t="s">
        <v>2745</v>
      </c>
      <c r="T599" s="2" t="s">
        <v>675</v>
      </c>
      <c r="U599" s="2" t="s">
        <v>8573</v>
      </c>
      <c r="V599" s="2" t="s">
        <v>2745</v>
      </c>
      <c r="W599" s="2" t="s">
        <v>675</v>
      </c>
    </row>
    <row r="600" spans="1:23">
      <c r="A600" t="s">
        <v>8574</v>
      </c>
      <c r="B600" t="s">
        <v>1099</v>
      </c>
      <c r="C600" t="s">
        <v>12039</v>
      </c>
      <c r="D600" t="s">
        <v>675</v>
      </c>
      <c r="E600" t="s">
        <v>682</v>
      </c>
      <c r="F600" t="s">
        <v>11560</v>
      </c>
      <c r="G600" t="s">
        <v>11551</v>
      </c>
      <c r="H600" t="s">
        <v>8575</v>
      </c>
      <c r="I600" t="s">
        <v>885</v>
      </c>
      <c r="J600" t="s">
        <v>8576</v>
      </c>
      <c r="K600" t="s">
        <v>922</v>
      </c>
      <c r="L600" t="s">
        <v>675</v>
      </c>
      <c r="M600" t="s">
        <v>760</v>
      </c>
      <c r="N600" t="s">
        <v>760</v>
      </c>
      <c r="O600" t="s">
        <v>884</v>
      </c>
      <c r="P600" t="s">
        <v>11568</v>
      </c>
      <c r="Q600" t="s">
        <v>5632</v>
      </c>
      <c r="R600" t="s">
        <v>8577</v>
      </c>
      <c r="S600" t="s">
        <v>2745</v>
      </c>
      <c r="T600" s="2" t="s">
        <v>675</v>
      </c>
      <c r="U600" s="2" t="s">
        <v>8577</v>
      </c>
      <c r="V600" s="2" t="s">
        <v>2745</v>
      </c>
      <c r="W600" s="2" t="s">
        <v>675</v>
      </c>
    </row>
    <row r="601" spans="1:23">
      <c r="A601" t="s">
        <v>8578</v>
      </c>
      <c r="B601" t="s">
        <v>1099</v>
      </c>
      <c r="C601" t="s">
        <v>12040</v>
      </c>
      <c r="D601" t="s">
        <v>675</v>
      </c>
      <c r="E601" t="s">
        <v>682</v>
      </c>
      <c r="F601" t="s">
        <v>11560</v>
      </c>
      <c r="G601" t="s">
        <v>11551</v>
      </c>
      <c r="H601" t="s">
        <v>8579</v>
      </c>
      <c r="I601" t="s">
        <v>885</v>
      </c>
      <c r="J601" t="s">
        <v>8580</v>
      </c>
      <c r="K601" t="s">
        <v>922</v>
      </c>
      <c r="L601" t="s">
        <v>675</v>
      </c>
      <c r="M601" t="s">
        <v>760</v>
      </c>
      <c r="N601" t="s">
        <v>760</v>
      </c>
      <c r="O601" t="s">
        <v>884</v>
      </c>
      <c r="P601" t="s">
        <v>11568</v>
      </c>
      <c r="Q601" t="s">
        <v>5632</v>
      </c>
      <c r="R601" t="s">
        <v>8581</v>
      </c>
      <c r="S601" t="s">
        <v>2745</v>
      </c>
      <c r="T601" s="2" t="s">
        <v>675</v>
      </c>
      <c r="U601" s="2" t="s">
        <v>8581</v>
      </c>
      <c r="V601" s="2" t="s">
        <v>2745</v>
      </c>
      <c r="W601" s="2" t="s">
        <v>675</v>
      </c>
    </row>
    <row r="602" spans="1:23">
      <c r="A602" t="s">
        <v>8582</v>
      </c>
      <c r="B602" t="s">
        <v>1099</v>
      </c>
      <c r="C602" t="s">
        <v>12041</v>
      </c>
      <c r="D602" t="s">
        <v>675</v>
      </c>
      <c r="E602" t="s">
        <v>682</v>
      </c>
      <c r="F602" t="s">
        <v>11560</v>
      </c>
      <c r="G602" t="s">
        <v>11551</v>
      </c>
      <c r="H602" t="s">
        <v>8583</v>
      </c>
      <c r="I602" t="s">
        <v>885</v>
      </c>
      <c r="J602" t="s">
        <v>8584</v>
      </c>
      <c r="K602" t="s">
        <v>922</v>
      </c>
      <c r="L602" t="s">
        <v>675</v>
      </c>
      <c r="M602" t="s">
        <v>760</v>
      </c>
      <c r="N602" t="s">
        <v>760</v>
      </c>
      <c r="O602" t="s">
        <v>884</v>
      </c>
      <c r="P602" t="s">
        <v>11568</v>
      </c>
      <c r="Q602" t="s">
        <v>5632</v>
      </c>
      <c r="R602" t="s">
        <v>8585</v>
      </c>
      <c r="S602" t="s">
        <v>2745</v>
      </c>
      <c r="T602" s="2" t="s">
        <v>675</v>
      </c>
      <c r="U602" s="2" t="s">
        <v>8585</v>
      </c>
      <c r="V602" s="2" t="s">
        <v>2745</v>
      </c>
      <c r="W602" s="2" t="s">
        <v>675</v>
      </c>
    </row>
    <row r="603" spans="1:23">
      <c r="A603" t="s">
        <v>8586</v>
      </c>
      <c r="B603" t="s">
        <v>1099</v>
      </c>
      <c r="C603" t="s">
        <v>12042</v>
      </c>
      <c r="D603" t="s">
        <v>675</v>
      </c>
      <c r="E603" t="s">
        <v>682</v>
      </c>
      <c r="F603" t="s">
        <v>11560</v>
      </c>
      <c r="G603" t="s">
        <v>11551</v>
      </c>
      <c r="H603" t="s">
        <v>8587</v>
      </c>
      <c r="I603" t="s">
        <v>885</v>
      </c>
      <c r="J603" t="s">
        <v>8588</v>
      </c>
      <c r="K603" t="s">
        <v>922</v>
      </c>
      <c r="L603" t="s">
        <v>675</v>
      </c>
      <c r="M603" t="s">
        <v>760</v>
      </c>
      <c r="N603" t="s">
        <v>760</v>
      </c>
      <c r="O603" t="s">
        <v>884</v>
      </c>
      <c r="P603" t="s">
        <v>11568</v>
      </c>
      <c r="Q603" t="s">
        <v>5632</v>
      </c>
      <c r="R603" t="s">
        <v>8589</v>
      </c>
      <c r="S603" t="s">
        <v>2745</v>
      </c>
      <c r="T603" s="2" t="s">
        <v>675</v>
      </c>
      <c r="U603" s="2" t="s">
        <v>8589</v>
      </c>
      <c r="V603" s="2" t="s">
        <v>2745</v>
      </c>
      <c r="W603" s="2" t="s">
        <v>675</v>
      </c>
    </row>
    <row r="604" spans="1:23">
      <c r="A604" t="s">
        <v>8590</v>
      </c>
      <c r="B604" t="s">
        <v>1099</v>
      </c>
      <c r="C604" t="s">
        <v>12043</v>
      </c>
      <c r="D604" t="s">
        <v>675</v>
      </c>
      <c r="E604" t="s">
        <v>682</v>
      </c>
      <c r="F604" t="s">
        <v>11560</v>
      </c>
      <c r="G604" t="s">
        <v>11551</v>
      </c>
      <c r="H604" t="s">
        <v>8591</v>
      </c>
      <c r="I604" t="s">
        <v>885</v>
      </c>
      <c r="J604" t="s">
        <v>8592</v>
      </c>
      <c r="K604" t="s">
        <v>922</v>
      </c>
      <c r="L604" t="s">
        <v>675</v>
      </c>
      <c r="M604" t="s">
        <v>760</v>
      </c>
      <c r="N604" t="s">
        <v>760</v>
      </c>
      <c r="O604" t="s">
        <v>884</v>
      </c>
      <c r="P604" t="s">
        <v>11568</v>
      </c>
      <c r="Q604" t="s">
        <v>5632</v>
      </c>
      <c r="R604" t="s">
        <v>8593</v>
      </c>
      <c r="S604" t="s">
        <v>2745</v>
      </c>
      <c r="T604" s="2" t="s">
        <v>675</v>
      </c>
      <c r="U604" s="2" t="s">
        <v>8593</v>
      </c>
      <c r="V604" s="2" t="s">
        <v>2745</v>
      </c>
      <c r="W604" s="2" t="s">
        <v>675</v>
      </c>
    </row>
    <row r="605" spans="1:23">
      <c r="A605" t="s">
        <v>8594</v>
      </c>
      <c r="B605" t="s">
        <v>1099</v>
      </c>
      <c r="C605" t="s">
        <v>12044</v>
      </c>
      <c r="D605" t="s">
        <v>675</v>
      </c>
      <c r="E605" t="s">
        <v>682</v>
      </c>
      <c r="F605" t="s">
        <v>11560</v>
      </c>
      <c r="G605" t="s">
        <v>11551</v>
      </c>
      <c r="H605" t="s">
        <v>8595</v>
      </c>
      <c r="I605" t="s">
        <v>885</v>
      </c>
      <c r="J605" t="s">
        <v>8596</v>
      </c>
      <c r="K605" t="s">
        <v>922</v>
      </c>
      <c r="L605" t="s">
        <v>675</v>
      </c>
      <c r="M605" t="s">
        <v>760</v>
      </c>
      <c r="N605" t="s">
        <v>760</v>
      </c>
      <c r="O605" t="s">
        <v>884</v>
      </c>
      <c r="P605" t="s">
        <v>11568</v>
      </c>
      <c r="Q605" t="s">
        <v>5632</v>
      </c>
      <c r="R605" t="s">
        <v>8597</v>
      </c>
      <c r="S605" t="s">
        <v>2745</v>
      </c>
      <c r="T605" s="2" t="s">
        <v>675</v>
      </c>
      <c r="U605" s="2" t="s">
        <v>8597</v>
      </c>
      <c r="V605" s="2" t="s">
        <v>2745</v>
      </c>
      <c r="W605" s="2" t="s">
        <v>675</v>
      </c>
    </row>
    <row r="606" spans="1:23">
      <c r="A606" t="s">
        <v>8598</v>
      </c>
      <c r="B606" t="s">
        <v>1099</v>
      </c>
      <c r="C606" t="s">
        <v>12045</v>
      </c>
      <c r="D606" t="s">
        <v>675</v>
      </c>
      <c r="E606" t="s">
        <v>682</v>
      </c>
      <c r="F606" t="s">
        <v>11560</v>
      </c>
      <c r="G606" t="s">
        <v>11551</v>
      </c>
      <c r="H606" t="s">
        <v>8599</v>
      </c>
      <c r="I606" t="s">
        <v>885</v>
      </c>
      <c r="J606" t="s">
        <v>8600</v>
      </c>
      <c r="K606" t="s">
        <v>922</v>
      </c>
      <c r="L606" t="s">
        <v>675</v>
      </c>
      <c r="M606" t="s">
        <v>760</v>
      </c>
      <c r="N606" t="s">
        <v>760</v>
      </c>
      <c r="O606" t="s">
        <v>884</v>
      </c>
      <c r="P606" t="s">
        <v>11568</v>
      </c>
      <c r="Q606" t="s">
        <v>5632</v>
      </c>
      <c r="R606" t="s">
        <v>8601</v>
      </c>
      <c r="S606" t="s">
        <v>2745</v>
      </c>
      <c r="T606" s="2" t="s">
        <v>675</v>
      </c>
      <c r="U606" s="2" t="s">
        <v>8601</v>
      </c>
      <c r="V606" s="2" t="s">
        <v>2745</v>
      </c>
      <c r="W606" s="2" t="s">
        <v>675</v>
      </c>
    </row>
    <row r="607" spans="1:23">
      <c r="A607" t="s">
        <v>8602</v>
      </c>
      <c r="B607" t="s">
        <v>5632</v>
      </c>
      <c r="C607" t="s">
        <v>12046</v>
      </c>
      <c r="D607" t="s">
        <v>675</v>
      </c>
      <c r="E607" t="s">
        <v>682</v>
      </c>
      <c r="F607" t="s">
        <v>11560</v>
      </c>
      <c r="G607" t="s">
        <v>11551</v>
      </c>
      <c r="H607" t="s">
        <v>675</v>
      </c>
      <c r="I607" t="s">
        <v>1166</v>
      </c>
      <c r="J607" t="s">
        <v>8603</v>
      </c>
      <c r="K607" t="s">
        <v>922</v>
      </c>
      <c r="L607" t="s">
        <v>675</v>
      </c>
      <c r="M607" t="s">
        <v>1019</v>
      </c>
      <c r="N607" t="s">
        <v>675</v>
      </c>
      <c r="O607" t="s">
        <v>1165</v>
      </c>
      <c r="P607" t="s">
        <v>11568</v>
      </c>
      <c r="Q607" t="s">
        <v>5632</v>
      </c>
      <c r="R607" t="s">
        <v>8604</v>
      </c>
      <c r="S607" t="s">
        <v>675</v>
      </c>
      <c r="T607" s="2" t="s">
        <v>675</v>
      </c>
      <c r="U607" s="2" t="s">
        <v>8604</v>
      </c>
      <c r="V607" s="2" t="s">
        <v>675</v>
      </c>
      <c r="W607" s="2" t="s">
        <v>675</v>
      </c>
    </row>
    <row r="608" spans="1:23">
      <c r="A608" t="s">
        <v>8605</v>
      </c>
      <c r="B608" t="s">
        <v>1052</v>
      </c>
      <c r="C608" t="s">
        <v>5882</v>
      </c>
      <c r="D608" t="s">
        <v>1280</v>
      </c>
      <c r="E608" t="s">
        <v>6735</v>
      </c>
      <c r="F608" t="s">
        <v>11560</v>
      </c>
      <c r="G608" t="s">
        <v>11551</v>
      </c>
      <c r="H608" t="s">
        <v>675</v>
      </c>
      <c r="I608" t="s">
        <v>56</v>
      </c>
      <c r="J608" t="s">
        <v>7466</v>
      </c>
      <c r="K608" t="s">
        <v>922</v>
      </c>
      <c r="L608" t="s">
        <v>675</v>
      </c>
      <c r="M608" t="s">
        <v>760</v>
      </c>
      <c r="N608" t="s">
        <v>2672</v>
      </c>
      <c r="O608" t="s">
        <v>1086</v>
      </c>
      <c r="P608" t="s">
        <v>11557</v>
      </c>
      <c r="Q608" t="s">
        <v>5638</v>
      </c>
      <c r="R608" t="s">
        <v>8607</v>
      </c>
      <c r="S608" t="s">
        <v>1326</v>
      </c>
      <c r="T608" s="2" t="s">
        <v>675</v>
      </c>
      <c r="U608" s="2" t="s">
        <v>8607</v>
      </c>
      <c r="V608" s="2" t="s">
        <v>1326</v>
      </c>
      <c r="W608" s="2" t="s">
        <v>675</v>
      </c>
    </row>
    <row r="609" spans="1:23">
      <c r="A609" t="s">
        <v>8608</v>
      </c>
      <c r="B609" t="s">
        <v>1998</v>
      </c>
      <c r="C609" t="s">
        <v>12047</v>
      </c>
      <c r="D609" t="s">
        <v>675</v>
      </c>
      <c r="E609" t="s">
        <v>682</v>
      </c>
      <c r="F609" t="s">
        <v>11560</v>
      </c>
      <c r="G609" t="s">
        <v>11551</v>
      </c>
      <c r="H609" t="s">
        <v>675</v>
      </c>
      <c r="I609" t="s">
        <v>54</v>
      </c>
      <c r="J609" t="s">
        <v>7469</v>
      </c>
      <c r="K609" t="s">
        <v>922</v>
      </c>
      <c r="L609" t="s">
        <v>675</v>
      </c>
      <c r="M609" t="s">
        <v>760</v>
      </c>
      <c r="N609" t="s">
        <v>760</v>
      </c>
      <c r="O609" t="s">
        <v>2256</v>
      </c>
      <c r="P609" t="s">
        <v>11553</v>
      </c>
      <c r="Q609" t="s">
        <v>5638</v>
      </c>
      <c r="R609" t="s">
        <v>8610</v>
      </c>
      <c r="S609" t="s">
        <v>2001</v>
      </c>
      <c r="T609" s="2" t="s">
        <v>675</v>
      </c>
      <c r="U609" s="2" t="s">
        <v>8610</v>
      </c>
      <c r="V609" s="2" t="s">
        <v>675</v>
      </c>
      <c r="W609" s="2" t="s">
        <v>675</v>
      </c>
    </row>
    <row r="610" spans="1:23">
      <c r="A610" t="s">
        <v>1028</v>
      </c>
      <c r="B610" t="s">
        <v>1029</v>
      </c>
      <c r="C610" t="s">
        <v>12048</v>
      </c>
      <c r="D610" t="s">
        <v>1029</v>
      </c>
      <c r="E610" t="s">
        <v>12049</v>
      </c>
      <c r="F610" t="s">
        <v>11560</v>
      </c>
      <c r="G610" t="s">
        <v>11551</v>
      </c>
      <c r="H610" t="s">
        <v>675</v>
      </c>
      <c r="I610" t="s">
        <v>27</v>
      </c>
      <c r="J610" t="s">
        <v>1031</v>
      </c>
      <c r="K610" t="s">
        <v>663</v>
      </c>
      <c r="L610" t="s">
        <v>675</v>
      </c>
      <c r="M610" t="s">
        <v>1026</v>
      </c>
      <c r="N610" t="s">
        <v>760</v>
      </c>
      <c r="O610" t="s">
        <v>1030</v>
      </c>
      <c r="P610" t="s">
        <v>11568</v>
      </c>
      <c r="Q610" t="s">
        <v>1029</v>
      </c>
      <c r="R610" t="s">
        <v>1032</v>
      </c>
      <c r="S610" t="s">
        <v>1503</v>
      </c>
      <c r="T610" s="2" t="s">
        <v>675</v>
      </c>
      <c r="U610" s="2" t="s">
        <v>1032</v>
      </c>
      <c r="V610" s="2" t="s">
        <v>1503</v>
      </c>
      <c r="W610" s="2" t="s">
        <v>675</v>
      </c>
    </row>
    <row r="611" spans="1:23">
      <c r="A611" t="s">
        <v>3729</v>
      </c>
      <c r="B611" t="s">
        <v>1034</v>
      </c>
      <c r="C611" t="s">
        <v>6766</v>
      </c>
      <c r="D611" t="s">
        <v>1034</v>
      </c>
      <c r="E611" t="s">
        <v>12050</v>
      </c>
      <c r="F611" t="s">
        <v>11550</v>
      </c>
      <c r="G611" t="s">
        <v>11551</v>
      </c>
      <c r="H611" t="s">
        <v>675</v>
      </c>
      <c r="I611" t="s">
        <v>2641</v>
      </c>
      <c r="J611" t="s">
        <v>219</v>
      </c>
      <c r="K611" t="s">
        <v>664</v>
      </c>
      <c r="L611" t="s">
        <v>11552</v>
      </c>
      <c r="M611" t="s">
        <v>902</v>
      </c>
      <c r="N611" t="s">
        <v>760</v>
      </c>
      <c r="O611" t="s">
        <v>2640</v>
      </c>
      <c r="P611" t="s">
        <v>11557</v>
      </c>
      <c r="Q611" t="s">
        <v>1034</v>
      </c>
      <c r="R611" t="s">
        <v>3731</v>
      </c>
      <c r="S611" t="s">
        <v>2745</v>
      </c>
      <c r="T611" s="2" t="s">
        <v>675</v>
      </c>
      <c r="U611" s="2" t="s">
        <v>3731</v>
      </c>
      <c r="V611" s="2" t="s">
        <v>2745</v>
      </c>
      <c r="W611" s="2" t="s">
        <v>675</v>
      </c>
    </row>
    <row r="612" spans="1:23">
      <c r="A612" t="s">
        <v>3732</v>
      </c>
      <c r="B612" t="s">
        <v>1034</v>
      </c>
      <c r="C612" t="s">
        <v>12051</v>
      </c>
      <c r="D612" t="s">
        <v>1034</v>
      </c>
      <c r="E612" t="s">
        <v>12052</v>
      </c>
      <c r="F612" t="s">
        <v>11584</v>
      </c>
      <c r="G612" t="s">
        <v>11551</v>
      </c>
      <c r="H612" t="s">
        <v>675</v>
      </c>
      <c r="I612" t="s">
        <v>2710</v>
      </c>
      <c r="J612" t="s">
        <v>220</v>
      </c>
      <c r="K612" t="s">
        <v>664</v>
      </c>
      <c r="L612" t="s">
        <v>11552</v>
      </c>
      <c r="M612" t="s">
        <v>902</v>
      </c>
      <c r="N612" t="s">
        <v>675</v>
      </c>
      <c r="O612" t="s">
        <v>2709</v>
      </c>
      <c r="P612" t="s">
        <v>11557</v>
      </c>
      <c r="Q612" t="s">
        <v>1034</v>
      </c>
      <c r="R612" t="s">
        <v>3733</v>
      </c>
      <c r="S612" t="s">
        <v>675</v>
      </c>
      <c r="T612" s="2" t="s">
        <v>675</v>
      </c>
      <c r="U612" s="2" t="s">
        <v>3733</v>
      </c>
      <c r="V612" s="2" t="s">
        <v>675</v>
      </c>
      <c r="W612" s="2" t="s">
        <v>675</v>
      </c>
    </row>
    <row r="613" spans="1:23">
      <c r="A613" t="s">
        <v>2456</v>
      </c>
      <c r="B613" t="s">
        <v>1034</v>
      </c>
      <c r="C613" t="s">
        <v>12053</v>
      </c>
      <c r="D613" t="s">
        <v>1034</v>
      </c>
      <c r="E613" t="s">
        <v>12054</v>
      </c>
      <c r="F613" t="s">
        <v>11762</v>
      </c>
      <c r="G613" t="s">
        <v>11551</v>
      </c>
      <c r="H613" t="s">
        <v>675</v>
      </c>
      <c r="I613" t="s">
        <v>2458</v>
      </c>
      <c r="J613" t="s">
        <v>86</v>
      </c>
      <c r="K613" t="s">
        <v>664</v>
      </c>
      <c r="L613" t="s">
        <v>11552</v>
      </c>
      <c r="M613" t="s">
        <v>902</v>
      </c>
      <c r="N613" t="s">
        <v>760</v>
      </c>
      <c r="O613" t="s">
        <v>2457</v>
      </c>
      <c r="P613" t="s">
        <v>11568</v>
      </c>
      <c r="Q613" t="s">
        <v>1034</v>
      </c>
      <c r="R613" t="s">
        <v>2461</v>
      </c>
      <c r="S613" t="s">
        <v>2745</v>
      </c>
      <c r="T613" s="2" t="s">
        <v>675</v>
      </c>
      <c r="U613" s="2" t="s">
        <v>2461</v>
      </c>
      <c r="V613" s="2" t="s">
        <v>2745</v>
      </c>
      <c r="W613" s="2" t="s">
        <v>675</v>
      </c>
    </row>
    <row r="614" spans="1:23">
      <c r="A614" t="s">
        <v>1033</v>
      </c>
      <c r="B614" t="s">
        <v>1034</v>
      </c>
      <c r="C614" t="s">
        <v>12055</v>
      </c>
      <c r="D614" t="s">
        <v>1034</v>
      </c>
      <c r="E614" t="s">
        <v>12056</v>
      </c>
      <c r="F614" t="s">
        <v>11560</v>
      </c>
      <c r="G614" t="s">
        <v>11551</v>
      </c>
      <c r="H614" t="s">
        <v>1036</v>
      </c>
      <c r="I614" t="s">
        <v>1036</v>
      </c>
      <c r="J614" t="s">
        <v>1037</v>
      </c>
      <c r="K614" t="s">
        <v>663</v>
      </c>
      <c r="L614" t="s">
        <v>675</v>
      </c>
      <c r="M614" t="s">
        <v>825</v>
      </c>
      <c r="N614" t="s">
        <v>760</v>
      </c>
      <c r="O614" t="s">
        <v>1035</v>
      </c>
      <c r="P614" t="s">
        <v>11553</v>
      </c>
      <c r="Q614" t="s">
        <v>1034</v>
      </c>
      <c r="R614" t="s">
        <v>1039</v>
      </c>
      <c r="S614" t="s">
        <v>1044</v>
      </c>
      <c r="T614" s="2" t="s">
        <v>675</v>
      </c>
      <c r="U614" s="2" t="s">
        <v>1039</v>
      </c>
      <c r="V614" s="2" t="s">
        <v>1044</v>
      </c>
      <c r="W614" s="2" t="s">
        <v>675</v>
      </c>
    </row>
    <row r="615" spans="1:23">
      <c r="A615" t="s">
        <v>1040</v>
      </c>
      <c r="B615" t="s">
        <v>1034</v>
      </c>
      <c r="C615" t="s">
        <v>12057</v>
      </c>
      <c r="D615" t="s">
        <v>1034</v>
      </c>
      <c r="E615" t="s">
        <v>12058</v>
      </c>
      <c r="F615" t="s">
        <v>11560</v>
      </c>
      <c r="G615" t="s">
        <v>11551</v>
      </c>
      <c r="H615" t="s">
        <v>1042</v>
      </c>
      <c r="I615" t="s">
        <v>1042</v>
      </c>
      <c r="J615" t="s">
        <v>1043</v>
      </c>
      <c r="K615" t="s">
        <v>663</v>
      </c>
      <c r="L615" t="s">
        <v>675</v>
      </c>
      <c r="M615" t="s">
        <v>825</v>
      </c>
      <c r="N615" t="s">
        <v>760</v>
      </c>
      <c r="O615" t="s">
        <v>1041</v>
      </c>
      <c r="P615" t="s">
        <v>11553</v>
      </c>
      <c r="Q615" t="s">
        <v>1034</v>
      </c>
      <c r="R615" t="s">
        <v>1046</v>
      </c>
      <c r="S615" t="s">
        <v>1044</v>
      </c>
      <c r="T615" s="2" t="s">
        <v>675</v>
      </c>
      <c r="U615" s="2" t="s">
        <v>1046</v>
      </c>
      <c r="V615" s="2" t="s">
        <v>1044</v>
      </c>
      <c r="W615" s="2" t="s">
        <v>675</v>
      </c>
    </row>
    <row r="616" spans="1:23">
      <c r="A616" t="s">
        <v>3734</v>
      </c>
      <c r="B616" t="s">
        <v>2459</v>
      </c>
      <c r="C616" t="s">
        <v>12059</v>
      </c>
      <c r="D616" t="s">
        <v>2459</v>
      </c>
      <c r="E616" t="s">
        <v>12060</v>
      </c>
      <c r="F616" t="s">
        <v>11560</v>
      </c>
      <c r="G616" t="s">
        <v>11551</v>
      </c>
      <c r="H616" t="s">
        <v>675</v>
      </c>
      <c r="I616" t="s">
        <v>3736</v>
      </c>
      <c r="J616" t="s">
        <v>221</v>
      </c>
      <c r="K616" t="s">
        <v>664</v>
      </c>
      <c r="L616" t="s">
        <v>675</v>
      </c>
      <c r="M616" t="s">
        <v>825</v>
      </c>
      <c r="N616" t="s">
        <v>760</v>
      </c>
      <c r="O616" t="s">
        <v>3735</v>
      </c>
      <c r="P616" t="s">
        <v>11553</v>
      </c>
      <c r="Q616" t="s">
        <v>2459</v>
      </c>
      <c r="R616" t="s">
        <v>3738</v>
      </c>
      <c r="S616" t="s">
        <v>2745</v>
      </c>
      <c r="T616" s="2" t="s">
        <v>675</v>
      </c>
      <c r="U616" s="2" t="s">
        <v>3738</v>
      </c>
      <c r="V616" s="2" t="s">
        <v>2745</v>
      </c>
      <c r="W616" s="2" t="s">
        <v>675</v>
      </c>
    </row>
    <row r="617" spans="1:23">
      <c r="A617" t="s">
        <v>3739</v>
      </c>
      <c r="B617" t="s">
        <v>1034</v>
      </c>
      <c r="C617" t="s">
        <v>12061</v>
      </c>
      <c r="D617" t="s">
        <v>1034</v>
      </c>
      <c r="E617" t="s">
        <v>12062</v>
      </c>
      <c r="F617" t="s">
        <v>11560</v>
      </c>
      <c r="G617" t="s">
        <v>11551</v>
      </c>
      <c r="H617" t="s">
        <v>3740</v>
      </c>
      <c r="I617" t="s">
        <v>885</v>
      </c>
      <c r="J617" t="s">
        <v>224</v>
      </c>
      <c r="K617" t="s">
        <v>664</v>
      </c>
      <c r="L617" t="s">
        <v>675</v>
      </c>
      <c r="M617" t="s">
        <v>701</v>
      </c>
      <c r="N617" t="s">
        <v>760</v>
      </c>
      <c r="O617" t="s">
        <v>884</v>
      </c>
      <c r="P617" t="s">
        <v>11557</v>
      </c>
      <c r="Q617" t="s">
        <v>2459</v>
      </c>
      <c r="R617" t="s">
        <v>3742</v>
      </c>
      <c r="S617" t="s">
        <v>1466</v>
      </c>
      <c r="T617" s="2" t="s">
        <v>675</v>
      </c>
      <c r="U617" s="2" t="s">
        <v>3742</v>
      </c>
      <c r="V617" s="2" t="s">
        <v>1466</v>
      </c>
      <c r="W617" s="2" t="s">
        <v>675</v>
      </c>
    </row>
    <row r="618" spans="1:23">
      <c r="A618" t="s">
        <v>3743</v>
      </c>
      <c r="B618" t="s">
        <v>1034</v>
      </c>
      <c r="C618" t="s">
        <v>12063</v>
      </c>
      <c r="D618" t="s">
        <v>1034</v>
      </c>
      <c r="E618" t="s">
        <v>6096</v>
      </c>
      <c r="F618" t="s">
        <v>11550</v>
      </c>
      <c r="G618" t="s">
        <v>11551</v>
      </c>
      <c r="H618" t="s">
        <v>225</v>
      </c>
      <c r="I618" t="s">
        <v>225</v>
      </c>
      <c r="J618" t="s">
        <v>227</v>
      </c>
      <c r="K618" t="s">
        <v>664</v>
      </c>
      <c r="L618" t="s">
        <v>11552</v>
      </c>
      <c r="M618" t="s">
        <v>701</v>
      </c>
      <c r="N618" t="s">
        <v>760</v>
      </c>
      <c r="O618" t="s">
        <v>965</v>
      </c>
      <c r="P618" t="s">
        <v>11557</v>
      </c>
      <c r="Q618" t="s">
        <v>2459</v>
      </c>
      <c r="R618" t="s">
        <v>3745</v>
      </c>
      <c r="S618" t="s">
        <v>2745</v>
      </c>
      <c r="T618" s="2" t="s">
        <v>675</v>
      </c>
      <c r="U618" s="2" t="s">
        <v>3745</v>
      </c>
      <c r="V618" s="2" t="s">
        <v>2745</v>
      </c>
      <c r="W618" s="2" t="s">
        <v>675</v>
      </c>
    </row>
    <row r="619" spans="1:23">
      <c r="A619" t="s">
        <v>3746</v>
      </c>
      <c r="B619" t="s">
        <v>1034</v>
      </c>
      <c r="C619" t="s">
        <v>11834</v>
      </c>
      <c r="D619" t="s">
        <v>1034</v>
      </c>
      <c r="E619" t="s">
        <v>5949</v>
      </c>
      <c r="F619" t="s">
        <v>11560</v>
      </c>
      <c r="G619" t="s">
        <v>11551</v>
      </c>
      <c r="H619" t="s">
        <v>675</v>
      </c>
      <c r="I619" t="s">
        <v>1566</v>
      </c>
      <c r="J619" t="s">
        <v>228</v>
      </c>
      <c r="K619" t="s">
        <v>664</v>
      </c>
      <c r="L619" t="s">
        <v>675</v>
      </c>
      <c r="M619" t="s">
        <v>701</v>
      </c>
      <c r="N619" t="s">
        <v>760</v>
      </c>
      <c r="O619" t="s">
        <v>1565</v>
      </c>
      <c r="P619" t="s">
        <v>11557</v>
      </c>
      <c r="Q619" t="s">
        <v>1048</v>
      </c>
      <c r="R619" t="s">
        <v>3748</v>
      </c>
      <c r="S619" t="s">
        <v>2745</v>
      </c>
      <c r="T619" s="2" t="s">
        <v>675</v>
      </c>
      <c r="U619" s="2" t="s">
        <v>3748</v>
      </c>
      <c r="V619" s="2" t="s">
        <v>2745</v>
      </c>
      <c r="W619" s="2" t="s">
        <v>675</v>
      </c>
    </row>
    <row r="620" spans="1:23">
      <c r="A620" t="s">
        <v>3749</v>
      </c>
      <c r="B620" t="s">
        <v>1034</v>
      </c>
      <c r="C620" t="s">
        <v>5935</v>
      </c>
      <c r="D620" t="s">
        <v>1034</v>
      </c>
      <c r="E620" t="s">
        <v>5851</v>
      </c>
      <c r="F620" t="s">
        <v>11580</v>
      </c>
      <c r="G620" t="s">
        <v>11551</v>
      </c>
      <c r="H620" t="s">
        <v>675</v>
      </c>
      <c r="I620" t="s">
        <v>132</v>
      </c>
      <c r="J620" t="s">
        <v>229</v>
      </c>
      <c r="K620" t="s">
        <v>664</v>
      </c>
      <c r="L620" t="s">
        <v>11552</v>
      </c>
      <c r="M620" t="s">
        <v>701</v>
      </c>
      <c r="N620" t="s">
        <v>760</v>
      </c>
      <c r="O620" t="s">
        <v>2235</v>
      </c>
      <c r="P620" t="s">
        <v>11557</v>
      </c>
      <c r="Q620" t="s">
        <v>1048</v>
      </c>
      <c r="R620" t="s">
        <v>3753</v>
      </c>
      <c r="S620" t="s">
        <v>2745</v>
      </c>
      <c r="T620" s="2" t="s">
        <v>675</v>
      </c>
      <c r="U620" s="2" t="s">
        <v>3753</v>
      </c>
      <c r="V620" s="2" t="s">
        <v>2745</v>
      </c>
      <c r="W620" s="2" t="s">
        <v>675</v>
      </c>
    </row>
    <row r="621" spans="1:23">
      <c r="A621" t="s">
        <v>3754</v>
      </c>
      <c r="B621" t="s">
        <v>1034</v>
      </c>
      <c r="C621" t="s">
        <v>9641</v>
      </c>
      <c r="D621" t="s">
        <v>1034</v>
      </c>
      <c r="E621" t="s">
        <v>5949</v>
      </c>
      <c r="F621" t="s">
        <v>11580</v>
      </c>
      <c r="G621" t="s">
        <v>11551</v>
      </c>
      <c r="H621" t="s">
        <v>133</v>
      </c>
      <c r="I621" t="s">
        <v>133</v>
      </c>
      <c r="J621" t="s">
        <v>230</v>
      </c>
      <c r="K621" t="s">
        <v>664</v>
      </c>
      <c r="L621" t="s">
        <v>11552</v>
      </c>
      <c r="M621" t="s">
        <v>701</v>
      </c>
      <c r="N621" t="s">
        <v>760</v>
      </c>
      <c r="O621" t="s">
        <v>1122</v>
      </c>
      <c r="P621" t="s">
        <v>11557</v>
      </c>
      <c r="Q621" t="s">
        <v>1048</v>
      </c>
      <c r="R621" t="s">
        <v>3756</v>
      </c>
      <c r="S621" t="s">
        <v>2745</v>
      </c>
      <c r="T621" s="2" t="s">
        <v>675</v>
      </c>
      <c r="U621" s="2" t="s">
        <v>3756</v>
      </c>
      <c r="V621" s="2" t="s">
        <v>2745</v>
      </c>
      <c r="W621" s="2" t="s">
        <v>675</v>
      </c>
    </row>
    <row r="622" spans="1:23">
      <c r="A622" t="s">
        <v>3757</v>
      </c>
      <c r="B622" t="s">
        <v>1034</v>
      </c>
      <c r="C622" t="s">
        <v>5894</v>
      </c>
      <c r="D622" t="s">
        <v>1034</v>
      </c>
      <c r="E622" t="s">
        <v>5895</v>
      </c>
      <c r="F622" t="s">
        <v>11556</v>
      </c>
      <c r="G622" t="s">
        <v>11551</v>
      </c>
      <c r="H622" t="s">
        <v>675</v>
      </c>
      <c r="I622" t="s">
        <v>12064</v>
      </c>
      <c r="J622" t="s">
        <v>231</v>
      </c>
      <c r="K622" t="s">
        <v>675</v>
      </c>
      <c r="L622" t="s">
        <v>11552</v>
      </c>
      <c r="M622" t="s">
        <v>701</v>
      </c>
      <c r="N622" t="s">
        <v>760</v>
      </c>
      <c r="O622" t="s">
        <v>12065</v>
      </c>
      <c r="P622" t="s">
        <v>11557</v>
      </c>
      <c r="Q622" t="s">
        <v>1048</v>
      </c>
      <c r="R622" t="s">
        <v>3759</v>
      </c>
      <c r="S622" t="s">
        <v>2745</v>
      </c>
      <c r="T622" s="2" t="s">
        <v>675</v>
      </c>
      <c r="U622" s="2" t="s">
        <v>3759</v>
      </c>
      <c r="V622" s="2" t="s">
        <v>2745</v>
      </c>
      <c r="W622" s="2" t="s">
        <v>675</v>
      </c>
    </row>
    <row r="623" spans="1:23">
      <c r="A623" t="s">
        <v>3760</v>
      </c>
      <c r="B623" t="s">
        <v>2459</v>
      </c>
      <c r="C623" t="s">
        <v>6766</v>
      </c>
      <c r="D623" t="s">
        <v>2459</v>
      </c>
      <c r="E623" t="s">
        <v>12066</v>
      </c>
      <c r="F623" t="s">
        <v>11580</v>
      </c>
      <c r="G623" t="s">
        <v>11551</v>
      </c>
      <c r="H623" t="s">
        <v>675</v>
      </c>
      <c r="I623" t="s">
        <v>3762</v>
      </c>
      <c r="J623" t="s">
        <v>232</v>
      </c>
      <c r="K623" t="s">
        <v>664</v>
      </c>
      <c r="L623" t="s">
        <v>11552</v>
      </c>
      <c r="M623" t="s">
        <v>701</v>
      </c>
      <c r="N623" t="s">
        <v>760</v>
      </c>
      <c r="O623" t="s">
        <v>3761</v>
      </c>
      <c r="P623" t="s">
        <v>11557</v>
      </c>
      <c r="Q623" t="s">
        <v>1048</v>
      </c>
      <c r="R623" t="s">
        <v>3764</v>
      </c>
      <c r="S623" t="s">
        <v>2745</v>
      </c>
      <c r="T623" s="2" t="s">
        <v>675</v>
      </c>
      <c r="U623" s="2" t="s">
        <v>3764</v>
      </c>
      <c r="V623" s="2" t="s">
        <v>2745</v>
      </c>
      <c r="W623" s="2" t="s">
        <v>675</v>
      </c>
    </row>
    <row r="624" spans="1:23">
      <c r="A624" t="s">
        <v>3765</v>
      </c>
      <c r="B624" t="s">
        <v>2459</v>
      </c>
      <c r="C624" t="s">
        <v>5852</v>
      </c>
      <c r="D624" t="s">
        <v>2459</v>
      </c>
      <c r="E624" t="s">
        <v>5894</v>
      </c>
      <c r="F624" t="s">
        <v>11556</v>
      </c>
      <c r="G624" t="s">
        <v>11551</v>
      </c>
      <c r="H624" t="s">
        <v>675</v>
      </c>
      <c r="I624" t="s">
        <v>47</v>
      </c>
      <c r="J624" t="s">
        <v>233</v>
      </c>
      <c r="K624" t="s">
        <v>664</v>
      </c>
      <c r="L624" t="s">
        <v>11552</v>
      </c>
      <c r="M624" t="s">
        <v>701</v>
      </c>
      <c r="N624" t="s">
        <v>760</v>
      </c>
      <c r="O624" t="s">
        <v>1286</v>
      </c>
      <c r="P624" t="s">
        <v>11557</v>
      </c>
      <c r="Q624" t="s">
        <v>1048</v>
      </c>
      <c r="R624" t="s">
        <v>3767</v>
      </c>
      <c r="S624" t="s">
        <v>2745</v>
      </c>
      <c r="T624" s="2" t="s">
        <v>675</v>
      </c>
      <c r="U624" s="2" t="s">
        <v>3767</v>
      </c>
      <c r="V624" s="2" t="s">
        <v>2745</v>
      </c>
      <c r="W624" s="2" t="s">
        <v>675</v>
      </c>
    </row>
    <row r="625" spans="1:23">
      <c r="A625" t="s">
        <v>3768</v>
      </c>
      <c r="B625" t="s">
        <v>2459</v>
      </c>
      <c r="C625" t="s">
        <v>12067</v>
      </c>
      <c r="D625" t="s">
        <v>2459</v>
      </c>
      <c r="E625" t="s">
        <v>5881</v>
      </c>
      <c r="F625" t="s">
        <v>11580</v>
      </c>
      <c r="G625" t="s">
        <v>11551</v>
      </c>
      <c r="H625" t="s">
        <v>675</v>
      </c>
      <c r="I625" t="s">
        <v>2655</v>
      </c>
      <c r="J625" t="s">
        <v>234</v>
      </c>
      <c r="K625" t="s">
        <v>664</v>
      </c>
      <c r="L625" t="s">
        <v>11552</v>
      </c>
      <c r="M625" t="s">
        <v>701</v>
      </c>
      <c r="N625" t="s">
        <v>760</v>
      </c>
      <c r="O625" t="s">
        <v>2654</v>
      </c>
      <c r="P625" t="s">
        <v>11557</v>
      </c>
      <c r="Q625" t="s">
        <v>1048</v>
      </c>
      <c r="R625" t="s">
        <v>3770</v>
      </c>
      <c r="S625" t="s">
        <v>2745</v>
      </c>
      <c r="T625" s="2" t="s">
        <v>675</v>
      </c>
      <c r="U625" s="2" t="s">
        <v>3770</v>
      </c>
      <c r="V625" s="2" t="s">
        <v>2745</v>
      </c>
      <c r="W625" s="2" t="s">
        <v>675</v>
      </c>
    </row>
    <row r="626" spans="1:23">
      <c r="A626" t="s">
        <v>3771</v>
      </c>
      <c r="B626" t="s">
        <v>2459</v>
      </c>
      <c r="C626" t="s">
        <v>6799</v>
      </c>
      <c r="D626" t="s">
        <v>2459</v>
      </c>
      <c r="E626" t="s">
        <v>6902</v>
      </c>
      <c r="F626" t="s">
        <v>11556</v>
      </c>
      <c r="G626" t="s">
        <v>11551</v>
      </c>
      <c r="H626" t="s">
        <v>675</v>
      </c>
      <c r="I626" t="s">
        <v>809</v>
      </c>
      <c r="J626" t="s">
        <v>235</v>
      </c>
      <c r="K626" t="s">
        <v>664</v>
      </c>
      <c r="L626" t="s">
        <v>11552</v>
      </c>
      <c r="M626" t="s">
        <v>701</v>
      </c>
      <c r="N626" t="s">
        <v>675</v>
      </c>
      <c r="O626" t="s">
        <v>808</v>
      </c>
      <c r="P626" t="s">
        <v>11557</v>
      </c>
      <c r="Q626" t="s">
        <v>1048</v>
      </c>
      <c r="R626" t="s">
        <v>3772</v>
      </c>
      <c r="S626" t="s">
        <v>675</v>
      </c>
      <c r="T626" s="2" t="s">
        <v>675</v>
      </c>
      <c r="U626" s="2" t="s">
        <v>3772</v>
      </c>
      <c r="V626" s="2" t="s">
        <v>675</v>
      </c>
      <c r="W626" s="2" t="s">
        <v>675</v>
      </c>
    </row>
    <row r="627" spans="1:23">
      <c r="A627" t="s">
        <v>3773</v>
      </c>
      <c r="B627" t="s">
        <v>2459</v>
      </c>
      <c r="C627" t="s">
        <v>7040</v>
      </c>
      <c r="D627" t="s">
        <v>2459</v>
      </c>
      <c r="E627" t="s">
        <v>6898</v>
      </c>
      <c r="F627" t="s">
        <v>11560</v>
      </c>
      <c r="G627" t="s">
        <v>11551</v>
      </c>
      <c r="H627" t="s">
        <v>675</v>
      </c>
      <c r="I627" t="s">
        <v>2576</v>
      </c>
      <c r="J627" t="s">
        <v>236</v>
      </c>
      <c r="K627" t="s">
        <v>664</v>
      </c>
      <c r="L627" t="s">
        <v>675</v>
      </c>
      <c r="M627" t="s">
        <v>701</v>
      </c>
      <c r="N627" t="s">
        <v>760</v>
      </c>
      <c r="O627" t="s">
        <v>2575</v>
      </c>
      <c r="P627" t="s">
        <v>11557</v>
      </c>
      <c r="Q627" t="s">
        <v>1048</v>
      </c>
      <c r="R627" t="s">
        <v>3775</v>
      </c>
      <c r="S627" t="s">
        <v>2745</v>
      </c>
      <c r="T627" s="2" t="s">
        <v>675</v>
      </c>
      <c r="U627" s="2" t="s">
        <v>3775</v>
      </c>
      <c r="V627" s="2" t="s">
        <v>2745</v>
      </c>
      <c r="W627" s="2" t="s">
        <v>675</v>
      </c>
    </row>
    <row r="628" spans="1:23">
      <c r="A628" t="s">
        <v>3776</v>
      </c>
      <c r="B628" t="s">
        <v>2459</v>
      </c>
      <c r="C628" t="s">
        <v>12068</v>
      </c>
      <c r="D628" t="s">
        <v>2459</v>
      </c>
      <c r="E628" t="s">
        <v>6898</v>
      </c>
      <c r="F628" t="s">
        <v>11580</v>
      </c>
      <c r="G628" t="s">
        <v>11551</v>
      </c>
      <c r="H628" t="s">
        <v>237</v>
      </c>
      <c r="I628" t="s">
        <v>237</v>
      </c>
      <c r="J628" t="s">
        <v>238</v>
      </c>
      <c r="K628" t="s">
        <v>664</v>
      </c>
      <c r="L628" t="s">
        <v>11552</v>
      </c>
      <c r="M628" t="s">
        <v>701</v>
      </c>
      <c r="N628" t="s">
        <v>760</v>
      </c>
      <c r="O628" t="s">
        <v>1986</v>
      </c>
      <c r="P628" t="s">
        <v>11557</v>
      </c>
      <c r="Q628" t="s">
        <v>1048</v>
      </c>
      <c r="R628" t="s">
        <v>3778</v>
      </c>
      <c r="S628" t="s">
        <v>2745</v>
      </c>
      <c r="T628" s="2" t="s">
        <v>675</v>
      </c>
      <c r="U628" s="2" t="s">
        <v>3778</v>
      </c>
      <c r="V628" s="2" t="s">
        <v>2745</v>
      </c>
      <c r="W628" s="2" t="s">
        <v>675</v>
      </c>
    </row>
    <row r="629" spans="1:23">
      <c r="A629" t="s">
        <v>3779</v>
      </c>
      <c r="B629" t="s">
        <v>2459</v>
      </c>
      <c r="C629" t="s">
        <v>12069</v>
      </c>
      <c r="D629" t="s">
        <v>2459</v>
      </c>
      <c r="E629" t="s">
        <v>11793</v>
      </c>
      <c r="F629" t="s">
        <v>11556</v>
      </c>
      <c r="G629" t="s">
        <v>11551</v>
      </c>
      <c r="H629" t="s">
        <v>675</v>
      </c>
      <c r="I629" t="s">
        <v>1147</v>
      </c>
      <c r="J629" t="s">
        <v>239</v>
      </c>
      <c r="K629" t="s">
        <v>664</v>
      </c>
      <c r="L629" t="s">
        <v>11552</v>
      </c>
      <c r="M629" t="s">
        <v>701</v>
      </c>
      <c r="N629" t="s">
        <v>760</v>
      </c>
      <c r="O629" t="s">
        <v>1146</v>
      </c>
      <c r="P629" t="s">
        <v>11557</v>
      </c>
      <c r="Q629" t="s">
        <v>1048</v>
      </c>
      <c r="R629" t="s">
        <v>3781</v>
      </c>
      <c r="S629" t="s">
        <v>2745</v>
      </c>
      <c r="T629" s="2" t="s">
        <v>675</v>
      </c>
      <c r="U629" s="2" t="s">
        <v>3781</v>
      </c>
      <c r="V629" s="2" t="s">
        <v>2745</v>
      </c>
      <c r="W629" s="2" t="s">
        <v>675</v>
      </c>
    </row>
    <row r="630" spans="1:23">
      <c r="A630" t="s">
        <v>3782</v>
      </c>
      <c r="B630" t="s">
        <v>2459</v>
      </c>
      <c r="C630" t="s">
        <v>12070</v>
      </c>
      <c r="D630" t="s">
        <v>2459</v>
      </c>
      <c r="E630" t="s">
        <v>7252</v>
      </c>
      <c r="F630" t="s">
        <v>11580</v>
      </c>
      <c r="G630" t="s">
        <v>11551</v>
      </c>
      <c r="H630" t="s">
        <v>675</v>
      </c>
      <c r="I630" t="s">
        <v>2710</v>
      </c>
      <c r="J630" t="s">
        <v>240</v>
      </c>
      <c r="K630" t="s">
        <v>664</v>
      </c>
      <c r="L630" t="s">
        <v>11552</v>
      </c>
      <c r="M630" t="s">
        <v>701</v>
      </c>
      <c r="N630" t="s">
        <v>760</v>
      </c>
      <c r="O630" t="s">
        <v>2709</v>
      </c>
      <c r="P630" t="s">
        <v>11557</v>
      </c>
      <c r="Q630" t="s">
        <v>1048</v>
      </c>
      <c r="R630" t="s">
        <v>3784</v>
      </c>
      <c r="S630" t="s">
        <v>2745</v>
      </c>
      <c r="T630" s="2" t="s">
        <v>675</v>
      </c>
      <c r="U630" s="2" t="s">
        <v>3784</v>
      </c>
      <c r="V630" s="2" t="s">
        <v>2745</v>
      </c>
      <c r="W630" s="2" t="s">
        <v>675</v>
      </c>
    </row>
    <row r="631" spans="1:23">
      <c r="A631" t="s">
        <v>1047</v>
      </c>
      <c r="B631" t="s">
        <v>1048</v>
      </c>
      <c r="C631" t="s">
        <v>12071</v>
      </c>
      <c r="D631" t="s">
        <v>1048</v>
      </c>
      <c r="E631" t="s">
        <v>12072</v>
      </c>
      <c r="F631" t="s">
        <v>11560</v>
      </c>
      <c r="G631" t="s">
        <v>11551</v>
      </c>
      <c r="H631" t="s">
        <v>675</v>
      </c>
      <c r="I631" t="s">
        <v>97</v>
      </c>
      <c r="J631" t="s">
        <v>1051</v>
      </c>
      <c r="K631" t="s">
        <v>663</v>
      </c>
      <c r="L631" t="s">
        <v>675</v>
      </c>
      <c r="M631" t="s">
        <v>701</v>
      </c>
      <c r="N631" t="s">
        <v>760</v>
      </c>
      <c r="O631" t="s">
        <v>1532</v>
      </c>
      <c r="P631" t="s">
        <v>11557</v>
      </c>
      <c r="Q631" t="s">
        <v>1048</v>
      </c>
      <c r="R631" t="s">
        <v>1054</v>
      </c>
      <c r="S631" t="s">
        <v>2745</v>
      </c>
      <c r="T631" s="2" t="s">
        <v>675</v>
      </c>
      <c r="U631" s="2" t="s">
        <v>1054</v>
      </c>
      <c r="V631" s="2" t="s">
        <v>2745</v>
      </c>
      <c r="W631" s="2" t="s">
        <v>675</v>
      </c>
    </row>
    <row r="632" spans="1:23">
      <c r="A632" t="s">
        <v>1055</v>
      </c>
      <c r="B632" t="s">
        <v>1048</v>
      </c>
      <c r="C632" t="s">
        <v>12073</v>
      </c>
      <c r="D632" t="s">
        <v>1048</v>
      </c>
      <c r="E632" t="s">
        <v>6735</v>
      </c>
      <c r="F632" t="s">
        <v>11560</v>
      </c>
      <c r="G632" t="s">
        <v>11551</v>
      </c>
      <c r="H632" t="s">
        <v>1057</v>
      </c>
      <c r="I632" t="s">
        <v>1057</v>
      </c>
      <c r="J632" t="s">
        <v>1058</v>
      </c>
      <c r="K632" t="s">
        <v>663</v>
      </c>
      <c r="L632" t="s">
        <v>675</v>
      </c>
      <c r="M632" t="s">
        <v>711</v>
      </c>
      <c r="N632" t="s">
        <v>760</v>
      </c>
      <c r="O632" t="s">
        <v>1056</v>
      </c>
      <c r="P632" t="s">
        <v>11568</v>
      </c>
      <c r="Q632" t="s">
        <v>1048</v>
      </c>
      <c r="R632" t="s">
        <v>1061</v>
      </c>
      <c r="S632" t="s">
        <v>1044</v>
      </c>
      <c r="T632" s="2" t="s">
        <v>675</v>
      </c>
      <c r="U632" s="2" t="s">
        <v>1061</v>
      </c>
      <c r="V632" s="2" t="s">
        <v>1044</v>
      </c>
      <c r="W632" s="2" t="s">
        <v>675</v>
      </c>
    </row>
    <row r="633" spans="1:23">
      <c r="A633" t="s">
        <v>1062</v>
      </c>
      <c r="B633" t="s">
        <v>1059</v>
      </c>
      <c r="C633" t="s">
        <v>12074</v>
      </c>
      <c r="D633" t="s">
        <v>1059</v>
      </c>
      <c r="E633" t="s">
        <v>5895</v>
      </c>
      <c r="F633" t="s">
        <v>12075</v>
      </c>
      <c r="G633" t="s">
        <v>11551</v>
      </c>
      <c r="H633" t="s">
        <v>675</v>
      </c>
      <c r="I633" t="s">
        <v>1064</v>
      </c>
      <c r="J633" t="s">
        <v>1065</v>
      </c>
      <c r="K633" t="s">
        <v>663</v>
      </c>
      <c r="L633" t="s">
        <v>11552</v>
      </c>
      <c r="M633" t="s">
        <v>683</v>
      </c>
      <c r="N633" t="s">
        <v>760</v>
      </c>
      <c r="O633" t="s">
        <v>1063</v>
      </c>
      <c r="P633" t="s">
        <v>11557</v>
      </c>
      <c r="Q633" t="s">
        <v>1059</v>
      </c>
      <c r="R633" t="s">
        <v>1066</v>
      </c>
      <c r="S633" t="s">
        <v>1114</v>
      </c>
      <c r="T633" s="2" t="s">
        <v>675</v>
      </c>
      <c r="U633" s="2" t="s">
        <v>1066</v>
      </c>
      <c r="V633" s="2" t="s">
        <v>1114</v>
      </c>
      <c r="W633" s="2" t="s">
        <v>675</v>
      </c>
    </row>
    <row r="634" spans="1:23">
      <c r="A634" t="s">
        <v>8611</v>
      </c>
      <c r="B634" t="s">
        <v>1422</v>
      </c>
      <c r="C634" t="s">
        <v>6692</v>
      </c>
      <c r="D634" t="s">
        <v>1422</v>
      </c>
      <c r="E634" t="s">
        <v>5861</v>
      </c>
      <c r="F634" t="s">
        <v>11560</v>
      </c>
      <c r="G634" t="s">
        <v>11551</v>
      </c>
      <c r="H634" t="s">
        <v>5661</v>
      </c>
      <c r="I634" t="s">
        <v>914</v>
      </c>
      <c r="J634" t="s">
        <v>8612</v>
      </c>
      <c r="K634" t="s">
        <v>922</v>
      </c>
      <c r="L634" t="s">
        <v>675</v>
      </c>
      <c r="M634" t="s">
        <v>760</v>
      </c>
      <c r="N634" t="s">
        <v>2672</v>
      </c>
      <c r="O634" t="s">
        <v>913</v>
      </c>
      <c r="P634" t="s">
        <v>11568</v>
      </c>
      <c r="Q634" t="s">
        <v>1059</v>
      </c>
      <c r="R634" t="s">
        <v>8613</v>
      </c>
      <c r="S634" t="s">
        <v>1604</v>
      </c>
      <c r="T634" s="2" t="s">
        <v>675</v>
      </c>
      <c r="U634" s="2" t="s">
        <v>8613</v>
      </c>
      <c r="V634" s="2" t="s">
        <v>1604</v>
      </c>
      <c r="W634" s="2" t="s">
        <v>675</v>
      </c>
    </row>
    <row r="635" spans="1:23">
      <c r="A635" t="s">
        <v>8614</v>
      </c>
      <c r="B635" t="s">
        <v>2348</v>
      </c>
      <c r="C635" t="s">
        <v>12076</v>
      </c>
      <c r="D635" t="s">
        <v>675</v>
      </c>
      <c r="E635" t="s">
        <v>682</v>
      </c>
      <c r="F635" t="s">
        <v>11560</v>
      </c>
      <c r="G635" t="s">
        <v>11551</v>
      </c>
      <c r="H635" t="s">
        <v>5684</v>
      </c>
      <c r="I635" t="s">
        <v>914</v>
      </c>
      <c r="J635" t="s">
        <v>8615</v>
      </c>
      <c r="K635" t="s">
        <v>922</v>
      </c>
      <c r="L635" t="s">
        <v>675</v>
      </c>
      <c r="M635" t="s">
        <v>760</v>
      </c>
      <c r="N635" t="s">
        <v>760</v>
      </c>
      <c r="O635" t="s">
        <v>913</v>
      </c>
      <c r="P635" t="s">
        <v>11568</v>
      </c>
      <c r="Q635" t="s">
        <v>1059</v>
      </c>
      <c r="R635" t="s">
        <v>8617</v>
      </c>
      <c r="S635" t="s">
        <v>2348</v>
      </c>
      <c r="T635" s="2" t="s">
        <v>675</v>
      </c>
      <c r="U635" s="2" t="s">
        <v>8617</v>
      </c>
      <c r="V635" s="2" t="s">
        <v>675</v>
      </c>
      <c r="W635" s="2" t="s">
        <v>675</v>
      </c>
    </row>
    <row r="636" spans="1:23">
      <c r="A636" t="s">
        <v>8618</v>
      </c>
      <c r="B636" t="s">
        <v>675</v>
      </c>
      <c r="C636" t="s">
        <v>682</v>
      </c>
      <c r="D636" t="s">
        <v>675</v>
      </c>
      <c r="E636" t="s">
        <v>682</v>
      </c>
      <c r="F636" t="s">
        <v>11560</v>
      </c>
      <c r="G636" t="s">
        <v>11551</v>
      </c>
      <c r="H636" t="s">
        <v>6451</v>
      </c>
      <c r="I636" t="s">
        <v>914</v>
      </c>
      <c r="J636" t="s">
        <v>8619</v>
      </c>
      <c r="K636" t="s">
        <v>922</v>
      </c>
      <c r="L636" t="s">
        <v>675</v>
      </c>
      <c r="M636" t="s">
        <v>760</v>
      </c>
      <c r="N636" t="s">
        <v>675</v>
      </c>
      <c r="O636" t="s">
        <v>913</v>
      </c>
      <c r="P636" t="s">
        <v>11568</v>
      </c>
      <c r="Q636" t="s">
        <v>1059</v>
      </c>
      <c r="R636" t="s">
        <v>8620</v>
      </c>
      <c r="S636" t="s">
        <v>675</v>
      </c>
      <c r="T636" s="2" t="s">
        <v>675</v>
      </c>
      <c r="U636" s="2" t="s">
        <v>8620</v>
      </c>
      <c r="V636" s="2" t="s">
        <v>675</v>
      </c>
      <c r="W636" s="2" t="s">
        <v>675</v>
      </c>
    </row>
    <row r="637" spans="1:23">
      <c r="A637" t="s">
        <v>8621</v>
      </c>
      <c r="B637" t="s">
        <v>675</v>
      </c>
      <c r="C637" t="s">
        <v>682</v>
      </c>
      <c r="D637" t="s">
        <v>675</v>
      </c>
      <c r="E637" t="s">
        <v>682</v>
      </c>
      <c r="F637" t="s">
        <v>11560</v>
      </c>
      <c r="G637" t="s">
        <v>11551</v>
      </c>
      <c r="H637" t="s">
        <v>8087</v>
      </c>
      <c r="I637" t="s">
        <v>885</v>
      </c>
      <c r="J637" t="s">
        <v>8088</v>
      </c>
      <c r="K637" t="s">
        <v>922</v>
      </c>
      <c r="L637" t="s">
        <v>675</v>
      </c>
      <c r="M637" t="s">
        <v>760</v>
      </c>
      <c r="N637" t="s">
        <v>675</v>
      </c>
      <c r="O637" t="s">
        <v>884</v>
      </c>
      <c r="P637" t="s">
        <v>11568</v>
      </c>
      <c r="Q637" t="s">
        <v>1059</v>
      </c>
      <c r="R637" t="s">
        <v>8622</v>
      </c>
      <c r="S637" t="s">
        <v>675</v>
      </c>
      <c r="T637" s="2" t="s">
        <v>675</v>
      </c>
      <c r="U637" s="2" t="s">
        <v>8622</v>
      </c>
      <c r="V637" s="2" t="s">
        <v>675</v>
      </c>
      <c r="W637" s="2" t="s">
        <v>675</v>
      </c>
    </row>
    <row r="638" spans="1:23">
      <c r="A638" t="s">
        <v>8623</v>
      </c>
      <c r="B638" t="s">
        <v>675</v>
      </c>
      <c r="C638" t="s">
        <v>682</v>
      </c>
      <c r="D638" t="s">
        <v>675</v>
      </c>
      <c r="E638" t="s">
        <v>682</v>
      </c>
      <c r="F638" t="s">
        <v>11560</v>
      </c>
      <c r="G638" t="s">
        <v>11551</v>
      </c>
      <c r="H638" t="s">
        <v>8091</v>
      </c>
      <c r="I638" t="s">
        <v>885</v>
      </c>
      <c r="J638" t="s">
        <v>8092</v>
      </c>
      <c r="K638" t="s">
        <v>922</v>
      </c>
      <c r="L638" t="s">
        <v>675</v>
      </c>
      <c r="M638" t="s">
        <v>760</v>
      </c>
      <c r="N638" t="s">
        <v>675</v>
      </c>
      <c r="O638" t="s">
        <v>884</v>
      </c>
      <c r="P638" t="s">
        <v>11568</v>
      </c>
      <c r="Q638" t="s">
        <v>1059</v>
      </c>
      <c r="R638" t="s">
        <v>8624</v>
      </c>
      <c r="S638" t="s">
        <v>675</v>
      </c>
      <c r="T638" s="2" t="s">
        <v>675</v>
      </c>
      <c r="U638" s="2" t="s">
        <v>8624</v>
      </c>
      <c r="V638" s="2" t="s">
        <v>675</v>
      </c>
      <c r="W638" s="2" t="s">
        <v>675</v>
      </c>
    </row>
    <row r="639" spans="1:23">
      <c r="A639" t="s">
        <v>8625</v>
      </c>
      <c r="B639" t="s">
        <v>675</v>
      </c>
      <c r="C639" t="s">
        <v>682</v>
      </c>
      <c r="D639" t="s">
        <v>675</v>
      </c>
      <c r="E639" t="s">
        <v>682</v>
      </c>
      <c r="F639" t="s">
        <v>11560</v>
      </c>
      <c r="G639" t="s">
        <v>11551</v>
      </c>
      <c r="H639" t="s">
        <v>8095</v>
      </c>
      <c r="I639" t="s">
        <v>885</v>
      </c>
      <c r="J639" t="s">
        <v>8096</v>
      </c>
      <c r="K639" t="s">
        <v>922</v>
      </c>
      <c r="L639" t="s">
        <v>675</v>
      </c>
      <c r="M639" t="s">
        <v>760</v>
      </c>
      <c r="N639" t="s">
        <v>675</v>
      </c>
      <c r="O639" t="s">
        <v>884</v>
      </c>
      <c r="P639" t="s">
        <v>11568</v>
      </c>
      <c r="Q639" t="s">
        <v>1059</v>
      </c>
      <c r="R639" t="s">
        <v>8626</v>
      </c>
      <c r="S639" t="s">
        <v>675</v>
      </c>
      <c r="T639" s="2" t="s">
        <v>675</v>
      </c>
      <c r="U639" s="2" t="s">
        <v>8626</v>
      </c>
      <c r="V639" s="2" t="s">
        <v>675</v>
      </c>
      <c r="W639" s="2" t="s">
        <v>675</v>
      </c>
    </row>
    <row r="640" spans="1:23">
      <c r="A640" t="s">
        <v>8627</v>
      </c>
      <c r="B640" t="s">
        <v>675</v>
      </c>
      <c r="C640" t="s">
        <v>682</v>
      </c>
      <c r="D640" t="s">
        <v>675</v>
      </c>
      <c r="E640" t="s">
        <v>682</v>
      </c>
      <c r="F640" t="s">
        <v>11560</v>
      </c>
      <c r="G640" t="s">
        <v>11551</v>
      </c>
      <c r="H640" t="s">
        <v>8099</v>
      </c>
      <c r="I640" t="s">
        <v>885</v>
      </c>
      <c r="J640" t="s">
        <v>8100</v>
      </c>
      <c r="K640" t="s">
        <v>922</v>
      </c>
      <c r="L640" t="s">
        <v>675</v>
      </c>
      <c r="M640" t="s">
        <v>760</v>
      </c>
      <c r="N640" t="s">
        <v>675</v>
      </c>
      <c r="O640" t="s">
        <v>884</v>
      </c>
      <c r="P640" t="s">
        <v>11568</v>
      </c>
      <c r="Q640" t="s">
        <v>1059</v>
      </c>
      <c r="R640" t="s">
        <v>8628</v>
      </c>
      <c r="S640" t="s">
        <v>675</v>
      </c>
      <c r="T640" s="2" t="s">
        <v>675</v>
      </c>
      <c r="U640" s="2" t="s">
        <v>8628</v>
      </c>
      <c r="V640" s="2" t="s">
        <v>675</v>
      </c>
      <c r="W640" s="2" t="s">
        <v>675</v>
      </c>
    </row>
    <row r="641" spans="1:23">
      <c r="A641" t="s">
        <v>8629</v>
      </c>
      <c r="B641" t="s">
        <v>675</v>
      </c>
      <c r="C641" t="s">
        <v>682</v>
      </c>
      <c r="D641" t="s">
        <v>675</v>
      </c>
      <c r="E641" t="s">
        <v>682</v>
      </c>
      <c r="F641" t="s">
        <v>11560</v>
      </c>
      <c r="G641" t="s">
        <v>11551</v>
      </c>
      <c r="H641" t="s">
        <v>8103</v>
      </c>
      <c r="I641" t="s">
        <v>885</v>
      </c>
      <c r="J641" t="s">
        <v>8104</v>
      </c>
      <c r="K641" t="s">
        <v>922</v>
      </c>
      <c r="L641" t="s">
        <v>675</v>
      </c>
      <c r="M641" t="s">
        <v>760</v>
      </c>
      <c r="N641" t="s">
        <v>675</v>
      </c>
      <c r="O641" t="s">
        <v>884</v>
      </c>
      <c r="P641" t="s">
        <v>11568</v>
      </c>
      <c r="Q641" t="s">
        <v>1059</v>
      </c>
      <c r="R641" t="s">
        <v>8630</v>
      </c>
      <c r="S641" t="s">
        <v>675</v>
      </c>
      <c r="T641" s="2" t="s">
        <v>675</v>
      </c>
      <c r="U641" s="2" t="s">
        <v>8630</v>
      </c>
      <c r="V641" s="2" t="s">
        <v>675</v>
      </c>
      <c r="W641" s="2" t="s">
        <v>675</v>
      </c>
    </row>
    <row r="642" spans="1:23">
      <c r="A642" t="s">
        <v>8631</v>
      </c>
      <c r="B642" t="s">
        <v>675</v>
      </c>
      <c r="C642" t="s">
        <v>682</v>
      </c>
      <c r="D642" t="s">
        <v>675</v>
      </c>
      <c r="E642" t="s">
        <v>682</v>
      </c>
      <c r="F642" t="s">
        <v>11560</v>
      </c>
      <c r="G642" t="s">
        <v>11551</v>
      </c>
      <c r="H642" t="s">
        <v>8110</v>
      </c>
      <c r="I642" t="s">
        <v>885</v>
      </c>
      <c r="J642" t="s">
        <v>8111</v>
      </c>
      <c r="K642" t="s">
        <v>922</v>
      </c>
      <c r="L642" t="s">
        <v>675</v>
      </c>
      <c r="M642" t="s">
        <v>760</v>
      </c>
      <c r="N642" t="s">
        <v>675</v>
      </c>
      <c r="O642" t="s">
        <v>884</v>
      </c>
      <c r="P642" t="s">
        <v>11568</v>
      </c>
      <c r="Q642" t="s">
        <v>1059</v>
      </c>
      <c r="R642" t="s">
        <v>8632</v>
      </c>
      <c r="S642" t="s">
        <v>675</v>
      </c>
      <c r="T642" s="2" t="s">
        <v>675</v>
      </c>
      <c r="U642" s="2" t="s">
        <v>8632</v>
      </c>
      <c r="V642" s="2" t="s">
        <v>675</v>
      </c>
      <c r="W642" s="2" t="s">
        <v>675</v>
      </c>
    </row>
    <row r="643" spans="1:23">
      <c r="A643" t="s">
        <v>8633</v>
      </c>
      <c r="B643" t="s">
        <v>1908</v>
      </c>
      <c r="C643" t="s">
        <v>6692</v>
      </c>
      <c r="D643" t="s">
        <v>1908</v>
      </c>
      <c r="E643" t="s">
        <v>5851</v>
      </c>
      <c r="F643" t="s">
        <v>11560</v>
      </c>
      <c r="G643" t="s">
        <v>11551</v>
      </c>
      <c r="H643" t="s">
        <v>8114</v>
      </c>
      <c r="I643" t="s">
        <v>885</v>
      </c>
      <c r="J643" t="s">
        <v>8115</v>
      </c>
      <c r="K643" t="s">
        <v>922</v>
      </c>
      <c r="L643" t="s">
        <v>675</v>
      </c>
      <c r="M643" t="s">
        <v>760</v>
      </c>
      <c r="N643" t="s">
        <v>2672</v>
      </c>
      <c r="O643" t="s">
        <v>884</v>
      </c>
      <c r="P643" t="s">
        <v>11568</v>
      </c>
      <c r="Q643" t="s">
        <v>1059</v>
      </c>
      <c r="R643" t="s">
        <v>8634</v>
      </c>
      <c r="S643" t="s">
        <v>1919</v>
      </c>
      <c r="T643" s="2" t="s">
        <v>675</v>
      </c>
      <c r="U643" s="2" t="s">
        <v>8634</v>
      </c>
      <c r="V643" s="2" t="s">
        <v>675</v>
      </c>
      <c r="W643" s="2" t="s">
        <v>675</v>
      </c>
    </row>
    <row r="644" spans="1:23">
      <c r="A644" t="s">
        <v>8635</v>
      </c>
      <c r="B644" t="s">
        <v>1958</v>
      </c>
      <c r="C644" t="s">
        <v>6853</v>
      </c>
      <c r="D644" t="s">
        <v>1958</v>
      </c>
      <c r="E644" t="s">
        <v>7184</v>
      </c>
      <c r="F644" t="s">
        <v>11560</v>
      </c>
      <c r="G644" t="s">
        <v>11551</v>
      </c>
      <c r="H644" t="s">
        <v>8118</v>
      </c>
      <c r="I644" t="s">
        <v>885</v>
      </c>
      <c r="J644" t="s">
        <v>8119</v>
      </c>
      <c r="K644" t="s">
        <v>922</v>
      </c>
      <c r="L644" t="s">
        <v>675</v>
      </c>
      <c r="M644" t="s">
        <v>760</v>
      </c>
      <c r="N644" t="s">
        <v>2672</v>
      </c>
      <c r="O644" t="s">
        <v>884</v>
      </c>
      <c r="P644" t="s">
        <v>11568</v>
      </c>
      <c r="Q644" t="s">
        <v>1059</v>
      </c>
      <c r="R644" t="s">
        <v>8636</v>
      </c>
      <c r="S644" t="s">
        <v>3166</v>
      </c>
      <c r="T644" s="2" t="s">
        <v>675</v>
      </c>
      <c r="U644" s="2" t="s">
        <v>8636</v>
      </c>
      <c r="V644" s="2" t="s">
        <v>675</v>
      </c>
      <c r="W644" s="2" t="s">
        <v>675</v>
      </c>
    </row>
    <row r="645" spans="1:23">
      <c r="A645" t="s">
        <v>8637</v>
      </c>
      <c r="B645" t="s">
        <v>1919</v>
      </c>
      <c r="C645" t="s">
        <v>12077</v>
      </c>
      <c r="D645" t="s">
        <v>675</v>
      </c>
      <c r="E645" t="s">
        <v>682</v>
      </c>
      <c r="F645" t="s">
        <v>11560</v>
      </c>
      <c r="G645" t="s">
        <v>11551</v>
      </c>
      <c r="H645" t="s">
        <v>8136</v>
      </c>
      <c r="I645" t="s">
        <v>885</v>
      </c>
      <c r="J645" t="s">
        <v>8137</v>
      </c>
      <c r="K645" t="s">
        <v>922</v>
      </c>
      <c r="L645" t="s">
        <v>675</v>
      </c>
      <c r="M645" t="s">
        <v>760</v>
      </c>
      <c r="N645" t="s">
        <v>760</v>
      </c>
      <c r="O645" t="s">
        <v>884</v>
      </c>
      <c r="P645" t="s">
        <v>11568</v>
      </c>
      <c r="Q645" t="s">
        <v>1059</v>
      </c>
      <c r="R645" t="s">
        <v>8639</v>
      </c>
      <c r="S645" t="s">
        <v>1919</v>
      </c>
      <c r="T645" s="2" t="s">
        <v>675</v>
      </c>
      <c r="U645" s="2" t="s">
        <v>8639</v>
      </c>
      <c r="V645" s="2" t="s">
        <v>675</v>
      </c>
      <c r="W645" s="2" t="s">
        <v>675</v>
      </c>
    </row>
    <row r="646" spans="1:23">
      <c r="A646" t="s">
        <v>8640</v>
      </c>
      <c r="B646" t="s">
        <v>8360</v>
      </c>
      <c r="C646" t="s">
        <v>5844</v>
      </c>
      <c r="D646" t="s">
        <v>8360</v>
      </c>
      <c r="E646" t="s">
        <v>7040</v>
      </c>
      <c r="F646" t="s">
        <v>11560</v>
      </c>
      <c r="G646" t="s">
        <v>11551</v>
      </c>
      <c r="H646" t="s">
        <v>8142</v>
      </c>
      <c r="I646" t="s">
        <v>885</v>
      </c>
      <c r="J646" t="s">
        <v>8143</v>
      </c>
      <c r="K646" t="s">
        <v>922</v>
      </c>
      <c r="L646" t="s">
        <v>675</v>
      </c>
      <c r="M646" t="s">
        <v>760</v>
      </c>
      <c r="N646" t="s">
        <v>2672</v>
      </c>
      <c r="O646" t="s">
        <v>884</v>
      </c>
      <c r="P646" t="s">
        <v>11568</v>
      </c>
      <c r="Q646" t="s">
        <v>1059</v>
      </c>
      <c r="R646" t="s">
        <v>8641</v>
      </c>
      <c r="S646" t="s">
        <v>5850</v>
      </c>
      <c r="T646" s="2" t="s">
        <v>675</v>
      </c>
      <c r="U646" s="2" t="s">
        <v>8641</v>
      </c>
      <c r="V646" s="2" t="s">
        <v>5850</v>
      </c>
      <c r="W646" s="2" t="s">
        <v>675</v>
      </c>
    </row>
    <row r="647" spans="1:23">
      <c r="A647" t="s">
        <v>2462</v>
      </c>
      <c r="B647" t="s">
        <v>1059</v>
      </c>
      <c r="C647" t="s">
        <v>12078</v>
      </c>
      <c r="D647" t="s">
        <v>1059</v>
      </c>
      <c r="E647" t="s">
        <v>12079</v>
      </c>
      <c r="F647" t="s">
        <v>11550</v>
      </c>
      <c r="G647" t="s">
        <v>11551</v>
      </c>
      <c r="H647" t="s">
        <v>675</v>
      </c>
      <c r="I647" t="s">
        <v>2464</v>
      </c>
      <c r="J647" t="s">
        <v>88</v>
      </c>
      <c r="K647" t="s">
        <v>663</v>
      </c>
      <c r="L647" t="s">
        <v>11552</v>
      </c>
      <c r="M647" t="s">
        <v>779</v>
      </c>
      <c r="N647" t="s">
        <v>760</v>
      </c>
      <c r="O647" t="s">
        <v>2463</v>
      </c>
      <c r="P647" t="s">
        <v>11557</v>
      </c>
      <c r="Q647" t="s">
        <v>1059</v>
      </c>
      <c r="R647" t="s">
        <v>2466</v>
      </c>
      <c r="S647" t="s">
        <v>2745</v>
      </c>
      <c r="T647" s="2" t="s">
        <v>675</v>
      </c>
      <c r="U647" s="2" t="s">
        <v>2466</v>
      </c>
      <c r="V647" s="2" t="s">
        <v>2745</v>
      </c>
      <c r="W647" s="2" t="s">
        <v>675</v>
      </c>
    </row>
    <row r="648" spans="1:23">
      <c r="A648" t="s">
        <v>1067</v>
      </c>
      <c r="B648" t="s">
        <v>1059</v>
      </c>
      <c r="C648" t="s">
        <v>12080</v>
      </c>
      <c r="D648" t="s">
        <v>675</v>
      </c>
      <c r="E648" t="s">
        <v>682</v>
      </c>
      <c r="F648" t="s">
        <v>11560</v>
      </c>
      <c r="G648" t="s">
        <v>11551</v>
      </c>
      <c r="H648" t="s">
        <v>24</v>
      </c>
      <c r="I648" t="s">
        <v>24</v>
      </c>
      <c r="J648" t="s">
        <v>1068</v>
      </c>
      <c r="K648" t="s">
        <v>663</v>
      </c>
      <c r="L648" t="s">
        <v>675</v>
      </c>
      <c r="M648" t="s">
        <v>825</v>
      </c>
      <c r="N648" t="s">
        <v>760</v>
      </c>
      <c r="O648" t="s">
        <v>829</v>
      </c>
      <c r="P648" t="s">
        <v>11553</v>
      </c>
      <c r="Q648" t="s">
        <v>1059</v>
      </c>
      <c r="R648" t="s">
        <v>1070</v>
      </c>
      <c r="S648" t="s">
        <v>2745</v>
      </c>
      <c r="T648" s="2" t="s">
        <v>675</v>
      </c>
      <c r="U648" s="2" t="s">
        <v>1070</v>
      </c>
      <c r="V648" s="2" t="s">
        <v>2745</v>
      </c>
      <c r="W648" s="2" t="s">
        <v>675</v>
      </c>
    </row>
    <row r="649" spans="1:23">
      <c r="A649" t="s">
        <v>1071</v>
      </c>
      <c r="B649" t="s">
        <v>1059</v>
      </c>
      <c r="C649" t="s">
        <v>12081</v>
      </c>
      <c r="D649" t="s">
        <v>1059</v>
      </c>
      <c r="E649" t="s">
        <v>12082</v>
      </c>
      <c r="F649" t="s">
        <v>11560</v>
      </c>
      <c r="G649" t="s">
        <v>11551</v>
      </c>
      <c r="H649" t="s">
        <v>24</v>
      </c>
      <c r="I649" t="s">
        <v>24</v>
      </c>
      <c r="J649" t="s">
        <v>1068</v>
      </c>
      <c r="K649" t="s">
        <v>663</v>
      </c>
      <c r="L649" t="s">
        <v>675</v>
      </c>
      <c r="M649" t="s">
        <v>825</v>
      </c>
      <c r="N649" t="s">
        <v>760</v>
      </c>
      <c r="O649" t="s">
        <v>829</v>
      </c>
      <c r="P649" t="s">
        <v>11553</v>
      </c>
      <c r="Q649" t="s">
        <v>1059</v>
      </c>
      <c r="R649" t="s">
        <v>1072</v>
      </c>
      <c r="S649" t="s">
        <v>1114</v>
      </c>
      <c r="T649" s="2" t="s">
        <v>675</v>
      </c>
      <c r="U649" s="2" t="s">
        <v>1072</v>
      </c>
      <c r="V649" s="2" t="s">
        <v>1114</v>
      </c>
      <c r="W649" s="2" t="s">
        <v>675</v>
      </c>
    </row>
    <row r="650" spans="1:23">
      <c r="A650" t="s">
        <v>1073</v>
      </c>
      <c r="B650" t="s">
        <v>1074</v>
      </c>
      <c r="C650" t="s">
        <v>11925</v>
      </c>
      <c r="D650" t="s">
        <v>1074</v>
      </c>
      <c r="E650" t="s">
        <v>5895</v>
      </c>
      <c r="F650" t="s">
        <v>12083</v>
      </c>
      <c r="G650" t="s">
        <v>11551</v>
      </c>
      <c r="H650" t="s">
        <v>675</v>
      </c>
      <c r="I650" t="s">
        <v>1076</v>
      </c>
      <c r="J650" t="s">
        <v>1077</v>
      </c>
      <c r="K650" t="s">
        <v>663</v>
      </c>
      <c r="L650" t="s">
        <v>11552</v>
      </c>
      <c r="M650" t="s">
        <v>683</v>
      </c>
      <c r="N650" t="s">
        <v>760</v>
      </c>
      <c r="O650" t="s">
        <v>1075</v>
      </c>
      <c r="P650" t="s">
        <v>11557</v>
      </c>
      <c r="Q650" t="s">
        <v>1074</v>
      </c>
      <c r="R650" t="s">
        <v>1078</v>
      </c>
      <c r="S650" t="s">
        <v>1114</v>
      </c>
      <c r="T650" s="2" t="s">
        <v>675</v>
      </c>
      <c r="U650" s="2" t="s">
        <v>1078</v>
      </c>
      <c r="V650" s="2" t="s">
        <v>1114</v>
      </c>
      <c r="W650" s="2" t="s">
        <v>675</v>
      </c>
    </row>
    <row r="651" spans="1:23">
      <c r="A651" t="s">
        <v>8642</v>
      </c>
      <c r="B651" t="s">
        <v>1074</v>
      </c>
      <c r="C651" t="s">
        <v>12084</v>
      </c>
      <c r="D651" t="s">
        <v>675</v>
      </c>
      <c r="E651" t="s">
        <v>682</v>
      </c>
      <c r="F651" t="s">
        <v>11560</v>
      </c>
      <c r="G651" t="s">
        <v>11551</v>
      </c>
      <c r="H651" t="s">
        <v>675</v>
      </c>
      <c r="I651" t="s">
        <v>6634</v>
      </c>
      <c r="J651" t="s">
        <v>8643</v>
      </c>
      <c r="K651" t="s">
        <v>922</v>
      </c>
      <c r="L651" t="s">
        <v>675</v>
      </c>
      <c r="M651" t="s">
        <v>2672</v>
      </c>
      <c r="N651" t="s">
        <v>675</v>
      </c>
      <c r="O651" t="s">
        <v>6633</v>
      </c>
      <c r="P651" t="s">
        <v>11568</v>
      </c>
      <c r="Q651" t="s">
        <v>1074</v>
      </c>
      <c r="R651" t="s">
        <v>8645</v>
      </c>
      <c r="S651" t="s">
        <v>675</v>
      </c>
      <c r="T651" s="2" t="s">
        <v>675</v>
      </c>
      <c r="U651" s="2" t="s">
        <v>8645</v>
      </c>
      <c r="V651" s="2" t="s">
        <v>675</v>
      </c>
      <c r="W651" s="2" t="s">
        <v>675</v>
      </c>
    </row>
    <row r="652" spans="1:23">
      <c r="A652" t="s">
        <v>10650</v>
      </c>
      <c r="B652" t="s">
        <v>1080</v>
      </c>
      <c r="C652" t="s">
        <v>12085</v>
      </c>
      <c r="D652" t="s">
        <v>675</v>
      </c>
      <c r="E652" t="s">
        <v>682</v>
      </c>
      <c r="F652" t="s">
        <v>11560</v>
      </c>
      <c r="G652" t="s">
        <v>11551</v>
      </c>
      <c r="H652" t="s">
        <v>675</v>
      </c>
      <c r="I652" t="s">
        <v>16</v>
      </c>
      <c r="J652" t="s">
        <v>5783</v>
      </c>
      <c r="K652" t="s">
        <v>664</v>
      </c>
      <c r="L652" t="s">
        <v>675</v>
      </c>
      <c r="M652" t="s">
        <v>779</v>
      </c>
      <c r="N652" t="s">
        <v>760</v>
      </c>
      <c r="O652" t="s">
        <v>1199</v>
      </c>
      <c r="P652" t="s">
        <v>11568</v>
      </c>
      <c r="Q652" t="s">
        <v>1080</v>
      </c>
      <c r="R652" t="s">
        <v>10653</v>
      </c>
      <c r="S652" t="s">
        <v>2745</v>
      </c>
      <c r="T652" s="2" t="s">
        <v>675</v>
      </c>
      <c r="U652" s="2" t="s">
        <v>10653</v>
      </c>
      <c r="V652" s="2" t="s">
        <v>2745</v>
      </c>
      <c r="W652" s="2" t="s">
        <v>675</v>
      </c>
    </row>
    <row r="653" spans="1:23">
      <c r="A653" t="s">
        <v>8646</v>
      </c>
      <c r="B653" t="s">
        <v>8360</v>
      </c>
      <c r="C653" t="s">
        <v>6692</v>
      </c>
      <c r="D653" t="s">
        <v>8360</v>
      </c>
      <c r="E653" t="s">
        <v>5949</v>
      </c>
      <c r="F653" t="s">
        <v>11560</v>
      </c>
      <c r="G653" t="s">
        <v>11551</v>
      </c>
      <c r="H653" t="s">
        <v>2091</v>
      </c>
      <c r="I653" t="s">
        <v>2091</v>
      </c>
      <c r="J653" t="s">
        <v>7218</v>
      </c>
      <c r="K653" t="s">
        <v>922</v>
      </c>
      <c r="L653" t="s">
        <v>675</v>
      </c>
      <c r="M653" t="s">
        <v>760</v>
      </c>
      <c r="N653" t="s">
        <v>2672</v>
      </c>
      <c r="O653" t="s">
        <v>2090</v>
      </c>
      <c r="P653" t="s">
        <v>11557</v>
      </c>
      <c r="Q653" t="s">
        <v>1080</v>
      </c>
      <c r="R653" t="s">
        <v>8648</v>
      </c>
      <c r="S653" t="s">
        <v>5850</v>
      </c>
      <c r="T653" s="2" t="s">
        <v>675</v>
      </c>
      <c r="U653" s="2" t="s">
        <v>8648</v>
      </c>
      <c r="V653" s="2" t="s">
        <v>5850</v>
      </c>
      <c r="W653" s="2" t="s">
        <v>675</v>
      </c>
    </row>
    <row r="654" spans="1:23">
      <c r="A654" t="s">
        <v>1079</v>
      </c>
      <c r="B654" t="s">
        <v>1080</v>
      </c>
      <c r="C654" t="s">
        <v>12086</v>
      </c>
      <c r="D654" t="s">
        <v>1080</v>
      </c>
      <c r="E654" t="s">
        <v>5895</v>
      </c>
      <c r="F654" t="s">
        <v>12083</v>
      </c>
      <c r="G654" t="s">
        <v>11551</v>
      </c>
      <c r="H654" t="s">
        <v>675</v>
      </c>
      <c r="I654" t="s">
        <v>1082</v>
      </c>
      <c r="J654" t="s">
        <v>1083</v>
      </c>
      <c r="K654" t="s">
        <v>663</v>
      </c>
      <c r="L654" t="s">
        <v>11552</v>
      </c>
      <c r="M654" t="s">
        <v>683</v>
      </c>
      <c r="N654" t="s">
        <v>760</v>
      </c>
      <c r="O654" t="s">
        <v>1081</v>
      </c>
      <c r="P654" t="s">
        <v>11557</v>
      </c>
      <c r="Q654" t="s">
        <v>1080</v>
      </c>
      <c r="R654" t="s">
        <v>1084</v>
      </c>
      <c r="S654" t="s">
        <v>1114</v>
      </c>
      <c r="T654" s="2" t="s">
        <v>675</v>
      </c>
      <c r="U654" s="2" t="s">
        <v>1084</v>
      </c>
      <c r="V654" s="2" t="s">
        <v>1114</v>
      </c>
      <c r="W654" s="2" t="s">
        <v>675</v>
      </c>
    </row>
    <row r="655" spans="1:23">
      <c r="A655" t="s">
        <v>1085</v>
      </c>
      <c r="B655" t="s">
        <v>1080</v>
      </c>
      <c r="C655" t="s">
        <v>12087</v>
      </c>
      <c r="D655" t="s">
        <v>675</v>
      </c>
      <c r="E655" t="s">
        <v>682</v>
      </c>
      <c r="F655" t="s">
        <v>11560</v>
      </c>
      <c r="G655" t="s">
        <v>11551</v>
      </c>
      <c r="H655" t="s">
        <v>675</v>
      </c>
      <c r="I655" t="s">
        <v>56</v>
      </c>
      <c r="J655" t="s">
        <v>1087</v>
      </c>
      <c r="K655" t="s">
        <v>663</v>
      </c>
      <c r="L655" t="s">
        <v>675</v>
      </c>
      <c r="M655" t="s">
        <v>1019</v>
      </c>
      <c r="N655" t="s">
        <v>760</v>
      </c>
      <c r="O655" t="s">
        <v>1086</v>
      </c>
      <c r="P655" t="s">
        <v>11568</v>
      </c>
      <c r="Q655" t="s">
        <v>1080</v>
      </c>
      <c r="R655" t="s">
        <v>1089</v>
      </c>
      <c r="S655" t="s">
        <v>2745</v>
      </c>
      <c r="T655" s="2" t="s">
        <v>675</v>
      </c>
      <c r="U655" s="2" t="s">
        <v>1089</v>
      </c>
      <c r="V655" s="2" t="s">
        <v>2745</v>
      </c>
      <c r="W655" s="2" t="s">
        <v>675</v>
      </c>
    </row>
    <row r="656" spans="1:23">
      <c r="A656" t="s">
        <v>1090</v>
      </c>
      <c r="B656" t="s">
        <v>1080</v>
      </c>
      <c r="C656" t="s">
        <v>12088</v>
      </c>
      <c r="D656" t="s">
        <v>1080</v>
      </c>
      <c r="E656" t="s">
        <v>12089</v>
      </c>
      <c r="F656" t="s">
        <v>11560</v>
      </c>
      <c r="G656" t="s">
        <v>11551</v>
      </c>
      <c r="H656" t="s">
        <v>675</v>
      </c>
      <c r="I656" t="s">
        <v>56</v>
      </c>
      <c r="J656" t="s">
        <v>1091</v>
      </c>
      <c r="K656" t="s">
        <v>663</v>
      </c>
      <c r="L656" t="s">
        <v>675</v>
      </c>
      <c r="M656" t="s">
        <v>1019</v>
      </c>
      <c r="N656" t="s">
        <v>760</v>
      </c>
      <c r="O656" t="s">
        <v>1086</v>
      </c>
      <c r="P656" t="s">
        <v>11568</v>
      </c>
      <c r="Q656" t="s">
        <v>1080</v>
      </c>
      <c r="R656" t="s">
        <v>1094</v>
      </c>
      <c r="S656" t="s">
        <v>1503</v>
      </c>
      <c r="T656" s="2" t="s">
        <v>675</v>
      </c>
      <c r="U656" s="2" t="s">
        <v>1094</v>
      </c>
      <c r="V656" s="2" t="s">
        <v>1503</v>
      </c>
      <c r="W656" s="2" t="s">
        <v>675</v>
      </c>
    </row>
    <row r="657" spans="1:23">
      <c r="A657" t="s">
        <v>2467</v>
      </c>
      <c r="B657" t="s">
        <v>1092</v>
      </c>
      <c r="C657" t="s">
        <v>5942</v>
      </c>
      <c r="D657" t="s">
        <v>1092</v>
      </c>
      <c r="E657" t="s">
        <v>5956</v>
      </c>
      <c r="F657" t="s">
        <v>11550</v>
      </c>
      <c r="G657" t="s">
        <v>11551</v>
      </c>
      <c r="H657" t="s">
        <v>675</v>
      </c>
      <c r="I657" t="s">
        <v>2469</v>
      </c>
      <c r="J657" t="s">
        <v>89</v>
      </c>
      <c r="K657" t="s">
        <v>664</v>
      </c>
      <c r="L657" t="s">
        <v>11552</v>
      </c>
      <c r="M657" t="s">
        <v>1283</v>
      </c>
      <c r="N657" t="s">
        <v>760</v>
      </c>
      <c r="O657" t="s">
        <v>2468</v>
      </c>
      <c r="P657" t="s">
        <v>11568</v>
      </c>
      <c r="Q657" t="s">
        <v>1092</v>
      </c>
      <c r="R657" t="s">
        <v>2472</v>
      </c>
      <c r="S657" t="s">
        <v>2745</v>
      </c>
      <c r="T657" s="2" t="s">
        <v>675</v>
      </c>
      <c r="U657" s="2" t="s">
        <v>2472</v>
      </c>
      <c r="V657" s="2" t="s">
        <v>2745</v>
      </c>
      <c r="W657" s="2" t="s">
        <v>675</v>
      </c>
    </row>
    <row r="658" spans="1:23">
      <c r="A658" t="s">
        <v>3785</v>
      </c>
      <c r="B658" t="s">
        <v>2470</v>
      </c>
      <c r="C658" t="s">
        <v>12090</v>
      </c>
      <c r="D658" t="s">
        <v>2470</v>
      </c>
      <c r="E658" t="s">
        <v>12091</v>
      </c>
      <c r="F658" t="s">
        <v>11550</v>
      </c>
      <c r="G658" t="s">
        <v>11551</v>
      </c>
      <c r="H658" t="s">
        <v>675</v>
      </c>
      <c r="I658" t="s">
        <v>1275</v>
      </c>
      <c r="J658" t="s">
        <v>12092</v>
      </c>
      <c r="K658" t="s">
        <v>664</v>
      </c>
      <c r="L658" t="s">
        <v>11552</v>
      </c>
      <c r="M658" t="s">
        <v>902</v>
      </c>
      <c r="N658" t="s">
        <v>760</v>
      </c>
      <c r="O658" t="s">
        <v>1274</v>
      </c>
      <c r="P658" t="s">
        <v>11557</v>
      </c>
      <c r="Q658" t="s">
        <v>2470</v>
      </c>
      <c r="R658" t="s">
        <v>3787</v>
      </c>
      <c r="S658" t="s">
        <v>2745</v>
      </c>
      <c r="T658" s="2" t="s">
        <v>675</v>
      </c>
      <c r="U658" s="2" t="s">
        <v>3787</v>
      </c>
      <c r="V658" s="2" t="s">
        <v>2745</v>
      </c>
      <c r="W658" s="2" t="s">
        <v>675</v>
      </c>
    </row>
    <row r="659" spans="1:23">
      <c r="A659" t="s">
        <v>2473</v>
      </c>
      <c r="B659" t="s">
        <v>2470</v>
      </c>
      <c r="C659" t="s">
        <v>11962</v>
      </c>
      <c r="D659" t="s">
        <v>2470</v>
      </c>
      <c r="E659" t="s">
        <v>12093</v>
      </c>
      <c r="F659" t="s">
        <v>11556</v>
      </c>
      <c r="G659" t="s">
        <v>11551</v>
      </c>
      <c r="H659" t="s">
        <v>675</v>
      </c>
      <c r="I659" t="s">
        <v>90</v>
      </c>
      <c r="J659" t="s">
        <v>91</v>
      </c>
      <c r="K659" t="s">
        <v>664</v>
      </c>
      <c r="L659" t="s">
        <v>11552</v>
      </c>
      <c r="M659" t="s">
        <v>902</v>
      </c>
      <c r="N659" t="s">
        <v>760</v>
      </c>
      <c r="O659" t="s">
        <v>2725</v>
      </c>
      <c r="P659" t="s">
        <v>11568</v>
      </c>
      <c r="Q659" t="s">
        <v>2470</v>
      </c>
      <c r="R659" t="s">
        <v>2478</v>
      </c>
      <c r="S659" t="s">
        <v>2745</v>
      </c>
      <c r="T659" s="2" t="s">
        <v>675</v>
      </c>
      <c r="U659" s="2" t="s">
        <v>2478</v>
      </c>
      <c r="V659" s="2" t="s">
        <v>2745</v>
      </c>
      <c r="W659" s="2" t="s">
        <v>675</v>
      </c>
    </row>
    <row r="660" spans="1:23">
      <c r="A660" t="s">
        <v>3788</v>
      </c>
      <c r="B660" t="s">
        <v>2470</v>
      </c>
      <c r="C660" t="s">
        <v>12094</v>
      </c>
      <c r="D660" t="s">
        <v>2470</v>
      </c>
      <c r="E660" t="s">
        <v>7107</v>
      </c>
      <c r="F660" t="s">
        <v>11580</v>
      </c>
      <c r="G660" t="s">
        <v>11551</v>
      </c>
      <c r="H660" t="s">
        <v>675</v>
      </c>
      <c r="I660" t="s">
        <v>242</v>
      </c>
      <c r="J660" t="s">
        <v>243</v>
      </c>
      <c r="K660" t="s">
        <v>664</v>
      </c>
      <c r="L660" t="s">
        <v>11552</v>
      </c>
      <c r="M660" t="s">
        <v>902</v>
      </c>
      <c r="N660" t="s">
        <v>760</v>
      </c>
      <c r="O660" t="s">
        <v>2228</v>
      </c>
      <c r="P660" t="s">
        <v>11557</v>
      </c>
      <c r="Q660" t="s">
        <v>2470</v>
      </c>
      <c r="R660" t="s">
        <v>3790</v>
      </c>
      <c r="S660" t="s">
        <v>2745</v>
      </c>
      <c r="T660" s="2" t="s">
        <v>675</v>
      </c>
      <c r="U660" s="2" t="s">
        <v>3790</v>
      </c>
      <c r="V660" s="2" t="s">
        <v>2745</v>
      </c>
      <c r="W660" s="2" t="s">
        <v>675</v>
      </c>
    </row>
    <row r="661" spans="1:23">
      <c r="A661" t="s">
        <v>2479</v>
      </c>
      <c r="B661" t="s">
        <v>2470</v>
      </c>
      <c r="C661" t="s">
        <v>12095</v>
      </c>
      <c r="D661" t="s">
        <v>2470</v>
      </c>
      <c r="E661" t="s">
        <v>12096</v>
      </c>
      <c r="F661" t="s">
        <v>11580</v>
      </c>
      <c r="G661" t="s">
        <v>11551</v>
      </c>
      <c r="H661" t="s">
        <v>675</v>
      </c>
      <c r="I661" t="s">
        <v>1076</v>
      </c>
      <c r="J661" t="s">
        <v>92</v>
      </c>
      <c r="K661" t="s">
        <v>664</v>
      </c>
      <c r="L661" t="s">
        <v>11552</v>
      </c>
      <c r="M661" t="s">
        <v>1283</v>
      </c>
      <c r="N661" t="s">
        <v>760</v>
      </c>
      <c r="O661" t="s">
        <v>1075</v>
      </c>
      <c r="P661" t="s">
        <v>11557</v>
      </c>
      <c r="Q661" t="s">
        <v>2470</v>
      </c>
      <c r="R661" t="s">
        <v>2481</v>
      </c>
      <c r="S661" t="s">
        <v>2745</v>
      </c>
      <c r="T661" s="2" t="s">
        <v>675</v>
      </c>
      <c r="U661" s="2" t="s">
        <v>2481</v>
      </c>
      <c r="V661" s="2" t="s">
        <v>2745</v>
      </c>
      <c r="W661" s="2" t="s">
        <v>675</v>
      </c>
    </row>
    <row r="662" spans="1:23">
      <c r="A662" t="s">
        <v>2482</v>
      </c>
      <c r="B662" t="s">
        <v>2470</v>
      </c>
      <c r="C662" t="s">
        <v>5891</v>
      </c>
      <c r="D662" t="s">
        <v>2470</v>
      </c>
      <c r="E662" t="s">
        <v>5886</v>
      </c>
      <c r="F662" t="s">
        <v>11737</v>
      </c>
      <c r="G662" t="s">
        <v>11551</v>
      </c>
      <c r="H662" t="s">
        <v>675</v>
      </c>
      <c r="I662" t="s">
        <v>2484</v>
      </c>
      <c r="J662" t="s">
        <v>94</v>
      </c>
      <c r="K662" t="s">
        <v>664</v>
      </c>
      <c r="L662" t="s">
        <v>11552</v>
      </c>
      <c r="M662" t="s">
        <v>1283</v>
      </c>
      <c r="N662" t="s">
        <v>760</v>
      </c>
      <c r="O662" t="s">
        <v>2483</v>
      </c>
      <c r="P662" t="s">
        <v>11557</v>
      </c>
      <c r="Q662" t="s">
        <v>2470</v>
      </c>
      <c r="R662" t="s">
        <v>2486</v>
      </c>
      <c r="S662" t="s">
        <v>2745</v>
      </c>
      <c r="T662" s="2" t="s">
        <v>675</v>
      </c>
      <c r="U662" s="2" t="s">
        <v>2486</v>
      </c>
      <c r="V662" s="2" t="s">
        <v>2745</v>
      </c>
      <c r="W662" s="2" t="s">
        <v>675</v>
      </c>
    </row>
    <row r="663" spans="1:23">
      <c r="A663" t="s">
        <v>2487</v>
      </c>
      <c r="B663" t="s">
        <v>2470</v>
      </c>
      <c r="C663" t="s">
        <v>5942</v>
      </c>
      <c r="D663" t="s">
        <v>2470</v>
      </c>
      <c r="E663" t="s">
        <v>5894</v>
      </c>
      <c r="F663" t="s">
        <v>11737</v>
      </c>
      <c r="G663" t="s">
        <v>11551</v>
      </c>
      <c r="H663" t="s">
        <v>675</v>
      </c>
      <c r="I663" t="s">
        <v>2489</v>
      </c>
      <c r="J663" t="s">
        <v>96</v>
      </c>
      <c r="K663" t="s">
        <v>664</v>
      </c>
      <c r="L663" t="s">
        <v>11552</v>
      </c>
      <c r="M663" t="s">
        <v>1283</v>
      </c>
      <c r="N663" t="s">
        <v>760</v>
      </c>
      <c r="O663" t="s">
        <v>2488</v>
      </c>
      <c r="P663" t="s">
        <v>11557</v>
      </c>
      <c r="Q663" t="s">
        <v>2470</v>
      </c>
      <c r="R663" t="s">
        <v>2492</v>
      </c>
      <c r="S663" t="s">
        <v>2745</v>
      </c>
      <c r="T663" s="2" t="s">
        <v>675</v>
      </c>
      <c r="U663" s="2" t="s">
        <v>2492</v>
      </c>
      <c r="V663" s="2" t="s">
        <v>2745</v>
      </c>
      <c r="W663" s="2" t="s">
        <v>675</v>
      </c>
    </row>
    <row r="664" spans="1:23">
      <c r="A664" t="s">
        <v>3791</v>
      </c>
      <c r="B664" t="s">
        <v>2470</v>
      </c>
      <c r="C664" t="s">
        <v>12097</v>
      </c>
      <c r="D664" t="s">
        <v>2470</v>
      </c>
      <c r="E664" t="s">
        <v>12098</v>
      </c>
      <c r="F664" t="s">
        <v>11550</v>
      </c>
      <c r="G664" t="s">
        <v>11551</v>
      </c>
      <c r="H664" t="s">
        <v>675</v>
      </c>
      <c r="I664" t="s">
        <v>2489</v>
      </c>
      <c r="J664" t="s">
        <v>244</v>
      </c>
      <c r="K664" t="s">
        <v>663</v>
      </c>
      <c r="L664" t="s">
        <v>11552</v>
      </c>
      <c r="M664" t="s">
        <v>711</v>
      </c>
      <c r="N664" t="s">
        <v>760</v>
      </c>
      <c r="O664" t="s">
        <v>2488</v>
      </c>
      <c r="P664" t="s">
        <v>11557</v>
      </c>
      <c r="Q664" t="s">
        <v>2470</v>
      </c>
      <c r="R664" t="s">
        <v>3793</v>
      </c>
      <c r="S664" t="s">
        <v>2745</v>
      </c>
      <c r="T664" s="2" t="s">
        <v>675</v>
      </c>
      <c r="U664" s="2" t="s">
        <v>3793</v>
      </c>
      <c r="V664" s="2" t="s">
        <v>2745</v>
      </c>
      <c r="W664" s="2" t="s">
        <v>675</v>
      </c>
    </row>
    <row r="665" spans="1:23">
      <c r="A665" t="s">
        <v>3794</v>
      </c>
      <c r="B665" t="s">
        <v>2470</v>
      </c>
      <c r="C665" t="s">
        <v>6993</v>
      </c>
      <c r="D665" t="s">
        <v>2470</v>
      </c>
      <c r="E665" t="s">
        <v>12099</v>
      </c>
      <c r="F665" t="s">
        <v>11550</v>
      </c>
      <c r="G665" t="s">
        <v>11551</v>
      </c>
      <c r="H665" t="s">
        <v>675</v>
      </c>
      <c r="I665" t="s">
        <v>93</v>
      </c>
      <c r="J665" t="s">
        <v>245</v>
      </c>
      <c r="K665" t="s">
        <v>664</v>
      </c>
      <c r="L665" t="s">
        <v>11552</v>
      </c>
      <c r="M665" t="s">
        <v>902</v>
      </c>
      <c r="N665" t="s">
        <v>760</v>
      </c>
      <c r="O665" t="s">
        <v>2967</v>
      </c>
      <c r="P665" t="s">
        <v>11557</v>
      </c>
      <c r="Q665" t="s">
        <v>2470</v>
      </c>
      <c r="R665" t="s">
        <v>3798</v>
      </c>
      <c r="S665" t="s">
        <v>2745</v>
      </c>
      <c r="T665" s="2" t="s">
        <v>675</v>
      </c>
      <c r="U665" s="2" t="s">
        <v>3798</v>
      </c>
      <c r="V665" s="2" t="s">
        <v>2745</v>
      </c>
      <c r="W665" s="2" t="s">
        <v>675</v>
      </c>
    </row>
    <row r="666" spans="1:23">
      <c r="A666" t="s">
        <v>3799</v>
      </c>
      <c r="B666" t="s">
        <v>2476</v>
      </c>
      <c r="C666" t="s">
        <v>12100</v>
      </c>
      <c r="D666" t="s">
        <v>2476</v>
      </c>
      <c r="E666" t="s">
        <v>12101</v>
      </c>
      <c r="F666" t="s">
        <v>12102</v>
      </c>
      <c r="G666" t="s">
        <v>11551</v>
      </c>
      <c r="H666" t="s">
        <v>675</v>
      </c>
      <c r="I666" t="s">
        <v>1275</v>
      </c>
      <c r="J666" t="s">
        <v>241</v>
      </c>
      <c r="K666" t="s">
        <v>664</v>
      </c>
      <c r="L666" t="s">
        <v>11552</v>
      </c>
      <c r="M666" t="s">
        <v>902</v>
      </c>
      <c r="N666" t="s">
        <v>760</v>
      </c>
      <c r="O666" t="s">
        <v>1274</v>
      </c>
      <c r="P666" t="s">
        <v>11557</v>
      </c>
      <c r="Q666" t="s">
        <v>2476</v>
      </c>
      <c r="R666" t="s">
        <v>3801</v>
      </c>
      <c r="S666" t="s">
        <v>2745</v>
      </c>
      <c r="T666" s="2" t="s">
        <v>675</v>
      </c>
      <c r="U666" s="2" t="s">
        <v>3801</v>
      </c>
      <c r="V666" s="2" t="s">
        <v>2745</v>
      </c>
      <c r="W666" s="2" t="s">
        <v>675</v>
      </c>
    </row>
    <row r="667" spans="1:23">
      <c r="A667" t="s">
        <v>3802</v>
      </c>
      <c r="B667" t="s">
        <v>2476</v>
      </c>
      <c r="C667" t="s">
        <v>12100</v>
      </c>
      <c r="D667" t="s">
        <v>2476</v>
      </c>
      <c r="E667" t="s">
        <v>12101</v>
      </c>
      <c r="F667" t="s">
        <v>12102</v>
      </c>
      <c r="G667" t="s">
        <v>11551</v>
      </c>
      <c r="H667" t="s">
        <v>675</v>
      </c>
      <c r="I667" t="s">
        <v>1140</v>
      </c>
      <c r="J667" t="s">
        <v>241</v>
      </c>
      <c r="K667" t="s">
        <v>664</v>
      </c>
      <c r="L667" t="s">
        <v>11552</v>
      </c>
      <c r="M667" t="s">
        <v>902</v>
      </c>
      <c r="N667" t="s">
        <v>760</v>
      </c>
      <c r="O667" t="s">
        <v>1139</v>
      </c>
      <c r="P667" t="s">
        <v>11557</v>
      </c>
      <c r="Q667" t="s">
        <v>2476</v>
      </c>
      <c r="R667" t="s">
        <v>3804</v>
      </c>
      <c r="S667" t="s">
        <v>2745</v>
      </c>
      <c r="T667" s="2" t="s">
        <v>675</v>
      </c>
      <c r="U667" s="2" t="s">
        <v>3804</v>
      </c>
      <c r="V667" s="2" t="s">
        <v>2745</v>
      </c>
      <c r="W667" s="2" t="s">
        <v>675</v>
      </c>
    </row>
    <row r="668" spans="1:23">
      <c r="A668" t="s">
        <v>2493</v>
      </c>
      <c r="B668" t="s">
        <v>2476</v>
      </c>
      <c r="C668" t="s">
        <v>12100</v>
      </c>
      <c r="D668" t="s">
        <v>2476</v>
      </c>
      <c r="E668" t="s">
        <v>11789</v>
      </c>
      <c r="F668" t="s">
        <v>11550</v>
      </c>
      <c r="G668" t="s">
        <v>11551</v>
      </c>
      <c r="H668" t="s">
        <v>675</v>
      </c>
      <c r="I668" t="s">
        <v>97</v>
      </c>
      <c r="J668" t="s">
        <v>98</v>
      </c>
      <c r="K668" t="s">
        <v>664</v>
      </c>
      <c r="L668" t="s">
        <v>11552</v>
      </c>
      <c r="M668" t="s">
        <v>902</v>
      </c>
      <c r="N668" t="s">
        <v>760</v>
      </c>
      <c r="O668" t="s">
        <v>1532</v>
      </c>
      <c r="P668" t="s">
        <v>11568</v>
      </c>
      <c r="Q668" t="s">
        <v>2476</v>
      </c>
      <c r="R668" t="s">
        <v>2497</v>
      </c>
      <c r="S668" t="s">
        <v>2745</v>
      </c>
      <c r="T668" s="2" t="s">
        <v>675</v>
      </c>
      <c r="U668" s="2" t="s">
        <v>2497</v>
      </c>
      <c r="V668" s="2" t="s">
        <v>2745</v>
      </c>
      <c r="W668" s="2" t="s">
        <v>675</v>
      </c>
    </row>
    <row r="669" spans="1:23">
      <c r="A669" t="s">
        <v>2498</v>
      </c>
      <c r="B669" t="s">
        <v>2476</v>
      </c>
      <c r="C669" t="s">
        <v>12101</v>
      </c>
      <c r="D669" t="s">
        <v>2476</v>
      </c>
      <c r="E669" t="s">
        <v>11962</v>
      </c>
      <c r="F669" t="s">
        <v>11580</v>
      </c>
      <c r="G669" t="s">
        <v>11551</v>
      </c>
      <c r="H669" t="s">
        <v>675</v>
      </c>
      <c r="I669" t="s">
        <v>99</v>
      </c>
      <c r="J669" t="s">
        <v>100</v>
      </c>
      <c r="K669" t="s">
        <v>664</v>
      </c>
      <c r="L669" t="s">
        <v>11552</v>
      </c>
      <c r="M669" t="s">
        <v>902</v>
      </c>
      <c r="N669" t="s">
        <v>760</v>
      </c>
      <c r="O669" t="s">
        <v>2202</v>
      </c>
      <c r="P669" t="s">
        <v>11568</v>
      </c>
      <c r="Q669" t="s">
        <v>2476</v>
      </c>
      <c r="R669" t="s">
        <v>2502</v>
      </c>
      <c r="S669" t="s">
        <v>2745</v>
      </c>
      <c r="T669" s="2" t="s">
        <v>675</v>
      </c>
      <c r="U669" s="2" t="s">
        <v>2502</v>
      </c>
      <c r="V669" s="2" t="s">
        <v>2745</v>
      </c>
      <c r="W669" s="2" t="s">
        <v>675</v>
      </c>
    </row>
    <row r="670" spans="1:23">
      <c r="A670" t="s">
        <v>2503</v>
      </c>
      <c r="B670" t="s">
        <v>2476</v>
      </c>
      <c r="C670" t="s">
        <v>12093</v>
      </c>
      <c r="D670" t="s">
        <v>2476</v>
      </c>
      <c r="E670" t="s">
        <v>12103</v>
      </c>
      <c r="F670" t="s">
        <v>11550</v>
      </c>
      <c r="G670" t="s">
        <v>11551</v>
      </c>
      <c r="H670" t="s">
        <v>675</v>
      </c>
      <c r="I670" t="s">
        <v>40</v>
      </c>
      <c r="J670" t="s">
        <v>98</v>
      </c>
      <c r="K670" t="s">
        <v>664</v>
      </c>
      <c r="L670" t="s">
        <v>11552</v>
      </c>
      <c r="M670" t="s">
        <v>902</v>
      </c>
      <c r="N670" t="s">
        <v>760</v>
      </c>
      <c r="O670" t="s">
        <v>1959</v>
      </c>
      <c r="P670" t="s">
        <v>11568</v>
      </c>
      <c r="Q670" t="s">
        <v>2476</v>
      </c>
      <c r="R670" t="s">
        <v>2507</v>
      </c>
      <c r="S670" t="s">
        <v>2745</v>
      </c>
      <c r="T670" s="2" t="s">
        <v>675</v>
      </c>
      <c r="U670" s="2" t="s">
        <v>2507</v>
      </c>
      <c r="V670" s="2" t="s">
        <v>2745</v>
      </c>
      <c r="W670" s="2" t="s">
        <v>675</v>
      </c>
    </row>
    <row r="671" spans="1:23">
      <c r="A671" t="s">
        <v>8650</v>
      </c>
      <c r="B671" t="s">
        <v>2476</v>
      </c>
      <c r="C671" t="s">
        <v>12104</v>
      </c>
      <c r="D671" t="s">
        <v>2476</v>
      </c>
      <c r="E671" t="s">
        <v>5861</v>
      </c>
      <c r="F671" t="s">
        <v>11560</v>
      </c>
      <c r="G671" t="s">
        <v>11551</v>
      </c>
      <c r="H671" t="s">
        <v>675</v>
      </c>
      <c r="I671" t="s">
        <v>8652</v>
      </c>
      <c r="J671" t="s">
        <v>8653</v>
      </c>
      <c r="K671" t="s">
        <v>663</v>
      </c>
      <c r="L671" t="s">
        <v>675</v>
      </c>
      <c r="M671" t="s">
        <v>711</v>
      </c>
      <c r="N671" t="s">
        <v>711</v>
      </c>
      <c r="O671" t="s">
        <v>8651</v>
      </c>
      <c r="P671" t="s">
        <v>11568</v>
      </c>
      <c r="Q671" t="s">
        <v>2476</v>
      </c>
      <c r="R671" t="s">
        <v>8655</v>
      </c>
      <c r="S671" t="s">
        <v>1466</v>
      </c>
      <c r="T671" s="2" t="s">
        <v>675</v>
      </c>
      <c r="U671" s="2" t="s">
        <v>8655</v>
      </c>
      <c r="V671" s="2" t="s">
        <v>1466</v>
      </c>
      <c r="W671" s="2" t="s">
        <v>675</v>
      </c>
    </row>
    <row r="672" spans="1:23">
      <c r="A672" t="s">
        <v>8656</v>
      </c>
      <c r="B672" t="s">
        <v>2476</v>
      </c>
      <c r="C672" t="s">
        <v>12105</v>
      </c>
      <c r="D672" t="s">
        <v>675</v>
      </c>
      <c r="E672" t="s">
        <v>682</v>
      </c>
      <c r="F672" t="s">
        <v>11560</v>
      </c>
      <c r="G672" t="s">
        <v>11551</v>
      </c>
      <c r="H672" t="s">
        <v>675</v>
      </c>
      <c r="I672" t="s">
        <v>27</v>
      </c>
      <c r="J672" t="s">
        <v>8657</v>
      </c>
      <c r="K672" t="s">
        <v>922</v>
      </c>
      <c r="L672" t="s">
        <v>675</v>
      </c>
      <c r="M672" t="s">
        <v>760</v>
      </c>
      <c r="N672" t="s">
        <v>675</v>
      </c>
      <c r="O672" t="s">
        <v>1030</v>
      </c>
      <c r="P672" t="s">
        <v>11557</v>
      </c>
      <c r="Q672" t="s">
        <v>2476</v>
      </c>
      <c r="R672" t="s">
        <v>8658</v>
      </c>
      <c r="S672" t="s">
        <v>675</v>
      </c>
      <c r="T672" s="2" t="s">
        <v>675</v>
      </c>
      <c r="U672" s="2" t="s">
        <v>8658</v>
      </c>
      <c r="V672" s="2" t="s">
        <v>675</v>
      </c>
      <c r="W672" s="2" t="s">
        <v>675</v>
      </c>
    </row>
    <row r="673" spans="1:23">
      <c r="A673" t="s">
        <v>8659</v>
      </c>
      <c r="B673" t="s">
        <v>2476</v>
      </c>
      <c r="C673" t="s">
        <v>8660</v>
      </c>
      <c r="D673" t="s">
        <v>2476</v>
      </c>
      <c r="E673" t="s">
        <v>7035</v>
      </c>
      <c r="F673" t="s">
        <v>11560</v>
      </c>
      <c r="G673" t="s">
        <v>11551</v>
      </c>
      <c r="H673" t="s">
        <v>675</v>
      </c>
      <c r="I673" t="s">
        <v>61</v>
      </c>
      <c r="J673" t="s">
        <v>8657</v>
      </c>
      <c r="K673" t="s">
        <v>922</v>
      </c>
      <c r="L673" t="s">
        <v>675</v>
      </c>
      <c r="M673" t="s">
        <v>760</v>
      </c>
      <c r="N673" t="s">
        <v>711</v>
      </c>
      <c r="O673" t="s">
        <v>800</v>
      </c>
      <c r="P673" t="s">
        <v>11557</v>
      </c>
      <c r="Q673" t="s">
        <v>2476</v>
      </c>
      <c r="R673" t="s">
        <v>8661</v>
      </c>
      <c r="S673" t="s">
        <v>1466</v>
      </c>
      <c r="T673" s="2" t="s">
        <v>675</v>
      </c>
      <c r="U673" s="2" t="s">
        <v>8661</v>
      </c>
      <c r="V673" s="2" t="s">
        <v>1466</v>
      </c>
      <c r="W673" s="2" t="s">
        <v>675</v>
      </c>
    </row>
    <row r="674" spans="1:23">
      <c r="A674" t="s">
        <v>8662</v>
      </c>
      <c r="B674" t="s">
        <v>2476</v>
      </c>
      <c r="C674" t="s">
        <v>8663</v>
      </c>
      <c r="D674" t="s">
        <v>2476</v>
      </c>
      <c r="E674" t="s">
        <v>5844</v>
      </c>
      <c r="F674" t="s">
        <v>11560</v>
      </c>
      <c r="G674" t="s">
        <v>11551</v>
      </c>
      <c r="H674" t="s">
        <v>675</v>
      </c>
      <c r="I674" t="s">
        <v>54</v>
      </c>
      <c r="J674" t="s">
        <v>8657</v>
      </c>
      <c r="K674" t="s">
        <v>922</v>
      </c>
      <c r="L674" t="s">
        <v>675</v>
      </c>
      <c r="M674" t="s">
        <v>760</v>
      </c>
      <c r="N674" t="s">
        <v>760</v>
      </c>
      <c r="O674" t="s">
        <v>2256</v>
      </c>
      <c r="P674" t="s">
        <v>11557</v>
      </c>
      <c r="Q674" t="s">
        <v>2476</v>
      </c>
      <c r="R674" t="s">
        <v>8664</v>
      </c>
      <c r="S674" t="s">
        <v>1503</v>
      </c>
      <c r="T674" s="2" t="s">
        <v>675</v>
      </c>
      <c r="U674" s="2" t="s">
        <v>8664</v>
      </c>
      <c r="V674" s="2" t="s">
        <v>1503</v>
      </c>
      <c r="W674" s="2" t="s">
        <v>675</v>
      </c>
    </row>
    <row r="675" spans="1:23">
      <c r="A675" t="s">
        <v>2508</v>
      </c>
      <c r="B675" t="s">
        <v>2476</v>
      </c>
      <c r="C675" t="s">
        <v>12106</v>
      </c>
      <c r="D675" t="s">
        <v>2476</v>
      </c>
      <c r="E675" t="s">
        <v>12107</v>
      </c>
      <c r="F675" t="s">
        <v>11762</v>
      </c>
      <c r="G675" t="s">
        <v>11551</v>
      </c>
      <c r="H675" t="s">
        <v>675</v>
      </c>
      <c r="I675" t="s">
        <v>1550</v>
      </c>
      <c r="J675" t="s">
        <v>101</v>
      </c>
      <c r="K675" t="s">
        <v>664</v>
      </c>
      <c r="L675" t="s">
        <v>11552</v>
      </c>
      <c r="M675" t="s">
        <v>701</v>
      </c>
      <c r="N675" t="s">
        <v>760</v>
      </c>
      <c r="O675" t="s">
        <v>1549</v>
      </c>
      <c r="P675" t="s">
        <v>11557</v>
      </c>
      <c r="Q675" t="s">
        <v>2476</v>
      </c>
      <c r="R675" t="s">
        <v>2510</v>
      </c>
      <c r="S675" t="s">
        <v>2745</v>
      </c>
      <c r="T675" s="2" t="s">
        <v>675</v>
      </c>
      <c r="U675" s="2" t="s">
        <v>2510</v>
      </c>
      <c r="V675" s="2" t="s">
        <v>2745</v>
      </c>
      <c r="W675" s="2" t="s">
        <v>675</v>
      </c>
    </row>
    <row r="676" spans="1:23">
      <c r="A676" t="s">
        <v>2511</v>
      </c>
      <c r="B676" t="s">
        <v>2476</v>
      </c>
      <c r="C676" t="s">
        <v>12108</v>
      </c>
      <c r="D676" t="s">
        <v>2476</v>
      </c>
      <c r="E676" t="s">
        <v>5845</v>
      </c>
      <c r="F676" t="s">
        <v>11580</v>
      </c>
      <c r="G676" t="s">
        <v>11551</v>
      </c>
      <c r="H676" t="s">
        <v>675</v>
      </c>
      <c r="I676" t="s">
        <v>2513</v>
      </c>
      <c r="J676" t="s">
        <v>102</v>
      </c>
      <c r="K676" t="s">
        <v>664</v>
      </c>
      <c r="L676" t="s">
        <v>11552</v>
      </c>
      <c r="M676" t="s">
        <v>701</v>
      </c>
      <c r="N676" t="s">
        <v>760</v>
      </c>
      <c r="O676" t="s">
        <v>2512</v>
      </c>
      <c r="P676" t="s">
        <v>11557</v>
      </c>
      <c r="Q676" t="s">
        <v>2476</v>
      </c>
      <c r="R676" t="s">
        <v>2516</v>
      </c>
      <c r="S676" t="s">
        <v>2745</v>
      </c>
      <c r="T676" s="2" t="s">
        <v>675</v>
      </c>
      <c r="U676" s="2" t="s">
        <v>2516</v>
      </c>
      <c r="V676" s="2" t="s">
        <v>2745</v>
      </c>
      <c r="W676" s="2" t="s">
        <v>675</v>
      </c>
    </row>
    <row r="677" spans="1:23">
      <c r="A677" t="s">
        <v>3805</v>
      </c>
      <c r="B677" t="s">
        <v>2476</v>
      </c>
      <c r="C677" t="s">
        <v>6148</v>
      </c>
      <c r="D677" t="s">
        <v>2476</v>
      </c>
      <c r="E677" t="s">
        <v>12109</v>
      </c>
      <c r="F677" t="s">
        <v>11580</v>
      </c>
      <c r="G677" t="s">
        <v>11551</v>
      </c>
      <c r="H677" t="s">
        <v>3806</v>
      </c>
      <c r="I677" t="s">
        <v>885</v>
      </c>
      <c r="J677" t="s">
        <v>246</v>
      </c>
      <c r="K677" t="s">
        <v>664</v>
      </c>
      <c r="L677" t="s">
        <v>11552</v>
      </c>
      <c r="M677" t="s">
        <v>701</v>
      </c>
      <c r="N677" t="s">
        <v>760</v>
      </c>
      <c r="O677" t="s">
        <v>884</v>
      </c>
      <c r="P677" t="s">
        <v>11553</v>
      </c>
      <c r="Q677" t="s">
        <v>2476</v>
      </c>
      <c r="R677" t="s">
        <v>3808</v>
      </c>
      <c r="S677" t="s">
        <v>2745</v>
      </c>
      <c r="T677" s="2" t="s">
        <v>675</v>
      </c>
      <c r="U677" s="2" t="s">
        <v>3808</v>
      </c>
      <c r="V677" s="2" t="s">
        <v>2745</v>
      </c>
      <c r="W677" s="2" t="s">
        <v>675</v>
      </c>
    </row>
    <row r="678" spans="1:23">
      <c r="A678" t="s">
        <v>3809</v>
      </c>
      <c r="B678" t="s">
        <v>1096</v>
      </c>
      <c r="C678" t="s">
        <v>12110</v>
      </c>
      <c r="D678" t="s">
        <v>1096</v>
      </c>
      <c r="E678" t="s">
        <v>12111</v>
      </c>
      <c r="F678" t="s">
        <v>11550</v>
      </c>
      <c r="G678" t="s">
        <v>11551</v>
      </c>
      <c r="H678" t="s">
        <v>675</v>
      </c>
      <c r="I678" t="s">
        <v>3811</v>
      </c>
      <c r="J678" t="s">
        <v>247</v>
      </c>
      <c r="K678" t="s">
        <v>664</v>
      </c>
      <c r="L678" t="s">
        <v>11552</v>
      </c>
      <c r="M678" t="s">
        <v>701</v>
      </c>
      <c r="N678" t="s">
        <v>760</v>
      </c>
      <c r="O678" t="s">
        <v>3810</v>
      </c>
      <c r="P678" t="s">
        <v>11557</v>
      </c>
      <c r="Q678" t="s">
        <v>1096</v>
      </c>
      <c r="R678" t="s">
        <v>3813</v>
      </c>
      <c r="S678" t="s">
        <v>2745</v>
      </c>
      <c r="T678" s="2" t="s">
        <v>675</v>
      </c>
      <c r="U678" s="2" t="s">
        <v>3813</v>
      </c>
      <c r="V678" s="2" t="s">
        <v>2745</v>
      </c>
      <c r="W678" s="2" t="s">
        <v>675</v>
      </c>
    </row>
    <row r="679" spans="1:23">
      <c r="A679" t="s">
        <v>1095</v>
      </c>
      <c r="B679" t="s">
        <v>1096</v>
      </c>
      <c r="C679" t="s">
        <v>12112</v>
      </c>
      <c r="D679" t="s">
        <v>1096</v>
      </c>
      <c r="E679" t="s">
        <v>6735</v>
      </c>
      <c r="F679" t="s">
        <v>11560</v>
      </c>
      <c r="G679" t="s">
        <v>11551</v>
      </c>
      <c r="H679" t="s">
        <v>8210</v>
      </c>
      <c r="I679" t="s">
        <v>885</v>
      </c>
      <c r="J679" t="s">
        <v>1098</v>
      </c>
      <c r="K679" t="s">
        <v>663</v>
      </c>
      <c r="L679" t="s">
        <v>675</v>
      </c>
      <c r="M679" t="s">
        <v>711</v>
      </c>
      <c r="N679" t="s">
        <v>760</v>
      </c>
      <c r="O679" t="s">
        <v>884</v>
      </c>
      <c r="P679" t="s">
        <v>11568</v>
      </c>
      <c r="Q679" t="s">
        <v>1096</v>
      </c>
      <c r="R679" t="s">
        <v>1101</v>
      </c>
      <c r="S679" t="s">
        <v>1044</v>
      </c>
      <c r="T679" s="2" t="s">
        <v>675</v>
      </c>
      <c r="U679" s="2" t="s">
        <v>1101</v>
      </c>
      <c r="V679" s="2" t="s">
        <v>1044</v>
      </c>
      <c r="W679" s="2" t="s">
        <v>675</v>
      </c>
    </row>
    <row r="680" spans="1:23">
      <c r="A680" t="s">
        <v>8665</v>
      </c>
      <c r="B680" t="s">
        <v>3939</v>
      </c>
      <c r="C680" t="s">
        <v>6721</v>
      </c>
      <c r="D680" t="s">
        <v>3939</v>
      </c>
      <c r="E680" t="s">
        <v>8666</v>
      </c>
      <c r="F680" t="s">
        <v>11560</v>
      </c>
      <c r="G680" t="s">
        <v>11551</v>
      </c>
      <c r="H680" t="s">
        <v>675</v>
      </c>
      <c r="I680" t="s">
        <v>51</v>
      </c>
      <c r="J680" t="s">
        <v>6865</v>
      </c>
      <c r="K680" t="s">
        <v>922</v>
      </c>
      <c r="L680" t="s">
        <v>675</v>
      </c>
      <c r="M680" t="s">
        <v>2672</v>
      </c>
      <c r="N680" t="s">
        <v>2672</v>
      </c>
      <c r="O680" t="s">
        <v>1501</v>
      </c>
      <c r="P680" t="s">
        <v>11557</v>
      </c>
      <c r="Q680" t="s">
        <v>1099</v>
      </c>
      <c r="R680" t="s">
        <v>8667</v>
      </c>
      <c r="S680" t="s">
        <v>2634</v>
      </c>
      <c r="T680" s="2" t="s">
        <v>675</v>
      </c>
      <c r="U680" s="2" t="s">
        <v>8667</v>
      </c>
      <c r="V680" s="2" t="s">
        <v>2634</v>
      </c>
      <c r="W680" s="2" t="s">
        <v>675</v>
      </c>
    </row>
    <row r="681" spans="1:23">
      <c r="A681" t="s">
        <v>8668</v>
      </c>
      <c r="B681" t="s">
        <v>1973</v>
      </c>
      <c r="C681" t="s">
        <v>6853</v>
      </c>
      <c r="D681" t="s">
        <v>1973</v>
      </c>
      <c r="E681" t="s">
        <v>7040</v>
      </c>
      <c r="F681" t="s">
        <v>11560</v>
      </c>
      <c r="G681" t="s">
        <v>11551</v>
      </c>
      <c r="H681" t="s">
        <v>7948</v>
      </c>
      <c r="I681" t="s">
        <v>885</v>
      </c>
      <c r="J681" t="s">
        <v>7949</v>
      </c>
      <c r="K681" t="s">
        <v>922</v>
      </c>
      <c r="L681" t="s">
        <v>675</v>
      </c>
      <c r="M681" t="s">
        <v>2672</v>
      </c>
      <c r="N681" t="s">
        <v>2672</v>
      </c>
      <c r="O681" t="s">
        <v>884</v>
      </c>
      <c r="P681" t="s">
        <v>11568</v>
      </c>
      <c r="Q681" t="s">
        <v>1099</v>
      </c>
      <c r="R681" t="s">
        <v>8669</v>
      </c>
      <c r="S681" t="s">
        <v>3166</v>
      </c>
      <c r="T681" s="2" t="s">
        <v>675</v>
      </c>
      <c r="U681" s="2" t="s">
        <v>8669</v>
      </c>
      <c r="V681" s="2" t="s">
        <v>675</v>
      </c>
      <c r="W681" s="2" t="s">
        <v>675</v>
      </c>
    </row>
    <row r="682" spans="1:23">
      <c r="A682" t="s">
        <v>8670</v>
      </c>
      <c r="B682" t="s">
        <v>3024</v>
      </c>
      <c r="C682" t="s">
        <v>12113</v>
      </c>
      <c r="D682" t="s">
        <v>675</v>
      </c>
      <c r="E682" t="s">
        <v>682</v>
      </c>
      <c r="F682" t="s">
        <v>11560</v>
      </c>
      <c r="G682" t="s">
        <v>11551</v>
      </c>
      <c r="H682" t="s">
        <v>7954</v>
      </c>
      <c r="I682" t="s">
        <v>885</v>
      </c>
      <c r="J682" t="s">
        <v>7955</v>
      </c>
      <c r="K682" t="s">
        <v>922</v>
      </c>
      <c r="L682" t="s">
        <v>675</v>
      </c>
      <c r="M682" t="s">
        <v>2672</v>
      </c>
      <c r="N682" t="s">
        <v>2672</v>
      </c>
      <c r="O682" t="s">
        <v>884</v>
      </c>
      <c r="P682" t="s">
        <v>11568</v>
      </c>
      <c r="Q682" t="s">
        <v>1099</v>
      </c>
      <c r="R682" t="s">
        <v>8672</v>
      </c>
      <c r="S682" t="s">
        <v>3024</v>
      </c>
      <c r="T682" s="2" t="s">
        <v>675</v>
      </c>
      <c r="U682" s="2" t="s">
        <v>8672</v>
      </c>
      <c r="V682" s="2" t="s">
        <v>3024</v>
      </c>
      <c r="W682" s="2" t="s">
        <v>675</v>
      </c>
    </row>
    <row r="683" spans="1:23">
      <c r="A683" t="s">
        <v>8673</v>
      </c>
      <c r="B683" t="s">
        <v>2182</v>
      </c>
      <c r="C683" t="s">
        <v>12114</v>
      </c>
      <c r="D683" t="s">
        <v>675</v>
      </c>
      <c r="E683" t="s">
        <v>682</v>
      </c>
      <c r="F683" t="s">
        <v>11560</v>
      </c>
      <c r="G683" t="s">
        <v>11551</v>
      </c>
      <c r="H683" t="s">
        <v>3806</v>
      </c>
      <c r="I683" t="s">
        <v>885</v>
      </c>
      <c r="J683" t="s">
        <v>7959</v>
      </c>
      <c r="K683" t="s">
        <v>922</v>
      </c>
      <c r="L683" t="s">
        <v>675</v>
      </c>
      <c r="M683" t="s">
        <v>2672</v>
      </c>
      <c r="N683" t="s">
        <v>760</v>
      </c>
      <c r="O683" t="s">
        <v>884</v>
      </c>
      <c r="P683" t="s">
        <v>11568</v>
      </c>
      <c r="Q683" t="s">
        <v>1099</v>
      </c>
      <c r="R683" t="s">
        <v>8675</v>
      </c>
      <c r="S683" t="s">
        <v>2182</v>
      </c>
      <c r="T683" s="2" t="s">
        <v>675</v>
      </c>
      <c r="U683" s="2" t="s">
        <v>8675</v>
      </c>
      <c r="V683" s="2" t="s">
        <v>675</v>
      </c>
      <c r="W683" s="2" t="s">
        <v>675</v>
      </c>
    </row>
    <row r="684" spans="1:23">
      <c r="A684" t="s">
        <v>8676</v>
      </c>
      <c r="B684" t="s">
        <v>2078</v>
      </c>
      <c r="C684" t="s">
        <v>12115</v>
      </c>
      <c r="D684" t="s">
        <v>675</v>
      </c>
      <c r="E684" t="s">
        <v>682</v>
      </c>
      <c r="F684" t="s">
        <v>11560</v>
      </c>
      <c r="G684" t="s">
        <v>11551</v>
      </c>
      <c r="H684" t="s">
        <v>6324</v>
      </c>
      <c r="I684" t="s">
        <v>1185</v>
      </c>
      <c r="J684" t="s">
        <v>8677</v>
      </c>
      <c r="K684" t="s">
        <v>922</v>
      </c>
      <c r="L684" t="s">
        <v>675</v>
      </c>
      <c r="M684" t="s">
        <v>2672</v>
      </c>
      <c r="N684" t="s">
        <v>760</v>
      </c>
      <c r="O684" t="s">
        <v>1184</v>
      </c>
      <c r="P684" t="s">
        <v>11568</v>
      </c>
      <c r="Q684" t="s">
        <v>1099</v>
      </c>
      <c r="R684" t="s">
        <v>8678</v>
      </c>
      <c r="S684" t="s">
        <v>2078</v>
      </c>
      <c r="T684" s="2" t="s">
        <v>675</v>
      </c>
      <c r="U684" s="2" t="s">
        <v>8678</v>
      </c>
      <c r="V684" s="2" t="s">
        <v>675</v>
      </c>
      <c r="W684" s="2" t="s">
        <v>675</v>
      </c>
    </row>
    <row r="685" spans="1:23">
      <c r="A685" t="s">
        <v>8679</v>
      </c>
      <c r="B685" t="s">
        <v>2078</v>
      </c>
      <c r="C685" t="s">
        <v>12115</v>
      </c>
      <c r="D685" t="s">
        <v>675</v>
      </c>
      <c r="E685" t="s">
        <v>682</v>
      </c>
      <c r="F685" t="s">
        <v>11560</v>
      </c>
      <c r="G685" t="s">
        <v>11551</v>
      </c>
      <c r="H685" t="s">
        <v>1554</v>
      </c>
      <c r="I685" t="s">
        <v>1185</v>
      </c>
      <c r="J685" t="s">
        <v>8680</v>
      </c>
      <c r="K685" t="s">
        <v>922</v>
      </c>
      <c r="L685" t="s">
        <v>675</v>
      </c>
      <c r="M685" t="s">
        <v>2672</v>
      </c>
      <c r="N685" t="s">
        <v>760</v>
      </c>
      <c r="O685" t="s">
        <v>1184</v>
      </c>
      <c r="P685" t="s">
        <v>11568</v>
      </c>
      <c r="Q685" t="s">
        <v>1099</v>
      </c>
      <c r="R685" t="s">
        <v>8681</v>
      </c>
      <c r="S685" t="s">
        <v>2078</v>
      </c>
      <c r="T685" s="2" t="s">
        <v>675</v>
      </c>
      <c r="U685" s="2" t="s">
        <v>8681</v>
      </c>
      <c r="V685" s="2" t="s">
        <v>675</v>
      </c>
      <c r="W685" s="2" t="s">
        <v>675</v>
      </c>
    </row>
    <row r="686" spans="1:23">
      <c r="A686" t="s">
        <v>8682</v>
      </c>
      <c r="B686" t="s">
        <v>1958</v>
      </c>
      <c r="C686" t="s">
        <v>5882</v>
      </c>
      <c r="D686" t="s">
        <v>1958</v>
      </c>
      <c r="E686" t="s">
        <v>7040</v>
      </c>
      <c r="F686" t="s">
        <v>11560</v>
      </c>
      <c r="G686" t="s">
        <v>11551</v>
      </c>
      <c r="H686" t="s">
        <v>5777</v>
      </c>
      <c r="I686" t="s">
        <v>914</v>
      </c>
      <c r="J686" t="s">
        <v>8683</v>
      </c>
      <c r="K686" t="s">
        <v>922</v>
      </c>
      <c r="L686" t="s">
        <v>675</v>
      </c>
      <c r="M686" t="s">
        <v>2672</v>
      </c>
      <c r="N686" t="s">
        <v>2672</v>
      </c>
      <c r="O686" t="s">
        <v>913</v>
      </c>
      <c r="P686" t="s">
        <v>11568</v>
      </c>
      <c r="Q686" t="s">
        <v>1099</v>
      </c>
      <c r="R686" t="s">
        <v>8684</v>
      </c>
      <c r="S686" t="s">
        <v>3166</v>
      </c>
      <c r="T686" s="2" t="s">
        <v>675</v>
      </c>
      <c r="U686" s="2" t="s">
        <v>8684</v>
      </c>
      <c r="V686" s="2" t="s">
        <v>675</v>
      </c>
      <c r="W686" s="2" t="s">
        <v>675</v>
      </c>
    </row>
    <row r="687" spans="1:23">
      <c r="A687" t="s">
        <v>8685</v>
      </c>
      <c r="B687" t="s">
        <v>1860</v>
      </c>
      <c r="C687" t="s">
        <v>7035</v>
      </c>
      <c r="D687" t="s">
        <v>1860</v>
      </c>
      <c r="E687" t="s">
        <v>6783</v>
      </c>
      <c r="F687" t="s">
        <v>11560</v>
      </c>
      <c r="G687" t="s">
        <v>11551</v>
      </c>
      <c r="H687" t="s">
        <v>5658</v>
      </c>
      <c r="I687" t="s">
        <v>914</v>
      </c>
      <c r="J687" t="s">
        <v>8686</v>
      </c>
      <c r="K687" t="s">
        <v>922</v>
      </c>
      <c r="L687" t="s">
        <v>675</v>
      </c>
      <c r="M687" t="s">
        <v>2672</v>
      </c>
      <c r="N687" t="s">
        <v>2672</v>
      </c>
      <c r="O687" t="s">
        <v>913</v>
      </c>
      <c r="P687" t="s">
        <v>11568</v>
      </c>
      <c r="Q687" t="s">
        <v>1099</v>
      </c>
      <c r="R687" t="s">
        <v>8687</v>
      </c>
      <c r="S687" t="s">
        <v>1863</v>
      </c>
      <c r="T687" s="2" t="s">
        <v>675</v>
      </c>
      <c r="U687" s="2" t="s">
        <v>8687</v>
      </c>
      <c r="V687" s="2" t="s">
        <v>1863</v>
      </c>
      <c r="W687" s="2" t="s">
        <v>675</v>
      </c>
    </row>
    <row r="688" spans="1:23">
      <c r="A688" t="s">
        <v>8688</v>
      </c>
      <c r="B688" t="s">
        <v>3461</v>
      </c>
      <c r="C688" t="s">
        <v>7040</v>
      </c>
      <c r="D688" t="s">
        <v>3461</v>
      </c>
      <c r="E688" t="s">
        <v>6783</v>
      </c>
      <c r="F688" t="s">
        <v>11560</v>
      </c>
      <c r="G688" t="s">
        <v>11551</v>
      </c>
      <c r="H688" t="s">
        <v>915</v>
      </c>
      <c r="I688" t="s">
        <v>914</v>
      </c>
      <c r="J688" t="s">
        <v>8689</v>
      </c>
      <c r="K688" t="s">
        <v>922</v>
      </c>
      <c r="L688" t="s">
        <v>675</v>
      </c>
      <c r="M688" t="s">
        <v>2672</v>
      </c>
      <c r="N688" t="s">
        <v>2672</v>
      </c>
      <c r="O688" t="s">
        <v>913</v>
      </c>
      <c r="P688" t="s">
        <v>11568</v>
      </c>
      <c r="Q688" t="s">
        <v>1099</v>
      </c>
      <c r="R688" t="s">
        <v>8690</v>
      </c>
      <c r="S688" t="s">
        <v>2255</v>
      </c>
      <c r="T688" s="2" t="s">
        <v>675</v>
      </c>
      <c r="U688" s="2" t="s">
        <v>8690</v>
      </c>
      <c r="V688" s="2" t="s">
        <v>675</v>
      </c>
      <c r="W688" s="2" t="s">
        <v>675</v>
      </c>
    </row>
    <row r="689" spans="1:23">
      <c r="A689" t="s">
        <v>8691</v>
      </c>
      <c r="B689" t="s">
        <v>2603</v>
      </c>
      <c r="C689" t="s">
        <v>12116</v>
      </c>
      <c r="D689" t="s">
        <v>675</v>
      </c>
      <c r="E689" t="s">
        <v>682</v>
      </c>
      <c r="F689" t="s">
        <v>11560</v>
      </c>
      <c r="G689" t="s">
        <v>11551</v>
      </c>
      <c r="H689" t="s">
        <v>6035</v>
      </c>
      <c r="I689" t="s">
        <v>914</v>
      </c>
      <c r="J689" t="s">
        <v>8692</v>
      </c>
      <c r="K689" t="s">
        <v>922</v>
      </c>
      <c r="L689" t="s">
        <v>675</v>
      </c>
      <c r="M689" t="s">
        <v>2672</v>
      </c>
      <c r="N689" t="s">
        <v>825</v>
      </c>
      <c r="O689" t="s">
        <v>913</v>
      </c>
      <c r="P689" t="s">
        <v>11568</v>
      </c>
      <c r="Q689" t="s">
        <v>1099</v>
      </c>
      <c r="R689" t="s">
        <v>8694</v>
      </c>
      <c r="S689" t="s">
        <v>2603</v>
      </c>
      <c r="T689" s="2" t="s">
        <v>675</v>
      </c>
      <c r="U689" s="2" t="s">
        <v>8694</v>
      </c>
      <c r="V689" s="2" t="s">
        <v>2603</v>
      </c>
      <c r="W689" s="2" t="s">
        <v>675</v>
      </c>
    </row>
    <row r="690" spans="1:23">
      <c r="A690" t="s">
        <v>8695</v>
      </c>
      <c r="B690" t="s">
        <v>675</v>
      </c>
      <c r="C690" t="s">
        <v>682</v>
      </c>
      <c r="D690" t="s">
        <v>675</v>
      </c>
      <c r="E690" t="s">
        <v>682</v>
      </c>
      <c r="F690" t="s">
        <v>11560</v>
      </c>
      <c r="G690" t="s">
        <v>11551</v>
      </c>
      <c r="H690" t="s">
        <v>6456</v>
      </c>
      <c r="I690" t="s">
        <v>914</v>
      </c>
      <c r="J690" t="s">
        <v>8696</v>
      </c>
      <c r="K690" t="s">
        <v>922</v>
      </c>
      <c r="L690" t="s">
        <v>675</v>
      </c>
      <c r="M690" t="s">
        <v>2672</v>
      </c>
      <c r="N690" t="s">
        <v>675</v>
      </c>
      <c r="O690" t="s">
        <v>913</v>
      </c>
      <c r="P690" t="s">
        <v>11568</v>
      </c>
      <c r="Q690" t="s">
        <v>1099</v>
      </c>
      <c r="R690" t="s">
        <v>8697</v>
      </c>
      <c r="S690" t="s">
        <v>675</v>
      </c>
      <c r="T690" s="2" t="s">
        <v>675</v>
      </c>
      <c r="U690" s="2" t="s">
        <v>8697</v>
      </c>
      <c r="V690" s="2" t="s">
        <v>675</v>
      </c>
      <c r="W690" s="2" t="s">
        <v>675</v>
      </c>
    </row>
    <row r="691" spans="1:23">
      <c r="A691" t="s">
        <v>8698</v>
      </c>
      <c r="B691" t="s">
        <v>675</v>
      </c>
      <c r="C691" t="s">
        <v>682</v>
      </c>
      <c r="D691" t="s">
        <v>675</v>
      </c>
      <c r="E691" t="s">
        <v>682</v>
      </c>
      <c r="F691" t="s">
        <v>11560</v>
      </c>
      <c r="G691" t="s">
        <v>11551</v>
      </c>
      <c r="H691" t="s">
        <v>6459</v>
      </c>
      <c r="I691" t="s">
        <v>914</v>
      </c>
      <c r="J691" t="s">
        <v>8699</v>
      </c>
      <c r="K691" t="s">
        <v>922</v>
      </c>
      <c r="L691" t="s">
        <v>675</v>
      </c>
      <c r="M691" t="s">
        <v>2672</v>
      </c>
      <c r="N691" t="s">
        <v>675</v>
      </c>
      <c r="O691" t="s">
        <v>913</v>
      </c>
      <c r="P691" t="s">
        <v>11568</v>
      </c>
      <c r="Q691" t="s">
        <v>1099</v>
      </c>
      <c r="R691" t="s">
        <v>8700</v>
      </c>
      <c r="S691" t="s">
        <v>675</v>
      </c>
      <c r="T691" s="2" t="s">
        <v>675</v>
      </c>
      <c r="U691" s="2" t="s">
        <v>8700</v>
      </c>
      <c r="V691" s="2" t="s">
        <v>675</v>
      </c>
      <c r="W691" s="2" t="s">
        <v>675</v>
      </c>
    </row>
    <row r="692" spans="1:23">
      <c r="A692" t="s">
        <v>8701</v>
      </c>
      <c r="B692" t="s">
        <v>2745</v>
      </c>
      <c r="C692" t="s">
        <v>12117</v>
      </c>
      <c r="D692" t="s">
        <v>675</v>
      </c>
      <c r="E692" t="s">
        <v>682</v>
      </c>
      <c r="F692" t="s">
        <v>11560</v>
      </c>
      <c r="G692" t="s">
        <v>11551</v>
      </c>
      <c r="H692" t="s">
        <v>6462</v>
      </c>
      <c r="I692" t="s">
        <v>914</v>
      </c>
      <c r="J692" t="s">
        <v>8702</v>
      </c>
      <c r="K692" t="s">
        <v>922</v>
      </c>
      <c r="L692" t="s">
        <v>675</v>
      </c>
      <c r="M692" t="s">
        <v>2672</v>
      </c>
      <c r="N692" t="s">
        <v>760</v>
      </c>
      <c r="O692" t="s">
        <v>913</v>
      </c>
      <c r="P692" t="s">
        <v>11568</v>
      </c>
      <c r="Q692" t="s">
        <v>1099</v>
      </c>
      <c r="R692" t="s">
        <v>8704</v>
      </c>
      <c r="S692" t="s">
        <v>2745</v>
      </c>
      <c r="T692" s="2" t="s">
        <v>675</v>
      </c>
      <c r="U692" s="2" t="s">
        <v>8704</v>
      </c>
      <c r="V692" s="2" t="s">
        <v>2745</v>
      </c>
      <c r="W692" s="2" t="s">
        <v>675</v>
      </c>
    </row>
    <row r="693" spans="1:23">
      <c r="A693" t="s">
        <v>8705</v>
      </c>
      <c r="B693" t="s">
        <v>675</v>
      </c>
      <c r="C693" t="s">
        <v>682</v>
      </c>
      <c r="D693" t="s">
        <v>675</v>
      </c>
      <c r="E693" t="s">
        <v>682</v>
      </c>
      <c r="F693" t="s">
        <v>11560</v>
      </c>
      <c r="G693" t="s">
        <v>11551</v>
      </c>
      <c r="H693" t="s">
        <v>6468</v>
      </c>
      <c r="I693" t="s">
        <v>914</v>
      </c>
      <c r="J693" t="s">
        <v>8706</v>
      </c>
      <c r="K693" t="s">
        <v>922</v>
      </c>
      <c r="L693" t="s">
        <v>675</v>
      </c>
      <c r="M693" t="s">
        <v>2672</v>
      </c>
      <c r="N693" t="s">
        <v>675</v>
      </c>
      <c r="O693" t="s">
        <v>913</v>
      </c>
      <c r="P693" t="s">
        <v>11568</v>
      </c>
      <c r="Q693" t="s">
        <v>1099</v>
      </c>
      <c r="R693" t="s">
        <v>8707</v>
      </c>
      <c r="S693" t="s">
        <v>675</v>
      </c>
      <c r="T693" s="2" t="s">
        <v>675</v>
      </c>
      <c r="U693" s="2" t="s">
        <v>8707</v>
      </c>
      <c r="V693" s="2" t="s">
        <v>675</v>
      </c>
      <c r="W693" s="2" t="s">
        <v>675</v>
      </c>
    </row>
    <row r="694" spans="1:23">
      <c r="A694" t="s">
        <v>8708</v>
      </c>
      <c r="B694" t="s">
        <v>3461</v>
      </c>
      <c r="C694" t="s">
        <v>6692</v>
      </c>
      <c r="D694" t="s">
        <v>3461</v>
      </c>
      <c r="E694" t="s">
        <v>5851</v>
      </c>
      <c r="F694" t="s">
        <v>11560</v>
      </c>
      <c r="G694" t="s">
        <v>11551</v>
      </c>
      <c r="H694" t="s">
        <v>6474</v>
      </c>
      <c r="I694" t="s">
        <v>914</v>
      </c>
      <c r="J694" t="s">
        <v>8709</v>
      </c>
      <c r="K694" t="s">
        <v>922</v>
      </c>
      <c r="L694" t="s">
        <v>675</v>
      </c>
      <c r="M694" t="s">
        <v>2672</v>
      </c>
      <c r="N694" t="s">
        <v>2672</v>
      </c>
      <c r="O694" t="s">
        <v>913</v>
      </c>
      <c r="P694" t="s">
        <v>11568</v>
      </c>
      <c r="Q694" t="s">
        <v>1099</v>
      </c>
      <c r="R694" t="s">
        <v>8710</v>
      </c>
      <c r="S694" t="s">
        <v>2255</v>
      </c>
      <c r="T694" s="2" t="s">
        <v>675</v>
      </c>
      <c r="U694" s="2" t="s">
        <v>8710</v>
      </c>
      <c r="V694" s="2" t="s">
        <v>675</v>
      </c>
      <c r="W694" s="2" t="s">
        <v>675</v>
      </c>
    </row>
    <row r="695" spans="1:23">
      <c r="A695" t="s">
        <v>8711</v>
      </c>
      <c r="B695" t="s">
        <v>675</v>
      </c>
      <c r="C695" t="s">
        <v>682</v>
      </c>
      <c r="D695" t="s">
        <v>675</v>
      </c>
      <c r="E695" t="s">
        <v>682</v>
      </c>
      <c r="F695" t="s">
        <v>11560</v>
      </c>
      <c r="G695" t="s">
        <v>11551</v>
      </c>
      <c r="H695" t="s">
        <v>6477</v>
      </c>
      <c r="I695" t="s">
        <v>914</v>
      </c>
      <c r="J695" t="s">
        <v>8712</v>
      </c>
      <c r="K695" t="s">
        <v>922</v>
      </c>
      <c r="L695" t="s">
        <v>675</v>
      </c>
      <c r="M695" t="s">
        <v>2672</v>
      </c>
      <c r="N695" t="s">
        <v>675</v>
      </c>
      <c r="O695" t="s">
        <v>913</v>
      </c>
      <c r="P695" t="s">
        <v>11568</v>
      </c>
      <c r="Q695" t="s">
        <v>1099</v>
      </c>
      <c r="R695" t="s">
        <v>8713</v>
      </c>
      <c r="S695" t="s">
        <v>675</v>
      </c>
      <c r="T695" s="2" t="s">
        <v>675</v>
      </c>
      <c r="U695" s="2" t="s">
        <v>8713</v>
      </c>
      <c r="V695" s="2" t="s">
        <v>675</v>
      </c>
      <c r="W695" s="2" t="s">
        <v>675</v>
      </c>
    </row>
    <row r="696" spans="1:23">
      <c r="A696" t="s">
        <v>8714</v>
      </c>
      <c r="B696" t="s">
        <v>675</v>
      </c>
      <c r="C696" t="s">
        <v>682</v>
      </c>
      <c r="D696" t="s">
        <v>675</v>
      </c>
      <c r="E696" t="s">
        <v>682</v>
      </c>
      <c r="F696" t="s">
        <v>11560</v>
      </c>
      <c r="G696" t="s">
        <v>11551</v>
      </c>
      <c r="H696" t="s">
        <v>6480</v>
      </c>
      <c r="I696" t="s">
        <v>914</v>
      </c>
      <c r="J696" t="s">
        <v>8715</v>
      </c>
      <c r="K696" t="s">
        <v>922</v>
      </c>
      <c r="L696" t="s">
        <v>675</v>
      </c>
      <c r="M696" t="s">
        <v>2672</v>
      </c>
      <c r="N696" t="s">
        <v>675</v>
      </c>
      <c r="O696" t="s">
        <v>913</v>
      </c>
      <c r="P696" t="s">
        <v>11568</v>
      </c>
      <c r="Q696" t="s">
        <v>1099</v>
      </c>
      <c r="R696" t="s">
        <v>8716</v>
      </c>
      <c r="S696" t="s">
        <v>675</v>
      </c>
      <c r="T696" s="2" t="s">
        <v>675</v>
      </c>
      <c r="U696" s="2" t="s">
        <v>8716</v>
      </c>
      <c r="V696" s="2" t="s">
        <v>675</v>
      </c>
      <c r="W696" s="2" t="s">
        <v>675</v>
      </c>
    </row>
    <row r="697" spans="1:23">
      <c r="A697" t="s">
        <v>8717</v>
      </c>
      <c r="B697" t="s">
        <v>675</v>
      </c>
      <c r="C697" t="s">
        <v>682</v>
      </c>
      <c r="D697" t="s">
        <v>675</v>
      </c>
      <c r="E697" t="s">
        <v>682</v>
      </c>
      <c r="F697" t="s">
        <v>11560</v>
      </c>
      <c r="G697" t="s">
        <v>11551</v>
      </c>
      <c r="H697" t="s">
        <v>8720</v>
      </c>
      <c r="I697" t="s">
        <v>8719</v>
      </c>
      <c r="J697" t="s">
        <v>8721</v>
      </c>
      <c r="K697" t="s">
        <v>922</v>
      </c>
      <c r="L697" t="s">
        <v>675</v>
      </c>
      <c r="M697" t="s">
        <v>760</v>
      </c>
      <c r="N697" t="s">
        <v>675</v>
      </c>
      <c r="O697" t="s">
        <v>8718</v>
      </c>
      <c r="P697" t="s">
        <v>11568</v>
      </c>
      <c r="Q697" t="s">
        <v>1099</v>
      </c>
      <c r="R697" t="s">
        <v>8722</v>
      </c>
      <c r="S697" t="s">
        <v>675</v>
      </c>
      <c r="T697" s="2" t="s">
        <v>675</v>
      </c>
      <c r="U697" s="2" t="s">
        <v>8722</v>
      </c>
      <c r="V697" s="2" t="s">
        <v>675</v>
      </c>
      <c r="W697" s="2" t="s">
        <v>675</v>
      </c>
    </row>
    <row r="698" spans="1:23">
      <c r="A698" t="s">
        <v>8724</v>
      </c>
      <c r="B698" t="s">
        <v>675</v>
      </c>
      <c r="C698" t="s">
        <v>682</v>
      </c>
      <c r="D698" t="s">
        <v>675</v>
      </c>
      <c r="E698" t="s">
        <v>682</v>
      </c>
      <c r="F698" t="s">
        <v>11560</v>
      </c>
      <c r="G698" t="s">
        <v>11551</v>
      </c>
      <c r="H698" t="s">
        <v>8725</v>
      </c>
      <c r="I698" t="s">
        <v>8719</v>
      </c>
      <c r="J698" t="s">
        <v>8726</v>
      </c>
      <c r="K698" t="s">
        <v>922</v>
      </c>
      <c r="L698" t="s">
        <v>675</v>
      </c>
      <c r="M698" t="s">
        <v>760</v>
      </c>
      <c r="N698" t="s">
        <v>675</v>
      </c>
      <c r="O698" t="s">
        <v>8718</v>
      </c>
      <c r="P698" t="s">
        <v>11568</v>
      </c>
      <c r="Q698" t="s">
        <v>1099</v>
      </c>
      <c r="R698" t="s">
        <v>8727</v>
      </c>
      <c r="S698" t="s">
        <v>675</v>
      </c>
      <c r="T698" s="2" t="s">
        <v>675</v>
      </c>
      <c r="U698" s="2" t="s">
        <v>8727</v>
      </c>
      <c r="V698" s="2" t="s">
        <v>675</v>
      </c>
      <c r="W698" s="2" t="s">
        <v>675</v>
      </c>
    </row>
    <row r="699" spans="1:23">
      <c r="A699" t="s">
        <v>8728</v>
      </c>
      <c r="B699" t="s">
        <v>675</v>
      </c>
      <c r="C699" t="s">
        <v>682</v>
      </c>
      <c r="D699" t="s">
        <v>675</v>
      </c>
      <c r="E699" t="s">
        <v>682</v>
      </c>
      <c r="F699" t="s">
        <v>11560</v>
      </c>
      <c r="G699" t="s">
        <v>11551</v>
      </c>
      <c r="H699" t="s">
        <v>8729</v>
      </c>
      <c r="I699" t="s">
        <v>8719</v>
      </c>
      <c r="J699" t="s">
        <v>8730</v>
      </c>
      <c r="K699" t="s">
        <v>922</v>
      </c>
      <c r="L699" t="s">
        <v>675</v>
      </c>
      <c r="M699" t="s">
        <v>760</v>
      </c>
      <c r="N699" t="s">
        <v>675</v>
      </c>
      <c r="O699" t="s">
        <v>8718</v>
      </c>
      <c r="P699" t="s">
        <v>11568</v>
      </c>
      <c r="Q699" t="s">
        <v>1099</v>
      </c>
      <c r="R699" t="s">
        <v>8731</v>
      </c>
      <c r="S699" t="s">
        <v>675</v>
      </c>
      <c r="T699" s="2" t="s">
        <v>675</v>
      </c>
      <c r="U699" s="2" t="s">
        <v>8731</v>
      </c>
      <c r="V699" s="2" t="s">
        <v>675</v>
      </c>
      <c r="W699" s="2" t="s">
        <v>675</v>
      </c>
    </row>
    <row r="700" spans="1:23">
      <c r="A700" t="s">
        <v>8732</v>
      </c>
      <c r="B700" t="s">
        <v>2599</v>
      </c>
      <c r="C700" t="s">
        <v>5882</v>
      </c>
      <c r="D700" t="s">
        <v>2599</v>
      </c>
      <c r="E700" t="s">
        <v>7040</v>
      </c>
      <c r="F700" t="s">
        <v>11560</v>
      </c>
      <c r="G700" t="s">
        <v>11551</v>
      </c>
      <c r="H700" t="s">
        <v>8044</v>
      </c>
      <c r="I700" t="s">
        <v>885</v>
      </c>
      <c r="J700" t="s">
        <v>8045</v>
      </c>
      <c r="K700" t="s">
        <v>922</v>
      </c>
      <c r="L700" t="s">
        <v>675</v>
      </c>
      <c r="M700" t="s">
        <v>2672</v>
      </c>
      <c r="N700" t="s">
        <v>2672</v>
      </c>
      <c r="O700" t="s">
        <v>884</v>
      </c>
      <c r="P700" t="s">
        <v>11568</v>
      </c>
      <c r="Q700" t="s">
        <v>1099</v>
      </c>
      <c r="R700" t="s">
        <v>8733</v>
      </c>
      <c r="S700" t="s">
        <v>5850</v>
      </c>
      <c r="T700" s="2" t="s">
        <v>675</v>
      </c>
      <c r="U700" s="2" t="s">
        <v>8733</v>
      </c>
      <c r="V700" s="2" t="s">
        <v>5850</v>
      </c>
      <c r="W700" s="2" t="s">
        <v>675</v>
      </c>
    </row>
    <row r="701" spans="1:23">
      <c r="A701" t="s">
        <v>8734</v>
      </c>
      <c r="B701" t="s">
        <v>1099</v>
      </c>
      <c r="C701" t="s">
        <v>12118</v>
      </c>
      <c r="D701" t="s">
        <v>675</v>
      </c>
      <c r="E701" t="s">
        <v>682</v>
      </c>
      <c r="F701" t="s">
        <v>11560</v>
      </c>
      <c r="G701" t="s">
        <v>11551</v>
      </c>
      <c r="H701" t="s">
        <v>675</v>
      </c>
      <c r="I701" t="s">
        <v>1337</v>
      </c>
      <c r="J701" t="s">
        <v>8643</v>
      </c>
      <c r="K701" t="s">
        <v>922</v>
      </c>
      <c r="L701" t="s">
        <v>675</v>
      </c>
      <c r="M701" t="s">
        <v>2672</v>
      </c>
      <c r="N701" t="s">
        <v>675</v>
      </c>
      <c r="O701" t="s">
        <v>1336</v>
      </c>
      <c r="P701" t="s">
        <v>11568</v>
      </c>
      <c r="Q701" t="s">
        <v>1099</v>
      </c>
      <c r="R701" t="s">
        <v>8735</v>
      </c>
      <c r="S701" t="s">
        <v>675</v>
      </c>
      <c r="T701" s="2" t="s">
        <v>675</v>
      </c>
      <c r="U701" s="2" t="s">
        <v>8735</v>
      </c>
      <c r="V701" s="2" t="s">
        <v>675</v>
      </c>
      <c r="W701" s="2" t="s">
        <v>675</v>
      </c>
    </row>
    <row r="702" spans="1:23">
      <c r="A702" t="s">
        <v>8736</v>
      </c>
      <c r="B702" t="s">
        <v>1099</v>
      </c>
      <c r="C702" t="s">
        <v>12119</v>
      </c>
      <c r="D702" t="s">
        <v>675</v>
      </c>
      <c r="E702" t="s">
        <v>682</v>
      </c>
      <c r="F702" t="s">
        <v>11560</v>
      </c>
      <c r="G702" t="s">
        <v>11551</v>
      </c>
      <c r="H702" t="s">
        <v>675</v>
      </c>
      <c r="I702" t="s">
        <v>6626</v>
      </c>
      <c r="J702" t="s">
        <v>8643</v>
      </c>
      <c r="K702" t="s">
        <v>922</v>
      </c>
      <c r="L702" t="s">
        <v>675</v>
      </c>
      <c r="M702" t="s">
        <v>2672</v>
      </c>
      <c r="N702" t="s">
        <v>675</v>
      </c>
      <c r="O702" t="s">
        <v>6625</v>
      </c>
      <c r="P702" t="s">
        <v>11568</v>
      </c>
      <c r="Q702" t="s">
        <v>1099</v>
      </c>
      <c r="R702" t="s">
        <v>8738</v>
      </c>
      <c r="S702" t="s">
        <v>675</v>
      </c>
      <c r="T702" s="2" t="s">
        <v>675</v>
      </c>
      <c r="U702" s="2" t="s">
        <v>8738</v>
      </c>
      <c r="V702" s="2" t="s">
        <v>675</v>
      </c>
      <c r="W702" s="2" t="s">
        <v>675</v>
      </c>
    </row>
    <row r="703" spans="1:23">
      <c r="A703" t="s">
        <v>8739</v>
      </c>
      <c r="B703" t="s">
        <v>1099</v>
      </c>
      <c r="C703" t="s">
        <v>12120</v>
      </c>
      <c r="D703" t="s">
        <v>675</v>
      </c>
      <c r="E703" t="s">
        <v>682</v>
      </c>
      <c r="F703" t="s">
        <v>11560</v>
      </c>
      <c r="G703" t="s">
        <v>11551</v>
      </c>
      <c r="H703" t="s">
        <v>8742</v>
      </c>
      <c r="I703" t="s">
        <v>8741</v>
      </c>
      <c r="J703" t="s">
        <v>8743</v>
      </c>
      <c r="K703" t="s">
        <v>922</v>
      </c>
      <c r="L703" t="s">
        <v>675</v>
      </c>
      <c r="M703" t="s">
        <v>2672</v>
      </c>
      <c r="N703" t="s">
        <v>675</v>
      </c>
      <c r="O703" t="s">
        <v>8740</v>
      </c>
      <c r="P703" t="s">
        <v>11568</v>
      </c>
      <c r="Q703" t="s">
        <v>1099</v>
      </c>
      <c r="R703" t="s">
        <v>8744</v>
      </c>
      <c r="S703" t="s">
        <v>675</v>
      </c>
      <c r="T703" s="2" t="s">
        <v>675</v>
      </c>
      <c r="U703" s="2" t="s">
        <v>8744</v>
      </c>
      <c r="V703" s="2" t="s">
        <v>675</v>
      </c>
      <c r="W703" s="2" t="s">
        <v>675</v>
      </c>
    </row>
    <row r="704" spans="1:23">
      <c r="A704" t="s">
        <v>8745</v>
      </c>
      <c r="B704" t="s">
        <v>1099</v>
      </c>
      <c r="C704" t="s">
        <v>12121</v>
      </c>
      <c r="D704" t="s">
        <v>675</v>
      </c>
      <c r="E704" t="s">
        <v>682</v>
      </c>
      <c r="F704" t="s">
        <v>11560</v>
      </c>
      <c r="G704" t="s">
        <v>11551</v>
      </c>
      <c r="H704" t="s">
        <v>8746</v>
      </c>
      <c r="I704" t="s">
        <v>8741</v>
      </c>
      <c r="J704" t="s">
        <v>8747</v>
      </c>
      <c r="K704" t="s">
        <v>922</v>
      </c>
      <c r="L704" t="s">
        <v>675</v>
      </c>
      <c r="M704" t="s">
        <v>2672</v>
      </c>
      <c r="N704" t="s">
        <v>675</v>
      </c>
      <c r="O704" t="s">
        <v>8740</v>
      </c>
      <c r="P704" t="s">
        <v>11568</v>
      </c>
      <c r="Q704" t="s">
        <v>1099</v>
      </c>
      <c r="R704" t="s">
        <v>8748</v>
      </c>
      <c r="S704" t="s">
        <v>675</v>
      </c>
      <c r="T704" s="2" t="s">
        <v>675</v>
      </c>
      <c r="U704" s="2" t="s">
        <v>8748</v>
      </c>
      <c r="V704" s="2" t="s">
        <v>675</v>
      </c>
      <c r="W704" s="2" t="s">
        <v>675</v>
      </c>
    </row>
    <row r="705" spans="1:23">
      <c r="A705" t="s">
        <v>8749</v>
      </c>
      <c r="B705" t="s">
        <v>1099</v>
      </c>
      <c r="C705" t="s">
        <v>12122</v>
      </c>
      <c r="D705" t="s">
        <v>675</v>
      </c>
      <c r="E705" t="s">
        <v>682</v>
      </c>
      <c r="F705" t="s">
        <v>11560</v>
      </c>
      <c r="G705" t="s">
        <v>11551</v>
      </c>
      <c r="H705" t="s">
        <v>8750</v>
      </c>
      <c r="I705" t="s">
        <v>8741</v>
      </c>
      <c r="J705" t="s">
        <v>8751</v>
      </c>
      <c r="K705" t="s">
        <v>922</v>
      </c>
      <c r="L705" t="s">
        <v>675</v>
      </c>
      <c r="M705" t="s">
        <v>2672</v>
      </c>
      <c r="N705" t="s">
        <v>675</v>
      </c>
      <c r="O705" t="s">
        <v>8740</v>
      </c>
      <c r="P705" t="s">
        <v>11568</v>
      </c>
      <c r="Q705" t="s">
        <v>1099</v>
      </c>
      <c r="R705" t="s">
        <v>8752</v>
      </c>
      <c r="S705" t="s">
        <v>675</v>
      </c>
      <c r="T705" s="2" t="s">
        <v>675</v>
      </c>
      <c r="U705" s="2" t="s">
        <v>8752</v>
      </c>
      <c r="V705" s="2" t="s">
        <v>675</v>
      </c>
      <c r="W705" s="2" t="s">
        <v>675</v>
      </c>
    </row>
    <row r="706" spans="1:23">
      <c r="A706" t="s">
        <v>8753</v>
      </c>
      <c r="B706" t="s">
        <v>1099</v>
      </c>
      <c r="C706" t="s">
        <v>12123</v>
      </c>
      <c r="D706" t="s">
        <v>675</v>
      </c>
      <c r="E706" t="s">
        <v>682</v>
      </c>
      <c r="F706" t="s">
        <v>11560</v>
      </c>
      <c r="G706" t="s">
        <v>11551</v>
      </c>
      <c r="H706" t="s">
        <v>8754</v>
      </c>
      <c r="I706" t="s">
        <v>8741</v>
      </c>
      <c r="J706" t="s">
        <v>8755</v>
      </c>
      <c r="K706" t="s">
        <v>922</v>
      </c>
      <c r="L706" t="s">
        <v>675</v>
      </c>
      <c r="M706" t="s">
        <v>2672</v>
      </c>
      <c r="N706" t="s">
        <v>675</v>
      </c>
      <c r="O706" t="s">
        <v>8740</v>
      </c>
      <c r="P706" t="s">
        <v>11568</v>
      </c>
      <c r="Q706" t="s">
        <v>1099</v>
      </c>
      <c r="R706" t="s">
        <v>8756</v>
      </c>
      <c r="S706" t="s">
        <v>675</v>
      </c>
      <c r="T706" s="2" t="s">
        <v>675</v>
      </c>
      <c r="U706" s="2" t="s">
        <v>8756</v>
      </c>
      <c r="V706" s="2" t="s">
        <v>675</v>
      </c>
      <c r="W706" s="2" t="s">
        <v>675</v>
      </c>
    </row>
    <row r="707" spans="1:23">
      <c r="A707" t="s">
        <v>8757</v>
      </c>
      <c r="B707" t="s">
        <v>1099</v>
      </c>
      <c r="C707" t="s">
        <v>12124</v>
      </c>
      <c r="D707" t="s">
        <v>675</v>
      </c>
      <c r="E707" t="s">
        <v>682</v>
      </c>
      <c r="F707" t="s">
        <v>11560</v>
      </c>
      <c r="G707" t="s">
        <v>11551</v>
      </c>
      <c r="H707" t="s">
        <v>8758</v>
      </c>
      <c r="I707" t="s">
        <v>8741</v>
      </c>
      <c r="J707" t="s">
        <v>8759</v>
      </c>
      <c r="K707" t="s">
        <v>922</v>
      </c>
      <c r="L707" t="s">
        <v>675</v>
      </c>
      <c r="M707" t="s">
        <v>2672</v>
      </c>
      <c r="N707" t="s">
        <v>675</v>
      </c>
      <c r="O707" t="s">
        <v>8740</v>
      </c>
      <c r="P707" t="s">
        <v>11568</v>
      </c>
      <c r="Q707" t="s">
        <v>1099</v>
      </c>
      <c r="R707" t="s">
        <v>8760</v>
      </c>
      <c r="S707" t="s">
        <v>675</v>
      </c>
      <c r="T707" s="2" t="s">
        <v>675</v>
      </c>
      <c r="U707" s="2" t="s">
        <v>8760</v>
      </c>
      <c r="V707" s="2" t="s">
        <v>675</v>
      </c>
      <c r="W707" s="2" t="s">
        <v>675</v>
      </c>
    </row>
    <row r="708" spans="1:23">
      <c r="A708" t="s">
        <v>1102</v>
      </c>
      <c r="B708" t="s">
        <v>1099</v>
      </c>
      <c r="C708" t="s">
        <v>12125</v>
      </c>
      <c r="D708" t="s">
        <v>1099</v>
      </c>
      <c r="E708" t="s">
        <v>12126</v>
      </c>
      <c r="F708" t="s">
        <v>11560</v>
      </c>
      <c r="G708" t="s">
        <v>11551</v>
      </c>
      <c r="H708" t="s">
        <v>675</v>
      </c>
      <c r="I708" t="s">
        <v>1104</v>
      </c>
      <c r="J708" t="s">
        <v>1105</v>
      </c>
      <c r="K708" t="s">
        <v>663</v>
      </c>
      <c r="L708" t="s">
        <v>675</v>
      </c>
      <c r="M708" t="s">
        <v>779</v>
      </c>
      <c r="N708" t="s">
        <v>760</v>
      </c>
      <c r="O708" t="s">
        <v>1103</v>
      </c>
      <c r="P708" t="s">
        <v>11557</v>
      </c>
      <c r="Q708" t="s">
        <v>1099</v>
      </c>
      <c r="R708" t="s">
        <v>1107</v>
      </c>
      <c r="S708" t="s">
        <v>2745</v>
      </c>
      <c r="T708" s="2" t="s">
        <v>675</v>
      </c>
      <c r="U708" s="2" t="s">
        <v>1107</v>
      </c>
      <c r="V708" s="2" t="s">
        <v>2745</v>
      </c>
      <c r="W708" s="2" t="s">
        <v>675</v>
      </c>
    </row>
    <row r="709" spans="1:23">
      <c r="A709" t="s">
        <v>1108</v>
      </c>
      <c r="B709" t="s">
        <v>1099</v>
      </c>
      <c r="C709" t="s">
        <v>12127</v>
      </c>
      <c r="D709" t="s">
        <v>1099</v>
      </c>
      <c r="E709" t="s">
        <v>12128</v>
      </c>
      <c r="F709" t="s">
        <v>11560</v>
      </c>
      <c r="G709" t="s">
        <v>11551</v>
      </c>
      <c r="H709" t="s">
        <v>1109</v>
      </c>
      <c r="I709" t="s">
        <v>885</v>
      </c>
      <c r="J709" t="s">
        <v>1110</v>
      </c>
      <c r="K709" t="s">
        <v>663</v>
      </c>
      <c r="L709" t="s">
        <v>675</v>
      </c>
      <c r="M709" t="s">
        <v>779</v>
      </c>
      <c r="N709" t="s">
        <v>760</v>
      </c>
      <c r="O709" t="s">
        <v>884</v>
      </c>
      <c r="P709" t="s">
        <v>11568</v>
      </c>
      <c r="Q709" t="s">
        <v>1099</v>
      </c>
      <c r="R709" t="s">
        <v>1112</v>
      </c>
      <c r="S709" t="s">
        <v>1503</v>
      </c>
      <c r="T709" s="2" t="s">
        <v>675</v>
      </c>
      <c r="U709" s="2" t="s">
        <v>1112</v>
      </c>
      <c r="V709" s="2" t="s">
        <v>1503</v>
      </c>
      <c r="W709" s="2" t="s">
        <v>675</v>
      </c>
    </row>
    <row r="710" spans="1:23">
      <c r="A710" t="s">
        <v>1113</v>
      </c>
      <c r="B710" t="s">
        <v>1114</v>
      </c>
      <c r="C710" t="s">
        <v>5895</v>
      </c>
      <c r="D710" t="s">
        <v>1114</v>
      </c>
      <c r="E710" t="s">
        <v>12129</v>
      </c>
      <c r="F710" t="s">
        <v>11560</v>
      </c>
      <c r="G710" t="s">
        <v>11551</v>
      </c>
      <c r="H710" t="s">
        <v>675</v>
      </c>
      <c r="I710" t="s">
        <v>1116</v>
      </c>
      <c r="J710" t="s">
        <v>1117</v>
      </c>
      <c r="K710" t="s">
        <v>664</v>
      </c>
      <c r="L710" t="s">
        <v>675</v>
      </c>
      <c r="M710" t="s">
        <v>769</v>
      </c>
      <c r="N710" t="s">
        <v>760</v>
      </c>
      <c r="O710" t="s">
        <v>1115</v>
      </c>
      <c r="P710" t="s">
        <v>11557</v>
      </c>
      <c r="Q710" t="s">
        <v>1114</v>
      </c>
      <c r="R710" t="s">
        <v>1119</v>
      </c>
      <c r="S710" t="s">
        <v>2745</v>
      </c>
      <c r="T710" s="2" t="s">
        <v>675</v>
      </c>
      <c r="U710" s="2" t="s">
        <v>1119</v>
      </c>
      <c r="V710" s="2" t="s">
        <v>2745</v>
      </c>
      <c r="W710" s="2" t="s">
        <v>675</v>
      </c>
    </row>
    <row r="711" spans="1:23">
      <c r="A711" t="s">
        <v>8761</v>
      </c>
      <c r="B711" t="s">
        <v>1564</v>
      </c>
      <c r="C711" t="s">
        <v>7321</v>
      </c>
      <c r="D711" t="s">
        <v>1564</v>
      </c>
      <c r="E711" t="s">
        <v>6799</v>
      </c>
      <c r="F711" t="s">
        <v>11560</v>
      </c>
      <c r="G711" t="s">
        <v>11551</v>
      </c>
      <c r="H711" t="s">
        <v>5693</v>
      </c>
      <c r="I711" t="s">
        <v>914</v>
      </c>
      <c r="J711" t="s">
        <v>8762</v>
      </c>
      <c r="K711" t="s">
        <v>922</v>
      </c>
      <c r="L711" t="s">
        <v>675</v>
      </c>
      <c r="M711" t="s">
        <v>760</v>
      </c>
      <c r="N711" t="s">
        <v>2672</v>
      </c>
      <c r="O711" t="s">
        <v>913</v>
      </c>
      <c r="P711" t="s">
        <v>11568</v>
      </c>
      <c r="Q711" t="s">
        <v>1114</v>
      </c>
      <c r="R711" t="s">
        <v>8764</v>
      </c>
      <c r="S711" t="s">
        <v>1572</v>
      </c>
      <c r="T711" s="2" t="s">
        <v>675</v>
      </c>
      <c r="U711" s="2" t="s">
        <v>8764</v>
      </c>
      <c r="V711" s="2" t="s">
        <v>1572</v>
      </c>
      <c r="W711" s="2" t="s">
        <v>675</v>
      </c>
    </row>
    <row r="712" spans="1:23">
      <c r="A712" t="s">
        <v>8765</v>
      </c>
      <c r="B712" t="s">
        <v>1455</v>
      </c>
      <c r="C712" t="s">
        <v>5882</v>
      </c>
      <c r="D712" t="s">
        <v>1455</v>
      </c>
      <c r="E712" t="s">
        <v>6800</v>
      </c>
      <c r="F712" t="s">
        <v>11560</v>
      </c>
      <c r="G712" t="s">
        <v>11551</v>
      </c>
      <c r="H712" t="s">
        <v>6029</v>
      </c>
      <c r="I712" t="s">
        <v>914</v>
      </c>
      <c r="J712" t="s">
        <v>8766</v>
      </c>
      <c r="K712" t="s">
        <v>922</v>
      </c>
      <c r="L712" t="s">
        <v>675</v>
      </c>
      <c r="M712" t="s">
        <v>760</v>
      </c>
      <c r="N712" t="s">
        <v>2672</v>
      </c>
      <c r="O712" t="s">
        <v>913</v>
      </c>
      <c r="P712" t="s">
        <v>11568</v>
      </c>
      <c r="Q712" t="s">
        <v>1114</v>
      </c>
      <c r="R712" t="s">
        <v>8767</v>
      </c>
      <c r="S712" t="s">
        <v>1675</v>
      </c>
      <c r="T712" s="2" t="s">
        <v>675</v>
      </c>
      <c r="U712" s="2" t="s">
        <v>8767</v>
      </c>
      <c r="V712" s="2" t="s">
        <v>1675</v>
      </c>
      <c r="W712" s="2" t="s">
        <v>675</v>
      </c>
    </row>
    <row r="713" spans="1:23">
      <c r="A713" t="s">
        <v>8768</v>
      </c>
      <c r="B713" t="s">
        <v>4775</v>
      </c>
      <c r="C713" t="s">
        <v>12130</v>
      </c>
      <c r="D713" t="s">
        <v>675</v>
      </c>
      <c r="E713" t="s">
        <v>682</v>
      </c>
      <c r="F713" t="s">
        <v>11560</v>
      </c>
      <c r="G713" t="s">
        <v>11551</v>
      </c>
      <c r="H713" t="s">
        <v>6041</v>
      </c>
      <c r="I713" t="s">
        <v>914</v>
      </c>
      <c r="J713" t="s">
        <v>8769</v>
      </c>
      <c r="K713" t="s">
        <v>922</v>
      </c>
      <c r="L713" t="s">
        <v>675</v>
      </c>
      <c r="M713" t="s">
        <v>760</v>
      </c>
      <c r="N713" t="s">
        <v>760</v>
      </c>
      <c r="O713" t="s">
        <v>913</v>
      </c>
      <c r="P713" t="s">
        <v>11568</v>
      </c>
      <c r="Q713" t="s">
        <v>1114</v>
      </c>
      <c r="R713" t="s">
        <v>8771</v>
      </c>
      <c r="S713" t="s">
        <v>4775</v>
      </c>
      <c r="T713" s="2" t="s">
        <v>675</v>
      </c>
      <c r="U713" s="2" t="s">
        <v>8771</v>
      </c>
      <c r="V713" s="2" t="s">
        <v>675</v>
      </c>
      <c r="W713" s="2" t="s">
        <v>675</v>
      </c>
    </row>
    <row r="714" spans="1:23">
      <c r="A714" t="s">
        <v>8772</v>
      </c>
      <c r="B714" t="s">
        <v>3405</v>
      </c>
      <c r="C714" t="s">
        <v>6853</v>
      </c>
      <c r="D714" t="s">
        <v>3405</v>
      </c>
      <c r="E714" t="s">
        <v>6799</v>
      </c>
      <c r="F714" t="s">
        <v>11560</v>
      </c>
      <c r="G714" t="s">
        <v>11551</v>
      </c>
      <c r="H714" t="s">
        <v>6471</v>
      </c>
      <c r="I714" t="s">
        <v>914</v>
      </c>
      <c r="J714" t="s">
        <v>8773</v>
      </c>
      <c r="K714" t="s">
        <v>922</v>
      </c>
      <c r="L714" t="s">
        <v>675</v>
      </c>
      <c r="M714" t="s">
        <v>760</v>
      </c>
      <c r="N714" t="s">
        <v>2672</v>
      </c>
      <c r="O714" t="s">
        <v>913</v>
      </c>
      <c r="P714" t="s">
        <v>11568</v>
      </c>
      <c r="Q714" t="s">
        <v>1114</v>
      </c>
      <c r="R714" t="s">
        <v>8774</v>
      </c>
      <c r="S714" t="s">
        <v>5029</v>
      </c>
      <c r="T714" s="2" t="s">
        <v>675</v>
      </c>
      <c r="U714" s="2" t="s">
        <v>8774</v>
      </c>
      <c r="V714" s="2" t="s">
        <v>675</v>
      </c>
      <c r="W714" s="2" t="s">
        <v>675</v>
      </c>
    </row>
    <row r="715" spans="1:23">
      <c r="A715" t="s">
        <v>8775</v>
      </c>
      <c r="B715" t="s">
        <v>675</v>
      </c>
      <c r="C715" t="s">
        <v>682</v>
      </c>
      <c r="D715" t="s">
        <v>675</v>
      </c>
      <c r="E715" t="s">
        <v>682</v>
      </c>
      <c r="F715" t="s">
        <v>11560</v>
      </c>
      <c r="G715" t="s">
        <v>11551</v>
      </c>
      <c r="H715" t="s">
        <v>8776</v>
      </c>
      <c r="I715" t="s">
        <v>8719</v>
      </c>
      <c r="J715" t="s">
        <v>8777</v>
      </c>
      <c r="K715" t="s">
        <v>922</v>
      </c>
      <c r="L715" t="s">
        <v>675</v>
      </c>
      <c r="M715" t="s">
        <v>760</v>
      </c>
      <c r="N715" t="s">
        <v>675</v>
      </c>
      <c r="O715" t="s">
        <v>8718</v>
      </c>
      <c r="P715" t="s">
        <v>11568</v>
      </c>
      <c r="Q715" t="s">
        <v>1114</v>
      </c>
      <c r="R715" t="s">
        <v>8778</v>
      </c>
      <c r="S715" t="s">
        <v>675</v>
      </c>
      <c r="T715" s="2" t="s">
        <v>675</v>
      </c>
      <c r="U715" s="2" t="s">
        <v>8778</v>
      </c>
      <c r="V715" s="2" t="s">
        <v>675</v>
      </c>
      <c r="W715" s="2" t="s">
        <v>675</v>
      </c>
    </row>
    <row r="716" spans="1:23">
      <c r="A716" t="s">
        <v>8779</v>
      </c>
      <c r="B716" t="s">
        <v>675</v>
      </c>
      <c r="C716" t="s">
        <v>682</v>
      </c>
      <c r="D716" t="s">
        <v>675</v>
      </c>
      <c r="E716" t="s">
        <v>682</v>
      </c>
      <c r="F716" t="s">
        <v>11560</v>
      </c>
      <c r="G716" t="s">
        <v>11551</v>
      </c>
      <c r="H716" t="s">
        <v>8780</v>
      </c>
      <c r="I716" t="s">
        <v>8719</v>
      </c>
      <c r="J716" t="s">
        <v>8781</v>
      </c>
      <c r="K716" t="s">
        <v>922</v>
      </c>
      <c r="L716" t="s">
        <v>675</v>
      </c>
      <c r="M716" t="s">
        <v>760</v>
      </c>
      <c r="N716" t="s">
        <v>675</v>
      </c>
      <c r="O716" t="s">
        <v>8718</v>
      </c>
      <c r="P716" t="s">
        <v>11568</v>
      </c>
      <c r="Q716" t="s">
        <v>1114</v>
      </c>
      <c r="R716" t="s">
        <v>8782</v>
      </c>
      <c r="S716" t="s">
        <v>675</v>
      </c>
      <c r="T716" s="2" t="s">
        <v>675</v>
      </c>
      <c r="U716" s="2" t="s">
        <v>8782</v>
      </c>
      <c r="V716" s="2" t="s">
        <v>675</v>
      </c>
      <c r="W716" s="2" t="s">
        <v>675</v>
      </c>
    </row>
    <row r="717" spans="1:23">
      <c r="A717" t="s">
        <v>8783</v>
      </c>
      <c r="B717" t="s">
        <v>675</v>
      </c>
      <c r="C717" t="s">
        <v>682</v>
      </c>
      <c r="D717" t="s">
        <v>675</v>
      </c>
      <c r="E717" t="s">
        <v>682</v>
      </c>
      <c r="F717" t="s">
        <v>11560</v>
      </c>
      <c r="G717" t="s">
        <v>11551</v>
      </c>
      <c r="H717" t="s">
        <v>8784</v>
      </c>
      <c r="I717" t="s">
        <v>8719</v>
      </c>
      <c r="J717" t="s">
        <v>8785</v>
      </c>
      <c r="K717" t="s">
        <v>922</v>
      </c>
      <c r="L717" t="s">
        <v>675</v>
      </c>
      <c r="M717" t="s">
        <v>760</v>
      </c>
      <c r="N717" t="s">
        <v>675</v>
      </c>
      <c r="O717" t="s">
        <v>8718</v>
      </c>
      <c r="P717" t="s">
        <v>11568</v>
      </c>
      <c r="Q717" t="s">
        <v>1114</v>
      </c>
      <c r="R717" t="s">
        <v>8786</v>
      </c>
      <c r="S717" t="s">
        <v>675</v>
      </c>
      <c r="T717" s="2" t="s">
        <v>675</v>
      </c>
      <c r="U717" s="2" t="s">
        <v>8786</v>
      </c>
      <c r="V717" s="2" t="s">
        <v>675</v>
      </c>
      <c r="W717" s="2" t="s">
        <v>675</v>
      </c>
    </row>
    <row r="718" spans="1:23">
      <c r="A718" t="s">
        <v>8787</v>
      </c>
      <c r="B718" t="s">
        <v>675</v>
      </c>
      <c r="C718" t="s">
        <v>682</v>
      </c>
      <c r="D718" t="s">
        <v>675</v>
      </c>
      <c r="E718" t="s">
        <v>682</v>
      </c>
      <c r="F718" t="s">
        <v>11560</v>
      </c>
      <c r="G718" t="s">
        <v>11551</v>
      </c>
      <c r="H718" t="s">
        <v>8788</v>
      </c>
      <c r="I718" t="s">
        <v>8719</v>
      </c>
      <c r="J718" t="s">
        <v>8789</v>
      </c>
      <c r="K718" t="s">
        <v>922</v>
      </c>
      <c r="L718" t="s">
        <v>675</v>
      </c>
      <c r="M718" t="s">
        <v>760</v>
      </c>
      <c r="N718" t="s">
        <v>675</v>
      </c>
      <c r="O718" t="s">
        <v>8718</v>
      </c>
      <c r="P718" t="s">
        <v>11568</v>
      </c>
      <c r="Q718" t="s">
        <v>1114</v>
      </c>
      <c r="R718" t="s">
        <v>8790</v>
      </c>
      <c r="S718" t="s">
        <v>675</v>
      </c>
      <c r="T718" s="2" t="s">
        <v>675</v>
      </c>
      <c r="U718" s="2" t="s">
        <v>8790</v>
      </c>
      <c r="V718" s="2" t="s">
        <v>675</v>
      </c>
      <c r="W718" s="2" t="s">
        <v>675</v>
      </c>
    </row>
    <row r="719" spans="1:23">
      <c r="A719" t="s">
        <v>8791</v>
      </c>
      <c r="B719" t="s">
        <v>675</v>
      </c>
      <c r="C719" t="s">
        <v>682</v>
      </c>
      <c r="D719" t="s">
        <v>675</v>
      </c>
      <c r="E719" t="s">
        <v>682</v>
      </c>
      <c r="F719" t="s">
        <v>11560</v>
      </c>
      <c r="G719" t="s">
        <v>11551</v>
      </c>
      <c r="H719" t="s">
        <v>8792</v>
      </c>
      <c r="I719" t="s">
        <v>8719</v>
      </c>
      <c r="J719" t="s">
        <v>8793</v>
      </c>
      <c r="K719" t="s">
        <v>922</v>
      </c>
      <c r="L719" t="s">
        <v>675</v>
      </c>
      <c r="M719" t="s">
        <v>760</v>
      </c>
      <c r="N719" t="s">
        <v>675</v>
      </c>
      <c r="O719" t="s">
        <v>8718</v>
      </c>
      <c r="P719" t="s">
        <v>11568</v>
      </c>
      <c r="Q719" t="s">
        <v>1114</v>
      </c>
      <c r="R719" t="s">
        <v>8794</v>
      </c>
      <c r="S719" t="s">
        <v>675</v>
      </c>
      <c r="T719" s="2" t="s">
        <v>675</v>
      </c>
      <c r="U719" s="2" t="s">
        <v>8794</v>
      </c>
      <c r="V719" s="2" t="s">
        <v>675</v>
      </c>
      <c r="W719" s="2" t="s">
        <v>675</v>
      </c>
    </row>
    <row r="720" spans="1:23">
      <c r="A720" t="s">
        <v>8795</v>
      </c>
      <c r="B720" t="s">
        <v>675</v>
      </c>
      <c r="C720" t="s">
        <v>682</v>
      </c>
      <c r="D720" t="s">
        <v>675</v>
      </c>
      <c r="E720" t="s">
        <v>682</v>
      </c>
      <c r="F720" t="s">
        <v>11560</v>
      </c>
      <c r="G720" t="s">
        <v>11551</v>
      </c>
      <c r="H720" t="s">
        <v>8796</v>
      </c>
      <c r="I720" t="s">
        <v>8719</v>
      </c>
      <c r="J720" t="s">
        <v>8797</v>
      </c>
      <c r="K720" t="s">
        <v>922</v>
      </c>
      <c r="L720" t="s">
        <v>675</v>
      </c>
      <c r="M720" t="s">
        <v>760</v>
      </c>
      <c r="N720" t="s">
        <v>675</v>
      </c>
      <c r="O720" t="s">
        <v>8718</v>
      </c>
      <c r="P720" t="s">
        <v>11568</v>
      </c>
      <c r="Q720" t="s">
        <v>1114</v>
      </c>
      <c r="R720" t="s">
        <v>8798</v>
      </c>
      <c r="S720" t="s">
        <v>675</v>
      </c>
      <c r="T720" s="2" t="s">
        <v>675</v>
      </c>
      <c r="U720" s="2" t="s">
        <v>8798</v>
      </c>
      <c r="V720" s="2" t="s">
        <v>675</v>
      </c>
      <c r="W720" s="2" t="s">
        <v>675</v>
      </c>
    </row>
    <row r="721" spans="1:23">
      <c r="A721" t="s">
        <v>8799</v>
      </c>
      <c r="B721" t="s">
        <v>675</v>
      </c>
      <c r="C721" t="s">
        <v>682</v>
      </c>
      <c r="D721" t="s">
        <v>675</v>
      </c>
      <c r="E721" t="s">
        <v>682</v>
      </c>
      <c r="F721" t="s">
        <v>11560</v>
      </c>
      <c r="G721" t="s">
        <v>11551</v>
      </c>
      <c r="H721" t="s">
        <v>8800</v>
      </c>
      <c r="I721" t="s">
        <v>8719</v>
      </c>
      <c r="J721" t="s">
        <v>8801</v>
      </c>
      <c r="K721" t="s">
        <v>922</v>
      </c>
      <c r="L721" t="s">
        <v>675</v>
      </c>
      <c r="M721" t="s">
        <v>760</v>
      </c>
      <c r="N721" t="s">
        <v>675</v>
      </c>
      <c r="O721" t="s">
        <v>8718</v>
      </c>
      <c r="P721" t="s">
        <v>11568</v>
      </c>
      <c r="Q721" t="s">
        <v>1114</v>
      </c>
      <c r="R721" t="s">
        <v>8802</v>
      </c>
      <c r="S721" t="s">
        <v>675</v>
      </c>
      <c r="T721" s="2" t="s">
        <v>675</v>
      </c>
      <c r="U721" s="2" t="s">
        <v>8802</v>
      </c>
      <c r="V721" s="2" t="s">
        <v>675</v>
      </c>
      <c r="W721" s="2" t="s">
        <v>675</v>
      </c>
    </row>
    <row r="722" spans="1:23">
      <c r="A722" t="s">
        <v>8803</v>
      </c>
      <c r="B722" t="s">
        <v>675</v>
      </c>
      <c r="C722" t="s">
        <v>682</v>
      </c>
      <c r="D722" t="s">
        <v>675</v>
      </c>
      <c r="E722" t="s">
        <v>682</v>
      </c>
      <c r="F722" t="s">
        <v>11560</v>
      </c>
      <c r="G722" t="s">
        <v>11551</v>
      </c>
      <c r="H722" t="s">
        <v>8804</v>
      </c>
      <c r="I722" t="s">
        <v>8719</v>
      </c>
      <c r="J722" t="s">
        <v>8805</v>
      </c>
      <c r="K722" t="s">
        <v>922</v>
      </c>
      <c r="L722" t="s">
        <v>675</v>
      </c>
      <c r="M722" t="s">
        <v>760</v>
      </c>
      <c r="N722" t="s">
        <v>675</v>
      </c>
      <c r="O722" t="s">
        <v>8718</v>
      </c>
      <c r="P722" t="s">
        <v>11568</v>
      </c>
      <c r="Q722" t="s">
        <v>1114</v>
      </c>
      <c r="R722" t="s">
        <v>8806</v>
      </c>
      <c r="S722" t="s">
        <v>675</v>
      </c>
      <c r="T722" s="2" t="s">
        <v>675</v>
      </c>
      <c r="U722" s="2" t="s">
        <v>8806</v>
      </c>
      <c r="V722" s="2" t="s">
        <v>675</v>
      </c>
      <c r="W722" s="2" t="s">
        <v>675</v>
      </c>
    </row>
    <row r="723" spans="1:23">
      <c r="A723" t="s">
        <v>8807</v>
      </c>
      <c r="B723" t="s">
        <v>675</v>
      </c>
      <c r="C723" t="s">
        <v>682</v>
      </c>
      <c r="D723" t="s">
        <v>675</v>
      </c>
      <c r="E723" t="s">
        <v>682</v>
      </c>
      <c r="F723" t="s">
        <v>11560</v>
      </c>
      <c r="G723" t="s">
        <v>11551</v>
      </c>
      <c r="H723" t="s">
        <v>8808</v>
      </c>
      <c r="I723" t="s">
        <v>8719</v>
      </c>
      <c r="J723" t="s">
        <v>8809</v>
      </c>
      <c r="K723" t="s">
        <v>922</v>
      </c>
      <c r="L723" t="s">
        <v>675</v>
      </c>
      <c r="M723" t="s">
        <v>760</v>
      </c>
      <c r="N723" t="s">
        <v>675</v>
      </c>
      <c r="O723" t="s">
        <v>8718</v>
      </c>
      <c r="P723" t="s">
        <v>11568</v>
      </c>
      <c r="Q723" t="s">
        <v>1114</v>
      </c>
      <c r="R723" t="s">
        <v>8810</v>
      </c>
      <c r="S723" t="s">
        <v>675</v>
      </c>
      <c r="T723" s="2" t="s">
        <v>675</v>
      </c>
      <c r="U723" s="2" t="s">
        <v>8810</v>
      </c>
      <c r="V723" s="2" t="s">
        <v>675</v>
      </c>
      <c r="W723" s="2" t="s">
        <v>675</v>
      </c>
    </row>
    <row r="724" spans="1:23">
      <c r="A724" t="s">
        <v>8811</v>
      </c>
      <c r="B724" t="s">
        <v>675</v>
      </c>
      <c r="C724" t="s">
        <v>682</v>
      </c>
      <c r="D724" t="s">
        <v>675</v>
      </c>
      <c r="E724" t="s">
        <v>682</v>
      </c>
      <c r="F724" t="s">
        <v>11560</v>
      </c>
      <c r="G724" t="s">
        <v>11551</v>
      </c>
      <c r="H724" t="s">
        <v>8812</v>
      </c>
      <c r="I724" t="s">
        <v>8719</v>
      </c>
      <c r="J724" t="s">
        <v>8813</v>
      </c>
      <c r="K724" t="s">
        <v>922</v>
      </c>
      <c r="L724" t="s">
        <v>675</v>
      </c>
      <c r="M724" t="s">
        <v>760</v>
      </c>
      <c r="N724" t="s">
        <v>675</v>
      </c>
      <c r="O724" t="s">
        <v>8718</v>
      </c>
      <c r="P724" t="s">
        <v>11568</v>
      </c>
      <c r="Q724" t="s">
        <v>1114</v>
      </c>
      <c r="R724" t="s">
        <v>8814</v>
      </c>
      <c r="S724" t="s">
        <v>675</v>
      </c>
      <c r="T724" s="2" t="s">
        <v>675</v>
      </c>
      <c r="U724" s="2" t="s">
        <v>8814</v>
      </c>
      <c r="V724" s="2" t="s">
        <v>675</v>
      </c>
      <c r="W724" s="2" t="s">
        <v>675</v>
      </c>
    </row>
    <row r="725" spans="1:23">
      <c r="A725" t="s">
        <v>8815</v>
      </c>
      <c r="B725" t="s">
        <v>675</v>
      </c>
      <c r="C725" t="s">
        <v>682</v>
      </c>
      <c r="D725" t="s">
        <v>675</v>
      </c>
      <c r="E725" t="s">
        <v>682</v>
      </c>
      <c r="F725" t="s">
        <v>11560</v>
      </c>
      <c r="G725" t="s">
        <v>11551</v>
      </c>
      <c r="H725" t="s">
        <v>8742</v>
      </c>
      <c r="I725" t="s">
        <v>8741</v>
      </c>
      <c r="J725" t="s">
        <v>8816</v>
      </c>
      <c r="K725" t="s">
        <v>922</v>
      </c>
      <c r="L725" t="s">
        <v>675</v>
      </c>
      <c r="M725" t="s">
        <v>760</v>
      </c>
      <c r="N725" t="s">
        <v>675</v>
      </c>
      <c r="O725" t="s">
        <v>8740</v>
      </c>
      <c r="P725" t="s">
        <v>11568</v>
      </c>
      <c r="Q725" t="s">
        <v>1114</v>
      </c>
      <c r="R725" t="s">
        <v>8817</v>
      </c>
      <c r="S725" t="s">
        <v>675</v>
      </c>
      <c r="T725" s="2" t="s">
        <v>675</v>
      </c>
      <c r="U725" s="2" t="s">
        <v>8817</v>
      </c>
      <c r="V725" s="2" t="s">
        <v>675</v>
      </c>
      <c r="W725" s="2" t="s">
        <v>675</v>
      </c>
    </row>
    <row r="726" spans="1:23">
      <c r="A726" t="s">
        <v>8818</v>
      </c>
      <c r="B726" t="s">
        <v>675</v>
      </c>
      <c r="C726" t="s">
        <v>682</v>
      </c>
      <c r="D726" t="s">
        <v>675</v>
      </c>
      <c r="E726" t="s">
        <v>682</v>
      </c>
      <c r="F726" t="s">
        <v>11560</v>
      </c>
      <c r="G726" t="s">
        <v>11551</v>
      </c>
      <c r="H726" t="s">
        <v>8746</v>
      </c>
      <c r="I726" t="s">
        <v>8741</v>
      </c>
      <c r="J726" t="s">
        <v>8819</v>
      </c>
      <c r="K726" t="s">
        <v>922</v>
      </c>
      <c r="L726" t="s">
        <v>675</v>
      </c>
      <c r="M726" t="s">
        <v>760</v>
      </c>
      <c r="N726" t="s">
        <v>675</v>
      </c>
      <c r="O726" t="s">
        <v>8740</v>
      </c>
      <c r="P726" t="s">
        <v>11568</v>
      </c>
      <c r="Q726" t="s">
        <v>1114</v>
      </c>
      <c r="R726" t="s">
        <v>8820</v>
      </c>
      <c r="S726" t="s">
        <v>675</v>
      </c>
      <c r="T726" s="2" t="s">
        <v>675</v>
      </c>
      <c r="U726" s="2" t="s">
        <v>8820</v>
      </c>
      <c r="V726" s="2" t="s">
        <v>675</v>
      </c>
      <c r="W726" s="2" t="s">
        <v>675</v>
      </c>
    </row>
    <row r="727" spans="1:23">
      <c r="A727" t="s">
        <v>8821</v>
      </c>
      <c r="B727" t="s">
        <v>675</v>
      </c>
      <c r="C727" t="s">
        <v>682</v>
      </c>
      <c r="D727" t="s">
        <v>675</v>
      </c>
      <c r="E727" t="s">
        <v>682</v>
      </c>
      <c r="F727" t="s">
        <v>11560</v>
      </c>
      <c r="G727" t="s">
        <v>11551</v>
      </c>
      <c r="H727" t="s">
        <v>8750</v>
      </c>
      <c r="I727" t="s">
        <v>8741</v>
      </c>
      <c r="J727" t="s">
        <v>8822</v>
      </c>
      <c r="K727" t="s">
        <v>922</v>
      </c>
      <c r="L727" t="s">
        <v>675</v>
      </c>
      <c r="M727" t="s">
        <v>760</v>
      </c>
      <c r="N727" t="s">
        <v>675</v>
      </c>
      <c r="O727" t="s">
        <v>8740</v>
      </c>
      <c r="P727" t="s">
        <v>11568</v>
      </c>
      <c r="Q727" t="s">
        <v>1114</v>
      </c>
      <c r="R727" t="s">
        <v>8823</v>
      </c>
      <c r="S727" t="s">
        <v>675</v>
      </c>
      <c r="T727" s="2" t="s">
        <v>675</v>
      </c>
      <c r="U727" s="2" t="s">
        <v>8823</v>
      </c>
      <c r="V727" s="2" t="s">
        <v>675</v>
      </c>
      <c r="W727" s="2" t="s">
        <v>675</v>
      </c>
    </row>
    <row r="728" spans="1:23">
      <c r="A728" t="s">
        <v>8824</v>
      </c>
      <c r="B728" t="s">
        <v>675</v>
      </c>
      <c r="C728" t="s">
        <v>682</v>
      </c>
      <c r="D728" t="s">
        <v>675</v>
      </c>
      <c r="E728" t="s">
        <v>682</v>
      </c>
      <c r="F728" t="s">
        <v>11560</v>
      </c>
      <c r="G728" t="s">
        <v>11551</v>
      </c>
      <c r="H728" t="s">
        <v>8754</v>
      </c>
      <c r="I728" t="s">
        <v>8741</v>
      </c>
      <c r="J728" t="s">
        <v>8825</v>
      </c>
      <c r="K728" t="s">
        <v>922</v>
      </c>
      <c r="L728" t="s">
        <v>675</v>
      </c>
      <c r="M728" t="s">
        <v>760</v>
      </c>
      <c r="N728" t="s">
        <v>675</v>
      </c>
      <c r="O728" t="s">
        <v>8740</v>
      </c>
      <c r="P728" t="s">
        <v>11568</v>
      </c>
      <c r="Q728" t="s">
        <v>1114</v>
      </c>
      <c r="R728" t="s">
        <v>8826</v>
      </c>
      <c r="S728" t="s">
        <v>675</v>
      </c>
      <c r="T728" s="2" t="s">
        <v>675</v>
      </c>
      <c r="U728" s="2" t="s">
        <v>8826</v>
      </c>
      <c r="V728" s="2" t="s">
        <v>675</v>
      </c>
      <c r="W728" s="2" t="s">
        <v>675</v>
      </c>
    </row>
    <row r="729" spans="1:23">
      <c r="A729" t="s">
        <v>8827</v>
      </c>
      <c r="B729" t="s">
        <v>675</v>
      </c>
      <c r="C729" t="s">
        <v>682</v>
      </c>
      <c r="D729" t="s">
        <v>675</v>
      </c>
      <c r="E729" t="s">
        <v>682</v>
      </c>
      <c r="F729" t="s">
        <v>11560</v>
      </c>
      <c r="G729" t="s">
        <v>11551</v>
      </c>
      <c r="H729" t="s">
        <v>8758</v>
      </c>
      <c r="I729" t="s">
        <v>8741</v>
      </c>
      <c r="J729" t="s">
        <v>8828</v>
      </c>
      <c r="K729" t="s">
        <v>922</v>
      </c>
      <c r="L729" t="s">
        <v>675</v>
      </c>
      <c r="M729" t="s">
        <v>760</v>
      </c>
      <c r="N729" t="s">
        <v>675</v>
      </c>
      <c r="O729" t="s">
        <v>8740</v>
      </c>
      <c r="P729" t="s">
        <v>11568</v>
      </c>
      <c r="Q729" t="s">
        <v>1114</v>
      </c>
      <c r="R729" t="s">
        <v>8829</v>
      </c>
      <c r="S729" t="s">
        <v>675</v>
      </c>
      <c r="T729" s="2" t="s">
        <v>675</v>
      </c>
      <c r="U729" s="2" t="s">
        <v>8829</v>
      </c>
      <c r="V729" s="2" t="s">
        <v>675</v>
      </c>
      <c r="W729" s="2" t="s">
        <v>675</v>
      </c>
    </row>
    <row r="730" spans="1:23">
      <c r="A730" t="s">
        <v>8830</v>
      </c>
      <c r="B730" t="s">
        <v>675</v>
      </c>
      <c r="C730" t="s">
        <v>682</v>
      </c>
      <c r="D730" t="s">
        <v>675</v>
      </c>
      <c r="E730" t="s">
        <v>682</v>
      </c>
      <c r="F730" t="s">
        <v>11560</v>
      </c>
      <c r="G730" t="s">
        <v>11551</v>
      </c>
      <c r="H730" t="s">
        <v>8831</v>
      </c>
      <c r="I730" t="s">
        <v>8741</v>
      </c>
      <c r="J730" t="s">
        <v>8832</v>
      </c>
      <c r="K730" t="s">
        <v>922</v>
      </c>
      <c r="L730" t="s">
        <v>675</v>
      </c>
      <c r="M730" t="s">
        <v>760</v>
      </c>
      <c r="N730" t="s">
        <v>675</v>
      </c>
      <c r="O730" t="s">
        <v>8740</v>
      </c>
      <c r="P730" t="s">
        <v>11568</v>
      </c>
      <c r="Q730" t="s">
        <v>1114</v>
      </c>
      <c r="R730" t="s">
        <v>8833</v>
      </c>
      <c r="S730" t="s">
        <v>675</v>
      </c>
      <c r="T730" s="2" t="s">
        <v>675</v>
      </c>
      <c r="U730" s="2" t="s">
        <v>8833</v>
      </c>
      <c r="V730" s="2" t="s">
        <v>675</v>
      </c>
      <c r="W730" s="2" t="s">
        <v>675</v>
      </c>
    </row>
    <row r="731" spans="1:23">
      <c r="A731" t="s">
        <v>8834</v>
      </c>
      <c r="B731" t="s">
        <v>675</v>
      </c>
      <c r="C731" t="s">
        <v>682</v>
      </c>
      <c r="D731" t="s">
        <v>675</v>
      </c>
      <c r="E731" t="s">
        <v>682</v>
      </c>
      <c r="F731" t="s">
        <v>11560</v>
      </c>
      <c r="G731" t="s">
        <v>11551</v>
      </c>
      <c r="H731" t="s">
        <v>8835</v>
      </c>
      <c r="I731" t="s">
        <v>8741</v>
      </c>
      <c r="J731" t="s">
        <v>8836</v>
      </c>
      <c r="K731" t="s">
        <v>922</v>
      </c>
      <c r="L731" t="s">
        <v>675</v>
      </c>
      <c r="M731" t="s">
        <v>760</v>
      </c>
      <c r="N731" t="s">
        <v>675</v>
      </c>
      <c r="O731" t="s">
        <v>8740</v>
      </c>
      <c r="P731" t="s">
        <v>11568</v>
      </c>
      <c r="Q731" t="s">
        <v>1114</v>
      </c>
      <c r="R731" t="s">
        <v>8837</v>
      </c>
      <c r="S731" t="s">
        <v>675</v>
      </c>
      <c r="T731" s="2" t="s">
        <v>675</v>
      </c>
      <c r="U731" s="2" t="s">
        <v>8837</v>
      </c>
      <c r="V731" s="2" t="s">
        <v>675</v>
      </c>
      <c r="W731" s="2" t="s">
        <v>675</v>
      </c>
    </row>
    <row r="732" spans="1:23">
      <c r="A732" t="s">
        <v>8838</v>
      </c>
      <c r="B732" t="s">
        <v>675</v>
      </c>
      <c r="C732" t="s">
        <v>682</v>
      </c>
      <c r="D732" t="s">
        <v>675</v>
      </c>
      <c r="E732" t="s">
        <v>682</v>
      </c>
      <c r="F732" t="s">
        <v>11560</v>
      </c>
      <c r="G732" t="s">
        <v>11551</v>
      </c>
      <c r="H732" t="s">
        <v>8839</v>
      </c>
      <c r="I732" t="s">
        <v>8741</v>
      </c>
      <c r="J732" t="s">
        <v>8840</v>
      </c>
      <c r="K732" t="s">
        <v>922</v>
      </c>
      <c r="L732" t="s">
        <v>675</v>
      </c>
      <c r="M732" t="s">
        <v>760</v>
      </c>
      <c r="N732" t="s">
        <v>675</v>
      </c>
      <c r="O732" t="s">
        <v>8740</v>
      </c>
      <c r="P732" t="s">
        <v>11568</v>
      </c>
      <c r="Q732" t="s">
        <v>1114</v>
      </c>
      <c r="R732" t="s">
        <v>8841</v>
      </c>
      <c r="S732" t="s">
        <v>675</v>
      </c>
      <c r="T732" s="2" t="s">
        <v>675</v>
      </c>
      <c r="U732" s="2" t="s">
        <v>8841</v>
      </c>
      <c r="V732" s="2" t="s">
        <v>675</v>
      </c>
      <c r="W732" s="2" t="s">
        <v>675</v>
      </c>
    </row>
    <row r="733" spans="1:23">
      <c r="A733" t="s">
        <v>8842</v>
      </c>
      <c r="B733" t="s">
        <v>675</v>
      </c>
      <c r="C733" t="s">
        <v>682</v>
      </c>
      <c r="D733" t="s">
        <v>675</v>
      </c>
      <c r="E733" t="s">
        <v>682</v>
      </c>
      <c r="F733" t="s">
        <v>11560</v>
      </c>
      <c r="G733" t="s">
        <v>11551</v>
      </c>
      <c r="H733" t="s">
        <v>8843</v>
      </c>
      <c r="I733" t="s">
        <v>8741</v>
      </c>
      <c r="J733" t="s">
        <v>8844</v>
      </c>
      <c r="K733" t="s">
        <v>922</v>
      </c>
      <c r="L733" t="s">
        <v>675</v>
      </c>
      <c r="M733" t="s">
        <v>760</v>
      </c>
      <c r="N733" t="s">
        <v>675</v>
      </c>
      <c r="O733" t="s">
        <v>8740</v>
      </c>
      <c r="P733" t="s">
        <v>11568</v>
      </c>
      <c r="Q733" t="s">
        <v>1114</v>
      </c>
      <c r="R733" t="s">
        <v>8845</v>
      </c>
      <c r="S733" t="s">
        <v>675</v>
      </c>
      <c r="T733" s="2" t="s">
        <v>675</v>
      </c>
      <c r="U733" s="2" t="s">
        <v>8845</v>
      </c>
      <c r="V733" s="2" t="s">
        <v>675</v>
      </c>
      <c r="W733" s="2" t="s">
        <v>675</v>
      </c>
    </row>
    <row r="734" spans="1:23">
      <c r="A734" t="s">
        <v>8846</v>
      </c>
      <c r="B734" t="s">
        <v>675</v>
      </c>
      <c r="C734" t="s">
        <v>682</v>
      </c>
      <c r="D734" t="s">
        <v>675</v>
      </c>
      <c r="E734" t="s">
        <v>682</v>
      </c>
      <c r="F734" t="s">
        <v>11560</v>
      </c>
      <c r="G734" t="s">
        <v>11551</v>
      </c>
      <c r="H734" t="s">
        <v>8847</v>
      </c>
      <c r="I734" t="s">
        <v>8741</v>
      </c>
      <c r="J734" t="s">
        <v>8848</v>
      </c>
      <c r="K734" t="s">
        <v>922</v>
      </c>
      <c r="L734" t="s">
        <v>675</v>
      </c>
      <c r="M734" t="s">
        <v>760</v>
      </c>
      <c r="N734" t="s">
        <v>675</v>
      </c>
      <c r="O734" t="s">
        <v>8740</v>
      </c>
      <c r="P734" t="s">
        <v>11568</v>
      </c>
      <c r="Q734" t="s">
        <v>1114</v>
      </c>
      <c r="R734" t="s">
        <v>8849</v>
      </c>
      <c r="S734" t="s">
        <v>675</v>
      </c>
      <c r="T734" s="2" t="s">
        <v>675</v>
      </c>
      <c r="U734" s="2" t="s">
        <v>8849</v>
      </c>
      <c r="V734" s="2" t="s">
        <v>675</v>
      </c>
      <c r="W734" s="2" t="s">
        <v>675</v>
      </c>
    </row>
    <row r="735" spans="1:23">
      <c r="A735" t="s">
        <v>8850</v>
      </c>
      <c r="B735" t="s">
        <v>675</v>
      </c>
      <c r="C735" t="s">
        <v>682</v>
      </c>
      <c r="D735" t="s">
        <v>675</v>
      </c>
      <c r="E735" t="s">
        <v>682</v>
      </c>
      <c r="F735" t="s">
        <v>11560</v>
      </c>
      <c r="G735" t="s">
        <v>11551</v>
      </c>
      <c r="H735" t="s">
        <v>8851</v>
      </c>
      <c r="I735" t="s">
        <v>8741</v>
      </c>
      <c r="J735" t="s">
        <v>8852</v>
      </c>
      <c r="K735" t="s">
        <v>922</v>
      </c>
      <c r="L735" t="s">
        <v>675</v>
      </c>
      <c r="M735" t="s">
        <v>760</v>
      </c>
      <c r="N735" t="s">
        <v>675</v>
      </c>
      <c r="O735" t="s">
        <v>8740</v>
      </c>
      <c r="P735" t="s">
        <v>11568</v>
      </c>
      <c r="Q735" t="s">
        <v>1114</v>
      </c>
      <c r="R735" t="s">
        <v>8853</v>
      </c>
      <c r="S735" t="s">
        <v>675</v>
      </c>
      <c r="T735" s="2" t="s">
        <v>675</v>
      </c>
      <c r="U735" s="2" t="s">
        <v>8853</v>
      </c>
      <c r="V735" s="2" t="s">
        <v>675</v>
      </c>
      <c r="W735" s="2" t="s">
        <v>675</v>
      </c>
    </row>
    <row r="736" spans="1:23">
      <c r="A736" t="s">
        <v>8854</v>
      </c>
      <c r="B736" t="s">
        <v>675</v>
      </c>
      <c r="C736" t="s">
        <v>682</v>
      </c>
      <c r="D736" t="s">
        <v>675</v>
      </c>
      <c r="E736" t="s">
        <v>682</v>
      </c>
      <c r="F736" t="s">
        <v>11560</v>
      </c>
      <c r="G736" t="s">
        <v>11551</v>
      </c>
      <c r="H736" t="s">
        <v>8855</v>
      </c>
      <c r="I736" t="s">
        <v>8741</v>
      </c>
      <c r="J736" t="s">
        <v>8856</v>
      </c>
      <c r="K736" t="s">
        <v>922</v>
      </c>
      <c r="L736" t="s">
        <v>675</v>
      </c>
      <c r="M736" t="s">
        <v>760</v>
      </c>
      <c r="N736" t="s">
        <v>675</v>
      </c>
      <c r="O736" t="s">
        <v>8740</v>
      </c>
      <c r="P736" t="s">
        <v>11568</v>
      </c>
      <c r="Q736" t="s">
        <v>1114</v>
      </c>
      <c r="R736" t="s">
        <v>8857</v>
      </c>
      <c r="S736" t="s">
        <v>675</v>
      </c>
      <c r="T736" s="2" t="s">
        <v>675</v>
      </c>
      <c r="U736" s="2" t="s">
        <v>8857</v>
      </c>
      <c r="V736" s="2" t="s">
        <v>675</v>
      </c>
      <c r="W736" s="2" t="s">
        <v>675</v>
      </c>
    </row>
    <row r="737" spans="1:23">
      <c r="A737" t="s">
        <v>8858</v>
      </c>
      <c r="B737" t="s">
        <v>675</v>
      </c>
      <c r="C737" t="s">
        <v>682</v>
      </c>
      <c r="D737" t="s">
        <v>675</v>
      </c>
      <c r="E737" t="s">
        <v>682</v>
      </c>
      <c r="F737" t="s">
        <v>11560</v>
      </c>
      <c r="G737" t="s">
        <v>11551</v>
      </c>
      <c r="H737" t="s">
        <v>8859</v>
      </c>
      <c r="I737" t="s">
        <v>8741</v>
      </c>
      <c r="J737" t="s">
        <v>8860</v>
      </c>
      <c r="K737" t="s">
        <v>922</v>
      </c>
      <c r="L737" t="s">
        <v>675</v>
      </c>
      <c r="M737" t="s">
        <v>760</v>
      </c>
      <c r="N737" t="s">
        <v>675</v>
      </c>
      <c r="O737" t="s">
        <v>8740</v>
      </c>
      <c r="P737" t="s">
        <v>11568</v>
      </c>
      <c r="Q737" t="s">
        <v>1114</v>
      </c>
      <c r="R737" t="s">
        <v>8861</v>
      </c>
      <c r="S737" t="s">
        <v>675</v>
      </c>
      <c r="T737" s="2" t="s">
        <v>675</v>
      </c>
      <c r="U737" s="2" t="s">
        <v>8861</v>
      </c>
      <c r="V737" s="2" t="s">
        <v>675</v>
      </c>
      <c r="W737" s="2" t="s">
        <v>675</v>
      </c>
    </row>
    <row r="738" spans="1:23">
      <c r="A738" t="s">
        <v>8862</v>
      </c>
      <c r="B738" t="s">
        <v>675</v>
      </c>
      <c r="C738" t="s">
        <v>682</v>
      </c>
      <c r="D738" t="s">
        <v>675</v>
      </c>
      <c r="E738" t="s">
        <v>682</v>
      </c>
      <c r="F738" t="s">
        <v>11560</v>
      </c>
      <c r="G738" t="s">
        <v>11551</v>
      </c>
      <c r="H738" t="s">
        <v>8863</v>
      </c>
      <c r="I738" t="s">
        <v>8741</v>
      </c>
      <c r="J738" t="s">
        <v>8864</v>
      </c>
      <c r="K738" t="s">
        <v>922</v>
      </c>
      <c r="L738" t="s">
        <v>675</v>
      </c>
      <c r="M738" t="s">
        <v>760</v>
      </c>
      <c r="N738" t="s">
        <v>675</v>
      </c>
      <c r="O738" t="s">
        <v>8740</v>
      </c>
      <c r="P738" t="s">
        <v>11568</v>
      </c>
      <c r="Q738" t="s">
        <v>1114</v>
      </c>
      <c r="R738" t="s">
        <v>8865</v>
      </c>
      <c r="S738" t="s">
        <v>675</v>
      </c>
      <c r="T738" s="2" t="s">
        <v>675</v>
      </c>
      <c r="U738" s="2" t="s">
        <v>8865</v>
      </c>
      <c r="V738" s="2" t="s">
        <v>675</v>
      </c>
      <c r="W738" s="2" t="s">
        <v>675</v>
      </c>
    </row>
    <row r="739" spans="1:23">
      <c r="A739" t="s">
        <v>8866</v>
      </c>
      <c r="B739" t="s">
        <v>675</v>
      </c>
      <c r="C739" t="s">
        <v>682</v>
      </c>
      <c r="D739" t="s">
        <v>675</v>
      </c>
      <c r="E739" t="s">
        <v>682</v>
      </c>
      <c r="F739" t="s">
        <v>11560</v>
      </c>
      <c r="G739" t="s">
        <v>11551</v>
      </c>
      <c r="H739" t="s">
        <v>8867</v>
      </c>
      <c r="I739" t="s">
        <v>8741</v>
      </c>
      <c r="J739" t="s">
        <v>8868</v>
      </c>
      <c r="K739" t="s">
        <v>922</v>
      </c>
      <c r="L739" t="s">
        <v>675</v>
      </c>
      <c r="M739" t="s">
        <v>760</v>
      </c>
      <c r="N739" t="s">
        <v>675</v>
      </c>
      <c r="O739" t="s">
        <v>8740</v>
      </c>
      <c r="P739" t="s">
        <v>11568</v>
      </c>
      <c r="Q739" t="s">
        <v>1114</v>
      </c>
      <c r="R739" t="s">
        <v>8869</v>
      </c>
      <c r="S739" t="s">
        <v>675</v>
      </c>
      <c r="T739" s="2" t="s">
        <v>675</v>
      </c>
      <c r="U739" s="2" t="s">
        <v>8869</v>
      </c>
      <c r="V739" s="2" t="s">
        <v>675</v>
      </c>
      <c r="W739" s="2" t="s">
        <v>675</v>
      </c>
    </row>
    <row r="740" spans="1:23">
      <c r="A740" t="s">
        <v>8870</v>
      </c>
      <c r="B740" t="s">
        <v>675</v>
      </c>
      <c r="C740" t="s">
        <v>682</v>
      </c>
      <c r="D740" t="s">
        <v>675</v>
      </c>
      <c r="E740" t="s">
        <v>682</v>
      </c>
      <c r="F740" t="s">
        <v>11560</v>
      </c>
      <c r="G740" t="s">
        <v>11551</v>
      </c>
      <c r="H740" t="s">
        <v>8871</v>
      </c>
      <c r="I740" t="s">
        <v>8741</v>
      </c>
      <c r="J740" t="s">
        <v>8872</v>
      </c>
      <c r="K740" t="s">
        <v>922</v>
      </c>
      <c r="L740" t="s">
        <v>675</v>
      </c>
      <c r="M740" t="s">
        <v>760</v>
      </c>
      <c r="N740" t="s">
        <v>675</v>
      </c>
      <c r="O740" t="s">
        <v>8740</v>
      </c>
      <c r="P740" t="s">
        <v>11568</v>
      </c>
      <c r="Q740" t="s">
        <v>1114</v>
      </c>
      <c r="R740" t="s">
        <v>8873</v>
      </c>
      <c r="S740" t="s">
        <v>675</v>
      </c>
      <c r="T740" s="2" t="s">
        <v>675</v>
      </c>
      <c r="U740" s="2" t="s">
        <v>8873</v>
      </c>
      <c r="V740" s="2" t="s">
        <v>675</v>
      </c>
      <c r="W740" s="2" t="s">
        <v>675</v>
      </c>
    </row>
    <row r="741" spans="1:23">
      <c r="A741" t="s">
        <v>8874</v>
      </c>
      <c r="B741" t="s">
        <v>675</v>
      </c>
      <c r="C741" t="s">
        <v>682</v>
      </c>
      <c r="D741" t="s">
        <v>675</v>
      </c>
      <c r="E741" t="s">
        <v>682</v>
      </c>
      <c r="F741" t="s">
        <v>11560</v>
      </c>
      <c r="G741" t="s">
        <v>11551</v>
      </c>
      <c r="H741" t="s">
        <v>8875</v>
      </c>
      <c r="I741" t="s">
        <v>8741</v>
      </c>
      <c r="J741" t="s">
        <v>8876</v>
      </c>
      <c r="K741" t="s">
        <v>922</v>
      </c>
      <c r="L741" t="s">
        <v>675</v>
      </c>
      <c r="M741" t="s">
        <v>760</v>
      </c>
      <c r="N741" t="s">
        <v>675</v>
      </c>
      <c r="O741" t="s">
        <v>8740</v>
      </c>
      <c r="P741" t="s">
        <v>11568</v>
      </c>
      <c r="Q741" t="s">
        <v>1114</v>
      </c>
      <c r="R741" t="s">
        <v>8877</v>
      </c>
      <c r="S741" t="s">
        <v>675</v>
      </c>
      <c r="T741" s="2" t="s">
        <v>675</v>
      </c>
      <c r="U741" s="2" t="s">
        <v>8877</v>
      </c>
      <c r="V741" s="2" t="s">
        <v>675</v>
      </c>
      <c r="W741" s="2" t="s">
        <v>675</v>
      </c>
    </row>
    <row r="742" spans="1:23">
      <c r="A742" t="s">
        <v>8878</v>
      </c>
      <c r="B742" t="s">
        <v>675</v>
      </c>
      <c r="C742" t="s">
        <v>682</v>
      </c>
      <c r="D742" t="s">
        <v>675</v>
      </c>
      <c r="E742" t="s">
        <v>682</v>
      </c>
      <c r="F742" t="s">
        <v>11560</v>
      </c>
      <c r="G742" t="s">
        <v>11551</v>
      </c>
      <c r="H742" t="s">
        <v>8879</v>
      </c>
      <c r="I742" t="s">
        <v>8741</v>
      </c>
      <c r="J742" t="s">
        <v>8880</v>
      </c>
      <c r="K742" t="s">
        <v>922</v>
      </c>
      <c r="L742" t="s">
        <v>675</v>
      </c>
      <c r="M742" t="s">
        <v>760</v>
      </c>
      <c r="N742" t="s">
        <v>675</v>
      </c>
      <c r="O742" t="s">
        <v>8740</v>
      </c>
      <c r="P742" t="s">
        <v>11568</v>
      </c>
      <c r="Q742" t="s">
        <v>1114</v>
      </c>
      <c r="R742" t="s">
        <v>8881</v>
      </c>
      <c r="S742" t="s">
        <v>675</v>
      </c>
      <c r="T742" s="2" t="s">
        <v>675</v>
      </c>
      <c r="U742" s="2" t="s">
        <v>8881</v>
      </c>
      <c r="V742" s="2" t="s">
        <v>675</v>
      </c>
      <c r="W742" s="2" t="s">
        <v>675</v>
      </c>
    </row>
    <row r="743" spans="1:23">
      <c r="A743" t="s">
        <v>8882</v>
      </c>
      <c r="B743" t="s">
        <v>675</v>
      </c>
      <c r="C743" t="s">
        <v>682</v>
      </c>
      <c r="D743" t="s">
        <v>675</v>
      </c>
      <c r="E743" t="s">
        <v>682</v>
      </c>
      <c r="F743" t="s">
        <v>11560</v>
      </c>
      <c r="G743" t="s">
        <v>11551</v>
      </c>
      <c r="H743" t="s">
        <v>8883</v>
      </c>
      <c r="I743" t="s">
        <v>8741</v>
      </c>
      <c r="J743" t="s">
        <v>8884</v>
      </c>
      <c r="K743" t="s">
        <v>922</v>
      </c>
      <c r="L743" t="s">
        <v>675</v>
      </c>
      <c r="M743" t="s">
        <v>760</v>
      </c>
      <c r="N743" t="s">
        <v>675</v>
      </c>
      <c r="O743" t="s">
        <v>8740</v>
      </c>
      <c r="P743" t="s">
        <v>11568</v>
      </c>
      <c r="Q743" t="s">
        <v>1114</v>
      </c>
      <c r="R743" t="s">
        <v>8885</v>
      </c>
      <c r="S743" t="s">
        <v>675</v>
      </c>
      <c r="T743" s="2" t="s">
        <v>675</v>
      </c>
      <c r="U743" s="2" t="s">
        <v>8885</v>
      </c>
      <c r="V743" s="2" t="s">
        <v>675</v>
      </c>
      <c r="W743" s="2" t="s">
        <v>675</v>
      </c>
    </row>
    <row r="744" spans="1:23">
      <c r="A744" t="s">
        <v>8886</v>
      </c>
      <c r="B744" t="s">
        <v>675</v>
      </c>
      <c r="C744" t="s">
        <v>682</v>
      </c>
      <c r="D744" t="s">
        <v>675</v>
      </c>
      <c r="E744" t="s">
        <v>682</v>
      </c>
      <c r="F744" t="s">
        <v>11560</v>
      </c>
      <c r="G744" t="s">
        <v>11551</v>
      </c>
      <c r="H744" t="s">
        <v>8887</v>
      </c>
      <c r="I744" t="s">
        <v>8741</v>
      </c>
      <c r="J744" t="s">
        <v>8888</v>
      </c>
      <c r="K744" t="s">
        <v>922</v>
      </c>
      <c r="L744" t="s">
        <v>675</v>
      </c>
      <c r="M744" t="s">
        <v>760</v>
      </c>
      <c r="N744" t="s">
        <v>675</v>
      </c>
      <c r="O744" t="s">
        <v>8740</v>
      </c>
      <c r="P744" t="s">
        <v>11568</v>
      </c>
      <c r="Q744" t="s">
        <v>1114</v>
      </c>
      <c r="R744" t="s">
        <v>8889</v>
      </c>
      <c r="S744" t="s">
        <v>675</v>
      </c>
      <c r="T744" s="2" t="s">
        <v>675</v>
      </c>
      <c r="U744" s="2" t="s">
        <v>8889</v>
      </c>
      <c r="V744" s="2" t="s">
        <v>675</v>
      </c>
      <c r="W744" s="2" t="s">
        <v>675</v>
      </c>
    </row>
    <row r="745" spans="1:23">
      <c r="A745" t="s">
        <v>3814</v>
      </c>
      <c r="B745" t="s">
        <v>2518</v>
      </c>
      <c r="C745" t="s">
        <v>12131</v>
      </c>
      <c r="D745" t="s">
        <v>2518</v>
      </c>
      <c r="E745" t="s">
        <v>12132</v>
      </c>
      <c r="F745" t="s">
        <v>11965</v>
      </c>
      <c r="G745" t="s">
        <v>11551</v>
      </c>
      <c r="H745" t="s">
        <v>675</v>
      </c>
      <c r="I745" t="s">
        <v>3816</v>
      </c>
      <c r="J745" t="s">
        <v>248</v>
      </c>
      <c r="K745" t="s">
        <v>664</v>
      </c>
      <c r="L745" t="s">
        <v>11552</v>
      </c>
      <c r="M745" t="s">
        <v>701</v>
      </c>
      <c r="N745" t="s">
        <v>760</v>
      </c>
      <c r="O745" t="s">
        <v>3815</v>
      </c>
      <c r="P745" t="s">
        <v>11557</v>
      </c>
      <c r="Q745" t="s">
        <v>2518</v>
      </c>
      <c r="R745" t="s">
        <v>3818</v>
      </c>
      <c r="S745" t="s">
        <v>2745</v>
      </c>
      <c r="T745" s="2" t="s">
        <v>675</v>
      </c>
      <c r="U745" s="2" t="s">
        <v>3818</v>
      </c>
      <c r="V745" s="2" t="s">
        <v>2745</v>
      </c>
      <c r="W745" s="2" t="s">
        <v>675</v>
      </c>
    </row>
    <row r="746" spans="1:23">
      <c r="A746" t="s">
        <v>3819</v>
      </c>
      <c r="B746" t="s">
        <v>2518</v>
      </c>
      <c r="C746" t="s">
        <v>12133</v>
      </c>
      <c r="D746" t="s">
        <v>2518</v>
      </c>
      <c r="E746" t="s">
        <v>12134</v>
      </c>
      <c r="F746" t="s">
        <v>12135</v>
      </c>
      <c r="G746" t="s">
        <v>11551</v>
      </c>
      <c r="H746" t="s">
        <v>675</v>
      </c>
      <c r="I746" t="s">
        <v>2274</v>
      </c>
      <c r="J746" t="s">
        <v>217</v>
      </c>
      <c r="K746" t="s">
        <v>664</v>
      </c>
      <c r="L746" t="s">
        <v>11552</v>
      </c>
      <c r="M746" t="s">
        <v>701</v>
      </c>
      <c r="N746" t="s">
        <v>760</v>
      </c>
      <c r="O746" t="s">
        <v>2273</v>
      </c>
      <c r="P746" t="s">
        <v>11557</v>
      </c>
      <c r="Q746" t="s">
        <v>2518</v>
      </c>
      <c r="R746" t="s">
        <v>3821</v>
      </c>
      <c r="S746" t="s">
        <v>2745</v>
      </c>
      <c r="T746" s="2" t="s">
        <v>675</v>
      </c>
      <c r="U746" s="2" t="s">
        <v>3821</v>
      </c>
      <c r="V746" s="2" t="s">
        <v>2745</v>
      </c>
      <c r="W746" s="2" t="s">
        <v>675</v>
      </c>
    </row>
    <row r="747" spans="1:23">
      <c r="A747" t="s">
        <v>3822</v>
      </c>
      <c r="B747" t="s">
        <v>2518</v>
      </c>
      <c r="C747" t="s">
        <v>12136</v>
      </c>
      <c r="D747" t="s">
        <v>2518</v>
      </c>
      <c r="E747" t="s">
        <v>12137</v>
      </c>
      <c r="F747" t="s">
        <v>11591</v>
      </c>
      <c r="G747" t="s">
        <v>11551</v>
      </c>
      <c r="H747" t="s">
        <v>675</v>
      </c>
      <c r="I747" t="s">
        <v>1268</v>
      </c>
      <c r="J747" t="s">
        <v>249</v>
      </c>
      <c r="K747" t="s">
        <v>664</v>
      </c>
      <c r="L747" t="s">
        <v>11552</v>
      </c>
      <c r="M747" t="s">
        <v>701</v>
      </c>
      <c r="N747" t="s">
        <v>760</v>
      </c>
      <c r="O747" t="s">
        <v>1267</v>
      </c>
      <c r="P747" t="s">
        <v>11557</v>
      </c>
      <c r="Q747" t="s">
        <v>2518</v>
      </c>
      <c r="R747" t="s">
        <v>3824</v>
      </c>
      <c r="S747" t="s">
        <v>2745</v>
      </c>
      <c r="T747" s="2" t="s">
        <v>675</v>
      </c>
      <c r="U747" s="2" t="s">
        <v>3824</v>
      </c>
      <c r="V747" s="2" t="s">
        <v>2745</v>
      </c>
      <c r="W747" s="2" t="s">
        <v>675</v>
      </c>
    </row>
    <row r="748" spans="1:23">
      <c r="A748" t="s">
        <v>8890</v>
      </c>
      <c r="B748" t="s">
        <v>2518</v>
      </c>
      <c r="C748" t="s">
        <v>12138</v>
      </c>
      <c r="D748" t="s">
        <v>675</v>
      </c>
      <c r="E748" t="s">
        <v>682</v>
      </c>
      <c r="F748" t="s">
        <v>11560</v>
      </c>
      <c r="G748" t="s">
        <v>11551</v>
      </c>
      <c r="H748" t="s">
        <v>7133</v>
      </c>
      <c r="I748" t="s">
        <v>7133</v>
      </c>
      <c r="J748" t="s">
        <v>8891</v>
      </c>
      <c r="K748" t="s">
        <v>922</v>
      </c>
      <c r="L748" t="s">
        <v>675</v>
      </c>
      <c r="M748" t="s">
        <v>2672</v>
      </c>
      <c r="N748" t="s">
        <v>760</v>
      </c>
      <c r="O748" t="s">
        <v>7132</v>
      </c>
      <c r="P748" t="s">
        <v>11568</v>
      </c>
      <c r="Q748" t="s">
        <v>2518</v>
      </c>
      <c r="R748" t="s">
        <v>8892</v>
      </c>
      <c r="S748" t="s">
        <v>2745</v>
      </c>
      <c r="T748" s="2" t="s">
        <v>675</v>
      </c>
      <c r="U748" s="2" t="s">
        <v>8892</v>
      </c>
      <c r="V748" s="2" t="s">
        <v>2745</v>
      </c>
      <c r="W748" s="2" t="s">
        <v>675</v>
      </c>
    </row>
    <row r="749" spans="1:23">
      <c r="A749" t="s">
        <v>8893</v>
      </c>
      <c r="B749" t="s">
        <v>2518</v>
      </c>
      <c r="C749" t="s">
        <v>12139</v>
      </c>
      <c r="D749" t="s">
        <v>675</v>
      </c>
      <c r="E749" t="s">
        <v>682</v>
      </c>
      <c r="F749" t="s">
        <v>11560</v>
      </c>
      <c r="G749" t="s">
        <v>11551</v>
      </c>
      <c r="H749" t="s">
        <v>5079</v>
      </c>
      <c r="I749" t="s">
        <v>5079</v>
      </c>
      <c r="J749" t="s">
        <v>8894</v>
      </c>
      <c r="K749" t="s">
        <v>922</v>
      </c>
      <c r="L749" t="s">
        <v>675</v>
      </c>
      <c r="M749" t="s">
        <v>2672</v>
      </c>
      <c r="N749" t="s">
        <v>760</v>
      </c>
      <c r="O749" t="s">
        <v>5078</v>
      </c>
      <c r="P749" t="s">
        <v>11568</v>
      </c>
      <c r="Q749" t="s">
        <v>2518</v>
      </c>
      <c r="R749" t="s">
        <v>8895</v>
      </c>
      <c r="S749" t="s">
        <v>2745</v>
      </c>
      <c r="T749" s="2" t="s">
        <v>675</v>
      </c>
      <c r="U749" s="2" t="s">
        <v>8895</v>
      </c>
      <c r="V749" s="2" t="s">
        <v>2745</v>
      </c>
      <c r="W749" s="2" t="s">
        <v>675</v>
      </c>
    </row>
    <row r="750" spans="1:23">
      <c r="A750" t="s">
        <v>8896</v>
      </c>
      <c r="B750" t="s">
        <v>2518</v>
      </c>
      <c r="C750" t="s">
        <v>12140</v>
      </c>
      <c r="D750" t="s">
        <v>675</v>
      </c>
      <c r="E750" t="s">
        <v>682</v>
      </c>
      <c r="F750" t="s">
        <v>11560</v>
      </c>
      <c r="G750" t="s">
        <v>11551</v>
      </c>
      <c r="H750" t="s">
        <v>7141</v>
      </c>
      <c r="I750" t="s">
        <v>7141</v>
      </c>
      <c r="J750" t="s">
        <v>8897</v>
      </c>
      <c r="K750" t="s">
        <v>922</v>
      </c>
      <c r="L750" t="s">
        <v>675</v>
      </c>
      <c r="M750" t="s">
        <v>2672</v>
      </c>
      <c r="N750" t="s">
        <v>760</v>
      </c>
      <c r="O750" t="s">
        <v>7140</v>
      </c>
      <c r="P750" t="s">
        <v>11568</v>
      </c>
      <c r="Q750" t="s">
        <v>2518</v>
      </c>
      <c r="R750" t="s">
        <v>8898</v>
      </c>
      <c r="S750" t="s">
        <v>2745</v>
      </c>
      <c r="T750" s="2" t="s">
        <v>675</v>
      </c>
      <c r="U750" s="2" t="s">
        <v>8898</v>
      </c>
      <c r="V750" s="2" t="s">
        <v>2745</v>
      </c>
      <c r="W750" s="2" t="s">
        <v>675</v>
      </c>
    </row>
    <row r="751" spans="1:23">
      <c r="A751" t="s">
        <v>8899</v>
      </c>
      <c r="B751" t="s">
        <v>2518</v>
      </c>
      <c r="C751" t="s">
        <v>12141</v>
      </c>
      <c r="D751" t="s">
        <v>675</v>
      </c>
      <c r="E751" t="s">
        <v>682</v>
      </c>
      <c r="F751" t="s">
        <v>11560</v>
      </c>
      <c r="G751" t="s">
        <v>11551</v>
      </c>
      <c r="H751" t="s">
        <v>1375</v>
      </c>
      <c r="I751" t="s">
        <v>1375</v>
      </c>
      <c r="J751" t="s">
        <v>8900</v>
      </c>
      <c r="K751" t="s">
        <v>922</v>
      </c>
      <c r="L751" t="s">
        <v>675</v>
      </c>
      <c r="M751" t="s">
        <v>2672</v>
      </c>
      <c r="N751" t="s">
        <v>760</v>
      </c>
      <c r="O751" t="s">
        <v>1374</v>
      </c>
      <c r="P751" t="s">
        <v>11568</v>
      </c>
      <c r="Q751" t="s">
        <v>2518</v>
      </c>
      <c r="R751" t="s">
        <v>8901</v>
      </c>
      <c r="S751" t="s">
        <v>2745</v>
      </c>
      <c r="T751" s="2" t="s">
        <v>675</v>
      </c>
      <c r="U751" s="2" t="s">
        <v>8901</v>
      </c>
      <c r="V751" s="2" t="s">
        <v>2745</v>
      </c>
      <c r="W751" s="2" t="s">
        <v>675</v>
      </c>
    </row>
    <row r="752" spans="1:23">
      <c r="A752" t="s">
        <v>8902</v>
      </c>
      <c r="B752" t="s">
        <v>2518</v>
      </c>
      <c r="C752" t="s">
        <v>12142</v>
      </c>
      <c r="D752" t="s">
        <v>675</v>
      </c>
      <c r="E752" t="s">
        <v>682</v>
      </c>
      <c r="F752" t="s">
        <v>11560</v>
      </c>
      <c r="G752" t="s">
        <v>11551</v>
      </c>
      <c r="H752" t="s">
        <v>7155</v>
      </c>
      <c r="I752" t="s">
        <v>7155</v>
      </c>
      <c r="J752" t="s">
        <v>8903</v>
      </c>
      <c r="K752" t="s">
        <v>922</v>
      </c>
      <c r="L752" t="s">
        <v>675</v>
      </c>
      <c r="M752" t="s">
        <v>2672</v>
      </c>
      <c r="N752" t="s">
        <v>760</v>
      </c>
      <c r="O752" t="s">
        <v>7154</v>
      </c>
      <c r="P752" t="s">
        <v>11568</v>
      </c>
      <c r="Q752" t="s">
        <v>2518</v>
      </c>
      <c r="R752" t="s">
        <v>8904</v>
      </c>
      <c r="S752" t="s">
        <v>2745</v>
      </c>
      <c r="T752" s="2" t="s">
        <v>675</v>
      </c>
      <c r="U752" s="2" t="s">
        <v>8904</v>
      </c>
      <c r="V752" s="2" t="s">
        <v>2745</v>
      </c>
      <c r="W752" s="2" t="s">
        <v>675</v>
      </c>
    </row>
    <row r="753" spans="1:23">
      <c r="A753" t="s">
        <v>8905</v>
      </c>
      <c r="B753" t="s">
        <v>2518</v>
      </c>
      <c r="C753" t="s">
        <v>12143</v>
      </c>
      <c r="D753" t="s">
        <v>675</v>
      </c>
      <c r="E753" t="s">
        <v>682</v>
      </c>
      <c r="F753" t="s">
        <v>11560</v>
      </c>
      <c r="G753" t="s">
        <v>11551</v>
      </c>
      <c r="H753" t="s">
        <v>696</v>
      </c>
      <c r="I753" t="s">
        <v>696</v>
      </c>
      <c r="J753" t="s">
        <v>8906</v>
      </c>
      <c r="K753" t="s">
        <v>922</v>
      </c>
      <c r="L753" t="s">
        <v>675</v>
      </c>
      <c r="M753" t="s">
        <v>2672</v>
      </c>
      <c r="N753" t="s">
        <v>760</v>
      </c>
      <c r="O753" t="s">
        <v>695</v>
      </c>
      <c r="P753" t="s">
        <v>11568</v>
      </c>
      <c r="Q753" t="s">
        <v>2518</v>
      </c>
      <c r="R753" t="s">
        <v>8907</v>
      </c>
      <c r="S753" t="s">
        <v>2745</v>
      </c>
      <c r="T753" s="2" t="s">
        <v>675</v>
      </c>
      <c r="U753" s="2" t="s">
        <v>8907</v>
      </c>
      <c r="V753" s="2" t="s">
        <v>2745</v>
      </c>
      <c r="W753" s="2" t="s">
        <v>675</v>
      </c>
    </row>
    <row r="754" spans="1:23">
      <c r="A754" t="s">
        <v>8908</v>
      </c>
      <c r="B754" t="s">
        <v>2518</v>
      </c>
      <c r="C754" t="s">
        <v>12144</v>
      </c>
      <c r="D754" t="s">
        <v>675</v>
      </c>
      <c r="E754" t="s">
        <v>682</v>
      </c>
      <c r="F754" t="s">
        <v>11560</v>
      </c>
      <c r="G754" t="s">
        <v>11551</v>
      </c>
      <c r="H754" t="s">
        <v>794</v>
      </c>
      <c r="I754" t="s">
        <v>794</v>
      </c>
      <c r="J754" t="s">
        <v>8909</v>
      </c>
      <c r="K754" t="s">
        <v>922</v>
      </c>
      <c r="L754" t="s">
        <v>675</v>
      </c>
      <c r="M754" t="s">
        <v>2672</v>
      </c>
      <c r="N754" t="s">
        <v>760</v>
      </c>
      <c r="O754" t="s">
        <v>793</v>
      </c>
      <c r="P754" t="s">
        <v>11568</v>
      </c>
      <c r="Q754" t="s">
        <v>2518</v>
      </c>
      <c r="R754" t="s">
        <v>8910</v>
      </c>
      <c r="S754" t="s">
        <v>2745</v>
      </c>
      <c r="T754" s="2" t="s">
        <v>675</v>
      </c>
      <c r="U754" s="2" t="s">
        <v>8910</v>
      </c>
      <c r="V754" s="2" t="s">
        <v>2745</v>
      </c>
      <c r="W754" s="2" t="s">
        <v>675</v>
      </c>
    </row>
    <row r="755" spans="1:23">
      <c r="A755" t="s">
        <v>8911</v>
      </c>
      <c r="B755" t="s">
        <v>2518</v>
      </c>
      <c r="C755" t="s">
        <v>12145</v>
      </c>
      <c r="D755" t="s">
        <v>675</v>
      </c>
      <c r="E755" t="s">
        <v>682</v>
      </c>
      <c r="F755" t="s">
        <v>11560</v>
      </c>
      <c r="G755" t="s">
        <v>11551</v>
      </c>
      <c r="H755" t="s">
        <v>7206</v>
      </c>
      <c r="I755" t="s">
        <v>7206</v>
      </c>
      <c r="J755" t="s">
        <v>8912</v>
      </c>
      <c r="K755" t="s">
        <v>922</v>
      </c>
      <c r="L755" t="s">
        <v>675</v>
      </c>
      <c r="M755" t="s">
        <v>2672</v>
      </c>
      <c r="N755" t="s">
        <v>760</v>
      </c>
      <c r="O755" t="s">
        <v>7205</v>
      </c>
      <c r="P755" t="s">
        <v>11568</v>
      </c>
      <c r="Q755" t="s">
        <v>2518</v>
      </c>
      <c r="R755" t="s">
        <v>8913</v>
      </c>
      <c r="S755" t="s">
        <v>2745</v>
      </c>
      <c r="T755" s="2" t="s">
        <v>675</v>
      </c>
      <c r="U755" s="2" t="s">
        <v>8913</v>
      </c>
      <c r="V755" s="2" t="s">
        <v>2745</v>
      </c>
      <c r="W755" s="2" t="s">
        <v>675</v>
      </c>
    </row>
    <row r="756" spans="1:23">
      <c r="A756" t="s">
        <v>8914</v>
      </c>
      <c r="B756" t="s">
        <v>2518</v>
      </c>
      <c r="C756" t="s">
        <v>12146</v>
      </c>
      <c r="D756" t="s">
        <v>675</v>
      </c>
      <c r="E756" t="s">
        <v>682</v>
      </c>
      <c r="F756" t="s">
        <v>11560</v>
      </c>
      <c r="G756" t="s">
        <v>11551</v>
      </c>
      <c r="H756" t="s">
        <v>1517</v>
      </c>
      <c r="I756" t="s">
        <v>1517</v>
      </c>
      <c r="J756" t="s">
        <v>8915</v>
      </c>
      <c r="K756" t="s">
        <v>922</v>
      </c>
      <c r="L756" t="s">
        <v>675</v>
      </c>
      <c r="M756" t="s">
        <v>2672</v>
      </c>
      <c r="N756" t="s">
        <v>760</v>
      </c>
      <c r="O756" t="s">
        <v>1516</v>
      </c>
      <c r="P756" t="s">
        <v>11568</v>
      </c>
      <c r="Q756" t="s">
        <v>2518</v>
      </c>
      <c r="R756" t="s">
        <v>8916</v>
      </c>
      <c r="S756" t="s">
        <v>2745</v>
      </c>
      <c r="T756" s="2" t="s">
        <v>675</v>
      </c>
      <c r="U756" s="2" t="s">
        <v>8916</v>
      </c>
      <c r="V756" s="2" t="s">
        <v>2745</v>
      </c>
      <c r="W756" s="2" t="s">
        <v>675</v>
      </c>
    </row>
    <row r="757" spans="1:23">
      <c r="A757" t="s">
        <v>8917</v>
      </c>
      <c r="B757" t="s">
        <v>2518</v>
      </c>
      <c r="C757" t="s">
        <v>12147</v>
      </c>
      <c r="D757" t="s">
        <v>675</v>
      </c>
      <c r="E757" t="s">
        <v>682</v>
      </c>
      <c r="F757" t="s">
        <v>11560</v>
      </c>
      <c r="G757" t="s">
        <v>11551</v>
      </c>
      <c r="H757" t="s">
        <v>1042</v>
      </c>
      <c r="I757" t="s">
        <v>1042</v>
      </c>
      <c r="J757" t="s">
        <v>8918</v>
      </c>
      <c r="K757" t="s">
        <v>922</v>
      </c>
      <c r="L757" t="s">
        <v>675</v>
      </c>
      <c r="M757" t="s">
        <v>2672</v>
      </c>
      <c r="N757" t="s">
        <v>760</v>
      </c>
      <c r="O757" t="s">
        <v>1041</v>
      </c>
      <c r="P757" t="s">
        <v>11568</v>
      </c>
      <c r="Q757" t="s">
        <v>2518</v>
      </c>
      <c r="R757" t="s">
        <v>8919</v>
      </c>
      <c r="S757" t="s">
        <v>2745</v>
      </c>
      <c r="T757" s="2" t="s">
        <v>675</v>
      </c>
      <c r="U757" s="2" t="s">
        <v>8919</v>
      </c>
      <c r="V757" s="2" t="s">
        <v>2745</v>
      </c>
      <c r="W757" s="2" t="s">
        <v>675</v>
      </c>
    </row>
    <row r="758" spans="1:23">
      <c r="A758" t="s">
        <v>8920</v>
      </c>
      <c r="B758" t="s">
        <v>2518</v>
      </c>
      <c r="C758" t="s">
        <v>12148</v>
      </c>
      <c r="D758" t="s">
        <v>675</v>
      </c>
      <c r="E758" t="s">
        <v>682</v>
      </c>
      <c r="F758" t="s">
        <v>11560</v>
      </c>
      <c r="G758" t="s">
        <v>11551</v>
      </c>
      <c r="H758" t="s">
        <v>7222</v>
      </c>
      <c r="I758" t="s">
        <v>7222</v>
      </c>
      <c r="J758" t="s">
        <v>8921</v>
      </c>
      <c r="K758" t="s">
        <v>922</v>
      </c>
      <c r="L758" t="s">
        <v>675</v>
      </c>
      <c r="M758" t="s">
        <v>2672</v>
      </c>
      <c r="N758" t="s">
        <v>760</v>
      </c>
      <c r="O758" t="s">
        <v>7221</v>
      </c>
      <c r="P758" t="s">
        <v>11568</v>
      </c>
      <c r="Q758" t="s">
        <v>2518</v>
      </c>
      <c r="R758" t="s">
        <v>8922</v>
      </c>
      <c r="S758" t="s">
        <v>2745</v>
      </c>
      <c r="T758" s="2" t="s">
        <v>675</v>
      </c>
      <c r="U758" s="2" t="s">
        <v>8922</v>
      </c>
      <c r="V758" s="2" t="s">
        <v>2745</v>
      </c>
      <c r="W758" s="2" t="s">
        <v>675</v>
      </c>
    </row>
    <row r="759" spans="1:23">
      <c r="A759" t="s">
        <v>8923</v>
      </c>
      <c r="B759" t="s">
        <v>2518</v>
      </c>
      <c r="C759" t="s">
        <v>12149</v>
      </c>
      <c r="D759" t="s">
        <v>675</v>
      </c>
      <c r="E759" t="s">
        <v>682</v>
      </c>
      <c r="F759" t="s">
        <v>11560</v>
      </c>
      <c r="G759" t="s">
        <v>11551</v>
      </c>
      <c r="H759" t="s">
        <v>7227</v>
      </c>
      <c r="I759" t="s">
        <v>7227</v>
      </c>
      <c r="J759" t="s">
        <v>8924</v>
      </c>
      <c r="K759" t="s">
        <v>922</v>
      </c>
      <c r="L759" t="s">
        <v>675</v>
      </c>
      <c r="M759" t="s">
        <v>2672</v>
      </c>
      <c r="N759" t="s">
        <v>760</v>
      </c>
      <c r="O759" t="s">
        <v>7226</v>
      </c>
      <c r="P759" t="s">
        <v>11568</v>
      </c>
      <c r="Q759" t="s">
        <v>2518</v>
      </c>
      <c r="R759" t="s">
        <v>8925</v>
      </c>
      <c r="S759" t="s">
        <v>2745</v>
      </c>
      <c r="T759" s="2" t="s">
        <v>675</v>
      </c>
      <c r="U759" s="2" t="s">
        <v>8925</v>
      </c>
      <c r="V759" s="2" t="s">
        <v>2745</v>
      </c>
      <c r="W759" s="2" t="s">
        <v>675</v>
      </c>
    </row>
    <row r="760" spans="1:23">
      <c r="A760" t="s">
        <v>8926</v>
      </c>
      <c r="B760" t="s">
        <v>2518</v>
      </c>
      <c r="C760" t="s">
        <v>12150</v>
      </c>
      <c r="D760" t="s">
        <v>675</v>
      </c>
      <c r="E760" t="s">
        <v>682</v>
      </c>
      <c r="F760" t="s">
        <v>11560</v>
      </c>
      <c r="G760" t="s">
        <v>11551</v>
      </c>
      <c r="H760" t="s">
        <v>7232</v>
      </c>
      <c r="I760" t="s">
        <v>7232</v>
      </c>
      <c r="J760" t="s">
        <v>8927</v>
      </c>
      <c r="K760" t="s">
        <v>922</v>
      </c>
      <c r="L760" t="s">
        <v>675</v>
      </c>
      <c r="M760" t="s">
        <v>2672</v>
      </c>
      <c r="N760" t="s">
        <v>760</v>
      </c>
      <c r="O760" t="s">
        <v>7231</v>
      </c>
      <c r="P760" t="s">
        <v>11568</v>
      </c>
      <c r="Q760" t="s">
        <v>2518</v>
      </c>
      <c r="R760" t="s">
        <v>8928</v>
      </c>
      <c r="S760" t="s">
        <v>2745</v>
      </c>
      <c r="T760" s="2" t="s">
        <v>675</v>
      </c>
      <c r="U760" s="2" t="s">
        <v>8928</v>
      </c>
      <c r="V760" s="2" t="s">
        <v>2745</v>
      </c>
      <c r="W760" s="2" t="s">
        <v>675</v>
      </c>
    </row>
    <row r="761" spans="1:23">
      <c r="A761" t="s">
        <v>8929</v>
      </c>
      <c r="B761" t="s">
        <v>2518</v>
      </c>
      <c r="C761" t="s">
        <v>12151</v>
      </c>
      <c r="D761" t="s">
        <v>675</v>
      </c>
      <c r="E761" t="s">
        <v>682</v>
      </c>
      <c r="F761" t="s">
        <v>11560</v>
      </c>
      <c r="G761" t="s">
        <v>11551</v>
      </c>
      <c r="H761" t="s">
        <v>176</v>
      </c>
      <c r="I761" t="s">
        <v>176</v>
      </c>
      <c r="J761" t="s">
        <v>8930</v>
      </c>
      <c r="K761" t="s">
        <v>922</v>
      </c>
      <c r="L761" t="s">
        <v>675</v>
      </c>
      <c r="M761" t="s">
        <v>2672</v>
      </c>
      <c r="N761" t="s">
        <v>760</v>
      </c>
      <c r="O761" t="s">
        <v>2845</v>
      </c>
      <c r="P761" t="s">
        <v>11568</v>
      </c>
      <c r="Q761" t="s">
        <v>2518</v>
      </c>
      <c r="R761" t="s">
        <v>8931</v>
      </c>
      <c r="S761" t="s">
        <v>2745</v>
      </c>
      <c r="T761" s="2" t="s">
        <v>675</v>
      </c>
      <c r="U761" s="2" t="s">
        <v>8931</v>
      </c>
      <c r="V761" s="2" t="s">
        <v>2745</v>
      </c>
      <c r="W761" s="2" t="s">
        <v>675</v>
      </c>
    </row>
    <row r="762" spans="1:23">
      <c r="A762" t="s">
        <v>8932</v>
      </c>
      <c r="B762" t="s">
        <v>2518</v>
      </c>
      <c r="C762" t="s">
        <v>12152</v>
      </c>
      <c r="D762" t="s">
        <v>675</v>
      </c>
      <c r="E762" t="s">
        <v>682</v>
      </c>
      <c r="F762" t="s">
        <v>11560</v>
      </c>
      <c r="G762" t="s">
        <v>11551</v>
      </c>
      <c r="H762" t="s">
        <v>7240</v>
      </c>
      <c r="I762" t="s">
        <v>7240</v>
      </c>
      <c r="J762" t="s">
        <v>8933</v>
      </c>
      <c r="K762" t="s">
        <v>922</v>
      </c>
      <c r="L762" t="s">
        <v>675</v>
      </c>
      <c r="M762" t="s">
        <v>2672</v>
      </c>
      <c r="N762" t="s">
        <v>760</v>
      </c>
      <c r="O762" t="s">
        <v>7239</v>
      </c>
      <c r="P762" t="s">
        <v>11568</v>
      </c>
      <c r="Q762" t="s">
        <v>2518</v>
      </c>
      <c r="R762" t="s">
        <v>8934</v>
      </c>
      <c r="S762" t="s">
        <v>2745</v>
      </c>
      <c r="T762" s="2" t="s">
        <v>675</v>
      </c>
      <c r="U762" s="2" t="s">
        <v>8934</v>
      </c>
      <c r="V762" s="2" t="s">
        <v>2745</v>
      </c>
      <c r="W762" s="2" t="s">
        <v>675</v>
      </c>
    </row>
    <row r="763" spans="1:23">
      <c r="A763" t="s">
        <v>8935</v>
      </c>
      <c r="B763" t="s">
        <v>2518</v>
      </c>
      <c r="C763" t="s">
        <v>12153</v>
      </c>
      <c r="D763" t="s">
        <v>675</v>
      </c>
      <c r="E763" t="s">
        <v>682</v>
      </c>
      <c r="F763" t="s">
        <v>11560</v>
      </c>
      <c r="G763" t="s">
        <v>11551</v>
      </c>
      <c r="H763" t="s">
        <v>7245</v>
      </c>
      <c r="I763" t="s">
        <v>7245</v>
      </c>
      <c r="J763" t="s">
        <v>8936</v>
      </c>
      <c r="K763" t="s">
        <v>922</v>
      </c>
      <c r="L763" t="s">
        <v>675</v>
      </c>
      <c r="M763" t="s">
        <v>2672</v>
      </c>
      <c r="N763" t="s">
        <v>760</v>
      </c>
      <c r="O763" t="s">
        <v>7244</v>
      </c>
      <c r="P763" t="s">
        <v>11568</v>
      </c>
      <c r="Q763" t="s">
        <v>2518</v>
      </c>
      <c r="R763" t="s">
        <v>8937</v>
      </c>
      <c r="S763" t="s">
        <v>2745</v>
      </c>
      <c r="T763" s="2" t="s">
        <v>675</v>
      </c>
      <c r="U763" s="2" t="s">
        <v>8937</v>
      </c>
      <c r="V763" s="2" t="s">
        <v>2745</v>
      </c>
      <c r="W763" s="2" t="s">
        <v>675</v>
      </c>
    </row>
    <row r="764" spans="1:23">
      <c r="A764" t="s">
        <v>3825</v>
      </c>
      <c r="B764" t="s">
        <v>2470</v>
      </c>
      <c r="C764" t="s">
        <v>12154</v>
      </c>
      <c r="D764" t="s">
        <v>2470</v>
      </c>
      <c r="E764" t="s">
        <v>12155</v>
      </c>
      <c r="F764" t="s">
        <v>11737</v>
      </c>
      <c r="G764" t="s">
        <v>11551</v>
      </c>
      <c r="H764" t="s">
        <v>675</v>
      </c>
      <c r="I764" t="s">
        <v>2489</v>
      </c>
      <c r="J764" t="s">
        <v>250</v>
      </c>
      <c r="K764" t="s">
        <v>664</v>
      </c>
      <c r="L764" t="s">
        <v>11552</v>
      </c>
      <c r="M764" t="s">
        <v>683</v>
      </c>
      <c r="N764" t="s">
        <v>760</v>
      </c>
      <c r="O764" t="s">
        <v>2488</v>
      </c>
      <c r="P764" t="s">
        <v>11557</v>
      </c>
      <c r="Q764" t="s">
        <v>2518</v>
      </c>
      <c r="R764" t="s">
        <v>3827</v>
      </c>
      <c r="S764" t="s">
        <v>2745</v>
      </c>
      <c r="T764" s="2" t="s">
        <v>675</v>
      </c>
      <c r="U764" s="2" t="s">
        <v>3827</v>
      </c>
      <c r="V764" s="2" t="s">
        <v>2745</v>
      </c>
      <c r="W764" s="2" t="s">
        <v>675</v>
      </c>
    </row>
    <row r="765" spans="1:23">
      <c r="A765" t="s">
        <v>2517</v>
      </c>
      <c r="B765" t="s">
        <v>2518</v>
      </c>
      <c r="C765" t="s">
        <v>7711</v>
      </c>
      <c r="D765" t="s">
        <v>2518</v>
      </c>
      <c r="E765" t="s">
        <v>12156</v>
      </c>
      <c r="F765" t="s">
        <v>11556</v>
      </c>
      <c r="G765" t="s">
        <v>11551</v>
      </c>
      <c r="H765" t="s">
        <v>675</v>
      </c>
      <c r="I765" t="s">
        <v>90</v>
      </c>
      <c r="J765" t="s">
        <v>12157</v>
      </c>
      <c r="K765" t="s">
        <v>664</v>
      </c>
      <c r="L765" t="s">
        <v>11552</v>
      </c>
      <c r="M765" t="s">
        <v>902</v>
      </c>
      <c r="N765" t="s">
        <v>760</v>
      </c>
      <c r="O765" t="s">
        <v>2725</v>
      </c>
      <c r="P765" t="s">
        <v>11557</v>
      </c>
      <c r="Q765" t="s">
        <v>2518</v>
      </c>
      <c r="R765" t="s">
        <v>2521</v>
      </c>
      <c r="S765" t="s">
        <v>2745</v>
      </c>
      <c r="T765" s="2" t="s">
        <v>675</v>
      </c>
      <c r="U765" s="2" t="s">
        <v>2521</v>
      </c>
      <c r="V765" s="2" t="s">
        <v>2745</v>
      </c>
      <c r="W765" s="2" t="s">
        <v>675</v>
      </c>
    </row>
    <row r="766" spans="1:23">
      <c r="A766" t="s">
        <v>3828</v>
      </c>
      <c r="B766" t="s">
        <v>1121</v>
      </c>
      <c r="C766" t="s">
        <v>12158</v>
      </c>
      <c r="D766" t="s">
        <v>1121</v>
      </c>
      <c r="E766" t="s">
        <v>12159</v>
      </c>
      <c r="F766" t="s">
        <v>11584</v>
      </c>
      <c r="G766" t="s">
        <v>11551</v>
      </c>
      <c r="H766" t="s">
        <v>675</v>
      </c>
      <c r="I766" t="s">
        <v>114</v>
      </c>
      <c r="J766" t="s">
        <v>157</v>
      </c>
      <c r="K766" t="s">
        <v>664</v>
      </c>
      <c r="L766" t="s">
        <v>11552</v>
      </c>
      <c r="M766" t="s">
        <v>701</v>
      </c>
      <c r="N766" t="s">
        <v>760</v>
      </c>
      <c r="O766" t="s">
        <v>1491</v>
      </c>
      <c r="P766" t="s">
        <v>11557</v>
      </c>
      <c r="Q766" t="s">
        <v>1121</v>
      </c>
      <c r="R766" t="s">
        <v>3830</v>
      </c>
      <c r="S766" t="s">
        <v>2745</v>
      </c>
      <c r="T766" s="2" t="s">
        <v>675</v>
      </c>
      <c r="U766" s="2" t="s">
        <v>3830</v>
      </c>
      <c r="V766" s="2" t="s">
        <v>2745</v>
      </c>
      <c r="W766" s="2" t="s">
        <v>675</v>
      </c>
    </row>
    <row r="767" spans="1:23">
      <c r="A767" t="s">
        <v>3831</v>
      </c>
      <c r="B767" t="s">
        <v>1121</v>
      </c>
      <c r="C767" t="s">
        <v>12160</v>
      </c>
      <c r="D767" t="s">
        <v>1121</v>
      </c>
      <c r="E767" t="s">
        <v>12161</v>
      </c>
      <c r="F767" t="s">
        <v>11853</v>
      </c>
      <c r="G767" t="s">
        <v>11551</v>
      </c>
      <c r="H767" t="s">
        <v>675</v>
      </c>
      <c r="I767" t="s">
        <v>1268</v>
      </c>
      <c r="J767" t="s">
        <v>157</v>
      </c>
      <c r="K767" t="s">
        <v>664</v>
      </c>
      <c r="L767" t="s">
        <v>11552</v>
      </c>
      <c r="M767" t="s">
        <v>701</v>
      </c>
      <c r="N767" t="s">
        <v>760</v>
      </c>
      <c r="O767" t="s">
        <v>1267</v>
      </c>
      <c r="P767" t="s">
        <v>11557</v>
      </c>
      <c r="Q767" t="s">
        <v>1121</v>
      </c>
      <c r="R767" t="s">
        <v>3833</v>
      </c>
      <c r="S767" t="s">
        <v>2745</v>
      </c>
      <c r="T767" s="2" t="s">
        <v>675</v>
      </c>
      <c r="U767" s="2" t="s">
        <v>3833</v>
      </c>
      <c r="V767" s="2" t="s">
        <v>2745</v>
      </c>
      <c r="W767" s="2" t="s">
        <v>675</v>
      </c>
    </row>
    <row r="768" spans="1:23">
      <c r="A768" t="s">
        <v>3834</v>
      </c>
      <c r="B768" t="s">
        <v>1121</v>
      </c>
      <c r="C768" t="s">
        <v>12162</v>
      </c>
      <c r="D768" t="s">
        <v>1121</v>
      </c>
      <c r="E768" t="s">
        <v>12163</v>
      </c>
      <c r="F768" t="s">
        <v>12164</v>
      </c>
      <c r="G768" t="s">
        <v>11551</v>
      </c>
      <c r="H768" t="s">
        <v>675</v>
      </c>
      <c r="I768" t="s">
        <v>1800</v>
      </c>
      <c r="J768" t="s">
        <v>157</v>
      </c>
      <c r="K768" t="s">
        <v>664</v>
      </c>
      <c r="L768" t="s">
        <v>11552</v>
      </c>
      <c r="M768" t="s">
        <v>701</v>
      </c>
      <c r="N768" t="s">
        <v>760</v>
      </c>
      <c r="O768" t="s">
        <v>1799</v>
      </c>
      <c r="P768" t="s">
        <v>11557</v>
      </c>
      <c r="Q768" t="s">
        <v>1121</v>
      </c>
      <c r="R768" t="s">
        <v>3836</v>
      </c>
      <c r="S768" t="s">
        <v>2745</v>
      </c>
      <c r="T768" s="2" t="s">
        <v>675</v>
      </c>
      <c r="U768" s="2" t="s">
        <v>3836</v>
      </c>
      <c r="V768" s="2" t="s">
        <v>2745</v>
      </c>
      <c r="W768" s="2" t="s">
        <v>675</v>
      </c>
    </row>
    <row r="769" spans="1:23">
      <c r="A769" t="s">
        <v>3837</v>
      </c>
      <c r="B769" t="s">
        <v>1121</v>
      </c>
      <c r="C769" t="s">
        <v>12165</v>
      </c>
      <c r="D769" t="s">
        <v>1121</v>
      </c>
      <c r="E769" t="s">
        <v>12166</v>
      </c>
      <c r="F769" t="s">
        <v>11550</v>
      </c>
      <c r="G769" t="s">
        <v>11551</v>
      </c>
      <c r="H769" t="s">
        <v>675</v>
      </c>
      <c r="I769" t="s">
        <v>3839</v>
      </c>
      <c r="J769" t="s">
        <v>251</v>
      </c>
      <c r="K769" t="s">
        <v>664</v>
      </c>
      <c r="L769" t="s">
        <v>11552</v>
      </c>
      <c r="M769" t="s">
        <v>701</v>
      </c>
      <c r="N769" t="s">
        <v>760</v>
      </c>
      <c r="O769" t="s">
        <v>3838</v>
      </c>
      <c r="P769" t="s">
        <v>11553</v>
      </c>
      <c r="Q769" t="s">
        <v>1121</v>
      </c>
      <c r="R769" t="s">
        <v>3841</v>
      </c>
      <c r="S769" t="s">
        <v>2745</v>
      </c>
      <c r="T769" s="2" t="s">
        <v>675</v>
      </c>
      <c r="U769" s="2" t="s">
        <v>3841</v>
      </c>
      <c r="V769" s="2" t="s">
        <v>2745</v>
      </c>
      <c r="W769" s="2" t="s">
        <v>675</v>
      </c>
    </row>
    <row r="770" spans="1:23">
      <c r="A770" t="s">
        <v>3842</v>
      </c>
      <c r="B770" t="s">
        <v>1121</v>
      </c>
      <c r="C770" t="s">
        <v>12167</v>
      </c>
      <c r="D770" t="s">
        <v>1121</v>
      </c>
      <c r="E770" t="s">
        <v>12168</v>
      </c>
      <c r="F770" t="s">
        <v>11584</v>
      </c>
      <c r="G770" t="s">
        <v>11551</v>
      </c>
      <c r="H770" t="s">
        <v>675</v>
      </c>
      <c r="I770" t="s">
        <v>809</v>
      </c>
      <c r="J770" t="s">
        <v>252</v>
      </c>
      <c r="K770" t="s">
        <v>664</v>
      </c>
      <c r="L770" t="s">
        <v>11552</v>
      </c>
      <c r="M770" t="s">
        <v>701</v>
      </c>
      <c r="N770" t="s">
        <v>760</v>
      </c>
      <c r="O770" t="s">
        <v>808</v>
      </c>
      <c r="P770" t="s">
        <v>11553</v>
      </c>
      <c r="Q770" t="s">
        <v>1121</v>
      </c>
      <c r="R770" t="s">
        <v>3844</v>
      </c>
      <c r="S770" t="s">
        <v>2745</v>
      </c>
      <c r="T770" s="2" t="s">
        <v>675</v>
      </c>
      <c r="U770" s="2" t="s">
        <v>3844</v>
      </c>
      <c r="V770" s="2" t="s">
        <v>2745</v>
      </c>
      <c r="W770" s="2" t="s">
        <v>675</v>
      </c>
    </row>
    <row r="771" spans="1:23">
      <c r="A771" t="s">
        <v>1120</v>
      </c>
      <c r="B771" t="s">
        <v>1121</v>
      </c>
      <c r="C771" t="s">
        <v>6811</v>
      </c>
      <c r="D771" t="s">
        <v>1121</v>
      </c>
      <c r="E771" t="s">
        <v>6931</v>
      </c>
      <c r="F771" t="s">
        <v>11604</v>
      </c>
      <c r="G771" t="s">
        <v>11551</v>
      </c>
      <c r="H771" t="s">
        <v>133</v>
      </c>
      <c r="I771" t="s">
        <v>133</v>
      </c>
      <c r="J771" t="s">
        <v>1123</v>
      </c>
      <c r="K771" t="s">
        <v>663</v>
      </c>
      <c r="L771" t="s">
        <v>11552</v>
      </c>
      <c r="M771" t="s">
        <v>683</v>
      </c>
      <c r="N771" t="s">
        <v>760</v>
      </c>
      <c r="O771" t="s">
        <v>1122</v>
      </c>
      <c r="P771" t="s">
        <v>11557</v>
      </c>
      <c r="Q771" t="s">
        <v>1121</v>
      </c>
      <c r="R771" t="s">
        <v>1125</v>
      </c>
      <c r="S771" t="s">
        <v>2745</v>
      </c>
      <c r="T771" s="2" t="s">
        <v>675</v>
      </c>
      <c r="U771" s="2" t="s">
        <v>1125</v>
      </c>
      <c r="V771" s="2" t="s">
        <v>2745</v>
      </c>
      <c r="W771" s="2" t="s">
        <v>675</v>
      </c>
    </row>
    <row r="772" spans="1:23">
      <c r="A772" t="s">
        <v>3845</v>
      </c>
      <c r="B772" t="s">
        <v>2523</v>
      </c>
      <c r="C772" t="s">
        <v>5845</v>
      </c>
      <c r="D772" t="s">
        <v>2523</v>
      </c>
      <c r="E772" t="s">
        <v>12169</v>
      </c>
      <c r="F772" t="s">
        <v>11560</v>
      </c>
      <c r="G772" t="s">
        <v>11551</v>
      </c>
      <c r="H772" t="s">
        <v>675</v>
      </c>
      <c r="I772" t="s">
        <v>1140</v>
      </c>
      <c r="J772" t="s">
        <v>253</v>
      </c>
      <c r="K772" t="s">
        <v>664</v>
      </c>
      <c r="L772" t="s">
        <v>675</v>
      </c>
      <c r="M772" t="s">
        <v>1283</v>
      </c>
      <c r="N772" t="s">
        <v>760</v>
      </c>
      <c r="O772" t="s">
        <v>1139</v>
      </c>
      <c r="P772" t="s">
        <v>11557</v>
      </c>
      <c r="Q772" t="s">
        <v>2523</v>
      </c>
      <c r="R772" t="s">
        <v>3847</v>
      </c>
      <c r="S772" t="s">
        <v>2745</v>
      </c>
      <c r="T772" s="2" t="s">
        <v>675</v>
      </c>
      <c r="U772" s="2" t="s">
        <v>3847</v>
      </c>
      <c r="V772" s="2" t="s">
        <v>2745</v>
      </c>
      <c r="W772" s="2" t="s">
        <v>675</v>
      </c>
    </row>
    <row r="773" spans="1:23">
      <c r="A773" t="s">
        <v>2522</v>
      </c>
      <c r="B773" t="s">
        <v>2523</v>
      </c>
      <c r="C773" t="s">
        <v>12170</v>
      </c>
      <c r="D773" t="s">
        <v>2523</v>
      </c>
      <c r="E773" t="s">
        <v>12070</v>
      </c>
      <c r="F773" t="s">
        <v>11550</v>
      </c>
      <c r="G773" t="s">
        <v>11551</v>
      </c>
      <c r="H773" t="s">
        <v>675</v>
      </c>
      <c r="I773" t="s">
        <v>809</v>
      </c>
      <c r="J773" t="s">
        <v>104</v>
      </c>
      <c r="K773" t="s">
        <v>664</v>
      </c>
      <c r="L773" t="s">
        <v>11552</v>
      </c>
      <c r="M773" t="s">
        <v>1283</v>
      </c>
      <c r="N773" t="s">
        <v>760</v>
      </c>
      <c r="O773" t="s">
        <v>808</v>
      </c>
      <c r="P773" t="s">
        <v>11568</v>
      </c>
      <c r="Q773" t="s">
        <v>2523</v>
      </c>
      <c r="R773" t="s">
        <v>2525</v>
      </c>
      <c r="S773" t="s">
        <v>2745</v>
      </c>
      <c r="T773" s="2" t="s">
        <v>675</v>
      </c>
      <c r="U773" s="2" t="s">
        <v>2525</v>
      </c>
      <c r="V773" s="2" t="s">
        <v>2745</v>
      </c>
      <c r="W773" s="2" t="s">
        <v>675</v>
      </c>
    </row>
    <row r="774" spans="1:23">
      <c r="A774" t="s">
        <v>2526</v>
      </c>
      <c r="B774" t="s">
        <v>2523</v>
      </c>
      <c r="C774" t="s">
        <v>12171</v>
      </c>
      <c r="D774" t="s">
        <v>2523</v>
      </c>
      <c r="E774" t="s">
        <v>12172</v>
      </c>
      <c r="F774" t="s">
        <v>11560</v>
      </c>
      <c r="G774" t="s">
        <v>11551</v>
      </c>
      <c r="H774" t="s">
        <v>675</v>
      </c>
      <c r="I774" t="s">
        <v>1800</v>
      </c>
      <c r="J774" t="s">
        <v>105</v>
      </c>
      <c r="K774" t="s">
        <v>664</v>
      </c>
      <c r="L774" t="s">
        <v>675</v>
      </c>
      <c r="M774" t="s">
        <v>1283</v>
      </c>
      <c r="N774" t="s">
        <v>760</v>
      </c>
      <c r="O774" t="s">
        <v>1799</v>
      </c>
      <c r="P774" t="s">
        <v>11557</v>
      </c>
      <c r="Q774" t="s">
        <v>2523</v>
      </c>
      <c r="R774" t="s">
        <v>2528</v>
      </c>
      <c r="S774" t="s">
        <v>2745</v>
      </c>
      <c r="T774" s="2" t="s">
        <v>675</v>
      </c>
      <c r="U774" s="2" t="s">
        <v>2528</v>
      </c>
      <c r="V774" s="2" t="s">
        <v>2745</v>
      </c>
      <c r="W774" s="2" t="s">
        <v>675</v>
      </c>
    </row>
    <row r="775" spans="1:23">
      <c r="A775" t="s">
        <v>3848</v>
      </c>
      <c r="B775" t="s">
        <v>1127</v>
      </c>
      <c r="C775" t="s">
        <v>12173</v>
      </c>
      <c r="D775" t="s">
        <v>1127</v>
      </c>
      <c r="E775" t="s">
        <v>12174</v>
      </c>
      <c r="F775" t="s">
        <v>11853</v>
      </c>
      <c r="G775" t="s">
        <v>11551</v>
      </c>
      <c r="H775" t="s">
        <v>675</v>
      </c>
      <c r="I775" t="s">
        <v>2641</v>
      </c>
      <c r="J775" t="s">
        <v>254</v>
      </c>
      <c r="K775" t="s">
        <v>664</v>
      </c>
      <c r="L775" t="s">
        <v>11552</v>
      </c>
      <c r="M775" t="s">
        <v>769</v>
      </c>
      <c r="N775" t="s">
        <v>760</v>
      </c>
      <c r="O775" t="s">
        <v>2640</v>
      </c>
      <c r="P775" t="s">
        <v>11553</v>
      </c>
      <c r="Q775" t="s">
        <v>1127</v>
      </c>
      <c r="R775" t="s">
        <v>3850</v>
      </c>
      <c r="S775" t="s">
        <v>2745</v>
      </c>
      <c r="T775" s="2" t="s">
        <v>675</v>
      </c>
      <c r="U775" s="2" t="s">
        <v>3850</v>
      </c>
      <c r="V775" s="2" t="s">
        <v>2745</v>
      </c>
      <c r="W775" s="2" t="s">
        <v>675</v>
      </c>
    </row>
    <row r="776" spans="1:23">
      <c r="A776" t="s">
        <v>1126</v>
      </c>
      <c r="B776" t="s">
        <v>2523</v>
      </c>
      <c r="C776" t="s">
        <v>12175</v>
      </c>
      <c r="D776" t="s">
        <v>2523</v>
      </c>
      <c r="E776" t="s">
        <v>5890</v>
      </c>
      <c r="F776" t="s">
        <v>11560</v>
      </c>
      <c r="G776" t="s">
        <v>11551</v>
      </c>
      <c r="H776" t="s">
        <v>675</v>
      </c>
      <c r="I776" t="s">
        <v>1129</v>
      </c>
      <c r="J776" t="s">
        <v>1130</v>
      </c>
      <c r="K776" t="s">
        <v>664</v>
      </c>
      <c r="L776" t="s">
        <v>675</v>
      </c>
      <c r="M776" t="s">
        <v>769</v>
      </c>
      <c r="N776" t="s">
        <v>760</v>
      </c>
      <c r="O776" t="s">
        <v>1128</v>
      </c>
      <c r="P776" t="s">
        <v>11557</v>
      </c>
      <c r="Q776" t="s">
        <v>1127</v>
      </c>
      <c r="R776" t="s">
        <v>1132</v>
      </c>
      <c r="S776" t="s">
        <v>2745</v>
      </c>
      <c r="T776" s="2" t="s">
        <v>675</v>
      </c>
      <c r="U776" s="2" t="s">
        <v>1132</v>
      </c>
      <c r="V776" s="2" t="s">
        <v>2745</v>
      </c>
      <c r="W776" s="2" t="s">
        <v>675</v>
      </c>
    </row>
    <row r="777" spans="1:23">
      <c r="A777" t="s">
        <v>1133</v>
      </c>
      <c r="B777" t="s">
        <v>2523</v>
      </c>
      <c r="C777" t="s">
        <v>5891</v>
      </c>
      <c r="D777" t="s">
        <v>2523</v>
      </c>
      <c r="E777" t="s">
        <v>6130</v>
      </c>
      <c r="F777" t="s">
        <v>11560</v>
      </c>
      <c r="G777" t="s">
        <v>11551</v>
      </c>
      <c r="H777" t="s">
        <v>675</v>
      </c>
      <c r="I777" t="s">
        <v>132</v>
      </c>
      <c r="J777" t="s">
        <v>1130</v>
      </c>
      <c r="K777" t="s">
        <v>664</v>
      </c>
      <c r="L777" t="s">
        <v>675</v>
      </c>
      <c r="M777" t="s">
        <v>769</v>
      </c>
      <c r="N777" t="s">
        <v>760</v>
      </c>
      <c r="O777" t="s">
        <v>2235</v>
      </c>
      <c r="P777" t="s">
        <v>11557</v>
      </c>
      <c r="Q777" t="s">
        <v>1127</v>
      </c>
      <c r="R777" t="s">
        <v>1137</v>
      </c>
      <c r="S777" t="s">
        <v>2745</v>
      </c>
      <c r="T777" s="2" t="s">
        <v>675</v>
      </c>
      <c r="U777" s="2" t="s">
        <v>1137</v>
      </c>
      <c r="V777" s="2" t="s">
        <v>2745</v>
      </c>
      <c r="W777" s="2" t="s">
        <v>675</v>
      </c>
    </row>
    <row r="778" spans="1:23">
      <c r="A778" t="s">
        <v>1138</v>
      </c>
      <c r="B778" t="s">
        <v>1127</v>
      </c>
      <c r="C778" t="s">
        <v>12176</v>
      </c>
      <c r="D778" t="s">
        <v>1127</v>
      </c>
      <c r="E778" t="s">
        <v>5895</v>
      </c>
      <c r="F778" t="s">
        <v>11560</v>
      </c>
      <c r="G778" t="s">
        <v>11551</v>
      </c>
      <c r="H778" t="s">
        <v>675</v>
      </c>
      <c r="I778" t="s">
        <v>1140</v>
      </c>
      <c r="J778" t="s">
        <v>1141</v>
      </c>
      <c r="K778" t="s">
        <v>663</v>
      </c>
      <c r="L778" t="s">
        <v>675</v>
      </c>
      <c r="M778" t="s">
        <v>711</v>
      </c>
      <c r="N778" t="s">
        <v>760</v>
      </c>
      <c r="O778" t="s">
        <v>1139</v>
      </c>
      <c r="P778" t="s">
        <v>11568</v>
      </c>
      <c r="Q778" t="s">
        <v>1127</v>
      </c>
      <c r="R778" t="s">
        <v>1144</v>
      </c>
      <c r="S778" t="s">
        <v>1044</v>
      </c>
      <c r="T778" s="2" t="s">
        <v>675</v>
      </c>
      <c r="U778" s="2" t="s">
        <v>1144</v>
      </c>
      <c r="V778" s="2" t="s">
        <v>1044</v>
      </c>
      <c r="W778" s="2" t="s">
        <v>675</v>
      </c>
    </row>
    <row r="779" spans="1:23">
      <c r="A779" t="s">
        <v>8938</v>
      </c>
      <c r="B779" t="s">
        <v>1127</v>
      </c>
      <c r="C779" t="s">
        <v>12177</v>
      </c>
      <c r="D779" t="s">
        <v>675</v>
      </c>
      <c r="E779" t="s">
        <v>682</v>
      </c>
      <c r="F779" t="s">
        <v>11560</v>
      </c>
      <c r="G779" t="s">
        <v>11551</v>
      </c>
      <c r="H779" t="s">
        <v>7256</v>
      </c>
      <c r="I779" t="s">
        <v>7256</v>
      </c>
      <c r="J779" t="s">
        <v>8939</v>
      </c>
      <c r="K779" t="s">
        <v>922</v>
      </c>
      <c r="L779" t="s">
        <v>675</v>
      </c>
      <c r="M779" t="s">
        <v>2672</v>
      </c>
      <c r="N779" t="s">
        <v>760</v>
      </c>
      <c r="O779" t="s">
        <v>7255</v>
      </c>
      <c r="P779" t="s">
        <v>11568</v>
      </c>
      <c r="Q779" t="s">
        <v>1127</v>
      </c>
      <c r="R779" t="s">
        <v>8940</v>
      </c>
      <c r="S779" t="s">
        <v>2745</v>
      </c>
      <c r="T779" s="2" t="s">
        <v>675</v>
      </c>
      <c r="U779" s="2" t="s">
        <v>8940</v>
      </c>
      <c r="V779" s="2" t="s">
        <v>2745</v>
      </c>
      <c r="W779" s="2" t="s">
        <v>675</v>
      </c>
    </row>
    <row r="780" spans="1:23">
      <c r="A780" t="s">
        <v>3851</v>
      </c>
      <c r="B780" t="s">
        <v>1127</v>
      </c>
      <c r="C780" t="s">
        <v>12178</v>
      </c>
      <c r="D780" t="s">
        <v>1127</v>
      </c>
      <c r="E780" t="s">
        <v>12179</v>
      </c>
      <c r="F780" t="s">
        <v>11550</v>
      </c>
      <c r="G780" t="s">
        <v>11551</v>
      </c>
      <c r="H780" t="s">
        <v>675</v>
      </c>
      <c r="I780" t="s">
        <v>66</v>
      </c>
      <c r="J780" t="s">
        <v>255</v>
      </c>
      <c r="K780" t="s">
        <v>664</v>
      </c>
      <c r="L780" t="s">
        <v>11552</v>
      </c>
      <c r="M780" t="s">
        <v>759</v>
      </c>
      <c r="N780" t="s">
        <v>760</v>
      </c>
      <c r="O780" t="s">
        <v>1309</v>
      </c>
      <c r="P780" t="s">
        <v>11557</v>
      </c>
      <c r="Q780" t="s">
        <v>1142</v>
      </c>
      <c r="R780" t="s">
        <v>3853</v>
      </c>
      <c r="S780" t="s">
        <v>2745</v>
      </c>
      <c r="T780" s="2" t="s">
        <v>675</v>
      </c>
      <c r="U780" s="2" t="s">
        <v>3853</v>
      </c>
      <c r="V780" s="2" t="s">
        <v>2745</v>
      </c>
      <c r="W780" s="2" t="s">
        <v>675</v>
      </c>
    </row>
    <row r="781" spans="1:23">
      <c r="A781" t="s">
        <v>3854</v>
      </c>
      <c r="B781" t="s">
        <v>1127</v>
      </c>
      <c r="C781" t="s">
        <v>11835</v>
      </c>
      <c r="D781" t="s">
        <v>1127</v>
      </c>
      <c r="E781" t="s">
        <v>12006</v>
      </c>
      <c r="F781" t="s">
        <v>11550</v>
      </c>
      <c r="G781" t="s">
        <v>11551</v>
      </c>
      <c r="H781" t="s">
        <v>675</v>
      </c>
      <c r="I781" t="s">
        <v>106</v>
      </c>
      <c r="J781" t="s">
        <v>256</v>
      </c>
      <c r="K781" t="s">
        <v>664</v>
      </c>
      <c r="L781" t="s">
        <v>11552</v>
      </c>
      <c r="M781" t="s">
        <v>759</v>
      </c>
      <c r="N781" t="s">
        <v>760</v>
      </c>
      <c r="O781" t="s">
        <v>1387</v>
      </c>
      <c r="P781" t="s">
        <v>11557</v>
      </c>
      <c r="Q781" t="s">
        <v>1142</v>
      </c>
      <c r="R781" t="s">
        <v>3856</v>
      </c>
      <c r="S781" t="s">
        <v>2745</v>
      </c>
      <c r="T781" s="2" t="s">
        <v>675</v>
      </c>
      <c r="U781" s="2" t="s">
        <v>3856</v>
      </c>
      <c r="V781" s="2" t="s">
        <v>2745</v>
      </c>
      <c r="W781" s="2" t="s">
        <v>675</v>
      </c>
    </row>
    <row r="782" spans="1:23">
      <c r="A782" t="s">
        <v>3857</v>
      </c>
      <c r="B782" t="s">
        <v>1127</v>
      </c>
      <c r="C782" t="s">
        <v>12180</v>
      </c>
      <c r="D782" t="s">
        <v>1127</v>
      </c>
      <c r="E782" t="s">
        <v>12181</v>
      </c>
      <c r="F782" t="s">
        <v>11550</v>
      </c>
      <c r="G782" t="s">
        <v>11551</v>
      </c>
      <c r="H782" t="s">
        <v>675</v>
      </c>
      <c r="I782" t="s">
        <v>58</v>
      </c>
      <c r="J782" t="s">
        <v>257</v>
      </c>
      <c r="K782" t="s">
        <v>664</v>
      </c>
      <c r="L782" t="s">
        <v>11552</v>
      </c>
      <c r="M782" t="s">
        <v>759</v>
      </c>
      <c r="N782" t="s">
        <v>760</v>
      </c>
      <c r="O782" t="s">
        <v>2962</v>
      </c>
      <c r="P782" t="s">
        <v>11568</v>
      </c>
      <c r="Q782" t="s">
        <v>1142</v>
      </c>
      <c r="R782" t="s">
        <v>3859</v>
      </c>
      <c r="S782" t="s">
        <v>2745</v>
      </c>
      <c r="T782" s="2" t="s">
        <v>675</v>
      </c>
      <c r="U782" s="2" t="s">
        <v>3859</v>
      </c>
      <c r="V782" s="2" t="s">
        <v>2745</v>
      </c>
      <c r="W782" s="2" t="s">
        <v>675</v>
      </c>
    </row>
    <row r="783" spans="1:23">
      <c r="A783" t="s">
        <v>2529</v>
      </c>
      <c r="B783" t="s">
        <v>1142</v>
      </c>
      <c r="C783" t="s">
        <v>11731</v>
      </c>
      <c r="D783" t="s">
        <v>1142</v>
      </c>
      <c r="E783" t="s">
        <v>12181</v>
      </c>
      <c r="F783" t="s">
        <v>11580</v>
      </c>
      <c r="G783" t="s">
        <v>11551</v>
      </c>
      <c r="H783" t="s">
        <v>675</v>
      </c>
      <c r="I783" t="s">
        <v>106</v>
      </c>
      <c r="J783" t="s">
        <v>107</v>
      </c>
      <c r="K783" t="s">
        <v>664</v>
      </c>
      <c r="L783" t="s">
        <v>11552</v>
      </c>
      <c r="M783" t="s">
        <v>759</v>
      </c>
      <c r="N783" t="s">
        <v>760</v>
      </c>
      <c r="O783" t="s">
        <v>1387</v>
      </c>
      <c r="P783" t="s">
        <v>11557</v>
      </c>
      <c r="Q783" t="s">
        <v>1142</v>
      </c>
      <c r="R783" t="s">
        <v>2533</v>
      </c>
      <c r="S783" t="s">
        <v>2745</v>
      </c>
      <c r="T783" s="2" t="s">
        <v>675</v>
      </c>
      <c r="U783" s="2" t="s">
        <v>2533</v>
      </c>
      <c r="V783" s="2" t="s">
        <v>2745</v>
      </c>
      <c r="W783" s="2" t="s">
        <v>675</v>
      </c>
    </row>
    <row r="784" spans="1:23">
      <c r="A784" t="s">
        <v>3860</v>
      </c>
      <c r="B784" t="s">
        <v>1142</v>
      </c>
      <c r="C784" t="s">
        <v>12182</v>
      </c>
      <c r="D784" t="s">
        <v>1142</v>
      </c>
      <c r="E784" t="s">
        <v>11598</v>
      </c>
      <c r="F784" t="s">
        <v>11550</v>
      </c>
      <c r="G784" t="s">
        <v>11551</v>
      </c>
      <c r="H784" t="s">
        <v>675</v>
      </c>
      <c r="I784" t="s">
        <v>114</v>
      </c>
      <c r="J784" t="s">
        <v>258</v>
      </c>
      <c r="K784" t="s">
        <v>664</v>
      </c>
      <c r="L784" t="s">
        <v>11552</v>
      </c>
      <c r="M784" t="s">
        <v>759</v>
      </c>
      <c r="N784" t="s">
        <v>760</v>
      </c>
      <c r="O784" t="s">
        <v>1491</v>
      </c>
      <c r="P784" t="s">
        <v>11557</v>
      </c>
      <c r="Q784" t="s">
        <v>1142</v>
      </c>
      <c r="R784" t="s">
        <v>3864</v>
      </c>
      <c r="S784" t="s">
        <v>2745</v>
      </c>
      <c r="T784" s="2" t="s">
        <v>675</v>
      </c>
      <c r="U784" s="2" t="s">
        <v>3864</v>
      </c>
      <c r="V784" s="2" t="s">
        <v>2745</v>
      </c>
      <c r="W784" s="2" t="s">
        <v>675</v>
      </c>
    </row>
    <row r="785" spans="1:23">
      <c r="A785" t="s">
        <v>1145</v>
      </c>
      <c r="B785" t="s">
        <v>1142</v>
      </c>
      <c r="C785" t="s">
        <v>5891</v>
      </c>
      <c r="D785" t="s">
        <v>1142</v>
      </c>
      <c r="E785" t="s">
        <v>5861</v>
      </c>
      <c r="F785" t="s">
        <v>11560</v>
      </c>
      <c r="G785" t="s">
        <v>11551</v>
      </c>
      <c r="H785" t="s">
        <v>675</v>
      </c>
      <c r="I785" t="s">
        <v>18</v>
      </c>
      <c r="J785" t="s">
        <v>1148</v>
      </c>
      <c r="K785" t="s">
        <v>664</v>
      </c>
      <c r="L785" t="s">
        <v>675</v>
      </c>
      <c r="M785" t="s">
        <v>759</v>
      </c>
      <c r="N785" t="s">
        <v>760</v>
      </c>
      <c r="O785" t="s">
        <v>2311</v>
      </c>
      <c r="P785" t="s">
        <v>11557</v>
      </c>
      <c r="Q785" t="s">
        <v>1142</v>
      </c>
      <c r="R785" t="s">
        <v>1150</v>
      </c>
      <c r="S785" t="s">
        <v>2745</v>
      </c>
      <c r="T785" s="2" t="s">
        <v>675</v>
      </c>
      <c r="U785" s="2" t="s">
        <v>1150</v>
      </c>
      <c r="V785" s="2" t="s">
        <v>2745</v>
      </c>
      <c r="W785" s="2" t="s">
        <v>675</v>
      </c>
    </row>
    <row r="786" spans="1:23">
      <c r="A786" t="s">
        <v>1151</v>
      </c>
      <c r="B786" t="s">
        <v>1142</v>
      </c>
      <c r="C786" t="s">
        <v>12183</v>
      </c>
      <c r="D786" t="s">
        <v>1142</v>
      </c>
      <c r="E786" t="s">
        <v>12184</v>
      </c>
      <c r="F786" t="s">
        <v>11550</v>
      </c>
      <c r="G786" t="s">
        <v>11551</v>
      </c>
      <c r="H786" t="s">
        <v>225</v>
      </c>
      <c r="I786" t="s">
        <v>225</v>
      </c>
      <c r="J786" t="s">
        <v>1152</v>
      </c>
      <c r="K786" t="s">
        <v>663</v>
      </c>
      <c r="L786" t="s">
        <v>11552</v>
      </c>
      <c r="M786" t="s">
        <v>683</v>
      </c>
      <c r="N786" t="s">
        <v>760</v>
      </c>
      <c r="O786" t="s">
        <v>965</v>
      </c>
      <c r="P786" t="s">
        <v>11557</v>
      </c>
      <c r="Q786" t="s">
        <v>1142</v>
      </c>
      <c r="R786" t="s">
        <v>1154</v>
      </c>
      <c r="S786" t="s">
        <v>2745</v>
      </c>
      <c r="T786" s="2" t="s">
        <v>675</v>
      </c>
      <c r="U786" s="2" t="s">
        <v>1154</v>
      </c>
      <c r="V786" s="2" t="s">
        <v>2745</v>
      </c>
      <c r="W786" s="2" t="s">
        <v>675</v>
      </c>
    </row>
    <row r="787" spans="1:23">
      <c r="A787" t="s">
        <v>1155</v>
      </c>
      <c r="B787" t="s">
        <v>1142</v>
      </c>
      <c r="C787" t="s">
        <v>12185</v>
      </c>
      <c r="D787" t="s">
        <v>1142</v>
      </c>
      <c r="E787" t="s">
        <v>6735</v>
      </c>
      <c r="F787" t="s">
        <v>12186</v>
      </c>
      <c r="G787" t="s">
        <v>11551</v>
      </c>
      <c r="H787" t="s">
        <v>947</v>
      </c>
      <c r="I787" t="s">
        <v>947</v>
      </c>
      <c r="J787" t="s">
        <v>1156</v>
      </c>
      <c r="K787" t="s">
        <v>663</v>
      </c>
      <c r="L787" t="s">
        <v>11552</v>
      </c>
      <c r="M787" t="s">
        <v>683</v>
      </c>
      <c r="N787" t="s">
        <v>760</v>
      </c>
      <c r="O787" t="s">
        <v>946</v>
      </c>
      <c r="P787" t="s">
        <v>11557</v>
      </c>
      <c r="Q787" t="s">
        <v>1142</v>
      </c>
      <c r="R787" t="s">
        <v>1158</v>
      </c>
      <c r="S787" t="s">
        <v>2745</v>
      </c>
      <c r="T787" s="2" t="s">
        <v>675</v>
      </c>
      <c r="U787" s="2" t="s">
        <v>1158</v>
      </c>
      <c r="V787" s="2" t="s">
        <v>2745</v>
      </c>
      <c r="W787" s="2" t="s">
        <v>675</v>
      </c>
    </row>
    <row r="788" spans="1:23">
      <c r="A788" t="s">
        <v>2534</v>
      </c>
      <c r="B788" t="s">
        <v>1142</v>
      </c>
      <c r="C788" t="s">
        <v>7184</v>
      </c>
      <c r="D788" t="s">
        <v>1142</v>
      </c>
      <c r="E788" t="s">
        <v>12187</v>
      </c>
      <c r="F788" t="s">
        <v>11580</v>
      </c>
      <c r="G788" t="s">
        <v>11551</v>
      </c>
      <c r="H788" t="s">
        <v>675</v>
      </c>
      <c r="I788" t="s">
        <v>2537</v>
      </c>
      <c r="J788" t="s">
        <v>108</v>
      </c>
      <c r="K788" t="s">
        <v>664</v>
      </c>
      <c r="L788" t="s">
        <v>11552</v>
      </c>
      <c r="M788" t="s">
        <v>1283</v>
      </c>
      <c r="N788" t="s">
        <v>760</v>
      </c>
      <c r="O788" t="s">
        <v>2536</v>
      </c>
      <c r="P788" t="s">
        <v>11568</v>
      </c>
      <c r="Q788" t="s">
        <v>2535</v>
      </c>
      <c r="R788" t="s">
        <v>2539</v>
      </c>
      <c r="S788" t="s">
        <v>2745</v>
      </c>
      <c r="T788" s="2" t="s">
        <v>675</v>
      </c>
      <c r="U788" s="2" t="s">
        <v>2539</v>
      </c>
      <c r="V788" s="2" t="s">
        <v>2745</v>
      </c>
      <c r="W788" s="2" t="s">
        <v>675</v>
      </c>
    </row>
    <row r="789" spans="1:23">
      <c r="A789" t="s">
        <v>2540</v>
      </c>
      <c r="B789" t="s">
        <v>1142</v>
      </c>
      <c r="C789" t="s">
        <v>12188</v>
      </c>
      <c r="D789" t="s">
        <v>1142</v>
      </c>
      <c r="E789" t="s">
        <v>12189</v>
      </c>
      <c r="F789" t="s">
        <v>11550</v>
      </c>
      <c r="G789" t="s">
        <v>11551</v>
      </c>
      <c r="H789" t="s">
        <v>675</v>
      </c>
      <c r="I789" t="s">
        <v>2542</v>
      </c>
      <c r="J789" t="s">
        <v>109</v>
      </c>
      <c r="K789" t="s">
        <v>664</v>
      </c>
      <c r="L789" t="s">
        <v>11552</v>
      </c>
      <c r="M789" t="s">
        <v>1283</v>
      </c>
      <c r="N789" t="s">
        <v>760</v>
      </c>
      <c r="O789" t="s">
        <v>2541</v>
      </c>
      <c r="P789" t="s">
        <v>11557</v>
      </c>
      <c r="Q789" t="s">
        <v>2535</v>
      </c>
      <c r="R789" t="s">
        <v>2544</v>
      </c>
      <c r="S789" t="s">
        <v>2745</v>
      </c>
      <c r="T789" s="2" t="s">
        <v>675</v>
      </c>
      <c r="U789" s="2" t="s">
        <v>2544</v>
      </c>
      <c r="V789" s="2" t="s">
        <v>2745</v>
      </c>
      <c r="W789" s="2" t="s">
        <v>675</v>
      </c>
    </row>
    <row r="790" spans="1:23">
      <c r="A790" t="s">
        <v>2545</v>
      </c>
      <c r="B790" t="s">
        <v>1142</v>
      </c>
      <c r="C790" t="s">
        <v>12101</v>
      </c>
      <c r="D790" t="s">
        <v>1142</v>
      </c>
      <c r="E790" t="s">
        <v>11962</v>
      </c>
      <c r="F790" t="s">
        <v>11580</v>
      </c>
      <c r="G790" t="s">
        <v>11551</v>
      </c>
      <c r="H790" t="s">
        <v>675</v>
      </c>
      <c r="I790" t="s">
        <v>2547</v>
      </c>
      <c r="J790" t="s">
        <v>110</v>
      </c>
      <c r="K790" t="s">
        <v>664</v>
      </c>
      <c r="L790" t="s">
        <v>11552</v>
      </c>
      <c r="M790" t="s">
        <v>1283</v>
      </c>
      <c r="N790" t="s">
        <v>760</v>
      </c>
      <c r="O790" t="s">
        <v>2546</v>
      </c>
      <c r="P790" t="s">
        <v>11557</v>
      </c>
      <c r="Q790" t="s">
        <v>2535</v>
      </c>
      <c r="R790" t="s">
        <v>2549</v>
      </c>
      <c r="S790" t="s">
        <v>2745</v>
      </c>
      <c r="T790" s="2" t="s">
        <v>675</v>
      </c>
      <c r="U790" s="2" t="s">
        <v>2549</v>
      </c>
      <c r="V790" s="2" t="s">
        <v>2745</v>
      </c>
      <c r="W790" s="2" t="s">
        <v>675</v>
      </c>
    </row>
    <row r="791" spans="1:23">
      <c r="A791" t="s">
        <v>2550</v>
      </c>
      <c r="B791" t="s">
        <v>1142</v>
      </c>
      <c r="C791" t="s">
        <v>12190</v>
      </c>
      <c r="D791" t="s">
        <v>1142</v>
      </c>
      <c r="E791" t="s">
        <v>7577</v>
      </c>
      <c r="F791" t="s">
        <v>11580</v>
      </c>
      <c r="G791" t="s">
        <v>11551</v>
      </c>
      <c r="H791" t="s">
        <v>675</v>
      </c>
      <c r="I791" t="s">
        <v>2552</v>
      </c>
      <c r="J791" t="s">
        <v>110</v>
      </c>
      <c r="K791" t="s">
        <v>664</v>
      </c>
      <c r="L791" t="s">
        <v>11552</v>
      </c>
      <c r="M791" t="s">
        <v>1283</v>
      </c>
      <c r="N791" t="s">
        <v>760</v>
      </c>
      <c r="O791" t="s">
        <v>2551</v>
      </c>
      <c r="P791" t="s">
        <v>11557</v>
      </c>
      <c r="Q791" t="s">
        <v>2535</v>
      </c>
      <c r="R791" t="s">
        <v>2554</v>
      </c>
      <c r="S791" t="s">
        <v>2745</v>
      </c>
      <c r="T791" s="2" t="s">
        <v>675</v>
      </c>
      <c r="U791" s="2" t="s">
        <v>2554</v>
      </c>
      <c r="V791" s="2" t="s">
        <v>2745</v>
      </c>
      <c r="W791" s="2" t="s">
        <v>675</v>
      </c>
    </row>
    <row r="792" spans="1:23">
      <c r="A792" t="s">
        <v>3865</v>
      </c>
      <c r="B792" t="s">
        <v>1142</v>
      </c>
      <c r="C792" t="s">
        <v>7370</v>
      </c>
      <c r="D792" t="s">
        <v>1142</v>
      </c>
      <c r="E792" t="s">
        <v>12191</v>
      </c>
      <c r="F792" t="s">
        <v>11550</v>
      </c>
      <c r="G792" t="s">
        <v>11551</v>
      </c>
      <c r="H792" t="s">
        <v>675</v>
      </c>
      <c r="I792" t="s">
        <v>1076</v>
      </c>
      <c r="J792" t="s">
        <v>92</v>
      </c>
      <c r="K792" t="s">
        <v>664</v>
      </c>
      <c r="L792" t="s">
        <v>11552</v>
      </c>
      <c r="M792" t="s">
        <v>1283</v>
      </c>
      <c r="N792" t="s">
        <v>760</v>
      </c>
      <c r="O792" t="s">
        <v>1075</v>
      </c>
      <c r="P792" t="s">
        <v>11557</v>
      </c>
      <c r="Q792" t="s">
        <v>2535</v>
      </c>
      <c r="R792" t="s">
        <v>3867</v>
      </c>
      <c r="S792" t="s">
        <v>2745</v>
      </c>
      <c r="T792" s="2" t="s">
        <v>675</v>
      </c>
      <c r="U792" s="2" t="s">
        <v>3867</v>
      </c>
      <c r="V792" s="2" t="s">
        <v>2745</v>
      </c>
      <c r="W792" s="2" t="s">
        <v>675</v>
      </c>
    </row>
    <row r="793" spans="1:23">
      <c r="A793" t="s">
        <v>3868</v>
      </c>
      <c r="B793" t="s">
        <v>2535</v>
      </c>
      <c r="C793" t="s">
        <v>11790</v>
      </c>
      <c r="D793" t="s">
        <v>2535</v>
      </c>
      <c r="E793" t="s">
        <v>12158</v>
      </c>
      <c r="F793" t="s">
        <v>12192</v>
      </c>
      <c r="G793" t="s">
        <v>11551</v>
      </c>
      <c r="H793" t="s">
        <v>675</v>
      </c>
      <c r="I793" t="s">
        <v>2772</v>
      </c>
      <c r="J793" t="s">
        <v>110</v>
      </c>
      <c r="K793" t="s">
        <v>664</v>
      </c>
      <c r="L793" t="s">
        <v>11552</v>
      </c>
      <c r="M793" t="s">
        <v>1283</v>
      </c>
      <c r="N793" t="s">
        <v>760</v>
      </c>
      <c r="O793" t="s">
        <v>2771</v>
      </c>
      <c r="P793" t="s">
        <v>11557</v>
      </c>
      <c r="Q793" t="s">
        <v>2535</v>
      </c>
      <c r="R793" t="s">
        <v>3870</v>
      </c>
      <c r="S793" t="s">
        <v>2745</v>
      </c>
      <c r="T793" s="2" t="s">
        <v>675</v>
      </c>
      <c r="U793" s="2" t="s">
        <v>3870</v>
      </c>
      <c r="V793" s="2" t="s">
        <v>2745</v>
      </c>
      <c r="W793" s="2" t="s">
        <v>675</v>
      </c>
    </row>
    <row r="794" spans="1:23">
      <c r="A794" t="s">
        <v>3871</v>
      </c>
      <c r="B794" t="s">
        <v>2535</v>
      </c>
      <c r="C794" t="s">
        <v>12193</v>
      </c>
      <c r="D794" t="s">
        <v>2535</v>
      </c>
      <c r="E794" t="s">
        <v>12194</v>
      </c>
      <c r="F794" t="s">
        <v>11853</v>
      </c>
      <c r="G794" t="s">
        <v>11551</v>
      </c>
      <c r="H794" t="s">
        <v>675</v>
      </c>
      <c r="I794" t="s">
        <v>3873</v>
      </c>
      <c r="J794" t="s">
        <v>259</v>
      </c>
      <c r="K794" t="s">
        <v>664</v>
      </c>
      <c r="L794" t="s">
        <v>11552</v>
      </c>
      <c r="M794" t="s">
        <v>701</v>
      </c>
      <c r="N794" t="s">
        <v>760</v>
      </c>
      <c r="O794" t="s">
        <v>3872</v>
      </c>
      <c r="P794" t="s">
        <v>11557</v>
      </c>
      <c r="Q794" t="s">
        <v>2535</v>
      </c>
      <c r="R794" t="s">
        <v>3875</v>
      </c>
      <c r="S794" t="s">
        <v>2745</v>
      </c>
      <c r="T794" s="2" t="s">
        <v>675</v>
      </c>
      <c r="U794" s="2" t="s">
        <v>3875</v>
      </c>
      <c r="V794" s="2" t="s">
        <v>2745</v>
      </c>
      <c r="W794" s="2" t="s">
        <v>675</v>
      </c>
    </row>
    <row r="795" spans="1:23">
      <c r="A795" t="s">
        <v>1159</v>
      </c>
      <c r="B795" t="s">
        <v>1142</v>
      </c>
      <c r="C795" t="s">
        <v>5891</v>
      </c>
      <c r="D795" t="s">
        <v>1142</v>
      </c>
      <c r="E795" t="s">
        <v>5877</v>
      </c>
      <c r="F795" t="s">
        <v>11560</v>
      </c>
      <c r="G795" t="s">
        <v>11551</v>
      </c>
      <c r="H795" t="s">
        <v>675</v>
      </c>
      <c r="I795" t="s">
        <v>1147</v>
      </c>
      <c r="J795" t="s">
        <v>1161</v>
      </c>
      <c r="K795" t="s">
        <v>663</v>
      </c>
      <c r="L795" t="s">
        <v>675</v>
      </c>
      <c r="M795" t="s">
        <v>759</v>
      </c>
      <c r="N795" t="s">
        <v>760</v>
      </c>
      <c r="O795" t="s">
        <v>1146</v>
      </c>
      <c r="P795" t="s">
        <v>11557</v>
      </c>
      <c r="Q795" t="s">
        <v>1160</v>
      </c>
      <c r="R795" t="s">
        <v>1163</v>
      </c>
      <c r="S795" t="s">
        <v>2745</v>
      </c>
      <c r="T795" s="2" t="s">
        <v>675</v>
      </c>
      <c r="U795" s="2" t="s">
        <v>1163</v>
      </c>
      <c r="V795" s="2" t="s">
        <v>2745</v>
      </c>
      <c r="W795" s="2" t="s">
        <v>675</v>
      </c>
    </row>
    <row r="796" spans="1:23">
      <c r="A796" t="s">
        <v>2555</v>
      </c>
      <c r="B796" t="s">
        <v>2535</v>
      </c>
      <c r="C796" t="s">
        <v>5928</v>
      </c>
      <c r="D796" t="s">
        <v>2535</v>
      </c>
      <c r="E796" t="s">
        <v>6083</v>
      </c>
      <c r="F796" t="s">
        <v>11580</v>
      </c>
      <c r="G796" t="s">
        <v>11551</v>
      </c>
      <c r="H796" t="s">
        <v>675</v>
      </c>
      <c r="I796" t="s">
        <v>1619</v>
      </c>
      <c r="J796" t="s">
        <v>111</v>
      </c>
      <c r="K796" t="s">
        <v>664</v>
      </c>
      <c r="L796" t="s">
        <v>11552</v>
      </c>
      <c r="M796" t="s">
        <v>759</v>
      </c>
      <c r="N796" t="s">
        <v>760</v>
      </c>
      <c r="O796" t="s">
        <v>1618</v>
      </c>
      <c r="P796" t="s">
        <v>11557</v>
      </c>
      <c r="Q796" t="s">
        <v>1160</v>
      </c>
      <c r="R796" t="s">
        <v>2557</v>
      </c>
      <c r="S796" t="s">
        <v>2745</v>
      </c>
      <c r="T796" s="2" t="s">
        <v>675</v>
      </c>
      <c r="U796" s="2" t="s">
        <v>2557</v>
      </c>
      <c r="V796" s="2" t="s">
        <v>2745</v>
      </c>
      <c r="W796" s="2" t="s">
        <v>675</v>
      </c>
    </row>
    <row r="797" spans="1:23">
      <c r="A797" t="s">
        <v>1164</v>
      </c>
      <c r="B797" t="s">
        <v>1160</v>
      </c>
      <c r="C797" t="s">
        <v>12195</v>
      </c>
      <c r="D797" t="s">
        <v>1160</v>
      </c>
      <c r="E797" t="s">
        <v>12196</v>
      </c>
      <c r="F797" t="s">
        <v>11560</v>
      </c>
      <c r="G797" t="s">
        <v>11551</v>
      </c>
      <c r="H797" t="s">
        <v>675</v>
      </c>
      <c r="I797" t="s">
        <v>1166</v>
      </c>
      <c r="J797" t="s">
        <v>1167</v>
      </c>
      <c r="K797" t="s">
        <v>663</v>
      </c>
      <c r="L797" t="s">
        <v>675</v>
      </c>
      <c r="M797" t="s">
        <v>701</v>
      </c>
      <c r="N797" t="s">
        <v>760</v>
      </c>
      <c r="O797" t="s">
        <v>1165</v>
      </c>
      <c r="P797" t="s">
        <v>11557</v>
      </c>
      <c r="Q797" t="s">
        <v>1160</v>
      </c>
      <c r="R797" t="s">
        <v>1169</v>
      </c>
      <c r="S797" t="s">
        <v>2745</v>
      </c>
      <c r="T797" s="2" t="s">
        <v>675</v>
      </c>
      <c r="U797" s="2" t="s">
        <v>1169</v>
      </c>
      <c r="V797" s="2" t="s">
        <v>2745</v>
      </c>
      <c r="W797" s="2" t="s">
        <v>675</v>
      </c>
    </row>
    <row r="798" spans="1:23">
      <c r="A798" t="s">
        <v>3876</v>
      </c>
      <c r="B798" t="s">
        <v>1160</v>
      </c>
      <c r="C798" t="s">
        <v>6003</v>
      </c>
      <c r="D798" t="s">
        <v>1160</v>
      </c>
      <c r="E798" t="s">
        <v>6080</v>
      </c>
      <c r="F798" t="s">
        <v>12197</v>
      </c>
      <c r="G798" t="s">
        <v>11551</v>
      </c>
      <c r="H798" t="s">
        <v>675</v>
      </c>
      <c r="I798" t="s">
        <v>3011</v>
      </c>
      <c r="J798" t="s">
        <v>157</v>
      </c>
      <c r="K798" t="s">
        <v>664</v>
      </c>
      <c r="L798" t="s">
        <v>11552</v>
      </c>
      <c r="M798" t="s">
        <v>701</v>
      </c>
      <c r="N798" t="s">
        <v>760</v>
      </c>
      <c r="O798" t="s">
        <v>3010</v>
      </c>
      <c r="P798" t="s">
        <v>11557</v>
      </c>
      <c r="Q798" t="s">
        <v>1160</v>
      </c>
      <c r="R798" t="s">
        <v>3878</v>
      </c>
      <c r="S798" t="s">
        <v>2745</v>
      </c>
      <c r="T798" s="2" t="s">
        <v>675</v>
      </c>
      <c r="U798" s="2" t="s">
        <v>3878</v>
      </c>
      <c r="V798" s="2" t="s">
        <v>2745</v>
      </c>
      <c r="W798" s="2" t="s">
        <v>675</v>
      </c>
    </row>
    <row r="799" spans="1:23">
      <c r="A799" t="s">
        <v>1170</v>
      </c>
      <c r="B799" t="s">
        <v>1160</v>
      </c>
      <c r="C799" t="s">
        <v>12198</v>
      </c>
      <c r="D799" t="s">
        <v>1160</v>
      </c>
      <c r="E799" t="s">
        <v>12199</v>
      </c>
      <c r="F799" t="s">
        <v>11560</v>
      </c>
      <c r="G799" t="s">
        <v>11551</v>
      </c>
      <c r="H799" t="s">
        <v>675</v>
      </c>
      <c r="I799" t="s">
        <v>12</v>
      </c>
      <c r="J799" t="s">
        <v>1171</v>
      </c>
      <c r="K799" t="s">
        <v>663</v>
      </c>
      <c r="L799" t="s">
        <v>675</v>
      </c>
      <c r="M799" t="s">
        <v>779</v>
      </c>
      <c r="N799" t="s">
        <v>760</v>
      </c>
      <c r="O799" t="s">
        <v>782</v>
      </c>
      <c r="P799" t="s">
        <v>11557</v>
      </c>
      <c r="Q799" t="s">
        <v>1160</v>
      </c>
      <c r="R799" t="s">
        <v>1173</v>
      </c>
      <c r="S799" t="s">
        <v>2745</v>
      </c>
      <c r="T799" s="2" t="s">
        <v>675</v>
      </c>
      <c r="U799" s="2" t="s">
        <v>1173</v>
      </c>
      <c r="V799" s="2" t="s">
        <v>2745</v>
      </c>
      <c r="W799" s="2" t="s">
        <v>675</v>
      </c>
    </row>
    <row r="800" spans="1:23">
      <c r="A800" t="s">
        <v>1174</v>
      </c>
      <c r="B800" t="s">
        <v>1160</v>
      </c>
      <c r="C800" t="s">
        <v>12200</v>
      </c>
      <c r="D800" t="s">
        <v>1160</v>
      </c>
      <c r="E800" t="s">
        <v>6800</v>
      </c>
      <c r="F800" t="s">
        <v>11560</v>
      </c>
      <c r="G800" t="s">
        <v>11551</v>
      </c>
      <c r="H800" t="s">
        <v>1177</v>
      </c>
      <c r="I800" t="s">
        <v>1176</v>
      </c>
      <c r="J800" t="s">
        <v>1178</v>
      </c>
      <c r="K800" t="s">
        <v>663</v>
      </c>
      <c r="L800" t="s">
        <v>675</v>
      </c>
      <c r="M800" t="s">
        <v>711</v>
      </c>
      <c r="N800" t="s">
        <v>760</v>
      </c>
      <c r="O800" t="s">
        <v>1175</v>
      </c>
      <c r="P800" t="s">
        <v>11568</v>
      </c>
      <c r="Q800" t="s">
        <v>1160</v>
      </c>
      <c r="R800" t="s">
        <v>1181</v>
      </c>
      <c r="S800" t="s">
        <v>1044</v>
      </c>
      <c r="T800" s="2" t="s">
        <v>675</v>
      </c>
      <c r="U800" s="2" t="s">
        <v>1181</v>
      </c>
      <c r="V800" s="2" t="s">
        <v>1044</v>
      </c>
      <c r="W800" s="2" t="s">
        <v>675</v>
      </c>
    </row>
    <row r="801" spans="1:23">
      <c r="A801" t="s">
        <v>3879</v>
      </c>
      <c r="B801" t="s">
        <v>1160</v>
      </c>
      <c r="C801" t="s">
        <v>12201</v>
      </c>
      <c r="D801" t="s">
        <v>1160</v>
      </c>
      <c r="E801" t="s">
        <v>12202</v>
      </c>
      <c r="F801" t="s">
        <v>12102</v>
      </c>
      <c r="G801" t="s">
        <v>11551</v>
      </c>
      <c r="H801" t="s">
        <v>675</v>
      </c>
      <c r="I801" t="s">
        <v>1193</v>
      </c>
      <c r="J801" t="s">
        <v>260</v>
      </c>
      <c r="K801" t="s">
        <v>664</v>
      </c>
      <c r="L801" t="s">
        <v>11552</v>
      </c>
      <c r="M801" t="s">
        <v>759</v>
      </c>
      <c r="N801" t="s">
        <v>760</v>
      </c>
      <c r="O801" t="s">
        <v>1192</v>
      </c>
      <c r="P801" t="s">
        <v>11557</v>
      </c>
      <c r="Q801" t="s">
        <v>1179</v>
      </c>
      <c r="R801" t="s">
        <v>3881</v>
      </c>
      <c r="S801" t="s">
        <v>2745</v>
      </c>
      <c r="T801" s="2" t="s">
        <v>675</v>
      </c>
      <c r="U801" s="2" t="s">
        <v>3881</v>
      </c>
      <c r="V801" s="2" t="s">
        <v>2745</v>
      </c>
      <c r="W801" s="2" t="s">
        <v>675</v>
      </c>
    </row>
    <row r="802" spans="1:23">
      <c r="A802" t="s">
        <v>2558</v>
      </c>
      <c r="B802" t="s">
        <v>1160</v>
      </c>
      <c r="C802" t="s">
        <v>5928</v>
      </c>
      <c r="D802" t="s">
        <v>1160</v>
      </c>
      <c r="E802" t="s">
        <v>5890</v>
      </c>
      <c r="F802" t="s">
        <v>12102</v>
      </c>
      <c r="G802" t="s">
        <v>11551</v>
      </c>
      <c r="H802" t="s">
        <v>675</v>
      </c>
      <c r="I802" t="s">
        <v>3762</v>
      </c>
      <c r="J802" t="s">
        <v>112</v>
      </c>
      <c r="K802" t="s">
        <v>664</v>
      </c>
      <c r="L802" t="s">
        <v>11552</v>
      </c>
      <c r="M802" t="s">
        <v>759</v>
      </c>
      <c r="N802" t="s">
        <v>760</v>
      </c>
      <c r="O802" t="s">
        <v>3761</v>
      </c>
      <c r="P802" t="s">
        <v>11557</v>
      </c>
      <c r="Q802" t="s">
        <v>1179</v>
      </c>
      <c r="R802" t="s">
        <v>2560</v>
      </c>
      <c r="S802" t="s">
        <v>2745</v>
      </c>
      <c r="T802" s="2" t="s">
        <v>675</v>
      </c>
      <c r="U802" s="2" t="s">
        <v>2560</v>
      </c>
      <c r="V802" s="2" t="s">
        <v>2745</v>
      </c>
      <c r="W802" s="2" t="s">
        <v>675</v>
      </c>
    </row>
    <row r="803" spans="1:23">
      <c r="A803" t="s">
        <v>3882</v>
      </c>
      <c r="B803" t="s">
        <v>1160</v>
      </c>
      <c r="C803" t="s">
        <v>12203</v>
      </c>
      <c r="D803" t="s">
        <v>1160</v>
      </c>
      <c r="E803" t="s">
        <v>12204</v>
      </c>
      <c r="F803" t="s">
        <v>11550</v>
      </c>
      <c r="G803" t="s">
        <v>11551</v>
      </c>
      <c r="H803" t="s">
        <v>675</v>
      </c>
      <c r="I803" t="s">
        <v>3884</v>
      </c>
      <c r="J803" t="s">
        <v>261</v>
      </c>
      <c r="K803" t="s">
        <v>664</v>
      </c>
      <c r="L803" t="s">
        <v>11552</v>
      </c>
      <c r="M803" t="s">
        <v>759</v>
      </c>
      <c r="N803" t="s">
        <v>760</v>
      </c>
      <c r="O803" t="s">
        <v>3883</v>
      </c>
      <c r="P803" t="s">
        <v>11557</v>
      </c>
      <c r="Q803" t="s">
        <v>1179</v>
      </c>
      <c r="R803" t="s">
        <v>3886</v>
      </c>
      <c r="S803" t="s">
        <v>2745</v>
      </c>
      <c r="T803" s="2" t="s">
        <v>675</v>
      </c>
      <c r="U803" s="2" t="s">
        <v>3886</v>
      </c>
      <c r="V803" s="2" t="s">
        <v>2745</v>
      </c>
      <c r="W803" s="2" t="s">
        <v>675</v>
      </c>
    </row>
    <row r="804" spans="1:23">
      <c r="A804" t="s">
        <v>2561</v>
      </c>
      <c r="B804" t="s">
        <v>1183</v>
      </c>
      <c r="C804" t="s">
        <v>12205</v>
      </c>
      <c r="D804" t="s">
        <v>1183</v>
      </c>
      <c r="E804" t="s">
        <v>12206</v>
      </c>
      <c r="F804" t="s">
        <v>11737</v>
      </c>
      <c r="G804" t="s">
        <v>11551</v>
      </c>
      <c r="H804" t="s">
        <v>675</v>
      </c>
      <c r="I804" t="s">
        <v>2563</v>
      </c>
      <c r="J804" t="s">
        <v>113</v>
      </c>
      <c r="K804" t="s">
        <v>664</v>
      </c>
      <c r="L804" t="s">
        <v>11552</v>
      </c>
      <c r="M804" t="s">
        <v>701</v>
      </c>
      <c r="N804" t="s">
        <v>760</v>
      </c>
      <c r="O804" t="s">
        <v>2562</v>
      </c>
      <c r="P804" t="s">
        <v>11557</v>
      </c>
      <c r="Q804" t="s">
        <v>1183</v>
      </c>
      <c r="R804" t="s">
        <v>2565</v>
      </c>
      <c r="S804" t="s">
        <v>2745</v>
      </c>
      <c r="T804" s="2" t="s">
        <v>675</v>
      </c>
      <c r="U804" s="2" t="s">
        <v>2565</v>
      </c>
      <c r="V804" s="2" t="s">
        <v>2745</v>
      </c>
      <c r="W804" s="2" t="s">
        <v>675</v>
      </c>
    </row>
    <row r="805" spans="1:23">
      <c r="A805" t="s">
        <v>3887</v>
      </c>
      <c r="B805" t="s">
        <v>1183</v>
      </c>
      <c r="C805" t="s">
        <v>12093</v>
      </c>
      <c r="D805" t="s">
        <v>1183</v>
      </c>
      <c r="E805" t="s">
        <v>12103</v>
      </c>
      <c r="F805" t="s">
        <v>11550</v>
      </c>
      <c r="G805" t="s">
        <v>11551</v>
      </c>
      <c r="H805" t="s">
        <v>675</v>
      </c>
      <c r="I805" t="s">
        <v>809</v>
      </c>
      <c r="J805" t="s">
        <v>262</v>
      </c>
      <c r="K805" t="s">
        <v>664</v>
      </c>
      <c r="L805" t="s">
        <v>11552</v>
      </c>
      <c r="M805" t="s">
        <v>701</v>
      </c>
      <c r="N805" t="s">
        <v>760</v>
      </c>
      <c r="O805" t="s">
        <v>808</v>
      </c>
      <c r="P805" t="s">
        <v>11553</v>
      </c>
      <c r="Q805" t="s">
        <v>1183</v>
      </c>
      <c r="R805" t="s">
        <v>3889</v>
      </c>
      <c r="S805" t="s">
        <v>2745</v>
      </c>
      <c r="T805" s="2" t="s">
        <v>675</v>
      </c>
      <c r="U805" s="2" t="s">
        <v>3889</v>
      </c>
      <c r="V805" s="2" t="s">
        <v>2745</v>
      </c>
      <c r="W805" s="2" t="s">
        <v>675</v>
      </c>
    </row>
    <row r="806" spans="1:23">
      <c r="A806" t="s">
        <v>3890</v>
      </c>
      <c r="B806" t="s">
        <v>1179</v>
      </c>
      <c r="C806" t="s">
        <v>12207</v>
      </c>
      <c r="D806" t="s">
        <v>1179</v>
      </c>
      <c r="E806" t="s">
        <v>12181</v>
      </c>
      <c r="F806" t="s">
        <v>11555</v>
      </c>
      <c r="G806" t="s">
        <v>11551</v>
      </c>
      <c r="H806" t="s">
        <v>675</v>
      </c>
      <c r="I806" t="s">
        <v>3892</v>
      </c>
      <c r="J806" t="s">
        <v>263</v>
      </c>
      <c r="K806" t="s">
        <v>664</v>
      </c>
      <c r="L806" t="s">
        <v>11552</v>
      </c>
      <c r="M806" t="s">
        <v>701</v>
      </c>
      <c r="N806" t="s">
        <v>760</v>
      </c>
      <c r="O806" t="s">
        <v>3891</v>
      </c>
      <c r="P806" t="s">
        <v>11557</v>
      </c>
      <c r="Q806" t="s">
        <v>1183</v>
      </c>
      <c r="R806" t="s">
        <v>3894</v>
      </c>
      <c r="S806" t="s">
        <v>2745</v>
      </c>
      <c r="T806" s="2" t="s">
        <v>675</v>
      </c>
      <c r="U806" s="2" t="s">
        <v>3894</v>
      </c>
      <c r="V806" s="2" t="s">
        <v>2745</v>
      </c>
      <c r="W806" s="2" t="s">
        <v>675</v>
      </c>
    </row>
    <row r="807" spans="1:23">
      <c r="A807" t="s">
        <v>3895</v>
      </c>
      <c r="B807" t="s">
        <v>1183</v>
      </c>
      <c r="C807" t="s">
        <v>12208</v>
      </c>
      <c r="D807" t="s">
        <v>1183</v>
      </c>
      <c r="E807" t="s">
        <v>12206</v>
      </c>
      <c r="F807" t="s">
        <v>11853</v>
      </c>
      <c r="G807" t="s">
        <v>11551</v>
      </c>
      <c r="H807" t="s">
        <v>675</v>
      </c>
      <c r="I807" t="s">
        <v>1193</v>
      </c>
      <c r="J807" t="s">
        <v>157</v>
      </c>
      <c r="K807" t="s">
        <v>664</v>
      </c>
      <c r="L807" t="s">
        <v>11552</v>
      </c>
      <c r="M807" t="s">
        <v>701</v>
      </c>
      <c r="N807" t="s">
        <v>760</v>
      </c>
      <c r="O807" t="s">
        <v>1192</v>
      </c>
      <c r="P807" t="s">
        <v>11557</v>
      </c>
      <c r="Q807" t="s">
        <v>1183</v>
      </c>
      <c r="R807" t="s">
        <v>3897</v>
      </c>
      <c r="S807" t="s">
        <v>2745</v>
      </c>
      <c r="T807" s="2" t="s">
        <v>675</v>
      </c>
      <c r="U807" s="2" t="s">
        <v>3897</v>
      </c>
      <c r="V807" s="2" t="s">
        <v>2745</v>
      </c>
      <c r="W807" s="2" t="s">
        <v>675</v>
      </c>
    </row>
    <row r="808" spans="1:23">
      <c r="A808" t="s">
        <v>1182</v>
      </c>
      <c r="B808" t="s">
        <v>7981</v>
      </c>
      <c r="C808" t="s">
        <v>12209</v>
      </c>
      <c r="D808" t="s">
        <v>7981</v>
      </c>
      <c r="E808" t="s">
        <v>12149</v>
      </c>
      <c r="F808" t="s">
        <v>11737</v>
      </c>
      <c r="G808" t="s">
        <v>11551</v>
      </c>
      <c r="H808" t="s">
        <v>675</v>
      </c>
      <c r="I808" t="s">
        <v>1185</v>
      </c>
      <c r="J808" t="s">
        <v>1186</v>
      </c>
      <c r="K808" t="s">
        <v>663</v>
      </c>
      <c r="L808" t="s">
        <v>11552</v>
      </c>
      <c r="M808" t="s">
        <v>683</v>
      </c>
      <c r="N808" t="s">
        <v>675</v>
      </c>
      <c r="O808" t="s">
        <v>1184</v>
      </c>
      <c r="P808" t="s">
        <v>11557</v>
      </c>
      <c r="Q808" t="s">
        <v>1183</v>
      </c>
      <c r="R808" t="s">
        <v>1189</v>
      </c>
      <c r="S808" t="s">
        <v>675</v>
      </c>
      <c r="T808" s="2" t="s">
        <v>675</v>
      </c>
      <c r="U808" s="2" t="s">
        <v>1189</v>
      </c>
      <c r="V808" s="2" t="s">
        <v>675</v>
      </c>
      <c r="W808" s="2" t="s">
        <v>675</v>
      </c>
    </row>
    <row r="809" spans="1:23">
      <c r="A809" t="s">
        <v>3898</v>
      </c>
      <c r="B809" t="s">
        <v>1191</v>
      </c>
      <c r="C809" t="s">
        <v>11789</v>
      </c>
      <c r="D809" t="s">
        <v>1191</v>
      </c>
      <c r="E809" t="s">
        <v>11790</v>
      </c>
      <c r="F809" t="s">
        <v>11550</v>
      </c>
      <c r="G809" t="s">
        <v>11551</v>
      </c>
      <c r="H809" t="s">
        <v>675</v>
      </c>
      <c r="I809" t="s">
        <v>1076</v>
      </c>
      <c r="J809" t="s">
        <v>264</v>
      </c>
      <c r="K809" t="s">
        <v>664</v>
      </c>
      <c r="L809" t="s">
        <v>11552</v>
      </c>
      <c r="M809" t="s">
        <v>701</v>
      </c>
      <c r="N809" t="s">
        <v>760</v>
      </c>
      <c r="O809" t="s">
        <v>1075</v>
      </c>
      <c r="P809" t="s">
        <v>11557</v>
      </c>
      <c r="Q809" t="s">
        <v>1191</v>
      </c>
      <c r="R809" t="s">
        <v>3900</v>
      </c>
      <c r="S809" t="s">
        <v>2745</v>
      </c>
      <c r="T809" s="2" t="s">
        <v>675</v>
      </c>
      <c r="U809" s="2" t="s">
        <v>3900</v>
      </c>
      <c r="V809" s="2" t="s">
        <v>2745</v>
      </c>
      <c r="W809" s="2" t="s">
        <v>675</v>
      </c>
    </row>
    <row r="810" spans="1:23">
      <c r="A810" t="s">
        <v>3901</v>
      </c>
      <c r="B810" t="s">
        <v>1191</v>
      </c>
      <c r="C810" t="s">
        <v>12210</v>
      </c>
      <c r="D810" t="s">
        <v>1191</v>
      </c>
      <c r="E810" t="s">
        <v>12211</v>
      </c>
      <c r="F810" t="s">
        <v>11555</v>
      </c>
      <c r="G810" t="s">
        <v>11551</v>
      </c>
      <c r="H810" t="s">
        <v>675</v>
      </c>
      <c r="I810" t="s">
        <v>1147</v>
      </c>
      <c r="J810" t="s">
        <v>265</v>
      </c>
      <c r="K810" t="s">
        <v>664</v>
      </c>
      <c r="L810" t="s">
        <v>11552</v>
      </c>
      <c r="M810" t="s">
        <v>701</v>
      </c>
      <c r="N810" t="s">
        <v>760</v>
      </c>
      <c r="O810" t="s">
        <v>1146</v>
      </c>
      <c r="P810" t="s">
        <v>11557</v>
      </c>
      <c r="Q810" t="s">
        <v>1191</v>
      </c>
      <c r="R810" t="s">
        <v>3903</v>
      </c>
      <c r="S810" t="s">
        <v>2745</v>
      </c>
      <c r="T810" s="2" t="s">
        <v>675</v>
      </c>
      <c r="U810" s="2" t="s">
        <v>3903</v>
      </c>
      <c r="V810" s="2" t="s">
        <v>2745</v>
      </c>
      <c r="W810" s="2" t="s">
        <v>675</v>
      </c>
    </row>
    <row r="811" spans="1:23">
      <c r="A811" t="s">
        <v>2566</v>
      </c>
      <c r="B811" t="s">
        <v>1191</v>
      </c>
      <c r="C811" t="s">
        <v>11583</v>
      </c>
      <c r="D811" t="s">
        <v>1191</v>
      </c>
      <c r="E811" t="s">
        <v>12212</v>
      </c>
      <c r="F811" t="s">
        <v>11853</v>
      </c>
      <c r="G811" t="s">
        <v>11551</v>
      </c>
      <c r="H811" t="s">
        <v>675</v>
      </c>
      <c r="I811" t="s">
        <v>865</v>
      </c>
      <c r="J811" t="s">
        <v>115</v>
      </c>
      <c r="K811" t="s">
        <v>664</v>
      </c>
      <c r="L811" t="s">
        <v>11552</v>
      </c>
      <c r="M811" t="s">
        <v>701</v>
      </c>
      <c r="N811" t="s">
        <v>760</v>
      </c>
      <c r="O811" t="s">
        <v>864</v>
      </c>
      <c r="P811" t="s">
        <v>11557</v>
      </c>
      <c r="Q811" t="s">
        <v>1191</v>
      </c>
      <c r="R811" t="s">
        <v>2568</v>
      </c>
      <c r="S811" t="s">
        <v>2745</v>
      </c>
      <c r="T811" s="2" t="s">
        <v>675</v>
      </c>
      <c r="U811" s="2" t="s">
        <v>2568</v>
      </c>
      <c r="V811" s="2" t="s">
        <v>2745</v>
      </c>
      <c r="W811" s="2" t="s">
        <v>675</v>
      </c>
    </row>
    <row r="812" spans="1:23">
      <c r="A812" t="s">
        <v>2569</v>
      </c>
      <c r="B812" t="s">
        <v>1191</v>
      </c>
      <c r="C812" t="s">
        <v>11583</v>
      </c>
      <c r="D812" t="s">
        <v>1191</v>
      </c>
      <c r="E812" t="s">
        <v>12213</v>
      </c>
      <c r="F812" t="s">
        <v>11965</v>
      </c>
      <c r="G812" t="s">
        <v>11551</v>
      </c>
      <c r="H812" t="s">
        <v>675</v>
      </c>
      <c r="I812" t="s">
        <v>2571</v>
      </c>
      <c r="J812" t="s">
        <v>115</v>
      </c>
      <c r="K812" t="s">
        <v>664</v>
      </c>
      <c r="L812" t="s">
        <v>11552</v>
      </c>
      <c r="M812" t="s">
        <v>701</v>
      </c>
      <c r="N812" t="s">
        <v>760</v>
      </c>
      <c r="O812" t="s">
        <v>2570</v>
      </c>
      <c r="P812" t="s">
        <v>11557</v>
      </c>
      <c r="Q812" t="s">
        <v>1191</v>
      </c>
      <c r="R812" t="s">
        <v>2573</v>
      </c>
      <c r="S812" t="s">
        <v>2745</v>
      </c>
      <c r="T812" s="2" t="s">
        <v>675</v>
      </c>
      <c r="U812" s="2" t="s">
        <v>2573</v>
      </c>
      <c r="V812" s="2" t="s">
        <v>2745</v>
      </c>
      <c r="W812" s="2" t="s">
        <v>675</v>
      </c>
    </row>
    <row r="813" spans="1:23">
      <c r="A813" t="s">
        <v>3904</v>
      </c>
      <c r="B813" t="s">
        <v>1191</v>
      </c>
      <c r="C813" t="s">
        <v>12206</v>
      </c>
      <c r="D813" t="s">
        <v>1191</v>
      </c>
      <c r="E813" t="s">
        <v>12160</v>
      </c>
      <c r="F813" t="s">
        <v>11550</v>
      </c>
      <c r="G813" t="s">
        <v>11551</v>
      </c>
      <c r="H813" t="s">
        <v>675</v>
      </c>
      <c r="I813" t="s">
        <v>2587</v>
      </c>
      <c r="J813" t="s">
        <v>115</v>
      </c>
      <c r="K813" t="s">
        <v>664</v>
      </c>
      <c r="L813" t="s">
        <v>11552</v>
      </c>
      <c r="M813" t="s">
        <v>701</v>
      </c>
      <c r="N813" t="s">
        <v>760</v>
      </c>
      <c r="O813" t="s">
        <v>2586</v>
      </c>
      <c r="P813" t="s">
        <v>11557</v>
      </c>
      <c r="Q813" t="s">
        <v>1191</v>
      </c>
      <c r="R813" t="s">
        <v>3906</v>
      </c>
      <c r="S813" t="s">
        <v>2745</v>
      </c>
      <c r="T813" s="2" t="s">
        <v>675</v>
      </c>
      <c r="U813" s="2" t="s">
        <v>3906</v>
      </c>
      <c r="V813" s="2" t="s">
        <v>2745</v>
      </c>
      <c r="W813" s="2" t="s">
        <v>675</v>
      </c>
    </row>
    <row r="814" spans="1:23">
      <c r="A814" t="s">
        <v>1190</v>
      </c>
      <c r="B814" t="s">
        <v>1183</v>
      </c>
      <c r="C814" t="s">
        <v>12214</v>
      </c>
      <c r="D814" t="s">
        <v>1183</v>
      </c>
      <c r="E814" t="s">
        <v>12215</v>
      </c>
      <c r="F814" t="s">
        <v>11560</v>
      </c>
      <c r="G814" t="s">
        <v>11551</v>
      </c>
      <c r="H814" t="s">
        <v>675</v>
      </c>
      <c r="I814" t="s">
        <v>1193</v>
      </c>
      <c r="J814" t="s">
        <v>1194</v>
      </c>
      <c r="K814" t="s">
        <v>664</v>
      </c>
      <c r="L814" t="s">
        <v>675</v>
      </c>
      <c r="M814" t="s">
        <v>701</v>
      </c>
      <c r="N814" t="s">
        <v>760</v>
      </c>
      <c r="O814" t="s">
        <v>1192</v>
      </c>
      <c r="P814" t="s">
        <v>11557</v>
      </c>
      <c r="Q814" t="s">
        <v>1191</v>
      </c>
      <c r="R814" t="s">
        <v>1196</v>
      </c>
      <c r="S814" t="s">
        <v>2745</v>
      </c>
      <c r="T814" s="2" t="s">
        <v>675</v>
      </c>
      <c r="U814" s="2" t="s">
        <v>1196</v>
      </c>
      <c r="V814" s="2" t="s">
        <v>2745</v>
      </c>
      <c r="W814" s="2" t="s">
        <v>675</v>
      </c>
    </row>
    <row r="815" spans="1:23">
      <c r="A815" t="s">
        <v>8941</v>
      </c>
      <c r="B815" t="s">
        <v>1396</v>
      </c>
      <c r="C815" t="s">
        <v>5882</v>
      </c>
      <c r="D815" t="s">
        <v>1396</v>
      </c>
      <c r="E815" t="s">
        <v>6993</v>
      </c>
      <c r="F815" t="s">
        <v>11560</v>
      </c>
      <c r="G815" t="s">
        <v>11551</v>
      </c>
      <c r="H815" t="s">
        <v>675</v>
      </c>
      <c r="I815" t="s">
        <v>20</v>
      </c>
      <c r="J815" t="s">
        <v>6741</v>
      </c>
      <c r="K815" t="s">
        <v>922</v>
      </c>
      <c r="L815" t="s">
        <v>675</v>
      </c>
      <c r="M815" t="s">
        <v>760</v>
      </c>
      <c r="N815" t="s">
        <v>2672</v>
      </c>
      <c r="O815" t="s">
        <v>3712</v>
      </c>
      <c r="P815" t="s">
        <v>11557</v>
      </c>
      <c r="Q815" t="s">
        <v>5821</v>
      </c>
      <c r="R815" t="s">
        <v>8942</v>
      </c>
      <c r="S815" t="s">
        <v>1528</v>
      </c>
      <c r="T815" s="2" t="s">
        <v>675</v>
      </c>
      <c r="U815" s="2" t="s">
        <v>8942</v>
      </c>
      <c r="V815" s="2" t="s">
        <v>1528</v>
      </c>
      <c r="W815" s="2" t="s">
        <v>675</v>
      </c>
    </row>
    <row r="816" spans="1:23">
      <c r="A816" t="s">
        <v>8943</v>
      </c>
      <c r="B816" t="s">
        <v>8360</v>
      </c>
      <c r="C816" t="s">
        <v>6692</v>
      </c>
      <c r="D816" t="s">
        <v>8360</v>
      </c>
      <c r="E816" t="s">
        <v>5882</v>
      </c>
      <c r="F816" t="s">
        <v>11560</v>
      </c>
      <c r="G816" t="s">
        <v>11551</v>
      </c>
      <c r="H816" t="s">
        <v>675</v>
      </c>
      <c r="I816" t="s">
        <v>114</v>
      </c>
      <c r="J816" t="s">
        <v>6810</v>
      </c>
      <c r="K816" t="s">
        <v>922</v>
      </c>
      <c r="L816" t="s">
        <v>675</v>
      </c>
      <c r="M816" t="s">
        <v>760</v>
      </c>
      <c r="N816" t="s">
        <v>2672</v>
      </c>
      <c r="O816" t="s">
        <v>1491</v>
      </c>
      <c r="P816" t="s">
        <v>11557</v>
      </c>
      <c r="Q816" t="s">
        <v>5821</v>
      </c>
      <c r="R816" t="s">
        <v>8944</v>
      </c>
      <c r="S816" t="s">
        <v>2634</v>
      </c>
      <c r="T816" s="2" t="s">
        <v>675</v>
      </c>
      <c r="U816" s="2" t="s">
        <v>8944</v>
      </c>
      <c r="V816" s="2" t="s">
        <v>2634</v>
      </c>
      <c r="W816" s="2" t="s">
        <v>675</v>
      </c>
    </row>
    <row r="817" spans="1:23">
      <c r="A817" t="s">
        <v>8945</v>
      </c>
      <c r="B817" t="s">
        <v>1249</v>
      </c>
      <c r="C817" t="s">
        <v>6692</v>
      </c>
      <c r="D817" t="s">
        <v>1249</v>
      </c>
      <c r="E817" t="s">
        <v>5882</v>
      </c>
      <c r="F817" t="s">
        <v>11560</v>
      </c>
      <c r="G817" t="s">
        <v>11551</v>
      </c>
      <c r="H817" t="s">
        <v>675</v>
      </c>
      <c r="I817" t="s">
        <v>79</v>
      </c>
      <c r="J817" t="s">
        <v>6824</v>
      </c>
      <c r="K817" t="s">
        <v>922</v>
      </c>
      <c r="L817" t="s">
        <v>675</v>
      </c>
      <c r="M817" t="s">
        <v>760</v>
      </c>
      <c r="N817" t="s">
        <v>2672</v>
      </c>
      <c r="O817" t="s">
        <v>5223</v>
      </c>
      <c r="P817" t="s">
        <v>11557</v>
      </c>
      <c r="Q817" t="s">
        <v>5821</v>
      </c>
      <c r="R817" t="s">
        <v>8946</v>
      </c>
      <c r="S817" t="s">
        <v>2634</v>
      </c>
      <c r="T817" s="2" t="s">
        <v>675</v>
      </c>
      <c r="U817" s="2" t="s">
        <v>8946</v>
      </c>
      <c r="V817" s="2" t="s">
        <v>2634</v>
      </c>
      <c r="W817" s="2" t="s">
        <v>675</v>
      </c>
    </row>
    <row r="818" spans="1:23">
      <c r="A818" t="s">
        <v>8947</v>
      </c>
      <c r="B818" t="s">
        <v>5850</v>
      </c>
      <c r="C818" t="s">
        <v>5844</v>
      </c>
      <c r="D818" t="s">
        <v>1342</v>
      </c>
      <c r="E818" t="s">
        <v>5881</v>
      </c>
      <c r="F818" t="s">
        <v>11560</v>
      </c>
      <c r="G818" t="s">
        <v>11551</v>
      </c>
      <c r="H818" t="s">
        <v>675</v>
      </c>
      <c r="I818" t="s">
        <v>95</v>
      </c>
      <c r="J818" t="s">
        <v>6848</v>
      </c>
      <c r="K818" t="s">
        <v>922</v>
      </c>
      <c r="L818" t="s">
        <v>675</v>
      </c>
      <c r="M818" t="s">
        <v>760</v>
      </c>
      <c r="N818" t="s">
        <v>2672</v>
      </c>
      <c r="O818" t="s">
        <v>2403</v>
      </c>
      <c r="P818" t="s">
        <v>11557</v>
      </c>
      <c r="Q818" t="s">
        <v>5821</v>
      </c>
      <c r="R818" t="s">
        <v>8948</v>
      </c>
      <c r="S818" t="s">
        <v>1386</v>
      </c>
      <c r="T818" s="2" t="s">
        <v>675</v>
      </c>
      <c r="U818" s="2" t="s">
        <v>8948</v>
      </c>
      <c r="V818" s="2" t="s">
        <v>1386</v>
      </c>
      <c r="W818" s="2" t="s">
        <v>675</v>
      </c>
    </row>
    <row r="819" spans="1:23">
      <c r="A819" t="s">
        <v>8949</v>
      </c>
      <c r="B819" t="s">
        <v>1713</v>
      </c>
      <c r="C819" t="s">
        <v>6853</v>
      </c>
      <c r="D819" t="s">
        <v>1713</v>
      </c>
      <c r="E819" t="s">
        <v>7376</v>
      </c>
      <c r="F819" t="s">
        <v>11560</v>
      </c>
      <c r="G819" t="s">
        <v>11551</v>
      </c>
      <c r="H819" t="s">
        <v>1969</v>
      </c>
      <c r="I819" t="s">
        <v>1969</v>
      </c>
      <c r="J819" t="s">
        <v>7159</v>
      </c>
      <c r="K819" t="s">
        <v>922</v>
      </c>
      <c r="L819" t="s">
        <v>675</v>
      </c>
      <c r="M819" t="s">
        <v>760</v>
      </c>
      <c r="N819" t="s">
        <v>2672</v>
      </c>
      <c r="O819" t="s">
        <v>1968</v>
      </c>
      <c r="P819" t="s">
        <v>11557</v>
      </c>
      <c r="Q819" t="s">
        <v>5821</v>
      </c>
      <c r="R819" t="s">
        <v>8950</v>
      </c>
      <c r="S819" t="s">
        <v>1722</v>
      </c>
      <c r="T819" s="2" t="s">
        <v>675</v>
      </c>
      <c r="U819" s="2" t="s">
        <v>8950</v>
      </c>
      <c r="V819" s="2" t="s">
        <v>1722</v>
      </c>
      <c r="W819" s="2" t="s">
        <v>675</v>
      </c>
    </row>
    <row r="820" spans="1:23">
      <c r="A820" t="s">
        <v>8951</v>
      </c>
      <c r="B820" t="s">
        <v>2599</v>
      </c>
      <c r="C820" t="s">
        <v>7712</v>
      </c>
      <c r="D820" t="s">
        <v>2599</v>
      </c>
      <c r="E820" t="s">
        <v>6735</v>
      </c>
      <c r="F820" t="s">
        <v>11560</v>
      </c>
      <c r="G820" t="s">
        <v>11551</v>
      </c>
      <c r="H820" t="s">
        <v>364</v>
      </c>
      <c r="I820" t="s">
        <v>364</v>
      </c>
      <c r="J820" t="s">
        <v>6901</v>
      </c>
      <c r="K820" t="s">
        <v>922</v>
      </c>
      <c r="L820" t="s">
        <v>675</v>
      </c>
      <c r="M820" t="s">
        <v>760</v>
      </c>
      <c r="N820" t="s">
        <v>2672</v>
      </c>
      <c r="O820" t="s">
        <v>1742</v>
      </c>
      <c r="P820" t="s">
        <v>11557</v>
      </c>
      <c r="Q820" t="s">
        <v>5821</v>
      </c>
      <c r="R820" t="s">
        <v>8952</v>
      </c>
      <c r="S820" t="s">
        <v>5850</v>
      </c>
      <c r="T820" s="2" t="s">
        <v>675</v>
      </c>
      <c r="U820" s="2" t="s">
        <v>8952</v>
      </c>
      <c r="V820" s="2" t="s">
        <v>5850</v>
      </c>
      <c r="W820" s="2" t="s">
        <v>675</v>
      </c>
    </row>
    <row r="821" spans="1:23">
      <c r="A821" t="s">
        <v>8953</v>
      </c>
      <c r="B821" t="s">
        <v>1930</v>
      </c>
      <c r="C821" t="s">
        <v>12216</v>
      </c>
      <c r="D821" t="s">
        <v>675</v>
      </c>
      <c r="E821" t="s">
        <v>682</v>
      </c>
      <c r="F821" t="s">
        <v>11560</v>
      </c>
      <c r="G821" t="s">
        <v>11551</v>
      </c>
      <c r="H821" t="s">
        <v>675</v>
      </c>
      <c r="I821" t="s">
        <v>27</v>
      </c>
      <c r="J821" t="s">
        <v>7432</v>
      </c>
      <c r="K821" t="s">
        <v>922</v>
      </c>
      <c r="L821" t="s">
        <v>675</v>
      </c>
      <c r="M821" t="s">
        <v>760</v>
      </c>
      <c r="N821" t="s">
        <v>760</v>
      </c>
      <c r="O821" t="s">
        <v>1030</v>
      </c>
      <c r="P821" t="s">
        <v>11553</v>
      </c>
      <c r="Q821" t="s">
        <v>5821</v>
      </c>
      <c r="R821" t="s">
        <v>8955</v>
      </c>
      <c r="S821" t="s">
        <v>1946</v>
      </c>
      <c r="T821" s="2" t="s">
        <v>675</v>
      </c>
      <c r="U821" s="2" t="s">
        <v>8955</v>
      </c>
      <c r="V821" s="2" t="s">
        <v>675</v>
      </c>
      <c r="W821" s="2" t="s">
        <v>675</v>
      </c>
    </row>
    <row r="822" spans="1:23">
      <c r="A822" t="s">
        <v>8956</v>
      </c>
      <c r="B822" t="s">
        <v>1591</v>
      </c>
      <c r="C822" t="s">
        <v>12217</v>
      </c>
      <c r="D822" t="s">
        <v>675</v>
      </c>
      <c r="E822" t="s">
        <v>682</v>
      </c>
      <c r="F822" t="s">
        <v>11560</v>
      </c>
      <c r="G822" t="s">
        <v>11551</v>
      </c>
      <c r="H822" t="s">
        <v>675</v>
      </c>
      <c r="I822" t="s">
        <v>47</v>
      </c>
      <c r="J822" t="s">
        <v>7454</v>
      </c>
      <c r="K822" t="s">
        <v>922</v>
      </c>
      <c r="L822" t="s">
        <v>675</v>
      </c>
      <c r="M822" t="s">
        <v>760</v>
      </c>
      <c r="N822" t="s">
        <v>760</v>
      </c>
      <c r="O822" t="s">
        <v>1286</v>
      </c>
      <c r="P822" t="s">
        <v>11553</v>
      </c>
      <c r="Q822" t="s">
        <v>5821</v>
      </c>
      <c r="R822" t="s">
        <v>8958</v>
      </c>
      <c r="S822" t="s">
        <v>1604</v>
      </c>
      <c r="T822" s="2" t="s">
        <v>675</v>
      </c>
      <c r="U822" s="2" t="s">
        <v>8958</v>
      </c>
      <c r="V822" s="2" t="s">
        <v>1604</v>
      </c>
      <c r="W822" s="2" t="s">
        <v>675</v>
      </c>
    </row>
    <row r="823" spans="1:23">
      <c r="A823" t="s">
        <v>8959</v>
      </c>
      <c r="B823" t="s">
        <v>2001</v>
      </c>
      <c r="C823" t="s">
        <v>12218</v>
      </c>
      <c r="D823" t="s">
        <v>675</v>
      </c>
      <c r="E823" t="s">
        <v>682</v>
      </c>
      <c r="F823" t="s">
        <v>11560</v>
      </c>
      <c r="G823" t="s">
        <v>11551</v>
      </c>
      <c r="H823" t="s">
        <v>2206</v>
      </c>
      <c r="I823" t="s">
        <v>1185</v>
      </c>
      <c r="J823" t="s">
        <v>7910</v>
      </c>
      <c r="K823" t="s">
        <v>922</v>
      </c>
      <c r="L823" t="s">
        <v>675</v>
      </c>
      <c r="M823" t="s">
        <v>760</v>
      </c>
      <c r="N823" t="s">
        <v>760</v>
      </c>
      <c r="O823" t="s">
        <v>1184</v>
      </c>
      <c r="P823" t="s">
        <v>11568</v>
      </c>
      <c r="Q823" t="s">
        <v>5821</v>
      </c>
      <c r="R823" t="s">
        <v>8961</v>
      </c>
      <c r="S823" t="s">
        <v>2001</v>
      </c>
      <c r="T823" s="2" t="s">
        <v>675</v>
      </c>
      <c r="U823" s="2" t="s">
        <v>8961</v>
      </c>
      <c r="V823" s="2" t="s">
        <v>675</v>
      </c>
      <c r="W823" s="2" t="s">
        <v>675</v>
      </c>
    </row>
    <row r="824" spans="1:23">
      <c r="A824" t="s">
        <v>3907</v>
      </c>
      <c r="B824" t="s">
        <v>1198</v>
      </c>
      <c r="C824" t="s">
        <v>11790</v>
      </c>
      <c r="D824" t="s">
        <v>1198</v>
      </c>
      <c r="E824" t="s">
        <v>11962</v>
      </c>
      <c r="F824" t="s">
        <v>11737</v>
      </c>
      <c r="G824" t="s">
        <v>11551</v>
      </c>
      <c r="H824" t="s">
        <v>675</v>
      </c>
      <c r="I824" t="s">
        <v>58</v>
      </c>
      <c r="J824" t="s">
        <v>266</v>
      </c>
      <c r="K824" t="s">
        <v>664</v>
      </c>
      <c r="L824" t="s">
        <v>11552</v>
      </c>
      <c r="M824" t="s">
        <v>902</v>
      </c>
      <c r="N824" t="s">
        <v>760</v>
      </c>
      <c r="O824" t="s">
        <v>2962</v>
      </c>
      <c r="P824" t="s">
        <v>11557</v>
      </c>
      <c r="Q824" t="s">
        <v>1198</v>
      </c>
      <c r="R824" t="s">
        <v>3909</v>
      </c>
      <c r="S824" t="s">
        <v>2745</v>
      </c>
      <c r="T824" s="2" t="s">
        <v>675</v>
      </c>
      <c r="U824" s="2" t="s">
        <v>3909</v>
      </c>
      <c r="V824" s="2" t="s">
        <v>2745</v>
      </c>
      <c r="W824" s="2" t="s">
        <v>675</v>
      </c>
    </row>
    <row r="825" spans="1:23">
      <c r="A825" t="s">
        <v>8963</v>
      </c>
      <c r="B825" t="s">
        <v>1198</v>
      </c>
      <c r="C825" t="s">
        <v>12219</v>
      </c>
      <c r="D825" t="s">
        <v>675</v>
      </c>
      <c r="E825" t="s">
        <v>682</v>
      </c>
      <c r="F825" t="s">
        <v>11560</v>
      </c>
      <c r="G825" t="s">
        <v>11551</v>
      </c>
      <c r="H825" t="s">
        <v>675</v>
      </c>
      <c r="I825" t="s">
        <v>6621</v>
      </c>
      <c r="J825" t="s">
        <v>8964</v>
      </c>
      <c r="K825" t="s">
        <v>922</v>
      </c>
      <c r="L825" t="s">
        <v>675</v>
      </c>
      <c r="M825" t="s">
        <v>760</v>
      </c>
      <c r="N825" t="s">
        <v>675</v>
      </c>
      <c r="O825" t="s">
        <v>6620</v>
      </c>
      <c r="P825" t="s">
        <v>11557</v>
      </c>
      <c r="Q825" t="s">
        <v>1198</v>
      </c>
      <c r="R825" t="s">
        <v>8965</v>
      </c>
      <c r="S825" t="s">
        <v>675</v>
      </c>
      <c r="T825" s="2" t="s">
        <v>675</v>
      </c>
      <c r="U825" s="2" t="s">
        <v>8965</v>
      </c>
      <c r="V825" s="2" t="s">
        <v>675</v>
      </c>
      <c r="W825" s="2" t="s">
        <v>675</v>
      </c>
    </row>
    <row r="826" spans="1:23">
      <c r="A826" t="s">
        <v>8966</v>
      </c>
      <c r="B826" t="s">
        <v>1198</v>
      </c>
      <c r="C826" t="s">
        <v>12220</v>
      </c>
      <c r="D826" t="s">
        <v>675</v>
      </c>
      <c r="E826" t="s">
        <v>682</v>
      </c>
      <c r="F826" t="s">
        <v>11560</v>
      </c>
      <c r="G826" t="s">
        <v>11551</v>
      </c>
      <c r="H826" t="s">
        <v>1057</v>
      </c>
      <c r="I826" t="s">
        <v>1057</v>
      </c>
      <c r="J826" t="s">
        <v>8967</v>
      </c>
      <c r="K826" t="s">
        <v>922</v>
      </c>
      <c r="L826" t="s">
        <v>675</v>
      </c>
      <c r="M826" t="s">
        <v>760</v>
      </c>
      <c r="N826" t="s">
        <v>675</v>
      </c>
      <c r="O826" t="s">
        <v>1056</v>
      </c>
      <c r="P826" t="s">
        <v>11557</v>
      </c>
      <c r="Q826" t="s">
        <v>1198</v>
      </c>
      <c r="R826" t="s">
        <v>8969</v>
      </c>
      <c r="S826" t="s">
        <v>675</v>
      </c>
      <c r="T826" s="2" t="s">
        <v>675</v>
      </c>
      <c r="U826" s="2" t="s">
        <v>8969</v>
      </c>
      <c r="V826" s="2" t="s">
        <v>675</v>
      </c>
      <c r="W826" s="2" t="s">
        <v>675</v>
      </c>
    </row>
    <row r="827" spans="1:23">
      <c r="A827" t="s">
        <v>8970</v>
      </c>
      <c r="B827" t="s">
        <v>1198</v>
      </c>
      <c r="C827" t="s">
        <v>12221</v>
      </c>
      <c r="D827" t="s">
        <v>675</v>
      </c>
      <c r="E827" t="s">
        <v>682</v>
      </c>
      <c r="F827" t="s">
        <v>11560</v>
      </c>
      <c r="G827" t="s">
        <v>11551</v>
      </c>
      <c r="H827" t="s">
        <v>7397</v>
      </c>
      <c r="I827" t="s">
        <v>7397</v>
      </c>
      <c r="J827" t="s">
        <v>8971</v>
      </c>
      <c r="K827" t="s">
        <v>922</v>
      </c>
      <c r="L827" t="s">
        <v>675</v>
      </c>
      <c r="M827" t="s">
        <v>760</v>
      </c>
      <c r="N827" t="s">
        <v>675</v>
      </c>
      <c r="O827" t="s">
        <v>7396</v>
      </c>
      <c r="P827" t="s">
        <v>11557</v>
      </c>
      <c r="Q827" t="s">
        <v>1198</v>
      </c>
      <c r="R827" t="s">
        <v>8972</v>
      </c>
      <c r="S827" t="s">
        <v>675</v>
      </c>
      <c r="T827" s="2" t="s">
        <v>675</v>
      </c>
      <c r="U827" s="2" t="s">
        <v>8972</v>
      </c>
      <c r="V827" s="2" t="s">
        <v>675</v>
      </c>
      <c r="W827" s="2" t="s">
        <v>675</v>
      </c>
    </row>
    <row r="828" spans="1:23">
      <c r="A828" t="s">
        <v>8973</v>
      </c>
      <c r="B828" t="s">
        <v>1198</v>
      </c>
      <c r="C828" t="s">
        <v>12222</v>
      </c>
      <c r="D828" t="s">
        <v>675</v>
      </c>
      <c r="E828" t="s">
        <v>682</v>
      </c>
      <c r="F828" t="s">
        <v>11560</v>
      </c>
      <c r="G828" t="s">
        <v>11551</v>
      </c>
      <c r="H828" t="s">
        <v>1209</v>
      </c>
      <c r="I828" t="s">
        <v>1209</v>
      </c>
      <c r="J828" t="s">
        <v>8974</v>
      </c>
      <c r="K828" t="s">
        <v>922</v>
      </c>
      <c r="L828" t="s">
        <v>675</v>
      </c>
      <c r="M828" t="s">
        <v>760</v>
      </c>
      <c r="N828" t="s">
        <v>675</v>
      </c>
      <c r="O828" t="s">
        <v>1208</v>
      </c>
      <c r="P828" t="s">
        <v>11557</v>
      </c>
      <c r="Q828" t="s">
        <v>1198</v>
      </c>
      <c r="R828" t="s">
        <v>8977</v>
      </c>
      <c r="S828" t="s">
        <v>675</v>
      </c>
      <c r="T828" s="2" t="s">
        <v>675</v>
      </c>
      <c r="U828" s="2" t="s">
        <v>8977</v>
      </c>
      <c r="V828" s="2" t="s">
        <v>675</v>
      </c>
      <c r="W828" s="2" t="s">
        <v>675</v>
      </c>
    </row>
    <row r="829" spans="1:23">
      <c r="A829" t="s">
        <v>8978</v>
      </c>
      <c r="B829" t="s">
        <v>1198</v>
      </c>
      <c r="C829" t="s">
        <v>12223</v>
      </c>
      <c r="D829" t="s">
        <v>675</v>
      </c>
      <c r="E829" t="s">
        <v>682</v>
      </c>
      <c r="F829" t="s">
        <v>11560</v>
      </c>
      <c r="G829" t="s">
        <v>11551</v>
      </c>
      <c r="H829" t="s">
        <v>7405</v>
      </c>
      <c r="I829" t="s">
        <v>7405</v>
      </c>
      <c r="J829" t="s">
        <v>8979</v>
      </c>
      <c r="K829" t="s">
        <v>922</v>
      </c>
      <c r="L829" t="s">
        <v>675</v>
      </c>
      <c r="M829" t="s">
        <v>760</v>
      </c>
      <c r="N829" t="s">
        <v>675</v>
      </c>
      <c r="O829" t="s">
        <v>7404</v>
      </c>
      <c r="P829" t="s">
        <v>11557</v>
      </c>
      <c r="Q829" t="s">
        <v>1198</v>
      </c>
      <c r="R829" t="s">
        <v>8981</v>
      </c>
      <c r="S829" t="s">
        <v>675</v>
      </c>
      <c r="T829" s="2" t="s">
        <v>675</v>
      </c>
      <c r="U829" s="2" t="s">
        <v>8981</v>
      </c>
      <c r="V829" s="2" t="s">
        <v>675</v>
      </c>
      <c r="W829" s="2" t="s">
        <v>675</v>
      </c>
    </row>
    <row r="830" spans="1:23">
      <c r="A830" t="s">
        <v>8982</v>
      </c>
      <c r="B830" t="s">
        <v>1014</v>
      </c>
      <c r="C830" t="s">
        <v>7040</v>
      </c>
      <c r="D830" t="s">
        <v>1958</v>
      </c>
      <c r="E830" t="s">
        <v>7035</v>
      </c>
      <c r="F830" t="s">
        <v>11560</v>
      </c>
      <c r="G830" t="s">
        <v>11551</v>
      </c>
      <c r="H830" t="s">
        <v>5013</v>
      </c>
      <c r="I830" t="s">
        <v>885</v>
      </c>
      <c r="J830" t="s">
        <v>8206</v>
      </c>
      <c r="K830" t="s">
        <v>922</v>
      </c>
      <c r="L830" t="s">
        <v>675</v>
      </c>
      <c r="M830" t="s">
        <v>2672</v>
      </c>
      <c r="N830" t="s">
        <v>2672</v>
      </c>
      <c r="O830" t="s">
        <v>884</v>
      </c>
      <c r="P830" t="s">
        <v>11568</v>
      </c>
      <c r="Q830" t="s">
        <v>1198</v>
      </c>
      <c r="R830" t="s">
        <v>8983</v>
      </c>
      <c r="S830" t="s">
        <v>1977</v>
      </c>
      <c r="T830" s="2" t="s">
        <v>675</v>
      </c>
      <c r="U830" s="2" t="s">
        <v>8983</v>
      </c>
      <c r="V830" s="2" t="s">
        <v>5850</v>
      </c>
      <c r="W830" s="2" t="s">
        <v>675</v>
      </c>
    </row>
    <row r="831" spans="1:23">
      <c r="A831" t="s">
        <v>1197</v>
      </c>
      <c r="B831" t="s">
        <v>1198</v>
      </c>
      <c r="C831" t="s">
        <v>6096</v>
      </c>
      <c r="D831" t="s">
        <v>1198</v>
      </c>
      <c r="E831" t="s">
        <v>5852</v>
      </c>
      <c r="F831" t="s">
        <v>11560</v>
      </c>
      <c r="G831" t="s">
        <v>11551</v>
      </c>
      <c r="H831" t="s">
        <v>675</v>
      </c>
      <c r="I831" t="s">
        <v>16</v>
      </c>
      <c r="J831" t="s">
        <v>1200</v>
      </c>
      <c r="K831" t="s">
        <v>664</v>
      </c>
      <c r="L831" t="s">
        <v>675</v>
      </c>
      <c r="M831" t="s">
        <v>769</v>
      </c>
      <c r="N831" t="s">
        <v>760</v>
      </c>
      <c r="O831" t="s">
        <v>1199</v>
      </c>
      <c r="P831" t="s">
        <v>11557</v>
      </c>
      <c r="Q831" t="s">
        <v>1198</v>
      </c>
      <c r="R831" t="s">
        <v>1202</v>
      </c>
      <c r="S831" t="s">
        <v>2745</v>
      </c>
      <c r="T831" s="2" t="s">
        <v>675</v>
      </c>
      <c r="U831" s="2" t="s">
        <v>1202</v>
      </c>
      <c r="V831" s="2" t="s">
        <v>2745</v>
      </c>
      <c r="W831" s="2" t="s">
        <v>675</v>
      </c>
    </row>
    <row r="832" spans="1:23">
      <c r="A832" t="s">
        <v>2574</v>
      </c>
      <c r="B832" t="s">
        <v>1198</v>
      </c>
      <c r="C832" t="s">
        <v>12224</v>
      </c>
      <c r="D832" t="s">
        <v>1198</v>
      </c>
      <c r="E832" t="s">
        <v>12010</v>
      </c>
      <c r="F832" t="s">
        <v>11550</v>
      </c>
      <c r="G832" t="s">
        <v>11551</v>
      </c>
      <c r="H832" t="s">
        <v>675</v>
      </c>
      <c r="I832" t="s">
        <v>2576</v>
      </c>
      <c r="J832" t="s">
        <v>116</v>
      </c>
      <c r="K832" t="s">
        <v>664</v>
      </c>
      <c r="L832" t="s">
        <v>11552</v>
      </c>
      <c r="M832" t="s">
        <v>759</v>
      </c>
      <c r="N832" t="s">
        <v>760</v>
      </c>
      <c r="O832" t="s">
        <v>2575</v>
      </c>
      <c r="P832" t="s">
        <v>11568</v>
      </c>
      <c r="Q832" t="s">
        <v>1198</v>
      </c>
      <c r="R832" t="s">
        <v>2578</v>
      </c>
      <c r="S832" t="s">
        <v>2745</v>
      </c>
      <c r="T832" s="2" t="s">
        <v>675</v>
      </c>
      <c r="U832" s="2" t="s">
        <v>2578</v>
      </c>
      <c r="V832" s="2" t="s">
        <v>2745</v>
      </c>
      <c r="W832" s="2" t="s">
        <v>675</v>
      </c>
    </row>
    <row r="833" spans="1:23">
      <c r="A833" t="s">
        <v>2579</v>
      </c>
      <c r="B833" t="s">
        <v>1198</v>
      </c>
      <c r="C833" t="s">
        <v>12225</v>
      </c>
      <c r="D833" t="s">
        <v>1198</v>
      </c>
      <c r="E833" t="s">
        <v>12226</v>
      </c>
      <c r="F833" t="s">
        <v>11555</v>
      </c>
      <c r="G833" t="s">
        <v>11551</v>
      </c>
      <c r="H833" t="s">
        <v>675</v>
      </c>
      <c r="I833" t="s">
        <v>1550</v>
      </c>
      <c r="J833" t="s">
        <v>117</v>
      </c>
      <c r="K833" t="s">
        <v>664</v>
      </c>
      <c r="L833" t="s">
        <v>11552</v>
      </c>
      <c r="M833" t="s">
        <v>759</v>
      </c>
      <c r="N833" t="s">
        <v>760</v>
      </c>
      <c r="O833" t="s">
        <v>1549</v>
      </c>
      <c r="P833" t="s">
        <v>11557</v>
      </c>
      <c r="Q833" t="s">
        <v>1198</v>
      </c>
      <c r="R833" t="s">
        <v>2581</v>
      </c>
      <c r="S833" t="s">
        <v>2745</v>
      </c>
      <c r="T833" s="2" t="s">
        <v>675</v>
      </c>
      <c r="U833" s="2" t="s">
        <v>2581</v>
      </c>
      <c r="V833" s="2" t="s">
        <v>2745</v>
      </c>
      <c r="W833" s="2" t="s">
        <v>675</v>
      </c>
    </row>
    <row r="834" spans="1:23">
      <c r="A834" t="s">
        <v>3910</v>
      </c>
      <c r="B834" t="s">
        <v>1198</v>
      </c>
      <c r="C834" t="s">
        <v>12227</v>
      </c>
      <c r="D834" t="s">
        <v>1198</v>
      </c>
      <c r="E834" t="s">
        <v>12228</v>
      </c>
      <c r="F834" t="s">
        <v>11591</v>
      </c>
      <c r="G834" t="s">
        <v>11551</v>
      </c>
      <c r="H834" t="s">
        <v>675</v>
      </c>
      <c r="I834" t="s">
        <v>1064</v>
      </c>
      <c r="J834" t="s">
        <v>267</v>
      </c>
      <c r="K834" t="s">
        <v>664</v>
      </c>
      <c r="L834" t="s">
        <v>11552</v>
      </c>
      <c r="M834" t="s">
        <v>759</v>
      </c>
      <c r="N834" t="s">
        <v>760</v>
      </c>
      <c r="O834" t="s">
        <v>1063</v>
      </c>
      <c r="P834" t="s">
        <v>11557</v>
      </c>
      <c r="Q834" t="s">
        <v>1198</v>
      </c>
      <c r="R834" t="s">
        <v>3912</v>
      </c>
      <c r="S834" t="s">
        <v>2745</v>
      </c>
      <c r="T834" s="2" t="s">
        <v>675</v>
      </c>
      <c r="U834" s="2" t="s">
        <v>3912</v>
      </c>
      <c r="V834" s="2" t="s">
        <v>2745</v>
      </c>
      <c r="W834" s="2" t="s">
        <v>675</v>
      </c>
    </row>
    <row r="835" spans="1:23">
      <c r="A835" t="s">
        <v>3913</v>
      </c>
      <c r="B835" t="s">
        <v>1198</v>
      </c>
      <c r="C835" t="s">
        <v>12229</v>
      </c>
      <c r="D835" t="s">
        <v>1198</v>
      </c>
      <c r="E835" t="s">
        <v>12230</v>
      </c>
      <c r="F835" t="s">
        <v>12231</v>
      </c>
      <c r="G835" t="s">
        <v>11551</v>
      </c>
      <c r="H835" t="s">
        <v>675</v>
      </c>
      <c r="I835" t="s">
        <v>3046</v>
      </c>
      <c r="J835" t="s">
        <v>117</v>
      </c>
      <c r="K835" t="s">
        <v>664</v>
      </c>
      <c r="L835" t="s">
        <v>11552</v>
      </c>
      <c r="M835" t="s">
        <v>759</v>
      </c>
      <c r="N835" t="s">
        <v>760</v>
      </c>
      <c r="O835" t="s">
        <v>3045</v>
      </c>
      <c r="P835" t="s">
        <v>11557</v>
      </c>
      <c r="Q835" t="s">
        <v>1198</v>
      </c>
      <c r="R835" t="s">
        <v>3915</v>
      </c>
      <c r="S835" t="s">
        <v>2745</v>
      </c>
      <c r="T835" s="2" t="s">
        <v>675</v>
      </c>
      <c r="U835" s="2" t="s">
        <v>3915</v>
      </c>
      <c r="V835" s="2" t="s">
        <v>2745</v>
      </c>
      <c r="W835" s="2" t="s">
        <v>675</v>
      </c>
    </row>
    <row r="836" spans="1:23">
      <c r="A836" t="s">
        <v>1203</v>
      </c>
      <c r="B836" t="s">
        <v>1198</v>
      </c>
      <c r="C836" t="s">
        <v>12232</v>
      </c>
      <c r="D836" t="s">
        <v>1198</v>
      </c>
      <c r="E836" t="s">
        <v>12233</v>
      </c>
      <c r="F836" t="s">
        <v>11767</v>
      </c>
      <c r="G836" t="s">
        <v>11551</v>
      </c>
      <c r="H836" t="s">
        <v>1057</v>
      </c>
      <c r="I836" t="s">
        <v>1057</v>
      </c>
      <c r="J836" t="s">
        <v>1204</v>
      </c>
      <c r="K836" t="s">
        <v>663</v>
      </c>
      <c r="L836" t="s">
        <v>11552</v>
      </c>
      <c r="M836" t="s">
        <v>683</v>
      </c>
      <c r="N836" t="s">
        <v>760</v>
      </c>
      <c r="O836" t="s">
        <v>1056</v>
      </c>
      <c r="P836" t="s">
        <v>11557</v>
      </c>
      <c r="Q836" t="s">
        <v>1198</v>
      </c>
      <c r="R836" t="s">
        <v>1205</v>
      </c>
      <c r="S836" t="s">
        <v>1044</v>
      </c>
      <c r="T836" s="2" t="s">
        <v>675</v>
      </c>
      <c r="U836" s="2" t="s">
        <v>1205</v>
      </c>
      <c r="V836" s="2" t="s">
        <v>1044</v>
      </c>
      <c r="W836" s="2" t="s">
        <v>675</v>
      </c>
    </row>
    <row r="837" spans="1:23">
      <c r="A837" t="s">
        <v>3916</v>
      </c>
      <c r="B837" t="s">
        <v>1198</v>
      </c>
      <c r="C837" t="s">
        <v>7591</v>
      </c>
      <c r="D837" t="s">
        <v>1198</v>
      </c>
      <c r="E837" t="s">
        <v>12234</v>
      </c>
      <c r="F837" t="s">
        <v>11560</v>
      </c>
      <c r="G837" t="s">
        <v>11551</v>
      </c>
      <c r="H837" t="s">
        <v>675</v>
      </c>
      <c r="I837" t="s">
        <v>2161</v>
      </c>
      <c r="J837" t="s">
        <v>268</v>
      </c>
      <c r="K837" t="s">
        <v>664</v>
      </c>
      <c r="L837" t="s">
        <v>675</v>
      </c>
      <c r="M837" t="s">
        <v>1283</v>
      </c>
      <c r="N837" t="s">
        <v>760</v>
      </c>
      <c r="O837" t="s">
        <v>2160</v>
      </c>
      <c r="P837" t="s">
        <v>11568</v>
      </c>
      <c r="Q837" t="s">
        <v>1198</v>
      </c>
      <c r="R837" t="s">
        <v>3918</v>
      </c>
      <c r="S837" t="s">
        <v>2745</v>
      </c>
      <c r="T837" s="2" t="s">
        <v>675</v>
      </c>
      <c r="U837" s="2" t="s">
        <v>3918</v>
      </c>
      <c r="V837" s="2" t="s">
        <v>2745</v>
      </c>
      <c r="W837" s="2" t="s">
        <v>675</v>
      </c>
    </row>
    <row r="838" spans="1:23">
      <c r="A838" t="s">
        <v>3919</v>
      </c>
      <c r="B838" t="s">
        <v>1198</v>
      </c>
      <c r="C838" t="s">
        <v>12235</v>
      </c>
      <c r="D838" t="s">
        <v>1198</v>
      </c>
      <c r="E838" t="s">
        <v>7586</v>
      </c>
      <c r="F838" t="s">
        <v>11550</v>
      </c>
      <c r="G838" t="s">
        <v>11551</v>
      </c>
      <c r="H838" t="s">
        <v>675</v>
      </c>
      <c r="I838" t="s">
        <v>877</v>
      </c>
      <c r="J838" t="s">
        <v>269</v>
      </c>
      <c r="K838" t="s">
        <v>664</v>
      </c>
      <c r="L838" t="s">
        <v>11552</v>
      </c>
      <c r="M838" t="s">
        <v>1283</v>
      </c>
      <c r="N838" t="s">
        <v>760</v>
      </c>
      <c r="O838" t="s">
        <v>876</v>
      </c>
      <c r="P838" t="s">
        <v>11557</v>
      </c>
      <c r="Q838" t="s">
        <v>1198</v>
      </c>
      <c r="R838" t="s">
        <v>3921</v>
      </c>
      <c r="S838" t="s">
        <v>2745</v>
      </c>
      <c r="T838" s="2" t="s">
        <v>675</v>
      </c>
      <c r="U838" s="2" t="s">
        <v>3921</v>
      </c>
      <c r="V838" s="2" t="s">
        <v>2745</v>
      </c>
      <c r="W838" s="2" t="s">
        <v>675</v>
      </c>
    </row>
    <row r="839" spans="1:23">
      <c r="A839" t="s">
        <v>3922</v>
      </c>
      <c r="B839" t="s">
        <v>1207</v>
      </c>
      <c r="C839" t="s">
        <v>11924</v>
      </c>
      <c r="D839" t="s">
        <v>1207</v>
      </c>
      <c r="E839" t="s">
        <v>12205</v>
      </c>
      <c r="F839" t="s">
        <v>12236</v>
      </c>
      <c r="G839" t="s">
        <v>11551</v>
      </c>
      <c r="H839" t="s">
        <v>675</v>
      </c>
      <c r="I839" t="s">
        <v>2571</v>
      </c>
      <c r="J839" t="s">
        <v>119</v>
      </c>
      <c r="K839" t="s">
        <v>664</v>
      </c>
      <c r="L839" t="s">
        <v>11552</v>
      </c>
      <c r="M839" t="s">
        <v>1283</v>
      </c>
      <c r="N839" t="s">
        <v>760</v>
      </c>
      <c r="O839" t="s">
        <v>2570</v>
      </c>
      <c r="P839" t="s">
        <v>11557</v>
      </c>
      <c r="Q839" t="s">
        <v>1207</v>
      </c>
      <c r="R839" t="s">
        <v>3924</v>
      </c>
      <c r="S839" t="s">
        <v>2745</v>
      </c>
      <c r="T839" s="2" t="s">
        <v>675</v>
      </c>
      <c r="U839" s="2" t="s">
        <v>3924</v>
      </c>
      <c r="V839" s="2" t="s">
        <v>2745</v>
      </c>
      <c r="W839" s="2" t="s">
        <v>675</v>
      </c>
    </row>
    <row r="840" spans="1:23">
      <c r="A840" t="s">
        <v>3925</v>
      </c>
      <c r="B840" t="s">
        <v>1207</v>
      </c>
      <c r="C840" t="s">
        <v>12237</v>
      </c>
      <c r="D840" t="s">
        <v>1207</v>
      </c>
      <c r="E840" t="s">
        <v>11923</v>
      </c>
      <c r="F840" t="s">
        <v>11550</v>
      </c>
      <c r="G840" t="s">
        <v>11551</v>
      </c>
      <c r="H840" t="s">
        <v>675</v>
      </c>
      <c r="I840" t="s">
        <v>1216</v>
      </c>
      <c r="J840" t="s">
        <v>270</v>
      </c>
      <c r="K840" t="s">
        <v>664</v>
      </c>
      <c r="L840" t="s">
        <v>11552</v>
      </c>
      <c r="M840" t="s">
        <v>1283</v>
      </c>
      <c r="N840" t="s">
        <v>760</v>
      </c>
      <c r="O840" t="s">
        <v>1215</v>
      </c>
      <c r="P840" t="s">
        <v>11557</v>
      </c>
      <c r="Q840" t="s">
        <v>1207</v>
      </c>
      <c r="R840" t="s">
        <v>3927</v>
      </c>
      <c r="S840" t="s">
        <v>2745</v>
      </c>
      <c r="T840" s="2" t="s">
        <v>675</v>
      </c>
      <c r="U840" s="2" t="s">
        <v>3927</v>
      </c>
      <c r="V840" s="2" t="s">
        <v>2745</v>
      </c>
      <c r="W840" s="2" t="s">
        <v>675</v>
      </c>
    </row>
    <row r="841" spans="1:23">
      <c r="A841" t="s">
        <v>3928</v>
      </c>
      <c r="B841" t="s">
        <v>1207</v>
      </c>
      <c r="C841" t="s">
        <v>12066</v>
      </c>
      <c r="D841" t="s">
        <v>1207</v>
      </c>
      <c r="E841" t="s">
        <v>12238</v>
      </c>
      <c r="F841" t="s">
        <v>11550</v>
      </c>
      <c r="G841" t="s">
        <v>11551</v>
      </c>
      <c r="H841" t="s">
        <v>675</v>
      </c>
      <c r="I841" t="s">
        <v>1258</v>
      </c>
      <c r="J841" t="s">
        <v>119</v>
      </c>
      <c r="K841" t="s">
        <v>664</v>
      </c>
      <c r="L841" t="s">
        <v>11552</v>
      </c>
      <c r="M841" t="s">
        <v>1283</v>
      </c>
      <c r="N841" t="s">
        <v>760</v>
      </c>
      <c r="O841" t="s">
        <v>1257</v>
      </c>
      <c r="P841" t="s">
        <v>11568</v>
      </c>
      <c r="Q841" t="s">
        <v>1207</v>
      </c>
      <c r="R841" t="s">
        <v>3931</v>
      </c>
      <c r="S841" t="s">
        <v>2745</v>
      </c>
      <c r="T841" s="2" t="s">
        <v>675</v>
      </c>
      <c r="U841" s="2" t="s">
        <v>3931</v>
      </c>
      <c r="V841" s="2" t="s">
        <v>2745</v>
      </c>
      <c r="W841" s="2" t="s">
        <v>675</v>
      </c>
    </row>
    <row r="842" spans="1:23">
      <c r="A842" t="s">
        <v>2582</v>
      </c>
      <c r="B842" t="s">
        <v>1207</v>
      </c>
      <c r="C842" t="s">
        <v>12238</v>
      </c>
      <c r="D842" t="s">
        <v>1207</v>
      </c>
      <c r="E842" t="s">
        <v>12239</v>
      </c>
      <c r="F842" t="s">
        <v>11560</v>
      </c>
      <c r="G842" t="s">
        <v>11551</v>
      </c>
      <c r="H842" t="s">
        <v>675</v>
      </c>
      <c r="I842" t="s">
        <v>877</v>
      </c>
      <c r="J842" t="s">
        <v>118</v>
      </c>
      <c r="K842" t="s">
        <v>664</v>
      </c>
      <c r="L842" t="s">
        <v>675</v>
      </c>
      <c r="M842" t="s">
        <v>1283</v>
      </c>
      <c r="N842" t="s">
        <v>760</v>
      </c>
      <c r="O842" t="s">
        <v>876</v>
      </c>
      <c r="P842" t="s">
        <v>11557</v>
      </c>
      <c r="Q842" t="s">
        <v>1207</v>
      </c>
      <c r="R842" t="s">
        <v>2584</v>
      </c>
      <c r="S842" t="s">
        <v>2745</v>
      </c>
      <c r="T842" s="2" t="s">
        <v>675</v>
      </c>
      <c r="U842" s="2" t="s">
        <v>2584</v>
      </c>
      <c r="V842" s="2" t="s">
        <v>2745</v>
      </c>
      <c r="W842" s="2" t="s">
        <v>675</v>
      </c>
    </row>
    <row r="843" spans="1:23">
      <c r="A843" t="s">
        <v>2585</v>
      </c>
      <c r="B843" t="s">
        <v>1207</v>
      </c>
      <c r="C843" t="s">
        <v>12240</v>
      </c>
      <c r="D843" t="s">
        <v>1207</v>
      </c>
      <c r="E843" t="s">
        <v>7558</v>
      </c>
      <c r="F843" t="s">
        <v>11560</v>
      </c>
      <c r="G843" t="s">
        <v>11551</v>
      </c>
      <c r="H843" t="s">
        <v>675</v>
      </c>
      <c r="I843" t="s">
        <v>2587</v>
      </c>
      <c r="J843" t="s">
        <v>119</v>
      </c>
      <c r="K843" t="s">
        <v>664</v>
      </c>
      <c r="L843" t="s">
        <v>675</v>
      </c>
      <c r="M843" t="s">
        <v>1283</v>
      </c>
      <c r="N843" t="s">
        <v>760</v>
      </c>
      <c r="O843" t="s">
        <v>2586</v>
      </c>
      <c r="P843" t="s">
        <v>11557</v>
      </c>
      <c r="Q843" t="s">
        <v>1207</v>
      </c>
      <c r="R843" t="s">
        <v>2589</v>
      </c>
      <c r="S843" t="s">
        <v>2745</v>
      </c>
      <c r="T843" s="2" t="s">
        <v>675</v>
      </c>
      <c r="U843" s="2" t="s">
        <v>2589</v>
      </c>
      <c r="V843" s="2" t="s">
        <v>2745</v>
      </c>
      <c r="W843" s="2" t="s">
        <v>675</v>
      </c>
    </row>
    <row r="844" spans="1:23">
      <c r="A844" t="s">
        <v>1206</v>
      </c>
      <c r="B844" t="s">
        <v>1207</v>
      </c>
      <c r="C844" t="s">
        <v>12241</v>
      </c>
      <c r="D844" t="s">
        <v>1207</v>
      </c>
      <c r="E844" t="s">
        <v>6902</v>
      </c>
      <c r="F844" t="s">
        <v>11604</v>
      </c>
      <c r="G844" t="s">
        <v>11551</v>
      </c>
      <c r="H844" t="s">
        <v>1209</v>
      </c>
      <c r="I844" t="s">
        <v>1209</v>
      </c>
      <c r="J844" t="s">
        <v>1210</v>
      </c>
      <c r="K844" t="s">
        <v>663</v>
      </c>
      <c r="L844" t="s">
        <v>11552</v>
      </c>
      <c r="M844" t="s">
        <v>683</v>
      </c>
      <c r="N844" t="s">
        <v>760</v>
      </c>
      <c r="O844" t="s">
        <v>1208</v>
      </c>
      <c r="P844" t="s">
        <v>11557</v>
      </c>
      <c r="Q844" t="s">
        <v>1207</v>
      </c>
      <c r="R844" t="s">
        <v>1212</v>
      </c>
      <c r="S844" t="s">
        <v>1044</v>
      </c>
      <c r="T844" s="2" t="s">
        <v>675</v>
      </c>
      <c r="U844" s="2" t="s">
        <v>1212</v>
      </c>
      <c r="V844" s="2" t="s">
        <v>1044</v>
      </c>
      <c r="W844" s="2" t="s">
        <v>675</v>
      </c>
    </row>
    <row r="845" spans="1:23">
      <c r="A845" t="s">
        <v>3932</v>
      </c>
      <c r="B845" t="s">
        <v>1207</v>
      </c>
      <c r="C845" t="s">
        <v>12242</v>
      </c>
      <c r="D845" t="s">
        <v>1207</v>
      </c>
      <c r="E845" t="s">
        <v>12243</v>
      </c>
      <c r="F845" t="s">
        <v>11550</v>
      </c>
      <c r="G845" t="s">
        <v>11551</v>
      </c>
      <c r="H845" t="s">
        <v>675</v>
      </c>
      <c r="I845" t="s">
        <v>114</v>
      </c>
      <c r="J845" t="s">
        <v>271</v>
      </c>
      <c r="K845" t="s">
        <v>664</v>
      </c>
      <c r="L845" t="s">
        <v>11552</v>
      </c>
      <c r="M845" t="s">
        <v>769</v>
      </c>
      <c r="N845" t="s">
        <v>760</v>
      </c>
      <c r="O845" t="s">
        <v>1491</v>
      </c>
      <c r="P845" t="s">
        <v>11553</v>
      </c>
      <c r="Q845" t="s">
        <v>1207</v>
      </c>
      <c r="R845" t="s">
        <v>3934</v>
      </c>
      <c r="S845" t="s">
        <v>2745</v>
      </c>
      <c r="T845" s="2" t="s">
        <v>675</v>
      </c>
      <c r="U845" s="2" t="s">
        <v>3934</v>
      </c>
      <c r="V845" s="2" t="s">
        <v>2745</v>
      </c>
      <c r="W845" s="2" t="s">
        <v>675</v>
      </c>
    </row>
    <row r="846" spans="1:23">
      <c r="A846" t="s">
        <v>8984</v>
      </c>
      <c r="B846" t="s">
        <v>3929</v>
      </c>
      <c r="C846" t="s">
        <v>12244</v>
      </c>
      <c r="D846" t="s">
        <v>675</v>
      </c>
      <c r="E846" t="s">
        <v>682</v>
      </c>
      <c r="F846" t="s">
        <v>11560</v>
      </c>
      <c r="G846" t="s">
        <v>11551</v>
      </c>
      <c r="H846" t="s">
        <v>675</v>
      </c>
      <c r="I846" t="s">
        <v>16</v>
      </c>
      <c r="J846" t="s">
        <v>8985</v>
      </c>
      <c r="K846" t="s">
        <v>922</v>
      </c>
      <c r="L846" t="s">
        <v>675</v>
      </c>
      <c r="M846" t="s">
        <v>779</v>
      </c>
      <c r="N846" t="s">
        <v>675</v>
      </c>
      <c r="O846" t="s">
        <v>1199</v>
      </c>
      <c r="P846" t="s">
        <v>11568</v>
      </c>
      <c r="Q846" t="s">
        <v>3929</v>
      </c>
      <c r="R846" t="s">
        <v>8986</v>
      </c>
      <c r="S846" t="s">
        <v>675</v>
      </c>
      <c r="T846" s="2" t="s">
        <v>675</v>
      </c>
      <c r="U846" s="2" t="s">
        <v>8986</v>
      </c>
      <c r="V846" s="2" t="s">
        <v>675</v>
      </c>
      <c r="W846" s="2" t="s">
        <v>675</v>
      </c>
    </row>
    <row r="847" spans="1:23">
      <c r="A847" t="s">
        <v>8987</v>
      </c>
      <c r="B847" t="s">
        <v>3929</v>
      </c>
      <c r="C847" t="s">
        <v>12245</v>
      </c>
      <c r="D847" t="s">
        <v>675</v>
      </c>
      <c r="E847" t="s">
        <v>682</v>
      </c>
      <c r="F847" t="s">
        <v>11560</v>
      </c>
      <c r="G847" t="s">
        <v>11551</v>
      </c>
      <c r="H847" t="s">
        <v>675</v>
      </c>
      <c r="I847" t="s">
        <v>12</v>
      </c>
      <c r="J847" t="s">
        <v>8988</v>
      </c>
      <c r="K847" t="s">
        <v>922</v>
      </c>
      <c r="L847" t="s">
        <v>675</v>
      </c>
      <c r="M847" t="s">
        <v>779</v>
      </c>
      <c r="N847" t="s">
        <v>675</v>
      </c>
      <c r="O847" t="s">
        <v>782</v>
      </c>
      <c r="P847" t="s">
        <v>11568</v>
      </c>
      <c r="Q847" t="s">
        <v>3929</v>
      </c>
      <c r="R847" t="s">
        <v>8989</v>
      </c>
      <c r="S847" t="s">
        <v>675</v>
      </c>
      <c r="T847" s="2" t="s">
        <v>675</v>
      </c>
      <c r="U847" s="2" t="s">
        <v>8989</v>
      </c>
      <c r="V847" s="2" t="s">
        <v>675</v>
      </c>
      <c r="W847" s="2" t="s">
        <v>675</v>
      </c>
    </row>
    <row r="848" spans="1:23">
      <c r="A848" t="s">
        <v>8990</v>
      </c>
      <c r="B848" t="s">
        <v>3929</v>
      </c>
      <c r="C848" t="s">
        <v>12246</v>
      </c>
      <c r="D848" t="s">
        <v>675</v>
      </c>
      <c r="E848" t="s">
        <v>682</v>
      </c>
      <c r="F848" t="s">
        <v>11560</v>
      </c>
      <c r="G848" t="s">
        <v>11551</v>
      </c>
      <c r="H848" t="s">
        <v>1177</v>
      </c>
      <c r="I848" t="s">
        <v>1176</v>
      </c>
      <c r="J848" t="s">
        <v>8991</v>
      </c>
      <c r="K848" t="s">
        <v>922</v>
      </c>
      <c r="L848" t="s">
        <v>675</v>
      </c>
      <c r="M848" t="s">
        <v>779</v>
      </c>
      <c r="N848" t="s">
        <v>675</v>
      </c>
      <c r="O848" t="s">
        <v>1175</v>
      </c>
      <c r="P848" t="s">
        <v>11568</v>
      </c>
      <c r="Q848" t="s">
        <v>3929</v>
      </c>
      <c r="R848" t="s">
        <v>8992</v>
      </c>
      <c r="S848" t="s">
        <v>675</v>
      </c>
      <c r="T848" s="2" t="s">
        <v>675</v>
      </c>
      <c r="U848" s="2" t="s">
        <v>8992</v>
      </c>
      <c r="V848" s="2" t="s">
        <v>675</v>
      </c>
      <c r="W848" s="2" t="s">
        <v>675</v>
      </c>
    </row>
    <row r="849" spans="1:23">
      <c r="A849" t="s">
        <v>2590</v>
      </c>
      <c r="B849" t="s">
        <v>1214</v>
      </c>
      <c r="C849" t="s">
        <v>12174</v>
      </c>
      <c r="D849" t="s">
        <v>1214</v>
      </c>
      <c r="E849" t="s">
        <v>12247</v>
      </c>
      <c r="F849" t="s">
        <v>11762</v>
      </c>
      <c r="G849" t="s">
        <v>11551</v>
      </c>
      <c r="H849" t="s">
        <v>675</v>
      </c>
      <c r="I849" t="s">
        <v>20</v>
      </c>
      <c r="J849" t="s">
        <v>120</v>
      </c>
      <c r="K849" t="s">
        <v>664</v>
      </c>
      <c r="L849" t="s">
        <v>11552</v>
      </c>
      <c r="M849" t="s">
        <v>769</v>
      </c>
      <c r="N849" t="s">
        <v>760</v>
      </c>
      <c r="O849" t="s">
        <v>3712</v>
      </c>
      <c r="P849" t="s">
        <v>11557</v>
      </c>
      <c r="Q849" t="s">
        <v>1214</v>
      </c>
      <c r="R849" t="s">
        <v>2594</v>
      </c>
      <c r="S849" t="s">
        <v>2745</v>
      </c>
      <c r="T849" s="2" t="s">
        <v>675</v>
      </c>
      <c r="U849" s="2" t="s">
        <v>2594</v>
      </c>
      <c r="V849" s="2" t="s">
        <v>2745</v>
      </c>
      <c r="W849" s="2" t="s">
        <v>675</v>
      </c>
    </row>
    <row r="850" spans="1:23">
      <c r="A850" t="s">
        <v>8993</v>
      </c>
      <c r="B850" t="s">
        <v>1214</v>
      </c>
      <c r="C850" t="s">
        <v>12248</v>
      </c>
      <c r="D850" t="s">
        <v>675</v>
      </c>
      <c r="E850" t="s">
        <v>682</v>
      </c>
      <c r="F850" t="s">
        <v>11560</v>
      </c>
      <c r="G850" t="s">
        <v>11551</v>
      </c>
      <c r="H850" t="s">
        <v>675</v>
      </c>
      <c r="I850" t="s">
        <v>12</v>
      </c>
      <c r="J850" t="s">
        <v>8994</v>
      </c>
      <c r="K850" t="s">
        <v>922</v>
      </c>
      <c r="L850" t="s">
        <v>675</v>
      </c>
      <c r="M850" t="s">
        <v>779</v>
      </c>
      <c r="N850" t="s">
        <v>675</v>
      </c>
      <c r="O850" t="s">
        <v>782</v>
      </c>
      <c r="P850" t="s">
        <v>11568</v>
      </c>
      <c r="Q850" t="s">
        <v>1214</v>
      </c>
      <c r="R850" t="s">
        <v>8995</v>
      </c>
      <c r="S850" t="s">
        <v>675</v>
      </c>
      <c r="T850" s="2" t="s">
        <v>675</v>
      </c>
      <c r="U850" s="2" t="s">
        <v>8995</v>
      </c>
      <c r="V850" s="2" t="s">
        <v>675</v>
      </c>
      <c r="W850" s="2" t="s">
        <v>675</v>
      </c>
    </row>
    <row r="851" spans="1:23">
      <c r="A851" t="s">
        <v>1213</v>
      </c>
      <c r="B851" t="s">
        <v>1214</v>
      </c>
      <c r="C851" t="s">
        <v>12249</v>
      </c>
      <c r="D851" t="s">
        <v>1214</v>
      </c>
      <c r="E851" t="s">
        <v>12250</v>
      </c>
      <c r="F851" t="s">
        <v>11556</v>
      </c>
      <c r="G851" t="s">
        <v>11551</v>
      </c>
      <c r="H851" t="s">
        <v>675</v>
      </c>
      <c r="I851" t="s">
        <v>1216</v>
      </c>
      <c r="J851" t="s">
        <v>1217</v>
      </c>
      <c r="K851" t="s">
        <v>664</v>
      </c>
      <c r="L851" t="s">
        <v>11552</v>
      </c>
      <c r="M851" t="s">
        <v>779</v>
      </c>
      <c r="N851" t="s">
        <v>760</v>
      </c>
      <c r="O851" t="s">
        <v>1215</v>
      </c>
      <c r="P851" t="s">
        <v>11557</v>
      </c>
      <c r="Q851" t="s">
        <v>1214</v>
      </c>
      <c r="R851" t="s">
        <v>1219</v>
      </c>
      <c r="S851" t="s">
        <v>2745</v>
      </c>
      <c r="T851" s="2" t="s">
        <v>675</v>
      </c>
      <c r="U851" s="2" t="s">
        <v>1219</v>
      </c>
      <c r="V851" s="2" t="s">
        <v>2745</v>
      </c>
      <c r="W851" s="2" t="s">
        <v>675</v>
      </c>
    </row>
    <row r="852" spans="1:23">
      <c r="A852" t="s">
        <v>1220</v>
      </c>
      <c r="B852" t="s">
        <v>1214</v>
      </c>
      <c r="C852" t="s">
        <v>12251</v>
      </c>
      <c r="D852" t="s">
        <v>1214</v>
      </c>
      <c r="E852" t="s">
        <v>12252</v>
      </c>
      <c r="F852" t="s">
        <v>11560</v>
      </c>
      <c r="G852" t="s">
        <v>11551</v>
      </c>
      <c r="H852" t="s">
        <v>675</v>
      </c>
      <c r="I852" t="s">
        <v>5909</v>
      </c>
      <c r="J852" t="s">
        <v>1223</v>
      </c>
      <c r="K852" t="s">
        <v>663</v>
      </c>
      <c r="L852" t="s">
        <v>675</v>
      </c>
      <c r="M852" t="s">
        <v>779</v>
      </c>
      <c r="N852" t="s">
        <v>760</v>
      </c>
      <c r="O852" t="s">
        <v>5908</v>
      </c>
      <c r="P852" t="s">
        <v>11557</v>
      </c>
      <c r="Q852" t="s">
        <v>1214</v>
      </c>
      <c r="R852" t="s">
        <v>1225</v>
      </c>
      <c r="S852" t="s">
        <v>2745</v>
      </c>
      <c r="T852" s="2" t="s">
        <v>675</v>
      </c>
      <c r="U852" s="2" t="s">
        <v>1225</v>
      </c>
      <c r="V852" s="2" t="s">
        <v>2745</v>
      </c>
      <c r="W852" s="2" t="s">
        <v>675</v>
      </c>
    </row>
    <row r="853" spans="1:23">
      <c r="A853" t="s">
        <v>8996</v>
      </c>
      <c r="B853" t="s">
        <v>1214</v>
      </c>
      <c r="C853" t="s">
        <v>12253</v>
      </c>
      <c r="D853" t="s">
        <v>675</v>
      </c>
      <c r="E853" t="s">
        <v>682</v>
      </c>
      <c r="F853" t="s">
        <v>11560</v>
      </c>
      <c r="G853" t="s">
        <v>11551</v>
      </c>
      <c r="H853" t="s">
        <v>675</v>
      </c>
      <c r="I853" t="s">
        <v>16</v>
      </c>
      <c r="J853" t="s">
        <v>8997</v>
      </c>
      <c r="K853" t="s">
        <v>922</v>
      </c>
      <c r="L853" t="s">
        <v>675</v>
      </c>
      <c r="M853" t="s">
        <v>779</v>
      </c>
      <c r="N853" t="s">
        <v>675</v>
      </c>
      <c r="O853" t="s">
        <v>1199</v>
      </c>
      <c r="P853" t="s">
        <v>11568</v>
      </c>
      <c r="Q853" t="s">
        <v>1214</v>
      </c>
      <c r="R853" t="s">
        <v>8998</v>
      </c>
      <c r="S853" t="s">
        <v>675</v>
      </c>
      <c r="T853" s="2" t="s">
        <v>675</v>
      </c>
      <c r="U853" s="2" t="s">
        <v>8998</v>
      </c>
      <c r="V853" s="2" t="s">
        <v>675</v>
      </c>
      <c r="W853" s="2" t="s">
        <v>675</v>
      </c>
    </row>
    <row r="854" spans="1:23">
      <c r="A854" t="s">
        <v>1226</v>
      </c>
      <c r="B854" t="s">
        <v>1227</v>
      </c>
      <c r="C854" t="s">
        <v>12254</v>
      </c>
      <c r="D854" t="s">
        <v>1227</v>
      </c>
      <c r="E854" t="s">
        <v>12255</v>
      </c>
      <c r="F854" t="s">
        <v>11560</v>
      </c>
      <c r="G854" t="s">
        <v>11551</v>
      </c>
      <c r="H854" t="s">
        <v>675</v>
      </c>
      <c r="I854" t="s">
        <v>16</v>
      </c>
      <c r="J854" t="s">
        <v>1228</v>
      </c>
      <c r="K854" t="s">
        <v>664</v>
      </c>
      <c r="L854" t="s">
        <v>675</v>
      </c>
      <c r="M854" t="s">
        <v>769</v>
      </c>
      <c r="N854" t="s">
        <v>760</v>
      </c>
      <c r="O854" t="s">
        <v>1199</v>
      </c>
      <c r="P854" t="s">
        <v>11557</v>
      </c>
      <c r="Q854" t="s">
        <v>1227</v>
      </c>
      <c r="R854" t="s">
        <v>1230</v>
      </c>
      <c r="S854" t="s">
        <v>2745</v>
      </c>
      <c r="T854" s="2" t="s">
        <v>675</v>
      </c>
      <c r="U854" s="2" t="s">
        <v>1230</v>
      </c>
      <c r="V854" s="2" t="s">
        <v>2745</v>
      </c>
      <c r="W854" s="2" t="s">
        <v>675</v>
      </c>
    </row>
    <row r="855" spans="1:23">
      <c r="A855" t="s">
        <v>3935</v>
      </c>
      <c r="B855" t="s">
        <v>1227</v>
      </c>
      <c r="C855" t="s">
        <v>12256</v>
      </c>
      <c r="D855" t="s">
        <v>1227</v>
      </c>
      <c r="E855" t="s">
        <v>12257</v>
      </c>
      <c r="F855" t="s">
        <v>11616</v>
      </c>
      <c r="G855" t="s">
        <v>11551</v>
      </c>
      <c r="H855" t="s">
        <v>675</v>
      </c>
      <c r="I855" t="s">
        <v>2035</v>
      </c>
      <c r="J855" t="s">
        <v>272</v>
      </c>
      <c r="K855" t="s">
        <v>664</v>
      </c>
      <c r="L855" t="s">
        <v>11552</v>
      </c>
      <c r="M855" t="s">
        <v>769</v>
      </c>
      <c r="N855" t="s">
        <v>760</v>
      </c>
      <c r="O855" t="s">
        <v>2034</v>
      </c>
      <c r="P855" t="s">
        <v>11553</v>
      </c>
      <c r="Q855" t="s">
        <v>1227</v>
      </c>
      <c r="R855" t="s">
        <v>3937</v>
      </c>
      <c r="S855" t="s">
        <v>2745</v>
      </c>
      <c r="T855" s="2" t="s">
        <v>675</v>
      </c>
      <c r="U855" s="2" t="s">
        <v>3937</v>
      </c>
      <c r="V855" s="2" t="s">
        <v>2745</v>
      </c>
      <c r="W855" s="2" t="s">
        <v>675</v>
      </c>
    </row>
    <row r="856" spans="1:23">
      <c r="A856" t="s">
        <v>2595</v>
      </c>
      <c r="B856" t="s">
        <v>1227</v>
      </c>
      <c r="C856" t="s">
        <v>9502</v>
      </c>
      <c r="D856" t="s">
        <v>1227</v>
      </c>
      <c r="E856" t="s">
        <v>6778</v>
      </c>
      <c r="F856" t="s">
        <v>11556</v>
      </c>
      <c r="G856" t="s">
        <v>11551</v>
      </c>
      <c r="H856" t="s">
        <v>675</v>
      </c>
      <c r="I856" t="s">
        <v>114</v>
      </c>
      <c r="J856" t="s">
        <v>121</v>
      </c>
      <c r="K856" t="s">
        <v>664</v>
      </c>
      <c r="L856" t="s">
        <v>11552</v>
      </c>
      <c r="M856" t="s">
        <v>769</v>
      </c>
      <c r="N856" t="s">
        <v>760</v>
      </c>
      <c r="O856" t="s">
        <v>1491</v>
      </c>
      <c r="P856" t="s">
        <v>11553</v>
      </c>
      <c r="Q856" t="s">
        <v>1227</v>
      </c>
      <c r="R856" t="s">
        <v>2597</v>
      </c>
      <c r="S856" t="s">
        <v>2745</v>
      </c>
      <c r="T856" s="2" t="s">
        <v>675</v>
      </c>
      <c r="U856" s="2" t="s">
        <v>2597</v>
      </c>
      <c r="V856" s="2" t="s">
        <v>2745</v>
      </c>
      <c r="W856" s="2" t="s">
        <v>675</v>
      </c>
    </row>
    <row r="857" spans="1:23">
      <c r="A857" t="s">
        <v>1231</v>
      </c>
      <c r="B857" t="s">
        <v>1227</v>
      </c>
      <c r="C857" t="s">
        <v>12258</v>
      </c>
      <c r="D857" t="s">
        <v>1227</v>
      </c>
      <c r="E857" t="s">
        <v>12259</v>
      </c>
      <c r="F857" t="s">
        <v>11560</v>
      </c>
      <c r="G857" t="s">
        <v>11551</v>
      </c>
      <c r="H857" t="s">
        <v>675</v>
      </c>
      <c r="I857" t="s">
        <v>1233</v>
      </c>
      <c r="J857" t="s">
        <v>1234</v>
      </c>
      <c r="K857" t="s">
        <v>664</v>
      </c>
      <c r="L857" t="s">
        <v>675</v>
      </c>
      <c r="M857" t="s">
        <v>902</v>
      </c>
      <c r="N857" t="s">
        <v>760</v>
      </c>
      <c r="O857" t="s">
        <v>1232</v>
      </c>
      <c r="P857" t="s">
        <v>11568</v>
      </c>
      <c r="Q857" t="s">
        <v>1227</v>
      </c>
      <c r="R857" t="s">
        <v>1237</v>
      </c>
      <c r="S857" t="s">
        <v>2745</v>
      </c>
      <c r="T857" s="2" t="s">
        <v>675</v>
      </c>
      <c r="U857" s="2" t="s">
        <v>1237</v>
      </c>
      <c r="V857" s="2" t="s">
        <v>2745</v>
      </c>
      <c r="W857" s="2" t="s">
        <v>675</v>
      </c>
    </row>
    <row r="858" spans="1:23">
      <c r="A858" t="s">
        <v>1238</v>
      </c>
      <c r="B858" t="s">
        <v>1235</v>
      </c>
      <c r="C858" t="s">
        <v>12260</v>
      </c>
      <c r="D858" t="s">
        <v>1235</v>
      </c>
      <c r="E858" t="s">
        <v>12261</v>
      </c>
      <c r="F858" t="s">
        <v>11560</v>
      </c>
      <c r="G858" t="s">
        <v>11551</v>
      </c>
      <c r="H858" t="s">
        <v>675</v>
      </c>
      <c r="I858" t="s">
        <v>20</v>
      </c>
      <c r="J858" t="s">
        <v>1239</v>
      </c>
      <c r="K858" t="s">
        <v>663</v>
      </c>
      <c r="L858" t="s">
        <v>675</v>
      </c>
      <c r="M858" t="s">
        <v>825</v>
      </c>
      <c r="N858" t="s">
        <v>760</v>
      </c>
      <c r="O858" t="s">
        <v>3712</v>
      </c>
      <c r="P858" t="s">
        <v>11557</v>
      </c>
      <c r="Q858" t="s">
        <v>1235</v>
      </c>
      <c r="R858" t="s">
        <v>1241</v>
      </c>
      <c r="S858" t="s">
        <v>2745</v>
      </c>
      <c r="T858" s="2" t="s">
        <v>675</v>
      </c>
      <c r="U858" s="2" t="s">
        <v>1241</v>
      </c>
      <c r="V858" s="2" t="s">
        <v>2745</v>
      </c>
      <c r="W858" s="2" t="s">
        <v>675</v>
      </c>
    </row>
    <row r="859" spans="1:23">
      <c r="A859" t="s">
        <v>1242</v>
      </c>
      <c r="B859" t="s">
        <v>1235</v>
      </c>
      <c r="C859" t="s">
        <v>12262</v>
      </c>
      <c r="D859" t="s">
        <v>1235</v>
      </c>
      <c r="E859" t="s">
        <v>12263</v>
      </c>
      <c r="F859" t="s">
        <v>11560</v>
      </c>
      <c r="G859" t="s">
        <v>11551</v>
      </c>
      <c r="H859" t="s">
        <v>675</v>
      </c>
      <c r="I859" t="s">
        <v>51</v>
      </c>
      <c r="J859" t="s">
        <v>1245</v>
      </c>
      <c r="K859" t="s">
        <v>663</v>
      </c>
      <c r="L859" t="s">
        <v>675</v>
      </c>
      <c r="M859" t="s">
        <v>825</v>
      </c>
      <c r="N859" t="s">
        <v>760</v>
      </c>
      <c r="O859" t="s">
        <v>1501</v>
      </c>
      <c r="P859" t="s">
        <v>11557</v>
      </c>
      <c r="Q859" t="s">
        <v>1235</v>
      </c>
      <c r="R859" t="s">
        <v>1247</v>
      </c>
      <c r="S859" t="s">
        <v>2745</v>
      </c>
      <c r="T859" s="2" t="s">
        <v>675</v>
      </c>
      <c r="U859" s="2" t="s">
        <v>1247</v>
      </c>
      <c r="V859" s="2" t="s">
        <v>2745</v>
      </c>
      <c r="W859" s="2" t="s">
        <v>675</v>
      </c>
    </row>
    <row r="860" spans="1:23">
      <c r="A860" t="s">
        <v>3938</v>
      </c>
      <c r="B860" t="s">
        <v>3939</v>
      </c>
      <c r="C860" t="s">
        <v>12264</v>
      </c>
      <c r="D860" t="s">
        <v>3939</v>
      </c>
      <c r="E860" t="s">
        <v>12265</v>
      </c>
      <c r="F860" t="s">
        <v>12266</v>
      </c>
      <c r="G860" t="s">
        <v>11551</v>
      </c>
      <c r="H860" t="s">
        <v>675</v>
      </c>
      <c r="I860" t="s">
        <v>51</v>
      </c>
      <c r="J860" t="s">
        <v>122</v>
      </c>
      <c r="K860" t="s">
        <v>664</v>
      </c>
      <c r="L860" t="s">
        <v>11552</v>
      </c>
      <c r="M860" t="s">
        <v>769</v>
      </c>
      <c r="N860" t="s">
        <v>760</v>
      </c>
      <c r="O860" t="s">
        <v>1501</v>
      </c>
      <c r="P860" t="s">
        <v>11553</v>
      </c>
      <c r="Q860" t="s">
        <v>3939</v>
      </c>
      <c r="R860" t="s">
        <v>3941</v>
      </c>
      <c r="S860" t="s">
        <v>2745</v>
      </c>
      <c r="T860" s="2" t="s">
        <v>675</v>
      </c>
      <c r="U860" s="2" t="s">
        <v>3941</v>
      </c>
      <c r="V860" s="2" t="s">
        <v>2745</v>
      </c>
      <c r="W860" s="2" t="s">
        <v>675</v>
      </c>
    </row>
    <row r="861" spans="1:23">
      <c r="A861" t="s">
        <v>3942</v>
      </c>
      <c r="B861" t="s">
        <v>2599</v>
      </c>
      <c r="C861" t="s">
        <v>12188</v>
      </c>
      <c r="D861" t="s">
        <v>2599</v>
      </c>
      <c r="E861" t="s">
        <v>12189</v>
      </c>
      <c r="F861" t="s">
        <v>11550</v>
      </c>
      <c r="G861" t="s">
        <v>11551</v>
      </c>
      <c r="H861" t="s">
        <v>675</v>
      </c>
      <c r="I861" t="s">
        <v>47</v>
      </c>
      <c r="J861" t="s">
        <v>273</v>
      </c>
      <c r="K861" t="s">
        <v>664</v>
      </c>
      <c r="L861" t="s">
        <v>11552</v>
      </c>
      <c r="M861" t="s">
        <v>769</v>
      </c>
      <c r="N861" t="s">
        <v>760</v>
      </c>
      <c r="O861" t="s">
        <v>1286</v>
      </c>
      <c r="P861" t="s">
        <v>11553</v>
      </c>
      <c r="Q861" t="s">
        <v>2599</v>
      </c>
      <c r="R861" t="s">
        <v>3944</v>
      </c>
      <c r="S861" t="s">
        <v>2745</v>
      </c>
      <c r="T861" s="2" t="s">
        <v>675</v>
      </c>
      <c r="U861" s="2" t="s">
        <v>3944</v>
      </c>
      <c r="V861" s="2" t="s">
        <v>2745</v>
      </c>
      <c r="W861" s="2" t="s">
        <v>675</v>
      </c>
    </row>
    <row r="862" spans="1:23">
      <c r="A862" t="s">
        <v>3945</v>
      </c>
      <c r="B862" t="s">
        <v>2599</v>
      </c>
      <c r="C862" t="s">
        <v>12101</v>
      </c>
      <c r="D862" t="s">
        <v>2599</v>
      </c>
      <c r="E862" t="s">
        <v>12267</v>
      </c>
      <c r="F862" t="s">
        <v>11550</v>
      </c>
      <c r="G862" t="s">
        <v>11551</v>
      </c>
      <c r="H862" t="s">
        <v>675</v>
      </c>
      <c r="I862" t="s">
        <v>56</v>
      </c>
      <c r="J862" t="s">
        <v>273</v>
      </c>
      <c r="K862" t="s">
        <v>664</v>
      </c>
      <c r="L862" t="s">
        <v>11552</v>
      </c>
      <c r="M862" t="s">
        <v>769</v>
      </c>
      <c r="N862" t="s">
        <v>760</v>
      </c>
      <c r="O862" t="s">
        <v>1086</v>
      </c>
      <c r="P862" t="s">
        <v>11553</v>
      </c>
      <c r="Q862" t="s">
        <v>2599</v>
      </c>
      <c r="R862" t="s">
        <v>3947</v>
      </c>
      <c r="S862" t="s">
        <v>2745</v>
      </c>
      <c r="T862" s="2" t="s">
        <v>675</v>
      </c>
      <c r="U862" s="2" t="s">
        <v>3947</v>
      </c>
      <c r="V862" s="2" t="s">
        <v>2745</v>
      </c>
      <c r="W862" s="2" t="s">
        <v>675</v>
      </c>
    </row>
    <row r="863" spans="1:23">
      <c r="A863" t="s">
        <v>3948</v>
      </c>
      <c r="B863" t="s">
        <v>2599</v>
      </c>
      <c r="C863" t="s">
        <v>12101</v>
      </c>
      <c r="D863" t="s">
        <v>2599</v>
      </c>
      <c r="E863" t="s">
        <v>11962</v>
      </c>
      <c r="F863" t="s">
        <v>11580</v>
      </c>
      <c r="G863" t="s">
        <v>11551</v>
      </c>
      <c r="H863" t="s">
        <v>675</v>
      </c>
      <c r="I863" t="s">
        <v>54</v>
      </c>
      <c r="J863" t="s">
        <v>274</v>
      </c>
      <c r="K863" t="s">
        <v>664</v>
      </c>
      <c r="L863" t="s">
        <v>11552</v>
      </c>
      <c r="M863" t="s">
        <v>769</v>
      </c>
      <c r="N863" t="s">
        <v>760</v>
      </c>
      <c r="O863" t="s">
        <v>2256</v>
      </c>
      <c r="P863" t="s">
        <v>11553</v>
      </c>
      <c r="Q863" t="s">
        <v>2599</v>
      </c>
      <c r="R863" t="s">
        <v>3950</v>
      </c>
      <c r="S863" t="s">
        <v>2745</v>
      </c>
      <c r="T863" s="2" t="s">
        <v>675</v>
      </c>
      <c r="U863" s="2" t="s">
        <v>3950</v>
      </c>
      <c r="V863" s="2" t="s">
        <v>2745</v>
      </c>
      <c r="W863" s="2" t="s">
        <v>675</v>
      </c>
    </row>
    <row r="864" spans="1:23">
      <c r="A864" t="s">
        <v>2598</v>
      </c>
      <c r="B864" t="s">
        <v>2599</v>
      </c>
      <c r="C864" t="s">
        <v>12268</v>
      </c>
      <c r="D864" t="s">
        <v>2599</v>
      </c>
      <c r="E864" t="s">
        <v>12269</v>
      </c>
      <c r="F864" t="s">
        <v>11853</v>
      </c>
      <c r="G864" t="s">
        <v>11551</v>
      </c>
      <c r="H864" t="s">
        <v>675</v>
      </c>
      <c r="I864" t="s">
        <v>51</v>
      </c>
      <c r="J864" t="s">
        <v>122</v>
      </c>
      <c r="K864" t="s">
        <v>664</v>
      </c>
      <c r="L864" t="s">
        <v>11552</v>
      </c>
      <c r="M864" t="s">
        <v>769</v>
      </c>
      <c r="N864" t="s">
        <v>760</v>
      </c>
      <c r="O864" t="s">
        <v>1501</v>
      </c>
      <c r="P864" t="s">
        <v>11553</v>
      </c>
      <c r="Q864" t="s">
        <v>2599</v>
      </c>
      <c r="R864" t="s">
        <v>2601</v>
      </c>
      <c r="S864" t="s">
        <v>2745</v>
      </c>
      <c r="T864" s="2" t="s">
        <v>675</v>
      </c>
      <c r="U864" s="2" t="s">
        <v>2601</v>
      </c>
      <c r="V864" s="2" t="s">
        <v>2745</v>
      </c>
      <c r="W864" s="2" t="s">
        <v>675</v>
      </c>
    </row>
    <row r="865" spans="1:23">
      <c r="A865" t="s">
        <v>3951</v>
      </c>
      <c r="B865" t="s">
        <v>2599</v>
      </c>
      <c r="C865" t="s">
        <v>12137</v>
      </c>
      <c r="D865" t="s">
        <v>2599</v>
      </c>
      <c r="E865" t="s">
        <v>12270</v>
      </c>
      <c r="F865" t="s">
        <v>11643</v>
      </c>
      <c r="G865" t="s">
        <v>11551</v>
      </c>
      <c r="H865" t="s">
        <v>675</v>
      </c>
      <c r="I865" t="s">
        <v>56</v>
      </c>
      <c r="J865" t="s">
        <v>275</v>
      </c>
      <c r="K865" t="s">
        <v>664</v>
      </c>
      <c r="L865" t="s">
        <v>11552</v>
      </c>
      <c r="M865" t="s">
        <v>769</v>
      </c>
      <c r="N865" t="s">
        <v>760</v>
      </c>
      <c r="O865" t="s">
        <v>1086</v>
      </c>
      <c r="P865" t="s">
        <v>11553</v>
      </c>
      <c r="Q865" t="s">
        <v>2599</v>
      </c>
      <c r="R865" t="s">
        <v>3952</v>
      </c>
      <c r="S865" t="s">
        <v>2745</v>
      </c>
      <c r="T865" s="2" t="s">
        <v>675</v>
      </c>
      <c r="U865" s="2" t="s">
        <v>3952</v>
      </c>
      <c r="V865" s="2" t="s">
        <v>2745</v>
      </c>
      <c r="W865" s="2" t="s">
        <v>675</v>
      </c>
    </row>
    <row r="866" spans="1:23">
      <c r="A866" t="s">
        <v>8999</v>
      </c>
      <c r="B866" t="s">
        <v>675</v>
      </c>
      <c r="C866" t="s">
        <v>682</v>
      </c>
      <c r="D866" t="s">
        <v>675</v>
      </c>
      <c r="E866" t="s">
        <v>682</v>
      </c>
      <c r="F866" t="s">
        <v>11560</v>
      </c>
      <c r="G866" t="s">
        <v>11551</v>
      </c>
      <c r="H866" t="s">
        <v>8417</v>
      </c>
      <c r="I866" t="s">
        <v>885</v>
      </c>
      <c r="J866" t="s">
        <v>8418</v>
      </c>
      <c r="K866" t="s">
        <v>922</v>
      </c>
      <c r="L866" t="s">
        <v>675</v>
      </c>
      <c r="M866" t="s">
        <v>2672</v>
      </c>
      <c r="N866" t="s">
        <v>675</v>
      </c>
      <c r="O866" t="s">
        <v>884</v>
      </c>
      <c r="P866" t="s">
        <v>11568</v>
      </c>
      <c r="Q866" t="s">
        <v>2599</v>
      </c>
      <c r="R866" t="s">
        <v>9001</v>
      </c>
      <c r="S866" t="s">
        <v>675</v>
      </c>
      <c r="T866" s="2" t="s">
        <v>675</v>
      </c>
      <c r="U866" s="2" t="s">
        <v>9001</v>
      </c>
      <c r="V866" s="2" t="s">
        <v>675</v>
      </c>
      <c r="W866" s="2" t="s">
        <v>675</v>
      </c>
    </row>
    <row r="867" spans="1:23">
      <c r="A867" t="s">
        <v>9002</v>
      </c>
      <c r="B867" t="s">
        <v>675</v>
      </c>
      <c r="C867" t="s">
        <v>682</v>
      </c>
      <c r="D867" t="s">
        <v>675</v>
      </c>
      <c r="E867" t="s">
        <v>682</v>
      </c>
      <c r="F867" t="s">
        <v>11560</v>
      </c>
      <c r="G867" t="s">
        <v>11551</v>
      </c>
      <c r="H867" t="s">
        <v>8421</v>
      </c>
      <c r="I867" t="s">
        <v>885</v>
      </c>
      <c r="J867" t="s">
        <v>8422</v>
      </c>
      <c r="K867" t="s">
        <v>922</v>
      </c>
      <c r="L867" t="s">
        <v>675</v>
      </c>
      <c r="M867" t="s">
        <v>2672</v>
      </c>
      <c r="N867" t="s">
        <v>675</v>
      </c>
      <c r="O867" t="s">
        <v>884</v>
      </c>
      <c r="P867" t="s">
        <v>11568</v>
      </c>
      <c r="Q867" t="s">
        <v>2599</v>
      </c>
      <c r="R867" t="s">
        <v>9003</v>
      </c>
      <c r="S867" t="s">
        <v>675</v>
      </c>
      <c r="T867" s="2" t="s">
        <v>675</v>
      </c>
      <c r="U867" s="2" t="s">
        <v>9003</v>
      </c>
      <c r="V867" s="2" t="s">
        <v>675</v>
      </c>
      <c r="W867" s="2" t="s">
        <v>675</v>
      </c>
    </row>
    <row r="868" spans="1:23">
      <c r="A868" t="s">
        <v>9004</v>
      </c>
      <c r="B868" t="s">
        <v>675</v>
      </c>
      <c r="C868" t="s">
        <v>682</v>
      </c>
      <c r="D868" t="s">
        <v>675</v>
      </c>
      <c r="E868" t="s">
        <v>682</v>
      </c>
      <c r="F868" t="s">
        <v>11560</v>
      </c>
      <c r="G868" t="s">
        <v>11551</v>
      </c>
      <c r="H868" t="s">
        <v>8426</v>
      </c>
      <c r="I868" t="s">
        <v>885</v>
      </c>
      <c r="J868" t="s">
        <v>8427</v>
      </c>
      <c r="K868" t="s">
        <v>922</v>
      </c>
      <c r="L868" t="s">
        <v>675</v>
      </c>
      <c r="M868" t="s">
        <v>2672</v>
      </c>
      <c r="N868" t="s">
        <v>675</v>
      </c>
      <c r="O868" t="s">
        <v>884</v>
      </c>
      <c r="P868" t="s">
        <v>11568</v>
      </c>
      <c r="Q868" t="s">
        <v>2599</v>
      </c>
      <c r="R868" t="s">
        <v>9005</v>
      </c>
      <c r="S868" t="s">
        <v>675</v>
      </c>
      <c r="T868" s="2" t="s">
        <v>675</v>
      </c>
      <c r="U868" s="2" t="s">
        <v>9005</v>
      </c>
      <c r="V868" s="2" t="s">
        <v>675</v>
      </c>
      <c r="W868" s="2" t="s">
        <v>675</v>
      </c>
    </row>
    <row r="869" spans="1:23">
      <c r="A869" t="s">
        <v>9006</v>
      </c>
      <c r="B869" t="s">
        <v>675</v>
      </c>
      <c r="C869" t="s">
        <v>682</v>
      </c>
      <c r="D869" t="s">
        <v>675</v>
      </c>
      <c r="E869" t="s">
        <v>682</v>
      </c>
      <c r="F869" t="s">
        <v>11560</v>
      </c>
      <c r="G869" t="s">
        <v>11551</v>
      </c>
      <c r="H869" t="s">
        <v>8432</v>
      </c>
      <c r="I869" t="s">
        <v>885</v>
      </c>
      <c r="J869" t="s">
        <v>8433</v>
      </c>
      <c r="K869" t="s">
        <v>922</v>
      </c>
      <c r="L869" t="s">
        <v>675</v>
      </c>
      <c r="M869" t="s">
        <v>2672</v>
      </c>
      <c r="N869" t="s">
        <v>675</v>
      </c>
      <c r="O869" t="s">
        <v>884</v>
      </c>
      <c r="P869" t="s">
        <v>11568</v>
      </c>
      <c r="Q869" t="s">
        <v>2599</v>
      </c>
      <c r="R869" t="s">
        <v>9007</v>
      </c>
      <c r="S869" t="s">
        <v>675</v>
      </c>
      <c r="T869" s="2" t="s">
        <v>675</v>
      </c>
      <c r="U869" s="2" t="s">
        <v>9007</v>
      </c>
      <c r="V869" s="2" t="s">
        <v>675</v>
      </c>
      <c r="W869" s="2" t="s">
        <v>675</v>
      </c>
    </row>
    <row r="870" spans="1:23">
      <c r="A870" t="s">
        <v>9008</v>
      </c>
      <c r="B870" t="s">
        <v>2634</v>
      </c>
      <c r="C870" t="s">
        <v>6721</v>
      </c>
      <c r="D870" t="s">
        <v>2658</v>
      </c>
      <c r="E870" t="s">
        <v>9009</v>
      </c>
      <c r="F870" t="s">
        <v>11560</v>
      </c>
      <c r="G870" t="s">
        <v>11551</v>
      </c>
      <c r="H870" t="s">
        <v>675</v>
      </c>
      <c r="I870" t="s">
        <v>15</v>
      </c>
      <c r="J870" t="s">
        <v>6752</v>
      </c>
      <c r="K870" t="s">
        <v>922</v>
      </c>
      <c r="L870" t="s">
        <v>675</v>
      </c>
      <c r="M870" t="s">
        <v>2672</v>
      </c>
      <c r="N870" t="s">
        <v>2672</v>
      </c>
      <c r="O870" t="s">
        <v>2332</v>
      </c>
      <c r="P870" t="s">
        <v>11557</v>
      </c>
      <c r="Q870" t="s">
        <v>2599</v>
      </c>
      <c r="R870" t="s">
        <v>9010</v>
      </c>
      <c r="S870" t="s">
        <v>5850</v>
      </c>
      <c r="T870" s="2" t="s">
        <v>675</v>
      </c>
      <c r="U870" s="2" t="s">
        <v>9010</v>
      </c>
      <c r="V870" s="2" t="s">
        <v>5850</v>
      </c>
      <c r="W870" s="2" t="s">
        <v>675</v>
      </c>
    </row>
    <row r="871" spans="1:23">
      <c r="A871" t="s">
        <v>9013</v>
      </c>
      <c r="B871" t="s">
        <v>1273</v>
      </c>
      <c r="C871" t="s">
        <v>7107</v>
      </c>
      <c r="D871" t="s">
        <v>1273</v>
      </c>
      <c r="E871" t="s">
        <v>7040</v>
      </c>
      <c r="F871" t="s">
        <v>11560</v>
      </c>
      <c r="G871" t="s">
        <v>11551</v>
      </c>
      <c r="H871" t="s">
        <v>675</v>
      </c>
      <c r="I871" t="s">
        <v>61</v>
      </c>
      <c r="J871" t="s">
        <v>7460</v>
      </c>
      <c r="K871" t="s">
        <v>922</v>
      </c>
      <c r="L871" t="s">
        <v>675</v>
      </c>
      <c r="M871" t="s">
        <v>2672</v>
      </c>
      <c r="N871" t="s">
        <v>2672</v>
      </c>
      <c r="O871" t="s">
        <v>800</v>
      </c>
      <c r="P871" t="s">
        <v>11553</v>
      </c>
      <c r="Q871" t="s">
        <v>2599</v>
      </c>
      <c r="R871" t="s">
        <v>9014</v>
      </c>
      <c r="S871" t="s">
        <v>1326</v>
      </c>
      <c r="T871" s="2" t="s">
        <v>675</v>
      </c>
      <c r="U871" s="2" t="s">
        <v>9014</v>
      </c>
      <c r="V871" s="2" t="s">
        <v>1326</v>
      </c>
      <c r="W871" s="2" t="s">
        <v>675</v>
      </c>
    </row>
    <row r="872" spans="1:23">
      <c r="A872" t="s">
        <v>3953</v>
      </c>
      <c r="B872" t="s">
        <v>2599</v>
      </c>
      <c r="C872" t="s">
        <v>671</v>
      </c>
      <c r="D872" t="s">
        <v>2599</v>
      </c>
      <c r="E872" t="s">
        <v>3561</v>
      </c>
      <c r="F872" t="s">
        <v>11580</v>
      </c>
      <c r="G872" t="s">
        <v>11551</v>
      </c>
      <c r="H872" t="s">
        <v>675</v>
      </c>
      <c r="I872" t="s">
        <v>1589</v>
      </c>
      <c r="J872" t="s">
        <v>119</v>
      </c>
      <c r="K872" t="s">
        <v>664</v>
      </c>
      <c r="L872" t="s">
        <v>11552</v>
      </c>
      <c r="M872" t="s">
        <v>1283</v>
      </c>
      <c r="N872" t="s">
        <v>760</v>
      </c>
      <c r="O872" t="s">
        <v>1588</v>
      </c>
      <c r="P872" t="s">
        <v>11557</v>
      </c>
      <c r="Q872" t="s">
        <v>2599</v>
      </c>
      <c r="R872" t="s">
        <v>3955</v>
      </c>
      <c r="S872" t="s">
        <v>2745</v>
      </c>
      <c r="T872" s="2" t="s">
        <v>675</v>
      </c>
      <c r="U872" s="2" t="s">
        <v>3955</v>
      </c>
      <c r="V872" s="2" t="s">
        <v>2745</v>
      </c>
      <c r="W872" s="2" t="s">
        <v>675</v>
      </c>
    </row>
    <row r="873" spans="1:23">
      <c r="A873" t="s">
        <v>2602</v>
      </c>
      <c r="B873" t="s">
        <v>2599</v>
      </c>
      <c r="C873" t="s">
        <v>7576</v>
      </c>
      <c r="D873" t="s">
        <v>2599</v>
      </c>
      <c r="E873" t="s">
        <v>12271</v>
      </c>
      <c r="F873" t="s">
        <v>11550</v>
      </c>
      <c r="G873" t="s">
        <v>11551</v>
      </c>
      <c r="H873" t="s">
        <v>675</v>
      </c>
      <c r="I873" t="s">
        <v>1589</v>
      </c>
      <c r="J873" t="s">
        <v>123</v>
      </c>
      <c r="K873" t="s">
        <v>664</v>
      </c>
      <c r="L873" t="s">
        <v>11552</v>
      </c>
      <c r="M873" t="s">
        <v>1283</v>
      </c>
      <c r="N873" t="s">
        <v>760</v>
      </c>
      <c r="O873" t="s">
        <v>1588</v>
      </c>
      <c r="P873" t="s">
        <v>11568</v>
      </c>
      <c r="Q873" t="s">
        <v>2599</v>
      </c>
      <c r="R873" t="s">
        <v>2605</v>
      </c>
      <c r="S873" t="s">
        <v>2745</v>
      </c>
      <c r="T873" s="2" t="s">
        <v>675</v>
      </c>
      <c r="U873" s="2" t="s">
        <v>2605</v>
      </c>
      <c r="V873" s="2" t="s">
        <v>2745</v>
      </c>
      <c r="W873" s="2" t="s">
        <v>675</v>
      </c>
    </row>
    <row r="874" spans="1:23">
      <c r="A874" t="s">
        <v>3956</v>
      </c>
      <c r="B874" t="s">
        <v>2599</v>
      </c>
      <c r="C874" t="s">
        <v>5852</v>
      </c>
      <c r="D874" t="s">
        <v>2599</v>
      </c>
      <c r="E874" t="s">
        <v>5894</v>
      </c>
      <c r="F874" t="s">
        <v>11556</v>
      </c>
      <c r="G874" t="s">
        <v>11551</v>
      </c>
      <c r="H874" t="s">
        <v>675</v>
      </c>
      <c r="I874" t="s">
        <v>1566</v>
      </c>
      <c r="J874" t="s">
        <v>276</v>
      </c>
      <c r="K874" t="s">
        <v>664</v>
      </c>
      <c r="L874" t="s">
        <v>11552</v>
      </c>
      <c r="M874" t="s">
        <v>1283</v>
      </c>
      <c r="N874" t="s">
        <v>760</v>
      </c>
      <c r="O874" t="s">
        <v>1565</v>
      </c>
      <c r="P874" t="s">
        <v>11557</v>
      </c>
      <c r="Q874" t="s">
        <v>2599</v>
      </c>
      <c r="R874" t="s">
        <v>3958</v>
      </c>
      <c r="S874" t="s">
        <v>2745</v>
      </c>
      <c r="T874" s="2" t="s">
        <v>675</v>
      </c>
      <c r="U874" s="2" t="s">
        <v>3958</v>
      </c>
      <c r="V874" s="2" t="s">
        <v>2745</v>
      </c>
      <c r="W874" s="2" t="s">
        <v>675</v>
      </c>
    </row>
    <row r="875" spans="1:23">
      <c r="A875" t="s">
        <v>3959</v>
      </c>
      <c r="B875" t="s">
        <v>2599</v>
      </c>
      <c r="C875" t="s">
        <v>11720</v>
      </c>
      <c r="D875" t="s">
        <v>2599</v>
      </c>
      <c r="E875" t="s">
        <v>5885</v>
      </c>
      <c r="F875" t="s">
        <v>11550</v>
      </c>
      <c r="G875" t="s">
        <v>11551</v>
      </c>
      <c r="H875" t="s">
        <v>675</v>
      </c>
      <c r="I875" t="s">
        <v>3011</v>
      </c>
      <c r="J875" t="s">
        <v>119</v>
      </c>
      <c r="K875" t="s">
        <v>664</v>
      </c>
      <c r="L875" t="s">
        <v>11552</v>
      </c>
      <c r="M875" t="s">
        <v>1283</v>
      </c>
      <c r="N875" t="s">
        <v>760</v>
      </c>
      <c r="O875" t="s">
        <v>3010</v>
      </c>
      <c r="P875" t="s">
        <v>11557</v>
      </c>
      <c r="Q875" t="s">
        <v>2599</v>
      </c>
      <c r="R875" t="s">
        <v>3961</v>
      </c>
      <c r="S875" t="s">
        <v>2745</v>
      </c>
      <c r="T875" s="2" t="s">
        <v>675</v>
      </c>
      <c r="U875" s="2" t="s">
        <v>3961</v>
      </c>
      <c r="V875" s="2" t="s">
        <v>2745</v>
      </c>
      <c r="W875" s="2" t="s">
        <v>675</v>
      </c>
    </row>
    <row r="876" spans="1:23">
      <c r="A876" t="s">
        <v>2606</v>
      </c>
      <c r="B876" t="s">
        <v>2599</v>
      </c>
      <c r="C876" t="s">
        <v>671</v>
      </c>
      <c r="D876" t="s">
        <v>2599</v>
      </c>
      <c r="E876" t="s">
        <v>8606</v>
      </c>
      <c r="F876" t="s">
        <v>11737</v>
      </c>
      <c r="G876" t="s">
        <v>11551</v>
      </c>
      <c r="H876" t="s">
        <v>675</v>
      </c>
      <c r="I876" t="s">
        <v>2608</v>
      </c>
      <c r="J876" t="s">
        <v>108</v>
      </c>
      <c r="K876" t="s">
        <v>664</v>
      </c>
      <c r="L876" t="s">
        <v>11552</v>
      </c>
      <c r="M876" t="s">
        <v>1283</v>
      </c>
      <c r="N876" t="s">
        <v>760</v>
      </c>
      <c r="O876" t="s">
        <v>2607</v>
      </c>
      <c r="P876" t="s">
        <v>11557</v>
      </c>
      <c r="Q876" t="s">
        <v>2599</v>
      </c>
      <c r="R876" t="s">
        <v>2610</v>
      </c>
      <c r="S876" t="s">
        <v>2745</v>
      </c>
      <c r="T876" s="2" t="s">
        <v>675</v>
      </c>
      <c r="U876" s="2" t="s">
        <v>2610</v>
      </c>
      <c r="V876" s="2" t="s">
        <v>2745</v>
      </c>
      <c r="W876" s="2" t="s">
        <v>675</v>
      </c>
    </row>
    <row r="877" spans="1:23">
      <c r="A877" t="s">
        <v>3962</v>
      </c>
      <c r="B877" t="s">
        <v>2599</v>
      </c>
      <c r="C877" t="s">
        <v>5928</v>
      </c>
      <c r="D877" t="s">
        <v>2599</v>
      </c>
      <c r="E877" t="s">
        <v>6084</v>
      </c>
      <c r="F877" t="s">
        <v>11737</v>
      </c>
      <c r="G877" t="s">
        <v>11551</v>
      </c>
      <c r="H877" t="s">
        <v>675</v>
      </c>
      <c r="I877" t="s">
        <v>1268</v>
      </c>
      <c r="J877" t="s">
        <v>119</v>
      </c>
      <c r="K877" t="s">
        <v>664</v>
      </c>
      <c r="L877" t="s">
        <v>11552</v>
      </c>
      <c r="M877" t="s">
        <v>1283</v>
      </c>
      <c r="N877" t="s">
        <v>760</v>
      </c>
      <c r="O877" t="s">
        <v>1267</v>
      </c>
      <c r="P877" t="s">
        <v>11568</v>
      </c>
      <c r="Q877" t="s">
        <v>2599</v>
      </c>
      <c r="R877" t="s">
        <v>3964</v>
      </c>
      <c r="S877" t="s">
        <v>2745</v>
      </c>
      <c r="T877" s="2" t="s">
        <v>675</v>
      </c>
      <c r="U877" s="2" t="s">
        <v>3964</v>
      </c>
      <c r="V877" s="2" t="s">
        <v>2745</v>
      </c>
      <c r="W877" s="2" t="s">
        <v>675</v>
      </c>
    </row>
    <row r="878" spans="1:23">
      <c r="A878" t="s">
        <v>3965</v>
      </c>
      <c r="B878" t="s">
        <v>2599</v>
      </c>
      <c r="C878" t="s">
        <v>12272</v>
      </c>
      <c r="D878" t="s">
        <v>2599</v>
      </c>
      <c r="E878" t="s">
        <v>6799</v>
      </c>
      <c r="F878" t="s">
        <v>12273</v>
      </c>
      <c r="G878" t="s">
        <v>11551</v>
      </c>
      <c r="H878" t="s">
        <v>675</v>
      </c>
      <c r="I878" t="s">
        <v>3011</v>
      </c>
      <c r="J878" t="s">
        <v>119</v>
      </c>
      <c r="K878" t="s">
        <v>664</v>
      </c>
      <c r="L878" t="s">
        <v>11552</v>
      </c>
      <c r="M878" t="s">
        <v>1283</v>
      </c>
      <c r="N878" t="s">
        <v>760</v>
      </c>
      <c r="O878" t="s">
        <v>3010</v>
      </c>
      <c r="P878" t="s">
        <v>11557</v>
      </c>
      <c r="Q878" t="s">
        <v>2599</v>
      </c>
      <c r="R878" t="s">
        <v>3967</v>
      </c>
      <c r="S878" t="s">
        <v>2745</v>
      </c>
      <c r="T878" s="2" t="s">
        <v>675</v>
      </c>
      <c r="U878" s="2" t="s">
        <v>3967</v>
      </c>
      <c r="V878" s="2" t="s">
        <v>2745</v>
      </c>
      <c r="W878" s="2" t="s">
        <v>675</v>
      </c>
    </row>
    <row r="879" spans="1:23">
      <c r="A879" t="s">
        <v>9015</v>
      </c>
      <c r="B879" t="s">
        <v>2599</v>
      </c>
      <c r="C879" t="s">
        <v>7712</v>
      </c>
      <c r="D879" t="s">
        <v>2599</v>
      </c>
      <c r="E879" t="s">
        <v>6735</v>
      </c>
      <c r="F879" t="s">
        <v>11560</v>
      </c>
      <c r="G879" t="s">
        <v>11551</v>
      </c>
      <c r="H879" t="s">
        <v>8038</v>
      </c>
      <c r="I879" t="s">
        <v>885</v>
      </c>
      <c r="J879" t="s">
        <v>8039</v>
      </c>
      <c r="K879" t="s">
        <v>922</v>
      </c>
      <c r="L879" t="s">
        <v>675</v>
      </c>
      <c r="M879" t="s">
        <v>2672</v>
      </c>
      <c r="N879" t="s">
        <v>2672</v>
      </c>
      <c r="O879" t="s">
        <v>884</v>
      </c>
      <c r="P879" t="s">
        <v>11568</v>
      </c>
      <c r="Q879" t="s">
        <v>2599</v>
      </c>
      <c r="R879" t="s">
        <v>9016</v>
      </c>
      <c r="S879" t="s">
        <v>5850</v>
      </c>
      <c r="T879" s="2" t="s">
        <v>675</v>
      </c>
      <c r="U879" s="2" t="s">
        <v>9016</v>
      </c>
      <c r="V879" s="2" t="s">
        <v>5850</v>
      </c>
      <c r="W879" s="2" t="s">
        <v>675</v>
      </c>
    </row>
    <row r="880" spans="1:23">
      <c r="A880" t="s">
        <v>3968</v>
      </c>
      <c r="B880" t="s">
        <v>2599</v>
      </c>
      <c r="C880" t="s">
        <v>12108</v>
      </c>
      <c r="D880" t="s">
        <v>2599</v>
      </c>
      <c r="E880" t="s">
        <v>5845</v>
      </c>
      <c r="F880" t="s">
        <v>11580</v>
      </c>
      <c r="G880" t="s">
        <v>11551</v>
      </c>
      <c r="H880" t="s">
        <v>675</v>
      </c>
      <c r="I880" t="s">
        <v>1082</v>
      </c>
      <c r="J880" t="s">
        <v>277</v>
      </c>
      <c r="K880" t="s">
        <v>664</v>
      </c>
      <c r="L880" t="s">
        <v>11552</v>
      </c>
      <c r="M880" t="s">
        <v>1283</v>
      </c>
      <c r="N880" t="s">
        <v>760</v>
      </c>
      <c r="O880" t="s">
        <v>1081</v>
      </c>
      <c r="P880" t="s">
        <v>11557</v>
      </c>
      <c r="Q880" t="s">
        <v>2599</v>
      </c>
      <c r="R880" t="s">
        <v>3970</v>
      </c>
      <c r="S880" t="s">
        <v>2745</v>
      </c>
      <c r="T880" s="2" t="s">
        <v>675</v>
      </c>
      <c r="U880" s="2" t="s">
        <v>3970</v>
      </c>
      <c r="V880" s="2" t="s">
        <v>2745</v>
      </c>
      <c r="W880" s="2" t="s">
        <v>675</v>
      </c>
    </row>
    <row r="881" spans="1:23">
      <c r="A881" t="s">
        <v>3971</v>
      </c>
      <c r="B881" t="s">
        <v>2599</v>
      </c>
      <c r="C881" t="s">
        <v>12274</v>
      </c>
      <c r="D881" t="s">
        <v>2599</v>
      </c>
      <c r="E881" t="s">
        <v>12275</v>
      </c>
      <c r="F881" t="s">
        <v>12276</v>
      </c>
      <c r="G881" t="s">
        <v>11551</v>
      </c>
      <c r="H881" t="s">
        <v>675</v>
      </c>
      <c r="I881" t="s">
        <v>61</v>
      </c>
      <c r="J881" t="s">
        <v>270</v>
      </c>
      <c r="K881" t="s">
        <v>664</v>
      </c>
      <c r="L881" t="s">
        <v>11552</v>
      </c>
      <c r="M881" t="s">
        <v>769</v>
      </c>
      <c r="N881" t="s">
        <v>760</v>
      </c>
      <c r="O881" t="s">
        <v>800</v>
      </c>
      <c r="P881" t="s">
        <v>11553</v>
      </c>
      <c r="Q881" t="s">
        <v>2599</v>
      </c>
      <c r="R881" t="s">
        <v>3973</v>
      </c>
      <c r="S881" t="s">
        <v>2745</v>
      </c>
      <c r="T881" s="2" t="s">
        <v>675</v>
      </c>
      <c r="U881" s="2" t="s">
        <v>3973</v>
      </c>
      <c r="V881" s="2" t="s">
        <v>2745</v>
      </c>
      <c r="W881" s="2" t="s">
        <v>675</v>
      </c>
    </row>
    <row r="882" spans="1:23">
      <c r="A882" t="s">
        <v>3974</v>
      </c>
      <c r="B882" t="s">
        <v>2599</v>
      </c>
      <c r="C882" t="s">
        <v>12275</v>
      </c>
      <c r="D882" t="s">
        <v>2599</v>
      </c>
      <c r="E882" t="s">
        <v>7184</v>
      </c>
      <c r="F882" t="s">
        <v>11550</v>
      </c>
      <c r="G882" t="s">
        <v>11551</v>
      </c>
      <c r="H882" t="s">
        <v>675</v>
      </c>
      <c r="I882" t="s">
        <v>47</v>
      </c>
      <c r="J882" t="s">
        <v>272</v>
      </c>
      <c r="K882" t="s">
        <v>664</v>
      </c>
      <c r="L882" t="s">
        <v>11552</v>
      </c>
      <c r="M882" t="s">
        <v>769</v>
      </c>
      <c r="N882" t="s">
        <v>760</v>
      </c>
      <c r="O882" t="s">
        <v>1286</v>
      </c>
      <c r="P882" t="s">
        <v>11553</v>
      </c>
      <c r="Q882" t="s">
        <v>2599</v>
      </c>
      <c r="R882" t="s">
        <v>3976</v>
      </c>
      <c r="S882" t="s">
        <v>2745</v>
      </c>
      <c r="T882" s="2" t="s">
        <v>675</v>
      </c>
      <c r="U882" s="2" t="s">
        <v>3976</v>
      </c>
      <c r="V882" s="2" t="s">
        <v>2745</v>
      </c>
      <c r="W882" s="2" t="s">
        <v>675</v>
      </c>
    </row>
    <row r="883" spans="1:23">
      <c r="A883" t="s">
        <v>2611</v>
      </c>
      <c r="B883" t="s">
        <v>2599</v>
      </c>
      <c r="C883" t="s">
        <v>12277</v>
      </c>
      <c r="D883" t="s">
        <v>2599</v>
      </c>
      <c r="E883" t="s">
        <v>12278</v>
      </c>
      <c r="F883" t="s">
        <v>11591</v>
      </c>
      <c r="G883" t="s">
        <v>11551</v>
      </c>
      <c r="H883" t="s">
        <v>675</v>
      </c>
      <c r="I883" t="s">
        <v>90</v>
      </c>
      <c r="J883" t="s">
        <v>122</v>
      </c>
      <c r="K883" t="s">
        <v>664</v>
      </c>
      <c r="L883" t="s">
        <v>11552</v>
      </c>
      <c r="M883" t="s">
        <v>769</v>
      </c>
      <c r="N883" t="s">
        <v>760</v>
      </c>
      <c r="O883" t="s">
        <v>2725</v>
      </c>
      <c r="P883" t="s">
        <v>11553</v>
      </c>
      <c r="Q883" t="s">
        <v>2599</v>
      </c>
      <c r="R883" t="s">
        <v>2613</v>
      </c>
      <c r="S883" t="s">
        <v>2745</v>
      </c>
      <c r="T883" s="2" t="s">
        <v>675</v>
      </c>
      <c r="U883" s="2" t="s">
        <v>2613</v>
      </c>
      <c r="V883" s="2" t="s">
        <v>2745</v>
      </c>
      <c r="W883" s="2" t="s">
        <v>675</v>
      </c>
    </row>
    <row r="884" spans="1:23">
      <c r="A884" t="s">
        <v>3977</v>
      </c>
      <c r="B884" t="s">
        <v>2603</v>
      </c>
      <c r="C884" t="s">
        <v>12188</v>
      </c>
      <c r="D884" t="s">
        <v>2603</v>
      </c>
      <c r="E884" t="s">
        <v>12279</v>
      </c>
      <c r="F884" t="s">
        <v>11853</v>
      </c>
      <c r="G884" t="s">
        <v>11551</v>
      </c>
      <c r="H884" t="s">
        <v>675</v>
      </c>
      <c r="I884" t="s">
        <v>61</v>
      </c>
      <c r="J884" t="s">
        <v>122</v>
      </c>
      <c r="K884" t="s">
        <v>664</v>
      </c>
      <c r="L884" t="s">
        <v>11552</v>
      </c>
      <c r="M884" t="s">
        <v>769</v>
      </c>
      <c r="N884" t="s">
        <v>760</v>
      </c>
      <c r="O884" t="s">
        <v>800</v>
      </c>
      <c r="P884" t="s">
        <v>11553</v>
      </c>
      <c r="Q884" t="s">
        <v>2603</v>
      </c>
      <c r="R884" t="s">
        <v>3979</v>
      </c>
      <c r="S884" t="s">
        <v>2745</v>
      </c>
      <c r="T884" s="2" t="s">
        <v>675</v>
      </c>
      <c r="U884" s="2" t="s">
        <v>3979</v>
      </c>
      <c r="V884" s="2" t="s">
        <v>2745</v>
      </c>
      <c r="W884" s="2" t="s">
        <v>675</v>
      </c>
    </row>
    <row r="885" spans="1:23">
      <c r="A885" t="s">
        <v>3980</v>
      </c>
      <c r="B885" t="s">
        <v>2603</v>
      </c>
      <c r="C885" t="s">
        <v>12280</v>
      </c>
      <c r="D885" t="s">
        <v>2603</v>
      </c>
      <c r="E885" t="s">
        <v>12281</v>
      </c>
      <c r="F885" t="s">
        <v>12266</v>
      </c>
      <c r="G885" t="s">
        <v>11551</v>
      </c>
      <c r="H885" t="s">
        <v>675</v>
      </c>
      <c r="I885" t="s">
        <v>90</v>
      </c>
      <c r="J885" t="s">
        <v>138</v>
      </c>
      <c r="K885" t="s">
        <v>664</v>
      </c>
      <c r="L885" t="s">
        <v>11552</v>
      </c>
      <c r="M885" t="s">
        <v>769</v>
      </c>
      <c r="N885" t="s">
        <v>760</v>
      </c>
      <c r="O885" t="s">
        <v>2725</v>
      </c>
      <c r="P885" t="s">
        <v>11553</v>
      </c>
      <c r="Q885" t="s">
        <v>2603</v>
      </c>
      <c r="R885" t="s">
        <v>3982</v>
      </c>
      <c r="S885" t="s">
        <v>2745</v>
      </c>
      <c r="T885" s="2" t="s">
        <v>675</v>
      </c>
      <c r="U885" s="2" t="s">
        <v>3982</v>
      </c>
      <c r="V885" s="2" t="s">
        <v>2745</v>
      </c>
      <c r="W885" s="2" t="s">
        <v>675</v>
      </c>
    </row>
    <row r="886" spans="1:23">
      <c r="A886" t="s">
        <v>1248</v>
      </c>
      <c r="B886" t="s">
        <v>1249</v>
      </c>
      <c r="C886" t="s">
        <v>12282</v>
      </c>
      <c r="D886" t="s">
        <v>1249</v>
      </c>
      <c r="E886" t="s">
        <v>8015</v>
      </c>
      <c r="F886" t="s">
        <v>11560</v>
      </c>
      <c r="G886" t="s">
        <v>11551</v>
      </c>
      <c r="H886" t="s">
        <v>675</v>
      </c>
      <c r="I886" t="s">
        <v>942</v>
      </c>
      <c r="J886" t="s">
        <v>1252</v>
      </c>
      <c r="K886" t="s">
        <v>664</v>
      </c>
      <c r="L886" t="s">
        <v>675</v>
      </c>
      <c r="M886" t="s">
        <v>701</v>
      </c>
      <c r="N886" t="s">
        <v>760</v>
      </c>
      <c r="O886" t="s">
        <v>941</v>
      </c>
      <c r="P886" t="s">
        <v>11557</v>
      </c>
      <c r="Q886" t="s">
        <v>1249</v>
      </c>
      <c r="R886" t="s">
        <v>1254</v>
      </c>
      <c r="S886" t="s">
        <v>2745</v>
      </c>
      <c r="T886" s="2" t="s">
        <v>675</v>
      </c>
      <c r="U886" s="2" t="s">
        <v>1254</v>
      </c>
      <c r="V886" s="2" t="s">
        <v>2745</v>
      </c>
      <c r="W886" s="2" t="s">
        <v>675</v>
      </c>
    </row>
    <row r="887" spans="1:23">
      <c r="A887" t="s">
        <v>3983</v>
      </c>
      <c r="B887" t="s">
        <v>1249</v>
      </c>
      <c r="C887" t="s">
        <v>7577</v>
      </c>
      <c r="D887" t="s">
        <v>1249</v>
      </c>
      <c r="E887" t="s">
        <v>7370</v>
      </c>
      <c r="F887" t="s">
        <v>11580</v>
      </c>
      <c r="G887" t="s">
        <v>11551</v>
      </c>
      <c r="H887" t="s">
        <v>675</v>
      </c>
      <c r="I887" t="s">
        <v>124</v>
      </c>
      <c r="J887" t="s">
        <v>121</v>
      </c>
      <c r="K887" t="s">
        <v>664</v>
      </c>
      <c r="L887" t="s">
        <v>11552</v>
      </c>
      <c r="M887" t="s">
        <v>769</v>
      </c>
      <c r="N887" t="s">
        <v>760</v>
      </c>
      <c r="O887" t="s">
        <v>1877</v>
      </c>
      <c r="P887" t="s">
        <v>11553</v>
      </c>
      <c r="Q887" t="s">
        <v>1256</v>
      </c>
      <c r="R887" t="s">
        <v>3986</v>
      </c>
      <c r="S887" t="s">
        <v>2745</v>
      </c>
      <c r="T887" s="2" t="s">
        <v>675</v>
      </c>
      <c r="U887" s="2" t="s">
        <v>3986</v>
      </c>
      <c r="V887" s="2" t="s">
        <v>2745</v>
      </c>
      <c r="W887" s="2" t="s">
        <v>675</v>
      </c>
    </row>
    <row r="888" spans="1:23">
      <c r="A888" t="s">
        <v>2614</v>
      </c>
      <c r="B888" t="s">
        <v>1249</v>
      </c>
      <c r="C888" t="s">
        <v>7577</v>
      </c>
      <c r="D888" t="s">
        <v>1249</v>
      </c>
      <c r="E888" t="s">
        <v>7370</v>
      </c>
      <c r="F888" t="s">
        <v>11580</v>
      </c>
      <c r="G888" t="s">
        <v>11551</v>
      </c>
      <c r="H888" t="s">
        <v>675</v>
      </c>
      <c r="I888" t="s">
        <v>124</v>
      </c>
      <c r="J888" t="s">
        <v>121</v>
      </c>
      <c r="K888" t="s">
        <v>664</v>
      </c>
      <c r="L888" t="s">
        <v>11552</v>
      </c>
      <c r="M888" t="s">
        <v>769</v>
      </c>
      <c r="N888" t="s">
        <v>760</v>
      </c>
      <c r="O888" t="s">
        <v>1877</v>
      </c>
      <c r="P888" t="s">
        <v>11553</v>
      </c>
      <c r="Q888" t="s">
        <v>1256</v>
      </c>
      <c r="R888" t="s">
        <v>2618</v>
      </c>
      <c r="S888" t="s">
        <v>2745</v>
      </c>
      <c r="T888" s="2" t="s">
        <v>675</v>
      </c>
      <c r="U888" s="2" t="s">
        <v>2618</v>
      </c>
      <c r="V888" s="2" t="s">
        <v>2745</v>
      </c>
      <c r="W888" s="2" t="s">
        <v>675</v>
      </c>
    </row>
    <row r="889" spans="1:23">
      <c r="A889" t="s">
        <v>3987</v>
      </c>
      <c r="B889" t="s">
        <v>1256</v>
      </c>
      <c r="C889" t="s">
        <v>12283</v>
      </c>
      <c r="D889" t="s">
        <v>1256</v>
      </c>
      <c r="E889" t="s">
        <v>12284</v>
      </c>
      <c r="F889" t="s">
        <v>11550</v>
      </c>
      <c r="G889" t="s">
        <v>11551</v>
      </c>
      <c r="H889" t="s">
        <v>675</v>
      </c>
      <c r="I889" t="s">
        <v>99</v>
      </c>
      <c r="J889" t="s">
        <v>122</v>
      </c>
      <c r="K889" t="s">
        <v>664</v>
      </c>
      <c r="L889" t="s">
        <v>11552</v>
      </c>
      <c r="M889" t="s">
        <v>769</v>
      </c>
      <c r="N889" t="s">
        <v>760</v>
      </c>
      <c r="O889" t="s">
        <v>2202</v>
      </c>
      <c r="P889" t="s">
        <v>11553</v>
      </c>
      <c r="Q889" t="s">
        <v>1256</v>
      </c>
      <c r="R889" t="s">
        <v>3989</v>
      </c>
      <c r="S889" t="s">
        <v>2745</v>
      </c>
      <c r="T889" s="2" t="s">
        <v>675</v>
      </c>
      <c r="U889" s="2" t="s">
        <v>3989</v>
      </c>
      <c r="V889" s="2" t="s">
        <v>2745</v>
      </c>
      <c r="W889" s="2" t="s">
        <v>675</v>
      </c>
    </row>
    <row r="890" spans="1:23">
      <c r="A890" t="s">
        <v>1255</v>
      </c>
      <c r="B890" t="s">
        <v>1256</v>
      </c>
      <c r="C890" t="s">
        <v>9641</v>
      </c>
      <c r="D890" t="s">
        <v>1256</v>
      </c>
      <c r="E890" t="s">
        <v>5949</v>
      </c>
      <c r="F890" t="s">
        <v>11560</v>
      </c>
      <c r="G890" t="s">
        <v>11551</v>
      </c>
      <c r="H890" t="s">
        <v>675</v>
      </c>
      <c r="I890" t="s">
        <v>1258</v>
      </c>
      <c r="J890" t="s">
        <v>1259</v>
      </c>
      <c r="K890" t="s">
        <v>664</v>
      </c>
      <c r="L890" t="s">
        <v>675</v>
      </c>
      <c r="M890" t="s">
        <v>779</v>
      </c>
      <c r="N890" t="s">
        <v>760</v>
      </c>
      <c r="O890" t="s">
        <v>1257</v>
      </c>
      <c r="P890" t="s">
        <v>11568</v>
      </c>
      <c r="Q890" t="s">
        <v>1256</v>
      </c>
      <c r="R890" t="s">
        <v>1261</v>
      </c>
      <c r="S890" t="s">
        <v>2745</v>
      </c>
      <c r="T890" s="2" t="s">
        <v>675</v>
      </c>
      <c r="U890" s="2" t="s">
        <v>1261</v>
      </c>
      <c r="V890" s="2" t="s">
        <v>2745</v>
      </c>
      <c r="W890" s="2" t="s">
        <v>675</v>
      </c>
    </row>
    <row r="891" spans="1:23">
      <c r="A891" t="s">
        <v>1262</v>
      </c>
      <c r="B891" t="s">
        <v>1256</v>
      </c>
      <c r="C891" t="s">
        <v>5918</v>
      </c>
      <c r="D891" t="s">
        <v>1256</v>
      </c>
      <c r="E891" t="s">
        <v>12285</v>
      </c>
      <c r="F891" t="s">
        <v>11560</v>
      </c>
      <c r="G891" t="s">
        <v>11551</v>
      </c>
      <c r="H891" t="s">
        <v>675</v>
      </c>
      <c r="I891" t="s">
        <v>1024</v>
      </c>
      <c r="J891" t="s">
        <v>1263</v>
      </c>
      <c r="K891" t="s">
        <v>664</v>
      </c>
      <c r="L891" t="s">
        <v>675</v>
      </c>
      <c r="M891" t="s">
        <v>779</v>
      </c>
      <c r="N891" t="s">
        <v>760</v>
      </c>
      <c r="O891" t="s">
        <v>1023</v>
      </c>
      <c r="P891" t="s">
        <v>11568</v>
      </c>
      <c r="Q891" t="s">
        <v>1256</v>
      </c>
      <c r="R891" t="s">
        <v>1265</v>
      </c>
      <c r="S891" t="s">
        <v>2745</v>
      </c>
      <c r="T891" s="2" t="s">
        <v>675</v>
      </c>
      <c r="U891" s="2" t="s">
        <v>1265</v>
      </c>
      <c r="V891" s="2" t="s">
        <v>2745</v>
      </c>
      <c r="W891" s="2" t="s">
        <v>675</v>
      </c>
    </row>
    <row r="892" spans="1:23">
      <c r="A892" t="s">
        <v>1266</v>
      </c>
      <c r="B892" t="s">
        <v>1256</v>
      </c>
      <c r="C892" t="s">
        <v>12286</v>
      </c>
      <c r="D892" t="s">
        <v>1256</v>
      </c>
      <c r="E892" t="s">
        <v>12287</v>
      </c>
      <c r="F892" t="s">
        <v>11560</v>
      </c>
      <c r="G892" t="s">
        <v>11551</v>
      </c>
      <c r="H892" t="s">
        <v>675</v>
      </c>
      <c r="I892" t="s">
        <v>1268</v>
      </c>
      <c r="J892" t="s">
        <v>1269</v>
      </c>
      <c r="K892" t="s">
        <v>664</v>
      </c>
      <c r="L892" t="s">
        <v>675</v>
      </c>
      <c r="M892" t="s">
        <v>779</v>
      </c>
      <c r="N892" t="s">
        <v>760</v>
      </c>
      <c r="O892" t="s">
        <v>1267</v>
      </c>
      <c r="P892" t="s">
        <v>11568</v>
      </c>
      <c r="Q892" t="s">
        <v>1256</v>
      </c>
      <c r="R892" t="s">
        <v>1271</v>
      </c>
      <c r="S892" t="s">
        <v>2745</v>
      </c>
      <c r="T892" s="2" t="s">
        <v>675</v>
      </c>
      <c r="U892" s="2" t="s">
        <v>1271</v>
      </c>
      <c r="V892" s="2" t="s">
        <v>2745</v>
      </c>
      <c r="W892" s="2" t="s">
        <v>675</v>
      </c>
    </row>
    <row r="893" spans="1:23">
      <c r="A893" t="s">
        <v>3990</v>
      </c>
      <c r="B893" t="s">
        <v>1256</v>
      </c>
      <c r="C893" t="s">
        <v>12288</v>
      </c>
      <c r="D893" t="s">
        <v>1256</v>
      </c>
      <c r="E893" t="s">
        <v>12289</v>
      </c>
      <c r="F893" t="s">
        <v>12290</v>
      </c>
      <c r="G893" t="s">
        <v>11551</v>
      </c>
      <c r="H893" t="s">
        <v>675</v>
      </c>
      <c r="I893" t="s">
        <v>1800</v>
      </c>
      <c r="J893" t="s">
        <v>186</v>
      </c>
      <c r="K893" t="s">
        <v>664</v>
      </c>
      <c r="L893" t="s">
        <v>11552</v>
      </c>
      <c r="M893" t="s">
        <v>779</v>
      </c>
      <c r="N893" t="s">
        <v>760</v>
      </c>
      <c r="O893" t="s">
        <v>1799</v>
      </c>
      <c r="P893" t="s">
        <v>11568</v>
      </c>
      <c r="Q893" t="s">
        <v>1256</v>
      </c>
      <c r="R893" t="s">
        <v>3992</v>
      </c>
      <c r="S893" t="s">
        <v>2745</v>
      </c>
      <c r="T893" s="2" t="s">
        <v>675</v>
      </c>
      <c r="U893" s="2" t="s">
        <v>3992</v>
      </c>
      <c r="V893" s="2" t="s">
        <v>2745</v>
      </c>
      <c r="W893" s="2" t="s">
        <v>675</v>
      </c>
    </row>
    <row r="894" spans="1:23">
      <c r="A894" t="s">
        <v>3993</v>
      </c>
      <c r="B894" t="s">
        <v>1256</v>
      </c>
      <c r="C894" t="s">
        <v>12286</v>
      </c>
      <c r="D894" t="s">
        <v>1256</v>
      </c>
      <c r="E894" t="s">
        <v>12287</v>
      </c>
      <c r="F894" t="s">
        <v>12290</v>
      </c>
      <c r="G894" t="s">
        <v>11551</v>
      </c>
      <c r="H894" t="s">
        <v>675</v>
      </c>
      <c r="I894" t="s">
        <v>1268</v>
      </c>
      <c r="J894" t="s">
        <v>280</v>
      </c>
      <c r="K894" t="s">
        <v>664</v>
      </c>
      <c r="L894" t="s">
        <v>11552</v>
      </c>
      <c r="M894" t="s">
        <v>779</v>
      </c>
      <c r="N894" t="s">
        <v>760</v>
      </c>
      <c r="O894" t="s">
        <v>1267</v>
      </c>
      <c r="P894" t="s">
        <v>11557</v>
      </c>
      <c r="Q894" t="s">
        <v>1256</v>
      </c>
      <c r="R894" t="s">
        <v>3995</v>
      </c>
      <c r="S894" t="s">
        <v>2745</v>
      </c>
      <c r="T894" s="2" t="s">
        <v>675</v>
      </c>
      <c r="U894" s="2" t="s">
        <v>3995</v>
      </c>
      <c r="V894" s="2" t="s">
        <v>2745</v>
      </c>
      <c r="W894" s="2" t="s">
        <v>675</v>
      </c>
    </row>
    <row r="895" spans="1:23">
      <c r="A895" t="s">
        <v>3996</v>
      </c>
      <c r="B895" t="s">
        <v>1256</v>
      </c>
      <c r="C895" t="s">
        <v>12291</v>
      </c>
      <c r="D895" t="s">
        <v>1256</v>
      </c>
      <c r="E895" t="s">
        <v>12292</v>
      </c>
      <c r="F895" t="s">
        <v>11560</v>
      </c>
      <c r="G895" t="s">
        <v>11551</v>
      </c>
      <c r="H895" t="s">
        <v>675</v>
      </c>
      <c r="I895" t="s">
        <v>1258</v>
      </c>
      <c r="J895" t="s">
        <v>281</v>
      </c>
      <c r="K895" t="s">
        <v>664</v>
      </c>
      <c r="L895" t="s">
        <v>675</v>
      </c>
      <c r="M895" t="s">
        <v>779</v>
      </c>
      <c r="N895" t="s">
        <v>760</v>
      </c>
      <c r="O895" t="s">
        <v>1257</v>
      </c>
      <c r="P895" t="s">
        <v>11557</v>
      </c>
      <c r="Q895" t="s">
        <v>1256</v>
      </c>
      <c r="R895" t="s">
        <v>3998</v>
      </c>
      <c r="S895" t="s">
        <v>2745</v>
      </c>
      <c r="T895" s="2" t="s">
        <v>675</v>
      </c>
      <c r="U895" s="2" t="s">
        <v>3998</v>
      </c>
      <c r="V895" s="2" t="s">
        <v>2745</v>
      </c>
      <c r="W895" s="2" t="s">
        <v>675</v>
      </c>
    </row>
    <row r="896" spans="1:23">
      <c r="A896" t="s">
        <v>3999</v>
      </c>
      <c r="B896" t="s">
        <v>1256</v>
      </c>
      <c r="C896" t="s">
        <v>6902</v>
      </c>
      <c r="D896" t="s">
        <v>1256</v>
      </c>
      <c r="E896" t="s">
        <v>12226</v>
      </c>
      <c r="F896" t="s">
        <v>11550</v>
      </c>
      <c r="G896" t="s">
        <v>11551</v>
      </c>
      <c r="H896" t="s">
        <v>675</v>
      </c>
      <c r="I896" t="s">
        <v>20</v>
      </c>
      <c r="J896" t="s">
        <v>282</v>
      </c>
      <c r="K896" t="s">
        <v>664</v>
      </c>
      <c r="L896" t="s">
        <v>11552</v>
      </c>
      <c r="M896" t="s">
        <v>779</v>
      </c>
      <c r="N896" t="s">
        <v>760</v>
      </c>
      <c r="O896" t="s">
        <v>3712</v>
      </c>
      <c r="P896" t="s">
        <v>11557</v>
      </c>
      <c r="Q896" t="s">
        <v>1256</v>
      </c>
      <c r="R896" t="s">
        <v>4003</v>
      </c>
      <c r="S896" t="s">
        <v>2745</v>
      </c>
      <c r="T896" s="2" t="s">
        <v>675</v>
      </c>
      <c r="U896" s="2" t="s">
        <v>4003</v>
      </c>
      <c r="V896" s="2" t="s">
        <v>2745</v>
      </c>
      <c r="W896" s="2" t="s">
        <v>675</v>
      </c>
    </row>
    <row r="897" spans="1:23">
      <c r="A897" t="s">
        <v>2619</v>
      </c>
      <c r="B897" t="s">
        <v>1256</v>
      </c>
      <c r="C897" t="s">
        <v>5851</v>
      </c>
      <c r="D897" t="s">
        <v>1256</v>
      </c>
      <c r="E897" t="s">
        <v>11720</v>
      </c>
      <c r="F897" t="s">
        <v>12102</v>
      </c>
      <c r="G897" t="s">
        <v>11551</v>
      </c>
      <c r="H897" t="s">
        <v>675</v>
      </c>
      <c r="I897" t="s">
        <v>2035</v>
      </c>
      <c r="J897" t="s">
        <v>125</v>
      </c>
      <c r="K897" t="s">
        <v>664</v>
      </c>
      <c r="L897" t="s">
        <v>11552</v>
      </c>
      <c r="M897" t="s">
        <v>769</v>
      </c>
      <c r="N897" t="s">
        <v>760</v>
      </c>
      <c r="O897" t="s">
        <v>2034</v>
      </c>
      <c r="P897" t="s">
        <v>11553</v>
      </c>
      <c r="Q897" t="s">
        <v>1273</v>
      </c>
      <c r="R897" t="s">
        <v>2621</v>
      </c>
      <c r="S897" t="s">
        <v>2745</v>
      </c>
      <c r="T897" s="2" t="s">
        <v>675</v>
      </c>
      <c r="U897" s="2" t="s">
        <v>2621</v>
      </c>
      <c r="V897" s="2" t="s">
        <v>2745</v>
      </c>
      <c r="W897" s="2" t="s">
        <v>675</v>
      </c>
    </row>
    <row r="898" spans="1:23">
      <c r="A898" t="s">
        <v>4004</v>
      </c>
      <c r="B898" t="s">
        <v>1273</v>
      </c>
      <c r="C898" t="s">
        <v>12293</v>
      </c>
      <c r="D898" t="s">
        <v>1273</v>
      </c>
      <c r="E898" t="s">
        <v>12090</v>
      </c>
      <c r="F898" t="s">
        <v>11762</v>
      </c>
      <c r="G898" t="s">
        <v>11551</v>
      </c>
      <c r="H898" t="s">
        <v>675</v>
      </c>
      <c r="I898" t="s">
        <v>61</v>
      </c>
      <c r="J898" t="s">
        <v>283</v>
      </c>
      <c r="K898" t="s">
        <v>664</v>
      </c>
      <c r="L898" t="s">
        <v>11552</v>
      </c>
      <c r="M898" t="s">
        <v>769</v>
      </c>
      <c r="N898" t="s">
        <v>760</v>
      </c>
      <c r="O898" t="s">
        <v>800</v>
      </c>
      <c r="P898" t="s">
        <v>11553</v>
      </c>
      <c r="Q898" t="s">
        <v>1273</v>
      </c>
      <c r="R898" t="s">
        <v>4006</v>
      </c>
      <c r="S898" t="s">
        <v>2745</v>
      </c>
      <c r="T898" s="2" t="s">
        <v>675</v>
      </c>
      <c r="U898" s="2" t="s">
        <v>4006</v>
      </c>
      <c r="V898" s="2" t="s">
        <v>2745</v>
      </c>
      <c r="W898" s="2" t="s">
        <v>675</v>
      </c>
    </row>
    <row r="899" spans="1:23">
      <c r="A899" t="s">
        <v>4007</v>
      </c>
      <c r="B899" t="s">
        <v>1273</v>
      </c>
      <c r="C899" t="s">
        <v>11924</v>
      </c>
      <c r="D899" t="s">
        <v>1273</v>
      </c>
      <c r="E899" t="s">
        <v>12294</v>
      </c>
      <c r="F899" t="s">
        <v>12290</v>
      </c>
      <c r="G899" t="s">
        <v>11551</v>
      </c>
      <c r="H899" t="s">
        <v>675</v>
      </c>
      <c r="I899" t="s">
        <v>90</v>
      </c>
      <c r="J899" t="s">
        <v>121</v>
      </c>
      <c r="K899" t="s">
        <v>664</v>
      </c>
      <c r="L899" t="s">
        <v>11552</v>
      </c>
      <c r="M899" t="s">
        <v>769</v>
      </c>
      <c r="N899" t="s">
        <v>760</v>
      </c>
      <c r="O899" t="s">
        <v>2725</v>
      </c>
      <c r="P899" t="s">
        <v>11553</v>
      </c>
      <c r="Q899" t="s">
        <v>1273</v>
      </c>
      <c r="R899" t="s">
        <v>4009</v>
      </c>
      <c r="S899" t="s">
        <v>2745</v>
      </c>
      <c r="T899" s="2" t="s">
        <v>675</v>
      </c>
      <c r="U899" s="2" t="s">
        <v>4009</v>
      </c>
      <c r="V899" s="2" t="s">
        <v>2745</v>
      </c>
      <c r="W899" s="2" t="s">
        <v>675</v>
      </c>
    </row>
    <row r="900" spans="1:23">
      <c r="A900" t="s">
        <v>1272</v>
      </c>
      <c r="B900" t="s">
        <v>1273</v>
      </c>
      <c r="C900" t="s">
        <v>11606</v>
      </c>
      <c r="D900" t="s">
        <v>1273</v>
      </c>
      <c r="E900" t="s">
        <v>9502</v>
      </c>
      <c r="F900" t="s">
        <v>11556</v>
      </c>
      <c r="G900" t="s">
        <v>11551</v>
      </c>
      <c r="H900" t="s">
        <v>675</v>
      </c>
      <c r="I900" t="s">
        <v>1275</v>
      </c>
      <c r="J900" t="s">
        <v>1276</v>
      </c>
      <c r="K900" t="s">
        <v>664</v>
      </c>
      <c r="L900" t="s">
        <v>11552</v>
      </c>
      <c r="M900" t="s">
        <v>769</v>
      </c>
      <c r="N900" t="s">
        <v>760</v>
      </c>
      <c r="O900" t="s">
        <v>1274</v>
      </c>
      <c r="P900" t="s">
        <v>11553</v>
      </c>
      <c r="Q900" t="s">
        <v>1273</v>
      </c>
      <c r="R900" t="s">
        <v>1278</v>
      </c>
      <c r="S900" t="s">
        <v>2745</v>
      </c>
      <c r="T900" s="2" t="s">
        <v>675</v>
      </c>
      <c r="U900" s="2" t="s">
        <v>1278</v>
      </c>
      <c r="V900" s="2" t="s">
        <v>2745</v>
      </c>
      <c r="W900" s="2" t="s">
        <v>675</v>
      </c>
    </row>
    <row r="901" spans="1:23">
      <c r="A901" t="s">
        <v>4010</v>
      </c>
      <c r="B901" t="s">
        <v>1273</v>
      </c>
      <c r="C901" t="s">
        <v>12295</v>
      </c>
      <c r="D901" t="s">
        <v>1273</v>
      </c>
      <c r="E901" t="s">
        <v>12296</v>
      </c>
      <c r="F901" t="s">
        <v>11560</v>
      </c>
      <c r="G901" t="s">
        <v>11551</v>
      </c>
      <c r="H901" t="s">
        <v>675</v>
      </c>
      <c r="I901" t="s">
        <v>1910</v>
      </c>
      <c r="J901" t="s">
        <v>284</v>
      </c>
      <c r="K901" t="s">
        <v>664</v>
      </c>
      <c r="L901" t="s">
        <v>675</v>
      </c>
      <c r="M901" t="s">
        <v>779</v>
      </c>
      <c r="N901" t="s">
        <v>760</v>
      </c>
      <c r="O901" t="s">
        <v>1909</v>
      </c>
      <c r="P901" t="s">
        <v>11568</v>
      </c>
      <c r="Q901" t="s">
        <v>1273</v>
      </c>
      <c r="R901" t="s">
        <v>4012</v>
      </c>
      <c r="S901" t="s">
        <v>2745</v>
      </c>
      <c r="T901" s="2" t="s">
        <v>675</v>
      </c>
      <c r="U901" s="2" t="s">
        <v>4012</v>
      </c>
      <c r="V901" s="2" t="s">
        <v>2745</v>
      </c>
      <c r="W901" s="2" t="s">
        <v>675</v>
      </c>
    </row>
    <row r="902" spans="1:23">
      <c r="A902" t="s">
        <v>2622</v>
      </c>
      <c r="B902" t="s">
        <v>1052</v>
      </c>
      <c r="C902" t="s">
        <v>12297</v>
      </c>
      <c r="D902" t="s">
        <v>1052</v>
      </c>
      <c r="E902" t="s">
        <v>12298</v>
      </c>
      <c r="F902" t="s">
        <v>11616</v>
      </c>
      <c r="G902" t="s">
        <v>11551</v>
      </c>
      <c r="H902" t="s">
        <v>675</v>
      </c>
      <c r="I902" t="s">
        <v>2624</v>
      </c>
      <c r="J902" t="s">
        <v>126</v>
      </c>
      <c r="K902" t="s">
        <v>664</v>
      </c>
      <c r="L902" t="s">
        <v>11552</v>
      </c>
      <c r="M902" t="s">
        <v>701</v>
      </c>
      <c r="N902" t="s">
        <v>760</v>
      </c>
      <c r="O902" t="s">
        <v>2623</v>
      </c>
      <c r="P902" t="s">
        <v>11557</v>
      </c>
      <c r="Q902" t="s">
        <v>1052</v>
      </c>
      <c r="R902" t="s">
        <v>2626</v>
      </c>
      <c r="S902" t="s">
        <v>2745</v>
      </c>
      <c r="T902" s="2" t="s">
        <v>675</v>
      </c>
      <c r="U902" s="2" t="s">
        <v>2626</v>
      </c>
      <c r="V902" s="2" t="s">
        <v>2745</v>
      </c>
      <c r="W902" s="2" t="s">
        <v>675</v>
      </c>
    </row>
    <row r="903" spans="1:23">
      <c r="A903" t="s">
        <v>2627</v>
      </c>
      <c r="B903" t="s">
        <v>1052</v>
      </c>
      <c r="C903" t="s">
        <v>11789</v>
      </c>
      <c r="D903" t="s">
        <v>1052</v>
      </c>
      <c r="E903" t="s">
        <v>12280</v>
      </c>
      <c r="F903" t="s">
        <v>12266</v>
      </c>
      <c r="G903" t="s">
        <v>11551</v>
      </c>
      <c r="H903" t="s">
        <v>675</v>
      </c>
      <c r="I903" t="s">
        <v>2552</v>
      </c>
      <c r="J903" t="s">
        <v>127</v>
      </c>
      <c r="K903" t="s">
        <v>664</v>
      </c>
      <c r="L903" t="s">
        <v>11552</v>
      </c>
      <c r="M903" t="s">
        <v>701</v>
      </c>
      <c r="N903" t="s">
        <v>760</v>
      </c>
      <c r="O903" t="s">
        <v>2551</v>
      </c>
      <c r="P903" t="s">
        <v>11557</v>
      </c>
      <c r="Q903" t="s">
        <v>1052</v>
      </c>
      <c r="R903" t="s">
        <v>2629</v>
      </c>
      <c r="S903" t="s">
        <v>2745</v>
      </c>
      <c r="T903" s="2" t="s">
        <v>675</v>
      </c>
      <c r="U903" s="2" t="s">
        <v>2629</v>
      </c>
      <c r="V903" s="2" t="s">
        <v>2745</v>
      </c>
      <c r="W903" s="2" t="s">
        <v>675</v>
      </c>
    </row>
    <row r="904" spans="1:23">
      <c r="A904" t="s">
        <v>2630</v>
      </c>
      <c r="B904" t="s">
        <v>1052</v>
      </c>
      <c r="C904" t="s">
        <v>12281</v>
      </c>
      <c r="D904" t="s">
        <v>1052</v>
      </c>
      <c r="E904" t="s">
        <v>12299</v>
      </c>
      <c r="F904" t="s">
        <v>11965</v>
      </c>
      <c r="G904" t="s">
        <v>11551</v>
      </c>
      <c r="H904" t="s">
        <v>675</v>
      </c>
      <c r="I904" t="s">
        <v>865</v>
      </c>
      <c r="J904" t="s">
        <v>126</v>
      </c>
      <c r="K904" t="s">
        <v>664</v>
      </c>
      <c r="L904" t="s">
        <v>11552</v>
      </c>
      <c r="M904" t="s">
        <v>701</v>
      </c>
      <c r="N904" t="s">
        <v>760</v>
      </c>
      <c r="O904" t="s">
        <v>864</v>
      </c>
      <c r="P904" t="s">
        <v>11557</v>
      </c>
      <c r="Q904" t="s">
        <v>1052</v>
      </c>
      <c r="R904" t="s">
        <v>2632</v>
      </c>
      <c r="S904" t="s">
        <v>2745</v>
      </c>
      <c r="T904" s="2" t="s">
        <v>675</v>
      </c>
      <c r="U904" s="2" t="s">
        <v>2632</v>
      </c>
      <c r="V904" s="2" t="s">
        <v>2745</v>
      </c>
      <c r="W904" s="2" t="s">
        <v>675</v>
      </c>
    </row>
    <row r="905" spans="1:23">
      <c r="A905" t="s">
        <v>4013</v>
      </c>
      <c r="B905" t="s">
        <v>1052</v>
      </c>
      <c r="C905" t="s">
        <v>12300</v>
      </c>
      <c r="D905" t="s">
        <v>1052</v>
      </c>
      <c r="E905" t="s">
        <v>12301</v>
      </c>
      <c r="F905" t="s">
        <v>11555</v>
      </c>
      <c r="G905" t="s">
        <v>11551</v>
      </c>
      <c r="H905" t="s">
        <v>675</v>
      </c>
      <c r="I905" t="s">
        <v>77</v>
      </c>
      <c r="J905" t="s">
        <v>285</v>
      </c>
      <c r="K905" t="s">
        <v>664</v>
      </c>
      <c r="L905" t="s">
        <v>11552</v>
      </c>
      <c r="M905" t="s">
        <v>701</v>
      </c>
      <c r="N905" t="s">
        <v>760</v>
      </c>
      <c r="O905" t="s">
        <v>2096</v>
      </c>
      <c r="P905" t="s">
        <v>11557</v>
      </c>
      <c r="Q905" t="s">
        <v>1052</v>
      </c>
      <c r="R905" t="s">
        <v>4015</v>
      </c>
      <c r="S905" t="s">
        <v>2745</v>
      </c>
      <c r="T905" s="2" t="s">
        <v>675</v>
      </c>
      <c r="U905" s="2" t="s">
        <v>4015</v>
      </c>
      <c r="V905" s="2" t="s">
        <v>2745</v>
      </c>
      <c r="W905" s="2" t="s">
        <v>675</v>
      </c>
    </row>
    <row r="906" spans="1:23">
      <c r="A906" t="s">
        <v>4016</v>
      </c>
      <c r="B906" t="s">
        <v>1052</v>
      </c>
      <c r="C906" t="s">
        <v>9502</v>
      </c>
      <c r="D906" t="s">
        <v>1052</v>
      </c>
      <c r="E906" t="s">
        <v>12302</v>
      </c>
      <c r="F906" t="s">
        <v>11550</v>
      </c>
      <c r="G906" t="s">
        <v>11551</v>
      </c>
      <c r="H906" t="s">
        <v>675</v>
      </c>
      <c r="I906" t="s">
        <v>106</v>
      </c>
      <c r="J906" t="s">
        <v>285</v>
      </c>
      <c r="K906" t="s">
        <v>664</v>
      </c>
      <c r="L906" t="s">
        <v>11552</v>
      </c>
      <c r="M906" t="s">
        <v>701</v>
      </c>
      <c r="N906" t="s">
        <v>760</v>
      </c>
      <c r="O906" t="s">
        <v>1387</v>
      </c>
      <c r="P906" t="s">
        <v>11557</v>
      </c>
      <c r="Q906" t="s">
        <v>1052</v>
      </c>
      <c r="R906" t="s">
        <v>4018</v>
      </c>
      <c r="S906" t="s">
        <v>2745</v>
      </c>
      <c r="T906" s="2" t="s">
        <v>675</v>
      </c>
      <c r="U906" s="2" t="s">
        <v>4018</v>
      </c>
      <c r="V906" s="2" t="s">
        <v>2745</v>
      </c>
      <c r="W906" s="2" t="s">
        <v>675</v>
      </c>
    </row>
    <row r="907" spans="1:23">
      <c r="A907" t="s">
        <v>4019</v>
      </c>
      <c r="B907" t="s">
        <v>1052</v>
      </c>
      <c r="C907" t="s">
        <v>6778</v>
      </c>
      <c r="D907" t="s">
        <v>1052</v>
      </c>
      <c r="E907" t="s">
        <v>11843</v>
      </c>
      <c r="F907" t="s">
        <v>11550</v>
      </c>
      <c r="G907" t="s">
        <v>11551</v>
      </c>
      <c r="H907" t="s">
        <v>675</v>
      </c>
      <c r="I907" t="s">
        <v>132</v>
      </c>
      <c r="J907" t="s">
        <v>285</v>
      </c>
      <c r="K907" t="s">
        <v>664</v>
      </c>
      <c r="L907" t="s">
        <v>11552</v>
      </c>
      <c r="M907" t="s">
        <v>701</v>
      </c>
      <c r="N907" t="s">
        <v>760</v>
      </c>
      <c r="O907" t="s">
        <v>2235</v>
      </c>
      <c r="P907" t="s">
        <v>11557</v>
      </c>
      <c r="Q907" t="s">
        <v>1052</v>
      </c>
      <c r="R907" t="s">
        <v>4021</v>
      </c>
      <c r="S907" t="s">
        <v>2745</v>
      </c>
      <c r="T907" s="2" t="s">
        <v>675</v>
      </c>
      <c r="U907" s="2" t="s">
        <v>4021</v>
      </c>
      <c r="V907" s="2" t="s">
        <v>2745</v>
      </c>
      <c r="W907" s="2" t="s">
        <v>675</v>
      </c>
    </row>
    <row r="908" spans="1:23">
      <c r="A908" t="s">
        <v>4022</v>
      </c>
      <c r="B908" t="s">
        <v>1052</v>
      </c>
      <c r="C908" t="s">
        <v>12303</v>
      </c>
      <c r="D908" t="s">
        <v>1052</v>
      </c>
      <c r="E908" t="s">
        <v>12304</v>
      </c>
      <c r="F908" t="s">
        <v>11853</v>
      </c>
      <c r="G908" t="s">
        <v>11551</v>
      </c>
      <c r="H908" t="s">
        <v>675</v>
      </c>
      <c r="I908" t="s">
        <v>51</v>
      </c>
      <c r="J908" t="s">
        <v>120</v>
      </c>
      <c r="K908" t="s">
        <v>664</v>
      </c>
      <c r="L908" t="s">
        <v>11552</v>
      </c>
      <c r="M908" t="s">
        <v>701</v>
      </c>
      <c r="N908" t="s">
        <v>760</v>
      </c>
      <c r="O908" t="s">
        <v>1501</v>
      </c>
      <c r="P908" t="s">
        <v>11557</v>
      </c>
      <c r="Q908" t="s">
        <v>1052</v>
      </c>
      <c r="R908" t="s">
        <v>4024</v>
      </c>
      <c r="S908" t="s">
        <v>2745</v>
      </c>
      <c r="T908" s="2" t="s">
        <v>675</v>
      </c>
      <c r="U908" s="2" t="s">
        <v>4024</v>
      </c>
      <c r="V908" s="2" t="s">
        <v>2745</v>
      </c>
      <c r="W908" s="2" t="s">
        <v>675</v>
      </c>
    </row>
    <row r="909" spans="1:23">
      <c r="A909" t="s">
        <v>4025</v>
      </c>
      <c r="B909" t="s">
        <v>1052</v>
      </c>
      <c r="C909" t="s">
        <v>12305</v>
      </c>
      <c r="D909" t="s">
        <v>1052</v>
      </c>
      <c r="E909" t="s">
        <v>12306</v>
      </c>
      <c r="F909" t="s">
        <v>11555</v>
      </c>
      <c r="G909" t="s">
        <v>11551</v>
      </c>
      <c r="H909" t="s">
        <v>675</v>
      </c>
      <c r="I909" t="s">
        <v>79</v>
      </c>
      <c r="J909" t="s">
        <v>157</v>
      </c>
      <c r="K909" t="s">
        <v>664</v>
      </c>
      <c r="L909" t="s">
        <v>11552</v>
      </c>
      <c r="M909" t="s">
        <v>701</v>
      </c>
      <c r="N909" t="s">
        <v>760</v>
      </c>
      <c r="O909" t="s">
        <v>5223</v>
      </c>
      <c r="P909" t="s">
        <v>11557</v>
      </c>
      <c r="Q909" t="s">
        <v>1052</v>
      </c>
      <c r="R909" t="s">
        <v>4027</v>
      </c>
      <c r="S909" t="s">
        <v>2745</v>
      </c>
      <c r="T909" s="2" t="s">
        <v>675</v>
      </c>
      <c r="U909" s="2" t="s">
        <v>4027</v>
      </c>
      <c r="V909" s="2" t="s">
        <v>2745</v>
      </c>
      <c r="W909" s="2" t="s">
        <v>675</v>
      </c>
    </row>
    <row r="910" spans="1:23">
      <c r="A910" t="s">
        <v>4028</v>
      </c>
      <c r="B910" t="s">
        <v>1052</v>
      </c>
      <c r="C910" t="s">
        <v>6190</v>
      </c>
      <c r="D910" t="s">
        <v>1052</v>
      </c>
      <c r="E910" t="s">
        <v>6083</v>
      </c>
      <c r="F910" t="s">
        <v>11550</v>
      </c>
      <c r="G910" t="s">
        <v>11551</v>
      </c>
      <c r="H910" t="s">
        <v>675</v>
      </c>
      <c r="I910" t="s">
        <v>4030</v>
      </c>
      <c r="J910" t="s">
        <v>286</v>
      </c>
      <c r="K910" t="s">
        <v>664</v>
      </c>
      <c r="L910" t="s">
        <v>11552</v>
      </c>
      <c r="M910" t="s">
        <v>902</v>
      </c>
      <c r="N910" t="s">
        <v>760</v>
      </c>
      <c r="O910" t="s">
        <v>4029</v>
      </c>
      <c r="P910" t="s">
        <v>11557</v>
      </c>
      <c r="Q910" t="s">
        <v>1052</v>
      </c>
      <c r="R910" t="s">
        <v>4032</v>
      </c>
      <c r="S910" t="s">
        <v>2745</v>
      </c>
      <c r="T910" s="2" t="s">
        <v>675</v>
      </c>
      <c r="U910" s="2" t="s">
        <v>4032</v>
      </c>
      <c r="V910" s="2" t="s">
        <v>2745</v>
      </c>
      <c r="W910" s="2" t="s">
        <v>675</v>
      </c>
    </row>
    <row r="911" spans="1:23">
      <c r="A911" t="s">
        <v>1279</v>
      </c>
      <c r="B911" t="s">
        <v>1280</v>
      </c>
      <c r="C911" t="s">
        <v>12307</v>
      </c>
      <c r="D911" t="s">
        <v>1280</v>
      </c>
      <c r="E911" t="s">
        <v>5852</v>
      </c>
      <c r="F911" t="s">
        <v>11560</v>
      </c>
      <c r="G911" t="s">
        <v>11551</v>
      </c>
      <c r="H911" t="s">
        <v>675</v>
      </c>
      <c r="I911" t="s">
        <v>11</v>
      </c>
      <c r="J911" t="s">
        <v>1281</v>
      </c>
      <c r="K911" t="s">
        <v>664</v>
      </c>
      <c r="L911" t="s">
        <v>675</v>
      </c>
      <c r="M911" t="s">
        <v>1283</v>
      </c>
      <c r="N911" t="s">
        <v>760</v>
      </c>
      <c r="O911" t="s">
        <v>815</v>
      </c>
      <c r="P911" t="s">
        <v>11557</v>
      </c>
      <c r="Q911" t="s">
        <v>1280</v>
      </c>
      <c r="R911" t="s">
        <v>1284</v>
      </c>
      <c r="S911" t="s">
        <v>1044</v>
      </c>
      <c r="T911" s="2" t="s">
        <v>675</v>
      </c>
      <c r="U911" s="2" t="s">
        <v>1284</v>
      </c>
      <c r="V911" s="2" t="s">
        <v>1044</v>
      </c>
      <c r="W911" s="2" t="s">
        <v>675</v>
      </c>
    </row>
    <row r="912" spans="1:23">
      <c r="A912" t="s">
        <v>1285</v>
      </c>
      <c r="B912" t="s">
        <v>1280</v>
      </c>
      <c r="C912" t="s">
        <v>12308</v>
      </c>
      <c r="D912" t="s">
        <v>1280</v>
      </c>
      <c r="E912" t="s">
        <v>5894</v>
      </c>
      <c r="F912" t="s">
        <v>11560</v>
      </c>
      <c r="G912" t="s">
        <v>11551</v>
      </c>
      <c r="H912" t="s">
        <v>675</v>
      </c>
      <c r="I912" t="s">
        <v>47</v>
      </c>
      <c r="J912" t="s">
        <v>1281</v>
      </c>
      <c r="K912" t="s">
        <v>664</v>
      </c>
      <c r="L912" t="s">
        <v>675</v>
      </c>
      <c r="M912" t="s">
        <v>1283</v>
      </c>
      <c r="N912" t="s">
        <v>760</v>
      </c>
      <c r="O912" t="s">
        <v>1286</v>
      </c>
      <c r="P912" t="s">
        <v>11557</v>
      </c>
      <c r="Q912" t="s">
        <v>1280</v>
      </c>
      <c r="R912" t="s">
        <v>1288</v>
      </c>
      <c r="S912" t="s">
        <v>1044</v>
      </c>
      <c r="T912" s="2" t="s">
        <v>675</v>
      </c>
      <c r="U912" s="2" t="s">
        <v>1288</v>
      </c>
      <c r="V912" s="2" t="s">
        <v>1044</v>
      </c>
      <c r="W912" s="2" t="s">
        <v>675</v>
      </c>
    </row>
    <row r="913" spans="1:23">
      <c r="A913" t="s">
        <v>1289</v>
      </c>
      <c r="B913" t="s">
        <v>1014</v>
      </c>
      <c r="C913" t="s">
        <v>12309</v>
      </c>
      <c r="D913" t="s">
        <v>1014</v>
      </c>
      <c r="E913" t="s">
        <v>12310</v>
      </c>
      <c r="F913" t="s">
        <v>11604</v>
      </c>
      <c r="G913" t="s">
        <v>11551</v>
      </c>
      <c r="H913" t="s">
        <v>1057</v>
      </c>
      <c r="I913" t="s">
        <v>1057</v>
      </c>
      <c r="J913" t="s">
        <v>1290</v>
      </c>
      <c r="K913" t="s">
        <v>663</v>
      </c>
      <c r="L913" t="s">
        <v>11552</v>
      </c>
      <c r="M913" t="s">
        <v>683</v>
      </c>
      <c r="N913" t="s">
        <v>760</v>
      </c>
      <c r="O913" t="s">
        <v>1056</v>
      </c>
      <c r="P913" t="s">
        <v>11557</v>
      </c>
      <c r="Q913" t="s">
        <v>1014</v>
      </c>
      <c r="R913" t="s">
        <v>1292</v>
      </c>
      <c r="S913" t="s">
        <v>1044</v>
      </c>
      <c r="T913" s="2" t="s">
        <v>675</v>
      </c>
      <c r="U913" s="2" t="s">
        <v>1292</v>
      </c>
      <c r="V913" s="2" t="s">
        <v>1044</v>
      </c>
      <c r="W913" s="2" t="s">
        <v>675</v>
      </c>
    </row>
    <row r="914" spans="1:23">
      <c r="A914" t="s">
        <v>1293</v>
      </c>
      <c r="B914" t="s">
        <v>1014</v>
      </c>
      <c r="C914" t="s">
        <v>12311</v>
      </c>
      <c r="D914" t="s">
        <v>1014</v>
      </c>
      <c r="E914" t="s">
        <v>12312</v>
      </c>
      <c r="F914" t="s">
        <v>12083</v>
      </c>
      <c r="G914" t="s">
        <v>11551</v>
      </c>
      <c r="H914" t="s">
        <v>675</v>
      </c>
      <c r="I914" t="s">
        <v>1185</v>
      </c>
      <c r="J914" t="s">
        <v>1294</v>
      </c>
      <c r="K914" t="s">
        <v>664</v>
      </c>
      <c r="L914" t="s">
        <v>11552</v>
      </c>
      <c r="M914" t="s">
        <v>683</v>
      </c>
      <c r="N914" t="s">
        <v>675</v>
      </c>
      <c r="O914" t="s">
        <v>1184</v>
      </c>
      <c r="P914" t="s">
        <v>11557</v>
      </c>
      <c r="Q914" t="s">
        <v>1014</v>
      </c>
      <c r="R914" t="s">
        <v>1296</v>
      </c>
      <c r="S914" t="s">
        <v>675</v>
      </c>
      <c r="T914" s="2" t="s">
        <v>675</v>
      </c>
      <c r="U914" s="2" t="s">
        <v>1296</v>
      </c>
      <c r="V914" s="2" t="s">
        <v>675</v>
      </c>
      <c r="W914" s="2" t="s">
        <v>675</v>
      </c>
    </row>
    <row r="915" spans="1:23">
      <c r="A915" t="s">
        <v>9017</v>
      </c>
      <c r="B915" t="s">
        <v>1342</v>
      </c>
      <c r="C915" t="s">
        <v>6692</v>
      </c>
      <c r="D915" t="s">
        <v>1342</v>
      </c>
      <c r="E915" t="s">
        <v>6993</v>
      </c>
      <c r="F915" t="s">
        <v>11560</v>
      </c>
      <c r="G915" t="s">
        <v>11551</v>
      </c>
      <c r="H915" t="s">
        <v>675</v>
      </c>
      <c r="I915" t="s">
        <v>58</v>
      </c>
      <c r="J915" t="s">
        <v>6839</v>
      </c>
      <c r="K915" t="s">
        <v>922</v>
      </c>
      <c r="L915" t="s">
        <v>675</v>
      </c>
      <c r="M915" t="s">
        <v>2672</v>
      </c>
      <c r="N915" t="s">
        <v>2672</v>
      </c>
      <c r="O915" t="s">
        <v>2962</v>
      </c>
      <c r="P915" t="s">
        <v>11557</v>
      </c>
      <c r="Q915" t="s">
        <v>1014</v>
      </c>
      <c r="R915" t="s">
        <v>9018</v>
      </c>
      <c r="S915" t="s">
        <v>1386</v>
      </c>
      <c r="T915" s="2" t="s">
        <v>675</v>
      </c>
      <c r="U915" s="2" t="s">
        <v>9018</v>
      </c>
      <c r="V915" s="2" t="s">
        <v>1386</v>
      </c>
      <c r="W915" s="2" t="s">
        <v>675</v>
      </c>
    </row>
    <row r="916" spans="1:23">
      <c r="A916" t="s">
        <v>9019</v>
      </c>
      <c r="B916" t="s">
        <v>1014</v>
      </c>
      <c r="C916" t="s">
        <v>12313</v>
      </c>
      <c r="D916" t="s">
        <v>675</v>
      </c>
      <c r="E916" t="s">
        <v>682</v>
      </c>
      <c r="F916" t="s">
        <v>11560</v>
      </c>
      <c r="G916" t="s">
        <v>11551</v>
      </c>
      <c r="H916" t="s">
        <v>675</v>
      </c>
      <c r="I916" t="s">
        <v>2552</v>
      </c>
      <c r="J916" t="s">
        <v>7935</v>
      </c>
      <c r="K916" t="s">
        <v>922</v>
      </c>
      <c r="L916" t="s">
        <v>675</v>
      </c>
      <c r="M916" t="s">
        <v>2672</v>
      </c>
      <c r="N916" t="s">
        <v>675</v>
      </c>
      <c r="O916" t="s">
        <v>2551</v>
      </c>
      <c r="P916" t="s">
        <v>11568</v>
      </c>
      <c r="Q916" t="s">
        <v>1014</v>
      </c>
      <c r="R916" t="s">
        <v>9020</v>
      </c>
      <c r="S916" t="s">
        <v>675</v>
      </c>
      <c r="T916" s="2" t="s">
        <v>675</v>
      </c>
      <c r="U916" s="2" t="s">
        <v>9020</v>
      </c>
      <c r="V916" s="2" t="s">
        <v>675</v>
      </c>
      <c r="W916" s="2" t="s">
        <v>675</v>
      </c>
    </row>
    <row r="917" spans="1:23">
      <c r="A917" t="s">
        <v>1297</v>
      </c>
      <c r="B917" t="s">
        <v>1014</v>
      </c>
      <c r="C917" t="s">
        <v>12314</v>
      </c>
      <c r="D917" t="s">
        <v>1014</v>
      </c>
      <c r="E917" t="s">
        <v>12315</v>
      </c>
      <c r="F917" t="s">
        <v>11560</v>
      </c>
      <c r="G917" t="s">
        <v>11551</v>
      </c>
      <c r="H917" t="s">
        <v>24</v>
      </c>
      <c r="I917" t="s">
        <v>24</v>
      </c>
      <c r="J917" t="s">
        <v>1298</v>
      </c>
      <c r="K917" t="s">
        <v>663</v>
      </c>
      <c r="L917" t="s">
        <v>675</v>
      </c>
      <c r="M917" t="s">
        <v>825</v>
      </c>
      <c r="N917" t="s">
        <v>675</v>
      </c>
      <c r="O917" t="s">
        <v>829</v>
      </c>
      <c r="P917" t="s">
        <v>11557</v>
      </c>
      <c r="Q917" t="s">
        <v>1014</v>
      </c>
      <c r="R917" t="s">
        <v>1300</v>
      </c>
      <c r="S917" t="s">
        <v>675</v>
      </c>
      <c r="T917" s="2" t="s">
        <v>675</v>
      </c>
      <c r="U917" s="2" t="s">
        <v>1300</v>
      </c>
      <c r="V917" s="2" t="s">
        <v>675</v>
      </c>
      <c r="W917" s="2" t="s">
        <v>675</v>
      </c>
    </row>
    <row r="918" spans="1:23">
      <c r="A918" t="s">
        <v>1301</v>
      </c>
      <c r="B918" t="s">
        <v>1014</v>
      </c>
      <c r="C918" t="s">
        <v>12316</v>
      </c>
      <c r="D918" t="s">
        <v>1014</v>
      </c>
      <c r="E918" t="s">
        <v>10844</v>
      </c>
      <c r="F918" t="s">
        <v>11560</v>
      </c>
      <c r="G918" t="s">
        <v>11551</v>
      </c>
      <c r="H918" t="s">
        <v>675</v>
      </c>
      <c r="I918" t="s">
        <v>1303</v>
      </c>
      <c r="J918" t="s">
        <v>1304</v>
      </c>
      <c r="K918" t="s">
        <v>663</v>
      </c>
      <c r="L918" t="s">
        <v>675</v>
      </c>
      <c r="M918" t="s">
        <v>825</v>
      </c>
      <c r="N918" t="s">
        <v>760</v>
      </c>
      <c r="O918" t="s">
        <v>1302</v>
      </c>
      <c r="P918" t="s">
        <v>11557</v>
      </c>
      <c r="Q918" t="s">
        <v>1014</v>
      </c>
      <c r="R918" t="s">
        <v>1306</v>
      </c>
      <c r="S918" t="s">
        <v>1044</v>
      </c>
      <c r="T918" s="2" t="s">
        <v>675</v>
      </c>
      <c r="U918" s="2" t="s">
        <v>1306</v>
      </c>
      <c r="V918" s="2" t="s">
        <v>1044</v>
      </c>
      <c r="W918" s="2" t="s">
        <v>675</v>
      </c>
    </row>
    <row r="919" spans="1:23">
      <c r="A919" t="s">
        <v>9021</v>
      </c>
      <c r="B919" t="s">
        <v>1044</v>
      </c>
      <c r="C919" t="s">
        <v>5895</v>
      </c>
      <c r="D919" t="s">
        <v>1500</v>
      </c>
      <c r="E919" t="s">
        <v>5852</v>
      </c>
      <c r="F919" t="s">
        <v>11560</v>
      </c>
      <c r="G919" t="s">
        <v>11551</v>
      </c>
      <c r="H919" t="s">
        <v>675</v>
      </c>
      <c r="I919" t="s">
        <v>40</v>
      </c>
      <c r="J919" t="s">
        <v>6806</v>
      </c>
      <c r="K919" t="s">
        <v>922</v>
      </c>
      <c r="L919" t="s">
        <v>675</v>
      </c>
      <c r="M919" t="s">
        <v>760</v>
      </c>
      <c r="N919" t="s">
        <v>2672</v>
      </c>
      <c r="O919" t="s">
        <v>1959</v>
      </c>
      <c r="P919" t="s">
        <v>11557</v>
      </c>
      <c r="Q919" t="s">
        <v>1308</v>
      </c>
      <c r="R919" t="s">
        <v>9023</v>
      </c>
      <c r="S919" t="s">
        <v>1503</v>
      </c>
      <c r="T919" s="2" t="s">
        <v>675</v>
      </c>
      <c r="U919" s="2" t="s">
        <v>9023</v>
      </c>
      <c r="V919" s="2" t="s">
        <v>1503</v>
      </c>
      <c r="W919" s="2" t="s">
        <v>675</v>
      </c>
    </row>
    <row r="920" spans="1:23">
      <c r="A920" t="s">
        <v>9024</v>
      </c>
      <c r="B920" t="s">
        <v>6075</v>
      </c>
      <c r="C920" t="s">
        <v>12317</v>
      </c>
      <c r="D920" t="s">
        <v>675</v>
      </c>
      <c r="E920" t="s">
        <v>682</v>
      </c>
      <c r="F920" t="s">
        <v>11560</v>
      </c>
      <c r="G920" t="s">
        <v>11551</v>
      </c>
      <c r="H920" t="s">
        <v>675</v>
      </c>
      <c r="I920" t="s">
        <v>64</v>
      </c>
      <c r="J920" t="s">
        <v>6819</v>
      </c>
      <c r="K920" t="s">
        <v>922</v>
      </c>
      <c r="L920" t="s">
        <v>675</v>
      </c>
      <c r="M920" t="s">
        <v>760</v>
      </c>
      <c r="N920" t="s">
        <v>760</v>
      </c>
      <c r="O920" t="s">
        <v>5736</v>
      </c>
      <c r="P920" t="s">
        <v>11557</v>
      </c>
      <c r="Q920" t="s">
        <v>1308</v>
      </c>
      <c r="R920" t="s">
        <v>9027</v>
      </c>
      <c r="S920" t="s">
        <v>2745</v>
      </c>
      <c r="T920" s="2" t="s">
        <v>675</v>
      </c>
      <c r="U920" s="2" t="s">
        <v>9027</v>
      </c>
      <c r="V920" s="2" t="s">
        <v>2745</v>
      </c>
      <c r="W920" s="2" t="s">
        <v>675</v>
      </c>
    </row>
    <row r="921" spans="1:23">
      <c r="A921" t="s">
        <v>9028</v>
      </c>
      <c r="B921" t="s">
        <v>1572</v>
      </c>
      <c r="C921" t="s">
        <v>5861</v>
      </c>
      <c r="D921" t="s">
        <v>1572</v>
      </c>
      <c r="E921" t="s">
        <v>6800</v>
      </c>
      <c r="F921" t="s">
        <v>11560</v>
      </c>
      <c r="G921" t="s">
        <v>11551</v>
      </c>
      <c r="H921" t="s">
        <v>675</v>
      </c>
      <c r="I921" t="s">
        <v>77</v>
      </c>
      <c r="J921" t="s">
        <v>6833</v>
      </c>
      <c r="K921" t="s">
        <v>922</v>
      </c>
      <c r="L921" t="s">
        <v>675</v>
      </c>
      <c r="M921" t="s">
        <v>760</v>
      </c>
      <c r="N921" t="s">
        <v>2672</v>
      </c>
      <c r="O921" t="s">
        <v>2096</v>
      </c>
      <c r="P921" t="s">
        <v>11557</v>
      </c>
      <c r="Q921" t="s">
        <v>1308</v>
      </c>
      <c r="R921" t="s">
        <v>9029</v>
      </c>
      <c r="S921" t="s">
        <v>1604</v>
      </c>
      <c r="T921" s="2" t="s">
        <v>675</v>
      </c>
      <c r="U921" s="2" t="s">
        <v>9029</v>
      </c>
      <c r="V921" s="2" t="s">
        <v>1604</v>
      </c>
      <c r="W921" s="2" t="s">
        <v>675</v>
      </c>
    </row>
    <row r="922" spans="1:23">
      <c r="A922" t="s">
        <v>9030</v>
      </c>
      <c r="B922" t="s">
        <v>1407</v>
      </c>
      <c r="C922" t="s">
        <v>6692</v>
      </c>
      <c r="D922" t="s">
        <v>1407</v>
      </c>
      <c r="E922" t="s">
        <v>5882</v>
      </c>
      <c r="F922" t="s">
        <v>11560</v>
      </c>
      <c r="G922" t="s">
        <v>11551</v>
      </c>
      <c r="H922" t="s">
        <v>675</v>
      </c>
      <c r="I922" t="s">
        <v>87</v>
      </c>
      <c r="J922" t="s">
        <v>6856</v>
      </c>
      <c r="K922" t="s">
        <v>922</v>
      </c>
      <c r="L922" t="s">
        <v>675</v>
      </c>
      <c r="M922" t="s">
        <v>760</v>
      </c>
      <c r="N922" t="s">
        <v>2672</v>
      </c>
      <c r="O922" t="s">
        <v>4082</v>
      </c>
      <c r="P922" t="s">
        <v>11557</v>
      </c>
      <c r="Q922" t="s">
        <v>1308</v>
      </c>
      <c r="R922" t="s">
        <v>9031</v>
      </c>
      <c r="S922" t="s">
        <v>1528</v>
      </c>
      <c r="T922" s="2" t="s">
        <v>675</v>
      </c>
      <c r="U922" s="2" t="s">
        <v>9031</v>
      </c>
      <c r="V922" s="2" t="s">
        <v>1528</v>
      </c>
      <c r="W922" s="2" t="s">
        <v>675</v>
      </c>
    </row>
    <row r="923" spans="1:23">
      <c r="A923" t="s">
        <v>9032</v>
      </c>
      <c r="B923" t="s">
        <v>1466</v>
      </c>
      <c r="C923" t="s">
        <v>6853</v>
      </c>
      <c r="D923" t="s">
        <v>1044</v>
      </c>
      <c r="E923" t="s">
        <v>5852</v>
      </c>
      <c r="F923" t="s">
        <v>11560</v>
      </c>
      <c r="G923" t="s">
        <v>11551</v>
      </c>
      <c r="H923" t="s">
        <v>675</v>
      </c>
      <c r="I923" t="s">
        <v>132</v>
      </c>
      <c r="J923" t="s">
        <v>6873</v>
      </c>
      <c r="K923" t="s">
        <v>922</v>
      </c>
      <c r="L923" t="s">
        <v>675</v>
      </c>
      <c r="M923" t="s">
        <v>760</v>
      </c>
      <c r="N923" t="s">
        <v>2672</v>
      </c>
      <c r="O923" t="s">
        <v>2235</v>
      </c>
      <c r="P923" t="s">
        <v>11557</v>
      </c>
      <c r="Q923" t="s">
        <v>1308</v>
      </c>
      <c r="R923" t="s">
        <v>9033</v>
      </c>
      <c r="S923" t="s">
        <v>1503</v>
      </c>
      <c r="T923" s="2" t="s">
        <v>675</v>
      </c>
      <c r="U923" s="2" t="s">
        <v>9033</v>
      </c>
      <c r="V923" s="2" t="s">
        <v>1503</v>
      </c>
      <c r="W923" s="2" t="s">
        <v>675</v>
      </c>
    </row>
    <row r="924" spans="1:23">
      <c r="A924" t="s">
        <v>9034</v>
      </c>
      <c r="B924" t="s">
        <v>1604</v>
      </c>
      <c r="C924" t="s">
        <v>12318</v>
      </c>
      <c r="D924" t="s">
        <v>675</v>
      </c>
      <c r="E924" t="s">
        <v>682</v>
      </c>
      <c r="F924" t="s">
        <v>11560</v>
      </c>
      <c r="G924" t="s">
        <v>11551</v>
      </c>
      <c r="H924" t="s">
        <v>734</v>
      </c>
      <c r="I924" t="s">
        <v>734</v>
      </c>
      <c r="J924" t="s">
        <v>6893</v>
      </c>
      <c r="K924" t="s">
        <v>922</v>
      </c>
      <c r="L924" t="s">
        <v>675</v>
      </c>
      <c r="M924" t="s">
        <v>760</v>
      </c>
      <c r="N924" t="s">
        <v>760</v>
      </c>
      <c r="O924" t="s">
        <v>733</v>
      </c>
      <c r="P924" t="s">
        <v>11557</v>
      </c>
      <c r="Q924" t="s">
        <v>1308</v>
      </c>
      <c r="R924" t="s">
        <v>9036</v>
      </c>
      <c r="S924" t="s">
        <v>1454</v>
      </c>
      <c r="T924" s="2" t="s">
        <v>675</v>
      </c>
      <c r="U924" s="2" t="s">
        <v>9036</v>
      </c>
      <c r="V924" s="2" t="s">
        <v>1454</v>
      </c>
      <c r="W924" s="2" t="s">
        <v>675</v>
      </c>
    </row>
    <row r="925" spans="1:23">
      <c r="A925" t="s">
        <v>9037</v>
      </c>
      <c r="B925" t="s">
        <v>1455</v>
      </c>
      <c r="C925" t="s">
        <v>12319</v>
      </c>
      <c r="D925" t="s">
        <v>1455</v>
      </c>
      <c r="E925" t="s">
        <v>5895</v>
      </c>
      <c r="F925" t="s">
        <v>11560</v>
      </c>
      <c r="G925" t="s">
        <v>11551</v>
      </c>
      <c r="H925" t="s">
        <v>474</v>
      </c>
      <c r="I925" t="s">
        <v>474</v>
      </c>
      <c r="J925" t="s">
        <v>7175</v>
      </c>
      <c r="K925" t="s">
        <v>922</v>
      </c>
      <c r="L925" t="s">
        <v>675</v>
      </c>
      <c r="M925" t="s">
        <v>760</v>
      </c>
      <c r="N925" t="s">
        <v>760</v>
      </c>
      <c r="O925" t="s">
        <v>4574</v>
      </c>
      <c r="P925" t="s">
        <v>11557</v>
      </c>
      <c r="Q925" t="s">
        <v>1308</v>
      </c>
      <c r="R925" t="s">
        <v>9038</v>
      </c>
      <c r="S925" t="s">
        <v>1455</v>
      </c>
      <c r="T925" s="2" t="s">
        <v>675</v>
      </c>
      <c r="U925" s="2" t="s">
        <v>9038</v>
      </c>
      <c r="V925" s="2" t="s">
        <v>1455</v>
      </c>
      <c r="W925" s="2" t="s">
        <v>675</v>
      </c>
    </row>
    <row r="926" spans="1:23">
      <c r="A926" t="s">
        <v>9039</v>
      </c>
      <c r="B926" t="s">
        <v>1507</v>
      </c>
      <c r="C926" t="s">
        <v>6748</v>
      </c>
      <c r="D926" t="s">
        <v>1507</v>
      </c>
      <c r="E926" t="s">
        <v>5861</v>
      </c>
      <c r="F926" t="s">
        <v>11560</v>
      </c>
      <c r="G926" t="s">
        <v>11551</v>
      </c>
      <c r="H926" t="s">
        <v>1042</v>
      </c>
      <c r="I926" t="s">
        <v>1042</v>
      </c>
      <c r="J926" t="s">
        <v>6918</v>
      </c>
      <c r="K926" t="s">
        <v>922</v>
      </c>
      <c r="L926" t="s">
        <v>675</v>
      </c>
      <c r="M926" t="s">
        <v>760</v>
      </c>
      <c r="N926" t="s">
        <v>2672</v>
      </c>
      <c r="O926" t="s">
        <v>1041</v>
      </c>
      <c r="P926" t="s">
        <v>11557</v>
      </c>
      <c r="Q926" t="s">
        <v>1308</v>
      </c>
      <c r="R926" t="s">
        <v>9041</v>
      </c>
      <c r="S926" t="s">
        <v>1528</v>
      </c>
      <c r="T926" s="2" t="s">
        <v>675</v>
      </c>
      <c r="U926" s="2" t="s">
        <v>9041</v>
      </c>
      <c r="V926" s="2" t="s">
        <v>1528</v>
      </c>
      <c r="W926" s="2" t="s">
        <v>675</v>
      </c>
    </row>
    <row r="927" spans="1:23">
      <c r="A927" t="s">
        <v>9042</v>
      </c>
      <c r="B927" t="s">
        <v>675</v>
      </c>
      <c r="C927" t="s">
        <v>682</v>
      </c>
      <c r="D927" t="s">
        <v>675</v>
      </c>
      <c r="E927" t="s">
        <v>682</v>
      </c>
      <c r="F927" t="s">
        <v>11560</v>
      </c>
      <c r="G927" t="s">
        <v>11551</v>
      </c>
      <c r="H927" t="s">
        <v>821</v>
      </c>
      <c r="I927" t="s">
        <v>821</v>
      </c>
      <c r="J927" t="s">
        <v>9043</v>
      </c>
      <c r="K927" t="s">
        <v>922</v>
      </c>
      <c r="L927" t="s">
        <v>675</v>
      </c>
      <c r="M927" t="s">
        <v>760</v>
      </c>
      <c r="N927" t="s">
        <v>675</v>
      </c>
      <c r="O927" t="s">
        <v>820</v>
      </c>
      <c r="P927" t="s">
        <v>11568</v>
      </c>
      <c r="Q927" t="s">
        <v>1308</v>
      </c>
      <c r="R927" t="s">
        <v>9044</v>
      </c>
      <c r="S927" t="s">
        <v>675</v>
      </c>
      <c r="T927" s="2" t="s">
        <v>675</v>
      </c>
      <c r="U927" s="2" t="s">
        <v>9044</v>
      </c>
      <c r="V927" s="2" t="s">
        <v>675</v>
      </c>
      <c r="W927" s="2" t="s">
        <v>675</v>
      </c>
    </row>
    <row r="928" spans="1:23">
      <c r="A928" t="s">
        <v>9046</v>
      </c>
      <c r="B928" t="s">
        <v>675</v>
      </c>
      <c r="C928" t="s">
        <v>682</v>
      </c>
      <c r="D928" t="s">
        <v>675</v>
      </c>
      <c r="E928" t="s">
        <v>682</v>
      </c>
      <c r="F928" t="s">
        <v>11560</v>
      </c>
      <c r="G928" t="s">
        <v>11551</v>
      </c>
      <c r="H928" t="s">
        <v>225</v>
      </c>
      <c r="I928" t="s">
        <v>225</v>
      </c>
      <c r="J928" t="s">
        <v>9047</v>
      </c>
      <c r="K928" t="s">
        <v>922</v>
      </c>
      <c r="L928" t="s">
        <v>675</v>
      </c>
      <c r="M928" t="s">
        <v>760</v>
      </c>
      <c r="N928" t="s">
        <v>675</v>
      </c>
      <c r="O928" t="s">
        <v>965</v>
      </c>
      <c r="P928" t="s">
        <v>11568</v>
      </c>
      <c r="Q928" t="s">
        <v>1308</v>
      </c>
      <c r="R928" t="s">
        <v>9048</v>
      </c>
      <c r="S928" t="s">
        <v>675</v>
      </c>
      <c r="T928" s="2" t="s">
        <v>675</v>
      </c>
      <c r="U928" s="2" t="s">
        <v>9048</v>
      </c>
      <c r="V928" s="2" t="s">
        <v>675</v>
      </c>
      <c r="W928" s="2" t="s">
        <v>675</v>
      </c>
    </row>
    <row r="929" spans="1:23">
      <c r="A929" t="s">
        <v>9049</v>
      </c>
      <c r="B929" t="s">
        <v>1807</v>
      </c>
      <c r="C929" t="s">
        <v>7107</v>
      </c>
      <c r="D929" t="s">
        <v>1807</v>
      </c>
      <c r="E929" t="s">
        <v>7035</v>
      </c>
      <c r="F929" t="s">
        <v>11560</v>
      </c>
      <c r="G929" t="s">
        <v>11551</v>
      </c>
      <c r="H929" t="s">
        <v>133</v>
      </c>
      <c r="I929" t="s">
        <v>133</v>
      </c>
      <c r="J929" t="s">
        <v>9050</v>
      </c>
      <c r="K929" t="s">
        <v>922</v>
      </c>
      <c r="L929" t="s">
        <v>675</v>
      </c>
      <c r="M929" t="s">
        <v>760</v>
      </c>
      <c r="N929" t="s">
        <v>2672</v>
      </c>
      <c r="O929" t="s">
        <v>1122</v>
      </c>
      <c r="P929" t="s">
        <v>11568</v>
      </c>
      <c r="Q929" t="s">
        <v>1308</v>
      </c>
      <c r="R929" t="s">
        <v>9051</v>
      </c>
      <c r="S929" t="s">
        <v>3018</v>
      </c>
      <c r="T929" s="2" t="s">
        <v>675</v>
      </c>
      <c r="U929" s="2" t="s">
        <v>9051</v>
      </c>
      <c r="V929" s="2" t="s">
        <v>3018</v>
      </c>
      <c r="W929" s="2" t="s">
        <v>675</v>
      </c>
    </row>
    <row r="930" spans="1:23">
      <c r="A930" t="s">
        <v>1307</v>
      </c>
      <c r="B930" t="s">
        <v>2523</v>
      </c>
      <c r="C930" t="s">
        <v>5861</v>
      </c>
      <c r="D930" t="s">
        <v>2523</v>
      </c>
      <c r="E930" t="s">
        <v>5877</v>
      </c>
      <c r="F930" t="s">
        <v>11560</v>
      </c>
      <c r="G930" t="s">
        <v>11551</v>
      </c>
      <c r="H930" t="s">
        <v>675</v>
      </c>
      <c r="I930" t="s">
        <v>66</v>
      </c>
      <c r="J930" t="s">
        <v>1310</v>
      </c>
      <c r="K930" t="s">
        <v>664</v>
      </c>
      <c r="L930" t="s">
        <v>675</v>
      </c>
      <c r="M930" t="s">
        <v>769</v>
      </c>
      <c r="N930" t="s">
        <v>675</v>
      </c>
      <c r="O930" t="s">
        <v>1309</v>
      </c>
      <c r="P930" t="s">
        <v>11557</v>
      </c>
      <c r="Q930" t="s">
        <v>1308</v>
      </c>
      <c r="R930" t="s">
        <v>1312</v>
      </c>
      <c r="S930" t="s">
        <v>675</v>
      </c>
      <c r="T930" s="2" t="s">
        <v>675</v>
      </c>
      <c r="U930" s="2" t="s">
        <v>1312</v>
      </c>
      <c r="V930" s="2" t="s">
        <v>675</v>
      </c>
      <c r="W930" s="2" t="s">
        <v>675</v>
      </c>
    </row>
    <row r="931" spans="1:23">
      <c r="A931" t="s">
        <v>4033</v>
      </c>
      <c r="B931" t="s">
        <v>1308</v>
      </c>
      <c r="C931" t="s">
        <v>12320</v>
      </c>
      <c r="D931" t="s">
        <v>1308</v>
      </c>
      <c r="E931" t="s">
        <v>12321</v>
      </c>
      <c r="F931" t="s">
        <v>11580</v>
      </c>
      <c r="G931" t="s">
        <v>11551</v>
      </c>
      <c r="H931" t="s">
        <v>675</v>
      </c>
      <c r="I931" t="s">
        <v>15</v>
      </c>
      <c r="J931" t="s">
        <v>275</v>
      </c>
      <c r="K931" t="s">
        <v>664</v>
      </c>
      <c r="L931" t="s">
        <v>11552</v>
      </c>
      <c r="M931" t="s">
        <v>769</v>
      </c>
      <c r="N931" t="s">
        <v>675</v>
      </c>
      <c r="O931" t="s">
        <v>2332</v>
      </c>
      <c r="P931" t="s">
        <v>11553</v>
      </c>
      <c r="Q931" t="s">
        <v>1308</v>
      </c>
      <c r="R931" t="s">
        <v>4035</v>
      </c>
      <c r="S931" t="s">
        <v>675</v>
      </c>
      <c r="T931" s="2" t="s">
        <v>675</v>
      </c>
      <c r="U931" s="2" t="s">
        <v>4035</v>
      </c>
      <c r="V931" s="2" t="s">
        <v>675</v>
      </c>
      <c r="W931" s="2" t="s">
        <v>675</v>
      </c>
    </row>
    <row r="932" spans="1:23">
      <c r="A932" t="s">
        <v>4036</v>
      </c>
      <c r="B932" t="s">
        <v>1308</v>
      </c>
      <c r="C932" t="s">
        <v>12322</v>
      </c>
      <c r="D932" t="s">
        <v>1308</v>
      </c>
      <c r="E932" t="s">
        <v>6735</v>
      </c>
      <c r="F932" t="s">
        <v>12323</v>
      </c>
      <c r="G932" t="s">
        <v>11551</v>
      </c>
      <c r="H932" t="s">
        <v>675</v>
      </c>
      <c r="I932" t="s">
        <v>2161</v>
      </c>
      <c r="J932" t="s">
        <v>188</v>
      </c>
      <c r="K932" t="s">
        <v>664</v>
      </c>
      <c r="L932" t="s">
        <v>11552</v>
      </c>
      <c r="M932" t="s">
        <v>1283</v>
      </c>
      <c r="N932" t="s">
        <v>675</v>
      </c>
      <c r="O932" t="s">
        <v>2160</v>
      </c>
      <c r="P932" t="s">
        <v>11557</v>
      </c>
      <c r="Q932" t="s">
        <v>2634</v>
      </c>
      <c r="R932" t="s">
        <v>4038</v>
      </c>
      <c r="S932" t="s">
        <v>675</v>
      </c>
      <c r="T932" s="2" t="s">
        <v>675</v>
      </c>
      <c r="U932" s="2" t="s">
        <v>4038</v>
      </c>
      <c r="V932" s="2" t="s">
        <v>675</v>
      </c>
      <c r="W932" s="2" t="s">
        <v>675</v>
      </c>
    </row>
    <row r="933" spans="1:23">
      <c r="A933" t="s">
        <v>2633</v>
      </c>
      <c r="B933" t="s">
        <v>1308</v>
      </c>
      <c r="C933" t="s">
        <v>6783</v>
      </c>
      <c r="D933" t="s">
        <v>1308</v>
      </c>
      <c r="E933" t="s">
        <v>6993</v>
      </c>
      <c r="F933" t="s">
        <v>11560</v>
      </c>
      <c r="G933" t="s">
        <v>11551</v>
      </c>
      <c r="H933" t="s">
        <v>675</v>
      </c>
      <c r="I933" t="s">
        <v>2636</v>
      </c>
      <c r="J933" t="s">
        <v>128</v>
      </c>
      <c r="K933" t="s">
        <v>664</v>
      </c>
      <c r="L933" t="s">
        <v>675</v>
      </c>
      <c r="M933" t="s">
        <v>1283</v>
      </c>
      <c r="N933" t="s">
        <v>675</v>
      </c>
      <c r="O933" t="s">
        <v>2635</v>
      </c>
      <c r="P933" t="s">
        <v>11557</v>
      </c>
      <c r="Q933" t="s">
        <v>2634</v>
      </c>
      <c r="R933" t="s">
        <v>2638</v>
      </c>
      <c r="S933" t="s">
        <v>675</v>
      </c>
      <c r="T933" s="2" t="s">
        <v>675</v>
      </c>
      <c r="U933" s="2" t="s">
        <v>2638</v>
      </c>
      <c r="V933" s="2" t="s">
        <v>675</v>
      </c>
      <c r="W933" s="2" t="s">
        <v>675</v>
      </c>
    </row>
    <row r="934" spans="1:23">
      <c r="A934" t="s">
        <v>2639</v>
      </c>
      <c r="B934" t="s">
        <v>1308</v>
      </c>
      <c r="C934" t="s">
        <v>12324</v>
      </c>
      <c r="D934" t="s">
        <v>1308</v>
      </c>
      <c r="E934" t="s">
        <v>12325</v>
      </c>
      <c r="F934" t="s">
        <v>11560</v>
      </c>
      <c r="G934" t="s">
        <v>11551</v>
      </c>
      <c r="H934" t="s">
        <v>675</v>
      </c>
      <c r="I934" t="s">
        <v>2641</v>
      </c>
      <c r="J934" t="s">
        <v>120</v>
      </c>
      <c r="K934" t="s">
        <v>664</v>
      </c>
      <c r="L934" t="s">
        <v>675</v>
      </c>
      <c r="M934" t="s">
        <v>1283</v>
      </c>
      <c r="N934" t="s">
        <v>675</v>
      </c>
      <c r="O934" t="s">
        <v>2640</v>
      </c>
      <c r="P934" t="s">
        <v>11557</v>
      </c>
      <c r="Q934" t="s">
        <v>2634</v>
      </c>
      <c r="R934" t="s">
        <v>2642</v>
      </c>
      <c r="S934" t="s">
        <v>675</v>
      </c>
      <c r="T934" s="2" t="s">
        <v>675</v>
      </c>
      <c r="U934" s="2" t="s">
        <v>2642</v>
      </c>
      <c r="V934" s="2" t="s">
        <v>675</v>
      </c>
      <c r="W934" s="2" t="s">
        <v>675</v>
      </c>
    </row>
    <row r="935" spans="1:23">
      <c r="A935" t="s">
        <v>4039</v>
      </c>
      <c r="B935" t="s">
        <v>1308</v>
      </c>
      <c r="C935" t="s">
        <v>12326</v>
      </c>
      <c r="D935" t="s">
        <v>1308</v>
      </c>
      <c r="E935" t="s">
        <v>6993</v>
      </c>
      <c r="F935" t="s">
        <v>11580</v>
      </c>
      <c r="G935" t="s">
        <v>11551</v>
      </c>
      <c r="H935" t="s">
        <v>675</v>
      </c>
      <c r="I935" t="s">
        <v>1303</v>
      </c>
      <c r="J935" t="s">
        <v>287</v>
      </c>
      <c r="K935" t="s">
        <v>664</v>
      </c>
      <c r="L935" t="s">
        <v>11552</v>
      </c>
      <c r="M935" t="s">
        <v>1283</v>
      </c>
      <c r="N935" t="s">
        <v>675</v>
      </c>
      <c r="O935" t="s">
        <v>1302</v>
      </c>
      <c r="P935" t="s">
        <v>11557</v>
      </c>
      <c r="Q935" t="s">
        <v>2634</v>
      </c>
      <c r="R935" t="s">
        <v>4041</v>
      </c>
      <c r="S935" t="s">
        <v>675</v>
      </c>
      <c r="T935" s="2" t="s">
        <v>675</v>
      </c>
      <c r="U935" s="2" t="s">
        <v>4041</v>
      </c>
      <c r="V935" s="2" t="s">
        <v>675</v>
      </c>
      <c r="W935" s="2" t="s">
        <v>675</v>
      </c>
    </row>
    <row r="936" spans="1:23">
      <c r="A936" t="s">
        <v>2643</v>
      </c>
      <c r="B936" t="s">
        <v>2634</v>
      </c>
      <c r="C936" t="s">
        <v>11923</v>
      </c>
      <c r="D936" t="s">
        <v>2634</v>
      </c>
      <c r="E936" t="s">
        <v>11924</v>
      </c>
      <c r="F936" t="s">
        <v>11560</v>
      </c>
      <c r="G936" t="s">
        <v>11551</v>
      </c>
      <c r="H936" t="s">
        <v>675</v>
      </c>
      <c r="I936" t="s">
        <v>2645</v>
      </c>
      <c r="J936" t="s">
        <v>129</v>
      </c>
      <c r="K936" t="s">
        <v>664</v>
      </c>
      <c r="L936" t="s">
        <v>675</v>
      </c>
      <c r="M936" t="s">
        <v>1283</v>
      </c>
      <c r="N936" t="s">
        <v>675</v>
      </c>
      <c r="O936" t="s">
        <v>2644</v>
      </c>
      <c r="P936" t="s">
        <v>11557</v>
      </c>
      <c r="Q936" t="s">
        <v>2634</v>
      </c>
      <c r="R936" t="s">
        <v>2646</v>
      </c>
      <c r="S936" t="s">
        <v>675</v>
      </c>
      <c r="T936" s="2" t="s">
        <v>675</v>
      </c>
      <c r="U936" s="2" t="s">
        <v>2646</v>
      </c>
      <c r="V936" s="2" t="s">
        <v>675</v>
      </c>
      <c r="W936" s="2" t="s">
        <v>675</v>
      </c>
    </row>
    <row r="937" spans="1:23">
      <c r="A937" t="s">
        <v>2647</v>
      </c>
      <c r="B937" t="s">
        <v>2634</v>
      </c>
      <c r="C937" t="s">
        <v>12327</v>
      </c>
      <c r="D937" t="s">
        <v>2634</v>
      </c>
      <c r="E937" t="s">
        <v>12328</v>
      </c>
      <c r="F937" t="s">
        <v>12102</v>
      </c>
      <c r="G937" t="s">
        <v>11551</v>
      </c>
      <c r="H937" t="s">
        <v>675</v>
      </c>
      <c r="I937" t="s">
        <v>2649</v>
      </c>
      <c r="J937" t="s">
        <v>118</v>
      </c>
      <c r="K937" t="s">
        <v>664</v>
      </c>
      <c r="L937" t="s">
        <v>11552</v>
      </c>
      <c r="M937" t="s">
        <v>1283</v>
      </c>
      <c r="N937" t="s">
        <v>675</v>
      </c>
      <c r="O937" t="s">
        <v>2648</v>
      </c>
      <c r="P937" t="s">
        <v>11557</v>
      </c>
      <c r="Q937" t="s">
        <v>2634</v>
      </c>
      <c r="R937" t="s">
        <v>2650</v>
      </c>
      <c r="S937" t="s">
        <v>675</v>
      </c>
      <c r="T937" s="2" t="s">
        <v>675</v>
      </c>
      <c r="U937" s="2" t="s">
        <v>2650</v>
      </c>
      <c r="V937" s="2" t="s">
        <v>675</v>
      </c>
      <c r="W937" s="2" t="s">
        <v>675</v>
      </c>
    </row>
    <row r="938" spans="1:23">
      <c r="A938" t="s">
        <v>4042</v>
      </c>
      <c r="B938" t="s">
        <v>2634</v>
      </c>
      <c r="C938" t="s">
        <v>5881</v>
      </c>
      <c r="D938" t="s">
        <v>2634</v>
      </c>
      <c r="E938" t="s">
        <v>9009</v>
      </c>
      <c r="F938" t="s">
        <v>11580</v>
      </c>
      <c r="G938" t="s">
        <v>11551</v>
      </c>
      <c r="H938" t="s">
        <v>675</v>
      </c>
      <c r="I938" t="s">
        <v>195</v>
      </c>
      <c r="J938" t="s">
        <v>130</v>
      </c>
      <c r="K938" t="s">
        <v>664</v>
      </c>
      <c r="L938" t="s">
        <v>11552</v>
      </c>
      <c r="M938" t="s">
        <v>769</v>
      </c>
      <c r="N938" t="s">
        <v>675</v>
      </c>
      <c r="O938" t="s">
        <v>4073</v>
      </c>
      <c r="P938" t="s">
        <v>11553</v>
      </c>
      <c r="Q938" t="s">
        <v>2634</v>
      </c>
      <c r="R938" t="s">
        <v>4046</v>
      </c>
      <c r="S938" t="s">
        <v>675</v>
      </c>
      <c r="T938" s="2" t="s">
        <v>675</v>
      </c>
      <c r="U938" s="2" t="s">
        <v>4046</v>
      </c>
      <c r="V938" s="2" t="s">
        <v>675</v>
      </c>
      <c r="W938" s="2" t="s">
        <v>675</v>
      </c>
    </row>
    <row r="939" spans="1:23">
      <c r="A939" t="s">
        <v>2651</v>
      </c>
      <c r="B939" t="s">
        <v>2634</v>
      </c>
      <c r="C939" t="s">
        <v>12329</v>
      </c>
      <c r="D939" t="s">
        <v>2634</v>
      </c>
      <c r="E939" t="s">
        <v>11722</v>
      </c>
      <c r="F939" t="s">
        <v>11767</v>
      </c>
      <c r="G939" t="s">
        <v>11551</v>
      </c>
      <c r="H939" t="s">
        <v>675</v>
      </c>
      <c r="I939" t="s">
        <v>51</v>
      </c>
      <c r="J939" t="s">
        <v>130</v>
      </c>
      <c r="K939" t="s">
        <v>664</v>
      </c>
      <c r="L939" t="s">
        <v>11552</v>
      </c>
      <c r="M939" t="s">
        <v>769</v>
      </c>
      <c r="N939" t="s">
        <v>675</v>
      </c>
      <c r="O939" t="s">
        <v>1501</v>
      </c>
      <c r="P939" t="s">
        <v>11553</v>
      </c>
      <c r="Q939" t="s">
        <v>2634</v>
      </c>
      <c r="R939" t="s">
        <v>2652</v>
      </c>
      <c r="S939" t="s">
        <v>675</v>
      </c>
      <c r="T939" s="2" t="s">
        <v>675</v>
      </c>
      <c r="U939" s="2" t="s">
        <v>2652</v>
      </c>
      <c r="V939" s="2" t="s">
        <v>675</v>
      </c>
      <c r="W939" s="2" t="s">
        <v>675</v>
      </c>
    </row>
    <row r="940" spans="1:23">
      <c r="A940" t="s">
        <v>2653</v>
      </c>
      <c r="B940" t="s">
        <v>2634</v>
      </c>
      <c r="C940" t="s">
        <v>12330</v>
      </c>
      <c r="D940" t="s">
        <v>2634</v>
      </c>
      <c r="E940" t="s">
        <v>12108</v>
      </c>
      <c r="F940" t="s">
        <v>11550</v>
      </c>
      <c r="G940" t="s">
        <v>11551</v>
      </c>
      <c r="H940" t="s">
        <v>675</v>
      </c>
      <c r="I940" t="s">
        <v>106</v>
      </c>
      <c r="J940" t="s">
        <v>130</v>
      </c>
      <c r="K940" t="s">
        <v>664</v>
      </c>
      <c r="L940" t="s">
        <v>11552</v>
      </c>
      <c r="M940" t="s">
        <v>769</v>
      </c>
      <c r="N940" t="s">
        <v>675</v>
      </c>
      <c r="O940" t="s">
        <v>1387</v>
      </c>
      <c r="P940" t="s">
        <v>11553</v>
      </c>
      <c r="Q940" t="s">
        <v>2634</v>
      </c>
      <c r="R940" t="s">
        <v>2656</v>
      </c>
      <c r="S940" t="s">
        <v>675</v>
      </c>
      <c r="T940" s="2" t="s">
        <v>675</v>
      </c>
      <c r="U940" s="2" t="s">
        <v>2656</v>
      </c>
      <c r="V940" s="2" t="s">
        <v>675</v>
      </c>
      <c r="W940" s="2" t="s">
        <v>675</v>
      </c>
    </row>
    <row r="941" spans="1:23">
      <c r="A941" t="s">
        <v>2657</v>
      </c>
      <c r="B941" t="s">
        <v>2634</v>
      </c>
      <c r="C941" t="s">
        <v>7586</v>
      </c>
      <c r="D941" t="s">
        <v>2634</v>
      </c>
      <c r="E941" t="s">
        <v>7577</v>
      </c>
      <c r="F941" t="s">
        <v>11550</v>
      </c>
      <c r="G941" t="s">
        <v>11551</v>
      </c>
      <c r="H941" t="s">
        <v>675</v>
      </c>
      <c r="I941" t="s">
        <v>2660</v>
      </c>
      <c r="J941" t="s">
        <v>119</v>
      </c>
      <c r="K941" t="s">
        <v>664</v>
      </c>
      <c r="L941" t="s">
        <v>11552</v>
      </c>
      <c r="M941" t="s">
        <v>1283</v>
      </c>
      <c r="N941" t="s">
        <v>675</v>
      </c>
      <c r="O941" t="s">
        <v>2659</v>
      </c>
      <c r="P941" t="s">
        <v>11557</v>
      </c>
      <c r="Q941" t="s">
        <v>2658</v>
      </c>
      <c r="R941" t="s">
        <v>2662</v>
      </c>
      <c r="S941" t="s">
        <v>675</v>
      </c>
      <c r="T941" s="2" t="s">
        <v>675</v>
      </c>
      <c r="U941" s="2" t="s">
        <v>2662</v>
      </c>
      <c r="V941" s="2" t="s">
        <v>675</v>
      </c>
      <c r="W941" s="2" t="s">
        <v>675</v>
      </c>
    </row>
    <row r="942" spans="1:23">
      <c r="A942" t="s">
        <v>2663</v>
      </c>
      <c r="B942" t="s">
        <v>2634</v>
      </c>
      <c r="C942" t="s">
        <v>7586</v>
      </c>
      <c r="D942" t="s">
        <v>2634</v>
      </c>
      <c r="E942" t="s">
        <v>7577</v>
      </c>
      <c r="F942" t="s">
        <v>11550</v>
      </c>
      <c r="G942" t="s">
        <v>11551</v>
      </c>
      <c r="H942" t="s">
        <v>675</v>
      </c>
      <c r="I942" t="s">
        <v>61</v>
      </c>
      <c r="J942" t="s">
        <v>131</v>
      </c>
      <c r="K942" t="s">
        <v>664</v>
      </c>
      <c r="L942" t="s">
        <v>11552</v>
      </c>
      <c r="M942" t="s">
        <v>1283</v>
      </c>
      <c r="N942" t="s">
        <v>675</v>
      </c>
      <c r="O942" t="s">
        <v>800</v>
      </c>
      <c r="P942" t="s">
        <v>11557</v>
      </c>
      <c r="Q942" t="s">
        <v>2658</v>
      </c>
      <c r="R942" t="s">
        <v>2667</v>
      </c>
      <c r="S942" t="s">
        <v>675</v>
      </c>
      <c r="T942" s="2" t="s">
        <v>675</v>
      </c>
      <c r="U942" s="2" t="s">
        <v>2667</v>
      </c>
      <c r="V942" s="2" t="s">
        <v>675</v>
      </c>
      <c r="W942" s="2" t="s">
        <v>675</v>
      </c>
    </row>
    <row r="943" spans="1:23">
      <c r="A943" t="s">
        <v>2668</v>
      </c>
      <c r="B943" t="s">
        <v>2658</v>
      </c>
      <c r="C943" t="s">
        <v>12293</v>
      </c>
      <c r="D943" t="s">
        <v>2658</v>
      </c>
      <c r="E943" t="s">
        <v>12100</v>
      </c>
      <c r="F943" t="s">
        <v>11556</v>
      </c>
      <c r="G943" t="s">
        <v>11551</v>
      </c>
      <c r="H943" t="s">
        <v>675</v>
      </c>
      <c r="I943" t="s">
        <v>132</v>
      </c>
      <c r="J943" t="s">
        <v>123</v>
      </c>
      <c r="K943" t="s">
        <v>664</v>
      </c>
      <c r="L943" t="s">
        <v>11552</v>
      </c>
      <c r="M943" t="s">
        <v>1283</v>
      </c>
      <c r="N943" t="s">
        <v>760</v>
      </c>
      <c r="O943" t="s">
        <v>2235</v>
      </c>
      <c r="P943" t="s">
        <v>11557</v>
      </c>
      <c r="Q943" t="s">
        <v>2658</v>
      </c>
      <c r="R943" t="s">
        <v>2670</v>
      </c>
      <c r="S943" t="s">
        <v>1044</v>
      </c>
      <c r="T943" s="2" t="s">
        <v>675</v>
      </c>
      <c r="U943" s="2" t="s">
        <v>2670</v>
      </c>
      <c r="V943" s="2" t="s">
        <v>1044</v>
      </c>
      <c r="W943" s="2" t="s">
        <v>675</v>
      </c>
    </row>
    <row r="944" spans="1:23">
      <c r="A944" t="s">
        <v>4047</v>
      </c>
      <c r="B944" t="s">
        <v>2634</v>
      </c>
      <c r="C944" t="s">
        <v>6800</v>
      </c>
      <c r="D944" t="s">
        <v>2634</v>
      </c>
      <c r="E944" t="s">
        <v>7577</v>
      </c>
      <c r="F944" t="s">
        <v>11556</v>
      </c>
      <c r="G944" t="s">
        <v>11551</v>
      </c>
      <c r="H944" t="s">
        <v>675</v>
      </c>
      <c r="I944" t="s">
        <v>2645</v>
      </c>
      <c r="J944" t="s">
        <v>108</v>
      </c>
      <c r="K944" t="s">
        <v>664</v>
      </c>
      <c r="L944" t="s">
        <v>11552</v>
      </c>
      <c r="M944" t="s">
        <v>1283</v>
      </c>
      <c r="N944" t="s">
        <v>675</v>
      </c>
      <c r="O944" t="s">
        <v>2644</v>
      </c>
      <c r="P944" t="s">
        <v>11557</v>
      </c>
      <c r="Q944" t="s">
        <v>2658</v>
      </c>
      <c r="R944" t="s">
        <v>4049</v>
      </c>
      <c r="S944" t="s">
        <v>675</v>
      </c>
      <c r="T944" s="2" t="s">
        <v>675</v>
      </c>
      <c r="U944" s="2" t="s">
        <v>4049</v>
      </c>
      <c r="V944" s="2" t="s">
        <v>675</v>
      </c>
      <c r="W944" s="2" t="s">
        <v>675</v>
      </c>
    </row>
    <row r="945" spans="1:23">
      <c r="A945" t="s">
        <v>2671</v>
      </c>
      <c r="B945" t="s">
        <v>2658</v>
      </c>
      <c r="C945" t="s">
        <v>6766</v>
      </c>
      <c r="D945" t="s">
        <v>2658</v>
      </c>
      <c r="E945" t="s">
        <v>7558</v>
      </c>
      <c r="F945" t="s">
        <v>11604</v>
      </c>
      <c r="G945" t="s">
        <v>11551</v>
      </c>
      <c r="H945" t="s">
        <v>133</v>
      </c>
      <c r="I945" t="s">
        <v>133</v>
      </c>
      <c r="J945" t="s">
        <v>135</v>
      </c>
      <c r="K945" t="s">
        <v>664</v>
      </c>
      <c r="L945" t="s">
        <v>11552</v>
      </c>
      <c r="M945" t="s">
        <v>1283</v>
      </c>
      <c r="N945" t="s">
        <v>2672</v>
      </c>
      <c r="O945" t="s">
        <v>1122</v>
      </c>
      <c r="P945" t="s">
        <v>11557</v>
      </c>
      <c r="Q945" t="s">
        <v>2658</v>
      </c>
      <c r="R945" t="s">
        <v>2673</v>
      </c>
      <c r="S945" t="s">
        <v>1466</v>
      </c>
      <c r="T945" s="2" t="s">
        <v>675</v>
      </c>
      <c r="U945" s="2" t="s">
        <v>2673</v>
      </c>
      <c r="V945" s="2" t="s">
        <v>1466</v>
      </c>
      <c r="W945" s="2" t="s">
        <v>675</v>
      </c>
    </row>
    <row r="946" spans="1:23">
      <c r="A946" t="s">
        <v>4050</v>
      </c>
      <c r="B946" t="s">
        <v>2658</v>
      </c>
      <c r="C946" t="s">
        <v>6778</v>
      </c>
      <c r="D946" t="s">
        <v>2658</v>
      </c>
      <c r="E946" t="s">
        <v>12331</v>
      </c>
      <c r="F946" t="s">
        <v>11580</v>
      </c>
      <c r="G946" t="s">
        <v>11551</v>
      </c>
      <c r="H946" t="s">
        <v>675</v>
      </c>
      <c r="I946" t="s">
        <v>2608</v>
      </c>
      <c r="J946" t="s">
        <v>287</v>
      </c>
      <c r="K946" t="s">
        <v>664</v>
      </c>
      <c r="L946" t="s">
        <v>11552</v>
      </c>
      <c r="M946" t="s">
        <v>1283</v>
      </c>
      <c r="N946" t="s">
        <v>675</v>
      </c>
      <c r="O946" t="s">
        <v>2607</v>
      </c>
      <c r="P946" t="s">
        <v>11557</v>
      </c>
      <c r="Q946" t="s">
        <v>2658</v>
      </c>
      <c r="R946" t="s">
        <v>4052</v>
      </c>
      <c r="S946" t="s">
        <v>675</v>
      </c>
      <c r="T946" s="2" t="s">
        <v>675</v>
      </c>
      <c r="U946" s="2" t="s">
        <v>4052</v>
      </c>
      <c r="V946" s="2" t="s">
        <v>675</v>
      </c>
      <c r="W946" s="2" t="s">
        <v>675</v>
      </c>
    </row>
    <row r="947" spans="1:23">
      <c r="A947" t="s">
        <v>4053</v>
      </c>
      <c r="B947" t="s">
        <v>2658</v>
      </c>
      <c r="C947" t="s">
        <v>11791</v>
      </c>
      <c r="D947" t="s">
        <v>2658</v>
      </c>
      <c r="E947" t="s">
        <v>12240</v>
      </c>
      <c r="F947" t="s">
        <v>11580</v>
      </c>
      <c r="G947" t="s">
        <v>11551</v>
      </c>
      <c r="H947" t="s">
        <v>675</v>
      </c>
      <c r="I947" t="s">
        <v>2274</v>
      </c>
      <c r="J947" t="s">
        <v>287</v>
      </c>
      <c r="K947" t="s">
        <v>664</v>
      </c>
      <c r="L947" t="s">
        <v>11552</v>
      </c>
      <c r="M947" t="s">
        <v>1283</v>
      </c>
      <c r="N947" t="s">
        <v>675</v>
      </c>
      <c r="O947" t="s">
        <v>2273</v>
      </c>
      <c r="P947" t="s">
        <v>11557</v>
      </c>
      <c r="Q947" t="s">
        <v>2658</v>
      </c>
      <c r="R947" t="s">
        <v>4055</v>
      </c>
      <c r="S947" t="s">
        <v>675</v>
      </c>
      <c r="T947" s="2" t="s">
        <v>675</v>
      </c>
      <c r="U947" s="2" t="s">
        <v>4055</v>
      </c>
      <c r="V947" s="2" t="s">
        <v>675</v>
      </c>
      <c r="W947" s="2" t="s">
        <v>675</v>
      </c>
    </row>
    <row r="948" spans="1:23">
      <c r="A948" t="s">
        <v>2674</v>
      </c>
      <c r="B948" t="s">
        <v>1314</v>
      </c>
      <c r="C948" t="s">
        <v>12332</v>
      </c>
      <c r="D948" t="s">
        <v>1314</v>
      </c>
      <c r="E948" t="s">
        <v>9641</v>
      </c>
      <c r="F948" t="s">
        <v>12333</v>
      </c>
      <c r="G948" t="s">
        <v>11551</v>
      </c>
      <c r="H948" t="s">
        <v>675</v>
      </c>
      <c r="I948" t="s">
        <v>1268</v>
      </c>
      <c r="J948" t="s">
        <v>136</v>
      </c>
      <c r="K948" t="s">
        <v>664</v>
      </c>
      <c r="L948" t="s">
        <v>11552</v>
      </c>
      <c r="M948" t="s">
        <v>779</v>
      </c>
      <c r="N948" t="s">
        <v>760</v>
      </c>
      <c r="O948" t="s">
        <v>1267</v>
      </c>
      <c r="P948" t="s">
        <v>11568</v>
      </c>
      <c r="Q948" t="s">
        <v>1314</v>
      </c>
      <c r="R948" t="s">
        <v>2675</v>
      </c>
      <c r="S948" t="s">
        <v>1604</v>
      </c>
      <c r="T948" s="2" t="s">
        <v>675</v>
      </c>
      <c r="U948" s="2" t="s">
        <v>2675</v>
      </c>
      <c r="V948" s="2" t="s">
        <v>1604</v>
      </c>
      <c r="W948" s="2" t="s">
        <v>675</v>
      </c>
    </row>
    <row r="949" spans="1:23">
      <c r="A949" t="s">
        <v>4056</v>
      </c>
      <c r="B949" t="s">
        <v>1314</v>
      </c>
      <c r="C949" t="s">
        <v>12334</v>
      </c>
      <c r="D949" t="s">
        <v>1314</v>
      </c>
      <c r="E949" t="s">
        <v>12335</v>
      </c>
      <c r="F949" t="s">
        <v>11560</v>
      </c>
      <c r="G949" t="s">
        <v>11551</v>
      </c>
      <c r="H949" t="s">
        <v>675</v>
      </c>
      <c r="I949" t="s">
        <v>2537</v>
      </c>
      <c r="J949" t="s">
        <v>288</v>
      </c>
      <c r="K949" t="s">
        <v>663</v>
      </c>
      <c r="L949" t="s">
        <v>675</v>
      </c>
      <c r="M949" t="s">
        <v>779</v>
      </c>
      <c r="N949" t="s">
        <v>760</v>
      </c>
      <c r="O949" t="s">
        <v>2536</v>
      </c>
      <c r="P949" t="s">
        <v>11553</v>
      </c>
      <c r="Q949" t="s">
        <v>1314</v>
      </c>
      <c r="R949" t="s">
        <v>4057</v>
      </c>
      <c r="S949" t="s">
        <v>1503</v>
      </c>
      <c r="T949" s="2" t="s">
        <v>675</v>
      </c>
      <c r="U949" s="2" t="s">
        <v>4057</v>
      </c>
      <c r="V949" s="2" t="s">
        <v>1503</v>
      </c>
      <c r="W949" s="2" t="s">
        <v>675</v>
      </c>
    </row>
    <row r="950" spans="1:23">
      <c r="A950" t="s">
        <v>4058</v>
      </c>
      <c r="B950" t="s">
        <v>1314</v>
      </c>
      <c r="C950" t="s">
        <v>6084</v>
      </c>
      <c r="D950" t="s">
        <v>1314</v>
      </c>
      <c r="E950" t="s">
        <v>11720</v>
      </c>
      <c r="F950" t="s">
        <v>11560</v>
      </c>
      <c r="G950" t="s">
        <v>11551</v>
      </c>
      <c r="H950" t="s">
        <v>675</v>
      </c>
      <c r="I950" t="s">
        <v>2710</v>
      </c>
      <c r="J950" t="s">
        <v>146</v>
      </c>
      <c r="K950" t="s">
        <v>663</v>
      </c>
      <c r="L950" t="s">
        <v>675</v>
      </c>
      <c r="M950" t="s">
        <v>779</v>
      </c>
      <c r="N950" t="s">
        <v>760</v>
      </c>
      <c r="O950" t="s">
        <v>2709</v>
      </c>
      <c r="P950" t="s">
        <v>11557</v>
      </c>
      <c r="Q950" t="s">
        <v>1314</v>
      </c>
      <c r="R950" t="s">
        <v>4059</v>
      </c>
      <c r="S950" t="s">
        <v>1503</v>
      </c>
      <c r="T950" s="2" t="s">
        <v>675</v>
      </c>
      <c r="U950" s="2" t="s">
        <v>4059</v>
      </c>
      <c r="V950" s="2" t="s">
        <v>1503</v>
      </c>
      <c r="W950" s="2" t="s">
        <v>675</v>
      </c>
    </row>
    <row r="951" spans="1:23">
      <c r="A951" t="s">
        <v>2676</v>
      </c>
      <c r="B951" t="s">
        <v>1314</v>
      </c>
      <c r="C951" t="s">
        <v>12336</v>
      </c>
      <c r="D951" t="s">
        <v>1314</v>
      </c>
      <c r="E951" t="s">
        <v>12337</v>
      </c>
      <c r="F951" t="s">
        <v>11580</v>
      </c>
      <c r="G951" t="s">
        <v>11551</v>
      </c>
      <c r="H951" t="s">
        <v>675</v>
      </c>
      <c r="I951" t="s">
        <v>865</v>
      </c>
      <c r="J951" t="s">
        <v>136</v>
      </c>
      <c r="K951" t="s">
        <v>663</v>
      </c>
      <c r="L951" t="s">
        <v>11552</v>
      </c>
      <c r="M951" t="s">
        <v>779</v>
      </c>
      <c r="N951" t="s">
        <v>701</v>
      </c>
      <c r="O951" t="s">
        <v>864</v>
      </c>
      <c r="P951" t="s">
        <v>11557</v>
      </c>
      <c r="Q951" t="s">
        <v>1314</v>
      </c>
      <c r="R951" t="s">
        <v>2677</v>
      </c>
      <c r="S951" t="s">
        <v>1422</v>
      </c>
      <c r="T951" s="2" t="s">
        <v>675</v>
      </c>
      <c r="U951" s="2" t="s">
        <v>2677</v>
      </c>
      <c r="V951" s="2" t="s">
        <v>1422</v>
      </c>
      <c r="W951" s="2" t="s">
        <v>675</v>
      </c>
    </row>
    <row r="952" spans="1:23">
      <c r="A952" t="s">
        <v>2678</v>
      </c>
      <c r="B952" t="s">
        <v>1314</v>
      </c>
      <c r="C952" t="s">
        <v>12338</v>
      </c>
      <c r="D952" t="s">
        <v>1314</v>
      </c>
      <c r="E952" t="s">
        <v>12339</v>
      </c>
      <c r="F952" t="s">
        <v>11550</v>
      </c>
      <c r="G952" t="s">
        <v>11551</v>
      </c>
      <c r="H952" t="s">
        <v>675</v>
      </c>
      <c r="I952" t="s">
        <v>95</v>
      </c>
      <c r="J952" t="s">
        <v>137</v>
      </c>
      <c r="K952" t="s">
        <v>663</v>
      </c>
      <c r="L952" t="s">
        <v>11552</v>
      </c>
      <c r="M952" t="s">
        <v>779</v>
      </c>
      <c r="N952" t="s">
        <v>701</v>
      </c>
      <c r="O952" t="s">
        <v>2403</v>
      </c>
      <c r="P952" t="s">
        <v>11568</v>
      </c>
      <c r="Q952" t="s">
        <v>1314</v>
      </c>
      <c r="R952" t="s">
        <v>2681</v>
      </c>
      <c r="S952" t="s">
        <v>1422</v>
      </c>
      <c r="T952" s="2" t="s">
        <v>675</v>
      </c>
      <c r="U952" s="2" t="s">
        <v>2681</v>
      </c>
      <c r="V952" s="2" t="s">
        <v>1422</v>
      </c>
      <c r="W952" s="2" t="s">
        <v>675</v>
      </c>
    </row>
    <row r="953" spans="1:23">
      <c r="A953" t="s">
        <v>1313</v>
      </c>
      <c r="B953" t="s">
        <v>1314</v>
      </c>
      <c r="C953" t="s">
        <v>12340</v>
      </c>
      <c r="D953" t="s">
        <v>1314</v>
      </c>
      <c r="E953" t="s">
        <v>12341</v>
      </c>
      <c r="F953" t="s">
        <v>11604</v>
      </c>
      <c r="G953" t="s">
        <v>11551</v>
      </c>
      <c r="H953" t="s">
        <v>947</v>
      </c>
      <c r="I953" t="s">
        <v>947</v>
      </c>
      <c r="J953" t="s">
        <v>1315</v>
      </c>
      <c r="K953" t="s">
        <v>663</v>
      </c>
      <c r="L953" t="s">
        <v>11552</v>
      </c>
      <c r="M953" t="s">
        <v>683</v>
      </c>
      <c r="N953" t="s">
        <v>760</v>
      </c>
      <c r="O953" t="s">
        <v>946</v>
      </c>
      <c r="P953" t="s">
        <v>11557</v>
      </c>
      <c r="Q953" t="s">
        <v>1314</v>
      </c>
      <c r="R953" t="s">
        <v>1317</v>
      </c>
      <c r="S953" t="s">
        <v>1044</v>
      </c>
      <c r="T953" s="2" t="s">
        <v>675</v>
      </c>
      <c r="U953" s="2" t="s">
        <v>1317</v>
      </c>
      <c r="V953" s="2" t="s">
        <v>1044</v>
      </c>
      <c r="W953" s="2" t="s">
        <v>675</v>
      </c>
    </row>
    <row r="954" spans="1:23">
      <c r="A954" t="s">
        <v>1318</v>
      </c>
      <c r="B954" t="s">
        <v>1314</v>
      </c>
      <c r="C954" t="s">
        <v>12342</v>
      </c>
      <c r="D954" t="s">
        <v>1314</v>
      </c>
      <c r="E954" t="s">
        <v>7035</v>
      </c>
      <c r="F954" t="s">
        <v>12343</v>
      </c>
      <c r="G954" t="s">
        <v>11551</v>
      </c>
      <c r="H954" t="s">
        <v>1320</v>
      </c>
      <c r="I954" t="s">
        <v>1320</v>
      </c>
      <c r="J954" t="s">
        <v>1315</v>
      </c>
      <c r="K954" t="s">
        <v>663</v>
      </c>
      <c r="L954" t="s">
        <v>11552</v>
      </c>
      <c r="M954" t="s">
        <v>683</v>
      </c>
      <c r="N954" t="s">
        <v>760</v>
      </c>
      <c r="O954" t="s">
        <v>1319</v>
      </c>
      <c r="P954" t="s">
        <v>11557</v>
      </c>
      <c r="Q954" t="s">
        <v>1314</v>
      </c>
      <c r="R954" t="s">
        <v>1322</v>
      </c>
      <c r="S954" t="s">
        <v>1044</v>
      </c>
      <c r="T954" s="2" t="s">
        <v>675</v>
      </c>
      <c r="U954" s="2" t="s">
        <v>1322</v>
      </c>
      <c r="V954" s="2" t="s">
        <v>1044</v>
      </c>
      <c r="W954" s="2" t="s">
        <v>675</v>
      </c>
    </row>
    <row r="955" spans="1:23">
      <c r="A955" t="s">
        <v>1323</v>
      </c>
      <c r="B955" t="s">
        <v>1314</v>
      </c>
      <c r="C955" t="s">
        <v>8737</v>
      </c>
      <c r="D955" t="s">
        <v>1314</v>
      </c>
      <c r="E955" t="s">
        <v>12344</v>
      </c>
      <c r="F955" t="s">
        <v>11560</v>
      </c>
      <c r="G955" t="s">
        <v>11551</v>
      </c>
      <c r="H955" t="s">
        <v>225</v>
      </c>
      <c r="I955" t="s">
        <v>225</v>
      </c>
      <c r="J955" t="s">
        <v>1315</v>
      </c>
      <c r="K955" t="s">
        <v>663</v>
      </c>
      <c r="L955" t="s">
        <v>675</v>
      </c>
      <c r="M955" t="s">
        <v>683</v>
      </c>
      <c r="N955" t="s">
        <v>760</v>
      </c>
      <c r="O955" t="s">
        <v>965</v>
      </c>
      <c r="P955" t="s">
        <v>11557</v>
      </c>
      <c r="Q955" t="s">
        <v>1314</v>
      </c>
      <c r="R955" t="s">
        <v>1324</v>
      </c>
      <c r="S955" t="s">
        <v>1503</v>
      </c>
      <c r="T955" s="2" t="s">
        <v>675</v>
      </c>
      <c r="U955" s="2" t="s">
        <v>1324</v>
      </c>
      <c r="V955" s="2" t="s">
        <v>1503</v>
      </c>
      <c r="W955" s="2" t="s">
        <v>675</v>
      </c>
    </row>
    <row r="956" spans="1:23">
      <c r="A956" t="s">
        <v>9053</v>
      </c>
      <c r="B956" t="s">
        <v>675</v>
      </c>
      <c r="C956" t="s">
        <v>682</v>
      </c>
      <c r="D956" t="s">
        <v>675</v>
      </c>
      <c r="E956" t="s">
        <v>682</v>
      </c>
      <c r="F956" t="s">
        <v>11560</v>
      </c>
      <c r="G956" t="s">
        <v>11551</v>
      </c>
      <c r="H956" t="s">
        <v>222</v>
      </c>
      <c r="I956" t="s">
        <v>885</v>
      </c>
      <c r="J956" t="s">
        <v>7754</v>
      </c>
      <c r="K956" t="s">
        <v>922</v>
      </c>
      <c r="L956" t="s">
        <v>675</v>
      </c>
      <c r="M956" t="s">
        <v>2672</v>
      </c>
      <c r="N956" t="s">
        <v>675</v>
      </c>
      <c r="O956" t="s">
        <v>884</v>
      </c>
      <c r="P956" t="s">
        <v>11568</v>
      </c>
      <c r="Q956" t="s">
        <v>1326</v>
      </c>
      <c r="R956" t="s">
        <v>9054</v>
      </c>
      <c r="S956" t="s">
        <v>675</v>
      </c>
      <c r="T956" s="2" t="s">
        <v>675</v>
      </c>
      <c r="U956" s="2" t="s">
        <v>9054</v>
      </c>
      <c r="V956" s="2" t="s">
        <v>675</v>
      </c>
      <c r="W956" s="2" t="s">
        <v>675</v>
      </c>
    </row>
    <row r="957" spans="1:23">
      <c r="A957" t="s">
        <v>9055</v>
      </c>
      <c r="B957" t="s">
        <v>675</v>
      </c>
      <c r="C957" t="s">
        <v>682</v>
      </c>
      <c r="D957" t="s">
        <v>675</v>
      </c>
      <c r="E957" t="s">
        <v>682</v>
      </c>
      <c r="F957" t="s">
        <v>11560</v>
      </c>
      <c r="G957" t="s">
        <v>11551</v>
      </c>
      <c r="H957" t="s">
        <v>886</v>
      </c>
      <c r="I957" t="s">
        <v>885</v>
      </c>
      <c r="J957" t="s">
        <v>7760</v>
      </c>
      <c r="K957" t="s">
        <v>922</v>
      </c>
      <c r="L957" t="s">
        <v>675</v>
      </c>
      <c r="M957" t="s">
        <v>2672</v>
      </c>
      <c r="N957" t="s">
        <v>675</v>
      </c>
      <c r="O957" t="s">
        <v>884</v>
      </c>
      <c r="P957" t="s">
        <v>11568</v>
      </c>
      <c r="Q957" t="s">
        <v>1326</v>
      </c>
      <c r="R957" t="s">
        <v>9056</v>
      </c>
      <c r="S957" t="s">
        <v>675</v>
      </c>
      <c r="T957" s="2" t="s">
        <v>675</v>
      </c>
      <c r="U957" s="2" t="s">
        <v>9056</v>
      </c>
      <c r="V957" s="2" t="s">
        <v>675</v>
      </c>
      <c r="W957" s="2" t="s">
        <v>675</v>
      </c>
    </row>
    <row r="958" spans="1:23">
      <c r="A958" t="s">
        <v>9057</v>
      </c>
      <c r="B958" t="s">
        <v>675</v>
      </c>
      <c r="C958" t="s">
        <v>682</v>
      </c>
      <c r="D958" t="s">
        <v>675</v>
      </c>
      <c r="E958" t="s">
        <v>682</v>
      </c>
      <c r="F958" t="s">
        <v>11560</v>
      </c>
      <c r="G958" t="s">
        <v>11551</v>
      </c>
      <c r="H958" t="s">
        <v>1714</v>
      </c>
      <c r="I958" t="s">
        <v>885</v>
      </c>
      <c r="J958" t="s">
        <v>7764</v>
      </c>
      <c r="K958" t="s">
        <v>922</v>
      </c>
      <c r="L958" t="s">
        <v>675</v>
      </c>
      <c r="M958" t="s">
        <v>2672</v>
      </c>
      <c r="N958" t="s">
        <v>675</v>
      </c>
      <c r="O958" t="s">
        <v>884</v>
      </c>
      <c r="P958" t="s">
        <v>11568</v>
      </c>
      <c r="Q958" t="s">
        <v>1326</v>
      </c>
      <c r="R958" t="s">
        <v>9058</v>
      </c>
      <c r="S958" t="s">
        <v>675</v>
      </c>
      <c r="T958" s="2" t="s">
        <v>675</v>
      </c>
      <c r="U958" s="2" t="s">
        <v>9058</v>
      </c>
      <c r="V958" s="2" t="s">
        <v>675</v>
      </c>
      <c r="W958" s="2" t="s">
        <v>675</v>
      </c>
    </row>
    <row r="959" spans="1:23">
      <c r="A959" t="s">
        <v>9059</v>
      </c>
      <c r="B959" t="s">
        <v>4830</v>
      </c>
      <c r="C959" t="s">
        <v>6096</v>
      </c>
      <c r="D959" t="s">
        <v>4830</v>
      </c>
      <c r="E959" t="s">
        <v>5891</v>
      </c>
      <c r="F959" t="s">
        <v>11560</v>
      </c>
      <c r="G959" t="s">
        <v>11551</v>
      </c>
      <c r="H959" t="s">
        <v>7768</v>
      </c>
      <c r="I959" t="s">
        <v>885</v>
      </c>
      <c r="J959" t="s">
        <v>7769</v>
      </c>
      <c r="K959" t="s">
        <v>922</v>
      </c>
      <c r="L959" t="s">
        <v>675</v>
      </c>
      <c r="M959" t="s">
        <v>2672</v>
      </c>
      <c r="N959" t="s">
        <v>2672</v>
      </c>
      <c r="O959" t="s">
        <v>884</v>
      </c>
      <c r="P959" t="s">
        <v>11568</v>
      </c>
      <c r="Q959" t="s">
        <v>1326</v>
      </c>
      <c r="R959" t="s">
        <v>9060</v>
      </c>
      <c r="S959" t="s">
        <v>2284</v>
      </c>
      <c r="T959" s="2" t="s">
        <v>675</v>
      </c>
      <c r="U959" s="2" t="s">
        <v>9060</v>
      </c>
      <c r="V959" s="2" t="s">
        <v>675</v>
      </c>
      <c r="W959" s="2" t="s">
        <v>675</v>
      </c>
    </row>
    <row r="960" spans="1:23">
      <c r="A960" t="s">
        <v>9061</v>
      </c>
      <c r="B960" t="s">
        <v>675</v>
      </c>
      <c r="C960" t="s">
        <v>682</v>
      </c>
      <c r="D960" t="s">
        <v>675</v>
      </c>
      <c r="E960" t="s">
        <v>682</v>
      </c>
      <c r="F960" t="s">
        <v>11560</v>
      </c>
      <c r="G960" t="s">
        <v>11551</v>
      </c>
      <c r="H960" t="s">
        <v>7773</v>
      </c>
      <c r="I960" t="s">
        <v>885</v>
      </c>
      <c r="J960" t="s">
        <v>7774</v>
      </c>
      <c r="K960" t="s">
        <v>922</v>
      </c>
      <c r="L960" t="s">
        <v>675</v>
      </c>
      <c r="M960" t="s">
        <v>2672</v>
      </c>
      <c r="N960" t="s">
        <v>675</v>
      </c>
      <c r="O960" t="s">
        <v>884</v>
      </c>
      <c r="P960" t="s">
        <v>11568</v>
      </c>
      <c r="Q960" t="s">
        <v>1326</v>
      </c>
      <c r="R960" t="s">
        <v>9062</v>
      </c>
      <c r="S960" t="s">
        <v>675</v>
      </c>
      <c r="T960" s="2" t="s">
        <v>675</v>
      </c>
      <c r="U960" s="2" t="s">
        <v>9062</v>
      </c>
      <c r="V960" s="2" t="s">
        <v>675</v>
      </c>
      <c r="W960" s="2" t="s">
        <v>675</v>
      </c>
    </row>
    <row r="961" spans="1:23">
      <c r="A961" t="s">
        <v>9063</v>
      </c>
      <c r="B961" t="s">
        <v>3217</v>
      </c>
      <c r="C961" t="s">
        <v>6721</v>
      </c>
      <c r="D961" t="s">
        <v>3217</v>
      </c>
      <c r="E961" t="s">
        <v>5877</v>
      </c>
      <c r="F961" t="s">
        <v>11560</v>
      </c>
      <c r="G961" t="s">
        <v>11551</v>
      </c>
      <c r="H961" t="s">
        <v>1719</v>
      </c>
      <c r="I961" t="s">
        <v>885</v>
      </c>
      <c r="J961" t="s">
        <v>7779</v>
      </c>
      <c r="K961" t="s">
        <v>922</v>
      </c>
      <c r="L961" t="s">
        <v>675</v>
      </c>
      <c r="M961" t="s">
        <v>2672</v>
      </c>
      <c r="N961" t="s">
        <v>2672</v>
      </c>
      <c r="O961" t="s">
        <v>884</v>
      </c>
      <c r="P961" t="s">
        <v>11568</v>
      </c>
      <c r="Q961" t="s">
        <v>1326</v>
      </c>
      <c r="R961" t="s">
        <v>9064</v>
      </c>
      <c r="S961" t="s">
        <v>2020</v>
      </c>
      <c r="T961" s="2" t="s">
        <v>675</v>
      </c>
      <c r="U961" s="2" t="s">
        <v>9064</v>
      </c>
      <c r="V961" s="2" t="s">
        <v>675</v>
      </c>
      <c r="W961" s="2" t="s">
        <v>675</v>
      </c>
    </row>
    <row r="962" spans="1:23">
      <c r="A962" t="s">
        <v>9065</v>
      </c>
      <c r="B962" t="s">
        <v>1973</v>
      </c>
      <c r="C962" t="s">
        <v>6748</v>
      </c>
      <c r="D962" t="s">
        <v>1973</v>
      </c>
      <c r="E962" t="s">
        <v>5949</v>
      </c>
      <c r="F962" t="s">
        <v>11560</v>
      </c>
      <c r="G962" t="s">
        <v>11551</v>
      </c>
      <c r="H962" t="s">
        <v>7782</v>
      </c>
      <c r="I962" t="s">
        <v>885</v>
      </c>
      <c r="J962" t="s">
        <v>7783</v>
      </c>
      <c r="K962" t="s">
        <v>922</v>
      </c>
      <c r="L962" t="s">
        <v>675</v>
      </c>
      <c r="M962" t="s">
        <v>2672</v>
      </c>
      <c r="N962" t="s">
        <v>2672</v>
      </c>
      <c r="O962" t="s">
        <v>884</v>
      </c>
      <c r="P962" t="s">
        <v>11568</v>
      </c>
      <c r="Q962" t="s">
        <v>1326</v>
      </c>
      <c r="R962" t="s">
        <v>9066</v>
      </c>
      <c r="S962" t="s">
        <v>3166</v>
      </c>
      <c r="T962" s="2" t="s">
        <v>675</v>
      </c>
      <c r="U962" s="2" t="s">
        <v>9066</v>
      </c>
      <c r="V962" s="2" t="s">
        <v>675</v>
      </c>
      <c r="W962" s="2" t="s">
        <v>675</v>
      </c>
    </row>
    <row r="963" spans="1:23">
      <c r="A963" t="s">
        <v>9067</v>
      </c>
      <c r="B963" t="s">
        <v>1716</v>
      </c>
      <c r="C963" t="s">
        <v>5894</v>
      </c>
      <c r="D963" t="s">
        <v>1716</v>
      </c>
      <c r="E963" t="s">
        <v>6898</v>
      </c>
      <c r="F963" t="s">
        <v>11560</v>
      </c>
      <c r="G963" t="s">
        <v>11551</v>
      </c>
      <c r="H963" t="s">
        <v>7787</v>
      </c>
      <c r="I963" t="s">
        <v>885</v>
      </c>
      <c r="J963" t="s">
        <v>7788</v>
      </c>
      <c r="K963" t="s">
        <v>922</v>
      </c>
      <c r="L963" t="s">
        <v>675</v>
      </c>
      <c r="M963" t="s">
        <v>2672</v>
      </c>
      <c r="N963" t="s">
        <v>2672</v>
      </c>
      <c r="O963" t="s">
        <v>884</v>
      </c>
      <c r="P963" t="s">
        <v>11568</v>
      </c>
      <c r="Q963" t="s">
        <v>1326</v>
      </c>
      <c r="R963" t="s">
        <v>9068</v>
      </c>
      <c r="S963" t="s">
        <v>1722</v>
      </c>
      <c r="T963" s="2" t="s">
        <v>675</v>
      </c>
      <c r="U963" s="2" t="s">
        <v>9068</v>
      </c>
      <c r="V963" s="2" t="s">
        <v>1722</v>
      </c>
      <c r="W963" s="2" t="s">
        <v>675</v>
      </c>
    </row>
    <row r="964" spans="1:23">
      <c r="A964" t="s">
        <v>9069</v>
      </c>
      <c r="B964" t="s">
        <v>1952</v>
      </c>
      <c r="C964" t="s">
        <v>6902</v>
      </c>
      <c r="D964" t="s">
        <v>1952</v>
      </c>
      <c r="E964" t="s">
        <v>7040</v>
      </c>
      <c r="F964" t="s">
        <v>11560</v>
      </c>
      <c r="G964" t="s">
        <v>11551</v>
      </c>
      <c r="H964" t="s">
        <v>1011</v>
      </c>
      <c r="I964" t="s">
        <v>885</v>
      </c>
      <c r="J964" t="s">
        <v>7792</v>
      </c>
      <c r="K964" t="s">
        <v>922</v>
      </c>
      <c r="L964" t="s">
        <v>675</v>
      </c>
      <c r="M964" t="s">
        <v>2672</v>
      </c>
      <c r="N964" t="s">
        <v>2672</v>
      </c>
      <c r="O964" t="s">
        <v>884</v>
      </c>
      <c r="P964" t="s">
        <v>11568</v>
      </c>
      <c r="Q964" t="s">
        <v>1326</v>
      </c>
      <c r="R964" t="s">
        <v>9070</v>
      </c>
      <c r="S964" t="s">
        <v>3166</v>
      </c>
      <c r="T964" s="2" t="s">
        <v>675</v>
      </c>
      <c r="U964" s="2" t="s">
        <v>9070</v>
      </c>
      <c r="V964" s="2" t="s">
        <v>675</v>
      </c>
      <c r="W964" s="2" t="s">
        <v>675</v>
      </c>
    </row>
    <row r="965" spans="1:23">
      <c r="A965" t="s">
        <v>9071</v>
      </c>
      <c r="B965" t="s">
        <v>675</v>
      </c>
      <c r="C965" t="s">
        <v>682</v>
      </c>
      <c r="D965" t="s">
        <v>675</v>
      </c>
      <c r="E965" t="s">
        <v>682</v>
      </c>
      <c r="F965" t="s">
        <v>11560</v>
      </c>
      <c r="G965" t="s">
        <v>11551</v>
      </c>
      <c r="H965" t="s">
        <v>7795</v>
      </c>
      <c r="I965" t="s">
        <v>885</v>
      </c>
      <c r="J965" t="s">
        <v>7796</v>
      </c>
      <c r="K965" t="s">
        <v>922</v>
      </c>
      <c r="L965" t="s">
        <v>675</v>
      </c>
      <c r="M965" t="s">
        <v>2672</v>
      </c>
      <c r="N965" t="s">
        <v>675</v>
      </c>
      <c r="O965" t="s">
        <v>884</v>
      </c>
      <c r="P965" t="s">
        <v>11568</v>
      </c>
      <c r="Q965" t="s">
        <v>1326</v>
      </c>
      <c r="R965" t="s">
        <v>9072</v>
      </c>
      <c r="S965" t="s">
        <v>675</v>
      </c>
      <c r="T965" s="2" t="s">
        <v>675</v>
      </c>
      <c r="U965" s="2" t="s">
        <v>9072</v>
      </c>
      <c r="V965" s="2" t="s">
        <v>675</v>
      </c>
      <c r="W965" s="2" t="s">
        <v>675</v>
      </c>
    </row>
    <row r="966" spans="1:23">
      <c r="A966" t="s">
        <v>9073</v>
      </c>
      <c r="B966" t="s">
        <v>675</v>
      </c>
      <c r="C966" t="s">
        <v>682</v>
      </c>
      <c r="D966" t="s">
        <v>675</v>
      </c>
      <c r="E966" t="s">
        <v>682</v>
      </c>
      <c r="F966" t="s">
        <v>11560</v>
      </c>
      <c r="G966" t="s">
        <v>11551</v>
      </c>
      <c r="H966" t="s">
        <v>7800</v>
      </c>
      <c r="I966" t="s">
        <v>885</v>
      </c>
      <c r="J966" t="s">
        <v>7801</v>
      </c>
      <c r="K966" t="s">
        <v>922</v>
      </c>
      <c r="L966" t="s">
        <v>675</v>
      </c>
      <c r="M966" t="s">
        <v>2672</v>
      </c>
      <c r="N966" t="s">
        <v>675</v>
      </c>
      <c r="O966" t="s">
        <v>884</v>
      </c>
      <c r="P966" t="s">
        <v>11568</v>
      </c>
      <c r="Q966" t="s">
        <v>1326</v>
      </c>
      <c r="R966" t="s">
        <v>9074</v>
      </c>
      <c r="S966" t="s">
        <v>675</v>
      </c>
      <c r="T966" s="2" t="s">
        <v>675</v>
      </c>
      <c r="U966" s="2" t="s">
        <v>9074</v>
      </c>
      <c r="V966" s="2" t="s">
        <v>675</v>
      </c>
      <c r="W966" s="2" t="s">
        <v>675</v>
      </c>
    </row>
    <row r="967" spans="1:23">
      <c r="A967" t="s">
        <v>9075</v>
      </c>
      <c r="B967" t="s">
        <v>3166</v>
      </c>
      <c r="C967" t="s">
        <v>7107</v>
      </c>
      <c r="D967" t="s">
        <v>3166</v>
      </c>
      <c r="E967" t="s">
        <v>6096</v>
      </c>
      <c r="F967" t="s">
        <v>11560</v>
      </c>
      <c r="G967" t="s">
        <v>11551</v>
      </c>
      <c r="H967" t="s">
        <v>7805</v>
      </c>
      <c r="I967" t="s">
        <v>885</v>
      </c>
      <c r="J967" t="s">
        <v>7806</v>
      </c>
      <c r="K967" t="s">
        <v>922</v>
      </c>
      <c r="L967" t="s">
        <v>675</v>
      </c>
      <c r="M967" t="s">
        <v>2672</v>
      </c>
      <c r="N967" t="s">
        <v>2672</v>
      </c>
      <c r="O967" t="s">
        <v>884</v>
      </c>
      <c r="P967" t="s">
        <v>11568</v>
      </c>
      <c r="Q967" t="s">
        <v>1326</v>
      </c>
      <c r="R967" t="s">
        <v>9076</v>
      </c>
      <c r="S967" t="s">
        <v>1977</v>
      </c>
      <c r="T967" s="2" t="s">
        <v>675</v>
      </c>
      <c r="U967" s="2" t="s">
        <v>9076</v>
      </c>
      <c r="V967" s="2" t="s">
        <v>675</v>
      </c>
      <c r="W967" s="2" t="s">
        <v>675</v>
      </c>
    </row>
    <row r="968" spans="1:23">
      <c r="A968" t="s">
        <v>9077</v>
      </c>
      <c r="B968" t="s">
        <v>675</v>
      </c>
      <c r="C968" t="s">
        <v>682</v>
      </c>
      <c r="D968" t="s">
        <v>675</v>
      </c>
      <c r="E968" t="s">
        <v>682</v>
      </c>
      <c r="F968" t="s">
        <v>11560</v>
      </c>
      <c r="G968" t="s">
        <v>11551</v>
      </c>
      <c r="H968" t="s">
        <v>7810</v>
      </c>
      <c r="I968" t="s">
        <v>885</v>
      </c>
      <c r="J968" t="s">
        <v>7811</v>
      </c>
      <c r="K968" t="s">
        <v>922</v>
      </c>
      <c r="L968" t="s">
        <v>675</v>
      </c>
      <c r="M968" t="s">
        <v>2672</v>
      </c>
      <c r="N968" t="s">
        <v>675</v>
      </c>
      <c r="O968" t="s">
        <v>884</v>
      </c>
      <c r="P968" t="s">
        <v>11568</v>
      </c>
      <c r="Q968" t="s">
        <v>1326</v>
      </c>
      <c r="R968" t="s">
        <v>9078</v>
      </c>
      <c r="S968" t="s">
        <v>675</v>
      </c>
      <c r="T968" s="2" t="s">
        <v>675</v>
      </c>
      <c r="U968" s="2" t="s">
        <v>9078</v>
      </c>
      <c r="V968" s="2" t="s">
        <v>675</v>
      </c>
      <c r="W968" s="2" t="s">
        <v>675</v>
      </c>
    </row>
    <row r="969" spans="1:23">
      <c r="A969" t="s">
        <v>9079</v>
      </c>
      <c r="B969" t="s">
        <v>1919</v>
      </c>
      <c r="C969" t="s">
        <v>12345</v>
      </c>
      <c r="D969" t="s">
        <v>675</v>
      </c>
      <c r="E969" t="s">
        <v>682</v>
      </c>
      <c r="F969" t="s">
        <v>11560</v>
      </c>
      <c r="G969" t="s">
        <v>11551</v>
      </c>
      <c r="H969" t="s">
        <v>7966</v>
      </c>
      <c r="I969" t="s">
        <v>885</v>
      </c>
      <c r="J969" t="s">
        <v>7967</v>
      </c>
      <c r="K969" t="s">
        <v>922</v>
      </c>
      <c r="L969" t="s">
        <v>675</v>
      </c>
      <c r="M969" t="s">
        <v>2672</v>
      </c>
      <c r="N969" t="s">
        <v>760</v>
      </c>
      <c r="O969" t="s">
        <v>884</v>
      </c>
      <c r="P969" t="s">
        <v>11568</v>
      </c>
      <c r="Q969" t="s">
        <v>1326</v>
      </c>
      <c r="R969" t="s">
        <v>9080</v>
      </c>
      <c r="S969" t="s">
        <v>1919</v>
      </c>
      <c r="T969" s="2" t="s">
        <v>675</v>
      </c>
      <c r="U969" s="2" t="s">
        <v>9080</v>
      </c>
      <c r="V969" s="2" t="s">
        <v>675</v>
      </c>
      <c r="W969" s="2" t="s">
        <v>675</v>
      </c>
    </row>
    <row r="970" spans="1:23">
      <c r="A970" t="s">
        <v>9081</v>
      </c>
      <c r="B970" t="s">
        <v>675</v>
      </c>
      <c r="C970" t="s">
        <v>682</v>
      </c>
      <c r="D970" t="s">
        <v>675</v>
      </c>
      <c r="E970" t="s">
        <v>682</v>
      </c>
      <c r="F970" t="s">
        <v>11560</v>
      </c>
      <c r="G970" t="s">
        <v>11551</v>
      </c>
      <c r="H970" t="s">
        <v>7994</v>
      </c>
      <c r="I970" t="s">
        <v>885</v>
      </c>
      <c r="J970" t="s">
        <v>7995</v>
      </c>
      <c r="K970" t="s">
        <v>922</v>
      </c>
      <c r="L970" t="s">
        <v>675</v>
      </c>
      <c r="M970" t="s">
        <v>2672</v>
      </c>
      <c r="N970" t="s">
        <v>675</v>
      </c>
      <c r="O970" t="s">
        <v>884</v>
      </c>
      <c r="P970" t="s">
        <v>11568</v>
      </c>
      <c r="Q970" t="s">
        <v>1326</v>
      </c>
      <c r="R970" t="s">
        <v>9082</v>
      </c>
      <c r="S970" t="s">
        <v>675</v>
      </c>
      <c r="T970" s="2" t="s">
        <v>675</v>
      </c>
      <c r="U970" s="2" t="s">
        <v>9082</v>
      </c>
      <c r="V970" s="2" t="s">
        <v>675</v>
      </c>
      <c r="W970" s="2" t="s">
        <v>675</v>
      </c>
    </row>
    <row r="971" spans="1:23">
      <c r="A971" t="s">
        <v>9083</v>
      </c>
      <c r="B971" t="s">
        <v>675</v>
      </c>
      <c r="C971" t="s">
        <v>682</v>
      </c>
      <c r="D971" t="s">
        <v>675</v>
      </c>
      <c r="E971" t="s">
        <v>682</v>
      </c>
      <c r="F971" t="s">
        <v>11560</v>
      </c>
      <c r="G971" t="s">
        <v>11551</v>
      </c>
      <c r="H971" t="s">
        <v>7999</v>
      </c>
      <c r="I971" t="s">
        <v>885</v>
      </c>
      <c r="J971" t="s">
        <v>8000</v>
      </c>
      <c r="K971" t="s">
        <v>922</v>
      </c>
      <c r="L971" t="s">
        <v>675</v>
      </c>
      <c r="M971" t="s">
        <v>2672</v>
      </c>
      <c r="N971" t="s">
        <v>675</v>
      </c>
      <c r="O971" t="s">
        <v>884</v>
      </c>
      <c r="P971" t="s">
        <v>11568</v>
      </c>
      <c r="Q971" t="s">
        <v>1326</v>
      </c>
      <c r="R971" t="s">
        <v>9084</v>
      </c>
      <c r="S971" t="s">
        <v>675</v>
      </c>
      <c r="T971" s="2" t="s">
        <v>675</v>
      </c>
      <c r="U971" s="2" t="s">
        <v>9084</v>
      </c>
      <c r="V971" s="2" t="s">
        <v>675</v>
      </c>
      <c r="W971" s="2" t="s">
        <v>675</v>
      </c>
    </row>
    <row r="972" spans="1:23">
      <c r="A972" t="s">
        <v>9085</v>
      </c>
      <c r="B972" t="s">
        <v>1946</v>
      </c>
      <c r="C972" t="s">
        <v>12346</v>
      </c>
      <c r="D972" t="s">
        <v>675</v>
      </c>
      <c r="E972" t="s">
        <v>682</v>
      </c>
      <c r="F972" t="s">
        <v>11560</v>
      </c>
      <c r="G972" t="s">
        <v>11551</v>
      </c>
      <c r="H972" t="s">
        <v>8004</v>
      </c>
      <c r="I972" t="s">
        <v>885</v>
      </c>
      <c r="J972" t="s">
        <v>8005</v>
      </c>
      <c r="K972" t="s">
        <v>922</v>
      </c>
      <c r="L972" t="s">
        <v>675</v>
      </c>
      <c r="M972" t="s">
        <v>2672</v>
      </c>
      <c r="N972" t="s">
        <v>760</v>
      </c>
      <c r="O972" t="s">
        <v>884</v>
      </c>
      <c r="P972" t="s">
        <v>11568</v>
      </c>
      <c r="Q972" t="s">
        <v>1326</v>
      </c>
      <c r="R972" t="s">
        <v>9087</v>
      </c>
      <c r="S972" t="s">
        <v>1946</v>
      </c>
      <c r="T972" s="2" t="s">
        <v>675</v>
      </c>
      <c r="U972" s="2" t="s">
        <v>9087</v>
      </c>
      <c r="V972" s="2" t="s">
        <v>675</v>
      </c>
      <c r="W972" s="2" t="s">
        <v>675</v>
      </c>
    </row>
    <row r="973" spans="1:23">
      <c r="A973" t="s">
        <v>9088</v>
      </c>
      <c r="B973" t="s">
        <v>1713</v>
      </c>
      <c r="C973" t="s">
        <v>5894</v>
      </c>
      <c r="D973" t="s">
        <v>1713</v>
      </c>
      <c r="E973" t="s">
        <v>7376</v>
      </c>
      <c r="F973" t="s">
        <v>11560</v>
      </c>
      <c r="G973" t="s">
        <v>11551</v>
      </c>
      <c r="H973" t="s">
        <v>8008</v>
      </c>
      <c r="I973" t="s">
        <v>885</v>
      </c>
      <c r="J973" t="s">
        <v>8009</v>
      </c>
      <c r="K973" t="s">
        <v>922</v>
      </c>
      <c r="L973" t="s">
        <v>675</v>
      </c>
      <c r="M973" t="s">
        <v>2672</v>
      </c>
      <c r="N973" t="s">
        <v>2672</v>
      </c>
      <c r="O973" t="s">
        <v>884</v>
      </c>
      <c r="P973" t="s">
        <v>11568</v>
      </c>
      <c r="Q973" t="s">
        <v>1326</v>
      </c>
      <c r="R973" t="s">
        <v>9089</v>
      </c>
      <c r="S973" t="s">
        <v>1722</v>
      </c>
      <c r="T973" s="2" t="s">
        <v>675</v>
      </c>
      <c r="U973" s="2" t="s">
        <v>9089</v>
      </c>
      <c r="V973" s="2" t="s">
        <v>1722</v>
      </c>
      <c r="W973" s="2" t="s">
        <v>675</v>
      </c>
    </row>
    <row r="974" spans="1:23">
      <c r="A974" t="s">
        <v>9090</v>
      </c>
      <c r="B974" t="s">
        <v>675</v>
      </c>
      <c r="C974" t="s">
        <v>682</v>
      </c>
      <c r="D974" t="s">
        <v>675</v>
      </c>
      <c r="E974" t="s">
        <v>682</v>
      </c>
      <c r="F974" t="s">
        <v>11560</v>
      </c>
      <c r="G974" t="s">
        <v>11551</v>
      </c>
      <c r="H974" t="s">
        <v>8013</v>
      </c>
      <c r="I974" t="s">
        <v>885</v>
      </c>
      <c r="J974" t="s">
        <v>8014</v>
      </c>
      <c r="K974" t="s">
        <v>922</v>
      </c>
      <c r="L974" t="s">
        <v>675</v>
      </c>
      <c r="M974" t="s">
        <v>2672</v>
      </c>
      <c r="N974" t="s">
        <v>675</v>
      </c>
      <c r="O974" t="s">
        <v>884</v>
      </c>
      <c r="P974" t="s">
        <v>11568</v>
      </c>
      <c r="Q974" t="s">
        <v>1326</v>
      </c>
      <c r="R974" t="s">
        <v>9091</v>
      </c>
      <c r="S974" t="s">
        <v>675</v>
      </c>
      <c r="T974" s="2" t="s">
        <v>675</v>
      </c>
      <c r="U974" s="2" t="s">
        <v>9091</v>
      </c>
      <c r="V974" s="2" t="s">
        <v>675</v>
      </c>
      <c r="W974" s="2" t="s">
        <v>675</v>
      </c>
    </row>
    <row r="975" spans="1:23">
      <c r="A975" t="s">
        <v>9092</v>
      </c>
      <c r="B975" t="s">
        <v>5850</v>
      </c>
      <c r="C975" t="s">
        <v>5851</v>
      </c>
      <c r="D975" t="s">
        <v>5850</v>
      </c>
      <c r="E975" t="s">
        <v>5881</v>
      </c>
      <c r="F975" t="s">
        <v>11560</v>
      </c>
      <c r="G975" t="s">
        <v>11551</v>
      </c>
      <c r="H975" t="s">
        <v>8019</v>
      </c>
      <c r="I975" t="s">
        <v>885</v>
      </c>
      <c r="J975" t="s">
        <v>8020</v>
      </c>
      <c r="K975" t="s">
        <v>922</v>
      </c>
      <c r="L975" t="s">
        <v>675</v>
      </c>
      <c r="M975" t="s">
        <v>2672</v>
      </c>
      <c r="N975" t="s">
        <v>2672</v>
      </c>
      <c r="O975" t="s">
        <v>884</v>
      </c>
      <c r="P975" t="s">
        <v>11568</v>
      </c>
      <c r="Q975" t="s">
        <v>1326</v>
      </c>
      <c r="R975" t="s">
        <v>9093</v>
      </c>
      <c r="S975" t="s">
        <v>1386</v>
      </c>
      <c r="T975" s="2" t="s">
        <v>675</v>
      </c>
      <c r="U975" s="2" t="s">
        <v>9093</v>
      </c>
      <c r="V975" s="2" t="s">
        <v>1386</v>
      </c>
      <c r="W975" s="2" t="s">
        <v>675</v>
      </c>
    </row>
    <row r="976" spans="1:23">
      <c r="A976" t="s">
        <v>9094</v>
      </c>
      <c r="B976" t="s">
        <v>1830</v>
      </c>
      <c r="C976" t="s">
        <v>6748</v>
      </c>
      <c r="D976" t="s">
        <v>1830</v>
      </c>
      <c r="E976" t="s">
        <v>671</v>
      </c>
      <c r="F976" t="s">
        <v>11560</v>
      </c>
      <c r="G976" t="s">
        <v>11551</v>
      </c>
      <c r="H976" t="s">
        <v>8024</v>
      </c>
      <c r="I976" t="s">
        <v>885</v>
      </c>
      <c r="J976" t="s">
        <v>8025</v>
      </c>
      <c r="K976" t="s">
        <v>922</v>
      </c>
      <c r="L976" t="s">
        <v>675</v>
      </c>
      <c r="M976" t="s">
        <v>2672</v>
      </c>
      <c r="N976" t="s">
        <v>2672</v>
      </c>
      <c r="O976" t="s">
        <v>884</v>
      </c>
      <c r="P976" t="s">
        <v>11568</v>
      </c>
      <c r="Q976" t="s">
        <v>1326</v>
      </c>
      <c r="R976" t="s">
        <v>9095</v>
      </c>
      <c r="S976" t="s">
        <v>2956</v>
      </c>
      <c r="T976" s="2" t="s">
        <v>675</v>
      </c>
      <c r="U976" s="2" t="s">
        <v>9095</v>
      </c>
      <c r="V976" s="2" t="s">
        <v>2956</v>
      </c>
      <c r="W976" s="2" t="s">
        <v>675</v>
      </c>
    </row>
    <row r="977" spans="1:23">
      <c r="A977" t="s">
        <v>9096</v>
      </c>
      <c r="B977" t="s">
        <v>3088</v>
      </c>
      <c r="C977" t="s">
        <v>671</v>
      </c>
      <c r="D977" t="s">
        <v>3088</v>
      </c>
      <c r="E977" t="s">
        <v>5852</v>
      </c>
      <c r="F977" t="s">
        <v>11560</v>
      </c>
      <c r="G977" t="s">
        <v>11551</v>
      </c>
      <c r="H977" t="s">
        <v>8028</v>
      </c>
      <c r="I977" t="s">
        <v>885</v>
      </c>
      <c r="J977" t="s">
        <v>8029</v>
      </c>
      <c r="K977" t="s">
        <v>922</v>
      </c>
      <c r="L977" t="s">
        <v>675</v>
      </c>
      <c r="M977" t="s">
        <v>2672</v>
      </c>
      <c r="N977" t="s">
        <v>2672</v>
      </c>
      <c r="O977" t="s">
        <v>884</v>
      </c>
      <c r="P977" t="s">
        <v>11568</v>
      </c>
      <c r="Q977" t="s">
        <v>1326</v>
      </c>
      <c r="R977" t="s">
        <v>9097</v>
      </c>
      <c r="S977" t="s">
        <v>1919</v>
      </c>
      <c r="T977" s="2" t="s">
        <v>675</v>
      </c>
      <c r="U977" s="2" t="s">
        <v>9097</v>
      </c>
      <c r="V977" s="2" t="s">
        <v>675</v>
      </c>
      <c r="W977" s="2" t="s">
        <v>675</v>
      </c>
    </row>
    <row r="978" spans="1:23">
      <c r="A978" t="s">
        <v>9098</v>
      </c>
      <c r="B978" t="s">
        <v>1760</v>
      </c>
      <c r="C978" t="s">
        <v>6096</v>
      </c>
      <c r="D978" t="s">
        <v>1760</v>
      </c>
      <c r="E978" t="s">
        <v>5851</v>
      </c>
      <c r="F978" t="s">
        <v>11560</v>
      </c>
      <c r="G978" t="s">
        <v>11551</v>
      </c>
      <c r="H978" t="s">
        <v>8033</v>
      </c>
      <c r="I978" t="s">
        <v>885</v>
      </c>
      <c r="J978" t="s">
        <v>8034</v>
      </c>
      <c r="K978" t="s">
        <v>922</v>
      </c>
      <c r="L978" t="s">
        <v>675</v>
      </c>
      <c r="M978" t="s">
        <v>2672</v>
      </c>
      <c r="N978" t="s">
        <v>2672</v>
      </c>
      <c r="O978" t="s">
        <v>884</v>
      </c>
      <c r="P978" t="s">
        <v>11568</v>
      </c>
      <c r="Q978" t="s">
        <v>1326</v>
      </c>
      <c r="R978" t="s">
        <v>9099</v>
      </c>
      <c r="S978" t="s">
        <v>1811</v>
      </c>
      <c r="T978" s="2" t="s">
        <v>675</v>
      </c>
      <c r="U978" s="2" t="s">
        <v>9099</v>
      </c>
      <c r="V978" s="2" t="s">
        <v>1811</v>
      </c>
      <c r="W978" s="2" t="s">
        <v>675</v>
      </c>
    </row>
    <row r="979" spans="1:23">
      <c r="A979" t="s">
        <v>9100</v>
      </c>
      <c r="B979" t="s">
        <v>1908</v>
      </c>
      <c r="C979" t="s">
        <v>6692</v>
      </c>
      <c r="D979" t="s">
        <v>1908</v>
      </c>
      <c r="E979" t="s">
        <v>5851</v>
      </c>
      <c r="F979" t="s">
        <v>11560</v>
      </c>
      <c r="G979" t="s">
        <v>11551</v>
      </c>
      <c r="H979" t="s">
        <v>8131</v>
      </c>
      <c r="I979" t="s">
        <v>885</v>
      </c>
      <c r="J979" t="s">
        <v>8132</v>
      </c>
      <c r="K979" t="s">
        <v>922</v>
      </c>
      <c r="L979" t="s">
        <v>675</v>
      </c>
      <c r="M979" t="s">
        <v>2672</v>
      </c>
      <c r="N979" t="s">
        <v>2672</v>
      </c>
      <c r="O979" t="s">
        <v>884</v>
      </c>
      <c r="P979" t="s">
        <v>11568</v>
      </c>
      <c r="Q979" t="s">
        <v>1326</v>
      </c>
      <c r="R979" t="s">
        <v>9101</v>
      </c>
      <c r="S979" t="s">
        <v>1919</v>
      </c>
      <c r="T979" s="2" t="s">
        <v>675</v>
      </c>
      <c r="U979" s="2" t="s">
        <v>9101</v>
      </c>
      <c r="V979" s="2" t="s">
        <v>675</v>
      </c>
      <c r="W979" s="2" t="s">
        <v>675</v>
      </c>
    </row>
    <row r="980" spans="1:23">
      <c r="A980" t="s">
        <v>9102</v>
      </c>
      <c r="B980" t="s">
        <v>2426</v>
      </c>
      <c r="C980" t="s">
        <v>5949</v>
      </c>
      <c r="D980" t="s">
        <v>2426</v>
      </c>
      <c r="E980" t="s">
        <v>5852</v>
      </c>
      <c r="F980" t="s">
        <v>11560</v>
      </c>
      <c r="G980" t="s">
        <v>11551</v>
      </c>
      <c r="H980" t="s">
        <v>5790</v>
      </c>
      <c r="I980" t="s">
        <v>885</v>
      </c>
      <c r="J980" t="s">
        <v>8146</v>
      </c>
      <c r="K980" t="s">
        <v>922</v>
      </c>
      <c r="L980" t="s">
        <v>675</v>
      </c>
      <c r="M980" t="s">
        <v>2672</v>
      </c>
      <c r="N980" t="s">
        <v>2672</v>
      </c>
      <c r="O980" t="s">
        <v>884</v>
      </c>
      <c r="P980" t="s">
        <v>11568</v>
      </c>
      <c r="Q980" t="s">
        <v>1326</v>
      </c>
      <c r="R980" t="s">
        <v>9103</v>
      </c>
      <c r="S980" t="s">
        <v>2449</v>
      </c>
      <c r="T980" s="2" t="s">
        <v>675</v>
      </c>
      <c r="U980" s="2" t="s">
        <v>9103</v>
      </c>
      <c r="V980" s="2" t="s">
        <v>675</v>
      </c>
      <c r="W980" s="2" t="s">
        <v>675</v>
      </c>
    </row>
    <row r="981" spans="1:23">
      <c r="A981" t="s">
        <v>9104</v>
      </c>
      <c r="B981" t="s">
        <v>1507</v>
      </c>
      <c r="C981" t="s">
        <v>5861</v>
      </c>
      <c r="D981" t="s">
        <v>1507</v>
      </c>
      <c r="E981" t="s">
        <v>5852</v>
      </c>
      <c r="F981" t="s">
        <v>11560</v>
      </c>
      <c r="G981" t="s">
        <v>11551</v>
      </c>
      <c r="H981" t="s">
        <v>8149</v>
      </c>
      <c r="I981" t="s">
        <v>885</v>
      </c>
      <c r="J981" t="s">
        <v>8150</v>
      </c>
      <c r="K981" t="s">
        <v>922</v>
      </c>
      <c r="L981" t="s">
        <v>675</v>
      </c>
      <c r="M981" t="s">
        <v>2672</v>
      </c>
      <c r="N981" t="s">
        <v>2672</v>
      </c>
      <c r="O981" t="s">
        <v>884</v>
      </c>
      <c r="P981" t="s">
        <v>11568</v>
      </c>
      <c r="Q981" t="s">
        <v>1326</v>
      </c>
      <c r="R981" t="s">
        <v>9105</v>
      </c>
      <c r="S981" t="s">
        <v>1528</v>
      </c>
      <c r="T981" s="2" t="s">
        <v>675</v>
      </c>
      <c r="U981" s="2" t="s">
        <v>9105</v>
      </c>
      <c r="V981" s="2" t="s">
        <v>1528</v>
      </c>
      <c r="W981" s="2" t="s">
        <v>675</v>
      </c>
    </row>
    <row r="982" spans="1:23">
      <c r="A982" t="s">
        <v>9106</v>
      </c>
      <c r="B982" t="s">
        <v>3270</v>
      </c>
      <c r="C982" t="s">
        <v>12347</v>
      </c>
      <c r="D982" t="s">
        <v>675</v>
      </c>
      <c r="E982" t="s">
        <v>682</v>
      </c>
      <c r="F982" t="s">
        <v>11560</v>
      </c>
      <c r="G982" t="s">
        <v>11551</v>
      </c>
      <c r="H982" t="s">
        <v>8154</v>
      </c>
      <c r="I982" t="s">
        <v>885</v>
      </c>
      <c r="J982" t="s">
        <v>8155</v>
      </c>
      <c r="K982" t="s">
        <v>922</v>
      </c>
      <c r="L982" t="s">
        <v>675</v>
      </c>
      <c r="M982" t="s">
        <v>2672</v>
      </c>
      <c r="N982" t="s">
        <v>760</v>
      </c>
      <c r="O982" t="s">
        <v>884</v>
      </c>
      <c r="P982" t="s">
        <v>11568</v>
      </c>
      <c r="Q982" t="s">
        <v>1326</v>
      </c>
      <c r="R982" t="s">
        <v>9107</v>
      </c>
      <c r="S982" t="s">
        <v>3270</v>
      </c>
      <c r="T982" s="2" t="s">
        <v>675</v>
      </c>
      <c r="U982" s="2" t="s">
        <v>9107</v>
      </c>
      <c r="V982" s="2" t="s">
        <v>675</v>
      </c>
      <c r="W982" s="2" t="s">
        <v>675</v>
      </c>
    </row>
    <row r="983" spans="1:23">
      <c r="A983" t="s">
        <v>9108</v>
      </c>
      <c r="B983" t="s">
        <v>675</v>
      </c>
      <c r="C983" t="s">
        <v>682</v>
      </c>
      <c r="D983" t="s">
        <v>675</v>
      </c>
      <c r="E983" t="s">
        <v>682</v>
      </c>
      <c r="F983" t="s">
        <v>11560</v>
      </c>
      <c r="G983" t="s">
        <v>11551</v>
      </c>
      <c r="H983" t="s">
        <v>8158</v>
      </c>
      <c r="I983" t="s">
        <v>885</v>
      </c>
      <c r="J983" t="s">
        <v>8159</v>
      </c>
      <c r="K983" t="s">
        <v>922</v>
      </c>
      <c r="L983" t="s">
        <v>675</v>
      </c>
      <c r="M983" t="s">
        <v>2672</v>
      </c>
      <c r="N983" t="s">
        <v>675</v>
      </c>
      <c r="O983" t="s">
        <v>884</v>
      </c>
      <c r="P983" t="s">
        <v>11568</v>
      </c>
      <c r="Q983" t="s">
        <v>1326</v>
      </c>
      <c r="R983" t="s">
        <v>9109</v>
      </c>
      <c r="S983" t="s">
        <v>675</v>
      </c>
      <c r="T983" s="2" t="s">
        <v>675</v>
      </c>
      <c r="U983" s="2" t="s">
        <v>9109</v>
      </c>
      <c r="V983" s="2" t="s">
        <v>675</v>
      </c>
      <c r="W983" s="2" t="s">
        <v>675</v>
      </c>
    </row>
    <row r="984" spans="1:23">
      <c r="A984" t="s">
        <v>9110</v>
      </c>
      <c r="B984" t="s">
        <v>675</v>
      </c>
      <c r="C984" t="s">
        <v>682</v>
      </c>
      <c r="D984" t="s">
        <v>675</v>
      </c>
      <c r="E984" t="s">
        <v>682</v>
      </c>
      <c r="F984" t="s">
        <v>11560</v>
      </c>
      <c r="G984" t="s">
        <v>11551</v>
      </c>
      <c r="H984" t="s">
        <v>8164</v>
      </c>
      <c r="I984" t="s">
        <v>885</v>
      </c>
      <c r="J984" t="s">
        <v>8165</v>
      </c>
      <c r="K984" t="s">
        <v>922</v>
      </c>
      <c r="L984" t="s">
        <v>675</v>
      </c>
      <c r="M984" t="s">
        <v>2672</v>
      </c>
      <c r="N984" t="s">
        <v>675</v>
      </c>
      <c r="O984" t="s">
        <v>884</v>
      </c>
      <c r="P984" t="s">
        <v>11568</v>
      </c>
      <c r="Q984" t="s">
        <v>1326</v>
      </c>
      <c r="R984" t="s">
        <v>9111</v>
      </c>
      <c r="S984" t="s">
        <v>675</v>
      </c>
      <c r="T984" s="2" t="s">
        <v>675</v>
      </c>
      <c r="U984" s="2" t="s">
        <v>9111</v>
      </c>
      <c r="V984" s="2" t="s">
        <v>675</v>
      </c>
      <c r="W984" s="2" t="s">
        <v>675</v>
      </c>
    </row>
    <row r="985" spans="1:23">
      <c r="A985" t="s">
        <v>9112</v>
      </c>
      <c r="B985" t="s">
        <v>2182</v>
      </c>
      <c r="C985" t="s">
        <v>12348</v>
      </c>
      <c r="D985" t="s">
        <v>675</v>
      </c>
      <c r="E985" t="s">
        <v>682</v>
      </c>
      <c r="F985" t="s">
        <v>11560</v>
      </c>
      <c r="G985" t="s">
        <v>11551</v>
      </c>
      <c r="H985" t="s">
        <v>8168</v>
      </c>
      <c r="I985" t="s">
        <v>885</v>
      </c>
      <c r="J985" t="s">
        <v>8169</v>
      </c>
      <c r="K985" t="s">
        <v>922</v>
      </c>
      <c r="L985" t="s">
        <v>675</v>
      </c>
      <c r="M985" t="s">
        <v>2672</v>
      </c>
      <c r="N985" t="s">
        <v>760</v>
      </c>
      <c r="O985" t="s">
        <v>884</v>
      </c>
      <c r="P985" t="s">
        <v>11568</v>
      </c>
      <c r="Q985" t="s">
        <v>1326</v>
      </c>
      <c r="R985" t="s">
        <v>9113</v>
      </c>
      <c r="S985" t="s">
        <v>2182</v>
      </c>
      <c r="T985" s="2" t="s">
        <v>675</v>
      </c>
      <c r="U985" s="2" t="s">
        <v>9113</v>
      </c>
      <c r="V985" s="2" t="s">
        <v>675</v>
      </c>
      <c r="W985" s="2" t="s">
        <v>675</v>
      </c>
    </row>
    <row r="986" spans="1:23">
      <c r="A986" t="s">
        <v>9114</v>
      </c>
      <c r="B986" t="s">
        <v>675</v>
      </c>
      <c r="C986" t="s">
        <v>682</v>
      </c>
      <c r="D986" t="s">
        <v>675</v>
      </c>
      <c r="E986" t="s">
        <v>682</v>
      </c>
      <c r="F986" t="s">
        <v>11560</v>
      </c>
      <c r="G986" t="s">
        <v>11551</v>
      </c>
      <c r="H986" t="s">
        <v>8172</v>
      </c>
      <c r="I986" t="s">
        <v>885</v>
      </c>
      <c r="J986" t="s">
        <v>8173</v>
      </c>
      <c r="K986" t="s">
        <v>922</v>
      </c>
      <c r="L986" t="s">
        <v>675</v>
      </c>
      <c r="M986" t="s">
        <v>2672</v>
      </c>
      <c r="N986" t="s">
        <v>675</v>
      </c>
      <c r="O986" t="s">
        <v>884</v>
      </c>
      <c r="P986" t="s">
        <v>11568</v>
      </c>
      <c r="Q986" t="s">
        <v>1326</v>
      </c>
      <c r="R986" t="s">
        <v>9115</v>
      </c>
      <c r="S986" t="s">
        <v>675</v>
      </c>
      <c r="T986" s="2" t="s">
        <v>675</v>
      </c>
      <c r="U986" s="2" t="s">
        <v>9115</v>
      </c>
      <c r="V986" s="2" t="s">
        <v>675</v>
      </c>
      <c r="W986" s="2" t="s">
        <v>675</v>
      </c>
    </row>
    <row r="987" spans="1:23">
      <c r="A987" t="s">
        <v>9116</v>
      </c>
      <c r="B987" t="s">
        <v>675</v>
      </c>
      <c r="C987" t="s">
        <v>682</v>
      </c>
      <c r="D987" t="s">
        <v>675</v>
      </c>
      <c r="E987" t="s">
        <v>682</v>
      </c>
      <c r="F987" t="s">
        <v>11560</v>
      </c>
      <c r="G987" t="s">
        <v>11551</v>
      </c>
      <c r="H987" t="s">
        <v>8176</v>
      </c>
      <c r="I987" t="s">
        <v>885</v>
      </c>
      <c r="J987" t="s">
        <v>8177</v>
      </c>
      <c r="K987" t="s">
        <v>922</v>
      </c>
      <c r="L987" t="s">
        <v>675</v>
      </c>
      <c r="M987" t="s">
        <v>2672</v>
      </c>
      <c r="N987" t="s">
        <v>675</v>
      </c>
      <c r="O987" t="s">
        <v>884</v>
      </c>
      <c r="P987" t="s">
        <v>11568</v>
      </c>
      <c r="Q987" t="s">
        <v>1326</v>
      </c>
      <c r="R987" t="s">
        <v>9117</v>
      </c>
      <c r="S987" t="s">
        <v>675</v>
      </c>
      <c r="T987" s="2" t="s">
        <v>675</v>
      </c>
      <c r="U987" s="2" t="s">
        <v>9117</v>
      </c>
      <c r="V987" s="2" t="s">
        <v>675</v>
      </c>
      <c r="W987" s="2" t="s">
        <v>675</v>
      </c>
    </row>
    <row r="988" spans="1:23">
      <c r="A988" t="s">
        <v>9118</v>
      </c>
      <c r="B988" t="s">
        <v>675</v>
      </c>
      <c r="C988" t="s">
        <v>682</v>
      </c>
      <c r="D988" t="s">
        <v>675</v>
      </c>
      <c r="E988" t="s">
        <v>682</v>
      </c>
      <c r="F988" t="s">
        <v>11560</v>
      </c>
      <c r="G988" t="s">
        <v>11551</v>
      </c>
      <c r="H988" t="s">
        <v>8180</v>
      </c>
      <c r="I988" t="s">
        <v>885</v>
      </c>
      <c r="J988" t="s">
        <v>8181</v>
      </c>
      <c r="K988" t="s">
        <v>922</v>
      </c>
      <c r="L988" t="s">
        <v>675</v>
      </c>
      <c r="M988" t="s">
        <v>2672</v>
      </c>
      <c r="N988" t="s">
        <v>675</v>
      </c>
      <c r="O988" t="s">
        <v>884</v>
      </c>
      <c r="P988" t="s">
        <v>11568</v>
      </c>
      <c r="Q988" t="s">
        <v>1326</v>
      </c>
      <c r="R988" t="s">
        <v>9119</v>
      </c>
      <c r="S988" t="s">
        <v>675</v>
      </c>
      <c r="T988" s="2" t="s">
        <v>675</v>
      </c>
      <c r="U988" s="2" t="s">
        <v>9119</v>
      </c>
      <c r="V988" s="2" t="s">
        <v>675</v>
      </c>
      <c r="W988" s="2" t="s">
        <v>675</v>
      </c>
    </row>
    <row r="989" spans="1:23">
      <c r="A989" t="s">
        <v>9120</v>
      </c>
      <c r="B989" t="s">
        <v>675</v>
      </c>
      <c r="C989" t="s">
        <v>682</v>
      </c>
      <c r="D989" t="s">
        <v>675</v>
      </c>
      <c r="E989" t="s">
        <v>682</v>
      </c>
      <c r="F989" t="s">
        <v>11560</v>
      </c>
      <c r="G989" t="s">
        <v>11551</v>
      </c>
      <c r="H989" t="s">
        <v>8187</v>
      </c>
      <c r="I989" t="s">
        <v>885</v>
      </c>
      <c r="J989" t="s">
        <v>8188</v>
      </c>
      <c r="K989" t="s">
        <v>922</v>
      </c>
      <c r="L989" t="s">
        <v>675</v>
      </c>
      <c r="M989" t="s">
        <v>2672</v>
      </c>
      <c r="N989" t="s">
        <v>675</v>
      </c>
      <c r="O989" t="s">
        <v>884</v>
      </c>
      <c r="P989" t="s">
        <v>11568</v>
      </c>
      <c r="Q989" t="s">
        <v>1326</v>
      </c>
      <c r="R989" t="s">
        <v>9121</v>
      </c>
      <c r="S989" t="s">
        <v>675</v>
      </c>
      <c r="T989" s="2" t="s">
        <v>675</v>
      </c>
      <c r="U989" s="2" t="s">
        <v>9121</v>
      </c>
      <c r="V989" s="2" t="s">
        <v>675</v>
      </c>
      <c r="W989" s="2" t="s">
        <v>675</v>
      </c>
    </row>
    <row r="990" spans="1:23">
      <c r="A990" t="s">
        <v>9122</v>
      </c>
      <c r="B990" t="s">
        <v>675</v>
      </c>
      <c r="C990" t="s">
        <v>682</v>
      </c>
      <c r="D990" t="s">
        <v>675</v>
      </c>
      <c r="E990" t="s">
        <v>682</v>
      </c>
      <c r="F990" t="s">
        <v>11560</v>
      </c>
      <c r="G990" t="s">
        <v>11551</v>
      </c>
      <c r="H990" t="s">
        <v>8191</v>
      </c>
      <c r="I990" t="s">
        <v>885</v>
      </c>
      <c r="J990" t="s">
        <v>8192</v>
      </c>
      <c r="K990" t="s">
        <v>922</v>
      </c>
      <c r="L990" t="s">
        <v>675</v>
      </c>
      <c r="M990" t="s">
        <v>2672</v>
      </c>
      <c r="N990" t="s">
        <v>675</v>
      </c>
      <c r="O990" t="s">
        <v>884</v>
      </c>
      <c r="P990" t="s">
        <v>11568</v>
      </c>
      <c r="Q990" t="s">
        <v>1326</v>
      </c>
      <c r="R990" t="s">
        <v>9123</v>
      </c>
      <c r="S990" t="s">
        <v>675</v>
      </c>
      <c r="T990" s="2" t="s">
        <v>675</v>
      </c>
      <c r="U990" s="2" t="s">
        <v>9123</v>
      </c>
      <c r="V990" s="2" t="s">
        <v>675</v>
      </c>
      <c r="W990" s="2" t="s">
        <v>675</v>
      </c>
    </row>
    <row r="991" spans="1:23">
      <c r="A991" t="s">
        <v>9124</v>
      </c>
      <c r="B991" t="s">
        <v>1914</v>
      </c>
      <c r="C991" t="s">
        <v>6853</v>
      </c>
      <c r="D991" t="s">
        <v>1914</v>
      </c>
      <c r="E991" t="s">
        <v>6898</v>
      </c>
      <c r="F991" t="s">
        <v>11560</v>
      </c>
      <c r="G991" t="s">
        <v>11551</v>
      </c>
      <c r="H991" t="s">
        <v>8195</v>
      </c>
      <c r="I991" t="s">
        <v>885</v>
      </c>
      <c r="J991" t="s">
        <v>8196</v>
      </c>
      <c r="K991" t="s">
        <v>922</v>
      </c>
      <c r="L991" t="s">
        <v>675</v>
      </c>
      <c r="M991" t="s">
        <v>2672</v>
      </c>
      <c r="N991" t="s">
        <v>2672</v>
      </c>
      <c r="O991" t="s">
        <v>884</v>
      </c>
      <c r="P991" t="s">
        <v>11568</v>
      </c>
      <c r="Q991" t="s">
        <v>1326</v>
      </c>
      <c r="R991" t="s">
        <v>9125</v>
      </c>
      <c r="S991" t="s">
        <v>1919</v>
      </c>
      <c r="T991" s="2" t="s">
        <v>675</v>
      </c>
      <c r="U991" s="2" t="s">
        <v>9125</v>
      </c>
      <c r="V991" s="2" t="s">
        <v>675</v>
      </c>
      <c r="W991" s="2" t="s">
        <v>675</v>
      </c>
    </row>
    <row r="992" spans="1:23">
      <c r="A992" t="s">
        <v>9126</v>
      </c>
      <c r="B992" t="s">
        <v>2133</v>
      </c>
      <c r="C992" t="s">
        <v>6692</v>
      </c>
      <c r="D992" t="s">
        <v>2133</v>
      </c>
      <c r="E992" t="s">
        <v>671</v>
      </c>
      <c r="F992" t="s">
        <v>11560</v>
      </c>
      <c r="G992" t="s">
        <v>11551</v>
      </c>
      <c r="H992" t="s">
        <v>8200</v>
      </c>
      <c r="I992" t="s">
        <v>885</v>
      </c>
      <c r="J992" t="s">
        <v>8201</v>
      </c>
      <c r="K992" t="s">
        <v>922</v>
      </c>
      <c r="L992" t="s">
        <v>675</v>
      </c>
      <c r="M992" t="s">
        <v>2672</v>
      </c>
      <c r="N992" t="s">
        <v>2672</v>
      </c>
      <c r="O992" t="s">
        <v>884</v>
      </c>
      <c r="P992" t="s">
        <v>11568</v>
      </c>
      <c r="Q992" t="s">
        <v>1326</v>
      </c>
      <c r="R992" t="s">
        <v>9127</v>
      </c>
      <c r="S992" t="s">
        <v>3402</v>
      </c>
      <c r="T992" s="2" t="s">
        <v>675</v>
      </c>
      <c r="U992" s="2" t="s">
        <v>9127</v>
      </c>
      <c r="V992" s="2" t="s">
        <v>675</v>
      </c>
      <c r="W992" s="2" t="s">
        <v>675</v>
      </c>
    </row>
    <row r="993" spans="1:23">
      <c r="A993" t="s">
        <v>9128</v>
      </c>
      <c r="B993" t="s">
        <v>675</v>
      </c>
      <c r="C993" t="s">
        <v>682</v>
      </c>
      <c r="D993" t="s">
        <v>675</v>
      </c>
      <c r="E993" t="s">
        <v>682</v>
      </c>
      <c r="F993" t="s">
        <v>11560</v>
      </c>
      <c r="G993" t="s">
        <v>11551</v>
      </c>
      <c r="H993" t="s">
        <v>8368</v>
      </c>
      <c r="I993" t="s">
        <v>885</v>
      </c>
      <c r="J993" t="s">
        <v>8369</v>
      </c>
      <c r="K993" t="s">
        <v>922</v>
      </c>
      <c r="L993" t="s">
        <v>675</v>
      </c>
      <c r="M993" t="s">
        <v>2672</v>
      </c>
      <c r="N993" t="s">
        <v>675</v>
      </c>
      <c r="O993" t="s">
        <v>884</v>
      </c>
      <c r="P993" t="s">
        <v>11568</v>
      </c>
      <c r="Q993" t="s">
        <v>1326</v>
      </c>
      <c r="R993" t="s">
        <v>9129</v>
      </c>
      <c r="S993" t="s">
        <v>675</v>
      </c>
      <c r="T993" s="2" t="s">
        <v>675</v>
      </c>
      <c r="U993" s="2" t="s">
        <v>9129</v>
      </c>
      <c r="V993" s="2" t="s">
        <v>675</v>
      </c>
      <c r="W993" s="2" t="s">
        <v>675</v>
      </c>
    </row>
    <row r="994" spans="1:23">
      <c r="A994" t="s">
        <v>9130</v>
      </c>
      <c r="B994" t="s">
        <v>675</v>
      </c>
      <c r="C994" t="s">
        <v>682</v>
      </c>
      <c r="D994" t="s">
        <v>675</v>
      </c>
      <c r="E994" t="s">
        <v>682</v>
      </c>
      <c r="F994" t="s">
        <v>11560</v>
      </c>
      <c r="G994" t="s">
        <v>11551</v>
      </c>
      <c r="H994" t="s">
        <v>1864</v>
      </c>
      <c r="I994" t="s">
        <v>885</v>
      </c>
      <c r="J994" t="s">
        <v>8372</v>
      </c>
      <c r="K994" t="s">
        <v>922</v>
      </c>
      <c r="L994" t="s">
        <v>675</v>
      </c>
      <c r="M994" t="s">
        <v>2672</v>
      </c>
      <c r="N994" t="s">
        <v>675</v>
      </c>
      <c r="O994" t="s">
        <v>884</v>
      </c>
      <c r="P994" t="s">
        <v>11568</v>
      </c>
      <c r="Q994" t="s">
        <v>1326</v>
      </c>
      <c r="R994" t="s">
        <v>9131</v>
      </c>
      <c r="S994" t="s">
        <v>675</v>
      </c>
      <c r="T994" s="2" t="s">
        <v>675</v>
      </c>
      <c r="U994" s="2" t="s">
        <v>9131</v>
      </c>
      <c r="V994" s="2" t="s">
        <v>675</v>
      </c>
      <c r="W994" s="2" t="s">
        <v>675</v>
      </c>
    </row>
    <row r="995" spans="1:23">
      <c r="A995" t="s">
        <v>9132</v>
      </c>
      <c r="B995" t="s">
        <v>1946</v>
      </c>
      <c r="C995" t="s">
        <v>7369</v>
      </c>
      <c r="D995" t="s">
        <v>1946</v>
      </c>
      <c r="E995" t="s">
        <v>7370</v>
      </c>
      <c r="F995" t="s">
        <v>11560</v>
      </c>
      <c r="G995" t="s">
        <v>11551</v>
      </c>
      <c r="H995" t="s">
        <v>4987</v>
      </c>
      <c r="I995" t="s">
        <v>885</v>
      </c>
      <c r="J995" t="s">
        <v>8375</v>
      </c>
      <c r="K995" t="s">
        <v>922</v>
      </c>
      <c r="L995" t="s">
        <v>675</v>
      </c>
      <c r="M995" t="s">
        <v>2672</v>
      </c>
      <c r="N995" t="s">
        <v>2672</v>
      </c>
      <c r="O995" t="s">
        <v>884</v>
      </c>
      <c r="P995" t="s">
        <v>11568</v>
      </c>
      <c r="Q995" t="s">
        <v>1326</v>
      </c>
      <c r="R995" t="s">
        <v>9133</v>
      </c>
      <c r="S995" t="s">
        <v>3166</v>
      </c>
      <c r="T995" s="2" t="s">
        <v>675</v>
      </c>
      <c r="U995" s="2" t="s">
        <v>9133</v>
      </c>
      <c r="V995" s="2" t="s">
        <v>675</v>
      </c>
      <c r="W995" s="2" t="s">
        <v>675</v>
      </c>
    </row>
    <row r="996" spans="1:23">
      <c r="A996" t="s">
        <v>9134</v>
      </c>
      <c r="B996" t="s">
        <v>675</v>
      </c>
      <c r="C996" t="s">
        <v>682</v>
      </c>
      <c r="D996" t="s">
        <v>675</v>
      </c>
      <c r="E996" t="s">
        <v>682</v>
      </c>
      <c r="F996" t="s">
        <v>11560</v>
      </c>
      <c r="G996" t="s">
        <v>11551</v>
      </c>
      <c r="H996" t="s">
        <v>8380</v>
      </c>
      <c r="I996" t="s">
        <v>885</v>
      </c>
      <c r="J996" t="s">
        <v>8381</v>
      </c>
      <c r="K996" t="s">
        <v>922</v>
      </c>
      <c r="L996" t="s">
        <v>675</v>
      </c>
      <c r="M996" t="s">
        <v>2672</v>
      </c>
      <c r="N996" t="s">
        <v>675</v>
      </c>
      <c r="O996" t="s">
        <v>884</v>
      </c>
      <c r="P996" t="s">
        <v>11568</v>
      </c>
      <c r="Q996" t="s">
        <v>1326</v>
      </c>
      <c r="R996" t="s">
        <v>9135</v>
      </c>
      <c r="S996" t="s">
        <v>675</v>
      </c>
      <c r="T996" s="2" t="s">
        <v>675</v>
      </c>
      <c r="U996" s="2" t="s">
        <v>9135</v>
      </c>
      <c r="V996" s="2" t="s">
        <v>675</v>
      </c>
      <c r="W996" s="2" t="s">
        <v>675</v>
      </c>
    </row>
    <row r="997" spans="1:23">
      <c r="A997" t="s">
        <v>9136</v>
      </c>
      <c r="B997" t="s">
        <v>2001</v>
      </c>
      <c r="C997" t="s">
        <v>12349</v>
      </c>
      <c r="D997" t="s">
        <v>675</v>
      </c>
      <c r="E997" t="s">
        <v>682</v>
      </c>
      <c r="F997" t="s">
        <v>11560</v>
      </c>
      <c r="G997" t="s">
        <v>11551</v>
      </c>
      <c r="H997" t="s">
        <v>8384</v>
      </c>
      <c r="I997" t="s">
        <v>885</v>
      </c>
      <c r="J997" t="s">
        <v>8385</v>
      </c>
      <c r="K997" t="s">
        <v>922</v>
      </c>
      <c r="L997" t="s">
        <v>675</v>
      </c>
      <c r="M997" t="s">
        <v>2672</v>
      </c>
      <c r="N997" t="s">
        <v>760</v>
      </c>
      <c r="O997" t="s">
        <v>884</v>
      </c>
      <c r="P997" t="s">
        <v>11568</v>
      </c>
      <c r="Q997" t="s">
        <v>1326</v>
      </c>
      <c r="R997" t="s">
        <v>9138</v>
      </c>
      <c r="S997" t="s">
        <v>2001</v>
      </c>
      <c r="T997" s="2" t="s">
        <v>675</v>
      </c>
      <c r="U997" s="2" t="s">
        <v>9138</v>
      </c>
      <c r="V997" s="2" t="s">
        <v>675</v>
      </c>
      <c r="W997" s="2" t="s">
        <v>675</v>
      </c>
    </row>
    <row r="998" spans="1:23">
      <c r="A998" t="s">
        <v>9139</v>
      </c>
      <c r="B998" t="s">
        <v>675</v>
      </c>
      <c r="C998" t="s">
        <v>682</v>
      </c>
      <c r="D998" t="s">
        <v>675</v>
      </c>
      <c r="E998" t="s">
        <v>682</v>
      </c>
      <c r="F998" t="s">
        <v>11560</v>
      </c>
      <c r="G998" t="s">
        <v>11551</v>
      </c>
      <c r="H998" t="s">
        <v>8388</v>
      </c>
      <c r="I998" t="s">
        <v>885</v>
      </c>
      <c r="J998" t="s">
        <v>8389</v>
      </c>
      <c r="K998" t="s">
        <v>922</v>
      </c>
      <c r="L998" t="s">
        <v>675</v>
      </c>
      <c r="M998" t="s">
        <v>2672</v>
      </c>
      <c r="N998" t="s">
        <v>675</v>
      </c>
      <c r="O998" t="s">
        <v>884</v>
      </c>
      <c r="P998" t="s">
        <v>11568</v>
      </c>
      <c r="Q998" t="s">
        <v>1326</v>
      </c>
      <c r="R998" t="s">
        <v>9140</v>
      </c>
      <c r="S998" t="s">
        <v>675</v>
      </c>
      <c r="T998" s="2" t="s">
        <v>675</v>
      </c>
      <c r="U998" s="2" t="s">
        <v>9140</v>
      </c>
      <c r="V998" s="2" t="s">
        <v>675</v>
      </c>
      <c r="W998" s="2" t="s">
        <v>675</v>
      </c>
    </row>
    <row r="999" spans="1:23">
      <c r="A999" t="s">
        <v>9141</v>
      </c>
      <c r="B999" t="s">
        <v>675</v>
      </c>
      <c r="C999" t="s">
        <v>682</v>
      </c>
      <c r="D999" t="s">
        <v>675</v>
      </c>
      <c r="E999" t="s">
        <v>682</v>
      </c>
      <c r="F999" t="s">
        <v>11560</v>
      </c>
      <c r="G999" t="s">
        <v>11551</v>
      </c>
      <c r="H999" t="s">
        <v>7815</v>
      </c>
      <c r="I999" t="s">
        <v>885</v>
      </c>
      <c r="J999" t="s">
        <v>7816</v>
      </c>
      <c r="K999" t="s">
        <v>922</v>
      </c>
      <c r="L999" t="s">
        <v>675</v>
      </c>
      <c r="M999" t="s">
        <v>2672</v>
      </c>
      <c r="N999" t="s">
        <v>675</v>
      </c>
      <c r="O999" t="s">
        <v>884</v>
      </c>
      <c r="P999" t="s">
        <v>11568</v>
      </c>
      <c r="Q999" t="s">
        <v>1326</v>
      </c>
      <c r="R999" t="s">
        <v>9142</v>
      </c>
      <c r="S999" t="s">
        <v>675</v>
      </c>
      <c r="T999" s="2" t="s">
        <v>675</v>
      </c>
      <c r="U999" s="2" t="s">
        <v>9142</v>
      </c>
      <c r="V999" s="2" t="s">
        <v>675</v>
      </c>
      <c r="W999" s="2" t="s">
        <v>675</v>
      </c>
    </row>
    <row r="1000" spans="1:23">
      <c r="A1000" t="s">
        <v>9143</v>
      </c>
      <c r="B1000" t="s">
        <v>675</v>
      </c>
      <c r="C1000" t="s">
        <v>682</v>
      </c>
      <c r="D1000" t="s">
        <v>675</v>
      </c>
      <c r="E1000" t="s">
        <v>682</v>
      </c>
      <c r="F1000" t="s">
        <v>11560</v>
      </c>
      <c r="G1000" t="s">
        <v>11551</v>
      </c>
      <c r="H1000" t="s">
        <v>7820</v>
      </c>
      <c r="I1000" t="s">
        <v>885</v>
      </c>
      <c r="J1000" t="s">
        <v>7821</v>
      </c>
      <c r="K1000" t="s">
        <v>922</v>
      </c>
      <c r="L1000" t="s">
        <v>675</v>
      </c>
      <c r="M1000" t="s">
        <v>2672</v>
      </c>
      <c r="N1000" t="s">
        <v>675</v>
      </c>
      <c r="O1000" t="s">
        <v>884</v>
      </c>
      <c r="P1000" t="s">
        <v>11568</v>
      </c>
      <c r="Q1000" t="s">
        <v>1326</v>
      </c>
      <c r="R1000" t="s">
        <v>9144</v>
      </c>
      <c r="S1000" t="s">
        <v>675</v>
      </c>
      <c r="T1000" s="2" t="s">
        <v>675</v>
      </c>
      <c r="U1000" s="2" t="s">
        <v>9144</v>
      </c>
      <c r="V1000" s="2" t="s">
        <v>675</v>
      </c>
      <c r="W1000" s="2" t="s">
        <v>675</v>
      </c>
    </row>
    <row r="1001" spans="1:23">
      <c r="A1001" t="s">
        <v>9145</v>
      </c>
      <c r="B1001" t="s">
        <v>3402</v>
      </c>
      <c r="C1001" t="s">
        <v>12350</v>
      </c>
      <c r="D1001" t="s">
        <v>675</v>
      </c>
      <c r="E1001" t="s">
        <v>682</v>
      </c>
      <c r="F1001" t="s">
        <v>11560</v>
      </c>
      <c r="G1001" t="s">
        <v>11551</v>
      </c>
      <c r="H1001" t="s">
        <v>7825</v>
      </c>
      <c r="I1001" t="s">
        <v>885</v>
      </c>
      <c r="J1001" t="s">
        <v>7826</v>
      </c>
      <c r="K1001" t="s">
        <v>922</v>
      </c>
      <c r="L1001" t="s">
        <v>675</v>
      </c>
      <c r="M1001" t="s">
        <v>2672</v>
      </c>
      <c r="N1001" t="s">
        <v>760</v>
      </c>
      <c r="O1001" t="s">
        <v>884</v>
      </c>
      <c r="P1001" t="s">
        <v>11568</v>
      </c>
      <c r="Q1001" t="s">
        <v>1326</v>
      </c>
      <c r="R1001" t="s">
        <v>9146</v>
      </c>
      <c r="S1001" t="s">
        <v>3402</v>
      </c>
      <c r="T1001" s="2" t="s">
        <v>675</v>
      </c>
      <c r="U1001" s="2" t="s">
        <v>9146</v>
      </c>
      <c r="V1001" s="2" t="s">
        <v>675</v>
      </c>
      <c r="W1001" s="2" t="s">
        <v>675</v>
      </c>
    </row>
    <row r="1002" spans="1:23">
      <c r="A1002" t="s">
        <v>9147</v>
      </c>
      <c r="B1002" t="s">
        <v>675</v>
      </c>
      <c r="C1002" t="s">
        <v>682</v>
      </c>
      <c r="D1002" t="s">
        <v>675</v>
      </c>
      <c r="E1002" t="s">
        <v>682</v>
      </c>
      <c r="F1002" t="s">
        <v>11560</v>
      </c>
      <c r="G1002" t="s">
        <v>11551</v>
      </c>
      <c r="H1002" t="s">
        <v>7829</v>
      </c>
      <c r="I1002" t="s">
        <v>885</v>
      </c>
      <c r="J1002" t="s">
        <v>7830</v>
      </c>
      <c r="K1002" t="s">
        <v>922</v>
      </c>
      <c r="L1002" t="s">
        <v>675</v>
      </c>
      <c r="M1002" t="s">
        <v>2672</v>
      </c>
      <c r="N1002" t="s">
        <v>675</v>
      </c>
      <c r="O1002" t="s">
        <v>884</v>
      </c>
      <c r="P1002" t="s">
        <v>11568</v>
      </c>
      <c r="Q1002" t="s">
        <v>1326</v>
      </c>
      <c r="R1002" t="s">
        <v>9148</v>
      </c>
      <c r="S1002" t="s">
        <v>675</v>
      </c>
      <c r="T1002" s="2" t="s">
        <v>675</v>
      </c>
      <c r="U1002" s="2" t="s">
        <v>9148</v>
      </c>
      <c r="V1002" s="2" t="s">
        <v>675</v>
      </c>
      <c r="W1002" s="2" t="s">
        <v>675</v>
      </c>
    </row>
    <row r="1003" spans="1:23">
      <c r="A1003" t="s">
        <v>9149</v>
      </c>
      <c r="B1003" t="s">
        <v>675</v>
      </c>
      <c r="C1003" t="s">
        <v>682</v>
      </c>
      <c r="D1003" t="s">
        <v>675</v>
      </c>
      <c r="E1003" t="s">
        <v>682</v>
      </c>
      <c r="F1003" t="s">
        <v>11560</v>
      </c>
      <c r="G1003" t="s">
        <v>11551</v>
      </c>
      <c r="H1003" t="s">
        <v>7833</v>
      </c>
      <c r="I1003" t="s">
        <v>885</v>
      </c>
      <c r="J1003" t="s">
        <v>7834</v>
      </c>
      <c r="K1003" t="s">
        <v>922</v>
      </c>
      <c r="L1003" t="s">
        <v>675</v>
      </c>
      <c r="M1003" t="s">
        <v>2672</v>
      </c>
      <c r="N1003" t="s">
        <v>675</v>
      </c>
      <c r="O1003" t="s">
        <v>884</v>
      </c>
      <c r="P1003" t="s">
        <v>11568</v>
      </c>
      <c r="Q1003" t="s">
        <v>1326</v>
      </c>
      <c r="R1003" t="s">
        <v>9150</v>
      </c>
      <c r="S1003" t="s">
        <v>675</v>
      </c>
      <c r="T1003" s="2" t="s">
        <v>675</v>
      </c>
      <c r="U1003" s="2" t="s">
        <v>9150</v>
      </c>
      <c r="V1003" s="2" t="s">
        <v>675</v>
      </c>
      <c r="W1003" s="2" t="s">
        <v>675</v>
      </c>
    </row>
    <row r="1004" spans="1:23">
      <c r="A1004" t="s">
        <v>9151</v>
      </c>
      <c r="B1004" t="s">
        <v>675</v>
      </c>
      <c r="C1004" t="s">
        <v>682</v>
      </c>
      <c r="D1004" t="s">
        <v>675</v>
      </c>
      <c r="E1004" t="s">
        <v>682</v>
      </c>
      <c r="F1004" t="s">
        <v>11560</v>
      </c>
      <c r="G1004" t="s">
        <v>11551</v>
      </c>
      <c r="H1004" t="s">
        <v>7837</v>
      </c>
      <c r="I1004" t="s">
        <v>885</v>
      </c>
      <c r="J1004" t="s">
        <v>7838</v>
      </c>
      <c r="K1004" t="s">
        <v>922</v>
      </c>
      <c r="L1004" t="s">
        <v>675</v>
      </c>
      <c r="M1004" t="s">
        <v>2672</v>
      </c>
      <c r="N1004" t="s">
        <v>675</v>
      </c>
      <c r="O1004" t="s">
        <v>884</v>
      </c>
      <c r="P1004" t="s">
        <v>11568</v>
      </c>
      <c r="Q1004" t="s">
        <v>1326</v>
      </c>
      <c r="R1004" t="s">
        <v>9152</v>
      </c>
      <c r="S1004" t="s">
        <v>675</v>
      </c>
      <c r="T1004" s="2" t="s">
        <v>675</v>
      </c>
      <c r="U1004" s="2" t="s">
        <v>9152</v>
      </c>
      <c r="V1004" s="2" t="s">
        <v>675</v>
      </c>
      <c r="W1004" s="2" t="s">
        <v>675</v>
      </c>
    </row>
    <row r="1005" spans="1:23">
      <c r="A1005" t="s">
        <v>9153</v>
      </c>
      <c r="B1005" t="s">
        <v>3318</v>
      </c>
      <c r="C1005" t="s">
        <v>7035</v>
      </c>
      <c r="D1005" t="s">
        <v>3318</v>
      </c>
      <c r="E1005" t="s">
        <v>6783</v>
      </c>
      <c r="F1005" t="s">
        <v>11560</v>
      </c>
      <c r="G1005" t="s">
        <v>11551</v>
      </c>
      <c r="H1005" t="s">
        <v>7841</v>
      </c>
      <c r="I1005" t="s">
        <v>885</v>
      </c>
      <c r="J1005" t="s">
        <v>7842</v>
      </c>
      <c r="K1005" t="s">
        <v>922</v>
      </c>
      <c r="L1005" t="s">
        <v>675</v>
      </c>
      <c r="M1005" t="s">
        <v>2672</v>
      </c>
      <c r="N1005" t="s">
        <v>2672</v>
      </c>
      <c r="O1005" t="s">
        <v>884</v>
      </c>
      <c r="P1005" t="s">
        <v>11568</v>
      </c>
      <c r="Q1005" t="s">
        <v>1326</v>
      </c>
      <c r="R1005" t="s">
        <v>9154</v>
      </c>
      <c r="S1005" t="s">
        <v>2049</v>
      </c>
      <c r="T1005" s="2" t="s">
        <v>675</v>
      </c>
      <c r="U1005" s="2" t="s">
        <v>9154</v>
      </c>
      <c r="V1005" s="2" t="s">
        <v>675</v>
      </c>
      <c r="W1005" s="2" t="s">
        <v>675</v>
      </c>
    </row>
    <row r="1006" spans="1:23">
      <c r="A1006" t="s">
        <v>9155</v>
      </c>
      <c r="B1006" t="s">
        <v>3217</v>
      </c>
      <c r="C1006" t="s">
        <v>6748</v>
      </c>
      <c r="D1006" t="s">
        <v>3217</v>
      </c>
      <c r="E1006" t="s">
        <v>6721</v>
      </c>
      <c r="F1006" t="s">
        <v>11560</v>
      </c>
      <c r="G1006" t="s">
        <v>11551</v>
      </c>
      <c r="H1006" t="s">
        <v>7845</v>
      </c>
      <c r="I1006" t="s">
        <v>885</v>
      </c>
      <c r="J1006" t="s">
        <v>7846</v>
      </c>
      <c r="K1006" t="s">
        <v>922</v>
      </c>
      <c r="L1006" t="s">
        <v>675</v>
      </c>
      <c r="M1006" t="s">
        <v>2672</v>
      </c>
      <c r="N1006" t="s">
        <v>2672</v>
      </c>
      <c r="O1006" t="s">
        <v>884</v>
      </c>
      <c r="P1006" t="s">
        <v>11568</v>
      </c>
      <c r="Q1006" t="s">
        <v>1326</v>
      </c>
      <c r="R1006" t="s">
        <v>9156</v>
      </c>
      <c r="S1006" t="s">
        <v>3270</v>
      </c>
      <c r="T1006" s="2" t="s">
        <v>675</v>
      </c>
      <c r="U1006" s="2" t="s">
        <v>9156</v>
      </c>
      <c r="V1006" s="2" t="s">
        <v>675</v>
      </c>
      <c r="W1006" s="2" t="s">
        <v>675</v>
      </c>
    </row>
    <row r="1007" spans="1:23">
      <c r="A1007" t="s">
        <v>9157</v>
      </c>
      <c r="B1007" t="s">
        <v>7044</v>
      </c>
      <c r="C1007" t="s">
        <v>6096</v>
      </c>
      <c r="D1007" t="s">
        <v>7044</v>
      </c>
      <c r="E1007" t="s">
        <v>5882</v>
      </c>
      <c r="F1007" t="s">
        <v>11560</v>
      </c>
      <c r="G1007" t="s">
        <v>11551</v>
      </c>
      <c r="H1007" t="s">
        <v>5787</v>
      </c>
      <c r="I1007" t="s">
        <v>885</v>
      </c>
      <c r="J1007" t="s">
        <v>7849</v>
      </c>
      <c r="K1007" t="s">
        <v>922</v>
      </c>
      <c r="L1007" t="s">
        <v>675</v>
      </c>
      <c r="M1007" t="s">
        <v>2672</v>
      </c>
      <c r="N1007" t="s">
        <v>2672</v>
      </c>
      <c r="O1007" t="s">
        <v>884</v>
      </c>
      <c r="P1007" t="s">
        <v>11568</v>
      </c>
      <c r="Q1007" t="s">
        <v>1326</v>
      </c>
      <c r="R1007" t="s">
        <v>9158</v>
      </c>
      <c r="S1007" t="s">
        <v>1722</v>
      </c>
      <c r="T1007" s="2" t="s">
        <v>675</v>
      </c>
      <c r="U1007" s="2" t="s">
        <v>9158</v>
      </c>
      <c r="V1007" s="2" t="s">
        <v>1722</v>
      </c>
      <c r="W1007" s="2" t="s">
        <v>675</v>
      </c>
    </row>
    <row r="1008" spans="1:23">
      <c r="A1008" t="s">
        <v>9159</v>
      </c>
      <c r="B1008" t="s">
        <v>3217</v>
      </c>
      <c r="C1008" t="s">
        <v>5861</v>
      </c>
      <c r="D1008" t="s">
        <v>3217</v>
      </c>
      <c r="E1008" t="s">
        <v>9009</v>
      </c>
      <c r="F1008" t="s">
        <v>11560</v>
      </c>
      <c r="G1008" t="s">
        <v>11551</v>
      </c>
      <c r="H1008" t="s">
        <v>7852</v>
      </c>
      <c r="I1008" t="s">
        <v>885</v>
      </c>
      <c r="J1008" t="s">
        <v>7853</v>
      </c>
      <c r="K1008" t="s">
        <v>922</v>
      </c>
      <c r="L1008" t="s">
        <v>675</v>
      </c>
      <c r="M1008" t="s">
        <v>2672</v>
      </c>
      <c r="N1008" t="s">
        <v>2672</v>
      </c>
      <c r="O1008" t="s">
        <v>884</v>
      </c>
      <c r="P1008" t="s">
        <v>11568</v>
      </c>
      <c r="Q1008" t="s">
        <v>1326</v>
      </c>
      <c r="R1008" t="s">
        <v>9160</v>
      </c>
      <c r="S1008" t="s">
        <v>3270</v>
      </c>
      <c r="T1008" s="2" t="s">
        <v>675</v>
      </c>
      <c r="U1008" s="2" t="s">
        <v>9160</v>
      </c>
      <c r="V1008" s="2" t="s">
        <v>675</v>
      </c>
      <c r="W1008" s="2" t="s">
        <v>675</v>
      </c>
    </row>
    <row r="1009" spans="1:23">
      <c r="A1009" t="s">
        <v>9161</v>
      </c>
      <c r="B1009" t="s">
        <v>1454</v>
      </c>
      <c r="C1009" t="s">
        <v>12351</v>
      </c>
      <c r="D1009" t="s">
        <v>675</v>
      </c>
      <c r="E1009" t="s">
        <v>682</v>
      </c>
      <c r="F1009" t="s">
        <v>11560</v>
      </c>
      <c r="G1009" t="s">
        <v>11551</v>
      </c>
      <c r="H1009" t="s">
        <v>7857</v>
      </c>
      <c r="I1009" t="s">
        <v>885</v>
      </c>
      <c r="J1009" t="s">
        <v>7858</v>
      </c>
      <c r="K1009" t="s">
        <v>922</v>
      </c>
      <c r="L1009" t="s">
        <v>675</v>
      </c>
      <c r="M1009" t="s">
        <v>2672</v>
      </c>
      <c r="N1009" t="s">
        <v>760</v>
      </c>
      <c r="O1009" t="s">
        <v>884</v>
      </c>
      <c r="P1009" t="s">
        <v>11568</v>
      </c>
      <c r="Q1009" t="s">
        <v>1326</v>
      </c>
      <c r="R1009" t="s">
        <v>9162</v>
      </c>
      <c r="S1009" t="s">
        <v>1454</v>
      </c>
      <c r="T1009" s="2" t="s">
        <v>675</v>
      </c>
      <c r="U1009" s="2" t="s">
        <v>9162</v>
      </c>
      <c r="V1009" s="2" t="s">
        <v>1454</v>
      </c>
      <c r="W1009" s="2" t="s">
        <v>675</v>
      </c>
    </row>
    <row r="1010" spans="1:23">
      <c r="A1010" t="s">
        <v>9163</v>
      </c>
      <c r="B1010" t="s">
        <v>675</v>
      </c>
      <c r="C1010" t="s">
        <v>682</v>
      </c>
      <c r="D1010" t="s">
        <v>675</v>
      </c>
      <c r="E1010" t="s">
        <v>682</v>
      </c>
      <c r="F1010" t="s">
        <v>11560</v>
      </c>
      <c r="G1010" t="s">
        <v>11551</v>
      </c>
      <c r="H1010" t="s">
        <v>7861</v>
      </c>
      <c r="I1010" t="s">
        <v>885</v>
      </c>
      <c r="J1010" t="s">
        <v>7862</v>
      </c>
      <c r="K1010" t="s">
        <v>922</v>
      </c>
      <c r="L1010" t="s">
        <v>675</v>
      </c>
      <c r="M1010" t="s">
        <v>2672</v>
      </c>
      <c r="N1010" t="s">
        <v>675</v>
      </c>
      <c r="O1010" t="s">
        <v>884</v>
      </c>
      <c r="P1010" t="s">
        <v>11568</v>
      </c>
      <c r="Q1010" t="s">
        <v>1326</v>
      </c>
      <c r="R1010" t="s">
        <v>9164</v>
      </c>
      <c r="S1010" t="s">
        <v>675</v>
      </c>
      <c r="T1010" s="2" t="s">
        <v>675</v>
      </c>
      <c r="U1010" s="2" t="s">
        <v>9164</v>
      </c>
      <c r="V1010" s="2" t="s">
        <v>675</v>
      </c>
      <c r="W1010" s="2" t="s">
        <v>675</v>
      </c>
    </row>
    <row r="1011" spans="1:23">
      <c r="A1011" t="s">
        <v>9165</v>
      </c>
      <c r="B1011" t="s">
        <v>1946</v>
      </c>
      <c r="C1011" t="s">
        <v>12352</v>
      </c>
      <c r="D1011" t="s">
        <v>675</v>
      </c>
      <c r="E1011" t="s">
        <v>682</v>
      </c>
      <c r="F1011" t="s">
        <v>11560</v>
      </c>
      <c r="G1011" t="s">
        <v>11551</v>
      </c>
      <c r="H1011" t="s">
        <v>4982</v>
      </c>
      <c r="I1011" t="s">
        <v>885</v>
      </c>
      <c r="J1011" t="s">
        <v>7865</v>
      </c>
      <c r="K1011" t="s">
        <v>922</v>
      </c>
      <c r="L1011" t="s">
        <v>675</v>
      </c>
      <c r="M1011" t="s">
        <v>2672</v>
      </c>
      <c r="N1011" t="s">
        <v>760</v>
      </c>
      <c r="O1011" t="s">
        <v>884</v>
      </c>
      <c r="P1011" t="s">
        <v>11568</v>
      </c>
      <c r="Q1011" t="s">
        <v>1326</v>
      </c>
      <c r="R1011" t="s">
        <v>9167</v>
      </c>
      <c r="S1011" t="s">
        <v>1946</v>
      </c>
      <c r="T1011" s="2" t="s">
        <v>675</v>
      </c>
      <c r="U1011" s="2" t="s">
        <v>9167</v>
      </c>
      <c r="V1011" s="2" t="s">
        <v>675</v>
      </c>
      <c r="W1011" s="2" t="s">
        <v>675</v>
      </c>
    </row>
    <row r="1012" spans="1:23">
      <c r="A1012" t="s">
        <v>9168</v>
      </c>
      <c r="B1012" t="s">
        <v>1946</v>
      </c>
      <c r="C1012" t="s">
        <v>12353</v>
      </c>
      <c r="D1012" t="s">
        <v>675</v>
      </c>
      <c r="E1012" t="s">
        <v>682</v>
      </c>
      <c r="F1012" t="s">
        <v>11560</v>
      </c>
      <c r="G1012" t="s">
        <v>11551</v>
      </c>
      <c r="H1012" t="s">
        <v>7870</v>
      </c>
      <c r="I1012" t="s">
        <v>885</v>
      </c>
      <c r="J1012" t="s">
        <v>7871</v>
      </c>
      <c r="K1012" t="s">
        <v>922</v>
      </c>
      <c r="L1012" t="s">
        <v>675</v>
      </c>
      <c r="M1012" t="s">
        <v>2672</v>
      </c>
      <c r="N1012" t="s">
        <v>760</v>
      </c>
      <c r="O1012" t="s">
        <v>884</v>
      </c>
      <c r="P1012" t="s">
        <v>11568</v>
      </c>
      <c r="Q1012" t="s">
        <v>1326</v>
      </c>
      <c r="R1012" t="s">
        <v>9170</v>
      </c>
      <c r="S1012" t="s">
        <v>1946</v>
      </c>
      <c r="T1012" s="2" t="s">
        <v>675</v>
      </c>
      <c r="U1012" s="2" t="s">
        <v>9170</v>
      </c>
      <c r="V1012" s="2" t="s">
        <v>675</v>
      </c>
      <c r="W1012" s="2" t="s">
        <v>675</v>
      </c>
    </row>
    <row r="1013" spans="1:23">
      <c r="A1013" t="s">
        <v>9171</v>
      </c>
      <c r="B1013" t="s">
        <v>1946</v>
      </c>
      <c r="C1013" t="s">
        <v>12354</v>
      </c>
      <c r="D1013" t="s">
        <v>675</v>
      </c>
      <c r="E1013" t="s">
        <v>682</v>
      </c>
      <c r="F1013" t="s">
        <v>11560</v>
      </c>
      <c r="G1013" t="s">
        <v>11551</v>
      </c>
      <c r="H1013" t="s">
        <v>3740</v>
      </c>
      <c r="I1013" t="s">
        <v>885</v>
      </c>
      <c r="J1013" t="s">
        <v>7874</v>
      </c>
      <c r="K1013" t="s">
        <v>922</v>
      </c>
      <c r="L1013" t="s">
        <v>675</v>
      </c>
      <c r="M1013" t="s">
        <v>2672</v>
      </c>
      <c r="N1013" t="s">
        <v>760</v>
      </c>
      <c r="O1013" t="s">
        <v>884</v>
      </c>
      <c r="P1013" t="s">
        <v>11568</v>
      </c>
      <c r="Q1013" t="s">
        <v>1326</v>
      </c>
      <c r="R1013" t="s">
        <v>9172</v>
      </c>
      <c r="S1013" t="s">
        <v>1946</v>
      </c>
      <c r="T1013" s="2" t="s">
        <v>675</v>
      </c>
      <c r="U1013" s="2" t="s">
        <v>9172</v>
      </c>
      <c r="V1013" s="2" t="s">
        <v>675</v>
      </c>
      <c r="W1013" s="2" t="s">
        <v>675</v>
      </c>
    </row>
    <row r="1014" spans="1:23">
      <c r="A1014" t="s">
        <v>9173</v>
      </c>
      <c r="B1014" t="s">
        <v>675</v>
      </c>
      <c r="C1014" t="s">
        <v>682</v>
      </c>
      <c r="D1014" t="s">
        <v>675</v>
      </c>
      <c r="E1014" t="s">
        <v>682</v>
      </c>
      <c r="F1014" t="s">
        <v>11560</v>
      </c>
      <c r="G1014" t="s">
        <v>11551</v>
      </c>
      <c r="H1014" t="s">
        <v>7878</v>
      </c>
      <c r="I1014" t="s">
        <v>885</v>
      </c>
      <c r="J1014" t="s">
        <v>7879</v>
      </c>
      <c r="K1014" t="s">
        <v>922</v>
      </c>
      <c r="L1014" t="s">
        <v>675</v>
      </c>
      <c r="M1014" t="s">
        <v>2672</v>
      </c>
      <c r="N1014" t="s">
        <v>675</v>
      </c>
      <c r="O1014" t="s">
        <v>884</v>
      </c>
      <c r="P1014" t="s">
        <v>11568</v>
      </c>
      <c r="Q1014" t="s">
        <v>1326</v>
      </c>
      <c r="R1014" t="s">
        <v>9174</v>
      </c>
      <c r="S1014" t="s">
        <v>675</v>
      </c>
      <c r="T1014" s="2" t="s">
        <v>675</v>
      </c>
      <c r="U1014" s="2" t="s">
        <v>9174</v>
      </c>
      <c r="V1014" s="2" t="s">
        <v>675</v>
      </c>
      <c r="W1014" s="2" t="s">
        <v>675</v>
      </c>
    </row>
    <row r="1015" spans="1:23">
      <c r="A1015" t="s">
        <v>9175</v>
      </c>
      <c r="B1015" t="s">
        <v>675</v>
      </c>
      <c r="C1015" t="s">
        <v>682</v>
      </c>
      <c r="D1015" t="s">
        <v>675</v>
      </c>
      <c r="E1015" t="s">
        <v>682</v>
      </c>
      <c r="F1015" t="s">
        <v>11560</v>
      </c>
      <c r="G1015" t="s">
        <v>11551</v>
      </c>
      <c r="H1015" t="s">
        <v>7882</v>
      </c>
      <c r="I1015" t="s">
        <v>885</v>
      </c>
      <c r="J1015" t="s">
        <v>7883</v>
      </c>
      <c r="K1015" t="s">
        <v>922</v>
      </c>
      <c r="L1015" t="s">
        <v>675</v>
      </c>
      <c r="M1015" t="s">
        <v>2672</v>
      </c>
      <c r="N1015" t="s">
        <v>675</v>
      </c>
      <c r="O1015" t="s">
        <v>884</v>
      </c>
      <c r="P1015" t="s">
        <v>11568</v>
      </c>
      <c r="Q1015" t="s">
        <v>1326</v>
      </c>
      <c r="R1015" t="s">
        <v>9176</v>
      </c>
      <c r="S1015" t="s">
        <v>675</v>
      </c>
      <c r="T1015" s="2" t="s">
        <v>675</v>
      </c>
      <c r="U1015" s="2" t="s">
        <v>9176</v>
      </c>
      <c r="V1015" s="2" t="s">
        <v>675</v>
      </c>
      <c r="W1015" s="2" t="s">
        <v>675</v>
      </c>
    </row>
    <row r="1016" spans="1:23">
      <c r="A1016" t="s">
        <v>9177</v>
      </c>
      <c r="B1016" t="s">
        <v>675</v>
      </c>
      <c r="C1016" t="s">
        <v>682</v>
      </c>
      <c r="D1016" t="s">
        <v>675</v>
      </c>
      <c r="E1016" t="s">
        <v>682</v>
      </c>
      <c r="F1016" t="s">
        <v>11560</v>
      </c>
      <c r="G1016" t="s">
        <v>11551</v>
      </c>
      <c r="H1016" t="s">
        <v>7887</v>
      </c>
      <c r="I1016" t="s">
        <v>885</v>
      </c>
      <c r="J1016" t="s">
        <v>7888</v>
      </c>
      <c r="K1016" t="s">
        <v>922</v>
      </c>
      <c r="L1016" t="s">
        <v>675</v>
      </c>
      <c r="M1016" t="s">
        <v>2672</v>
      </c>
      <c r="N1016" t="s">
        <v>675</v>
      </c>
      <c r="O1016" t="s">
        <v>884</v>
      </c>
      <c r="P1016" t="s">
        <v>11568</v>
      </c>
      <c r="Q1016" t="s">
        <v>1326</v>
      </c>
      <c r="R1016" t="s">
        <v>9178</v>
      </c>
      <c r="S1016" t="s">
        <v>675</v>
      </c>
      <c r="T1016" s="2" t="s">
        <v>675</v>
      </c>
      <c r="U1016" s="2" t="s">
        <v>9178</v>
      </c>
      <c r="V1016" s="2" t="s">
        <v>675</v>
      </c>
      <c r="W1016" s="2" t="s">
        <v>675</v>
      </c>
    </row>
    <row r="1017" spans="1:23">
      <c r="A1017" t="s">
        <v>9179</v>
      </c>
      <c r="B1017" t="s">
        <v>675</v>
      </c>
      <c r="C1017" t="s">
        <v>682</v>
      </c>
      <c r="D1017" t="s">
        <v>675</v>
      </c>
      <c r="E1017" t="s">
        <v>682</v>
      </c>
      <c r="F1017" t="s">
        <v>11560</v>
      </c>
      <c r="G1017" t="s">
        <v>11551</v>
      </c>
      <c r="H1017" t="s">
        <v>7892</v>
      </c>
      <c r="I1017" t="s">
        <v>885</v>
      </c>
      <c r="J1017" t="s">
        <v>7893</v>
      </c>
      <c r="K1017" t="s">
        <v>922</v>
      </c>
      <c r="L1017" t="s">
        <v>675</v>
      </c>
      <c r="M1017" t="s">
        <v>2672</v>
      </c>
      <c r="N1017" t="s">
        <v>675</v>
      </c>
      <c r="O1017" t="s">
        <v>884</v>
      </c>
      <c r="P1017" t="s">
        <v>11568</v>
      </c>
      <c r="Q1017" t="s">
        <v>1326</v>
      </c>
      <c r="R1017" t="s">
        <v>9180</v>
      </c>
      <c r="S1017" t="s">
        <v>675</v>
      </c>
      <c r="T1017" s="2" t="s">
        <v>675</v>
      </c>
      <c r="U1017" s="2" t="s">
        <v>9180</v>
      </c>
      <c r="V1017" s="2" t="s">
        <v>675</v>
      </c>
      <c r="W1017" s="2" t="s">
        <v>675</v>
      </c>
    </row>
    <row r="1018" spans="1:23">
      <c r="A1018" t="s">
        <v>9181</v>
      </c>
      <c r="B1018" t="s">
        <v>675</v>
      </c>
      <c r="C1018" t="s">
        <v>682</v>
      </c>
      <c r="D1018" t="s">
        <v>675</v>
      </c>
      <c r="E1018" t="s">
        <v>682</v>
      </c>
      <c r="F1018" t="s">
        <v>11560</v>
      </c>
      <c r="G1018" t="s">
        <v>11551</v>
      </c>
      <c r="H1018" t="s">
        <v>7972</v>
      </c>
      <c r="I1018" t="s">
        <v>885</v>
      </c>
      <c r="J1018" t="s">
        <v>7973</v>
      </c>
      <c r="K1018" t="s">
        <v>922</v>
      </c>
      <c r="L1018" t="s">
        <v>675</v>
      </c>
      <c r="M1018" t="s">
        <v>2672</v>
      </c>
      <c r="N1018" t="s">
        <v>675</v>
      </c>
      <c r="O1018" t="s">
        <v>884</v>
      </c>
      <c r="P1018" t="s">
        <v>11568</v>
      </c>
      <c r="Q1018" t="s">
        <v>1326</v>
      </c>
      <c r="R1018" t="s">
        <v>9182</v>
      </c>
      <c r="S1018" t="s">
        <v>675</v>
      </c>
      <c r="T1018" s="2" t="s">
        <v>675</v>
      </c>
      <c r="U1018" s="2" t="s">
        <v>9182</v>
      </c>
      <c r="V1018" s="2" t="s">
        <v>675</v>
      </c>
      <c r="W1018" s="2" t="s">
        <v>675</v>
      </c>
    </row>
    <row r="1019" spans="1:23">
      <c r="A1019" t="s">
        <v>9183</v>
      </c>
      <c r="B1019" t="s">
        <v>3023</v>
      </c>
      <c r="C1019" t="s">
        <v>6096</v>
      </c>
      <c r="D1019" t="s">
        <v>3023</v>
      </c>
      <c r="E1019" t="s">
        <v>5891</v>
      </c>
      <c r="F1019" t="s">
        <v>11560</v>
      </c>
      <c r="G1019" t="s">
        <v>11551</v>
      </c>
      <c r="H1019" t="s">
        <v>8049</v>
      </c>
      <c r="I1019" t="s">
        <v>885</v>
      </c>
      <c r="J1019" t="s">
        <v>8050</v>
      </c>
      <c r="K1019" t="s">
        <v>922</v>
      </c>
      <c r="L1019" t="s">
        <v>675</v>
      </c>
      <c r="M1019" t="s">
        <v>2672</v>
      </c>
      <c r="N1019" t="s">
        <v>2672</v>
      </c>
      <c r="O1019" t="s">
        <v>884</v>
      </c>
      <c r="P1019" t="s">
        <v>11568</v>
      </c>
      <c r="Q1019" t="s">
        <v>1326</v>
      </c>
      <c r="R1019" t="s">
        <v>9184</v>
      </c>
      <c r="S1019" t="s">
        <v>3024</v>
      </c>
      <c r="T1019" s="2" t="s">
        <v>675</v>
      </c>
      <c r="U1019" s="2" t="s">
        <v>9184</v>
      </c>
      <c r="V1019" s="2" t="s">
        <v>3024</v>
      </c>
      <c r="W1019" s="2" t="s">
        <v>675</v>
      </c>
    </row>
    <row r="1020" spans="1:23">
      <c r="A1020" t="s">
        <v>9185</v>
      </c>
      <c r="B1020" t="s">
        <v>2384</v>
      </c>
      <c r="C1020" t="s">
        <v>6692</v>
      </c>
      <c r="D1020" t="s">
        <v>2384</v>
      </c>
      <c r="E1020" t="s">
        <v>6096</v>
      </c>
      <c r="F1020" t="s">
        <v>11560</v>
      </c>
      <c r="G1020" t="s">
        <v>11551</v>
      </c>
      <c r="H1020" t="s">
        <v>8053</v>
      </c>
      <c r="I1020" t="s">
        <v>885</v>
      </c>
      <c r="J1020" t="s">
        <v>8054</v>
      </c>
      <c r="K1020" t="s">
        <v>922</v>
      </c>
      <c r="L1020" t="s">
        <v>675</v>
      </c>
      <c r="M1020" t="s">
        <v>2672</v>
      </c>
      <c r="N1020" t="s">
        <v>2672</v>
      </c>
      <c r="O1020" t="s">
        <v>884</v>
      </c>
      <c r="P1020" t="s">
        <v>11568</v>
      </c>
      <c r="Q1020" t="s">
        <v>1326</v>
      </c>
      <c r="R1020" t="s">
        <v>9186</v>
      </c>
      <c r="S1020" t="s">
        <v>3539</v>
      </c>
      <c r="T1020" s="2" t="s">
        <v>675</v>
      </c>
      <c r="U1020" s="2" t="s">
        <v>9186</v>
      </c>
      <c r="V1020" s="2" t="s">
        <v>675</v>
      </c>
      <c r="W1020" s="2" t="s">
        <v>675</v>
      </c>
    </row>
    <row r="1021" spans="1:23">
      <c r="A1021" t="s">
        <v>9187</v>
      </c>
      <c r="B1021" t="s">
        <v>1946</v>
      </c>
      <c r="C1021" t="s">
        <v>12355</v>
      </c>
      <c r="D1021" t="s">
        <v>675</v>
      </c>
      <c r="E1021" t="s">
        <v>682</v>
      </c>
      <c r="F1021" t="s">
        <v>11560</v>
      </c>
      <c r="G1021" t="s">
        <v>11551</v>
      </c>
      <c r="H1021" t="s">
        <v>8059</v>
      </c>
      <c r="I1021" t="s">
        <v>885</v>
      </c>
      <c r="J1021" t="s">
        <v>8060</v>
      </c>
      <c r="K1021" t="s">
        <v>922</v>
      </c>
      <c r="L1021" t="s">
        <v>675</v>
      </c>
      <c r="M1021" t="s">
        <v>2672</v>
      </c>
      <c r="N1021" t="s">
        <v>760</v>
      </c>
      <c r="O1021" t="s">
        <v>884</v>
      </c>
      <c r="P1021" t="s">
        <v>11568</v>
      </c>
      <c r="Q1021" t="s">
        <v>1326</v>
      </c>
      <c r="R1021" t="s">
        <v>9189</v>
      </c>
      <c r="S1021" t="s">
        <v>1946</v>
      </c>
      <c r="T1021" s="2" t="s">
        <v>675</v>
      </c>
      <c r="U1021" s="2" t="s">
        <v>9189</v>
      </c>
      <c r="V1021" s="2" t="s">
        <v>675</v>
      </c>
      <c r="W1021" s="2" t="s">
        <v>675</v>
      </c>
    </row>
    <row r="1022" spans="1:23">
      <c r="A1022" t="s">
        <v>9190</v>
      </c>
      <c r="B1022" t="s">
        <v>3270</v>
      </c>
      <c r="C1022" t="s">
        <v>12356</v>
      </c>
      <c r="D1022" t="s">
        <v>675</v>
      </c>
      <c r="E1022" t="s">
        <v>682</v>
      </c>
      <c r="F1022" t="s">
        <v>11560</v>
      </c>
      <c r="G1022" t="s">
        <v>11551</v>
      </c>
      <c r="H1022" t="s">
        <v>8063</v>
      </c>
      <c r="I1022" t="s">
        <v>885</v>
      </c>
      <c r="J1022" t="s">
        <v>8064</v>
      </c>
      <c r="K1022" t="s">
        <v>922</v>
      </c>
      <c r="L1022" t="s">
        <v>675</v>
      </c>
      <c r="M1022" t="s">
        <v>2672</v>
      </c>
      <c r="N1022" t="s">
        <v>760</v>
      </c>
      <c r="O1022" t="s">
        <v>884</v>
      </c>
      <c r="P1022" t="s">
        <v>11568</v>
      </c>
      <c r="Q1022" t="s">
        <v>1326</v>
      </c>
      <c r="R1022" t="s">
        <v>9192</v>
      </c>
      <c r="S1022" t="s">
        <v>3270</v>
      </c>
      <c r="T1022" s="2" t="s">
        <v>675</v>
      </c>
      <c r="U1022" s="2" t="s">
        <v>9192</v>
      </c>
      <c r="V1022" s="2" t="s">
        <v>675</v>
      </c>
      <c r="W1022" s="2" t="s">
        <v>675</v>
      </c>
    </row>
    <row r="1023" spans="1:23">
      <c r="A1023" t="s">
        <v>9193</v>
      </c>
      <c r="B1023" t="s">
        <v>1455</v>
      </c>
      <c r="C1023" t="s">
        <v>12357</v>
      </c>
      <c r="D1023" t="s">
        <v>675</v>
      </c>
      <c r="E1023" t="s">
        <v>682</v>
      </c>
      <c r="F1023" t="s">
        <v>11560</v>
      </c>
      <c r="G1023" t="s">
        <v>11551</v>
      </c>
      <c r="H1023" t="s">
        <v>8067</v>
      </c>
      <c r="I1023" t="s">
        <v>885</v>
      </c>
      <c r="J1023" t="s">
        <v>8068</v>
      </c>
      <c r="K1023" t="s">
        <v>922</v>
      </c>
      <c r="L1023" t="s">
        <v>675</v>
      </c>
      <c r="M1023" t="s">
        <v>2672</v>
      </c>
      <c r="N1023" t="s">
        <v>760</v>
      </c>
      <c r="O1023" t="s">
        <v>884</v>
      </c>
      <c r="P1023" t="s">
        <v>11568</v>
      </c>
      <c r="Q1023" t="s">
        <v>1326</v>
      </c>
      <c r="R1023" t="s">
        <v>9195</v>
      </c>
      <c r="S1023" t="s">
        <v>1455</v>
      </c>
      <c r="T1023" s="2" t="s">
        <v>675</v>
      </c>
      <c r="U1023" s="2" t="s">
        <v>9195</v>
      </c>
      <c r="V1023" s="2" t="s">
        <v>1455</v>
      </c>
      <c r="W1023" s="2" t="s">
        <v>675</v>
      </c>
    </row>
    <row r="1024" spans="1:23">
      <c r="A1024" t="s">
        <v>9196</v>
      </c>
      <c r="B1024" t="s">
        <v>1908</v>
      </c>
      <c r="C1024" t="s">
        <v>6853</v>
      </c>
      <c r="D1024" t="s">
        <v>1908</v>
      </c>
      <c r="E1024" t="s">
        <v>7184</v>
      </c>
      <c r="F1024" t="s">
        <v>11560</v>
      </c>
      <c r="G1024" t="s">
        <v>11551</v>
      </c>
      <c r="H1024" t="s">
        <v>1109</v>
      </c>
      <c r="I1024" t="s">
        <v>885</v>
      </c>
      <c r="J1024" t="s">
        <v>8071</v>
      </c>
      <c r="K1024" t="s">
        <v>922</v>
      </c>
      <c r="L1024" t="s">
        <v>675</v>
      </c>
      <c r="M1024" t="s">
        <v>2672</v>
      </c>
      <c r="N1024" t="s">
        <v>2672</v>
      </c>
      <c r="O1024" t="s">
        <v>884</v>
      </c>
      <c r="P1024" t="s">
        <v>11568</v>
      </c>
      <c r="Q1024" t="s">
        <v>1326</v>
      </c>
      <c r="R1024" t="s">
        <v>9197</v>
      </c>
      <c r="S1024" t="s">
        <v>1919</v>
      </c>
      <c r="T1024" s="2" t="s">
        <v>675</v>
      </c>
      <c r="U1024" s="2" t="s">
        <v>9197</v>
      </c>
      <c r="V1024" s="2" t="s">
        <v>675</v>
      </c>
      <c r="W1024" s="2" t="s">
        <v>675</v>
      </c>
    </row>
    <row r="1025" spans="1:23">
      <c r="A1025" t="s">
        <v>9198</v>
      </c>
      <c r="B1025" t="s">
        <v>4688</v>
      </c>
      <c r="C1025" t="s">
        <v>12358</v>
      </c>
      <c r="D1025" t="s">
        <v>675</v>
      </c>
      <c r="E1025" t="s">
        <v>682</v>
      </c>
      <c r="F1025" t="s">
        <v>11560</v>
      </c>
      <c r="G1025" t="s">
        <v>11551</v>
      </c>
      <c r="H1025" t="s">
        <v>8074</v>
      </c>
      <c r="I1025" t="s">
        <v>885</v>
      </c>
      <c r="J1025" t="s">
        <v>8075</v>
      </c>
      <c r="K1025" t="s">
        <v>922</v>
      </c>
      <c r="L1025" t="s">
        <v>675</v>
      </c>
      <c r="M1025" t="s">
        <v>2672</v>
      </c>
      <c r="N1025" t="s">
        <v>760</v>
      </c>
      <c r="O1025" t="s">
        <v>884</v>
      </c>
      <c r="P1025" t="s">
        <v>11568</v>
      </c>
      <c r="Q1025" t="s">
        <v>1326</v>
      </c>
      <c r="R1025" t="s">
        <v>9199</v>
      </c>
      <c r="S1025" t="s">
        <v>4688</v>
      </c>
      <c r="T1025" s="2" t="s">
        <v>675</v>
      </c>
      <c r="U1025" s="2" t="s">
        <v>9199</v>
      </c>
      <c r="V1025" s="2" t="s">
        <v>675</v>
      </c>
      <c r="W1025" s="2" t="s">
        <v>675</v>
      </c>
    </row>
    <row r="1026" spans="1:23">
      <c r="A1026" t="s">
        <v>9200</v>
      </c>
      <c r="B1026" t="s">
        <v>675</v>
      </c>
      <c r="C1026" t="s">
        <v>682</v>
      </c>
      <c r="D1026" t="s">
        <v>675</v>
      </c>
      <c r="E1026" t="s">
        <v>682</v>
      </c>
      <c r="F1026" t="s">
        <v>11560</v>
      </c>
      <c r="G1026" t="s">
        <v>11551</v>
      </c>
      <c r="H1026" t="s">
        <v>8078</v>
      </c>
      <c r="I1026" t="s">
        <v>885</v>
      </c>
      <c r="J1026" t="s">
        <v>8079</v>
      </c>
      <c r="K1026" t="s">
        <v>922</v>
      </c>
      <c r="L1026" t="s">
        <v>675</v>
      </c>
      <c r="M1026" t="s">
        <v>2672</v>
      </c>
      <c r="N1026" t="s">
        <v>675</v>
      </c>
      <c r="O1026" t="s">
        <v>884</v>
      </c>
      <c r="P1026" t="s">
        <v>11568</v>
      </c>
      <c r="Q1026" t="s">
        <v>1326</v>
      </c>
      <c r="R1026" t="s">
        <v>9201</v>
      </c>
      <c r="S1026" t="s">
        <v>675</v>
      </c>
      <c r="T1026" s="2" t="s">
        <v>675</v>
      </c>
      <c r="U1026" s="2" t="s">
        <v>9201</v>
      </c>
      <c r="V1026" s="2" t="s">
        <v>675</v>
      </c>
      <c r="W1026" s="2" t="s">
        <v>675</v>
      </c>
    </row>
    <row r="1027" spans="1:23">
      <c r="A1027" t="s">
        <v>9202</v>
      </c>
      <c r="B1027" t="s">
        <v>1760</v>
      </c>
      <c r="C1027" t="s">
        <v>7035</v>
      </c>
      <c r="D1027" t="s">
        <v>1760</v>
      </c>
      <c r="E1027" t="s">
        <v>6783</v>
      </c>
      <c r="F1027" t="s">
        <v>11560</v>
      </c>
      <c r="G1027" t="s">
        <v>11551</v>
      </c>
      <c r="H1027" t="s">
        <v>8210</v>
      </c>
      <c r="I1027" t="s">
        <v>885</v>
      </c>
      <c r="J1027" t="s">
        <v>8211</v>
      </c>
      <c r="K1027" t="s">
        <v>922</v>
      </c>
      <c r="L1027" t="s">
        <v>675</v>
      </c>
      <c r="M1027" t="s">
        <v>2672</v>
      </c>
      <c r="N1027" t="s">
        <v>2672</v>
      </c>
      <c r="O1027" t="s">
        <v>884</v>
      </c>
      <c r="P1027" t="s">
        <v>11568</v>
      </c>
      <c r="Q1027" t="s">
        <v>1326</v>
      </c>
      <c r="R1027" t="s">
        <v>9203</v>
      </c>
      <c r="S1027" t="s">
        <v>1811</v>
      </c>
      <c r="T1027" s="2" t="s">
        <v>675</v>
      </c>
      <c r="U1027" s="2" t="s">
        <v>9203</v>
      </c>
      <c r="V1027" s="2" t="s">
        <v>1811</v>
      </c>
      <c r="W1027" s="2" t="s">
        <v>675</v>
      </c>
    </row>
    <row r="1028" spans="1:23">
      <c r="A1028" t="s">
        <v>9204</v>
      </c>
      <c r="B1028" t="s">
        <v>675</v>
      </c>
      <c r="C1028" t="s">
        <v>682</v>
      </c>
      <c r="D1028" t="s">
        <v>675</v>
      </c>
      <c r="E1028" t="s">
        <v>682</v>
      </c>
      <c r="F1028" t="s">
        <v>11560</v>
      </c>
      <c r="G1028" t="s">
        <v>11551</v>
      </c>
      <c r="H1028" t="s">
        <v>8214</v>
      </c>
      <c r="I1028" t="s">
        <v>885</v>
      </c>
      <c r="J1028" t="s">
        <v>8215</v>
      </c>
      <c r="K1028" t="s">
        <v>922</v>
      </c>
      <c r="L1028" t="s">
        <v>675</v>
      </c>
      <c r="M1028" t="s">
        <v>2672</v>
      </c>
      <c r="N1028" t="s">
        <v>675</v>
      </c>
      <c r="O1028" t="s">
        <v>884</v>
      </c>
      <c r="P1028" t="s">
        <v>11568</v>
      </c>
      <c r="Q1028" t="s">
        <v>1326</v>
      </c>
      <c r="R1028" t="s">
        <v>9205</v>
      </c>
      <c r="S1028" t="s">
        <v>675</v>
      </c>
      <c r="T1028" s="2" t="s">
        <v>675</v>
      </c>
      <c r="U1028" s="2" t="s">
        <v>9205</v>
      </c>
      <c r="V1028" s="2" t="s">
        <v>675</v>
      </c>
      <c r="W1028" s="2" t="s">
        <v>675</v>
      </c>
    </row>
    <row r="1029" spans="1:23">
      <c r="A1029" t="s">
        <v>9206</v>
      </c>
      <c r="B1029" t="s">
        <v>675</v>
      </c>
      <c r="C1029" t="s">
        <v>682</v>
      </c>
      <c r="D1029" t="s">
        <v>675</v>
      </c>
      <c r="E1029" t="s">
        <v>682</v>
      </c>
      <c r="F1029" t="s">
        <v>11560</v>
      </c>
      <c r="G1029" t="s">
        <v>11551</v>
      </c>
      <c r="H1029" t="s">
        <v>8218</v>
      </c>
      <c r="I1029" t="s">
        <v>885</v>
      </c>
      <c r="J1029" t="s">
        <v>8219</v>
      </c>
      <c r="K1029" t="s">
        <v>922</v>
      </c>
      <c r="L1029" t="s">
        <v>675</v>
      </c>
      <c r="M1029" t="s">
        <v>2672</v>
      </c>
      <c r="N1029" t="s">
        <v>675</v>
      </c>
      <c r="O1029" t="s">
        <v>884</v>
      </c>
      <c r="P1029" t="s">
        <v>11568</v>
      </c>
      <c r="Q1029" t="s">
        <v>1326</v>
      </c>
      <c r="R1029" t="s">
        <v>9207</v>
      </c>
      <c r="S1029" t="s">
        <v>675</v>
      </c>
      <c r="T1029" s="2" t="s">
        <v>675</v>
      </c>
      <c r="U1029" s="2" t="s">
        <v>9207</v>
      </c>
      <c r="V1029" s="2" t="s">
        <v>675</v>
      </c>
      <c r="W1029" s="2" t="s">
        <v>675</v>
      </c>
    </row>
    <row r="1030" spans="1:23">
      <c r="A1030" t="s">
        <v>9208</v>
      </c>
      <c r="B1030" t="s">
        <v>2115</v>
      </c>
      <c r="C1030" t="s">
        <v>6853</v>
      </c>
      <c r="D1030" t="s">
        <v>2115</v>
      </c>
      <c r="E1030" t="s">
        <v>7190</v>
      </c>
      <c r="F1030" t="s">
        <v>11560</v>
      </c>
      <c r="G1030" t="s">
        <v>11551</v>
      </c>
      <c r="H1030" t="s">
        <v>8222</v>
      </c>
      <c r="I1030" t="s">
        <v>885</v>
      </c>
      <c r="J1030" t="s">
        <v>8223</v>
      </c>
      <c r="K1030" t="s">
        <v>922</v>
      </c>
      <c r="L1030" t="s">
        <v>675</v>
      </c>
      <c r="M1030" t="s">
        <v>2672</v>
      </c>
      <c r="N1030" t="s">
        <v>2672</v>
      </c>
      <c r="O1030" t="s">
        <v>884</v>
      </c>
      <c r="P1030" t="s">
        <v>11568</v>
      </c>
      <c r="Q1030" t="s">
        <v>1326</v>
      </c>
      <c r="R1030" t="s">
        <v>9209</v>
      </c>
      <c r="S1030" t="s">
        <v>3402</v>
      </c>
      <c r="T1030" s="2" t="s">
        <v>675</v>
      </c>
      <c r="U1030" s="2" t="s">
        <v>9209</v>
      </c>
      <c r="V1030" s="2" t="s">
        <v>675</v>
      </c>
      <c r="W1030" s="2" t="s">
        <v>675</v>
      </c>
    </row>
    <row r="1031" spans="1:23">
      <c r="A1031" t="s">
        <v>9210</v>
      </c>
      <c r="B1031" t="s">
        <v>675</v>
      </c>
      <c r="C1031" t="s">
        <v>682</v>
      </c>
      <c r="D1031" t="s">
        <v>675</v>
      </c>
      <c r="E1031" t="s">
        <v>682</v>
      </c>
      <c r="F1031" t="s">
        <v>11560</v>
      </c>
      <c r="G1031" t="s">
        <v>11551</v>
      </c>
      <c r="H1031" t="s">
        <v>8227</v>
      </c>
      <c r="I1031" t="s">
        <v>885</v>
      </c>
      <c r="J1031" t="s">
        <v>8228</v>
      </c>
      <c r="K1031" t="s">
        <v>922</v>
      </c>
      <c r="L1031" t="s">
        <v>675</v>
      </c>
      <c r="M1031" t="s">
        <v>2672</v>
      </c>
      <c r="N1031" t="s">
        <v>675</v>
      </c>
      <c r="O1031" t="s">
        <v>884</v>
      </c>
      <c r="P1031" t="s">
        <v>11568</v>
      </c>
      <c r="Q1031" t="s">
        <v>1326</v>
      </c>
      <c r="R1031" t="s">
        <v>9211</v>
      </c>
      <c r="S1031" t="s">
        <v>675</v>
      </c>
      <c r="T1031" s="2" t="s">
        <v>675</v>
      </c>
      <c r="U1031" s="2" t="s">
        <v>9211</v>
      </c>
      <c r="V1031" s="2" t="s">
        <v>675</v>
      </c>
      <c r="W1031" s="2" t="s">
        <v>675</v>
      </c>
    </row>
    <row r="1032" spans="1:23">
      <c r="A1032" t="s">
        <v>9212</v>
      </c>
      <c r="B1032" t="s">
        <v>1919</v>
      </c>
      <c r="C1032" t="s">
        <v>12359</v>
      </c>
      <c r="D1032" t="s">
        <v>675</v>
      </c>
      <c r="E1032" t="s">
        <v>682</v>
      </c>
      <c r="F1032" t="s">
        <v>11560</v>
      </c>
      <c r="G1032" t="s">
        <v>11551</v>
      </c>
      <c r="H1032" t="s">
        <v>8233</v>
      </c>
      <c r="I1032" t="s">
        <v>885</v>
      </c>
      <c r="J1032" t="s">
        <v>8234</v>
      </c>
      <c r="K1032" t="s">
        <v>922</v>
      </c>
      <c r="L1032" t="s">
        <v>675</v>
      </c>
      <c r="M1032" t="s">
        <v>2672</v>
      </c>
      <c r="N1032" t="s">
        <v>760</v>
      </c>
      <c r="O1032" t="s">
        <v>884</v>
      </c>
      <c r="P1032" t="s">
        <v>11568</v>
      </c>
      <c r="Q1032" t="s">
        <v>1326</v>
      </c>
      <c r="R1032" t="s">
        <v>9213</v>
      </c>
      <c r="S1032" t="s">
        <v>1919</v>
      </c>
      <c r="T1032" s="2" t="s">
        <v>675</v>
      </c>
      <c r="U1032" s="2" t="s">
        <v>9213</v>
      </c>
      <c r="V1032" s="2" t="s">
        <v>675</v>
      </c>
      <c r="W1032" s="2" t="s">
        <v>675</v>
      </c>
    </row>
    <row r="1033" spans="1:23">
      <c r="A1033" t="s">
        <v>9214</v>
      </c>
      <c r="B1033" t="s">
        <v>1908</v>
      </c>
      <c r="C1033" t="s">
        <v>6853</v>
      </c>
      <c r="D1033" t="s">
        <v>1908</v>
      </c>
      <c r="E1033" t="s">
        <v>7184</v>
      </c>
      <c r="F1033" t="s">
        <v>11560</v>
      </c>
      <c r="G1033" t="s">
        <v>11551</v>
      </c>
      <c r="H1033" t="s">
        <v>8237</v>
      </c>
      <c r="I1033" t="s">
        <v>885</v>
      </c>
      <c r="J1033" t="s">
        <v>8238</v>
      </c>
      <c r="K1033" t="s">
        <v>922</v>
      </c>
      <c r="L1033" t="s">
        <v>675</v>
      </c>
      <c r="M1033" t="s">
        <v>2672</v>
      </c>
      <c r="N1033" t="s">
        <v>2672</v>
      </c>
      <c r="O1033" t="s">
        <v>884</v>
      </c>
      <c r="P1033" t="s">
        <v>11568</v>
      </c>
      <c r="Q1033" t="s">
        <v>1326</v>
      </c>
      <c r="R1033" t="s">
        <v>9215</v>
      </c>
      <c r="S1033" t="s">
        <v>1919</v>
      </c>
      <c r="T1033" s="2" t="s">
        <v>675</v>
      </c>
      <c r="U1033" s="2" t="s">
        <v>9215</v>
      </c>
      <c r="V1033" s="2" t="s">
        <v>675</v>
      </c>
      <c r="W1033" s="2" t="s">
        <v>675</v>
      </c>
    </row>
    <row r="1034" spans="1:23">
      <c r="A1034" t="s">
        <v>9216</v>
      </c>
      <c r="B1034" t="s">
        <v>1919</v>
      </c>
      <c r="C1034" t="s">
        <v>12360</v>
      </c>
      <c r="D1034" t="s">
        <v>675</v>
      </c>
      <c r="E1034" t="s">
        <v>682</v>
      </c>
      <c r="F1034" t="s">
        <v>11560</v>
      </c>
      <c r="G1034" t="s">
        <v>11551</v>
      </c>
      <c r="H1034" t="s">
        <v>8392</v>
      </c>
      <c r="I1034" t="s">
        <v>885</v>
      </c>
      <c r="J1034" t="s">
        <v>8393</v>
      </c>
      <c r="K1034" t="s">
        <v>922</v>
      </c>
      <c r="L1034" t="s">
        <v>675</v>
      </c>
      <c r="M1034" t="s">
        <v>2672</v>
      </c>
      <c r="N1034" t="s">
        <v>760</v>
      </c>
      <c r="O1034" t="s">
        <v>884</v>
      </c>
      <c r="P1034" t="s">
        <v>11568</v>
      </c>
      <c r="Q1034" t="s">
        <v>1326</v>
      </c>
      <c r="R1034" t="s">
        <v>9217</v>
      </c>
      <c r="S1034" t="s">
        <v>1919</v>
      </c>
      <c r="T1034" s="2" t="s">
        <v>675</v>
      </c>
      <c r="U1034" s="2" t="s">
        <v>9217</v>
      </c>
      <c r="V1034" s="2" t="s">
        <v>675</v>
      </c>
      <c r="W1034" s="2" t="s">
        <v>675</v>
      </c>
    </row>
    <row r="1035" spans="1:23">
      <c r="A1035" t="s">
        <v>9218</v>
      </c>
      <c r="B1035" t="s">
        <v>675</v>
      </c>
      <c r="C1035" t="s">
        <v>682</v>
      </c>
      <c r="D1035" t="s">
        <v>675</v>
      </c>
      <c r="E1035" t="s">
        <v>682</v>
      </c>
      <c r="F1035" t="s">
        <v>11560</v>
      </c>
      <c r="G1035" t="s">
        <v>11551</v>
      </c>
      <c r="H1035" t="s">
        <v>8396</v>
      </c>
      <c r="I1035" t="s">
        <v>885</v>
      </c>
      <c r="J1035" t="s">
        <v>8397</v>
      </c>
      <c r="K1035" t="s">
        <v>922</v>
      </c>
      <c r="L1035" t="s">
        <v>675</v>
      </c>
      <c r="M1035" t="s">
        <v>2672</v>
      </c>
      <c r="N1035" t="s">
        <v>675</v>
      </c>
      <c r="O1035" t="s">
        <v>884</v>
      </c>
      <c r="P1035" t="s">
        <v>11568</v>
      </c>
      <c r="Q1035" t="s">
        <v>1326</v>
      </c>
      <c r="R1035" t="s">
        <v>9219</v>
      </c>
      <c r="S1035" t="s">
        <v>675</v>
      </c>
      <c r="T1035" s="2" t="s">
        <v>675</v>
      </c>
      <c r="U1035" s="2" t="s">
        <v>9219</v>
      </c>
      <c r="V1035" s="2" t="s">
        <v>675</v>
      </c>
      <c r="W1035" s="2" t="s">
        <v>675</v>
      </c>
    </row>
    <row r="1036" spans="1:23">
      <c r="A1036" t="s">
        <v>9220</v>
      </c>
      <c r="B1036" t="s">
        <v>675</v>
      </c>
      <c r="C1036" t="s">
        <v>682</v>
      </c>
      <c r="D1036" t="s">
        <v>675</v>
      </c>
      <c r="E1036" t="s">
        <v>682</v>
      </c>
      <c r="F1036" t="s">
        <v>11560</v>
      </c>
      <c r="G1036" t="s">
        <v>11551</v>
      </c>
      <c r="H1036" t="s">
        <v>8401</v>
      </c>
      <c r="I1036" t="s">
        <v>885</v>
      </c>
      <c r="J1036" t="s">
        <v>8402</v>
      </c>
      <c r="K1036" t="s">
        <v>922</v>
      </c>
      <c r="L1036" t="s">
        <v>675</v>
      </c>
      <c r="M1036" t="s">
        <v>2672</v>
      </c>
      <c r="N1036" t="s">
        <v>675</v>
      </c>
      <c r="O1036" t="s">
        <v>884</v>
      </c>
      <c r="P1036" t="s">
        <v>11568</v>
      </c>
      <c r="Q1036" t="s">
        <v>1326</v>
      </c>
      <c r="R1036" t="s">
        <v>9221</v>
      </c>
      <c r="S1036" t="s">
        <v>675</v>
      </c>
      <c r="T1036" s="2" t="s">
        <v>675</v>
      </c>
      <c r="U1036" s="2" t="s">
        <v>9221</v>
      </c>
      <c r="V1036" s="2" t="s">
        <v>675</v>
      </c>
      <c r="W1036" s="2" t="s">
        <v>675</v>
      </c>
    </row>
    <row r="1037" spans="1:23">
      <c r="A1037" t="s">
        <v>9222</v>
      </c>
      <c r="B1037" t="s">
        <v>675</v>
      </c>
      <c r="C1037" t="s">
        <v>682</v>
      </c>
      <c r="D1037" t="s">
        <v>675</v>
      </c>
      <c r="E1037" t="s">
        <v>682</v>
      </c>
      <c r="F1037" t="s">
        <v>11560</v>
      </c>
      <c r="G1037" t="s">
        <v>11551</v>
      </c>
      <c r="H1037" t="s">
        <v>8405</v>
      </c>
      <c r="I1037" t="s">
        <v>885</v>
      </c>
      <c r="J1037" t="s">
        <v>8406</v>
      </c>
      <c r="K1037" t="s">
        <v>922</v>
      </c>
      <c r="L1037" t="s">
        <v>675</v>
      </c>
      <c r="M1037" t="s">
        <v>2672</v>
      </c>
      <c r="N1037" t="s">
        <v>675</v>
      </c>
      <c r="O1037" t="s">
        <v>884</v>
      </c>
      <c r="P1037" t="s">
        <v>11568</v>
      </c>
      <c r="Q1037" t="s">
        <v>1326</v>
      </c>
      <c r="R1037" t="s">
        <v>9223</v>
      </c>
      <c r="S1037" t="s">
        <v>675</v>
      </c>
      <c r="T1037" s="2" t="s">
        <v>675</v>
      </c>
      <c r="U1037" s="2" t="s">
        <v>9223</v>
      </c>
      <c r="V1037" s="2" t="s">
        <v>675</v>
      </c>
      <c r="W1037" s="2" t="s">
        <v>675</v>
      </c>
    </row>
    <row r="1038" spans="1:23">
      <c r="A1038" t="s">
        <v>9224</v>
      </c>
      <c r="B1038" t="s">
        <v>1946</v>
      </c>
      <c r="C1038" t="s">
        <v>7369</v>
      </c>
      <c r="D1038" t="s">
        <v>1946</v>
      </c>
      <c r="E1038" t="s">
        <v>7370</v>
      </c>
      <c r="F1038" t="s">
        <v>11560</v>
      </c>
      <c r="G1038" t="s">
        <v>11551</v>
      </c>
      <c r="H1038" t="s">
        <v>8409</v>
      </c>
      <c r="I1038" t="s">
        <v>885</v>
      </c>
      <c r="J1038" t="s">
        <v>8410</v>
      </c>
      <c r="K1038" t="s">
        <v>922</v>
      </c>
      <c r="L1038" t="s">
        <v>675</v>
      </c>
      <c r="M1038" t="s">
        <v>2672</v>
      </c>
      <c r="N1038" t="s">
        <v>2672</v>
      </c>
      <c r="O1038" t="s">
        <v>884</v>
      </c>
      <c r="P1038" t="s">
        <v>11568</v>
      </c>
      <c r="Q1038" t="s">
        <v>1326</v>
      </c>
      <c r="R1038" t="s">
        <v>9225</v>
      </c>
      <c r="S1038" t="s">
        <v>3166</v>
      </c>
      <c r="T1038" s="2" t="s">
        <v>675</v>
      </c>
      <c r="U1038" s="2" t="s">
        <v>9225</v>
      </c>
      <c r="V1038" s="2" t="s">
        <v>675</v>
      </c>
      <c r="W1038" s="2" t="s">
        <v>675</v>
      </c>
    </row>
    <row r="1039" spans="1:23">
      <c r="A1039" t="s">
        <v>9226</v>
      </c>
      <c r="B1039" t="s">
        <v>3270</v>
      </c>
      <c r="C1039" t="s">
        <v>12361</v>
      </c>
      <c r="D1039" t="s">
        <v>675</v>
      </c>
      <c r="E1039" t="s">
        <v>682</v>
      </c>
      <c r="F1039" t="s">
        <v>11560</v>
      </c>
      <c r="G1039" t="s">
        <v>11551</v>
      </c>
      <c r="H1039" t="s">
        <v>8413</v>
      </c>
      <c r="I1039" t="s">
        <v>885</v>
      </c>
      <c r="J1039" t="s">
        <v>8414</v>
      </c>
      <c r="K1039" t="s">
        <v>922</v>
      </c>
      <c r="L1039" t="s">
        <v>675</v>
      </c>
      <c r="M1039" t="s">
        <v>2672</v>
      </c>
      <c r="N1039" t="s">
        <v>760</v>
      </c>
      <c r="O1039" t="s">
        <v>884</v>
      </c>
      <c r="P1039" t="s">
        <v>11568</v>
      </c>
      <c r="Q1039" t="s">
        <v>1326</v>
      </c>
      <c r="R1039" t="s">
        <v>9227</v>
      </c>
      <c r="S1039" t="s">
        <v>3270</v>
      </c>
      <c r="T1039" s="2" t="s">
        <v>675</v>
      </c>
      <c r="U1039" s="2" t="s">
        <v>9227</v>
      </c>
      <c r="V1039" s="2" t="s">
        <v>675</v>
      </c>
      <c r="W1039" s="2" t="s">
        <v>675</v>
      </c>
    </row>
    <row r="1040" spans="1:23">
      <c r="A1040" t="s">
        <v>9228</v>
      </c>
      <c r="B1040" t="s">
        <v>2199</v>
      </c>
      <c r="C1040" t="s">
        <v>6148</v>
      </c>
      <c r="D1040" t="s">
        <v>675</v>
      </c>
      <c r="E1040" t="s">
        <v>682</v>
      </c>
      <c r="F1040" t="s">
        <v>11560</v>
      </c>
      <c r="G1040" t="s">
        <v>11551</v>
      </c>
      <c r="H1040" t="s">
        <v>8538</v>
      </c>
      <c r="I1040" t="s">
        <v>885</v>
      </c>
      <c r="J1040" t="s">
        <v>8539</v>
      </c>
      <c r="K1040" t="s">
        <v>922</v>
      </c>
      <c r="L1040" t="s">
        <v>675</v>
      </c>
      <c r="M1040" t="s">
        <v>2672</v>
      </c>
      <c r="N1040" t="s">
        <v>760</v>
      </c>
      <c r="O1040" t="s">
        <v>884</v>
      </c>
      <c r="P1040" t="s">
        <v>11568</v>
      </c>
      <c r="Q1040" t="s">
        <v>1326</v>
      </c>
      <c r="R1040" t="s">
        <v>9230</v>
      </c>
      <c r="S1040" t="s">
        <v>2216</v>
      </c>
      <c r="T1040" s="2" t="s">
        <v>675</v>
      </c>
      <c r="U1040" s="2" t="s">
        <v>9230</v>
      </c>
      <c r="V1040" s="2" t="s">
        <v>675</v>
      </c>
      <c r="W1040" s="2" t="s">
        <v>675</v>
      </c>
    </row>
    <row r="1041" spans="1:23">
      <c r="A1041" t="s">
        <v>9231</v>
      </c>
      <c r="B1041" t="s">
        <v>2216</v>
      </c>
      <c r="C1041" t="s">
        <v>12362</v>
      </c>
      <c r="D1041" t="s">
        <v>675</v>
      </c>
      <c r="E1041" t="s">
        <v>682</v>
      </c>
      <c r="F1041" t="s">
        <v>11560</v>
      </c>
      <c r="G1041" t="s">
        <v>11551</v>
      </c>
      <c r="H1041" t="s">
        <v>8543</v>
      </c>
      <c r="I1041" t="s">
        <v>885</v>
      </c>
      <c r="J1041" t="s">
        <v>8544</v>
      </c>
      <c r="K1041" t="s">
        <v>922</v>
      </c>
      <c r="L1041" t="s">
        <v>675</v>
      </c>
      <c r="M1041" t="s">
        <v>2672</v>
      </c>
      <c r="N1041" t="s">
        <v>760</v>
      </c>
      <c r="O1041" t="s">
        <v>884</v>
      </c>
      <c r="P1041" t="s">
        <v>11568</v>
      </c>
      <c r="Q1041" t="s">
        <v>1326</v>
      </c>
      <c r="R1041" t="s">
        <v>9232</v>
      </c>
      <c r="S1041" t="s">
        <v>2216</v>
      </c>
      <c r="T1041" s="2" t="s">
        <v>675</v>
      </c>
      <c r="U1041" s="2" t="s">
        <v>9232</v>
      </c>
      <c r="V1041" s="2" t="s">
        <v>675</v>
      </c>
      <c r="W1041" s="2" t="s">
        <v>675</v>
      </c>
    </row>
    <row r="1042" spans="1:23">
      <c r="A1042" t="s">
        <v>9233</v>
      </c>
      <c r="B1042" t="s">
        <v>2216</v>
      </c>
      <c r="C1042" t="s">
        <v>12362</v>
      </c>
      <c r="D1042" t="s">
        <v>675</v>
      </c>
      <c r="E1042" t="s">
        <v>682</v>
      </c>
      <c r="F1042" t="s">
        <v>11560</v>
      </c>
      <c r="G1042" t="s">
        <v>11551</v>
      </c>
      <c r="H1042" t="s">
        <v>8547</v>
      </c>
      <c r="I1042" t="s">
        <v>885</v>
      </c>
      <c r="J1042" t="s">
        <v>8548</v>
      </c>
      <c r="K1042" t="s">
        <v>922</v>
      </c>
      <c r="L1042" t="s">
        <v>675</v>
      </c>
      <c r="M1042" t="s">
        <v>2672</v>
      </c>
      <c r="N1042" t="s">
        <v>760</v>
      </c>
      <c r="O1042" t="s">
        <v>884</v>
      </c>
      <c r="P1042" t="s">
        <v>11568</v>
      </c>
      <c r="Q1042" t="s">
        <v>1326</v>
      </c>
      <c r="R1042" t="s">
        <v>9234</v>
      </c>
      <c r="S1042" t="s">
        <v>2216</v>
      </c>
      <c r="T1042" s="2" t="s">
        <v>675</v>
      </c>
      <c r="U1042" s="2" t="s">
        <v>9234</v>
      </c>
      <c r="V1042" s="2" t="s">
        <v>675</v>
      </c>
      <c r="W1042" s="2" t="s">
        <v>675</v>
      </c>
    </row>
    <row r="1043" spans="1:23">
      <c r="A1043" t="s">
        <v>9235</v>
      </c>
      <c r="B1043" t="s">
        <v>2216</v>
      </c>
      <c r="C1043" t="s">
        <v>12363</v>
      </c>
      <c r="D1043" t="s">
        <v>675</v>
      </c>
      <c r="E1043" t="s">
        <v>682</v>
      </c>
      <c r="F1043" t="s">
        <v>11560</v>
      </c>
      <c r="G1043" t="s">
        <v>11551</v>
      </c>
      <c r="H1043" t="s">
        <v>8551</v>
      </c>
      <c r="I1043" t="s">
        <v>885</v>
      </c>
      <c r="J1043" t="s">
        <v>8552</v>
      </c>
      <c r="K1043" t="s">
        <v>922</v>
      </c>
      <c r="L1043" t="s">
        <v>675</v>
      </c>
      <c r="M1043" t="s">
        <v>2672</v>
      </c>
      <c r="N1043" t="s">
        <v>760</v>
      </c>
      <c r="O1043" t="s">
        <v>884</v>
      </c>
      <c r="P1043" t="s">
        <v>11568</v>
      </c>
      <c r="Q1043" t="s">
        <v>1326</v>
      </c>
      <c r="R1043" t="s">
        <v>9236</v>
      </c>
      <c r="S1043" t="s">
        <v>2216</v>
      </c>
      <c r="T1043" s="2" t="s">
        <v>675</v>
      </c>
      <c r="U1043" s="2" t="s">
        <v>9236</v>
      </c>
      <c r="V1043" s="2" t="s">
        <v>675</v>
      </c>
      <c r="W1043" s="2" t="s">
        <v>675</v>
      </c>
    </row>
    <row r="1044" spans="1:23">
      <c r="A1044" t="s">
        <v>9237</v>
      </c>
      <c r="B1044" t="s">
        <v>3341</v>
      </c>
      <c r="C1044" t="s">
        <v>12364</v>
      </c>
      <c r="D1044" t="s">
        <v>675</v>
      </c>
      <c r="E1044" t="s">
        <v>682</v>
      </c>
      <c r="F1044" t="s">
        <v>11560</v>
      </c>
      <c r="G1044" t="s">
        <v>11551</v>
      </c>
      <c r="H1044" t="s">
        <v>8555</v>
      </c>
      <c r="I1044" t="s">
        <v>885</v>
      </c>
      <c r="J1044" t="s">
        <v>8556</v>
      </c>
      <c r="K1044" t="s">
        <v>922</v>
      </c>
      <c r="L1044" t="s">
        <v>675</v>
      </c>
      <c r="M1044" t="s">
        <v>2672</v>
      </c>
      <c r="N1044" t="s">
        <v>760</v>
      </c>
      <c r="O1044" t="s">
        <v>884</v>
      </c>
      <c r="P1044" t="s">
        <v>11568</v>
      </c>
      <c r="Q1044" t="s">
        <v>1326</v>
      </c>
      <c r="R1044" t="s">
        <v>9238</v>
      </c>
      <c r="S1044" t="s">
        <v>3341</v>
      </c>
      <c r="T1044" s="2" t="s">
        <v>675</v>
      </c>
      <c r="U1044" s="2" t="s">
        <v>9238</v>
      </c>
      <c r="V1044" s="2" t="s">
        <v>675</v>
      </c>
      <c r="W1044" s="2" t="s">
        <v>675</v>
      </c>
    </row>
    <row r="1045" spans="1:23">
      <c r="A1045" t="s">
        <v>9239</v>
      </c>
      <c r="B1045" t="s">
        <v>3341</v>
      </c>
      <c r="C1045" t="s">
        <v>12365</v>
      </c>
      <c r="D1045" t="s">
        <v>675</v>
      </c>
      <c r="E1045" t="s">
        <v>682</v>
      </c>
      <c r="F1045" t="s">
        <v>11560</v>
      </c>
      <c r="G1045" t="s">
        <v>11551</v>
      </c>
      <c r="H1045" t="s">
        <v>8559</v>
      </c>
      <c r="I1045" t="s">
        <v>885</v>
      </c>
      <c r="J1045" t="s">
        <v>8560</v>
      </c>
      <c r="K1045" t="s">
        <v>922</v>
      </c>
      <c r="L1045" t="s">
        <v>675</v>
      </c>
      <c r="M1045" t="s">
        <v>2672</v>
      </c>
      <c r="N1045" t="s">
        <v>760</v>
      </c>
      <c r="O1045" t="s">
        <v>884</v>
      </c>
      <c r="P1045" t="s">
        <v>11568</v>
      </c>
      <c r="Q1045" t="s">
        <v>1326</v>
      </c>
      <c r="R1045" t="s">
        <v>9240</v>
      </c>
      <c r="S1045" t="s">
        <v>3341</v>
      </c>
      <c r="T1045" s="2" t="s">
        <v>675</v>
      </c>
      <c r="U1045" s="2" t="s">
        <v>9240</v>
      </c>
      <c r="V1045" s="2" t="s">
        <v>675</v>
      </c>
      <c r="W1045" s="2" t="s">
        <v>675</v>
      </c>
    </row>
    <row r="1046" spans="1:23">
      <c r="A1046" t="s">
        <v>9241</v>
      </c>
      <c r="B1046" t="s">
        <v>3341</v>
      </c>
      <c r="C1046" t="s">
        <v>12365</v>
      </c>
      <c r="D1046" t="s">
        <v>675</v>
      </c>
      <c r="E1046" t="s">
        <v>682</v>
      </c>
      <c r="F1046" t="s">
        <v>11560</v>
      </c>
      <c r="G1046" t="s">
        <v>11551</v>
      </c>
      <c r="H1046" t="s">
        <v>8563</v>
      </c>
      <c r="I1046" t="s">
        <v>885</v>
      </c>
      <c r="J1046" t="s">
        <v>8564</v>
      </c>
      <c r="K1046" t="s">
        <v>922</v>
      </c>
      <c r="L1046" t="s">
        <v>675</v>
      </c>
      <c r="M1046" t="s">
        <v>2672</v>
      </c>
      <c r="N1046" t="s">
        <v>760</v>
      </c>
      <c r="O1046" t="s">
        <v>884</v>
      </c>
      <c r="P1046" t="s">
        <v>11568</v>
      </c>
      <c r="Q1046" t="s">
        <v>1326</v>
      </c>
      <c r="R1046" t="s">
        <v>9242</v>
      </c>
      <c r="S1046" t="s">
        <v>3341</v>
      </c>
      <c r="T1046" s="2" t="s">
        <v>675</v>
      </c>
      <c r="U1046" s="2" t="s">
        <v>9242</v>
      </c>
      <c r="V1046" s="2" t="s">
        <v>675</v>
      </c>
      <c r="W1046" s="2" t="s">
        <v>675</v>
      </c>
    </row>
    <row r="1047" spans="1:23">
      <c r="A1047" t="s">
        <v>9243</v>
      </c>
      <c r="B1047" t="s">
        <v>3341</v>
      </c>
      <c r="C1047" t="s">
        <v>12366</v>
      </c>
      <c r="D1047" t="s">
        <v>675</v>
      </c>
      <c r="E1047" t="s">
        <v>682</v>
      </c>
      <c r="F1047" t="s">
        <v>11560</v>
      </c>
      <c r="G1047" t="s">
        <v>11551</v>
      </c>
      <c r="H1047" t="s">
        <v>8567</v>
      </c>
      <c r="I1047" t="s">
        <v>885</v>
      </c>
      <c r="J1047" t="s">
        <v>8568</v>
      </c>
      <c r="K1047" t="s">
        <v>922</v>
      </c>
      <c r="L1047" t="s">
        <v>675</v>
      </c>
      <c r="M1047" t="s">
        <v>2672</v>
      </c>
      <c r="N1047" t="s">
        <v>760</v>
      </c>
      <c r="O1047" t="s">
        <v>884</v>
      </c>
      <c r="P1047" t="s">
        <v>11568</v>
      </c>
      <c r="Q1047" t="s">
        <v>1326</v>
      </c>
      <c r="R1047" t="s">
        <v>9244</v>
      </c>
      <c r="S1047" t="s">
        <v>3341</v>
      </c>
      <c r="T1047" s="2" t="s">
        <v>675</v>
      </c>
      <c r="U1047" s="2" t="s">
        <v>9244</v>
      </c>
      <c r="V1047" s="2" t="s">
        <v>675</v>
      </c>
      <c r="W1047" s="2" t="s">
        <v>675</v>
      </c>
    </row>
    <row r="1048" spans="1:23">
      <c r="A1048" t="s">
        <v>9245</v>
      </c>
      <c r="B1048" t="s">
        <v>3341</v>
      </c>
      <c r="C1048" t="s">
        <v>12367</v>
      </c>
      <c r="D1048" t="s">
        <v>675</v>
      </c>
      <c r="E1048" t="s">
        <v>682</v>
      </c>
      <c r="F1048" t="s">
        <v>11560</v>
      </c>
      <c r="G1048" t="s">
        <v>11551</v>
      </c>
      <c r="H1048" t="s">
        <v>8571</v>
      </c>
      <c r="I1048" t="s">
        <v>885</v>
      </c>
      <c r="J1048" t="s">
        <v>8572</v>
      </c>
      <c r="K1048" t="s">
        <v>922</v>
      </c>
      <c r="L1048" t="s">
        <v>675</v>
      </c>
      <c r="M1048" t="s">
        <v>2672</v>
      </c>
      <c r="N1048" t="s">
        <v>2672</v>
      </c>
      <c r="O1048" t="s">
        <v>884</v>
      </c>
      <c r="P1048" t="s">
        <v>11568</v>
      </c>
      <c r="Q1048" t="s">
        <v>1326</v>
      </c>
      <c r="R1048" t="s">
        <v>9246</v>
      </c>
      <c r="S1048" t="s">
        <v>3341</v>
      </c>
      <c r="T1048" s="2" t="s">
        <v>675</v>
      </c>
      <c r="U1048" s="2" t="s">
        <v>9246</v>
      </c>
      <c r="V1048" s="2" t="s">
        <v>675</v>
      </c>
      <c r="W1048" s="2" t="s">
        <v>675</v>
      </c>
    </row>
    <row r="1049" spans="1:23">
      <c r="A1049" t="s">
        <v>9247</v>
      </c>
      <c r="B1049" t="s">
        <v>3341</v>
      </c>
      <c r="C1049" t="s">
        <v>12368</v>
      </c>
      <c r="D1049" t="s">
        <v>675</v>
      </c>
      <c r="E1049" t="s">
        <v>682</v>
      </c>
      <c r="F1049" t="s">
        <v>11560</v>
      </c>
      <c r="G1049" t="s">
        <v>11551</v>
      </c>
      <c r="H1049" t="s">
        <v>8575</v>
      </c>
      <c r="I1049" t="s">
        <v>885</v>
      </c>
      <c r="J1049" t="s">
        <v>8576</v>
      </c>
      <c r="K1049" t="s">
        <v>922</v>
      </c>
      <c r="L1049" t="s">
        <v>675</v>
      </c>
      <c r="M1049" t="s">
        <v>2672</v>
      </c>
      <c r="N1049" t="s">
        <v>2672</v>
      </c>
      <c r="O1049" t="s">
        <v>884</v>
      </c>
      <c r="P1049" t="s">
        <v>11568</v>
      </c>
      <c r="Q1049" t="s">
        <v>1326</v>
      </c>
      <c r="R1049" t="s">
        <v>9249</v>
      </c>
      <c r="S1049" t="s">
        <v>3341</v>
      </c>
      <c r="T1049" s="2" t="s">
        <v>675</v>
      </c>
      <c r="U1049" s="2" t="s">
        <v>9249</v>
      </c>
      <c r="V1049" s="2" t="s">
        <v>675</v>
      </c>
      <c r="W1049" s="2" t="s">
        <v>675</v>
      </c>
    </row>
    <row r="1050" spans="1:23">
      <c r="A1050" t="s">
        <v>1325</v>
      </c>
      <c r="B1050" t="s">
        <v>1326</v>
      </c>
      <c r="C1050" t="s">
        <v>6902</v>
      </c>
      <c r="D1050" t="s">
        <v>1326</v>
      </c>
      <c r="E1050" t="s">
        <v>7712</v>
      </c>
      <c r="F1050" t="s">
        <v>11560</v>
      </c>
      <c r="G1050" t="s">
        <v>11551</v>
      </c>
      <c r="H1050" t="s">
        <v>1328</v>
      </c>
      <c r="I1050" t="s">
        <v>1328</v>
      </c>
      <c r="J1050" t="s">
        <v>1315</v>
      </c>
      <c r="K1050" t="s">
        <v>663</v>
      </c>
      <c r="L1050" t="s">
        <v>675</v>
      </c>
      <c r="M1050" t="s">
        <v>683</v>
      </c>
      <c r="N1050" t="s">
        <v>760</v>
      </c>
      <c r="O1050" t="s">
        <v>1327</v>
      </c>
      <c r="P1050" t="s">
        <v>11557</v>
      </c>
      <c r="Q1050" t="s">
        <v>1326</v>
      </c>
      <c r="R1050" t="s">
        <v>1330</v>
      </c>
      <c r="S1050" t="s">
        <v>1044</v>
      </c>
      <c r="T1050" s="2" t="s">
        <v>675</v>
      </c>
      <c r="U1050" s="2" t="s">
        <v>1330</v>
      </c>
      <c r="V1050" s="2" t="s">
        <v>1044</v>
      </c>
      <c r="W1050" s="2" t="s">
        <v>675</v>
      </c>
    </row>
    <row r="1051" spans="1:23">
      <c r="A1051" t="s">
        <v>1331</v>
      </c>
      <c r="B1051" t="s">
        <v>1326</v>
      </c>
      <c r="C1051" t="s">
        <v>12369</v>
      </c>
      <c r="D1051" t="s">
        <v>1326</v>
      </c>
      <c r="E1051" t="s">
        <v>12370</v>
      </c>
      <c r="F1051" t="s">
        <v>11604</v>
      </c>
      <c r="G1051" t="s">
        <v>11551</v>
      </c>
      <c r="H1051" t="s">
        <v>527</v>
      </c>
      <c r="I1051" t="s">
        <v>527</v>
      </c>
      <c r="J1051" t="s">
        <v>1315</v>
      </c>
      <c r="K1051" t="s">
        <v>663</v>
      </c>
      <c r="L1051" t="s">
        <v>11552</v>
      </c>
      <c r="M1051" t="s">
        <v>683</v>
      </c>
      <c r="N1051" t="s">
        <v>760</v>
      </c>
      <c r="O1051" t="s">
        <v>1007</v>
      </c>
      <c r="P1051" t="s">
        <v>11557</v>
      </c>
      <c r="Q1051" t="s">
        <v>1326</v>
      </c>
      <c r="R1051" t="s">
        <v>1334</v>
      </c>
      <c r="S1051" t="s">
        <v>1044</v>
      </c>
      <c r="T1051" s="2" t="s">
        <v>675</v>
      </c>
      <c r="U1051" s="2" t="s">
        <v>1334</v>
      </c>
      <c r="V1051" s="2" t="s">
        <v>1044</v>
      </c>
      <c r="W1051" s="2" t="s">
        <v>675</v>
      </c>
    </row>
    <row r="1052" spans="1:23">
      <c r="A1052" t="s">
        <v>2682</v>
      </c>
      <c r="B1052" t="s">
        <v>1326</v>
      </c>
      <c r="C1052" t="s">
        <v>6902</v>
      </c>
      <c r="D1052" t="s">
        <v>1326</v>
      </c>
      <c r="E1052" t="s">
        <v>5845</v>
      </c>
      <c r="F1052" t="s">
        <v>11737</v>
      </c>
      <c r="G1052" t="s">
        <v>11551</v>
      </c>
      <c r="H1052" t="s">
        <v>675</v>
      </c>
      <c r="I1052" t="s">
        <v>132</v>
      </c>
      <c r="J1052" t="s">
        <v>138</v>
      </c>
      <c r="K1052" t="s">
        <v>664</v>
      </c>
      <c r="L1052" t="s">
        <v>11552</v>
      </c>
      <c r="M1052" t="s">
        <v>769</v>
      </c>
      <c r="N1052" t="s">
        <v>675</v>
      </c>
      <c r="O1052" t="s">
        <v>2235</v>
      </c>
      <c r="P1052" t="s">
        <v>11557</v>
      </c>
      <c r="Q1052" t="s">
        <v>1326</v>
      </c>
      <c r="R1052" t="s">
        <v>2684</v>
      </c>
      <c r="S1052" t="s">
        <v>675</v>
      </c>
      <c r="T1052" s="2" t="s">
        <v>675</v>
      </c>
      <c r="U1052" s="2" t="s">
        <v>2684</v>
      </c>
      <c r="V1052" s="2" t="s">
        <v>675</v>
      </c>
      <c r="W1052" s="2" t="s">
        <v>675</v>
      </c>
    </row>
    <row r="1053" spans="1:23">
      <c r="A1053" t="s">
        <v>1335</v>
      </c>
      <c r="B1053" t="s">
        <v>1326</v>
      </c>
      <c r="C1053" t="s">
        <v>6692</v>
      </c>
      <c r="D1053" t="s">
        <v>1326</v>
      </c>
      <c r="E1053" t="s">
        <v>7321</v>
      </c>
      <c r="F1053" t="s">
        <v>11556</v>
      </c>
      <c r="G1053" t="s">
        <v>11551</v>
      </c>
      <c r="H1053" t="s">
        <v>675</v>
      </c>
      <c r="I1053" t="s">
        <v>1337</v>
      </c>
      <c r="J1053" t="s">
        <v>1338</v>
      </c>
      <c r="K1053" t="s">
        <v>664</v>
      </c>
      <c r="L1053" t="s">
        <v>11552</v>
      </c>
      <c r="M1053" t="s">
        <v>769</v>
      </c>
      <c r="N1053" t="s">
        <v>760</v>
      </c>
      <c r="O1053" t="s">
        <v>1336</v>
      </c>
      <c r="P1053" t="s">
        <v>11557</v>
      </c>
      <c r="Q1053" t="s">
        <v>1326</v>
      </c>
      <c r="R1053" t="s">
        <v>1340</v>
      </c>
      <c r="S1053" t="s">
        <v>1044</v>
      </c>
      <c r="T1053" s="2" t="s">
        <v>675</v>
      </c>
      <c r="U1053" s="2" t="s">
        <v>1340</v>
      </c>
      <c r="V1053" s="2" t="s">
        <v>1044</v>
      </c>
      <c r="W1053" s="2" t="s">
        <v>675</v>
      </c>
    </row>
    <row r="1054" spans="1:23">
      <c r="A1054" t="s">
        <v>1341</v>
      </c>
      <c r="B1054" t="s">
        <v>1342</v>
      </c>
      <c r="C1054" t="s">
        <v>12371</v>
      </c>
      <c r="D1054" t="s">
        <v>1342</v>
      </c>
      <c r="E1054" t="s">
        <v>12372</v>
      </c>
      <c r="F1054" t="s">
        <v>11560</v>
      </c>
      <c r="G1054" t="s">
        <v>11551</v>
      </c>
      <c r="H1054" t="s">
        <v>1344</v>
      </c>
      <c r="I1054" t="s">
        <v>1344</v>
      </c>
      <c r="J1054" t="s">
        <v>12373</v>
      </c>
      <c r="K1054" t="s">
        <v>663</v>
      </c>
      <c r="L1054" t="s">
        <v>675</v>
      </c>
      <c r="M1054" t="s">
        <v>825</v>
      </c>
      <c r="N1054" t="s">
        <v>825</v>
      </c>
      <c r="O1054" t="s">
        <v>1343</v>
      </c>
      <c r="P1054" t="s">
        <v>11557</v>
      </c>
      <c r="Q1054" t="s">
        <v>1342</v>
      </c>
      <c r="R1054" t="s">
        <v>1347</v>
      </c>
      <c r="S1054" t="s">
        <v>1342</v>
      </c>
      <c r="T1054" s="2" t="s">
        <v>675</v>
      </c>
      <c r="U1054" s="2" t="s">
        <v>1347</v>
      </c>
      <c r="V1054" s="2" t="s">
        <v>1342</v>
      </c>
      <c r="W1054" s="2" t="s">
        <v>675</v>
      </c>
    </row>
    <row r="1055" spans="1:23">
      <c r="A1055" t="s">
        <v>5069</v>
      </c>
      <c r="B1055" t="s">
        <v>1342</v>
      </c>
      <c r="C1055" t="s">
        <v>12374</v>
      </c>
      <c r="D1055" t="s">
        <v>1342</v>
      </c>
      <c r="E1055" t="s">
        <v>12375</v>
      </c>
      <c r="F1055" t="s">
        <v>11560</v>
      </c>
      <c r="G1055" t="s">
        <v>11551</v>
      </c>
      <c r="H1055" t="s">
        <v>1344</v>
      </c>
      <c r="I1055" t="s">
        <v>1344</v>
      </c>
      <c r="J1055" t="s">
        <v>5070</v>
      </c>
      <c r="K1055" t="s">
        <v>663</v>
      </c>
      <c r="L1055" t="s">
        <v>675</v>
      </c>
      <c r="M1055" t="s">
        <v>825</v>
      </c>
      <c r="N1055" t="s">
        <v>825</v>
      </c>
      <c r="O1055" t="s">
        <v>1343</v>
      </c>
      <c r="P1055" t="s">
        <v>11553</v>
      </c>
      <c r="Q1055" t="s">
        <v>1342</v>
      </c>
      <c r="R1055" t="s">
        <v>5073</v>
      </c>
      <c r="S1055" t="s">
        <v>1466</v>
      </c>
      <c r="T1055" s="2" t="s">
        <v>675</v>
      </c>
      <c r="U1055" s="2" t="s">
        <v>5073</v>
      </c>
      <c r="V1055" s="2" t="s">
        <v>1466</v>
      </c>
      <c r="W1055" s="2" t="s">
        <v>675</v>
      </c>
    </row>
    <row r="1056" spans="1:23">
      <c r="A1056" t="s">
        <v>2685</v>
      </c>
      <c r="B1056" t="s">
        <v>1342</v>
      </c>
      <c r="C1056" t="s">
        <v>11598</v>
      </c>
      <c r="D1056" t="s">
        <v>1342</v>
      </c>
      <c r="E1056" t="s">
        <v>6096</v>
      </c>
      <c r="F1056" t="s">
        <v>11560</v>
      </c>
      <c r="G1056" t="s">
        <v>11551</v>
      </c>
      <c r="H1056" t="s">
        <v>675</v>
      </c>
      <c r="I1056" t="s">
        <v>1303</v>
      </c>
      <c r="J1056" t="s">
        <v>139</v>
      </c>
      <c r="K1056" t="s">
        <v>664</v>
      </c>
      <c r="L1056" t="s">
        <v>675</v>
      </c>
      <c r="M1056" t="s">
        <v>1283</v>
      </c>
      <c r="N1056" t="s">
        <v>675</v>
      </c>
      <c r="O1056" t="s">
        <v>1302</v>
      </c>
      <c r="P1056" t="s">
        <v>11568</v>
      </c>
      <c r="Q1056" t="s">
        <v>1342</v>
      </c>
      <c r="R1056" t="s">
        <v>2687</v>
      </c>
      <c r="S1056" t="s">
        <v>675</v>
      </c>
      <c r="T1056" s="2" t="s">
        <v>675</v>
      </c>
      <c r="U1056" s="2" t="s">
        <v>2687</v>
      </c>
      <c r="V1056" s="2" t="s">
        <v>675</v>
      </c>
      <c r="W1056" s="2" t="s">
        <v>675</v>
      </c>
    </row>
    <row r="1057" spans="1:23">
      <c r="A1057" t="s">
        <v>4060</v>
      </c>
      <c r="B1057" t="s">
        <v>1342</v>
      </c>
      <c r="C1057" t="s">
        <v>11598</v>
      </c>
      <c r="D1057" t="s">
        <v>1342</v>
      </c>
      <c r="E1057" t="s">
        <v>6096</v>
      </c>
      <c r="F1057" t="s">
        <v>11560</v>
      </c>
      <c r="G1057" t="s">
        <v>11551</v>
      </c>
      <c r="H1057" t="s">
        <v>675</v>
      </c>
      <c r="I1057" t="s">
        <v>1730</v>
      </c>
      <c r="J1057" t="s">
        <v>289</v>
      </c>
      <c r="K1057" t="s">
        <v>664</v>
      </c>
      <c r="L1057" t="s">
        <v>675</v>
      </c>
      <c r="M1057" t="s">
        <v>1283</v>
      </c>
      <c r="N1057" t="s">
        <v>675</v>
      </c>
      <c r="O1057" t="s">
        <v>1729</v>
      </c>
      <c r="P1057" t="s">
        <v>11568</v>
      </c>
      <c r="Q1057" t="s">
        <v>1342</v>
      </c>
      <c r="R1057" t="s">
        <v>4062</v>
      </c>
      <c r="S1057" t="s">
        <v>675</v>
      </c>
      <c r="T1057" s="2" t="s">
        <v>675</v>
      </c>
      <c r="U1057" s="2" t="s">
        <v>4062</v>
      </c>
      <c r="V1057" s="2" t="s">
        <v>675</v>
      </c>
      <c r="W1057" s="2" t="s">
        <v>675</v>
      </c>
    </row>
    <row r="1058" spans="1:23">
      <c r="A1058" t="s">
        <v>4063</v>
      </c>
      <c r="B1058" t="s">
        <v>1342</v>
      </c>
      <c r="C1058" t="s">
        <v>12109</v>
      </c>
      <c r="D1058" t="s">
        <v>1342</v>
      </c>
      <c r="E1058" t="s">
        <v>7711</v>
      </c>
      <c r="F1058" t="s">
        <v>11560</v>
      </c>
      <c r="G1058" t="s">
        <v>11551</v>
      </c>
      <c r="H1058" t="s">
        <v>675</v>
      </c>
      <c r="I1058" t="s">
        <v>726</v>
      </c>
      <c r="J1058" t="s">
        <v>290</v>
      </c>
      <c r="K1058" t="s">
        <v>664</v>
      </c>
      <c r="L1058" t="s">
        <v>675</v>
      </c>
      <c r="M1058" t="s">
        <v>1283</v>
      </c>
      <c r="N1058" t="s">
        <v>675</v>
      </c>
      <c r="O1058" t="s">
        <v>725</v>
      </c>
      <c r="P1058" t="s">
        <v>11568</v>
      </c>
      <c r="Q1058" t="s">
        <v>1342</v>
      </c>
      <c r="R1058" t="s">
        <v>4065</v>
      </c>
      <c r="S1058" t="s">
        <v>675</v>
      </c>
      <c r="T1058" s="2" t="s">
        <v>675</v>
      </c>
      <c r="U1058" s="2" t="s">
        <v>4065</v>
      </c>
      <c r="V1058" s="2" t="s">
        <v>675</v>
      </c>
      <c r="W1058" s="2" t="s">
        <v>675</v>
      </c>
    </row>
    <row r="1059" spans="1:23">
      <c r="A1059" t="s">
        <v>1348</v>
      </c>
      <c r="B1059" t="s">
        <v>1342</v>
      </c>
      <c r="C1059" t="s">
        <v>12376</v>
      </c>
      <c r="D1059" t="s">
        <v>1342</v>
      </c>
      <c r="E1059" t="s">
        <v>7577</v>
      </c>
      <c r="F1059" t="s">
        <v>11560</v>
      </c>
      <c r="G1059" t="s">
        <v>11551</v>
      </c>
      <c r="H1059" t="s">
        <v>947</v>
      </c>
      <c r="I1059" t="s">
        <v>947</v>
      </c>
      <c r="J1059" t="s">
        <v>1349</v>
      </c>
      <c r="K1059" t="s">
        <v>663</v>
      </c>
      <c r="L1059" t="s">
        <v>675</v>
      </c>
      <c r="M1059" t="s">
        <v>711</v>
      </c>
      <c r="N1059" t="s">
        <v>760</v>
      </c>
      <c r="O1059" t="s">
        <v>946</v>
      </c>
      <c r="P1059" t="s">
        <v>11568</v>
      </c>
      <c r="Q1059" t="s">
        <v>1342</v>
      </c>
      <c r="R1059" t="s">
        <v>1352</v>
      </c>
      <c r="S1059" t="s">
        <v>1044</v>
      </c>
      <c r="T1059" s="2" t="s">
        <v>675</v>
      </c>
      <c r="U1059" s="2" t="s">
        <v>1352</v>
      </c>
      <c r="V1059" s="2" t="s">
        <v>1044</v>
      </c>
      <c r="W1059" s="2" t="s">
        <v>675</v>
      </c>
    </row>
    <row r="1060" spans="1:23">
      <c r="A1060" t="s">
        <v>1353</v>
      </c>
      <c r="B1060" t="s">
        <v>1350</v>
      </c>
      <c r="C1060" t="s">
        <v>12377</v>
      </c>
      <c r="D1060" t="s">
        <v>1350</v>
      </c>
      <c r="E1060" t="s">
        <v>6800</v>
      </c>
      <c r="F1060" t="s">
        <v>11560</v>
      </c>
      <c r="G1060" t="s">
        <v>11551</v>
      </c>
      <c r="H1060" t="s">
        <v>675</v>
      </c>
      <c r="I1060" t="s">
        <v>1216</v>
      </c>
      <c r="J1060" t="s">
        <v>1354</v>
      </c>
      <c r="K1060" t="s">
        <v>663</v>
      </c>
      <c r="L1060" t="s">
        <v>675</v>
      </c>
      <c r="M1060" t="s">
        <v>711</v>
      </c>
      <c r="N1060" t="s">
        <v>1355</v>
      </c>
      <c r="O1060" t="s">
        <v>1215</v>
      </c>
      <c r="P1060" t="s">
        <v>11568</v>
      </c>
      <c r="Q1060" t="s">
        <v>1350</v>
      </c>
      <c r="R1060" t="s">
        <v>1356</v>
      </c>
      <c r="S1060" t="s">
        <v>1594</v>
      </c>
      <c r="T1060" s="2" t="s">
        <v>675</v>
      </c>
      <c r="U1060" s="2" t="s">
        <v>1356</v>
      </c>
      <c r="V1060" s="2" t="s">
        <v>1594</v>
      </c>
      <c r="W1060" s="2" t="s">
        <v>675</v>
      </c>
    </row>
    <row r="1061" spans="1:23">
      <c r="A1061" t="s">
        <v>1357</v>
      </c>
      <c r="B1061" t="s">
        <v>1358</v>
      </c>
      <c r="C1061" t="s">
        <v>7035</v>
      </c>
      <c r="D1061" t="s">
        <v>1358</v>
      </c>
      <c r="E1061" t="s">
        <v>7376</v>
      </c>
      <c r="F1061" t="s">
        <v>11560</v>
      </c>
      <c r="G1061" t="s">
        <v>11551</v>
      </c>
      <c r="H1061" t="s">
        <v>675</v>
      </c>
      <c r="I1061" t="s">
        <v>749</v>
      </c>
      <c r="J1061" t="s">
        <v>1359</v>
      </c>
      <c r="K1061" t="s">
        <v>664</v>
      </c>
      <c r="L1061" t="s">
        <v>675</v>
      </c>
      <c r="M1061" t="s">
        <v>1283</v>
      </c>
      <c r="N1061" t="s">
        <v>1355</v>
      </c>
      <c r="O1061" t="s">
        <v>748</v>
      </c>
      <c r="P1061" t="s">
        <v>11557</v>
      </c>
      <c r="Q1061" t="s">
        <v>1358</v>
      </c>
      <c r="R1061" t="s">
        <v>1361</v>
      </c>
      <c r="S1061" t="s">
        <v>1594</v>
      </c>
      <c r="T1061" s="2" t="s">
        <v>675</v>
      </c>
      <c r="U1061" s="2" t="s">
        <v>1361</v>
      </c>
      <c r="V1061" s="2" t="s">
        <v>1594</v>
      </c>
      <c r="W1061" s="2" t="s">
        <v>675</v>
      </c>
    </row>
    <row r="1062" spans="1:23">
      <c r="A1062" t="s">
        <v>2688</v>
      </c>
      <c r="B1062" t="s">
        <v>2689</v>
      </c>
      <c r="C1062" t="s">
        <v>11962</v>
      </c>
      <c r="D1062" t="s">
        <v>2689</v>
      </c>
      <c r="E1062" t="s">
        <v>11583</v>
      </c>
      <c r="F1062" t="s">
        <v>11550</v>
      </c>
      <c r="G1062" t="s">
        <v>11551</v>
      </c>
      <c r="H1062" t="s">
        <v>675</v>
      </c>
      <c r="I1062" t="s">
        <v>1024</v>
      </c>
      <c r="J1062" t="s">
        <v>140</v>
      </c>
      <c r="K1062" t="s">
        <v>664</v>
      </c>
      <c r="L1062" t="s">
        <v>11552</v>
      </c>
      <c r="M1062" t="s">
        <v>1283</v>
      </c>
      <c r="N1062" t="s">
        <v>1355</v>
      </c>
      <c r="O1062" t="s">
        <v>1023</v>
      </c>
      <c r="P1062" t="s">
        <v>11557</v>
      </c>
      <c r="Q1062" t="s">
        <v>2689</v>
      </c>
      <c r="R1062" t="s">
        <v>2691</v>
      </c>
      <c r="S1062" t="s">
        <v>1591</v>
      </c>
      <c r="T1062" s="2" t="s">
        <v>675</v>
      </c>
      <c r="U1062" s="2" t="s">
        <v>2691</v>
      </c>
      <c r="V1062" s="2" t="s">
        <v>1591</v>
      </c>
      <c r="W1062" s="2" t="s">
        <v>675</v>
      </c>
    </row>
    <row r="1063" spans="1:23">
      <c r="A1063" t="s">
        <v>2692</v>
      </c>
      <c r="B1063" t="s">
        <v>2689</v>
      </c>
      <c r="C1063" t="s">
        <v>12101</v>
      </c>
      <c r="D1063" t="s">
        <v>2689</v>
      </c>
      <c r="E1063" t="s">
        <v>12267</v>
      </c>
      <c r="F1063" t="s">
        <v>11550</v>
      </c>
      <c r="G1063" t="s">
        <v>11551</v>
      </c>
      <c r="H1063" t="s">
        <v>675</v>
      </c>
      <c r="I1063" t="s">
        <v>2694</v>
      </c>
      <c r="J1063" t="s">
        <v>118</v>
      </c>
      <c r="K1063" t="s">
        <v>664</v>
      </c>
      <c r="L1063" t="s">
        <v>11552</v>
      </c>
      <c r="M1063" t="s">
        <v>1283</v>
      </c>
      <c r="N1063" t="s">
        <v>1355</v>
      </c>
      <c r="O1063" t="s">
        <v>2693</v>
      </c>
      <c r="P1063" t="s">
        <v>11568</v>
      </c>
      <c r="Q1063" t="s">
        <v>2689</v>
      </c>
      <c r="R1063" t="s">
        <v>2695</v>
      </c>
      <c r="S1063" t="s">
        <v>1591</v>
      </c>
      <c r="T1063" s="2" t="s">
        <v>675</v>
      </c>
      <c r="U1063" s="2" t="s">
        <v>2695</v>
      </c>
      <c r="V1063" s="2" t="s">
        <v>1591</v>
      </c>
      <c r="W1063" s="2" t="s">
        <v>675</v>
      </c>
    </row>
    <row r="1064" spans="1:23">
      <c r="A1064" t="s">
        <v>2696</v>
      </c>
      <c r="B1064" t="s">
        <v>2689</v>
      </c>
      <c r="C1064" t="s">
        <v>12378</v>
      </c>
      <c r="D1064" t="s">
        <v>2689</v>
      </c>
      <c r="E1064" t="s">
        <v>12093</v>
      </c>
      <c r="F1064" t="s">
        <v>11550</v>
      </c>
      <c r="G1064" t="s">
        <v>11551</v>
      </c>
      <c r="H1064" t="s">
        <v>675</v>
      </c>
      <c r="I1064" t="s">
        <v>2641</v>
      </c>
      <c r="J1064" t="s">
        <v>141</v>
      </c>
      <c r="K1064" t="s">
        <v>664</v>
      </c>
      <c r="L1064" t="s">
        <v>11552</v>
      </c>
      <c r="M1064" t="s">
        <v>1283</v>
      </c>
      <c r="N1064" t="s">
        <v>1355</v>
      </c>
      <c r="O1064" t="s">
        <v>2640</v>
      </c>
      <c r="P1064" t="s">
        <v>11568</v>
      </c>
      <c r="Q1064" t="s">
        <v>2689</v>
      </c>
      <c r="R1064" t="s">
        <v>2697</v>
      </c>
      <c r="S1064" t="s">
        <v>1591</v>
      </c>
      <c r="T1064" s="2" t="s">
        <v>675</v>
      </c>
      <c r="U1064" s="2" t="s">
        <v>2697</v>
      </c>
      <c r="V1064" s="2" t="s">
        <v>1591</v>
      </c>
      <c r="W1064" s="2" t="s">
        <v>675</v>
      </c>
    </row>
    <row r="1065" spans="1:23">
      <c r="A1065" t="s">
        <v>2698</v>
      </c>
      <c r="B1065" t="s">
        <v>2689</v>
      </c>
      <c r="C1065" t="s">
        <v>12158</v>
      </c>
      <c r="D1065" t="s">
        <v>2689</v>
      </c>
      <c r="E1065" t="s">
        <v>12093</v>
      </c>
      <c r="F1065" t="s">
        <v>11580</v>
      </c>
      <c r="G1065" t="s">
        <v>11551</v>
      </c>
      <c r="H1065" t="s">
        <v>675</v>
      </c>
      <c r="I1065" t="s">
        <v>2700</v>
      </c>
      <c r="J1065" t="s">
        <v>142</v>
      </c>
      <c r="K1065" t="s">
        <v>664</v>
      </c>
      <c r="L1065" t="s">
        <v>11552</v>
      </c>
      <c r="M1065" t="s">
        <v>1283</v>
      </c>
      <c r="N1065" t="s">
        <v>1355</v>
      </c>
      <c r="O1065" t="s">
        <v>2699</v>
      </c>
      <c r="P1065" t="s">
        <v>11557</v>
      </c>
      <c r="Q1065" t="s">
        <v>2689</v>
      </c>
      <c r="R1065" t="s">
        <v>2701</v>
      </c>
      <c r="S1065" t="s">
        <v>1591</v>
      </c>
      <c r="T1065" s="2" t="s">
        <v>675</v>
      </c>
      <c r="U1065" s="2" t="s">
        <v>2701</v>
      </c>
      <c r="V1065" s="2" t="s">
        <v>1591</v>
      </c>
      <c r="W1065" s="2" t="s">
        <v>675</v>
      </c>
    </row>
    <row r="1066" spans="1:23">
      <c r="A1066" t="s">
        <v>2702</v>
      </c>
      <c r="B1066" t="s">
        <v>2689</v>
      </c>
      <c r="C1066" t="s">
        <v>11791</v>
      </c>
      <c r="D1066" t="s">
        <v>2689</v>
      </c>
      <c r="E1066" t="s">
        <v>12240</v>
      </c>
      <c r="F1066" t="s">
        <v>11580</v>
      </c>
      <c r="G1066" t="s">
        <v>11551</v>
      </c>
      <c r="H1066" t="s">
        <v>675</v>
      </c>
      <c r="I1066" t="s">
        <v>132</v>
      </c>
      <c r="J1066" t="s">
        <v>141</v>
      </c>
      <c r="K1066" t="s">
        <v>664</v>
      </c>
      <c r="L1066" t="s">
        <v>11552</v>
      </c>
      <c r="M1066" t="s">
        <v>1283</v>
      </c>
      <c r="N1066" t="s">
        <v>1355</v>
      </c>
      <c r="O1066" t="s">
        <v>2235</v>
      </c>
      <c r="P1066" t="s">
        <v>11568</v>
      </c>
      <c r="Q1066" t="s">
        <v>2689</v>
      </c>
      <c r="R1066" t="s">
        <v>2703</v>
      </c>
      <c r="S1066" t="s">
        <v>1591</v>
      </c>
      <c r="T1066" s="2" t="s">
        <v>675</v>
      </c>
      <c r="U1066" s="2" t="s">
        <v>2703</v>
      </c>
      <c r="V1066" s="2" t="s">
        <v>1591</v>
      </c>
      <c r="W1066" s="2" t="s">
        <v>675</v>
      </c>
    </row>
    <row r="1067" spans="1:23">
      <c r="A1067" t="s">
        <v>4066</v>
      </c>
      <c r="B1067" t="s">
        <v>2689</v>
      </c>
      <c r="C1067" t="s">
        <v>12054</v>
      </c>
      <c r="D1067" t="s">
        <v>2689</v>
      </c>
      <c r="E1067" t="s">
        <v>12379</v>
      </c>
      <c r="F1067" t="s">
        <v>11580</v>
      </c>
      <c r="G1067" t="s">
        <v>11551</v>
      </c>
      <c r="H1067" t="s">
        <v>675</v>
      </c>
      <c r="I1067" t="s">
        <v>2660</v>
      </c>
      <c r="J1067" t="s">
        <v>140</v>
      </c>
      <c r="K1067" t="s">
        <v>664</v>
      </c>
      <c r="L1067" t="s">
        <v>11552</v>
      </c>
      <c r="M1067" t="s">
        <v>1283</v>
      </c>
      <c r="N1067" t="s">
        <v>675</v>
      </c>
      <c r="O1067" t="s">
        <v>2659</v>
      </c>
      <c r="P1067" t="s">
        <v>11557</v>
      </c>
      <c r="Q1067" t="s">
        <v>2689</v>
      </c>
      <c r="R1067" t="s">
        <v>4067</v>
      </c>
      <c r="S1067" t="s">
        <v>675</v>
      </c>
      <c r="T1067" s="2" t="s">
        <v>675</v>
      </c>
      <c r="U1067" s="2" t="s">
        <v>4067</v>
      </c>
      <c r="V1067" s="2" t="s">
        <v>675</v>
      </c>
      <c r="W1067" s="2" t="s">
        <v>675</v>
      </c>
    </row>
    <row r="1068" spans="1:23">
      <c r="A1068" t="s">
        <v>2704</v>
      </c>
      <c r="B1068" t="s">
        <v>2689</v>
      </c>
      <c r="C1068" t="s">
        <v>7035</v>
      </c>
      <c r="D1068" t="s">
        <v>2689</v>
      </c>
      <c r="E1068" t="s">
        <v>12322</v>
      </c>
      <c r="F1068" t="s">
        <v>11580</v>
      </c>
      <c r="G1068" t="s">
        <v>11551</v>
      </c>
      <c r="H1068" t="s">
        <v>675</v>
      </c>
      <c r="I1068" t="s">
        <v>2649</v>
      </c>
      <c r="J1068" t="s">
        <v>129</v>
      </c>
      <c r="K1068" t="s">
        <v>664</v>
      </c>
      <c r="L1068" t="s">
        <v>11552</v>
      </c>
      <c r="M1068" t="s">
        <v>1283</v>
      </c>
      <c r="N1068" t="s">
        <v>1355</v>
      </c>
      <c r="O1068" t="s">
        <v>2648</v>
      </c>
      <c r="P1068" t="s">
        <v>11568</v>
      </c>
      <c r="Q1068" t="s">
        <v>1363</v>
      </c>
      <c r="R1068" t="s">
        <v>2705</v>
      </c>
      <c r="S1068" t="s">
        <v>1591</v>
      </c>
      <c r="T1068" s="2" t="s">
        <v>675</v>
      </c>
      <c r="U1068" s="2" t="s">
        <v>2705</v>
      </c>
      <c r="V1068" s="2" t="s">
        <v>1591</v>
      </c>
      <c r="W1068" s="2" t="s">
        <v>675</v>
      </c>
    </row>
    <row r="1069" spans="1:23">
      <c r="A1069" t="s">
        <v>1362</v>
      </c>
      <c r="B1069" t="s">
        <v>1363</v>
      </c>
      <c r="C1069" t="s">
        <v>12380</v>
      </c>
      <c r="D1069" t="s">
        <v>1363</v>
      </c>
      <c r="E1069" t="s">
        <v>12381</v>
      </c>
      <c r="F1069" t="s">
        <v>11560</v>
      </c>
      <c r="G1069" t="s">
        <v>11551</v>
      </c>
      <c r="H1069" t="s">
        <v>675</v>
      </c>
      <c r="I1069" t="s">
        <v>1365</v>
      </c>
      <c r="J1069" t="s">
        <v>1366</v>
      </c>
      <c r="K1069" t="s">
        <v>663</v>
      </c>
      <c r="L1069" t="s">
        <v>675</v>
      </c>
      <c r="M1069" t="s">
        <v>701</v>
      </c>
      <c r="N1069" t="s">
        <v>1355</v>
      </c>
      <c r="O1069" t="s">
        <v>1364</v>
      </c>
      <c r="P1069" t="s">
        <v>11557</v>
      </c>
      <c r="Q1069" t="s">
        <v>1363</v>
      </c>
      <c r="R1069" t="s">
        <v>1367</v>
      </c>
      <c r="S1069" t="s">
        <v>1594</v>
      </c>
      <c r="T1069" s="2" t="s">
        <v>675</v>
      </c>
      <c r="U1069" s="2" t="s">
        <v>1367</v>
      </c>
      <c r="V1069" s="2" t="s">
        <v>1594</v>
      </c>
      <c r="W1069" s="2" t="s">
        <v>675</v>
      </c>
    </row>
    <row r="1070" spans="1:23">
      <c r="A1070" t="s">
        <v>1368</v>
      </c>
      <c r="B1070" t="s">
        <v>1363</v>
      </c>
      <c r="C1070" t="s">
        <v>12382</v>
      </c>
      <c r="D1070" t="s">
        <v>1363</v>
      </c>
      <c r="E1070" t="s">
        <v>12383</v>
      </c>
      <c r="F1070" t="s">
        <v>11560</v>
      </c>
      <c r="G1070" t="s">
        <v>11551</v>
      </c>
      <c r="H1070" t="s">
        <v>1370</v>
      </c>
      <c r="I1070" t="s">
        <v>1370</v>
      </c>
      <c r="J1070" t="s">
        <v>1371</v>
      </c>
      <c r="K1070" t="s">
        <v>663</v>
      </c>
      <c r="L1070" t="s">
        <v>675</v>
      </c>
      <c r="M1070" t="s">
        <v>825</v>
      </c>
      <c r="N1070" t="s">
        <v>1355</v>
      </c>
      <c r="O1070" t="s">
        <v>1369</v>
      </c>
      <c r="P1070" t="s">
        <v>11568</v>
      </c>
      <c r="Q1070" t="s">
        <v>1363</v>
      </c>
      <c r="R1070" t="s">
        <v>1372</v>
      </c>
      <c r="S1070" t="s">
        <v>1594</v>
      </c>
      <c r="T1070" s="2" t="s">
        <v>675</v>
      </c>
      <c r="U1070" s="2" t="s">
        <v>1372</v>
      </c>
      <c r="V1070" s="2" t="s">
        <v>1594</v>
      </c>
      <c r="W1070" s="2" t="s">
        <v>675</v>
      </c>
    </row>
    <row r="1071" spans="1:23">
      <c r="A1071" t="s">
        <v>4068</v>
      </c>
      <c r="B1071" t="s">
        <v>1363</v>
      </c>
      <c r="C1071" t="s">
        <v>12108</v>
      </c>
      <c r="D1071" t="s">
        <v>1363</v>
      </c>
      <c r="E1071" t="s">
        <v>5845</v>
      </c>
      <c r="F1071" t="s">
        <v>11580</v>
      </c>
      <c r="G1071" t="s">
        <v>11551</v>
      </c>
      <c r="H1071" t="s">
        <v>675</v>
      </c>
      <c r="I1071" t="s">
        <v>2587</v>
      </c>
      <c r="J1071" t="s">
        <v>157</v>
      </c>
      <c r="K1071" t="s">
        <v>664</v>
      </c>
      <c r="L1071" t="s">
        <v>11552</v>
      </c>
      <c r="M1071" t="s">
        <v>701</v>
      </c>
      <c r="N1071" t="s">
        <v>675</v>
      </c>
      <c r="O1071" t="s">
        <v>2586</v>
      </c>
      <c r="P1071" t="s">
        <v>11557</v>
      </c>
      <c r="Q1071" t="s">
        <v>1363</v>
      </c>
      <c r="R1071" t="s">
        <v>4069</v>
      </c>
      <c r="S1071" t="s">
        <v>675</v>
      </c>
      <c r="T1071" s="2" t="s">
        <v>675</v>
      </c>
      <c r="U1071" s="2" t="s">
        <v>4069</v>
      </c>
      <c r="V1071" s="2" t="s">
        <v>675</v>
      </c>
      <c r="W1071" s="2" t="s">
        <v>675</v>
      </c>
    </row>
    <row r="1072" spans="1:23">
      <c r="A1072" t="s">
        <v>1373</v>
      </c>
      <c r="B1072" t="s">
        <v>1363</v>
      </c>
      <c r="C1072" t="s">
        <v>12384</v>
      </c>
      <c r="D1072" t="s">
        <v>1363</v>
      </c>
      <c r="E1072" t="s">
        <v>12385</v>
      </c>
      <c r="F1072" t="s">
        <v>11560</v>
      </c>
      <c r="G1072" t="s">
        <v>11551</v>
      </c>
      <c r="H1072" t="s">
        <v>1375</v>
      </c>
      <c r="I1072" t="s">
        <v>1375</v>
      </c>
      <c r="J1072" t="s">
        <v>1376</v>
      </c>
      <c r="K1072" t="s">
        <v>663</v>
      </c>
      <c r="L1072" t="s">
        <v>675</v>
      </c>
      <c r="M1072" t="s">
        <v>825</v>
      </c>
      <c r="N1072" t="s">
        <v>701</v>
      </c>
      <c r="O1072" t="s">
        <v>1374</v>
      </c>
      <c r="P1072" t="s">
        <v>11568</v>
      </c>
      <c r="Q1072" t="s">
        <v>1363</v>
      </c>
      <c r="R1072" t="s">
        <v>1378</v>
      </c>
      <c r="S1072" t="s">
        <v>1422</v>
      </c>
      <c r="T1072" s="2" t="s">
        <v>675</v>
      </c>
      <c r="U1072" s="2" t="s">
        <v>1378</v>
      </c>
      <c r="V1072" s="2" t="s">
        <v>1422</v>
      </c>
      <c r="W1072" s="2" t="s">
        <v>675</v>
      </c>
    </row>
    <row r="1073" spans="1:23">
      <c r="A1073" t="s">
        <v>2706</v>
      </c>
      <c r="B1073" t="s">
        <v>1380</v>
      </c>
      <c r="C1073" t="s">
        <v>12158</v>
      </c>
      <c r="D1073" t="s">
        <v>1380</v>
      </c>
      <c r="E1073" t="s">
        <v>12206</v>
      </c>
      <c r="F1073" t="s">
        <v>11550</v>
      </c>
      <c r="G1073" t="s">
        <v>11551</v>
      </c>
      <c r="H1073" t="s">
        <v>675</v>
      </c>
      <c r="I1073" t="s">
        <v>106</v>
      </c>
      <c r="J1073" t="s">
        <v>138</v>
      </c>
      <c r="K1073" t="s">
        <v>664</v>
      </c>
      <c r="L1073" t="s">
        <v>11552</v>
      </c>
      <c r="M1073" t="s">
        <v>769</v>
      </c>
      <c r="N1073" t="s">
        <v>675</v>
      </c>
      <c r="O1073" t="s">
        <v>1387</v>
      </c>
      <c r="P1073" t="s">
        <v>11553</v>
      </c>
      <c r="Q1073" t="s">
        <v>1380</v>
      </c>
      <c r="R1073" t="s">
        <v>2707</v>
      </c>
      <c r="S1073" t="s">
        <v>675</v>
      </c>
      <c r="T1073" s="2" t="s">
        <v>675</v>
      </c>
      <c r="U1073" s="2" t="s">
        <v>2707</v>
      </c>
      <c r="V1073" s="2" t="s">
        <v>675</v>
      </c>
      <c r="W1073" s="2" t="s">
        <v>675</v>
      </c>
    </row>
    <row r="1074" spans="1:23">
      <c r="A1074" t="s">
        <v>1379</v>
      </c>
      <c r="B1074" t="s">
        <v>1380</v>
      </c>
      <c r="C1074" t="s">
        <v>12386</v>
      </c>
      <c r="D1074" t="s">
        <v>1380</v>
      </c>
      <c r="E1074" t="s">
        <v>12387</v>
      </c>
      <c r="F1074" t="s">
        <v>12266</v>
      </c>
      <c r="G1074" t="s">
        <v>11551</v>
      </c>
      <c r="H1074" t="s">
        <v>1382</v>
      </c>
      <c r="I1074" t="s">
        <v>1382</v>
      </c>
      <c r="J1074" t="s">
        <v>1383</v>
      </c>
      <c r="K1074" t="s">
        <v>663</v>
      </c>
      <c r="L1074" t="s">
        <v>11552</v>
      </c>
      <c r="M1074" t="s">
        <v>683</v>
      </c>
      <c r="N1074" t="s">
        <v>701</v>
      </c>
      <c r="O1074" t="s">
        <v>1381</v>
      </c>
      <c r="P1074" t="s">
        <v>11557</v>
      </c>
      <c r="Q1074" t="s">
        <v>1380</v>
      </c>
      <c r="R1074" t="s">
        <v>1384</v>
      </c>
      <c r="S1074" t="s">
        <v>1422</v>
      </c>
      <c r="T1074" s="2" t="s">
        <v>675</v>
      </c>
      <c r="U1074" s="2" t="s">
        <v>1384</v>
      </c>
      <c r="V1074" s="2" t="s">
        <v>1422</v>
      </c>
      <c r="W1074" s="2" t="s">
        <v>675</v>
      </c>
    </row>
    <row r="1075" spans="1:23">
      <c r="A1075" t="s">
        <v>1385</v>
      </c>
      <c r="B1075" t="s">
        <v>1386</v>
      </c>
      <c r="C1075" t="s">
        <v>11789</v>
      </c>
      <c r="D1075" t="s">
        <v>1386</v>
      </c>
      <c r="E1075" t="s">
        <v>11962</v>
      </c>
      <c r="F1075" t="s">
        <v>11560</v>
      </c>
      <c r="G1075" t="s">
        <v>11551</v>
      </c>
      <c r="H1075" t="s">
        <v>675</v>
      </c>
      <c r="I1075" t="s">
        <v>106</v>
      </c>
      <c r="J1075" t="s">
        <v>1388</v>
      </c>
      <c r="K1075" t="s">
        <v>664</v>
      </c>
      <c r="L1075" t="s">
        <v>675</v>
      </c>
      <c r="M1075" t="s">
        <v>769</v>
      </c>
      <c r="N1075" t="s">
        <v>701</v>
      </c>
      <c r="O1075" t="s">
        <v>1387</v>
      </c>
      <c r="P1075" t="s">
        <v>11553</v>
      </c>
      <c r="Q1075" t="s">
        <v>1386</v>
      </c>
      <c r="R1075" t="s">
        <v>1389</v>
      </c>
      <c r="S1075" t="s">
        <v>1422</v>
      </c>
      <c r="T1075" s="2" t="s">
        <v>675</v>
      </c>
      <c r="U1075" s="2" t="s">
        <v>1389</v>
      </c>
      <c r="V1075" s="2" t="s">
        <v>1422</v>
      </c>
      <c r="W1075" s="2" t="s">
        <v>675</v>
      </c>
    </row>
    <row r="1076" spans="1:23">
      <c r="A1076" t="s">
        <v>1390</v>
      </c>
      <c r="B1076" t="s">
        <v>1386</v>
      </c>
      <c r="C1076" t="s">
        <v>12388</v>
      </c>
      <c r="D1076" t="s">
        <v>1386</v>
      </c>
      <c r="E1076" t="s">
        <v>671</v>
      </c>
      <c r="F1076" t="s">
        <v>12389</v>
      </c>
      <c r="G1076" t="s">
        <v>11551</v>
      </c>
      <c r="H1076" t="s">
        <v>675</v>
      </c>
      <c r="I1076" t="s">
        <v>1392</v>
      </c>
      <c r="J1076" t="s">
        <v>1393</v>
      </c>
      <c r="K1076" t="s">
        <v>663</v>
      </c>
      <c r="L1076" t="s">
        <v>11552</v>
      </c>
      <c r="M1076" t="s">
        <v>711</v>
      </c>
      <c r="N1076" t="s">
        <v>701</v>
      </c>
      <c r="O1076" t="s">
        <v>1391</v>
      </c>
      <c r="P1076" t="s">
        <v>11568</v>
      </c>
      <c r="Q1076" t="s">
        <v>1386</v>
      </c>
      <c r="R1076" t="s">
        <v>1394</v>
      </c>
      <c r="S1076" t="s">
        <v>1422</v>
      </c>
      <c r="T1076" s="2" t="s">
        <v>675</v>
      </c>
      <c r="U1076" s="2" t="s">
        <v>1394</v>
      </c>
      <c r="V1076" s="2" t="s">
        <v>1422</v>
      </c>
      <c r="W1076" s="2" t="s">
        <v>675</v>
      </c>
    </row>
    <row r="1077" spans="1:23">
      <c r="A1077" t="s">
        <v>2708</v>
      </c>
      <c r="B1077" t="s">
        <v>1386</v>
      </c>
      <c r="C1077" t="s">
        <v>6148</v>
      </c>
      <c r="D1077" t="s">
        <v>1386</v>
      </c>
      <c r="E1077" t="s">
        <v>6799</v>
      </c>
      <c r="F1077" t="s">
        <v>11560</v>
      </c>
      <c r="G1077" t="s">
        <v>11551</v>
      </c>
      <c r="H1077" t="s">
        <v>675</v>
      </c>
      <c r="I1077" t="s">
        <v>2710</v>
      </c>
      <c r="J1077" t="s">
        <v>143</v>
      </c>
      <c r="K1077" t="s">
        <v>664</v>
      </c>
      <c r="L1077" t="s">
        <v>675</v>
      </c>
      <c r="M1077" t="s">
        <v>779</v>
      </c>
      <c r="N1077" t="s">
        <v>779</v>
      </c>
      <c r="O1077" t="s">
        <v>2709</v>
      </c>
      <c r="P1077" t="s">
        <v>11568</v>
      </c>
      <c r="Q1077" t="s">
        <v>1386</v>
      </c>
      <c r="R1077" t="s">
        <v>2711</v>
      </c>
      <c r="S1077" t="s">
        <v>6075</v>
      </c>
      <c r="T1077" s="2" t="s">
        <v>675</v>
      </c>
      <c r="U1077" s="2" t="s">
        <v>2711</v>
      </c>
      <c r="V1077" s="2" t="s">
        <v>6075</v>
      </c>
      <c r="W1077" s="2" t="s">
        <v>675</v>
      </c>
    </row>
    <row r="1078" spans="1:23">
      <c r="A1078" t="s">
        <v>2712</v>
      </c>
      <c r="B1078" t="s">
        <v>1386</v>
      </c>
      <c r="C1078" t="s">
        <v>7369</v>
      </c>
      <c r="D1078" t="s">
        <v>1386</v>
      </c>
      <c r="E1078" t="s">
        <v>6735</v>
      </c>
      <c r="F1078" t="s">
        <v>11580</v>
      </c>
      <c r="G1078" t="s">
        <v>11551</v>
      </c>
      <c r="H1078" t="s">
        <v>675</v>
      </c>
      <c r="I1078" t="s">
        <v>809</v>
      </c>
      <c r="J1078" t="s">
        <v>144</v>
      </c>
      <c r="K1078" t="s">
        <v>664</v>
      </c>
      <c r="L1078" t="s">
        <v>11552</v>
      </c>
      <c r="M1078" t="s">
        <v>779</v>
      </c>
      <c r="N1078" t="s">
        <v>701</v>
      </c>
      <c r="O1078" t="s">
        <v>808</v>
      </c>
      <c r="P1078" t="s">
        <v>11557</v>
      </c>
      <c r="Q1078" t="s">
        <v>1396</v>
      </c>
      <c r="R1078" t="s">
        <v>2713</v>
      </c>
      <c r="S1078" t="s">
        <v>6196</v>
      </c>
      <c r="T1078" s="2" t="s">
        <v>675</v>
      </c>
      <c r="U1078" s="2" t="s">
        <v>2713</v>
      </c>
      <c r="V1078" s="2" t="s">
        <v>6196</v>
      </c>
      <c r="W1078" s="2" t="s">
        <v>675</v>
      </c>
    </row>
    <row r="1079" spans="1:23">
      <c r="A1079" t="s">
        <v>2714</v>
      </c>
      <c r="B1079" t="s">
        <v>1386</v>
      </c>
      <c r="C1079" t="s">
        <v>6735</v>
      </c>
      <c r="D1079" t="s">
        <v>1386</v>
      </c>
      <c r="E1079" t="s">
        <v>12390</v>
      </c>
      <c r="F1079" t="s">
        <v>11555</v>
      </c>
      <c r="G1079" t="s">
        <v>11551</v>
      </c>
      <c r="H1079" t="s">
        <v>675</v>
      </c>
      <c r="I1079" t="s">
        <v>2716</v>
      </c>
      <c r="J1079" t="s">
        <v>146</v>
      </c>
      <c r="K1079" t="s">
        <v>664</v>
      </c>
      <c r="L1079" t="s">
        <v>11552</v>
      </c>
      <c r="M1079" t="s">
        <v>779</v>
      </c>
      <c r="N1079" t="s">
        <v>701</v>
      </c>
      <c r="O1079" t="s">
        <v>2715</v>
      </c>
      <c r="P1079" t="s">
        <v>11568</v>
      </c>
      <c r="Q1079" t="s">
        <v>1396</v>
      </c>
      <c r="R1079" t="s">
        <v>2717</v>
      </c>
      <c r="S1079" t="s">
        <v>6196</v>
      </c>
      <c r="T1079" s="2" t="s">
        <v>675</v>
      </c>
      <c r="U1079" s="2" t="s">
        <v>2717</v>
      </c>
      <c r="V1079" s="2" t="s">
        <v>6196</v>
      </c>
      <c r="W1079" s="2" t="s">
        <v>675</v>
      </c>
    </row>
    <row r="1080" spans="1:23">
      <c r="A1080" t="s">
        <v>2718</v>
      </c>
      <c r="B1080" t="s">
        <v>1396</v>
      </c>
      <c r="C1080" t="s">
        <v>12391</v>
      </c>
      <c r="D1080" t="s">
        <v>1396</v>
      </c>
      <c r="E1080" t="s">
        <v>12392</v>
      </c>
      <c r="F1080" t="s">
        <v>11550</v>
      </c>
      <c r="G1080" t="s">
        <v>11551</v>
      </c>
      <c r="H1080" t="s">
        <v>675</v>
      </c>
      <c r="I1080" t="s">
        <v>132</v>
      </c>
      <c r="J1080" t="s">
        <v>119</v>
      </c>
      <c r="K1080" t="s">
        <v>664</v>
      </c>
      <c r="L1080" t="s">
        <v>11552</v>
      </c>
      <c r="M1080" t="s">
        <v>779</v>
      </c>
      <c r="N1080" t="s">
        <v>701</v>
      </c>
      <c r="O1080" t="s">
        <v>2235</v>
      </c>
      <c r="P1080" t="s">
        <v>11568</v>
      </c>
      <c r="Q1080" t="s">
        <v>1396</v>
      </c>
      <c r="R1080" t="s">
        <v>2719</v>
      </c>
      <c r="S1080" t="s">
        <v>1422</v>
      </c>
      <c r="T1080" s="2" t="s">
        <v>675</v>
      </c>
      <c r="U1080" s="2" t="s">
        <v>2719</v>
      </c>
      <c r="V1080" s="2" t="s">
        <v>1422</v>
      </c>
      <c r="W1080" s="2" t="s">
        <v>675</v>
      </c>
    </row>
    <row r="1081" spans="1:23">
      <c r="A1081" t="s">
        <v>1395</v>
      </c>
      <c r="B1081" t="s">
        <v>1396</v>
      </c>
      <c r="C1081" t="s">
        <v>12393</v>
      </c>
      <c r="D1081" t="s">
        <v>1396</v>
      </c>
      <c r="E1081" t="s">
        <v>12293</v>
      </c>
      <c r="F1081" t="s">
        <v>11560</v>
      </c>
      <c r="G1081" t="s">
        <v>11551</v>
      </c>
      <c r="H1081" t="s">
        <v>675</v>
      </c>
      <c r="I1081" t="s">
        <v>1398</v>
      </c>
      <c r="J1081" t="s">
        <v>1399</v>
      </c>
      <c r="K1081" t="s">
        <v>663</v>
      </c>
      <c r="L1081" t="s">
        <v>675</v>
      </c>
      <c r="M1081" t="s">
        <v>779</v>
      </c>
      <c r="N1081" t="s">
        <v>701</v>
      </c>
      <c r="O1081" t="s">
        <v>1397</v>
      </c>
      <c r="P1081" t="s">
        <v>11568</v>
      </c>
      <c r="Q1081" t="s">
        <v>1396</v>
      </c>
      <c r="R1081" t="s">
        <v>1400</v>
      </c>
      <c r="S1081" t="s">
        <v>1422</v>
      </c>
      <c r="T1081" s="2" t="s">
        <v>675</v>
      </c>
      <c r="U1081" s="2" t="s">
        <v>1400</v>
      </c>
      <c r="V1081" s="2" t="s">
        <v>1422</v>
      </c>
      <c r="W1081" s="2" t="s">
        <v>675</v>
      </c>
    </row>
    <row r="1082" spans="1:23">
      <c r="A1082" t="s">
        <v>9250</v>
      </c>
      <c r="B1082" t="s">
        <v>1396</v>
      </c>
      <c r="C1082" t="s">
        <v>11620</v>
      </c>
      <c r="D1082" t="s">
        <v>675</v>
      </c>
      <c r="E1082" t="s">
        <v>682</v>
      </c>
      <c r="F1082" t="s">
        <v>11560</v>
      </c>
      <c r="G1082" t="s">
        <v>11551</v>
      </c>
      <c r="H1082" t="s">
        <v>5687</v>
      </c>
      <c r="I1082" t="s">
        <v>914</v>
      </c>
      <c r="J1082" t="s">
        <v>9251</v>
      </c>
      <c r="K1082" t="s">
        <v>922</v>
      </c>
      <c r="L1082" t="s">
        <v>675</v>
      </c>
      <c r="M1082" t="s">
        <v>2672</v>
      </c>
      <c r="N1082" t="s">
        <v>760</v>
      </c>
      <c r="O1082" t="s">
        <v>913</v>
      </c>
      <c r="P1082" t="s">
        <v>11568</v>
      </c>
      <c r="Q1082" t="s">
        <v>1396</v>
      </c>
      <c r="R1082" t="s">
        <v>9253</v>
      </c>
      <c r="S1082" t="s">
        <v>2745</v>
      </c>
      <c r="T1082" s="2" t="s">
        <v>675</v>
      </c>
      <c r="U1082" s="2" t="s">
        <v>9253</v>
      </c>
      <c r="V1082" s="2" t="s">
        <v>2745</v>
      </c>
      <c r="W1082" s="2" t="s">
        <v>675</v>
      </c>
    </row>
    <row r="1083" spans="1:23">
      <c r="A1083" t="s">
        <v>1401</v>
      </c>
      <c r="B1083" t="s">
        <v>1396</v>
      </c>
      <c r="C1083" t="s">
        <v>12394</v>
      </c>
      <c r="D1083" t="s">
        <v>1396</v>
      </c>
      <c r="E1083" t="s">
        <v>7040</v>
      </c>
      <c r="F1083" t="s">
        <v>11560</v>
      </c>
      <c r="G1083" t="s">
        <v>11551</v>
      </c>
      <c r="H1083" t="s">
        <v>675</v>
      </c>
      <c r="I1083" t="s">
        <v>1403</v>
      </c>
      <c r="J1083" t="s">
        <v>1404</v>
      </c>
      <c r="K1083" t="s">
        <v>663</v>
      </c>
      <c r="L1083" t="s">
        <v>675</v>
      </c>
      <c r="M1083" t="s">
        <v>711</v>
      </c>
      <c r="N1083" t="s">
        <v>701</v>
      </c>
      <c r="O1083" t="s">
        <v>1402</v>
      </c>
      <c r="P1083" t="s">
        <v>11568</v>
      </c>
      <c r="Q1083" t="s">
        <v>1396</v>
      </c>
      <c r="R1083" t="s">
        <v>1405</v>
      </c>
      <c r="S1083" t="s">
        <v>1422</v>
      </c>
      <c r="T1083" s="2" t="s">
        <v>675</v>
      </c>
      <c r="U1083" s="2" t="s">
        <v>1405</v>
      </c>
      <c r="V1083" s="2" t="s">
        <v>1422</v>
      </c>
      <c r="W1083" s="2" t="s">
        <v>675</v>
      </c>
    </row>
    <row r="1084" spans="1:23">
      <c r="A1084" t="s">
        <v>4070</v>
      </c>
      <c r="B1084" t="s">
        <v>1396</v>
      </c>
      <c r="C1084" t="s">
        <v>12395</v>
      </c>
      <c r="D1084" t="s">
        <v>1396</v>
      </c>
      <c r="E1084" t="s">
        <v>12396</v>
      </c>
      <c r="F1084" t="s">
        <v>11550</v>
      </c>
      <c r="G1084" t="s">
        <v>11551</v>
      </c>
      <c r="H1084" t="s">
        <v>675</v>
      </c>
      <c r="I1084" t="s">
        <v>95</v>
      </c>
      <c r="J1084" t="s">
        <v>291</v>
      </c>
      <c r="K1084" t="s">
        <v>664</v>
      </c>
      <c r="L1084" t="s">
        <v>11552</v>
      </c>
      <c r="M1084" t="s">
        <v>902</v>
      </c>
      <c r="N1084" t="s">
        <v>675</v>
      </c>
      <c r="O1084" t="s">
        <v>2403</v>
      </c>
      <c r="P1084" t="s">
        <v>11557</v>
      </c>
      <c r="Q1084" t="s">
        <v>1396</v>
      </c>
      <c r="R1084" t="s">
        <v>4071</v>
      </c>
      <c r="S1084" t="s">
        <v>675</v>
      </c>
      <c r="T1084" s="2" t="s">
        <v>675</v>
      </c>
      <c r="U1084" s="2" t="s">
        <v>4071</v>
      </c>
      <c r="V1084" s="2" t="s">
        <v>675</v>
      </c>
      <c r="W1084" s="2" t="s">
        <v>675</v>
      </c>
    </row>
    <row r="1085" spans="1:23">
      <c r="A1085" t="s">
        <v>4072</v>
      </c>
      <c r="B1085" t="s">
        <v>1396</v>
      </c>
      <c r="C1085" t="s">
        <v>12397</v>
      </c>
      <c r="D1085" t="s">
        <v>1396</v>
      </c>
      <c r="E1085" t="s">
        <v>12398</v>
      </c>
      <c r="F1085" t="s">
        <v>11601</v>
      </c>
      <c r="G1085" t="s">
        <v>11551</v>
      </c>
      <c r="H1085" t="s">
        <v>675</v>
      </c>
      <c r="I1085" t="s">
        <v>195</v>
      </c>
      <c r="J1085" t="s">
        <v>292</v>
      </c>
      <c r="K1085" t="s">
        <v>664</v>
      </c>
      <c r="L1085" t="s">
        <v>11552</v>
      </c>
      <c r="M1085" t="s">
        <v>902</v>
      </c>
      <c r="N1085" t="s">
        <v>675</v>
      </c>
      <c r="O1085" t="s">
        <v>4073</v>
      </c>
      <c r="P1085" t="s">
        <v>11557</v>
      </c>
      <c r="Q1085" t="s">
        <v>1396</v>
      </c>
      <c r="R1085" t="s">
        <v>4074</v>
      </c>
      <c r="S1085" t="s">
        <v>675</v>
      </c>
      <c r="T1085" s="2" t="s">
        <v>675</v>
      </c>
      <c r="U1085" s="2" t="s">
        <v>4074</v>
      </c>
      <c r="V1085" s="2" t="s">
        <v>675</v>
      </c>
      <c r="W1085" s="2" t="s">
        <v>675</v>
      </c>
    </row>
    <row r="1086" spans="1:23">
      <c r="A1086" t="s">
        <v>4075</v>
      </c>
      <c r="B1086" t="s">
        <v>1396</v>
      </c>
      <c r="C1086" t="s">
        <v>12399</v>
      </c>
      <c r="D1086" t="s">
        <v>1396</v>
      </c>
      <c r="E1086" t="s">
        <v>12400</v>
      </c>
      <c r="F1086" t="s">
        <v>11550</v>
      </c>
      <c r="G1086" t="s">
        <v>11551</v>
      </c>
      <c r="H1086" t="s">
        <v>675</v>
      </c>
      <c r="I1086" t="s">
        <v>114</v>
      </c>
      <c r="J1086" t="s">
        <v>292</v>
      </c>
      <c r="K1086" t="s">
        <v>664</v>
      </c>
      <c r="L1086" t="s">
        <v>11552</v>
      </c>
      <c r="M1086" t="s">
        <v>902</v>
      </c>
      <c r="N1086" t="s">
        <v>675</v>
      </c>
      <c r="O1086" t="s">
        <v>1491</v>
      </c>
      <c r="P1086" t="s">
        <v>11557</v>
      </c>
      <c r="Q1086" t="s">
        <v>1396</v>
      </c>
      <c r="R1086" t="s">
        <v>4076</v>
      </c>
      <c r="S1086" t="s">
        <v>675</v>
      </c>
      <c r="T1086" s="2" t="s">
        <v>675</v>
      </c>
      <c r="U1086" s="2" t="s">
        <v>4076</v>
      </c>
      <c r="V1086" s="2" t="s">
        <v>675</v>
      </c>
      <c r="W1086" s="2" t="s">
        <v>675</v>
      </c>
    </row>
    <row r="1087" spans="1:23">
      <c r="A1087" t="s">
        <v>2720</v>
      </c>
      <c r="B1087" t="s">
        <v>1407</v>
      </c>
      <c r="C1087" t="s">
        <v>12401</v>
      </c>
      <c r="D1087" t="s">
        <v>1407</v>
      </c>
      <c r="E1087" t="s">
        <v>12402</v>
      </c>
      <c r="F1087" t="s">
        <v>12164</v>
      </c>
      <c r="G1087" t="s">
        <v>11551</v>
      </c>
      <c r="H1087" t="s">
        <v>675</v>
      </c>
      <c r="I1087" t="s">
        <v>1800</v>
      </c>
      <c r="J1087" t="s">
        <v>119</v>
      </c>
      <c r="K1087" t="s">
        <v>664</v>
      </c>
      <c r="L1087" t="s">
        <v>11552</v>
      </c>
      <c r="M1087" t="s">
        <v>779</v>
      </c>
      <c r="N1087" t="s">
        <v>701</v>
      </c>
      <c r="O1087" t="s">
        <v>1799</v>
      </c>
      <c r="P1087" t="s">
        <v>11568</v>
      </c>
      <c r="Q1087" t="s">
        <v>1407</v>
      </c>
      <c r="R1087" t="s">
        <v>2721</v>
      </c>
      <c r="S1087" t="s">
        <v>6196</v>
      </c>
      <c r="T1087" s="2" t="s">
        <v>675</v>
      </c>
      <c r="U1087" s="2" t="s">
        <v>2721</v>
      </c>
      <c r="V1087" s="2" t="s">
        <v>6196</v>
      </c>
      <c r="W1087" s="2" t="s">
        <v>675</v>
      </c>
    </row>
    <row r="1088" spans="1:23">
      <c r="A1088" t="s">
        <v>4077</v>
      </c>
      <c r="B1088" t="s">
        <v>1407</v>
      </c>
      <c r="C1088" t="s">
        <v>12403</v>
      </c>
      <c r="D1088" t="s">
        <v>1407</v>
      </c>
      <c r="E1088" t="s">
        <v>12404</v>
      </c>
      <c r="F1088" t="s">
        <v>11550</v>
      </c>
      <c r="G1088" t="s">
        <v>11551</v>
      </c>
      <c r="H1088" t="s">
        <v>675</v>
      </c>
      <c r="I1088" t="s">
        <v>1635</v>
      </c>
      <c r="J1088" t="s">
        <v>293</v>
      </c>
      <c r="K1088" t="s">
        <v>664</v>
      </c>
      <c r="L1088" t="s">
        <v>11552</v>
      </c>
      <c r="M1088" t="s">
        <v>779</v>
      </c>
      <c r="N1088" t="s">
        <v>701</v>
      </c>
      <c r="O1088" t="s">
        <v>1634</v>
      </c>
      <c r="P1088" t="s">
        <v>11568</v>
      </c>
      <c r="Q1088" t="s">
        <v>1407</v>
      </c>
      <c r="R1088" t="s">
        <v>4078</v>
      </c>
      <c r="S1088" t="s">
        <v>1608</v>
      </c>
      <c r="T1088" s="2" t="s">
        <v>675</v>
      </c>
      <c r="U1088" s="2" t="s">
        <v>4078</v>
      </c>
      <c r="V1088" s="2" t="s">
        <v>1608</v>
      </c>
      <c r="W1088" s="2" t="s">
        <v>675</v>
      </c>
    </row>
    <row r="1089" spans="1:23">
      <c r="A1089" t="s">
        <v>2722</v>
      </c>
      <c r="B1089" t="s">
        <v>1407</v>
      </c>
      <c r="C1089" t="s">
        <v>12405</v>
      </c>
      <c r="D1089" t="s">
        <v>1407</v>
      </c>
      <c r="E1089" t="s">
        <v>12406</v>
      </c>
      <c r="F1089" t="s">
        <v>11550</v>
      </c>
      <c r="G1089" t="s">
        <v>11551</v>
      </c>
      <c r="H1089" t="s">
        <v>675</v>
      </c>
      <c r="I1089" t="s">
        <v>2616</v>
      </c>
      <c r="J1089" t="s">
        <v>119</v>
      </c>
      <c r="K1089" t="s">
        <v>664</v>
      </c>
      <c r="L1089" t="s">
        <v>11552</v>
      </c>
      <c r="M1089" t="s">
        <v>779</v>
      </c>
      <c r="N1089" t="s">
        <v>701</v>
      </c>
      <c r="O1089" t="s">
        <v>2615</v>
      </c>
      <c r="P1089" t="s">
        <v>11568</v>
      </c>
      <c r="Q1089" t="s">
        <v>1407</v>
      </c>
      <c r="R1089" t="s">
        <v>2723</v>
      </c>
      <c r="S1089" t="s">
        <v>1422</v>
      </c>
      <c r="T1089" s="2" t="s">
        <v>675</v>
      </c>
      <c r="U1089" s="2" t="s">
        <v>2723</v>
      </c>
      <c r="V1089" s="2" t="s">
        <v>1422</v>
      </c>
      <c r="W1089" s="2" t="s">
        <v>675</v>
      </c>
    </row>
    <row r="1090" spans="1:23">
      <c r="A1090" t="s">
        <v>1406</v>
      </c>
      <c r="B1090" t="s">
        <v>1407</v>
      </c>
      <c r="C1090" t="s">
        <v>7321</v>
      </c>
      <c r="D1090" t="s">
        <v>1407</v>
      </c>
      <c r="E1090" t="s">
        <v>671</v>
      </c>
      <c r="F1090" t="s">
        <v>11556</v>
      </c>
      <c r="G1090" t="s">
        <v>11551</v>
      </c>
      <c r="H1090" t="s">
        <v>675</v>
      </c>
      <c r="I1090" t="s">
        <v>942</v>
      </c>
      <c r="J1090" t="s">
        <v>1408</v>
      </c>
      <c r="K1090" t="s">
        <v>664</v>
      </c>
      <c r="L1090" t="s">
        <v>11552</v>
      </c>
      <c r="M1090" t="s">
        <v>1283</v>
      </c>
      <c r="N1090" t="s">
        <v>701</v>
      </c>
      <c r="O1090" t="s">
        <v>941</v>
      </c>
      <c r="P1090" t="s">
        <v>11568</v>
      </c>
      <c r="Q1090" t="s">
        <v>1407</v>
      </c>
      <c r="R1090" t="s">
        <v>1409</v>
      </c>
      <c r="S1090" t="s">
        <v>1422</v>
      </c>
      <c r="T1090" s="2" t="s">
        <v>675</v>
      </c>
      <c r="U1090" s="2" t="s">
        <v>1409</v>
      </c>
      <c r="V1090" s="2" t="s">
        <v>1422</v>
      </c>
      <c r="W1090" s="2" t="s">
        <v>675</v>
      </c>
    </row>
    <row r="1091" spans="1:23">
      <c r="A1091" t="s">
        <v>9254</v>
      </c>
      <c r="B1091" t="s">
        <v>2086</v>
      </c>
      <c r="C1091" t="s">
        <v>6692</v>
      </c>
      <c r="D1091" t="s">
        <v>2086</v>
      </c>
      <c r="E1091" t="s">
        <v>6096</v>
      </c>
      <c r="F1091" t="s">
        <v>11560</v>
      </c>
      <c r="G1091" t="s">
        <v>11551</v>
      </c>
      <c r="H1091" t="s">
        <v>8038</v>
      </c>
      <c r="I1091" t="s">
        <v>885</v>
      </c>
      <c r="J1091" t="s">
        <v>8039</v>
      </c>
      <c r="K1091" t="s">
        <v>922</v>
      </c>
      <c r="L1091" t="s">
        <v>675</v>
      </c>
      <c r="M1091" t="s">
        <v>760</v>
      </c>
      <c r="N1091" t="s">
        <v>2672</v>
      </c>
      <c r="O1091" t="s">
        <v>884</v>
      </c>
      <c r="P1091" t="s">
        <v>11568</v>
      </c>
      <c r="Q1091" t="s">
        <v>1407</v>
      </c>
      <c r="R1091" t="s">
        <v>9255</v>
      </c>
      <c r="S1091" t="s">
        <v>4663</v>
      </c>
      <c r="T1091" s="2" t="s">
        <v>675</v>
      </c>
      <c r="U1091" s="2" t="s">
        <v>9255</v>
      </c>
      <c r="V1091" s="2" t="s">
        <v>675</v>
      </c>
      <c r="W1091" s="2" t="s">
        <v>675</v>
      </c>
    </row>
    <row r="1092" spans="1:23">
      <c r="A1092" t="s">
        <v>9257</v>
      </c>
      <c r="B1092" t="s">
        <v>1973</v>
      </c>
      <c r="C1092" t="s">
        <v>6853</v>
      </c>
      <c r="D1092" t="s">
        <v>1973</v>
      </c>
      <c r="E1092" t="s">
        <v>7040</v>
      </c>
      <c r="F1092" t="s">
        <v>11560</v>
      </c>
      <c r="G1092" t="s">
        <v>11551</v>
      </c>
      <c r="H1092" t="s">
        <v>8044</v>
      </c>
      <c r="I1092" t="s">
        <v>885</v>
      </c>
      <c r="J1092" t="s">
        <v>8045</v>
      </c>
      <c r="K1092" t="s">
        <v>922</v>
      </c>
      <c r="L1092" t="s">
        <v>675</v>
      </c>
      <c r="M1092" t="s">
        <v>760</v>
      </c>
      <c r="N1092" t="s">
        <v>2672</v>
      </c>
      <c r="O1092" t="s">
        <v>884</v>
      </c>
      <c r="P1092" t="s">
        <v>11568</v>
      </c>
      <c r="Q1092" t="s">
        <v>1407</v>
      </c>
      <c r="R1092" t="s">
        <v>9259</v>
      </c>
      <c r="S1092" t="s">
        <v>3166</v>
      </c>
      <c r="T1092" s="2" t="s">
        <v>675</v>
      </c>
      <c r="U1092" s="2" t="s">
        <v>9259</v>
      </c>
      <c r="V1092" s="2" t="s">
        <v>675</v>
      </c>
      <c r="W1092" s="2" t="s">
        <v>675</v>
      </c>
    </row>
    <row r="1093" spans="1:23">
      <c r="A1093" t="s">
        <v>9260</v>
      </c>
      <c r="B1093" t="s">
        <v>2108</v>
      </c>
      <c r="C1093" t="s">
        <v>12407</v>
      </c>
      <c r="D1093" t="s">
        <v>675</v>
      </c>
      <c r="E1093" t="s">
        <v>682</v>
      </c>
      <c r="F1093" t="s">
        <v>11560</v>
      </c>
      <c r="G1093" t="s">
        <v>11551</v>
      </c>
      <c r="H1093" t="s">
        <v>8579</v>
      </c>
      <c r="I1093" t="s">
        <v>885</v>
      </c>
      <c r="J1093" t="s">
        <v>8580</v>
      </c>
      <c r="K1093" t="s">
        <v>922</v>
      </c>
      <c r="L1093" t="s">
        <v>675</v>
      </c>
      <c r="M1093" t="s">
        <v>760</v>
      </c>
      <c r="N1093" t="s">
        <v>2672</v>
      </c>
      <c r="O1093" t="s">
        <v>884</v>
      </c>
      <c r="P1093" t="s">
        <v>11568</v>
      </c>
      <c r="Q1093" t="s">
        <v>1407</v>
      </c>
      <c r="R1093" t="s">
        <v>9261</v>
      </c>
      <c r="S1093" t="s">
        <v>2108</v>
      </c>
      <c r="T1093" s="2" t="s">
        <v>675</v>
      </c>
      <c r="U1093" s="2" t="s">
        <v>9261</v>
      </c>
      <c r="V1093" s="2" t="s">
        <v>675</v>
      </c>
      <c r="W1093" s="2" t="s">
        <v>675</v>
      </c>
    </row>
    <row r="1094" spans="1:23">
      <c r="A1094" t="s">
        <v>9262</v>
      </c>
      <c r="B1094" t="s">
        <v>2108</v>
      </c>
      <c r="C1094" t="s">
        <v>12407</v>
      </c>
      <c r="D1094" t="s">
        <v>675</v>
      </c>
      <c r="E1094" t="s">
        <v>682</v>
      </c>
      <c r="F1094" t="s">
        <v>11560</v>
      </c>
      <c r="G1094" t="s">
        <v>11551</v>
      </c>
      <c r="H1094" t="s">
        <v>8583</v>
      </c>
      <c r="I1094" t="s">
        <v>885</v>
      </c>
      <c r="J1094" t="s">
        <v>8584</v>
      </c>
      <c r="K1094" t="s">
        <v>922</v>
      </c>
      <c r="L1094" t="s">
        <v>675</v>
      </c>
      <c r="M1094" t="s">
        <v>760</v>
      </c>
      <c r="N1094" t="s">
        <v>2672</v>
      </c>
      <c r="O1094" t="s">
        <v>884</v>
      </c>
      <c r="P1094" t="s">
        <v>11568</v>
      </c>
      <c r="Q1094" t="s">
        <v>1407</v>
      </c>
      <c r="R1094" t="s">
        <v>9263</v>
      </c>
      <c r="S1094" t="s">
        <v>2108</v>
      </c>
      <c r="T1094" s="2" t="s">
        <v>675</v>
      </c>
      <c r="U1094" s="2" t="s">
        <v>9263</v>
      </c>
      <c r="V1094" s="2" t="s">
        <v>675</v>
      </c>
      <c r="W1094" s="2" t="s">
        <v>675</v>
      </c>
    </row>
    <row r="1095" spans="1:23">
      <c r="A1095" t="s">
        <v>9264</v>
      </c>
      <c r="B1095" t="s">
        <v>2108</v>
      </c>
      <c r="C1095" t="s">
        <v>12408</v>
      </c>
      <c r="D1095" t="s">
        <v>675</v>
      </c>
      <c r="E1095" t="s">
        <v>682</v>
      </c>
      <c r="F1095" t="s">
        <v>11560</v>
      </c>
      <c r="G1095" t="s">
        <v>11551</v>
      </c>
      <c r="H1095" t="s">
        <v>8587</v>
      </c>
      <c r="I1095" t="s">
        <v>885</v>
      </c>
      <c r="J1095" t="s">
        <v>8588</v>
      </c>
      <c r="K1095" t="s">
        <v>922</v>
      </c>
      <c r="L1095" t="s">
        <v>675</v>
      </c>
      <c r="M1095" t="s">
        <v>760</v>
      </c>
      <c r="N1095" t="s">
        <v>2672</v>
      </c>
      <c r="O1095" t="s">
        <v>884</v>
      </c>
      <c r="P1095" t="s">
        <v>11568</v>
      </c>
      <c r="Q1095" t="s">
        <v>1407</v>
      </c>
      <c r="R1095" t="s">
        <v>9265</v>
      </c>
      <c r="S1095" t="s">
        <v>2108</v>
      </c>
      <c r="T1095" s="2" t="s">
        <v>675</v>
      </c>
      <c r="U1095" s="2" t="s">
        <v>9265</v>
      </c>
      <c r="V1095" s="2" t="s">
        <v>675</v>
      </c>
      <c r="W1095" s="2" t="s">
        <v>675</v>
      </c>
    </row>
    <row r="1096" spans="1:23">
      <c r="A1096" t="s">
        <v>9266</v>
      </c>
      <c r="B1096" t="s">
        <v>2108</v>
      </c>
      <c r="C1096" t="s">
        <v>12409</v>
      </c>
      <c r="D1096" t="s">
        <v>675</v>
      </c>
      <c r="E1096" t="s">
        <v>682</v>
      </c>
      <c r="F1096" t="s">
        <v>11560</v>
      </c>
      <c r="G1096" t="s">
        <v>11551</v>
      </c>
      <c r="H1096" t="s">
        <v>8591</v>
      </c>
      <c r="I1096" t="s">
        <v>885</v>
      </c>
      <c r="J1096" t="s">
        <v>8592</v>
      </c>
      <c r="K1096" t="s">
        <v>922</v>
      </c>
      <c r="L1096" t="s">
        <v>675</v>
      </c>
      <c r="M1096" t="s">
        <v>760</v>
      </c>
      <c r="N1096" t="s">
        <v>2672</v>
      </c>
      <c r="O1096" t="s">
        <v>884</v>
      </c>
      <c r="P1096" t="s">
        <v>11568</v>
      </c>
      <c r="Q1096" t="s">
        <v>1407</v>
      </c>
      <c r="R1096" t="s">
        <v>9267</v>
      </c>
      <c r="S1096" t="s">
        <v>2108</v>
      </c>
      <c r="T1096" s="2" t="s">
        <v>675</v>
      </c>
      <c r="U1096" s="2" t="s">
        <v>9267</v>
      </c>
      <c r="V1096" s="2" t="s">
        <v>675</v>
      </c>
      <c r="W1096" s="2" t="s">
        <v>675</v>
      </c>
    </row>
    <row r="1097" spans="1:23">
      <c r="A1097" t="s">
        <v>9268</v>
      </c>
      <c r="B1097" t="s">
        <v>2108</v>
      </c>
      <c r="C1097" t="s">
        <v>12409</v>
      </c>
      <c r="D1097" t="s">
        <v>675</v>
      </c>
      <c r="E1097" t="s">
        <v>682</v>
      </c>
      <c r="F1097" t="s">
        <v>11560</v>
      </c>
      <c r="G1097" t="s">
        <v>11551</v>
      </c>
      <c r="H1097" t="s">
        <v>8595</v>
      </c>
      <c r="I1097" t="s">
        <v>885</v>
      </c>
      <c r="J1097" t="s">
        <v>8596</v>
      </c>
      <c r="K1097" t="s">
        <v>922</v>
      </c>
      <c r="L1097" t="s">
        <v>675</v>
      </c>
      <c r="M1097" t="s">
        <v>760</v>
      </c>
      <c r="N1097" t="s">
        <v>2672</v>
      </c>
      <c r="O1097" t="s">
        <v>884</v>
      </c>
      <c r="P1097" t="s">
        <v>11568</v>
      </c>
      <c r="Q1097" t="s">
        <v>1407</v>
      </c>
      <c r="R1097" t="s">
        <v>9269</v>
      </c>
      <c r="S1097" t="s">
        <v>2108</v>
      </c>
      <c r="T1097" s="2" t="s">
        <v>675</v>
      </c>
      <c r="U1097" s="2" t="s">
        <v>9269</v>
      </c>
      <c r="V1097" s="2" t="s">
        <v>675</v>
      </c>
      <c r="W1097" s="2" t="s">
        <v>675</v>
      </c>
    </row>
    <row r="1098" spans="1:23">
      <c r="A1098" t="s">
        <v>9270</v>
      </c>
      <c r="B1098" t="s">
        <v>2108</v>
      </c>
      <c r="C1098" t="s">
        <v>12410</v>
      </c>
      <c r="D1098" t="s">
        <v>675</v>
      </c>
      <c r="E1098" t="s">
        <v>682</v>
      </c>
      <c r="F1098" t="s">
        <v>11560</v>
      </c>
      <c r="G1098" t="s">
        <v>11551</v>
      </c>
      <c r="H1098" t="s">
        <v>8599</v>
      </c>
      <c r="I1098" t="s">
        <v>885</v>
      </c>
      <c r="J1098" t="s">
        <v>8600</v>
      </c>
      <c r="K1098" t="s">
        <v>922</v>
      </c>
      <c r="L1098" t="s">
        <v>675</v>
      </c>
      <c r="M1098" t="s">
        <v>760</v>
      </c>
      <c r="N1098" t="s">
        <v>2672</v>
      </c>
      <c r="O1098" t="s">
        <v>884</v>
      </c>
      <c r="P1098" t="s">
        <v>11568</v>
      </c>
      <c r="Q1098" t="s">
        <v>1407</v>
      </c>
      <c r="R1098" t="s">
        <v>9271</v>
      </c>
      <c r="S1098" t="s">
        <v>2108</v>
      </c>
      <c r="T1098" s="2" t="s">
        <v>675</v>
      </c>
      <c r="U1098" s="2" t="s">
        <v>9271</v>
      </c>
      <c r="V1098" s="2" t="s">
        <v>675</v>
      </c>
      <c r="W1098" s="2" t="s">
        <v>675</v>
      </c>
    </row>
    <row r="1099" spans="1:23">
      <c r="A1099" t="s">
        <v>1410</v>
      </c>
      <c r="B1099" t="s">
        <v>1411</v>
      </c>
      <c r="C1099" t="s">
        <v>12411</v>
      </c>
      <c r="D1099" t="s">
        <v>1426</v>
      </c>
      <c r="E1099" t="s">
        <v>682</v>
      </c>
      <c r="F1099" t="s">
        <v>11560</v>
      </c>
      <c r="G1099" t="s">
        <v>11551</v>
      </c>
      <c r="H1099" t="s">
        <v>675</v>
      </c>
      <c r="I1099" t="s">
        <v>1413</v>
      </c>
      <c r="J1099" t="s">
        <v>1414</v>
      </c>
      <c r="K1099" t="s">
        <v>663</v>
      </c>
      <c r="L1099" t="s">
        <v>675</v>
      </c>
      <c r="M1099" t="s">
        <v>825</v>
      </c>
      <c r="N1099" t="s">
        <v>701</v>
      </c>
      <c r="O1099" t="s">
        <v>1412</v>
      </c>
      <c r="P1099" t="s">
        <v>11557</v>
      </c>
      <c r="Q1099" t="s">
        <v>1411</v>
      </c>
      <c r="R1099" t="s">
        <v>1416</v>
      </c>
      <c r="S1099" t="s">
        <v>1422</v>
      </c>
      <c r="T1099" s="2" t="s">
        <v>675</v>
      </c>
      <c r="U1099" s="2" t="s">
        <v>1416</v>
      </c>
      <c r="V1099" s="2" t="s">
        <v>1422</v>
      </c>
      <c r="W1099" s="2" t="s">
        <v>675</v>
      </c>
    </row>
    <row r="1100" spans="1:23">
      <c r="A1100" t="s">
        <v>1417</v>
      </c>
      <c r="B1100" t="s">
        <v>1411</v>
      </c>
      <c r="C1100" t="s">
        <v>12412</v>
      </c>
      <c r="D1100" t="s">
        <v>1411</v>
      </c>
      <c r="E1100" t="s">
        <v>12413</v>
      </c>
      <c r="F1100" t="s">
        <v>12414</v>
      </c>
      <c r="G1100" t="s">
        <v>11551</v>
      </c>
      <c r="H1100" t="s">
        <v>675</v>
      </c>
      <c r="I1100" t="s">
        <v>27</v>
      </c>
      <c r="J1100" t="s">
        <v>1418</v>
      </c>
      <c r="K1100" t="s">
        <v>663</v>
      </c>
      <c r="L1100" t="s">
        <v>11552</v>
      </c>
      <c r="M1100" t="s">
        <v>684</v>
      </c>
      <c r="N1100" t="s">
        <v>701</v>
      </c>
      <c r="O1100" t="s">
        <v>1030</v>
      </c>
      <c r="P1100" t="s">
        <v>11557</v>
      </c>
      <c r="Q1100" t="s">
        <v>1411</v>
      </c>
      <c r="R1100" t="s">
        <v>1420</v>
      </c>
      <c r="S1100" t="s">
        <v>1422</v>
      </c>
      <c r="T1100" s="2" t="s">
        <v>675</v>
      </c>
      <c r="U1100" s="2" t="s">
        <v>1420</v>
      </c>
      <c r="V1100" s="2" t="s">
        <v>1422</v>
      </c>
      <c r="W1100" s="2" t="s">
        <v>675</v>
      </c>
    </row>
    <row r="1101" spans="1:23">
      <c r="A1101" t="s">
        <v>1421</v>
      </c>
      <c r="B1101" t="s">
        <v>1411</v>
      </c>
      <c r="C1101" t="s">
        <v>11885</v>
      </c>
      <c r="D1101" t="s">
        <v>1411</v>
      </c>
      <c r="E1101" t="s">
        <v>12413</v>
      </c>
      <c r="F1101" t="s">
        <v>11560</v>
      </c>
      <c r="G1101" t="s">
        <v>11551</v>
      </c>
      <c r="H1101" t="s">
        <v>675</v>
      </c>
      <c r="I1101" t="s">
        <v>11</v>
      </c>
      <c r="J1101" t="s">
        <v>1418</v>
      </c>
      <c r="K1101" t="s">
        <v>663</v>
      </c>
      <c r="L1101" t="s">
        <v>675</v>
      </c>
      <c r="M1101" t="s">
        <v>684</v>
      </c>
      <c r="N1101" t="s">
        <v>760</v>
      </c>
      <c r="O1101" t="s">
        <v>815</v>
      </c>
      <c r="P1101" t="s">
        <v>675</v>
      </c>
      <c r="Q1101" t="s">
        <v>1411</v>
      </c>
      <c r="R1101" t="s">
        <v>1424</v>
      </c>
      <c r="S1101" t="s">
        <v>6196</v>
      </c>
      <c r="T1101" s="2" t="s">
        <v>675</v>
      </c>
      <c r="U1101" s="2" t="s">
        <v>1424</v>
      </c>
      <c r="V1101" s="2" t="s">
        <v>6196</v>
      </c>
      <c r="W1101" s="2" t="s">
        <v>675</v>
      </c>
    </row>
    <row r="1102" spans="1:23">
      <c r="A1102" t="s">
        <v>2724</v>
      </c>
      <c r="B1102" t="s">
        <v>1411</v>
      </c>
      <c r="C1102" t="s">
        <v>12415</v>
      </c>
      <c r="D1102" t="s">
        <v>1411</v>
      </c>
      <c r="E1102" t="s">
        <v>12416</v>
      </c>
      <c r="F1102" t="s">
        <v>12417</v>
      </c>
      <c r="G1102" t="s">
        <v>11551</v>
      </c>
      <c r="H1102" t="s">
        <v>675</v>
      </c>
      <c r="I1102" t="s">
        <v>90</v>
      </c>
      <c r="J1102" t="s">
        <v>147</v>
      </c>
      <c r="K1102" t="s">
        <v>664</v>
      </c>
      <c r="L1102" t="s">
        <v>11552</v>
      </c>
      <c r="M1102" t="s">
        <v>902</v>
      </c>
      <c r="N1102" t="s">
        <v>701</v>
      </c>
      <c r="O1102" t="s">
        <v>2725</v>
      </c>
      <c r="P1102" t="s">
        <v>11568</v>
      </c>
      <c r="Q1102" t="s">
        <v>1426</v>
      </c>
      <c r="R1102" t="s">
        <v>2726</v>
      </c>
      <c r="S1102" t="s">
        <v>1422</v>
      </c>
      <c r="T1102" s="2" t="s">
        <v>675</v>
      </c>
      <c r="U1102" s="2" t="s">
        <v>2726</v>
      </c>
      <c r="V1102" s="2" t="s">
        <v>1422</v>
      </c>
      <c r="W1102" s="2" t="s">
        <v>675</v>
      </c>
    </row>
    <row r="1103" spans="1:23">
      <c r="A1103" t="s">
        <v>4079</v>
      </c>
      <c r="B1103" t="s">
        <v>1411</v>
      </c>
      <c r="C1103" t="s">
        <v>12418</v>
      </c>
      <c r="D1103" t="s">
        <v>1426</v>
      </c>
      <c r="E1103" t="s">
        <v>682</v>
      </c>
      <c r="F1103" t="s">
        <v>12333</v>
      </c>
      <c r="G1103" t="s">
        <v>11551</v>
      </c>
      <c r="H1103" t="s">
        <v>675</v>
      </c>
      <c r="I1103" t="s">
        <v>1193</v>
      </c>
      <c r="J1103" t="s">
        <v>150</v>
      </c>
      <c r="K1103" t="s">
        <v>664</v>
      </c>
      <c r="L1103" t="s">
        <v>11552</v>
      </c>
      <c r="M1103" t="s">
        <v>902</v>
      </c>
      <c r="N1103" t="s">
        <v>675</v>
      </c>
      <c r="O1103" t="s">
        <v>1192</v>
      </c>
      <c r="P1103" t="s">
        <v>11557</v>
      </c>
      <c r="Q1103" t="s">
        <v>1426</v>
      </c>
      <c r="R1103" t="s">
        <v>4080</v>
      </c>
      <c r="S1103" t="s">
        <v>675</v>
      </c>
      <c r="T1103" s="2" t="s">
        <v>675</v>
      </c>
      <c r="U1103" s="2" t="s">
        <v>4080</v>
      </c>
      <c r="V1103" s="2" t="s">
        <v>675</v>
      </c>
      <c r="W1103" s="2" t="s">
        <v>675</v>
      </c>
    </row>
    <row r="1104" spans="1:23">
      <c r="A1104" t="s">
        <v>1425</v>
      </c>
      <c r="B1104" t="s">
        <v>1426</v>
      </c>
      <c r="C1104" t="s">
        <v>12419</v>
      </c>
      <c r="D1104" t="s">
        <v>1426</v>
      </c>
      <c r="E1104" t="s">
        <v>5851</v>
      </c>
      <c r="F1104" t="s">
        <v>11965</v>
      </c>
      <c r="G1104" t="s">
        <v>11551</v>
      </c>
      <c r="H1104" t="s">
        <v>675</v>
      </c>
      <c r="I1104" t="s">
        <v>1428</v>
      </c>
      <c r="J1104" t="s">
        <v>1429</v>
      </c>
      <c r="K1104" t="s">
        <v>663</v>
      </c>
      <c r="L1104" t="s">
        <v>11552</v>
      </c>
      <c r="M1104" t="s">
        <v>825</v>
      </c>
      <c r="N1104" t="s">
        <v>701</v>
      </c>
      <c r="O1104" t="s">
        <v>1427</v>
      </c>
      <c r="P1104" t="s">
        <v>11557</v>
      </c>
      <c r="Q1104" t="s">
        <v>1426</v>
      </c>
      <c r="R1104" t="s">
        <v>1431</v>
      </c>
      <c r="S1104" t="s">
        <v>1422</v>
      </c>
      <c r="T1104" s="2" t="s">
        <v>675</v>
      </c>
      <c r="U1104" s="2" t="s">
        <v>1431</v>
      </c>
      <c r="V1104" s="2" t="s">
        <v>1422</v>
      </c>
      <c r="W1104" s="2" t="s">
        <v>675</v>
      </c>
    </row>
    <row r="1105" spans="1:23">
      <c r="A1105" t="s">
        <v>4081</v>
      </c>
      <c r="B1105" t="s">
        <v>1426</v>
      </c>
      <c r="C1105" t="s">
        <v>12420</v>
      </c>
      <c r="D1105" t="s">
        <v>1426</v>
      </c>
      <c r="E1105" t="s">
        <v>11652</v>
      </c>
      <c r="F1105" t="s">
        <v>11591</v>
      </c>
      <c r="G1105" t="s">
        <v>11551</v>
      </c>
      <c r="H1105" t="s">
        <v>675</v>
      </c>
      <c r="I1105" t="s">
        <v>87</v>
      </c>
      <c r="J1105" t="s">
        <v>294</v>
      </c>
      <c r="K1105" t="s">
        <v>664</v>
      </c>
      <c r="L1105" t="s">
        <v>11552</v>
      </c>
      <c r="M1105" t="s">
        <v>769</v>
      </c>
      <c r="N1105" t="s">
        <v>675</v>
      </c>
      <c r="O1105" t="s">
        <v>4082</v>
      </c>
      <c r="P1105" t="s">
        <v>11553</v>
      </c>
      <c r="Q1105" t="s">
        <v>1426</v>
      </c>
      <c r="R1105" t="s">
        <v>4083</v>
      </c>
      <c r="S1105" t="s">
        <v>675</v>
      </c>
      <c r="T1105" s="2" t="s">
        <v>675</v>
      </c>
      <c r="U1105" s="2" t="s">
        <v>4083</v>
      </c>
      <c r="V1105" s="2" t="s">
        <v>675</v>
      </c>
      <c r="W1105" s="2" t="s">
        <v>675</v>
      </c>
    </row>
    <row r="1106" spans="1:23">
      <c r="A1106" t="s">
        <v>4084</v>
      </c>
      <c r="B1106" t="s">
        <v>1426</v>
      </c>
      <c r="C1106" t="s">
        <v>12421</v>
      </c>
      <c r="D1106" t="s">
        <v>1426</v>
      </c>
      <c r="E1106" t="s">
        <v>12271</v>
      </c>
      <c r="F1106" t="s">
        <v>11616</v>
      </c>
      <c r="G1106" t="s">
        <v>11551</v>
      </c>
      <c r="H1106" t="s">
        <v>675</v>
      </c>
      <c r="I1106" t="s">
        <v>95</v>
      </c>
      <c r="J1106" t="s">
        <v>295</v>
      </c>
      <c r="K1106" t="s">
        <v>664</v>
      </c>
      <c r="L1106" t="s">
        <v>11552</v>
      </c>
      <c r="M1106" t="s">
        <v>769</v>
      </c>
      <c r="N1106" t="s">
        <v>675</v>
      </c>
      <c r="O1106" t="s">
        <v>2403</v>
      </c>
      <c r="P1106" t="s">
        <v>11553</v>
      </c>
      <c r="Q1106" t="s">
        <v>1426</v>
      </c>
      <c r="R1106" t="s">
        <v>4085</v>
      </c>
      <c r="S1106" t="s">
        <v>675</v>
      </c>
      <c r="T1106" s="2" t="s">
        <v>675</v>
      </c>
      <c r="U1106" s="2" t="s">
        <v>4085</v>
      </c>
      <c r="V1106" s="2" t="s">
        <v>675</v>
      </c>
      <c r="W1106" s="2" t="s">
        <v>675</v>
      </c>
    </row>
    <row r="1107" spans="1:23">
      <c r="A1107" t="s">
        <v>4086</v>
      </c>
      <c r="B1107" t="s">
        <v>1426</v>
      </c>
      <c r="C1107" t="s">
        <v>5912</v>
      </c>
      <c r="D1107" t="s">
        <v>1426</v>
      </c>
      <c r="E1107" t="s">
        <v>12422</v>
      </c>
      <c r="F1107" t="s">
        <v>11591</v>
      </c>
      <c r="G1107" t="s">
        <v>11551</v>
      </c>
      <c r="H1107" t="s">
        <v>675</v>
      </c>
      <c r="I1107" t="s">
        <v>47</v>
      </c>
      <c r="J1107" t="s">
        <v>119</v>
      </c>
      <c r="K1107" t="s">
        <v>664</v>
      </c>
      <c r="L1107" t="s">
        <v>11552</v>
      </c>
      <c r="M1107" t="s">
        <v>769</v>
      </c>
      <c r="N1107" t="s">
        <v>675</v>
      </c>
      <c r="O1107" t="s">
        <v>1286</v>
      </c>
      <c r="P1107" t="s">
        <v>11553</v>
      </c>
      <c r="Q1107" t="s">
        <v>1426</v>
      </c>
      <c r="R1107" t="s">
        <v>4087</v>
      </c>
      <c r="S1107" t="s">
        <v>675</v>
      </c>
      <c r="T1107" s="2" t="s">
        <v>675</v>
      </c>
      <c r="U1107" s="2" t="s">
        <v>4087</v>
      </c>
      <c r="V1107" s="2" t="s">
        <v>675</v>
      </c>
      <c r="W1107" s="2" t="s">
        <v>675</v>
      </c>
    </row>
    <row r="1108" spans="1:23">
      <c r="A1108" t="s">
        <v>1432</v>
      </c>
      <c r="B1108" t="s">
        <v>1426</v>
      </c>
      <c r="C1108" t="s">
        <v>12423</v>
      </c>
      <c r="D1108" t="s">
        <v>1426</v>
      </c>
      <c r="E1108" t="s">
        <v>5844</v>
      </c>
      <c r="F1108" t="s">
        <v>12424</v>
      </c>
      <c r="G1108" t="s">
        <v>11551</v>
      </c>
      <c r="H1108" t="s">
        <v>675</v>
      </c>
      <c r="I1108" t="s">
        <v>1434</v>
      </c>
      <c r="J1108" t="s">
        <v>1435</v>
      </c>
      <c r="K1108" t="s">
        <v>663</v>
      </c>
      <c r="L1108" t="s">
        <v>11552</v>
      </c>
      <c r="M1108" t="s">
        <v>711</v>
      </c>
      <c r="N1108" t="s">
        <v>701</v>
      </c>
      <c r="O1108" t="s">
        <v>1433</v>
      </c>
      <c r="P1108" t="s">
        <v>11568</v>
      </c>
      <c r="Q1108" t="s">
        <v>1426</v>
      </c>
      <c r="R1108" t="s">
        <v>1438</v>
      </c>
      <c r="S1108" t="s">
        <v>1422</v>
      </c>
      <c r="T1108" s="2" t="s">
        <v>675</v>
      </c>
      <c r="U1108" s="2" t="s">
        <v>1438</v>
      </c>
      <c r="V1108" s="2" t="s">
        <v>1422</v>
      </c>
      <c r="W1108" s="2" t="s">
        <v>675</v>
      </c>
    </row>
    <row r="1109" spans="1:23">
      <c r="A1109" t="s">
        <v>2727</v>
      </c>
      <c r="B1109" t="s">
        <v>1426</v>
      </c>
      <c r="C1109" t="s">
        <v>12067</v>
      </c>
      <c r="D1109" t="s">
        <v>1426</v>
      </c>
      <c r="E1109" t="s">
        <v>9009</v>
      </c>
      <c r="F1109" t="s">
        <v>11556</v>
      </c>
      <c r="G1109" t="s">
        <v>11551</v>
      </c>
      <c r="H1109" t="s">
        <v>675</v>
      </c>
      <c r="I1109" t="s">
        <v>51</v>
      </c>
      <c r="J1109" t="s">
        <v>127</v>
      </c>
      <c r="K1109" t="s">
        <v>664</v>
      </c>
      <c r="L1109" t="s">
        <v>11552</v>
      </c>
      <c r="M1109" t="s">
        <v>769</v>
      </c>
      <c r="N1109" t="s">
        <v>675</v>
      </c>
      <c r="O1109" t="s">
        <v>1501</v>
      </c>
      <c r="P1109" t="s">
        <v>11553</v>
      </c>
      <c r="Q1109" t="s">
        <v>1426</v>
      </c>
      <c r="R1109" t="s">
        <v>2728</v>
      </c>
      <c r="S1109" t="s">
        <v>675</v>
      </c>
      <c r="T1109" s="2" t="s">
        <v>675</v>
      </c>
      <c r="U1109" s="2" t="s">
        <v>2728</v>
      </c>
      <c r="V1109" s="2" t="s">
        <v>675</v>
      </c>
      <c r="W1109" s="2" t="s">
        <v>675</v>
      </c>
    </row>
    <row r="1110" spans="1:23">
      <c r="A1110" t="s">
        <v>2729</v>
      </c>
      <c r="B1110" t="s">
        <v>1426</v>
      </c>
      <c r="C1110" t="s">
        <v>12425</v>
      </c>
      <c r="D1110" t="s">
        <v>1426</v>
      </c>
      <c r="E1110" t="s">
        <v>12179</v>
      </c>
      <c r="F1110" t="s">
        <v>11853</v>
      </c>
      <c r="G1110" t="s">
        <v>11551</v>
      </c>
      <c r="H1110" t="s">
        <v>675</v>
      </c>
      <c r="I1110" t="s">
        <v>114</v>
      </c>
      <c r="J1110" t="s">
        <v>121</v>
      </c>
      <c r="K1110" t="s">
        <v>664</v>
      </c>
      <c r="L1110" t="s">
        <v>11552</v>
      </c>
      <c r="M1110" t="s">
        <v>769</v>
      </c>
      <c r="N1110" t="s">
        <v>1355</v>
      </c>
      <c r="O1110" t="s">
        <v>1491</v>
      </c>
      <c r="P1110" t="s">
        <v>11553</v>
      </c>
      <c r="Q1110" t="s">
        <v>1426</v>
      </c>
      <c r="R1110" t="s">
        <v>2730</v>
      </c>
      <c r="S1110" t="s">
        <v>1594</v>
      </c>
      <c r="T1110" s="2" t="s">
        <v>675</v>
      </c>
      <c r="U1110" s="2" t="s">
        <v>2730</v>
      </c>
      <c r="V1110" s="2" t="s">
        <v>1594</v>
      </c>
      <c r="W1110" s="2" t="s">
        <v>675</v>
      </c>
    </row>
    <row r="1111" spans="1:23">
      <c r="A1111" t="s">
        <v>1439</v>
      </c>
      <c r="B1111" t="s">
        <v>1426</v>
      </c>
      <c r="C1111" t="s">
        <v>7040</v>
      </c>
      <c r="D1111" t="s">
        <v>1426</v>
      </c>
      <c r="E1111" t="s">
        <v>12426</v>
      </c>
      <c r="F1111" t="s">
        <v>12427</v>
      </c>
      <c r="G1111" t="s">
        <v>11551</v>
      </c>
      <c r="H1111" t="s">
        <v>675</v>
      </c>
      <c r="I1111" t="s">
        <v>1441</v>
      </c>
      <c r="J1111" t="s">
        <v>1442</v>
      </c>
      <c r="K1111" t="s">
        <v>664</v>
      </c>
      <c r="L1111" t="s">
        <v>11552</v>
      </c>
      <c r="M1111" t="s">
        <v>769</v>
      </c>
      <c r="N1111" t="s">
        <v>675</v>
      </c>
      <c r="O1111" t="s">
        <v>1440</v>
      </c>
      <c r="P1111" t="s">
        <v>11557</v>
      </c>
      <c r="Q1111" t="s">
        <v>1426</v>
      </c>
      <c r="R1111" t="s">
        <v>1444</v>
      </c>
      <c r="S1111" t="s">
        <v>675</v>
      </c>
      <c r="T1111" s="2" t="s">
        <v>675</v>
      </c>
      <c r="U1111" s="2" t="s">
        <v>1444</v>
      </c>
      <c r="V1111" s="2" t="s">
        <v>675</v>
      </c>
      <c r="W1111" s="2" t="s">
        <v>675</v>
      </c>
    </row>
    <row r="1112" spans="1:23">
      <c r="A1112" t="s">
        <v>4088</v>
      </c>
      <c r="B1112" t="s">
        <v>1426</v>
      </c>
      <c r="C1112" t="s">
        <v>12428</v>
      </c>
      <c r="D1112" t="s">
        <v>1426</v>
      </c>
      <c r="E1112" t="s">
        <v>12429</v>
      </c>
      <c r="F1112" t="s">
        <v>11737</v>
      </c>
      <c r="G1112" t="s">
        <v>11551</v>
      </c>
      <c r="H1112" t="s">
        <v>675</v>
      </c>
      <c r="I1112" t="s">
        <v>4090</v>
      </c>
      <c r="J1112" t="s">
        <v>296</v>
      </c>
      <c r="K1112" t="s">
        <v>664</v>
      </c>
      <c r="L1112" t="s">
        <v>11552</v>
      </c>
      <c r="M1112" t="s">
        <v>1283</v>
      </c>
      <c r="N1112" t="s">
        <v>760</v>
      </c>
      <c r="O1112" t="s">
        <v>4089</v>
      </c>
      <c r="P1112" t="s">
        <v>11557</v>
      </c>
      <c r="Q1112" t="s">
        <v>1426</v>
      </c>
      <c r="R1112" t="s">
        <v>4091</v>
      </c>
      <c r="S1112" t="s">
        <v>1604</v>
      </c>
      <c r="T1112" s="2" t="s">
        <v>675</v>
      </c>
      <c r="U1112" s="2" t="s">
        <v>4091</v>
      </c>
      <c r="V1112" s="2" t="s">
        <v>1604</v>
      </c>
      <c r="W1112" s="2" t="s">
        <v>675</v>
      </c>
    </row>
    <row r="1113" spans="1:23">
      <c r="A1113" t="s">
        <v>4092</v>
      </c>
      <c r="B1113" t="s">
        <v>1436</v>
      </c>
      <c r="C1113" t="s">
        <v>11962</v>
      </c>
      <c r="D1113" t="s">
        <v>1436</v>
      </c>
      <c r="E1113" t="s">
        <v>12160</v>
      </c>
      <c r="F1113" t="s">
        <v>12192</v>
      </c>
      <c r="G1113" t="s">
        <v>11551</v>
      </c>
      <c r="H1113" t="s">
        <v>675</v>
      </c>
      <c r="I1113" t="s">
        <v>1050</v>
      </c>
      <c r="J1113" t="s">
        <v>119</v>
      </c>
      <c r="K1113" t="s">
        <v>664</v>
      </c>
      <c r="L1113" t="s">
        <v>11552</v>
      </c>
      <c r="M1113" t="s">
        <v>1283</v>
      </c>
      <c r="N1113" t="s">
        <v>675</v>
      </c>
      <c r="O1113" t="s">
        <v>1049</v>
      </c>
      <c r="P1113" t="s">
        <v>11557</v>
      </c>
      <c r="Q1113" t="s">
        <v>1436</v>
      </c>
      <c r="R1113" t="s">
        <v>4093</v>
      </c>
      <c r="S1113" t="s">
        <v>675</v>
      </c>
      <c r="T1113" s="2" t="s">
        <v>675</v>
      </c>
      <c r="U1113" s="2" t="s">
        <v>4093</v>
      </c>
      <c r="V1113" s="2" t="s">
        <v>675</v>
      </c>
      <c r="W1113" s="2" t="s">
        <v>675</v>
      </c>
    </row>
    <row r="1114" spans="1:23">
      <c r="A1114" t="s">
        <v>2731</v>
      </c>
      <c r="B1114" t="s">
        <v>1426</v>
      </c>
      <c r="C1114" t="s">
        <v>6783</v>
      </c>
      <c r="D1114" t="s">
        <v>1426</v>
      </c>
      <c r="E1114" t="s">
        <v>12326</v>
      </c>
      <c r="F1114" t="s">
        <v>11560</v>
      </c>
      <c r="G1114" t="s">
        <v>11551</v>
      </c>
      <c r="H1114" t="s">
        <v>675</v>
      </c>
      <c r="I1114" t="s">
        <v>1619</v>
      </c>
      <c r="J1114" t="s">
        <v>119</v>
      </c>
      <c r="K1114" t="s">
        <v>664</v>
      </c>
      <c r="L1114" t="s">
        <v>675</v>
      </c>
      <c r="M1114" t="s">
        <v>1283</v>
      </c>
      <c r="N1114" t="s">
        <v>1355</v>
      </c>
      <c r="O1114" t="s">
        <v>1618</v>
      </c>
      <c r="P1114" t="s">
        <v>11568</v>
      </c>
      <c r="Q1114" t="s">
        <v>1436</v>
      </c>
      <c r="R1114" t="s">
        <v>2732</v>
      </c>
      <c r="S1114" t="s">
        <v>1594</v>
      </c>
      <c r="T1114" s="2" t="s">
        <v>675</v>
      </c>
      <c r="U1114" s="2" t="s">
        <v>2732</v>
      </c>
      <c r="V1114" s="2" t="s">
        <v>1594</v>
      </c>
      <c r="W1114" s="2" t="s">
        <v>675</v>
      </c>
    </row>
    <row r="1115" spans="1:23">
      <c r="A1115" t="s">
        <v>2733</v>
      </c>
      <c r="B1115" t="s">
        <v>1436</v>
      </c>
      <c r="C1115" t="s">
        <v>9641</v>
      </c>
      <c r="D1115" t="s">
        <v>1436</v>
      </c>
      <c r="E1115" t="s">
        <v>5935</v>
      </c>
      <c r="F1115" t="s">
        <v>11556</v>
      </c>
      <c r="G1115" t="s">
        <v>11551</v>
      </c>
      <c r="H1115" t="s">
        <v>675</v>
      </c>
      <c r="I1115" t="s">
        <v>2563</v>
      </c>
      <c r="J1115" t="s">
        <v>148</v>
      </c>
      <c r="K1115" t="s">
        <v>664</v>
      </c>
      <c r="L1115" t="s">
        <v>11552</v>
      </c>
      <c r="M1115" t="s">
        <v>769</v>
      </c>
      <c r="N1115" t="s">
        <v>675</v>
      </c>
      <c r="O1115" t="s">
        <v>2562</v>
      </c>
      <c r="P1115" t="s">
        <v>11553</v>
      </c>
      <c r="Q1115" t="s">
        <v>1436</v>
      </c>
      <c r="R1115" t="s">
        <v>2735</v>
      </c>
      <c r="S1115" t="s">
        <v>675</v>
      </c>
      <c r="T1115" s="2" t="s">
        <v>675</v>
      </c>
      <c r="U1115" s="2" t="s">
        <v>2735</v>
      </c>
      <c r="V1115" s="2" t="s">
        <v>675</v>
      </c>
      <c r="W1115" s="2" t="s">
        <v>675</v>
      </c>
    </row>
    <row r="1116" spans="1:23">
      <c r="A1116" t="s">
        <v>2736</v>
      </c>
      <c r="B1116" t="s">
        <v>1436</v>
      </c>
      <c r="C1116" t="s">
        <v>5851</v>
      </c>
      <c r="D1116" t="s">
        <v>1436</v>
      </c>
      <c r="E1116" t="s">
        <v>6084</v>
      </c>
      <c r="F1116" t="s">
        <v>11550</v>
      </c>
      <c r="G1116" t="s">
        <v>11551</v>
      </c>
      <c r="H1116" t="s">
        <v>675</v>
      </c>
      <c r="I1116" t="s">
        <v>2563</v>
      </c>
      <c r="J1116" t="s">
        <v>148</v>
      </c>
      <c r="K1116" t="s">
        <v>664</v>
      </c>
      <c r="L1116" t="s">
        <v>11552</v>
      </c>
      <c r="M1116" t="s">
        <v>769</v>
      </c>
      <c r="N1116" t="s">
        <v>675</v>
      </c>
      <c r="O1116" t="s">
        <v>2562</v>
      </c>
      <c r="P1116" t="s">
        <v>11553</v>
      </c>
      <c r="Q1116" t="s">
        <v>1436</v>
      </c>
      <c r="R1116" t="s">
        <v>2737</v>
      </c>
      <c r="S1116" t="s">
        <v>675</v>
      </c>
      <c r="T1116" s="2" t="s">
        <v>675</v>
      </c>
      <c r="U1116" s="2" t="s">
        <v>2737</v>
      </c>
      <c r="V1116" s="2" t="s">
        <v>675</v>
      </c>
      <c r="W1116" s="2" t="s">
        <v>675</v>
      </c>
    </row>
    <row r="1117" spans="1:23">
      <c r="A1117" t="s">
        <v>4094</v>
      </c>
      <c r="B1117" t="s">
        <v>1436</v>
      </c>
      <c r="C1117" t="s">
        <v>7576</v>
      </c>
      <c r="D1117" t="s">
        <v>1436</v>
      </c>
      <c r="E1117" t="s">
        <v>12430</v>
      </c>
      <c r="F1117" t="s">
        <v>11762</v>
      </c>
      <c r="G1117" t="s">
        <v>11551</v>
      </c>
      <c r="H1117" t="s">
        <v>675</v>
      </c>
      <c r="I1117" t="s">
        <v>15</v>
      </c>
      <c r="J1117" t="s">
        <v>297</v>
      </c>
      <c r="K1117" t="s">
        <v>664</v>
      </c>
      <c r="L1117" t="s">
        <v>11552</v>
      </c>
      <c r="M1117" t="s">
        <v>769</v>
      </c>
      <c r="N1117" t="s">
        <v>675</v>
      </c>
      <c r="O1117" t="s">
        <v>2332</v>
      </c>
      <c r="P1117" t="s">
        <v>11553</v>
      </c>
      <c r="Q1117" t="s">
        <v>1436</v>
      </c>
      <c r="R1117" t="s">
        <v>4095</v>
      </c>
      <c r="S1117" t="s">
        <v>675</v>
      </c>
      <c r="T1117" s="2" t="s">
        <v>675</v>
      </c>
      <c r="U1117" s="2" t="s">
        <v>4095</v>
      </c>
      <c r="V1117" s="2" t="s">
        <v>675</v>
      </c>
      <c r="W1117" s="2" t="s">
        <v>675</v>
      </c>
    </row>
    <row r="1118" spans="1:23">
      <c r="A1118" t="s">
        <v>2738</v>
      </c>
      <c r="B1118" t="s">
        <v>1436</v>
      </c>
      <c r="C1118" t="s">
        <v>11731</v>
      </c>
      <c r="D1118" t="s">
        <v>1436</v>
      </c>
      <c r="E1118" t="s">
        <v>12181</v>
      </c>
      <c r="F1118" t="s">
        <v>11580</v>
      </c>
      <c r="G1118" t="s">
        <v>11551</v>
      </c>
      <c r="H1118" t="s">
        <v>675</v>
      </c>
      <c r="I1118" t="s">
        <v>90</v>
      </c>
      <c r="J1118" t="s">
        <v>121</v>
      </c>
      <c r="K1118" t="s">
        <v>664</v>
      </c>
      <c r="L1118" t="s">
        <v>11552</v>
      </c>
      <c r="M1118" t="s">
        <v>769</v>
      </c>
      <c r="N1118" t="s">
        <v>675</v>
      </c>
      <c r="O1118" t="s">
        <v>2725</v>
      </c>
      <c r="P1118" t="s">
        <v>11553</v>
      </c>
      <c r="Q1118" t="s">
        <v>1436</v>
      </c>
      <c r="R1118" t="s">
        <v>2739</v>
      </c>
      <c r="S1118" t="s">
        <v>675</v>
      </c>
      <c r="T1118" s="2" t="s">
        <v>675</v>
      </c>
      <c r="U1118" s="2" t="s">
        <v>2739</v>
      </c>
      <c r="V1118" s="2" t="s">
        <v>675</v>
      </c>
      <c r="W1118" s="2" t="s">
        <v>675</v>
      </c>
    </row>
    <row r="1119" spans="1:23">
      <c r="A1119" t="s">
        <v>4970</v>
      </c>
      <c r="B1119" t="s">
        <v>1436</v>
      </c>
      <c r="C1119" t="s">
        <v>12431</v>
      </c>
      <c r="D1119" t="s">
        <v>1436</v>
      </c>
      <c r="E1119" t="s">
        <v>7190</v>
      </c>
      <c r="F1119" t="s">
        <v>12432</v>
      </c>
      <c r="G1119" t="s">
        <v>11551</v>
      </c>
      <c r="H1119" t="s">
        <v>5661</v>
      </c>
      <c r="I1119" t="s">
        <v>914</v>
      </c>
      <c r="J1119" t="s">
        <v>4972</v>
      </c>
      <c r="K1119" t="s">
        <v>664</v>
      </c>
      <c r="L1119" t="s">
        <v>11552</v>
      </c>
      <c r="M1119" t="s">
        <v>769</v>
      </c>
      <c r="N1119" t="s">
        <v>675</v>
      </c>
      <c r="O1119" t="s">
        <v>913</v>
      </c>
      <c r="P1119" t="s">
        <v>11553</v>
      </c>
      <c r="Q1119" t="s">
        <v>1436</v>
      </c>
      <c r="R1119" t="s">
        <v>4974</v>
      </c>
      <c r="S1119" t="s">
        <v>675</v>
      </c>
      <c r="T1119" s="2" t="s">
        <v>675</v>
      </c>
      <c r="U1119" s="2" t="s">
        <v>4974</v>
      </c>
      <c r="V1119" s="2" t="s">
        <v>675</v>
      </c>
      <c r="W1119" s="2" t="s">
        <v>675</v>
      </c>
    </row>
    <row r="1120" spans="1:23">
      <c r="A1120" t="s">
        <v>2740</v>
      </c>
      <c r="B1120" t="s">
        <v>1436</v>
      </c>
      <c r="C1120" t="s">
        <v>6121</v>
      </c>
      <c r="D1120" t="s">
        <v>1436</v>
      </c>
      <c r="E1120" t="s">
        <v>5882</v>
      </c>
      <c r="F1120" t="s">
        <v>11550</v>
      </c>
      <c r="G1120" t="s">
        <v>11551</v>
      </c>
      <c r="H1120" t="s">
        <v>675</v>
      </c>
      <c r="I1120" t="s">
        <v>66</v>
      </c>
      <c r="J1120" t="s">
        <v>149</v>
      </c>
      <c r="K1120" t="s">
        <v>664</v>
      </c>
      <c r="L1120" t="s">
        <v>11552</v>
      </c>
      <c r="M1120" t="s">
        <v>769</v>
      </c>
      <c r="N1120" t="s">
        <v>675</v>
      </c>
      <c r="O1120" t="s">
        <v>1309</v>
      </c>
      <c r="P1120" t="s">
        <v>11553</v>
      </c>
      <c r="Q1120" t="s">
        <v>1436</v>
      </c>
      <c r="R1120" t="s">
        <v>2741</v>
      </c>
      <c r="S1120" t="s">
        <v>675</v>
      </c>
      <c r="T1120" s="2" t="s">
        <v>675</v>
      </c>
      <c r="U1120" s="2" t="s">
        <v>2741</v>
      </c>
      <c r="V1120" s="2" t="s">
        <v>675</v>
      </c>
      <c r="W1120" s="2" t="s">
        <v>675</v>
      </c>
    </row>
    <row r="1121" spans="1:23">
      <c r="A1121" t="s">
        <v>4096</v>
      </c>
      <c r="B1121" t="s">
        <v>1436</v>
      </c>
      <c r="C1121" t="s">
        <v>12272</v>
      </c>
      <c r="D1121" t="s">
        <v>1436</v>
      </c>
      <c r="E1121" t="s">
        <v>12433</v>
      </c>
      <c r="F1121" t="s">
        <v>11737</v>
      </c>
      <c r="G1121" t="s">
        <v>11551</v>
      </c>
      <c r="H1121" t="s">
        <v>675</v>
      </c>
      <c r="I1121" t="s">
        <v>90</v>
      </c>
      <c r="J1121" t="s">
        <v>268</v>
      </c>
      <c r="K1121" t="s">
        <v>664</v>
      </c>
      <c r="L1121" t="s">
        <v>11552</v>
      </c>
      <c r="M1121" t="s">
        <v>769</v>
      </c>
      <c r="N1121" t="s">
        <v>675</v>
      </c>
      <c r="O1121" t="s">
        <v>2725</v>
      </c>
      <c r="P1121" t="s">
        <v>11553</v>
      </c>
      <c r="Q1121" t="s">
        <v>1436</v>
      </c>
      <c r="R1121" t="s">
        <v>4097</v>
      </c>
      <c r="S1121" t="s">
        <v>675</v>
      </c>
      <c r="T1121" s="2" t="s">
        <v>675</v>
      </c>
      <c r="U1121" s="2" t="s">
        <v>4097</v>
      </c>
      <c r="V1121" s="2" t="s">
        <v>675</v>
      </c>
      <c r="W1121" s="2" t="s">
        <v>675</v>
      </c>
    </row>
    <row r="1122" spans="1:23">
      <c r="A1122" t="s">
        <v>4098</v>
      </c>
      <c r="B1122" t="s">
        <v>1436</v>
      </c>
      <c r="C1122" t="s">
        <v>7321</v>
      </c>
      <c r="D1122" t="s">
        <v>1436</v>
      </c>
      <c r="E1122" t="s">
        <v>12434</v>
      </c>
      <c r="F1122" t="s">
        <v>11555</v>
      </c>
      <c r="G1122" t="s">
        <v>11551</v>
      </c>
      <c r="H1122" t="s">
        <v>675</v>
      </c>
      <c r="I1122" t="s">
        <v>15</v>
      </c>
      <c r="J1122" t="s">
        <v>298</v>
      </c>
      <c r="K1122" t="s">
        <v>664</v>
      </c>
      <c r="L1122" t="s">
        <v>11552</v>
      </c>
      <c r="M1122" t="s">
        <v>769</v>
      </c>
      <c r="N1122" t="s">
        <v>675</v>
      </c>
      <c r="O1122" t="s">
        <v>2332</v>
      </c>
      <c r="P1122" t="s">
        <v>11553</v>
      </c>
      <c r="Q1122" t="s">
        <v>1436</v>
      </c>
      <c r="R1122" t="s">
        <v>4099</v>
      </c>
      <c r="S1122" t="s">
        <v>675</v>
      </c>
      <c r="T1122" s="2" t="s">
        <v>675</v>
      </c>
      <c r="U1122" s="2" t="s">
        <v>4099</v>
      </c>
      <c r="V1122" s="2" t="s">
        <v>675</v>
      </c>
      <c r="W1122" s="2" t="s">
        <v>675</v>
      </c>
    </row>
    <row r="1123" spans="1:23">
      <c r="A1123" t="s">
        <v>1445</v>
      </c>
      <c r="B1123" t="s">
        <v>1436</v>
      </c>
      <c r="C1123" t="s">
        <v>7040</v>
      </c>
      <c r="D1123" t="s">
        <v>1436</v>
      </c>
      <c r="E1123" t="s">
        <v>6898</v>
      </c>
      <c r="F1123" t="s">
        <v>11560</v>
      </c>
      <c r="G1123" t="s">
        <v>11551</v>
      </c>
      <c r="H1123" t="s">
        <v>675</v>
      </c>
      <c r="I1123" t="s">
        <v>56</v>
      </c>
      <c r="J1123" t="s">
        <v>1446</v>
      </c>
      <c r="K1123" t="s">
        <v>664</v>
      </c>
      <c r="L1123" t="s">
        <v>675</v>
      </c>
      <c r="M1123" t="s">
        <v>769</v>
      </c>
      <c r="N1123" t="s">
        <v>675</v>
      </c>
      <c r="O1123" t="s">
        <v>1086</v>
      </c>
      <c r="P1123" t="s">
        <v>11553</v>
      </c>
      <c r="Q1123" t="s">
        <v>1436</v>
      </c>
      <c r="R1123" t="s">
        <v>1449</v>
      </c>
      <c r="S1123" t="s">
        <v>675</v>
      </c>
      <c r="T1123" s="2" t="s">
        <v>675</v>
      </c>
      <c r="U1123" s="2" t="s">
        <v>1449</v>
      </c>
      <c r="V1123" s="2" t="s">
        <v>675</v>
      </c>
      <c r="W1123" s="2" t="s">
        <v>675</v>
      </c>
    </row>
    <row r="1124" spans="1:23">
      <c r="A1124" t="s">
        <v>1450</v>
      </c>
      <c r="B1124" t="s">
        <v>1436</v>
      </c>
      <c r="C1124" t="s">
        <v>12435</v>
      </c>
      <c r="D1124" t="s">
        <v>1436</v>
      </c>
      <c r="E1124" t="s">
        <v>12436</v>
      </c>
      <c r="F1124" t="s">
        <v>12437</v>
      </c>
      <c r="G1124" t="s">
        <v>11551</v>
      </c>
      <c r="H1124" t="s">
        <v>675</v>
      </c>
      <c r="I1124" t="s">
        <v>1452</v>
      </c>
      <c r="J1124" t="s">
        <v>1453</v>
      </c>
      <c r="K1124" t="s">
        <v>663</v>
      </c>
      <c r="L1124" t="s">
        <v>11552</v>
      </c>
      <c r="M1124" t="s">
        <v>825</v>
      </c>
      <c r="N1124" t="s">
        <v>701</v>
      </c>
      <c r="O1124" t="s">
        <v>1451</v>
      </c>
      <c r="P1124" t="s">
        <v>11553</v>
      </c>
      <c r="Q1124" t="s">
        <v>1436</v>
      </c>
      <c r="R1124" t="s">
        <v>1457</v>
      </c>
      <c r="S1124" t="s">
        <v>1422</v>
      </c>
      <c r="T1124" s="2" t="s">
        <v>675</v>
      </c>
      <c r="U1124" s="2" t="s">
        <v>1457</v>
      </c>
      <c r="V1124" s="2" t="s">
        <v>1422</v>
      </c>
      <c r="W1124" s="2" t="s">
        <v>675</v>
      </c>
    </row>
    <row r="1125" spans="1:23">
      <c r="A1125" t="s">
        <v>2742</v>
      </c>
      <c r="B1125" t="s">
        <v>1436</v>
      </c>
      <c r="C1125" t="s">
        <v>12069</v>
      </c>
      <c r="D1125" t="s">
        <v>1436</v>
      </c>
      <c r="E1125" t="s">
        <v>12172</v>
      </c>
      <c r="F1125" t="s">
        <v>11737</v>
      </c>
      <c r="G1125" t="s">
        <v>11551</v>
      </c>
      <c r="H1125" t="s">
        <v>675</v>
      </c>
      <c r="I1125" t="s">
        <v>1795</v>
      </c>
      <c r="J1125" t="s">
        <v>119</v>
      </c>
      <c r="K1125" t="s">
        <v>664</v>
      </c>
      <c r="L1125" t="s">
        <v>11552</v>
      </c>
      <c r="M1125" t="s">
        <v>1283</v>
      </c>
      <c r="N1125" t="s">
        <v>701</v>
      </c>
      <c r="O1125" t="s">
        <v>1794</v>
      </c>
      <c r="P1125" t="s">
        <v>11568</v>
      </c>
      <c r="Q1125" t="s">
        <v>1436</v>
      </c>
      <c r="R1125" t="s">
        <v>2743</v>
      </c>
      <c r="S1125" t="s">
        <v>1422</v>
      </c>
      <c r="T1125" s="2" t="s">
        <v>675</v>
      </c>
      <c r="U1125" s="2" t="s">
        <v>2743</v>
      </c>
      <c r="V1125" s="2" t="s">
        <v>1422</v>
      </c>
      <c r="W1125" s="2" t="s">
        <v>675</v>
      </c>
    </row>
    <row r="1126" spans="1:23">
      <c r="A1126" t="s">
        <v>4100</v>
      </c>
      <c r="B1126" t="s">
        <v>1436</v>
      </c>
      <c r="C1126" t="s">
        <v>7252</v>
      </c>
      <c r="D1126" t="s">
        <v>1436</v>
      </c>
      <c r="E1126" t="s">
        <v>9835</v>
      </c>
      <c r="F1126" t="s">
        <v>11580</v>
      </c>
      <c r="G1126" t="s">
        <v>11551</v>
      </c>
      <c r="H1126" t="s">
        <v>675</v>
      </c>
      <c r="I1126" t="s">
        <v>1496</v>
      </c>
      <c r="J1126" t="s">
        <v>119</v>
      </c>
      <c r="K1126" t="s">
        <v>664</v>
      </c>
      <c r="L1126" t="s">
        <v>11552</v>
      </c>
      <c r="M1126" t="s">
        <v>1283</v>
      </c>
      <c r="N1126" t="s">
        <v>675</v>
      </c>
      <c r="O1126" t="s">
        <v>1495</v>
      </c>
      <c r="P1126" t="s">
        <v>11557</v>
      </c>
      <c r="Q1126" t="s">
        <v>1436</v>
      </c>
      <c r="R1126" t="s">
        <v>4101</v>
      </c>
      <c r="S1126" t="s">
        <v>675</v>
      </c>
      <c r="T1126" s="2" t="s">
        <v>675</v>
      </c>
      <c r="U1126" s="2" t="s">
        <v>4101</v>
      </c>
      <c r="V1126" s="2" t="s">
        <v>675</v>
      </c>
      <c r="W1126" s="2" t="s">
        <v>675</v>
      </c>
    </row>
    <row r="1127" spans="1:23">
      <c r="A1127" t="s">
        <v>1458</v>
      </c>
      <c r="B1127" t="s">
        <v>1038</v>
      </c>
      <c r="C1127" t="s">
        <v>671</v>
      </c>
      <c r="D1127" t="s">
        <v>1038</v>
      </c>
      <c r="E1127" t="s">
        <v>5895</v>
      </c>
      <c r="F1127" t="s">
        <v>11560</v>
      </c>
      <c r="G1127" t="s">
        <v>11551</v>
      </c>
      <c r="H1127" t="s">
        <v>675</v>
      </c>
      <c r="I1127" t="s">
        <v>12</v>
      </c>
      <c r="J1127" t="s">
        <v>1460</v>
      </c>
      <c r="K1127" t="s">
        <v>664</v>
      </c>
      <c r="L1127" t="s">
        <v>675</v>
      </c>
      <c r="M1127" t="s">
        <v>701</v>
      </c>
      <c r="N1127" t="s">
        <v>675</v>
      </c>
      <c r="O1127" t="s">
        <v>782</v>
      </c>
      <c r="P1127" t="s">
        <v>11557</v>
      </c>
      <c r="Q1127" t="s">
        <v>1459</v>
      </c>
      <c r="R1127" t="s">
        <v>1462</v>
      </c>
      <c r="S1127" t="s">
        <v>675</v>
      </c>
      <c r="T1127" s="2" t="s">
        <v>675</v>
      </c>
      <c r="U1127" s="2" t="s">
        <v>1462</v>
      </c>
      <c r="V1127" s="2" t="s">
        <v>675</v>
      </c>
      <c r="W1127" s="2" t="s">
        <v>675</v>
      </c>
    </row>
    <row r="1128" spans="1:23">
      <c r="A1128" t="s">
        <v>9272</v>
      </c>
      <c r="B1128" t="s">
        <v>1526</v>
      </c>
      <c r="C1128" t="s">
        <v>5851</v>
      </c>
      <c r="D1128" t="s">
        <v>1860</v>
      </c>
      <c r="E1128" t="s">
        <v>5881</v>
      </c>
      <c r="F1128" t="s">
        <v>11560</v>
      </c>
      <c r="G1128" t="s">
        <v>11551</v>
      </c>
      <c r="H1128" t="s">
        <v>5678</v>
      </c>
      <c r="I1128" t="s">
        <v>914</v>
      </c>
      <c r="J1128" t="s">
        <v>9273</v>
      </c>
      <c r="K1128" t="s">
        <v>922</v>
      </c>
      <c r="L1128" t="s">
        <v>675</v>
      </c>
      <c r="M1128" t="s">
        <v>2672</v>
      </c>
      <c r="N1128" t="s">
        <v>2672</v>
      </c>
      <c r="O1128" t="s">
        <v>913</v>
      </c>
      <c r="P1128" t="s">
        <v>11568</v>
      </c>
      <c r="Q1128" t="s">
        <v>6196</v>
      </c>
      <c r="R1128" t="s">
        <v>9274</v>
      </c>
      <c r="S1128" t="s">
        <v>1863</v>
      </c>
      <c r="T1128" s="2" t="s">
        <v>675</v>
      </c>
      <c r="U1128" s="2" t="s">
        <v>9274</v>
      </c>
      <c r="V1128" s="2" t="s">
        <v>1863</v>
      </c>
      <c r="W1128" s="2" t="s">
        <v>675</v>
      </c>
    </row>
    <row r="1129" spans="1:23">
      <c r="A1129" t="s">
        <v>4102</v>
      </c>
      <c r="B1129" t="s">
        <v>2745</v>
      </c>
      <c r="C1129" t="s">
        <v>6778</v>
      </c>
      <c r="D1129" t="s">
        <v>2745</v>
      </c>
      <c r="E1129" t="s">
        <v>11843</v>
      </c>
      <c r="F1129" t="s">
        <v>11550</v>
      </c>
      <c r="G1129" t="s">
        <v>11551</v>
      </c>
      <c r="H1129" t="s">
        <v>675</v>
      </c>
      <c r="I1129" t="s">
        <v>4104</v>
      </c>
      <c r="J1129" t="s">
        <v>299</v>
      </c>
      <c r="K1129" t="s">
        <v>664</v>
      </c>
      <c r="L1129" t="s">
        <v>11552</v>
      </c>
      <c r="M1129" t="s">
        <v>779</v>
      </c>
      <c r="N1129" t="s">
        <v>760</v>
      </c>
      <c r="O1129" t="s">
        <v>4103</v>
      </c>
      <c r="P1129" t="s">
        <v>11568</v>
      </c>
      <c r="Q1129" t="s">
        <v>2745</v>
      </c>
      <c r="R1129" t="s">
        <v>4106</v>
      </c>
      <c r="S1129" t="s">
        <v>1604</v>
      </c>
      <c r="T1129" s="2" t="s">
        <v>675</v>
      </c>
      <c r="U1129" s="2" t="s">
        <v>4106</v>
      </c>
      <c r="V1129" s="2" t="s">
        <v>1604</v>
      </c>
      <c r="W1129" s="2" t="s">
        <v>675</v>
      </c>
    </row>
    <row r="1130" spans="1:23">
      <c r="A1130" t="s">
        <v>4107</v>
      </c>
      <c r="B1130" t="s">
        <v>2745</v>
      </c>
      <c r="C1130" t="s">
        <v>11606</v>
      </c>
      <c r="D1130" t="s">
        <v>2745</v>
      </c>
      <c r="E1130" t="s">
        <v>12438</v>
      </c>
      <c r="F1130" t="s">
        <v>11560</v>
      </c>
      <c r="G1130" t="s">
        <v>11551</v>
      </c>
      <c r="H1130" t="s">
        <v>1177</v>
      </c>
      <c r="I1130" t="s">
        <v>1176</v>
      </c>
      <c r="J1130" t="s">
        <v>4111</v>
      </c>
      <c r="K1130" t="s">
        <v>4108</v>
      </c>
      <c r="L1130" t="s">
        <v>675</v>
      </c>
      <c r="M1130" t="s">
        <v>779</v>
      </c>
      <c r="N1130" t="s">
        <v>684</v>
      </c>
      <c r="O1130" t="s">
        <v>1175</v>
      </c>
      <c r="P1130" t="s">
        <v>11568</v>
      </c>
      <c r="Q1130" t="s">
        <v>2745</v>
      </c>
      <c r="R1130" t="s">
        <v>4112</v>
      </c>
      <c r="S1130" t="s">
        <v>1466</v>
      </c>
      <c r="T1130" s="2" t="s">
        <v>675</v>
      </c>
      <c r="U1130" s="2" t="s">
        <v>4112</v>
      </c>
      <c r="V1130" s="2" t="s">
        <v>1466</v>
      </c>
      <c r="W1130" s="2" t="s">
        <v>675</v>
      </c>
    </row>
    <row r="1131" spans="1:23">
      <c r="A1131" t="s">
        <v>4113</v>
      </c>
      <c r="B1131" t="s">
        <v>2745</v>
      </c>
      <c r="C1131" t="s">
        <v>12439</v>
      </c>
      <c r="D1131" t="s">
        <v>2745</v>
      </c>
      <c r="E1131" t="s">
        <v>12440</v>
      </c>
      <c r="F1131" t="s">
        <v>11550</v>
      </c>
      <c r="G1131" t="s">
        <v>11551</v>
      </c>
      <c r="H1131" t="s">
        <v>675</v>
      </c>
      <c r="I1131" t="s">
        <v>4115</v>
      </c>
      <c r="J1131" t="s">
        <v>300</v>
      </c>
      <c r="K1131" t="s">
        <v>664</v>
      </c>
      <c r="L1131" t="s">
        <v>11552</v>
      </c>
      <c r="M1131" t="s">
        <v>779</v>
      </c>
      <c r="N1131" t="s">
        <v>760</v>
      </c>
      <c r="O1131" t="s">
        <v>4114</v>
      </c>
      <c r="P1131" t="s">
        <v>11568</v>
      </c>
      <c r="Q1131" t="s">
        <v>2745</v>
      </c>
      <c r="R1131" t="s">
        <v>4116</v>
      </c>
      <c r="S1131" t="s">
        <v>1604</v>
      </c>
      <c r="T1131" s="2" t="s">
        <v>675</v>
      </c>
      <c r="U1131" s="2" t="s">
        <v>4116</v>
      </c>
      <c r="V1131" s="2" t="s">
        <v>1604</v>
      </c>
      <c r="W1131" s="2" t="s">
        <v>675</v>
      </c>
    </row>
    <row r="1132" spans="1:23">
      <c r="A1132" t="s">
        <v>4117</v>
      </c>
      <c r="B1132" t="s">
        <v>2745</v>
      </c>
      <c r="C1132" t="s">
        <v>6692</v>
      </c>
      <c r="D1132" t="s">
        <v>2745</v>
      </c>
      <c r="E1132" t="s">
        <v>7576</v>
      </c>
      <c r="F1132" t="s">
        <v>11580</v>
      </c>
      <c r="G1132" t="s">
        <v>11551</v>
      </c>
      <c r="H1132" t="s">
        <v>675</v>
      </c>
      <c r="I1132" t="s">
        <v>1566</v>
      </c>
      <c r="J1132" t="s">
        <v>123</v>
      </c>
      <c r="K1132" t="s">
        <v>664</v>
      </c>
      <c r="L1132" t="s">
        <v>11552</v>
      </c>
      <c r="M1132" t="s">
        <v>1283</v>
      </c>
      <c r="N1132" t="s">
        <v>675</v>
      </c>
      <c r="O1132" t="s">
        <v>1565</v>
      </c>
      <c r="P1132" t="s">
        <v>11568</v>
      </c>
      <c r="Q1132" t="s">
        <v>2745</v>
      </c>
      <c r="R1132" t="s">
        <v>4118</v>
      </c>
      <c r="S1132" t="s">
        <v>675</v>
      </c>
      <c r="T1132" s="2" t="s">
        <v>675</v>
      </c>
      <c r="U1132" s="2" t="s">
        <v>4118</v>
      </c>
      <c r="V1132" s="2" t="s">
        <v>675</v>
      </c>
      <c r="W1132" s="2" t="s">
        <v>675</v>
      </c>
    </row>
    <row r="1133" spans="1:23">
      <c r="A1133" t="s">
        <v>4119</v>
      </c>
      <c r="B1133" t="s">
        <v>2745</v>
      </c>
      <c r="C1133" t="s">
        <v>7321</v>
      </c>
      <c r="D1133" t="s">
        <v>2745</v>
      </c>
      <c r="E1133" t="s">
        <v>12441</v>
      </c>
      <c r="F1133" t="s">
        <v>11580</v>
      </c>
      <c r="G1133" t="s">
        <v>11551</v>
      </c>
      <c r="H1133" t="s">
        <v>675</v>
      </c>
      <c r="I1133" t="s">
        <v>1583</v>
      </c>
      <c r="J1133" t="s">
        <v>301</v>
      </c>
      <c r="K1133" t="s">
        <v>664</v>
      </c>
      <c r="L1133" t="s">
        <v>11552</v>
      </c>
      <c r="M1133" t="s">
        <v>1283</v>
      </c>
      <c r="N1133" t="s">
        <v>675</v>
      </c>
      <c r="O1133" t="s">
        <v>1582</v>
      </c>
      <c r="P1133" t="s">
        <v>11568</v>
      </c>
      <c r="Q1133" t="s">
        <v>2745</v>
      </c>
      <c r="R1133" t="s">
        <v>4120</v>
      </c>
      <c r="S1133" t="s">
        <v>675</v>
      </c>
      <c r="T1133" s="2" t="s">
        <v>675</v>
      </c>
      <c r="U1133" s="2" t="s">
        <v>4120</v>
      </c>
      <c r="V1133" s="2" t="s">
        <v>675</v>
      </c>
      <c r="W1133" s="2" t="s">
        <v>675</v>
      </c>
    </row>
    <row r="1134" spans="1:23">
      <c r="A1134" t="s">
        <v>2744</v>
      </c>
      <c r="B1134" t="s">
        <v>2745</v>
      </c>
      <c r="C1134" t="s">
        <v>12109</v>
      </c>
      <c r="D1134" t="s">
        <v>2745</v>
      </c>
      <c r="E1134" t="s">
        <v>12006</v>
      </c>
      <c r="F1134" t="s">
        <v>11580</v>
      </c>
      <c r="G1134" t="s">
        <v>11551</v>
      </c>
      <c r="H1134" t="s">
        <v>675</v>
      </c>
      <c r="I1134" t="s">
        <v>877</v>
      </c>
      <c r="J1134" t="s">
        <v>142</v>
      </c>
      <c r="K1134" t="s">
        <v>664</v>
      </c>
      <c r="L1134" t="s">
        <v>11552</v>
      </c>
      <c r="M1134" t="s">
        <v>1283</v>
      </c>
      <c r="N1134" t="s">
        <v>701</v>
      </c>
      <c r="O1134" t="s">
        <v>876</v>
      </c>
      <c r="P1134" t="s">
        <v>11568</v>
      </c>
      <c r="Q1134" t="s">
        <v>2745</v>
      </c>
      <c r="R1134" t="s">
        <v>2747</v>
      </c>
      <c r="S1134" t="s">
        <v>1422</v>
      </c>
      <c r="T1134" s="2" t="s">
        <v>675</v>
      </c>
      <c r="U1134" s="2" t="s">
        <v>2747</v>
      </c>
      <c r="V1134" s="2" t="s">
        <v>1422</v>
      </c>
      <c r="W1134" s="2" t="s">
        <v>675</v>
      </c>
    </row>
    <row r="1135" spans="1:23">
      <c r="A1135" t="s">
        <v>4121</v>
      </c>
      <c r="B1135" t="s">
        <v>2745</v>
      </c>
      <c r="C1135" t="s">
        <v>12226</v>
      </c>
      <c r="D1135" t="s">
        <v>2745</v>
      </c>
      <c r="E1135" t="s">
        <v>12442</v>
      </c>
      <c r="F1135" t="s">
        <v>11580</v>
      </c>
      <c r="G1135" t="s">
        <v>11551</v>
      </c>
      <c r="H1135" t="s">
        <v>675</v>
      </c>
      <c r="I1135" t="s">
        <v>3873</v>
      </c>
      <c r="J1135" t="s">
        <v>123</v>
      </c>
      <c r="K1135" t="s">
        <v>664</v>
      </c>
      <c r="L1135" t="s">
        <v>11552</v>
      </c>
      <c r="M1135" t="s">
        <v>1283</v>
      </c>
      <c r="N1135" t="s">
        <v>675</v>
      </c>
      <c r="O1135" t="s">
        <v>3872</v>
      </c>
      <c r="P1135" t="s">
        <v>11568</v>
      </c>
      <c r="Q1135" t="s">
        <v>2745</v>
      </c>
      <c r="R1135" t="s">
        <v>4122</v>
      </c>
      <c r="S1135" t="s">
        <v>675</v>
      </c>
      <c r="T1135" s="2" t="s">
        <v>675</v>
      </c>
      <c r="U1135" s="2" t="s">
        <v>4122</v>
      </c>
      <c r="V1135" s="2" t="s">
        <v>675</v>
      </c>
      <c r="W1135" s="2" t="s">
        <v>675</v>
      </c>
    </row>
    <row r="1136" spans="1:23">
      <c r="A1136" t="s">
        <v>2748</v>
      </c>
      <c r="B1136" t="s">
        <v>2746</v>
      </c>
      <c r="C1136" t="s">
        <v>12302</v>
      </c>
      <c r="D1136" t="s">
        <v>2746</v>
      </c>
      <c r="E1136" t="s">
        <v>11842</v>
      </c>
      <c r="F1136" t="s">
        <v>11550</v>
      </c>
      <c r="G1136" t="s">
        <v>11551</v>
      </c>
      <c r="H1136" t="s">
        <v>675</v>
      </c>
      <c r="I1136" t="s">
        <v>2750</v>
      </c>
      <c r="J1136" t="s">
        <v>150</v>
      </c>
      <c r="K1136" t="s">
        <v>664</v>
      </c>
      <c r="L1136" t="s">
        <v>11552</v>
      </c>
      <c r="M1136" t="s">
        <v>902</v>
      </c>
      <c r="N1136" t="s">
        <v>701</v>
      </c>
      <c r="O1136" t="s">
        <v>2749</v>
      </c>
      <c r="P1136" t="s">
        <v>11568</v>
      </c>
      <c r="Q1136" t="s">
        <v>2746</v>
      </c>
      <c r="R1136" t="s">
        <v>2751</v>
      </c>
      <c r="S1136" t="s">
        <v>1422</v>
      </c>
      <c r="T1136" s="2" t="s">
        <v>675</v>
      </c>
      <c r="U1136" s="2" t="s">
        <v>2751</v>
      </c>
      <c r="V1136" s="2" t="s">
        <v>1422</v>
      </c>
      <c r="W1136" s="2" t="s">
        <v>675</v>
      </c>
    </row>
    <row r="1137" spans="1:23">
      <c r="A1137" t="s">
        <v>2752</v>
      </c>
      <c r="B1137" t="s">
        <v>2746</v>
      </c>
      <c r="C1137" t="s">
        <v>6748</v>
      </c>
      <c r="D1137" t="s">
        <v>2746</v>
      </c>
      <c r="E1137" t="s">
        <v>6692</v>
      </c>
      <c r="F1137" t="s">
        <v>11556</v>
      </c>
      <c r="G1137" t="s">
        <v>11551</v>
      </c>
      <c r="H1137" t="s">
        <v>675</v>
      </c>
      <c r="I1137" t="s">
        <v>2754</v>
      </c>
      <c r="J1137" t="s">
        <v>140</v>
      </c>
      <c r="K1137" t="s">
        <v>664</v>
      </c>
      <c r="L1137" t="s">
        <v>11552</v>
      </c>
      <c r="M1137" t="s">
        <v>1283</v>
      </c>
      <c r="N1137" t="s">
        <v>701</v>
      </c>
      <c r="O1137" t="s">
        <v>2753</v>
      </c>
      <c r="P1137" t="s">
        <v>11557</v>
      </c>
      <c r="Q1137" t="s">
        <v>2746</v>
      </c>
      <c r="R1137" t="s">
        <v>2755</v>
      </c>
      <c r="S1137" t="s">
        <v>1422</v>
      </c>
      <c r="T1137" s="2" t="s">
        <v>675</v>
      </c>
      <c r="U1137" s="2" t="s">
        <v>2755</v>
      </c>
      <c r="V1137" s="2" t="s">
        <v>1422</v>
      </c>
      <c r="W1137" s="2" t="s">
        <v>675</v>
      </c>
    </row>
    <row r="1138" spans="1:23">
      <c r="A1138" t="s">
        <v>2756</v>
      </c>
      <c r="B1138" t="s">
        <v>2746</v>
      </c>
      <c r="C1138" t="s">
        <v>6993</v>
      </c>
      <c r="D1138" t="s">
        <v>2746</v>
      </c>
      <c r="E1138" t="s">
        <v>12443</v>
      </c>
      <c r="F1138" t="s">
        <v>11737</v>
      </c>
      <c r="G1138" t="s">
        <v>11551</v>
      </c>
      <c r="H1138" t="s">
        <v>675</v>
      </c>
      <c r="I1138" t="s">
        <v>2415</v>
      </c>
      <c r="J1138" t="s">
        <v>151</v>
      </c>
      <c r="K1138" t="s">
        <v>664</v>
      </c>
      <c r="L1138" t="s">
        <v>11552</v>
      </c>
      <c r="M1138" t="s">
        <v>902</v>
      </c>
      <c r="N1138" t="s">
        <v>675</v>
      </c>
      <c r="O1138" t="s">
        <v>2414</v>
      </c>
      <c r="P1138" t="s">
        <v>11557</v>
      </c>
      <c r="Q1138" t="s">
        <v>1464</v>
      </c>
      <c r="R1138" t="s">
        <v>2757</v>
      </c>
      <c r="S1138" t="s">
        <v>675</v>
      </c>
      <c r="T1138" s="2" t="s">
        <v>675</v>
      </c>
      <c r="U1138" s="2" t="s">
        <v>2757</v>
      </c>
      <c r="V1138" s="2" t="s">
        <v>675</v>
      </c>
      <c r="W1138" s="2" t="s">
        <v>675</v>
      </c>
    </row>
    <row r="1139" spans="1:23">
      <c r="A1139" t="s">
        <v>2758</v>
      </c>
      <c r="B1139" t="s">
        <v>2746</v>
      </c>
      <c r="C1139" t="s">
        <v>12444</v>
      </c>
      <c r="D1139" t="s">
        <v>2746</v>
      </c>
      <c r="E1139" t="s">
        <v>12296</v>
      </c>
      <c r="F1139" t="s">
        <v>11550</v>
      </c>
      <c r="G1139" t="s">
        <v>11551</v>
      </c>
      <c r="H1139" t="s">
        <v>675</v>
      </c>
      <c r="I1139" t="s">
        <v>2760</v>
      </c>
      <c r="J1139" t="s">
        <v>150</v>
      </c>
      <c r="K1139" t="s">
        <v>664</v>
      </c>
      <c r="L1139" t="s">
        <v>11552</v>
      </c>
      <c r="M1139" t="s">
        <v>902</v>
      </c>
      <c r="N1139" t="s">
        <v>701</v>
      </c>
      <c r="O1139" t="s">
        <v>2759</v>
      </c>
      <c r="P1139" t="s">
        <v>11557</v>
      </c>
      <c r="Q1139" t="s">
        <v>1464</v>
      </c>
      <c r="R1139" t="s">
        <v>2761</v>
      </c>
      <c r="S1139" t="s">
        <v>1422</v>
      </c>
      <c r="T1139" s="2" t="s">
        <v>675</v>
      </c>
      <c r="U1139" s="2" t="s">
        <v>2761</v>
      </c>
      <c r="V1139" s="2" t="s">
        <v>1422</v>
      </c>
      <c r="W1139" s="2" t="s">
        <v>675</v>
      </c>
    </row>
    <row r="1140" spans="1:23">
      <c r="A1140" t="s">
        <v>2762</v>
      </c>
      <c r="B1140" t="s">
        <v>1464</v>
      </c>
      <c r="C1140" t="s">
        <v>682</v>
      </c>
      <c r="D1140" t="s">
        <v>1464</v>
      </c>
      <c r="E1140" t="s">
        <v>12393</v>
      </c>
      <c r="F1140" t="s">
        <v>11550</v>
      </c>
      <c r="G1140" t="s">
        <v>11551</v>
      </c>
      <c r="H1140" t="s">
        <v>675</v>
      </c>
      <c r="I1140" t="s">
        <v>1795</v>
      </c>
      <c r="J1140" t="s">
        <v>152</v>
      </c>
      <c r="K1140" t="s">
        <v>664</v>
      </c>
      <c r="L1140" t="s">
        <v>11552</v>
      </c>
      <c r="M1140" t="s">
        <v>902</v>
      </c>
      <c r="N1140" t="s">
        <v>675</v>
      </c>
      <c r="O1140" t="s">
        <v>1794</v>
      </c>
      <c r="P1140" t="s">
        <v>11568</v>
      </c>
      <c r="Q1140" t="s">
        <v>1464</v>
      </c>
      <c r="R1140" t="s">
        <v>2763</v>
      </c>
      <c r="S1140" t="s">
        <v>675</v>
      </c>
      <c r="T1140" s="2" t="s">
        <v>675</v>
      </c>
      <c r="U1140" s="2" t="s">
        <v>2763</v>
      </c>
      <c r="V1140" s="2" t="s">
        <v>675</v>
      </c>
      <c r="W1140" s="2" t="s">
        <v>675</v>
      </c>
    </row>
    <row r="1141" spans="1:23">
      <c r="A1141" t="s">
        <v>4123</v>
      </c>
      <c r="B1141" t="s">
        <v>1464</v>
      </c>
      <c r="C1141" t="s">
        <v>12445</v>
      </c>
      <c r="D1141" t="s">
        <v>1464</v>
      </c>
      <c r="E1141" t="s">
        <v>12327</v>
      </c>
      <c r="F1141" t="s">
        <v>11762</v>
      </c>
      <c r="G1141" t="s">
        <v>11551</v>
      </c>
      <c r="H1141" t="s">
        <v>675</v>
      </c>
      <c r="I1141" t="s">
        <v>1550</v>
      </c>
      <c r="J1141" t="s">
        <v>302</v>
      </c>
      <c r="K1141" t="s">
        <v>664</v>
      </c>
      <c r="L1141" t="s">
        <v>11552</v>
      </c>
      <c r="M1141" t="s">
        <v>902</v>
      </c>
      <c r="N1141" t="s">
        <v>701</v>
      </c>
      <c r="O1141" t="s">
        <v>1549</v>
      </c>
      <c r="P1141" t="s">
        <v>11557</v>
      </c>
      <c r="Q1141" t="s">
        <v>1464</v>
      </c>
      <c r="R1141" t="s">
        <v>4124</v>
      </c>
      <c r="S1141" t="s">
        <v>1608</v>
      </c>
      <c r="T1141" s="2" t="s">
        <v>675</v>
      </c>
      <c r="U1141" s="2" t="s">
        <v>4124</v>
      </c>
      <c r="V1141" s="2" t="s">
        <v>1608</v>
      </c>
      <c r="W1141" s="2" t="s">
        <v>675</v>
      </c>
    </row>
    <row r="1142" spans="1:23">
      <c r="A1142" t="s">
        <v>2764</v>
      </c>
      <c r="B1142" t="s">
        <v>1464</v>
      </c>
      <c r="C1142" t="s">
        <v>12446</v>
      </c>
      <c r="D1142" t="s">
        <v>1464</v>
      </c>
      <c r="E1142" t="s">
        <v>12447</v>
      </c>
      <c r="F1142" t="s">
        <v>11737</v>
      </c>
      <c r="G1142" t="s">
        <v>11551</v>
      </c>
      <c r="H1142" t="s">
        <v>675</v>
      </c>
      <c r="I1142" t="s">
        <v>2766</v>
      </c>
      <c r="J1142" t="s">
        <v>153</v>
      </c>
      <c r="K1142" t="s">
        <v>664</v>
      </c>
      <c r="L1142" t="s">
        <v>11552</v>
      </c>
      <c r="M1142" t="s">
        <v>769</v>
      </c>
      <c r="N1142" t="s">
        <v>675</v>
      </c>
      <c r="O1142" t="s">
        <v>2765</v>
      </c>
      <c r="P1142" t="s">
        <v>11553</v>
      </c>
      <c r="Q1142" t="s">
        <v>1464</v>
      </c>
      <c r="R1142" t="s">
        <v>2767</v>
      </c>
      <c r="S1142" t="s">
        <v>675</v>
      </c>
      <c r="T1142" s="2" t="s">
        <v>675</v>
      </c>
      <c r="U1142" s="2" t="s">
        <v>2767</v>
      </c>
      <c r="V1142" s="2" t="s">
        <v>675</v>
      </c>
      <c r="W1142" s="2" t="s">
        <v>675</v>
      </c>
    </row>
    <row r="1143" spans="1:23">
      <c r="A1143" t="s">
        <v>2768</v>
      </c>
      <c r="B1143" t="s">
        <v>1464</v>
      </c>
      <c r="C1143" t="s">
        <v>12448</v>
      </c>
      <c r="D1143" t="s">
        <v>1464</v>
      </c>
      <c r="E1143" t="s">
        <v>12449</v>
      </c>
      <c r="F1143" t="s">
        <v>11853</v>
      </c>
      <c r="G1143" t="s">
        <v>11551</v>
      </c>
      <c r="H1143" t="s">
        <v>675</v>
      </c>
      <c r="I1143" t="s">
        <v>2415</v>
      </c>
      <c r="J1143" t="s">
        <v>153</v>
      </c>
      <c r="K1143" t="s">
        <v>664</v>
      </c>
      <c r="L1143" t="s">
        <v>11552</v>
      </c>
      <c r="M1143" t="s">
        <v>769</v>
      </c>
      <c r="N1143" t="s">
        <v>675</v>
      </c>
      <c r="O1143" t="s">
        <v>2414</v>
      </c>
      <c r="P1143" t="s">
        <v>11553</v>
      </c>
      <c r="Q1143" t="s">
        <v>1464</v>
      </c>
      <c r="R1143" t="s">
        <v>2769</v>
      </c>
      <c r="S1143" t="s">
        <v>675</v>
      </c>
      <c r="T1143" s="2" t="s">
        <v>675</v>
      </c>
      <c r="U1143" s="2" t="s">
        <v>2769</v>
      </c>
      <c r="V1143" s="2" t="s">
        <v>675</v>
      </c>
      <c r="W1143" s="2" t="s">
        <v>675</v>
      </c>
    </row>
    <row r="1144" spans="1:23">
      <c r="A1144" t="s">
        <v>4125</v>
      </c>
      <c r="B1144" t="s">
        <v>1464</v>
      </c>
      <c r="C1144" t="s">
        <v>6692</v>
      </c>
      <c r="D1144" t="s">
        <v>1464</v>
      </c>
      <c r="E1144" t="s">
        <v>12450</v>
      </c>
      <c r="F1144" t="s">
        <v>11591</v>
      </c>
      <c r="G1144" t="s">
        <v>11551</v>
      </c>
      <c r="H1144" t="s">
        <v>675</v>
      </c>
      <c r="I1144" t="s">
        <v>1082</v>
      </c>
      <c r="J1144" t="s">
        <v>303</v>
      </c>
      <c r="K1144" t="s">
        <v>664</v>
      </c>
      <c r="L1144" t="s">
        <v>11552</v>
      </c>
      <c r="M1144" t="s">
        <v>769</v>
      </c>
      <c r="N1144" t="s">
        <v>675</v>
      </c>
      <c r="O1144" t="s">
        <v>1081</v>
      </c>
      <c r="P1144" t="s">
        <v>11553</v>
      </c>
      <c r="Q1144" t="s">
        <v>1464</v>
      </c>
      <c r="R1144" t="s">
        <v>4126</v>
      </c>
      <c r="S1144" t="s">
        <v>675</v>
      </c>
      <c r="T1144" s="2" t="s">
        <v>675</v>
      </c>
      <c r="U1144" s="2" t="s">
        <v>4126</v>
      </c>
      <c r="V1144" s="2" t="s">
        <v>675</v>
      </c>
      <c r="W1144" s="2" t="s">
        <v>675</v>
      </c>
    </row>
    <row r="1145" spans="1:23">
      <c r="A1145" t="s">
        <v>4127</v>
      </c>
      <c r="B1145" t="s">
        <v>1464</v>
      </c>
      <c r="C1145" t="s">
        <v>12451</v>
      </c>
      <c r="D1145" t="s">
        <v>1464</v>
      </c>
      <c r="E1145" t="s">
        <v>12452</v>
      </c>
      <c r="F1145" t="s">
        <v>11616</v>
      </c>
      <c r="G1145" t="s">
        <v>11551</v>
      </c>
      <c r="H1145" t="s">
        <v>675</v>
      </c>
      <c r="I1145" t="s">
        <v>1082</v>
      </c>
      <c r="J1145" t="s">
        <v>303</v>
      </c>
      <c r="K1145" t="s">
        <v>664</v>
      </c>
      <c r="L1145" t="s">
        <v>11552</v>
      </c>
      <c r="M1145" t="s">
        <v>769</v>
      </c>
      <c r="N1145" t="s">
        <v>675</v>
      </c>
      <c r="O1145" t="s">
        <v>1081</v>
      </c>
      <c r="P1145" t="s">
        <v>11553</v>
      </c>
      <c r="Q1145" t="s">
        <v>1464</v>
      </c>
      <c r="R1145" t="s">
        <v>4129</v>
      </c>
      <c r="S1145" t="s">
        <v>675</v>
      </c>
      <c r="T1145" s="2" t="s">
        <v>675</v>
      </c>
      <c r="U1145" s="2" t="s">
        <v>4129</v>
      </c>
      <c r="V1145" s="2" t="s">
        <v>675</v>
      </c>
      <c r="W1145" s="2" t="s">
        <v>675</v>
      </c>
    </row>
    <row r="1146" spans="1:23">
      <c r="A1146" t="s">
        <v>4130</v>
      </c>
      <c r="B1146" t="s">
        <v>1464</v>
      </c>
      <c r="C1146" t="s">
        <v>11615</v>
      </c>
      <c r="D1146" t="s">
        <v>1464</v>
      </c>
      <c r="E1146" t="s">
        <v>12063</v>
      </c>
      <c r="F1146" t="s">
        <v>11550</v>
      </c>
      <c r="G1146" t="s">
        <v>11551</v>
      </c>
      <c r="H1146" t="s">
        <v>675</v>
      </c>
      <c r="I1146" t="s">
        <v>64</v>
      </c>
      <c r="J1146" t="s">
        <v>304</v>
      </c>
      <c r="K1146" t="s">
        <v>664</v>
      </c>
      <c r="L1146" t="s">
        <v>11552</v>
      </c>
      <c r="M1146" t="s">
        <v>769</v>
      </c>
      <c r="N1146" t="s">
        <v>675</v>
      </c>
      <c r="O1146" t="s">
        <v>5736</v>
      </c>
      <c r="P1146" t="s">
        <v>11557</v>
      </c>
      <c r="Q1146" t="s">
        <v>1464</v>
      </c>
      <c r="R1146" t="s">
        <v>4131</v>
      </c>
      <c r="S1146" t="s">
        <v>675</v>
      </c>
      <c r="T1146" s="2" t="s">
        <v>675</v>
      </c>
      <c r="U1146" s="2" t="s">
        <v>4131</v>
      </c>
      <c r="V1146" s="2" t="s">
        <v>675</v>
      </c>
      <c r="W1146" s="2" t="s">
        <v>675</v>
      </c>
    </row>
    <row r="1147" spans="1:23">
      <c r="A1147" t="s">
        <v>2770</v>
      </c>
      <c r="B1147" t="s">
        <v>1464</v>
      </c>
      <c r="C1147" t="s">
        <v>5918</v>
      </c>
      <c r="D1147" t="s">
        <v>1464</v>
      </c>
      <c r="E1147" t="s">
        <v>12453</v>
      </c>
      <c r="F1147" t="s">
        <v>12290</v>
      </c>
      <c r="G1147" t="s">
        <v>11551</v>
      </c>
      <c r="H1147" t="s">
        <v>675</v>
      </c>
      <c r="I1147" t="s">
        <v>2772</v>
      </c>
      <c r="J1147" t="s">
        <v>154</v>
      </c>
      <c r="K1147" t="s">
        <v>664</v>
      </c>
      <c r="L1147" t="s">
        <v>11552</v>
      </c>
      <c r="M1147" t="s">
        <v>769</v>
      </c>
      <c r="N1147" t="s">
        <v>675</v>
      </c>
      <c r="O1147" t="s">
        <v>2771</v>
      </c>
      <c r="P1147" t="s">
        <v>11553</v>
      </c>
      <c r="Q1147" t="s">
        <v>1464</v>
      </c>
      <c r="R1147" t="s">
        <v>2773</v>
      </c>
      <c r="S1147" t="s">
        <v>675</v>
      </c>
      <c r="T1147" s="2" t="s">
        <v>675</v>
      </c>
      <c r="U1147" s="2" t="s">
        <v>2773</v>
      </c>
      <c r="V1147" s="2" t="s">
        <v>675</v>
      </c>
      <c r="W1147" s="2" t="s">
        <v>675</v>
      </c>
    </row>
    <row r="1148" spans="1:23">
      <c r="A1148" t="s">
        <v>1463</v>
      </c>
      <c r="B1148" t="s">
        <v>1464</v>
      </c>
      <c r="C1148" t="s">
        <v>6783</v>
      </c>
      <c r="D1148" t="s">
        <v>1464</v>
      </c>
      <c r="E1148" t="s">
        <v>6993</v>
      </c>
      <c r="F1148" t="s">
        <v>11560</v>
      </c>
      <c r="G1148" t="s">
        <v>11551</v>
      </c>
      <c r="H1148" t="s">
        <v>675</v>
      </c>
      <c r="I1148" t="s">
        <v>1116</v>
      </c>
      <c r="J1148" t="s">
        <v>1465</v>
      </c>
      <c r="K1148" t="s">
        <v>664</v>
      </c>
      <c r="L1148" t="s">
        <v>675</v>
      </c>
      <c r="M1148" t="s">
        <v>1283</v>
      </c>
      <c r="N1148" t="s">
        <v>675</v>
      </c>
      <c r="O1148" t="s">
        <v>1115</v>
      </c>
      <c r="P1148" t="s">
        <v>11568</v>
      </c>
      <c r="Q1148" t="s">
        <v>1464</v>
      </c>
      <c r="R1148" t="s">
        <v>1467</v>
      </c>
      <c r="S1148" t="s">
        <v>675</v>
      </c>
      <c r="T1148" s="2" t="s">
        <v>675</v>
      </c>
      <c r="U1148" s="2" t="s">
        <v>1467</v>
      </c>
      <c r="V1148" s="2" t="s">
        <v>675</v>
      </c>
      <c r="W1148" s="2" t="s">
        <v>675</v>
      </c>
    </row>
    <row r="1149" spans="1:23">
      <c r="A1149" t="s">
        <v>1468</v>
      </c>
      <c r="B1149" t="s">
        <v>1464</v>
      </c>
      <c r="C1149" t="s">
        <v>6783</v>
      </c>
      <c r="D1149" t="s">
        <v>1464</v>
      </c>
      <c r="E1149" t="s">
        <v>6993</v>
      </c>
      <c r="F1149" t="s">
        <v>11560</v>
      </c>
      <c r="G1149" t="s">
        <v>11551</v>
      </c>
      <c r="H1149" t="s">
        <v>675</v>
      </c>
      <c r="I1149" t="s">
        <v>1116</v>
      </c>
      <c r="J1149" t="s">
        <v>1465</v>
      </c>
      <c r="K1149" t="s">
        <v>664</v>
      </c>
      <c r="L1149" t="s">
        <v>675</v>
      </c>
      <c r="M1149" t="s">
        <v>1283</v>
      </c>
      <c r="N1149" t="s">
        <v>675</v>
      </c>
      <c r="O1149" t="s">
        <v>1115</v>
      </c>
      <c r="P1149" t="s">
        <v>11568</v>
      </c>
      <c r="Q1149" t="s">
        <v>1464</v>
      </c>
      <c r="R1149" t="s">
        <v>1470</v>
      </c>
      <c r="S1149" t="s">
        <v>675</v>
      </c>
      <c r="T1149" s="2" t="s">
        <v>675</v>
      </c>
      <c r="U1149" s="2" t="s">
        <v>1470</v>
      </c>
      <c r="V1149" s="2" t="s">
        <v>675</v>
      </c>
      <c r="W1149" s="2" t="s">
        <v>675</v>
      </c>
    </row>
    <row r="1150" spans="1:23">
      <c r="A1150" t="s">
        <v>1471</v>
      </c>
      <c r="B1150" t="s">
        <v>1466</v>
      </c>
      <c r="C1150" t="s">
        <v>6692</v>
      </c>
      <c r="D1150" t="s">
        <v>1466</v>
      </c>
      <c r="E1150" t="s">
        <v>671</v>
      </c>
      <c r="F1150" t="s">
        <v>11560</v>
      </c>
      <c r="G1150" t="s">
        <v>11551</v>
      </c>
      <c r="H1150" t="s">
        <v>675</v>
      </c>
      <c r="I1150" t="s">
        <v>1473</v>
      </c>
      <c r="J1150" t="s">
        <v>1474</v>
      </c>
      <c r="K1150" t="s">
        <v>664</v>
      </c>
      <c r="L1150" t="s">
        <v>675</v>
      </c>
      <c r="M1150" t="s">
        <v>769</v>
      </c>
      <c r="N1150" t="s">
        <v>675</v>
      </c>
      <c r="O1150" t="s">
        <v>1472</v>
      </c>
      <c r="P1150" t="s">
        <v>11557</v>
      </c>
      <c r="Q1150" t="s">
        <v>1466</v>
      </c>
      <c r="R1150" t="s">
        <v>1476</v>
      </c>
      <c r="S1150" t="s">
        <v>675</v>
      </c>
      <c r="T1150" s="2" t="s">
        <v>675</v>
      </c>
      <c r="U1150" s="2" t="s">
        <v>1476</v>
      </c>
      <c r="V1150" s="2" t="s">
        <v>675</v>
      </c>
      <c r="W1150" s="2" t="s">
        <v>675</v>
      </c>
    </row>
    <row r="1151" spans="1:23">
      <c r="A1151" t="s">
        <v>1477</v>
      </c>
      <c r="B1151" t="s">
        <v>1466</v>
      </c>
      <c r="C1151" t="s">
        <v>12454</v>
      </c>
      <c r="D1151" t="s">
        <v>1466</v>
      </c>
      <c r="E1151" t="s">
        <v>6902</v>
      </c>
      <c r="F1151" t="s">
        <v>11560</v>
      </c>
      <c r="G1151" t="s">
        <v>11551</v>
      </c>
      <c r="H1151" t="s">
        <v>675</v>
      </c>
      <c r="I1151" t="s">
        <v>1479</v>
      </c>
      <c r="J1151" t="s">
        <v>12455</v>
      </c>
      <c r="K1151" t="s">
        <v>663</v>
      </c>
      <c r="L1151" t="s">
        <v>675</v>
      </c>
      <c r="M1151" t="s">
        <v>701</v>
      </c>
      <c r="N1151" t="s">
        <v>675</v>
      </c>
      <c r="O1151" t="s">
        <v>1478</v>
      </c>
      <c r="P1151" t="s">
        <v>11557</v>
      </c>
      <c r="Q1151" t="s">
        <v>1044</v>
      </c>
      <c r="R1151" t="s">
        <v>1481</v>
      </c>
      <c r="S1151" t="s">
        <v>675</v>
      </c>
      <c r="T1151" s="2" t="s">
        <v>675</v>
      </c>
      <c r="U1151" s="2" t="s">
        <v>1481</v>
      </c>
      <c r="V1151" s="2" t="s">
        <v>675</v>
      </c>
      <c r="W1151" s="2" t="s">
        <v>675</v>
      </c>
    </row>
    <row r="1152" spans="1:23">
      <c r="A1152" t="s">
        <v>1482</v>
      </c>
      <c r="B1152" t="s">
        <v>1044</v>
      </c>
      <c r="C1152" t="s">
        <v>6096</v>
      </c>
      <c r="D1152" t="s">
        <v>1044</v>
      </c>
      <c r="E1152" t="s">
        <v>5882</v>
      </c>
      <c r="F1152" t="s">
        <v>11560</v>
      </c>
      <c r="G1152" t="s">
        <v>11551</v>
      </c>
      <c r="H1152" t="s">
        <v>675</v>
      </c>
      <c r="I1152" t="s">
        <v>27</v>
      </c>
      <c r="J1152" t="s">
        <v>1483</v>
      </c>
      <c r="K1152" t="s">
        <v>664</v>
      </c>
      <c r="L1152" t="s">
        <v>675</v>
      </c>
      <c r="M1152" t="s">
        <v>701</v>
      </c>
      <c r="N1152" t="s">
        <v>675</v>
      </c>
      <c r="O1152" t="s">
        <v>1030</v>
      </c>
      <c r="P1152" t="s">
        <v>11557</v>
      </c>
      <c r="Q1152" t="s">
        <v>1044</v>
      </c>
      <c r="R1152" t="s">
        <v>1484</v>
      </c>
      <c r="S1152" t="s">
        <v>675</v>
      </c>
      <c r="T1152" s="2" t="s">
        <v>675</v>
      </c>
      <c r="U1152" s="2" t="s">
        <v>1484</v>
      </c>
      <c r="V1152" s="2" t="s">
        <v>675</v>
      </c>
      <c r="W1152" s="2" t="s">
        <v>675</v>
      </c>
    </row>
    <row r="1153" spans="1:23">
      <c r="A1153" t="s">
        <v>1485</v>
      </c>
      <c r="B1153" t="s">
        <v>1044</v>
      </c>
      <c r="C1153" t="s">
        <v>12456</v>
      </c>
      <c r="D1153" t="s">
        <v>1044</v>
      </c>
      <c r="E1153" t="s">
        <v>12457</v>
      </c>
      <c r="F1153" t="s">
        <v>11560</v>
      </c>
      <c r="G1153" t="s">
        <v>11551</v>
      </c>
      <c r="H1153" t="s">
        <v>675</v>
      </c>
      <c r="I1153" t="s">
        <v>1487</v>
      </c>
      <c r="J1153" t="s">
        <v>1488</v>
      </c>
      <c r="K1153" t="s">
        <v>663</v>
      </c>
      <c r="L1153" t="s">
        <v>675</v>
      </c>
      <c r="M1153" t="s">
        <v>701</v>
      </c>
      <c r="N1153" t="s">
        <v>760</v>
      </c>
      <c r="O1153" t="s">
        <v>1486</v>
      </c>
      <c r="P1153" t="s">
        <v>11557</v>
      </c>
      <c r="Q1153" t="s">
        <v>1044</v>
      </c>
      <c r="R1153" t="s">
        <v>1489</v>
      </c>
      <c r="S1153" t="s">
        <v>1531</v>
      </c>
      <c r="T1153" s="2" t="s">
        <v>675</v>
      </c>
      <c r="U1153" s="2" t="s">
        <v>1489</v>
      </c>
      <c r="V1153" s="2" t="s">
        <v>1531</v>
      </c>
      <c r="W1153" s="2" t="s">
        <v>675</v>
      </c>
    </row>
    <row r="1154" spans="1:23">
      <c r="A1154" t="s">
        <v>1490</v>
      </c>
      <c r="B1154" t="s">
        <v>1044</v>
      </c>
      <c r="C1154" t="s">
        <v>12458</v>
      </c>
      <c r="D1154" t="s">
        <v>1044</v>
      </c>
      <c r="E1154" t="s">
        <v>12459</v>
      </c>
      <c r="F1154" t="s">
        <v>11560</v>
      </c>
      <c r="G1154" t="s">
        <v>11551</v>
      </c>
      <c r="H1154" t="s">
        <v>675</v>
      </c>
      <c r="I1154" t="s">
        <v>114</v>
      </c>
      <c r="J1154" t="s">
        <v>1492</v>
      </c>
      <c r="K1154" t="s">
        <v>664</v>
      </c>
      <c r="L1154" t="s">
        <v>675</v>
      </c>
      <c r="M1154" t="s">
        <v>701</v>
      </c>
      <c r="N1154" t="s">
        <v>675</v>
      </c>
      <c r="O1154" t="s">
        <v>1491</v>
      </c>
      <c r="P1154" t="s">
        <v>11557</v>
      </c>
      <c r="Q1154" t="s">
        <v>1044</v>
      </c>
      <c r="R1154" t="s">
        <v>1493</v>
      </c>
      <c r="S1154" t="s">
        <v>675</v>
      </c>
      <c r="T1154" s="2" t="s">
        <v>675</v>
      </c>
      <c r="U1154" s="2" t="s">
        <v>1493</v>
      </c>
      <c r="V1154" s="2" t="s">
        <v>675</v>
      </c>
      <c r="W1154" s="2" t="s">
        <v>675</v>
      </c>
    </row>
    <row r="1155" spans="1:23">
      <c r="A1155" t="s">
        <v>1494</v>
      </c>
      <c r="B1155" t="s">
        <v>1044</v>
      </c>
      <c r="C1155" t="s">
        <v>12460</v>
      </c>
      <c r="D1155" t="s">
        <v>1044</v>
      </c>
      <c r="E1155" t="s">
        <v>12461</v>
      </c>
      <c r="F1155" t="s">
        <v>11560</v>
      </c>
      <c r="G1155" t="s">
        <v>11551</v>
      </c>
      <c r="H1155" t="s">
        <v>675</v>
      </c>
      <c r="I1155" t="s">
        <v>1496</v>
      </c>
      <c r="J1155" t="s">
        <v>1497</v>
      </c>
      <c r="K1155" t="s">
        <v>664</v>
      </c>
      <c r="L1155" t="s">
        <v>675</v>
      </c>
      <c r="M1155" t="s">
        <v>701</v>
      </c>
      <c r="N1155" t="s">
        <v>675</v>
      </c>
      <c r="O1155" t="s">
        <v>1495</v>
      </c>
      <c r="P1155" t="s">
        <v>11557</v>
      </c>
      <c r="Q1155" t="s">
        <v>1044</v>
      </c>
      <c r="R1155" t="s">
        <v>1498</v>
      </c>
      <c r="S1155" t="s">
        <v>675</v>
      </c>
      <c r="T1155" s="2" t="s">
        <v>675</v>
      </c>
      <c r="U1155" s="2" t="s">
        <v>1498</v>
      </c>
      <c r="V1155" s="2" t="s">
        <v>675</v>
      </c>
      <c r="W1155" s="2" t="s">
        <v>675</v>
      </c>
    </row>
    <row r="1156" spans="1:23">
      <c r="A1156" t="s">
        <v>1499</v>
      </c>
      <c r="B1156" t="s">
        <v>1500</v>
      </c>
      <c r="C1156" t="s">
        <v>12462</v>
      </c>
      <c r="D1156" t="s">
        <v>1500</v>
      </c>
      <c r="E1156" t="s">
        <v>12463</v>
      </c>
      <c r="F1156" t="s">
        <v>11560</v>
      </c>
      <c r="G1156" t="s">
        <v>11551</v>
      </c>
      <c r="H1156" t="s">
        <v>675</v>
      </c>
      <c r="I1156" t="s">
        <v>51</v>
      </c>
      <c r="J1156" t="s">
        <v>1502</v>
      </c>
      <c r="K1156" t="s">
        <v>664</v>
      </c>
      <c r="L1156" t="s">
        <v>675</v>
      </c>
      <c r="M1156" t="s">
        <v>1504</v>
      </c>
      <c r="N1156" t="s">
        <v>675</v>
      </c>
      <c r="O1156" t="s">
        <v>1501</v>
      </c>
      <c r="P1156" t="s">
        <v>11568</v>
      </c>
      <c r="Q1156" t="s">
        <v>1500</v>
      </c>
      <c r="R1156" t="s">
        <v>1505</v>
      </c>
      <c r="S1156" t="s">
        <v>675</v>
      </c>
      <c r="T1156" s="2" t="s">
        <v>675</v>
      </c>
      <c r="U1156" s="2" t="s">
        <v>1505</v>
      </c>
      <c r="V1156" s="2" t="s">
        <v>675</v>
      </c>
      <c r="W1156" s="2" t="s">
        <v>675</v>
      </c>
    </row>
    <row r="1157" spans="1:23">
      <c r="A1157" t="s">
        <v>4132</v>
      </c>
      <c r="B1157" t="s">
        <v>1500</v>
      </c>
      <c r="C1157" t="s">
        <v>6148</v>
      </c>
      <c r="D1157" t="s">
        <v>1500</v>
      </c>
      <c r="E1157" t="s">
        <v>11835</v>
      </c>
      <c r="F1157" t="s">
        <v>11737</v>
      </c>
      <c r="G1157" t="s">
        <v>11551</v>
      </c>
      <c r="H1157" t="s">
        <v>675</v>
      </c>
      <c r="I1157" t="s">
        <v>692</v>
      </c>
      <c r="J1157" t="s">
        <v>305</v>
      </c>
      <c r="K1157" t="s">
        <v>664</v>
      </c>
      <c r="L1157" t="s">
        <v>11552</v>
      </c>
      <c r="M1157" t="s">
        <v>701</v>
      </c>
      <c r="N1157" t="s">
        <v>701</v>
      </c>
      <c r="O1157" t="s">
        <v>691</v>
      </c>
      <c r="P1157" t="s">
        <v>11557</v>
      </c>
      <c r="Q1157" t="s">
        <v>1500</v>
      </c>
      <c r="R1157" t="s">
        <v>4133</v>
      </c>
      <c r="S1157" t="s">
        <v>1608</v>
      </c>
      <c r="T1157" s="2" t="s">
        <v>675</v>
      </c>
      <c r="U1157" s="2" t="s">
        <v>4133</v>
      </c>
      <c r="V1157" s="2" t="s">
        <v>1608</v>
      </c>
      <c r="W1157" s="2" t="s">
        <v>675</v>
      </c>
    </row>
    <row r="1158" spans="1:23">
      <c r="A1158" t="s">
        <v>9275</v>
      </c>
      <c r="B1158" t="s">
        <v>1422</v>
      </c>
      <c r="C1158" t="s">
        <v>6748</v>
      </c>
      <c r="D1158" t="s">
        <v>1422</v>
      </c>
      <c r="E1158" t="s">
        <v>6853</v>
      </c>
      <c r="F1158" t="s">
        <v>11560</v>
      </c>
      <c r="G1158" t="s">
        <v>11551</v>
      </c>
      <c r="H1158" t="s">
        <v>675</v>
      </c>
      <c r="I1158" t="s">
        <v>90</v>
      </c>
      <c r="J1158" t="s">
        <v>6777</v>
      </c>
      <c r="K1158" t="s">
        <v>922</v>
      </c>
      <c r="L1158" t="s">
        <v>675</v>
      </c>
      <c r="M1158" t="s">
        <v>760</v>
      </c>
      <c r="N1158" t="s">
        <v>2672</v>
      </c>
      <c r="O1158" t="s">
        <v>2725</v>
      </c>
      <c r="P1158" t="s">
        <v>11557</v>
      </c>
      <c r="Q1158" t="s">
        <v>1503</v>
      </c>
      <c r="R1158" t="s">
        <v>9277</v>
      </c>
      <c r="S1158" t="s">
        <v>1604</v>
      </c>
      <c r="T1158" s="2" t="s">
        <v>675</v>
      </c>
      <c r="U1158" s="2" t="s">
        <v>9277</v>
      </c>
      <c r="V1158" s="2" t="s">
        <v>1604</v>
      </c>
      <c r="W1158" s="2" t="s">
        <v>675</v>
      </c>
    </row>
    <row r="1159" spans="1:23">
      <c r="A1159" t="s">
        <v>9278</v>
      </c>
      <c r="B1159" t="s">
        <v>2848</v>
      </c>
      <c r="C1159" t="s">
        <v>6721</v>
      </c>
      <c r="D1159" t="s">
        <v>1647</v>
      </c>
      <c r="E1159" t="s">
        <v>5895</v>
      </c>
      <c r="F1159" t="s">
        <v>11560</v>
      </c>
      <c r="G1159" t="s">
        <v>11551</v>
      </c>
      <c r="H1159" t="s">
        <v>675</v>
      </c>
      <c r="I1159" t="s">
        <v>178</v>
      </c>
      <c r="J1159" t="s">
        <v>6786</v>
      </c>
      <c r="K1159" t="s">
        <v>922</v>
      </c>
      <c r="L1159" t="s">
        <v>675</v>
      </c>
      <c r="M1159" t="s">
        <v>760</v>
      </c>
      <c r="N1159" t="s">
        <v>2672</v>
      </c>
      <c r="O1159" t="s">
        <v>1002</v>
      </c>
      <c r="P1159" t="s">
        <v>11557</v>
      </c>
      <c r="Q1159" t="s">
        <v>1503</v>
      </c>
      <c r="R1159" t="s">
        <v>9279</v>
      </c>
      <c r="S1159" t="s">
        <v>1675</v>
      </c>
      <c r="T1159" s="2" t="s">
        <v>675</v>
      </c>
      <c r="U1159" s="2" t="s">
        <v>9279</v>
      </c>
      <c r="V1159" s="2" t="s">
        <v>1675</v>
      </c>
      <c r="W1159" s="2" t="s">
        <v>675</v>
      </c>
    </row>
    <row r="1160" spans="1:23">
      <c r="A1160" t="s">
        <v>9280</v>
      </c>
      <c r="B1160" t="s">
        <v>1564</v>
      </c>
      <c r="C1160" t="s">
        <v>9281</v>
      </c>
      <c r="D1160" t="s">
        <v>1564</v>
      </c>
      <c r="E1160" t="s">
        <v>6799</v>
      </c>
      <c r="F1160" t="s">
        <v>11560</v>
      </c>
      <c r="G1160" t="s">
        <v>11551</v>
      </c>
      <c r="H1160" t="s">
        <v>675</v>
      </c>
      <c r="I1160" t="s">
        <v>106</v>
      </c>
      <c r="J1160" t="s">
        <v>6828</v>
      </c>
      <c r="K1160" t="s">
        <v>922</v>
      </c>
      <c r="L1160" t="s">
        <v>675</v>
      </c>
      <c r="M1160" t="s">
        <v>760</v>
      </c>
      <c r="N1160" t="s">
        <v>2672</v>
      </c>
      <c r="O1160" t="s">
        <v>1387</v>
      </c>
      <c r="P1160" t="s">
        <v>11557</v>
      </c>
      <c r="Q1160" t="s">
        <v>1503</v>
      </c>
      <c r="R1160" t="s">
        <v>9282</v>
      </c>
      <c r="S1160" t="s">
        <v>1572</v>
      </c>
      <c r="T1160" s="2" t="s">
        <v>675</v>
      </c>
      <c r="U1160" s="2" t="s">
        <v>9282</v>
      </c>
      <c r="V1160" s="2" t="s">
        <v>1572</v>
      </c>
      <c r="W1160" s="2" t="s">
        <v>675</v>
      </c>
    </row>
    <row r="1161" spans="1:23">
      <c r="A1161" t="s">
        <v>5074</v>
      </c>
      <c r="B1161" t="s">
        <v>1507</v>
      </c>
      <c r="C1161" t="s">
        <v>12464</v>
      </c>
      <c r="D1161" t="s">
        <v>1454</v>
      </c>
      <c r="E1161" t="s">
        <v>6800</v>
      </c>
      <c r="F1161" t="s">
        <v>11560</v>
      </c>
      <c r="G1161" t="s">
        <v>11551</v>
      </c>
      <c r="H1161" t="s">
        <v>1344</v>
      </c>
      <c r="I1161" t="s">
        <v>1344</v>
      </c>
      <c r="J1161" t="s">
        <v>5075</v>
      </c>
      <c r="K1161" t="s">
        <v>1177</v>
      </c>
      <c r="L1161" t="s">
        <v>675</v>
      </c>
      <c r="M1161" t="s">
        <v>712</v>
      </c>
      <c r="N1161" t="s">
        <v>701</v>
      </c>
      <c r="O1161" t="s">
        <v>1343</v>
      </c>
      <c r="P1161" t="s">
        <v>11596</v>
      </c>
      <c r="Q1161" t="s">
        <v>1507</v>
      </c>
      <c r="R1161" t="s">
        <v>5076</v>
      </c>
      <c r="S1161" t="s">
        <v>1933</v>
      </c>
      <c r="T1161" s="2" t="s">
        <v>12465</v>
      </c>
      <c r="U1161" s="2" t="s">
        <v>5076</v>
      </c>
      <c r="V1161" s="2" t="s">
        <v>1454</v>
      </c>
      <c r="W1161" s="2" t="s">
        <v>12465</v>
      </c>
    </row>
    <row r="1162" spans="1:23">
      <c r="A1162" t="s">
        <v>5077</v>
      </c>
      <c r="B1162" t="s">
        <v>1507</v>
      </c>
      <c r="C1162" t="s">
        <v>12466</v>
      </c>
      <c r="D1162" t="s">
        <v>1454</v>
      </c>
      <c r="E1162" t="s">
        <v>6800</v>
      </c>
      <c r="F1162" t="s">
        <v>11560</v>
      </c>
      <c r="G1162" t="s">
        <v>11551</v>
      </c>
      <c r="H1162" t="s">
        <v>5079</v>
      </c>
      <c r="I1162" t="s">
        <v>5079</v>
      </c>
      <c r="J1162" t="s">
        <v>5075</v>
      </c>
      <c r="K1162" t="s">
        <v>1177</v>
      </c>
      <c r="L1162" t="s">
        <v>675</v>
      </c>
      <c r="M1162" t="s">
        <v>712</v>
      </c>
      <c r="N1162" t="s">
        <v>701</v>
      </c>
      <c r="O1162" t="s">
        <v>5078</v>
      </c>
      <c r="P1162" t="s">
        <v>11596</v>
      </c>
      <c r="Q1162" t="s">
        <v>1507</v>
      </c>
      <c r="R1162" t="s">
        <v>5080</v>
      </c>
      <c r="S1162" t="s">
        <v>1933</v>
      </c>
      <c r="T1162" s="2" t="s">
        <v>12465</v>
      </c>
      <c r="U1162" s="2" t="s">
        <v>5080</v>
      </c>
      <c r="V1162" s="2" t="s">
        <v>1454</v>
      </c>
      <c r="W1162" s="2" t="s">
        <v>12465</v>
      </c>
    </row>
    <row r="1163" spans="1:23">
      <c r="A1163" t="s">
        <v>1506</v>
      </c>
      <c r="B1163" t="s">
        <v>1507</v>
      </c>
      <c r="C1163" t="s">
        <v>12467</v>
      </c>
      <c r="D1163" t="s">
        <v>1507</v>
      </c>
      <c r="E1163" t="s">
        <v>5844</v>
      </c>
      <c r="F1163" t="s">
        <v>11560</v>
      </c>
      <c r="G1163" t="s">
        <v>11551</v>
      </c>
      <c r="H1163" t="s">
        <v>675</v>
      </c>
      <c r="I1163" t="s">
        <v>675</v>
      </c>
      <c r="J1163" t="s">
        <v>1508</v>
      </c>
      <c r="K1163" t="s">
        <v>663</v>
      </c>
      <c r="L1163" t="s">
        <v>675</v>
      </c>
      <c r="M1163" t="s">
        <v>711</v>
      </c>
      <c r="N1163" t="s">
        <v>711</v>
      </c>
      <c r="O1163" t="s">
        <v>675</v>
      </c>
      <c r="P1163" t="s">
        <v>11568</v>
      </c>
      <c r="Q1163" t="s">
        <v>1507</v>
      </c>
      <c r="R1163" t="s">
        <v>1510</v>
      </c>
      <c r="S1163" t="s">
        <v>1572</v>
      </c>
      <c r="T1163" s="2" t="s">
        <v>675</v>
      </c>
      <c r="U1163" s="2" t="s">
        <v>1510</v>
      </c>
      <c r="V1163" s="2" t="s">
        <v>1572</v>
      </c>
      <c r="W1163" s="2" t="s">
        <v>675</v>
      </c>
    </row>
    <row r="1164" spans="1:23">
      <c r="A1164" t="s">
        <v>1511</v>
      </c>
      <c r="B1164" t="s">
        <v>1507</v>
      </c>
      <c r="C1164" t="s">
        <v>12468</v>
      </c>
      <c r="D1164" t="s">
        <v>1507</v>
      </c>
      <c r="E1164" t="s">
        <v>6783</v>
      </c>
      <c r="F1164" t="s">
        <v>11560</v>
      </c>
      <c r="G1164" t="s">
        <v>11551</v>
      </c>
      <c r="H1164" t="s">
        <v>675</v>
      </c>
      <c r="I1164" t="s">
        <v>61</v>
      </c>
      <c r="J1164" t="s">
        <v>1512</v>
      </c>
      <c r="K1164" t="s">
        <v>663</v>
      </c>
      <c r="L1164" t="s">
        <v>675</v>
      </c>
      <c r="M1164" t="s">
        <v>1513</v>
      </c>
      <c r="N1164" t="s">
        <v>701</v>
      </c>
      <c r="O1164" t="s">
        <v>800</v>
      </c>
      <c r="P1164" t="s">
        <v>11557</v>
      </c>
      <c r="Q1164" t="s">
        <v>1507</v>
      </c>
      <c r="R1164" t="s">
        <v>1514</v>
      </c>
      <c r="S1164" t="s">
        <v>1572</v>
      </c>
      <c r="T1164" s="2" t="s">
        <v>675</v>
      </c>
      <c r="U1164" s="2" t="s">
        <v>1514</v>
      </c>
      <c r="V1164" s="2" t="s">
        <v>1572</v>
      </c>
      <c r="W1164" s="2" t="s">
        <v>675</v>
      </c>
    </row>
    <row r="1165" spans="1:23">
      <c r="A1165" t="s">
        <v>1515</v>
      </c>
      <c r="B1165" t="s">
        <v>1507</v>
      </c>
      <c r="C1165" t="s">
        <v>12469</v>
      </c>
      <c r="D1165" t="s">
        <v>1507</v>
      </c>
      <c r="E1165" t="s">
        <v>6783</v>
      </c>
      <c r="F1165" t="s">
        <v>12470</v>
      </c>
      <c r="G1165" t="s">
        <v>11551</v>
      </c>
      <c r="H1165" t="s">
        <v>1517</v>
      </c>
      <c r="I1165" t="s">
        <v>1517</v>
      </c>
      <c r="J1165" t="s">
        <v>1518</v>
      </c>
      <c r="K1165" t="s">
        <v>663</v>
      </c>
      <c r="L1165" t="s">
        <v>11552</v>
      </c>
      <c r="M1165" t="s">
        <v>683</v>
      </c>
      <c r="N1165" t="s">
        <v>675</v>
      </c>
      <c r="O1165" t="s">
        <v>1516</v>
      </c>
      <c r="P1165" t="s">
        <v>11557</v>
      </c>
      <c r="Q1165" t="s">
        <v>1507</v>
      </c>
      <c r="R1165" t="s">
        <v>1519</v>
      </c>
      <c r="S1165" t="s">
        <v>675</v>
      </c>
      <c r="T1165" s="2" t="s">
        <v>675</v>
      </c>
      <c r="U1165" s="2" t="s">
        <v>1519</v>
      </c>
      <c r="V1165" s="2" t="s">
        <v>675</v>
      </c>
      <c r="W1165" s="2" t="s">
        <v>675</v>
      </c>
    </row>
    <row r="1166" spans="1:23">
      <c r="A1166" t="s">
        <v>1520</v>
      </c>
      <c r="B1166" t="s">
        <v>1507</v>
      </c>
      <c r="C1166" t="s">
        <v>12471</v>
      </c>
      <c r="D1166" t="s">
        <v>1507</v>
      </c>
      <c r="E1166" t="s">
        <v>6735</v>
      </c>
      <c r="F1166" t="s">
        <v>12472</v>
      </c>
      <c r="G1166" t="s">
        <v>11551</v>
      </c>
      <c r="H1166" t="s">
        <v>1522</v>
      </c>
      <c r="I1166" t="s">
        <v>1522</v>
      </c>
      <c r="J1166" t="s">
        <v>1523</v>
      </c>
      <c r="K1166" t="s">
        <v>663</v>
      </c>
      <c r="L1166" t="s">
        <v>11552</v>
      </c>
      <c r="M1166" t="s">
        <v>683</v>
      </c>
      <c r="N1166" t="s">
        <v>675</v>
      </c>
      <c r="O1166" t="s">
        <v>1521</v>
      </c>
      <c r="P1166" t="s">
        <v>11557</v>
      </c>
      <c r="Q1166" t="s">
        <v>1507</v>
      </c>
      <c r="R1166" t="s">
        <v>1524</v>
      </c>
      <c r="S1166" t="s">
        <v>675</v>
      </c>
      <c r="T1166" s="2" t="s">
        <v>675</v>
      </c>
      <c r="U1166" s="2" t="s">
        <v>1524</v>
      </c>
      <c r="V1166" s="2" t="s">
        <v>675</v>
      </c>
      <c r="W1166" s="2" t="s">
        <v>675</v>
      </c>
    </row>
    <row r="1167" spans="1:23">
      <c r="A1167" t="s">
        <v>4134</v>
      </c>
      <c r="B1167" t="s">
        <v>1507</v>
      </c>
      <c r="C1167" t="s">
        <v>12378</v>
      </c>
      <c r="D1167" t="s">
        <v>1507</v>
      </c>
      <c r="E1167" t="s">
        <v>12473</v>
      </c>
      <c r="F1167" t="s">
        <v>11643</v>
      </c>
      <c r="G1167" t="s">
        <v>11551</v>
      </c>
      <c r="H1167" t="s">
        <v>675</v>
      </c>
      <c r="I1167" t="s">
        <v>40</v>
      </c>
      <c r="J1167" t="s">
        <v>120</v>
      </c>
      <c r="K1167" t="s">
        <v>664</v>
      </c>
      <c r="L1167" t="s">
        <v>11552</v>
      </c>
      <c r="M1167" t="s">
        <v>701</v>
      </c>
      <c r="N1167" t="s">
        <v>701</v>
      </c>
      <c r="O1167" t="s">
        <v>1959</v>
      </c>
      <c r="P1167" t="s">
        <v>11557</v>
      </c>
      <c r="Q1167" t="s">
        <v>1509</v>
      </c>
      <c r="R1167" t="s">
        <v>4135</v>
      </c>
      <c r="S1167" t="s">
        <v>1608</v>
      </c>
      <c r="T1167" s="2" t="s">
        <v>675</v>
      </c>
      <c r="U1167" s="2" t="s">
        <v>4135</v>
      </c>
      <c r="V1167" s="2" t="s">
        <v>1608</v>
      </c>
      <c r="W1167" s="2" t="s">
        <v>675</v>
      </c>
    </row>
    <row r="1168" spans="1:23">
      <c r="A1168" t="s">
        <v>4136</v>
      </c>
      <c r="B1168" t="s">
        <v>1507</v>
      </c>
      <c r="C1168" t="s">
        <v>12103</v>
      </c>
      <c r="D1168" t="s">
        <v>1507</v>
      </c>
      <c r="E1168" t="s">
        <v>9502</v>
      </c>
      <c r="F1168" t="s">
        <v>12474</v>
      </c>
      <c r="G1168" t="s">
        <v>11551</v>
      </c>
      <c r="H1168" t="s">
        <v>675</v>
      </c>
      <c r="I1168" t="s">
        <v>195</v>
      </c>
      <c r="J1168" t="s">
        <v>120</v>
      </c>
      <c r="K1168" t="s">
        <v>664</v>
      </c>
      <c r="L1168" t="s">
        <v>11552</v>
      </c>
      <c r="M1168" t="s">
        <v>701</v>
      </c>
      <c r="N1168" t="s">
        <v>701</v>
      </c>
      <c r="O1168" t="s">
        <v>4073</v>
      </c>
      <c r="P1168" t="s">
        <v>11557</v>
      </c>
      <c r="Q1168" t="s">
        <v>1509</v>
      </c>
      <c r="R1168" t="s">
        <v>4137</v>
      </c>
      <c r="S1168" t="s">
        <v>1608</v>
      </c>
      <c r="T1168" s="2" t="s">
        <v>675</v>
      </c>
      <c r="U1168" s="2" t="s">
        <v>4137</v>
      </c>
      <c r="V1168" s="2" t="s">
        <v>1608</v>
      </c>
      <c r="W1168" s="2" t="s">
        <v>675</v>
      </c>
    </row>
    <row r="1169" spans="1:23">
      <c r="A1169" t="s">
        <v>4138</v>
      </c>
      <c r="B1169" t="s">
        <v>1507</v>
      </c>
      <c r="C1169" t="s">
        <v>12475</v>
      </c>
      <c r="D1169" t="s">
        <v>1507</v>
      </c>
      <c r="E1169" t="s">
        <v>12476</v>
      </c>
      <c r="F1169" t="s">
        <v>11762</v>
      </c>
      <c r="G1169" t="s">
        <v>11551</v>
      </c>
      <c r="H1169" t="s">
        <v>675</v>
      </c>
      <c r="I1169" t="s">
        <v>58</v>
      </c>
      <c r="J1169" t="s">
        <v>157</v>
      </c>
      <c r="K1169" t="s">
        <v>664</v>
      </c>
      <c r="L1169" t="s">
        <v>11552</v>
      </c>
      <c r="M1169" t="s">
        <v>701</v>
      </c>
      <c r="N1169" t="s">
        <v>701</v>
      </c>
      <c r="O1169" t="s">
        <v>2962</v>
      </c>
      <c r="P1169" t="s">
        <v>11557</v>
      </c>
      <c r="Q1169" t="s">
        <v>1509</v>
      </c>
      <c r="R1169" t="s">
        <v>4139</v>
      </c>
      <c r="S1169" t="s">
        <v>1608</v>
      </c>
      <c r="T1169" s="2" t="s">
        <v>675</v>
      </c>
      <c r="U1169" s="2" t="s">
        <v>4139</v>
      </c>
      <c r="V1169" s="2" t="s">
        <v>1608</v>
      </c>
      <c r="W1169" s="2" t="s">
        <v>675</v>
      </c>
    </row>
    <row r="1170" spans="1:23">
      <c r="A1170" t="s">
        <v>4140</v>
      </c>
      <c r="B1170" t="s">
        <v>1509</v>
      </c>
      <c r="C1170" t="s">
        <v>12446</v>
      </c>
      <c r="D1170" t="s">
        <v>1509</v>
      </c>
      <c r="E1170" t="s">
        <v>12400</v>
      </c>
      <c r="F1170" t="s">
        <v>11580</v>
      </c>
      <c r="G1170" t="s">
        <v>11551</v>
      </c>
      <c r="H1170" t="s">
        <v>675</v>
      </c>
      <c r="I1170" t="s">
        <v>2576</v>
      </c>
      <c r="J1170" t="s">
        <v>141</v>
      </c>
      <c r="K1170" t="s">
        <v>664</v>
      </c>
      <c r="L1170" t="s">
        <v>11552</v>
      </c>
      <c r="M1170" t="s">
        <v>1283</v>
      </c>
      <c r="N1170" t="s">
        <v>675</v>
      </c>
      <c r="O1170" t="s">
        <v>2575</v>
      </c>
      <c r="P1170" t="s">
        <v>11557</v>
      </c>
      <c r="Q1170" t="s">
        <v>1509</v>
      </c>
      <c r="R1170" t="s">
        <v>4141</v>
      </c>
      <c r="S1170" t="s">
        <v>675</v>
      </c>
      <c r="T1170" s="2" t="s">
        <v>675</v>
      </c>
      <c r="U1170" s="2" t="s">
        <v>4141</v>
      </c>
      <c r="V1170" s="2" t="s">
        <v>675</v>
      </c>
      <c r="W1170" s="2" t="s">
        <v>675</v>
      </c>
    </row>
    <row r="1171" spans="1:23">
      <c r="A1171" t="s">
        <v>4142</v>
      </c>
      <c r="B1171" t="s">
        <v>1509</v>
      </c>
      <c r="C1171" t="s">
        <v>12400</v>
      </c>
      <c r="D1171" t="s">
        <v>1509</v>
      </c>
      <c r="E1171" t="s">
        <v>7576</v>
      </c>
      <c r="F1171" t="s">
        <v>12102</v>
      </c>
      <c r="G1171" t="s">
        <v>11551</v>
      </c>
      <c r="H1171" t="s">
        <v>675</v>
      </c>
      <c r="I1171" t="s">
        <v>18</v>
      </c>
      <c r="J1171" t="s">
        <v>306</v>
      </c>
      <c r="K1171" t="s">
        <v>664</v>
      </c>
      <c r="L1171" t="s">
        <v>11552</v>
      </c>
      <c r="M1171" t="s">
        <v>1283</v>
      </c>
      <c r="N1171" t="s">
        <v>675</v>
      </c>
      <c r="O1171" t="s">
        <v>2311</v>
      </c>
      <c r="P1171" t="s">
        <v>11568</v>
      </c>
      <c r="Q1171" t="s">
        <v>1509</v>
      </c>
      <c r="R1171" t="s">
        <v>4143</v>
      </c>
      <c r="S1171" t="s">
        <v>675</v>
      </c>
      <c r="T1171" s="2" t="s">
        <v>675</v>
      </c>
      <c r="U1171" s="2" t="s">
        <v>4143</v>
      </c>
      <c r="V1171" s="2" t="s">
        <v>675</v>
      </c>
      <c r="W1171" s="2" t="s">
        <v>675</v>
      </c>
    </row>
    <row r="1172" spans="1:23">
      <c r="A1172" t="s">
        <v>4144</v>
      </c>
      <c r="B1172" t="s">
        <v>1509</v>
      </c>
      <c r="C1172" t="s">
        <v>12400</v>
      </c>
      <c r="D1172" t="s">
        <v>1509</v>
      </c>
      <c r="E1172" t="s">
        <v>7576</v>
      </c>
      <c r="F1172" t="s">
        <v>12102</v>
      </c>
      <c r="G1172" t="s">
        <v>11551</v>
      </c>
      <c r="H1172" t="s">
        <v>675</v>
      </c>
      <c r="I1172" t="s">
        <v>11</v>
      </c>
      <c r="J1172" t="s">
        <v>306</v>
      </c>
      <c r="K1172" t="s">
        <v>664</v>
      </c>
      <c r="L1172" t="s">
        <v>11552</v>
      </c>
      <c r="M1172" t="s">
        <v>1283</v>
      </c>
      <c r="N1172" t="s">
        <v>675</v>
      </c>
      <c r="O1172" t="s">
        <v>815</v>
      </c>
      <c r="P1172" t="s">
        <v>11557</v>
      </c>
      <c r="Q1172" t="s">
        <v>1509</v>
      </c>
      <c r="R1172" t="s">
        <v>4145</v>
      </c>
      <c r="S1172" t="s">
        <v>675</v>
      </c>
      <c r="T1172" s="2" t="s">
        <v>675</v>
      </c>
      <c r="U1172" s="2" t="s">
        <v>4145</v>
      </c>
      <c r="V1172" s="2" t="s">
        <v>675</v>
      </c>
      <c r="W1172" s="2" t="s">
        <v>675</v>
      </c>
    </row>
    <row r="1173" spans="1:23">
      <c r="A1173" t="s">
        <v>2774</v>
      </c>
      <c r="B1173" t="s">
        <v>2775</v>
      </c>
      <c r="C1173" t="s">
        <v>6113</v>
      </c>
      <c r="D1173" t="s">
        <v>2775</v>
      </c>
      <c r="E1173" t="s">
        <v>6185</v>
      </c>
      <c r="F1173" t="s">
        <v>11560</v>
      </c>
      <c r="G1173" t="s">
        <v>11551</v>
      </c>
      <c r="H1173" t="s">
        <v>155</v>
      </c>
      <c r="I1173" t="s">
        <v>155</v>
      </c>
      <c r="J1173" t="s">
        <v>156</v>
      </c>
      <c r="K1173" t="s">
        <v>664</v>
      </c>
      <c r="L1173" t="s">
        <v>675</v>
      </c>
      <c r="M1173" t="s">
        <v>711</v>
      </c>
      <c r="N1173" t="s">
        <v>675</v>
      </c>
      <c r="O1173" t="s">
        <v>2776</v>
      </c>
      <c r="P1173" t="s">
        <v>11557</v>
      </c>
      <c r="Q1173" t="s">
        <v>2775</v>
      </c>
      <c r="R1173" t="s">
        <v>2777</v>
      </c>
      <c r="S1173" t="s">
        <v>675</v>
      </c>
      <c r="T1173" s="2" t="s">
        <v>675</v>
      </c>
      <c r="U1173" s="2" t="s">
        <v>2777</v>
      </c>
      <c r="V1173" s="2" t="s">
        <v>675</v>
      </c>
      <c r="W1173" s="2" t="s">
        <v>675</v>
      </c>
    </row>
    <row r="1174" spans="1:23">
      <c r="A1174" t="s">
        <v>2778</v>
      </c>
      <c r="B1174" t="s">
        <v>2775</v>
      </c>
      <c r="C1174" t="s">
        <v>5851</v>
      </c>
      <c r="D1174" t="s">
        <v>2775</v>
      </c>
      <c r="E1174" t="s">
        <v>5890</v>
      </c>
      <c r="F1174" t="s">
        <v>11580</v>
      </c>
      <c r="G1174" t="s">
        <v>11551</v>
      </c>
      <c r="H1174" t="s">
        <v>675</v>
      </c>
      <c r="I1174" t="s">
        <v>66</v>
      </c>
      <c r="J1174" t="s">
        <v>157</v>
      </c>
      <c r="K1174" t="s">
        <v>664</v>
      </c>
      <c r="L1174" t="s">
        <v>11552</v>
      </c>
      <c r="M1174" t="s">
        <v>701</v>
      </c>
      <c r="N1174" t="s">
        <v>675</v>
      </c>
      <c r="O1174" t="s">
        <v>1309</v>
      </c>
      <c r="P1174" t="s">
        <v>11557</v>
      </c>
      <c r="Q1174" t="s">
        <v>2775</v>
      </c>
      <c r="R1174" t="s">
        <v>2779</v>
      </c>
      <c r="S1174" t="s">
        <v>675</v>
      </c>
      <c r="T1174" s="2" t="s">
        <v>675</v>
      </c>
      <c r="U1174" s="2" t="s">
        <v>2779</v>
      </c>
      <c r="V1174" s="2" t="s">
        <v>675</v>
      </c>
      <c r="W1174" s="2" t="s">
        <v>675</v>
      </c>
    </row>
    <row r="1175" spans="1:23">
      <c r="A1175" t="s">
        <v>4146</v>
      </c>
      <c r="B1175" t="s">
        <v>2775</v>
      </c>
      <c r="C1175" t="s">
        <v>5924</v>
      </c>
      <c r="D1175" t="s">
        <v>2775</v>
      </c>
      <c r="E1175" t="s">
        <v>6134</v>
      </c>
      <c r="F1175" t="s">
        <v>11762</v>
      </c>
      <c r="G1175" t="s">
        <v>11551</v>
      </c>
      <c r="H1175" t="s">
        <v>675</v>
      </c>
      <c r="I1175" t="s">
        <v>61</v>
      </c>
      <c r="J1175" t="s">
        <v>307</v>
      </c>
      <c r="K1175" t="s">
        <v>664</v>
      </c>
      <c r="L1175" t="s">
        <v>11552</v>
      </c>
      <c r="M1175" t="s">
        <v>701</v>
      </c>
      <c r="N1175" t="s">
        <v>701</v>
      </c>
      <c r="O1175" t="s">
        <v>800</v>
      </c>
      <c r="P1175" t="s">
        <v>11557</v>
      </c>
      <c r="Q1175" t="s">
        <v>2775</v>
      </c>
      <c r="R1175" t="s">
        <v>4147</v>
      </c>
      <c r="S1175" t="s">
        <v>1608</v>
      </c>
      <c r="T1175" s="2" t="s">
        <v>675</v>
      </c>
      <c r="U1175" s="2" t="s">
        <v>4147</v>
      </c>
      <c r="V1175" s="2" t="s">
        <v>1608</v>
      </c>
      <c r="W1175" s="2" t="s">
        <v>675</v>
      </c>
    </row>
    <row r="1176" spans="1:23">
      <c r="A1176" t="s">
        <v>4148</v>
      </c>
      <c r="B1176" t="s">
        <v>2775</v>
      </c>
      <c r="C1176" t="s">
        <v>12477</v>
      </c>
      <c r="D1176" t="s">
        <v>2775</v>
      </c>
      <c r="E1176" t="s">
        <v>5956</v>
      </c>
      <c r="F1176" t="s">
        <v>12478</v>
      </c>
      <c r="G1176" t="s">
        <v>11551</v>
      </c>
      <c r="H1176" t="s">
        <v>675</v>
      </c>
      <c r="I1176" t="s">
        <v>195</v>
      </c>
      <c r="J1176" t="s">
        <v>308</v>
      </c>
      <c r="K1176" t="s">
        <v>664</v>
      </c>
      <c r="L1176" t="s">
        <v>11552</v>
      </c>
      <c r="M1176" t="s">
        <v>701</v>
      </c>
      <c r="N1176" t="s">
        <v>701</v>
      </c>
      <c r="O1176" t="s">
        <v>4073</v>
      </c>
      <c r="P1176" t="s">
        <v>11557</v>
      </c>
      <c r="Q1176" t="s">
        <v>2775</v>
      </c>
      <c r="R1176" t="s">
        <v>4149</v>
      </c>
      <c r="S1176" t="s">
        <v>1608</v>
      </c>
      <c r="T1176" s="2" t="s">
        <v>675</v>
      </c>
      <c r="U1176" s="2" t="s">
        <v>4149</v>
      </c>
      <c r="V1176" s="2" t="s">
        <v>1608</v>
      </c>
      <c r="W1176" s="2" t="s">
        <v>675</v>
      </c>
    </row>
    <row r="1177" spans="1:23">
      <c r="A1177" t="s">
        <v>4150</v>
      </c>
      <c r="B1177" t="s">
        <v>2775</v>
      </c>
      <c r="C1177" t="s">
        <v>6853</v>
      </c>
      <c r="D1177" t="s">
        <v>2775</v>
      </c>
      <c r="E1177" t="s">
        <v>6144</v>
      </c>
      <c r="F1177" t="s">
        <v>11550</v>
      </c>
      <c r="G1177" t="s">
        <v>11551</v>
      </c>
      <c r="H1177" t="s">
        <v>675</v>
      </c>
      <c r="I1177" t="s">
        <v>58</v>
      </c>
      <c r="J1177" t="s">
        <v>217</v>
      </c>
      <c r="K1177" t="s">
        <v>664</v>
      </c>
      <c r="L1177" t="s">
        <v>11552</v>
      </c>
      <c r="M1177" t="s">
        <v>701</v>
      </c>
      <c r="N1177" t="s">
        <v>701</v>
      </c>
      <c r="O1177" t="s">
        <v>2962</v>
      </c>
      <c r="P1177" t="s">
        <v>11557</v>
      </c>
      <c r="Q1177" t="s">
        <v>2775</v>
      </c>
      <c r="R1177" t="s">
        <v>4151</v>
      </c>
      <c r="S1177" t="s">
        <v>1608</v>
      </c>
      <c r="T1177" s="2" t="s">
        <v>675</v>
      </c>
      <c r="U1177" s="2" t="s">
        <v>4151</v>
      </c>
      <c r="V1177" s="2" t="s">
        <v>1608</v>
      </c>
      <c r="W1177" s="2" t="s">
        <v>675</v>
      </c>
    </row>
    <row r="1178" spans="1:23">
      <c r="A1178" t="s">
        <v>5081</v>
      </c>
      <c r="B1178" t="s">
        <v>2775</v>
      </c>
      <c r="C1178" t="s">
        <v>5844</v>
      </c>
      <c r="D1178" t="s">
        <v>2775</v>
      </c>
      <c r="E1178" t="s">
        <v>11835</v>
      </c>
      <c r="F1178" t="s">
        <v>12273</v>
      </c>
      <c r="G1178" t="s">
        <v>11551</v>
      </c>
      <c r="H1178" t="s">
        <v>675</v>
      </c>
      <c r="I1178" t="s">
        <v>12</v>
      </c>
      <c r="J1178" t="s">
        <v>5082</v>
      </c>
      <c r="K1178" t="s">
        <v>664</v>
      </c>
      <c r="L1178" t="s">
        <v>11552</v>
      </c>
      <c r="M1178" t="s">
        <v>701</v>
      </c>
      <c r="N1178" t="s">
        <v>701</v>
      </c>
      <c r="O1178" t="s">
        <v>782</v>
      </c>
      <c r="P1178" t="s">
        <v>11553</v>
      </c>
      <c r="Q1178" t="s">
        <v>2775</v>
      </c>
      <c r="R1178" t="s">
        <v>5084</v>
      </c>
      <c r="S1178" t="s">
        <v>1608</v>
      </c>
      <c r="T1178" s="2" t="s">
        <v>675</v>
      </c>
      <c r="U1178" s="2" t="s">
        <v>5084</v>
      </c>
      <c r="V1178" s="2" t="s">
        <v>1608</v>
      </c>
      <c r="W1178" s="2" t="s">
        <v>675</v>
      </c>
    </row>
    <row r="1179" spans="1:23">
      <c r="A1179" t="s">
        <v>2780</v>
      </c>
      <c r="B1179" t="s">
        <v>1526</v>
      </c>
      <c r="C1179" t="s">
        <v>12162</v>
      </c>
      <c r="D1179" t="s">
        <v>1526</v>
      </c>
      <c r="E1179" t="s">
        <v>12479</v>
      </c>
      <c r="F1179" t="s">
        <v>12427</v>
      </c>
      <c r="G1179" t="s">
        <v>11551</v>
      </c>
      <c r="H1179" t="s">
        <v>675</v>
      </c>
      <c r="I1179" t="s">
        <v>2641</v>
      </c>
      <c r="J1179" t="s">
        <v>158</v>
      </c>
      <c r="K1179" t="s">
        <v>664</v>
      </c>
      <c r="L1179" t="s">
        <v>11552</v>
      </c>
      <c r="M1179" t="s">
        <v>902</v>
      </c>
      <c r="N1179" t="s">
        <v>675</v>
      </c>
      <c r="O1179" t="s">
        <v>2640</v>
      </c>
      <c r="P1179" t="s">
        <v>11557</v>
      </c>
      <c r="Q1179" t="s">
        <v>1526</v>
      </c>
      <c r="R1179" t="s">
        <v>2781</v>
      </c>
      <c r="S1179" t="s">
        <v>675</v>
      </c>
      <c r="T1179" s="2" t="s">
        <v>675</v>
      </c>
      <c r="U1179" s="2" t="s">
        <v>2781</v>
      </c>
      <c r="V1179" s="2" t="s">
        <v>675</v>
      </c>
      <c r="W1179" s="2" t="s">
        <v>675</v>
      </c>
    </row>
    <row r="1180" spans="1:23">
      <c r="A1180" t="s">
        <v>2782</v>
      </c>
      <c r="B1180" t="s">
        <v>1526</v>
      </c>
      <c r="C1180" t="s">
        <v>12480</v>
      </c>
      <c r="D1180" t="s">
        <v>1526</v>
      </c>
      <c r="E1180" t="s">
        <v>12481</v>
      </c>
      <c r="F1180" t="s">
        <v>11601</v>
      </c>
      <c r="G1180" t="s">
        <v>11551</v>
      </c>
      <c r="H1180" t="s">
        <v>675</v>
      </c>
      <c r="I1180" t="s">
        <v>1434</v>
      </c>
      <c r="J1180" t="s">
        <v>159</v>
      </c>
      <c r="K1180" t="s">
        <v>664</v>
      </c>
      <c r="L1180" t="s">
        <v>11552</v>
      </c>
      <c r="M1180" t="s">
        <v>902</v>
      </c>
      <c r="N1180" t="s">
        <v>675</v>
      </c>
      <c r="O1180" t="s">
        <v>1433</v>
      </c>
      <c r="P1180" t="s">
        <v>11557</v>
      </c>
      <c r="Q1180" t="s">
        <v>1526</v>
      </c>
      <c r="R1180" t="s">
        <v>2783</v>
      </c>
      <c r="S1180" t="s">
        <v>675</v>
      </c>
      <c r="T1180" s="2" t="s">
        <v>675</v>
      </c>
      <c r="U1180" s="2" t="s">
        <v>2783</v>
      </c>
      <c r="V1180" s="2" t="s">
        <v>675</v>
      </c>
      <c r="W1180" s="2" t="s">
        <v>675</v>
      </c>
    </row>
    <row r="1181" spans="1:23">
      <c r="A1181" t="s">
        <v>5085</v>
      </c>
      <c r="B1181" t="s">
        <v>2775</v>
      </c>
      <c r="C1181" t="s">
        <v>12482</v>
      </c>
      <c r="D1181" t="s">
        <v>2775</v>
      </c>
      <c r="E1181" t="s">
        <v>12483</v>
      </c>
      <c r="F1181" t="s">
        <v>12102</v>
      </c>
      <c r="G1181" t="s">
        <v>11551</v>
      </c>
      <c r="H1181" t="s">
        <v>675</v>
      </c>
      <c r="I1181" t="s">
        <v>12</v>
      </c>
      <c r="J1181" t="s">
        <v>5086</v>
      </c>
      <c r="K1181" t="s">
        <v>664</v>
      </c>
      <c r="L1181" t="s">
        <v>11552</v>
      </c>
      <c r="M1181" t="s">
        <v>902</v>
      </c>
      <c r="N1181" t="s">
        <v>675</v>
      </c>
      <c r="O1181" t="s">
        <v>782</v>
      </c>
      <c r="P1181" t="s">
        <v>11553</v>
      </c>
      <c r="Q1181" t="s">
        <v>1526</v>
      </c>
      <c r="R1181" t="s">
        <v>5087</v>
      </c>
      <c r="S1181" t="s">
        <v>675</v>
      </c>
      <c r="T1181" s="2" t="s">
        <v>675</v>
      </c>
      <c r="U1181" s="2" t="s">
        <v>5087</v>
      </c>
      <c r="V1181" s="2" t="s">
        <v>675</v>
      </c>
      <c r="W1181" s="2" t="s">
        <v>675</v>
      </c>
    </row>
    <row r="1182" spans="1:23">
      <c r="A1182" t="s">
        <v>5088</v>
      </c>
      <c r="B1182" t="s">
        <v>2775</v>
      </c>
      <c r="C1182" t="s">
        <v>12484</v>
      </c>
      <c r="D1182" t="s">
        <v>1526</v>
      </c>
      <c r="E1182" t="s">
        <v>12267</v>
      </c>
      <c r="F1182" t="s">
        <v>12485</v>
      </c>
      <c r="G1182" t="s">
        <v>11551</v>
      </c>
      <c r="H1182" t="s">
        <v>675</v>
      </c>
      <c r="I1182" t="s">
        <v>12</v>
      </c>
      <c r="J1182" t="s">
        <v>5089</v>
      </c>
      <c r="K1182" t="s">
        <v>664</v>
      </c>
      <c r="L1182" t="s">
        <v>11552</v>
      </c>
      <c r="M1182" t="s">
        <v>902</v>
      </c>
      <c r="N1182" t="s">
        <v>701</v>
      </c>
      <c r="O1182" t="s">
        <v>782</v>
      </c>
      <c r="P1182" t="s">
        <v>11553</v>
      </c>
      <c r="Q1182" t="s">
        <v>1526</v>
      </c>
      <c r="R1182" t="s">
        <v>5090</v>
      </c>
      <c r="S1182" t="s">
        <v>1608</v>
      </c>
      <c r="T1182" s="2" t="s">
        <v>675</v>
      </c>
      <c r="U1182" s="2" t="s">
        <v>5090</v>
      </c>
      <c r="V1182" s="2" t="s">
        <v>1608</v>
      </c>
      <c r="W1182" s="2" t="s">
        <v>675</v>
      </c>
    </row>
    <row r="1183" spans="1:23">
      <c r="A1183" t="s">
        <v>2784</v>
      </c>
      <c r="B1183" t="s">
        <v>1526</v>
      </c>
      <c r="C1183" t="s">
        <v>12486</v>
      </c>
      <c r="D1183" t="s">
        <v>1526</v>
      </c>
      <c r="E1183" t="s">
        <v>12053</v>
      </c>
      <c r="F1183" t="s">
        <v>11601</v>
      </c>
      <c r="G1183" t="s">
        <v>11551</v>
      </c>
      <c r="H1183" t="s">
        <v>675</v>
      </c>
      <c r="I1183" t="s">
        <v>2616</v>
      </c>
      <c r="J1183" t="s">
        <v>160</v>
      </c>
      <c r="K1183" t="s">
        <v>664</v>
      </c>
      <c r="L1183" t="s">
        <v>11552</v>
      </c>
      <c r="M1183" t="s">
        <v>902</v>
      </c>
      <c r="N1183" t="s">
        <v>675</v>
      </c>
      <c r="O1183" t="s">
        <v>2615</v>
      </c>
      <c r="P1183" t="s">
        <v>11557</v>
      </c>
      <c r="Q1183" t="s">
        <v>1526</v>
      </c>
      <c r="R1183" t="s">
        <v>2785</v>
      </c>
      <c r="S1183" t="s">
        <v>675</v>
      </c>
      <c r="T1183" s="2" t="s">
        <v>675</v>
      </c>
      <c r="U1183" s="2" t="s">
        <v>2785</v>
      </c>
      <c r="V1183" s="2" t="s">
        <v>675</v>
      </c>
      <c r="W1183" s="2" t="s">
        <v>675</v>
      </c>
    </row>
    <row r="1184" spans="1:23">
      <c r="A1184" t="s">
        <v>1525</v>
      </c>
      <c r="B1184" t="s">
        <v>1526</v>
      </c>
      <c r="C1184" t="s">
        <v>12487</v>
      </c>
      <c r="D1184" t="s">
        <v>1526</v>
      </c>
      <c r="E1184" t="s">
        <v>12488</v>
      </c>
      <c r="F1184" t="s">
        <v>11560</v>
      </c>
      <c r="G1184" t="s">
        <v>11551</v>
      </c>
      <c r="H1184" t="s">
        <v>675</v>
      </c>
      <c r="I1184" t="s">
        <v>178</v>
      </c>
      <c r="J1184" t="s">
        <v>1527</v>
      </c>
      <c r="K1184" t="s">
        <v>675</v>
      </c>
      <c r="L1184" t="s">
        <v>675</v>
      </c>
      <c r="M1184" t="s">
        <v>825</v>
      </c>
      <c r="N1184" t="s">
        <v>701</v>
      </c>
      <c r="O1184" t="s">
        <v>1002</v>
      </c>
      <c r="P1184" t="s">
        <v>11568</v>
      </c>
      <c r="Q1184" t="s">
        <v>1526</v>
      </c>
      <c r="R1184" t="s">
        <v>1529</v>
      </c>
      <c r="S1184" t="s">
        <v>1682</v>
      </c>
      <c r="T1184" s="2" t="s">
        <v>12465</v>
      </c>
      <c r="U1184" s="2" t="s">
        <v>1529</v>
      </c>
      <c r="V1184" s="2" t="s">
        <v>1682</v>
      </c>
      <c r="W1184" s="2" t="s">
        <v>12465</v>
      </c>
    </row>
    <row r="1185" spans="1:23">
      <c r="A1185" t="s">
        <v>5091</v>
      </c>
      <c r="B1185" t="s">
        <v>1526</v>
      </c>
      <c r="C1185" t="s">
        <v>5882</v>
      </c>
      <c r="D1185" t="s">
        <v>1526</v>
      </c>
      <c r="E1185" t="s">
        <v>6853</v>
      </c>
      <c r="F1185" t="s">
        <v>11556</v>
      </c>
      <c r="G1185" t="s">
        <v>11551</v>
      </c>
      <c r="H1185" t="s">
        <v>675</v>
      </c>
      <c r="I1185" t="s">
        <v>12</v>
      </c>
      <c r="J1185" t="s">
        <v>5082</v>
      </c>
      <c r="K1185" t="s">
        <v>664</v>
      </c>
      <c r="L1185" t="s">
        <v>11552</v>
      </c>
      <c r="M1185" t="s">
        <v>769</v>
      </c>
      <c r="N1185" t="s">
        <v>675</v>
      </c>
      <c r="O1185" t="s">
        <v>782</v>
      </c>
      <c r="P1185" t="s">
        <v>11553</v>
      </c>
      <c r="Q1185" t="s">
        <v>1526</v>
      </c>
      <c r="R1185" t="s">
        <v>5092</v>
      </c>
      <c r="S1185" t="s">
        <v>675</v>
      </c>
      <c r="T1185" s="2" t="s">
        <v>675</v>
      </c>
      <c r="U1185" s="2" t="s">
        <v>5092</v>
      </c>
      <c r="V1185" s="2" t="s">
        <v>675</v>
      </c>
      <c r="W1185" s="2" t="s">
        <v>675</v>
      </c>
    </row>
    <row r="1186" spans="1:23">
      <c r="A1186" t="s">
        <v>5093</v>
      </c>
      <c r="B1186" t="s">
        <v>1531</v>
      </c>
      <c r="C1186" t="s">
        <v>12489</v>
      </c>
      <c r="D1186" t="s">
        <v>675</v>
      </c>
      <c r="E1186" t="s">
        <v>682</v>
      </c>
      <c r="F1186" t="s">
        <v>11560</v>
      </c>
      <c r="G1186" t="s">
        <v>11551</v>
      </c>
      <c r="H1186" t="s">
        <v>675</v>
      </c>
      <c r="I1186" t="s">
        <v>1619</v>
      </c>
      <c r="J1186" t="s">
        <v>5096</v>
      </c>
      <c r="K1186" t="s">
        <v>1177</v>
      </c>
      <c r="L1186" t="s">
        <v>675</v>
      </c>
      <c r="M1186" t="s">
        <v>712</v>
      </c>
      <c r="N1186" t="s">
        <v>675</v>
      </c>
      <c r="O1186" t="s">
        <v>1618</v>
      </c>
      <c r="P1186" t="s">
        <v>675</v>
      </c>
      <c r="Q1186" t="s">
        <v>1531</v>
      </c>
      <c r="R1186" t="s">
        <v>5097</v>
      </c>
      <c r="S1186" t="s">
        <v>675</v>
      </c>
      <c r="T1186" s="2" t="s">
        <v>675</v>
      </c>
      <c r="U1186" s="2" t="s">
        <v>5097</v>
      </c>
      <c r="V1186" s="2" t="s">
        <v>675</v>
      </c>
      <c r="W1186" s="2" t="s">
        <v>675</v>
      </c>
    </row>
    <row r="1187" spans="1:23">
      <c r="A1187" t="s">
        <v>1530</v>
      </c>
      <c r="B1187" t="s">
        <v>1528</v>
      </c>
      <c r="C1187" t="s">
        <v>12490</v>
      </c>
      <c r="D1187" t="s">
        <v>1528</v>
      </c>
      <c r="E1187" t="s">
        <v>5956</v>
      </c>
      <c r="F1187" t="s">
        <v>11560</v>
      </c>
      <c r="G1187" t="s">
        <v>11551</v>
      </c>
      <c r="H1187" t="s">
        <v>675</v>
      </c>
      <c r="I1187" t="s">
        <v>97</v>
      </c>
      <c r="J1187" t="s">
        <v>1533</v>
      </c>
      <c r="K1187" t="s">
        <v>663</v>
      </c>
      <c r="L1187" t="s">
        <v>675</v>
      </c>
      <c r="M1187" t="s">
        <v>701</v>
      </c>
      <c r="N1187" t="s">
        <v>701</v>
      </c>
      <c r="O1187" t="s">
        <v>1532</v>
      </c>
      <c r="P1187" t="s">
        <v>11557</v>
      </c>
      <c r="Q1187" t="s">
        <v>1531</v>
      </c>
      <c r="R1187" t="s">
        <v>1534</v>
      </c>
      <c r="S1187" t="s">
        <v>1572</v>
      </c>
      <c r="T1187" s="2" t="s">
        <v>12465</v>
      </c>
      <c r="U1187" s="2" t="s">
        <v>1534</v>
      </c>
      <c r="V1187" s="2" t="s">
        <v>1572</v>
      </c>
      <c r="W1187" s="2" t="s">
        <v>12465</v>
      </c>
    </row>
    <row r="1188" spans="1:23">
      <c r="A1188" t="s">
        <v>1535</v>
      </c>
      <c r="B1188" t="s">
        <v>1528</v>
      </c>
      <c r="C1188" t="s">
        <v>12491</v>
      </c>
      <c r="D1188" t="s">
        <v>1528</v>
      </c>
      <c r="E1188" t="s">
        <v>5881</v>
      </c>
      <c r="F1188" t="s">
        <v>11560</v>
      </c>
      <c r="G1188" t="s">
        <v>11551</v>
      </c>
      <c r="H1188" t="s">
        <v>675</v>
      </c>
      <c r="I1188" t="s">
        <v>1537</v>
      </c>
      <c r="J1188" t="s">
        <v>1533</v>
      </c>
      <c r="K1188" t="s">
        <v>663</v>
      </c>
      <c r="L1188" t="s">
        <v>675</v>
      </c>
      <c r="M1188" t="s">
        <v>701</v>
      </c>
      <c r="N1188" t="s">
        <v>701</v>
      </c>
      <c r="O1188" t="s">
        <v>1536</v>
      </c>
      <c r="P1188" t="s">
        <v>11557</v>
      </c>
      <c r="Q1188" t="s">
        <v>1531</v>
      </c>
      <c r="R1188" t="s">
        <v>1538</v>
      </c>
      <c r="S1188" t="s">
        <v>1572</v>
      </c>
      <c r="T1188" s="2" t="s">
        <v>12465</v>
      </c>
      <c r="U1188" s="2" t="s">
        <v>1538</v>
      </c>
      <c r="V1188" s="2" t="s">
        <v>1572</v>
      </c>
      <c r="W1188" s="2" t="s">
        <v>12465</v>
      </c>
    </row>
    <row r="1189" spans="1:23">
      <c r="A1189" t="s">
        <v>4152</v>
      </c>
      <c r="B1189" t="s">
        <v>1531</v>
      </c>
      <c r="C1189" t="s">
        <v>12492</v>
      </c>
      <c r="D1189" t="s">
        <v>1531</v>
      </c>
      <c r="E1189" t="s">
        <v>6799</v>
      </c>
      <c r="F1189" t="s">
        <v>11584</v>
      </c>
      <c r="G1189" t="s">
        <v>11551</v>
      </c>
      <c r="H1189" t="s">
        <v>675</v>
      </c>
      <c r="I1189" t="s">
        <v>350</v>
      </c>
      <c r="J1189" t="s">
        <v>12493</v>
      </c>
      <c r="K1189" t="s">
        <v>664</v>
      </c>
      <c r="L1189" t="s">
        <v>11552</v>
      </c>
      <c r="M1189" t="s">
        <v>1504</v>
      </c>
      <c r="N1189" t="s">
        <v>701</v>
      </c>
      <c r="O1189" t="s">
        <v>5888</v>
      </c>
      <c r="P1189" t="s">
        <v>11557</v>
      </c>
      <c r="Q1189" t="s">
        <v>1531</v>
      </c>
      <c r="R1189" t="s">
        <v>4154</v>
      </c>
      <c r="S1189" t="s">
        <v>1608</v>
      </c>
      <c r="T1189" s="2" t="s">
        <v>12465</v>
      </c>
      <c r="U1189" s="2" t="s">
        <v>4154</v>
      </c>
      <c r="V1189" s="2" t="s">
        <v>1608</v>
      </c>
      <c r="W1189" s="2" t="s">
        <v>12465</v>
      </c>
    </row>
    <row r="1190" spans="1:23">
      <c r="A1190" t="s">
        <v>1539</v>
      </c>
      <c r="B1190" t="s">
        <v>1531</v>
      </c>
      <c r="C1190" t="s">
        <v>5861</v>
      </c>
      <c r="D1190" t="s">
        <v>1531</v>
      </c>
      <c r="E1190" t="s">
        <v>5895</v>
      </c>
      <c r="F1190" t="s">
        <v>11560</v>
      </c>
      <c r="G1190" t="s">
        <v>11551</v>
      </c>
      <c r="H1190" t="s">
        <v>675</v>
      </c>
      <c r="I1190" t="s">
        <v>1541</v>
      </c>
      <c r="J1190" t="s">
        <v>1542</v>
      </c>
      <c r="K1190" t="s">
        <v>664</v>
      </c>
      <c r="L1190" t="s">
        <v>675</v>
      </c>
      <c r="M1190" t="s">
        <v>1504</v>
      </c>
      <c r="N1190" t="s">
        <v>675</v>
      </c>
      <c r="O1190" t="s">
        <v>1540</v>
      </c>
      <c r="P1190" t="s">
        <v>11557</v>
      </c>
      <c r="Q1190" t="s">
        <v>1531</v>
      </c>
      <c r="R1190" t="s">
        <v>1544</v>
      </c>
      <c r="S1190" t="s">
        <v>675</v>
      </c>
      <c r="T1190" s="2" t="s">
        <v>675</v>
      </c>
      <c r="U1190" s="2" t="s">
        <v>1544</v>
      </c>
      <c r="V1190" s="2" t="s">
        <v>675</v>
      </c>
      <c r="W1190" s="2" t="s">
        <v>675</v>
      </c>
    </row>
    <row r="1191" spans="1:23">
      <c r="A1191" t="s">
        <v>1545</v>
      </c>
      <c r="B1191" t="s">
        <v>1531</v>
      </c>
      <c r="C1191" t="s">
        <v>5861</v>
      </c>
      <c r="D1191" t="s">
        <v>1531</v>
      </c>
      <c r="E1191" t="s">
        <v>5895</v>
      </c>
      <c r="F1191" t="s">
        <v>11560</v>
      </c>
      <c r="G1191" t="s">
        <v>11551</v>
      </c>
      <c r="H1191" t="s">
        <v>675</v>
      </c>
      <c r="I1191" t="s">
        <v>61</v>
      </c>
      <c r="J1191" t="s">
        <v>1546</v>
      </c>
      <c r="K1191" t="s">
        <v>664</v>
      </c>
      <c r="L1191" t="s">
        <v>675</v>
      </c>
      <c r="M1191" t="s">
        <v>1504</v>
      </c>
      <c r="N1191" t="s">
        <v>675</v>
      </c>
      <c r="O1191" t="s">
        <v>800</v>
      </c>
      <c r="P1191" t="s">
        <v>11557</v>
      </c>
      <c r="Q1191" t="s">
        <v>1531</v>
      </c>
      <c r="R1191" t="s">
        <v>1547</v>
      </c>
      <c r="S1191" t="s">
        <v>675</v>
      </c>
      <c r="T1191" s="2" t="s">
        <v>675</v>
      </c>
      <c r="U1191" s="2" t="s">
        <v>1547</v>
      </c>
      <c r="V1191" s="2" t="s">
        <v>675</v>
      </c>
      <c r="W1191" s="2" t="s">
        <v>675</v>
      </c>
    </row>
    <row r="1192" spans="1:23">
      <c r="A1192" t="s">
        <v>1548</v>
      </c>
      <c r="B1192" t="s">
        <v>1531</v>
      </c>
      <c r="C1192" t="s">
        <v>12494</v>
      </c>
      <c r="D1192" t="s">
        <v>1531</v>
      </c>
      <c r="E1192" t="s">
        <v>12495</v>
      </c>
      <c r="F1192" t="s">
        <v>11799</v>
      </c>
      <c r="G1192" t="s">
        <v>11551</v>
      </c>
      <c r="H1192" t="s">
        <v>675</v>
      </c>
      <c r="I1192" t="s">
        <v>1550</v>
      </c>
      <c r="J1192" t="s">
        <v>1551</v>
      </c>
      <c r="K1192" t="s">
        <v>663</v>
      </c>
      <c r="L1192" t="s">
        <v>11552</v>
      </c>
      <c r="M1192" t="s">
        <v>711</v>
      </c>
      <c r="N1192" t="s">
        <v>760</v>
      </c>
      <c r="O1192" t="s">
        <v>1549</v>
      </c>
      <c r="P1192" t="s">
        <v>11568</v>
      </c>
      <c r="Q1192" t="s">
        <v>1531</v>
      </c>
      <c r="R1192" t="s">
        <v>1552</v>
      </c>
      <c r="S1192" t="s">
        <v>1572</v>
      </c>
      <c r="T1192" s="2" t="s">
        <v>675</v>
      </c>
      <c r="U1192" s="2" t="s">
        <v>1552</v>
      </c>
      <c r="V1192" s="2" t="s">
        <v>1572</v>
      </c>
      <c r="W1192" s="2" t="s">
        <v>675</v>
      </c>
    </row>
    <row r="1193" spans="1:23">
      <c r="A1193" t="s">
        <v>1553</v>
      </c>
      <c r="B1193" t="s">
        <v>1543</v>
      </c>
      <c r="C1193" t="s">
        <v>12093</v>
      </c>
      <c r="D1193" t="s">
        <v>1543</v>
      </c>
      <c r="E1193" t="s">
        <v>11606</v>
      </c>
      <c r="F1193" t="s">
        <v>11560</v>
      </c>
      <c r="G1193" t="s">
        <v>11551</v>
      </c>
      <c r="H1193" t="s">
        <v>1554</v>
      </c>
      <c r="I1193" t="s">
        <v>1185</v>
      </c>
      <c r="J1193" t="s">
        <v>1555</v>
      </c>
      <c r="K1193" t="s">
        <v>664</v>
      </c>
      <c r="L1193" t="s">
        <v>675</v>
      </c>
      <c r="M1193" t="s">
        <v>769</v>
      </c>
      <c r="N1193" t="s">
        <v>675</v>
      </c>
      <c r="O1193" t="s">
        <v>1184</v>
      </c>
      <c r="P1193" t="s">
        <v>11557</v>
      </c>
      <c r="Q1193" t="s">
        <v>1543</v>
      </c>
      <c r="R1193" t="s">
        <v>1557</v>
      </c>
      <c r="S1193" t="s">
        <v>675</v>
      </c>
      <c r="T1193" s="2" t="s">
        <v>675</v>
      </c>
      <c r="U1193" s="2" t="s">
        <v>1557</v>
      </c>
      <c r="V1193" s="2" t="s">
        <v>675</v>
      </c>
      <c r="W1193" s="2" t="s">
        <v>675</v>
      </c>
    </row>
    <row r="1194" spans="1:23">
      <c r="A1194" t="s">
        <v>9283</v>
      </c>
      <c r="B1194" t="s">
        <v>1628</v>
      </c>
      <c r="C1194" t="s">
        <v>6748</v>
      </c>
      <c r="D1194" t="s">
        <v>1628</v>
      </c>
      <c r="E1194" t="s">
        <v>6993</v>
      </c>
      <c r="F1194" t="s">
        <v>11560</v>
      </c>
      <c r="G1194" t="s">
        <v>11551</v>
      </c>
      <c r="H1194" t="s">
        <v>675</v>
      </c>
      <c r="I1194" t="s">
        <v>51</v>
      </c>
      <c r="J1194" t="s">
        <v>6865</v>
      </c>
      <c r="K1194" t="s">
        <v>922</v>
      </c>
      <c r="L1194" t="s">
        <v>675</v>
      </c>
      <c r="M1194" t="s">
        <v>760</v>
      </c>
      <c r="N1194" t="s">
        <v>2672</v>
      </c>
      <c r="O1194" t="s">
        <v>1501</v>
      </c>
      <c r="P1194" t="s">
        <v>11557</v>
      </c>
      <c r="Q1194" t="s">
        <v>1543</v>
      </c>
      <c r="R1194" t="s">
        <v>9286</v>
      </c>
      <c r="S1194" t="s">
        <v>1647</v>
      </c>
      <c r="T1194" s="2" t="s">
        <v>675</v>
      </c>
      <c r="U1194" s="2" t="s">
        <v>9286</v>
      </c>
      <c r="V1194" s="2" t="s">
        <v>1647</v>
      </c>
      <c r="W1194" s="2" t="s">
        <v>675</v>
      </c>
    </row>
    <row r="1195" spans="1:23">
      <c r="A1195" t="s">
        <v>9287</v>
      </c>
      <c r="B1195" t="s">
        <v>7044</v>
      </c>
      <c r="C1195" t="s">
        <v>7107</v>
      </c>
      <c r="D1195" t="s">
        <v>7044</v>
      </c>
      <c r="E1195" t="s">
        <v>6735</v>
      </c>
      <c r="F1195" t="s">
        <v>11560</v>
      </c>
      <c r="G1195" t="s">
        <v>11551</v>
      </c>
      <c r="H1195" t="s">
        <v>675</v>
      </c>
      <c r="I1195" t="s">
        <v>11</v>
      </c>
      <c r="J1195" t="s">
        <v>7447</v>
      </c>
      <c r="K1195" t="s">
        <v>922</v>
      </c>
      <c r="L1195" t="s">
        <v>675</v>
      </c>
      <c r="M1195" t="s">
        <v>760</v>
      </c>
      <c r="N1195" t="s">
        <v>2672</v>
      </c>
      <c r="O1195" t="s">
        <v>815</v>
      </c>
      <c r="P1195" t="s">
        <v>11553</v>
      </c>
      <c r="Q1195" t="s">
        <v>1543</v>
      </c>
      <c r="R1195" t="s">
        <v>9288</v>
      </c>
      <c r="S1195" t="s">
        <v>1754</v>
      </c>
      <c r="T1195" s="2" t="s">
        <v>675</v>
      </c>
      <c r="U1195" s="2" t="s">
        <v>9288</v>
      </c>
      <c r="V1195" s="2" t="s">
        <v>1754</v>
      </c>
      <c r="W1195" s="2" t="s">
        <v>675</v>
      </c>
    </row>
    <row r="1196" spans="1:23">
      <c r="A1196" t="s">
        <v>4155</v>
      </c>
      <c r="B1196" t="s">
        <v>1543</v>
      </c>
      <c r="C1196" t="s">
        <v>12496</v>
      </c>
      <c r="D1196" t="s">
        <v>1543</v>
      </c>
      <c r="E1196" t="s">
        <v>3567</v>
      </c>
      <c r="F1196" t="s">
        <v>11616</v>
      </c>
      <c r="G1196" t="s">
        <v>11551</v>
      </c>
      <c r="H1196" t="s">
        <v>675</v>
      </c>
      <c r="I1196" t="s">
        <v>58</v>
      </c>
      <c r="J1196" t="s">
        <v>310</v>
      </c>
      <c r="K1196" t="s">
        <v>664</v>
      </c>
      <c r="L1196" t="s">
        <v>11552</v>
      </c>
      <c r="M1196" t="s">
        <v>1504</v>
      </c>
      <c r="N1196" t="s">
        <v>1504</v>
      </c>
      <c r="O1196" t="s">
        <v>2962</v>
      </c>
      <c r="P1196" t="s">
        <v>11557</v>
      </c>
      <c r="Q1196" t="s">
        <v>1543</v>
      </c>
      <c r="R1196" t="s">
        <v>4156</v>
      </c>
      <c r="S1196" t="s">
        <v>1556</v>
      </c>
      <c r="T1196" s="2" t="s">
        <v>675</v>
      </c>
      <c r="U1196" s="2" t="s">
        <v>4156</v>
      </c>
      <c r="V1196" s="2" t="s">
        <v>1556</v>
      </c>
      <c r="W1196" s="2" t="s">
        <v>675</v>
      </c>
    </row>
    <row r="1197" spans="1:23">
      <c r="A1197" t="s">
        <v>4157</v>
      </c>
      <c r="B1197" t="s">
        <v>1543</v>
      </c>
      <c r="C1197" t="s">
        <v>12194</v>
      </c>
      <c r="D1197" t="s">
        <v>1543</v>
      </c>
      <c r="E1197" t="s">
        <v>5844</v>
      </c>
      <c r="F1197" t="s">
        <v>11555</v>
      </c>
      <c r="G1197" t="s">
        <v>11551</v>
      </c>
      <c r="H1197" t="s">
        <v>675</v>
      </c>
      <c r="I1197" t="s">
        <v>58</v>
      </c>
      <c r="J1197" t="s">
        <v>311</v>
      </c>
      <c r="K1197" t="s">
        <v>664</v>
      </c>
      <c r="L1197" t="s">
        <v>11552</v>
      </c>
      <c r="M1197" t="s">
        <v>1504</v>
      </c>
      <c r="N1197" t="s">
        <v>701</v>
      </c>
      <c r="O1197" t="s">
        <v>2962</v>
      </c>
      <c r="P1197" t="s">
        <v>11557</v>
      </c>
      <c r="Q1197" t="s">
        <v>1543</v>
      </c>
      <c r="R1197" t="s">
        <v>4158</v>
      </c>
      <c r="S1197" t="s">
        <v>1556</v>
      </c>
      <c r="T1197" s="2" t="s">
        <v>12465</v>
      </c>
      <c r="U1197" s="2" t="s">
        <v>4158</v>
      </c>
      <c r="V1197" s="2" t="s">
        <v>1556</v>
      </c>
      <c r="W1197" s="2" t="s">
        <v>12465</v>
      </c>
    </row>
    <row r="1198" spans="1:23">
      <c r="A1198" t="s">
        <v>4159</v>
      </c>
      <c r="B1198" t="s">
        <v>1543</v>
      </c>
      <c r="C1198" t="s">
        <v>6735</v>
      </c>
      <c r="D1198" t="s">
        <v>1543</v>
      </c>
      <c r="E1198" t="s">
        <v>12275</v>
      </c>
      <c r="F1198" t="s">
        <v>11737</v>
      </c>
      <c r="G1198" t="s">
        <v>11551</v>
      </c>
      <c r="H1198" t="s">
        <v>675</v>
      </c>
      <c r="I1198" t="s">
        <v>1702</v>
      </c>
      <c r="J1198" t="s">
        <v>12497</v>
      </c>
      <c r="K1198" t="s">
        <v>664</v>
      </c>
      <c r="L1198" t="s">
        <v>11552</v>
      </c>
      <c r="M1198" t="s">
        <v>769</v>
      </c>
      <c r="N1198" t="s">
        <v>769</v>
      </c>
      <c r="O1198" t="s">
        <v>1701</v>
      </c>
      <c r="P1198" t="s">
        <v>11568</v>
      </c>
      <c r="Q1198" t="s">
        <v>1556</v>
      </c>
      <c r="R1198" t="s">
        <v>4160</v>
      </c>
      <c r="S1198" t="s">
        <v>1591</v>
      </c>
      <c r="T1198" s="2" t="s">
        <v>12465</v>
      </c>
      <c r="U1198" s="2" t="s">
        <v>4160</v>
      </c>
      <c r="V1198" s="2" t="s">
        <v>1591</v>
      </c>
      <c r="W1198" s="2" t="s">
        <v>12465</v>
      </c>
    </row>
    <row r="1199" spans="1:23">
      <c r="A1199" t="s">
        <v>4975</v>
      </c>
      <c r="B1199" t="s">
        <v>1436</v>
      </c>
      <c r="C1199" t="s">
        <v>12498</v>
      </c>
      <c r="D1199" t="s">
        <v>675</v>
      </c>
      <c r="E1199" t="s">
        <v>682</v>
      </c>
      <c r="F1199" t="s">
        <v>11560</v>
      </c>
      <c r="G1199" t="s">
        <v>11551</v>
      </c>
      <c r="H1199" t="s">
        <v>4978</v>
      </c>
      <c r="I1199" t="s">
        <v>4977</v>
      </c>
      <c r="J1199" t="s">
        <v>4979</v>
      </c>
      <c r="K1199" t="s">
        <v>664</v>
      </c>
      <c r="L1199" t="s">
        <v>11552</v>
      </c>
      <c r="M1199" t="s">
        <v>760</v>
      </c>
      <c r="N1199" t="s">
        <v>675</v>
      </c>
      <c r="O1199" t="s">
        <v>4976</v>
      </c>
      <c r="P1199" t="s">
        <v>11557</v>
      </c>
      <c r="Q1199" t="s">
        <v>1556</v>
      </c>
      <c r="R1199" t="s">
        <v>4980</v>
      </c>
      <c r="S1199" t="s">
        <v>675</v>
      </c>
      <c r="T1199" s="2" t="s">
        <v>675</v>
      </c>
      <c r="U1199" s="2" t="s">
        <v>4980</v>
      </c>
      <c r="V1199" s="2" t="s">
        <v>675</v>
      </c>
      <c r="W1199" s="2" t="s">
        <v>675</v>
      </c>
    </row>
    <row r="1200" spans="1:23">
      <c r="A1200" t="s">
        <v>1558</v>
      </c>
      <c r="B1200" t="s">
        <v>1556</v>
      </c>
      <c r="C1200" t="s">
        <v>12499</v>
      </c>
      <c r="D1200" t="s">
        <v>1556</v>
      </c>
      <c r="E1200" t="s">
        <v>5852</v>
      </c>
      <c r="F1200" t="s">
        <v>12500</v>
      </c>
      <c r="G1200" t="s">
        <v>11551</v>
      </c>
      <c r="H1200" t="s">
        <v>1560</v>
      </c>
      <c r="I1200" t="s">
        <v>1560</v>
      </c>
      <c r="J1200" t="s">
        <v>1561</v>
      </c>
      <c r="K1200" t="s">
        <v>663</v>
      </c>
      <c r="L1200" t="s">
        <v>11552</v>
      </c>
      <c r="M1200" t="s">
        <v>683</v>
      </c>
      <c r="N1200" t="s">
        <v>675</v>
      </c>
      <c r="O1200" t="s">
        <v>1559</v>
      </c>
      <c r="P1200" t="s">
        <v>11557</v>
      </c>
      <c r="Q1200" t="s">
        <v>1556</v>
      </c>
      <c r="R1200" t="s">
        <v>1562</v>
      </c>
      <c r="S1200" t="s">
        <v>675</v>
      </c>
      <c r="T1200" s="2" t="s">
        <v>675</v>
      </c>
      <c r="U1200" s="2" t="s">
        <v>1562</v>
      </c>
      <c r="V1200" s="2" t="s">
        <v>675</v>
      </c>
      <c r="W1200" s="2" t="s">
        <v>675</v>
      </c>
    </row>
    <row r="1201" spans="1:23">
      <c r="A1201" t="s">
        <v>2786</v>
      </c>
      <c r="B1201" t="s">
        <v>1556</v>
      </c>
      <c r="C1201" t="s">
        <v>11966</v>
      </c>
      <c r="D1201" t="s">
        <v>1556</v>
      </c>
      <c r="E1201" t="s">
        <v>12095</v>
      </c>
      <c r="F1201" t="s">
        <v>11550</v>
      </c>
      <c r="G1201" t="s">
        <v>11551</v>
      </c>
      <c r="H1201" t="s">
        <v>675</v>
      </c>
      <c r="I1201" t="s">
        <v>2750</v>
      </c>
      <c r="J1201" t="s">
        <v>161</v>
      </c>
      <c r="K1201" t="s">
        <v>664</v>
      </c>
      <c r="L1201" t="s">
        <v>11552</v>
      </c>
      <c r="M1201" t="s">
        <v>1676</v>
      </c>
      <c r="N1201" t="s">
        <v>675</v>
      </c>
      <c r="O1201" t="s">
        <v>2749</v>
      </c>
      <c r="P1201" t="s">
        <v>11568</v>
      </c>
      <c r="Q1201" t="s">
        <v>1556</v>
      </c>
      <c r="R1201" t="s">
        <v>2787</v>
      </c>
      <c r="S1201" t="s">
        <v>675</v>
      </c>
      <c r="T1201" s="2" t="s">
        <v>675</v>
      </c>
      <c r="U1201" s="2" t="s">
        <v>2787</v>
      </c>
      <c r="V1201" s="2" t="s">
        <v>675</v>
      </c>
      <c r="W1201" s="2" t="s">
        <v>675</v>
      </c>
    </row>
    <row r="1202" spans="1:23">
      <c r="A1202" t="s">
        <v>4161</v>
      </c>
      <c r="B1202" t="s">
        <v>1556</v>
      </c>
      <c r="C1202" t="s">
        <v>9392</v>
      </c>
      <c r="D1202" t="s">
        <v>1556</v>
      </c>
      <c r="E1202" t="s">
        <v>12501</v>
      </c>
      <c r="F1202" t="s">
        <v>11721</v>
      </c>
      <c r="G1202" t="s">
        <v>11551</v>
      </c>
      <c r="H1202" t="s">
        <v>675</v>
      </c>
      <c r="I1202" t="s">
        <v>1147</v>
      </c>
      <c r="J1202" t="s">
        <v>313</v>
      </c>
      <c r="K1202" t="s">
        <v>664</v>
      </c>
      <c r="L1202" t="s">
        <v>11552</v>
      </c>
      <c r="M1202" t="s">
        <v>902</v>
      </c>
      <c r="N1202" t="s">
        <v>675</v>
      </c>
      <c r="O1202" t="s">
        <v>1146</v>
      </c>
      <c r="P1202" t="s">
        <v>11557</v>
      </c>
      <c r="Q1202" t="s">
        <v>1556</v>
      </c>
      <c r="R1202" t="s">
        <v>4162</v>
      </c>
      <c r="S1202" t="s">
        <v>675</v>
      </c>
      <c r="T1202" s="2" t="s">
        <v>675</v>
      </c>
      <c r="U1202" s="2" t="s">
        <v>4162</v>
      </c>
      <c r="V1202" s="2" t="s">
        <v>675</v>
      </c>
      <c r="W1202" s="2" t="s">
        <v>675</v>
      </c>
    </row>
    <row r="1203" spans="1:23">
      <c r="A1203" t="s">
        <v>4163</v>
      </c>
      <c r="B1203" t="s">
        <v>1556</v>
      </c>
      <c r="C1203" t="s">
        <v>5851</v>
      </c>
      <c r="D1203" t="s">
        <v>1556</v>
      </c>
      <c r="E1203" t="s">
        <v>6083</v>
      </c>
      <c r="F1203" t="s">
        <v>11762</v>
      </c>
      <c r="G1203" t="s">
        <v>11551</v>
      </c>
      <c r="H1203" t="s">
        <v>675</v>
      </c>
      <c r="I1203" t="s">
        <v>1566</v>
      </c>
      <c r="J1203" t="s">
        <v>314</v>
      </c>
      <c r="K1203" t="s">
        <v>664</v>
      </c>
      <c r="L1203" t="s">
        <v>11552</v>
      </c>
      <c r="M1203" t="s">
        <v>902</v>
      </c>
      <c r="N1203" t="s">
        <v>675</v>
      </c>
      <c r="O1203" t="s">
        <v>1565</v>
      </c>
      <c r="P1203" t="s">
        <v>11557</v>
      </c>
      <c r="Q1203" t="s">
        <v>1556</v>
      </c>
      <c r="R1203" t="s">
        <v>4164</v>
      </c>
      <c r="S1203" t="s">
        <v>675</v>
      </c>
      <c r="T1203" s="2" t="s">
        <v>675</v>
      </c>
      <c r="U1203" s="2" t="s">
        <v>4164</v>
      </c>
      <c r="V1203" s="2" t="s">
        <v>675</v>
      </c>
      <c r="W1203" s="2" t="s">
        <v>675</v>
      </c>
    </row>
    <row r="1204" spans="1:23">
      <c r="A1204" t="s">
        <v>4165</v>
      </c>
      <c r="B1204" t="s">
        <v>1556</v>
      </c>
      <c r="C1204" t="s">
        <v>11966</v>
      </c>
      <c r="D1204" t="s">
        <v>1556</v>
      </c>
      <c r="E1204" t="s">
        <v>12095</v>
      </c>
      <c r="F1204" t="s">
        <v>11550</v>
      </c>
      <c r="G1204" t="s">
        <v>11551</v>
      </c>
      <c r="H1204" t="s">
        <v>675</v>
      </c>
      <c r="I1204" t="s">
        <v>95</v>
      </c>
      <c r="J1204" t="s">
        <v>315</v>
      </c>
      <c r="K1204" t="s">
        <v>664</v>
      </c>
      <c r="L1204" t="s">
        <v>11552</v>
      </c>
      <c r="M1204" t="s">
        <v>902</v>
      </c>
      <c r="N1204" t="s">
        <v>701</v>
      </c>
      <c r="O1204" t="s">
        <v>2403</v>
      </c>
      <c r="P1204" t="s">
        <v>11557</v>
      </c>
      <c r="Q1204" t="s">
        <v>1556</v>
      </c>
      <c r="R1204" t="s">
        <v>4166</v>
      </c>
      <c r="S1204" t="s">
        <v>1608</v>
      </c>
      <c r="T1204" s="2" t="s">
        <v>675</v>
      </c>
      <c r="U1204" s="2" t="s">
        <v>4166</v>
      </c>
      <c r="V1204" s="2" t="s">
        <v>1608</v>
      </c>
      <c r="W1204" s="2" t="s">
        <v>675</v>
      </c>
    </row>
    <row r="1205" spans="1:23">
      <c r="A1205" t="s">
        <v>4167</v>
      </c>
      <c r="B1205" t="s">
        <v>1556</v>
      </c>
      <c r="C1205" t="s">
        <v>9566</v>
      </c>
      <c r="D1205" t="s">
        <v>1556</v>
      </c>
      <c r="E1205" t="s">
        <v>12502</v>
      </c>
      <c r="F1205" t="s">
        <v>11550</v>
      </c>
      <c r="G1205" t="s">
        <v>11551</v>
      </c>
      <c r="H1205" t="s">
        <v>675</v>
      </c>
      <c r="I1205" t="s">
        <v>132</v>
      </c>
      <c r="J1205" t="s">
        <v>316</v>
      </c>
      <c r="K1205" t="s">
        <v>664</v>
      </c>
      <c r="L1205" t="s">
        <v>11552</v>
      </c>
      <c r="M1205" t="s">
        <v>902</v>
      </c>
      <c r="N1205" t="s">
        <v>701</v>
      </c>
      <c r="O1205" t="s">
        <v>2235</v>
      </c>
      <c r="P1205" t="s">
        <v>11557</v>
      </c>
      <c r="Q1205" t="s">
        <v>1556</v>
      </c>
      <c r="R1205" t="s">
        <v>4168</v>
      </c>
      <c r="S1205" t="s">
        <v>1608</v>
      </c>
      <c r="T1205" s="2" t="s">
        <v>675</v>
      </c>
      <c r="U1205" s="2" t="s">
        <v>4168</v>
      </c>
      <c r="V1205" s="2" t="s">
        <v>1608</v>
      </c>
      <c r="W1205" s="2" t="s">
        <v>675</v>
      </c>
    </row>
    <row r="1206" spans="1:23">
      <c r="A1206" t="s">
        <v>4169</v>
      </c>
      <c r="B1206" t="s">
        <v>1556</v>
      </c>
      <c r="C1206" t="s">
        <v>11966</v>
      </c>
      <c r="D1206" t="s">
        <v>1556</v>
      </c>
      <c r="E1206" t="s">
        <v>12095</v>
      </c>
      <c r="F1206" t="s">
        <v>11550</v>
      </c>
      <c r="G1206" t="s">
        <v>11551</v>
      </c>
      <c r="H1206" t="s">
        <v>675</v>
      </c>
      <c r="I1206" t="s">
        <v>106</v>
      </c>
      <c r="J1206" t="s">
        <v>316</v>
      </c>
      <c r="K1206" t="s">
        <v>664</v>
      </c>
      <c r="L1206" t="s">
        <v>11552</v>
      </c>
      <c r="M1206" t="s">
        <v>902</v>
      </c>
      <c r="N1206" t="s">
        <v>701</v>
      </c>
      <c r="O1206" t="s">
        <v>1387</v>
      </c>
      <c r="P1206" t="s">
        <v>11557</v>
      </c>
      <c r="Q1206" t="s">
        <v>1556</v>
      </c>
      <c r="R1206" t="s">
        <v>4170</v>
      </c>
      <c r="S1206" t="s">
        <v>1608</v>
      </c>
      <c r="T1206" s="2" t="s">
        <v>675</v>
      </c>
      <c r="U1206" s="2" t="s">
        <v>4170</v>
      </c>
      <c r="V1206" s="2" t="s">
        <v>1608</v>
      </c>
      <c r="W1206" s="2" t="s">
        <v>675</v>
      </c>
    </row>
    <row r="1207" spans="1:23">
      <c r="A1207" t="s">
        <v>4171</v>
      </c>
      <c r="B1207" t="s">
        <v>1564</v>
      </c>
      <c r="C1207" t="s">
        <v>7558</v>
      </c>
      <c r="D1207" t="s">
        <v>1564</v>
      </c>
      <c r="E1207" t="s">
        <v>12503</v>
      </c>
      <c r="F1207" t="s">
        <v>11580</v>
      </c>
      <c r="G1207" t="s">
        <v>11551</v>
      </c>
      <c r="H1207" t="s">
        <v>675</v>
      </c>
      <c r="I1207" t="s">
        <v>2636</v>
      </c>
      <c r="J1207" t="s">
        <v>316</v>
      </c>
      <c r="K1207" t="s">
        <v>675</v>
      </c>
      <c r="L1207" t="s">
        <v>11552</v>
      </c>
      <c r="M1207" t="s">
        <v>1504</v>
      </c>
      <c r="N1207" t="s">
        <v>760</v>
      </c>
      <c r="O1207" t="s">
        <v>2635</v>
      </c>
      <c r="P1207" t="s">
        <v>11557</v>
      </c>
      <c r="Q1207" t="s">
        <v>1564</v>
      </c>
      <c r="R1207" t="s">
        <v>4172</v>
      </c>
      <c r="S1207" t="s">
        <v>7044</v>
      </c>
      <c r="T1207" s="2" t="s">
        <v>675</v>
      </c>
      <c r="U1207" s="2" t="s">
        <v>4172</v>
      </c>
      <c r="V1207" s="2" t="s">
        <v>7044</v>
      </c>
      <c r="W1207" s="2" t="s">
        <v>675</v>
      </c>
    </row>
    <row r="1208" spans="1:23">
      <c r="A1208" t="s">
        <v>1563</v>
      </c>
      <c r="B1208" t="s">
        <v>1556</v>
      </c>
      <c r="C1208" t="s">
        <v>6783</v>
      </c>
      <c r="D1208" t="s">
        <v>1556</v>
      </c>
      <c r="E1208" t="s">
        <v>6800</v>
      </c>
      <c r="F1208" t="s">
        <v>11560</v>
      </c>
      <c r="G1208" t="s">
        <v>11551</v>
      </c>
      <c r="H1208" t="s">
        <v>675</v>
      </c>
      <c r="I1208" t="s">
        <v>1566</v>
      </c>
      <c r="J1208" t="s">
        <v>1567</v>
      </c>
      <c r="K1208" t="s">
        <v>664</v>
      </c>
      <c r="L1208" t="s">
        <v>675</v>
      </c>
      <c r="M1208" t="s">
        <v>1504</v>
      </c>
      <c r="N1208" t="s">
        <v>675</v>
      </c>
      <c r="O1208" t="s">
        <v>1565</v>
      </c>
      <c r="P1208" t="s">
        <v>11557</v>
      </c>
      <c r="Q1208" t="s">
        <v>1564</v>
      </c>
      <c r="R1208" t="s">
        <v>1568</v>
      </c>
      <c r="S1208" t="s">
        <v>675</v>
      </c>
      <c r="T1208" s="2" t="s">
        <v>675</v>
      </c>
      <c r="U1208" s="2" t="s">
        <v>1568</v>
      </c>
      <c r="V1208" s="2" t="s">
        <v>675</v>
      </c>
      <c r="W1208" s="2" t="s">
        <v>675</v>
      </c>
    </row>
    <row r="1209" spans="1:23">
      <c r="A1209" t="s">
        <v>4173</v>
      </c>
      <c r="B1209" t="s">
        <v>1564</v>
      </c>
      <c r="C1209" t="s">
        <v>12109</v>
      </c>
      <c r="D1209" t="s">
        <v>1564</v>
      </c>
      <c r="E1209" t="s">
        <v>7711</v>
      </c>
      <c r="F1209" t="s">
        <v>11550</v>
      </c>
      <c r="G1209" t="s">
        <v>11551</v>
      </c>
      <c r="H1209" t="s">
        <v>675</v>
      </c>
      <c r="I1209" t="s">
        <v>3892</v>
      </c>
      <c r="J1209" t="s">
        <v>317</v>
      </c>
      <c r="K1209" t="s">
        <v>664</v>
      </c>
      <c r="L1209" t="s">
        <v>11552</v>
      </c>
      <c r="M1209" t="s">
        <v>1676</v>
      </c>
      <c r="N1209" t="s">
        <v>701</v>
      </c>
      <c r="O1209" t="s">
        <v>3891</v>
      </c>
      <c r="P1209" t="s">
        <v>11557</v>
      </c>
      <c r="Q1209" t="s">
        <v>1564</v>
      </c>
      <c r="R1209" t="s">
        <v>4174</v>
      </c>
      <c r="S1209" t="s">
        <v>1608</v>
      </c>
      <c r="T1209" s="2" t="s">
        <v>675</v>
      </c>
      <c r="U1209" s="2" t="s">
        <v>4174</v>
      </c>
      <c r="V1209" s="2" t="s">
        <v>1608</v>
      </c>
      <c r="W1209" s="2" t="s">
        <v>675</v>
      </c>
    </row>
    <row r="1210" spans="1:23">
      <c r="A1210" t="s">
        <v>4175</v>
      </c>
      <c r="B1210" t="s">
        <v>2789</v>
      </c>
      <c r="C1210" t="s">
        <v>12504</v>
      </c>
      <c r="D1210" t="s">
        <v>2789</v>
      </c>
      <c r="E1210" t="s">
        <v>12158</v>
      </c>
      <c r="F1210" t="s">
        <v>12197</v>
      </c>
      <c r="G1210" t="s">
        <v>11551</v>
      </c>
      <c r="H1210" t="s">
        <v>675</v>
      </c>
      <c r="I1210" t="s">
        <v>2350</v>
      </c>
      <c r="J1210" t="s">
        <v>318</v>
      </c>
      <c r="K1210" t="s">
        <v>675</v>
      </c>
      <c r="L1210" t="s">
        <v>11552</v>
      </c>
      <c r="M1210" t="s">
        <v>1504</v>
      </c>
      <c r="N1210" t="s">
        <v>760</v>
      </c>
      <c r="O1210" t="s">
        <v>2349</v>
      </c>
      <c r="P1210" t="s">
        <v>11557</v>
      </c>
      <c r="Q1210" t="s">
        <v>2789</v>
      </c>
      <c r="R1210" t="s">
        <v>4176</v>
      </c>
      <c r="S1210" t="s">
        <v>7044</v>
      </c>
      <c r="T1210" s="2" t="s">
        <v>675</v>
      </c>
      <c r="U1210" s="2" t="s">
        <v>4176</v>
      </c>
      <c r="V1210" s="2" t="s">
        <v>7044</v>
      </c>
      <c r="W1210" s="2" t="s">
        <v>675</v>
      </c>
    </row>
    <row r="1211" spans="1:23">
      <c r="A1211" t="s">
        <v>4981</v>
      </c>
      <c r="B1211" t="s">
        <v>2789</v>
      </c>
      <c r="C1211" t="s">
        <v>5852</v>
      </c>
      <c r="D1211" t="s">
        <v>2789</v>
      </c>
      <c r="E1211" t="s">
        <v>5894</v>
      </c>
      <c r="F1211" t="s">
        <v>11556</v>
      </c>
      <c r="G1211" t="s">
        <v>11551</v>
      </c>
      <c r="H1211" t="s">
        <v>4982</v>
      </c>
      <c r="I1211" t="s">
        <v>885</v>
      </c>
      <c r="J1211" t="s">
        <v>4983</v>
      </c>
      <c r="K1211" t="s">
        <v>664</v>
      </c>
      <c r="L1211" t="s">
        <v>11552</v>
      </c>
      <c r="M1211" t="s">
        <v>1585</v>
      </c>
      <c r="N1211" t="s">
        <v>701</v>
      </c>
      <c r="O1211" t="s">
        <v>884</v>
      </c>
      <c r="P1211" t="s">
        <v>11557</v>
      </c>
      <c r="Q1211" t="s">
        <v>2789</v>
      </c>
      <c r="R1211" t="s">
        <v>4985</v>
      </c>
      <c r="S1211" t="s">
        <v>1682</v>
      </c>
      <c r="T1211" s="2" t="s">
        <v>675</v>
      </c>
      <c r="U1211" s="2" t="s">
        <v>4985</v>
      </c>
      <c r="V1211" s="2" t="s">
        <v>1682</v>
      </c>
      <c r="W1211" s="2" t="s">
        <v>675</v>
      </c>
    </row>
    <row r="1212" spans="1:23">
      <c r="A1212" t="s">
        <v>2788</v>
      </c>
      <c r="B1212" t="s">
        <v>2789</v>
      </c>
      <c r="C1212" t="s">
        <v>11835</v>
      </c>
      <c r="D1212" t="s">
        <v>2789</v>
      </c>
      <c r="E1212" t="s">
        <v>12006</v>
      </c>
      <c r="F1212" t="s">
        <v>11550</v>
      </c>
      <c r="G1212" t="s">
        <v>11551</v>
      </c>
      <c r="H1212" t="s">
        <v>675</v>
      </c>
      <c r="I1212" t="s">
        <v>11</v>
      </c>
      <c r="J1212" t="s">
        <v>162</v>
      </c>
      <c r="K1212" t="s">
        <v>664</v>
      </c>
      <c r="L1212" t="s">
        <v>11552</v>
      </c>
      <c r="M1212" t="s">
        <v>1585</v>
      </c>
      <c r="N1212" t="s">
        <v>1355</v>
      </c>
      <c r="O1212" t="s">
        <v>815</v>
      </c>
      <c r="P1212" t="s">
        <v>11557</v>
      </c>
      <c r="Q1212" t="s">
        <v>2789</v>
      </c>
      <c r="R1212" t="s">
        <v>2790</v>
      </c>
      <c r="S1212" t="s">
        <v>1594</v>
      </c>
      <c r="T1212" s="2" t="s">
        <v>675</v>
      </c>
      <c r="U1212" s="2" t="s">
        <v>2790</v>
      </c>
      <c r="V1212" s="2" t="s">
        <v>1594</v>
      </c>
      <c r="W1212" s="2" t="s">
        <v>675</v>
      </c>
    </row>
    <row r="1213" spans="1:23">
      <c r="A1213" t="s">
        <v>2791</v>
      </c>
      <c r="B1213" t="s">
        <v>2789</v>
      </c>
      <c r="C1213" t="s">
        <v>11835</v>
      </c>
      <c r="D1213" t="s">
        <v>2789</v>
      </c>
      <c r="E1213" t="s">
        <v>12006</v>
      </c>
      <c r="F1213" t="s">
        <v>11550</v>
      </c>
      <c r="G1213" t="s">
        <v>11551</v>
      </c>
      <c r="H1213" t="s">
        <v>675</v>
      </c>
      <c r="I1213" t="s">
        <v>11</v>
      </c>
      <c r="J1213" t="s">
        <v>163</v>
      </c>
      <c r="K1213" t="s">
        <v>664</v>
      </c>
      <c r="L1213" t="s">
        <v>11552</v>
      </c>
      <c r="M1213" t="s">
        <v>1585</v>
      </c>
      <c r="N1213" t="s">
        <v>760</v>
      </c>
      <c r="O1213" t="s">
        <v>815</v>
      </c>
      <c r="P1213" t="s">
        <v>11557</v>
      </c>
      <c r="Q1213" t="s">
        <v>2789</v>
      </c>
      <c r="R1213" t="s">
        <v>2793</v>
      </c>
      <c r="S1213" t="s">
        <v>1591</v>
      </c>
      <c r="T1213" s="2" t="s">
        <v>675</v>
      </c>
      <c r="U1213" s="2" t="s">
        <v>2793</v>
      </c>
      <c r="V1213" s="2" t="s">
        <v>1591</v>
      </c>
      <c r="W1213" s="2" t="s">
        <v>675</v>
      </c>
    </row>
    <row r="1214" spans="1:23">
      <c r="A1214" t="s">
        <v>4177</v>
      </c>
      <c r="B1214" t="s">
        <v>2789</v>
      </c>
      <c r="C1214" t="s">
        <v>12006</v>
      </c>
      <c r="D1214" t="s">
        <v>2789</v>
      </c>
      <c r="E1214" t="s">
        <v>12226</v>
      </c>
      <c r="F1214" t="s">
        <v>11737</v>
      </c>
      <c r="G1214" t="s">
        <v>11551</v>
      </c>
      <c r="H1214" t="s">
        <v>675</v>
      </c>
      <c r="I1214" t="s">
        <v>3892</v>
      </c>
      <c r="J1214" t="s">
        <v>319</v>
      </c>
      <c r="K1214" t="s">
        <v>675</v>
      </c>
      <c r="L1214" t="s">
        <v>11552</v>
      </c>
      <c r="M1214" t="s">
        <v>1585</v>
      </c>
      <c r="N1214" t="s">
        <v>760</v>
      </c>
      <c r="O1214" t="s">
        <v>3891</v>
      </c>
      <c r="P1214" t="s">
        <v>11557</v>
      </c>
      <c r="Q1214" t="s">
        <v>2789</v>
      </c>
      <c r="R1214" t="s">
        <v>4178</v>
      </c>
      <c r="S1214" t="s">
        <v>7044</v>
      </c>
      <c r="T1214" s="2" t="s">
        <v>675</v>
      </c>
      <c r="U1214" s="2" t="s">
        <v>4178</v>
      </c>
      <c r="V1214" s="2" t="s">
        <v>7044</v>
      </c>
      <c r="W1214" s="2" t="s">
        <v>675</v>
      </c>
    </row>
    <row r="1215" spans="1:23">
      <c r="A1215" t="s">
        <v>4179</v>
      </c>
      <c r="B1215" t="s">
        <v>2789</v>
      </c>
      <c r="C1215" t="s">
        <v>6800</v>
      </c>
      <c r="D1215" t="s">
        <v>2789</v>
      </c>
      <c r="E1215" t="s">
        <v>12190</v>
      </c>
      <c r="F1215" t="s">
        <v>11580</v>
      </c>
      <c r="G1215" t="s">
        <v>11551</v>
      </c>
      <c r="H1215" t="s">
        <v>675</v>
      </c>
      <c r="I1215" t="s">
        <v>692</v>
      </c>
      <c r="J1215" t="s">
        <v>317</v>
      </c>
      <c r="K1215" t="s">
        <v>664</v>
      </c>
      <c r="L1215" t="s">
        <v>11552</v>
      </c>
      <c r="M1215" t="s">
        <v>1676</v>
      </c>
      <c r="N1215" t="s">
        <v>675</v>
      </c>
      <c r="O1215" t="s">
        <v>691</v>
      </c>
      <c r="P1215" t="s">
        <v>11557</v>
      </c>
      <c r="Q1215" t="s">
        <v>2789</v>
      </c>
      <c r="R1215" t="s">
        <v>4180</v>
      </c>
      <c r="S1215" t="s">
        <v>675</v>
      </c>
      <c r="T1215" s="2" t="s">
        <v>675</v>
      </c>
      <c r="U1215" s="2" t="s">
        <v>4180</v>
      </c>
      <c r="V1215" s="2" t="s">
        <v>675</v>
      </c>
      <c r="W1215" s="2" t="s">
        <v>675</v>
      </c>
    </row>
    <row r="1216" spans="1:23">
      <c r="A1216" t="s">
        <v>1569</v>
      </c>
      <c r="B1216" t="s">
        <v>1570</v>
      </c>
      <c r="C1216" t="s">
        <v>12505</v>
      </c>
      <c r="D1216" t="s">
        <v>1570</v>
      </c>
      <c r="E1216" t="s">
        <v>5851</v>
      </c>
      <c r="F1216" t="s">
        <v>12506</v>
      </c>
      <c r="G1216" t="s">
        <v>11551</v>
      </c>
      <c r="H1216" t="s">
        <v>675</v>
      </c>
      <c r="I1216" t="s">
        <v>749</v>
      </c>
      <c r="J1216" t="s">
        <v>1571</v>
      </c>
      <c r="K1216" t="s">
        <v>663</v>
      </c>
      <c r="L1216" t="s">
        <v>11552</v>
      </c>
      <c r="M1216" t="s">
        <v>711</v>
      </c>
      <c r="N1216" t="s">
        <v>711</v>
      </c>
      <c r="O1216" t="s">
        <v>748</v>
      </c>
      <c r="P1216" t="s">
        <v>11568</v>
      </c>
      <c r="Q1216" t="s">
        <v>1570</v>
      </c>
      <c r="R1216" t="s">
        <v>1573</v>
      </c>
      <c r="S1216" t="s">
        <v>1572</v>
      </c>
      <c r="T1216" s="2" t="s">
        <v>675</v>
      </c>
      <c r="U1216" s="2" t="s">
        <v>1573</v>
      </c>
      <c r="V1216" s="2" t="s">
        <v>1572</v>
      </c>
      <c r="W1216" s="2" t="s">
        <v>675</v>
      </c>
    </row>
    <row r="1217" spans="1:23">
      <c r="A1217" t="s">
        <v>1574</v>
      </c>
      <c r="B1217" t="s">
        <v>1570</v>
      </c>
      <c r="C1217" t="s">
        <v>12507</v>
      </c>
      <c r="D1217" t="s">
        <v>1570</v>
      </c>
      <c r="E1217" t="s">
        <v>5882</v>
      </c>
      <c r="F1217" t="s">
        <v>12508</v>
      </c>
      <c r="G1217" t="s">
        <v>11551</v>
      </c>
      <c r="H1217" t="s">
        <v>675</v>
      </c>
      <c r="I1217" t="s">
        <v>1064</v>
      </c>
      <c r="J1217" t="s">
        <v>1575</v>
      </c>
      <c r="K1217" t="s">
        <v>663</v>
      </c>
      <c r="L1217" t="s">
        <v>11552</v>
      </c>
      <c r="M1217" t="s">
        <v>683</v>
      </c>
      <c r="N1217" t="s">
        <v>701</v>
      </c>
      <c r="O1217" t="s">
        <v>1063</v>
      </c>
      <c r="P1217" t="s">
        <v>11568</v>
      </c>
      <c r="Q1217" t="s">
        <v>1570</v>
      </c>
      <c r="R1217" t="s">
        <v>1577</v>
      </c>
      <c r="S1217" t="s">
        <v>1422</v>
      </c>
      <c r="T1217" s="2" t="s">
        <v>675</v>
      </c>
      <c r="U1217" s="2" t="s">
        <v>1577</v>
      </c>
      <c r="V1217" s="2" t="s">
        <v>1422</v>
      </c>
      <c r="W1217" s="2" t="s">
        <v>675</v>
      </c>
    </row>
    <row r="1218" spans="1:23">
      <c r="A1218" t="s">
        <v>1578</v>
      </c>
      <c r="B1218" t="s">
        <v>1570</v>
      </c>
      <c r="C1218" t="s">
        <v>12509</v>
      </c>
      <c r="D1218" t="s">
        <v>1570</v>
      </c>
      <c r="E1218" t="s">
        <v>12510</v>
      </c>
      <c r="F1218" t="s">
        <v>11560</v>
      </c>
      <c r="G1218" t="s">
        <v>11551</v>
      </c>
      <c r="H1218" t="s">
        <v>1177</v>
      </c>
      <c r="I1218" t="s">
        <v>1176</v>
      </c>
      <c r="J1218" t="s">
        <v>1579</v>
      </c>
      <c r="K1218" t="s">
        <v>663</v>
      </c>
      <c r="L1218" t="s">
        <v>675</v>
      </c>
      <c r="M1218" t="s">
        <v>683</v>
      </c>
      <c r="N1218" t="s">
        <v>711</v>
      </c>
      <c r="O1218" t="s">
        <v>1175</v>
      </c>
      <c r="P1218" t="s">
        <v>11568</v>
      </c>
      <c r="Q1218" t="s">
        <v>1570</v>
      </c>
      <c r="R1218" t="s">
        <v>1580</v>
      </c>
      <c r="S1218" t="s">
        <v>1572</v>
      </c>
      <c r="T1218" s="2" t="s">
        <v>675</v>
      </c>
      <c r="U1218" s="2" t="s">
        <v>1580</v>
      </c>
      <c r="V1218" s="2" t="s">
        <v>1572</v>
      </c>
      <c r="W1218" s="2" t="s">
        <v>675</v>
      </c>
    </row>
    <row r="1219" spans="1:23">
      <c r="A1219" t="s">
        <v>1581</v>
      </c>
      <c r="B1219" t="s">
        <v>1570</v>
      </c>
      <c r="C1219" t="s">
        <v>7190</v>
      </c>
      <c r="D1219" t="s">
        <v>1570</v>
      </c>
      <c r="E1219" t="s">
        <v>8666</v>
      </c>
      <c r="F1219" t="s">
        <v>11580</v>
      </c>
      <c r="G1219" t="s">
        <v>11551</v>
      </c>
      <c r="H1219" t="s">
        <v>675</v>
      </c>
      <c r="I1219" t="s">
        <v>1583</v>
      </c>
      <c r="J1219" t="s">
        <v>1584</v>
      </c>
      <c r="K1219" t="s">
        <v>664</v>
      </c>
      <c r="L1219" t="s">
        <v>11552</v>
      </c>
      <c r="M1219" t="s">
        <v>1585</v>
      </c>
      <c r="N1219" t="s">
        <v>675</v>
      </c>
      <c r="O1219" t="s">
        <v>1582</v>
      </c>
      <c r="P1219" t="s">
        <v>11557</v>
      </c>
      <c r="Q1219" t="s">
        <v>1570</v>
      </c>
      <c r="R1219" t="s">
        <v>1586</v>
      </c>
      <c r="S1219" t="s">
        <v>675</v>
      </c>
      <c r="T1219" s="2" t="s">
        <v>675</v>
      </c>
      <c r="U1219" s="2" t="s">
        <v>1586</v>
      </c>
      <c r="V1219" s="2" t="s">
        <v>675</v>
      </c>
      <c r="W1219" s="2" t="s">
        <v>675</v>
      </c>
    </row>
    <row r="1220" spans="1:23">
      <c r="A1220" t="s">
        <v>1587</v>
      </c>
      <c r="B1220" t="s">
        <v>1572</v>
      </c>
      <c r="C1220" t="s">
        <v>12511</v>
      </c>
      <c r="D1220" t="s">
        <v>1572</v>
      </c>
      <c r="E1220" t="s">
        <v>5852</v>
      </c>
      <c r="F1220" t="s">
        <v>11560</v>
      </c>
      <c r="G1220" t="s">
        <v>11551</v>
      </c>
      <c r="H1220" t="s">
        <v>675</v>
      </c>
      <c r="I1220" t="s">
        <v>1589</v>
      </c>
      <c r="J1220" t="s">
        <v>1590</v>
      </c>
      <c r="K1220" t="s">
        <v>663</v>
      </c>
      <c r="L1220" t="s">
        <v>675</v>
      </c>
      <c r="M1220" t="s">
        <v>711</v>
      </c>
      <c r="N1220" t="s">
        <v>711</v>
      </c>
      <c r="O1220" t="s">
        <v>1588</v>
      </c>
      <c r="P1220" t="s">
        <v>11568</v>
      </c>
      <c r="Q1220" t="s">
        <v>1572</v>
      </c>
      <c r="R1220" t="s">
        <v>1592</v>
      </c>
      <c r="S1220" t="s">
        <v>1572</v>
      </c>
      <c r="T1220" s="2" t="s">
        <v>675</v>
      </c>
      <c r="U1220" s="2" t="s">
        <v>1592</v>
      </c>
      <c r="V1220" s="2" t="s">
        <v>1572</v>
      </c>
      <c r="W1220" s="2" t="s">
        <v>675</v>
      </c>
    </row>
    <row r="1221" spans="1:23">
      <c r="A1221" t="s">
        <v>4181</v>
      </c>
      <c r="B1221" t="s">
        <v>1572</v>
      </c>
      <c r="C1221" t="s">
        <v>11606</v>
      </c>
      <c r="D1221" t="s">
        <v>1572</v>
      </c>
      <c r="E1221" t="s">
        <v>12512</v>
      </c>
      <c r="F1221" t="s">
        <v>12197</v>
      </c>
      <c r="G1221" t="s">
        <v>11551</v>
      </c>
      <c r="H1221" t="s">
        <v>675</v>
      </c>
      <c r="I1221" t="s">
        <v>4183</v>
      </c>
      <c r="J1221" t="s">
        <v>320</v>
      </c>
      <c r="K1221" t="s">
        <v>664</v>
      </c>
      <c r="L1221" t="s">
        <v>11552</v>
      </c>
      <c r="M1221" t="s">
        <v>769</v>
      </c>
      <c r="N1221" t="s">
        <v>675</v>
      </c>
      <c r="O1221" t="s">
        <v>4182</v>
      </c>
      <c r="P1221" t="s">
        <v>11553</v>
      </c>
      <c r="Q1221" t="s">
        <v>1572</v>
      </c>
      <c r="R1221" t="s">
        <v>4184</v>
      </c>
      <c r="S1221" t="s">
        <v>675</v>
      </c>
      <c r="T1221" s="2" t="s">
        <v>12465</v>
      </c>
      <c r="U1221" s="2" t="s">
        <v>4184</v>
      </c>
      <c r="V1221" s="2" t="s">
        <v>675</v>
      </c>
      <c r="W1221" s="2" t="s">
        <v>12465</v>
      </c>
    </row>
    <row r="1222" spans="1:23">
      <c r="A1222" t="s">
        <v>2794</v>
      </c>
      <c r="B1222" t="s">
        <v>1591</v>
      </c>
      <c r="C1222" t="s">
        <v>5918</v>
      </c>
      <c r="D1222" t="s">
        <v>1591</v>
      </c>
      <c r="E1222" t="s">
        <v>12513</v>
      </c>
      <c r="F1222" t="s">
        <v>11555</v>
      </c>
      <c r="G1222" t="s">
        <v>11551</v>
      </c>
      <c r="H1222" t="s">
        <v>675</v>
      </c>
      <c r="I1222" t="s">
        <v>2571</v>
      </c>
      <c r="J1222" t="s">
        <v>164</v>
      </c>
      <c r="K1222" t="s">
        <v>664</v>
      </c>
      <c r="L1222" t="s">
        <v>11552</v>
      </c>
      <c r="M1222" t="s">
        <v>769</v>
      </c>
      <c r="N1222" t="s">
        <v>675</v>
      </c>
      <c r="O1222" t="s">
        <v>2570</v>
      </c>
      <c r="P1222" t="s">
        <v>11553</v>
      </c>
      <c r="Q1222" t="s">
        <v>1591</v>
      </c>
      <c r="R1222" t="s">
        <v>2795</v>
      </c>
      <c r="S1222" t="s">
        <v>675</v>
      </c>
      <c r="T1222" s="2" t="s">
        <v>675</v>
      </c>
      <c r="U1222" s="2" t="s">
        <v>2795</v>
      </c>
      <c r="V1222" s="2" t="s">
        <v>675</v>
      </c>
      <c r="W1222" s="2" t="s">
        <v>675</v>
      </c>
    </row>
    <row r="1223" spans="1:23">
      <c r="A1223" t="s">
        <v>2796</v>
      </c>
      <c r="B1223" t="s">
        <v>1594</v>
      </c>
      <c r="C1223" t="s">
        <v>11924</v>
      </c>
      <c r="D1223" t="s">
        <v>1594</v>
      </c>
      <c r="E1223" t="s">
        <v>12091</v>
      </c>
      <c r="F1223" t="s">
        <v>11550</v>
      </c>
      <c r="G1223" t="s">
        <v>11551</v>
      </c>
      <c r="H1223" t="s">
        <v>675</v>
      </c>
      <c r="I1223" t="s">
        <v>2645</v>
      </c>
      <c r="J1223" t="s">
        <v>166</v>
      </c>
      <c r="K1223" t="s">
        <v>664</v>
      </c>
      <c r="L1223" t="s">
        <v>11552</v>
      </c>
      <c r="M1223" t="s">
        <v>1504</v>
      </c>
      <c r="N1223" t="s">
        <v>675</v>
      </c>
      <c r="O1223" t="s">
        <v>2644</v>
      </c>
      <c r="P1223" t="s">
        <v>11568</v>
      </c>
      <c r="Q1223" t="s">
        <v>1594</v>
      </c>
      <c r="R1223" t="s">
        <v>2798</v>
      </c>
      <c r="S1223" t="s">
        <v>675</v>
      </c>
      <c r="T1223" s="2" t="s">
        <v>675</v>
      </c>
      <c r="U1223" s="2" t="s">
        <v>2798</v>
      </c>
      <c r="V1223" s="2" t="s">
        <v>675</v>
      </c>
      <c r="W1223" s="2" t="s">
        <v>675</v>
      </c>
    </row>
    <row r="1224" spans="1:23">
      <c r="A1224" t="s">
        <v>2799</v>
      </c>
      <c r="B1224" t="s">
        <v>1594</v>
      </c>
      <c r="C1224" t="s">
        <v>12189</v>
      </c>
      <c r="D1224" t="s">
        <v>1594</v>
      </c>
      <c r="E1224" t="s">
        <v>12101</v>
      </c>
      <c r="F1224" t="s">
        <v>11737</v>
      </c>
      <c r="G1224" t="s">
        <v>11551</v>
      </c>
      <c r="H1224" t="s">
        <v>675</v>
      </c>
      <c r="I1224" t="s">
        <v>1795</v>
      </c>
      <c r="J1224" t="s">
        <v>119</v>
      </c>
      <c r="K1224" t="s">
        <v>664</v>
      </c>
      <c r="L1224" t="s">
        <v>11552</v>
      </c>
      <c r="M1224" t="s">
        <v>1504</v>
      </c>
      <c r="N1224" t="s">
        <v>675</v>
      </c>
      <c r="O1224" t="s">
        <v>1794</v>
      </c>
      <c r="P1224" t="s">
        <v>11568</v>
      </c>
      <c r="Q1224" t="s">
        <v>1594</v>
      </c>
      <c r="R1224" t="s">
        <v>2800</v>
      </c>
      <c r="S1224" t="s">
        <v>675</v>
      </c>
      <c r="T1224" s="2" t="s">
        <v>675</v>
      </c>
      <c r="U1224" s="2" t="s">
        <v>2800</v>
      </c>
      <c r="V1224" s="2" t="s">
        <v>675</v>
      </c>
      <c r="W1224" s="2" t="s">
        <v>675</v>
      </c>
    </row>
    <row r="1225" spans="1:23">
      <c r="A1225" t="s">
        <v>2801</v>
      </c>
      <c r="B1225" t="s">
        <v>1594</v>
      </c>
      <c r="C1225" t="s">
        <v>12514</v>
      </c>
      <c r="D1225" t="s">
        <v>1594</v>
      </c>
      <c r="E1225" t="s">
        <v>11606</v>
      </c>
      <c r="F1225" t="s">
        <v>11550</v>
      </c>
      <c r="G1225" t="s">
        <v>11551</v>
      </c>
      <c r="H1225" t="s">
        <v>675</v>
      </c>
      <c r="I1225" t="s">
        <v>2803</v>
      </c>
      <c r="J1225" t="s">
        <v>166</v>
      </c>
      <c r="K1225" t="s">
        <v>664</v>
      </c>
      <c r="L1225" t="s">
        <v>11552</v>
      </c>
      <c r="M1225" t="s">
        <v>1504</v>
      </c>
      <c r="N1225" t="s">
        <v>675</v>
      </c>
      <c r="O1225" t="s">
        <v>2802</v>
      </c>
      <c r="P1225" t="s">
        <v>11568</v>
      </c>
      <c r="Q1225" t="s">
        <v>1594</v>
      </c>
      <c r="R1225" t="s">
        <v>2804</v>
      </c>
      <c r="S1225" t="s">
        <v>675</v>
      </c>
      <c r="T1225" s="2" t="s">
        <v>675</v>
      </c>
      <c r="U1225" s="2" t="s">
        <v>2804</v>
      </c>
      <c r="V1225" s="2" t="s">
        <v>675</v>
      </c>
      <c r="W1225" s="2" t="s">
        <v>675</v>
      </c>
    </row>
    <row r="1226" spans="1:23">
      <c r="A1226" t="s">
        <v>2805</v>
      </c>
      <c r="B1226" t="s">
        <v>1594</v>
      </c>
      <c r="C1226" t="s">
        <v>12302</v>
      </c>
      <c r="D1226" t="s">
        <v>1594</v>
      </c>
      <c r="E1226" t="s">
        <v>11842</v>
      </c>
      <c r="F1226" t="s">
        <v>11550</v>
      </c>
      <c r="G1226" t="s">
        <v>11551</v>
      </c>
      <c r="H1226" t="s">
        <v>675</v>
      </c>
      <c r="I1226" t="s">
        <v>2655</v>
      </c>
      <c r="J1226" t="s">
        <v>166</v>
      </c>
      <c r="K1226" t="s">
        <v>664</v>
      </c>
      <c r="L1226" t="s">
        <v>11552</v>
      </c>
      <c r="M1226" t="s">
        <v>1504</v>
      </c>
      <c r="N1226" t="s">
        <v>675</v>
      </c>
      <c r="O1226" t="s">
        <v>2654</v>
      </c>
      <c r="P1226" t="s">
        <v>11568</v>
      </c>
      <c r="Q1226" t="s">
        <v>1594</v>
      </c>
      <c r="R1226" t="s">
        <v>2806</v>
      </c>
      <c r="S1226" t="s">
        <v>675</v>
      </c>
      <c r="T1226" s="2" t="s">
        <v>675</v>
      </c>
      <c r="U1226" s="2" t="s">
        <v>2806</v>
      </c>
      <c r="V1226" s="2" t="s">
        <v>675</v>
      </c>
      <c r="W1226" s="2" t="s">
        <v>675</v>
      </c>
    </row>
    <row r="1227" spans="1:23">
      <c r="A1227" t="s">
        <v>9290</v>
      </c>
      <c r="B1227" t="s">
        <v>1455</v>
      </c>
      <c r="C1227" t="s">
        <v>5882</v>
      </c>
      <c r="D1227" t="s">
        <v>1455</v>
      </c>
      <c r="E1227" t="s">
        <v>6800</v>
      </c>
      <c r="F1227" t="s">
        <v>11560</v>
      </c>
      <c r="G1227" t="s">
        <v>11551</v>
      </c>
      <c r="H1227" t="s">
        <v>675</v>
      </c>
      <c r="I1227" t="s">
        <v>195</v>
      </c>
      <c r="J1227" t="s">
        <v>6852</v>
      </c>
      <c r="K1227" t="s">
        <v>922</v>
      </c>
      <c r="L1227" t="s">
        <v>675</v>
      </c>
      <c r="M1227" t="s">
        <v>760</v>
      </c>
      <c r="N1227" t="s">
        <v>2672</v>
      </c>
      <c r="O1227" t="s">
        <v>4073</v>
      </c>
      <c r="P1227" t="s">
        <v>11557</v>
      </c>
      <c r="Q1227" t="s">
        <v>1594</v>
      </c>
      <c r="R1227" t="s">
        <v>9292</v>
      </c>
      <c r="S1227" t="s">
        <v>1675</v>
      </c>
      <c r="T1227" s="2" t="s">
        <v>675</v>
      </c>
      <c r="U1227" s="2" t="s">
        <v>9292</v>
      </c>
      <c r="V1227" s="2" t="s">
        <v>1675</v>
      </c>
      <c r="W1227" s="2" t="s">
        <v>675</v>
      </c>
    </row>
    <row r="1228" spans="1:23">
      <c r="A1228" t="s">
        <v>9293</v>
      </c>
      <c r="B1228" t="s">
        <v>3036</v>
      </c>
      <c r="C1228" t="s">
        <v>6853</v>
      </c>
      <c r="D1228" t="s">
        <v>3036</v>
      </c>
      <c r="E1228" t="s">
        <v>6993</v>
      </c>
      <c r="F1228" t="s">
        <v>11560</v>
      </c>
      <c r="G1228" t="s">
        <v>11551</v>
      </c>
      <c r="H1228" t="s">
        <v>675</v>
      </c>
      <c r="I1228" t="s">
        <v>93</v>
      </c>
      <c r="J1228" t="s">
        <v>6862</v>
      </c>
      <c r="K1228" t="s">
        <v>922</v>
      </c>
      <c r="L1228" t="s">
        <v>675</v>
      </c>
      <c r="M1228" t="s">
        <v>760</v>
      </c>
      <c r="N1228" t="s">
        <v>2672</v>
      </c>
      <c r="O1228" t="s">
        <v>2967</v>
      </c>
      <c r="P1228" t="s">
        <v>11557</v>
      </c>
      <c r="Q1228" t="s">
        <v>1594</v>
      </c>
      <c r="R1228" t="s">
        <v>9294</v>
      </c>
      <c r="S1228" t="s">
        <v>3058</v>
      </c>
      <c r="T1228" s="2" t="s">
        <v>675</v>
      </c>
      <c r="U1228" s="2" t="s">
        <v>9294</v>
      </c>
      <c r="V1228" s="2" t="s">
        <v>3058</v>
      </c>
      <c r="W1228" s="2" t="s">
        <v>675</v>
      </c>
    </row>
    <row r="1229" spans="1:23">
      <c r="A1229" t="s">
        <v>9295</v>
      </c>
      <c r="B1229" t="s">
        <v>3217</v>
      </c>
      <c r="C1229" t="s">
        <v>6721</v>
      </c>
      <c r="D1229" t="s">
        <v>3217</v>
      </c>
      <c r="E1229" t="s">
        <v>5877</v>
      </c>
      <c r="F1229" t="s">
        <v>11560</v>
      </c>
      <c r="G1229" t="s">
        <v>11551</v>
      </c>
      <c r="H1229" t="s">
        <v>2240</v>
      </c>
      <c r="I1229" t="s">
        <v>2240</v>
      </c>
      <c r="J1229" t="s">
        <v>6890</v>
      </c>
      <c r="K1229" t="s">
        <v>922</v>
      </c>
      <c r="L1229" t="s">
        <v>675</v>
      </c>
      <c r="M1229" t="s">
        <v>760</v>
      </c>
      <c r="N1229" t="s">
        <v>2672</v>
      </c>
      <c r="O1229" t="s">
        <v>2239</v>
      </c>
      <c r="P1229" t="s">
        <v>11557</v>
      </c>
      <c r="Q1229" t="s">
        <v>1594</v>
      </c>
      <c r="R1229" t="s">
        <v>9296</v>
      </c>
      <c r="S1229" t="s">
        <v>2020</v>
      </c>
      <c r="T1229" s="2" t="s">
        <v>675</v>
      </c>
      <c r="U1229" s="2" t="s">
        <v>9296</v>
      </c>
      <c r="V1229" s="2" t="s">
        <v>675</v>
      </c>
      <c r="W1229" s="2" t="s">
        <v>675</v>
      </c>
    </row>
    <row r="1230" spans="1:23">
      <c r="A1230" t="s">
        <v>9297</v>
      </c>
      <c r="B1230" t="s">
        <v>3109</v>
      </c>
      <c r="C1230" t="s">
        <v>12515</v>
      </c>
      <c r="D1230" t="s">
        <v>675</v>
      </c>
      <c r="E1230" t="s">
        <v>682</v>
      </c>
      <c r="F1230" t="s">
        <v>11560</v>
      </c>
      <c r="G1230" t="s">
        <v>11551</v>
      </c>
      <c r="H1230" t="s">
        <v>907</v>
      </c>
      <c r="I1230" t="s">
        <v>907</v>
      </c>
      <c r="J1230" t="s">
        <v>7129</v>
      </c>
      <c r="K1230" t="s">
        <v>922</v>
      </c>
      <c r="L1230" t="s">
        <v>675</v>
      </c>
      <c r="M1230" t="s">
        <v>760</v>
      </c>
      <c r="N1230" t="s">
        <v>760</v>
      </c>
      <c r="O1230" t="s">
        <v>906</v>
      </c>
      <c r="P1230" t="s">
        <v>11557</v>
      </c>
      <c r="Q1230" t="s">
        <v>1594</v>
      </c>
      <c r="R1230" t="s">
        <v>9300</v>
      </c>
      <c r="S1230" t="s">
        <v>1919</v>
      </c>
      <c r="T1230" s="2" t="s">
        <v>675</v>
      </c>
      <c r="U1230" s="2" t="s">
        <v>9300</v>
      </c>
      <c r="V1230" s="2" t="s">
        <v>675</v>
      </c>
      <c r="W1230" s="2" t="s">
        <v>675</v>
      </c>
    </row>
    <row r="1231" spans="1:23">
      <c r="A1231" t="s">
        <v>9301</v>
      </c>
      <c r="B1231" t="s">
        <v>3023</v>
      </c>
      <c r="C1231" t="s">
        <v>6799</v>
      </c>
      <c r="D1231" t="s">
        <v>3023</v>
      </c>
      <c r="E1231" t="s">
        <v>7252</v>
      </c>
      <c r="F1231" t="s">
        <v>11560</v>
      </c>
      <c r="G1231" t="s">
        <v>11551</v>
      </c>
      <c r="H1231" t="s">
        <v>7211</v>
      </c>
      <c r="I1231" t="s">
        <v>7211</v>
      </c>
      <c r="J1231" t="s">
        <v>7212</v>
      </c>
      <c r="K1231" t="s">
        <v>922</v>
      </c>
      <c r="L1231" t="s">
        <v>675</v>
      </c>
      <c r="M1231" t="s">
        <v>760</v>
      </c>
      <c r="N1231" t="s">
        <v>2672</v>
      </c>
      <c r="O1231" t="s">
        <v>7210</v>
      </c>
      <c r="P1231" t="s">
        <v>11557</v>
      </c>
      <c r="Q1231" t="s">
        <v>1594</v>
      </c>
      <c r="R1231" t="s">
        <v>9302</v>
      </c>
      <c r="S1231" t="s">
        <v>3024</v>
      </c>
      <c r="T1231" s="2" t="s">
        <v>675</v>
      </c>
      <c r="U1231" s="2" t="s">
        <v>9302</v>
      </c>
      <c r="V1231" s="2" t="s">
        <v>3024</v>
      </c>
      <c r="W1231" s="2" t="s">
        <v>675</v>
      </c>
    </row>
    <row r="1232" spans="1:23">
      <c r="A1232" t="s">
        <v>9303</v>
      </c>
      <c r="B1232" t="s">
        <v>1914</v>
      </c>
      <c r="C1232" t="s">
        <v>12516</v>
      </c>
      <c r="D1232" t="s">
        <v>675</v>
      </c>
      <c r="E1232" t="s">
        <v>682</v>
      </c>
      <c r="F1232" t="s">
        <v>11560</v>
      </c>
      <c r="G1232" t="s">
        <v>11551</v>
      </c>
      <c r="H1232" t="s">
        <v>788</v>
      </c>
      <c r="I1232" t="s">
        <v>788</v>
      </c>
      <c r="J1232" t="s">
        <v>6909</v>
      </c>
      <c r="K1232" t="s">
        <v>922</v>
      </c>
      <c r="L1232" t="s">
        <v>675</v>
      </c>
      <c r="M1232" t="s">
        <v>760</v>
      </c>
      <c r="N1232" t="s">
        <v>760</v>
      </c>
      <c r="O1232" t="s">
        <v>787</v>
      </c>
      <c r="P1232" t="s">
        <v>11557</v>
      </c>
      <c r="Q1232" t="s">
        <v>1594</v>
      </c>
      <c r="R1232" t="s">
        <v>9305</v>
      </c>
      <c r="S1232" t="s">
        <v>1919</v>
      </c>
      <c r="T1232" s="2" t="s">
        <v>675</v>
      </c>
      <c r="U1232" s="2" t="s">
        <v>9305</v>
      </c>
      <c r="V1232" s="2" t="s">
        <v>675</v>
      </c>
      <c r="W1232" s="2" t="s">
        <v>675</v>
      </c>
    </row>
    <row r="1233" spans="1:23">
      <c r="A1233" t="s">
        <v>9307</v>
      </c>
      <c r="B1233" t="s">
        <v>2435</v>
      </c>
      <c r="C1233" t="s">
        <v>12517</v>
      </c>
      <c r="D1233" t="s">
        <v>675</v>
      </c>
      <c r="E1233" t="s">
        <v>682</v>
      </c>
      <c r="F1233" t="s">
        <v>11560</v>
      </c>
      <c r="G1233" t="s">
        <v>11551</v>
      </c>
      <c r="H1233" t="s">
        <v>675</v>
      </c>
      <c r="I1233" t="s">
        <v>6621</v>
      </c>
      <c r="J1233" t="s">
        <v>9308</v>
      </c>
      <c r="K1233" t="s">
        <v>922</v>
      </c>
      <c r="L1233" t="s">
        <v>675</v>
      </c>
      <c r="M1233" t="s">
        <v>760</v>
      </c>
      <c r="N1233" t="s">
        <v>2672</v>
      </c>
      <c r="O1233" t="s">
        <v>6620</v>
      </c>
      <c r="P1233" t="s">
        <v>11553</v>
      </c>
      <c r="Q1233" t="s">
        <v>1594</v>
      </c>
      <c r="R1233" t="s">
        <v>9309</v>
      </c>
      <c r="S1233" t="s">
        <v>2435</v>
      </c>
      <c r="T1233" s="2" t="s">
        <v>675</v>
      </c>
      <c r="U1233" s="2" t="s">
        <v>9309</v>
      </c>
      <c r="V1233" s="2" t="s">
        <v>675</v>
      </c>
      <c r="W1233" s="2" t="s">
        <v>675</v>
      </c>
    </row>
    <row r="1234" spans="1:23">
      <c r="A1234" t="s">
        <v>9310</v>
      </c>
      <c r="B1234" t="s">
        <v>2449</v>
      </c>
      <c r="C1234" t="s">
        <v>12518</v>
      </c>
      <c r="D1234" t="s">
        <v>675</v>
      </c>
      <c r="E1234" t="s">
        <v>682</v>
      </c>
      <c r="F1234" t="s">
        <v>11560</v>
      </c>
      <c r="G1234" t="s">
        <v>11551</v>
      </c>
      <c r="H1234" t="s">
        <v>675</v>
      </c>
      <c r="I1234" t="s">
        <v>6626</v>
      </c>
      <c r="J1234" t="s">
        <v>9311</v>
      </c>
      <c r="K1234" t="s">
        <v>922</v>
      </c>
      <c r="L1234" t="s">
        <v>675</v>
      </c>
      <c r="M1234" t="s">
        <v>760</v>
      </c>
      <c r="N1234" t="s">
        <v>711</v>
      </c>
      <c r="O1234" t="s">
        <v>6625</v>
      </c>
      <c r="P1234" t="s">
        <v>11553</v>
      </c>
      <c r="Q1234" t="s">
        <v>1594</v>
      </c>
      <c r="R1234" t="s">
        <v>9312</v>
      </c>
      <c r="S1234" t="s">
        <v>2449</v>
      </c>
      <c r="T1234" s="2" t="s">
        <v>675</v>
      </c>
      <c r="U1234" s="2" t="s">
        <v>9312</v>
      </c>
      <c r="V1234" s="2" t="s">
        <v>675</v>
      </c>
      <c r="W1234" s="2" t="s">
        <v>675</v>
      </c>
    </row>
    <row r="1235" spans="1:23">
      <c r="A1235" t="s">
        <v>5098</v>
      </c>
      <c r="B1235" t="s">
        <v>1594</v>
      </c>
      <c r="C1235" t="s">
        <v>12519</v>
      </c>
      <c r="D1235" t="s">
        <v>1454</v>
      </c>
      <c r="E1235" t="s">
        <v>6800</v>
      </c>
      <c r="F1235" t="s">
        <v>11560</v>
      </c>
      <c r="G1235" t="s">
        <v>11551</v>
      </c>
      <c r="H1235" t="s">
        <v>362</v>
      </c>
      <c r="I1235" t="s">
        <v>362</v>
      </c>
      <c r="J1235" t="s">
        <v>5075</v>
      </c>
      <c r="K1235" t="s">
        <v>663</v>
      </c>
      <c r="L1235" t="s">
        <v>675</v>
      </c>
      <c r="M1235" t="s">
        <v>760</v>
      </c>
      <c r="N1235" t="s">
        <v>701</v>
      </c>
      <c r="O1235" t="s">
        <v>1895</v>
      </c>
      <c r="P1235" t="s">
        <v>11568</v>
      </c>
      <c r="Q1235" t="s">
        <v>1594</v>
      </c>
      <c r="R1235" t="s">
        <v>5099</v>
      </c>
      <c r="S1235" t="s">
        <v>1933</v>
      </c>
      <c r="T1235" s="2" t="s">
        <v>675</v>
      </c>
      <c r="U1235" s="2" t="s">
        <v>5099</v>
      </c>
      <c r="V1235" s="2" t="s">
        <v>1454</v>
      </c>
      <c r="W1235" s="2" t="s">
        <v>675</v>
      </c>
    </row>
    <row r="1236" spans="1:23">
      <c r="A1236" t="s">
        <v>1593</v>
      </c>
      <c r="B1236" t="s">
        <v>1594</v>
      </c>
      <c r="C1236" t="s">
        <v>12520</v>
      </c>
      <c r="D1236" t="s">
        <v>1594</v>
      </c>
      <c r="E1236" t="s">
        <v>12521</v>
      </c>
      <c r="F1236" t="s">
        <v>11560</v>
      </c>
      <c r="G1236" t="s">
        <v>11551</v>
      </c>
      <c r="H1236" t="s">
        <v>675</v>
      </c>
      <c r="I1236" t="s">
        <v>1596</v>
      </c>
      <c r="J1236" t="s">
        <v>1597</v>
      </c>
      <c r="K1236" t="s">
        <v>664</v>
      </c>
      <c r="L1236" t="s">
        <v>675</v>
      </c>
      <c r="M1236" t="s">
        <v>1504</v>
      </c>
      <c r="N1236" t="s">
        <v>701</v>
      </c>
      <c r="O1236" t="s">
        <v>1595</v>
      </c>
      <c r="P1236" t="s">
        <v>11557</v>
      </c>
      <c r="Q1236" t="s">
        <v>1594</v>
      </c>
      <c r="R1236" t="s">
        <v>1598</v>
      </c>
      <c r="S1236" t="s">
        <v>1876</v>
      </c>
      <c r="T1236" s="2" t="s">
        <v>675</v>
      </c>
      <c r="U1236" s="2" t="s">
        <v>1598</v>
      </c>
      <c r="V1236" s="2" t="s">
        <v>1876</v>
      </c>
      <c r="W1236" s="2" t="s">
        <v>675</v>
      </c>
    </row>
    <row r="1237" spans="1:23">
      <c r="A1237" t="s">
        <v>1599</v>
      </c>
      <c r="B1237" t="s">
        <v>1594</v>
      </c>
      <c r="C1237" t="s">
        <v>12522</v>
      </c>
      <c r="D1237" t="s">
        <v>1594</v>
      </c>
      <c r="E1237" t="s">
        <v>7035</v>
      </c>
      <c r="F1237" t="s">
        <v>11560</v>
      </c>
      <c r="G1237" t="s">
        <v>11551</v>
      </c>
      <c r="H1237" t="s">
        <v>675</v>
      </c>
      <c r="I1237" t="s">
        <v>12</v>
      </c>
      <c r="J1237" t="s">
        <v>1600</v>
      </c>
      <c r="K1237" t="s">
        <v>664</v>
      </c>
      <c r="L1237" t="s">
        <v>675</v>
      </c>
      <c r="M1237" t="s">
        <v>1504</v>
      </c>
      <c r="N1237" t="s">
        <v>701</v>
      </c>
      <c r="O1237" t="s">
        <v>782</v>
      </c>
      <c r="P1237" t="s">
        <v>11557</v>
      </c>
      <c r="Q1237" t="s">
        <v>1594</v>
      </c>
      <c r="R1237" t="s">
        <v>1601</v>
      </c>
      <c r="S1237" t="s">
        <v>1422</v>
      </c>
      <c r="T1237" s="2" t="s">
        <v>675</v>
      </c>
      <c r="U1237" s="2" t="s">
        <v>1601</v>
      </c>
      <c r="V1237" s="2" t="s">
        <v>1422</v>
      </c>
      <c r="W1237" s="2" t="s">
        <v>675</v>
      </c>
    </row>
    <row r="1238" spans="1:23">
      <c r="A1238" t="s">
        <v>1602</v>
      </c>
      <c r="B1238" t="s">
        <v>1594</v>
      </c>
      <c r="C1238" t="s">
        <v>12523</v>
      </c>
      <c r="D1238" t="s">
        <v>1594</v>
      </c>
      <c r="E1238" t="s">
        <v>12524</v>
      </c>
      <c r="F1238" t="s">
        <v>11560</v>
      </c>
      <c r="G1238" t="s">
        <v>11551</v>
      </c>
      <c r="H1238" t="s">
        <v>675</v>
      </c>
      <c r="I1238" t="s">
        <v>16</v>
      </c>
      <c r="J1238" t="s">
        <v>12525</v>
      </c>
      <c r="K1238" t="s">
        <v>664</v>
      </c>
      <c r="L1238" t="s">
        <v>675</v>
      </c>
      <c r="M1238" t="s">
        <v>1504</v>
      </c>
      <c r="N1238" t="s">
        <v>760</v>
      </c>
      <c r="O1238" t="s">
        <v>1199</v>
      </c>
      <c r="P1238" t="s">
        <v>11557</v>
      </c>
      <c r="Q1238" t="s">
        <v>1594</v>
      </c>
      <c r="R1238" t="s">
        <v>1606</v>
      </c>
      <c r="S1238" t="s">
        <v>1604</v>
      </c>
      <c r="T1238" s="2" t="s">
        <v>675</v>
      </c>
      <c r="U1238" s="2" t="s">
        <v>1606</v>
      </c>
      <c r="V1238" s="2" t="s">
        <v>1604</v>
      </c>
      <c r="W1238" s="2" t="s">
        <v>675</v>
      </c>
    </row>
    <row r="1239" spans="1:23">
      <c r="A1239" t="s">
        <v>4185</v>
      </c>
      <c r="B1239" t="s">
        <v>2797</v>
      </c>
      <c r="C1239" t="s">
        <v>12526</v>
      </c>
      <c r="D1239" t="s">
        <v>2797</v>
      </c>
      <c r="E1239" t="s">
        <v>12193</v>
      </c>
      <c r="F1239" t="s">
        <v>11550</v>
      </c>
      <c r="G1239" t="s">
        <v>11551</v>
      </c>
      <c r="H1239" t="s">
        <v>675</v>
      </c>
      <c r="I1239" t="s">
        <v>4187</v>
      </c>
      <c r="J1239" t="s">
        <v>321</v>
      </c>
      <c r="K1239" t="s">
        <v>675</v>
      </c>
      <c r="L1239" t="s">
        <v>11552</v>
      </c>
      <c r="M1239" t="s">
        <v>1504</v>
      </c>
      <c r="N1239" t="s">
        <v>760</v>
      </c>
      <c r="O1239" t="s">
        <v>4186</v>
      </c>
      <c r="P1239" t="s">
        <v>11557</v>
      </c>
      <c r="Q1239" t="s">
        <v>2797</v>
      </c>
      <c r="R1239" t="s">
        <v>4188</v>
      </c>
      <c r="S1239" t="s">
        <v>7044</v>
      </c>
      <c r="T1239" s="2" t="s">
        <v>675</v>
      </c>
      <c r="U1239" s="2" t="s">
        <v>4188</v>
      </c>
      <c r="V1239" s="2" t="s">
        <v>7044</v>
      </c>
      <c r="W1239" s="2" t="s">
        <v>675</v>
      </c>
    </row>
    <row r="1240" spans="1:23">
      <c r="A1240" t="s">
        <v>4189</v>
      </c>
      <c r="B1240" t="s">
        <v>1422</v>
      </c>
      <c r="C1240" t="s">
        <v>12527</v>
      </c>
      <c r="D1240" t="s">
        <v>1422</v>
      </c>
      <c r="E1240" t="s">
        <v>12382</v>
      </c>
      <c r="F1240" t="s">
        <v>11762</v>
      </c>
      <c r="G1240" t="s">
        <v>11551</v>
      </c>
      <c r="H1240" t="s">
        <v>675</v>
      </c>
      <c r="I1240" t="s">
        <v>4191</v>
      </c>
      <c r="J1240" t="s">
        <v>322</v>
      </c>
      <c r="K1240" t="s">
        <v>664</v>
      </c>
      <c r="L1240" t="s">
        <v>11552</v>
      </c>
      <c r="M1240" t="s">
        <v>1676</v>
      </c>
      <c r="N1240" t="s">
        <v>675</v>
      </c>
      <c r="O1240" t="s">
        <v>4190</v>
      </c>
      <c r="P1240" t="s">
        <v>11557</v>
      </c>
      <c r="Q1240" t="s">
        <v>1422</v>
      </c>
      <c r="R1240" t="s">
        <v>4192</v>
      </c>
      <c r="S1240" t="s">
        <v>675</v>
      </c>
      <c r="T1240" s="2" t="s">
        <v>675</v>
      </c>
      <c r="U1240" s="2" t="s">
        <v>4192</v>
      </c>
      <c r="V1240" s="2" t="s">
        <v>675</v>
      </c>
      <c r="W1240" s="2" t="s">
        <v>675</v>
      </c>
    </row>
    <row r="1241" spans="1:23">
      <c r="A1241" t="s">
        <v>4193</v>
      </c>
      <c r="B1241" t="s">
        <v>1422</v>
      </c>
      <c r="C1241" t="s">
        <v>12528</v>
      </c>
      <c r="D1241" t="s">
        <v>1422</v>
      </c>
      <c r="E1241" t="s">
        <v>12109</v>
      </c>
      <c r="F1241" t="s">
        <v>11584</v>
      </c>
      <c r="G1241" t="s">
        <v>11551</v>
      </c>
      <c r="H1241" t="s">
        <v>675</v>
      </c>
      <c r="I1241" t="s">
        <v>692</v>
      </c>
      <c r="J1241" t="s">
        <v>317</v>
      </c>
      <c r="K1241" t="s">
        <v>664</v>
      </c>
      <c r="L1241" t="s">
        <v>11552</v>
      </c>
      <c r="M1241" t="s">
        <v>1676</v>
      </c>
      <c r="N1241" t="s">
        <v>675</v>
      </c>
      <c r="O1241" t="s">
        <v>691</v>
      </c>
      <c r="P1241" t="s">
        <v>11557</v>
      </c>
      <c r="Q1241" t="s">
        <v>1422</v>
      </c>
      <c r="R1241" t="s">
        <v>4194</v>
      </c>
      <c r="S1241" t="s">
        <v>675</v>
      </c>
      <c r="T1241" s="2" t="s">
        <v>675</v>
      </c>
      <c r="U1241" s="2" t="s">
        <v>4194</v>
      </c>
      <c r="V1241" s="2" t="s">
        <v>675</v>
      </c>
      <c r="W1241" s="2" t="s">
        <v>675</v>
      </c>
    </row>
    <row r="1242" spans="1:23">
      <c r="A1242" t="s">
        <v>2807</v>
      </c>
      <c r="B1242" t="s">
        <v>1422</v>
      </c>
      <c r="C1242" t="s">
        <v>11835</v>
      </c>
      <c r="D1242" t="s">
        <v>1422</v>
      </c>
      <c r="E1242" t="s">
        <v>12529</v>
      </c>
      <c r="F1242" t="s">
        <v>12266</v>
      </c>
      <c r="G1242" t="s">
        <v>11551</v>
      </c>
      <c r="H1242" t="s">
        <v>675</v>
      </c>
      <c r="I1242" t="s">
        <v>2537</v>
      </c>
      <c r="J1242" t="s">
        <v>168</v>
      </c>
      <c r="K1242" t="s">
        <v>664</v>
      </c>
      <c r="L1242" t="s">
        <v>11552</v>
      </c>
      <c r="M1242" t="s">
        <v>1676</v>
      </c>
      <c r="N1242" t="s">
        <v>675</v>
      </c>
      <c r="O1242" t="s">
        <v>2536</v>
      </c>
      <c r="P1242" t="s">
        <v>11557</v>
      </c>
      <c r="Q1242" t="s">
        <v>1422</v>
      </c>
      <c r="R1242" t="s">
        <v>2808</v>
      </c>
      <c r="S1242" t="s">
        <v>675</v>
      </c>
      <c r="T1242" s="2" t="s">
        <v>675</v>
      </c>
      <c r="U1242" s="2" t="s">
        <v>2808</v>
      </c>
      <c r="V1242" s="2" t="s">
        <v>675</v>
      </c>
      <c r="W1242" s="2" t="s">
        <v>675</v>
      </c>
    </row>
    <row r="1243" spans="1:23">
      <c r="A1243" t="s">
        <v>2809</v>
      </c>
      <c r="B1243" t="s">
        <v>1422</v>
      </c>
      <c r="C1243" t="s">
        <v>6148</v>
      </c>
      <c r="D1243" t="s">
        <v>1422</v>
      </c>
      <c r="E1243" t="s">
        <v>12530</v>
      </c>
      <c r="F1243" t="s">
        <v>12197</v>
      </c>
      <c r="G1243" t="s">
        <v>11551</v>
      </c>
      <c r="H1243" t="s">
        <v>675</v>
      </c>
      <c r="I1243" t="s">
        <v>1795</v>
      </c>
      <c r="J1243" t="s">
        <v>169</v>
      </c>
      <c r="K1243" t="s">
        <v>664</v>
      </c>
      <c r="L1243" t="s">
        <v>11552</v>
      </c>
      <c r="M1243" t="s">
        <v>1676</v>
      </c>
      <c r="N1243" t="s">
        <v>675</v>
      </c>
      <c r="O1243" t="s">
        <v>1794</v>
      </c>
      <c r="P1243" t="s">
        <v>11557</v>
      </c>
      <c r="Q1243" t="s">
        <v>1422</v>
      </c>
      <c r="R1243" t="s">
        <v>2810</v>
      </c>
      <c r="S1243" t="s">
        <v>675</v>
      </c>
      <c r="T1243" s="2" t="s">
        <v>675</v>
      </c>
      <c r="U1243" s="2" t="s">
        <v>2810</v>
      </c>
      <c r="V1243" s="2" t="s">
        <v>675</v>
      </c>
      <c r="W1243" s="2" t="s">
        <v>675</v>
      </c>
    </row>
    <row r="1244" spans="1:23">
      <c r="A1244" t="s">
        <v>2811</v>
      </c>
      <c r="B1244" t="s">
        <v>1422</v>
      </c>
      <c r="C1244" t="s">
        <v>12531</v>
      </c>
      <c r="D1244" t="s">
        <v>1422</v>
      </c>
      <c r="E1244" t="s">
        <v>12532</v>
      </c>
      <c r="F1244" t="s">
        <v>11643</v>
      </c>
      <c r="G1244" t="s">
        <v>11551</v>
      </c>
      <c r="H1244" t="s">
        <v>675</v>
      </c>
      <c r="I1244" t="s">
        <v>1268</v>
      </c>
      <c r="J1244" t="s">
        <v>170</v>
      </c>
      <c r="K1244" t="s">
        <v>664</v>
      </c>
      <c r="L1244" t="s">
        <v>11552</v>
      </c>
      <c r="M1244" t="s">
        <v>1676</v>
      </c>
      <c r="N1244" t="s">
        <v>675</v>
      </c>
      <c r="O1244" t="s">
        <v>1267</v>
      </c>
      <c r="P1244" t="s">
        <v>11557</v>
      </c>
      <c r="Q1244" t="s">
        <v>1422</v>
      </c>
      <c r="R1244" t="s">
        <v>2812</v>
      </c>
      <c r="S1244" t="s">
        <v>675</v>
      </c>
      <c r="T1244" s="2" t="s">
        <v>675</v>
      </c>
      <c r="U1244" s="2" t="s">
        <v>2812</v>
      </c>
      <c r="V1244" s="2" t="s">
        <v>675</v>
      </c>
      <c r="W1244" s="2" t="s">
        <v>675</v>
      </c>
    </row>
    <row r="1245" spans="1:23">
      <c r="A1245" t="s">
        <v>2813</v>
      </c>
      <c r="B1245" t="s">
        <v>1422</v>
      </c>
      <c r="C1245" t="s">
        <v>12533</v>
      </c>
      <c r="D1245" t="s">
        <v>1422</v>
      </c>
      <c r="E1245" t="s">
        <v>12534</v>
      </c>
      <c r="F1245" t="s">
        <v>11721</v>
      </c>
      <c r="G1245" t="s">
        <v>11551</v>
      </c>
      <c r="H1245" t="s">
        <v>675</v>
      </c>
      <c r="I1245" t="s">
        <v>2636</v>
      </c>
      <c r="J1245" t="s">
        <v>171</v>
      </c>
      <c r="K1245" t="s">
        <v>664</v>
      </c>
      <c r="L1245" t="s">
        <v>11552</v>
      </c>
      <c r="M1245" t="s">
        <v>1676</v>
      </c>
      <c r="N1245" t="s">
        <v>675</v>
      </c>
      <c r="O1245" t="s">
        <v>2635</v>
      </c>
      <c r="P1245" t="s">
        <v>11557</v>
      </c>
      <c r="Q1245" t="s">
        <v>1422</v>
      </c>
      <c r="R1245" t="s">
        <v>2814</v>
      </c>
      <c r="S1245" t="s">
        <v>675</v>
      </c>
      <c r="T1245" s="2" t="s">
        <v>675</v>
      </c>
      <c r="U1245" s="2" t="s">
        <v>2814</v>
      </c>
      <c r="V1245" s="2" t="s">
        <v>675</v>
      </c>
      <c r="W1245" s="2" t="s">
        <v>675</v>
      </c>
    </row>
    <row r="1246" spans="1:23">
      <c r="A1246" t="s">
        <v>4195</v>
      </c>
      <c r="B1246" t="s">
        <v>1422</v>
      </c>
      <c r="C1246" t="s">
        <v>12069</v>
      </c>
      <c r="D1246" t="s">
        <v>1422</v>
      </c>
      <c r="E1246" t="s">
        <v>7035</v>
      </c>
      <c r="F1246" t="s">
        <v>11550</v>
      </c>
      <c r="G1246" t="s">
        <v>11551</v>
      </c>
      <c r="H1246" t="s">
        <v>675</v>
      </c>
      <c r="I1246" t="s">
        <v>1795</v>
      </c>
      <c r="J1246" t="s">
        <v>323</v>
      </c>
      <c r="K1246" t="s">
        <v>675</v>
      </c>
      <c r="L1246" t="s">
        <v>11552</v>
      </c>
      <c r="M1246" t="s">
        <v>1504</v>
      </c>
      <c r="N1246" t="s">
        <v>760</v>
      </c>
      <c r="O1246" t="s">
        <v>1794</v>
      </c>
      <c r="P1246" t="s">
        <v>11557</v>
      </c>
      <c r="Q1246" t="s">
        <v>2816</v>
      </c>
      <c r="R1246" t="s">
        <v>4196</v>
      </c>
      <c r="S1246" t="s">
        <v>7044</v>
      </c>
      <c r="T1246" s="2" t="s">
        <v>675</v>
      </c>
      <c r="U1246" s="2" t="s">
        <v>4196</v>
      </c>
      <c r="V1246" s="2" t="s">
        <v>7044</v>
      </c>
      <c r="W1246" s="2" t="s">
        <v>675</v>
      </c>
    </row>
    <row r="1247" spans="1:23">
      <c r="A1247" t="s">
        <v>4197</v>
      </c>
      <c r="B1247" t="s">
        <v>2816</v>
      </c>
      <c r="C1247" t="s">
        <v>12535</v>
      </c>
      <c r="D1247" t="s">
        <v>2816</v>
      </c>
      <c r="E1247" t="s">
        <v>12393</v>
      </c>
      <c r="F1247" t="s">
        <v>11601</v>
      </c>
      <c r="G1247" t="s">
        <v>11551</v>
      </c>
      <c r="H1247" t="s">
        <v>675</v>
      </c>
      <c r="I1247" t="s">
        <v>4199</v>
      </c>
      <c r="J1247" t="s">
        <v>324</v>
      </c>
      <c r="K1247" t="s">
        <v>675</v>
      </c>
      <c r="L1247" t="s">
        <v>11552</v>
      </c>
      <c r="M1247" t="s">
        <v>1504</v>
      </c>
      <c r="N1247" t="s">
        <v>760</v>
      </c>
      <c r="O1247" t="s">
        <v>4198</v>
      </c>
      <c r="P1247" t="s">
        <v>11557</v>
      </c>
      <c r="Q1247" t="s">
        <v>2816</v>
      </c>
      <c r="R1247" t="s">
        <v>4200</v>
      </c>
      <c r="S1247" t="s">
        <v>7044</v>
      </c>
      <c r="T1247" s="2" t="s">
        <v>675</v>
      </c>
      <c r="U1247" s="2" t="s">
        <v>4200</v>
      </c>
      <c r="V1247" s="2" t="s">
        <v>7044</v>
      </c>
      <c r="W1247" s="2" t="s">
        <v>675</v>
      </c>
    </row>
    <row r="1248" spans="1:23">
      <c r="A1248" t="s">
        <v>4201</v>
      </c>
      <c r="B1248" t="s">
        <v>2816</v>
      </c>
      <c r="C1248" t="s">
        <v>12536</v>
      </c>
      <c r="D1248" t="s">
        <v>2816</v>
      </c>
      <c r="E1248" t="s">
        <v>6766</v>
      </c>
      <c r="F1248" t="s">
        <v>11767</v>
      </c>
      <c r="G1248" t="s">
        <v>11551</v>
      </c>
      <c r="H1248" t="s">
        <v>675</v>
      </c>
      <c r="I1248" t="s">
        <v>2941</v>
      </c>
      <c r="J1248" t="s">
        <v>325</v>
      </c>
      <c r="K1248" t="s">
        <v>675</v>
      </c>
      <c r="L1248" t="s">
        <v>11552</v>
      </c>
      <c r="M1248" t="s">
        <v>1504</v>
      </c>
      <c r="N1248" t="s">
        <v>760</v>
      </c>
      <c r="O1248" t="s">
        <v>2940</v>
      </c>
      <c r="P1248" t="s">
        <v>11557</v>
      </c>
      <c r="Q1248" t="s">
        <v>2816</v>
      </c>
      <c r="R1248" t="s">
        <v>4202</v>
      </c>
      <c r="S1248" t="s">
        <v>7044</v>
      </c>
      <c r="T1248" s="2" t="s">
        <v>675</v>
      </c>
      <c r="U1248" s="2" t="s">
        <v>4202</v>
      </c>
      <c r="V1248" s="2" t="s">
        <v>7044</v>
      </c>
      <c r="W1248" s="2" t="s">
        <v>675</v>
      </c>
    </row>
    <row r="1249" spans="1:23">
      <c r="A1249" t="s">
        <v>4203</v>
      </c>
      <c r="B1249" t="s">
        <v>2816</v>
      </c>
      <c r="C1249" t="s">
        <v>12430</v>
      </c>
      <c r="D1249" t="s">
        <v>2816</v>
      </c>
      <c r="E1249" t="s">
        <v>11966</v>
      </c>
      <c r="F1249" t="s">
        <v>11737</v>
      </c>
      <c r="G1249" t="s">
        <v>11551</v>
      </c>
      <c r="H1249" t="s">
        <v>675</v>
      </c>
      <c r="I1249" t="s">
        <v>756</v>
      </c>
      <c r="J1249" t="s">
        <v>326</v>
      </c>
      <c r="K1249" t="s">
        <v>664</v>
      </c>
      <c r="L1249" t="s">
        <v>11552</v>
      </c>
      <c r="M1249" t="s">
        <v>1676</v>
      </c>
      <c r="N1249" t="s">
        <v>760</v>
      </c>
      <c r="O1249" t="s">
        <v>755</v>
      </c>
      <c r="P1249" t="s">
        <v>11557</v>
      </c>
      <c r="Q1249" t="s">
        <v>2816</v>
      </c>
      <c r="R1249" t="s">
        <v>4204</v>
      </c>
      <c r="S1249" t="s">
        <v>1608</v>
      </c>
      <c r="T1249" s="2" t="s">
        <v>675</v>
      </c>
      <c r="U1249" s="2" t="s">
        <v>4204</v>
      </c>
      <c r="V1249" s="2" t="s">
        <v>1608</v>
      </c>
      <c r="W1249" s="2" t="s">
        <v>675</v>
      </c>
    </row>
    <row r="1250" spans="1:23">
      <c r="A1250" t="s">
        <v>4205</v>
      </c>
      <c r="B1250" t="s">
        <v>2816</v>
      </c>
      <c r="C1250" t="s">
        <v>12182</v>
      </c>
      <c r="D1250" t="s">
        <v>2816</v>
      </c>
      <c r="E1250" t="s">
        <v>12063</v>
      </c>
      <c r="F1250" t="s">
        <v>11580</v>
      </c>
      <c r="G1250" t="s">
        <v>11551</v>
      </c>
      <c r="H1250" t="s">
        <v>675</v>
      </c>
      <c r="I1250" t="s">
        <v>2624</v>
      </c>
      <c r="J1250" t="s">
        <v>327</v>
      </c>
      <c r="K1250" t="s">
        <v>664</v>
      </c>
      <c r="L1250" t="s">
        <v>11552</v>
      </c>
      <c r="M1250" t="s">
        <v>1676</v>
      </c>
      <c r="N1250" t="s">
        <v>675</v>
      </c>
      <c r="O1250" t="s">
        <v>2623</v>
      </c>
      <c r="P1250" t="s">
        <v>11557</v>
      </c>
      <c r="Q1250" t="s">
        <v>2816</v>
      </c>
      <c r="R1250" t="s">
        <v>4206</v>
      </c>
      <c r="S1250" t="s">
        <v>675</v>
      </c>
      <c r="T1250" s="2" t="s">
        <v>675</v>
      </c>
      <c r="U1250" s="2" t="s">
        <v>4206</v>
      </c>
      <c r="V1250" s="2" t="s">
        <v>675</v>
      </c>
      <c r="W1250" s="2" t="s">
        <v>675</v>
      </c>
    </row>
    <row r="1251" spans="1:23">
      <c r="A1251" t="s">
        <v>2815</v>
      </c>
      <c r="B1251" t="s">
        <v>2816</v>
      </c>
      <c r="C1251" t="s">
        <v>12537</v>
      </c>
      <c r="D1251" t="s">
        <v>2816</v>
      </c>
      <c r="E1251" t="s">
        <v>12538</v>
      </c>
      <c r="F1251" t="s">
        <v>12290</v>
      </c>
      <c r="G1251" t="s">
        <v>11551</v>
      </c>
      <c r="H1251" t="s">
        <v>675</v>
      </c>
      <c r="I1251" t="s">
        <v>865</v>
      </c>
      <c r="J1251" t="s">
        <v>172</v>
      </c>
      <c r="K1251" t="s">
        <v>664</v>
      </c>
      <c r="L1251" t="s">
        <v>11552</v>
      </c>
      <c r="M1251" t="s">
        <v>1676</v>
      </c>
      <c r="N1251" t="s">
        <v>675</v>
      </c>
      <c r="O1251" t="s">
        <v>864</v>
      </c>
      <c r="P1251" t="s">
        <v>11557</v>
      </c>
      <c r="Q1251" t="s">
        <v>2816</v>
      </c>
      <c r="R1251" t="s">
        <v>2818</v>
      </c>
      <c r="S1251" t="s">
        <v>675</v>
      </c>
      <c r="T1251" s="2" t="s">
        <v>675</v>
      </c>
      <c r="U1251" s="2" t="s">
        <v>2818</v>
      </c>
      <c r="V1251" s="2" t="s">
        <v>675</v>
      </c>
      <c r="W1251" s="2" t="s">
        <v>675</v>
      </c>
    </row>
    <row r="1252" spans="1:23">
      <c r="A1252" t="s">
        <v>2819</v>
      </c>
      <c r="B1252" t="s">
        <v>2816</v>
      </c>
      <c r="C1252" t="s">
        <v>9566</v>
      </c>
      <c r="D1252" t="s">
        <v>2816</v>
      </c>
      <c r="E1252" t="s">
        <v>12539</v>
      </c>
      <c r="F1252" t="s">
        <v>11555</v>
      </c>
      <c r="G1252" t="s">
        <v>11551</v>
      </c>
      <c r="H1252" t="s">
        <v>675</v>
      </c>
      <c r="I1252" t="s">
        <v>2821</v>
      </c>
      <c r="J1252" t="s">
        <v>172</v>
      </c>
      <c r="K1252" t="s">
        <v>664</v>
      </c>
      <c r="L1252" t="s">
        <v>11552</v>
      </c>
      <c r="M1252" t="s">
        <v>1676</v>
      </c>
      <c r="N1252" t="s">
        <v>675</v>
      </c>
      <c r="O1252" t="s">
        <v>2820</v>
      </c>
      <c r="P1252" t="s">
        <v>11557</v>
      </c>
      <c r="Q1252" t="s">
        <v>2816</v>
      </c>
      <c r="R1252" t="s">
        <v>2822</v>
      </c>
      <c r="S1252" t="s">
        <v>675</v>
      </c>
      <c r="T1252" s="2" t="s">
        <v>675</v>
      </c>
      <c r="U1252" s="2" t="s">
        <v>2822</v>
      </c>
      <c r="V1252" s="2" t="s">
        <v>675</v>
      </c>
      <c r="W1252" s="2" t="s">
        <v>675</v>
      </c>
    </row>
    <row r="1253" spans="1:23">
      <c r="A1253" t="s">
        <v>2823</v>
      </c>
      <c r="B1253" t="s">
        <v>2816</v>
      </c>
      <c r="C1253" t="s">
        <v>9566</v>
      </c>
      <c r="D1253" t="s">
        <v>2816</v>
      </c>
      <c r="E1253" t="s">
        <v>5895</v>
      </c>
      <c r="F1253" t="s">
        <v>11580</v>
      </c>
      <c r="G1253" t="s">
        <v>11551</v>
      </c>
      <c r="H1253" t="s">
        <v>675</v>
      </c>
      <c r="I1253" t="s">
        <v>2576</v>
      </c>
      <c r="J1253" t="s">
        <v>172</v>
      </c>
      <c r="K1253" t="s">
        <v>664</v>
      </c>
      <c r="L1253" t="s">
        <v>11552</v>
      </c>
      <c r="M1253" t="s">
        <v>1676</v>
      </c>
      <c r="N1253" t="s">
        <v>675</v>
      </c>
      <c r="O1253" t="s">
        <v>2575</v>
      </c>
      <c r="P1253" t="s">
        <v>11557</v>
      </c>
      <c r="Q1253" t="s">
        <v>2816</v>
      </c>
      <c r="R1253" t="s">
        <v>2824</v>
      </c>
      <c r="S1253" t="s">
        <v>675</v>
      </c>
      <c r="T1253" s="2" t="s">
        <v>675</v>
      </c>
      <c r="U1253" s="2" t="s">
        <v>2824</v>
      </c>
      <c r="V1253" s="2" t="s">
        <v>675</v>
      </c>
      <c r="W1253" s="2" t="s">
        <v>675</v>
      </c>
    </row>
    <row r="1254" spans="1:23">
      <c r="A1254" t="s">
        <v>5100</v>
      </c>
      <c r="B1254" t="s">
        <v>2816</v>
      </c>
      <c r="C1254" t="s">
        <v>12502</v>
      </c>
      <c r="D1254" t="s">
        <v>2816</v>
      </c>
      <c r="E1254" t="s">
        <v>12540</v>
      </c>
      <c r="F1254" t="s">
        <v>11556</v>
      </c>
      <c r="G1254" t="s">
        <v>11551</v>
      </c>
      <c r="H1254" t="s">
        <v>675</v>
      </c>
      <c r="I1254" t="s">
        <v>5102</v>
      </c>
      <c r="J1254" t="s">
        <v>12541</v>
      </c>
      <c r="K1254" t="s">
        <v>664</v>
      </c>
      <c r="L1254" t="s">
        <v>11552</v>
      </c>
      <c r="M1254" t="s">
        <v>1676</v>
      </c>
      <c r="N1254" t="s">
        <v>701</v>
      </c>
      <c r="O1254" t="s">
        <v>5101</v>
      </c>
      <c r="P1254" t="s">
        <v>11557</v>
      </c>
      <c r="Q1254" t="s">
        <v>2816</v>
      </c>
      <c r="R1254" t="s">
        <v>5105</v>
      </c>
      <c r="S1254" t="s">
        <v>1933</v>
      </c>
      <c r="T1254" s="2" t="s">
        <v>12465</v>
      </c>
      <c r="U1254" s="2" t="s">
        <v>5105</v>
      </c>
      <c r="V1254" s="2" t="s">
        <v>1608</v>
      </c>
      <c r="W1254" s="2" t="s">
        <v>12465</v>
      </c>
    </row>
    <row r="1255" spans="1:23">
      <c r="A1255" t="s">
        <v>4207</v>
      </c>
      <c r="B1255" t="s">
        <v>2816</v>
      </c>
      <c r="C1255" t="s">
        <v>8666</v>
      </c>
      <c r="D1255" t="s">
        <v>2816</v>
      </c>
      <c r="E1255" t="s">
        <v>7040</v>
      </c>
      <c r="F1255" t="s">
        <v>11580</v>
      </c>
      <c r="G1255" t="s">
        <v>11551</v>
      </c>
      <c r="H1255" t="s">
        <v>675</v>
      </c>
      <c r="I1255" t="s">
        <v>1135</v>
      </c>
      <c r="J1255" t="s">
        <v>177</v>
      </c>
      <c r="K1255" t="s">
        <v>675</v>
      </c>
      <c r="L1255" t="s">
        <v>11552</v>
      </c>
      <c r="M1255" t="s">
        <v>1676</v>
      </c>
      <c r="N1255" t="s">
        <v>760</v>
      </c>
      <c r="O1255" t="s">
        <v>1134</v>
      </c>
      <c r="P1255" t="s">
        <v>11568</v>
      </c>
      <c r="Q1255" t="s">
        <v>2816</v>
      </c>
      <c r="R1255" t="s">
        <v>4208</v>
      </c>
      <c r="S1255" t="s">
        <v>7044</v>
      </c>
      <c r="T1255" s="2" t="s">
        <v>675</v>
      </c>
      <c r="U1255" s="2" t="s">
        <v>4208</v>
      </c>
      <c r="V1255" s="2" t="s">
        <v>7044</v>
      </c>
      <c r="W1255" s="2" t="s">
        <v>675</v>
      </c>
    </row>
    <row r="1256" spans="1:23">
      <c r="A1256" t="s">
        <v>4209</v>
      </c>
      <c r="B1256" t="s">
        <v>2816</v>
      </c>
      <c r="C1256" t="s">
        <v>12542</v>
      </c>
      <c r="D1256" t="s">
        <v>1608</v>
      </c>
      <c r="E1256" t="s">
        <v>12543</v>
      </c>
      <c r="F1256" t="s">
        <v>11601</v>
      </c>
      <c r="G1256" t="s">
        <v>11551</v>
      </c>
      <c r="H1256" t="s">
        <v>675</v>
      </c>
      <c r="I1256" t="s">
        <v>2343</v>
      </c>
      <c r="J1256" t="s">
        <v>328</v>
      </c>
      <c r="K1256" t="s">
        <v>675</v>
      </c>
      <c r="L1256" t="s">
        <v>11552</v>
      </c>
      <c r="M1256" t="s">
        <v>1504</v>
      </c>
      <c r="N1256" t="s">
        <v>760</v>
      </c>
      <c r="O1256" t="s">
        <v>2342</v>
      </c>
      <c r="P1256" t="s">
        <v>11557</v>
      </c>
      <c r="Q1256" t="s">
        <v>1608</v>
      </c>
      <c r="R1256" t="s">
        <v>4210</v>
      </c>
      <c r="S1256" t="s">
        <v>1647</v>
      </c>
      <c r="T1256" s="2" t="s">
        <v>675</v>
      </c>
      <c r="U1256" s="2" t="s">
        <v>4210</v>
      </c>
      <c r="V1256" s="2" t="s">
        <v>1647</v>
      </c>
      <c r="W1256" s="2" t="s">
        <v>675</v>
      </c>
    </row>
    <row r="1257" spans="1:23">
      <c r="A1257" t="s">
        <v>4211</v>
      </c>
      <c r="B1257" t="s">
        <v>1608</v>
      </c>
      <c r="C1257" t="s">
        <v>12544</v>
      </c>
      <c r="D1257" t="s">
        <v>1608</v>
      </c>
      <c r="E1257" t="s">
        <v>12545</v>
      </c>
      <c r="F1257" t="s">
        <v>11555</v>
      </c>
      <c r="G1257" t="s">
        <v>11551</v>
      </c>
      <c r="H1257" t="s">
        <v>675</v>
      </c>
      <c r="I1257" t="s">
        <v>2750</v>
      </c>
      <c r="J1257" t="s">
        <v>323</v>
      </c>
      <c r="K1257" t="s">
        <v>675</v>
      </c>
      <c r="L1257" t="s">
        <v>11552</v>
      </c>
      <c r="M1257" t="s">
        <v>1504</v>
      </c>
      <c r="N1257" t="s">
        <v>760</v>
      </c>
      <c r="O1257" t="s">
        <v>2749</v>
      </c>
      <c r="P1257" t="s">
        <v>11557</v>
      </c>
      <c r="Q1257" t="s">
        <v>1608</v>
      </c>
      <c r="R1257" t="s">
        <v>4212</v>
      </c>
      <c r="S1257" t="s">
        <v>1647</v>
      </c>
      <c r="T1257" s="2" t="s">
        <v>675</v>
      </c>
      <c r="U1257" s="2" t="s">
        <v>4212</v>
      </c>
      <c r="V1257" s="2" t="s">
        <v>1647</v>
      </c>
      <c r="W1257" s="2" t="s">
        <v>675</v>
      </c>
    </row>
    <row r="1258" spans="1:23">
      <c r="A1258" t="s">
        <v>4213</v>
      </c>
      <c r="B1258" t="s">
        <v>1608</v>
      </c>
      <c r="C1258" t="s">
        <v>12546</v>
      </c>
      <c r="D1258" t="s">
        <v>1608</v>
      </c>
      <c r="E1258" t="s">
        <v>12547</v>
      </c>
      <c r="F1258" t="s">
        <v>11965</v>
      </c>
      <c r="G1258" t="s">
        <v>11551</v>
      </c>
      <c r="H1258" t="s">
        <v>675</v>
      </c>
      <c r="I1258" t="s">
        <v>2660</v>
      </c>
      <c r="J1258" t="s">
        <v>329</v>
      </c>
      <c r="K1258" t="s">
        <v>675</v>
      </c>
      <c r="L1258" t="s">
        <v>11552</v>
      </c>
      <c r="M1258" t="s">
        <v>1504</v>
      </c>
      <c r="N1258" t="s">
        <v>760</v>
      </c>
      <c r="O1258" t="s">
        <v>2659</v>
      </c>
      <c r="P1258" t="s">
        <v>11557</v>
      </c>
      <c r="Q1258" t="s">
        <v>1608</v>
      </c>
      <c r="R1258" t="s">
        <v>4214</v>
      </c>
      <c r="S1258" t="s">
        <v>1647</v>
      </c>
      <c r="T1258" s="2" t="s">
        <v>675</v>
      </c>
      <c r="U1258" s="2" t="s">
        <v>4214</v>
      </c>
      <c r="V1258" s="2" t="s">
        <v>1647</v>
      </c>
      <c r="W1258" s="2" t="s">
        <v>675</v>
      </c>
    </row>
    <row r="1259" spans="1:23">
      <c r="A1259" t="s">
        <v>4215</v>
      </c>
      <c r="B1259" t="s">
        <v>1608</v>
      </c>
      <c r="C1259" t="s">
        <v>12548</v>
      </c>
      <c r="D1259" t="s">
        <v>1608</v>
      </c>
      <c r="E1259" t="s">
        <v>12549</v>
      </c>
      <c r="F1259" t="s">
        <v>11737</v>
      </c>
      <c r="G1259" t="s">
        <v>11551</v>
      </c>
      <c r="H1259" t="s">
        <v>675</v>
      </c>
      <c r="I1259" t="s">
        <v>4217</v>
      </c>
      <c r="J1259" t="s">
        <v>330</v>
      </c>
      <c r="K1259" t="s">
        <v>675</v>
      </c>
      <c r="L1259" t="s">
        <v>11552</v>
      </c>
      <c r="M1259" t="s">
        <v>1504</v>
      </c>
      <c r="N1259" t="s">
        <v>760</v>
      </c>
      <c r="O1259" t="s">
        <v>4216</v>
      </c>
      <c r="P1259" t="s">
        <v>11557</v>
      </c>
      <c r="Q1259" t="s">
        <v>1608</v>
      </c>
      <c r="R1259" t="s">
        <v>4218</v>
      </c>
      <c r="S1259" t="s">
        <v>1647</v>
      </c>
      <c r="T1259" s="2" t="s">
        <v>675</v>
      </c>
      <c r="U1259" s="2" t="s">
        <v>4218</v>
      </c>
      <c r="V1259" s="2" t="s">
        <v>1647</v>
      </c>
      <c r="W1259" s="2" t="s">
        <v>675</v>
      </c>
    </row>
    <row r="1260" spans="1:23">
      <c r="A1260" t="s">
        <v>4219</v>
      </c>
      <c r="B1260" t="s">
        <v>1608</v>
      </c>
      <c r="C1260" t="s">
        <v>11598</v>
      </c>
      <c r="D1260" t="s">
        <v>1608</v>
      </c>
      <c r="E1260" t="s">
        <v>12550</v>
      </c>
      <c r="F1260" t="s">
        <v>11550</v>
      </c>
      <c r="G1260" t="s">
        <v>11551</v>
      </c>
      <c r="H1260" t="s">
        <v>675</v>
      </c>
      <c r="I1260" t="s">
        <v>1496</v>
      </c>
      <c r="J1260" t="s">
        <v>119</v>
      </c>
      <c r="K1260" t="s">
        <v>664</v>
      </c>
      <c r="L1260" t="s">
        <v>11552</v>
      </c>
      <c r="M1260" t="s">
        <v>1283</v>
      </c>
      <c r="N1260" t="s">
        <v>675</v>
      </c>
      <c r="O1260" t="s">
        <v>1495</v>
      </c>
      <c r="P1260" t="s">
        <v>11568</v>
      </c>
      <c r="Q1260" t="s">
        <v>1608</v>
      </c>
      <c r="R1260" t="s">
        <v>4221</v>
      </c>
      <c r="S1260" t="s">
        <v>675</v>
      </c>
      <c r="T1260" s="2" t="s">
        <v>675</v>
      </c>
      <c r="U1260" s="2" t="s">
        <v>4221</v>
      </c>
      <c r="V1260" s="2" t="s">
        <v>675</v>
      </c>
      <c r="W1260" s="2" t="s">
        <v>675</v>
      </c>
    </row>
    <row r="1261" spans="1:23">
      <c r="A1261" t="s">
        <v>4222</v>
      </c>
      <c r="B1261" t="s">
        <v>1608</v>
      </c>
      <c r="C1261" t="s">
        <v>12063</v>
      </c>
      <c r="D1261" t="s">
        <v>1608</v>
      </c>
      <c r="E1261" t="s">
        <v>6096</v>
      </c>
      <c r="F1261" t="s">
        <v>11550</v>
      </c>
      <c r="G1261" t="s">
        <v>11551</v>
      </c>
      <c r="H1261" t="s">
        <v>675</v>
      </c>
      <c r="I1261" t="s">
        <v>1619</v>
      </c>
      <c r="J1261" t="s">
        <v>119</v>
      </c>
      <c r="K1261" t="s">
        <v>664</v>
      </c>
      <c r="L1261" t="s">
        <v>11552</v>
      </c>
      <c r="M1261" t="s">
        <v>1283</v>
      </c>
      <c r="N1261" t="s">
        <v>675</v>
      </c>
      <c r="O1261" t="s">
        <v>1618</v>
      </c>
      <c r="P1261" t="s">
        <v>11557</v>
      </c>
      <c r="Q1261" t="s">
        <v>1608</v>
      </c>
      <c r="R1261" t="s">
        <v>4223</v>
      </c>
      <c r="S1261" t="s">
        <v>675</v>
      </c>
      <c r="T1261" s="2" t="s">
        <v>675</v>
      </c>
      <c r="U1261" s="2" t="s">
        <v>4223</v>
      </c>
      <c r="V1261" s="2" t="s">
        <v>675</v>
      </c>
      <c r="W1261" s="2" t="s">
        <v>675</v>
      </c>
    </row>
    <row r="1262" spans="1:23">
      <c r="A1262" t="s">
        <v>1607</v>
      </c>
      <c r="B1262" t="s">
        <v>1608</v>
      </c>
      <c r="C1262" t="s">
        <v>12551</v>
      </c>
      <c r="D1262" t="s">
        <v>1608</v>
      </c>
      <c r="E1262" t="s">
        <v>7712</v>
      </c>
      <c r="F1262" t="s">
        <v>11560</v>
      </c>
      <c r="G1262" t="s">
        <v>11551</v>
      </c>
      <c r="H1262" t="s">
        <v>1177</v>
      </c>
      <c r="I1262" t="s">
        <v>1176</v>
      </c>
      <c r="J1262" t="s">
        <v>1609</v>
      </c>
      <c r="K1262" t="s">
        <v>663</v>
      </c>
      <c r="L1262" t="s">
        <v>675</v>
      </c>
      <c r="M1262" t="s">
        <v>711</v>
      </c>
      <c r="N1262" t="s">
        <v>675</v>
      </c>
      <c r="O1262" t="s">
        <v>1175</v>
      </c>
      <c r="P1262" t="s">
        <v>11568</v>
      </c>
      <c r="Q1262" t="s">
        <v>1608</v>
      </c>
      <c r="R1262" t="s">
        <v>1611</v>
      </c>
      <c r="S1262" t="s">
        <v>675</v>
      </c>
      <c r="T1262" s="2" t="s">
        <v>675</v>
      </c>
      <c r="U1262" s="2" t="s">
        <v>1611</v>
      </c>
      <c r="V1262" s="2" t="s">
        <v>675</v>
      </c>
      <c r="W1262" s="2" t="s">
        <v>675</v>
      </c>
    </row>
    <row r="1263" spans="1:23">
      <c r="A1263" t="s">
        <v>2825</v>
      </c>
      <c r="B1263" t="s">
        <v>1608</v>
      </c>
      <c r="C1263" t="s">
        <v>7711</v>
      </c>
      <c r="D1263" t="s">
        <v>1608</v>
      </c>
      <c r="E1263" t="s">
        <v>6902</v>
      </c>
      <c r="F1263" t="s">
        <v>11580</v>
      </c>
      <c r="G1263" t="s">
        <v>11551</v>
      </c>
      <c r="H1263" t="s">
        <v>675</v>
      </c>
      <c r="I1263" t="s">
        <v>2576</v>
      </c>
      <c r="J1263" t="s">
        <v>119</v>
      </c>
      <c r="K1263" t="s">
        <v>664</v>
      </c>
      <c r="L1263" t="s">
        <v>11552</v>
      </c>
      <c r="M1263" t="s">
        <v>1283</v>
      </c>
      <c r="N1263" t="s">
        <v>701</v>
      </c>
      <c r="O1263" t="s">
        <v>2575</v>
      </c>
      <c r="P1263" t="s">
        <v>11568</v>
      </c>
      <c r="Q1263" t="s">
        <v>1608</v>
      </c>
      <c r="R1263" t="s">
        <v>2828</v>
      </c>
      <c r="S1263" t="s">
        <v>1682</v>
      </c>
      <c r="T1263" s="2" t="s">
        <v>675</v>
      </c>
      <c r="U1263" s="2" t="s">
        <v>2828</v>
      </c>
      <c r="V1263" s="2" t="s">
        <v>1682</v>
      </c>
      <c r="W1263" s="2" t="s">
        <v>675</v>
      </c>
    </row>
    <row r="1264" spans="1:23">
      <c r="A1264" t="s">
        <v>2829</v>
      </c>
      <c r="B1264" t="s">
        <v>1608</v>
      </c>
      <c r="C1264" t="s">
        <v>12552</v>
      </c>
      <c r="D1264" t="s">
        <v>1608</v>
      </c>
      <c r="E1264" t="s">
        <v>12553</v>
      </c>
      <c r="F1264" t="s">
        <v>11591</v>
      </c>
      <c r="G1264" t="s">
        <v>11551</v>
      </c>
      <c r="H1264" t="s">
        <v>675</v>
      </c>
      <c r="I1264" t="s">
        <v>2766</v>
      </c>
      <c r="J1264" t="s">
        <v>173</v>
      </c>
      <c r="K1264" t="s">
        <v>664</v>
      </c>
      <c r="L1264" t="s">
        <v>11552</v>
      </c>
      <c r="M1264" t="s">
        <v>1676</v>
      </c>
      <c r="N1264" t="s">
        <v>701</v>
      </c>
      <c r="O1264" t="s">
        <v>2765</v>
      </c>
      <c r="P1264" t="s">
        <v>11557</v>
      </c>
      <c r="Q1264" t="s">
        <v>1604</v>
      </c>
      <c r="R1264" t="s">
        <v>2830</v>
      </c>
      <c r="S1264" t="s">
        <v>1682</v>
      </c>
      <c r="T1264" s="2" t="s">
        <v>675</v>
      </c>
      <c r="U1264" s="2" t="s">
        <v>2830</v>
      </c>
      <c r="V1264" s="2" t="s">
        <v>1682</v>
      </c>
      <c r="W1264" s="2" t="s">
        <v>675</v>
      </c>
    </row>
    <row r="1265" spans="1:23">
      <c r="A1265" t="s">
        <v>1612</v>
      </c>
      <c r="B1265" t="s">
        <v>1594</v>
      </c>
      <c r="C1265" t="s">
        <v>12554</v>
      </c>
      <c r="D1265" t="s">
        <v>1594</v>
      </c>
      <c r="E1265" t="s">
        <v>7184</v>
      </c>
      <c r="F1265" t="s">
        <v>11560</v>
      </c>
      <c r="G1265" t="s">
        <v>11551</v>
      </c>
      <c r="H1265" t="s">
        <v>675</v>
      </c>
      <c r="I1265" t="s">
        <v>1614</v>
      </c>
      <c r="J1265" t="s">
        <v>1615</v>
      </c>
      <c r="K1265" t="s">
        <v>675</v>
      </c>
      <c r="L1265" t="s">
        <v>675</v>
      </c>
      <c r="M1265" t="s">
        <v>760</v>
      </c>
      <c r="N1265" t="s">
        <v>760</v>
      </c>
      <c r="O1265" t="s">
        <v>1613</v>
      </c>
      <c r="P1265" t="s">
        <v>11557</v>
      </c>
      <c r="Q1265" t="s">
        <v>1604</v>
      </c>
      <c r="R1265" t="s">
        <v>1616</v>
      </c>
      <c r="S1265" t="s">
        <v>1722</v>
      </c>
      <c r="T1265" s="2" t="s">
        <v>675</v>
      </c>
      <c r="U1265" s="2" t="s">
        <v>1616</v>
      </c>
      <c r="V1265" s="2" t="s">
        <v>1722</v>
      </c>
      <c r="W1265" s="2" t="s">
        <v>675</v>
      </c>
    </row>
    <row r="1266" spans="1:23">
      <c r="A1266" t="s">
        <v>4986</v>
      </c>
      <c r="B1266" t="s">
        <v>2816</v>
      </c>
      <c r="C1266" t="s">
        <v>12555</v>
      </c>
      <c r="D1266" t="s">
        <v>2816</v>
      </c>
      <c r="E1266" t="s">
        <v>12556</v>
      </c>
      <c r="F1266" t="s">
        <v>11737</v>
      </c>
      <c r="G1266" t="s">
        <v>11551</v>
      </c>
      <c r="H1266" t="s">
        <v>4987</v>
      </c>
      <c r="I1266" t="s">
        <v>885</v>
      </c>
      <c r="J1266" t="s">
        <v>4988</v>
      </c>
      <c r="K1266" t="s">
        <v>664</v>
      </c>
      <c r="L1266" t="s">
        <v>11552</v>
      </c>
      <c r="M1266" t="s">
        <v>701</v>
      </c>
      <c r="N1266" t="s">
        <v>701</v>
      </c>
      <c r="O1266" t="s">
        <v>884</v>
      </c>
      <c r="P1266" t="s">
        <v>11557</v>
      </c>
      <c r="Q1266" t="s">
        <v>1604</v>
      </c>
      <c r="R1266" t="s">
        <v>4989</v>
      </c>
      <c r="S1266" t="s">
        <v>1682</v>
      </c>
      <c r="T1266" s="2" t="s">
        <v>675</v>
      </c>
      <c r="U1266" s="2" t="s">
        <v>4989</v>
      </c>
      <c r="V1266" s="2" t="s">
        <v>1682</v>
      </c>
      <c r="W1266" s="2" t="s">
        <v>675</v>
      </c>
    </row>
    <row r="1267" spans="1:23">
      <c r="A1267" t="s">
        <v>1617</v>
      </c>
      <c r="B1267" t="s">
        <v>1454</v>
      </c>
      <c r="C1267" t="s">
        <v>5894</v>
      </c>
      <c r="D1267" t="s">
        <v>1454</v>
      </c>
      <c r="E1267" t="s">
        <v>3568</v>
      </c>
      <c r="F1267" t="s">
        <v>11560</v>
      </c>
      <c r="G1267" t="s">
        <v>11551</v>
      </c>
      <c r="H1267" t="s">
        <v>675</v>
      </c>
      <c r="I1267" t="s">
        <v>1619</v>
      </c>
      <c r="J1267" t="s">
        <v>1620</v>
      </c>
      <c r="K1267" t="s">
        <v>664</v>
      </c>
      <c r="L1267" t="s">
        <v>675</v>
      </c>
      <c r="M1267" t="s">
        <v>769</v>
      </c>
      <c r="N1267" t="s">
        <v>675</v>
      </c>
      <c r="O1267" t="s">
        <v>1618</v>
      </c>
      <c r="P1267" t="s">
        <v>11557</v>
      </c>
      <c r="Q1267" t="s">
        <v>1454</v>
      </c>
      <c r="R1267" t="s">
        <v>1621</v>
      </c>
      <c r="S1267" t="s">
        <v>675</v>
      </c>
      <c r="T1267" s="2" t="s">
        <v>675</v>
      </c>
      <c r="U1267" s="2" t="s">
        <v>1621</v>
      </c>
      <c r="V1267" s="2" t="s">
        <v>675</v>
      </c>
      <c r="W1267" s="2" t="s">
        <v>675</v>
      </c>
    </row>
    <row r="1268" spans="1:23">
      <c r="A1268" t="s">
        <v>4224</v>
      </c>
      <c r="B1268" t="s">
        <v>1454</v>
      </c>
      <c r="C1268" t="s">
        <v>12557</v>
      </c>
      <c r="D1268" t="s">
        <v>1454</v>
      </c>
      <c r="E1268" t="s">
        <v>6093</v>
      </c>
      <c r="F1268" t="s">
        <v>11965</v>
      </c>
      <c r="G1268" t="s">
        <v>11551</v>
      </c>
      <c r="H1268" t="s">
        <v>675</v>
      </c>
      <c r="I1268" t="s">
        <v>2576</v>
      </c>
      <c r="J1268" t="s">
        <v>331</v>
      </c>
      <c r="K1268" t="s">
        <v>664</v>
      </c>
      <c r="L1268" t="s">
        <v>11552</v>
      </c>
      <c r="M1268" t="s">
        <v>769</v>
      </c>
      <c r="N1268" t="s">
        <v>675</v>
      </c>
      <c r="O1268" t="s">
        <v>2575</v>
      </c>
      <c r="P1268" t="s">
        <v>11557</v>
      </c>
      <c r="Q1268" t="s">
        <v>1454</v>
      </c>
      <c r="R1268" t="s">
        <v>4225</v>
      </c>
      <c r="S1268" t="s">
        <v>675</v>
      </c>
      <c r="T1268" s="2" t="s">
        <v>675</v>
      </c>
      <c r="U1268" s="2" t="s">
        <v>4225</v>
      </c>
      <c r="V1268" s="2" t="s">
        <v>675</v>
      </c>
      <c r="W1268" s="2" t="s">
        <v>675</v>
      </c>
    </row>
    <row r="1269" spans="1:23">
      <c r="A1269" t="s">
        <v>4226</v>
      </c>
      <c r="B1269" t="s">
        <v>1454</v>
      </c>
      <c r="C1269" t="s">
        <v>12558</v>
      </c>
      <c r="D1269" t="s">
        <v>1454</v>
      </c>
      <c r="E1269" t="s">
        <v>12513</v>
      </c>
      <c r="F1269" t="s">
        <v>11965</v>
      </c>
      <c r="G1269" t="s">
        <v>11551</v>
      </c>
      <c r="H1269" t="s">
        <v>675</v>
      </c>
      <c r="I1269" t="s">
        <v>1800</v>
      </c>
      <c r="J1269" t="s">
        <v>174</v>
      </c>
      <c r="K1269" t="s">
        <v>664</v>
      </c>
      <c r="L1269" t="s">
        <v>11552</v>
      </c>
      <c r="M1269" t="s">
        <v>769</v>
      </c>
      <c r="N1269" t="s">
        <v>675</v>
      </c>
      <c r="O1269" t="s">
        <v>1799</v>
      </c>
      <c r="P1269" t="s">
        <v>11557</v>
      </c>
      <c r="Q1269" t="s">
        <v>1454</v>
      </c>
      <c r="R1269" t="s">
        <v>4227</v>
      </c>
      <c r="S1269" t="s">
        <v>675</v>
      </c>
      <c r="T1269" s="2" t="s">
        <v>675</v>
      </c>
      <c r="U1269" s="2" t="s">
        <v>4227</v>
      </c>
      <c r="V1269" s="2" t="s">
        <v>675</v>
      </c>
      <c r="W1269" s="2" t="s">
        <v>675</v>
      </c>
    </row>
    <row r="1270" spans="1:23">
      <c r="A1270" t="s">
        <v>1622</v>
      </c>
      <c r="B1270" t="s">
        <v>1454</v>
      </c>
      <c r="C1270" t="s">
        <v>5949</v>
      </c>
      <c r="D1270" t="s">
        <v>1454</v>
      </c>
      <c r="E1270" t="s">
        <v>5928</v>
      </c>
      <c r="F1270" t="s">
        <v>11737</v>
      </c>
      <c r="G1270" t="s">
        <v>11551</v>
      </c>
      <c r="H1270" t="s">
        <v>675</v>
      </c>
      <c r="I1270" t="s">
        <v>775</v>
      </c>
      <c r="J1270" t="s">
        <v>435</v>
      </c>
      <c r="K1270" t="s">
        <v>664</v>
      </c>
      <c r="L1270" t="s">
        <v>11552</v>
      </c>
      <c r="M1270" t="s">
        <v>769</v>
      </c>
      <c r="N1270" t="s">
        <v>701</v>
      </c>
      <c r="O1270" t="s">
        <v>774</v>
      </c>
      <c r="P1270" t="s">
        <v>11557</v>
      </c>
      <c r="Q1270" t="s">
        <v>1454</v>
      </c>
      <c r="R1270" t="s">
        <v>1626</v>
      </c>
      <c r="S1270" t="s">
        <v>1682</v>
      </c>
      <c r="T1270" s="2" t="s">
        <v>675</v>
      </c>
      <c r="U1270" s="2" t="s">
        <v>1626</v>
      </c>
      <c r="V1270" s="2" t="s">
        <v>1682</v>
      </c>
      <c r="W1270" s="2" t="s">
        <v>675</v>
      </c>
    </row>
    <row r="1271" spans="1:23">
      <c r="A1271" t="s">
        <v>4228</v>
      </c>
      <c r="B1271" t="s">
        <v>1454</v>
      </c>
      <c r="C1271" t="s">
        <v>12534</v>
      </c>
      <c r="D1271" t="s">
        <v>1454</v>
      </c>
      <c r="E1271" t="s">
        <v>12156</v>
      </c>
      <c r="F1271" t="s">
        <v>11616</v>
      </c>
      <c r="G1271" t="s">
        <v>11551</v>
      </c>
      <c r="H1271" t="s">
        <v>675</v>
      </c>
      <c r="I1271" t="s">
        <v>2587</v>
      </c>
      <c r="J1271" t="s">
        <v>119</v>
      </c>
      <c r="K1271" t="s">
        <v>664</v>
      </c>
      <c r="L1271" t="s">
        <v>11552</v>
      </c>
      <c r="M1271" t="s">
        <v>1283</v>
      </c>
      <c r="N1271" t="s">
        <v>675</v>
      </c>
      <c r="O1271" t="s">
        <v>2586</v>
      </c>
      <c r="P1271" t="s">
        <v>11557</v>
      </c>
      <c r="Q1271" t="s">
        <v>1454</v>
      </c>
      <c r="R1271" t="s">
        <v>4229</v>
      </c>
      <c r="S1271" t="s">
        <v>675</v>
      </c>
      <c r="T1271" s="2" t="s">
        <v>675</v>
      </c>
      <c r="U1271" s="2" t="s">
        <v>4229</v>
      </c>
      <c r="V1271" s="2" t="s">
        <v>675</v>
      </c>
      <c r="W1271" s="2" t="s">
        <v>675</v>
      </c>
    </row>
    <row r="1272" spans="1:23">
      <c r="A1272" t="s">
        <v>4990</v>
      </c>
      <c r="B1272" t="s">
        <v>1454</v>
      </c>
      <c r="C1272" t="s">
        <v>12559</v>
      </c>
      <c r="D1272" t="s">
        <v>1454</v>
      </c>
      <c r="E1272" t="s">
        <v>12560</v>
      </c>
      <c r="F1272" t="s">
        <v>11560</v>
      </c>
      <c r="G1272" t="s">
        <v>11551</v>
      </c>
      <c r="H1272" t="s">
        <v>4991</v>
      </c>
      <c r="I1272" t="s">
        <v>1185</v>
      </c>
      <c r="J1272" t="s">
        <v>4992</v>
      </c>
      <c r="K1272" t="s">
        <v>663</v>
      </c>
      <c r="L1272" t="s">
        <v>675</v>
      </c>
      <c r="M1272" t="s">
        <v>701</v>
      </c>
      <c r="N1272" t="s">
        <v>701</v>
      </c>
      <c r="O1272" t="s">
        <v>1184</v>
      </c>
      <c r="P1272" t="s">
        <v>11557</v>
      </c>
      <c r="Q1272" t="s">
        <v>1623</v>
      </c>
      <c r="R1272" t="s">
        <v>4993</v>
      </c>
      <c r="S1272" t="s">
        <v>1682</v>
      </c>
      <c r="T1272" s="2" t="s">
        <v>675</v>
      </c>
      <c r="U1272" s="2" t="s">
        <v>4993</v>
      </c>
      <c r="V1272" s="2" t="s">
        <v>1682</v>
      </c>
      <c r="W1272" s="2" t="s">
        <v>675</v>
      </c>
    </row>
    <row r="1273" spans="1:23">
      <c r="A1273" t="s">
        <v>2831</v>
      </c>
      <c r="B1273" t="s">
        <v>1623</v>
      </c>
      <c r="C1273" t="s">
        <v>12156</v>
      </c>
      <c r="D1273" t="s">
        <v>1623</v>
      </c>
      <c r="E1273" t="s">
        <v>5845</v>
      </c>
      <c r="F1273" t="s">
        <v>11762</v>
      </c>
      <c r="G1273" t="s">
        <v>11551</v>
      </c>
      <c r="H1273" t="s">
        <v>675</v>
      </c>
      <c r="I1273" t="s">
        <v>66</v>
      </c>
      <c r="J1273" t="s">
        <v>130</v>
      </c>
      <c r="K1273" t="s">
        <v>664</v>
      </c>
      <c r="L1273" t="s">
        <v>11552</v>
      </c>
      <c r="M1273" t="s">
        <v>769</v>
      </c>
      <c r="N1273" t="s">
        <v>701</v>
      </c>
      <c r="O1273" t="s">
        <v>1309</v>
      </c>
      <c r="P1273" t="s">
        <v>11557</v>
      </c>
      <c r="Q1273" t="s">
        <v>1623</v>
      </c>
      <c r="R1273" t="s">
        <v>2832</v>
      </c>
      <c r="S1273" t="s">
        <v>1682</v>
      </c>
      <c r="T1273" s="2" t="s">
        <v>675</v>
      </c>
      <c r="U1273" s="2" t="s">
        <v>2832</v>
      </c>
      <c r="V1273" s="2" t="s">
        <v>1682</v>
      </c>
      <c r="W1273" s="2" t="s">
        <v>675</v>
      </c>
    </row>
    <row r="1274" spans="1:23">
      <c r="A1274" t="s">
        <v>5106</v>
      </c>
      <c r="B1274" t="s">
        <v>1623</v>
      </c>
      <c r="C1274" t="s">
        <v>12561</v>
      </c>
      <c r="D1274" t="s">
        <v>1623</v>
      </c>
      <c r="E1274" t="s">
        <v>12562</v>
      </c>
      <c r="F1274" t="s">
        <v>11560</v>
      </c>
      <c r="G1274" t="s">
        <v>11551</v>
      </c>
      <c r="H1274" t="s">
        <v>675</v>
      </c>
      <c r="I1274" t="s">
        <v>12</v>
      </c>
      <c r="J1274" t="s">
        <v>5082</v>
      </c>
      <c r="K1274" t="s">
        <v>664</v>
      </c>
      <c r="L1274" t="s">
        <v>675</v>
      </c>
      <c r="M1274" t="s">
        <v>769</v>
      </c>
      <c r="N1274" t="s">
        <v>701</v>
      </c>
      <c r="O1274" t="s">
        <v>782</v>
      </c>
      <c r="P1274" t="s">
        <v>11557</v>
      </c>
      <c r="Q1274" t="s">
        <v>1623</v>
      </c>
      <c r="R1274" t="s">
        <v>5108</v>
      </c>
      <c r="S1274" t="s">
        <v>1820</v>
      </c>
      <c r="T1274" s="2" t="s">
        <v>675</v>
      </c>
      <c r="U1274" s="2" t="s">
        <v>5108</v>
      </c>
      <c r="V1274" s="2" t="s">
        <v>1820</v>
      </c>
      <c r="W1274" s="2" t="s">
        <v>675</v>
      </c>
    </row>
    <row r="1275" spans="1:23">
      <c r="A1275" t="s">
        <v>2833</v>
      </c>
      <c r="B1275" t="s">
        <v>1623</v>
      </c>
      <c r="C1275" t="s">
        <v>7190</v>
      </c>
      <c r="D1275" t="s">
        <v>1623</v>
      </c>
      <c r="E1275" t="s">
        <v>8666</v>
      </c>
      <c r="F1275" t="s">
        <v>11580</v>
      </c>
      <c r="G1275" t="s">
        <v>11551</v>
      </c>
      <c r="H1275" t="s">
        <v>675</v>
      </c>
      <c r="I1275" t="s">
        <v>2835</v>
      </c>
      <c r="J1275" t="s">
        <v>119</v>
      </c>
      <c r="K1275" t="s">
        <v>664</v>
      </c>
      <c r="L1275" t="s">
        <v>11552</v>
      </c>
      <c r="M1275" t="s">
        <v>1283</v>
      </c>
      <c r="N1275" t="s">
        <v>701</v>
      </c>
      <c r="O1275" t="s">
        <v>2834</v>
      </c>
      <c r="P1275" t="s">
        <v>11568</v>
      </c>
      <c r="Q1275" t="s">
        <v>1628</v>
      </c>
      <c r="R1275" t="s">
        <v>2837</v>
      </c>
      <c r="S1275" t="s">
        <v>1682</v>
      </c>
      <c r="T1275" s="2" t="s">
        <v>675</v>
      </c>
      <c r="U1275" s="2" t="s">
        <v>2837</v>
      </c>
      <c r="V1275" s="2" t="s">
        <v>1682</v>
      </c>
      <c r="W1275" s="2" t="s">
        <v>675</v>
      </c>
    </row>
    <row r="1276" spans="1:23">
      <c r="A1276" t="s">
        <v>1627</v>
      </c>
      <c r="B1276" t="s">
        <v>1628</v>
      </c>
      <c r="C1276" t="s">
        <v>12563</v>
      </c>
      <c r="D1276" t="s">
        <v>1628</v>
      </c>
      <c r="E1276" t="s">
        <v>12564</v>
      </c>
      <c r="F1276" t="s">
        <v>11560</v>
      </c>
      <c r="G1276" t="s">
        <v>11551</v>
      </c>
      <c r="H1276" t="s">
        <v>675</v>
      </c>
      <c r="I1276" t="s">
        <v>1630</v>
      </c>
      <c r="J1276" t="s">
        <v>12565</v>
      </c>
      <c r="K1276" t="s">
        <v>663</v>
      </c>
      <c r="L1276" t="s">
        <v>675</v>
      </c>
      <c r="M1276" t="s">
        <v>825</v>
      </c>
      <c r="N1276" t="s">
        <v>701</v>
      </c>
      <c r="O1276" t="s">
        <v>1629</v>
      </c>
      <c r="P1276" t="s">
        <v>11557</v>
      </c>
      <c r="Q1276" t="s">
        <v>1628</v>
      </c>
      <c r="R1276" t="s">
        <v>1632</v>
      </c>
      <c r="S1276" t="s">
        <v>1682</v>
      </c>
      <c r="T1276" s="2" t="s">
        <v>12465</v>
      </c>
      <c r="U1276" s="2" t="s">
        <v>1632</v>
      </c>
      <c r="V1276" s="2" t="s">
        <v>1682</v>
      </c>
      <c r="W1276" s="2" t="s">
        <v>12465</v>
      </c>
    </row>
    <row r="1277" spans="1:23">
      <c r="A1277" t="s">
        <v>4230</v>
      </c>
      <c r="B1277" t="s">
        <v>1623</v>
      </c>
      <c r="C1277" t="s">
        <v>7190</v>
      </c>
      <c r="D1277" t="s">
        <v>1623</v>
      </c>
      <c r="E1277" t="s">
        <v>8666</v>
      </c>
      <c r="F1277" t="s">
        <v>11580</v>
      </c>
      <c r="G1277" t="s">
        <v>11551</v>
      </c>
      <c r="H1277" t="s">
        <v>675</v>
      </c>
      <c r="I1277" t="s">
        <v>2636</v>
      </c>
      <c r="J1277" t="s">
        <v>119</v>
      </c>
      <c r="K1277" t="s">
        <v>675</v>
      </c>
      <c r="L1277" t="s">
        <v>11552</v>
      </c>
      <c r="M1277" t="s">
        <v>701</v>
      </c>
      <c r="N1277" t="s">
        <v>760</v>
      </c>
      <c r="O1277" t="s">
        <v>2635</v>
      </c>
      <c r="P1277" t="s">
        <v>11557</v>
      </c>
      <c r="Q1277" t="s">
        <v>1628</v>
      </c>
      <c r="R1277" t="s">
        <v>4231</v>
      </c>
      <c r="S1277" t="s">
        <v>1647</v>
      </c>
      <c r="T1277" s="2" t="s">
        <v>675</v>
      </c>
      <c r="U1277" s="2" t="s">
        <v>4231</v>
      </c>
      <c r="V1277" s="2" t="s">
        <v>1647</v>
      </c>
      <c r="W1277" s="2" t="s">
        <v>675</v>
      </c>
    </row>
    <row r="1278" spans="1:23">
      <c r="A1278" t="s">
        <v>9313</v>
      </c>
      <c r="B1278" t="s">
        <v>1713</v>
      </c>
      <c r="C1278" t="s">
        <v>7107</v>
      </c>
      <c r="D1278" t="s">
        <v>1713</v>
      </c>
      <c r="E1278" t="s">
        <v>5882</v>
      </c>
      <c r="F1278" t="s">
        <v>11560</v>
      </c>
      <c r="G1278" t="s">
        <v>11551</v>
      </c>
      <c r="H1278" t="s">
        <v>675</v>
      </c>
      <c r="I1278" t="s">
        <v>15</v>
      </c>
      <c r="J1278" t="s">
        <v>6752</v>
      </c>
      <c r="K1278" t="s">
        <v>922</v>
      </c>
      <c r="L1278" t="s">
        <v>675</v>
      </c>
      <c r="M1278" t="s">
        <v>760</v>
      </c>
      <c r="N1278" t="s">
        <v>2672</v>
      </c>
      <c r="O1278" t="s">
        <v>2332</v>
      </c>
      <c r="P1278" t="s">
        <v>11557</v>
      </c>
      <c r="Q1278" t="s">
        <v>1628</v>
      </c>
      <c r="R1278" t="s">
        <v>9314</v>
      </c>
      <c r="S1278" t="s">
        <v>1722</v>
      </c>
      <c r="T1278" s="2" t="s">
        <v>675</v>
      </c>
      <c r="U1278" s="2" t="s">
        <v>9314</v>
      </c>
      <c r="V1278" s="2" t="s">
        <v>1722</v>
      </c>
      <c r="W1278" s="2" t="s">
        <v>675</v>
      </c>
    </row>
    <row r="1279" spans="1:23">
      <c r="A1279" t="s">
        <v>9315</v>
      </c>
      <c r="B1279" t="s">
        <v>3212</v>
      </c>
      <c r="C1279" t="s">
        <v>6748</v>
      </c>
      <c r="D1279" t="s">
        <v>3212</v>
      </c>
      <c r="E1279" t="s">
        <v>5949</v>
      </c>
      <c r="F1279" t="s">
        <v>11560</v>
      </c>
      <c r="G1279" t="s">
        <v>11551</v>
      </c>
      <c r="H1279" t="s">
        <v>8019</v>
      </c>
      <c r="I1279" t="s">
        <v>885</v>
      </c>
      <c r="J1279" t="s">
        <v>8020</v>
      </c>
      <c r="K1279" t="s">
        <v>922</v>
      </c>
      <c r="L1279" t="s">
        <v>675</v>
      </c>
      <c r="M1279" t="s">
        <v>760</v>
      </c>
      <c r="N1279" t="s">
        <v>2672</v>
      </c>
      <c r="O1279" t="s">
        <v>884</v>
      </c>
      <c r="P1279" t="s">
        <v>11568</v>
      </c>
      <c r="Q1279" t="s">
        <v>1628</v>
      </c>
      <c r="R1279" t="s">
        <v>9316</v>
      </c>
      <c r="S1279" t="s">
        <v>3270</v>
      </c>
      <c r="T1279" s="2" t="s">
        <v>675</v>
      </c>
      <c r="U1279" s="2" t="s">
        <v>9316</v>
      </c>
      <c r="V1279" s="2" t="s">
        <v>675</v>
      </c>
      <c r="W1279" s="2" t="s">
        <v>675</v>
      </c>
    </row>
    <row r="1280" spans="1:23">
      <c r="A1280" t="s">
        <v>9317</v>
      </c>
      <c r="B1280" t="s">
        <v>2001</v>
      </c>
      <c r="C1280" t="s">
        <v>6748</v>
      </c>
      <c r="D1280" t="s">
        <v>2001</v>
      </c>
      <c r="E1280" t="s">
        <v>5861</v>
      </c>
      <c r="F1280" t="s">
        <v>11560</v>
      </c>
      <c r="G1280" t="s">
        <v>11551</v>
      </c>
      <c r="H1280" t="s">
        <v>8142</v>
      </c>
      <c r="I1280" t="s">
        <v>885</v>
      </c>
      <c r="J1280" t="s">
        <v>8143</v>
      </c>
      <c r="K1280" t="s">
        <v>922</v>
      </c>
      <c r="L1280" t="s">
        <v>675</v>
      </c>
      <c r="M1280" t="s">
        <v>760</v>
      </c>
      <c r="N1280" t="s">
        <v>2672</v>
      </c>
      <c r="O1280" t="s">
        <v>884</v>
      </c>
      <c r="P1280" t="s">
        <v>11568</v>
      </c>
      <c r="Q1280" t="s">
        <v>1628</v>
      </c>
      <c r="R1280" t="s">
        <v>9318</v>
      </c>
      <c r="S1280" t="s">
        <v>3270</v>
      </c>
      <c r="T1280" s="2" t="s">
        <v>675</v>
      </c>
      <c r="U1280" s="2" t="s">
        <v>9318</v>
      </c>
      <c r="V1280" s="2" t="s">
        <v>675</v>
      </c>
      <c r="W1280" s="2" t="s">
        <v>675</v>
      </c>
    </row>
    <row r="1281" spans="1:23">
      <c r="A1281" t="s">
        <v>9319</v>
      </c>
      <c r="B1281" t="s">
        <v>3166</v>
      </c>
      <c r="C1281" t="s">
        <v>5882</v>
      </c>
      <c r="D1281" t="s">
        <v>3166</v>
      </c>
      <c r="E1281" t="s">
        <v>6800</v>
      </c>
      <c r="F1281" t="s">
        <v>11560</v>
      </c>
      <c r="G1281" t="s">
        <v>11551</v>
      </c>
      <c r="H1281" t="s">
        <v>5661</v>
      </c>
      <c r="I1281" t="s">
        <v>914</v>
      </c>
      <c r="J1281" t="s">
        <v>8612</v>
      </c>
      <c r="K1281" t="s">
        <v>922</v>
      </c>
      <c r="L1281" t="s">
        <v>675</v>
      </c>
      <c r="M1281" t="s">
        <v>760</v>
      </c>
      <c r="N1281" t="s">
        <v>2672</v>
      </c>
      <c r="O1281" t="s">
        <v>913</v>
      </c>
      <c r="P1281" t="s">
        <v>11568</v>
      </c>
      <c r="Q1281" t="s">
        <v>1628</v>
      </c>
      <c r="R1281" t="s">
        <v>9320</v>
      </c>
      <c r="S1281" t="s">
        <v>1977</v>
      </c>
      <c r="T1281" s="2" t="s">
        <v>675</v>
      </c>
      <c r="U1281" s="2" t="s">
        <v>9320</v>
      </c>
      <c r="V1281" s="2" t="s">
        <v>675</v>
      </c>
      <c r="W1281" s="2" t="s">
        <v>675</v>
      </c>
    </row>
    <row r="1282" spans="1:23">
      <c r="A1282" t="s">
        <v>9321</v>
      </c>
      <c r="B1282" t="s">
        <v>1946</v>
      </c>
      <c r="C1282" t="s">
        <v>12566</v>
      </c>
      <c r="D1282" t="s">
        <v>675</v>
      </c>
      <c r="E1282" t="s">
        <v>682</v>
      </c>
      <c r="F1282" t="s">
        <v>11560</v>
      </c>
      <c r="G1282" t="s">
        <v>11551</v>
      </c>
      <c r="H1282" t="s">
        <v>5693</v>
      </c>
      <c r="I1282" t="s">
        <v>914</v>
      </c>
      <c r="J1282" t="s">
        <v>8762</v>
      </c>
      <c r="K1282" t="s">
        <v>922</v>
      </c>
      <c r="L1282" t="s">
        <v>675</v>
      </c>
      <c r="M1282" t="s">
        <v>760</v>
      </c>
      <c r="N1282" t="s">
        <v>760</v>
      </c>
      <c r="O1282" t="s">
        <v>913</v>
      </c>
      <c r="P1282" t="s">
        <v>11568</v>
      </c>
      <c r="Q1282" t="s">
        <v>1628</v>
      </c>
      <c r="R1282" t="s">
        <v>9323</v>
      </c>
      <c r="S1282" t="s">
        <v>1946</v>
      </c>
      <c r="T1282" s="2" t="s">
        <v>675</v>
      </c>
      <c r="U1282" s="2" t="s">
        <v>9323</v>
      </c>
      <c r="V1282" s="2" t="s">
        <v>675</v>
      </c>
      <c r="W1282" s="2" t="s">
        <v>675</v>
      </c>
    </row>
    <row r="1283" spans="1:23">
      <c r="A1283" t="s">
        <v>9324</v>
      </c>
      <c r="B1283" t="s">
        <v>1898</v>
      </c>
      <c r="C1283" t="s">
        <v>6853</v>
      </c>
      <c r="D1283" t="s">
        <v>1898</v>
      </c>
      <c r="E1283" t="s">
        <v>7184</v>
      </c>
      <c r="F1283" t="s">
        <v>11560</v>
      </c>
      <c r="G1283" t="s">
        <v>11551</v>
      </c>
      <c r="H1283" t="s">
        <v>6016</v>
      </c>
      <c r="I1283" t="s">
        <v>914</v>
      </c>
      <c r="J1283" t="s">
        <v>8440</v>
      </c>
      <c r="K1283" t="s">
        <v>922</v>
      </c>
      <c r="L1283" t="s">
        <v>675</v>
      </c>
      <c r="M1283" t="s">
        <v>760</v>
      </c>
      <c r="N1283" t="s">
        <v>2672</v>
      </c>
      <c r="O1283" t="s">
        <v>913</v>
      </c>
      <c r="P1283" t="s">
        <v>11568</v>
      </c>
      <c r="Q1283" t="s">
        <v>1628</v>
      </c>
      <c r="R1283" t="s">
        <v>9325</v>
      </c>
      <c r="S1283" t="s">
        <v>3024</v>
      </c>
      <c r="T1283" s="2" t="s">
        <v>675</v>
      </c>
      <c r="U1283" s="2" t="s">
        <v>9325</v>
      </c>
      <c r="V1283" s="2" t="s">
        <v>3024</v>
      </c>
      <c r="W1283" s="2" t="s">
        <v>675</v>
      </c>
    </row>
    <row r="1284" spans="1:23">
      <c r="A1284" t="s">
        <v>9326</v>
      </c>
      <c r="B1284" t="s">
        <v>3036</v>
      </c>
      <c r="C1284" t="s">
        <v>6853</v>
      </c>
      <c r="D1284" t="s">
        <v>3036</v>
      </c>
      <c r="E1284" t="s">
        <v>6993</v>
      </c>
      <c r="F1284" t="s">
        <v>11560</v>
      </c>
      <c r="G1284" t="s">
        <v>11551</v>
      </c>
      <c r="H1284" t="s">
        <v>6035</v>
      </c>
      <c r="I1284" t="s">
        <v>914</v>
      </c>
      <c r="J1284" t="s">
        <v>8692</v>
      </c>
      <c r="K1284" t="s">
        <v>922</v>
      </c>
      <c r="L1284" t="s">
        <v>675</v>
      </c>
      <c r="M1284" t="s">
        <v>760</v>
      </c>
      <c r="N1284" t="s">
        <v>2672</v>
      </c>
      <c r="O1284" t="s">
        <v>913</v>
      </c>
      <c r="P1284" t="s">
        <v>11568</v>
      </c>
      <c r="Q1284" t="s">
        <v>1628</v>
      </c>
      <c r="R1284" t="s">
        <v>9327</v>
      </c>
      <c r="S1284" t="s">
        <v>3058</v>
      </c>
      <c r="T1284" s="2" t="s">
        <v>675</v>
      </c>
      <c r="U1284" s="2" t="s">
        <v>9327</v>
      </c>
      <c r="V1284" s="2" t="s">
        <v>3058</v>
      </c>
      <c r="W1284" s="2" t="s">
        <v>675</v>
      </c>
    </row>
    <row r="1285" spans="1:23">
      <c r="A1285" t="s">
        <v>9328</v>
      </c>
      <c r="B1285" t="s">
        <v>675</v>
      </c>
      <c r="C1285" t="s">
        <v>682</v>
      </c>
      <c r="D1285" t="s">
        <v>675</v>
      </c>
      <c r="E1285" t="s">
        <v>682</v>
      </c>
      <c r="F1285" t="s">
        <v>11560</v>
      </c>
      <c r="G1285" t="s">
        <v>11551</v>
      </c>
      <c r="H1285" t="s">
        <v>6462</v>
      </c>
      <c r="I1285" t="s">
        <v>914</v>
      </c>
      <c r="J1285" t="s">
        <v>8702</v>
      </c>
      <c r="K1285" t="s">
        <v>922</v>
      </c>
      <c r="L1285" t="s">
        <v>675</v>
      </c>
      <c r="M1285" t="s">
        <v>760</v>
      </c>
      <c r="N1285" t="s">
        <v>675</v>
      </c>
      <c r="O1285" t="s">
        <v>913</v>
      </c>
      <c r="P1285" t="s">
        <v>11568</v>
      </c>
      <c r="Q1285" t="s">
        <v>1628</v>
      </c>
      <c r="R1285" t="s">
        <v>9329</v>
      </c>
      <c r="S1285" t="s">
        <v>675</v>
      </c>
      <c r="T1285" s="2" t="s">
        <v>675</v>
      </c>
      <c r="U1285" s="2" t="s">
        <v>9329</v>
      </c>
      <c r="V1285" s="2" t="s">
        <v>675</v>
      </c>
      <c r="W1285" s="2" t="s">
        <v>675</v>
      </c>
    </row>
    <row r="1286" spans="1:23">
      <c r="A1286" t="s">
        <v>1633</v>
      </c>
      <c r="B1286" t="s">
        <v>1628</v>
      </c>
      <c r="C1286" t="s">
        <v>12567</v>
      </c>
      <c r="D1286" t="s">
        <v>1628</v>
      </c>
      <c r="E1286" t="s">
        <v>12568</v>
      </c>
      <c r="F1286" t="s">
        <v>11560</v>
      </c>
      <c r="G1286" t="s">
        <v>11551</v>
      </c>
      <c r="H1286" t="s">
        <v>675</v>
      </c>
      <c r="I1286" t="s">
        <v>1635</v>
      </c>
      <c r="J1286" t="s">
        <v>1636</v>
      </c>
      <c r="K1286" t="s">
        <v>675</v>
      </c>
      <c r="L1286" t="s">
        <v>675</v>
      </c>
      <c r="M1286" t="s">
        <v>1504</v>
      </c>
      <c r="N1286" t="s">
        <v>760</v>
      </c>
      <c r="O1286" t="s">
        <v>1634</v>
      </c>
      <c r="P1286" t="s">
        <v>11557</v>
      </c>
      <c r="Q1286" t="s">
        <v>1628</v>
      </c>
      <c r="R1286" t="s">
        <v>1638</v>
      </c>
      <c r="S1286" t="s">
        <v>1722</v>
      </c>
      <c r="T1286" s="2" t="s">
        <v>675</v>
      </c>
      <c r="U1286" s="2" t="s">
        <v>1638</v>
      </c>
      <c r="V1286" s="2" t="s">
        <v>1722</v>
      </c>
      <c r="W1286" s="2" t="s">
        <v>675</v>
      </c>
    </row>
    <row r="1287" spans="1:23">
      <c r="A1287" t="s">
        <v>4232</v>
      </c>
      <c r="B1287" t="s">
        <v>1628</v>
      </c>
      <c r="C1287" t="s">
        <v>12569</v>
      </c>
      <c r="D1287" t="s">
        <v>1628</v>
      </c>
      <c r="E1287" t="s">
        <v>12570</v>
      </c>
      <c r="F1287" t="s">
        <v>11550</v>
      </c>
      <c r="G1287" t="s">
        <v>11551</v>
      </c>
      <c r="H1287" t="s">
        <v>675</v>
      </c>
      <c r="I1287" t="s">
        <v>2750</v>
      </c>
      <c r="J1287" t="s">
        <v>180</v>
      </c>
      <c r="K1287" t="s">
        <v>675</v>
      </c>
      <c r="L1287" t="s">
        <v>11552</v>
      </c>
      <c r="M1287" t="s">
        <v>1504</v>
      </c>
      <c r="N1287" t="s">
        <v>760</v>
      </c>
      <c r="O1287" t="s">
        <v>2749</v>
      </c>
      <c r="P1287" t="s">
        <v>11557</v>
      </c>
      <c r="Q1287" t="s">
        <v>1628</v>
      </c>
      <c r="R1287" t="s">
        <v>4233</v>
      </c>
      <c r="S1287" t="s">
        <v>1647</v>
      </c>
      <c r="T1287" s="2" t="s">
        <v>675</v>
      </c>
      <c r="U1287" s="2" t="s">
        <v>4233</v>
      </c>
      <c r="V1287" s="2" t="s">
        <v>1647</v>
      </c>
      <c r="W1287" s="2" t="s">
        <v>675</v>
      </c>
    </row>
    <row r="1288" spans="1:23">
      <c r="A1288" t="s">
        <v>4234</v>
      </c>
      <c r="B1288" t="s">
        <v>1628</v>
      </c>
      <c r="C1288" t="s">
        <v>12571</v>
      </c>
      <c r="D1288" t="s">
        <v>1628</v>
      </c>
      <c r="E1288" t="s">
        <v>12572</v>
      </c>
      <c r="F1288" t="s">
        <v>11762</v>
      </c>
      <c r="G1288" t="s">
        <v>11551</v>
      </c>
      <c r="H1288" t="s">
        <v>675</v>
      </c>
      <c r="I1288" t="s">
        <v>2760</v>
      </c>
      <c r="J1288" t="s">
        <v>180</v>
      </c>
      <c r="K1288" t="s">
        <v>675</v>
      </c>
      <c r="L1288" t="s">
        <v>11552</v>
      </c>
      <c r="M1288" t="s">
        <v>1504</v>
      </c>
      <c r="N1288" t="s">
        <v>760</v>
      </c>
      <c r="O1288" t="s">
        <v>2759</v>
      </c>
      <c r="P1288" t="s">
        <v>11557</v>
      </c>
      <c r="Q1288" t="s">
        <v>1628</v>
      </c>
      <c r="R1288" t="s">
        <v>4235</v>
      </c>
      <c r="S1288" t="s">
        <v>1647</v>
      </c>
      <c r="T1288" s="2" t="s">
        <v>675</v>
      </c>
      <c r="U1288" s="2" t="s">
        <v>4235</v>
      </c>
      <c r="V1288" s="2" t="s">
        <v>1647</v>
      </c>
      <c r="W1288" s="2" t="s">
        <v>675</v>
      </c>
    </row>
    <row r="1289" spans="1:23">
      <c r="A1289" t="s">
        <v>4236</v>
      </c>
      <c r="B1289" t="s">
        <v>1628</v>
      </c>
      <c r="C1289" t="s">
        <v>12573</v>
      </c>
      <c r="D1289" t="s">
        <v>1628</v>
      </c>
      <c r="E1289" t="s">
        <v>5953</v>
      </c>
      <c r="F1289" t="s">
        <v>11813</v>
      </c>
      <c r="G1289" t="s">
        <v>11551</v>
      </c>
      <c r="H1289" t="s">
        <v>675</v>
      </c>
      <c r="I1289" t="s">
        <v>3282</v>
      </c>
      <c r="J1289" t="s">
        <v>332</v>
      </c>
      <c r="K1289" t="s">
        <v>675</v>
      </c>
      <c r="L1289" t="s">
        <v>11552</v>
      </c>
      <c r="M1289" t="s">
        <v>1504</v>
      </c>
      <c r="N1289" t="s">
        <v>760</v>
      </c>
      <c r="O1289" t="s">
        <v>3281</v>
      </c>
      <c r="P1289" t="s">
        <v>11557</v>
      </c>
      <c r="Q1289" t="s">
        <v>1628</v>
      </c>
      <c r="R1289" t="s">
        <v>4237</v>
      </c>
      <c r="S1289" t="s">
        <v>1647</v>
      </c>
      <c r="T1289" s="2" t="s">
        <v>675</v>
      </c>
      <c r="U1289" s="2" t="s">
        <v>4237</v>
      </c>
      <c r="V1289" s="2" t="s">
        <v>1647</v>
      </c>
      <c r="W1289" s="2" t="s">
        <v>675</v>
      </c>
    </row>
    <row r="1290" spans="1:23">
      <c r="A1290" t="s">
        <v>4238</v>
      </c>
      <c r="B1290" t="s">
        <v>2836</v>
      </c>
      <c r="C1290" t="s">
        <v>12574</v>
      </c>
      <c r="D1290" t="s">
        <v>2836</v>
      </c>
      <c r="E1290" t="s">
        <v>12575</v>
      </c>
      <c r="F1290" t="s">
        <v>11580</v>
      </c>
      <c r="G1290" t="s">
        <v>11551</v>
      </c>
      <c r="H1290" t="s">
        <v>675</v>
      </c>
      <c r="I1290" t="s">
        <v>3123</v>
      </c>
      <c r="J1290" t="s">
        <v>333</v>
      </c>
      <c r="K1290" t="s">
        <v>675</v>
      </c>
      <c r="L1290" t="s">
        <v>11552</v>
      </c>
      <c r="M1290" t="s">
        <v>1504</v>
      </c>
      <c r="N1290" t="s">
        <v>760</v>
      </c>
      <c r="O1290" t="s">
        <v>3122</v>
      </c>
      <c r="P1290" t="s">
        <v>11557</v>
      </c>
      <c r="Q1290" t="s">
        <v>2836</v>
      </c>
      <c r="R1290" t="s">
        <v>4239</v>
      </c>
      <c r="S1290" t="s">
        <v>1647</v>
      </c>
      <c r="T1290" s="2" t="s">
        <v>675</v>
      </c>
      <c r="U1290" s="2" t="s">
        <v>4239</v>
      </c>
      <c r="V1290" s="2" t="s">
        <v>1647</v>
      </c>
      <c r="W1290" s="2" t="s">
        <v>675</v>
      </c>
    </row>
    <row r="1291" spans="1:23">
      <c r="A1291" t="s">
        <v>4240</v>
      </c>
      <c r="B1291" t="s">
        <v>1640</v>
      </c>
      <c r="C1291" t="s">
        <v>12576</v>
      </c>
      <c r="D1291" t="s">
        <v>1640</v>
      </c>
      <c r="E1291" t="s">
        <v>12577</v>
      </c>
      <c r="F1291" t="s">
        <v>12266</v>
      </c>
      <c r="G1291" t="s">
        <v>11551</v>
      </c>
      <c r="H1291" t="s">
        <v>675</v>
      </c>
      <c r="I1291" t="s">
        <v>2576</v>
      </c>
      <c r="J1291" t="s">
        <v>334</v>
      </c>
      <c r="K1291" t="s">
        <v>664</v>
      </c>
      <c r="L1291" t="s">
        <v>11552</v>
      </c>
      <c r="M1291" t="s">
        <v>769</v>
      </c>
      <c r="N1291" t="s">
        <v>675</v>
      </c>
      <c r="O1291" t="s">
        <v>2575</v>
      </c>
      <c r="P1291" t="s">
        <v>11553</v>
      </c>
      <c r="Q1291" t="s">
        <v>1640</v>
      </c>
      <c r="R1291" t="s">
        <v>4241</v>
      </c>
      <c r="S1291" t="s">
        <v>675</v>
      </c>
      <c r="T1291" s="2" t="s">
        <v>675</v>
      </c>
      <c r="U1291" s="2" t="s">
        <v>4241</v>
      </c>
      <c r="V1291" s="2" t="s">
        <v>675</v>
      </c>
      <c r="W1291" s="2" t="s">
        <v>675</v>
      </c>
    </row>
    <row r="1292" spans="1:23">
      <c r="A1292" t="s">
        <v>2838</v>
      </c>
      <c r="B1292" t="s">
        <v>1640</v>
      </c>
      <c r="C1292" t="s">
        <v>11842</v>
      </c>
      <c r="D1292" t="s">
        <v>1640</v>
      </c>
      <c r="E1292" t="s">
        <v>12268</v>
      </c>
      <c r="F1292" t="s">
        <v>12197</v>
      </c>
      <c r="G1292" t="s">
        <v>11551</v>
      </c>
      <c r="H1292" t="s">
        <v>675</v>
      </c>
      <c r="I1292" t="s">
        <v>2576</v>
      </c>
      <c r="J1292" t="s">
        <v>174</v>
      </c>
      <c r="K1292" t="s">
        <v>664</v>
      </c>
      <c r="L1292" t="s">
        <v>11552</v>
      </c>
      <c r="M1292" t="s">
        <v>769</v>
      </c>
      <c r="N1292" t="s">
        <v>701</v>
      </c>
      <c r="O1292" t="s">
        <v>2575</v>
      </c>
      <c r="P1292" t="s">
        <v>11553</v>
      </c>
      <c r="Q1292" t="s">
        <v>1640</v>
      </c>
      <c r="R1292" t="s">
        <v>2839</v>
      </c>
      <c r="S1292" t="s">
        <v>1682</v>
      </c>
      <c r="T1292" s="2" t="s">
        <v>675</v>
      </c>
      <c r="U1292" s="2" t="s">
        <v>2839</v>
      </c>
      <c r="V1292" s="2" t="s">
        <v>1682</v>
      </c>
      <c r="W1292" s="2" t="s">
        <v>675</v>
      </c>
    </row>
    <row r="1293" spans="1:23">
      <c r="A1293" t="s">
        <v>2840</v>
      </c>
      <c r="B1293" t="s">
        <v>1640</v>
      </c>
      <c r="C1293" t="s">
        <v>12578</v>
      </c>
      <c r="D1293" t="s">
        <v>1640</v>
      </c>
      <c r="E1293" t="s">
        <v>12579</v>
      </c>
      <c r="F1293" t="s">
        <v>11767</v>
      </c>
      <c r="G1293" t="s">
        <v>11551</v>
      </c>
      <c r="H1293" t="s">
        <v>675</v>
      </c>
      <c r="I1293" t="s">
        <v>1050</v>
      </c>
      <c r="J1293" t="s">
        <v>174</v>
      </c>
      <c r="K1293" t="s">
        <v>664</v>
      </c>
      <c r="L1293" t="s">
        <v>11552</v>
      </c>
      <c r="M1293" t="s">
        <v>769</v>
      </c>
      <c r="N1293" t="s">
        <v>701</v>
      </c>
      <c r="O1293" t="s">
        <v>1049</v>
      </c>
      <c r="P1293" t="s">
        <v>11553</v>
      </c>
      <c r="Q1293" t="s">
        <v>1640</v>
      </c>
      <c r="R1293" t="s">
        <v>2841</v>
      </c>
      <c r="S1293" t="s">
        <v>1682</v>
      </c>
      <c r="T1293" s="2" t="s">
        <v>675</v>
      </c>
      <c r="U1293" s="2" t="s">
        <v>2841</v>
      </c>
      <c r="V1293" s="2" t="s">
        <v>1682</v>
      </c>
      <c r="W1293" s="2" t="s">
        <v>675</v>
      </c>
    </row>
    <row r="1294" spans="1:23">
      <c r="A1294" t="s">
        <v>4242</v>
      </c>
      <c r="B1294" t="s">
        <v>1640</v>
      </c>
      <c r="C1294" t="s">
        <v>7321</v>
      </c>
      <c r="D1294" t="s">
        <v>1640</v>
      </c>
      <c r="E1294" t="s">
        <v>11966</v>
      </c>
      <c r="F1294" t="s">
        <v>11550</v>
      </c>
      <c r="G1294" t="s">
        <v>11551</v>
      </c>
      <c r="H1294" t="s">
        <v>675</v>
      </c>
      <c r="I1294" t="s">
        <v>1268</v>
      </c>
      <c r="J1294" t="s">
        <v>186</v>
      </c>
      <c r="K1294" t="s">
        <v>664</v>
      </c>
      <c r="L1294" t="s">
        <v>11552</v>
      </c>
      <c r="M1294" t="s">
        <v>1676</v>
      </c>
      <c r="N1294" t="s">
        <v>675</v>
      </c>
      <c r="O1294" t="s">
        <v>1267</v>
      </c>
      <c r="P1294" t="s">
        <v>11557</v>
      </c>
      <c r="Q1294" t="s">
        <v>1640</v>
      </c>
      <c r="R1294" t="s">
        <v>4243</v>
      </c>
      <c r="S1294" t="s">
        <v>675</v>
      </c>
      <c r="T1294" s="2" t="s">
        <v>675</v>
      </c>
      <c r="U1294" s="2" t="s">
        <v>4243</v>
      </c>
      <c r="V1294" s="2" t="s">
        <v>675</v>
      </c>
      <c r="W1294" s="2" t="s">
        <v>675</v>
      </c>
    </row>
    <row r="1295" spans="1:23">
      <c r="A1295" t="s">
        <v>2842</v>
      </c>
      <c r="B1295" t="s">
        <v>1640</v>
      </c>
      <c r="C1295" t="s">
        <v>6130</v>
      </c>
      <c r="D1295" t="s">
        <v>1640</v>
      </c>
      <c r="E1295" t="s">
        <v>5918</v>
      </c>
      <c r="F1295" t="s">
        <v>11762</v>
      </c>
      <c r="G1295" t="s">
        <v>11551</v>
      </c>
      <c r="H1295" t="s">
        <v>675</v>
      </c>
      <c r="I1295" t="s">
        <v>1995</v>
      </c>
      <c r="J1295" t="s">
        <v>175</v>
      </c>
      <c r="K1295" t="s">
        <v>664</v>
      </c>
      <c r="L1295" t="s">
        <v>11552</v>
      </c>
      <c r="M1295" t="s">
        <v>1676</v>
      </c>
      <c r="N1295" t="s">
        <v>701</v>
      </c>
      <c r="O1295" t="s">
        <v>1994</v>
      </c>
      <c r="P1295" t="s">
        <v>11557</v>
      </c>
      <c r="Q1295" t="s">
        <v>1640</v>
      </c>
      <c r="R1295" t="s">
        <v>2843</v>
      </c>
      <c r="S1295" t="s">
        <v>1682</v>
      </c>
      <c r="T1295" s="2" t="s">
        <v>675</v>
      </c>
      <c r="U1295" s="2" t="s">
        <v>2843</v>
      </c>
      <c r="V1295" s="2" t="s">
        <v>1682</v>
      </c>
      <c r="W1295" s="2" t="s">
        <v>675</v>
      </c>
    </row>
    <row r="1296" spans="1:23">
      <c r="A1296" t="s">
        <v>5109</v>
      </c>
      <c r="B1296" t="s">
        <v>1640</v>
      </c>
      <c r="C1296" t="s">
        <v>12580</v>
      </c>
      <c r="D1296" t="s">
        <v>1640</v>
      </c>
      <c r="E1296" t="s">
        <v>11554</v>
      </c>
      <c r="F1296" t="s">
        <v>12581</v>
      </c>
      <c r="G1296" t="s">
        <v>11551</v>
      </c>
      <c r="H1296" t="s">
        <v>675</v>
      </c>
      <c r="I1296" t="s">
        <v>12</v>
      </c>
      <c r="J1296" t="s">
        <v>5110</v>
      </c>
      <c r="K1296" t="s">
        <v>664</v>
      </c>
      <c r="L1296" t="s">
        <v>11552</v>
      </c>
      <c r="M1296" t="s">
        <v>1676</v>
      </c>
      <c r="N1296" t="s">
        <v>701</v>
      </c>
      <c r="O1296" t="s">
        <v>782</v>
      </c>
      <c r="P1296" t="s">
        <v>11557</v>
      </c>
      <c r="Q1296" t="s">
        <v>1640</v>
      </c>
      <c r="R1296" t="s">
        <v>5112</v>
      </c>
      <c r="S1296" t="s">
        <v>1820</v>
      </c>
      <c r="T1296" s="2" t="s">
        <v>675</v>
      </c>
      <c r="U1296" s="2" t="s">
        <v>5112</v>
      </c>
      <c r="V1296" s="2" t="s">
        <v>1820</v>
      </c>
      <c r="W1296" s="2" t="s">
        <v>675</v>
      </c>
    </row>
    <row r="1297" spans="1:23">
      <c r="A1297" t="s">
        <v>1639</v>
      </c>
      <c r="B1297" t="s">
        <v>1640</v>
      </c>
      <c r="C1297" t="s">
        <v>5891</v>
      </c>
      <c r="D1297" t="s">
        <v>1640</v>
      </c>
      <c r="E1297" t="s">
        <v>5886</v>
      </c>
      <c r="F1297" t="s">
        <v>11560</v>
      </c>
      <c r="G1297" t="s">
        <v>11551</v>
      </c>
      <c r="H1297" t="s">
        <v>675</v>
      </c>
      <c r="I1297" t="s">
        <v>1642</v>
      </c>
      <c r="J1297" t="s">
        <v>1643</v>
      </c>
      <c r="K1297" t="s">
        <v>663</v>
      </c>
      <c r="L1297" t="s">
        <v>675</v>
      </c>
      <c r="M1297" t="s">
        <v>825</v>
      </c>
      <c r="N1297" t="s">
        <v>701</v>
      </c>
      <c r="O1297" t="s">
        <v>1641</v>
      </c>
      <c r="P1297" t="s">
        <v>11557</v>
      </c>
      <c r="Q1297" t="s">
        <v>1640</v>
      </c>
      <c r="R1297" t="s">
        <v>1645</v>
      </c>
      <c r="S1297" t="s">
        <v>2826</v>
      </c>
      <c r="T1297" s="2" t="s">
        <v>675</v>
      </c>
      <c r="U1297" s="2" t="s">
        <v>1645</v>
      </c>
      <c r="V1297" s="2" t="s">
        <v>2826</v>
      </c>
      <c r="W1297" s="2" t="s">
        <v>675</v>
      </c>
    </row>
    <row r="1298" spans="1:23">
      <c r="A1298" t="s">
        <v>2844</v>
      </c>
      <c r="B1298" t="s">
        <v>1640</v>
      </c>
      <c r="C1298" t="s">
        <v>6093</v>
      </c>
      <c r="D1298" t="s">
        <v>1640</v>
      </c>
      <c r="E1298" t="s">
        <v>5895</v>
      </c>
      <c r="F1298" t="s">
        <v>11550</v>
      </c>
      <c r="G1298" t="s">
        <v>11551</v>
      </c>
      <c r="H1298" t="s">
        <v>675</v>
      </c>
      <c r="I1298" t="s">
        <v>176</v>
      </c>
      <c r="J1298" t="s">
        <v>177</v>
      </c>
      <c r="K1298" t="s">
        <v>664</v>
      </c>
      <c r="L1298" t="s">
        <v>11552</v>
      </c>
      <c r="M1298" t="s">
        <v>1676</v>
      </c>
      <c r="N1298" t="s">
        <v>701</v>
      </c>
      <c r="O1298" t="s">
        <v>2845</v>
      </c>
      <c r="P1298" t="s">
        <v>11568</v>
      </c>
      <c r="Q1298" t="s">
        <v>1640</v>
      </c>
      <c r="R1298" t="s">
        <v>2846</v>
      </c>
      <c r="S1298" t="s">
        <v>1682</v>
      </c>
      <c r="T1298" s="2" t="s">
        <v>675</v>
      </c>
      <c r="U1298" s="2" t="s">
        <v>2846</v>
      </c>
      <c r="V1298" s="2" t="s">
        <v>1682</v>
      </c>
      <c r="W1298" s="2" t="s">
        <v>675</v>
      </c>
    </row>
    <row r="1299" spans="1:23">
      <c r="A1299" t="s">
        <v>4994</v>
      </c>
      <c r="B1299" t="s">
        <v>1640</v>
      </c>
      <c r="C1299" t="s">
        <v>12582</v>
      </c>
      <c r="D1299" t="s">
        <v>1640</v>
      </c>
      <c r="E1299" t="s">
        <v>12583</v>
      </c>
      <c r="F1299" t="s">
        <v>11560</v>
      </c>
      <c r="G1299" t="s">
        <v>11551</v>
      </c>
      <c r="H1299" t="s">
        <v>675</v>
      </c>
      <c r="I1299" t="s">
        <v>1382</v>
      </c>
      <c r="J1299" t="s">
        <v>4995</v>
      </c>
      <c r="K1299" t="s">
        <v>922</v>
      </c>
      <c r="L1299" t="s">
        <v>675</v>
      </c>
      <c r="M1299" t="s">
        <v>825</v>
      </c>
      <c r="N1299" t="s">
        <v>701</v>
      </c>
      <c r="O1299" t="s">
        <v>1381</v>
      </c>
      <c r="P1299" t="s">
        <v>11557</v>
      </c>
      <c r="Q1299" t="s">
        <v>1640</v>
      </c>
      <c r="R1299" t="s">
        <v>4997</v>
      </c>
      <c r="S1299" t="s">
        <v>1807</v>
      </c>
      <c r="T1299" s="2" t="s">
        <v>675</v>
      </c>
      <c r="U1299" s="2" t="s">
        <v>4997</v>
      </c>
      <c r="V1299" s="2" t="s">
        <v>1807</v>
      </c>
      <c r="W1299" s="2" t="s">
        <v>675</v>
      </c>
    </row>
    <row r="1300" spans="1:23">
      <c r="A1300" t="s">
        <v>4244</v>
      </c>
      <c r="B1300" t="s">
        <v>1640</v>
      </c>
      <c r="C1300" t="s">
        <v>6148</v>
      </c>
      <c r="D1300" t="s">
        <v>1640</v>
      </c>
      <c r="E1300" t="s">
        <v>12584</v>
      </c>
      <c r="F1300" t="s">
        <v>11762</v>
      </c>
      <c r="G1300" t="s">
        <v>11551</v>
      </c>
      <c r="H1300" t="s">
        <v>675</v>
      </c>
      <c r="I1300" t="s">
        <v>1258</v>
      </c>
      <c r="J1300" t="s">
        <v>172</v>
      </c>
      <c r="K1300" t="s">
        <v>664</v>
      </c>
      <c r="L1300" t="s">
        <v>11552</v>
      </c>
      <c r="M1300" t="s">
        <v>1676</v>
      </c>
      <c r="N1300" t="s">
        <v>675</v>
      </c>
      <c r="O1300" t="s">
        <v>1257</v>
      </c>
      <c r="P1300" t="s">
        <v>11557</v>
      </c>
      <c r="Q1300" t="s">
        <v>1640</v>
      </c>
      <c r="R1300" t="s">
        <v>4245</v>
      </c>
      <c r="S1300" t="s">
        <v>675</v>
      </c>
      <c r="T1300" s="2" t="s">
        <v>675</v>
      </c>
      <c r="U1300" s="2" t="s">
        <v>4245</v>
      </c>
      <c r="V1300" s="2" t="s">
        <v>675</v>
      </c>
      <c r="W1300" s="2" t="s">
        <v>675</v>
      </c>
    </row>
    <row r="1301" spans="1:23">
      <c r="A1301" t="s">
        <v>4246</v>
      </c>
      <c r="B1301" t="s">
        <v>1640</v>
      </c>
      <c r="C1301" t="s">
        <v>5891</v>
      </c>
      <c r="D1301" t="s">
        <v>1640</v>
      </c>
      <c r="E1301" t="s">
        <v>5886</v>
      </c>
      <c r="F1301" t="s">
        <v>11737</v>
      </c>
      <c r="G1301" t="s">
        <v>11551</v>
      </c>
      <c r="H1301" t="s">
        <v>675</v>
      </c>
      <c r="I1301" t="s">
        <v>1642</v>
      </c>
      <c r="J1301" t="s">
        <v>326</v>
      </c>
      <c r="K1301" t="s">
        <v>922</v>
      </c>
      <c r="L1301" t="s">
        <v>11552</v>
      </c>
      <c r="M1301" t="s">
        <v>1676</v>
      </c>
      <c r="N1301" t="s">
        <v>675</v>
      </c>
      <c r="O1301" t="s">
        <v>1641</v>
      </c>
      <c r="P1301" t="s">
        <v>11557</v>
      </c>
      <c r="Q1301" t="s">
        <v>1640</v>
      </c>
      <c r="R1301" t="s">
        <v>4247</v>
      </c>
      <c r="S1301" t="s">
        <v>675</v>
      </c>
      <c r="T1301" s="2" t="s">
        <v>675</v>
      </c>
      <c r="U1301" s="2" t="s">
        <v>4247</v>
      </c>
      <c r="V1301" s="2" t="s">
        <v>675</v>
      </c>
      <c r="W1301" s="2" t="s">
        <v>675</v>
      </c>
    </row>
    <row r="1302" spans="1:23">
      <c r="A1302" t="s">
        <v>4248</v>
      </c>
      <c r="B1302" t="s">
        <v>2826</v>
      </c>
      <c r="C1302" t="s">
        <v>12585</v>
      </c>
      <c r="D1302" t="s">
        <v>2826</v>
      </c>
      <c r="E1302" t="s">
        <v>12586</v>
      </c>
      <c r="F1302" t="s">
        <v>12135</v>
      </c>
      <c r="G1302" t="s">
        <v>11551</v>
      </c>
      <c r="H1302" t="s">
        <v>675</v>
      </c>
      <c r="I1302" t="s">
        <v>4250</v>
      </c>
      <c r="J1302" t="s">
        <v>330</v>
      </c>
      <c r="K1302" t="s">
        <v>675</v>
      </c>
      <c r="L1302" t="s">
        <v>11552</v>
      </c>
      <c r="M1302" t="s">
        <v>1504</v>
      </c>
      <c r="N1302" t="s">
        <v>760</v>
      </c>
      <c r="O1302" t="s">
        <v>4249</v>
      </c>
      <c r="P1302" t="s">
        <v>11557</v>
      </c>
      <c r="Q1302" t="s">
        <v>2848</v>
      </c>
      <c r="R1302" t="s">
        <v>4252</v>
      </c>
      <c r="S1302" t="s">
        <v>1716</v>
      </c>
      <c r="T1302" s="2" t="s">
        <v>675</v>
      </c>
      <c r="U1302" s="2" t="s">
        <v>4252</v>
      </c>
      <c r="V1302" s="2" t="s">
        <v>1716</v>
      </c>
      <c r="W1302" s="2" t="s">
        <v>675</v>
      </c>
    </row>
    <row r="1303" spans="1:23">
      <c r="A1303" t="s">
        <v>2847</v>
      </c>
      <c r="B1303" t="s">
        <v>2826</v>
      </c>
      <c r="C1303" t="s">
        <v>12587</v>
      </c>
      <c r="D1303" t="s">
        <v>2826</v>
      </c>
      <c r="E1303" t="s">
        <v>9322</v>
      </c>
      <c r="F1303" t="s">
        <v>11550</v>
      </c>
      <c r="G1303" t="s">
        <v>11551</v>
      </c>
      <c r="H1303" t="s">
        <v>675</v>
      </c>
      <c r="I1303" t="s">
        <v>178</v>
      </c>
      <c r="J1303" t="s">
        <v>179</v>
      </c>
      <c r="K1303" t="s">
        <v>664</v>
      </c>
      <c r="L1303" t="s">
        <v>11552</v>
      </c>
      <c r="M1303" t="s">
        <v>1504</v>
      </c>
      <c r="N1303" t="s">
        <v>701</v>
      </c>
      <c r="O1303" t="s">
        <v>1002</v>
      </c>
      <c r="P1303" t="s">
        <v>11557</v>
      </c>
      <c r="Q1303" t="s">
        <v>2848</v>
      </c>
      <c r="R1303" t="s">
        <v>2850</v>
      </c>
      <c r="S1303" t="s">
        <v>1682</v>
      </c>
      <c r="T1303" s="2" t="s">
        <v>675</v>
      </c>
      <c r="U1303" s="2" t="s">
        <v>2850</v>
      </c>
      <c r="V1303" s="2" t="s">
        <v>1682</v>
      </c>
      <c r="W1303" s="2" t="s">
        <v>675</v>
      </c>
    </row>
    <row r="1304" spans="1:23">
      <c r="A1304" t="s">
        <v>4253</v>
      </c>
      <c r="B1304" t="s">
        <v>2848</v>
      </c>
      <c r="C1304" t="s">
        <v>12588</v>
      </c>
      <c r="D1304" t="s">
        <v>2848</v>
      </c>
      <c r="E1304" t="s">
        <v>12589</v>
      </c>
      <c r="F1304" t="s">
        <v>12102</v>
      </c>
      <c r="G1304" t="s">
        <v>11551</v>
      </c>
      <c r="H1304" t="s">
        <v>675</v>
      </c>
      <c r="I1304" t="s">
        <v>1258</v>
      </c>
      <c r="J1304" t="s">
        <v>335</v>
      </c>
      <c r="K1304" t="s">
        <v>675</v>
      </c>
      <c r="L1304" t="s">
        <v>11552</v>
      </c>
      <c r="M1304" t="s">
        <v>1504</v>
      </c>
      <c r="N1304" t="s">
        <v>760</v>
      </c>
      <c r="O1304" t="s">
        <v>1257</v>
      </c>
      <c r="P1304" t="s">
        <v>11557</v>
      </c>
      <c r="Q1304" t="s">
        <v>2848</v>
      </c>
      <c r="R1304" t="s">
        <v>4254</v>
      </c>
      <c r="S1304" t="s">
        <v>7044</v>
      </c>
      <c r="T1304" s="2" t="s">
        <v>12465</v>
      </c>
      <c r="U1304" s="2" t="s">
        <v>4254</v>
      </c>
      <c r="V1304" s="2" t="s">
        <v>7044</v>
      </c>
      <c r="W1304" s="2" t="s">
        <v>12465</v>
      </c>
    </row>
    <row r="1305" spans="1:23">
      <c r="A1305" t="s">
        <v>2851</v>
      </c>
      <c r="B1305" t="s">
        <v>2848</v>
      </c>
      <c r="C1305" t="s">
        <v>12590</v>
      </c>
      <c r="D1305" t="s">
        <v>2848</v>
      </c>
      <c r="E1305" t="s">
        <v>12591</v>
      </c>
      <c r="F1305" t="s">
        <v>11601</v>
      </c>
      <c r="G1305" t="s">
        <v>11551</v>
      </c>
      <c r="H1305" t="s">
        <v>675</v>
      </c>
      <c r="I1305" t="s">
        <v>66</v>
      </c>
      <c r="J1305" t="s">
        <v>180</v>
      </c>
      <c r="K1305" t="s">
        <v>664</v>
      </c>
      <c r="L1305" t="s">
        <v>11552</v>
      </c>
      <c r="M1305" t="s">
        <v>1504</v>
      </c>
      <c r="N1305" t="s">
        <v>701</v>
      </c>
      <c r="O1305" t="s">
        <v>1309</v>
      </c>
      <c r="P1305" t="s">
        <v>11557</v>
      </c>
      <c r="Q1305" t="s">
        <v>2848</v>
      </c>
      <c r="R1305" t="s">
        <v>2852</v>
      </c>
      <c r="S1305" t="s">
        <v>1682</v>
      </c>
      <c r="T1305" s="2" t="s">
        <v>675</v>
      </c>
      <c r="U1305" s="2" t="s">
        <v>2852</v>
      </c>
      <c r="V1305" s="2" t="s">
        <v>1682</v>
      </c>
      <c r="W1305" s="2" t="s">
        <v>675</v>
      </c>
    </row>
    <row r="1306" spans="1:23">
      <c r="A1306" t="s">
        <v>2853</v>
      </c>
      <c r="B1306" t="s">
        <v>2848</v>
      </c>
      <c r="C1306" t="s">
        <v>12592</v>
      </c>
      <c r="D1306" t="s">
        <v>2848</v>
      </c>
      <c r="E1306" t="s">
        <v>12593</v>
      </c>
      <c r="F1306" t="s">
        <v>12594</v>
      </c>
      <c r="G1306" t="s">
        <v>11551</v>
      </c>
      <c r="H1306" t="s">
        <v>675</v>
      </c>
      <c r="I1306" t="s">
        <v>66</v>
      </c>
      <c r="J1306" t="s">
        <v>180</v>
      </c>
      <c r="K1306" t="s">
        <v>664</v>
      </c>
      <c r="L1306" t="s">
        <v>11552</v>
      </c>
      <c r="M1306" t="s">
        <v>1504</v>
      </c>
      <c r="N1306" t="s">
        <v>701</v>
      </c>
      <c r="O1306" t="s">
        <v>1309</v>
      </c>
      <c r="P1306" t="s">
        <v>11557</v>
      </c>
      <c r="Q1306" t="s">
        <v>2848</v>
      </c>
      <c r="R1306" t="s">
        <v>2854</v>
      </c>
      <c r="S1306" t="s">
        <v>1682</v>
      </c>
      <c r="T1306" s="2" t="s">
        <v>675</v>
      </c>
      <c r="U1306" s="2" t="s">
        <v>2854</v>
      </c>
      <c r="V1306" s="2" t="s">
        <v>1682</v>
      </c>
      <c r="W1306" s="2" t="s">
        <v>675</v>
      </c>
    </row>
    <row r="1307" spans="1:23">
      <c r="A1307" t="s">
        <v>2855</v>
      </c>
      <c r="B1307" t="s">
        <v>2848</v>
      </c>
      <c r="C1307" t="s">
        <v>11607</v>
      </c>
      <c r="D1307" t="s">
        <v>2848</v>
      </c>
      <c r="E1307" t="s">
        <v>12595</v>
      </c>
      <c r="F1307" t="s">
        <v>12333</v>
      </c>
      <c r="G1307" t="s">
        <v>11551</v>
      </c>
      <c r="H1307" t="s">
        <v>675</v>
      </c>
      <c r="I1307" t="s">
        <v>114</v>
      </c>
      <c r="J1307" t="s">
        <v>180</v>
      </c>
      <c r="K1307" t="s">
        <v>664</v>
      </c>
      <c r="L1307" t="s">
        <v>11552</v>
      </c>
      <c r="M1307" t="s">
        <v>1504</v>
      </c>
      <c r="N1307" t="s">
        <v>701</v>
      </c>
      <c r="O1307" t="s">
        <v>1491</v>
      </c>
      <c r="P1307" t="s">
        <v>11557</v>
      </c>
      <c r="Q1307" t="s">
        <v>2848</v>
      </c>
      <c r="R1307" t="s">
        <v>2856</v>
      </c>
      <c r="S1307" t="s">
        <v>1682</v>
      </c>
      <c r="T1307" s="2" t="s">
        <v>675</v>
      </c>
      <c r="U1307" s="2" t="s">
        <v>2856</v>
      </c>
      <c r="V1307" s="2" t="s">
        <v>1682</v>
      </c>
      <c r="W1307" s="2" t="s">
        <v>675</v>
      </c>
    </row>
    <row r="1308" spans="1:23">
      <c r="A1308" t="s">
        <v>4255</v>
      </c>
      <c r="B1308" t="s">
        <v>2848</v>
      </c>
      <c r="C1308" t="s">
        <v>12398</v>
      </c>
      <c r="D1308" t="s">
        <v>2848</v>
      </c>
      <c r="E1308" t="s">
        <v>12400</v>
      </c>
      <c r="F1308" t="s">
        <v>11550</v>
      </c>
      <c r="G1308" t="s">
        <v>11551</v>
      </c>
      <c r="H1308" t="s">
        <v>675</v>
      </c>
      <c r="I1308" t="s">
        <v>1441</v>
      </c>
      <c r="J1308" t="s">
        <v>119</v>
      </c>
      <c r="K1308" t="s">
        <v>664</v>
      </c>
      <c r="L1308" t="s">
        <v>11552</v>
      </c>
      <c r="M1308" t="s">
        <v>1283</v>
      </c>
      <c r="N1308" t="s">
        <v>675</v>
      </c>
      <c r="O1308" t="s">
        <v>1440</v>
      </c>
      <c r="P1308" t="s">
        <v>11557</v>
      </c>
      <c r="Q1308" t="s">
        <v>2848</v>
      </c>
      <c r="R1308" t="s">
        <v>4256</v>
      </c>
      <c r="S1308" t="s">
        <v>675</v>
      </c>
      <c r="T1308" s="2" t="s">
        <v>675</v>
      </c>
      <c r="U1308" s="2" t="s">
        <v>4256</v>
      </c>
      <c r="V1308" s="2" t="s">
        <v>675</v>
      </c>
      <c r="W1308" s="2" t="s">
        <v>675</v>
      </c>
    </row>
    <row r="1309" spans="1:23">
      <c r="A1309" t="s">
        <v>2857</v>
      </c>
      <c r="B1309" t="s">
        <v>2848</v>
      </c>
      <c r="C1309" t="s">
        <v>12400</v>
      </c>
      <c r="D1309" t="s">
        <v>2848</v>
      </c>
      <c r="E1309" t="s">
        <v>12448</v>
      </c>
      <c r="F1309" t="s">
        <v>11580</v>
      </c>
      <c r="G1309" t="s">
        <v>11551</v>
      </c>
      <c r="H1309" t="s">
        <v>675</v>
      </c>
      <c r="I1309" t="s">
        <v>1050</v>
      </c>
      <c r="J1309" t="s">
        <v>119</v>
      </c>
      <c r="K1309" t="s">
        <v>664</v>
      </c>
      <c r="L1309" t="s">
        <v>11552</v>
      </c>
      <c r="M1309" t="s">
        <v>1283</v>
      </c>
      <c r="N1309" t="s">
        <v>701</v>
      </c>
      <c r="O1309" t="s">
        <v>1049</v>
      </c>
      <c r="P1309" t="s">
        <v>11557</v>
      </c>
      <c r="Q1309" t="s">
        <v>2848</v>
      </c>
      <c r="R1309" t="s">
        <v>2858</v>
      </c>
      <c r="S1309" t="s">
        <v>1682</v>
      </c>
      <c r="T1309" s="2" t="s">
        <v>675</v>
      </c>
      <c r="U1309" s="2" t="s">
        <v>2858</v>
      </c>
      <c r="V1309" s="2" t="s">
        <v>1682</v>
      </c>
      <c r="W1309" s="2" t="s">
        <v>675</v>
      </c>
    </row>
    <row r="1310" spans="1:23">
      <c r="A1310" t="s">
        <v>2859</v>
      </c>
      <c r="B1310" t="s">
        <v>2848</v>
      </c>
      <c r="C1310" t="s">
        <v>12430</v>
      </c>
      <c r="D1310" t="s">
        <v>2848</v>
      </c>
      <c r="E1310" t="s">
        <v>7321</v>
      </c>
      <c r="F1310" t="s">
        <v>11550</v>
      </c>
      <c r="G1310" t="s">
        <v>11551</v>
      </c>
      <c r="H1310" t="s">
        <v>675</v>
      </c>
      <c r="I1310" t="s">
        <v>106</v>
      </c>
      <c r="J1310" t="s">
        <v>181</v>
      </c>
      <c r="K1310" t="s">
        <v>664</v>
      </c>
      <c r="L1310" t="s">
        <v>11552</v>
      </c>
      <c r="M1310" t="s">
        <v>1283</v>
      </c>
      <c r="N1310" t="s">
        <v>701</v>
      </c>
      <c r="O1310" t="s">
        <v>1387</v>
      </c>
      <c r="P1310" t="s">
        <v>11568</v>
      </c>
      <c r="Q1310" t="s">
        <v>2848</v>
      </c>
      <c r="R1310" t="s">
        <v>2860</v>
      </c>
      <c r="S1310" t="s">
        <v>1682</v>
      </c>
      <c r="T1310" s="2" t="s">
        <v>675</v>
      </c>
      <c r="U1310" s="2" t="s">
        <v>2860</v>
      </c>
      <c r="V1310" s="2" t="s">
        <v>1682</v>
      </c>
      <c r="W1310" s="2" t="s">
        <v>675</v>
      </c>
    </row>
    <row r="1311" spans="1:23">
      <c r="A1311" t="s">
        <v>2861</v>
      </c>
      <c r="B1311" t="s">
        <v>2848</v>
      </c>
      <c r="C1311" t="s">
        <v>12430</v>
      </c>
      <c r="D1311" t="s">
        <v>2848</v>
      </c>
      <c r="E1311" t="s">
        <v>7321</v>
      </c>
      <c r="F1311" t="s">
        <v>11560</v>
      </c>
      <c r="G1311" t="s">
        <v>11551</v>
      </c>
      <c r="H1311" t="s">
        <v>675</v>
      </c>
      <c r="I1311" t="s">
        <v>106</v>
      </c>
      <c r="J1311" t="s">
        <v>181</v>
      </c>
      <c r="K1311" t="s">
        <v>664</v>
      </c>
      <c r="L1311" t="s">
        <v>675</v>
      </c>
      <c r="M1311" t="s">
        <v>1283</v>
      </c>
      <c r="N1311" t="s">
        <v>701</v>
      </c>
      <c r="O1311" t="s">
        <v>1387</v>
      </c>
      <c r="P1311" t="s">
        <v>11557</v>
      </c>
      <c r="Q1311" t="s">
        <v>2848</v>
      </c>
      <c r="R1311" t="s">
        <v>2862</v>
      </c>
      <c r="S1311" t="s">
        <v>1682</v>
      </c>
      <c r="T1311" s="2" t="s">
        <v>675</v>
      </c>
      <c r="U1311" s="2" t="s">
        <v>2862</v>
      </c>
      <c r="V1311" s="2" t="s">
        <v>1682</v>
      </c>
      <c r="W1311" s="2" t="s">
        <v>675</v>
      </c>
    </row>
    <row r="1312" spans="1:23">
      <c r="A1312" t="s">
        <v>2863</v>
      </c>
      <c r="B1312" t="s">
        <v>2848</v>
      </c>
      <c r="C1312" t="s">
        <v>5935</v>
      </c>
      <c r="D1312" t="s">
        <v>2848</v>
      </c>
      <c r="E1312" t="s">
        <v>6190</v>
      </c>
      <c r="F1312" t="s">
        <v>11550</v>
      </c>
      <c r="G1312" t="s">
        <v>11551</v>
      </c>
      <c r="H1312" t="s">
        <v>675</v>
      </c>
      <c r="I1312" t="s">
        <v>2754</v>
      </c>
      <c r="J1312" t="s">
        <v>119</v>
      </c>
      <c r="K1312" t="s">
        <v>664</v>
      </c>
      <c r="L1312" t="s">
        <v>11552</v>
      </c>
      <c r="M1312" t="s">
        <v>1283</v>
      </c>
      <c r="N1312" t="s">
        <v>701</v>
      </c>
      <c r="O1312" t="s">
        <v>2753</v>
      </c>
      <c r="P1312" t="s">
        <v>11557</v>
      </c>
      <c r="Q1312" t="s">
        <v>2848</v>
      </c>
      <c r="R1312" t="s">
        <v>2864</v>
      </c>
      <c r="S1312" t="s">
        <v>1682</v>
      </c>
      <c r="T1312" s="2" t="s">
        <v>675</v>
      </c>
      <c r="U1312" s="2" t="s">
        <v>2864</v>
      </c>
      <c r="V1312" s="2" t="s">
        <v>1682</v>
      </c>
      <c r="W1312" s="2" t="s">
        <v>675</v>
      </c>
    </row>
    <row r="1313" spans="1:23">
      <c r="A1313" t="s">
        <v>4257</v>
      </c>
      <c r="B1313" t="s">
        <v>2848</v>
      </c>
      <c r="C1313" t="s">
        <v>12235</v>
      </c>
      <c r="D1313" t="s">
        <v>2848</v>
      </c>
      <c r="E1313" t="s">
        <v>7577</v>
      </c>
      <c r="F1313" t="s">
        <v>11737</v>
      </c>
      <c r="G1313" t="s">
        <v>11551</v>
      </c>
      <c r="H1313" t="s">
        <v>675</v>
      </c>
      <c r="I1313" t="s">
        <v>4259</v>
      </c>
      <c r="J1313" t="s">
        <v>336</v>
      </c>
      <c r="K1313" t="s">
        <v>664</v>
      </c>
      <c r="L1313" t="s">
        <v>11552</v>
      </c>
      <c r="M1313" t="s">
        <v>1676</v>
      </c>
      <c r="N1313" t="s">
        <v>675</v>
      </c>
      <c r="O1313" t="s">
        <v>4258</v>
      </c>
      <c r="P1313" t="s">
        <v>11557</v>
      </c>
      <c r="Q1313" t="s">
        <v>2848</v>
      </c>
      <c r="R1313" t="s">
        <v>4260</v>
      </c>
      <c r="S1313" t="s">
        <v>675</v>
      </c>
      <c r="T1313" s="2" t="s">
        <v>675</v>
      </c>
      <c r="U1313" s="2" t="s">
        <v>4260</v>
      </c>
      <c r="V1313" s="2" t="s">
        <v>675</v>
      </c>
      <c r="W1313" s="2" t="s">
        <v>675</v>
      </c>
    </row>
    <row r="1314" spans="1:23">
      <c r="A1314" t="s">
        <v>4998</v>
      </c>
      <c r="B1314" t="s">
        <v>2848</v>
      </c>
      <c r="C1314" t="s">
        <v>7035</v>
      </c>
      <c r="D1314" t="s">
        <v>2848</v>
      </c>
      <c r="E1314" t="s">
        <v>6993</v>
      </c>
      <c r="F1314" t="s">
        <v>11560</v>
      </c>
      <c r="G1314" t="s">
        <v>11551</v>
      </c>
      <c r="H1314" t="s">
        <v>675</v>
      </c>
      <c r="I1314" t="s">
        <v>1496</v>
      </c>
      <c r="J1314" t="s">
        <v>1648</v>
      </c>
      <c r="K1314" t="s">
        <v>922</v>
      </c>
      <c r="L1314" t="s">
        <v>675</v>
      </c>
      <c r="M1314" t="s">
        <v>902</v>
      </c>
      <c r="N1314" t="s">
        <v>675</v>
      </c>
      <c r="O1314" t="s">
        <v>1495</v>
      </c>
      <c r="P1314" t="s">
        <v>11557</v>
      </c>
      <c r="Q1314" t="s">
        <v>2848</v>
      </c>
      <c r="R1314" t="s">
        <v>5000</v>
      </c>
      <c r="S1314" t="s">
        <v>675</v>
      </c>
      <c r="T1314" s="2" t="s">
        <v>675</v>
      </c>
      <c r="U1314" s="2" t="s">
        <v>5000</v>
      </c>
      <c r="V1314" s="2" t="s">
        <v>675</v>
      </c>
      <c r="W1314" s="2" t="s">
        <v>675</v>
      </c>
    </row>
    <row r="1315" spans="1:23">
      <c r="A1315" t="s">
        <v>9330</v>
      </c>
      <c r="B1315" t="s">
        <v>2826</v>
      </c>
      <c r="C1315" t="s">
        <v>6898</v>
      </c>
      <c r="D1315" t="s">
        <v>2826</v>
      </c>
      <c r="E1315" t="s">
        <v>7035</v>
      </c>
      <c r="F1315" t="s">
        <v>11560</v>
      </c>
      <c r="G1315" t="s">
        <v>11551</v>
      </c>
      <c r="H1315" t="s">
        <v>5670</v>
      </c>
      <c r="I1315" t="s">
        <v>914</v>
      </c>
      <c r="J1315" t="s">
        <v>9331</v>
      </c>
      <c r="K1315" t="s">
        <v>922</v>
      </c>
      <c r="L1315" t="s">
        <v>675</v>
      </c>
      <c r="M1315" t="s">
        <v>2672</v>
      </c>
      <c r="N1315" t="s">
        <v>2672</v>
      </c>
      <c r="O1315" t="s">
        <v>913</v>
      </c>
      <c r="P1315" t="s">
        <v>11568</v>
      </c>
      <c r="Q1315" t="s">
        <v>1647</v>
      </c>
      <c r="R1315" t="s">
        <v>9332</v>
      </c>
      <c r="S1315" t="s">
        <v>1647</v>
      </c>
      <c r="T1315" s="2" t="s">
        <v>675</v>
      </c>
      <c r="U1315" s="2" t="s">
        <v>9332</v>
      </c>
      <c r="V1315" s="2" t="s">
        <v>1647</v>
      </c>
      <c r="W1315" s="2" t="s">
        <v>675</v>
      </c>
    </row>
    <row r="1316" spans="1:23">
      <c r="A1316" t="s">
        <v>1646</v>
      </c>
      <c r="B1316" t="s">
        <v>2848</v>
      </c>
      <c r="C1316" t="s">
        <v>12596</v>
      </c>
      <c r="D1316" t="s">
        <v>1647</v>
      </c>
      <c r="E1316" t="s">
        <v>12596</v>
      </c>
      <c r="F1316" t="s">
        <v>11560</v>
      </c>
      <c r="G1316" t="s">
        <v>11551</v>
      </c>
      <c r="H1316" t="s">
        <v>675</v>
      </c>
      <c r="I1316" t="s">
        <v>1496</v>
      </c>
      <c r="J1316" t="s">
        <v>1648</v>
      </c>
      <c r="K1316" t="s">
        <v>675</v>
      </c>
      <c r="L1316" t="s">
        <v>675</v>
      </c>
      <c r="M1316" t="s">
        <v>760</v>
      </c>
      <c r="N1316" t="s">
        <v>760</v>
      </c>
      <c r="O1316" t="s">
        <v>1495</v>
      </c>
      <c r="P1316" t="s">
        <v>11557</v>
      </c>
      <c r="Q1316" t="s">
        <v>1647</v>
      </c>
      <c r="R1316" t="s">
        <v>1649</v>
      </c>
      <c r="S1316" t="s">
        <v>1722</v>
      </c>
      <c r="T1316" s="2" t="s">
        <v>675</v>
      </c>
      <c r="U1316" s="2" t="s">
        <v>1649</v>
      </c>
      <c r="V1316" s="2" t="s">
        <v>1722</v>
      </c>
      <c r="W1316" s="2" t="s">
        <v>675</v>
      </c>
    </row>
    <row r="1317" spans="1:23">
      <c r="A1317" t="s">
        <v>4261</v>
      </c>
      <c r="B1317" t="s">
        <v>1647</v>
      </c>
      <c r="C1317" t="s">
        <v>6083</v>
      </c>
      <c r="D1317" t="s">
        <v>1647</v>
      </c>
      <c r="E1317" t="s">
        <v>5912</v>
      </c>
      <c r="F1317" t="s">
        <v>11580</v>
      </c>
      <c r="G1317" t="s">
        <v>11551</v>
      </c>
      <c r="H1317" t="s">
        <v>675</v>
      </c>
      <c r="I1317" t="s">
        <v>1583</v>
      </c>
      <c r="J1317" t="s">
        <v>123</v>
      </c>
      <c r="K1317" t="s">
        <v>664</v>
      </c>
      <c r="L1317" t="s">
        <v>11552</v>
      </c>
      <c r="M1317" t="s">
        <v>1283</v>
      </c>
      <c r="N1317" t="s">
        <v>675</v>
      </c>
      <c r="O1317" t="s">
        <v>1582</v>
      </c>
      <c r="P1317" t="s">
        <v>11557</v>
      </c>
      <c r="Q1317" t="s">
        <v>1647</v>
      </c>
      <c r="R1317" t="s">
        <v>4262</v>
      </c>
      <c r="S1317" t="s">
        <v>675</v>
      </c>
      <c r="T1317" s="2" t="s">
        <v>675</v>
      </c>
      <c r="U1317" s="2" t="s">
        <v>4262</v>
      </c>
      <c r="V1317" s="2" t="s">
        <v>675</v>
      </c>
      <c r="W1317" s="2" t="s">
        <v>675</v>
      </c>
    </row>
    <row r="1318" spans="1:23">
      <c r="A1318" s="2" t="s">
        <v>4263</v>
      </c>
      <c r="B1318" s="9" t="s">
        <v>1647</v>
      </c>
      <c r="C1318" s="2" t="s">
        <v>5877</v>
      </c>
      <c r="D1318" s="2" t="s">
        <v>1647</v>
      </c>
      <c r="E1318" s="2" t="s">
        <v>12180</v>
      </c>
      <c r="F1318" s="2" t="s">
        <v>11550</v>
      </c>
      <c r="G1318" s="2" t="s">
        <v>11551</v>
      </c>
      <c r="H1318" s="2" t="s">
        <v>675</v>
      </c>
      <c r="I1318" s="2" t="s">
        <v>3862</v>
      </c>
      <c r="J1318" s="2" t="s">
        <v>337</v>
      </c>
      <c r="K1318" s="2" t="s">
        <v>664</v>
      </c>
      <c r="L1318" s="2" t="s">
        <v>11552</v>
      </c>
      <c r="M1318" s="2" t="s">
        <v>1283</v>
      </c>
      <c r="N1318" s="2" t="s">
        <v>701</v>
      </c>
      <c r="O1318" s="2" t="s">
        <v>3861</v>
      </c>
      <c r="P1318" s="2" t="s">
        <v>11568</v>
      </c>
      <c r="Q1318" s="9" t="s">
        <v>1647</v>
      </c>
      <c r="R1318" s="2" t="s">
        <v>4264</v>
      </c>
      <c r="S1318" s="9" t="s">
        <v>1455</v>
      </c>
      <c r="T1318" s="2" t="s">
        <v>675</v>
      </c>
      <c r="U1318" s="2" t="s">
        <v>4264</v>
      </c>
      <c r="V1318" s="2" t="s">
        <v>1455</v>
      </c>
      <c r="W1318" s="2" t="s">
        <v>675</v>
      </c>
    </row>
    <row r="1319" spans="1:23">
      <c r="A1319" s="2" t="s">
        <v>2865</v>
      </c>
      <c r="B1319" s="9" t="s">
        <v>1647</v>
      </c>
      <c r="C1319" s="2" t="s">
        <v>6799</v>
      </c>
      <c r="D1319" s="2" t="s">
        <v>1647</v>
      </c>
      <c r="E1319" s="2" t="s">
        <v>11835</v>
      </c>
      <c r="F1319" s="2" t="s">
        <v>11550</v>
      </c>
      <c r="G1319" s="2" t="s">
        <v>11551</v>
      </c>
      <c r="H1319" s="2" t="s">
        <v>675</v>
      </c>
      <c r="I1319" s="2" t="s">
        <v>1193</v>
      </c>
      <c r="J1319" s="2" t="s">
        <v>119</v>
      </c>
      <c r="K1319" s="2" t="s">
        <v>664</v>
      </c>
      <c r="L1319" s="2" t="s">
        <v>11552</v>
      </c>
      <c r="M1319" s="2" t="s">
        <v>1283</v>
      </c>
      <c r="N1319" s="2" t="s">
        <v>701</v>
      </c>
      <c r="O1319" s="2" t="s">
        <v>1192</v>
      </c>
      <c r="P1319" s="2" t="s">
        <v>11557</v>
      </c>
      <c r="Q1319" s="9" t="s">
        <v>1647</v>
      </c>
      <c r="R1319" s="2" t="s">
        <v>2866</v>
      </c>
      <c r="S1319" s="9" t="s">
        <v>1682</v>
      </c>
      <c r="T1319" s="2" t="s">
        <v>675</v>
      </c>
      <c r="U1319" s="2" t="s">
        <v>2866</v>
      </c>
      <c r="V1319" s="2" t="s">
        <v>1682</v>
      </c>
      <c r="W1319" s="2" t="s">
        <v>675</v>
      </c>
    </row>
    <row r="1320" spans="1:23">
      <c r="A1320" s="2" t="s">
        <v>4265</v>
      </c>
      <c r="B1320" s="9" t="s">
        <v>1647</v>
      </c>
      <c r="C1320" s="2" t="s">
        <v>6083</v>
      </c>
      <c r="D1320" s="2" t="s">
        <v>1647</v>
      </c>
      <c r="E1320" s="2" t="s">
        <v>5912</v>
      </c>
      <c r="F1320" s="2" t="s">
        <v>11580</v>
      </c>
      <c r="G1320" s="2" t="s">
        <v>11551</v>
      </c>
      <c r="H1320" s="2" t="s">
        <v>675</v>
      </c>
      <c r="I1320" s="2" t="s">
        <v>3862</v>
      </c>
      <c r="J1320" s="2" t="s">
        <v>337</v>
      </c>
      <c r="K1320" s="2" t="s">
        <v>664</v>
      </c>
      <c r="L1320" s="2" t="s">
        <v>11552</v>
      </c>
      <c r="M1320" s="2" t="s">
        <v>1283</v>
      </c>
      <c r="N1320" s="2" t="s">
        <v>701</v>
      </c>
      <c r="O1320" s="2" t="s">
        <v>3861</v>
      </c>
      <c r="P1320" s="2" t="s">
        <v>11557</v>
      </c>
      <c r="Q1320" s="9" t="s">
        <v>1647</v>
      </c>
      <c r="R1320" s="2" t="s">
        <v>4267</v>
      </c>
      <c r="S1320" s="9" t="s">
        <v>1455</v>
      </c>
      <c r="T1320" s="2" t="s">
        <v>675</v>
      </c>
      <c r="U1320" s="2" t="s">
        <v>4267</v>
      </c>
      <c r="V1320" s="2" t="s">
        <v>1455</v>
      </c>
      <c r="W1320" s="2" t="s">
        <v>675</v>
      </c>
    </row>
    <row r="1321" spans="1:23">
      <c r="A1321" s="2" t="s">
        <v>2867</v>
      </c>
      <c r="B1321" s="9" t="s">
        <v>1628</v>
      </c>
      <c r="C1321" s="2" t="s">
        <v>12597</v>
      </c>
      <c r="D1321" s="2" t="s">
        <v>1628</v>
      </c>
      <c r="E1321" s="2" t="s">
        <v>12570</v>
      </c>
      <c r="F1321" s="2" t="s">
        <v>11550</v>
      </c>
      <c r="G1321" s="2" t="s">
        <v>11551</v>
      </c>
      <c r="H1321" s="2" t="s">
        <v>675</v>
      </c>
      <c r="I1321" s="2" t="s">
        <v>106</v>
      </c>
      <c r="J1321" s="2" t="s">
        <v>180</v>
      </c>
      <c r="K1321" s="2" t="s">
        <v>664</v>
      </c>
      <c r="L1321" s="2" t="s">
        <v>11552</v>
      </c>
      <c r="M1321" s="2" t="s">
        <v>760</v>
      </c>
      <c r="N1321" s="2" t="s">
        <v>701</v>
      </c>
      <c r="O1321" s="2" t="s">
        <v>1387</v>
      </c>
      <c r="P1321" s="2" t="s">
        <v>11568</v>
      </c>
      <c r="Q1321" s="9" t="s">
        <v>1647</v>
      </c>
      <c r="R1321" s="2" t="s">
        <v>2868</v>
      </c>
      <c r="S1321" s="9" t="s">
        <v>1682</v>
      </c>
      <c r="T1321" s="2" t="s">
        <v>675</v>
      </c>
      <c r="U1321" s="2" t="s">
        <v>2868</v>
      </c>
      <c r="V1321" s="2" t="s">
        <v>1682</v>
      </c>
      <c r="W1321" s="2" t="s">
        <v>675</v>
      </c>
    </row>
    <row r="1322" spans="1:23">
      <c r="A1322" s="2" t="s">
        <v>2869</v>
      </c>
      <c r="B1322" s="9" t="s">
        <v>1628</v>
      </c>
      <c r="C1322" s="2" t="s">
        <v>12571</v>
      </c>
      <c r="D1322" s="2" t="s">
        <v>1628</v>
      </c>
      <c r="E1322" s="2" t="s">
        <v>12598</v>
      </c>
      <c r="F1322" s="2" t="s">
        <v>11762</v>
      </c>
      <c r="G1322" s="2" t="s">
        <v>11551</v>
      </c>
      <c r="H1322" s="2" t="s">
        <v>675</v>
      </c>
      <c r="I1322" s="2" t="s">
        <v>2750</v>
      </c>
      <c r="J1322" s="2" t="s">
        <v>180</v>
      </c>
      <c r="K1322" s="2" t="s">
        <v>664</v>
      </c>
      <c r="L1322" s="2" t="s">
        <v>11552</v>
      </c>
      <c r="M1322" s="2" t="s">
        <v>760</v>
      </c>
      <c r="N1322" s="2" t="s">
        <v>701</v>
      </c>
      <c r="O1322" s="2" t="s">
        <v>2749</v>
      </c>
      <c r="P1322" s="2" t="s">
        <v>11557</v>
      </c>
      <c r="Q1322" s="9" t="s">
        <v>1647</v>
      </c>
      <c r="R1322" s="2" t="s">
        <v>2870</v>
      </c>
      <c r="S1322" s="9" t="s">
        <v>1682</v>
      </c>
      <c r="T1322" s="2" t="s">
        <v>675</v>
      </c>
      <c r="U1322" s="2" t="s">
        <v>2870</v>
      </c>
      <c r="V1322" s="2" t="s">
        <v>1682</v>
      </c>
      <c r="W1322" s="2" t="s">
        <v>675</v>
      </c>
    </row>
    <row r="1323" spans="1:23">
      <c r="A1323" s="2" t="s">
        <v>2871</v>
      </c>
      <c r="B1323" s="9" t="s">
        <v>1647</v>
      </c>
      <c r="C1323" s="2" t="s">
        <v>12599</v>
      </c>
      <c r="D1323" s="2" t="s">
        <v>1647</v>
      </c>
      <c r="E1323" s="2" t="s">
        <v>7586</v>
      </c>
      <c r="F1323" s="2" t="s">
        <v>12427</v>
      </c>
      <c r="G1323" s="2" t="s">
        <v>11551</v>
      </c>
      <c r="H1323" s="2" t="s">
        <v>675</v>
      </c>
      <c r="I1323" s="2" t="s">
        <v>2873</v>
      </c>
      <c r="J1323" s="2" t="s">
        <v>126</v>
      </c>
      <c r="K1323" s="2" t="s">
        <v>664</v>
      </c>
      <c r="L1323" s="2" t="s">
        <v>11552</v>
      </c>
      <c r="M1323" s="2" t="s">
        <v>1676</v>
      </c>
      <c r="N1323" s="2" t="s">
        <v>701</v>
      </c>
      <c r="O1323" s="2" t="s">
        <v>2872</v>
      </c>
      <c r="P1323" s="2" t="s">
        <v>11557</v>
      </c>
      <c r="Q1323" s="9" t="s">
        <v>1651</v>
      </c>
      <c r="R1323" s="2" t="s">
        <v>2874</v>
      </c>
      <c r="S1323" s="9" t="s">
        <v>1682</v>
      </c>
      <c r="T1323" s="2" t="s">
        <v>675</v>
      </c>
      <c r="U1323" s="2" t="s">
        <v>2874</v>
      </c>
      <c r="V1323" s="2" t="s">
        <v>1682</v>
      </c>
      <c r="W1323" s="2" t="s">
        <v>675</v>
      </c>
    </row>
    <row r="1324" spans="1:23">
      <c r="A1324" s="2" t="s">
        <v>9333</v>
      </c>
      <c r="B1324" s="9" t="s">
        <v>1849</v>
      </c>
      <c r="C1324" s="2" t="s">
        <v>7107</v>
      </c>
      <c r="D1324" s="2" t="s">
        <v>1849</v>
      </c>
      <c r="E1324" s="2" t="s">
        <v>5844</v>
      </c>
      <c r="F1324" s="2" t="s">
        <v>11560</v>
      </c>
      <c r="G1324" s="2" t="s">
        <v>11551</v>
      </c>
      <c r="H1324" s="2" t="s">
        <v>675</v>
      </c>
      <c r="I1324" s="2" t="s">
        <v>66</v>
      </c>
      <c r="J1324" s="2" t="s">
        <v>6798</v>
      </c>
      <c r="K1324" s="2" t="s">
        <v>922</v>
      </c>
      <c r="L1324" s="2" t="s">
        <v>675</v>
      </c>
      <c r="M1324" s="2" t="s">
        <v>760</v>
      </c>
      <c r="N1324" s="2" t="s">
        <v>2672</v>
      </c>
      <c r="O1324" s="2" t="s">
        <v>1309</v>
      </c>
      <c r="P1324" s="2" t="s">
        <v>11557</v>
      </c>
      <c r="Q1324" s="9" t="s">
        <v>1651</v>
      </c>
      <c r="R1324" s="2" t="s">
        <v>9335</v>
      </c>
      <c r="S1324" s="9" t="s">
        <v>1807</v>
      </c>
      <c r="T1324" s="2" t="s">
        <v>675</v>
      </c>
      <c r="U1324" s="2" t="s">
        <v>9335</v>
      </c>
      <c r="V1324" s="2" t="s">
        <v>1807</v>
      </c>
      <c r="W1324" s="2" t="s">
        <v>675</v>
      </c>
    </row>
    <row r="1325" spans="1:23">
      <c r="A1325" s="2" t="s">
        <v>9336</v>
      </c>
      <c r="B1325" s="9" t="s">
        <v>1716</v>
      </c>
      <c r="C1325" s="2" t="s">
        <v>7321</v>
      </c>
      <c r="D1325" s="2" t="s">
        <v>1716</v>
      </c>
      <c r="E1325" s="2" t="s">
        <v>5894</v>
      </c>
      <c r="F1325" s="2" t="s">
        <v>11560</v>
      </c>
      <c r="G1325" s="2" t="s">
        <v>11551</v>
      </c>
      <c r="H1325" s="2" t="s">
        <v>675</v>
      </c>
      <c r="I1325" s="2" t="s">
        <v>79</v>
      </c>
      <c r="J1325" s="2" t="s">
        <v>6824</v>
      </c>
      <c r="K1325" s="2" t="s">
        <v>922</v>
      </c>
      <c r="L1325" s="2" t="s">
        <v>675</v>
      </c>
      <c r="M1325" s="2" t="s">
        <v>760</v>
      </c>
      <c r="N1325" s="2" t="s">
        <v>2672</v>
      </c>
      <c r="O1325" s="2" t="s">
        <v>5223</v>
      </c>
      <c r="P1325" s="2" t="s">
        <v>11557</v>
      </c>
      <c r="Q1325" s="9" t="s">
        <v>1651</v>
      </c>
      <c r="R1325" s="2" t="s">
        <v>9337</v>
      </c>
      <c r="S1325" s="9" t="s">
        <v>1722</v>
      </c>
      <c r="T1325" s="2" t="s">
        <v>675</v>
      </c>
      <c r="U1325" s="2" t="s">
        <v>9337</v>
      </c>
      <c r="V1325" s="2" t="s">
        <v>1722</v>
      </c>
      <c r="W1325" s="2" t="s">
        <v>675</v>
      </c>
    </row>
    <row r="1326" spans="1:23">
      <c r="A1326" s="2" t="s">
        <v>9338</v>
      </c>
      <c r="B1326" s="9" t="s">
        <v>1863</v>
      </c>
      <c r="C1326" s="2" t="s">
        <v>6853</v>
      </c>
      <c r="D1326" s="2" t="s">
        <v>1876</v>
      </c>
      <c r="E1326" s="2" t="s">
        <v>5881</v>
      </c>
      <c r="F1326" s="2" t="s">
        <v>11560</v>
      </c>
      <c r="G1326" s="2" t="s">
        <v>11551</v>
      </c>
      <c r="H1326" s="2" t="s">
        <v>675</v>
      </c>
      <c r="I1326" s="2" t="s">
        <v>18</v>
      </c>
      <c r="J1326" s="2" t="s">
        <v>7440</v>
      </c>
      <c r="K1326" s="2" t="s">
        <v>922</v>
      </c>
      <c r="L1326" s="2" t="s">
        <v>675</v>
      </c>
      <c r="M1326" s="2" t="s">
        <v>760</v>
      </c>
      <c r="N1326" s="2" t="s">
        <v>2672</v>
      </c>
      <c r="O1326" s="2" t="s">
        <v>2311</v>
      </c>
      <c r="P1326" s="2" t="s">
        <v>11553</v>
      </c>
      <c r="Q1326" s="9" t="s">
        <v>1651</v>
      </c>
      <c r="R1326" s="2" t="s">
        <v>9339</v>
      </c>
      <c r="S1326" s="9" t="s">
        <v>3018</v>
      </c>
      <c r="T1326" s="2" t="s">
        <v>675</v>
      </c>
      <c r="U1326" s="2" t="s">
        <v>9339</v>
      </c>
      <c r="V1326" s="2" t="s">
        <v>3018</v>
      </c>
      <c r="W1326" s="2" t="s">
        <v>675</v>
      </c>
    </row>
    <row r="1327" spans="1:23">
      <c r="A1327" s="2" t="s">
        <v>9340</v>
      </c>
      <c r="B1327" s="9" t="s">
        <v>1863</v>
      </c>
      <c r="C1327" s="2" t="s">
        <v>7107</v>
      </c>
      <c r="D1327" s="2" t="s">
        <v>1876</v>
      </c>
      <c r="E1327" s="2" t="s">
        <v>6993</v>
      </c>
      <c r="F1327" s="2" t="s">
        <v>11560</v>
      </c>
      <c r="G1327" s="2" t="s">
        <v>11551</v>
      </c>
      <c r="H1327" s="2" t="s">
        <v>675</v>
      </c>
      <c r="I1327" s="2" t="s">
        <v>1337</v>
      </c>
      <c r="J1327" s="2" t="s">
        <v>9341</v>
      </c>
      <c r="K1327" s="2" t="s">
        <v>922</v>
      </c>
      <c r="L1327" s="2" t="s">
        <v>675</v>
      </c>
      <c r="M1327" s="2" t="s">
        <v>760</v>
      </c>
      <c r="N1327" s="2" t="s">
        <v>2672</v>
      </c>
      <c r="O1327" s="2" t="s">
        <v>1336</v>
      </c>
      <c r="P1327" s="2" t="s">
        <v>11553</v>
      </c>
      <c r="Q1327" s="9" t="s">
        <v>1651</v>
      </c>
      <c r="R1327" s="2" t="s">
        <v>9342</v>
      </c>
      <c r="S1327" s="9" t="s">
        <v>3018</v>
      </c>
      <c r="T1327" s="2" t="s">
        <v>675</v>
      </c>
      <c r="U1327" s="2" t="s">
        <v>9342</v>
      </c>
      <c r="V1327" s="2" t="s">
        <v>3018</v>
      </c>
      <c r="W1327" s="2" t="s">
        <v>675</v>
      </c>
    </row>
    <row r="1328" spans="1:23">
      <c r="A1328" s="2" t="s">
        <v>1650</v>
      </c>
      <c r="B1328" s="9" t="s">
        <v>1651</v>
      </c>
      <c r="C1328" s="2" t="s">
        <v>12600</v>
      </c>
      <c r="D1328" s="2" t="s">
        <v>1651</v>
      </c>
      <c r="E1328" s="2" t="s">
        <v>6902</v>
      </c>
      <c r="F1328" s="2" t="s">
        <v>11560</v>
      </c>
      <c r="G1328" s="2" t="s">
        <v>11551</v>
      </c>
      <c r="H1328" s="2" t="s">
        <v>1177</v>
      </c>
      <c r="I1328" s="2" t="s">
        <v>1176</v>
      </c>
      <c r="J1328" s="2" t="s">
        <v>1652</v>
      </c>
      <c r="K1328" s="2" t="s">
        <v>663</v>
      </c>
      <c r="L1328" s="2" t="s">
        <v>675</v>
      </c>
      <c r="M1328" s="2" t="s">
        <v>711</v>
      </c>
      <c r="N1328" s="2" t="s">
        <v>675</v>
      </c>
      <c r="O1328" s="2" t="s">
        <v>1175</v>
      </c>
      <c r="P1328" s="2" t="s">
        <v>11568</v>
      </c>
      <c r="Q1328" s="9" t="s">
        <v>1651</v>
      </c>
      <c r="R1328" s="2" t="s">
        <v>1654</v>
      </c>
      <c r="S1328" s="9" t="s">
        <v>675</v>
      </c>
      <c r="T1328" s="2" t="s">
        <v>675</v>
      </c>
      <c r="U1328" s="2" t="s">
        <v>1654</v>
      </c>
      <c r="V1328" s="2" t="s">
        <v>675</v>
      </c>
      <c r="W1328" s="2" t="s">
        <v>675</v>
      </c>
    </row>
    <row r="1329" spans="1:23">
      <c r="A1329" s="2" t="s">
        <v>5001</v>
      </c>
      <c r="B1329" s="9" t="s">
        <v>1651</v>
      </c>
      <c r="C1329" s="2" t="s">
        <v>6692</v>
      </c>
      <c r="D1329" s="2" t="s">
        <v>1653</v>
      </c>
      <c r="E1329" s="2" t="s">
        <v>6902</v>
      </c>
      <c r="F1329" s="2" t="s">
        <v>11560</v>
      </c>
      <c r="G1329" s="2" t="s">
        <v>11551</v>
      </c>
      <c r="H1329" s="2" t="s">
        <v>675</v>
      </c>
      <c r="I1329" s="2" t="s">
        <v>178</v>
      </c>
      <c r="J1329" s="2" t="s">
        <v>5002</v>
      </c>
      <c r="K1329" s="2" t="s">
        <v>663</v>
      </c>
      <c r="L1329" s="2" t="s">
        <v>675</v>
      </c>
      <c r="M1329" s="2" t="s">
        <v>701</v>
      </c>
      <c r="N1329" s="2" t="s">
        <v>701</v>
      </c>
      <c r="O1329" s="2" t="s">
        <v>1002</v>
      </c>
      <c r="P1329" s="2" t="s">
        <v>11557</v>
      </c>
      <c r="Q1329" s="9" t="s">
        <v>1651</v>
      </c>
      <c r="R1329" s="2" t="s">
        <v>5003</v>
      </c>
      <c r="S1329" s="9" t="s">
        <v>1807</v>
      </c>
      <c r="T1329" s="2" t="s">
        <v>675</v>
      </c>
      <c r="U1329" s="2" t="s">
        <v>5003</v>
      </c>
      <c r="V1329" s="2" t="s">
        <v>1807</v>
      </c>
      <c r="W1329" s="2" t="s">
        <v>675</v>
      </c>
    </row>
    <row r="1330" spans="1:23">
      <c r="A1330" s="2" t="s">
        <v>5113</v>
      </c>
      <c r="B1330" s="9" t="s">
        <v>1651</v>
      </c>
      <c r="C1330" s="2" t="s">
        <v>12067</v>
      </c>
      <c r="D1330" s="2" t="s">
        <v>1651</v>
      </c>
      <c r="E1330" s="2" t="s">
        <v>12601</v>
      </c>
      <c r="F1330" s="2" t="s">
        <v>12602</v>
      </c>
      <c r="G1330" s="2" t="s">
        <v>11551</v>
      </c>
      <c r="H1330" s="2" t="s">
        <v>675</v>
      </c>
      <c r="I1330" s="2" t="s">
        <v>12</v>
      </c>
      <c r="J1330" s="2" t="s">
        <v>5114</v>
      </c>
      <c r="K1330" s="2" t="s">
        <v>664</v>
      </c>
      <c r="L1330" s="2" t="s">
        <v>11552</v>
      </c>
      <c r="M1330" s="2" t="s">
        <v>701</v>
      </c>
      <c r="N1330" s="2" t="s">
        <v>701</v>
      </c>
      <c r="O1330" s="2" t="s">
        <v>782</v>
      </c>
      <c r="P1330" s="2" t="s">
        <v>11557</v>
      </c>
      <c r="Q1330" s="9" t="s">
        <v>1651</v>
      </c>
      <c r="R1330" s="2" t="s">
        <v>5116</v>
      </c>
      <c r="S1330" s="9" t="s">
        <v>1820</v>
      </c>
      <c r="T1330" s="2" t="s">
        <v>675</v>
      </c>
      <c r="U1330" s="2" t="s">
        <v>5116</v>
      </c>
      <c r="V1330" s="2" t="s">
        <v>1820</v>
      </c>
      <c r="W1330" s="2" t="s">
        <v>675</v>
      </c>
    </row>
    <row r="1331" spans="1:23">
      <c r="A1331" s="2" t="s">
        <v>4268</v>
      </c>
      <c r="B1331" s="9" t="s">
        <v>1651</v>
      </c>
      <c r="C1331" s="2" t="s">
        <v>12006</v>
      </c>
      <c r="D1331" s="2" t="s">
        <v>1651</v>
      </c>
      <c r="E1331" s="2" t="s">
        <v>6902</v>
      </c>
      <c r="F1331" s="2" t="s">
        <v>11550</v>
      </c>
      <c r="G1331" s="2" t="s">
        <v>11551</v>
      </c>
      <c r="H1331" s="2" t="s">
        <v>675</v>
      </c>
      <c r="I1331" s="2" t="s">
        <v>4270</v>
      </c>
      <c r="J1331" s="2" t="s">
        <v>338</v>
      </c>
      <c r="K1331" s="2" t="s">
        <v>664</v>
      </c>
      <c r="L1331" s="2" t="s">
        <v>11552</v>
      </c>
      <c r="M1331" s="2" t="s">
        <v>759</v>
      </c>
      <c r="N1331" s="2" t="s">
        <v>675</v>
      </c>
      <c r="O1331" s="2" t="s">
        <v>4269</v>
      </c>
      <c r="P1331" s="2" t="s">
        <v>11557</v>
      </c>
      <c r="Q1331" s="9" t="s">
        <v>1651</v>
      </c>
      <c r="R1331" s="2" t="s">
        <v>4271</v>
      </c>
      <c r="S1331" s="9" t="s">
        <v>675</v>
      </c>
      <c r="T1331" s="2" t="s">
        <v>675</v>
      </c>
      <c r="U1331" s="2" t="s">
        <v>4271</v>
      </c>
      <c r="V1331" s="2" t="s">
        <v>675</v>
      </c>
      <c r="W1331" s="2" t="s">
        <v>675</v>
      </c>
    </row>
    <row r="1332" spans="1:23">
      <c r="A1332" s="2" t="s">
        <v>4272</v>
      </c>
      <c r="B1332" s="9" t="s">
        <v>1651</v>
      </c>
      <c r="C1332" s="2" t="s">
        <v>12603</v>
      </c>
      <c r="D1332" s="2" t="s">
        <v>1651</v>
      </c>
      <c r="E1332" s="2" t="s">
        <v>12604</v>
      </c>
      <c r="F1332" s="2" t="s">
        <v>11550</v>
      </c>
      <c r="G1332" s="2" t="s">
        <v>11551</v>
      </c>
      <c r="H1332" s="2" t="s">
        <v>675</v>
      </c>
      <c r="I1332" s="2" t="s">
        <v>1795</v>
      </c>
      <c r="J1332" s="2" t="s">
        <v>339</v>
      </c>
      <c r="K1332" s="2" t="s">
        <v>675</v>
      </c>
      <c r="L1332" s="2" t="s">
        <v>11552</v>
      </c>
      <c r="M1332" s="2" t="s">
        <v>759</v>
      </c>
      <c r="N1332" s="2" t="s">
        <v>760</v>
      </c>
      <c r="O1332" s="2" t="s">
        <v>1794</v>
      </c>
      <c r="P1332" s="2" t="s">
        <v>11557</v>
      </c>
      <c r="Q1332" s="9" t="s">
        <v>1653</v>
      </c>
      <c r="R1332" s="2" t="s">
        <v>4273</v>
      </c>
      <c r="S1332" s="9" t="s">
        <v>7044</v>
      </c>
      <c r="T1332" s="2" t="s">
        <v>675</v>
      </c>
      <c r="U1332" s="2" t="s">
        <v>4273</v>
      </c>
      <c r="V1332" s="2" t="s">
        <v>7044</v>
      </c>
      <c r="W1332" s="2" t="s">
        <v>675</v>
      </c>
    </row>
    <row r="1333" spans="1:23">
      <c r="A1333" s="2" t="s">
        <v>1655</v>
      </c>
      <c r="B1333" s="9" t="s">
        <v>1653</v>
      </c>
      <c r="C1333" s="2" t="s">
        <v>6096</v>
      </c>
      <c r="D1333" s="2" t="s">
        <v>1653</v>
      </c>
      <c r="E1333" s="2" t="s">
        <v>11834</v>
      </c>
      <c r="F1333" s="2" t="s">
        <v>11737</v>
      </c>
      <c r="G1333" s="2" t="s">
        <v>11551</v>
      </c>
      <c r="H1333" s="2" t="s">
        <v>675</v>
      </c>
      <c r="I1333" s="2" t="s">
        <v>1303</v>
      </c>
      <c r="J1333" s="2" t="s">
        <v>603</v>
      </c>
      <c r="K1333" s="2" t="s">
        <v>675</v>
      </c>
      <c r="L1333" s="2" t="s">
        <v>11552</v>
      </c>
      <c r="M1333" s="2" t="s">
        <v>769</v>
      </c>
      <c r="N1333" s="2" t="s">
        <v>760</v>
      </c>
      <c r="O1333" s="2" t="s">
        <v>1302</v>
      </c>
      <c r="P1333" s="2" t="s">
        <v>11557</v>
      </c>
      <c r="Q1333" s="9" t="s">
        <v>1653</v>
      </c>
      <c r="R1333" s="2" t="s">
        <v>1656</v>
      </c>
      <c r="S1333" s="9" t="s">
        <v>1722</v>
      </c>
      <c r="T1333" s="2" t="s">
        <v>675</v>
      </c>
      <c r="U1333" s="2" t="s">
        <v>1656</v>
      </c>
      <c r="V1333" s="2" t="s">
        <v>1722</v>
      </c>
      <c r="W1333" s="2" t="s">
        <v>675</v>
      </c>
    </row>
    <row r="1334" spans="1:23">
      <c r="A1334" s="2" t="s">
        <v>2875</v>
      </c>
      <c r="B1334" s="9" t="s">
        <v>1653</v>
      </c>
      <c r="C1334" s="2" t="s">
        <v>12179</v>
      </c>
      <c r="D1334" s="2" t="s">
        <v>1653</v>
      </c>
      <c r="E1334" s="2" t="s">
        <v>12605</v>
      </c>
      <c r="F1334" s="2" t="s">
        <v>12135</v>
      </c>
      <c r="G1334" s="2" t="s">
        <v>11551</v>
      </c>
      <c r="H1334" s="2" t="s">
        <v>675</v>
      </c>
      <c r="I1334" s="2" t="s">
        <v>1995</v>
      </c>
      <c r="J1334" s="2" t="s">
        <v>182</v>
      </c>
      <c r="K1334" s="2" t="s">
        <v>664</v>
      </c>
      <c r="L1334" s="2" t="s">
        <v>11552</v>
      </c>
      <c r="M1334" s="2" t="s">
        <v>769</v>
      </c>
      <c r="N1334" s="2" t="s">
        <v>701</v>
      </c>
      <c r="O1334" s="2" t="s">
        <v>1994</v>
      </c>
      <c r="P1334" s="2" t="s">
        <v>11557</v>
      </c>
      <c r="Q1334" s="9" t="s">
        <v>1653</v>
      </c>
      <c r="R1334" s="2" t="s">
        <v>2876</v>
      </c>
      <c r="S1334" s="9" t="s">
        <v>1682</v>
      </c>
      <c r="T1334" s="2" t="s">
        <v>675</v>
      </c>
      <c r="U1334" s="2" t="s">
        <v>2876</v>
      </c>
      <c r="V1334" s="2" t="s">
        <v>1682</v>
      </c>
      <c r="W1334" s="2" t="s">
        <v>675</v>
      </c>
    </row>
    <row r="1335" spans="1:23">
      <c r="A1335" s="2" t="s">
        <v>2877</v>
      </c>
      <c r="B1335" s="9" t="s">
        <v>1653</v>
      </c>
      <c r="C1335" s="2" t="s">
        <v>8666</v>
      </c>
      <c r="D1335" s="2" t="s">
        <v>1653</v>
      </c>
      <c r="E1335" s="2" t="s">
        <v>12606</v>
      </c>
      <c r="F1335" s="2" t="s">
        <v>12135</v>
      </c>
      <c r="G1335" s="2" t="s">
        <v>11551</v>
      </c>
      <c r="H1335" s="2" t="s">
        <v>675</v>
      </c>
      <c r="I1335" s="2" t="s">
        <v>2326</v>
      </c>
      <c r="J1335" s="2" t="s">
        <v>182</v>
      </c>
      <c r="K1335" s="2" t="s">
        <v>664</v>
      </c>
      <c r="L1335" s="2" t="s">
        <v>11552</v>
      </c>
      <c r="M1335" s="2" t="s">
        <v>769</v>
      </c>
      <c r="N1335" s="2" t="s">
        <v>701</v>
      </c>
      <c r="O1335" s="2" t="s">
        <v>2325</v>
      </c>
      <c r="P1335" s="2" t="s">
        <v>11553</v>
      </c>
      <c r="Q1335" s="9" t="s">
        <v>1653</v>
      </c>
      <c r="R1335" s="2" t="s">
        <v>2878</v>
      </c>
      <c r="S1335" s="9" t="s">
        <v>1682</v>
      </c>
      <c r="T1335" s="2" t="s">
        <v>675</v>
      </c>
      <c r="U1335" s="2" t="s">
        <v>2878</v>
      </c>
      <c r="V1335" s="2" t="s">
        <v>1682</v>
      </c>
      <c r="W1335" s="2" t="s">
        <v>675</v>
      </c>
    </row>
    <row r="1336" spans="1:23">
      <c r="A1336" s="2" t="s">
        <v>2879</v>
      </c>
      <c r="B1336" s="9" t="s">
        <v>1658</v>
      </c>
      <c r="C1336" s="2" t="s">
        <v>12607</v>
      </c>
      <c r="D1336" s="2" t="s">
        <v>1658</v>
      </c>
      <c r="E1336" s="2" t="s">
        <v>12442</v>
      </c>
      <c r="F1336" s="2" t="s">
        <v>11601</v>
      </c>
      <c r="G1336" s="2" t="s">
        <v>11551</v>
      </c>
      <c r="H1336" s="2" t="s">
        <v>675</v>
      </c>
      <c r="I1336" s="2" t="s">
        <v>124</v>
      </c>
      <c r="J1336" s="2" t="s">
        <v>180</v>
      </c>
      <c r="K1336" s="2" t="s">
        <v>664</v>
      </c>
      <c r="L1336" s="2" t="s">
        <v>11552</v>
      </c>
      <c r="M1336" s="2" t="s">
        <v>1504</v>
      </c>
      <c r="N1336" s="2" t="s">
        <v>701</v>
      </c>
      <c r="O1336" s="2" t="s">
        <v>1877</v>
      </c>
      <c r="P1336" s="2" t="s">
        <v>11557</v>
      </c>
      <c r="Q1336" s="9" t="s">
        <v>1658</v>
      </c>
      <c r="R1336" s="2" t="s">
        <v>2880</v>
      </c>
      <c r="S1336" s="9" t="s">
        <v>1682</v>
      </c>
      <c r="T1336" s="2" t="s">
        <v>675</v>
      </c>
      <c r="U1336" s="2" t="s">
        <v>2880</v>
      </c>
      <c r="V1336" s="2" t="s">
        <v>1682</v>
      </c>
      <c r="W1336" s="2" t="s">
        <v>675</v>
      </c>
    </row>
    <row r="1337" spans="1:23">
      <c r="A1337" s="2" t="s">
        <v>1657</v>
      </c>
      <c r="B1337" s="9" t="s">
        <v>1543</v>
      </c>
      <c r="C1337" s="2" t="s">
        <v>6692</v>
      </c>
      <c r="D1337" s="2" t="s">
        <v>1543</v>
      </c>
      <c r="E1337" s="2" t="s">
        <v>5861</v>
      </c>
      <c r="F1337" s="2" t="s">
        <v>12608</v>
      </c>
      <c r="G1337" s="2" t="s">
        <v>11551</v>
      </c>
      <c r="H1337" s="2" t="s">
        <v>675</v>
      </c>
      <c r="I1337" s="2" t="s">
        <v>27</v>
      </c>
      <c r="J1337" s="2" t="s">
        <v>1659</v>
      </c>
      <c r="K1337" s="2" t="s">
        <v>663</v>
      </c>
      <c r="L1337" s="2" t="s">
        <v>11552</v>
      </c>
      <c r="M1337" s="2" t="s">
        <v>683</v>
      </c>
      <c r="N1337" s="2" t="s">
        <v>675</v>
      </c>
      <c r="O1337" s="2" t="s">
        <v>1030</v>
      </c>
      <c r="P1337" s="2" t="s">
        <v>11557</v>
      </c>
      <c r="Q1337" s="9" t="s">
        <v>1658</v>
      </c>
      <c r="R1337" s="2" t="s">
        <v>1661</v>
      </c>
      <c r="S1337" s="9" t="s">
        <v>675</v>
      </c>
      <c r="T1337" s="2" t="s">
        <v>675</v>
      </c>
      <c r="U1337" s="2" t="s">
        <v>1661</v>
      </c>
      <c r="V1337" s="2" t="s">
        <v>675</v>
      </c>
      <c r="W1337" s="2" t="s">
        <v>675</v>
      </c>
    </row>
    <row r="1338" spans="1:23">
      <c r="A1338" s="2" t="s">
        <v>1662</v>
      </c>
      <c r="B1338" s="9" t="s">
        <v>1663</v>
      </c>
      <c r="C1338" s="2" t="s">
        <v>12609</v>
      </c>
      <c r="D1338" s="2" t="s">
        <v>1663</v>
      </c>
      <c r="E1338" s="2" t="s">
        <v>12610</v>
      </c>
      <c r="F1338" s="2" t="s">
        <v>11560</v>
      </c>
      <c r="G1338" s="2" t="s">
        <v>11551</v>
      </c>
      <c r="H1338" s="2" t="s">
        <v>675</v>
      </c>
      <c r="I1338" s="2" t="s">
        <v>12</v>
      </c>
      <c r="J1338" s="2" t="s">
        <v>1664</v>
      </c>
      <c r="K1338" s="2" t="s">
        <v>663</v>
      </c>
      <c r="L1338" s="2" t="s">
        <v>675</v>
      </c>
      <c r="M1338" s="2" t="s">
        <v>825</v>
      </c>
      <c r="N1338" s="2" t="s">
        <v>825</v>
      </c>
      <c r="O1338" s="2" t="s">
        <v>782</v>
      </c>
      <c r="P1338" s="2" t="s">
        <v>11568</v>
      </c>
      <c r="Q1338" s="9" t="s">
        <v>1663</v>
      </c>
      <c r="R1338" s="2" t="s">
        <v>1665</v>
      </c>
      <c r="S1338" s="9" t="s">
        <v>1663</v>
      </c>
      <c r="T1338" s="2" t="s">
        <v>675</v>
      </c>
      <c r="U1338" s="2" t="s">
        <v>1665</v>
      </c>
      <c r="V1338" s="2" t="s">
        <v>1663</v>
      </c>
      <c r="W1338" s="2" t="s">
        <v>675</v>
      </c>
    </row>
    <row r="1339" spans="1:23">
      <c r="A1339" s="2" t="s">
        <v>2881</v>
      </c>
      <c r="B1339" s="9" t="s">
        <v>1663</v>
      </c>
      <c r="C1339" s="2" t="s">
        <v>12611</v>
      </c>
      <c r="D1339" s="2" t="s">
        <v>1663</v>
      </c>
      <c r="E1339" s="2" t="s">
        <v>12612</v>
      </c>
      <c r="F1339" s="2" t="s">
        <v>11601</v>
      </c>
      <c r="G1339" s="2" t="s">
        <v>11551</v>
      </c>
      <c r="H1339" s="2" t="s">
        <v>675</v>
      </c>
      <c r="I1339" s="2" t="s">
        <v>90</v>
      </c>
      <c r="J1339" s="2" t="s">
        <v>180</v>
      </c>
      <c r="K1339" s="2" t="s">
        <v>664</v>
      </c>
      <c r="L1339" s="2" t="s">
        <v>11552</v>
      </c>
      <c r="M1339" s="2" t="s">
        <v>1504</v>
      </c>
      <c r="N1339" s="2" t="s">
        <v>701</v>
      </c>
      <c r="O1339" s="2" t="s">
        <v>2725</v>
      </c>
      <c r="P1339" s="2" t="s">
        <v>11557</v>
      </c>
      <c r="Q1339" s="9" t="s">
        <v>1663</v>
      </c>
      <c r="R1339" s="2" t="s">
        <v>2882</v>
      </c>
      <c r="S1339" s="9" t="s">
        <v>1682</v>
      </c>
      <c r="T1339" s="2" t="s">
        <v>675</v>
      </c>
      <c r="U1339" s="2" t="s">
        <v>2882</v>
      </c>
      <c r="V1339" s="2" t="s">
        <v>1682</v>
      </c>
      <c r="W1339" s="2" t="s">
        <v>675</v>
      </c>
    </row>
    <row r="1340" spans="1:23">
      <c r="A1340" s="2" t="s">
        <v>4274</v>
      </c>
      <c r="B1340" s="9" t="s">
        <v>1663</v>
      </c>
      <c r="C1340" s="2" t="s">
        <v>12613</v>
      </c>
      <c r="D1340" s="2" t="s">
        <v>1663</v>
      </c>
      <c r="E1340" s="2" t="s">
        <v>12614</v>
      </c>
      <c r="F1340" s="2" t="s">
        <v>12333</v>
      </c>
      <c r="G1340" s="2" t="s">
        <v>11551</v>
      </c>
      <c r="H1340" s="2" t="s">
        <v>675</v>
      </c>
      <c r="I1340" s="2" t="s">
        <v>4276</v>
      </c>
      <c r="J1340" s="2" t="s">
        <v>340</v>
      </c>
      <c r="K1340" s="2" t="s">
        <v>675</v>
      </c>
      <c r="L1340" s="2" t="s">
        <v>11552</v>
      </c>
      <c r="M1340" s="2" t="s">
        <v>1504</v>
      </c>
      <c r="N1340" s="2" t="s">
        <v>760</v>
      </c>
      <c r="O1340" s="2" t="s">
        <v>4275</v>
      </c>
      <c r="P1340" s="2" t="s">
        <v>11557</v>
      </c>
      <c r="Q1340" s="9" t="s">
        <v>1663</v>
      </c>
      <c r="R1340" s="2" t="s">
        <v>4277</v>
      </c>
      <c r="S1340" s="9" t="s">
        <v>7044</v>
      </c>
      <c r="T1340" s="2" t="s">
        <v>675</v>
      </c>
      <c r="U1340" s="2" t="s">
        <v>4277</v>
      </c>
      <c r="V1340" s="2" t="s">
        <v>7044</v>
      </c>
      <c r="W1340" s="2" t="s">
        <v>675</v>
      </c>
    </row>
    <row r="1341" spans="1:23">
      <c r="A1341" s="2" t="s">
        <v>4278</v>
      </c>
      <c r="B1341" s="9" t="s">
        <v>1663</v>
      </c>
      <c r="C1341" s="2" t="s">
        <v>12615</v>
      </c>
      <c r="D1341" s="2" t="s">
        <v>1663</v>
      </c>
      <c r="E1341" s="2" t="s">
        <v>12616</v>
      </c>
      <c r="F1341" s="2" t="s">
        <v>11737</v>
      </c>
      <c r="G1341" s="2" t="s">
        <v>11551</v>
      </c>
      <c r="H1341" s="2" t="s">
        <v>675</v>
      </c>
      <c r="I1341" s="2" t="s">
        <v>1452</v>
      </c>
      <c r="J1341" s="2" t="s">
        <v>341</v>
      </c>
      <c r="K1341" s="2" t="s">
        <v>675</v>
      </c>
      <c r="L1341" s="2" t="s">
        <v>11552</v>
      </c>
      <c r="M1341" s="2" t="s">
        <v>1504</v>
      </c>
      <c r="N1341" s="2" t="s">
        <v>760</v>
      </c>
      <c r="O1341" s="2" t="s">
        <v>1451</v>
      </c>
      <c r="P1341" s="2" t="s">
        <v>11557</v>
      </c>
      <c r="Q1341" s="9" t="s">
        <v>1663</v>
      </c>
      <c r="R1341" s="2" t="s">
        <v>4279</v>
      </c>
      <c r="S1341" s="9" t="s">
        <v>7044</v>
      </c>
      <c r="T1341" s="2" t="s">
        <v>675</v>
      </c>
      <c r="U1341" s="2" t="s">
        <v>4279</v>
      </c>
      <c r="V1341" s="2" t="s">
        <v>7044</v>
      </c>
      <c r="W1341" s="2" t="s">
        <v>675</v>
      </c>
    </row>
    <row r="1342" spans="1:23">
      <c r="A1342" s="2" t="s">
        <v>1666</v>
      </c>
      <c r="B1342" s="9" t="s">
        <v>1663</v>
      </c>
      <c r="C1342" s="2" t="s">
        <v>12617</v>
      </c>
      <c r="D1342" s="2" t="s">
        <v>1663</v>
      </c>
      <c r="E1342" s="2" t="s">
        <v>12618</v>
      </c>
      <c r="F1342" s="2" t="s">
        <v>11560</v>
      </c>
      <c r="G1342" s="2" t="s">
        <v>11551</v>
      </c>
      <c r="H1342" s="2" t="s">
        <v>675</v>
      </c>
      <c r="I1342" s="2" t="s">
        <v>1668</v>
      </c>
      <c r="J1342" s="2" t="s">
        <v>1669</v>
      </c>
      <c r="K1342" s="2" t="s">
        <v>675</v>
      </c>
      <c r="L1342" s="2" t="s">
        <v>675</v>
      </c>
      <c r="M1342" s="2" t="s">
        <v>1504</v>
      </c>
      <c r="N1342" s="2" t="s">
        <v>760</v>
      </c>
      <c r="O1342" s="2" t="s">
        <v>1667</v>
      </c>
      <c r="P1342" s="2" t="s">
        <v>11557</v>
      </c>
      <c r="Q1342" s="9" t="s">
        <v>1663</v>
      </c>
      <c r="R1342" s="2" t="s">
        <v>1670</v>
      </c>
      <c r="S1342" s="9" t="s">
        <v>1722</v>
      </c>
      <c r="T1342" s="2" t="s">
        <v>675</v>
      </c>
      <c r="U1342" s="2" t="s">
        <v>1670</v>
      </c>
      <c r="V1342" s="2" t="s">
        <v>1722</v>
      </c>
      <c r="W1342" s="2" t="s">
        <v>675</v>
      </c>
    </row>
    <row r="1343" spans="1:23">
      <c r="A1343" s="2" t="s">
        <v>2883</v>
      </c>
      <c r="B1343" s="9" t="s">
        <v>1663</v>
      </c>
      <c r="C1343" s="2" t="s">
        <v>12171</v>
      </c>
      <c r="D1343" s="2" t="s">
        <v>1663</v>
      </c>
      <c r="E1343" s="2" t="s">
        <v>12619</v>
      </c>
      <c r="F1343" s="2" t="s">
        <v>11762</v>
      </c>
      <c r="G1343" s="2" t="s">
        <v>11551</v>
      </c>
      <c r="H1343" s="2" t="s">
        <v>675</v>
      </c>
      <c r="I1343" s="2" t="s">
        <v>2025</v>
      </c>
      <c r="J1343" s="2" t="s">
        <v>183</v>
      </c>
      <c r="K1343" s="2" t="s">
        <v>664</v>
      </c>
      <c r="L1343" s="2" t="s">
        <v>11552</v>
      </c>
      <c r="M1343" s="2" t="s">
        <v>769</v>
      </c>
      <c r="N1343" s="2" t="s">
        <v>701</v>
      </c>
      <c r="O1343" s="2" t="s">
        <v>2024</v>
      </c>
      <c r="P1343" s="2" t="s">
        <v>11553</v>
      </c>
      <c r="Q1343" s="9" t="s">
        <v>1455</v>
      </c>
      <c r="R1343" s="2" t="s">
        <v>2884</v>
      </c>
      <c r="S1343" s="9" t="s">
        <v>1682</v>
      </c>
      <c r="T1343" s="2" t="s">
        <v>675</v>
      </c>
      <c r="U1343" s="2" t="s">
        <v>2884</v>
      </c>
      <c r="V1343" s="2" t="s">
        <v>1682</v>
      </c>
      <c r="W1343" s="2" t="s">
        <v>675</v>
      </c>
    </row>
    <row r="1344" spans="1:23">
      <c r="A1344" s="2" t="s">
        <v>4280</v>
      </c>
      <c r="B1344" s="9" t="s">
        <v>1455</v>
      </c>
      <c r="C1344" s="2" t="s">
        <v>12302</v>
      </c>
      <c r="D1344" s="2" t="s">
        <v>1455</v>
      </c>
      <c r="E1344" s="2" t="s">
        <v>12620</v>
      </c>
      <c r="F1344" s="2" t="s">
        <v>12290</v>
      </c>
      <c r="G1344" s="2" t="s">
        <v>11551</v>
      </c>
      <c r="H1344" s="2" t="s">
        <v>675</v>
      </c>
      <c r="I1344" s="2" t="s">
        <v>4282</v>
      </c>
      <c r="J1344" s="2" t="s">
        <v>342</v>
      </c>
      <c r="K1344" s="2" t="s">
        <v>664</v>
      </c>
      <c r="L1344" s="2" t="s">
        <v>11552</v>
      </c>
      <c r="M1344" s="2" t="s">
        <v>769</v>
      </c>
      <c r="N1344" s="2" t="s">
        <v>675</v>
      </c>
      <c r="O1344" s="2" t="s">
        <v>4281</v>
      </c>
      <c r="P1344" s="2" t="s">
        <v>11553</v>
      </c>
      <c r="Q1344" s="9" t="s">
        <v>1455</v>
      </c>
      <c r="R1344" s="2" t="s">
        <v>4283</v>
      </c>
      <c r="S1344" s="9" t="s">
        <v>675</v>
      </c>
      <c r="T1344" s="2" t="s">
        <v>675</v>
      </c>
      <c r="U1344" s="2" t="s">
        <v>4283</v>
      </c>
      <c r="V1344" s="2" t="s">
        <v>675</v>
      </c>
      <c r="W1344" s="2" t="s">
        <v>675</v>
      </c>
    </row>
    <row r="1345" spans="1:23">
      <c r="A1345" s="2" t="s">
        <v>2885</v>
      </c>
      <c r="B1345" s="9" t="s">
        <v>1663</v>
      </c>
      <c r="C1345" s="2" t="s">
        <v>12325</v>
      </c>
      <c r="D1345" s="2" t="s">
        <v>1663</v>
      </c>
      <c r="E1345" s="2" t="s">
        <v>12621</v>
      </c>
      <c r="F1345" s="2" t="s">
        <v>11550</v>
      </c>
      <c r="G1345" s="2" t="s">
        <v>11551</v>
      </c>
      <c r="H1345" s="2" t="s">
        <v>675</v>
      </c>
      <c r="I1345" s="2" t="s">
        <v>1800</v>
      </c>
      <c r="J1345" s="2" t="s">
        <v>184</v>
      </c>
      <c r="K1345" s="2" t="s">
        <v>664</v>
      </c>
      <c r="L1345" s="2" t="s">
        <v>11552</v>
      </c>
      <c r="M1345" s="2" t="s">
        <v>769</v>
      </c>
      <c r="N1345" s="2" t="s">
        <v>701</v>
      </c>
      <c r="O1345" s="2" t="s">
        <v>1799</v>
      </c>
      <c r="P1345" s="2" t="s">
        <v>11553</v>
      </c>
      <c r="Q1345" s="9" t="s">
        <v>1455</v>
      </c>
      <c r="R1345" s="2" t="s">
        <v>2886</v>
      </c>
      <c r="S1345" s="9" t="s">
        <v>1682</v>
      </c>
      <c r="T1345" s="2" t="s">
        <v>675</v>
      </c>
      <c r="U1345" s="2" t="s">
        <v>2886</v>
      </c>
      <c r="V1345" s="2" t="s">
        <v>1682</v>
      </c>
      <c r="W1345" s="2" t="s">
        <v>675</v>
      </c>
    </row>
    <row r="1346" spans="1:23">
      <c r="A1346" s="2" t="s">
        <v>2887</v>
      </c>
      <c r="B1346" s="9" t="s">
        <v>1663</v>
      </c>
      <c r="C1346" s="2" t="s">
        <v>6185</v>
      </c>
      <c r="D1346" s="2" t="s">
        <v>1663</v>
      </c>
      <c r="E1346" s="2" t="s">
        <v>5851</v>
      </c>
      <c r="F1346" s="2" t="s">
        <v>12102</v>
      </c>
      <c r="G1346" s="2" t="s">
        <v>11551</v>
      </c>
      <c r="H1346" s="2" t="s">
        <v>675</v>
      </c>
      <c r="I1346" s="2" t="s">
        <v>1795</v>
      </c>
      <c r="J1346" s="2" t="s">
        <v>185</v>
      </c>
      <c r="K1346" s="2" t="s">
        <v>664</v>
      </c>
      <c r="L1346" s="2" t="s">
        <v>11552</v>
      </c>
      <c r="M1346" s="2" t="s">
        <v>769</v>
      </c>
      <c r="N1346" s="2" t="s">
        <v>701</v>
      </c>
      <c r="O1346" s="2" t="s">
        <v>1794</v>
      </c>
      <c r="P1346" s="2" t="s">
        <v>11553</v>
      </c>
      <c r="Q1346" s="9" t="s">
        <v>1455</v>
      </c>
      <c r="R1346" s="2" t="s">
        <v>2888</v>
      </c>
      <c r="S1346" s="9" t="s">
        <v>1682</v>
      </c>
      <c r="T1346" s="2" t="s">
        <v>675</v>
      </c>
      <c r="U1346" s="2" t="s">
        <v>2888</v>
      </c>
      <c r="V1346" s="2" t="s">
        <v>1682</v>
      </c>
      <c r="W1346" s="2" t="s">
        <v>675</v>
      </c>
    </row>
    <row r="1347" spans="1:23">
      <c r="A1347" s="2" t="s">
        <v>2889</v>
      </c>
      <c r="B1347" s="9" t="s">
        <v>1455</v>
      </c>
      <c r="C1347" s="2" t="s">
        <v>11605</v>
      </c>
      <c r="D1347" s="2" t="s">
        <v>1455</v>
      </c>
      <c r="E1347" s="2" t="s">
        <v>12577</v>
      </c>
      <c r="F1347" s="2" t="s">
        <v>11813</v>
      </c>
      <c r="G1347" s="2" t="s">
        <v>11551</v>
      </c>
      <c r="H1347" s="2" t="s">
        <v>675</v>
      </c>
      <c r="I1347" s="2" t="s">
        <v>2571</v>
      </c>
      <c r="J1347" s="2" t="s">
        <v>184</v>
      </c>
      <c r="K1347" s="2" t="s">
        <v>664</v>
      </c>
      <c r="L1347" s="2" t="s">
        <v>11552</v>
      </c>
      <c r="M1347" s="2" t="s">
        <v>769</v>
      </c>
      <c r="N1347" s="2" t="s">
        <v>701</v>
      </c>
      <c r="O1347" s="2" t="s">
        <v>2570</v>
      </c>
      <c r="P1347" s="2" t="s">
        <v>11553</v>
      </c>
      <c r="Q1347" s="9" t="s">
        <v>1455</v>
      </c>
      <c r="R1347" s="2" t="s">
        <v>2890</v>
      </c>
      <c r="S1347" s="9" t="s">
        <v>1682</v>
      </c>
      <c r="T1347" s="2" t="s">
        <v>675</v>
      </c>
      <c r="U1347" s="2" t="s">
        <v>2890</v>
      </c>
      <c r="V1347" s="2" t="s">
        <v>1682</v>
      </c>
      <c r="W1347" s="2" t="s">
        <v>675</v>
      </c>
    </row>
    <row r="1348" spans="1:23">
      <c r="A1348" s="2" t="s">
        <v>2891</v>
      </c>
      <c r="B1348" s="9" t="s">
        <v>1455</v>
      </c>
      <c r="C1348" s="2" t="s">
        <v>12622</v>
      </c>
      <c r="D1348" s="2" t="s">
        <v>1455</v>
      </c>
      <c r="E1348" s="2" t="s">
        <v>9281</v>
      </c>
      <c r="F1348" s="2" t="s">
        <v>11737</v>
      </c>
      <c r="G1348" s="2" t="s">
        <v>11551</v>
      </c>
      <c r="H1348" s="2" t="s">
        <v>675</v>
      </c>
      <c r="I1348" s="2" t="s">
        <v>1050</v>
      </c>
      <c r="J1348" s="2" t="s">
        <v>186</v>
      </c>
      <c r="K1348" s="2" t="s">
        <v>664</v>
      </c>
      <c r="L1348" s="2" t="s">
        <v>11552</v>
      </c>
      <c r="M1348" s="2" t="s">
        <v>1676</v>
      </c>
      <c r="N1348" s="2" t="s">
        <v>701</v>
      </c>
      <c r="O1348" s="2" t="s">
        <v>1049</v>
      </c>
      <c r="P1348" s="2" t="s">
        <v>11557</v>
      </c>
      <c r="Q1348" s="9" t="s">
        <v>1455</v>
      </c>
      <c r="R1348" s="2" t="s">
        <v>2892</v>
      </c>
      <c r="S1348" s="9" t="s">
        <v>1682</v>
      </c>
      <c r="T1348" s="2" t="s">
        <v>675</v>
      </c>
      <c r="U1348" s="2" t="s">
        <v>2892</v>
      </c>
      <c r="V1348" s="2" t="s">
        <v>1682</v>
      </c>
      <c r="W1348" s="2" t="s">
        <v>675</v>
      </c>
    </row>
    <row r="1349" spans="1:23">
      <c r="A1349" s="2" t="s">
        <v>2893</v>
      </c>
      <c r="B1349" s="9" t="s">
        <v>1455</v>
      </c>
      <c r="C1349" s="2" t="s">
        <v>12623</v>
      </c>
      <c r="D1349" s="2" t="s">
        <v>1455</v>
      </c>
      <c r="E1349" s="2" t="s">
        <v>6721</v>
      </c>
      <c r="F1349" s="2" t="s">
        <v>11643</v>
      </c>
      <c r="G1349" s="2" t="s">
        <v>11551</v>
      </c>
      <c r="H1349" s="2" t="s">
        <v>675</v>
      </c>
      <c r="I1349" s="2" t="s">
        <v>2608</v>
      </c>
      <c r="J1349" s="2" t="s">
        <v>175</v>
      </c>
      <c r="K1349" s="2" t="s">
        <v>664</v>
      </c>
      <c r="L1349" s="2" t="s">
        <v>11552</v>
      </c>
      <c r="M1349" s="2" t="s">
        <v>1676</v>
      </c>
      <c r="N1349" s="2" t="s">
        <v>701</v>
      </c>
      <c r="O1349" s="2" t="s">
        <v>2607</v>
      </c>
      <c r="P1349" s="2" t="s">
        <v>11557</v>
      </c>
      <c r="Q1349" s="9" t="s">
        <v>1455</v>
      </c>
      <c r="R1349" s="2" t="s">
        <v>2894</v>
      </c>
      <c r="S1349" s="9" t="s">
        <v>1682</v>
      </c>
      <c r="T1349" s="2" t="s">
        <v>675</v>
      </c>
      <c r="U1349" s="2" t="s">
        <v>2894</v>
      </c>
      <c r="V1349" s="2" t="s">
        <v>1682</v>
      </c>
      <c r="W1349" s="2" t="s">
        <v>675</v>
      </c>
    </row>
    <row r="1350" spans="1:23">
      <c r="A1350" s="2" t="s">
        <v>4284</v>
      </c>
      <c r="B1350" s="9" t="s">
        <v>1455</v>
      </c>
      <c r="C1350" s="2" t="s">
        <v>11834</v>
      </c>
      <c r="D1350" s="2" t="s">
        <v>1455</v>
      </c>
      <c r="E1350" s="2" t="s">
        <v>6113</v>
      </c>
      <c r="F1350" s="2" t="s">
        <v>11762</v>
      </c>
      <c r="G1350" s="2" t="s">
        <v>11551</v>
      </c>
      <c r="H1350" s="2" t="s">
        <v>675</v>
      </c>
      <c r="I1350" s="2" t="s">
        <v>2563</v>
      </c>
      <c r="J1350" s="2" t="s">
        <v>175</v>
      </c>
      <c r="K1350" s="2" t="s">
        <v>664</v>
      </c>
      <c r="L1350" s="2" t="s">
        <v>11552</v>
      </c>
      <c r="M1350" s="2" t="s">
        <v>1676</v>
      </c>
      <c r="N1350" s="2" t="s">
        <v>675</v>
      </c>
      <c r="O1350" s="2" t="s">
        <v>2562</v>
      </c>
      <c r="P1350" s="2" t="s">
        <v>11557</v>
      </c>
      <c r="Q1350" s="9" t="s">
        <v>1455</v>
      </c>
      <c r="R1350" s="2" t="s">
        <v>4285</v>
      </c>
      <c r="S1350" s="9" t="s">
        <v>675</v>
      </c>
      <c r="T1350" s="2" t="s">
        <v>675</v>
      </c>
      <c r="U1350" s="2" t="s">
        <v>4285</v>
      </c>
      <c r="V1350" s="2" t="s">
        <v>675</v>
      </c>
      <c r="W1350" s="2" t="s">
        <v>675</v>
      </c>
    </row>
    <row r="1351" spans="1:23">
      <c r="A1351" s="2" t="s">
        <v>1671</v>
      </c>
      <c r="B1351" s="9" t="s">
        <v>1455</v>
      </c>
      <c r="C1351" s="2" t="s">
        <v>5949</v>
      </c>
      <c r="D1351" s="2" t="s">
        <v>1455</v>
      </c>
      <c r="E1351" s="2" t="s">
        <v>5938</v>
      </c>
      <c r="F1351" s="2" t="s">
        <v>11560</v>
      </c>
      <c r="G1351" s="2" t="s">
        <v>11551</v>
      </c>
      <c r="H1351" s="2" t="s">
        <v>675</v>
      </c>
      <c r="I1351" s="2" t="s">
        <v>1673</v>
      </c>
      <c r="J1351" s="2" t="s">
        <v>1674</v>
      </c>
      <c r="K1351" s="2" t="s">
        <v>675</v>
      </c>
      <c r="L1351" s="2" t="s">
        <v>675</v>
      </c>
      <c r="M1351" s="2" t="s">
        <v>1676</v>
      </c>
      <c r="N1351" s="2" t="s">
        <v>701</v>
      </c>
      <c r="O1351" s="2" t="s">
        <v>1672</v>
      </c>
      <c r="P1351" s="2" t="s">
        <v>11568</v>
      </c>
      <c r="Q1351" s="9" t="s">
        <v>1455</v>
      </c>
      <c r="R1351" s="2" t="s">
        <v>1677</v>
      </c>
      <c r="S1351" s="9" t="s">
        <v>1682</v>
      </c>
      <c r="T1351" s="2" t="s">
        <v>675</v>
      </c>
      <c r="U1351" s="2" t="s">
        <v>1677</v>
      </c>
      <c r="V1351" s="2" t="s">
        <v>1682</v>
      </c>
      <c r="W1351" s="2" t="s">
        <v>675</v>
      </c>
    </row>
    <row r="1352" spans="1:23">
      <c r="A1352" s="2" t="s">
        <v>1678</v>
      </c>
      <c r="B1352" s="9" t="s">
        <v>1663</v>
      </c>
      <c r="C1352" s="2" t="s">
        <v>6692</v>
      </c>
      <c r="D1352" s="2" t="s">
        <v>1455</v>
      </c>
      <c r="E1352" s="2" t="s">
        <v>5882</v>
      </c>
      <c r="F1352" s="2" t="s">
        <v>11560</v>
      </c>
      <c r="G1352" s="2" t="s">
        <v>11551</v>
      </c>
      <c r="H1352" s="2" t="s">
        <v>1680</v>
      </c>
      <c r="I1352" s="2" t="s">
        <v>1680</v>
      </c>
      <c r="J1352" s="2" t="s">
        <v>1681</v>
      </c>
      <c r="K1352" s="2" t="s">
        <v>663</v>
      </c>
      <c r="L1352" s="2" t="s">
        <v>675</v>
      </c>
      <c r="M1352" s="2" t="s">
        <v>701</v>
      </c>
      <c r="N1352" s="2" t="s">
        <v>701</v>
      </c>
      <c r="O1352" s="2" t="s">
        <v>1679</v>
      </c>
      <c r="P1352" s="2" t="s">
        <v>11557</v>
      </c>
      <c r="Q1352" s="9" t="s">
        <v>1455</v>
      </c>
      <c r="R1352" s="2" t="s">
        <v>1684</v>
      </c>
      <c r="S1352" s="9" t="s">
        <v>1682</v>
      </c>
      <c r="T1352" s="2" t="s">
        <v>675</v>
      </c>
      <c r="U1352" s="2" t="s">
        <v>1684</v>
      </c>
      <c r="V1352" s="2" t="s">
        <v>1682</v>
      </c>
      <c r="W1352" s="2" t="s">
        <v>675</v>
      </c>
    </row>
    <row r="1353" spans="1:23">
      <c r="A1353" s="2" t="s">
        <v>2895</v>
      </c>
      <c r="B1353" s="9" t="s">
        <v>1455</v>
      </c>
      <c r="C1353" s="2" t="s">
        <v>5861</v>
      </c>
      <c r="D1353" s="2" t="s">
        <v>1455</v>
      </c>
      <c r="E1353" s="2" t="s">
        <v>12624</v>
      </c>
      <c r="F1353" s="2" t="s">
        <v>11584</v>
      </c>
      <c r="G1353" s="2" t="s">
        <v>11551</v>
      </c>
      <c r="H1353" s="2" t="s">
        <v>675</v>
      </c>
      <c r="I1353" s="2" t="s">
        <v>2571</v>
      </c>
      <c r="J1353" s="2" t="s">
        <v>186</v>
      </c>
      <c r="K1353" s="2" t="s">
        <v>664</v>
      </c>
      <c r="L1353" s="2" t="s">
        <v>11552</v>
      </c>
      <c r="M1353" s="2" t="s">
        <v>1676</v>
      </c>
      <c r="N1353" s="2" t="s">
        <v>701</v>
      </c>
      <c r="O1353" s="2" t="s">
        <v>2570</v>
      </c>
      <c r="P1353" s="2" t="s">
        <v>11557</v>
      </c>
      <c r="Q1353" s="9" t="s">
        <v>1455</v>
      </c>
      <c r="R1353" s="2" t="s">
        <v>2896</v>
      </c>
      <c r="S1353" s="9" t="s">
        <v>1682</v>
      </c>
      <c r="T1353" s="2" t="s">
        <v>675</v>
      </c>
      <c r="U1353" s="2" t="s">
        <v>2896</v>
      </c>
      <c r="V1353" s="2" t="s">
        <v>1682</v>
      </c>
      <c r="W1353" s="2" t="s">
        <v>675</v>
      </c>
    </row>
    <row r="1354" spans="1:23">
      <c r="A1354" s="2" t="s">
        <v>2897</v>
      </c>
      <c r="B1354" s="9" t="s">
        <v>1455</v>
      </c>
      <c r="C1354" s="2" t="s">
        <v>12281</v>
      </c>
      <c r="D1354" s="2" t="s">
        <v>1455</v>
      </c>
      <c r="E1354" s="2" t="s">
        <v>12173</v>
      </c>
      <c r="F1354" s="2" t="s">
        <v>12290</v>
      </c>
      <c r="G1354" s="2" t="s">
        <v>11551</v>
      </c>
      <c r="H1354" s="2" t="s">
        <v>675</v>
      </c>
      <c r="I1354" s="2" t="s">
        <v>51</v>
      </c>
      <c r="J1354" s="2" t="s">
        <v>175</v>
      </c>
      <c r="K1354" s="2" t="s">
        <v>664</v>
      </c>
      <c r="L1354" s="2" t="s">
        <v>11552</v>
      </c>
      <c r="M1354" s="2" t="s">
        <v>1676</v>
      </c>
      <c r="N1354" s="2" t="s">
        <v>701</v>
      </c>
      <c r="O1354" s="2" t="s">
        <v>1501</v>
      </c>
      <c r="P1354" s="2" t="s">
        <v>11557</v>
      </c>
      <c r="Q1354" s="9" t="s">
        <v>1455</v>
      </c>
      <c r="R1354" s="2" t="s">
        <v>2900</v>
      </c>
      <c r="S1354" s="9" t="s">
        <v>1682</v>
      </c>
      <c r="T1354" s="2" t="s">
        <v>675</v>
      </c>
      <c r="U1354" s="2" t="s">
        <v>2900</v>
      </c>
      <c r="V1354" s="2" t="s">
        <v>1682</v>
      </c>
      <c r="W1354" s="2" t="s">
        <v>675</v>
      </c>
    </row>
    <row r="1355" spans="1:23">
      <c r="A1355" s="2" t="s">
        <v>1685</v>
      </c>
      <c r="B1355" s="9" t="s">
        <v>1455</v>
      </c>
      <c r="C1355" s="2" t="s">
        <v>12625</v>
      </c>
      <c r="D1355" s="2" t="s">
        <v>1455</v>
      </c>
      <c r="E1355" s="2" t="s">
        <v>12626</v>
      </c>
      <c r="F1355" s="2" t="s">
        <v>11560</v>
      </c>
      <c r="G1355" s="2" t="s">
        <v>11551</v>
      </c>
      <c r="H1355" s="2" t="s">
        <v>1177</v>
      </c>
      <c r="I1355" s="2" t="s">
        <v>1176</v>
      </c>
      <c r="J1355" s="2" t="s">
        <v>1652</v>
      </c>
      <c r="K1355" s="2" t="s">
        <v>663</v>
      </c>
      <c r="L1355" s="2" t="s">
        <v>675</v>
      </c>
      <c r="M1355" s="2" t="s">
        <v>711</v>
      </c>
      <c r="N1355" s="2" t="s">
        <v>701</v>
      </c>
      <c r="O1355" s="2" t="s">
        <v>1175</v>
      </c>
      <c r="P1355" s="2" t="s">
        <v>11568</v>
      </c>
      <c r="Q1355" s="9" t="s">
        <v>1455</v>
      </c>
      <c r="R1355" s="2" t="s">
        <v>1687</v>
      </c>
      <c r="S1355" s="9" t="s">
        <v>1682</v>
      </c>
      <c r="T1355" s="2" t="s">
        <v>675</v>
      </c>
      <c r="U1355" s="2" t="s">
        <v>1687</v>
      </c>
      <c r="V1355" s="2" t="s">
        <v>1682</v>
      </c>
      <c r="W1355" s="2" t="s">
        <v>675</v>
      </c>
    </row>
    <row r="1356" spans="1:23">
      <c r="A1356" s="2" t="s">
        <v>1688</v>
      </c>
      <c r="B1356" s="9" t="s">
        <v>1455</v>
      </c>
      <c r="C1356" s="2" t="s">
        <v>12627</v>
      </c>
      <c r="D1356" s="2" t="s">
        <v>1455</v>
      </c>
      <c r="E1356" s="2" t="s">
        <v>12628</v>
      </c>
      <c r="F1356" s="2" t="s">
        <v>11560</v>
      </c>
      <c r="G1356" s="2" t="s">
        <v>11551</v>
      </c>
      <c r="H1356" s="2" t="s">
        <v>675</v>
      </c>
      <c r="I1356" s="2" t="s">
        <v>527</v>
      </c>
      <c r="J1356" s="2" t="s">
        <v>1689</v>
      </c>
      <c r="K1356" s="2" t="s">
        <v>664</v>
      </c>
      <c r="L1356" s="2" t="s">
        <v>675</v>
      </c>
      <c r="M1356" s="2" t="s">
        <v>1504</v>
      </c>
      <c r="N1356" s="2" t="s">
        <v>701</v>
      </c>
      <c r="O1356" s="2" t="s">
        <v>1007</v>
      </c>
      <c r="P1356" s="2" t="s">
        <v>11557</v>
      </c>
      <c r="Q1356" s="9" t="s">
        <v>1675</v>
      </c>
      <c r="R1356" s="2" t="s">
        <v>1690</v>
      </c>
      <c r="S1356" s="9" t="s">
        <v>1682</v>
      </c>
      <c r="T1356" s="2" t="s">
        <v>675</v>
      </c>
      <c r="U1356" s="2" t="s">
        <v>1690</v>
      </c>
      <c r="V1356" s="2" t="s">
        <v>1682</v>
      </c>
      <c r="W1356" s="2" t="s">
        <v>675</v>
      </c>
    </row>
    <row r="1357" spans="1:23">
      <c r="A1357" s="2" t="s">
        <v>1691</v>
      </c>
      <c r="B1357" s="9" t="s">
        <v>1675</v>
      </c>
      <c r="C1357" s="2" t="s">
        <v>6096</v>
      </c>
      <c r="D1357" s="2" t="s">
        <v>1675</v>
      </c>
      <c r="E1357" s="2" t="s">
        <v>5949</v>
      </c>
      <c r="F1357" s="2" t="s">
        <v>11560</v>
      </c>
      <c r="G1357" s="2" t="s">
        <v>11551</v>
      </c>
      <c r="H1357" s="2" t="s">
        <v>675</v>
      </c>
      <c r="I1357" s="2" t="s">
        <v>756</v>
      </c>
      <c r="J1357" s="2" t="s">
        <v>1692</v>
      </c>
      <c r="K1357" s="2" t="s">
        <v>664</v>
      </c>
      <c r="L1357" s="2" t="s">
        <v>675</v>
      </c>
      <c r="M1357" s="2" t="s">
        <v>902</v>
      </c>
      <c r="N1357" s="2" t="s">
        <v>701</v>
      </c>
      <c r="O1357" s="2" t="s">
        <v>755</v>
      </c>
      <c r="P1357" s="2" t="s">
        <v>11568</v>
      </c>
      <c r="Q1357" s="9" t="s">
        <v>1675</v>
      </c>
      <c r="R1357" s="2" t="s">
        <v>1694</v>
      </c>
      <c r="S1357" s="9" t="s">
        <v>1682</v>
      </c>
      <c r="T1357" s="2" t="s">
        <v>675</v>
      </c>
      <c r="U1357" s="2" t="s">
        <v>1694</v>
      </c>
      <c r="V1357" s="2" t="s">
        <v>1682</v>
      </c>
      <c r="W1357" s="2" t="s">
        <v>675</v>
      </c>
    </row>
    <row r="1358" spans="1:23">
      <c r="A1358" s="2" t="s">
        <v>1695</v>
      </c>
      <c r="B1358" s="9" t="s">
        <v>1675</v>
      </c>
      <c r="C1358" s="2" t="s">
        <v>671</v>
      </c>
      <c r="D1358" s="2" t="s">
        <v>1675</v>
      </c>
      <c r="E1358" s="2" t="s">
        <v>8606</v>
      </c>
      <c r="F1358" s="2" t="s">
        <v>11560</v>
      </c>
      <c r="G1358" s="2" t="s">
        <v>11551</v>
      </c>
      <c r="H1358" s="2" t="s">
        <v>675</v>
      </c>
      <c r="I1358" s="2" t="s">
        <v>1697</v>
      </c>
      <c r="J1358" s="2" t="s">
        <v>1698</v>
      </c>
      <c r="K1358" s="2" t="s">
        <v>664</v>
      </c>
      <c r="L1358" s="2" t="s">
        <v>675</v>
      </c>
      <c r="M1358" s="2" t="s">
        <v>902</v>
      </c>
      <c r="N1358" s="2" t="s">
        <v>701</v>
      </c>
      <c r="O1358" s="2" t="s">
        <v>1696</v>
      </c>
      <c r="P1358" s="2" t="s">
        <v>11568</v>
      </c>
      <c r="Q1358" s="9" t="s">
        <v>1675</v>
      </c>
      <c r="R1358" s="2" t="s">
        <v>1699</v>
      </c>
      <c r="S1358" s="9" t="s">
        <v>1682</v>
      </c>
      <c r="T1358" s="2" t="s">
        <v>675</v>
      </c>
      <c r="U1358" s="2" t="s">
        <v>1699</v>
      </c>
      <c r="V1358" s="2" t="s">
        <v>1682</v>
      </c>
      <c r="W1358" s="2" t="s">
        <v>675</v>
      </c>
    </row>
    <row r="1359" spans="1:23">
      <c r="A1359" s="2" t="s">
        <v>2901</v>
      </c>
      <c r="B1359" s="9" t="s">
        <v>1675</v>
      </c>
      <c r="C1359" s="2" t="s">
        <v>12629</v>
      </c>
      <c r="D1359" s="2" t="s">
        <v>1675</v>
      </c>
      <c r="E1359" s="2" t="s">
        <v>12630</v>
      </c>
      <c r="F1359" s="2" t="s">
        <v>11550</v>
      </c>
      <c r="G1359" s="2" t="s">
        <v>11551</v>
      </c>
      <c r="H1359" s="2" t="s">
        <v>675</v>
      </c>
      <c r="I1359" s="2" t="s">
        <v>2766</v>
      </c>
      <c r="J1359" s="2" t="s">
        <v>187</v>
      </c>
      <c r="K1359" s="2" t="s">
        <v>664</v>
      </c>
      <c r="L1359" s="2" t="s">
        <v>11552</v>
      </c>
      <c r="M1359" s="2" t="s">
        <v>902</v>
      </c>
      <c r="N1359" s="2" t="s">
        <v>701</v>
      </c>
      <c r="O1359" s="2" t="s">
        <v>2765</v>
      </c>
      <c r="P1359" s="2" t="s">
        <v>11557</v>
      </c>
      <c r="Q1359" s="9" t="s">
        <v>1675</v>
      </c>
      <c r="R1359" s="2" t="s">
        <v>2903</v>
      </c>
      <c r="S1359" s="9" t="s">
        <v>1682</v>
      </c>
      <c r="T1359" s="2" t="s">
        <v>675</v>
      </c>
      <c r="U1359" s="2" t="s">
        <v>2903</v>
      </c>
      <c r="V1359" s="2" t="s">
        <v>1682</v>
      </c>
      <c r="W1359" s="2" t="s">
        <v>675</v>
      </c>
    </row>
    <row r="1360" spans="1:23">
      <c r="A1360" s="2" t="s">
        <v>1700</v>
      </c>
      <c r="B1360" s="9" t="s">
        <v>1675</v>
      </c>
      <c r="C1360" s="2" t="s">
        <v>12631</v>
      </c>
      <c r="D1360" s="2" t="s">
        <v>1675</v>
      </c>
      <c r="E1360" s="2" t="s">
        <v>12632</v>
      </c>
      <c r="F1360" s="2" t="s">
        <v>11560</v>
      </c>
      <c r="G1360" s="2" t="s">
        <v>11551</v>
      </c>
      <c r="H1360" s="2" t="s">
        <v>675</v>
      </c>
      <c r="I1360" s="2" t="s">
        <v>1702</v>
      </c>
      <c r="J1360" s="2" t="s">
        <v>12633</v>
      </c>
      <c r="K1360" s="2" t="s">
        <v>675</v>
      </c>
      <c r="L1360" s="2" t="s">
        <v>675</v>
      </c>
      <c r="M1360" s="2" t="s">
        <v>701</v>
      </c>
      <c r="N1360" s="2" t="s">
        <v>701</v>
      </c>
      <c r="O1360" s="2" t="s">
        <v>1701</v>
      </c>
      <c r="P1360" s="2" t="s">
        <v>11557</v>
      </c>
      <c r="Q1360" s="9" t="s">
        <v>1675</v>
      </c>
      <c r="R1360" s="2" t="s">
        <v>1704</v>
      </c>
      <c r="S1360" s="9" t="s">
        <v>1682</v>
      </c>
      <c r="T1360" s="2" t="s">
        <v>12465</v>
      </c>
      <c r="U1360" s="2" t="s">
        <v>1704</v>
      </c>
      <c r="V1360" s="2" t="s">
        <v>1682</v>
      </c>
      <c r="W1360" s="2" t="s">
        <v>12465</v>
      </c>
    </row>
    <row r="1361" spans="1:23">
      <c r="A1361" s="2" t="s">
        <v>1705</v>
      </c>
      <c r="B1361" s="9" t="s">
        <v>1675</v>
      </c>
      <c r="C1361" s="2" t="s">
        <v>12634</v>
      </c>
      <c r="D1361" s="2" t="s">
        <v>1675</v>
      </c>
      <c r="E1361" s="2" t="s">
        <v>12635</v>
      </c>
      <c r="F1361" s="2" t="s">
        <v>11560</v>
      </c>
      <c r="G1361" s="2" t="s">
        <v>11551</v>
      </c>
      <c r="H1361" s="2" t="s">
        <v>675</v>
      </c>
      <c r="I1361" s="2" t="s">
        <v>1135</v>
      </c>
      <c r="J1361" s="2" t="s">
        <v>12633</v>
      </c>
      <c r="K1361" s="2" t="s">
        <v>675</v>
      </c>
      <c r="L1361" s="2" t="s">
        <v>675</v>
      </c>
      <c r="M1361" s="2" t="s">
        <v>701</v>
      </c>
      <c r="N1361" s="2" t="s">
        <v>701</v>
      </c>
      <c r="O1361" s="2" t="s">
        <v>1134</v>
      </c>
      <c r="P1361" s="2" t="s">
        <v>11557</v>
      </c>
      <c r="Q1361" s="9" t="s">
        <v>1675</v>
      </c>
      <c r="R1361" s="2" t="s">
        <v>1706</v>
      </c>
      <c r="S1361" s="9" t="s">
        <v>1682</v>
      </c>
      <c r="T1361" s="2" t="s">
        <v>675</v>
      </c>
      <c r="U1361" s="2" t="s">
        <v>1706</v>
      </c>
      <c r="V1361" s="2" t="s">
        <v>1682</v>
      </c>
      <c r="W1361" s="2" t="s">
        <v>675</v>
      </c>
    </row>
    <row r="1362" spans="1:23">
      <c r="A1362" s="2" t="s">
        <v>4286</v>
      </c>
      <c r="B1362" s="9" t="s">
        <v>1675</v>
      </c>
      <c r="C1362" s="2" t="s">
        <v>12433</v>
      </c>
      <c r="D1362" s="2" t="s">
        <v>1675</v>
      </c>
      <c r="E1362" s="2" t="s">
        <v>11835</v>
      </c>
      <c r="F1362" s="2" t="s">
        <v>11556</v>
      </c>
      <c r="G1362" s="2" t="s">
        <v>11551</v>
      </c>
      <c r="H1362" s="2" t="s">
        <v>675</v>
      </c>
      <c r="I1362" s="2" t="s">
        <v>692</v>
      </c>
      <c r="J1362" s="2" t="s">
        <v>12636</v>
      </c>
      <c r="K1362" s="2" t="s">
        <v>675</v>
      </c>
      <c r="L1362" s="2" t="s">
        <v>11552</v>
      </c>
      <c r="M1362" s="2" t="s">
        <v>701</v>
      </c>
      <c r="N1362" s="2" t="s">
        <v>760</v>
      </c>
      <c r="O1362" s="2" t="s">
        <v>691</v>
      </c>
      <c r="P1362" s="2" t="s">
        <v>11557</v>
      </c>
      <c r="Q1362" s="9" t="s">
        <v>1675</v>
      </c>
      <c r="R1362" s="2" t="s">
        <v>4287</v>
      </c>
      <c r="S1362" s="9" t="s">
        <v>1716</v>
      </c>
      <c r="T1362" s="2" t="s">
        <v>12465</v>
      </c>
      <c r="U1362" s="2" t="s">
        <v>4287</v>
      </c>
      <c r="V1362" s="2" t="s">
        <v>1716</v>
      </c>
      <c r="W1362" s="2" t="s">
        <v>12465</v>
      </c>
    </row>
    <row r="1363" spans="1:23">
      <c r="A1363" s="2" t="s">
        <v>1707</v>
      </c>
      <c r="B1363" s="9" t="s">
        <v>1693</v>
      </c>
      <c r="C1363" s="2" t="s">
        <v>12637</v>
      </c>
      <c r="D1363" s="2" t="s">
        <v>1693</v>
      </c>
      <c r="E1363" s="2" t="s">
        <v>12638</v>
      </c>
      <c r="F1363" s="2" t="s">
        <v>11560</v>
      </c>
      <c r="G1363" s="2" t="s">
        <v>11551</v>
      </c>
      <c r="H1363" s="2" t="s">
        <v>675</v>
      </c>
      <c r="I1363" s="2" t="s">
        <v>1709</v>
      </c>
      <c r="J1363" s="2" t="s">
        <v>1710</v>
      </c>
      <c r="K1363" s="2" t="s">
        <v>675</v>
      </c>
      <c r="L1363" s="2" t="s">
        <v>675</v>
      </c>
      <c r="M1363" s="2" t="s">
        <v>1504</v>
      </c>
      <c r="N1363" s="2" t="s">
        <v>701</v>
      </c>
      <c r="O1363" s="2" t="s">
        <v>1708</v>
      </c>
      <c r="P1363" s="2" t="s">
        <v>11557</v>
      </c>
      <c r="Q1363" s="9" t="s">
        <v>1693</v>
      </c>
      <c r="R1363" s="2" t="s">
        <v>1711</v>
      </c>
      <c r="S1363" s="9" t="s">
        <v>1682</v>
      </c>
      <c r="T1363" s="2" t="s">
        <v>675</v>
      </c>
      <c r="U1363" s="2" t="s">
        <v>1711</v>
      </c>
      <c r="V1363" s="2" t="s">
        <v>1682</v>
      </c>
      <c r="W1363" s="2" t="s">
        <v>675</v>
      </c>
    </row>
    <row r="1364" spans="1:23">
      <c r="A1364" s="2" t="s">
        <v>9343</v>
      </c>
      <c r="B1364" s="9" t="s">
        <v>2955</v>
      </c>
      <c r="C1364" s="2" t="s">
        <v>5882</v>
      </c>
      <c r="D1364" s="2" t="s">
        <v>2955</v>
      </c>
      <c r="E1364" s="2" t="s">
        <v>6993</v>
      </c>
      <c r="F1364" s="2" t="s">
        <v>11560</v>
      </c>
      <c r="G1364" s="2" t="s">
        <v>11551</v>
      </c>
      <c r="H1364" s="2" t="s">
        <v>675</v>
      </c>
      <c r="I1364" s="2" t="s">
        <v>20</v>
      </c>
      <c r="J1364" s="2" t="s">
        <v>6741</v>
      </c>
      <c r="K1364" s="2" t="s">
        <v>922</v>
      </c>
      <c r="L1364" s="2" t="s">
        <v>675</v>
      </c>
      <c r="M1364" s="2" t="s">
        <v>760</v>
      </c>
      <c r="N1364" s="2" t="s">
        <v>2672</v>
      </c>
      <c r="O1364" s="2" t="s">
        <v>3712</v>
      </c>
      <c r="P1364" s="2" t="s">
        <v>11557</v>
      </c>
      <c r="Q1364" s="9" t="s">
        <v>6263</v>
      </c>
      <c r="R1364" s="2" t="s">
        <v>9345</v>
      </c>
      <c r="S1364" s="9" t="s">
        <v>1807</v>
      </c>
      <c r="T1364" s="2" t="s">
        <v>675</v>
      </c>
      <c r="U1364" s="2" t="s">
        <v>9345</v>
      </c>
      <c r="V1364" s="2" t="s">
        <v>1807</v>
      </c>
      <c r="W1364" s="2" t="s">
        <v>675</v>
      </c>
    </row>
    <row r="1365" spans="1:23">
      <c r="A1365" s="2" t="s">
        <v>9346</v>
      </c>
      <c r="B1365" s="9" t="s">
        <v>1860</v>
      </c>
      <c r="C1365" s="2" t="s">
        <v>7190</v>
      </c>
      <c r="D1365" s="2" t="s">
        <v>2984</v>
      </c>
      <c r="E1365" s="2" t="s">
        <v>5881</v>
      </c>
      <c r="F1365" s="2" t="s">
        <v>11560</v>
      </c>
      <c r="G1365" s="2" t="s">
        <v>11551</v>
      </c>
      <c r="H1365" s="2" t="s">
        <v>675</v>
      </c>
      <c r="I1365" s="2" t="s">
        <v>99</v>
      </c>
      <c r="J1365" s="2" t="s">
        <v>6774</v>
      </c>
      <c r="K1365" s="2" t="s">
        <v>922</v>
      </c>
      <c r="L1365" s="2" t="s">
        <v>675</v>
      </c>
      <c r="M1365" s="2" t="s">
        <v>760</v>
      </c>
      <c r="N1365" s="2" t="s">
        <v>2672</v>
      </c>
      <c r="O1365" s="2" t="s">
        <v>2202</v>
      </c>
      <c r="P1365" s="2" t="s">
        <v>11557</v>
      </c>
      <c r="Q1365" s="9" t="s">
        <v>6263</v>
      </c>
      <c r="R1365" s="2" t="s">
        <v>9347</v>
      </c>
      <c r="S1365" s="9" t="s">
        <v>1863</v>
      </c>
      <c r="T1365" s="2" t="s">
        <v>675</v>
      </c>
      <c r="U1365" s="2" t="s">
        <v>9347</v>
      </c>
      <c r="V1365" s="2" t="s">
        <v>1863</v>
      </c>
      <c r="W1365" s="2" t="s">
        <v>675</v>
      </c>
    </row>
    <row r="1366" spans="1:23">
      <c r="A1366" s="2" t="s">
        <v>9348</v>
      </c>
      <c r="B1366" s="9" t="s">
        <v>1803</v>
      </c>
      <c r="C1366" s="2" t="s">
        <v>6853</v>
      </c>
      <c r="D1366" s="2" t="s">
        <v>1811</v>
      </c>
      <c r="E1366" s="2" t="s">
        <v>7184</v>
      </c>
      <c r="F1366" s="2" t="s">
        <v>11560</v>
      </c>
      <c r="G1366" s="2" t="s">
        <v>11551</v>
      </c>
      <c r="H1366" s="2" t="s">
        <v>675</v>
      </c>
      <c r="I1366" s="2" t="s">
        <v>58</v>
      </c>
      <c r="J1366" s="2" t="s">
        <v>6839</v>
      </c>
      <c r="K1366" s="2" t="s">
        <v>922</v>
      </c>
      <c r="L1366" s="2" t="s">
        <v>675</v>
      </c>
      <c r="M1366" s="2" t="s">
        <v>760</v>
      </c>
      <c r="N1366" s="2" t="s">
        <v>2672</v>
      </c>
      <c r="O1366" s="2" t="s">
        <v>2962</v>
      </c>
      <c r="P1366" s="2" t="s">
        <v>11557</v>
      </c>
      <c r="Q1366" s="9" t="s">
        <v>6263</v>
      </c>
      <c r="R1366" s="2" t="s">
        <v>9349</v>
      </c>
      <c r="S1366" s="9" t="s">
        <v>2956</v>
      </c>
      <c r="T1366" s="2" t="s">
        <v>675</v>
      </c>
      <c r="U1366" s="2" t="s">
        <v>9349</v>
      </c>
      <c r="V1366" s="2" t="s">
        <v>2956</v>
      </c>
      <c r="W1366" s="2" t="s">
        <v>675</v>
      </c>
    </row>
    <row r="1367" spans="1:23">
      <c r="A1367" s="2" t="s">
        <v>9350</v>
      </c>
      <c r="B1367" s="9" t="s">
        <v>2430</v>
      </c>
      <c r="C1367" s="2" t="s">
        <v>6692</v>
      </c>
      <c r="D1367" s="2" t="s">
        <v>2430</v>
      </c>
      <c r="E1367" s="2" t="s">
        <v>6096</v>
      </c>
      <c r="F1367" s="2" t="s">
        <v>11560</v>
      </c>
      <c r="G1367" s="2" t="s">
        <v>11551</v>
      </c>
      <c r="H1367" s="2" t="s">
        <v>362</v>
      </c>
      <c r="I1367" s="2" t="s">
        <v>362</v>
      </c>
      <c r="J1367" s="2" t="s">
        <v>7038</v>
      </c>
      <c r="K1367" s="2" t="s">
        <v>922</v>
      </c>
      <c r="L1367" s="2" t="s">
        <v>675</v>
      </c>
      <c r="M1367" s="2" t="s">
        <v>760</v>
      </c>
      <c r="N1367" s="2" t="s">
        <v>2672</v>
      </c>
      <c r="O1367" s="2" t="s">
        <v>1895</v>
      </c>
      <c r="P1367" s="2" t="s">
        <v>11557</v>
      </c>
      <c r="Q1367" s="9" t="s">
        <v>6263</v>
      </c>
      <c r="R1367" s="2" t="s">
        <v>9351</v>
      </c>
      <c r="S1367" s="9" t="s">
        <v>2449</v>
      </c>
      <c r="T1367" s="2" t="s">
        <v>675</v>
      </c>
      <c r="U1367" s="2" t="s">
        <v>9351</v>
      </c>
      <c r="V1367" s="2" t="s">
        <v>675</v>
      </c>
      <c r="W1367" s="2" t="s">
        <v>675</v>
      </c>
    </row>
    <row r="1368" spans="1:23">
      <c r="A1368" s="2" t="s">
        <v>9352</v>
      </c>
      <c r="B1368" s="9" t="s">
        <v>1908</v>
      </c>
      <c r="C1368" s="2" t="s">
        <v>6692</v>
      </c>
      <c r="D1368" s="2" t="s">
        <v>1908</v>
      </c>
      <c r="E1368" s="2" t="s">
        <v>5851</v>
      </c>
      <c r="F1368" s="2" t="s">
        <v>11560</v>
      </c>
      <c r="G1368" s="2" t="s">
        <v>11551</v>
      </c>
      <c r="H1368" s="2" t="s">
        <v>472</v>
      </c>
      <c r="I1368" s="2" t="s">
        <v>472</v>
      </c>
      <c r="J1368" s="2" t="s">
        <v>6905</v>
      </c>
      <c r="K1368" s="2" t="s">
        <v>922</v>
      </c>
      <c r="L1368" s="2" t="s">
        <v>675</v>
      </c>
      <c r="M1368" s="2" t="s">
        <v>760</v>
      </c>
      <c r="N1368" s="2" t="s">
        <v>2672</v>
      </c>
      <c r="O1368" s="2" t="s">
        <v>845</v>
      </c>
      <c r="P1368" s="2" t="s">
        <v>11557</v>
      </c>
      <c r="Q1368" s="9" t="s">
        <v>6263</v>
      </c>
      <c r="R1368" s="2" t="s">
        <v>9353</v>
      </c>
      <c r="S1368" s="9" t="s">
        <v>1919</v>
      </c>
      <c r="T1368" s="2" t="s">
        <v>675</v>
      </c>
      <c r="U1368" s="2" t="s">
        <v>9353</v>
      </c>
      <c r="V1368" s="2" t="s">
        <v>3058</v>
      </c>
      <c r="W1368" s="2" t="s">
        <v>675</v>
      </c>
    </row>
    <row r="1369" spans="1:23">
      <c r="A1369" s="2" t="s">
        <v>2904</v>
      </c>
      <c r="B1369" s="9" t="s">
        <v>2905</v>
      </c>
      <c r="C1369" s="2" t="s">
        <v>12639</v>
      </c>
      <c r="D1369" s="2" t="s">
        <v>2905</v>
      </c>
      <c r="E1369" s="2" t="s">
        <v>12640</v>
      </c>
      <c r="F1369" s="2" t="s">
        <v>11762</v>
      </c>
      <c r="G1369" s="2" t="s">
        <v>11551</v>
      </c>
      <c r="H1369" s="2" t="s">
        <v>675</v>
      </c>
      <c r="I1369" s="2" t="s">
        <v>95</v>
      </c>
      <c r="J1369" s="2" t="s">
        <v>120</v>
      </c>
      <c r="K1369" s="2" t="s">
        <v>664</v>
      </c>
      <c r="L1369" s="2" t="s">
        <v>11552</v>
      </c>
      <c r="M1369" s="2" t="s">
        <v>769</v>
      </c>
      <c r="N1369" s="2" t="s">
        <v>701</v>
      </c>
      <c r="O1369" s="2" t="s">
        <v>2403</v>
      </c>
      <c r="P1369" s="2" t="s">
        <v>11557</v>
      </c>
      <c r="Q1369" s="9" t="s">
        <v>2905</v>
      </c>
      <c r="R1369" s="2" t="s">
        <v>2908</v>
      </c>
      <c r="S1369" s="9" t="s">
        <v>1682</v>
      </c>
      <c r="T1369" s="2" t="s">
        <v>675</v>
      </c>
      <c r="U1369" s="2" t="s">
        <v>2908</v>
      </c>
      <c r="V1369" s="2" t="s">
        <v>1682</v>
      </c>
      <c r="W1369" s="2" t="s">
        <v>675</v>
      </c>
    </row>
    <row r="1370" spans="1:23">
      <c r="A1370" s="2" t="s">
        <v>2909</v>
      </c>
      <c r="B1370" s="9" t="s">
        <v>2905</v>
      </c>
      <c r="C1370" s="2" t="s">
        <v>5866</v>
      </c>
      <c r="D1370" s="2" t="s">
        <v>2905</v>
      </c>
      <c r="E1370" s="2" t="s">
        <v>12641</v>
      </c>
      <c r="F1370" s="2" t="s">
        <v>11580</v>
      </c>
      <c r="G1370" s="2" t="s">
        <v>11551</v>
      </c>
      <c r="H1370" s="2" t="s">
        <v>675</v>
      </c>
      <c r="I1370" s="2" t="s">
        <v>2911</v>
      </c>
      <c r="J1370" s="2" t="s">
        <v>154</v>
      </c>
      <c r="K1370" s="2" t="s">
        <v>664</v>
      </c>
      <c r="L1370" s="2" t="s">
        <v>11552</v>
      </c>
      <c r="M1370" s="2" t="s">
        <v>769</v>
      </c>
      <c r="N1370" s="2" t="s">
        <v>701</v>
      </c>
      <c r="O1370" s="2" t="s">
        <v>2910</v>
      </c>
      <c r="P1370" s="2" t="s">
        <v>11553</v>
      </c>
      <c r="Q1370" s="9" t="s">
        <v>2905</v>
      </c>
      <c r="R1370" s="2" t="s">
        <v>2912</v>
      </c>
      <c r="S1370" s="9" t="s">
        <v>1682</v>
      </c>
      <c r="T1370" s="2" t="s">
        <v>675</v>
      </c>
      <c r="U1370" s="2" t="s">
        <v>2912</v>
      </c>
      <c r="V1370" s="2" t="s">
        <v>1682</v>
      </c>
      <c r="W1370" s="2" t="s">
        <v>675</v>
      </c>
    </row>
    <row r="1371" spans="1:23">
      <c r="A1371" s="2" t="s">
        <v>4288</v>
      </c>
      <c r="B1371" s="9" t="s">
        <v>1693</v>
      </c>
      <c r="C1371" s="2" t="s">
        <v>12642</v>
      </c>
      <c r="D1371" s="2" t="s">
        <v>1693</v>
      </c>
      <c r="E1371" s="2" t="s">
        <v>12643</v>
      </c>
      <c r="F1371" s="2" t="s">
        <v>11560</v>
      </c>
      <c r="G1371" s="2" t="s">
        <v>11551</v>
      </c>
      <c r="H1371" s="2" t="s">
        <v>675</v>
      </c>
      <c r="I1371" s="2" t="s">
        <v>1828</v>
      </c>
      <c r="J1371" s="2" t="s">
        <v>12644</v>
      </c>
      <c r="K1371" s="2" t="s">
        <v>675</v>
      </c>
      <c r="L1371" s="2" t="s">
        <v>675</v>
      </c>
      <c r="M1371" s="2" t="s">
        <v>825</v>
      </c>
      <c r="N1371" s="2" t="s">
        <v>760</v>
      </c>
      <c r="O1371" s="2" t="s">
        <v>1827</v>
      </c>
      <c r="P1371" s="2" t="s">
        <v>11568</v>
      </c>
      <c r="Q1371" s="9" t="s">
        <v>2905</v>
      </c>
      <c r="R1371" s="2" t="s">
        <v>4289</v>
      </c>
      <c r="S1371" s="9" t="s">
        <v>1716</v>
      </c>
      <c r="T1371" s="2" t="s">
        <v>12465</v>
      </c>
      <c r="U1371" s="2" t="s">
        <v>4289</v>
      </c>
      <c r="V1371" s="2" t="s">
        <v>1716</v>
      </c>
      <c r="W1371" s="2" t="s">
        <v>12465</v>
      </c>
    </row>
    <row r="1372" spans="1:23">
      <c r="A1372" s="2" t="s">
        <v>4290</v>
      </c>
      <c r="B1372" s="9" t="s">
        <v>4291</v>
      </c>
      <c r="C1372" s="2" t="s">
        <v>12645</v>
      </c>
      <c r="D1372" s="2" t="s">
        <v>4291</v>
      </c>
      <c r="E1372" s="2" t="s">
        <v>12646</v>
      </c>
      <c r="F1372" s="2" t="s">
        <v>11643</v>
      </c>
      <c r="G1372" s="2" t="s">
        <v>11551</v>
      </c>
      <c r="H1372" s="2" t="s">
        <v>675</v>
      </c>
      <c r="I1372" s="2" t="s">
        <v>4293</v>
      </c>
      <c r="J1372" s="2" t="s">
        <v>346</v>
      </c>
      <c r="K1372" s="2" t="s">
        <v>675</v>
      </c>
      <c r="L1372" s="2" t="s">
        <v>11552</v>
      </c>
      <c r="M1372" s="2" t="s">
        <v>1504</v>
      </c>
      <c r="N1372" s="2" t="s">
        <v>760</v>
      </c>
      <c r="O1372" s="2" t="s">
        <v>4292</v>
      </c>
      <c r="P1372" s="2" t="s">
        <v>11557</v>
      </c>
      <c r="Q1372" s="9" t="s">
        <v>4291</v>
      </c>
      <c r="R1372" s="2" t="s">
        <v>4294</v>
      </c>
      <c r="S1372" s="9" t="s">
        <v>1716</v>
      </c>
      <c r="T1372" s="2" t="s">
        <v>675</v>
      </c>
      <c r="U1372" s="2" t="s">
        <v>4294</v>
      </c>
      <c r="V1372" s="2" t="s">
        <v>1716</v>
      </c>
      <c r="W1372" s="2" t="s">
        <v>675</v>
      </c>
    </row>
    <row r="1373" spans="1:23">
      <c r="A1373" s="2" t="s">
        <v>4295</v>
      </c>
      <c r="B1373" s="9" t="s">
        <v>4291</v>
      </c>
      <c r="C1373" s="2" t="s">
        <v>7712</v>
      </c>
      <c r="D1373" s="2" t="s">
        <v>4291</v>
      </c>
      <c r="E1373" s="2" t="s">
        <v>12647</v>
      </c>
      <c r="F1373" s="2" t="s">
        <v>11853</v>
      </c>
      <c r="G1373" s="2" t="s">
        <v>11551</v>
      </c>
      <c r="H1373" s="2" t="s">
        <v>675</v>
      </c>
      <c r="I1373" s="2" t="s">
        <v>1900</v>
      </c>
      <c r="J1373" s="2" t="s">
        <v>347</v>
      </c>
      <c r="K1373" s="2" t="s">
        <v>664</v>
      </c>
      <c r="L1373" s="2" t="s">
        <v>11552</v>
      </c>
      <c r="M1373" s="2" t="s">
        <v>769</v>
      </c>
      <c r="N1373" s="2" t="s">
        <v>701</v>
      </c>
      <c r="O1373" s="2" t="s">
        <v>1899</v>
      </c>
      <c r="P1373" s="2" t="s">
        <v>11553</v>
      </c>
      <c r="Q1373" s="9" t="s">
        <v>2914</v>
      </c>
      <c r="R1373" s="2" t="s">
        <v>4296</v>
      </c>
      <c r="S1373" s="9" t="s">
        <v>1682</v>
      </c>
      <c r="T1373" s="2" t="s">
        <v>675</v>
      </c>
      <c r="U1373" s="2" t="s">
        <v>4296</v>
      </c>
      <c r="V1373" s="2" t="s">
        <v>1682</v>
      </c>
      <c r="W1373" s="2" t="s">
        <v>675</v>
      </c>
    </row>
    <row r="1374" spans="1:23">
      <c r="A1374" s="2" t="s">
        <v>2913</v>
      </c>
      <c r="B1374" s="9" t="s">
        <v>4291</v>
      </c>
      <c r="C1374" s="2" t="s">
        <v>6783</v>
      </c>
      <c r="D1374" s="2" t="s">
        <v>4291</v>
      </c>
      <c r="E1374" s="2" t="s">
        <v>12325</v>
      </c>
      <c r="F1374" s="2" t="s">
        <v>11550</v>
      </c>
      <c r="G1374" s="2" t="s">
        <v>11551</v>
      </c>
      <c r="H1374" s="2" t="s">
        <v>675</v>
      </c>
      <c r="I1374" s="2" t="s">
        <v>1216</v>
      </c>
      <c r="J1374" s="2" t="s">
        <v>188</v>
      </c>
      <c r="K1374" s="2" t="s">
        <v>664</v>
      </c>
      <c r="L1374" s="2" t="s">
        <v>11552</v>
      </c>
      <c r="M1374" s="2" t="s">
        <v>769</v>
      </c>
      <c r="N1374" s="2" t="s">
        <v>701</v>
      </c>
      <c r="O1374" s="2" t="s">
        <v>1215</v>
      </c>
      <c r="P1374" s="2" t="s">
        <v>11553</v>
      </c>
      <c r="Q1374" s="9" t="s">
        <v>2914</v>
      </c>
      <c r="R1374" s="2" t="s">
        <v>2915</v>
      </c>
      <c r="S1374" s="9" t="s">
        <v>1682</v>
      </c>
      <c r="T1374" s="2" t="s">
        <v>675</v>
      </c>
      <c r="U1374" s="2" t="s">
        <v>2915</v>
      </c>
      <c r="V1374" s="2" t="s">
        <v>1682</v>
      </c>
      <c r="W1374" s="2" t="s">
        <v>675</v>
      </c>
    </row>
    <row r="1375" spans="1:23">
      <c r="A1375" s="2" t="s">
        <v>4297</v>
      </c>
      <c r="B1375" s="9" t="s">
        <v>4291</v>
      </c>
      <c r="C1375" s="2" t="s">
        <v>12648</v>
      </c>
      <c r="D1375" s="2" t="s">
        <v>4291</v>
      </c>
      <c r="E1375" s="2" t="s">
        <v>12326</v>
      </c>
      <c r="F1375" s="2" t="s">
        <v>11550</v>
      </c>
      <c r="G1375" s="2" t="s">
        <v>11551</v>
      </c>
      <c r="H1375" s="2" t="s">
        <v>675</v>
      </c>
      <c r="I1375" s="2" t="s">
        <v>2286</v>
      </c>
      <c r="J1375" s="2" t="s">
        <v>348</v>
      </c>
      <c r="K1375" s="2" t="s">
        <v>664</v>
      </c>
      <c r="L1375" s="2" t="s">
        <v>11552</v>
      </c>
      <c r="M1375" s="2" t="s">
        <v>769</v>
      </c>
      <c r="N1375" s="2" t="s">
        <v>701</v>
      </c>
      <c r="O1375" s="2" t="s">
        <v>2285</v>
      </c>
      <c r="P1375" s="2" t="s">
        <v>11553</v>
      </c>
      <c r="Q1375" s="9" t="s">
        <v>2914</v>
      </c>
      <c r="R1375" s="2" t="s">
        <v>4298</v>
      </c>
      <c r="S1375" s="9" t="s">
        <v>1682</v>
      </c>
      <c r="T1375" s="2" t="s">
        <v>675</v>
      </c>
      <c r="U1375" s="2" t="s">
        <v>4298</v>
      </c>
      <c r="V1375" s="2" t="s">
        <v>1682</v>
      </c>
      <c r="W1375" s="2" t="s">
        <v>675</v>
      </c>
    </row>
    <row r="1376" spans="1:23">
      <c r="A1376" s="2" t="s">
        <v>2916</v>
      </c>
      <c r="B1376" s="9" t="s">
        <v>2914</v>
      </c>
      <c r="C1376" s="2" t="s">
        <v>11789</v>
      </c>
      <c r="D1376" s="2" t="s">
        <v>2914</v>
      </c>
      <c r="E1376" s="2" t="s">
        <v>12504</v>
      </c>
      <c r="F1376" s="2" t="s">
        <v>12649</v>
      </c>
      <c r="G1376" s="2" t="s">
        <v>11551</v>
      </c>
      <c r="H1376" s="2" t="s">
        <v>675</v>
      </c>
      <c r="I1376" s="2" t="s">
        <v>2025</v>
      </c>
      <c r="J1376" s="2" t="s">
        <v>188</v>
      </c>
      <c r="K1376" s="2" t="s">
        <v>664</v>
      </c>
      <c r="L1376" s="2" t="s">
        <v>11552</v>
      </c>
      <c r="M1376" s="2" t="s">
        <v>769</v>
      </c>
      <c r="N1376" s="2" t="s">
        <v>701</v>
      </c>
      <c r="O1376" s="2" t="s">
        <v>2024</v>
      </c>
      <c r="P1376" s="2" t="s">
        <v>11553</v>
      </c>
      <c r="Q1376" s="9" t="s">
        <v>2914</v>
      </c>
      <c r="R1376" s="2" t="s">
        <v>2917</v>
      </c>
      <c r="S1376" s="9" t="s">
        <v>1682</v>
      </c>
      <c r="T1376" s="2" t="s">
        <v>675</v>
      </c>
      <c r="U1376" s="2" t="s">
        <v>2917</v>
      </c>
      <c r="V1376" s="2" t="s">
        <v>1682</v>
      </c>
      <c r="W1376" s="2" t="s">
        <v>675</v>
      </c>
    </row>
    <row r="1377" spans="1:23">
      <c r="A1377" s="2" t="s">
        <v>2918</v>
      </c>
      <c r="B1377" s="9" t="s">
        <v>4291</v>
      </c>
      <c r="C1377" s="2" t="s">
        <v>7712</v>
      </c>
      <c r="D1377" s="2" t="s">
        <v>4291</v>
      </c>
      <c r="E1377" s="2" t="s">
        <v>12070</v>
      </c>
      <c r="F1377" s="2" t="s">
        <v>11580</v>
      </c>
      <c r="G1377" s="2" t="s">
        <v>11551</v>
      </c>
      <c r="H1377" s="2" t="s">
        <v>675</v>
      </c>
      <c r="I1377" s="2" t="s">
        <v>114</v>
      </c>
      <c r="J1377" s="2" t="s">
        <v>154</v>
      </c>
      <c r="K1377" s="2" t="s">
        <v>664</v>
      </c>
      <c r="L1377" s="2" t="s">
        <v>11552</v>
      </c>
      <c r="M1377" s="2" t="s">
        <v>769</v>
      </c>
      <c r="N1377" s="2" t="s">
        <v>701</v>
      </c>
      <c r="O1377" s="2" t="s">
        <v>1491</v>
      </c>
      <c r="P1377" s="2" t="s">
        <v>11553</v>
      </c>
      <c r="Q1377" s="9" t="s">
        <v>2914</v>
      </c>
      <c r="R1377" s="2" t="s">
        <v>2921</v>
      </c>
      <c r="S1377" s="9" t="s">
        <v>1682</v>
      </c>
      <c r="T1377" s="2" t="s">
        <v>675</v>
      </c>
      <c r="U1377" s="2" t="s">
        <v>2921</v>
      </c>
      <c r="V1377" s="2" t="s">
        <v>1682</v>
      </c>
      <c r="W1377" s="2" t="s">
        <v>675</v>
      </c>
    </row>
    <row r="1378" spans="1:23">
      <c r="A1378" s="2" t="s">
        <v>4299</v>
      </c>
      <c r="B1378" s="9" t="s">
        <v>4291</v>
      </c>
      <c r="C1378" s="2" t="s">
        <v>12429</v>
      </c>
      <c r="D1378" s="2" t="s">
        <v>4291</v>
      </c>
      <c r="E1378" s="2" t="s">
        <v>12275</v>
      </c>
      <c r="F1378" s="2" t="s">
        <v>11550</v>
      </c>
      <c r="G1378" s="2" t="s">
        <v>11551</v>
      </c>
      <c r="H1378" s="2" t="s">
        <v>675</v>
      </c>
      <c r="I1378" s="2" t="s">
        <v>2608</v>
      </c>
      <c r="J1378" s="2" t="s">
        <v>349</v>
      </c>
      <c r="K1378" s="2" t="s">
        <v>675</v>
      </c>
      <c r="L1378" s="2" t="s">
        <v>11552</v>
      </c>
      <c r="M1378" s="2" t="s">
        <v>769</v>
      </c>
      <c r="N1378" s="2" t="s">
        <v>701</v>
      </c>
      <c r="O1378" s="2" t="s">
        <v>2607</v>
      </c>
      <c r="P1378" s="2" t="s">
        <v>11553</v>
      </c>
      <c r="Q1378" s="9" t="s">
        <v>2914</v>
      </c>
      <c r="R1378" s="2" t="s">
        <v>4300</v>
      </c>
      <c r="S1378" s="9" t="s">
        <v>1682</v>
      </c>
      <c r="T1378" s="2" t="s">
        <v>675</v>
      </c>
      <c r="U1378" s="2" t="s">
        <v>4300</v>
      </c>
      <c r="V1378" s="2" t="s">
        <v>1682</v>
      </c>
      <c r="W1378" s="2" t="s">
        <v>675</v>
      </c>
    </row>
    <row r="1379" spans="1:23">
      <c r="A1379" s="2" t="s">
        <v>2922</v>
      </c>
      <c r="B1379" s="9" t="s">
        <v>2914</v>
      </c>
      <c r="C1379" s="2" t="s">
        <v>12650</v>
      </c>
      <c r="D1379" s="2" t="s">
        <v>2914</v>
      </c>
      <c r="E1379" s="2" t="s">
        <v>12651</v>
      </c>
      <c r="F1379" s="2" t="s">
        <v>12290</v>
      </c>
      <c r="G1379" s="2" t="s">
        <v>11551</v>
      </c>
      <c r="H1379" s="2" t="s">
        <v>675</v>
      </c>
      <c r="I1379" s="2" t="s">
        <v>97</v>
      </c>
      <c r="J1379" s="2" t="s">
        <v>189</v>
      </c>
      <c r="K1379" s="2" t="s">
        <v>664</v>
      </c>
      <c r="L1379" s="2" t="s">
        <v>11552</v>
      </c>
      <c r="M1379" s="2" t="s">
        <v>1504</v>
      </c>
      <c r="N1379" s="2" t="s">
        <v>701</v>
      </c>
      <c r="O1379" s="2" t="s">
        <v>1532</v>
      </c>
      <c r="P1379" s="2" t="s">
        <v>11557</v>
      </c>
      <c r="Q1379" s="9" t="s">
        <v>2914</v>
      </c>
      <c r="R1379" s="2" t="s">
        <v>2923</v>
      </c>
      <c r="S1379" s="9" t="s">
        <v>1682</v>
      </c>
      <c r="T1379" s="2" t="s">
        <v>675</v>
      </c>
      <c r="U1379" s="2" t="s">
        <v>2923</v>
      </c>
      <c r="V1379" s="2" t="s">
        <v>1682</v>
      </c>
      <c r="W1379" s="2" t="s">
        <v>675</v>
      </c>
    </row>
    <row r="1380" spans="1:23">
      <c r="A1380" s="2" t="s">
        <v>1712</v>
      </c>
      <c r="B1380" s="9" t="s">
        <v>1713</v>
      </c>
      <c r="C1380" s="2" t="s">
        <v>11789</v>
      </c>
      <c r="D1380" s="2" t="s">
        <v>1713</v>
      </c>
      <c r="E1380" s="2" t="s">
        <v>12093</v>
      </c>
      <c r="F1380" s="2" t="s">
        <v>11560</v>
      </c>
      <c r="G1380" s="2" t="s">
        <v>11551</v>
      </c>
      <c r="H1380" s="2" t="s">
        <v>1714</v>
      </c>
      <c r="I1380" s="2" t="s">
        <v>885</v>
      </c>
      <c r="J1380" s="2" t="s">
        <v>1715</v>
      </c>
      <c r="K1380" s="2" t="s">
        <v>664</v>
      </c>
      <c r="L1380" s="2" t="s">
        <v>675</v>
      </c>
      <c r="M1380" s="2" t="s">
        <v>769</v>
      </c>
      <c r="N1380" s="2" t="s">
        <v>701</v>
      </c>
      <c r="O1380" s="2" t="s">
        <v>884</v>
      </c>
      <c r="P1380" s="2" t="s">
        <v>11568</v>
      </c>
      <c r="Q1380" s="9" t="s">
        <v>1713</v>
      </c>
      <c r="R1380" s="2" t="s">
        <v>1717</v>
      </c>
      <c r="S1380" s="9" t="s">
        <v>1682</v>
      </c>
      <c r="T1380" s="2" t="s">
        <v>675</v>
      </c>
      <c r="U1380" s="2" t="s">
        <v>1717</v>
      </c>
      <c r="V1380" s="2" t="s">
        <v>1682</v>
      </c>
      <c r="W1380" s="2" t="s">
        <v>675</v>
      </c>
    </row>
    <row r="1381" spans="1:23">
      <c r="A1381" s="2" t="s">
        <v>1718</v>
      </c>
      <c r="B1381" s="9" t="s">
        <v>1713</v>
      </c>
      <c r="C1381" s="2" t="s">
        <v>682</v>
      </c>
      <c r="D1381" s="2" t="s">
        <v>1713</v>
      </c>
      <c r="E1381" s="2" t="s">
        <v>11924</v>
      </c>
      <c r="F1381" s="2" t="s">
        <v>11560</v>
      </c>
      <c r="G1381" s="2" t="s">
        <v>11551</v>
      </c>
      <c r="H1381" s="2" t="s">
        <v>1719</v>
      </c>
      <c r="I1381" s="2" t="s">
        <v>885</v>
      </c>
      <c r="J1381" s="2" t="s">
        <v>1715</v>
      </c>
      <c r="K1381" s="2" t="s">
        <v>664</v>
      </c>
      <c r="L1381" s="2" t="s">
        <v>675</v>
      </c>
      <c r="M1381" s="2" t="s">
        <v>769</v>
      </c>
      <c r="N1381" s="2" t="s">
        <v>701</v>
      </c>
      <c r="O1381" s="2" t="s">
        <v>884</v>
      </c>
      <c r="P1381" s="2" t="s">
        <v>11568</v>
      </c>
      <c r="Q1381" s="9" t="s">
        <v>1713</v>
      </c>
      <c r="R1381" s="2" t="s">
        <v>1720</v>
      </c>
      <c r="S1381" s="9" t="s">
        <v>1682</v>
      </c>
      <c r="T1381" s="2" t="s">
        <v>675</v>
      </c>
      <c r="U1381" s="2" t="s">
        <v>1720</v>
      </c>
      <c r="V1381" s="2" t="s">
        <v>1682</v>
      </c>
      <c r="W1381" s="2" t="s">
        <v>675</v>
      </c>
    </row>
    <row r="1382" spans="1:23">
      <c r="A1382" s="2" t="s">
        <v>4301</v>
      </c>
      <c r="B1382" s="9" t="s">
        <v>1531</v>
      </c>
      <c r="C1382" s="2" t="s">
        <v>12652</v>
      </c>
      <c r="D1382" s="2" t="s">
        <v>1531</v>
      </c>
      <c r="E1382" s="2" t="s">
        <v>6902</v>
      </c>
      <c r="F1382" s="2" t="s">
        <v>11560</v>
      </c>
      <c r="G1382" s="2" t="s">
        <v>11551</v>
      </c>
      <c r="H1382" s="2" t="s">
        <v>675</v>
      </c>
      <c r="I1382" s="2" t="s">
        <v>4303</v>
      </c>
      <c r="J1382" s="2" t="s">
        <v>351</v>
      </c>
      <c r="K1382" s="2" t="s">
        <v>675</v>
      </c>
      <c r="L1382" s="2" t="s">
        <v>675</v>
      </c>
      <c r="M1382" s="2" t="s">
        <v>701</v>
      </c>
      <c r="N1382" s="2" t="s">
        <v>701</v>
      </c>
      <c r="O1382" s="2" t="s">
        <v>4302</v>
      </c>
      <c r="P1382" s="2" t="s">
        <v>11553</v>
      </c>
      <c r="Q1382" s="9" t="s">
        <v>1713</v>
      </c>
      <c r="R1382" s="2" t="s">
        <v>4304</v>
      </c>
      <c r="S1382" s="9" t="s">
        <v>1682</v>
      </c>
      <c r="T1382" s="2" t="s">
        <v>12465</v>
      </c>
      <c r="U1382" s="2" t="s">
        <v>4304</v>
      </c>
      <c r="V1382" s="2" t="s">
        <v>1682</v>
      </c>
      <c r="W1382" s="2" t="s">
        <v>12465</v>
      </c>
    </row>
    <row r="1383" spans="1:23">
      <c r="A1383" s="2" t="s">
        <v>9354</v>
      </c>
      <c r="B1383" s="9" t="s">
        <v>1716</v>
      </c>
      <c r="C1383" s="2" t="s">
        <v>12653</v>
      </c>
      <c r="D1383" s="2" t="s">
        <v>675</v>
      </c>
      <c r="E1383" s="2" t="s">
        <v>682</v>
      </c>
      <c r="F1383" s="2" t="s">
        <v>11560</v>
      </c>
      <c r="G1383" s="2" t="s">
        <v>11551</v>
      </c>
      <c r="H1383" s="2" t="s">
        <v>6571</v>
      </c>
      <c r="I1383" s="2" t="s">
        <v>6571</v>
      </c>
      <c r="J1383" s="2" t="s">
        <v>9355</v>
      </c>
      <c r="K1383" s="2" t="s">
        <v>922</v>
      </c>
      <c r="L1383" s="2" t="s">
        <v>675</v>
      </c>
      <c r="M1383" s="2" t="s">
        <v>2672</v>
      </c>
      <c r="N1383" s="2" t="s">
        <v>675</v>
      </c>
      <c r="O1383" s="2" t="s">
        <v>6570</v>
      </c>
      <c r="P1383" s="2" t="s">
        <v>11568</v>
      </c>
      <c r="Q1383" s="9" t="s">
        <v>1716</v>
      </c>
      <c r="R1383" s="2" t="s">
        <v>9356</v>
      </c>
      <c r="S1383" s="9" t="s">
        <v>675</v>
      </c>
      <c r="T1383" s="2" t="s">
        <v>675</v>
      </c>
      <c r="U1383" s="2" t="s">
        <v>9356</v>
      </c>
      <c r="V1383" s="2" t="s">
        <v>675</v>
      </c>
      <c r="W1383" s="2" t="s">
        <v>675</v>
      </c>
    </row>
    <row r="1384" spans="1:23">
      <c r="A1384" s="2" t="s">
        <v>9357</v>
      </c>
      <c r="B1384" s="9" t="s">
        <v>1716</v>
      </c>
      <c r="C1384" s="2" t="s">
        <v>12654</v>
      </c>
      <c r="D1384" s="2" t="s">
        <v>675</v>
      </c>
      <c r="E1384" s="2" t="s">
        <v>682</v>
      </c>
      <c r="F1384" s="2" t="s">
        <v>11560</v>
      </c>
      <c r="G1384" s="2" t="s">
        <v>11551</v>
      </c>
      <c r="H1384" s="2" t="s">
        <v>2139</v>
      </c>
      <c r="I1384" s="2" t="s">
        <v>2139</v>
      </c>
      <c r="J1384" s="2" t="s">
        <v>9358</v>
      </c>
      <c r="K1384" s="2" t="s">
        <v>922</v>
      </c>
      <c r="L1384" s="2" t="s">
        <v>675</v>
      </c>
      <c r="M1384" s="2" t="s">
        <v>2672</v>
      </c>
      <c r="N1384" s="2" t="s">
        <v>675</v>
      </c>
      <c r="O1384" s="2" t="s">
        <v>2138</v>
      </c>
      <c r="P1384" s="2" t="s">
        <v>11568</v>
      </c>
      <c r="Q1384" s="9" t="s">
        <v>1716</v>
      </c>
      <c r="R1384" s="2" t="s">
        <v>9359</v>
      </c>
      <c r="S1384" s="9" t="s">
        <v>675</v>
      </c>
      <c r="T1384" s="2" t="s">
        <v>675</v>
      </c>
      <c r="U1384" s="2" t="s">
        <v>9359</v>
      </c>
      <c r="V1384" s="2" t="s">
        <v>675</v>
      </c>
      <c r="W1384" s="2" t="s">
        <v>675</v>
      </c>
    </row>
    <row r="1385" spans="1:23">
      <c r="A1385" s="2" t="s">
        <v>9360</v>
      </c>
      <c r="B1385" s="9" t="s">
        <v>1716</v>
      </c>
      <c r="C1385" s="2" t="s">
        <v>12655</v>
      </c>
      <c r="D1385" s="2" t="s">
        <v>675</v>
      </c>
      <c r="E1385" s="2" t="s">
        <v>682</v>
      </c>
      <c r="F1385" s="2" t="s">
        <v>11560</v>
      </c>
      <c r="G1385" s="2" t="s">
        <v>11551</v>
      </c>
      <c r="H1385" s="2" t="s">
        <v>6579</v>
      </c>
      <c r="I1385" s="2" t="s">
        <v>6579</v>
      </c>
      <c r="J1385" s="2" t="s">
        <v>9361</v>
      </c>
      <c r="K1385" s="2" t="s">
        <v>922</v>
      </c>
      <c r="L1385" s="2" t="s">
        <v>675</v>
      </c>
      <c r="M1385" s="2" t="s">
        <v>2672</v>
      </c>
      <c r="N1385" s="2" t="s">
        <v>675</v>
      </c>
      <c r="O1385" s="2" t="s">
        <v>6578</v>
      </c>
      <c r="P1385" s="2" t="s">
        <v>11568</v>
      </c>
      <c r="Q1385" s="9" t="s">
        <v>1716</v>
      </c>
      <c r="R1385" s="2" t="s">
        <v>9362</v>
      </c>
      <c r="S1385" s="9" t="s">
        <v>675</v>
      </c>
      <c r="T1385" s="2" t="s">
        <v>675</v>
      </c>
      <c r="U1385" s="2" t="s">
        <v>9362</v>
      </c>
      <c r="V1385" s="2" t="s">
        <v>675</v>
      </c>
      <c r="W1385" s="2" t="s">
        <v>675</v>
      </c>
    </row>
    <row r="1386" spans="1:23">
      <c r="A1386" s="2" t="s">
        <v>9363</v>
      </c>
      <c r="B1386" s="9" t="s">
        <v>1716</v>
      </c>
      <c r="C1386" s="2" t="s">
        <v>12656</v>
      </c>
      <c r="D1386" s="2" t="s">
        <v>675</v>
      </c>
      <c r="E1386" s="2" t="s">
        <v>682</v>
      </c>
      <c r="F1386" s="2" t="s">
        <v>11560</v>
      </c>
      <c r="G1386" s="2" t="s">
        <v>11551</v>
      </c>
      <c r="H1386" s="2" t="s">
        <v>6584</v>
      </c>
      <c r="I1386" s="2" t="s">
        <v>6584</v>
      </c>
      <c r="J1386" s="2" t="s">
        <v>9364</v>
      </c>
      <c r="K1386" s="2" t="s">
        <v>922</v>
      </c>
      <c r="L1386" s="2" t="s">
        <v>675</v>
      </c>
      <c r="M1386" s="2" t="s">
        <v>2672</v>
      </c>
      <c r="N1386" s="2" t="s">
        <v>675</v>
      </c>
      <c r="O1386" s="2" t="s">
        <v>6583</v>
      </c>
      <c r="P1386" s="2" t="s">
        <v>11568</v>
      </c>
      <c r="Q1386" s="9" t="s">
        <v>1716</v>
      </c>
      <c r="R1386" s="2" t="s">
        <v>9365</v>
      </c>
      <c r="S1386" s="9" t="s">
        <v>675</v>
      </c>
      <c r="T1386" s="2" t="s">
        <v>675</v>
      </c>
      <c r="U1386" s="2" t="s">
        <v>9365</v>
      </c>
      <c r="V1386" s="2" t="s">
        <v>675</v>
      </c>
      <c r="W1386" s="2" t="s">
        <v>675</v>
      </c>
    </row>
    <row r="1387" spans="1:23">
      <c r="A1387" s="2" t="s">
        <v>9366</v>
      </c>
      <c r="B1387" s="9" t="s">
        <v>1716</v>
      </c>
      <c r="C1387" s="2" t="s">
        <v>12657</v>
      </c>
      <c r="D1387" s="2" t="s">
        <v>675</v>
      </c>
      <c r="E1387" s="2" t="s">
        <v>682</v>
      </c>
      <c r="F1387" s="2" t="s">
        <v>11560</v>
      </c>
      <c r="G1387" s="2" t="s">
        <v>11551</v>
      </c>
      <c r="H1387" s="2" t="s">
        <v>6589</v>
      </c>
      <c r="I1387" s="2" t="s">
        <v>6589</v>
      </c>
      <c r="J1387" s="2" t="s">
        <v>9367</v>
      </c>
      <c r="K1387" s="2" t="s">
        <v>922</v>
      </c>
      <c r="L1387" s="2" t="s">
        <v>675</v>
      </c>
      <c r="M1387" s="2" t="s">
        <v>2672</v>
      </c>
      <c r="N1387" s="2" t="s">
        <v>675</v>
      </c>
      <c r="O1387" s="2" t="s">
        <v>6588</v>
      </c>
      <c r="P1387" s="2" t="s">
        <v>11568</v>
      </c>
      <c r="Q1387" s="9" t="s">
        <v>1716</v>
      </c>
      <c r="R1387" s="2" t="s">
        <v>9368</v>
      </c>
      <c r="S1387" s="9" t="s">
        <v>675</v>
      </c>
      <c r="T1387" s="2" t="s">
        <v>675</v>
      </c>
      <c r="U1387" s="2" t="s">
        <v>9368</v>
      </c>
      <c r="V1387" s="2" t="s">
        <v>675</v>
      </c>
      <c r="W1387" s="2" t="s">
        <v>675</v>
      </c>
    </row>
    <row r="1388" spans="1:23">
      <c r="A1388" s="2" t="s">
        <v>9369</v>
      </c>
      <c r="B1388" s="9" t="s">
        <v>1716</v>
      </c>
      <c r="C1388" s="2" t="s">
        <v>12658</v>
      </c>
      <c r="D1388" s="2" t="s">
        <v>675</v>
      </c>
      <c r="E1388" s="2" t="s">
        <v>682</v>
      </c>
      <c r="F1388" s="2" t="s">
        <v>11560</v>
      </c>
      <c r="G1388" s="2" t="s">
        <v>11551</v>
      </c>
      <c r="H1388" s="2" t="s">
        <v>7815</v>
      </c>
      <c r="I1388" s="2" t="s">
        <v>885</v>
      </c>
      <c r="J1388" s="2" t="s">
        <v>9370</v>
      </c>
      <c r="K1388" s="2" t="s">
        <v>922</v>
      </c>
      <c r="L1388" s="2" t="s">
        <v>675</v>
      </c>
      <c r="M1388" s="2" t="s">
        <v>2672</v>
      </c>
      <c r="N1388" s="2" t="s">
        <v>675</v>
      </c>
      <c r="O1388" s="2" t="s">
        <v>884</v>
      </c>
      <c r="P1388" s="2" t="s">
        <v>11568</v>
      </c>
      <c r="Q1388" s="9" t="s">
        <v>1716</v>
      </c>
      <c r="R1388" s="2" t="s">
        <v>9371</v>
      </c>
      <c r="S1388" s="9" t="s">
        <v>675</v>
      </c>
      <c r="T1388" s="2" t="s">
        <v>675</v>
      </c>
      <c r="U1388" s="2" t="s">
        <v>9371</v>
      </c>
      <c r="V1388" s="2" t="s">
        <v>675</v>
      </c>
      <c r="W1388" s="2" t="s">
        <v>675</v>
      </c>
    </row>
    <row r="1389" spans="1:23">
      <c r="A1389" s="2" t="s">
        <v>9372</v>
      </c>
      <c r="B1389" s="9" t="s">
        <v>1716</v>
      </c>
      <c r="C1389" s="2" t="s">
        <v>12659</v>
      </c>
      <c r="D1389" s="2" t="s">
        <v>675</v>
      </c>
      <c r="E1389" s="2" t="s">
        <v>682</v>
      </c>
      <c r="F1389" s="2" t="s">
        <v>11560</v>
      </c>
      <c r="G1389" s="2" t="s">
        <v>11551</v>
      </c>
      <c r="H1389" s="2" t="s">
        <v>7820</v>
      </c>
      <c r="I1389" s="2" t="s">
        <v>885</v>
      </c>
      <c r="J1389" s="2" t="s">
        <v>9373</v>
      </c>
      <c r="K1389" s="2" t="s">
        <v>922</v>
      </c>
      <c r="L1389" s="2" t="s">
        <v>675</v>
      </c>
      <c r="M1389" s="2" t="s">
        <v>2672</v>
      </c>
      <c r="N1389" s="2" t="s">
        <v>675</v>
      </c>
      <c r="O1389" s="2" t="s">
        <v>884</v>
      </c>
      <c r="P1389" s="2" t="s">
        <v>11568</v>
      </c>
      <c r="Q1389" s="9" t="s">
        <v>1716</v>
      </c>
      <c r="R1389" s="2" t="s">
        <v>9374</v>
      </c>
      <c r="S1389" s="9" t="s">
        <v>675</v>
      </c>
      <c r="T1389" s="2" t="s">
        <v>675</v>
      </c>
      <c r="U1389" s="2" t="s">
        <v>9374</v>
      </c>
      <c r="V1389" s="2" t="s">
        <v>675</v>
      </c>
      <c r="W1389" s="2" t="s">
        <v>675</v>
      </c>
    </row>
    <row r="1390" spans="1:23">
      <c r="A1390" s="2" t="s">
        <v>9375</v>
      </c>
      <c r="B1390" s="9" t="s">
        <v>1716</v>
      </c>
      <c r="C1390" s="2" t="s">
        <v>12660</v>
      </c>
      <c r="D1390" s="2" t="s">
        <v>675</v>
      </c>
      <c r="E1390" s="2" t="s">
        <v>682</v>
      </c>
      <c r="F1390" s="2" t="s">
        <v>11560</v>
      </c>
      <c r="G1390" s="2" t="s">
        <v>11551</v>
      </c>
      <c r="H1390" s="2" t="s">
        <v>7825</v>
      </c>
      <c r="I1390" s="2" t="s">
        <v>885</v>
      </c>
      <c r="J1390" s="2" t="s">
        <v>9376</v>
      </c>
      <c r="K1390" s="2" t="s">
        <v>922</v>
      </c>
      <c r="L1390" s="2" t="s">
        <v>675</v>
      </c>
      <c r="M1390" s="2" t="s">
        <v>2672</v>
      </c>
      <c r="N1390" s="2" t="s">
        <v>675</v>
      </c>
      <c r="O1390" s="2" t="s">
        <v>884</v>
      </c>
      <c r="P1390" s="2" t="s">
        <v>11568</v>
      </c>
      <c r="Q1390" s="9" t="s">
        <v>1716</v>
      </c>
      <c r="R1390" s="2" t="s">
        <v>9377</v>
      </c>
      <c r="S1390" s="9" t="s">
        <v>675</v>
      </c>
      <c r="T1390" s="2" t="s">
        <v>675</v>
      </c>
      <c r="U1390" s="2" t="s">
        <v>9377</v>
      </c>
      <c r="V1390" s="2" t="s">
        <v>675</v>
      </c>
      <c r="W1390" s="2" t="s">
        <v>675</v>
      </c>
    </row>
    <row r="1391" spans="1:23">
      <c r="A1391" s="2" t="s">
        <v>9378</v>
      </c>
      <c r="B1391" s="9" t="s">
        <v>1716</v>
      </c>
      <c r="C1391" s="2" t="s">
        <v>12661</v>
      </c>
      <c r="D1391" s="2" t="s">
        <v>675</v>
      </c>
      <c r="E1391" s="2" t="s">
        <v>682</v>
      </c>
      <c r="F1391" s="2" t="s">
        <v>11560</v>
      </c>
      <c r="G1391" s="2" t="s">
        <v>11551</v>
      </c>
      <c r="H1391" s="2" t="s">
        <v>222</v>
      </c>
      <c r="I1391" s="2" t="s">
        <v>885</v>
      </c>
      <c r="J1391" s="2" t="s">
        <v>9379</v>
      </c>
      <c r="K1391" s="2" t="s">
        <v>922</v>
      </c>
      <c r="L1391" s="2" t="s">
        <v>675</v>
      </c>
      <c r="M1391" s="2" t="s">
        <v>2672</v>
      </c>
      <c r="N1391" s="2" t="s">
        <v>675</v>
      </c>
      <c r="O1391" s="2" t="s">
        <v>884</v>
      </c>
      <c r="P1391" s="2" t="s">
        <v>11568</v>
      </c>
      <c r="Q1391" s="9" t="s">
        <v>1716</v>
      </c>
      <c r="R1391" s="2" t="s">
        <v>9380</v>
      </c>
      <c r="S1391" s="9" t="s">
        <v>675</v>
      </c>
      <c r="T1391" s="2" t="s">
        <v>675</v>
      </c>
      <c r="U1391" s="2" t="s">
        <v>9380</v>
      </c>
      <c r="V1391" s="2" t="s">
        <v>675</v>
      </c>
      <c r="W1391" s="2" t="s">
        <v>675</v>
      </c>
    </row>
    <row r="1392" spans="1:23">
      <c r="A1392" s="2" t="s">
        <v>9381</v>
      </c>
      <c r="B1392" s="9" t="s">
        <v>1716</v>
      </c>
      <c r="C1392" s="2" t="s">
        <v>12662</v>
      </c>
      <c r="D1392" s="2" t="s">
        <v>675</v>
      </c>
      <c r="E1392" s="2" t="s">
        <v>682</v>
      </c>
      <c r="F1392" s="2" t="s">
        <v>11560</v>
      </c>
      <c r="G1392" s="2" t="s">
        <v>11551</v>
      </c>
      <c r="H1392" s="2" t="s">
        <v>7833</v>
      </c>
      <c r="I1392" s="2" t="s">
        <v>885</v>
      </c>
      <c r="J1392" s="2" t="s">
        <v>9382</v>
      </c>
      <c r="K1392" s="2" t="s">
        <v>922</v>
      </c>
      <c r="L1392" s="2" t="s">
        <v>675</v>
      </c>
      <c r="M1392" s="2" t="s">
        <v>2672</v>
      </c>
      <c r="N1392" s="2" t="s">
        <v>675</v>
      </c>
      <c r="O1392" s="2" t="s">
        <v>884</v>
      </c>
      <c r="P1392" s="2" t="s">
        <v>11568</v>
      </c>
      <c r="Q1392" s="9" t="s">
        <v>1716</v>
      </c>
      <c r="R1392" s="2" t="s">
        <v>9383</v>
      </c>
      <c r="S1392" s="9" t="s">
        <v>675</v>
      </c>
      <c r="T1392" s="2" t="s">
        <v>675</v>
      </c>
      <c r="U1392" s="2" t="s">
        <v>9383</v>
      </c>
      <c r="V1392" s="2" t="s">
        <v>675</v>
      </c>
      <c r="W1392" s="2" t="s">
        <v>675</v>
      </c>
    </row>
    <row r="1393" spans="1:23">
      <c r="A1393" s="2" t="s">
        <v>9384</v>
      </c>
      <c r="B1393" s="9" t="s">
        <v>5144</v>
      </c>
      <c r="C1393" s="2" t="s">
        <v>5882</v>
      </c>
      <c r="D1393" s="2" t="s">
        <v>5144</v>
      </c>
      <c r="E1393" s="2" t="s">
        <v>6800</v>
      </c>
      <c r="F1393" s="2" t="s">
        <v>11560</v>
      </c>
      <c r="G1393" s="2" t="s">
        <v>11551</v>
      </c>
      <c r="H1393" s="2" t="s">
        <v>675</v>
      </c>
      <c r="I1393" s="2" t="s">
        <v>95</v>
      </c>
      <c r="J1393" s="2" t="s">
        <v>6848</v>
      </c>
      <c r="K1393" s="2" t="s">
        <v>922</v>
      </c>
      <c r="L1393" s="2" t="s">
        <v>675</v>
      </c>
      <c r="M1393" s="2" t="s">
        <v>760</v>
      </c>
      <c r="N1393" s="2" t="s">
        <v>2672</v>
      </c>
      <c r="O1393" s="2" t="s">
        <v>2403</v>
      </c>
      <c r="P1393" s="2" t="s">
        <v>11557</v>
      </c>
      <c r="Q1393" s="9" t="s">
        <v>7044</v>
      </c>
      <c r="R1393" s="2" t="s">
        <v>9386</v>
      </c>
      <c r="S1393" s="9" t="s">
        <v>1807</v>
      </c>
      <c r="T1393" s="2" t="s">
        <v>675</v>
      </c>
      <c r="U1393" s="2" t="s">
        <v>9386</v>
      </c>
      <c r="V1393" s="2" t="s">
        <v>1807</v>
      </c>
      <c r="W1393" s="2" t="s">
        <v>675</v>
      </c>
    </row>
    <row r="1394" spans="1:23">
      <c r="A1394" s="2" t="s">
        <v>9387</v>
      </c>
      <c r="B1394" s="9" t="s">
        <v>3018</v>
      </c>
      <c r="C1394" s="2" t="s">
        <v>6853</v>
      </c>
      <c r="D1394" s="2" t="s">
        <v>3023</v>
      </c>
      <c r="E1394" s="2" t="s">
        <v>5882</v>
      </c>
      <c r="F1394" s="2" t="s">
        <v>11560</v>
      </c>
      <c r="G1394" s="2" t="s">
        <v>11551</v>
      </c>
      <c r="H1394" s="2" t="s">
        <v>675</v>
      </c>
      <c r="I1394" s="2" t="s">
        <v>61</v>
      </c>
      <c r="J1394" s="2" t="s">
        <v>7460</v>
      </c>
      <c r="K1394" s="2" t="s">
        <v>922</v>
      </c>
      <c r="L1394" s="2" t="s">
        <v>675</v>
      </c>
      <c r="M1394" s="2" t="s">
        <v>760</v>
      </c>
      <c r="N1394" s="2" t="s">
        <v>2672</v>
      </c>
      <c r="O1394" s="2" t="s">
        <v>800</v>
      </c>
      <c r="P1394" s="2" t="s">
        <v>11553</v>
      </c>
      <c r="Q1394" s="9" t="s">
        <v>7044</v>
      </c>
      <c r="R1394" s="2" t="s">
        <v>9388</v>
      </c>
      <c r="S1394" s="9" t="s">
        <v>3058</v>
      </c>
      <c r="T1394" s="2" t="s">
        <v>675</v>
      </c>
      <c r="U1394" s="2" t="s">
        <v>9388</v>
      </c>
      <c r="V1394" s="2" t="s">
        <v>3058</v>
      </c>
      <c r="W1394" s="2" t="s">
        <v>675</v>
      </c>
    </row>
    <row r="1395" spans="1:23">
      <c r="A1395" s="2" t="s">
        <v>1721</v>
      </c>
      <c r="B1395" s="9" t="s">
        <v>1675</v>
      </c>
      <c r="C1395" s="2" t="s">
        <v>12663</v>
      </c>
      <c r="D1395" s="2" t="s">
        <v>1675</v>
      </c>
      <c r="E1395" s="2" t="s">
        <v>12664</v>
      </c>
      <c r="F1395" s="2" t="s">
        <v>11560</v>
      </c>
      <c r="G1395" s="2" t="s">
        <v>11551</v>
      </c>
      <c r="H1395" s="2" t="s">
        <v>344</v>
      </c>
      <c r="I1395" s="2" t="s">
        <v>344</v>
      </c>
      <c r="J1395" s="2" t="s">
        <v>12665</v>
      </c>
      <c r="K1395" s="2" t="s">
        <v>922</v>
      </c>
      <c r="L1395" s="2" t="s">
        <v>675</v>
      </c>
      <c r="M1395" s="2" t="s">
        <v>825</v>
      </c>
      <c r="N1395" s="2" t="s">
        <v>701</v>
      </c>
      <c r="O1395" s="2" t="s">
        <v>5875</v>
      </c>
      <c r="P1395" s="2" t="s">
        <v>11568</v>
      </c>
      <c r="Q1395" s="9" t="s">
        <v>1722</v>
      </c>
      <c r="R1395" s="2" t="s">
        <v>1727</v>
      </c>
      <c r="S1395" s="9" t="s">
        <v>1682</v>
      </c>
      <c r="T1395" s="2" t="s">
        <v>12465</v>
      </c>
      <c r="U1395" s="2" t="s">
        <v>1727</v>
      </c>
      <c r="V1395" s="2" t="s">
        <v>1682</v>
      </c>
      <c r="W1395" s="2" t="s">
        <v>12465</v>
      </c>
    </row>
    <row r="1396" spans="1:23">
      <c r="A1396" s="2" t="s">
        <v>2924</v>
      </c>
      <c r="B1396" s="9" t="s">
        <v>1722</v>
      </c>
      <c r="C1396" s="2" t="s">
        <v>12433</v>
      </c>
      <c r="D1396" s="2" t="s">
        <v>1722</v>
      </c>
      <c r="E1396" s="2" t="s">
        <v>6148</v>
      </c>
      <c r="F1396" s="2" t="s">
        <v>11550</v>
      </c>
      <c r="G1396" s="2" t="s">
        <v>11551</v>
      </c>
      <c r="H1396" s="2" t="s">
        <v>675</v>
      </c>
      <c r="I1396" s="2" t="s">
        <v>61</v>
      </c>
      <c r="J1396" s="2" t="s">
        <v>190</v>
      </c>
      <c r="K1396" s="2" t="s">
        <v>664</v>
      </c>
      <c r="L1396" s="2" t="s">
        <v>11552</v>
      </c>
      <c r="M1396" s="2" t="s">
        <v>1283</v>
      </c>
      <c r="N1396" s="2" t="s">
        <v>701</v>
      </c>
      <c r="O1396" s="2" t="s">
        <v>800</v>
      </c>
      <c r="P1396" s="2" t="s">
        <v>11568</v>
      </c>
      <c r="Q1396" s="9" t="s">
        <v>1722</v>
      </c>
      <c r="R1396" s="2" t="s">
        <v>2925</v>
      </c>
      <c r="S1396" s="9" t="s">
        <v>1682</v>
      </c>
      <c r="T1396" s="2" t="s">
        <v>675</v>
      </c>
      <c r="U1396" s="2" t="s">
        <v>2925</v>
      </c>
      <c r="V1396" s="2" t="s">
        <v>1682</v>
      </c>
      <c r="W1396" s="2" t="s">
        <v>675</v>
      </c>
    </row>
    <row r="1397" spans="1:23">
      <c r="A1397" s="2" t="s">
        <v>4305</v>
      </c>
      <c r="B1397" s="9" t="s">
        <v>1722</v>
      </c>
      <c r="C1397" s="2" t="s">
        <v>12433</v>
      </c>
      <c r="D1397" s="2" t="s">
        <v>1722</v>
      </c>
      <c r="E1397" s="2" t="s">
        <v>12584</v>
      </c>
      <c r="F1397" s="2" t="s">
        <v>11580</v>
      </c>
      <c r="G1397" s="2" t="s">
        <v>11551</v>
      </c>
      <c r="H1397" s="2" t="s">
        <v>675</v>
      </c>
      <c r="I1397" s="2" t="s">
        <v>692</v>
      </c>
      <c r="J1397" s="2" t="s">
        <v>352</v>
      </c>
      <c r="K1397" s="2" t="s">
        <v>675</v>
      </c>
      <c r="L1397" s="2" t="s">
        <v>11552</v>
      </c>
      <c r="M1397" s="2" t="s">
        <v>1283</v>
      </c>
      <c r="N1397" s="2" t="s">
        <v>760</v>
      </c>
      <c r="O1397" s="2" t="s">
        <v>691</v>
      </c>
      <c r="P1397" s="2" t="s">
        <v>11568</v>
      </c>
      <c r="Q1397" s="9" t="s">
        <v>1722</v>
      </c>
      <c r="R1397" s="2" t="s">
        <v>4308</v>
      </c>
      <c r="S1397" s="9" t="s">
        <v>5170</v>
      </c>
      <c r="T1397" s="2" t="s">
        <v>675</v>
      </c>
      <c r="U1397" s="2" t="s">
        <v>4308</v>
      </c>
      <c r="V1397" s="2" t="s">
        <v>5170</v>
      </c>
      <c r="W1397" s="2" t="s">
        <v>675</v>
      </c>
    </row>
    <row r="1398" spans="1:23">
      <c r="A1398" s="2" t="s">
        <v>4309</v>
      </c>
      <c r="B1398" s="9" t="s">
        <v>1722</v>
      </c>
      <c r="C1398" s="2" t="s">
        <v>12666</v>
      </c>
      <c r="D1398" s="2" t="s">
        <v>1722</v>
      </c>
      <c r="E1398" s="2" t="s">
        <v>12667</v>
      </c>
      <c r="F1398" s="2" t="s">
        <v>11550</v>
      </c>
      <c r="G1398" s="2" t="s">
        <v>11551</v>
      </c>
      <c r="H1398" s="2" t="s">
        <v>675</v>
      </c>
      <c r="I1398" s="2" t="s">
        <v>3011</v>
      </c>
      <c r="J1398" s="2" t="s">
        <v>172</v>
      </c>
      <c r="K1398" s="2" t="s">
        <v>664</v>
      </c>
      <c r="L1398" s="2" t="s">
        <v>11552</v>
      </c>
      <c r="M1398" s="2" t="s">
        <v>1676</v>
      </c>
      <c r="N1398" s="2" t="s">
        <v>701</v>
      </c>
      <c r="O1398" s="2" t="s">
        <v>3010</v>
      </c>
      <c r="P1398" s="2" t="s">
        <v>11557</v>
      </c>
      <c r="Q1398" s="9" t="s">
        <v>1726</v>
      </c>
      <c r="R1398" s="2" t="s">
        <v>4310</v>
      </c>
      <c r="S1398" s="9" t="s">
        <v>1682</v>
      </c>
      <c r="T1398" s="2" t="s">
        <v>675</v>
      </c>
      <c r="U1398" s="2" t="s">
        <v>4310</v>
      </c>
      <c r="V1398" s="2" t="s">
        <v>1682</v>
      </c>
      <c r="W1398" s="2" t="s">
        <v>675</v>
      </c>
    </row>
    <row r="1399" spans="1:23">
      <c r="A1399" s="2" t="s">
        <v>1728</v>
      </c>
      <c r="B1399" s="9" t="s">
        <v>1726</v>
      </c>
      <c r="C1399" s="2" t="s">
        <v>12293</v>
      </c>
      <c r="D1399" s="2" t="s">
        <v>1726</v>
      </c>
      <c r="E1399" s="2" t="s">
        <v>12100</v>
      </c>
      <c r="F1399" s="2" t="s">
        <v>11560</v>
      </c>
      <c r="G1399" s="2" t="s">
        <v>11551</v>
      </c>
      <c r="H1399" s="2" t="s">
        <v>675</v>
      </c>
      <c r="I1399" s="2" t="s">
        <v>1730</v>
      </c>
      <c r="J1399" s="2" t="s">
        <v>326</v>
      </c>
      <c r="K1399" s="2" t="s">
        <v>664</v>
      </c>
      <c r="L1399" s="2" t="s">
        <v>675</v>
      </c>
      <c r="M1399" s="2" t="s">
        <v>1676</v>
      </c>
      <c r="N1399" s="2" t="s">
        <v>701</v>
      </c>
      <c r="O1399" s="2" t="s">
        <v>1729</v>
      </c>
      <c r="P1399" s="2" t="s">
        <v>11568</v>
      </c>
      <c r="Q1399" s="9" t="s">
        <v>1726</v>
      </c>
      <c r="R1399" s="2" t="s">
        <v>1731</v>
      </c>
      <c r="S1399" s="9" t="s">
        <v>1682</v>
      </c>
      <c r="T1399" s="2" t="s">
        <v>675</v>
      </c>
      <c r="U1399" s="2" t="s">
        <v>1731</v>
      </c>
      <c r="V1399" s="2" t="s">
        <v>1682</v>
      </c>
      <c r="W1399" s="2" t="s">
        <v>675</v>
      </c>
    </row>
    <row r="1400" spans="1:23">
      <c r="A1400" s="2" t="s">
        <v>4311</v>
      </c>
      <c r="B1400" s="9" t="s">
        <v>1624</v>
      </c>
      <c r="C1400" s="2" t="s">
        <v>12165</v>
      </c>
      <c r="D1400" s="2" t="s">
        <v>1624</v>
      </c>
      <c r="E1400" s="2" t="s">
        <v>12668</v>
      </c>
      <c r="F1400" s="2" t="s">
        <v>11580</v>
      </c>
      <c r="G1400" s="2" t="s">
        <v>11551</v>
      </c>
      <c r="H1400" s="2" t="s">
        <v>675</v>
      </c>
      <c r="I1400" s="2" t="s">
        <v>1736</v>
      </c>
      <c r="J1400" s="2" t="s">
        <v>353</v>
      </c>
      <c r="K1400" s="2" t="s">
        <v>664</v>
      </c>
      <c r="L1400" s="2" t="s">
        <v>11552</v>
      </c>
      <c r="M1400" s="2" t="s">
        <v>1283</v>
      </c>
      <c r="N1400" s="2" t="s">
        <v>675</v>
      </c>
      <c r="O1400" s="2" t="s">
        <v>1735</v>
      </c>
      <c r="P1400" s="2" t="s">
        <v>11557</v>
      </c>
      <c r="Q1400" s="9" t="s">
        <v>1624</v>
      </c>
      <c r="R1400" s="2" t="s">
        <v>4313</v>
      </c>
      <c r="S1400" s="9" t="s">
        <v>675</v>
      </c>
      <c r="T1400" s="2" t="s">
        <v>675</v>
      </c>
      <c r="U1400" s="2" t="s">
        <v>4313</v>
      </c>
      <c r="V1400" s="2" t="s">
        <v>675</v>
      </c>
      <c r="W1400" s="2" t="s">
        <v>675</v>
      </c>
    </row>
    <row r="1401" spans="1:23">
      <c r="A1401" s="2" t="s">
        <v>4314</v>
      </c>
      <c r="B1401" s="9" t="s">
        <v>1624</v>
      </c>
      <c r="C1401" s="2" t="s">
        <v>12669</v>
      </c>
      <c r="D1401" s="2" t="s">
        <v>1624</v>
      </c>
      <c r="E1401" s="2" t="s">
        <v>11962</v>
      </c>
      <c r="F1401" s="2" t="s">
        <v>11550</v>
      </c>
      <c r="G1401" s="2" t="s">
        <v>11551</v>
      </c>
      <c r="H1401" s="2" t="s">
        <v>675</v>
      </c>
      <c r="I1401" s="2" t="s">
        <v>1434</v>
      </c>
      <c r="J1401" s="2" t="s">
        <v>354</v>
      </c>
      <c r="K1401" s="2" t="s">
        <v>664</v>
      </c>
      <c r="L1401" s="2" t="s">
        <v>11552</v>
      </c>
      <c r="M1401" s="2" t="s">
        <v>1283</v>
      </c>
      <c r="N1401" s="2" t="s">
        <v>701</v>
      </c>
      <c r="O1401" s="2" t="s">
        <v>1433</v>
      </c>
      <c r="P1401" s="2" t="s">
        <v>11557</v>
      </c>
      <c r="Q1401" s="9" t="s">
        <v>1624</v>
      </c>
      <c r="R1401" s="2" t="s">
        <v>4315</v>
      </c>
      <c r="S1401" s="9" t="s">
        <v>1682</v>
      </c>
      <c r="T1401" s="2" t="s">
        <v>675</v>
      </c>
      <c r="U1401" s="2" t="s">
        <v>4315</v>
      </c>
      <c r="V1401" s="2" t="s">
        <v>1682</v>
      </c>
      <c r="W1401" s="2" t="s">
        <v>675</v>
      </c>
    </row>
    <row r="1402" spans="1:23">
      <c r="A1402" s="2" t="s">
        <v>2926</v>
      </c>
      <c r="B1402" s="9" t="s">
        <v>1624</v>
      </c>
      <c r="C1402" s="2" t="s">
        <v>11606</v>
      </c>
      <c r="D1402" s="2" t="s">
        <v>1624</v>
      </c>
      <c r="E1402" s="2" t="s">
        <v>9502</v>
      </c>
      <c r="F1402" s="2" t="s">
        <v>11556</v>
      </c>
      <c r="G1402" s="2" t="s">
        <v>11551</v>
      </c>
      <c r="H1402" s="2" t="s">
        <v>675</v>
      </c>
      <c r="I1402" s="2" t="s">
        <v>2616</v>
      </c>
      <c r="J1402" s="2" t="s">
        <v>191</v>
      </c>
      <c r="K1402" s="2" t="s">
        <v>664</v>
      </c>
      <c r="L1402" s="2" t="s">
        <v>11552</v>
      </c>
      <c r="M1402" s="2" t="s">
        <v>1283</v>
      </c>
      <c r="N1402" s="2" t="s">
        <v>701</v>
      </c>
      <c r="O1402" s="2" t="s">
        <v>2615</v>
      </c>
      <c r="P1402" s="2" t="s">
        <v>11557</v>
      </c>
      <c r="Q1402" s="9" t="s">
        <v>1624</v>
      </c>
      <c r="R1402" s="2" t="s">
        <v>2927</v>
      </c>
      <c r="S1402" s="9" t="s">
        <v>1682</v>
      </c>
      <c r="T1402" s="2" t="s">
        <v>675</v>
      </c>
      <c r="U1402" s="2" t="s">
        <v>2927</v>
      </c>
      <c r="V1402" s="2" t="s">
        <v>1682</v>
      </c>
      <c r="W1402" s="2" t="s">
        <v>675</v>
      </c>
    </row>
    <row r="1403" spans="1:23">
      <c r="A1403" s="2" t="s">
        <v>2928</v>
      </c>
      <c r="B1403" s="9" t="s">
        <v>1624</v>
      </c>
      <c r="C1403" s="2" t="s">
        <v>9502</v>
      </c>
      <c r="D1403" s="2" t="s">
        <v>1624</v>
      </c>
      <c r="E1403" s="2" t="s">
        <v>6778</v>
      </c>
      <c r="F1403" s="2" t="s">
        <v>11556</v>
      </c>
      <c r="G1403" s="2" t="s">
        <v>11551</v>
      </c>
      <c r="H1403" s="2" t="s">
        <v>675</v>
      </c>
      <c r="I1403" s="2" t="s">
        <v>865</v>
      </c>
      <c r="J1403" s="2" t="s">
        <v>191</v>
      </c>
      <c r="K1403" s="2" t="s">
        <v>664</v>
      </c>
      <c r="L1403" s="2" t="s">
        <v>11552</v>
      </c>
      <c r="M1403" s="2" t="s">
        <v>1283</v>
      </c>
      <c r="N1403" s="2" t="s">
        <v>701</v>
      </c>
      <c r="O1403" s="2" t="s">
        <v>864</v>
      </c>
      <c r="P1403" s="2" t="s">
        <v>11557</v>
      </c>
      <c r="Q1403" s="9" t="s">
        <v>1624</v>
      </c>
      <c r="R1403" s="2" t="s">
        <v>2929</v>
      </c>
      <c r="S1403" s="9" t="s">
        <v>1682</v>
      </c>
      <c r="T1403" s="2" t="s">
        <v>675</v>
      </c>
      <c r="U1403" s="2" t="s">
        <v>2929</v>
      </c>
      <c r="V1403" s="2" t="s">
        <v>1682</v>
      </c>
      <c r="W1403" s="2" t="s">
        <v>675</v>
      </c>
    </row>
    <row r="1404" spans="1:23">
      <c r="A1404" s="2" t="s">
        <v>4316</v>
      </c>
      <c r="B1404" s="9" t="s">
        <v>1624</v>
      </c>
      <c r="C1404" s="2" t="s">
        <v>12165</v>
      </c>
      <c r="D1404" s="2" t="s">
        <v>1624</v>
      </c>
      <c r="E1404" s="2" t="s">
        <v>12668</v>
      </c>
      <c r="F1404" s="2" t="s">
        <v>11580</v>
      </c>
      <c r="G1404" s="2" t="s">
        <v>11551</v>
      </c>
      <c r="H1404" s="2" t="s">
        <v>675</v>
      </c>
      <c r="I1404" s="2" t="s">
        <v>1736</v>
      </c>
      <c r="J1404" s="2" t="s">
        <v>355</v>
      </c>
      <c r="K1404" s="2" t="s">
        <v>664</v>
      </c>
      <c r="L1404" s="2" t="s">
        <v>11552</v>
      </c>
      <c r="M1404" s="2" t="s">
        <v>1283</v>
      </c>
      <c r="N1404" s="2" t="s">
        <v>701</v>
      </c>
      <c r="O1404" s="2" t="s">
        <v>1735</v>
      </c>
      <c r="P1404" s="2" t="s">
        <v>11557</v>
      </c>
      <c r="Q1404" s="9" t="s">
        <v>1624</v>
      </c>
      <c r="R1404" s="2" t="s">
        <v>4317</v>
      </c>
      <c r="S1404" s="9" t="s">
        <v>1682</v>
      </c>
      <c r="T1404" s="2" t="s">
        <v>675</v>
      </c>
      <c r="U1404" s="2" t="s">
        <v>4317</v>
      </c>
      <c r="V1404" s="2" t="s">
        <v>1682</v>
      </c>
      <c r="W1404" s="2" t="s">
        <v>675</v>
      </c>
    </row>
    <row r="1405" spans="1:23">
      <c r="A1405" s="2" t="s">
        <v>4318</v>
      </c>
      <c r="B1405" s="9" t="s">
        <v>1624</v>
      </c>
      <c r="C1405" s="2" t="s">
        <v>11606</v>
      </c>
      <c r="D1405" s="2" t="s">
        <v>1624</v>
      </c>
      <c r="E1405" s="2" t="s">
        <v>12165</v>
      </c>
      <c r="F1405" s="2" t="s">
        <v>11550</v>
      </c>
      <c r="G1405" s="2" t="s">
        <v>11551</v>
      </c>
      <c r="H1405" s="2" t="s">
        <v>675</v>
      </c>
      <c r="I1405" s="2" t="s">
        <v>2660</v>
      </c>
      <c r="J1405" s="2" t="s">
        <v>119</v>
      </c>
      <c r="K1405" s="2" t="s">
        <v>664</v>
      </c>
      <c r="L1405" s="2" t="s">
        <v>11552</v>
      </c>
      <c r="M1405" s="2" t="s">
        <v>1283</v>
      </c>
      <c r="N1405" s="2" t="s">
        <v>701</v>
      </c>
      <c r="O1405" s="2" t="s">
        <v>2659</v>
      </c>
      <c r="P1405" s="2" t="s">
        <v>11557</v>
      </c>
      <c r="Q1405" s="9" t="s">
        <v>1624</v>
      </c>
      <c r="R1405" s="2" t="s">
        <v>4319</v>
      </c>
      <c r="S1405" s="9" t="s">
        <v>1682</v>
      </c>
      <c r="T1405" s="2" t="s">
        <v>675</v>
      </c>
      <c r="U1405" s="2" t="s">
        <v>4319</v>
      </c>
      <c r="V1405" s="2" t="s">
        <v>1682</v>
      </c>
      <c r="W1405" s="2" t="s">
        <v>675</v>
      </c>
    </row>
    <row r="1406" spans="1:23">
      <c r="A1406" s="2" t="s">
        <v>4320</v>
      </c>
      <c r="B1406" s="9" t="s">
        <v>1726</v>
      </c>
      <c r="C1406" s="2" t="s">
        <v>12670</v>
      </c>
      <c r="D1406" s="2" t="s">
        <v>1726</v>
      </c>
      <c r="E1406" s="2" t="s">
        <v>12671</v>
      </c>
      <c r="F1406" s="2" t="s">
        <v>11560</v>
      </c>
      <c r="G1406" s="2" t="s">
        <v>11551</v>
      </c>
      <c r="H1406" s="2" t="s">
        <v>675</v>
      </c>
      <c r="I1406" s="2" t="s">
        <v>4322</v>
      </c>
      <c r="J1406" s="2" t="s">
        <v>356</v>
      </c>
      <c r="K1406" s="2" t="s">
        <v>664</v>
      </c>
      <c r="L1406" s="2" t="s">
        <v>675</v>
      </c>
      <c r="M1406" s="2" t="s">
        <v>759</v>
      </c>
      <c r="N1406" s="2" t="s">
        <v>701</v>
      </c>
      <c r="O1406" s="2" t="s">
        <v>4321</v>
      </c>
      <c r="P1406" s="2" t="s">
        <v>11568</v>
      </c>
      <c r="Q1406" s="9" t="s">
        <v>1624</v>
      </c>
      <c r="R1406" s="2" t="s">
        <v>4324</v>
      </c>
      <c r="S1406" s="9" t="s">
        <v>1807</v>
      </c>
      <c r="T1406" s="2" t="s">
        <v>675</v>
      </c>
      <c r="U1406" s="2" t="s">
        <v>4324</v>
      </c>
      <c r="V1406" s="2" t="s">
        <v>1807</v>
      </c>
      <c r="W1406" s="2" t="s">
        <v>675</v>
      </c>
    </row>
    <row r="1407" spans="1:23">
      <c r="A1407" s="2" t="s">
        <v>4325</v>
      </c>
      <c r="B1407" s="9" t="s">
        <v>1726</v>
      </c>
      <c r="C1407" s="2" t="s">
        <v>12672</v>
      </c>
      <c r="D1407" s="2" t="s">
        <v>1726</v>
      </c>
      <c r="E1407" s="2" t="s">
        <v>12673</v>
      </c>
      <c r="F1407" s="2" t="s">
        <v>11550</v>
      </c>
      <c r="G1407" s="2" t="s">
        <v>11551</v>
      </c>
      <c r="H1407" s="2" t="s">
        <v>675</v>
      </c>
      <c r="I1407" s="2" t="s">
        <v>4327</v>
      </c>
      <c r="J1407" s="2" t="s">
        <v>357</v>
      </c>
      <c r="K1407" s="2" t="s">
        <v>664</v>
      </c>
      <c r="L1407" s="2" t="s">
        <v>11552</v>
      </c>
      <c r="M1407" s="2" t="s">
        <v>759</v>
      </c>
      <c r="N1407" s="2" t="s">
        <v>675</v>
      </c>
      <c r="O1407" s="2" t="s">
        <v>4326</v>
      </c>
      <c r="P1407" s="2" t="s">
        <v>11568</v>
      </c>
      <c r="Q1407" s="9" t="s">
        <v>1624</v>
      </c>
      <c r="R1407" s="2" t="s">
        <v>4328</v>
      </c>
      <c r="S1407" s="9" t="s">
        <v>675</v>
      </c>
      <c r="T1407" s="2" t="s">
        <v>675</v>
      </c>
      <c r="U1407" s="2" t="s">
        <v>4328</v>
      </c>
      <c r="V1407" s="2" t="s">
        <v>675</v>
      </c>
      <c r="W1407" s="2" t="s">
        <v>675</v>
      </c>
    </row>
    <row r="1408" spans="1:23">
      <c r="A1408" s="2" t="s">
        <v>4329</v>
      </c>
      <c r="B1408" s="9" t="s">
        <v>1726</v>
      </c>
      <c r="C1408" s="2" t="s">
        <v>12674</v>
      </c>
      <c r="D1408" s="2" t="s">
        <v>1726</v>
      </c>
      <c r="E1408" s="2" t="s">
        <v>12675</v>
      </c>
      <c r="F1408" s="2" t="s">
        <v>12594</v>
      </c>
      <c r="G1408" s="2" t="s">
        <v>11551</v>
      </c>
      <c r="H1408" s="2" t="s">
        <v>675</v>
      </c>
      <c r="I1408" s="2" t="s">
        <v>4331</v>
      </c>
      <c r="J1408" s="2" t="s">
        <v>358</v>
      </c>
      <c r="K1408" s="2" t="s">
        <v>664</v>
      </c>
      <c r="L1408" s="2" t="s">
        <v>11552</v>
      </c>
      <c r="M1408" s="2" t="s">
        <v>759</v>
      </c>
      <c r="N1408" s="2" t="s">
        <v>701</v>
      </c>
      <c r="O1408" s="2" t="s">
        <v>4330</v>
      </c>
      <c r="P1408" s="2" t="s">
        <v>11557</v>
      </c>
      <c r="Q1408" s="9" t="s">
        <v>1624</v>
      </c>
      <c r="R1408" s="2" t="s">
        <v>4332</v>
      </c>
      <c r="S1408" s="9" t="s">
        <v>1682</v>
      </c>
      <c r="T1408" s="2" t="s">
        <v>675</v>
      </c>
      <c r="U1408" s="2" t="s">
        <v>4332</v>
      </c>
      <c r="V1408" s="2" t="s">
        <v>1682</v>
      </c>
      <c r="W1408" s="2" t="s">
        <v>675</v>
      </c>
    </row>
    <row r="1409" spans="1:23">
      <c r="A1409" s="2" t="s">
        <v>4333</v>
      </c>
      <c r="B1409" s="9" t="s">
        <v>1726</v>
      </c>
      <c r="C1409" s="2" t="s">
        <v>12676</v>
      </c>
      <c r="D1409" s="2" t="s">
        <v>1726</v>
      </c>
      <c r="E1409" s="2" t="s">
        <v>12677</v>
      </c>
      <c r="F1409" s="2" t="s">
        <v>11550</v>
      </c>
      <c r="G1409" s="2" t="s">
        <v>11551</v>
      </c>
      <c r="H1409" s="2" t="s">
        <v>675</v>
      </c>
      <c r="I1409" s="2" t="s">
        <v>2035</v>
      </c>
      <c r="J1409" s="2" t="s">
        <v>358</v>
      </c>
      <c r="K1409" s="2" t="s">
        <v>664</v>
      </c>
      <c r="L1409" s="2" t="s">
        <v>11552</v>
      </c>
      <c r="M1409" s="2" t="s">
        <v>759</v>
      </c>
      <c r="N1409" s="2" t="s">
        <v>675</v>
      </c>
      <c r="O1409" s="2" t="s">
        <v>2034</v>
      </c>
      <c r="P1409" s="2" t="s">
        <v>11557</v>
      </c>
      <c r="Q1409" s="9" t="s">
        <v>1624</v>
      </c>
      <c r="R1409" s="2" t="s">
        <v>4334</v>
      </c>
      <c r="S1409" s="9" t="s">
        <v>675</v>
      </c>
      <c r="T1409" s="2" t="s">
        <v>675</v>
      </c>
      <c r="U1409" s="2" t="s">
        <v>4334</v>
      </c>
      <c r="V1409" s="2" t="s">
        <v>675</v>
      </c>
      <c r="W1409" s="2" t="s">
        <v>675</v>
      </c>
    </row>
    <row r="1410" spans="1:23">
      <c r="A1410" s="2" t="s">
        <v>4335</v>
      </c>
      <c r="B1410" s="9" t="s">
        <v>1726</v>
      </c>
      <c r="C1410" s="2" t="s">
        <v>12678</v>
      </c>
      <c r="D1410" s="2" t="s">
        <v>1726</v>
      </c>
      <c r="E1410" s="2" t="s">
        <v>12679</v>
      </c>
      <c r="F1410" s="2" t="s">
        <v>12266</v>
      </c>
      <c r="G1410" s="2" t="s">
        <v>11551</v>
      </c>
      <c r="H1410" s="2" t="s">
        <v>675</v>
      </c>
      <c r="I1410" s="2" t="s">
        <v>2025</v>
      </c>
      <c r="J1410" s="2" t="s">
        <v>359</v>
      </c>
      <c r="K1410" s="2" t="s">
        <v>664</v>
      </c>
      <c r="L1410" s="2" t="s">
        <v>11552</v>
      </c>
      <c r="M1410" s="2" t="s">
        <v>759</v>
      </c>
      <c r="N1410" s="2" t="s">
        <v>675</v>
      </c>
      <c r="O1410" s="2" t="s">
        <v>2024</v>
      </c>
      <c r="P1410" s="2" t="s">
        <v>11568</v>
      </c>
      <c r="Q1410" s="9" t="s">
        <v>1624</v>
      </c>
      <c r="R1410" s="2" t="s">
        <v>4336</v>
      </c>
      <c r="S1410" s="9" t="s">
        <v>675</v>
      </c>
      <c r="T1410" s="2" t="s">
        <v>675</v>
      </c>
      <c r="U1410" s="2" t="s">
        <v>4336</v>
      </c>
      <c r="V1410" s="2" t="s">
        <v>675</v>
      </c>
      <c r="W1410" s="2" t="s">
        <v>675</v>
      </c>
    </row>
    <row r="1411" spans="1:23">
      <c r="A1411" s="2" t="s">
        <v>4337</v>
      </c>
      <c r="B1411" s="9" t="s">
        <v>1624</v>
      </c>
      <c r="C1411" s="2" t="s">
        <v>9281</v>
      </c>
      <c r="D1411" s="2" t="s">
        <v>1624</v>
      </c>
      <c r="E1411" s="2" t="s">
        <v>12680</v>
      </c>
      <c r="F1411" s="2" t="s">
        <v>11643</v>
      </c>
      <c r="G1411" s="2" t="s">
        <v>11551</v>
      </c>
      <c r="H1411" s="2" t="s">
        <v>675</v>
      </c>
      <c r="I1411" s="2" t="s">
        <v>3123</v>
      </c>
      <c r="J1411" s="2" t="s">
        <v>360</v>
      </c>
      <c r="K1411" s="2" t="s">
        <v>664</v>
      </c>
      <c r="L1411" s="2" t="s">
        <v>11552</v>
      </c>
      <c r="M1411" s="2" t="s">
        <v>701</v>
      </c>
      <c r="N1411" s="2" t="s">
        <v>701</v>
      </c>
      <c r="O1411" s="2" t="s">
        <v>3122</v>
      </c>
      <c r="P1411" s="2" t="s">
        <v>11557</v>
      </c>
      <c r="Q1411" s="9" t="s">
        <v>1624</v>
      </c>
      <c r="R1411" s="2" t="s">
        <v>4338</v>
      </c>
      <c r="S1411" s="9" t="s">
        <v>1624</v>
      </c>
      <c r="T1411" s="2" t="s">
        <v>675</v>
      </c>
      <c r="U1411" s="2" t="s">
        <v>4338</v>
      </c>
      <c r="V1411" s="2" t="s">
        <v>1624</v>
      </c>
      <c r="W1411" s="2" t="s">
        <v>675</v>
      </c>
    </row>
    <row r="1412" spans="1:23">
      <c r="A1412" s="2" t="s">
        <v>2930</v>
      </c>
      <c r="B1412" s="9" t="s">
        <v>1624</v>
      </c>
      <c r="C1412" s="2" t="s">
        <v>6748</v>
      </c>
      <c r="D1412" s="2" t="s">
        <v>1624</v>
      </c>
      <c r="E1412" s="2" t="s">
        <v>12398</v>
      </c>
      <c r="F1412" s="2" t="s">
        <v>11550</v>
      </c>
      <c r="G1412" s="2" t="s">
        <v>11551</v>
      </c>
      <c r="H1412" s="2" t="s">
        <v>675</v>
      </c>
      <c r="I1412" s="2" t="s">
        <v>2932</v>
      </c>
      <c r="J1412" s="2" t="s">
        <v>193</v>
      </c>
      <c r="K1412" s="2" t="s">
        <v>664</v>
      </c>
      <c r="L1412" s="2" t="s">
        <v>11552</v>
      </c>
      <c r="M1412" s="2" t="s">
        <v>701</v>
      </c>
      <c r="N1412" s="2" t="s">
        <v>701</v>
      </c>
      <c r="O1412" s="2" t="s">
        <v>2931</v>
      </c>
      <c r="P1412" s="2" t="s">
        <v>11557</v>
      </c>
      <c r="Q1412" s="9" t="s">
        <v>1624</v>
      </c>
      <c r="R1412" s="2" t="s">
        <v>2934</v>
      </c>
      <c r="S1412" s="9" t="s">
        <v>1682</v>
      </c>
      <c r="T1412" s="2" t="s">
        <v>675</v>
      </c>
      <c r="U1412" s="2" t="s">
        <v>2934</v>
      </c>
      <c r="V1412" s="2" t="s">
        <v>1682</v>
      </c>
      <c r="W1412" s="2" t="s">
        <v>675</v>
      </c>
    </row>
    <row r="1413" spans="1:23">
      <c r="A1413" s="2" t="s">
        <v>1732</v>
      </c>
      <c r="B1413" s="9" t="s">
        <v>1624</v>
      </c>
      <c r="C1413" s="2" t="s">
        <v>12398</v>
      </c>
      <c r="D1413" s="2" t="s">
        <v>1624</v>
      </c>
      <c r="E1413" s="2" t="s">
        <v>12400</v>
      </c>
      <c r="F1413" s="2" t="s">
        <v>11550</v>
      </c>
      <c r="G1413" s="2" t="s">
        <v>11551</v>
      </c>
      <c r="H1413" s="2" t="s">
        <v>675</v>
      </c>
      <c r="I1413" s="2" t="s">
        <v>12681</v>
      </c>
      <c r="J1413" s="2" t="s">
        <v>80</v>
      </c>
      <c r="K1413" s="2" t="s">
        <v>664</v>
      </c>
      <c r="L1413" s="2" t="s">
        <v>11552</v>
      </c>
      <c r="M1413" s="2" t="s">
        <v>701</v>
      </c>
      <c r="N1413" s="2" t="s">
        <v>701</v>
      </c>
      <c r="O1413" s="2" t="s">
        <v>12682</v>
      </c>
      <c r="P1413" s="2" t="s">
        <v>11557</v>
      </c>
      <c r="Q1413" s="9" t="s">
        <v>1624</v>
      </c>
      <c r="R1413" s="2" t="s">
        <v>1733</v>
      </c>
      <c r="S1413" s="9" t="s">
        <v>1933</v>
      </c>
      <c r="T1413" s="2" t="s">
        <v>675</v>
      </c>
      <c r="U1413" s="2" t="s">
        <v>1733</v>
      </c>
      <c r="V1413" s="2" t="s">
        <v>675</v>
      </c>
      <c r="W1413" s="2" t="s">
        <v>675</v>
      </c>
    </row>
    <row r="1414" spans="1:23">
      <c r="A1414" s="2" t="s">
        <v>2935</v>
      </c>
      <c r="B1414" s="9" t="s">
        <v>1624</v>
      </c>
      <c r="C1414" s="2" t="s">
        <v>12182</v>
      </c>
      <c r="D1414" s="2" t="s">
        <v>1624</v>
      </c>
      <c r="E1414" s="2" t="s">
        <v>11598</v>
      </c>
      <c r="F1414" s="2" t="s">
        <v>11550</v>
      </c>
      <c r="G1414" s="2" t="s">
        <v>11551</v>
      </c>
      <c r="H1414" s="2" t="s">
        <v>675</v>
      </c>
      <c r="I1414" s="2" t="s">
        <v>859</v>
      </c>
      <c r="J1414" s="2" t="s">
        <v>194</v>
      </c>
      <c r="K1414" s="2" t="s">
        <v>664</v>
      </c>
      <c r="L1414" s="2" t="s">
        <v>11552</v>
      </c>
      <c r="M1414" s="2" t="s">
        <v>701</v>
      </c>
      <c r="N1414" s="2" t="s">
        <v>701</v>
      </c>
      <c r="O1414" s="2" t="s">
        <v>858</v>
      </c>
      <c r="P1414" s="2" t="s">
        <v>11557</v>
      </c>
      <c r="Q1414" s="9" t="s">
        <v>1624</v>
      </c>
      <c r="R1414" s="2" t="s">
        <v>2936</v>
      </c>
      <c r="S1414" s="9" t="s">
        <v>1682</v>
      </c>
      <c r="T1414" s="2" t="s">
        <v>675</v>
      </c>
      <c r="U1414" s="2" t="s">
        <v>2936</v>
      </c>
      <c r="V1414" s="2" t="s">
        <v>1682</v>
      </c>
      <c r="W1414" s="2" t="s">
        <v>675</v>
      </c>
    </row>
    <row r="1415" spans="1:23">
      <c r="A1415" s="2" t="s">
        <v>4339</v>
      </c>
      <c r="B1415" s="9" t="s">
        <v>1624</v>
      </c>
      <c r="C1415" s="2" t="s">
        <v>11834</v>
      </c>
      <c r="D1415" s="2" t="s">
        <v>1624</v>
      </c>
      <c r="E1415" s="2" t="s">
        <v>12683</v>
      </c>
      <c r="F1415" s="2" t="s">
        <v>11560</v>
      </c>
      <c r="G1415" s="2" t="s">
        <v>11551</v>
      </c>
      <c r="H1415" s="2" t="s">
        <v>675</v>
      </c>
      <c r="I1415" s="2" t="s">
        <v>4341</v>
      </c>
      <c r="J1415" s="2" t="s">
        <v>361</v>
      </c>
      <c r="K1415" s="2" t="s">
        <v>664</v>
      </c>
      <c r="L1415" s="2" t="s">
        <v>675</v>
      </c>
      <c r="M1415" s="2" t="s">
        <v>701</v>
      </c>
      <c r="N1415" s="2" t="s">
        <v>675</v>
      </c>
      <c r="O1415" s="2" t="s">
        <v>4340</v>
      </c>
      <c r="P1415" s="2" t="s">
        <v>11557</v>
      </c>
      <c r="Q1415" s="9" t="s">
        <v>1624</v>
      </c>
      <c r="R1415" s="2" t="s">
        <v>4342</v>
      </c>
      <c r="S1415" s="9" t="s">
        <v>675</v>
      </c>
      <c r="T1415" s="2" t="s">
        <v>675</v>
      </c>
      <c r="U1415" s="2" t="s">
        <v>4342</v>
      </c>
      <c r="V1415" s="2" t="s">
        <v>675</v>
      </c>
      <c r="W1415" s="2" t="s">
        <v>675</v>
      </c>
    </row>
    <row r="1416" spans="1:23">
      <c r="A1416" s="2" t="s">
        <v>2937</v>
      </c>
      <c r="B1416" s="9" t="s">
        <v>1624</v>
      </c>
      <c r="C1416" s="2" t="s">
        <v>9009</v>
      </c>
      <c r="D1416" s="2" t="s">
        <v>1624</v>
      </c>
      <c r="E1416" s="2" t="s">
        <v>12684</v>
      </c>
      <c r="F1416" s="2" t="s">
        <v>11591</v>
      </c>
      <c r="G1416" s="2" t="s">
        <v>11551</v>
      </c>
      <c r="H1416" s="2" t="s">
        <v>675</v>
      </c>
      <c r="I1416" s="2" t="s">
        <v>1834</v>
      </c>
      <c r="J1416" s="2" t="s">
        <v>196</v>
      </c>
      <c r="K1416" s="2" t="s">
        <v>664</v>
      </c>
      <c r="L1416" s="2" t="s">
        <v>11552</v>
      </c>
      <c r="M1416" s="2" t="s">
        <v>701</v>
      </c>
      <c r="N1416" s="2" t="s">
        <v>701</v>
      </c>
      <c r="O1416" s="2" t="s">
        <v>1833</v>
      </c>
      <c r="P1416" s="2" t="s">
        <v>11557</v>
      </c>
      <c r="Q1416" s="9" t="s">
        <v>1624</v>
      </c>
      <c r="R1416" s="2" t="s">
        <v>2938</v>
      </c>
      <c r="S1416" s="9" t="s">
        <v>1682</v>
      </c>
      <c r="T1416" s="2" t="s">
        <v>675</v>
      </c>
      <c r="U1416" s="2" t="s">
        <v>2938</v>
      </c>
      <c r="V1416" s="2" t="s">
        <v>1682</v>
      </c>
      <c r="W1416" s="2" t="s">
        <v>675</v>
      </c>
    </row>
    <row r="1417" spans="1:23">
      <c r="A1417" s="2" t="s">
        <v>2939</v>
      </c>
      <c r="B1417" s="9" t="s">
        <v>1624</v>
      </c>
      <c r="C1417" s="2" t="s">
        <v>5877</v>
      </c>
      <c r="D1417" s="2" t="s">
        <v>1624</v>
      </c>
      <c r="E1417" s="2" t="s">
        <v>12203</v>
      </c>
      <c r="F1417" s="2" t="s">
        <v>11580</v>
      </c>
      <c r="G1417" s="2" t="s">
        <v>11551</v>
      </c>
      <c r="H1417" s="2" t="s">
        <v>675</v>
      </c>
      <c r="I1417" s="2" t="s">
        <v>2941</v>
      </c>
      <c r="J1417" s="2" t="s">
        <v>197</v>
      </c>
      <c r="K1417" s="2" t="s">
        <v>664</v>
      </c>
      <c r="L1417" s="2" t="s">
        <v>11552</v>
      </c>
      <c r="M1417" s="2" t="s">
        <v>701</v>
      </c>
      <c r="N1417" s="2" t="s">
        <v>701</v>
      </c>
      <c r="O1417" s="2" t="s">
        <v>2940</v>
      </c>
      <c r="P1417" s="2" t="s">
        <v>11557</v>
      </c>
      <c r="Q1417" s="9" t="s">
        <v>1624</v>
      </c>
      <c r="R1417" s="2" t="s">
        <v>2942</v>
      </c>
      <c r="S1417" s="9" t="s">
        <v>1682</v>
      </c>
      <c r="T1417" s="2" t="s">
        <v>675</v>
      </c>
      <c r="U1417" s="2" t="s">
        <v>2942</v>
      </c>
      <c r="V1417" s="2" t="s">
        <v>1682</v>
      </c>
      <c r="W1417" s="2" t="s">
        <v>675</v>
      </c>
    </row>
    <row r="1418" spans="1:23">
      <c r="A1418" s="2" t="s">
        <v>1734</v>
      </c>
      <c r="B1418" s="9" t="s">
        <v>1624</v>
      </c>
      <c r="C1418" s="2" t="s">
        <v>12165</v>
      </c>
      <c r="D1418" s="2" t="s">
        <v>1624</v>
      </c>
      <c r="E1418" s="2" t="s">
        <v>12668</v>
      </c>
      <c r="F1418" s="2" t="s">
        <v>11560</v>
      </c>
      <c r="G1418" s="2" t="s">
        <v>11551</v>
      </c>
      <c r="H1418" s="2" t="s">
        <v>675</v>
      </c>
      <c r="I1418" s="2" t="s">
        <v>1736</v>
      </c>
      <c r="J1418" s="2" t="s">
        <v>355</v>
      </c>
      <c r="K1418" s="2" t="s">
        <v>664</v>
      </c>
      <c r="L1418" s="2" t="s">
        <v>675</v>
      </c>
      <c r="M1418" s="2" t="s">
        <v>1283</v>
      </c>
      <c r="N1418" s="2" t="s">
        <v>701</v>
      </c>
      <c r="O1418" s="2" t="s">
        <v>1735</v>
      </c>
      <c r="P1418" s="2" t="s">
        <v>11557</v>
      </c>
      <c r="Q1418" s="9" t="s">
        <v>1624</v>
      </c>
      <c r="R1418" s="2" t="s">
        <v>1739</v>
      </c>
      <c r="S1418" s="9" t="s">
        <v>1933</v>
      </c>
      <c r="T1418" s="2" t="s">
        <v>12465</v>
      </c>
      <c r="U1418" s="2" t="s">
        <v>1739</v>
      </c>
      <c r="V1418" s="2" t="s">
        <v>675</v>
      </c>
      <c r="W1418" s="2" t="s">
        <v>675</v>
      </c>
    </row>
    <row r="1419" spans="1:23">
      <c r="A1419" s="2" t="s">
        <v>1740</v>
      </c>
      <c r="B1419" s="9" t="s">
        <v>1624</v>
      </c>
      <c r="C1419" s="2" t="s">
        <v>7035</v>
      </c>
      <c r="D1419" s="2" t="s">
        <v>1624</v>
      </c>
      <c r="E1419" s="2" t="s">
        <v>12322</v>
      </c>
      <c r="F1419" s="2" t="s">
        <v>11560</v>
      </c>
      <c r="G1419" s="2" t="s">
        <v>11551</v>
      </c>
      <c r="H1419" s="2" t="s">
        <v>364</v>
      </c>
      <c r="I1419" s="2" t="s">
        <v>364</v>
      </c>
      <c r="J1419" s="2" t="s">
        <v>1743</v>
      </c>
      <c r="K1419" s="2" t="s">
        <v>664</v>
      </c>
      <c r="L1419" s="2" t="s">
        <v>675</v>
      </c>
      <c r="M1419" s="2" t="s">
        <v>1283</v>
      </c>
      <c r="N1419" s="2" t="s">
        <v>701</v>
      </c>
      <c r="O1419" s="2" t="s">
        <v>1742</v>
      </c>
      <c r="P1419" s="2" t="s">
        <v>11568</v>
      </c>
      <c r="Q1419" s="9" t="s">
        <v>1741</v>
      </c>
      <c r="R1419" s="2" t="s">
        <v>1744</v>
      </c>
      <c r="S1419" s="9" t="s">
        <v>1933</v>
      </c>
      <c r="T1419" s="2" t="s">
        <v>675</v>
      </c>
      <c r="U1419" s="2" t="s">
        <v>1744</v>
      </c>
      <c r="V1419" s="2" t="s">
        <v>1741</v>
      </c>
      <c r="W1419" s="2" t="s">
        <v>675</v>
      </c>
    </row>
    <row r="1420" spans="1:23">
      <c r="A1420" s="2" t="s">
        <v>1745</v>
      </c>
      <c r="B1420" s="9" t="s">
        <v>1624</v>
      </c>
      <c r="C1420" s="2" t="s">
        <v>6735</v>
      </c>
      <c r="D1420" s="2" t="s">
        <v>1624</v>
      </c>
      <c r="E1420" s="2" t="s">
        <v>12275</v>
      </c>
      <c r="F1420" s="2" t="s">
        <v>11560</v>
      </c>
      <c r="G1420" s="2" t="s">
        <v>11551</v>
      </c>
      <c r="H1420" s="2" t="s">
        <v>675</v>
      </c>
      <c r="I1420" s="2" t="s">
        <v>47</v>
      </c>
      <c r="J1420" s="2" t="s">
        <v>1746</v>
      </c>
      <c r="K1420" s="2" t="s">
        <v>664</v>
      </c>
      <c r="L1420" s="2" t="s">
        <v>675</v>
      </c>
      <c r="M1420" s="2" t="s">
        <v>1283</v>
      </c>
      <c r="N1420" s="2" t="s">
        <v>701</v>
      </c>
      <c r="O1420" s="2" t="s">
        <v>1286</v>
      </c>
      <c r="P1420" s="2" t="s">
        <v>11557</v>
      </c>
      <c r="Q1420" s="9" t="s">
        <v>1741</v>
      </c>
      <c r="R1420" s="2" t="s">
        <v>1747</v>
      </c>
      <c r="S1420" s="9" t="s">
        <v>1933</v>
      </c>
      <c r="T1420" s="2" t="s">
        <v>675</v>
      </c>
      <c r="U1420" s="2" t="s">
        <v>1747</v>
      </c>
      <c r="V1420" s="2" t="s">
        <v>675</v>
      </c>
      <c r="W1420" s="2" t="s">
        <v>675</v>
      </c>
    </row>
    <row r="1421" spans="1:23">
      <c r="A1421" s="2" t="s">
        <v>1748</v>
      </c>
      <c r="B1421" s="9" t="s">
        <v>1741</v>
      </c>
      <c r="C1421" s="2" t="s">
        <v>12685</v>
      </c>
      <c r="D1421" s="2" t="s">
        <v>1741</v>
      </c>
      <c r="E1421" s="2" t="s">
        <v>7577</v>
      </c>
      <c r="F1421" s="2" t="s">
        <v>11560</v>
      </c>
      <c r="G1421" s="2" t="s">
        <v>11551</v>
      </c>
      <c r="H1421" s="2" t="s">
        <v>675</v>
      </c>
      <c r="I1421" s="2" t="s">
        <v>1750</v>
      </c>
      <c r="J1421" s="2" t="s">
        <v>1751</v>
      </c>
      <c r="K1421" s="2" t="s">
        <v>663</v>
      </c>
      <c r="L1421" s="2" t="s">
        <v>675</v>
      </c>
      <c r="M1421" s="2" t="s">
        <v>711</v>
      </c>
      <c r="N1421" s="2" t="s">
        <v>701</v>
      </c>
      <c r="O1421" s="2" t="s">
        <v>1749</v>
      </c>
      <c r="P1421" s="2" t="s">
        <v>11568</v>
      </c>
      <c r="Q1421" s="9" t="s">
        <v>1741</v>
      </c>
      <c r="R1421" s="2" t="s">
        <v>1752</v>
      </c>
      <c r="S1421" s="9" t="s">
        <v>1933</v>
      </c>
      <c r="T1421" s="2" t="s">
        <v>675</v>
      </c>
      <c r="U1421" s="2" t="s">
        <v>1752</v>
      </c>
      <c r="V1421" s="2" t="s">
        <v>1754</v>
      </c>
      <c r="W1421" s="2" t="s">
        <v>675</v>
      </c>
    </row>
    <row r="1422" spans="1:23">
      <c r="A1422" s="2" t="s">
        <v>4343</v>
      </c>
      <c r="B1422" s="9" t="s">
        <v>1741</v>
      </c>
      <c r="C1422" s="2" t="s">
        <v>12686</v>
      </c>
      <c r="D1422" s="2" t="s">
        <v>675</v>
      </c>
      <c r="E1422" s="2" t="s">
        <v>682</v>
      </c>
      <c r="F1422" s="2" t="s">
        <v>11560</v>
      </c>
      <c r="G1422" s="2" t="s">
        <v>11551</v>
      </c>
      <c r="H1422" s="2" t="s">
        <v>675</v>
      </c>
      <c r="I1422" s="2" t="s">
        <v>1596</v>
      </c>
      <c r="J1422" s="2" t="s">
        <v>11159</v>
      </c>
      <c r="K1422" s="2" t="s">
        <v>664</v>
      </c>
      <c r="L1422" s="2" t="s">
        <v>675</v>
      </c>
      <c r="M1422" s="2" t="s">
        <v>1504</v>
      </c>
      <c r="N1422" s="2" t="s">
        <v>675</v>
      </c>
      <c r="O1422" s="2" t="s">
        <v>1595</v>
      </c>
      <c r="P1422" s="2" t="s">
        <v>11557</v>
      </c>
      <c r="Q1422" s="9" t="s">
        <v>1741</v>
      </c>
      <c r="R1422" s="2" t="s">
        <v>4346</v>
      </c>
      <c r="S1422" s="9" t="s">
        <v>675</v>
      </c>
      <c r="T1422" s="2" t="s">
        <v>675</v>
      </c>
      <c r="U1422" s="2" t="s">
        <v>4346</v>
      </c>
      <c r="V1422" s="2" t="s">
        <v>675</v>
      </c>
      <c r="W1422" s="2" t="s">
        <v>675</v>
      </c>
    </row>
    <row r="1423" spans="1:23">
      <c r="A1423" s="2" t="s">
        <v>1753</v>
      </c>
      <c r="B1423" s="9" t="s">
        <v>1754</v>
      </c>
      <c r="C1423" s="2" t="s">
        <v>12687</v>
      </c>
      <c r="D1423" s="2" t="s">
        <v>1754</v>
      </c>
      <c r="E1423" s="2" t="s">
        <v>6735</v>
      </c>
      <c r="F1423" s="2" t="s">
        <v>11604</v>
      </c>
      <c r="G1423" s="2" t="s">
        <v>11551</v>
      </c>
      <c r="H1423" s="2" t="s">
        <v>675</v>
      </c>
      <c r="I1423" s="2" t="s">
        <v>1756</v>
      </c>
      <c r="J1423" s="2" t="s">
        <v>1757</v>
      </c>
      <c r="K1423" s="2" t="s">
        <v>663</v>
      </c>
      <c r="L1423" s="2" t="s">
        <v>11552</v>
      </c>
      <c r="M1423" s="2" t="s">
        <v>683</v>
      </c>
      <c r="N1423" s="2" t="s">
        <v>701</v>
      </c>
      <c r="O1423" s="2" t="s">
        <v>1755</v>
      </c>
      <c r="P1423" s="2" t="s">
        <v>11557</v>
      </c>
      <c r="Q1423" s="9" t="s">
        <v>1754</v>
      </c>
      <c r="R1423" s="2" t="s">
        <v>1758</v>
      </c>
      <c r="S1423" s="9" t="s">
        <v>1933</v>
      </c>
      <c r="T1423" s="2" t="s">
        <v>675</v>
      </c>
      <c r="U1423" s="2" t="s">
        <v>1758</v>
      </c>
      <c r="V1423" s="2" t="s">
        <v>675</v>
      </c>
      <c r="W1423" s="2" t="s">
        <v>675</v>
      </c>
    </row>
    <row r="1424" spans="1:23">
      <c r="A1424" s="2" t="s">
        <v>4347</v>
      </c>
      <c r="B1424" s="9" t="s">
        <v>1754</v>
      </c>
      <c r="C1424" s="2" t="s">
        <v>6902</v>
      </c>
      <c r="D1424" s="2" t="s">
        <v>1754</v>
      </c>
      <c r="E1424" s="2" t="s">
        <v>7190</v>
      </c>
      <c r="F1424" s="2" t="s">
        <v>11556</v>
      </c>
      <c r="G1424" s="2" t="s">
        <v>11551</v>
      </c>
      <c r="H1424" s="2" t="s">
        <v>362</v>
      </c>
      <c r="I1424" s="2" t="s">
        <v>362</v>
      </c>
      <c r="J1424" s="2" t="s">
        <v>363</v>
      </c>
      <c r="K1424" s="2" t="s">
        <v>664</v>
      </c>
      <c r="L1424" s="2" t="s">
        <v>11552</v>
      </c>
      <c r="M1424" s="2" t="s">
        <v>701</v>
      </c>
      <c r="N1424" s="2" t="s">
        <v>760</v>
      </c>
      <c r="O1424" s="2" t="s">
        <v>1895</v>
      </c>
      <c r="P1424" s="2" t="s">
        <v>11557</v>
      </c>
      <c r="Q1424" s="9" t="s">
        <v>4348</v>
      </c>
      <c r="R1424" s="2" t="s">
        <v>4349</v>
      </c>
      <c r="S1424" s="9" t="s">
        <v>1891</v>
      </c>
      <c r="T1424" s="2" t="s">
        <v>675</v>
      </c>
      <c r="U1424" s="2" t="s">
        <v>4349</v>
      </c>
      <c r="V1424" s="2" t="s">
        <v>1891</v>
      </c>
      <c r="W1424" s="2" t="s">
        <v>675</v>
      </c>
    </row>
    <row r="1425" spans="1:23">
      <c r="A1425" s="2" t="s">
        <v>9389</v>
      </c>
      <c r="B1425" s="9" t="s">
        <v>1908</v>
      </c>
      <c r="C1425" s="2" t="s">
        <v>5851</v>
      </c>
      <c r="D1425" s="2" t="s">
        <v>1914</v>
      </c>
      <c r="E1425" s="2" t="s">
        <v>6735</v>
      </c>
      <c r="F1425" s="2" t="s">
        <v>11560</v>
      </c>
      <c r="G1425" s="2" t="s">
        <v>11551</v>
      </c>
      <c r="H1425" s="2" t="s">
        <v>675</v>
      </c>
      <c r="I1425" s="2" t="s">
        <v>97</v>
      </c>
      <c r="J1425" s="2" t="s">
        <v>6763</v>
      </c>
      <c r="K1425" s="2" t="s">
        <v>922</v>
      </c>
      <c r="L1425" s="2" t="s">
        <v>675</v>
      </c>
      <c r="M1425" s="2" t="s">
        <v>760</v>
      </c>
      <c r="N1425" s="2" t="s">
        <v>2672</v>
      </c>
      <c r="O1425" s="2" t="s">
        <v>1532</v>
      </c>
      <c r="P1425" s="2" t="s">
        <v>675</v>
      </c>
      <c r="Q1425" s="9" t="s">
        <v>1760</v>
      </c>
      <c r="R1425" s="2" t="s">
        <v>9390</v>
      </c>
      <c r="S1425" s="9" t="s">
        <v>1919</v>
      </c>
      <c r="T1425" s="2" t="s">
        <v>675</v>
      </c>
      <c r="U1425" s="2" t="s">
        <v>9390</v>
      </c>
      <c r="V1425" s="2" t="s">
        <v>675</v>
      </c>
      <c r="W1425" s="2" t="s">
        <v>675</v>
      </c>
    </row>
    <row r="1426" spans="1:23">
      <c r="A1426" s="2" t="s">
        <v>9391</v>
      </c>
      <c r="B1426" s="9" t="s">
        <v>1860</v>
      </c>
      <c r="C1426" s="2" t="s">
        <v>9392</v>
      </c>
      <c r="D1426" s="2" t="s">
        <v>1860</v>
      </c>
      <c r="E1426" s="2" t="s">
        <v>7712</v>
      </c>
      <c r="F1426" s="2" t="s">
        <v>11560</v>
      </c>
      <c r="G1426" s="2" t="s">
        <v>11551</v>
      </c>
      <c r="H1426" s="2" t="s">
        <v>675</v>
      </c>
      <c r="I1426" s="2" t="s">
        <v>40</v>
      </c>
      <c r="J1426" s="2" t="s">
        <v>6806</v>
      </c>
      <c r="K1426" s="2" t="s">
        <v>922</v>
      </c>
      <c r="L1426" s="2" t="s">
        <v>675</v>
      </c>
      <c r="M1426" s="2" t="s">
        <v>760</v>
      </c>
      <c r="N1426" s="2" t="s">
        <v>2672</v>
      </c>
      <c r="O1426" s="2" t="s">
        <v>1959</v>
      </c>
      <c r="P1426" s="2" t="s">
        <v>11557</v>
      </c>
      <c r="Q1426" s="9" t="s">
        <v>1760</v>
      </c>
      <c r="R1426" s="2" t="s">
        <v>9393</v>
      </c>
      <c r="S1426" s="9" t="s">
        <v>1863</v>
      </c>
      <c r="T1426" s="2" t="s">
        <v>675</v>
      </c>
      <c r="U1426" s="2" t="s">
        <v>9393</v>
      </c>
      <c r="V1426" s="2" t="s">
        <v>1863</v>
      </c>
      <c r="W1426" s="2" t="s">
        <v>675</v>
      </c>
    </row>
    <row r="1427" spans="1:23">
      <c r="A1427" s="2" t="s">
        <v>9394</v>
      </c>
      <c r="B1427" s="9" t="s">
        <v>3088</v>
      </c>
      <c r="C1427" s="2" t="s">
        <v>6799</v>
      </c>
      <c r="D1427" s="2" t="s">
        <v>3109</v>
      </c>
      <c r="E1427" s="2" t="s">
        <v>5949</v>
      </c>
      <c r="F1427" s="2" t="s">
        <v>11560</v>
      </c>
      <c r="G1427" s="2" t="s">
        <v>11551</v>
      </c>
      <c r="H1427" s="2" t="s">
        <v>675</v>
      </c>
      <c r="I1427" s="2" t="s">
        <v>114</v>
      </c>
      <c r="J1427" s="2" t="s">
        <v>6810</v>
      </c>
      <c r="K1427" s="2" t="s">
        <v>922</v>
      </c>
      <c r="L1427" s="2" t="s">
        <v>675</v>
      </c>
      <c r="M1427" s="2" t="s">
        <v>760</v>
      </c>
      <c r="N1427" s="2" t="s">
        <v>2672</v>
      </c>
      <c r="O1427" s="2" t="s">
        <v>1491</v>
      </c>
      <c r="P1427" s="2" t="s">
        <v>11557</v>
      </c>
      <c r="Q1427" s="9" t="s">
        <v>1760</v>
      </c>
      <c r="R1427" s="2" t="s">
        <v>9395</v>
      </c>
      <c r="S1427" s="9" t="s">
        <v>1919</v>
      </c>
      <c r="T1427" s="2" t="s">
        <v>675</v>
      </c>
      <c r="U1427" s="2" t="s">
        <v>9395</v>
      </c>
      <c r="V1427" s="2" t="s">
        <v>675</v>
      </c>
      <c r="W1427" s="2" t="s">
        <v>675</v>
      </c>
    </row>
    <row r="1428" spans="1:23">
      <c r="A1428" s="2" t="s">
        <v>9396</v>
      </c>
      <c r="B1428" s="9" t="s">
        <v>1858</v>
      </c>
      <c r="C1428" s="2" t="s">
        <v>6096</v>
      </c>
      <c r="D1428" s="2" t="s">
        <v>1858</v>
      </c>
      <c r="E1428" s="2" t="s">
        <v>7040</v>
      </c>
      <c r="F1428" s="2" t="s">
        <v>11560</v>
      </c>
      <c r="G1428" s="2" t="s">
        <v>11551</v>
      </c>
      <c r="H1428" s="2" t="s">
        <v>675</v>
      </c>
      <c r="I1428" s="2" t="s">
        <v>132</v>
      </c>
      <c r="J1428" s="2" t="s">
        <v>6873</v>
      </c>
      <c r="K1428" s="2" t="s">
        <v>922</v>
      </c>
      <c r="L1428" s="2" t="s">
        <v>675</v>
      </c>
      <c r="M1428" s="2" t="s">
        <v>760</v>
      </c>
      <c r="N1428" s="2" t="s">
        <v>2672</v>
      </c>
      <c r="O1428" s="2" t="s">
        <v>2235</v>
      </c>
      <c r="P1428" s="2" t="s">
        <v>11557</v>
      </c>
      <c r="Q1428" s="9" t="s">
        <v>1760</v>
      </c>
      <c r="R1428" s="2" t="s">
        <v>9397</v>
      </c>
      <c r="S1428" s="9" t="s">
        <v>1863</v>
      </c>
      <c r="T1428" s="2" t="s">
        <v>675</v>
      </c>
      <c r="U1428" s="2" t="s">
        <v>9397</v>
      </c>
      <c r="V1428" s="2" t="s">
        <v>1863</v>
      </c>
      <c r="W1428" s="2" t="s">
        <v>675</v>
      </c>
    </row>
    <row r="1429" spans="1:23">
      <c r="A1429" s="2" t="s">
        <v>9398</v>
      </c>
      <c r="B1429" s="9" t="s">
        <v>1933</v>
      </c>
      <c r="C1429" s="2" t="s">
        <v>12688</v>
      </c>
      <c r="D1429" s="2" t="s">
        <v>675</v>
      </c>
      <c r="E1429" s="2" t="s">
        <v>682</v>
      </c>
      <c r="F1429" s="2" t="s">
        <v>11560</v>
      </c>
      <c r="G1429" s="2" t="s">
        <v>11551</v>
      </c>
      <c r="H1429" s="2" t="s">
        <v>527</v>
      </c>
      <c r="I1429" s="2" t="s">
        <v>527</v>
      </c>
      <c r="J1429" s="2" t="s">
        <v>9399</v>
      </c>
      <c r="K1429" s="2" t="s">
        <v>922</v>
      </c>
      <c r="L1429" s="2" t="s">
        <v>675</v>
      </c>
      <c r="M1429" s="2" t="s">
        <v>760</v>
      </c>
      <c r="N1429" s="2" t="s">
        <v>760</v>
      </c>
      <c r="O1429" s="2" t="s">
        <v>1007</v>
      </c>
      <c r="P1429" s="2" t="s">
        <v>11568</v>
      </c>
      <c r="Q1429" s="9" t="s">
        <v>1760</v>
      </c>
      <c r="R1429" s="2" t="s">
        <v>9401</v>
      </c>
      <c r="S1429" s="9" t="s">
        <v>2001</v>
      </c>
      <c r="T1429" s="2" t="s">
        <v>675</v>
      </c>
      <c r="U1429" s="2" t="s">
        <v>9401</v>
      </c>
      <c r="V1429" s="2" t="s">
        <v>675</v>
      </c>
      <c r="W1429" s="2" t="s">
        <v>675</v>
      </c>
    </row>
    <row r="1430" spans="1:23">
      <c r="A1430" s="2" t="s">
        <v>9402</v>
      </c>
      <c r="B1430" s="9" t="s">
        <v>2020</v>
      </c>
      <c r="C1430" s="2" t="s">
        <v>6096</v>
      </c>
      <c r="D1430" s="2" t="s">
        <v>2020</v>
      </c>
      <c r="E1430" s="2" t="s">
        <v>5882</v>
      </c>
      <c r="F1430" s="2" t="s">
        <v>11560</v>
      </c>
      <c r="G1430" s="2" t="s">
        <v>11551</v>
      </c>
      <c r="H1430" s="2" t="s">
        <v>8149</v>
      </c>
      <c r="I1430" s="2" t="s">
        <v>885</v>
      </c>
      <c r="J1430" s="2" t="s">
        <v>8150</v>
      </c>
      <c r="K1430" s="2" t="s">
        <v>922</v>
      </c>
      <c r="L1430" s="2" t="s">
        <v>675</v>
      </c>
      <c r="M1430" s="2" t="s">
        <v>760</v>
      </c>
      <c r="N1430" s="2" t="s">
        <v>2672</v>
      </c>
      <c r="O1430" s="2" t="s">
        <v>884</v>
      </c>
      <c r="P1430" s="2" t="s">
        <v>11568</v>
      </c>
      <c r="Q1430" s="9" t="s">
        <v>1760</v>
      </c>
      <c r="R1430" s="2" t="s">
        <v>9403</v>
      </c>
      <c r="S1430" s="9" t="s">
        <v>3270</v>
      </c>
      <c r="T1430" s="2" t="s">
        <v>675</v>
      </c>
      <c r="U1430" s="2" t="s">
        <v>9403</v>
      </c>
      <c r="V1430" s="2" t="s">
        <v>675</v>
      </c>
      <c r="W1430" s="2" t="s">
        <v>675</v>
      </c>
    </row>
    <row r="1431" spans="1:23">
      <c r="A1431" s="2" t="s">
        <v>9404</v>
      </c>
      <c r="B1431" s="9" t="s">
        <v>2039</v>
      </c>
      <c r="C1431" s="2" t="s">
        <v>9392</v>
      </c>
      <c r="D1431" s="2" t="s">
        <v>2039</v>
      </c>
      <c r="E1431" s="2" t="s">
        <v>5935</v>
      </c>
      <c r="F1431" s="2" t="s">
        <v>11560</v>
      </c>
      <c r="G1431" s="2" t="s">
        <v>11551</v>
      </c>
      <c r="H1431" s="2" t="s">
        <v>7857</v>
      </c>
      <c r="I1431" s="2" t="s">
        <v>885</v>
      </c>
      <c r="J1431" s="2" t="s">
        <v>7858</v>
      </c>
      <c r="K1431" s="2" t="s">
        <v>922</v>
      </c>
      <c r="L1431" s="2" t="s">
        <v>675</v>
      </c>
      <c r="M1431" s="2" t="s">
        <v>760</v>
      </c>
      <c r="N1431" s="2" t="s">
        <v>2672</v>
      </c>
      <c r="O1431" s="2" t="s">
        <v>884</v>
      </c>
      <c r="P1431" s="2" t="s">
        <v>11568</v>
      </c>
      <c r="Q1431" s="9" t="s">
        <v>1760</v>
      </c>
      <c r="R1431" s="2" t="s">
        <v>9405</v>
      </c>
      <c r="S1431" s="9" t="s">
        <v>3341</v>
      </c>
      <c r="T1431" s="2" t="s">
        <v>675</v>
      </c>
      <c r="U1431" s="2" t="s">
        <v>9405</v>
      </c>
      <c r="V1431" s="2" t="s">
        <v>675</v>
      </c>
      <c r="W1431" s="2" t="s">
        <v>675</v>
      </c>
    </row>
    <row r="1432" spans="1:23">
      <c r="A1432" s="2" t="s">
        <v>9406</v>
      </c>
      <c r="B1432" s="9" t="s">
        <v>2001</v>
      </c>
      <c r="C1432" s="2" t="s">
        <v>12689</v>
      </c>
      <c r="D1432" s="2" t="s">
        <v>675</v>
      </c>
      <c r="E1432" s="2" t="s">
        <v>682</v>
      </c>
      <c r="F1432" s="2" t="s">
        <v>11560</v>
      </c>
      <c r="G1432" s="2" t="s">
        <v>11551</v>
      </c>
      <c r="H1432" s="2" t="s">
        <v>5646</v>
      </c>
      <c r="I1432" s="2" t="s">
        <v>914</v>
      </c>
      <c r="J1432" s="2" t="s">
        <v>8122</v>
      </c>
      <c r="K1432" s="2" t="s">
        <v>922</v>
      </c>
      <c r="L1432" s="2" t="s">
        <v>675</v>
      </c>
      <c r="M1432" s="2" t="s">
        <v>760</v>
      </c>
      <c r="N1432" s="2" t="s">
        <v>760</v>
      </c>
      <c r="O1432" s="2" t="s">
        <v>913</v>
      </c>
      <c r="P1432" s="2" t="s">
        <v>11568</v>
      </c>
      <c r="Q1432" s="9" t="s">
        <v>1760</v>
      </c>
      <c r="R1432" s="2" t="s">
        <v>9408</v>
      </c>
      <c r="S1432" s="9" t="s">
        <v>2001</v>
      </c>
      <c r="T1432" s="2" t="s">
        <v>675</v>
      </c>
      <c r="U1432" s="2" t="s">
        <v>9408</v>
      </c>
      <c r="V1432" s="2" t="s">
        <v>675</v>
      </c>
      <c r="W1432" s="2" t="s">
        <v>675</v>
      </c>
    </row>
    <row r="1433" spans="1:23">
      <c r="A1433" s="2" t="s">
        <v>9409</v>
      </c>
      <c r="B1433" s="9" t="s">
        <v>1952</v>
      </c>
      <c r="C1433" s="2" t="s">
        <v>6692</v>
      </c>
      <c r="D1433" s="2" t="s">
        <v>1952</v>
      </c>
      <c r="E1433" s="2" t="s">
        <v>5895</v>
      </c>
      <c r="F1433" s="2" t="s">
        <v>11560</v>
      </c>
      <c r="G1433" s="2" t="s">
        <v>11551</v>
      </c>
      <c r="H1433" s="2" t="s">
        <v>5667</v>
      </c>
      <c r="I1433" s="2" t="s">
        <v>914</v>
      </c>
      <c r="J1433" s="2" t="s">
        <v>7922</v>
      </c>
      <c r="K1433" s="2" t="s">
        <v>922</v>
      </c>
      <c r="L1433" s="2" t="s">
        <v>675</v>
      </c>
      <c r="M1433" s="2" t="s">
        <v>760</v>
      </c>
      <c r="N1433" s="2" t="s">
        <v>2672</v>
      </c>
      <c r="O1433" s="2" t="s">
        <v>913</v>
      </c>
      <c r="P1433" s="2" t="s">
        <v>11568</v>
      </c>
      <c r="Q1433" s="9" t="s">
        <v>1760</v>
      </c>
      <c r="R1433" s="2" t="s">
        <v>9410</v>
      </c>
      <c r="S1433" s="9" t="s">
        <v>3166</v>
      </c>
      <c r="T1433" s="2" t="s">
        <v>675</v>
      </c>
      <c r="U1433" s="2" t="s">
        <v>9410</v>
      </c>
      <c r="V1433" s="2" t="s">
        <v>675</v>
      </c>
      <c r="W1433" s="2" t="s">
        <v>675</v>
      </c>
    </row>
    <row r="1434" spans="1:23">
      <c r="A1434" s="2" t="s">
        <v>1759</v>
      </c>
      <c r="B1434" s="9" t="s">
        <v>1760</v>
      </c>
      <c r="C1434" s="2" t="s">
        <v>12690</v>
      </c>
      <c r="D1434" s="2" t="s">
        <v>1760</v>
      </c>
      <c r="E1434" s="2" t="s">
        <v>12240</v>
      </c>
      <c r="F1434" s="2" t="s">
        <v>11560</v>
      </c>
      <c r="G1434" s="2" t="s">
        <v>11551</v>
      </c>
      <c r="H1434" s="2" t="s">
        <v>675</v>
      </c>
      <c r="I1434" s="2" t="s">
        <v>1762</v>
      </c>
      <c r="J1434" s="2" t="s">
        <v>1763</v>
      </c>
      <c r="K1434" s="2" t="s">
        <v>663</v>
      </c>
      <c r="L1434" s="2" t="s">
        <v>675</v>
      </c>
      <c r="M1434" s="2" t="s">
        <v>701</v>
      </c>
      <c r="N1434" s="2" t="s">
        <v>701</v>
      </c>
      <c r="O1434" s="2" t="s">
        <v>1761</v>
      </c>
      <c r="P1434" s="2" t="s">
        <v>11557</v>
      </c>
      <c r="Q1434" s="9" t="s">
        <v>1760</v>
      </c>
      <c r="R1434" s="2" t="s">
        <v>1764</v>
      </c>
      <c r="S1434" s="9" t="s">
        <v>1933</v>
      </c>
      <c r="T1434" s="2" t="s">
        <v>675</v>
      </c>
      <c r="U1434" s="2" t="s">
        <v>1764</v>
      </c>
      <c r="V1434" s="2" t="s">
        <v>1811</v>
      </c>
      <c r="W1434" s="2" t="s">
        <v>675</v>
      </c>
    </row>
    <row r="1435" spans="1:23">
      <c r="A1435" s="2" t="s">
        <v>5117</v>
      </c>
      <c r="B1435" s="9" t="s">
        <v>1760</v>
      </c>
      <c r="C1435" s="2" t="s">
        <v>12448</v>
      </c>
      <c r="D1435" s="2" t="s">
        <v>1760</v>
      </c>
      <c r="E1435" s="2" t="s">
        <v>12201</v>
      </c>
      <c r="F1435" s="2" t="s">
        <v>11762</v>
      </c>
      <c r="G1435" s="2" t="s">
        <v>11551</v>
      </c>
      <c r="H1435" s="2" t="s">
        <v>675</v>
      </c>
      <c r="I1435" s="2" t="s">
        <v>5119</v>
      </c>
      <c r="J1435" s="2" t="s">
        <v>336</v>
      </c>
      <c r="K1435" s="2" t="s">
        <v>664</v>
      </c>
      <c r="L1435" s="2" t="s">
        <v>11552</v>
      </c>
      <c r="M1435" s="2" t="s">
        <v>1676</v>
      </c>
      <c r="N1435" s="2" t="s">
        <v>701</v>
      </c>
      <c r="O1435" s="2" t="s">
        <v>5118</v>
      </c>
      <c r="P1435" s="2" t="s">
        <v>11568</v>
      </c>
      <c r="Q1435" s="9" t="s">
        <v>1760</v>
      </c>
      <c r="R1435" s="2" t="s">
        <v>5120</v>
      </c>
      <c r="S1435" s="9" t="s">
        <v>1820</v>
      </c>
      <c r="T1435" s="2" t="s">
        <v>675</v>
      </c>
      <c r="U1435" s="2" t="s">
        <v>5120</v>
      </c>
      <c r="V1435" s="2" t="s">
        <v>1820</v>
      </c>
      <c r="W1435" s="2" t="s">
        <v>675</v>
      </c>
    </row>
    <row r="1436" spans="1:23">
      <c r="A1436" s="2" t="s">
        <v>1765</v>
      </c>
      <c r="B1436" s="9" t="s">
        <v>1760</v>
      </c>
      <c r="C1436" s="2" t="s">
        <v>12691</v>
      </c>
      <c r="D1436" s="2" t="s">
        <v>1760</v>
      </c>
      <c r="E1436" s="2" t="s">
        <v>12187</v>
      </c>
      <c r="F1436" s="2" t="s">
        <v>11560</v>
      </c>
      <c r="G1436" s="2" t="s">
        <v>11551</v>
      </c>
      <c r="H1436" s="2" t="s">
        <v>675</v>
      </c>
      <c r="I1436" s="2" t="s">
        <v>1767</v>
      </c>
      <c r="J1436" s="2" t="s">
        <v>1768</v>
      </c>
      <c r="K1436" s="2" t="s">
        <v>663</v>
      </c>
      <c r="L1436" s="2" t="s">
        <v>675</v>
      </c>
      <c r="M1436" s="2" t="s">
        <v>711</v>
      </c>
      <c r="N1436" s="2" t="s">
        <v>701</v>
      </c>
      <c r="O1436" s="2" t="s">
        <v>1766</v>
      </c>
      <c r="P1436" s="2" t="s">
        <v>11568</v>
      </c>
      <c r="Q1436" s="9" t="s">
        <v>1760</v>
      </c>
      <c r="R1436" s="2" t="s">
        <v>1769</v>
      </c>
      <c r="S1436" s="9" t="s">
        <v>1933</v>
      </c>
      <c r="T1436" s="2" t="s">
        <v>675</v>
      </c>
      <c r="U1436" s="2" t="s">
        <v>1769</v>
      </c>
      <c r="V1436" s="2" t="s">
        <v>675</v>
      </c>
      <c r="W1436" s="2" t="s">
        <v>675</v>
      </c>
    </row>
    <row r="1437" spans="1:23">
      <c r="A1437" s="2" t="s">
        <v>4350</v>
      </c>
      <c r="B1437" s="9" t="s">
        <v>1771</v>
      </c>
      <c r="C1437" s="2" t="s">
        <v>12692</v>
      </c>
      <c r="D1437" s="2" t="s">
        <v>1771</v>
      </c>
      <c r="E1437" s="2" t="s">
        <v>7321</v>
      </c>
      <c r="F1437" s="2" t="s">
        <v>11853</v>
      </c>
      <c r="G1437" s="2" t="s">
        <v>11551</v>
      </c>
      <c r="H1437" s="2" t="s">
        <v>675</v>
      </c>
      <c r="I1437" s="2" t="s">
        <v>1441</v>
      </c>
      <c r="J1437" s="2" t="s">
        <v>119</v>
      </c>
      <c r="K1437" s="2" t="s">
        <v>664</v>
      </c>
      <c r="L1437" s="2" t="s">
        <v>11552</v>
      </c>
      <c r="M1437" s="2" t="s">
        <v>1283</v>
      </c>
      <c r="N1437" s="2" t="s">
        <v>675</v>
      </c>
      <c r="O1437" s="2" t="s">
        <v>1440</v>
      </c>
      <c r="P1437" s="2" t="s">
        <v>11557</v>
      </c>
      <c r="Q1437" s="9" t="s">
        <v>1771</v>
      </c>
      <c r="R1437" s="2" t="s">
        <v>4351</v>
      </c>
      <c r="S1437" s="9" t="s">
        <v>675</v>
      </c>
      <c r="T1437" s="2" t="s">
        <v>675</v>
      </c>
      <c r="U1437" s="2" t="s">
        <v>4351</v>
      </c>
      <c r="V1437" s="2" t="s">
        <v>675</v>
      </c>
      <c r="W1437" s="2" t="s">
        <v>675</v>
      </c>
    </row>
    <row r="1438" spans="1:23">
      <c r="A1438" s="2" t="s">
        <v>1770</v>
      </c>
      <c r="B1438" s="9" t="s">
        <v>1771</v>
      </c>
      <c r="C1438" s="2" t="s">
        <v>12692</v>
      </c>
      <c r="D1438" s="2" t="s">
        <v>1771</v>
      </c>
      <c r="E1438" s="2" t="s">
        <v>7321</v>
      </c>
      <c r="F1438" s="2" t="s">
        <v>11853</v>
      </c>
      <c r="G1438" s="2" t="s">
        <v>11551</v>
      </c>
      <c r="H1438" s="2" t="s">
        <v>675</v>
      </c>
      <c r="I1438" s="2" t="s">
        <v>1441</v>
      </c>
      <c r="J1438" s="2" t="s">
        <v>119</v>
      </c>
      <c r="K1438" s="2" t="s">
        <v>664</v>
      </c>
      <c r="L1438" s="2" t="s">
        <v>11552</v>
      </c>
      <c r="M1438" s="2" t="s">
        <v>1283</v>
      </c>
      <c r="N1438" s="2" t="s">
        <v>701</v>
      </c>
      <c r="O1438" s="2" t="s">
        <v>1440</v>
      </c>
      <c r="P1438" s="2" t="s">
        <v>11557</v>
      </c>
      <c r="Q1438" s="9" t="s">
        <v>1771</v>
      </c>
      <c r="R1438" s="2" t="s">
        <v>1772</v>
      </c>
      <c r="S1438" s="9" t="s">
        <v>1933</v>
      </c>
      <c r="T1438" s="2" t="s">
        <v>675</v>
      </c>
      <c r="U1438" s="2" t="s">
        <v>1772</v>
      </c>
      <c r="V1438" s="2" t="s">
        <v>675</v>
      </c>
      <c r="W1438" s="2" t="s">
        <v>675</v>
      </c>
    </row>
    <row r="1439" spans="1:23">
      <c r="A1439" s="2" t="s">
        <v>1773</v>
      </c>
      <c r="B1439" s="9" t="s">
        <v>1774</v>
      </c>
      <c r="C1439" s="2" t="s">
        <v>682</v>
      </c>
      <c r="D1439" s="2" t="s">
        <v>1774</v>
      </c>
      <c r="E1439" s="2" t="s">
        <v>11924</v>
      </c>
      <c r="F1439" s="2" t="s">
        <v>11560</v>
      </c>
      <c r="G1439" s="2" t="s">
        <v>11551</v>
      </c>
      <c r="H1439" s="2" t="s">
        <v>675</v>
      </c>
      <c r="I1439" s="2" t="s">
        <v>1776</v>
      </c>
      <c r="J1439" s="2" t="s">
        <v>1777</v>
      </c>
      <c r="K1439" s="2" t="s">
        <v>664</v>
      </c>
      <c r="L1439" s="2" t="s">
        <v>675</v>
      </c>
      <c r="M1439" s="2" t="s">
        <v>902</v>
      </c>
      <c r="N1439" s="2" t="s">
        <v>701</v>
      </c>
      <c r="O1439" s="2" t="s">
        <v>1775</v>
      </c>
      <c r="P1439" s="2" t="s">
        <v>11557</v>
      </c>
      <c r="Q1439" s="9" t="s">
        <v>1774</v>
      </c>
      <c r="R1439" s="2" t="s">
        <v>1778</v>
      </c>
      <c r="S1439" s="9" t="s">
        <v>1933</v>
      </c>
      <c r="T1439" s="2" t="s">
        <v>675</v>
      </c>
      <c r="U1439" s="2" t="s">
        <v>1778</v>
      </c>
      <c r="V1439" s="2" t="s">
        <v>675</v>
      </c>
      <c r="W1439" s="2" t="s">
        <v>675</v>
      </c>
    </row>
    <row r="1440" spans="1:23">
      <c r="A1440" s="2" t="s">
        <v>1779</v>
      </c>
      <c r="B1440" s="9" t="s">
        <v>1774</v>
      </c>
      <c r="C1440" s="2" t="s">
        <v>12693</v>
      </c>
      <c r="D1440" s="2" t="s">
        <v>1774</v>
      </c>
      <c r="E1440" s="2" t="s">
        <v>12694</v>
      </c>
      <c r="F1440" s="2" t="s">
        <v>11560</v>
      </c>
      <c r="G1440" s="2" t="s">
        <v>11551</v>
      </c>
      <c r="H1440" s="2" t="s">
        <v>675</v>
      </c>
      <c r="I1440" s="2" t="s">
        <v>1781</v>
      </c>
      <c r="J1440" s="2" t="s">
        <v>1782</v>
      </c>
      <c r="K1440" s="2" t="s">
        <v>922</v>
      </c>
      <c r="L1440" s="2" t="s">
        <v>675</v>
      </c>
      <c r="M1440" s="2" t="s">
        <v>825</v>
      </c>
      <c r="N1440" s="2" t="s">
        <v>701</v>
      </c>
      <c r="O1440" s="2" t="s">
        <v>1780</v>
      </c>
      <c r="P1440" s="2" t="s">
        <v>11568</v>
      </c>
      <c r="Q1440" s="9" t="s">
        <v>1774</v>
      </c>
      <c r="R1440" s="2" t="s">
        <v>1783</v>
      </c>
      <c r="S1440" s="9" t="s">
        <v>1933</v>
      </c>
      <c r="T1440" s="2" t="s">
        <v>675</v>
      </c>
      <c r="U1440" s="2" t="s">
        <v>1783</v>
      </c>
      <c r="V1440" s="2" t="s">
        <v>1774</v>
      </c>
      <c r="W1440" s="2" t="s">
        <v>675</v>
      </c>
    </row>
    <row r="1441" spans="1:23">
      <c r="A1441" s="2" t="s">
        <v>2943</v>
      </c>
      <c r="B1441" s="9" t="s">
        <v>1774</v>
      </c>
      <c r="C1441" s="2" t="s">
        <v>12695</v>
      </c>
      <c r="D1441" s="2" t="s">
        <v>1774</v>
      </c>
      <c r="E1441" s="2" t="s">
        <v>12696</v>
      </c>
      <c r="F1441" s="2" t="s">
        <v>11965</v>
      </c>
      <c r="G1441" s="2" t="s">
        <v>11551</v>
      </c>
      <c r="H1441" s="2" t="s">
        <v>675</v>
      </c>
      <c r="I1441" s="2" t="s">
        <v>2945</v>
      </c>
      <c r="J1441" s="2" t="s">
        <v>198</v>
      </c>
      <c r="K1441" s="2" t="s">
        <v>664</v>
      </c>
      <c r="L1441" s="2" t="s">
        <v>11552</v>
      </c>
      <c r="M1441" s="2" t="s">
        <v>902</v>
      </c>
      <c r="N1441" s="2" t="s">
        <v>701</v>
      </c>
      <c r="O1441" s="2" t="s">
        <v>2944</v>
      </c>
      <c r="P1441" s="2" t="s">
        <v>11568</v>
      </c>
      <c r="Q1441" s="9" t="s">
        <v>1785</v>
      </c>
      <c r="R1441" s="2" t="s">
        <v>2946</v>
      </c>
      <c r="S1441" s="9" t="s">
        <v>1682</v>
      </c>
      <c r="T1441" s="2" t="s">
        <v>675</v>
      </c>
      <c r="U1441" s="2" t="s">
        <v>2946</v>
      </c>
      <c r="V1441" s="2" t="s">
        <v>1682</v>
      </c>
      <c r="W1441" s="2" t="s">
        <v>675</v>
      </c>
    </row>
    <row r="1442" spans="1:23">
      <c r="A1442" s="2" t="s">
        <v>2947</v>
      </c>
      <c r="B1442" s="9" t="s">
        <v>1785</v>
      </c>
      <c r="C1442" s="2" t="s">
        <v>12697</v>
      </c>
      <c r="D1442" s="2" t="s">
        <v>1785</v>
      </c>
      <c r="E1442" s="2" t="s">
        <v>12698</v>
      </c>
      <c r="F1442" s="2" t="s">
        <v>12699</v>
      </c>
      <c r="G1442" s="2" t="s">
        <v>11551</v>
      </c>
      <c r="H1442" s="2" t="s">
        <v>675</v>
      </c>
      <c r="I1442" s="2" t="s">
        <v>1050</v>
      </c>
      <c r="J1442" s="2" t="s">
        <v>199</v>
      </c>
      <c r="K1442" s="2" t="s">
        <v>664</v>
      </c>
      <c r="L1442" s="2" t="s">
        <v>11552</v>
      </c>
      <c r="M1442" s="2" t="s">
        <v>769</v>
      </c>
      <c r="N1442" s="2" t="s">
        <v>701</v>
      </c>
      <c r="O1442" s="2" t="s">
        <v>1049</v>
      </c>
      <c r="P1442" s="2" t="s">
        <v>11553</v>
      </c>
      <c r="Q1442" s="9" t="s">
        <v>1785</v>
      </c>
      <c r="R1442" s="2" t="s">
        <v>2948</v>
      </c>
      <c r="S1442" s="9" t="s">
        <v>1682</v>
      </c>
      <c r="T1442" s="2" t="s">
        <v>675</v>
      </c>
      <c r="U1442" s="2" t="s">
        <v>2948</v>
      </c>
      <c r="V1442" s="2" t="s">
        <v>1682</v>
      </c>
      <c r="W1442" s="2" t="s">
        <v>675</v>
      </c>
    </row>
    <row r="1443" spans="1:23">
      <c r="A1443" s="2" t="s">
        <v>4352</v>
      </c>
      <c r="B1443" s="9" t="s">
        <v>1785</v>
      </c>
      <c r="C1443" s="2" t="s">
        <v>11834</v>
      </c>
      <c r="D1443" s="2" t="s">
        <v>1785</v>
      </c>
      <c r="E1443" s="2" t="s">
        <v>12700</v>
      </c>
      <c r="F1443" s="2" t="s">
        <v>11591</v>
      </c>
      <c r="G1443" s="2" t="s">
        <v>11551</v>
      </c>
      <c r="H1443" s="2" t="s">
        <v>364</v>
      </c>
      <c r="I1443" s="2" t="s">
        <v>364</v>
      </c>
      <c r="J1443" s="2" t="s">
        <v>12701</v>
      </c>
      <c r="K1443" s="2" t="s">
        <v>664</v>
      </c>
      <c r="L1443" s="2" t="s">
        <v>11552</v>
      </c>
      <c r="M1443" s="2" t="s">
        <v>769</v>
      </c>
      <c r="N1443" s="2" t="s">
        <v>701</v>
      </c>
      <c r="O1443" s="2" t="s">
        <v>1742</v>
      </c>
      <c r="P1443" s="2" t="s">
        <v>11553</v>
      </c>
      <c r="Q1443" s="9" t="s">
        <v>1785</v>
      </c>
      <c r="R1443" s="2" t="s">
        <v>4353</v>
      </c>
      <c r="S1443" s="9" t="s">
        <v>1682</v>
      </c>
      <c r="T1443" s="2" t="s">
        <v>12465</v>
      </c>
      <c r="U1443" s="2" t="s">
        <v>4353</v>
      </c>
      <c r="V1443" s="2" t="s">
        <v>1682</v>
      </c>
      <c r="W1443" s="2" t="s">
        <v>12465</v>
      </c>
    </row>
    <row r="1444" spans="1:23">
      <c r="A1444" s="2" t="s">
        <v>1784</v>
      </c>
      <c r="B1444" s="9" t="s">
        <v>1785</v>
      </c>
      <c r="C1444" s="2" t="s">
        <v>12683</v>
      </c>
      <c r="D1444" s="2" t="s">
        <v>2055</v>
      </c>
      <c r="E1444" s="2" t="s">
        <v>6148</v>
      </c>
      <c r="F1444" s="2" t="s">
        <v>12702</v>
      </c>
      <c r="G1444" s="2" t="s">
        <v>11551</v>
      </c>
      <c r="H1444" s="2" t="s">
        <v>364</v>
      </c>
      <c r="I1444" s="2" t="s">
        <v>364</v>
      </c>
      <c r="J1444" s="2" t="s">
        <v>12701</v>
      </c>
      <c r="K1444" s="2" t="s">
        <v>664</v>
      </c>
      <c r="L1444" s="2" t="s">
        <v>11552</v>
      </c>
      <c r="M1444" s="2" t="s">
        <v>769</v>
      </c>
      <c r="N1444" s="2" t="s">
        <v>711</v>
      </c>
      <c r="O1444" s="2" t="s">
        <v>1742</v>
      </c>
      <c r="P1444" s="2" t="s">
        <v>11568</v>
      </c>
      <c r="Q1444" s="9" t="s">
        <v>1785</v>
      </c>
      <c r="R1444" s="2" t="s">
        <v>1788</v>
      </c>
      <c r="S1444" s="9" t="s">
        <v>2055</v>
      </c>
      <c r="T1444" s="2" t="s">
        <v>12465</v>
      </c>
      <c r="U1444" s="2" t="s">
        <v>1788</v>
      </c>
      <c r="V1444" s="2" t="s">
        <v>1785</v>
      </c>
      <c r="W1444" s="2" t="s">
        <v>12465</v>
      </c>
    </row>
    <row r="1445" spans="1:23">
      <c r="A1445" s="2" t="s">
        <v>1789</v>
      </c>
      <c r="B1445" s="9" t="s">
        <v>1785</v>
      </c>
      <c r="C1445" s="2" t="s">
        <v>6096</v>
      </c>
      <c r="D1445" s="2" t="s">
        <v>1785</v>
      </c>
      <c r="E1445" s="2" t="s">
        <v>9641</v>
      </c>
      <c r="F1445" s="2" t="s">
        <v>11560</v>
      </c>
      <c r="G1445" s="2" t="s">
        <v>11551</v>
      </c>
      <c r="H1445" s="2" t="s">
        <v>675</v>
      </c>
      <c r="I1445" s="2" t="s">
        <v>1791</v>
      </c>
      <c r="J1445" s="2" t="s">
        <v>433</v>
      </c>
      <c r="K1445" s="2" t="s">
        <v>664</v>
      </c>
      <c r="L1445" s="2" t="s">
        <v>675</v>
      </c>
      <c r="M1445" s="2" t="s">
        <v>769</v>
      </c>
      <c r="N1445" s="2" t="s">
        <v>701</v>
      </c>
      <c r="O1445" s="2" t="s">
        <v>1790</v>
      </c>
      <c r="P1445" s="2" t="s">
        <v>11553</v>
      </c>
      <c r="Q1445" s="9" t="s">
        <v>1785</v>
      </c>
      <c r="R1445" s="2" t="s">
        <v>1792</v>
      </c>
      <c r="S1445" s="9" t="s">
        <v>1933</v>
      </c>
      <c r="T1445" s="2" t="s">
        <v>675</v>
      </c>
      <c r="U1445" s="2" t="s">
        <v>1792</v>
      </c>
      <c r="V1445" s="2" t="s">
        <v>675</v>
      </c>
      <c r="W1445" s="2" t="s">
        <v>675</v>
      </c>
    </row>
    <row r="1446" spans="1:23">
      <c r="A1446" s="2" t="s">
        <v>1793</v>
      </c>
      <c r="B1446" s="9" t="s">
        <v>1785</v>
      </c>
      <c r="C1446" s="2" t="s">
        <v>6003</v>
      </c>
      <c r="D1446" s="2" t="s">
        <v>1785</v>
      </c>
      <c r="E1446" s="2" t="s">
        <v>5956</v>
      </c>
      <c r="F1446" s="2" t="s">
        <v>11560</v>
      </c>
      <c r="G1446" s="2" t="s">
        <v>11551</v>
      </c>
      <c r="H1446" s="2" t="s">
        <v>675</v>
      </c>
      <c r="I1446" s="2" t="s">
        <v>1795</v>
      </c>
      <c r="J1446" s="2" t="s">
        <v>119</v>
      </c>
      <c r="K1446" s="2" t="s">
        <v>664</v>
      </c>
      <c r="L1446" s="2" t="s">
        <v>675</v>
      </c>
      <c r="M1446" s="2" t="s">
        <v>769</v>
      </c>
      <c r="N1446" s="2" t="s">
        <v>675</v>
      </c>
      <c r="O1446" s="2" t="s">
        <v>1794</v>
      </c>
      <c r="P1446" s="2" t="s">
        <v>11553</v>
      </c>
      <c r="Q1446" s="9" t="s">
        <v>1785</v>
      </c>
      <c r="R1446" s="2" t="s">
        <v>1797</v>
      </c>
      <c r="S1446" s="9" t="s">
        <v>675</v>
      </c>
      <c r="T1446" s="2" t="s">
        <v>675</v>
      </c>
      <c r="U1446" s="2" t="s">
        <v>1797</v>
      </c>
      <c r="V1446" s="2" t="s">
        <v>675</v>
      </c>
      <c r="W1446" s="2" t="s">
        <v>675</v>
      </c>
    </row>
    <row r="1447" spans="1:23">
      <c r="A1447" s="2" t="s">
        <v>1798</v>
      </c>
      <c r="B1447" s="9" t="s">
        <v>1785</v>
      </c>
      <c r="C1447" s="2" t="s">
        <v>6799</v>
      </c>
      <c r="D1447" s="2" t="s">
        <v>1785</v>
      </c>
      <c r="E1447" s="2" t="s">
        <v>6902</v>
      </c>
      <c r="F1447" s="2" t="s">
        <v>11560</v>
      </c>
      <c r="G1447" s="2" t="s">
        <v>11551</v>
      </c>
      <c r="H1447" s="2" t="s">
        <v>675</v>
      </c>
      <c r="I1447" s="2" t="s">
        <v>1800</v>
      </c>
      <c r="J1447" s="2" t="s">
        <v>426</v>
      </c>
      <c r="K1447" s="2" t="s">
        <v>664</v>
      </c>
      <c r="L1447" s="2" t="s">
        <v>675</v>
      </c>
      <c r="M1447" s="2" t="s">
        <v>769</v>
      </c>
      <c r="N1447" s="2" t="s">
        <v>675</v>
      </c>
      <c r="O1447" s="2" t="s">
        <v>1799</v>
      </c>
      <c r="P1447" s="2" t="s">
        <v>11553</v>
      </c>
      <c r="Q1447" s="9" t="s">
        <v>1785</v>
      </c>
      <c r="R1447" s="2" t="s">
        <v>1801</v>
      </c>
      <c r="S1447" s="9" t="s">
        <v>675</v>
      </c>
      <c r="T1447" s="2" t="s">
        <v>675</v>
      </c>
      <c r="U1447" s="2" t="s">
        <v>1801</v>
      </c>
      <c r="V1447" s="2" t="s">
        <v>675</v>
      </c>
      <c r="W1447" s="2" t="s">
        <v>675</v>
      </c>
    </row>
    <row r="1448" spans="1:23">
      <c r="A1448" s="2" t="s">
        <v>5121</v>
      </c>
      <c r="B1448" s="9" t="s">
        <v>1785</v>
      </c>
      <c r="C1448" s="2" t="s">
        <v>6735</v>
      </c>
      <c r="D1448" s="2" t="s">
        <v>1785</v>
      </c>
      <c r="E1448" s="2" t="s">
        <v>6783</v>
      </c>
      <c r="F1448" s="2" t="s">
        <v>11604</v>
      </c>
      <c r="G1448" s="2" t="s">
        <v>11551</v>
      </c>
      <c r="H1448" s="2" t="s">
        <v>675</v>
      </c>
      <c r="I1448" s="2" t="s">
        <v>12</v>
      </c>
      <c r="J1448" s="2" t="s">
        <v>5082</v>
      </c>
      <c r="K1448" s="2" t="s">
        <v>664</v>
      </c>
      <c r="L1448" s="2" t="s">
        <v>11552</v>
      </c>
      <c r="M1448" s="2" t="s">
        <v>1585</v>
      </c>
      <c r="N1448" s="2" t="s">
        <v>701</v>
      </c>
      <c r="O1448" s="2" t="s">
        <v>782</v>
      </c>
      <c r="P1448" s="2" t="s">
        <v>11553</v>
      </c>
      <c r="Q1448" s="9" t="s">
        <v>1803</v>
      </c>
      <c r="R1448" s="2" t="s">
        <v>5122</v>
      </c>
      <c r="S1448" s="9" t="s">
        <v>1820</v>
      </c>
      <c r="T1448" s="2" t="s">
        <v>675</v>
      </c>
      <c r="U1448" s="2" t="s">
        <v>5122</v>
      </c>
      <c r="V1448" s="2" t="s">
        <v>1820</v>
      </c>
      <c r="W1448" s="2" t="s">
        <v>675</v>
      </c>
    </row>
    <row r="1449" spans="1:23">
      <c r="A1449" s="2" t="s">
        <v>2949</v>
      </c>
      <c r="B1449" s="9" t="s">
        <v>1785</v>
      </c>
      <c r="C1449" s="2" t="s">
        <v>3561</v>
      </c>
      <c r="D1449" s="2" t="s">
        <v>1785</v>
      </c>
      <c r="E1449" s="2" t="s">
        <v>11769</v>
      </c>
      <c r="F1449" s="2" t="s">
        <v>11550</v>
      </c>
      <c r="G1449" s="2" t="s">
        <v>11551</v>
      </c>
      <c r="H1449" s="2" t="s">
        <v>675</v>
      </c>
      <c r="I1449" s="2" t="s">
        <v>1193</v>
      </c>
      <c r="J1449" s="2" t="s">
        <v>200</v>
      </c>
      <c r="K1449" s="2" t="s">
        <v>664</v>
      </c>
      <c r="L1449" s="2" t="s">
        <v>11552</v>
      </c>
      <c r="M1449" s="2" t="s">
        <v>1585</v>
      </c>
      <c r="N1449" s="2" t="s">
        <v>701</v>
      </c>
      <c r="O1449" s="2" t="s">
        <v>1192</v>
      </c>
      <c r="P1449" s="2" t="s">
        <v>11557</v>
      </c>
      <c r="Q1449" s="9" t="s">
        <v>1803</v>
      </c>
      <c r="R1449" s="2" t="s">
        <v>2950</v>
      </c>
      <c r="S1449" s="9" t="s">
        <v>1682</v>
      </c>
      <c r="T1449" s="2" t="s">
        <v>675</v>
      </c>
      <c r="U1449" s="2" t="s">
        <v>2950</v>
      </c>
      <c r="V1449" s="2" t="s">
        <v>1682</v>
      </c>
      <c r="W1449" s="2" t="s">
        <v>675</v>
      </c>
    </row>
    <row r="1450" spans="1:23">
      <c r="A1450" s="2" t="s">
        <v>5123</v>
      </c>
      <c r="B1450" s="9" t="s">
        <v>1785</v>
      </c>
      <c r="C1450" s="2" t="s">
        <v>7184</v>
      </c>
      <c r="D1450" s="2" t="s">
        <v>1785</v>
      </c>
      <c r="E1450" s="2" t="s">
        <v>12187</v>
      </c>
      <c r="F1450" s="2" t="s">
        <v>11580</v>
      </c>
      <c r="G1450" s="2" t="s">
        <v>11551</v>
      </c>
      <c r="H1450" s="2" t="s">
        <v>675</v>
      </c>
      <c r="I1450" s="2" t="s">
        <v>2766</v>
      </c>
      <c r="J1450" s="2" t="s">
        <v>5124</v>
      </c>
      <c r="K1450" s="2" t="s">
        <v>664</v>
      </c>
      <c r="L1450" s="2" t="s">
        <v>11552</v>
      </c>
      <c r="M1450" s="2" t="s">
        <v>1585</v>
      </c>
      <c r="N1450" s="2" t="s">
        <v>701</v>
      </c>
      <c r="O1450" s="2" t="s">
        <v>2765</v>
      </c>
      <c r="P1450" s="2" t="s">
        <v>11557</v>
      </c>
      <c r="Q1450" s="9" t="s">
        <v>1803</v>
      </c>
      <c r="R1450" s="2" t="s">
        <v>5125</v>
      </c>
      <c r="S1450" s="9" t="s">
        <v>1820</v>
      </c>
      <c r="T1450" s="2" t="s">
        <v>675</v>
      </c>
      <c r="U1450" s="2" t="s">
        <v>5125</v>
      </c>
      <c r="V1450" s="2" t="s">
        <v>1820</v>
      </c>
      <c r="W1450" s="2" t="s">
        <v>675</v>
      </c>
    </row>
    <row r="1451" spans="1:23">
      <c r="A1451" s="2" t="s">
        <v>5126</v>
      </c>
      <c r="B1451" s="9" t="s">
        <v>1803</v>
      </c>
      <c r="C1451" s="2" t="s">
        <v>12165</v>
      </c>
      <c r="D1451" s="2" t="s">
        <v>1803</v>
      </c>
      <c r="E1451" s="2" t="s">
        <v>12166</v>
      </c>
      <c r="F1451" s="2" t="s">
        <v>11550</v>
      </c>
      <c r="G1451" s="2" t="s">
        <v>11551</v>
      </c>
      <c r="H1451" s="2" t="s">
        <v>675</v>
      </c>
      <c r="I1451" s="2" t="s">
        <v>1795</v>
      </c>
      <c r="J1451" s="2" t="s">
        <v>12703</v>
      </c>
      <c r="K1451" s="2" t="s">
        <v>664</v>
      </c>
      <c r="L1451" s="2" t="s">
        <v>11552</v>
      </c>
      <c r="M1451" s="2" t="s">
        <v>1585</v>
      </c>
      <c r="N1451" s="2" t="s">
        <v>701</v>
      </c>
      <c r="O1451" s="2" t="s">
        <v>1794</v>
      </c>
      <c r="P1451" s="2" t="s">
        <v>11568</v>
      </c>
      <c r="Q1451" s="9" t="s">
        <v>1803</v>
      </c>
      <c r="R1451" s="2" t="s">
        <v>5128</v>
      </c>
      <c r="S1451" s="9" t="s">
        <v>1820</v>
      </c>
      <c r="T1451" s="2" t="s">
        <v>675</v>
      </c>
      <c r="U1451" s="2" t="s">
        <v>5128</v>
      </c>
      <c r="V1451" s="2" t="s">
        <v>1820</v>
      </c>
      <c r="W1451" s="2" t="s">
        <v>675</v>
      </c>
    </row>
    <row r="1452" spans="1:23">
      <c r="A1452" s="2" t="s">
        <v>1802</v>
      </c>
      <c r="B1452" s="9" t="s">
        <v>1803</v>
      </c>
      <c r="C1452" s="2" t="s">
        <v>12704</v>
      </c>
      <c r="D1452" s="2" t="s">
        <v>1803</v>
      </c>
      <c r="E1452" s="2" t="s">
        <v>5881</v>
      </c>
      <c r="F1452" s="2" t="s">
        <v>12705</v>
      </c>
      <c r="G1452" s="2" t="s">
        <v>11551</v>
      </c>
      <c r="H1452" s="2" t="s">
        <v>675</v>
      </c>
      <c r="I1452" s="2" t="s">
        <v>1805</v>
      </c>
      <c r="J1452" s="2" t="s">
        <v>1806</v>
      </c>
      <c r="K1452" s="2" t="s">
        <v>663</v>
      </c>
      <c r="L1452" s="2" t="s">
        <v>11552</v>
      </c>
      <c r="M1452" s="2" t="s">
        <v>683</v>
      </c>
      <c r="N1452" s="2" t="s">
        <v>701</v>
      </c>
      <c r="O1452" s="2" t="s">
        <v>1804</v>
      </c>
      <c r="P1452" s="2" t="s">
        <v>11557</v>
      </c>
      <c r="Q1452" s="9" t="s">
        <v>1803</v>
      </c>
      <c r="R1452" s="2" t="s">
        <v>1809</v>
      </c>
      <c r="S1452" s="9" t="s">
        <v>1807</v>
      </c>
      <c r="T1452" s="2" t="s">
        <v>675</v>
      </c>
      <c r="U1452" s="2" t="s">
        <v>1809</v>
      </c>
      <c r="V1452" s="2" t="s">
        <v>1807</v>
      </c>
      <c r="W1452" s="2" t="s">
        <v>675</v>
      </c>
    </row>
    <row r="1453" spans="1:23">
      <c r="A1453" s="2" t="s">
        <v>2951</v>
      </c>
      <c r="B1453" s="9" t="s">
        <v>1785</v>
      </c>
      <c r="C1453" s="2" t="s">
        <v>6003</v>
      </c>
      <c r="D1453" s="2" t="s">
        <v>1785</v>
      </c>
      <c r="E1453" s="2" t="s">
        <v>5956</v>
      </c>
      <c r="F1453" s="2" t="s">
        <v>11560</v>
      </c>
      <c r="G1453" s="2" t="s">
        <v>11551</v>
      </c>
      <c r="H1453" s="2" t="s">
        <v>675</v>
      </c>
      <c r="I1453" s="2" t="s">
        <v>1795</v>
      </c>
      <c r="J1453" s="2" t="s">
        <v>119</v>
      </c>
      <c r="K1453" s="2" t="s">
        <v>664</v>
      </c>
      <c r="L1453" s="2" t="s">
        <v>675</v>
      </c>
      <c r="M1453" s="2" t="s">
        <v>760</v>
      </c>
      <c r="N1453" s="2" t="s">
        <v>701</v>
      </c>
      <c r="O1453" s="2" t="s">
        <v>1794</v>
      </c>
      <c r="P1453" s="2" t="s">
        <v>11557</v>
      </c>
      <c r="Q1453" s="9" t="s">
        <v>1803</v>
      </c>
      <c r="R1453" s="2" t="s">
        <v>2953</v>
      </c>
      <c r="S1453" s="9" t="s">
        <v>1682</v>
      </c>
      <c r="T1453" s="2" t="s">
        <v>675</v>
      </c>
      <c r="U1453" s="2" t="s">
        <v>2953</v>
      </c>
      <c r="V1453" s="2" t="s">
        <v>1682</v>
      </c>
      <c r="W1453" s="2" t="s">
        <v>675</v>
      </c>
    </row>
    <row r="1454" spans="1:23">
      <c r="A1454" s="2" t="s">
        <v>4354</v>
      </c>
      <c r="B1454" s="9" t="s">
        <v>1811</v>
      </c>
      <c r="C1454" s="2" t="s">
        <v>6766</v>
      </c>
      <c r="D1454" s="2" t="s">
        <v>1811</v>
      </c>
      <c r="E1454" s="2" t="s">
        <v>12706</v>
      </c>
      <c r="F1454" s="2" t="s">
        <v>11737</v>
      </c>
      <c r="G1454" s="2" t="s">
        <v>11551</v>
      </c>
      <c r="H1454" s="2" t="s">
        <v>675</v>
      </c>
      <c r="I1454" s="2" t="s">
        <v>1872</v>
      </c>
      <c r="J1454" s="2" t="s">
        <v>366</v>
      </c>
      <c r="K1454" s="2" t="s">
        <v>664</v>
      </c>
      <c r="L1454" s="2" t="s">
        <v>11552</v>
      </c>
      <c r="M1454" s="2" t="s">
        <v>1283</v>
      </c>
      <c r="N1454" s="2" t="s">
        <v>701</v>
      </c>
      <c r="O1454" s="2" t="s">
        <v>1871</v>
      </c>
      <c r="P1454" s="2" t="s">
        <v>11568</v>
      </c>
      <c r="Q1454" s="9" t="s">
        <v>1811</v>
      </c>
      <c r="R1454" s="2" t="s">
        <v>4355</v>
      </c>
      <c r="S1454" s="9" t="s">
        <v>1682</v>
      </c>
      <c r="T1454" s="2" t="s">
        <v>675</v>
      </c>
      <c r="U1454" s="2" t="s">
        <v>4355</v>
      </c>
      <c r="V1454" s="2" t="s">
        <v>1682</v>
      </c>
      <c r="W1454" s="2" t="s">
        <v>675</v>
      </c>
    </row>
    <row r="1455" spans="1:23">
      <c r="A1455" s="2" t="s">
        <v>1810</v>
      </c>
      <c r="B1455" s="9" t="s">
        <v>1811</v>
      </c>
      <c r="C1455" s="2" t="s">
        <v>12707</v>
      </c>
      <c r="D1455" s="2" t="s">
        <v>1811</v>
      </c>
      <c r="E1455" s="2" t="s">
        <v>12708</v>
      </c>
      <c r="F1455" s="2" t="s">
        <v>11560</v>
      </c>
      <c r="G1455" s="2" t="s">
        <v>11551</v>
      </c>
      <c r="H1455" s="2" t="s">
        <v>1680</v>
      </c>
      <c r="I1455" s="2" t="s">
        <v>1680</v>
      </c>
      <c r="J1455" s="2" t="s">
        <v>1812</v>
      </c>
      <c r="K1455" s="2" t="s">
        <v>664</v>
      </c>
      <c r="L1455" s="2" t="s">
        <v>675</v>
      </c>
      <c r="M1455" s="2" t="s">
        <v>701</v>
      </c>
      <c r="N1455" s="2" t="s">
        <v>701</v>
      </c>
      <c r="O1455" s="2" t="s">
        <v>1679</v>
      </c>
      <c r="P1455" s="2" t="s">
        <v>11557</v>
      </c>
      <c r="Q1455" s="9" t="s">
        <v>1811</v>
      </c>
      <c r="R1455" s="2" t="s">
        <v>1813</v>
      </c>
      <c r="S1455" s="9" t="s">
        <v>1807</v>
      </c>
      <c r="T1455" s="2" t="s">
        <v>675</v>
      </c>
      <c r="U1455" s="2" t="s">
        <v>1813</v>
      </c>
      <c r="V1455" s="2" t="s">
        <v>1807</v>
      </c>
      <c r="W1455" s="2" t="s">
        <v>675</v>
      </c>
    </row>
    <row r="1456" spans="1:23">
      <c r="A1456" s="2" t="s">
        <v>5129</v>
      </c>
      <c r="B1456" s="9" t="s">
        <v>1682</v>
      </c>
      <c r="C1456" s="2" t="s">
        <v>12709</v>
      </c>
      <c r="D1456" s="2" t="s">
        <v>1682</v>
      </c>
      <c r="E1456" s="2" t="s">
        <v>12710</v>
      </c>
      <c r="F1456" s="2" t="s">
        <v>11560</v>
      </c>
      <c r="G1456" s="2" t="s">
        <v>11551</v>
      </c>
      <c r="H1456" s="2" t="s">
        <v>947</v>
      </c>
      <c r="I1456" s="2" t="s">
        <v>947</v>
      </c>
      <c r="J1456" s="2" t="s">
        <v>5130</v>
      </c>
      <c r="K1456" s="2" t="s">
        <v>663</v>
      </c>
      <c r="L1456" s="2" t="s">
        <v>675</v>
      </c>
      <c r="M1456" s="2" t="s">
        <v>712</v>
      </c>
      <c r="N1456" s="2" t="s">
        <v>701</v>
      </c>
      <c r="O1456" s="2" t="s">
        <v>946</v>
      </c>
      <c r="P1456" s="2" t="s">
        <v>11557</v>
      </c>
      <c r="Q1456" s="9" t="s">
        <v>1682</v>
      </c>
      <c r="R1456" s="2" t="s">
        <v>5132</v>
      </c>
      <c r="S1456" s="9" t="s">
        <v>1933</v>
      </c>
      <c r="T1456" s="2" t="s">
        <v>675</v>
      </c>
      <c r="U1456" s="2" t="s">
        <v>5132</v>
      </c>
      <c r="V1456" s="2" t="s">
        <v>1891</v>
      </c>
      <c r="W1456" s="2" t="s">
        <v>675</v>
      </c>
    </row>
    <row r="1457" spans="1:23">
      <c r="A1457" s="2" t="s">
        <v>1814</v>
      </c>
      <c r="B1457" s="9" t="s">
        <v>1682</v>
      </c>
      <c r="C1457" s="2" t="s">
        <v>12711</v>
      </c>
      <c r="D1457" s="2" t="s">
        <v>1682</v>
      </c>
      <c r="E1457" s="2" t="s">
        <v>12712</v>
      </c>
      <c r="F1457" s="2" t="s">
        <v>11560</v>
      </c>
      <c r="G1457" s="2" t="s">
        <v>11551</v>
      </c>
      <c r="H1457" s="2" t="s">
        <v>675</v>
      </c>
      <c r="I1457" s="2" t="s">
        <v>1816</v>
      </c>
      <c r="J1457" s="2" t="s">
        <v>1817</v>
      </c>
      <c r="K1457" s="2" t="s">
        <v>663</v>
      </c>
      <c r="L1457" s="2" t="s">
        <v>675</v>
      </c>
      <c r="M1457" s="2" t="s">
        <v>701</v>
      </c>
      <c r="N1457" s="2" t="s">
        <v>701</v>
      </c>
      <c r="O1457" s="2" t="s">
        <v>1815</v>
      </c>
      <c r="P1457" s="2" t="s">
        <v>11557</v>
      </c>
      <c r="Q1457" s="9" t="s">
        <v>1682</v>
      </c>
      <c r="R1457" s="2" t="s">
        <v>1818</v>
      </c>
      <c r="S1457" s="9" t="s">
        <v>1807</v>
      </c>
      <c r="T1457" s="2" t="s">
        <v>675</v>
      </c>
      <c r="U1457" s="2" t="s">
        <v>1818</v>
      </c>
      <c r="V1457" s="2" t="s">
        <v>1807</v>
      </c>
      <c r="W1457" s="2" t="s">
        <v>675</v>
      </c>
    </row>
    <row r="1458" spans="1:23">
      <c r="A1458" s="2" t="s">
        <v>5133</v>
      </c>
      <c r="B1458" s="9" t="s">
        <v>1811</v>
      </c>
      <c r="C1458" s="2" t="s">
        <v>7712</v>
      </c>
      <c r="D1458" s="2" t="s">
        <v>1811</v>
      </c>
      <c r="E1458" s="2" t="s">
        <v>12713</v>
      </c>
      <c r="F1458" s="2" t="s">
        <v>11550</v>
      </c>
      <c r="G1458" s="2" t="s">
        <v>11551</v>
      </c>
      <c r="H1458" s="2" t="s">
        <v>675</v>
      </c>
      <c r="I1458" s="2" t="s">
        <v>5135</v>
      </c>
      <c r="J1458" s="2" t="s">
        <v>5136</v>
      </c>
      <c r="K1458" s="2" t="s">
        <v>664</v>
      </c>
      <c r="L1458" s="2" t="s">
        <v>11552</v>
      </c>
      <c r="M1458" s="2" t="s">
        <v>769</v>
      </c>
      <c r="N1458" s="2" t="s">
        <v>701</v>
      </c>
      <c r="O1458" s="2" t="s">
        <v>5134</v>
      </c>
      <c r="P1458" s="2" t="s">
        <v>11553</v>
      </c>
      <c r="Q1458" s="9" t="s">
        <v>1682</v>
      </c>
      <c r="R1458" s="2" t="s">
        <v>5137</v>
      </c>
      <c r="S1458" s="9" t="s">
        <v>1820</v>
      </c>
      <c r="T1458" s="2" t="s">
        <v>675</v>
      </c>
      <c r="U1458" s="2" t="s">
        <v>5137</v>
      </c>
      <c r="V1458" s="2" t="s">
        <v>1820</v>
      </c>
      <c r="W1458" s="2" t="s">
        <v>675</v>
      </c>
    </row>
    <row r="1459" spans="1:23">
      <c r="A1459" s="2" t="s">
        <v>5138</v>
      </c>
      <c r="B1459" s="9" t="s">
        <v>1811</v>
      </c>
      <c r="C1459" s="2" t="s">
        <v>12443</v>
      </c>
      <c r="D1459" s="2" t="s">
        <v>1811</v>
      </c>
      <c r="E1459" s="2" t="s">
        <v>6800</v>
      </c>
      <c r="F1459" s="2" t="s">
        <v>11550</v>
      </c>
      <c r="G1459" s="2" t="s">
        <v>11551</v>
      </c>
      <c r="H1459" s="2" t="s">
        <v>675</v>
      </c>
      <c r="I1459" s="2" t="s">
        <v>2772</v>
      </c>
      <c r="J1459" s="2" t="s">
        <v>5139</v>
      </c>
      <c r="K1459" s="2" t="s">
        <v>664</v>
      </c>
      <c r="L1459" s="2" t="s">
        <v>11552</v>
      </c>
      <c r="M1459" s="2" t="s">
        <v>769</v>
      </c>
      <c r="N1459" s="2" t="s">
        <v>701</v>
      </c>
      <c r="O1459" s="2" t="s">
        <v>2771</v>
      </c>
      <c r="P1459" s="2" t="s">
        <v>11553</v>
      </c>
      <c r="Q1459" s="9" t="s">
        <v>1682</v>
      </c>
      <c r="R1459" s="2" t="s">
        <v>5140</v>
      </c>
      <c r="S1459" s="9" t="s">
        <v>1820</v>
      </c>
      <c r="T1459" s="2" t="s">
        <v>675</v>
      </c>
      <c r="U1459" s="2" t="s">
        <v>5140</v>
      </c>
      <c r="V1459" s="2" t="s">
        <v>1820</v>
      </c>
      <c r="W1459" s="2" t="s">
        <v>675</v>
      </c>
    </row>
    <row r="1460" spans="1:23">
      <c r="A1460" s="2" t="s">
        <v>5141</v>
      </c>
      <c r="B1460" s="9" t="s">
        <v>1811</v>
      </c>
      <c r="C1460" s="2" t="s">
        <v>12443</v>
      </c>
      <c r="D1460" s="2" t="s">
        <v>1811</v>
      </c>
      <c r="E1460" s="2" t="s">
        <v>6800</v>
      </c>
      <c r="F1460" s="2" t="s">
        <v>11550</v>
      </c>
      <c r="G1460" s="2" t="s">
        <v>11551</v>
      </c>
      <c r="H1460" s="2" t="s">
        <v>675</v>
      </c>
      <c r="I1460" s="2" t="s">
        <v>1954</v>
      </c>
      <c r="J1460" s="2" t="s">
        <v>5139</v>
      </c>
      <c r="K1460" s="2" t="s">
        <v>664</v>
      </c>
      <c r="L1460" s="2" t="s">
        <v>11552</v>
      </c>
      <c r="M1460" s="2" t="s">
        <v>769</v>
      </c>
      <c r="N1460" s="2" t="s">
        <v>701</v>
      </c>
      <c r="O1460" s="2" t="s">
        <v>1953</v>
      </c>
      <c r="P1460" s="2" t="s">
        <v>11553</v>
      </c>
      <c r="Q1460" s="9" t="s">
        <v>1682</v>
      </c>
      <c r="R1460" s="2" t="s">
        <v>5142</v>
      </c>
      <c r="S1460" s="9" t="s">
        <v>1820</v>
      </c>
      <c r="T1460" s="2" t="s">
        <v>675</v>
      </c>
      <c r="U1460" s="2" t="s">
        <v>5142</v>
      </c>
      <c r="V1460" s="2" t="s">
        <v>1820</v>
      </c>
      <c r="W1460" s="2" t="s">
        <v>675</v>
      </c>
    </row>
    <row r="1461" spans="1:23">
      <c r="A1461" s="2" t="s">
        <v>9411</v>
      </c>
      <c r="B1461" s="9" t="s">
        <v>675</v>
      </c>
      <c r="C1461" s="2" t="s">
        <v>682</v>
      </c>
      <c r="D1461" s="2" t="s">
        <v>675</v>
      </c>
      <c r="E1461" s="2" t="s">
        <v>682</v>
      </c>
      <c r="F1461" s="2" t="s">
        <v>11560</v>
      </c>
      <c r="G1461" s="2" t="s">
        <v>11551</v>
      </c>
      <c r="H1461" s="2" t="s">
        <v>675</v>
      </c>
      <c r="I1461" s="2" t="s">
        <v>6634</v>
      </c>
      <c r="J1461" s="2" t="s">
        <v>9412</v>
      </c>
      <c r="K1461" s="2" t="s">
        <v>922</v>
      </c>
      <c r="L1461" s="2" t="s">
        <v>675</v>
      </c>
      <c r="M1461" s="2" t="s">
        <v>760</v>
      </c>
      <c r="N1461" s="2" t="s">
        <v>675</v>
      </c>
      <c r="O1461" s="2" t="s">
        <v>6633</v>
      </c>
      <c r="P1461" s="2" t="s">
        <v>11553</v>
      </c>
      <c r="Q1461" s="9" t="s">
        <v>1682</v>
      </c>
      <c r="R1461" s="2" t="s">
        <v>9414</v>
      </c>
      <c r="S1461" s="9" t="s">
        <v>675</v>
      </c>
      <c r="T1461" s="2" t="s">
        <v>675</v>
      </c>
      <c r="U1461" s="2" t="s">
        <v>9414</v>
      </c>
      <c r="V1461" s="2" t="s">
        <v>675</v>
      </c>
      <c r="W1461" s="2" t="s">
        <v>675</v>
      </c>
    </row>
    <row r="1462" spans="1:23">
      <c r="A1462" s="2" t="s">
        <v>9415</v>
      </c>
      <c r="B1462" s="9" t="s">
        <v>2182</v>
      </c>
      <c r="C1462" s="2" t="s">
        <v>12714</v>
      </c>
      <c r="D1462" s="2" t="s">
        <v>675</v>
      </c>
      <c r="E1462" s="2" t="s">
        <v>682</v>
      </c>
      <c r="F1462" s="2" t="s">
        <v>11560</v>
      </c>
      <c r="G1462" s="2" t="s">
        <v>11551</v>
      </c>
      <c r="H1462" s="2" t="s">
        <v>8067</v>
      </c>
      <c r="I1462" s="2" t="s">
        <v>885</v>
      </c>
      <c r="J1462" s="2" t="s">
        <v>8068</v>
      </c>
      <c r="K1462" s="2" t="s">
        <v>922</v>
      </c>
      <c r="L1462" s="2" t="s">
        <v>675</v>
      </c>
      <c r="M1462" s="2" t="s">
        <v>760</v>
      </c>
      <c r="N1462" s="2" t="s">
        <v>760</v>
      </c>
      <c r="O1462" s="2" t="s">
        <v>884</v>
      </c>
      <c r="P1462" s="2" t="s">
        <v>11568</v>
      </c>
      <c r="Q1462" s="9" t="s">
        <v>1682</v>
      </c>
      <c r="R1462" s="2" t="s">
        <v>9417</v>
      </c>
      <c r="S1462" s="9" t="s">
        <v>2182</v>
      </c>
      <c r="T1462" s="2" t="s">
        <v>675</v>
      </c>
      <c r="U1462" s="2" t="s">
        <v>9417</v>
      </c>
      <c r="V1462" s="2" t="s">
        <v>675</v>
      </c>
      <c r="W1462" s="2" t="s">
        <v>675</v>
      </c>
    </row>
    <row r="1463" spans="1:23">
      <c r="A1463" s="2" t="s">
        <v>1819</v>
      </c>
      <c r="B1463" s="9" t="s">
        <v>1682</v>
      </c>
      <c r="C1463" s="2" t="s">
        <v>12715</v>
      </c>
      <c r="D1463" s="2" t="s">
        <v>1682</v>
      </c>
      <c r="E1463" s="2" t="s">
        <v>12716</v>
      </c>
      <c r="F1463" s="2" t="s">
        <v>11560</v>
      </c>
      <c r="G1463" s="2" t="s">
        <v>11551</v>
      </c>
      <c r="H1463" s="2" t="s">
        <v>675</v>
      </c>
      <c r="I1463" s="2" t="s">
        <v>1822</v>
      </c>
      <c r="J1463" s="2" t="s">
        <v>1823</v>
      </c>
      <c r="K1463" s="2" t="s">
        <v>663</v>
      </c>
      <c r="L1463" s="2" t="s">
        <v>675</v>
      </c>
      <c r="M1463" s="2" t="s">
        <v>759</v>
      </c>
      <c r="N1463" s="2" t="s">
        <v>701</v>
      </c>
      <c r="O1463" s="2" t="s">
        <v>1821</v>
      </c>
      <c r="P1463" s="2" t="s">
        <v>11568</v>
      </c>
      <c r="Q1463" s="9" t="s">
        <v>1820</v>
      </c>
      <c r="R1463" s="2" t="s">
        <v>1825</v>
      </c>
      <c r="S1463" s="9" t="s">
        <v>1807</v>
      </c>
      <c r="T1463" s="2" t="s">
        <v>675</v>
      </c>
      <c r="U1463" s="2" t="s">
        <v>1825</v>
      </c>
      <c r="V1463" s="2" t="s">
        <v>1807</v>
      </c>
      <c r="W1463" s="2" t="s">
        <v>675</v>
      </c>
    </row>
    <row r="1464" spans="1:23">
      <c r="A1464" s="2" t="s">
        <v>1826</v>
      </c>
      <c r="B1464" s="9" t="s">
        <v>1682</v>
      </c>
      <c r="C1464" s="2" t="s">
        <v>12717</v>
      </c>
      <c r="D1464" s="2" t="s">
        <v>1682</v>
      </c>
      <c r="E1464" s="2" t="s">
        <v>12718</v>
      </c>
      <c r="F1464" s="2" t="s">
        <v>11560</v>
      </c>
      <c r="G1464" s="2" t="s">
        <v>11551</v>
      </c>
      <c r="H1464" s="2" t="s">
        <v>675</v>
      </c>
      <c r="I1464" s="2" t="s">
        <v>1828</v>
      </c>
      <c r="J1464" s="2" t="s">
        <v>1829</v>
      </c>
      <c r="K1464" s="2" t="s">
        <v>663</v>
      </c>
      <c r="L1464" s="2" t="s">
        <v>675</v>
      </c>
      <c r="M1464" s="2" t="s">
        <v>759</v>
      </c>
      <c r="N1464" s="2" t="s">
        <v>701</v>
      </c>
      <c r="O1464" s="2" t="s">
        <v>1827</v>
      </c>
      <c r="P1464" s="2" t="s">
        <v>11596</v>
      </c>
      <c r="Q1464" s="9" t="s">
        <v>1820</v>
      </c>
      <c r="R1464" s="2" t="s">
        <v>1831</v>
      </c>
      <c r="S1464" s="9" t="s">
        <v>1807</v>
      </c>
      <c r="T1464" s="2" t="s">
        <v>675</v>
      </c>
      <c r="U1464" s="2" t="s">
        <v>1831</v>
      </c>
      <c r="V1464" s="2" t="s">
        <v>1807</v>
      </c>
      <c r="W1464" s="2" t="s">
        <v>675</v>
      </c>
    </row>
    <row r="1465" spans="1:23">
      <c r="A1465" s="2" t="s">
        <v>4356</v>
      </c>
      <c r="B1465" s="9" t="s">
        <v>1682</v>
      </c>
      <c r="C1465" s="2" t="s">
        <v>11769</v>
      </c>
      <c r="D1465" s="2" t="s">
        <v>1682</v>
      </c>
      <c r="E1465" s="2" t="s">
        <v>12182</v>
      </c>
      <c r="F1465" s="2" t="s">
        <v>11550</v>
      </c>
      <c r="G1465" s="2" t="s">
        <v>11551</v>
      </c>
      <c r="H1465" s="2" t="s">
        <v>675</v>
      </c>
      <c r="I1465" s="2" t="s">
        <v>3424</v>
      </c>
      <c r="J1465" s="2" t="s">
        <v>367</v>
      </c>
      <c r="K1465" s="2" t="s">
        <v>664</v>
      </c>
      <c r="L1465" s="2" t="s">
        <v>11552</v>
      </c>
      <c r="M1465" s="2" t="s">
        <v>759</v>
      </c>
      <c r="N1465" s="2" t="s">
        <v>701</v>
      </c>
      <c r="O1465" s="2" t="s">
        <v>3423</v>
      </c>
      <c r="P1465" s="2" t="s">
        <v>11568</v>
      </c>
      <c r="Q1465" s="9" t="s">
        <v>1820</v>
      </c>
      <c r="R1465" s="2" t="s">
        <v>4357</v>
      </c>
      <c r="S1465" s="9" t="s">
        <v>1807</v>
      </c>
      <c r="T1465" s="2" t="s">
        <v>675</v>
      </c>
      <c r="U1465" s="2" t="s">
        <v>4357</v>
      </c>
      <c r="V1465" s="2" t="s">
        <v>1807</v>
      </c>
      <c r="W1465" s="2" t="s">
        <v>675</v>
      </c>
    </row>
    <row r="1466" spans="1:23">
      <c r="A1466" s="2" t="s">
        <v>1832</v>
      </c>
      <c r="B1466" s="9" t="s">
        <v>1682</v>
      </c>
      <c r="C1466" s="2" t="s">
        <v>12719</v>
      </c>
      <c r="D1466" s="2" t="s">
        <v>1682</v>
      </c>
      <c r="E1466" s="2" t="s">
        <v>12720</v>
      </c>
      <c r="F1466" s="2" t="s">
        <v>11560</v>
      </c>
      <c r="G1466" s="2" t="s">
        <v>11551</v>
      </c>
      <c r="H1466" s="2" t="s">
        <v>675</v>
      </c>
      <c r="I1466" s="2" t="s">
        <v>1834</v>
      </c>
      <c r="J1466" s="2" t="s">
        <v>212</v>
      </c>
      <c r="K1466" s="2" t="s">
        <v>663</v>
      </c>
      <c r="L1466" s="2" t="s">
        <v>675</v>
      </c>
      <c r="M1466" s="2" t="s">
        <v>759</v>
      </c>
      <c r="N1466" s="2" t="s">
        <v>701</v>
      </c>
      <c r="O1466" s="2" t="s">
        <v>1833</v>
      </c>
      <c r="P1466" s="2" t="s">
        <v>11557</v>
      </c>
      <c r="Q1466" s="9" t="s">
        <v>1820</v>
      </c>
      <c r="R1466" s="2" t="s">
        <v>1836</v>
      </c>
      <c r="S1466" s="9" t="s">
        <v>1807</v>
      </c>
      <c r="T1466" s="2" t="s">
        <v>675</v>
      </c>
      <c r="U1466" s="2" t="s">
        <v>1836</v>
      </c>
      <c r="V1466" s="2" t="s">
        <v>1807</v>
      </c>
      <c r="W1466" s="2" t="s">
        <v>675</v>
      </c>
    </row>
    <row r="1467" spans="1:23">
      <c r="A1467" s="2" t="s">
        <v>1837</v>
      </c>
      <c r="B1467" s="9" t="s">
        <v>1682</v>
      </c>
      <c r="C1467" s="2" t="s">
        <v>5890</v>
      </c>
      <c r="D1467" s="2" t="s">
        <v>1682</v>
      </c>
      <c r="E1467" s="2" t="s">
        <v>11720</v>
      </c>
      <c r="F1467" s="2" t="s">
        <v>11560</v>
      </c>
      <c r="G1467" s="2" t="s">
        <v>11551</v>
      </c>
      <c r="H1467" s="2" t="s">
        <v>675</v>
      </c>
      <c r="I1467" s="2" t="s">
        <v>1839</v>
      </c>
      <c r="J1467" s="2" t="s">
        <v>213</v>
      </c>
      <c r="K1467" s="2" t="s">
        <v>663</v>
      </c>
      <c r="L1467" s="2" t="s">
        <v>675</v>
      </c>
      <c r="M1467" s="2" t="s">
        <v>759</v>
      </c>
      <c r="N1467" s="2" t="s">
        <v>701</v>
      </c>
      <c r="O1467" s="2" t="s">
        <v>1838</v>
      </c>
      <c r="P1467" s="2" t="s">
        <v>11568</v>
      </c>
      <c r="Q1467" s="9" t="s">
        <v>1820</v>
      </c>
      <c r="R1467" s="2" t="s">
        <v>1840</v>
      </c>
      <c r="S1467" s="9" t="s">
        <v>1807</v>
      </c>
      <c r="T1467" s="2" t="s">
        <v>675</v>
      </c>
      <c r="U1467" s="2" t="s">
        <v>1840</v>
      </c>
      <c r="V1467" s="2" t="s">
        <v>1807</v>
      </c>
      <c r="W1467" s="2" t="s">
        <v>675</v>
      </c>
    </row>
    <row r="1468" spans="1:23">
      <c r="A1468" s="2" t="s">
        <v>9418</v>
      </c>
      <c r="B1468" s="9" t="s">
        <v>5144</v>
      </c>
      <c r="C1468" s="2" t="s">
        <v>5882</v>
      </c>
      <c r="D1468" s="2" t="s">
        <v>5144</v>
      </c>
      <c r="E1468" s="2" t="s">
        <v>6902</v>
      </c>
      <c r="F1468" s="2" t="s">
        <v>11560</v>
      </c>
      <c r="G1468" s="2" t="s">
        <v>11551</v>
      </c>
      <c r="H1468" s="2" t="s">
        <v>6026</v>
      </c>
      <c r="I1468" s="2" t="s">
        <v>914</v>
      </c>
      <c r="J1468" s="2" t="s">
        <v>9419</v>
      </c>
      <c r="K1468" s="2" t="s">
        <v>922</v>
      </c>
      <c r="L1468" s="2" t="s">
        <v>675</v>
      </c>
      <c r="M1468" s="2" t="s">
        <v>2672</v>
      </c>
      <c r="N1468" s="2" t="s">
        <v>2672</v>
      </c>
      <c r="O1468" s="2" t="s">
        <v>913</v>
      </c>
      <c r="P1468" s="2" t="s">
        <v>11568</v>
      </c>
      <c r="Q1468" s="9" t="s">
        <v>1820</v>
      </c>
      <c r="R1468" s="2" t="s">
        <v>9420</v>
      </c>
      <c r="S1468" s="9" t="s">
        <v>1807</v>
      </c>
      <c r="T1468" s="2" t="s">
        <v>675</v>
      </c>
      <c r="U1468" s="2" t="s">
        <v>9420</v>
      </c>
      <c r="V1468" s="2" t="s">
        <v>1807</v>
      </c>
      <c r="W1468" s="2" t="s">
        <v>675</v>
      </c>
    </row>
    <row r="1469" spans="1:23">
      <c r="A1469" s="2" t="s">
        <v>4358</v>
      </c>
      <c r="B1469" s="9" t="s">
        <v>1824</v>
      </c>
      <c r="C1469" s="2" t="s">
        <v>12721</v>
      </c>
      <c r="D1469" s="2" t="s">
        <v>1824</v>
      </c>
      <c r="E1469" s="2" t="s">
        <v>10340</v>
      </c>
      <c r="F1469" s="2" t="s">
        <v>11762</v>
      </c>
      <c r="G1469" s="2" t="s">
        <v>11551</v>
      </c>
      <c r="H1469" s="2" t="s">
        <v>675</v>
      </c>
      <c r="I1469" s="2" t="s">
        <v>2587</v>
      </c>
      <c r="J1469" s="2" t="s">
        <v>368</v>
      </c>
      <c r="K1469" s="2" t="s">
        <v>675</v>
      </c>
      <c r="L1469" s="2" t="s">
        <v>11552</v>
      </c>
      <c r="M1469" s="2" t="s">
        <v>1504</v>
      </c>
      <c r="N1469" s="2" t="s">
        <v>701</v>
      </c>
      <c r="O1469" s="2" t="s">
        <v>2586</v>
      </c>
      <c r="P1469" s="2" t="s">
        <v>11557</v>
      </c>
      <c r="Q1469" s="9" t="s">
        <v>1830</v>
      </c>
      <c r="R1469" s="2" t="s">
        <v>4359</v>
      </c>
      <c r="S1469" s="9" t="s">
        <v>1807</v>
      </c>
      <c r="T1469" s="2" t="s">
        <v>675</v>
      </c>
      <c r="U1469" s="2" t="s">
        <v>4359</v>
      </c>
      <c r="V1469" s="2" t="s">
        <v>1807</v>
      </c>
      <c r="W1469" s="2" t="s">
        <v>675</v>
      </c>
    </row>
    <row r="1470" spans="1:23">
      <c r="A1470" s="2" t="s">
        <v>1841</v>
      </c>
      <c r="B1470" s="9" t="s">
        <v>1830</v>
      </c>
      <c r="C1470" s="2" t="s">
        <v>12722</v>
      </c>
      <c r="D1470" s="2" t="s">
        <v>1830</v>
      </c>
      <c r="E1470" s="2" t="s">
        <v>12723</v>
      </c>
      <c r="F1470" s="2" t="s">
        <v>11560</v>
      </c>
      <c r="G1470" s="2" t="s">
        <v>11551</v>
      </c>
      <c r="H1470" s="2" t="s">
        <v>1680</v>
      </c>
      <c r="I1470" s="2" t="s">
        <v>1680</v>
      </c>
      <c r="J1470" s="2" t="s">
        <v>1842</v>
      </c>
      <c r="K1470" s="2" t="s">
        <v>663</v>
      </c>
      <c r="L1470" s="2" t="s">
        <v>675</v>
      </c>
      <c r="M1470" s="2" t="s">
        <v>825</v>
      </c>
      <c r="N1470" s="2" t="s">
        <v>701</v>
      </c>
      <c r="O1470" s="2" t="s">
        <v>1679</v>
      </c>
      <c r="P1470" s="2" t="s">
        <v>11557</v>
      </c>
      <c r="Q1470" s="9" t="s">
        <v>1830</v>
      </c>
      <c r="R1470" s="2" t="s">
        <v>1843</v>
      </c>
      <c r="S1470" s="9" t="s">
        <v>1807</v>
      </c>
      <c r="T1470" s="2" t="s">
        <v>675</v>
      </c>
      <c r="U1470" s="2" t="s">
        <v>1843</v>
      </c>
      <c r="V1470" s="2" t="s">
        <v>1807</v>
      </c>
      <c r="W1470" s="2" t="s">
        <v>675</v>
      </c>
    </row>
    <row r="1471" spans="1:23">
      <c r="A1471" s="2" t="s">
        <v>1844</v>
      </c>
      <c r="B1471" s="9" t="s">
        <v>1830</v>
      </c>
      <c r="C1471" s="2" t="s">
        <v>5881</v>
      </c>
      <c r="D1471" s="2" t="s">
        <v>1830</v>
      </c>
      <c r="E1471" s="2" t="s">
        <v>11612</v>
      </c>
      <c r="F1471" s="2" t="s">
        <v>11550</v>
      </c>
      <c r="G1471" s="2" t="s">
        <v>11551</v>
      </c>
      <c r="H1471" s="2" t="s">
        <v>1517</v>
      </c>
      <c r="I1471" s="2" t="s">
        <v>1517</v>
      </c>
      <c r="J1471" s="2" t="s">
        <v>1845</v>
      </c>
      <c r="K1471" s="2" t="s">
        <v>664</v>
      </c>
      <c r="L1471" s="2" t="s">
        <v>11552</v>
      </c>
      <c r="M1471" s="2" t="s">
        <v>1585</v>
      </c>
      <c r="N1471" s="2" t="s">
        <v>701</v>
      </c>
      <c r="O1471" s="2" t="s">
        <v>1516</v>
      </c>
      <c r="P1471" s="2" t="s">
        <v>11568</v>
      </c>
      <c r="Q1471" s="9" t="s">
        <v>1830</v>
      </c>
      <c r="R1471" s="2" t="s">
        <v>1847</v>
      </c>
      <c r="S1471" s="9" t="s">
        <v>1807</v>
      </c>
      <c r="T1471" s="2" t="s">
        <v>675</v>
      </c>
      <c r="U1471" s="2" t="s">
        <v>1847</v>
      </c>
      <c r="V1471" s="2" t="s">
        <v>1807</v>
      </c>
      <c r="W1471" s="2" t="s">
        <v>675</v>
      </c>
    </row>
    <row r="1472" spans="1:23">
      <c r="A1472" s="2" t="s">
        <v>5143</v>
      </c>
      <c r="B1472" s="9" t="s">
        <v>5144</v>
      </c>
      <c r="C1472" s="2" t="s">
        <v>11606</v>
      </c>
      <c r="D1472" s="2" t="s">
        <v>5144</v>
      </c>
      <c r="E1472" s="2" t="s">
        <v>7107</v>
      </c>
      <c r="F1472" s="2" t="s">
        <v>11560</v>
      </c>
      <c r="G1472" s="2" t="s">
        <v>11551</v>
      </c>
      <c r="H1472" s="2" t="s">
        <v>675</v>
      </c>
      <c r="I1472" s="2" t="s">
        <v>5146</v>
      </c>
      <c r="J1472" s="2" t="s">
        <v>5147</v>
      </c>
      <c r="K1472" s="2" t="s">
        <v>664</v>
      </c>
      <c r="L1472" s="2" t="s">
        <v>675</v>
      </c>
      <c r="M1472" s="2" t="s">
        <v>1676</v>
      </c>
      <c r="N1472" s="2" t="s">
        <v>701</v>
      </c>
      <c r="O1472" s="2" t="s">
        <v>5145</v>
      </c>
      <c r="P1472" s="2" t="s">
        <v>11553</v>
      </c>
      <c r="Q1472" s="9" t="s">
        <v>5144</v>
      </c>
      <c r="R1472" s="2" t="s">
        <v>5149</v>
      </c>
      <c r="S1472" s="9" t="s">
        <v>1807</v>
      </c>
      <c r="T1472" s="2" t="s">
        <v>675</v>
      </c>
      <c r="U1472" s="2" t="s">
        <v>5149</v>
      </c>
      <c r="V1472" s="2" t="s">
        <v>1807</v>
      </c>
      <c r="W1472" s="2" t="s">
        <v>675</v>
      </c>
    </row>
    <row r="1473" spans="1:23">
      <c r="A1473" s="2" t="s">
        <v>4360</v>
      </c>
      <c r="B1473" s="9" t="s">
        <v>2955</v>
      </c>
      <c r="C1473" s="2" t="s">
        <v>12724</v>
      </c>
      <c r="D1473" s="2" t="s">
        <v>2955</v>
      </c>
      <c r="E1473" s="2" t="s">
        <v>12725</v>
      </c>
      <c r="F1473" s="2" t="s">
        <v>11560</v>
      </c>
      <c r="G1473" s="2" t="s">
        <v>11551</v>
      </c>
      <c r="H1473" s="2" t="s">
        <v>675</v>
      </c>
      <c r="I1473" s="2" t="s">
        <v>2754</v>
      </c>
      <c r="J1473" s="2" t="s">
        <v>214</v>
      </c>
      <c r="K1473" s="2" t="s">
        <v>664</v>
      </c>
      <c r="L1473" s="2" t="s">
        <v>675</v>
      </c>
      <c r="M1473" s="2" t="s">
        <v>759</v>
      </c>
      <c r="N1473" s="2" t="s">
        <v>760</v>
      </c>
      <c r="O1473" s="2" t="s">
        <v>2753</v>
      </c>
      <c r="P1473" s="2" t="s">
        <v>11568</v>
      </c>
      <c r="Q1473" s="9" t="s">
        <v>2955</v>
      </c>
      <c r="R1473" s="2" t="s">
        <v>4362</v>
      </c>
      <c r="S1473" s="9" t="s">
        <v>1876</v>
      </c>
      <c r="T1473" s="2" t="s">
        <v>675</v>
      </c>
      <c r="U1473" s="2" t="s">
        <v>4362</v>
      </c>
      <c r="V1473" s="2" t="s">
        <v>1876</v>
      </c>
      <c r="W1473" s="2" t="s">
        <v>675</v>
      </c>
    </row>
    <row r="1474" spans="1:23">
      <c r="A1474" s="2" t="s">
        <v>4363</v>
      </c>
      <c r="B1474" s="9" t="s">
        <v>2955</v>
      </c>
      <c r="C1474" s="2" t="s">
        <v>12726</v>
      </c>
      <c r="D1474" s="2" t="s">
        <v>2955</v>
      </c>
      <c r="E1474" s="2" t="s">
        <v>12727</v>
      </c>
      <c r="F1474" s="2" t="s">
        <v>12417</v>
      </c>
      <c r="G1474" s="2" t="s">
        <v>11551</v>
      </c>
      <c r="H1474" s="2" t="s">
        <v>675</v>
      </c>
      <c r="I1474" s="2" t="s">
        <v>369</v>
      </c>
      <c r="J1474" s="2" t="s">
        <v>370</v>
      </c>
      <c r="K1474" s="2" t="s">
        <v>664</v>
      </c>
      <c r="L1474" s="2" t="s">
        <v>11552</v>
      </c>
      <c r="M1474" s="2" t="s">
        <v>759</v>
      </c>
      <c r="N1474" s="2" t="s">
        <v>701</v>
      </c>
      <c r="O1474" s="2" t="s">
        <v>1920</v>
      </c>
      <c r="P1474" s="2" t="s">
        <v>11568</v>
      </c>
      <c r="Q1474" s="9" t="s">
        <v>2955</v>
      </c>
      <c r="R1474" s="2" t="s">
        <v>4364</v>
      </c>
      <c r="S1474" s="9" t="s">
        <v>1807</v>
      </c>
      <c r="T1474" s="2" t="s">
        <v>675</v>
      </c>
      <c r="U1474" s="2" t="s">
        <v>4364</v>
      </c>
      <c r="V1474" s="2" t="s">
        <v>1807</v>
      </c>
      <c r="W1474" s="2" t="s">
        <v>675</v>
      </c>
    </row>
    <row r="1475" spans="1:23">
      <c r="A1475" s="2" t="s">
        <v>2954</v>
      </c>
      <c r="B1475" s="9" t="s">
        <v>2955</v>
      </c>
      <c r="C1475" s="2" t="s">
        <v>12728</v>
      </c>
      <c r="D1475" s="2" t="s">
        <v>2955</v>
      </c>
      <c r="E1475" s="2" t="s">
        <v>12729</v>
      </c>
      <c r="F1475" s="2" t="s">
        <v>11560</v>
      </c>
      <c r="G1475" s="2" t="s">
        <v>11551</v>
      </c>
      <c r="H1475" s="2" t="s">
        <v>675</v>
      </c>
      <c r="I1475" s="2" t="s">
        <v>114</v>
      </c>
      <c r="J1475" s="2" t="s">
        <v>130</v>
      </c>
      <c r="K1475" s="2" t="s">
        <v>664</v>
      </c>
      <c r="L1475" s="2" t="s">
        <v>675</v>
      </c>
      <c r="M1475" s="2" t="s">
        <v>1585</v>
      </c>
      <c r="N1475" s="2" t="s">
        <v>701</v>
      </c>
      <c r="O1475" s="2" t="s">
        <v>1491</v>
      </c>
      <c r="P1475" s="2" t="s">
        <v>11568</v>
      </c>
      <c r="Q1475" s="9" t="s">
        <v>2955</v>
      </c>
      <c r="R1475" s="2" t="s">
        <v>2958</v>
      </c>
      <c r="S1475" s="9" t="s">
        <v>1807</v>
      </c>
      <c r="T1475" s="2" t="s">
        <v>675</v>
      </c>
      <c r="U1475" s="2" t="s">
        <v>2958</v>
      </c>
      <c r="V1475" s="2" t="s">
        <v>1807</v>
      </c>
      <c r="W1475" s="2" t="s">
        <v>675</v>
      </c>
    </row>
    <row r="1476" spans="1:23">
      <c r="A1476" s="2" t="s">
        <v>2959</v>
      </c>
      <c r="B1476" s="9" t="s">
        <v>2955</v>
      </c>
      <c r="C1476" s="2" t="s">
        <v>12275</v>
      </c>
      <c r="D1476" s="2" t="s">
        <v>2955</v>
      </c>
      <c r="E1476" s="2" t="s">
        <v>7184</v>
      </c>
      <c r="F1476" s="2" t="s">
        <v>11550</v>
      </c>
      <c r="G1476" s="2" t="s">
        <v>11551</v>
      </c>
      <c r="H1476" s="2" t="s">
        <v>675</v>
      </c>
      <c r="I1476" s="2" t="s">
        <v>66</v>
      </c>
      <c r="J1476" s="2" t="s">
        <v>130</v>
      </c>
      <c r="K1476" s="2" t="s">
        <v>664</v>
      </c>
      <c r="L1476" s="2" t="s">
        <v>11552</v>
      </c>
      <c r="M1476" s="2" t="s">
        <v>1585</v>
      </c>
      <c r="N1476" s="2" t="s">
        <v>701</v>
      </c>
      <c r="O1476" s="2" t="s">
        <v>1309</v>
      </c>
      <c r="P1476" s="2" t="s">
        <v>11568</v>
      </c>
      <c r="Q1476" s="9" t="s">
        <v>2955</v>
      </c>
      <c r="R1476" s="2" t="s">
        <v>2960</v>
      </c>
      <c r="S1476" s="9" t="s">
        <v>1807</v>
      </c>
      <c r="T1476" s="2" t="s">
        <v>675</v>
      </c>
      <c r="U1476" s="2" t="s">
        <v>2960</v>
      </c>
      <c r="V1476" s="2" t="s">
        <v>1807</v>
      </c>
      <c r="W1476" s="2" t="s">
        <v>675</v>
      </c>
    </row>
    <row r="1477" spans="1:23">
      <c r="A1477" s="2" t="s">
        <v>2961</v>
      </c>
      <c r="B1477" s="9" t="s">
        <v>2955</v>
      </c>
      <c r="C1477" s="2" t="s">
        <v>12730</v>
      </c>
      <c r="D1477" s="2" t="s">
        <v>2955</v>
      </c>
      <c r="E1477" s="2" t="s">
        <v>12731</v>
      </c>
      <c r="F1477" s="2" t="s">
        <v>11550</v>
      </c>
      <c r="G1477" s="2" t="s">
        <v>11551</v>
      </c>
      <c r="H1477" s="2" t="s">
        <v>675</v>
      </c>
      <c r="I1477" s="2" t="s">
        <v>58</v>
      </c>
      <c r="J1477" s="2" t="s">
        <v>201</v>
      </c>
      <c r="K1477" s="2" t="s">
        <v>664</v>
      </c>
      <c r="L1477" s="2" t="s">
        <v>11552</v>
      </c>
      <c r="M1477" s="2" t="s">
        <v>1585</v>
      </c>
      <c r="N1477" s="2" t="s">
        <v>701</v>
      </c>
      <c r="O1477" s="2" t="s">
        <v>2962</v>
      </c>
      <c r="P1477" s="2" t="s">
        <v>11557</v>
      </c>
      <c r="Q1477" s="9" t="s">
        <v>2955</v>
      </c>
      <c r="R1477" s="2" t="s">
        <v>2963</v>
      </c>
      <c r="S1477" s="9" t="s">
        <v>1807</v>
      </c>
      <c r="T1477" s="2" t="s">
        <v>675</v>
      </c>
      <c r="U1477" s="2" t="s">
        <v>2963</v>
      </c>
      <c r="V1477" s="2" t="s">
        <v>1807</v>
      </c>
      <c r="W1477" s="2" t="s">
        <v>675</v>
      </c>
    </row>
    <row r="1478" spans="1:23">
      <c r="A1478" s="2" t="s">
        <v>2964</v>
      </c>
      <c r="B1478" s="9" t="s">
        <v>2956</v>
      </c>
      <c r="C1478" s="2" t="s">
        <v>12732</v>
      </c>
      <c r="D1478" s="2" t="s">
        <v>2956</v>
      </c>
      <c r="E1478" s="2" t="s">
        <v>12733</v>
      </c>
      <c r="F1478" s="2" t="s">
        <v>11550</v>
      </c>
      <c r="G1478" s="2" t="s">
        <v>11551</v>
      </c>
      <c r="H1478" s="2" t="s">
        <v>675</v>
      </c>
      <c r="I1478" s="2" t="s">
        <v>132</v>
      </c>
      <c r="J1478" s="2" t="s">
        <v>202</v>
      </c>
      <c r="K1478" s="2" t="s">
        <v>664</v>
      </c>
      <c r="L1478" s="2" t="s">
        <v>11552</v>
      </c>
      <c r="M1478" s="2" t="s">
        <v>1585</v>
      </c>
      <c r="N1478" s="2" t="s">
        <v>701</v>
      </c>
      <c r="O1478" s="2" t="s">
        <v>2235</v>
      </c>
      <c r="P1478" s="2" t="s">
        <v>11568</v>
      </c>
      <c r="Q1478" s="9" t="s">
        <v>2956</v>
      </c>
      <c r="R1478" s="2" t="s">
        <v>2965</v>
      </c>
      <c r="S1478" s="9" t="s">
        <v>1807</v>
      </c>
      <c r="T1478" s="2" t="s">
        <v>675</v>
      </c>
      <c r="U1478" s="2" t="s">
        <v>2965</v>
      </c>
      <c r="V1478" s="2" t="s">
        <v>1807</v>
      </c>
      <c r="W1478" s="2" t="s">
        <v>675</v>
      </c>
    </row>
    <row r="1479" spans="1:23">
      <c r="A1479" s="2" t="s">
        <v>2966</v>
      </c>
      <c r="B1479" s="9" t="s">
        <v>2956</v>
      </c>
      <c r="C1479" s="2" t="s">
        <v>12734</v>
      </c>
      <c r="D1479" s="2" t="s">
        <v>2956</v>
      </c>
      <c r="E1479" s="2" t="s">
        <v>12735</v>
      </c>
      <c r="F1479" s="2" t="s">
        <v>11550</v>
      </c>
      <c r="G1479" s="2" t="s">
        <v>11551</v>
      </c>
      <c r="H1479" s="2" t="s">
        <v>675</v>
      </c>
      <c r="I1479" s="2" t="s">
        <v>93</v>
      </c>
      <c r="J1479" s="2" t="s">
        <v>130</v>
      </c>
      <c r="K1479" s="2" t="s">
        <v>664</v>
      </c>
      <c r="L1479" s="2" t="s">
        <v>11552</v>
      </c>
      <c r="M1479" s="2" t="s">
        <v>1585</v>
      </c>
      <c r="N1479" s="2" t="s">
        <v>701</v>
      </c>
      <c r="O1479" s="2" t="s">
        <v>2967</v>
      </c>
      <c r="P1479" s="2" t="s">
        <v>11568</v>
      </c>
      <c r="Q1479" s="9" t="s">
        <v>2956</v>
      </c>
      <c r="R1479" s="2" t="s">
        <v>2968</v>
      </c>
      <c r="S1479" s="9" t="s">
        <v>1807</v>
      </c>
      <c r="T1479" s="2" t="s">
        <v>675</v>
      </c>
      <c r="U1479" s="2" t="s">
        <v>2968</v>
      </c>
      <c r="V1479" s="2" t="s">
        <v>1807</v>
      </c>
      <c r="W1479" s="2" t="s">
        <v>675</v>
      </c>
    </row>
    <row r="1480" spans="1:23">
      <c r="A1480" s="2" t="s">
        <v>2969</v>
      </c>
      <c r="B1480" s="9" t="s">
        <v>2956</v>
      </c>
      <c r="C1480" s="2" t="s">
        <v>12736</v>
      </c>
      <c r="D1480" s="2" t="s">
        <v>2956</v>
      </c>
      <c r="E1480" s="2" t="s">
        <v>12737</v>
      </c>
      <c r="F1480" s="2" t="s">
        <v>11580</v>
      </c>
      <c r="G1480" s="2" t="s">
        <v>11551</v>
      </c>
      <c r="H1480" s="2" t="s">
        <v>675</v>
      </c>
      <c r="I1480" s="2" t="s">
        <v>15</v>
      </c>
      <c r="J1480" s="2" t="s">
        <v>203</v>
      </c>
      <c r="K1480" s="2" t="s">
        <v>664</v>
      </c>
      <c r="L1480" s="2" t="s">
        <v>11552</v>
      </c>
      <c r="M1480" s="2" t="s">
        <v>1504</v>
      </c>
      <c r="N1480" s="2" t="s">
        <v>701</v>
      </c>
      <c r="O1480" s="2" t="s">
        <v>2332</v>
      </c>
      <c r="P1480" s="2" t="s">
        <v>11557</v>
      </c>
      <c r="Q1480" s="9" t="s">
        <v>2956</v>
      </c>
      <c r="R1480" s="2" t="s">
        <v>2970</v>
      </c>
      <c r="S1480" s="9" t="s">
        <v>1807</v>
      </c>
      <c r="T1480" s="2" t="s">
        <v>675</v>
      </c>
      <c r="U1480" s="2" t="s">
        <v>2970</v>
      </c>
      <c r="V1480" s="2" t="s">
        <v>1807</v>
      </c>
      <c r="W1480" s="2" t="s">
        <v>675</v>
      </c>
    </row>
    <row r="1481" spans="1:23">
      <c r="A1481" s="2" t="s">
        <v>2971</v>
      </c>
      <c r="B1481" s="9" t="s">
        <v>2956</v>
      </c>
      <c r="C1481" s="2" t="s">
        <v>12738</v>
      </c>
      <c r="D1481" s="2" t="s">
        <v>2956</v>
      </c>
      <c r="E1481" s="2" t="s">
        <v>12739</v>
      </c>
      <c r="F1481" s="2" t="s">
        <v>12740</v>
      </c>
      <c r="G1481" s="2" t="s">
        <v>11551</v>
      </c>
      <c r="H1481" s="2" t="s">
        <v>675</v>
      </c>
      <c r="I1481" s="2" t="s">
        <v>99</v>
      </c>
      <c r="J1481" s="2" t="s">
        <v>204</v>
      </c>
      <c r="K1481" s="2" t="s">
        <v>664</v>
      </c>
      <c r="L1481" s="2" t="s">
        <v>11552</v>
      </c>
      <c r="M1481" s="2" t="s">
        <v>1504</v>
      </c>
      <c r="N1481" s="2" t="s">
        <v>701</v>
      </c>
      <c r="O1481" s="2" t="s">
        <v>2202</v>
      </c>
      <c r="P1481" s="2" t="s">
        <v>11557</v>
      </c>
      <c r="Q1481" s="9" t="s">
        <v>2956</v>
      </c>
      <c r="R1481" s="2" t="s">
        <v>2972</v>
      </c>
      <c r="S1481" s="9" t="s">
        <v>1807</v>
      </c>
      <c r="T1481" s="2" t="s">
        <v>675</v>
      </c>
      <c r="U1481" s="2" t="s">
        <v>2972</v>
      </c>
      <c r="V1481" s="2" t="s">
        <v>1807</v>
      </c>
      <c r="W1481" s="2" t="s">
        <v>675</v>
      </c>
    </row>
    <row r="1482" spans="1:23">
      <c r="A1482" s="2" t="s">
        <v>2973</v>
      </c>
      <c r="B1482" s="9" t="s">
        <v>2956</v>
      </c>
      <c r="C1482" s="2" t="s">
        <v>12741</v>
      </c>
      <c r="D1482" s="2" t="s">
        <v>2956</v>
      </c>
      <c r="E1482" s="2" t="s">
        <v>12742</v>
      </c>
      <c r="F1482" s="2" t="s">
        <v>12594</v>
      </c>
      <c r="G1482" s="2" t="s">
        <v>11551</v>
      </c>
      <c r="H1482" s="2" t="s">
        <v>675</v>
      </c>
      <c r="I1482" s="2" t="s">
        <v>47</v>
      </c>
      <c r="J1482" s="2" t="s">
        <v>205</v>
      </c>
      <c r="K1482" s="2" t="s">
        <v>664</v>
      </c>
      <c r="L1482" s="2" t="s">
        <v>11552</v>
      </c>
      <c r="M1482" s="2" t="s">
        <v>1504</v>
      </c>
      <c r="N1482" s="2" t="s">
        <v>701</v>
      </c>
      <c r="O1482" s="2" t="s">
        <v>1286</v>
      </c>
      <c r="P1482" s="2" t="s">
        <v>11557</v>
      </c>
      <c r="Q1482" s="9" t="s">
        <v>2956</v>
      </c>
      <c r="R1482" s="2" t="s">
        <v>2974</v>
      </c>
      <c r="S1482" s="9" t="s">
        <v>1807</v>
      </c>
      <c r="T1482" s="2" t="s">
        <v>675</v>
      </c>
      <c r="U1482" s="2" t="s">
        <v>2974</v>
      </c>
      <c r="V1482" s="2" t="s">
        <v>1807</v>
      </c>
      <c r="W1482" s="2" t="s">
        <v>675</v>
      </c>
    </row>
    <row r="1483" spans="1:23">
      <c r="A1483" s="2" t="s">
        <v>4365</v>
      </c>
      <c r="B1483" s="9" t="s">
        <v>2956</v>
      </c>
      <c r="C1483" s="2" t="s">
        <v>12743</v>
      </c>
      <c r="D1483" s="2" t="s">
        <v>2956</v>
      </c>
      <c r="E1483" s="2" t="s">
        <v>11776</v>
      </c>
      <c r="F1483" s="2" t="s">
        <v>11555</v>
      </c>
      <c r="G1483" s="2" t="s">
        <v>11551</v>
      </c>
      <c r="H1483" s="2" t="s">
        <v>675</v>
      </c>
      <c r="I1483" s="2" t="s">
        <v>2104</v>
      </c>
      <c r="J1483" s="2" t="s">
        <v>371</v>
      </c>
      <c r="K1483" s="2" t="s">
        <v>675</v>
      </c>
      <c r="L1483" s="2" t="s">
        <v>11552</v>
      </c>
      <c r="M1483" s="2" t="s">
        <v>1504</v>
      </c>
      <c r="N1483" s="2" t="s">
        <v>701</v>
      </c>
      <c r="O1483" s="2" t="s">
        <v>2103</v>
      </c>
      <c r="P1483" s="2" t="s">
        <v>11557</v>
      </c>
      <c r="Q1483" s="9" t="s">
        <v>2956</v>
      </c>
      <c r="R1483" s="2" t="s">
        <v>4367</v>
      </c>
      <c r="S1483" s="9" t="s">
        <v>1908</v>
      </c>
      <c r="T1483" s="2" t="s">
        <v>675</v>
      </c>
      <c r="U1483" s="2" t="s">
        <v>4367</v>
      </c>
      <c r="V1483" s="2" t="s">
        <v>1876</v>
      </c>
      <c r="W1483" s="2" t="s">
        <v>675</v>
      </c>
    </row>
    <row r="1484" spans="1:23">
      <c r="A1484" s="2" t="s">
        <v>1848</v>
      </c>
      <c r="B1484" s="9" t="s">
        <v>1849</v>
      </c>
      <c r="C1484" s="2" t="s">
        <v>12393</v>
      </c>
      <c r="D1484" s="2" t="s">
        <v>1849</v>
      </c>
      <c r="E1484" s="2" t="s">
        <v>11790</v>
      </c>
      <c r="F1484" s="2" t="s">
        <v>11560</v>
      </c>
      <c r="G1484" s="2" t="s">
        <v>11551</v>
      </c>
      <c r="H1484" s="2" t="s">
        <v>675</v>
      </c>
      <c r="I1484" s="2" t="s">
        <v>51</v>
      </c>
      <c r="J1484" s="2" t="s">
        <v>12744</v>
      </c>
      <c r="K1484" s="2" t="s">
        <v>664</v>
      </c>
      <c r="L1484" s="2" t="s">
        <v>675</v>
      </c>
      <c r="M1484" s="2" t="s">
        <v>1283</v>
      </c>
      <c r="N1484" s="2" t="s">
        <v>701</v>
      </c>
      <c r="O1484" s="2" t="s">
        <v>1501</v>
      </c>
      <c r="P1484" s="2" t="s">
        <v>11557</v>
      </c>
      <c r="Q1484" s="9" t="s">
        <v>1849</v>
      </c>
      <c r="R1484" s="2" t="s">
        <v>1851</v>
      </c>
      <c r="S1484" s="9" t="s">
        <v>1807</v>
      </c>
      <c r="T1484" s="2" t="s">
        <v>12465</v>
      </c>
      <c r="U1484" s="2" t="s">
        <v>1851</v>
      </c>
      <c r="V1484" s="2" t="s">
        <v>1807</v>
      </c>
      <c r="W1484" s="2" t="s">
        <v>12465</v>
      </c>
    </row>
    <row r="1485" spans="1:23">
      <c r="A1485" s="2" t="s">
        <v>1852</v>
      </c>
      <c r="B1485" s="9" t="s">
        <v>1849</v>
      </c>
      <c r="C1485" s="2" t="s">
        <v>12101</v>
      </c>
      <c r="D1485" s="2" t="s">
        <v>1849</v>
      </c>
      <c r="E1485" s="2" t="s">
        <v>12158</v>
      </c>
      <c r="F1485" s="2" t="s">
        <v>11560</v>
      </c>
      <c r="G1485" s="2" t="s">
        <v>11551</v>
      </c>
      <c r="H1485" s="2" t="s">
        <v>675</v>
      </c>
      <c r="I1485" s="2" t="s">
        <v>1854</v>
      </c>
      <c r="J1485" s="2" t="s">
        <v>1855</v>
      </c>
      <c r="K1485" s="2" t="s">
        <v>664</v>
      </c>
      <c r="L1485" s="2" t="s">
        <v>675</v>
      </c>
      <c r="M1485" s="2" t="s">
        <v>1283</v>
      </c>
      <c r="N1485" s="2" t="s">
        <v>701</v>
      </c>
      <c r="O1485" s="2" t="s">
        <v>1853</v>
      </c>
      <c r="P1485" s="2" t="s">
        <v>11557</v>
      </c>
      <c r="Q1485" s="9" t="s">
        <v>1849</v>
      </c>
      <c r="R1485" s="2" t="s">
        <v>1856</v>
      </c>
      <c r="S1485" s="9" t="s">
        <v>1807</v>
      </c>
      <c r="T1485" s="2" t="s">
        <v>675</v>
      </c>
      <c r="U1485" s="2" t="s">
        <v>1856</v>
      </c>
      <c r="V1485" s="2" t="s">
        <v>1807</v>
      </c>
      <c r="W1485" s="2" t="s">
        <v>675</v>
      </c>
    </row>
    <row r="1486" spans="1:23">
      <c r="A1486" s="2" t="s">
        <v>9421</v>
      </c>
      <c r="B1486" s="9" t="s">
        <v>1919</v>
      </c>
      <c r="C1486" s="2" t="s">
        <v>12745</v>
      </c>
      <c r="D1486" s="2" t="s">
        <v>675</v>
      </c>
      <c r="E1486" s="2" t="s">
        <v>682</v>
      </c>
      <c r="F1486" s="2" t="s">
        <v>11560</v>
      </c>
      <c r="G1486" s="2" t="s">
        <v>11551</v>
      </c>
      <c r="H1486" s="2" t="s">
        <v>675</v>
      </c>
      <c r="I1486" s="2" t="s">
        <v>106</v>
      </c>
      <c r="J1486" s="2" t="s">
        <v>6828</v>
      </c>
      <c r="K1486" s="2" t="s">
        <v>922</v>
      </c>
      <c r="L1486" s="2" t="s">
        <v>675</v>
      </c>
      <c r="M1486" s="2" t="s">
        <v>760</v>
      </c>
      <c r="N1486" s="2" t="s">
        <v>760</v>
      </c>
      <c r="O1486" s="2" t="s">
        <v>1387</v>
      </c>
      <c r="P1486" s="2" t="s">
        <v>11557</v>
      </c>
      <c r="Q1486" s="9" t="s">
        <v>1849</v>
      </c>
      <c r="R1486" s="2" t="s">
        <v>9424</v>
      </c>
      <c r="S1486" s="9" t="s">
        <v>1946</v>
      </c>
      <c r="T1486" s="2" t="s">
        <v>675</v>
      </c>
      <c r="U1486" s="2" t="s">
        <v>9424</v>
      </c>
      <c r="V1486" s="2" t="s">
        <v>675</v>
      </c>
      <c r="W1486" s="2" t="s">
        <v>675</v>
      </c>
    </row>
    <row r="1487" spans="1:23">
      <c r="A1487" s="2" t="s">
        <v>9425</v>
      </c>
      <c r="B1487" s="9" t="s">
        <v>1898</v>
      </c>
      <c r="C1487" s="2" t="s">
        <v>6853</v>
      </c>
      <c r="D1487" s="2" t="s">
        <v>1898</v>
      </c>
      <c r="E1487" s="2" t="s">
        <v>7184</v>
      </c>
      <c r="F1487" s="2" t="s">
        <v>11560</v>
      </c>
      <c r="G1487" s="2" t="s">
        <v>11551</v>
      </c>
      <c r="H1487" s="2" t="s">
        <v>675</v>
      </c>
      <c r="I1487" s="2" t="s">
        <v>77</v>
      </c>
      <c r="J1487" s="2" t="s">
        <v>6833</v>
      </c>
      <c r="K1487" s="2" t="s">
        <v>922</v>
      </c>
      <c r="L1487" s="2" t="s">
        <v>675</v>
      </c>
      <c r="M1487" s="2" t="s">
        <v>760</v>
      </c>
      <c r="N1487" s="2" t="s">
        <v>2672</v>
      </c>
      <c r="O1487" s="2" t="s">
        <v>2096</v>
      </c>
      <c r="P1487" s="2" t="s">
        <v>11557</v>
      </c>
      <c r="Q1487" s="9" t="s">
        <v>1849</v>
      </c>
      <c r="R1487" s="2" t="s">
        <v>9426</v>
      </c>
      <c r="S1487" s="9" t="s">
        <v>3024</v>
      </c>
      <c r="T1487" s="2" t="s">
        <v>675</v>
      </c>
      <c r="U1487" s="2" t="s">
        <v>9426</v>
      </c>
      <c r="V1487" s="2" t="s">
        <v>3024</v>
      </c>
      <c r="W1487" s="2" t="s">
        <v>675</v>
      </c>
    </row>
    <row r="1488" spans="1:23">
      <c r="A1488" s="2" t="s">
        <v>9427</v>
      </c>
      <c r="B1488" s="9" t="s">
        <v>1919</v>
      </c>
      <c r="C1488" s="2" t="s">
        <v>12746</v>
      </c>
      <c r="D1488" s="2" t="s">
        <v>675</v>
      </c>
      <c r="E1488" s="2" t="s">
        <v>682</v>
      </c>
      <c r="F1488" s="2" t="s">
        <v>11560</v>
      </c>
      <c r="G1488" s="2" t="s">
        <v>11551</v>
      </c>
      <c r="H1488" s="2" t="s">
        <v>675</v>
      </c>
      <c r="I1488" s="2" t="s">
        <v>87</v>
      </c>
      <c r="J1488" s="2" t="s">
        <v>6856</v>
      </c>
      <c r="K1488" s="2" t="s">
        <v>922</v>
      </c>
      <c r="L1488" s="2" t="s">
        <v>675</v>
      </c>
      <c r="M1488" s="2" t="s">
        <v>760</v>
      </c>
      <c r="N1488" s="2" t="s">
        <v>760</v>
      </c>
      <c r="O1488" s="2" t="s">
        <v>4082</v>
      </c>
      <c r="P1488" s="2" t="s">
        <v>11557</v>
      </c>
      <c r="Q1488" s="9" t="s">
        <v>1849</v>
      </c>
      <c r="R1488" s="2" t="s">
        <v>9429</v>
      </c>
      <c r="S1488" s="9" t="s">
        <v>1946</v>
      </c>
      <c r="T1488" s="2" t="s">
        <v>675</v>
      </c>
      <c r="U1488" s="2" t="s">
        <v>9429</v>
      </c>
      <c r="V1488" s="2" t="s">
        <v>675</v>
      </c>
      <c r="W1488" s="2" t="s">
        <v>675</v>
      </c>
    </row>
    <row r="1489" spans="1:23">
      <c r="A1489" s="2" t="s">
        <v>9430</v>
      </c>
      <c r="B1489" s="9" t="s">
        <v>1849</v>
      </c>
      <c r="C1489" s="2" t="s">
        <v>12747</v>
      </c>
      <c r="D1489" s="2" t="s">
        <v>675</v>
      </c>
      <c r="E1489" s="2" t="s">
        <v>682</v>
      </c>
      <c r="F1489" s="2" t="s">
        <v>11560</v>
      </c>
      <c r="G1489" s="2" t="s">
        <v>11551</v>
      </c>
      <c r="H1489" s="2" t="s">
        <v>9431</v>
      </c>
      <c r="I1489" s="2" t="s">
        <v>675</v>
      </c>
      <c r="J1489" s="2" t="s">
        <v>12748</v>
      </c>
      <c r="K1489" s="2" t="s">
        <v>922</v>
      </c>
      <c r="L1489" s="2" t="s">
        <v>675</v>
      </c>
      <c r="M1489" s="2" t="s">
        <v>2672</v>
      </c>
      <c r="N1489" s="2" t="s">
        <v>2672</v>
      </c>
      <c r="O1489" s="2" t="s">
        <v>675</v>
      </c>
      <c r="P1489" s="2" t="s">
        <v>11568</v>
      </c>
      <c r="Q1489" s="9" t="s">
        <v>1849</v>
      </c>
      <c r="R1489" s="2" t="s">
        <v>9433</v>
      </c>
      <c r="S1489" s="9" t="s">
        <v>2279</v>
      </c>
      <c r="T1489" s="2" t="s">
        <v>675</v>
      </c>
      <c r="U1489" s="2" t="s">
        <v>9433</v>
      </c>
      <c r="V1489" s="2" t="s">
        <v>675</v>
      </c>
      <c r="W1489" s="2" t="s">
        <v>675</v>
      </c>
    </row>
    <row r="1490" spans="1:23">
      <c r="A1490" s="2" t="s">
        <v>9434</v>
      </c>
      <c r="B1490" s="9" t="s">
        <v>1849</v>
      </c>
      <c r="C1490" s="2" t="s">
        <v>12749</v>
      </c>
      <c r="D1490" s="2" t="s">
        <v>675</v>
      </c>
      <c r="E1490" s="2" t="s">
        <v>682</v>
      </c>
      <c r="F1490" s="2" t="s">
        <v>11560</v>
      </c>
      <c r="G1490" s="2" t="s">
        <v>11551</v>
      </c>
      <c r="H1490" s="2" t="s">
        <v>9435</v>
      </c>
      <c r="I1490" s="2" t="s">
        <v>675</v>
      </c>
      <c r="J1490" s="2" t="s">
        <v>12750</v>
      </c>
      <c r="K1490" s="2" t="s">
        <v>922</v>
      </c>
      <c r="L1490" s="2" t="s">
        <v>675</v>
      </c>
      <c r="M1490" s="2" t="s">
        <v>2672</v>
      </c>
      <c r="N1490" s="2" t="s">
        <v>2672</v>
      </c>
      <c r="O1490" s="2" t="s">
        <v>675</v>
      </c>
      <c r="P1490" s="2" t="s">
        <v>11568</v>
      </c>
      <c r="Q1490" s="9" t="s">
        <v>1849</v>
      </c>
      <c r="R1490" s="2" t="s">
        <v>9437</v>
      </c>
      <c r="S1490" s="9" t="s">
        <v>2279</v>
      </c>
      <c r="T1490" s="2" t="s">
        <v>675</v>
      </c>
      <c r="U1490" s="2" t="s">
        <v>9437</v>
      </c>
      <c r="V1490" s="2" t="s">
        <v>675</v>
      </c>
      <c r="W1490" s="2" t="s">
        <v>675</v>
      </c>
    </row>
    <row r="1491" spans="1:23">
      <c r="A1491" s="2" t="s">
        <v>9438</v>
      </c>
      <c r="B1491" s="9" t="s">
        <v>1849</v>
      </c>
      <c r="C1491" s="2" t="s">
        <v>12751</v>
      </c>
      <c r="D1491" s="2" t="s">
        <v>675</v>
      </c>
      <c r="E1491" s="2" t="s">
        <v>682</v>
      </c>
      <c r="F1491" s="2" t="s">
        <v>11560</v>
      </c>
      <c r="G1491" s="2" t="s">
        <v>11551</v>
      </c>
      <c r="H1491" s="2" t="s">
        <v>9439</v>
      </c>
      <c r="I1491" s="2" t="s">
        <v>675</v>
      </c>
      <c r="J1491" s="2" t="s">
        <v>12752</v>
      </c>
      <c r="K1491" s="2" t="s">
        <v>922</v>
      </c>
      <c r="L1491" s="2" t="s">
        <v>675</v>
      </c>
      <c r="M1491" s="2" t="s">
        <v>2672</v>
      </c>
      <c r="N1491" s="2" t="s">
        <v>675</v>
      </c>
      <c r="O1491" s="2" t="s">
        <v>675</v>
      </c>
      <c r="P1491" s="2" t="s">
        <v>11568</v>
      </c>
      <c r="Q1491" s="9" t="s">
        <v>1849</v>
      </c>
      <c r="R1491" s="2" t="s">
        <v>9441</v>
      </c>
      <c r="S1491" s="9" t="s">
        <v>675</v>
      </c>
      <c r="T1491" s="2" t="s">
        <v>675</v>
      </c>
      <c r="U1491" s="2" t="s">
        <v>9441</v>
      </c>
      <c r="V1491" s="2" t="s">
        <v>675</v>
      </c>
      <c r="W1491" s="2" t="s">
        <v>675</v>
      </c>
    </row>
    <row r="1492" spans="1:23">
      <c r="A1492" s="2" t="s">
        <v>2975</v>
      </c>
      <c r="B1492" s="9" t="s">
        <v>1849</v>
      </c>
      <c r="C1492" s="2" t="s">
        <v>12753</v>
      </c>
      <c r="D1492" s="2" t="s">
        <v>1849</v>
      </c>
      <c r="E1492" s="2" t="s">
        <v>12754</v>
      </c>
      <c r="F1492" s="2" t="s">
        <v>11762</v>
      </c>
      <c r="G1492" s="2" t="s">
        <v>11551</v>
      </c>
      <c r="H1492" s="2" t="s">
        <v>675</v>
      </c>
      <c r="I1492" s="2" t="s">
        <v>132</v>
      </c>
      <c r="J1492" s="2" t="s">
        <v>206</v>
      </c>
      <c r="K1492" s="2" t="s">
        <v>664</v>
      </c>
      <c r="L1492" s="2" t="s">
        <v>11552</v>
      </c>
      <c r="M1492" s="2" t="s">
        <v>1504</v>
      </c>
      <c r="N1492" s="2" t="s">
        <v>701</v>
      </c>
      <c r="O1492" s="2" t="s">
        <v>2235</v>
      </c>
      <c r="P1492" s="2" t="s">
        <v>11557</v>
      </c>
      <c r="Q1492" s="9" t="s">
        <v>1849</v>
      </c>
      <c r="R1492" s="2" t="s">
        <v>2976</v>
      </c>
      <c r="S1492" s="9" t="s">
        <v>1807</v>
      </c>
      <c r="T1492" s="2" t="s">
        <v>675</v>
      </c>
      <c r="U1492" s="2" t="s">
        <v>2976</v>
      </c>
      <c r="V1492" s="2" t="s">
        <v>1807</v>
      </c>
      <c r="W1492" s="2" t="s">
        <v>675</v>
      </c>
    </row>
    <row r="1493" spans="1:23">
      <c r="A1493" s="2" t="s">
        <v>2977</v>
      </c>
      <c r="B1493" s="9" t="s">
        <v>1849</v>
      </c>
      <c r="C1493" s="2" t="s">
        <v>12755</v>
      </c>
      <c r="D1493" s="2" t="s">
        <v>1849</v>
      </c>
      <c r="E1493" s="2" t="s">
        <v>12756</v>
      </c>
      <c r="F1493" s="2" t="s">
        <v>12197</v>
      </c>
      <c r="G1493" s="2" t="s">
        <v>11551</v>
      </c>
      <c r="H1493" s="2" t="s">
        <v>675</v>
      </c>
      <c r="I1493" s="2" t="s">
        <v>40</v>
      </c>
      <c r="J1493" s="2" t="s">
        <v>207</v>
      </c>
      <c r="K1493" s="2" t="s">
        <v>664</v>
      </c>
      <c r="L1493" s="2" t="s">
        <v>11552</v>
      </c>
      <c r="M1493" s="2" t="s">
        <v>1504</v>
      </c>
      <c r="N1493" s="2" t="s">
        <v>701</v>
      </c>
      <c r="O1493" s="2" t="s">
        <v>1959</v>
      </c>
      <c r="P1493" s="2" t="s">
        <v>11557</v>
      </c>
      <c r="Q1493" s="9" t="s">
        <v>1849</v>
      </c>
      <c r="R1493" s="2" t="s">
        <v>2978</v>
      </c>
      <c r="S1493" s="9" t="s">
        <v>1807</v>
      </c>
      <c r="T1493" s="2" t="s">
        <v>675</v>
      </c>
      <c r="U1493" s="2" t="s">
        <v>2978</v>
      </c>
      <c r="V1493" s="2" t="s">
        <v>1807</v>
      </c>
      <c r="W1493" s="2" t="s">
        <v>675</v>
      </c>
    </row>
    <row r="1494" spans="1:23">
      <c r="A1494" s="2" t="s">
        <v>2979</v>
      </c>
      <c r="B1494" s="9" t="s">
        <v>1849</v>
      </c>
      <c r="C1494" s="2" t="s">
        <v>12757</v>
      </c>
      <c r="D1494" s="2" t="s">
        <v>1849</v>
      </c>
      <c r="E1494" s="2" t="s">
        <v>12758</v>
      </c>
      <c r="F1494" s="2" t="s">
        <v>12759</v>
      </c>
      <c r="G1494" s="2" t="s">
        <v>11551</v>
      </c>
      <c r="H1494" s="2" t="s">
        <v>675</v>
      </c>
      <c r="I1494" s="2" t="s">
        <v>40</v>
      </c>
      <c r="J1494" s="2" t="s">
        <v>208</v>
      </c>
      <c r="K1494" s="2" t="s">
        <v>664</v>
      </c>
      <c r="L1494" s="2" t="s">
        <v>11552</v>
      </c>
      <c r="M1494" s="2" t="s">
        <v>1504</v>
      </c>
      <c r="N1494" s="2" t="s">
        <v>701</v>
      </c>
      <c r="O1494" s="2" t="s">
        <v>1959</v>
      </c>
      <c r="P1494" s="2" t="s">
        <v>11557</v>
      </c>
      <c r="Q1494" s="9" t="s">
        <v>1849</v>
      </c>
      <c r="R1494" s="2" t="s">
        <v>2980</v>
      </c>
      <c r="S1494" s="9" t="s">
        <v>1807</v>
      </c>
      <c r="T1494" s="2" t="s">
        <v>675</v>
      </c>
      <c r="U1494" s="2" t="s">
        <v>2980</v>
      </c>
      <c r="V1494" s="2" t="s">
        <v>1807</v>
      </c>
      <c r="W1494" s="2" t="s">
        <v>675</v>
      </c>
    </row>
    <row r="1495" spans="1:23">
      <c r="A1495" s="2" t="s">
        <v>5150</v>
      </c>
      <c r="B1495" s="9" t="s">
        <v>1849</v>
      </c>
      <c r="C1495" s="2" t="s">
        <v>12760</v>
      </c>
      <c r="D1495" s="2" t="s">
        <v>1849</v>
      </c>
      <c r="E1495" s="2" t="s">
        <v>12761</v>
      </c>
      <c r="F1495" s="2" t="s">
        <v>11560</v>
      </c>
      <c r="G1495" s="2" t="s">
        <v>11551</v>
      </c>
      <c r="H1495" s="2" t="s">
        <v>675</v>
      </c>
      <c r="I1495" s="2" t="s">
        <v>1596</v>
      </c>
      <c r="J1495" s="2" t="s">
        <v>5151</v>
      </c>
      <c r="K1495" s="2" t="s">
        <v>663</v>
      </c>
      <c r="L1495" s="2" t="s">
        <v>675</v>
      </c>
      <c r="M1495" s="2" t="s">
        <v>759</v>
      </c>
      <c r="N1495" s="2" t="s">
        <v>701</v>
      </c>
      <c r="O1495" s="2" t="s">
        <v>1595</v>
      </c>
      <c r="P1495" s="2" t="s">
        <v>11553</v>
      </c>
      <c r="Q1495" s="9" t="s">
        <v>1858</v>
      </c>
      <c r="R1495" s="2" t="s">
        <v>5152</v>
      </c>
      <c r="S1495" s="9" t="s">
        <v>1807</v>
      </c>
      <c r="T1495" s="2" t="s">
        <v>675</v>
      </c>
      <c r="U1495" s="2" t="s">
        <v>5152</v>
      </c>
      <c r="V1495" s="2" t="s">
        <v>1807</v>
      </c>
      <c r="W1495" s="2" t="s">
        <v>675</v>
      </c>
    </row>
    <row r="1496" spans="1:23">
      <c r="A1496" s="2" t="s">
        <v>1857</v>
      </c>
      <c r="B1496" s="9" t="s">
        <v>1849</v>
      </c>
      <c r="C1496" s="2" t="s">
        <v>12762</v>
      </c>
      <c r="D1496" s="2" t="s">
        <v>1849</v>
      </c>
      <c r="E1496" s="2" t="s">
        <v>12763</v>
      </c>
      <c r="F1496" s="2" t="s">
        <v>11560</v>
      </c>
      <c r="G1496" s="2" t="s">
        <v>11551</v>
      </c>
      <c r="H1496" s="2" t="s">
        <v>675</v>
      </c>
      <c r="I1496" s="2" t="s">
        <v>1596</v>
      </c>
      <c r="J1496" s="2" t="s">
        <v>1859</v>
      </c>
      <c r="K1496" s="2" t="s">
        <v>663</v>
      </c>
      <c r="L1496" s="2" t="s">
        <v>675</v>
      </c>
      <c r="M1496" s="2" t="s">
        <v>759</v>
      </c>
      <c r="N1496" s="2" t="s">
        <v>701</v>
      </c>
      <c r="O1496" s="2" t="s">
        <v>1595</v>
      </c>
      <c r="P1496" s="2" t="s">
        <v>11568</v>
      </c>
      <c r="Q1496" s="9" t="s">
        <v>1858</v>
      </c>
      <c r="R1496" s="2" t="s">
        <v>1861</v>
      </c>
      <c r="S1496" s="9" t="s">
        <v>1807</v>
      </c>
      <c r="T1496" s="2" t="s">
        <v>675</v>
      </c>
      <c r="U1496" s="2" t="s">
        <v>1861</v>
      </c>
      <c r="V1496" s="2" t="s">
        <v>1807</v>
      </c>
      <c r="W1496" s="2" t="s">
        <v>675</v>
      </c>
    </row>
    <row r="1497" spans="1:23">
      <c r="A1497" s="2" t="s">
        <v>2981</v>
      </c>
      <c r="B1497" s="9" t="s">
        <v>1860</v>
      </c>
      <c r="C1497" s="2" t="s">
        <v>12764</v>
      </c>
      <c r="D1497" s="2" t="s">
        <v>1860</v>
      </c>
      <c r="E1497" s="2" t="s">
        <v>12765</v>
      </c>
      <c r="F1497" s="2" t="s">
        <v>11853</v>
      </c>
      <c r="G1497" s="2" t="s">
        <v>11551</v>
      </c>
      <c r="H1497" s="2" t="s">
        <v>675</v>
      </c>
      <c r="I1497" s="2" t="s">
        <v>51</v>
      </c>
      <c r="J1497" s="2" t="s">
        <v>209</v>
      </c>
      <c r="K1497" s="2" t="s">
        <v>664</v>
      </c>
      <c r="L1497" s="2" t="s">
        <v>11552</v>
      </c>
      <c r="M1497" s="2" t="s">
        <v>1504</v>
      </c>
      <c r="N1497" s="2" t="s">
        <v>701</v>
      </c>
      <c r="O1497" s="2" t="s">
        <v>1501</v>
      </c>
      <c r="P1497" s="2" t="s">
        <v>11557</v>
      </c>
      <c r="Q1497" s="9" t="s">
        <v>1860</v>
      </c>
      <c r="R1497" s="2" t="s">
        <v>2982</v>
      </c>
      <c r="S1497" s="9" t="s">
        <v>1807</v>
      </c>
      <c r="T1497" s="2" t="s">
        <v>675</v>
      </c>
      <c r="U1497" s="2" t="s">
        <v>2982</v>
      </c>
      <c r="V1497" s="2" t="s">
        <v>1807</v>
      </c>
      <c r="W1497" s="2" t="s">
        <v>675</v>
      </c>
    </row>
    <row r="1498" spans="1:23">
      <c r="A1498" s="2" t="s">
        <v>4368</v>
      </c>
      <c r="B1498" s="9" t="s">
        <v>2984</v>
      </c>
      <c r="C1498" s="2" t="s">
        <v>12766</v>
      </c>
      <c r="D1498" s="2" t="s">
        <v>2984</v>
      </c>
      <c r="E1498" s="2" t="s">
        <v>12767</v>
      </c>
      <c r="F1498" s="2" t="s">
        <v>11601</v>
      </c>
      <c r="G1498" s="2" t="s">
        <v>11551</v>
      </c>
      <c r="H1498" s="2" t="s">
        <v>675</v>
      </c>
      <c r="I1498" s="2" t="s">
        <v>2660</v>
      </c>
      <c r="J1498" s="2" t="s">
        <v>372</v>
      </c>
      <c r="K1498" s="2" t="s">
        <v>664</v>
      </c>
      <c r="L1498" s="2" t="s">
        <v>11552</v>
      </c>
      <c r="M1498" s="2" t="s">
        <v>1504</v>
      </c>
      <c r="N1498" s="2" t="s">
        <v>701</v>
      </c>
      <c r="O1498" s="2" t="s">
        <v>2659</v>
      </c>
      <c r="P1498" s="2" t="s">
        <v>11557</v>
      </c>
      <c r="Q1498" s="9" t="s">
        <v>2984</v>
      </c>
      <c r="R1498" s="2" t="s">
        <v>4369</v>
      </c>
      <c r="S1498" s="9" t="s">
        <v>1807</v>
      </c>
      <c r="T1498" s="2" t="s">
        <v>675</v>
      </c>
      <c r="U1498" s="2" t="s">
        <v>4369</v>
      </c>
      <c r="V1498" s="2" t="s">
        <v>1807</v>
      </c>
      <c r="W1498" s="2" t="s">
        <v>675</v>
      </c>
    </row>
    <row r="1499" spans="1:23">
      <c r="A1499" s="2" t="s">
        <v>4370</v>
      </c>
      <c r="B1499" s="9" t="s">
        <v>2984</v>
      </c>
      <c r="C1499" s="2" t="s">
        <v>12768</v>
      </c>
      <c r="D1499" s="2" t="s">
        <v>2984</v>
      </c>
      <c r="E1499" s="2" t="s">
        <v>12769</v>
      </c>
      <c r="F1499" s="2" t="s">
        <v>11721</v>
      </c>
      <c r="G1499" s="2" t="s">
        <v>11551</v>
      </c>
      <c r="H1499" s="2" t="s">
        <v>675</v>
      </c>
      <c r="I1499" s="2" t="s">
        <v>4372</v>
      </c>
      <c r="J1499" s="2" t="s">
        <v>373</v>
      </c>
      <c r="K1499" s="2" t="s">
        <v>675</v>
      </c>
      <c r="L1499" s="2" t="s">
        <v>11552</v>
      </c>
      <c r="M1499" s="2" t="s">
        <v>769</v>
      </c>
      <c r="N1499" s="2" t="s">
        <v>701</v>
      </c>
      <c r="O1499" s="2" t="s">
        <v>4371</v>
      </c>
      <c r="P1499" s="2" t="s">
        <v>11553</v>
      </c>
      <c r="Q1499" s="9" t="s">
        <v>2984</v>
      </c>
      <c r="R1499" s="2" t="s">
        <v>4373</v>
      </c>
      <c r="S1499" s="9" t="s">
        <v>1908</v>
      </c>
      <c r="T1499" s="2" t="s">
        <v>675</v>
      </c>
      <c r="U1499" s="2" t="s">
        <v>4373</v>
      </c>
      <c r="V1499" s="2" t="s">
        <v>1876</v>
      </c>
      <c r="W1499" s="2" t="s">
        <v>675</v>
      </c>
    </row>
    <row r="1500" spans="1:23">
      <c r="A1500" s="2" t="s">
        <v>4374</v>
      </c>
      <c r="B1500" s="9" t="s">
        <v>2984</v>
      </c>
      <c r="C1500" s="2" t="s">
        <v>12770</v>
      </c>
      <c r="D1500" s="2" t="s">
        <v>2984</v>
      </c>
      <c r="E1500" s="2" t="s">
        <v>12771</v>
      </c>
      <c r="F1500" s="2" t="s">
        <v>11762</v>
      </c>
      <c r="G1500" s="2" t="s">
        <v>11551</v>
      </c>
      <c r="H1500" s="2" t="s">
        <v>675</v>
      </c>
      <c r="I1500" s="2" t="s">
        <v>2760</v>
      </c>
      <c r="J1500" s="2" t="s">
        <v>374</v>
      </c>
      <c r="K1500" s="2" t="s">
        <v>664</v>
      </c>
      <c r="L1500" s="2" t="s">
        <v>11552</v>
      </c>
      <c r="M1500" s="2" t="s">
        <v>769</v>
      </c>
      <c r="N1500" s="2" t="s">
        <v>701</v>
      </c>
      <c r="O1500" s="2" t="s">
        <v>2759</v>
      </c>
      <c r="P1500" s="2" t="s">
        <v>11553</v>
      </c>
      <c r="Q1500" s="9" t="s">
        <v>2984</v>
      </c>
      <c r="R1500" s="2" t="s">
        <v>4375</v>
      </c>
      <c r="S1500" s="9" t="s">
        <v>1807</v>
      </c>
      <c r="T1500" s="2" t="s">
        <v>675</v>
      </c>
      <c r="U1500" s="2" t="s">
        <v>4375</v>
      </c>
      <c r="V1500" s="2" t="s">
        <v>1807</v>
      </c>
      <c r="W1500" s="2" t="s">
        <v>675</v>
      </c>
    </row>
    <row r="1501" spans="1:23">
      <c r="A1501" s="2" t="s">
        <v>5153</v>
      </c>
      <c r="B1501" s="9" t="s">
        <v>2984</v>
      </c>
      <c r="C1501" s="2" t="s">
        <v>5953</v>
      </c>
      <c r="D1501" s="2" t="s">
        <v>2984</v>
      </c>
      <c r="E1501" s="2" t="s">
        <v>12067</v>
      </c>
      <c r="F1501" s="2" t="s">
        <v>11560</v>
      </c>
      <c r="G1501" s="2" t="s">
        <v>11551</v>
      </c>
      <c r="H1501" s="2" t="s">
        <v>675</v>
      </c>
      <c r="I1501" s="2" t="s">
        <v>12</v>
      </c>
      <c r="J1501" s="2" t="s">
        <v>5154</v>
      </c>
      <c r="K1501" s="2" t="s">
        <v>664</v>
      </c>
      <c r="L1501" s="2" t="s">
        <v>675</v>
      </c>
      <c r="M1501" s="2" t="s">
        <v>769</v>
      </c>
      <c r="N1501" s="2" t="s">
        <v>701</v>
      </c>
      <c r="O1501" s="2" t="s">
        <v>782</v>
      </c>
      <c r="P1501" s="2" t="s">
        <v>11553</v>
      </c>
      <c r="Q1501" s="9" t="s">
        <v>2984</v>
      </c>
      <c r="R1501" s="2" t="s">
        <v>5155</v>
      </c>
      <c r="S1501" s="9" t="s">
        <v>1807</v>
      </c>
      <c r="T1501" s="2" t="s">
        <v>675</v>
      </c>
      <c r="U1501" s="2" t="s">
        <v>5155</v>
      </c>
      <c r="V1501" s="2" t="s">
        <v>1807</v>
      </c>
      <c r="W1501" s="2" t="s">
        <v>675</v>
      </c>
    </row>
    <row r="1502" spans="1:23">
      <c r="A1502" s="2" t="s">
        <v>2983</v>
      </c>
      <c r="B1502" s="9" t="s">
        <v>2984</v>
      </c>
      <c r="C1502" s="2" t="s">
        <v>12325</v>
      </c>
      <c r="D1502" s="2" t="s">
        <v>2984</v>
      </c>
      <c r="E1502" s="2" t="s">
        <v>12772</v>
      </c>
      <c r="F1502" s="2" t="s">
        <v>12773</v>
      </c>
      <c r="G1502" s="2" t="s">
        <v>11551</v>
      </c>
      <c r="H1502" s="2" t="s">
        <v>675</v>
      </c>
      <c r="I1502" s="2" t="s">
        <v>1795</v>
      </c>
      <c r="J1502" s="2" t="s">
        <v>186</v>
      </c>
      <c r="K1502" s="2" t="s">
        <v>664</v>
      </c>
      <c r="L1502" s="2" t="s">
        <v>11552</v>
      </c>
      <c r="M1502" s="2" t="s">
        <v>1676</v>
      </c>
      <c r="N1502" s="2" t="s">
        <v>701</v>
      </c>
      <c r="O1502" s="2" t="s">
        <v>1794</v>
      </c>
      <c r="P1502" s="2" t="s">
        <v>11568</v>
      </c>
      <c r="Q1502" s="9" t="s">
        <v>2984</v>
      </c>
      <c r="R1502" s="2" t="s">
        <v>2985</v>
      </c>
      <c r="S1502" s="9" t="s">
        <v>1807</v>
      </c>
      <c r="T1502" s="2" t="s">
        <v>675</v>
      </c>
      <c r="U1502" s="2" t="s">
        <v>2985</v>
      </c>
      <c r="V1502" s="2" t="s">
        <v>1807</v>
      </c>
      <c r="W1502" s="2" t="s">
        <v>675</v>
      </c>
    </row>
    <row r="1503" spans="1:23">
      <c r="A1503" s="2" t="s">
        <v>2986</v>
      </c>
      <c r="B1503" s="9" t="s">
        <v>1807</v>
      </c>
      <c r="C1503" s="2" t="s">
        <v>12774</v>
      </c>
      <c r="D1503" s="2" t="s">
        <v>1807</v>
      </c>
      <c r="E1503" s="2" t="s">
        <v>12775</v>
      </c>
      <c r="F1503" s="2" t="s">
        <v>12776</v>
      </c>
      <c r="G1503" s="2" t="s">
        <v>11551</v>
      </c>
      <c r="H1503" s="2" t="s">
        <v>675</v>
      </c>
      <c r="I1503" s="2" t="s">
        <v>1795</v>
      </c>
      <c r="J1503" s="2" t="s">
        <v>186</v>
      </c>
      <c r="K1503" s="2" t="s">
        <v>664</v>
      </c>
      <c r="L1503" s="2" t="s">
        <v>11552</v>
      </c>
      <c r="M1503" s="2" t="s">
        <v>1676</v>
      </c>
      <c r="N1503" s="2" t="s">
        <v>701</v>
      </c>
      <c r="O1503" s="2" t="s">
        <v>1794</v>
      </c>
      <c r="P1503" s="2" t="s">
        <v>11557</v>
      </c>
      <c r="Q1503" s="9" t="s">
        <v>1807</v>
      </c>
      <c r="R1503" s="2" t="s">
        <v>2987</v>
      </c>
      <c r="S1503" s="9" t="s">
        <v>1807</v>
      </c>
      <c r="T1503" s="2" t="s">
        <v>675</v>
      </c>
      <c r="U1503" s="2" t="s">
        <v>2987</v>
      </c>
      <c r="V1503" s="2" t="s">
        <v>1807</v>
      </c>
      <c r="W1503" s="2" t="s">
        <v>675</v>
      </c>
    </row>
    <row r="1504" spans="1:23">
      <c r="A1504" s="2" t="s">
        <v>2988</v>
      </c>
      <c r="B1504" s="9" t="s">
        <v>1807</v>
      </c>
      <c r="C1504" s="2" t="s">
        <v>12577</v>
      </c>
      <c r="D1504" s="2" t="s">
        <v>1807</v>
      </c>
      <c r="E1504" s="2" t="s">
        <v>12777</v>
      </c>
      <c r="F1504" s="2" t="s">
        <v>11853</v>
      </c>
      <c r="G1504" s="2" t="s">
        <v>11551</v>
      </c>
      <c r="H1504" s="2" t="s">
        <v>675</v>
      </c>
      <c r="I1504" s="2" t="s">
        <v>1834</v>
      </c>
      <c r="J1504" s="2" t="s">
        <v>186</v>
      </c>
      <c r="K1504" s="2" t="s">
        <v>664</v>
      </c>
      <c r="L1504" s="2" t="s">
        <v>11552</v>
      </c>
      <c r="M1504" s="2" t="s">
        <v>1676</v>
      </c>
      <c r="N1504" s="2" t="s">
        <v>701</v>
      </c>
      <c r="O1504" s="2" t="s">
        <v>1833</v>
      </c>
      <c r="P1504" s="2" t="s">
        <v>11557</v>
      </c>
      <c r="Q1504" s="9" t="s">
        <v>1807</v>
      </c>
      <c r="R1504" s="2" t="s">
        <v>2989</v>
      </c>
      <c r="S1504" s="9" t="s">
        <v>1807</v>
      </c>
      <c r="T1504" s="2" t="s">
        <v>675</v>
      </c>
      <c r="U1504" s="2" t="s">
        <v>2989</v>
      </c>
      <c r="V1504" s="2" t="s">
        <v>1807</v>
      </c>
      <c r="W1504" s="2" t="s">
        <v>675</v>
      </c>
    </row>
    <row r="1505" spans="1:23">
      <c r="A1505" s="2" t="s">
        <v>5156</v>
      </c>
      <c r="B1505" s="9" t="s">
        <v>1807</v>
      </c>
      <c r="C1505" s="2" t="s">
        <v>12604</v>
      </c>
      <c r="D1505" s="2" t="s">
        <v>1807</v>
      </c>
      <c r="E1505" s="2" t="s">
        <v>12778</v>
      </c>
      <c r="F1505" s="2" t="s">
        <v>12273</v>
      </c>
      <c r="G1505" s="2" t="s">
        <v>11551</v>
      </c>
      <c r="H1505" s="2" t="s">
        <v>675</v>
      </c>
      <c r="I1505" s="2" t="s">
        <v>12</v>
      </c>
      <c r="J1505" s="2" t="s">
        <v>5157</v>
      </c>
      <c r="K1505" s="2" t="s">
        <v>664</v>
      </c>
      <c r="L1505" s="2" t="s">
        <v>11552</v>
      </c>
      <c r="M1505" s="2" t="s">
        <v>1676</v>
      </c>
      <c r="N1505" s="2" t="s">
        <v>701</v>
      </c>
      <c r="O1505" s="2" t="s">
        <v>782</v>
      </c>
      <c r="P1505" s="2" t="s">
        <v>11553</v>
      </c>
      <c r="Q1505" s="9" t="s">
        <v>1807</v>
      </c>
      <c r="R1505" s="2" t="s">
        <v>5158</v>
      </c>
      <c r="S1505" s="9" t="s">
        <v>1807</v>
      </c>
      <c r="T1505" s="2" t="s">
        <v>675</v>
      </c>
      <c r="U1505" s="2" t="s">
        <v>5158</v>
      </c>
      <c r="V1505" s="2" t="s">
        <v>1807</v>
      </c>
      <c r="W1505" s="2" t="s">
        <v>675</v>
      </c>
    </row>
    <row r="1506" spans="1:23">
      <c r="A1506" s="2" t="s">
        <v>2990</v>
      </c>
      <c r="B1506" s="9" t="s">
        <v>1807</v>
      </c>
      <c r="C1506" s="2" t="s">
        <v>12779</v>
      </c>
      <c r="D1506" s="2" t="s">
        <v>1807</v>
      </c>
      <c r="E1506" s="2" t="s">
        <v>12446</v>
      </c>
      <c r="F1506" s="2" t="s">
        <v>12276</v>
      </c>
      <c r="G1506" s="2" t="s">
        <v>11551</v>
      </c>
      <c r="H1506" s="2" t="s">
        <v>675</v>
      </c>
      <c r="I1506" s="2" t="s">
        <v>1834</v>
      </c>
      <c r="J1506" s="2" t="s">
        <v>210</v>
      </c>
      <c r="K1506" s="2" t="s">
        <v>664</v>
      </c>
      <c r="L1506" s="2" t="s">
        <v>11552</v>
      </c>
      <c r="M1506" s="2" t="s">
        <v>1283</v>
      </c>
      <c r="N1506" s="2" t="s">
        <v>701</v>
      </c>
      <c r="O1506" s="2" t="s">
        <v>1833</v>
      </c>
      <c r="P1506" s="2" t="s">
        <v>11568</v>
      </c>
      <c r="Q1506" s="9" t="s">
        <v>1807</v>
      </c>
      <c r="R1506" s="2" t="s">
        <v>2992</v>
      </c>
      <c r="S1506" s="9" t="s">
        <v>1908</v>
      </c>
      <c r="T1506" s="2" t="s">
        <v>675</v>
      </c>
      <c r="U1506" s="2" t="s">
        <v>2992</v>
      </c>
      <c r="V1506" s="2" t="s">
        <v>675</v>
      </c>
      <c r="W1506" s="2" t="s">
        <v>675</v>
      </c>
    </row>
    <row r="1507" spans="1:23">
      <c r="A1507" s="2" t="s">
        <v>2993</v>
      </c>
      <c r="B1507" s="9" t="s">
        <v>1807</v>
      </c>
      <c r="C1507" s="2" t="s">
        <v>6748</v>
      </c>
      <c r="D1507" s="2" t="s">
        <v>1807</v>
      </c>
      <c r="E1507" s="2" t="s">
        <v>12780</v>
      </c>
      <c r="F1507" s="2" t="s">
        <v>11591</v>
      </c>
      <c r="G1507" s="2" t="s">
        <v>11551</v>
      </c>
      <c r="H1507" s="2" t="s">
        <v>675</v>
      </c>
      <c r="I1507" s="2" t="s">
        <v>2035</v>
      </c>
      <c r="J1507" s="2" t="s">
        <v>211</v>
      </c>
      <c r="K1507" s="2" t="s">
        <v>664</v>
      </c>
      <c r="L1507" s="2" t="s">
        <v>11552</v>
      </c>
      <c r="M1507" s="2" t="s">
        <v>1283</v>
      </c>
      <c r="N1507" s="2" t="s">
        <v>701</v>
      </c>
      <c r="O1507" s="2" t="s">
        <v>2034</v>
      </c>
      <c r="P1507" s="2" t="s">
        <v>11568</v>
      </c>
      <c r="Q1507" s="9" t="s">
        <v>1807</v>
      </c>
      <c r="R1507" s="2" t="s">
        <v>2994</v>
      </c>
      <c r="S1507" s="9" t="s">
        <v>1908</v>
      </c>
      <c r="T1507" s="2" t="s">
        <v>675</v>
      </c>
      <c r="U1507" s="2" t="s">
        <v>2994</v>
      </c>
      <c r="V1507" s="2" t="s">
        <v>675</v>
      </c>
      <c r="W1507" s="2" t="s">
        <v>675</v>
      </c>
    </row>
    <row r="1508" spans="1:23">
      <c r="A1508" s="2" t="s">
        <v>2995</v>
      </c>
      <c r="B1508" s="9" t="s">
        <v>1807</v>
      </c>
      <c r="C1508" s="2" t="s">
        <v>7321</v>
      </c>
      <c r="D1508" s="2" t="s">
        <v>1807</v>
      </c>
      <c r="E1508" s="2" t="s">
        <v>11966</v>
      </c>
      <c r="F1508" s="2" t="s">
        <v>11550</v>
      </c>
      <c r="G1508" s="2" t="s">
        <v>11551</v>
      </c>
      <c r="H1508" s="2" t="s">
        <v>675</v>
      </c>
      <c r="I1508" s="2" t="s">
        <v>2587</v>
      </c>
      <c r="J1508" s="2" t="s">
        <v>210</v>
      </c>
      <c r="K1508" s="2" t="s">
        <v>664</v>
      </c>
      <c r="L1508" s="2" t="s">
        <v>11552</v>
      </c>
      <c r="M1508" s="2" t="s">
        <v>1283</v>
      </c>
      <c r="N1508" s="2" t="s">
        <v>701</v>
      </c>
      <c r="O1508" s="2" t="s">
        <v>2586</v>
      </c>
      <c r="P1508" s="2" t="s">
        <v>11568</v>
      </c>
      <c r="Q1508" s="9" t="s">
        <v>1807</v>
      </c>
      <c r="R1508" s="2" t="s">
        <v>2996</v>
      </c>
      <c r="S1508" s="9" t="s">
        <v>1908</v>
      </c>
      <c r="T1508" s="2" t="s">
        <v>675</v>
      </c>
      <c r="U1508" s="2" t="s">
        <v>2996</v>
      </c>
      <c r="V1508" s="2" t="s">
        <v>675</v>
      </c>
      <c r="W1508" s="2" t="s">
        <v>675</v>
      </c>
    </row>
    <row r="1509" spans="1:23">
      <c r="A1509" s="2" t="s">
        <v>4376</v>
      </c>
      <c r="B1509" s="9" t="s">
        <v>1807</v>
      </c>
      <c r="C1509" s="2" t="s">
        <v>5886</v>
      </c>
      <c r="D1509" s="2" t="s">
        <v>1807</v>
      </c>
      <c r="E1509" s="2" t="s">
        <v>5924</v>
      </c>
      <c r="F1509" s="2" t="s">
        <v>11580</v>
      </c>
      <c r="G1509" s="2" t="s">
        <v>11551</v>
      </c>
      <c r="H1509" s="2" t="s">
        <v>675</v>
      </c>
      <c r="I1509" s="2" t="s">
        <v>2563</v>
      </c>
      <c r="J1509" s="2" t="s">
        <v>118</v>
      </c>
      <c r="K1509" s="2" t="s">
        <v>664</v>
      </c>
      <c r="L1509" s="2" t="s">
        <v>11552</v>
      </c>
      <c r="M1509" s="2" t="s">
        <v>1283</v>
      </c>
      <c r="N1509" s="2" t="s">
        <v>701</v>
      </c>
      <c r="O1509" s="2" t="s">
        <v>2562</v>
      </c>
      <c r="P1509" s="2" t="s">
        <v>11568</v>
      </c>
      <c r="Q1509" s="9" t="s">
        <v>1807</v>
      </c>
      <c r="R1509" s="2" t="s">
        <v>4378</v>
      </c>
      <c r="S1509" s="9" t="s">
        <v>1908</v>
      </c>
      <c r="T1509" s="2" t="s">
        <v>675</v>
      </c>
      <c r="U1509" s="2" t="s">
        <v>4378</v>
      </c>
      <c r="V1509" s="2" t="s">
        <v>675</v>
      </c>
      <c r="W1509" s="2" t="s">
        <v>675</v>
      </c>
    </row>
    <row r="1510" spans="1:23">
      <c r="A1510" s="2" t="s">
        <v>2997</v>
      </c>
      <c r="B1510" s="9" t="s">
        <v>1807</v>
      </c>
      <c r="C1510" s="2" t="s">
        <v>12781</v>
      </c>
      <c r="D1510" s="2" t="s">
        <v>1807</v>
      </c>
      <c r="E1510" s="2" t="s">
        <v>12782</v>
      </c>
      <c r="F1510" s="2" t="s">
        <v>11550</v>
      </c>
      <c r="G1510" s="2" t="s">
        <v>11551</v>
      </c>
      <c r="H1510" s="2" t="s">
        <v>675</v>
      </c>
      <c r="I1510" s="2" t="s">
        <v>877</v>
      </c>
      <c r="J1510" s="2" t="s">
        <v>108</v>
      </c>
      <c r="K1510" s="2" t="s">
        <v>664</v>
      </c>
      <c r="L1510" s="2" t="s">
        <v>11552</v>
      </c>
      <c r="M1510" s="2" t="s">
        <v>1283</v>
      </c>
      <c r="N1510" s="2" t="s">
        <v>701</v>
      </c>
      <c r="O1510" s="2" t="s">
        <v>876</v>
      </c>
      <c r="P1510" s="2" t="s">
        <v>11568</v>
      </c>
      <c r="Q1510" s="9" t="s">
        <v>1807</v>
      </c>
      <c r="R1510" s="2" t="s">
        <v>2998</v>
      </c>
      <c r="S1510" s="9" t="s">
        <v>1908</v>
      </c>
      <c r="T1510" s="2" t="s">
        <v>675</v>
      </c>
      <c r="U1510" s="2" t="s">
        <v>2998</v>
      </c>
      <c r="V1510" s="2" t="s">
        <v>1904</v>
      </c>
      <c r="W1510" s="2" t="s">
        <v>675</v>
      </c>
    </row>
    <row r="1511" spans="1:23">
      <c r="A1511" s="2" t="s">
        <v>1862</v>
      </c>
      <c r="B1511" s="9" t="s">
        <v>1863</v>
      </c>
      <c r="C1511" s="2" t="s">
        <v>12783</v>
      </c>
      <c r="D1511" s="2" t="s">
        <v>1863</v>
      </c>
      <c r="E1511" s="2" t="s">
        <v>12784</v>
      </c>
      <c r="F1511" s="2" t="s">
        <v>11560</v>
      </c>
      <c r="G1511" s="2" t="s">
        <v>11551</v>
      </c>
      <c r="H1511" s="2" t="s">
        <v>1864</v>
      </c>
      <c r="I1511" s="2" t="s">
        <v>885</v>
      </c>
      <c r="J1511" s="2" t="s">
        <v>1865</v>
      </c>
      <c r="K1511" s="2" t="s">
        <v>675</v>
      </c>
      <c r="L1511" s="2" t="s">
        <v>675</v>
      </c>
      <c r="M1511" s="2" t="s">
        <v>759</v>
      </c>
      <c r="N1511" s="2" t="s">
        <v>701</v>
      </c>
      <c r="O1511" s="2" t="s">
        <v>884</v>
      </c>
      <c r="P1511" s="2" t="s">
        <v>11568</v>
      </c>
      <c r="Q1511" s="9" t="s">
        <v>1863</v>
      </c>
      <c r="R1511" s="2" t="s">
        <v>1866</v>
      </c>
      <c r="S1511" s="9" t="s">
        <v>1933</v>
      </c>
      <c r="T1511" s="2" t="s">
        <v>675</v>
      </c>
      <c r="U1511" s="2" t="s">
        <v>1866</v>
      </c>
      <c r="V1511" s="2" t="s">
        <v>1876</v>
      </c>
      <c r="W1511" s="2" t="s">
        <v>675</v>
      </c>
    </row>
    <row r="1512" spans="1:23">
      <c r="A1512" s="2" t="s">
        <v>1867</v>
      </c>
      <c r="B1512" s="9" t="s">
        <v>1863</v>
      </c>
      <c r="C1512" s="2" t="s">
        <v>7956</v>
      </c>
      <c r="D1512" s="2" t="s">
        <v>1863</v>
      </c>
      <c r="E1512" s="2" t="s">
        <v>12785</v>
      </c>
      <c r="F1512" s="2" t="s">
        <v>11560</v>
      </c>
      <c r="G1512" s="2" t="s">
        <v>11551</v>
      </c>
      <c r="H1512" s="2" t="s">
        <v>675</v>
      </c>
      <c r="I1512" s="2" t="s">
        <v>1795</v>
      </c>
      <c r="J1512" s="2" t="s">
        <v>1868</v>
      </c>
      <c r="K1512" s="2" t="s">
        <v>663</v>
      </c>
      <c r="L1512" s="2" t="s">
        <v>675</v>
      </c>
      <c r="M1512" s="2" t="s">
        <v>759</v>
      </c>
      <c r="N1512" s="2" t="s">
        <v>701</v>
      </c>
      <c r="O1512" s="2" t="s">
        <v>1794</v>
      </c>
      <c r="P1512" s="2" t="s">
        <v>11568</v>
      </c>
      <c r="Q1512" s="9" t="s">
        <v>1863</v>
      </c>
      <c r="R1512" s="2" t="s">
        <v>1869</v>
      </c>
      <c r="S1512" s="9" t="s">
        <v>1933</v>
      </c>
      <c r="T1512" s="2" t="s">
        <v>675</v>
      </c>
      <c r="U1512" s="2" t="s">
        <v>1869</v>
      </c>
      <c r="V1512" s="2" t="s">
        <v>675</v>
      </c>
      <c r="W1512" s="2" t="s">
        <v>675</v>
      </c>
    </row>
    <row r="1513" spans="1:23">
      <c r="A1513" s="2" t="s">
        <v>1870</v>
      </c>
      <c r="B1513" s="9" t="s">
        <v>1863</v>
      </c>
      <c r="C1513" s="2" t="s">
        <v>12786</v>
      </c>
      <c r="D1513" s="2" t="s">
        <v>1863</v>
      </c>
      <c r="E1513" s="2" t="s">
        <v>6932</v>
      </c>
      <c r="F1513" s="2" t="s">
        <v>11560</v>
      </c>
      <c r="G1513" s="2" t="s">
        <v>11551</v>
      </c>
      <c r="H1513" s="2" t="s">
        <v>675</v>
      </c>
      <c r="I1513" s="2" t="s">
        <v>1872</v>
      </c>
      <c r="J1513" s="2" t="s">
        <v>1873</v>
      </c>
      <c r="K1513" s="2" t="s">
        <v>663</v>
      </c>
      <c r="L1513" s="2" t="s">
        <v>675</v>
      </c>
      <c r="M1513" s="2" t="s">
        <v>759</v>
      </c>
      <c r="N1513" s="2" t="s">
        <v>701</v>
      </c>
      <c r="O1513" s="2" t="s">
        <v>1871</v>
      </c>
      <c r="P1513" s="2" t="s">
        <v>11568</v>
      </c>
      <c r="Q1513" s="9" t="s">
        <v>1863</v>
      </c>
      <c r="R1513" s="2" t="s">
        <v>1874</v>
      </c>
      <c r="S1513" s="9" t="s">
        <v>1933</v>
      </c>
      <c r="T1513" s="2" t="s">
        <v>675</v>
      </c>
      <c r="U1513" s="2" t="s">
        <v>1874</v>
      </c>
      <c r="V1513" s="2" t="s">
        <v>675</v>
      </c>
      <c r="W1513" s="2" t="s">
        <v>675</v>
      </c>
    </row>
    <row r="1514" spans="1:23">
      <c r="A1514" s="2" t="s">
        <v>1875</v>
      </c>
      <c r="B1514" s="9" t="s">
        <v>1876</v>
      </c>
      <c r="C1514" s="2" t="s">
        <v>12787</v>
      </c>
      <c r="D1514" s="2" t="s">
        <v>1876</v>
      </c>
      <c r="E1514" s="2" t="s">
        <v>12788</v>
      </c>
      <c r="F1514" s="2" t="s">
        <v>11560</v>
      </c>
      <c r="G1514" s="2" t="s">
        <v>11551</v>
      </c>
      <c r="H1514" s="2" t="s">
        <v>675</v>
      </c>
      <c r="I1514" s="2" t="s">
        <v>124</v>
      </c>
      <c r="J1514" s="2" t="s">
        <v>1878</v>
      </c>
      <c r="K1514" s="2" t="s">
        <v>664</v>
      </c>
      <c r="L1514" s="2" t="s">
        <v>675</v>
      </c>
      <c r="M1514" s="2" t="s">
        <v>1585</v>
      </c>
      <c r="N1514" s="2" t="s">
        <v>701</v>
      </c>
      <c r="O1514" s="2" t="s">
        <v>1877</v>
      </c>
      <c r="P1514" s="2" t="s">
        <v>11557</v>
      </c>
      <c r="Q1514" s="9" t="s">
        <v>1876</v>
      </c>
      <c r="R1514" s="2" t="s">
        <v>1879</v>
      </c>
      <c r="S1514" s="9" t="s">
        <v>1933</v>
      </c>
      <c r="T1514" s="2" t="s">
        <v>675</v>
      </c>
      <c r="U1514" s="2" t="s">
        <v>1879</v>
      </c>
      <c r="V1514" s="2" t="s">
        <v>1891</v>
      </c>
      <c r="W1514" s="2" t="s">
        <v>675</v>
      </c>
    </row>
    <row r="1515" spans="1:23">
      <c r="A1515" s="2" t="s">
        <v>2999</v>
      </c>
      <c r="B1515" s="9" t="s">
        <v>1682</v>
      </c>
      <c r="C1515" s="2" t="s">
        <v>12719</v>
      </c>
      <c r="D1515" s="2" t="s">
        <v>1682</v>
      </c>
      <c r="E1515" s="2" t="s">
        <v>12720</v>
      </c>
      <c r="F1515" s="2" t="s">
        <v>11550</v>
      </c>
      <c r="G1515" s="2" t="s">
        <v>11551</v>
      </c>
      <c r="H1515" s="2" t="s">
        <v>675</v>
      </c>
      <c r="I1515" s="2" t="s">
        <v>1834</v>
      </c>
      <c r="J1515" s="2" t="s">
        <v>212</v>
      </c>
      <c r="K1515" s="2" t="s">
        <v>664</v>
      </c>
      <c r="L1515" s="2" t="s">
        <v>11552</v>
      </c>
      <c r="M1515" s="2" t="s">
        <v>760</v>
      </c>
      <c r="N1515" s="2" t="s">
        <v>701</v>
      </c>
      <c r="O1515" s="2" t="s">
        <v>1833</v>
      </c>
      <c r="P1515" s="2" t="s">
        <v>675</v>
      </c>
      <c r="Q1515" s="9" t="s">
        <v>1876</v>
      </c>
      <c r="R1515" s="2" t="s">
        <v>3000</v>
      </c>
      <c r="S1515" s="9" t="s">
        <v>1908</v>
      </c>
      <c r="T1515" s="2" t="s">
        <v>675</v>
      </c>
      <c r="U1515" s="2" t="s">
        <v>3000</v>
      </c>
      <c r="V1515" s="2" t="s">
        <v>675</v>
      </c>
      <c r="W1515" s="2" t="s">
        <v>675</v>
      </c>
    </row>
    <row r="1516" spans="1:23">
      <c r="A1516" s="2" t="s">
        <v>3001</v>
      </c>
      <c r="B1516" s="9" t="s">
        <v>1682</v>
      </c>
      <c r="C1516" s="2" t="s">
        <v>5890</v>
      </c>
      <c r="D1516" s="2" t="s">
        <v>1682</v>
      </c>
      <c r="E1516" s="2" t="s">
        <v>11720</v>
      </c>
      <c r="F1516" s="2" t="s">
        <v>11550</v>
      </c>
      <c r="G1516" s="2" t="s">
        <v>11551</v>
      </c>
      <c r="H1516" s="2" t="s">
        <v>675</v>
      </c>
      <c r="I1516" s="2" t="s">
        <v>1839</v>
      </c>
      <c r="J1516" s="2" t="s">
        <v>213</v>
      </c>
      <c r="K1516" s="2" t="s">
        <v>664</v>
      </c>
      <c r="L1516" s="2" t="s">
        <v>11552</v>
      </c>
      <c r="M1516" s="2" t="s">
        <v>760</v>
      </c>
      <c r="N1516" s="2" t="s">
        <v>701</v>
      </c>
      <c r="O1516" s="2" t="s">
        <v>1838</v>
      </c>
      <c r="P1516" s="2" t="s">
        <v>675</v>
      </c>
      <c r="Q1516" s="9" t="s">
        <v>1876</v>
      </c>
      <c r="R1516" s="2" t="s">
        <v>3002</v>
      </c>
      <c r="S1516" s="9" t="s">
        <v>1908</v>
      </c>
      <c r="T1516" s="2" t="s">
        <v>675</v>
      </c>
      <c r="U1516" s="2" t="s">
        <v>3002</v>
      </c>
      <c r="V1516" s="2" t="s">
        <v>675</v>
      </c>
      <c r="W1516" s="2" t="s">
        <v>675</v>
      </c>
    </row>
    <row r="1517" spans="1:23">
      <c r="A1517" s="2" t="s">
        <v>3003</v>
      </c>
      <c r="B1517" s="9" t="s">
        <v>2955</v>
      </c>
      <c r="C1517" s="2" t="s">
        <v>12724</v>
      </c>
      <c r="D1517" s="2" t="s">
        <v>2955</v>
      </c>
      <c r="E1517" s="2" t="s">
        <v>12725</v>
      </c>
      <c r="F1517" s="2" t="s">
        <v>11737</v>
      </c>
      <c r="G1517" s="2" t="s">
        <v>11551</v>
      </c>
      <c r="H1517" s="2" t="s">
        <v>675</v>
      </c>
      <c r="I1517" s="2" t="s">
        <v>2754</v>
      </c>
      <c r="J1517" s="2" t="s">
        <v>214</v>
      </c>
      <c r="K1517" s="2" t="s">
        <v>664</v>
      </c>
      <c r="L1517" s="2" t="s">
        <v>11552</v>
      </c>
      <c r="M1517" s="2" t="s">
        <v>760</v>
      </c>
      <c r="N1517" s="2" t="s">
        <v>701</v>
      </c>
      <c r="O1517" s="2" t="s">
        <v>2753</v>
      </c>
      <c r="P1517" s="2" t="s">
        <v>675</v>
      </c>
      <c r="Q1517" s="9" t="s">
        <v>1876</v>
      </c>
      <c r="R1517" s="2" t="s">
        <v>3004</v>
      </c>
      <c r="S1517" s="9" t="s">
        <v>1908</v>
      </c>
      <c r="T1517" s="2" t="s">
        <v>675</v>
      </c>
      <c r="U1517" s="2" t="s">
        <v>3004</v>
      </c>
      <c r="V1517" s="2" t="s">
        <v>675</v>
      </c>
      <c r="W1517" s="2" t="s">
        <v>675</v>
      </c>
    </row>
    <row r="1518" spans="1:23">
      <c r="A1518" s="2" t="s">
        <v>1880</v>
      </c>
      <c r="B1518" s="9" t="s">
        <v>1876</v>
      </c>
      <c r="C1518" s="2" t="s">
        <v>5852</v>
      </c>
      <c r="D1518" s="2" t="s">
        <v>1876</v>
      </c>
      <c r="E1518" s="2" t="s">
        <v>5844</v>
      </c>
      <c r="F1518" s="2" t="s">
        <v>11560</v>
      </c>
      <c r="G1518" s="2" t="s">
        <v>11551</v>
      </c>
      <c r="H1518" s="2" t="s">
        <v>675</v>
      </c>
      <c r="I1518" s="2" t="s">
        <v>1882</v>
      </c>
      <c r="J1518" s="2" t="s">
        <v>1883</v>
      </c>
      <c r="K1518" s="2" t="s">
        <v>664</v>
      </c>
      <c r="L1518" s="2" t="s">
        <v>675</v>
      </c>
      <c r="M1518" s="2" t="s">
        <v>769</v>
      </c>
      <c r="N1518" s="2" t="s">
        <v>701</v>
      </c>
      <c r="O1518" s="2" t="s">
        <v>1881</v>
      </c>
      <c r="P1518" s="2" t="s">
        <v>11553</v>
      </c>
      <c r="Q1518" s="9" t="s">
        <v>1876</v>
      </c>
      <c r="R1518" s="2" t="s">
        <v>1885</v>
      </c>
      <c r="S1518" s="9" t="s">
        <v>1933</v>
      </c>
      <c r="T1518" s="2" t="s">
        <v>675</v>
      </c>
      <c r="U1518" s="2" t="s">
        <v>1885</v>
      </c>
      <c r="V1518" s="2" t="s">
        <v>675</v>
      </c>
      <c r="W1518" s="2" t="s">
        <v>675</v>
      </c>
    </row>
    <row r="1519" spans="1:23">
      <c r="A1519" s="2" t="s">
        <v>5159</v>
      </c>
      <c r="B1519" s="9" t="s">
        <v>1876</v>
      </c>
      <c r="C1519" s="2" t="s">
        <v>5851</v>
      </c>
      <c r="D1519" s="2" t="s">
        <v>1876</v>
      </c>
      <c r="E1519" s="2" t="s">
        <v>12789</v>
      </c>
      <c r="F1519" s="2" t="s">
        <v>12790</v>
      </c>
      <c r="G1519" s="2" t="s">
        <v>11551</v>
      </c>
      <c r="H1519" s="2" t="s">
        <v>675</v>
      </c>
      <c r="I1519" s="2" t="s">
        <v>12</v>
      </c>
      <c r="J1519" s="2" t="s">
        <v>5160</v>
      </c>
      <c r="K1519" s="2" t="s">
        <v>664</v>
      </c>
      <c r="L1519" s="2" t="s">
        <v>11552</v>
      </c>
      <c r="M1519" s="2" t="s">
        <v>769</v>
      </c>
      <c r="N1519" s="2" t="s">
        <v>701</v>
      </c>
      <c r="O1519" s="2" t="s">
        <v>782</v>
      </c>
      <c r="P1519" s="2" t="s">
        <v>11553</v>
      </c>
      <c r="Q1519" s="9" t="s">
        <v>1876</v>
      </c>
      <c r="R1519" s="2" t="s">
        <v>5161</v>
      </c>
      <c r="S1519" s="9" t="s">
        <v>1933</v>
      </c>
      <c r="T1519" s="2" t="s">
        <v>675</v>
      </c>
      <c r="U1519" s="2" t="s">
        <v>5161</v>
      </c>
      <c r="V1519" s="2" t="s">
        <v>675</v>
      </c>
      <c r="W1519" s="2" t="s">
        <v>675</v>
      </c>
    </row>
    <row r="1520" spans="1:23">
      <c r="A1520" s="2" t="s">
        <v>5162</v>
      </c>
      <c r="B1520" s="9" t="s">
        <v>1876</v>
      </c>
      <c r="C1520" s="2" t="s">
        <v>12791</v>
      </c>
      <c r="D1520" s="2" t="s">
        <v>1876</v>
      </c>
      <c r="E1520" s="2" t="s">
        <v>7812</v>
      </c>
      <c r="F1520" s="2" t="s">
        <v>12792</v>
      </c>
      <c r="G1520" s="2" t="s">
        <v>11551</v>
      </c>
      <c r="H1520" s="2" t="s">
        <v>675</v>
      </c>
      <c r="I1520" s="2" t="s">
        <v>132</v>
      </c>
      <c r="J1520" s="2" t="s">
        <v>5163</v>
      </c>
      <c r="K1520" s="2" t="s">
        <v>664</v>
      </c>
      <c r="L1520" s="2" t="s">
        <v>11552</v>
      </c>
      <c r="M1520" s="2" t="s">
        <v>1585</v>
      </c>
      <c r="N1520" s="2" t="s">
        <v>760</v>
      </c>
      <c r="O1520" s="2" t="s">
        <v>2235</v>
      </c>
      <c r="P1520" s="2" t="s">
        <v>11568</v>
      </c>
      <c r="Q1520" s="9" t="s">
        <v>1876</v>
      </c>
      <c r="R1520" s="2" t="s">
        <v>5164</v>
      </c>
      <c r="S1520" s="9" t="s">
        <v>1933</v>
      </c>
      <c r="T1520" s="2" t="s">
        <v>675</v>
      </c>
      <c r="U1520" s="2" t="s">
        <v>5164</v>
      </c>
      <c r="V1520" s="2" t="s">
        <v>675</v>
      </c>
      <c r="W1520" s="2" t="s">
        <v>675</v>
      </c>
    </row>
    <row r="1521" spans="1:23">
      <c r="A1521" s="2" t="s">
        <v>9442</v>
      </c>
      <c r="B1521" s="9" t="s">
        <v>1946</v>
      </c>
      <c r="C1521" s="2" t="s">
        <v>6902</v>
      </c>
      <c r="D1521" s="2" t="s">
        <v>3166</v>
      </c>
      <c r="E1521" s="2" t="s">
        <v>6800</v>
      </c>
      <c r="F1521" s="2" t="s">
        <v>11560</v>
      </c>
      <c r="G1521" s="2" t="s">
        <v>11551</v>
      </c>
      <c r="H1521" s="2" t="s">
        <v>675</v>
      </c>
      <c r="I1521" s="2" t="s">
        <v>90</v>
      </c>
      <c r="J1521" s="2" t="s">
        <v>6777</v>
      </c>
      <c r="K1521" s="2" t="s">
        <v>922</v>
      </c>
      <c r="L1521" s="2" t="s">
        <v>675</v>
      </c>
      <c r="M1521" s="2" t="s">
        <v>760</v>
      </c>
      <c r="N1521" s="2" t="s">
        <v>2672</v>
      </c>
      <c r="O1521" s="2" t="s">
        <v>2725</v>
      </c>
      <c r="P1521" s="2" t="s">
        <v>11557</v>
      </c>
      <c r="Q1521" s="9" t="s">
        <v>1887</v>
      </c>
      <c r="R1521" s="2" t="s">
        <v>9444</v>
      </c>
      <c r="S1521" s="9" t="s">
        <v>1977</v>
      </c>
      <c r="T1521" s="2" t="s">
        <v>675</v>
      </c>
      <c r="U1521" s="2" t="s">
        <v>9444</v>
      </c>
      <c r="V1521" s="2" t="s">
        <v>675</v>
      </c>
      <c r="W1521" s="2" t="s">
        <v>675</v>
      </c>
    </row>
    <row r="1522" spans="1:23">
      <c r="A1522" s="2" t="s">
        <v>9445</v>
      </c>
      <c r="B1522" s="9" t="s">
        <v>2086</v>
      </c>
      <c r="C1522" s="2" t="s">
        <v>6692</v>
      </c>
      <c r="D1522" s="2" t="s">
        <v>2086</v>
      </c>
      <c r="E1522" s="2" t="s">
        <v>6096</v>
      </c>
      <c r="F1522" s="2" t="s">
        <v>11560</v>
      </c>
      <c r="G1522" s="2" t="s">
        <v>11551</v>
      </c>
      <c r="H1522" s="2" t="s">
        <v>364</v>
      </c>
      <c r="I1522" s="2" t="s">
        <v>364</v>
      </c>
      <c r="J1522" s="2" t="s">
        <v>6901</v>
      </c>
      <c r="K1522" s="2" t="s">
        <v>922</v>
      </c>
      <c r="L1522" s="2" t="s">
        <v>675</v>
      </c>
      <c r="M1522" s="2" t="s">
        <v>760</v>
      </c>
      <c r="N1522" s="2" t="s">
        <v>2672</v>
      </c>
      <c r="O1522" s="2" t="s">
        <v>1742</v>
      </c>
      <c r="P1522" s="2" t="s">
        <v>11557</v>
      </c>
      <c r="Q1522" s="9" t="s">
        <v>1887</v>
      </c>
      <c r="R1522" s="2" t="s">
        <v>9446</v>
      </c>
      <c r="S1522" s="9" t="s">
        <v>4663</v>
      </c>
      <c r="T1522" s="2" t="s">
        <v>675</v>
      </c>
      <c r="U1522" s="2" t="s">
        <v>9446</v>
      </c>
      <c r="V1522" s="2" t="s">
        <v>675</v>
      </c>
      <c r="W1522" s="2" t="s">
        <v>675</v>
      </c>
    </row>
    <row r="1523" spans="1:23">
      <c r="A1523" s="2" t="s">
        <v>9447</v>
      </c>
      <c r="B1523" s="9" t="s">
        <v>1973</v>
      </c>
      <c r="C1523" s="2" t="s">
        <v>6853</v>
      </c>
      <c r="D1523" s="2" t="s">
        <v>1973</v>
      </c>
      <c r="E1523" s="2" t="s">
        <v>7040</v>
      </c>
      <c r="F1523" s="2" t="s">
        <v>11560</v>
      </c>
      <c r="G1523" s="2" t="s">
        <v>11551</v>
      </c>
      <c r="H1523" s="2" t="s">
        <v>6664</v>
      </c>
      <c r="I1523" s="2" t="s">
        <v>6664</v>
      </c>
      <c r="J1523" s="2" t="s">
        <v>7215</v>
      </c>
      <c r="K1523" s="2" t="s">
        <v>922</v>
      </c>
      <c r="L1523" s="2" t="s">
        <v>675</v>
      </c>
      <c r="M1523" s="2" t="s">
        <v>760</v>
      </c>
      <c r="N1523" s="2" t="s">
        <v>2672</v>
      </c>
      <c r="O1523" s="2" t="s">
        <v>6663</v>
      </c>
      <c r="P1523" s="2" t="s">
        <v>11557</v>
      </c>
      <c r="Q1523" s="9" t="s">
        <v>1887</v>
      </c>
      <c r="R1523" s="2" t="s">
        <v>9448</v>
      </c>
      <c r="S1523" s="9" t="s">
        <v>3166</v>
      </c>
      <c r="T1523" s="2" t="s">
        <v>675</v>
      </c>
      <c r="U1523" s="2" t="s">
        <v>9448</v>
      </c>
      <c r="V1523" s="2" t="s">
        <v>675</v>
      </c>
      <c r="W1523" s="2" t="s">
        <v>675</v>
      </c>
    </row>
    <row r="1524" spans="1:23">
      <c r="A1524" s="2" t="s">
        <v>9449</v>
      </c>
      <c r="B1524" s="9" t="s">
        <v>1958</v>
      </c>
      <c r="C1524" s="2" t="s">
        <v>7040</v>
      </c>
      <c r="D1524" s="2" t="s">
        <v>1958</v>
      </c>
      <c r="E1524" s="2" t="s">
        <v>7035</v>
      </c>
      <c r="F1524" s="2" t="s">
        <v>11560</v>
      </c>
      <c r="G1524" s="2" t="s">
        <v>11551</v>
      </c>
      <c r="H1524" s="2" t="s">
        <v>2091</v>
      </c>
      <c r="I1524" s="2" t="s">
        <v>2091</v>
      </c>
      <c r="J1524" s="2" t="s">
        <v>7218</v>
      </c>
      <c r="K1524" s="2" t="s">
        <v>922</v>
      </c>
      <c r="L1524" s="2" t="s">
        <v>675</v>
      </c>
      <c r="M1524" s="2" t="s">
        <v>760</v>
      </c>
      <c r="N1524" s="2" t="s">
        <v>2672</v>
      </c>
      <c r="O1524" s="2" t="s">
        <v>2090</v>
      </c>
      <c r="P1524" s="2" t="s">
        <v>11557</v>
      </c>
      <c r="Q1524" s="9" t="s">
        <v>1887</v>
      </c>
      <c r="R1524" s="2" t="s">
        <v>9451</v>
      </c>
      <c r="S1524" s="9" t="s">
        <v>1977</v>
      </c>
      <c r="T1524" s="2" t="s">
        <v>675</v>
      </c>
      <c r="U1524" s="2" t="s">
        <v>9451</v>
      </c>
      <c r="V1524" s="2" t="s">
        <v>675</v>
      </c>
      <c r="W1524" s="2" t="s">
        <v>675</v>
      </c>
    </row>
    <row r="1525" spans="1:23">
      <c r="A1525" s="2" t="s">
        <v>9452</v>
      </c>
      <c r="B1525" s="9" t="s">
        <v>5170</v>
      </c>
      <c r="C1525" s="2" t="s">
        <v>5852</v>
      </c>
      <c r="D1525" s="2" t="s">
        <v>5170</v>
      </c>
      <c r="E1525" s="2" t="s">
        <v>6853</v>
      </c>
      <c r="F1525" s="2" t="s">
        <v>11560</v>
      </c>
      <c r="G1525" s="2" t="s">
        <v>11551</v>
      </c>
      <c r="H1525" s="2" t="s">
        <v>675</v>
      </c>
      <c r="I1525" s="2" t="s">
        <v>9454</v>
      </c>
      <c r="J1525" s="2" t="s">
        <v>9455</v>
      </c>
      <c r="K1525" s="2" t="s">
        <v>4108</v>
      </c>
      <c r="L1525" s="2" t="s">
        <v>675</v>
      </c>
      <c r="M1525" s="2" t="s">
        <v>760</v>
      </c>
      <c r="N1525" s="2" t="s">
        <v>2672</v>
      </c>
      <c r="O1525" s="2" t="s">
        <v>9453</v>
      </c>
      <c r="P1525" s="2" t="s">
        <v>675</v>
      </c>
      <c r="Q1525" s="9" t="s">
        <v>1887</v>
      </c>
      <c r="R1525" s="2" t="s">
        <v>9456</v>
      </c>
      <c r="S1525" s="9" t="s">
        <v>1981</v>
      </c>
      <c r="T1525" s="2" t="s">
        <v>675</v>
      </c>
      <c r="U1525" s="2" t="s">
        <v>9456</v>
      </c>
      <c r="V1525" s="2" t="s">
        <v>675</v>
      </c>
      <c r="W1525" s="2" t="s">
        <v>675</v>
      </c>
    </row>
    <row r="1526" spans="1:23">
      <c r="A1526" s="2" t="s">
        <v>9458</v>
      </c>
      <c r="B1526" s="9" t="s">
        <v>3023</v>
      </c>
      <c r="C1526" s="2" t="s">
        <v>5894</v>
      </c>
      <c r="D1526" s="2" t="s">
        <v>3023</v>
      </c>
      <c r="E1526" s="2" t="s">
        <v>6853</v>
      </c>
      <c r="F1526" s="2" t="s">
        <v>11560</v>
      </c>
      <c r="G1526" s="2" t="s">
        <v>11551</v>
      </c>
      <c r="H1526" s="2" t="s">
        <v>675</v>
      </c>
      <c r="I1526" s="2" t="s">
        <v>9460</v>
      </c>
      <c r="J1526" s="2" t="s">
        <v>9461</v>
      </c>
      <c r="K1526" s="2" t="s">
        <v>4108</v>
      </c>
      <c r="L1526" s="2" t="s">
        <v>675</v>
      </c>
      <c r="M1526" s="2" t="s">
        <v>760</v>
      </c>
      <c r="N1526" s="2" t="s">
        <v>2672</v>
      </c>
      <c r="O1526" s="2" t="s">
        <v>9459</v>
      </c>
      <c r="P1526" s="2" t="s">
        <v>675</v>
      </c>
      <c r="Q1526" s="9" t="s">
        <v>1887</v>
      </c>
      <c r="R1526" s="2" t="s">
        <v>9462</v>
      </c>
      <c r="S1526" s="9" t="s">
        <v>1981</v>
      </c>
      <c r="T1526" s="2" t="s">
        <v>675</v>
      </c>
      <c r="U1526" s="2" t="s">
        <v>9462</v>
      </c>
      <c r="V1526" s="2" t="s">
        <v>675</v>
      </c>
      <c r="W1526" s="2" t="s">
        <v>675</v>
      </c>
    </row>
    <row r="1527" spans="1:23">
      <c r="A1527" s="2" t="s">
        <v>9463</v>
      </c>
      <c r="B1527" s="9" t="s">
        <v>3036</v>
      </c>
      <c r="C1527" s="2" t="s">
        <v>5895</v>
      </c>
      <c r="D1527" s="2" t="s">
        <v>12793</v>
      </c>
      <c r="E1527" s="2" t="s">
        <v>5844</v>
      </c>
      <c r="F1527" s="2" t="s">
        <v>11560</v>
      </c>
      <c r="G1527" s="2" t="s">
        <v>11551</v>
      </c>
      <c r="H1527" s="2" t="s">
        <v>675</v>
      </c>
      <c r="I1527" s="2" t="s">
        <v>9465</v>
      </c>
      <c r="J1527" s="2" t="s">
        <v>9466</v>
      </c>
      <c r="K1527" s="2" t="s">
        <v>4108</v>
      </c>
      <c r="L1527" s="2" t="s">
        <v>675</v>
      </c>
      <c r="M1527" s="2" t="s">
        <v>760</v>
      </c>
      <c r="N1527" s="2" t="s">
        <v>2672</v>
      </c>
      <c r="O1527" s="2" t="s">
        <v>9464</v>
      </c>
      <c r="P1527" s="2" t="s">
        <v>675</v>
      </c>
      <c r="Q1527" s="9" t="s">
        <v>1887</v>
      </c>
      <c r="R1527" s="2" t="s">
        <v>9467</v>
      </c>
      <c r="S1527" s="9" t="s">
        <v>1981</v>
      </c>
      <c r="T1527" s="2" t="s">
        <v>675</v>
      </c>
      <c r="U1527" s="2" t="s">
        <v>9467</v>
      </c>
      <c r="V1527" s="2" t="s">
        <v>675</v>
      </c>
      <c r="W1527" s="2" t="s">
        <v>675</v>
      </c>
    </row>
    <row r="1528" spans="1:23">
      <c r="A1528" s="2" t="s">
        <v>9468</v>
      </c>
      <c r="B1528" s="9" t="s">
        <v>3036</v>
      </c>
      <c r="C1528" s="2" t="s">
        <v>5895</v>
      </c>
      <c r="D1528" s="2" t="s">
        <v>3036</v>
      </c>
      <c r="E1528" s="2" t="s">
        <v>5844</v>
      </c>
      <c r="F1528" s="2" t="s">
        <v>11560</v>
      </c>
      <c r="G1528" s="2" t="s">
        <v>11551</v>
      </c>
      <c r="H1528" s="2" t="s">
        <v>675</v>
      </c>
      <c r="I1528" s="2" t="s">
        <v>9470</v>
      </c>
      <c r="J1528" s="2" t="s">
        <v>9471</v>
      </c>
      <c r="K1528" s="2" t="s">
        <v>4108</v>
      </c>
      <c r="L1528" s="2" t="s">
        <v>675</v>
      </c>
      <c r="M1528" s="2" t="s">
        <v>760</v>
      </c>
      <c r="N1528" s="2" t="s">
        <v>2672</v>
      </c>
      <c r="O1528" s="2" t="s">
        <v>9469</v>
      </c>
      <c r="P1528" s="2" t="s">
        <v>675</v>
      </c>
      <c r="Q1528" s="9" t="s">
        <v>1887</v>
      </c>
      <c r="R1528" s="2" t="s">
        <v>9472</v>
      </c>
      <c r="S1528" s="9" t="s">
        <v>1981</v>
      </c>
      <c r="T1528" s="2" t="s">
        <v>675</v>
      </c>
      <c r="U1528" s="2" t="s">
        <v>9472</v>
      </c>
      <c r="V1528" s="2" t="s">
        <v>675</v>
      </c>
      <c r="W1528" s="2" t="s">
        <v>675</v>
      </c>
    </row>
    <row r="1529" spans="1:23">
      <c r="A1529" s="2" t="s">
        <v>9473</v>
      </c>
      <c r="B1529" s="9" t="s">
        <v>3058</v>
      </c>
      <c r="C1529" s="2" t="s">
        <v>5895</v>
      </c>
      <c r="D1529" s="2" t="s">
        <v>3058</v>
      </c>
      <c r="E1529" s="2" t="s">
        <v>6799</v>
      </c>
      <c r="F1529" s="2" t="s">
        <v>11560</v>
      </c>
      <c r="G1529" s="2" t="s">
        <v>11551</v>
      </c>
      <c r="H1529" s="2" t="s">
        <v>675</v>
      </c>
      <c r="I1529" s="2" t="s">
        <v>9475</v>
      </c>
      <c r="J1529" s="2" t="s">
        <v>9476</v>
      </c>
      <c r="K1529" s="2" t="s">
        <v>4108</v>
      </c>
      <c r="L1529" s="2" t="s">
        <v>675</v>
      </c>
      <c r="M1529" s="2" t="s">
        <v>760</v>
      </c>
      <c r="N1529" s="2" t="s">
        <v>2672</v>
      </c>
      <c r="O1529" s="2" t="s">
        <v>9474</v>
      </c>
      <c r="P1529" s="2" t="s">
        <v>675</v>
      </c>
      <c r="Q1529" s="9" t="s">
        <v>1887</v>
      </c>
      <c r="R1529" s="2" t="s">
        <v>9477</v>
      </c>
      <c r="S1529" s="9" t="s">
        <v>1981</v>
      </c>
      <c r="T1529" s="2" t="s">
        <v>675</v>
      </c>
      <c r="U1529" s="2" t="s">
        <v>9477</v>
      </c>
      <c r="V1529" s="2" t="s">
        <v>675</v>
      </c>
      <c r="W1529" s="2" t="s">
        <v>675</v>
      </c>
    </row>
    <row r="1530" spans="1:23">
      <c r="A1530" s="2" t="s">
        <v>9478</v>
      </c>
      <c r="B1530" s="9" t="s">
        <v>3058</v>
      </c>
      <c r="C1530" s="2" t="s">
        <v>5895</v>
      </c>
      <c r="D1530" s="2" t="s">
        <v>3058</v>
      </c>
      <c r="E1530" s="2" t="s">
        <v>6799</v>
      </c>
      <c r="F1530" s="2" t="s">
        <v>11560</v>
      </c>
      <c r="G1530" s="2" t="s">
        <v>11551</v>
      </c>
      <c r="H1530" s="2" t="s">
        <v>675</v>
      </c>
      <c r="I1530" s="2" t="s">
        <v>9480</v>
      </c>
      <c r="J1530" s="2" t="s">
        <v>9481</v>
      </c>
      <c r="K1530" s="2" t="s">
        <v>4108</v>
      </c>
      <c r="L1530" s="2" t="s">
        <v>675</v>
      </c>
      <c r="M1530" s="2" t="s">
        <v>760</v>
      </c>
      <c r="N1530" s="2" t="s">
        <v>2672</v>
      </c>
      <c r="O1530" s="2" t="s">
        <v>9479</v>
      </c>
      <c r="P1530" s="2" t="s">
        <v>675</v>
      </c>
      <c r="Q1530" s="9" t="s">
        <v>1887</v>
      </c>
      <c r="R1530" s="2" t="s">
        <v>9482</v>
      </c>
      <c r="S1530" s="9" t="s">
        <v>1981</v>
      </c>
      <c r="T1530" s="2" t="s">
        <v>675</v>
      </c>
      <c r="U1530" s="2" t="s">
        <v>9482</v>
      </c>
      <c r="V1530" s="2" t="s">
        <v>675</v>
      </c>
      <c r="W1530" s="2" t="s">
        <v>675</v>
      </c>
    </row>
    <row r="1531" spans="1:23">
      <c r="A1531" s="2" t="s">
        <v>9483</v>
      </c>
      <c r="B1531" s="9" t="s">
        <v>3058</v>
      </c>
      <c r="C1531" s="2" t="s">
        <v>5895</v>
      </c>
      <c r="D1531" s="2" t="s">
        <v>3058</v>
      </c>
      <c r="E1531" s="2" t="s">
        <v>6799</v>
      </c>
      <c r="F1531" s="2" t="s">
        <v>11560</v>
      </c>
      <c r="G1531" s="2" t="s">
        <v>11551</v>
      </c>
      <c r="H1531" s="2" t="s">
        <v>675</v>
      </c>
      <c r="I1531" s="2" t="s">
        <v>9485</v>
      </c>
      <c r="J1531" s="2" t="s">
        <v>9486</v>
      </c>
      <c r="K1531" s="2" t="s">
        <v>4108</v>
      </c>
      <c r="L1531" s="2" t="s">
        <v>675</v>
      </c>
      <c r="M1531" s="2" t="s">
        <v>760</v>
      </c>
      <c r="N1531" s="2" t="s">
        <v>2672</v>
      </c>
      <c r="O1531" s="2" t="s">
        <v>9484</v>
      </c>
      <c r="P1531" s="2" t="s">
        <v>675</v>
      </c>
      <c r="Q1531" s="9" t="s">
        <v>1887</v>
      </c>
      <c r="R1531" s="2" t="s">
        <v>9487</v>
      </c>
      <c r="S1531" s="9" t="s">
        <v>1981</v>
      </c>
      <c r="T1531" s="2" t="s">
        <v>675</v>
      </c>
      <c r="U1531" s="2" t="s">
        <v>9487</v>
      </c>
      <c r="V1531" s="2" t="s">
        <v>675</v>
      </c>
      <c r="W1531" s="2" t="s">
        <v>675</v>
      </c>
    </row>
    <row r="1532" spans="1:23">
      <c r="A1532" s="2" t="s">
        <v>9488</v>
      </c>
      <c r="B1532" s="9" t="s">
        <v>1977</v>
      </c>
      <c r="C1532" s="2" t="s">
        <v>5881</v>
      </c>
      <c r="D1532" s="2" t="s">
        <v>1977</v>
      </c>
      <c r="E1532" s="2" t="s">
        <v>6853</v>
      </c>
      <c r="F1532" s="2" t="s">
        <v>11560</v>
      </c>
      <c r="G1532" s="2" t="s">
        <v>11551</v>
      </c>
      <c r="H1532" s="2" t="s">
        <v>675</v>
      </c>
      <c r="I1532" s="2" t="s">
        <v>9490</v>
      </c>
      <c r="J1532" s="2" t="s">
        <v>9491</v>
      </c>
      <c r="K1532" s="2" t="s">
        <v>4108</v>
      </c>
      <c r="L1532" s="2" t="s">
        <v>675</v>
      </c>
      <c r="M1532" s="2" t="s">
        <v>760</v>
      </c>
      <c r="N1532" s="2" t="s">
        <v>2672</v>
      </c>
      <c r="O1532" s="2" t="s">
        <v>9489</v>
      </c>
      <c r="P1532" s="2" t="s">
        <v>675</v>
      </c>
      <c r="Q1532" s="9" t="s">
        <v>1887</v>
      </c>
      <c r="R1532" s="2" t="s">
        <v>9492</v>
      </c>
      <c r="S1532" s="9" t="s">
        <v>2023</v>
      </c>
      <c r="T1532" s="2" t="s">
        <v>675</v>
      </c>
      <c r="U1532" s="2" t="s">
        <v>9492</v>
      </c>
      <c r="V1532" s="2" t="s">
        <v>675</v>
      </c>
      <c r="W1532" s="2" t="s">
        <v>675</v>
      </c>
    </row>
    <row r="1533" spans="1:23">
      <c r="A1533" s="2" t="s">
        <v>1886</v>
      </c>
      <c r="B1533" s="9" t="s">
        <v>1887</v>
      </c>
      <c r="C1533" s="2" t="s">
        <v>12794</v>
      </c>
      <c r="D1533" s="2" t="s">
        <v>1887</v>
      </c>
      <c r="E1533" s="2" t="s">
        <v>10228</v>
      </c>
      <c r="F1533" s="2" t="s">
        <v>11560</v>
      </c>
      <c r="G1533" s="2" t="s">
        <v>11551</v>
      </c>
      <c r="H1533" s="2" t="s">
        <v>364</v>
      </c>
      <c r="I1533" s="2" t="s">
        <v>364</v>
      </c>
      <c r="J1533" s="2" t="s">
        <v>1888</v>
      </c>
      <c r="K1533" s="2" t="s">
        <v>663</v>
      </c>
      <c r="L1533" s="2" t="s">
        <v>675</v>
      </c>
      <c r="M1533" s="2" t="s">
        <v>779</v>
      </c>
      <c r="N1533" s="2" t="s">
        <v>701</v>
      </c>
      <c r="O1533" s="2" t="s">
        <v>1742</v>
      </c>
      <c r="P1533" s="2" t="s">
        <v>11557</v>
      </c>
      <c r="Q1533" s="9" t="s">
        <v>1887</v>
      </c>
      <c r="R1533" s="2" t="s">
        <v>1889</v>
      </c>
      <c r="S1533" s="9" t="s">
        <v>1933</v>
      </c>
      <c r="T1533" s="2" t="s">
        <v>675</v>
      </c>
      <c r="U1533" s="2" t="s">
        <v>1889</v>
      </c>
      <c r="V1533" s="2" t="s">
        <v>5166</v>
      </c>
      <c r="W1533" s="2" t="s">
        <v>675</v>
      </c>
    </row>
    <row r="1534" spans="1:23">
      <c r="A1534" s="2" t="s">
        <v>5165</v>
      </c>
      <c r="B1534" s="9" t="s">
        <v>1887</v>
      </c>
      <c r="C1534" s="2" t="s">
        <v>7035</v>
      </c>
      <c r="D1534" s="2" t="s">
        <v>1887</v>
      </c>
      <c r="E1534" s="2" t="s">
        <v>12795</v>
      </c>
      <c r="F1534" s="2" t="s">
        <v>12796</v>
      </c>
      <c r="G1534" s="2" t="s">
        <v>11551</v>
      </c>
      <c r="H1534" s="2" t="s">
        <v>675</v>
      </c>
      <c r="I1534" s="2" t="s">
        <v>12</v>
      </c>
      <c r="J1534" s="2" t="s">
        <v>5160</v>
      </c>
      <c r="K1534" s="2" t="s">
        <v>664</v>
      </c>
      <c r="L1534" s="2" t="s">
        <v>11552</v>
      </c>
      <c r="M1534" s="2" t="s">
        <v>769</v>
      </c>
      <c r="N1534" s="2" t="s">
        <v>701</v>
      </c>
      <c r="O1534" s="2" t="s">
        <v>782</v>
      </c>
      <c r="P1534" s="2" t="s">
        <v>11553</v>
      </c>
      <c r="Q1534" s="9" t="s">
        <v>5166</v>
      </c>
      <c r="R1534" s="2" t="s">
        <v>5168</v>
      </c>
      <c r="S1534" s="9" t="s">
        <v>1933</v>
      </c>
      <c r="T1534" s="2" t="s">
        <v>675</v>
      </c>
      <c r="U1534" s="2" t="s">
        <v>5168</v>
      </c>
      <c r="V1534" s="2" t="s">
        <v>675</v>
      </c>
      <c r="W1534" s="2" t="s">
        <v>675</v>
      </c>
    </row>
    <row r="1535" spans="1:23">
      <c r="A1535" s="2" t="s">
        <v>3005</v>
      </c>
      <c r="B1535" s="9" t="s">
        <v>1891</v>
      </c>
      <c r="C1535" s="2" t="s">
        <v>12797</v>
      </c>
      <c r="D1535" s="2" t="s">
        <v>1891</v>
      </c>
      <c r="E1535" s="2" t="s">
        <v>12798</v>
      </c>
      <c r="F1535" s="2" t="s">
        <v>11762</v>
      </c>
      <c r="G1535" s="2" t="s">
        <v>11551</v>
      </c>
      <c r="H1535" s="2" t="s">
        <v>675</v>
      </c>
      <c r="I1535" s="2" t="s">
        <v>90</v>
      </c>
      <c r="J1535" s="2" t="s">
        <v>215</v>
      </c>
      <c r="K1535" s="2" t="s">
        <v>664</v>
      </c>
      <c r="L1535" s="2" t="s">
        <v>11552</v>
      </c>
      <c r="M1535" s="2" t="s">
        <v>1504</v>
      </c>
      <c r="N1535" s="2" t="s">
        <v>701</v>
      </c>
      <c r="O1535" s="2" t="s">
        <v>2725</v>
      </c>
      <c r="P1535" s="2" t="s">
        <v>11557</v>
      </c>
      <c r="Q1535" s="9" t="s">
        <v>1891</v>
      </c>
      <c r="R1535" s="2" t="s">
        <v>3006</v>
      </c>
      <c r="S1535" s="9" t="s">
        <v>1908</v>
      </c>
      <c r="T1535" s="2" t="s">
        <v>675</v>
      </c>
      <c r="U1535" s="2" t="s">
        <v>3006</v>
      </c>
      <c r="V1535" s="2" t="s">
        <v>675</v>
      </c>
      <c r="W1535" s="2" t="s">
        <v>675</v>
      </c>
    </row>
    <row r="1536" spans="1:23">
      <c r="A1536" s="2" t="s">
        <v>1890</v>
      </c>
      <c r="B1536" s="9" t="s">
        <v>1891</v>
      </c>
      <c r="C1536" s="2" t="s">
        <v>6692</v>
      </c>
      <c r="D1536" s="2" t="s">
        <v>1891</v>
      </c>
      <c r="E1536" s="2" t="s">
        <v>12201</v>
      </c>
      <c r="F1536" s="2" t="s">
        <v>11560</v>
      </c>
      <c r="G1536" s="2" t="s">
        <v>11551</v>
      </c>
      <c r="H1536" s="2" t="s">
        <v>675</v>
      </c>
      <c r="I1536" s="2" t="s">
        <v>667</v>
      </c>
      <c r="J1536" s="2" t="s">
        <v>1892</v>
      </c>
      <c r="K1536" s="2" t="s">
        <v>922</v>
      </c>
      <c r="L1536" s="2" t="s">
        <v>675</v>
      </c>
      <c r="M1536" s="2" t="s">
        <v>1676</v>
      </c>
      <c r="N1536" s="2" t="s">
        <v>701</v>
      </c>
      <c r="O1536" s="2" t="s">
        <v>666</v>
      </c>
      <c r="P1536" s="2" t="s">
        <v>11568</v>
      </c>
      <c r="Q1536" s="9" t="s">
        <v>1891</v>
      </c>
      <c r="R1536" s="2" t="s">
        <v>1893</v>
      </c>
      <c r="S1536" s="9" t="s">
        <v>1933</v>
      </c>
      <c r="T1536" s="2" t="s">
        <v>675</v>
      </c>
      <c r="U1536" s="2" t="s">
        <v>1893</v>
      </c>
      <c r="V1536" s="2" t="s">
        <v>675</v>
      </c>
      <c r="W1536" s="2" t="s">
        <v>675</v>
      </c>
    </row>
    <row r="1537" spans="1:23">
      <c r="A1537" s="2" t="s">
        <v>3007</v>
      </c>
      <c r="B1537" s="9" t="s">
        <v>1891</v>
      </c>
      <c r="C1537" s="2" t="s">
        <v>12096</v>
      </c>
      <c r="D1537" s="2" t="s">
        <v>1891</v>
      </c>
      <c r="E1537" s="2" t="s">
        <v>12799</v>
      </c>
      <c r="F1537" s="2" t="s">
        <v>11965</v>
      </c>
      <c r="G1537" s="2" t="s">
        <v>11551</v>
      </c>
      <c r="H1537" s="2" t="s">
        <v>675</v>
      </c>
      <c r="I1537" s="2" t="s">
        <v>1216</v>
      </c>
      <c r="J1537" s="2" t="s">
        <v>216</v>
      </c>
      <c r="K1537" s="2" t="s">
        <v>664</v>
      </c>
      <c r="L1537" s="2" t="s">
        <v>11552</v>
      </c>
      <c r="M1537" s="2" t="s">
        <v>1676</v>
      </c>
      <c r="N1537" s="2" t="s">
        <v>701</v>
      </c>
      <c r="O1537" s="2" t="s">
        <v>1215</v>
      </c>
      <c r="P1537" s="2" t="s">
        <v>11557</v>
      </c>
      <c r="Q1537" s="9" t="s">
        <v>1891</v>
      </c>
      <c r="R1537" s="2" t="s">
        <v>3008</v>
      </c>
      <c r="S1537" s="9" t="s">
        <v>1908</v>
      </c>
      <c r="T1537" s="2" t="s">
        <v>675</v>
      </c>
      <c r="U1537" s="2" t="s">
        <v>3008</v>
      </c>
      <c r="V1537" s="2" t="s">
        <v>675</v>
      </c>
      <c r="W1537" s="2" t="s">
        <v>675</v>
      </c>
    </row>
    <row r="1538" spans="1:23">
      <c r="A1538" s="2" t="s">
        <v>4379</v>
      </c>
      <c r="B1538" s="9" t="s">
        <v>1891</v>
      </c>
      <c r="C1538" s="2" t="s">
        <v>12800</v>
      </c>
      <c r="D1538" s="2" t="s">
        <v>1891</v>
      </c>
      <c r="E1538" s="2" t="s">
        <v>12801</v>
      </c>
      <c r="F1538" s="2" t="s">
        <v>11550</v>
      </c>
      <c r="G1538" s="2" t="s">
        <v>11551</v>
      </c>
      <c r="H1538" s="2" t="s">
        <v>675</v>
      </c>
      <c r="I1538" s="2" t="s">
        <v>3862</v>
      </c>
      <c r="J1538" s="2" t="s">
        <v>326</v>
      </c>
      <c r="K1538" s="2" t="s">
        <v>664</v>
      </c>
      <c r="L1538" s="2" t="s">
        <v>11552</v>
      </c>
      <c r="M1538" s="2" t="s">
        <v>1676</v>
      </c>
      <c r="N1538" s="2" t="s">
        <v>701</v>
      </c>
      <c r="O1538" s="2" t="s">
        <v>3861</v>
      </c>
      <c r="P1538" s="2" t="s">
        <v>11557</v>
      </c>
      <c r="Q1538" s="9" t="s">
        <v>1891</v>
      </c>
      <c r="R1538" s="2" t="s">
        <v>4380</v>
      </c>
      <c r="S1538" s="9" t="s">
        <v>1908</v>
      </c>
      <c r="T1538" s="2" t="s">
        <v>675</v>
      </c>
      <c r="U1538" s="2" t="s">
        <v>4380</v>
      </c>
      <c r="V1538" s="2" t="s">
        <v>675</v>
      </c>
      <c r="W1538" s="2" t="s">
        <v>675</v>
      </c>
    </row>
    <row r="1539" spans="1:23">
      <c r="A1539" s="2" t="s">
        <v>4381</v>
      </c>
      <c r="B1539" s="9" t="s">
        <v>1891</v>
      </c>
      <c r="C1539" s="2" t="s">
        <v>5996</v>
      </c>
      <c r="D1539" s="2" t="s">
        <v>1891</v>
      </c>
      <c r="E1539" s="2" t="s">
        <v>12802</v>
      </c>
      <c r="F1539" s="2" t="s">
        <v>11643</v>
      </c>
      <c r="G1539" s="2" t="s">
        <v>11551</v>
      </c>
      <c r="H1539" s="2" t="s">
        <v>675</v>
      </c>
      <c r="I1539" s="2" t="s">
        <v>3011</v>
      </c>
      <c r="J1539" s="2" t="s">
        <v>186</v>
      </c>
      <c r="K1539" s="2" t="s">
        <v>664</v>
      </c>
      <c r="L1539" s="2" t="s">
        <v>11552</v>
      </c>
      <c r="M1539" s="2" t="s">
        <v>1676</v>
      </c>
      <c r="N1539" s="2" t="s">
        <v>701</v>
      </c>
      <c r="O1539" s="2" t="s">
        <v>3010</v>
      </c>
      <c r="P1539" s="2" t="s">
        <v>11557</v>
      </c>
      <c r="Q1539" s="9" t="s">
        <v>1891</v>
      </c>
      <c r="R1539" s="2" t="s">
        <v>4382</v>
      </c>
      <c r="S1539" s="9" t="s">
        <v>1908</v>
      </c>
      <c r="T1539" s="2" t="s">
        <v>675</v>
      </c>
      <c r="U1539" s="2" t="s">
        <v>4382</v>
      </c>
      <c r="V1539" s="2" t="s">
        <v>675</v>
      </c>
      <c r="W1539" s="2" t="s">
        <v>675</v>
      </c>
    </row>
    <row r="1540" spans="1:23">
      <c r="A1540" s="2" t="s">
        <v>3009</v>
      </c>
      <c r="B1540" s="9" t="s">
        <v>1891</v>
      </c>
      <c r="C1540" s="2" t="s">
        <v>12605</v>
      </c>
      <c r="D1540" s="2" t="s">
        <v>1891</v>
      </c>
      <c r="E1540" s="2" t="s">
        <v>12803</v>
      </c>
      <c r="F1540" s="2" t="s">
        <v>11762</v>
      </c>
      <c r="G1540" s="2" t="s">
        <v>11551</v>
      </c>
      <c r="H1540" s="2" t="s">
        <v>675</v>
      </c>
      <c r="I1540" s="2" t="s">
        <v>3011</v>
      </c>
      <c r="J1540" s="2" t="s">
        <v>186</v>
      </c>
      <c r="K1540" s="2" t="s">
        <v>664</v>
      </c>
      <c r="L1540" s="2" t="s">
        <v>11552</v>
      </c>
      <c r="M1540" s="2" t="s">
        <v>1676</v>
      </c>
      <c r="N1540" s="2" t="s">
        <v>701</v>
      </c>
      <c r="O1540" s="2" t="s">
        <v>3010</v>
      </c>
      <c r="P1540" s="2" t="s">
        <v>11557</v>
      </c>
      <c r="Q1540" s="9" t="s">
        <v>1891</v>
      </c>
      <c r="R1540" s="2" t="s">
        <v>3012</v>
      </c>
      <c r="S1540" s="9" t="s">
        <v>1908</v>
      </c>
      <c r="T1540" s="2" t="s">
        <v>675</v>
      </c>
      <c r="U1540" s="2" t="s">
        <v>3012</v>
      </c>
      <c r="V1540" s="2" t="s">
        <v>675</v>
      </c>
      <c r="W1540" s="2" t="s">
        <v>675</v>
      </c>
    </row>
    <row r="1541" spans="1:23">
      <c r="A1541" s="2" t="s">
        <v>1894</v>
      </c>
      <c r="B1541" s="9" t="s">
        <v>1754</v>
      </c>
      <c r="C1541" s="2" t="s">
        <v>12804</v>
      </c>
      <c r="D1541" s="2" t="s">
        <v>1760</v>
      </c>
      <c r="E1541" s="2" t="s">
        <v>12804</v>
      </c>
      <c r="F1541" s="2" t="s">
        <v>11560</v>
      </c>
      <c r="G1541" s="2" t="s">
        <v>11551</v>
      </c>
      <c r="H1541" s="2" t="s">
        <v>362</v>
      </c>
      <c r="I1541" s="2" t="s">
        <v>362</v>
      </c>
      <c r="J1541" s="2" t="s">
        <v>363</v>
      </c>
      <c r="K1541" s="2" t="s">
        <v>664</v>
      </c>
      <c r="L1541" s="2" t="s">
        <v>675</v>
      </c>
      <c r="M1541" s="2" t="s">
        <v>760</v>
      </c>
      <c r="N1541" s="2" t="s">
        <v>701</v>
      </c>
      <c r="O1541" s="2" t="s">
        <v>1895</v>
      </c>
      <c r="P1541" s="2" t="s">
        <v>11557</v>
      </c>
      <c r="Q1541" s="9" t="s">
        <v>1891</v>
      </c>
      <c r="R1541" s="2" t="s">
        <v>1896</v>
      </c>
      <c r="S1541" s="9" t="s">
        <v>1933</v>
      </c>
      <c r="T1541" s="2" t="s">
        <v>675</v>
      </c>
      <c r="U1541" s="2" t="s">
        <v>1896</v>
      </c>
      <c r="V1541" s="2" t="s">
        <v>675</v>
      </c>
      <c r="W1541" s="2" t="s">
        <v>675</v>
      </c>
    </row>
    <row r="1542" spans="1:23">
      <c r="A1542" s="2" t="s">
        <v>3013</v>
      </c>
      <c r="B1542" s="9" t="s">
        <v>1891</v>
      </c>
      <c r="C1542" s="2" t="s">
        <v>12805</v>
      </c>
      <c r="D1542" s="2" t="s">
        <v>1891</v>
      </c>
      <c r="E1542" s="2" t="s">
        <v>12806</v>
      </c>
      <c r="F1542" s="2" t="s">
        <v>12290</v>
      </c>
      <c r="G1542" s="2" t="s">
        <v>11551</v>
      </c>
      <c r="H1542" s="2" t="s">
        <v>675</v>
      </c>
      <c r="I1542" s="2" t="s">
        <v>1550</v>
      </c>
      <c r="J1542" s="2" t="s">
        <v>217</v>
      </c>
      <c r="K1542" s="2" t="s">
        <v>664</v>
      </c>
      <c r="L1542" s="2" t="s">
        <v>11552</v>
      </c>
      <c r="M1542" s="2" t="s">
        <v>1676</v>
      </c>
      <c r="N1542" s="2" t="s">
        <v>701</v>
      </c>
      <c r="O1542" s="2" t="s">
        <v>1549</v>
      </c>
      <c r="P1542" s="2" t="s">
        <v>11557</v>
      </c>
      <c r="Q1542" s="9" t="s">
        <v>1891</v>
      </c>
      <c r="R1542" s="2" t="s">
        <v>3014</v>
      </c>
      <c r="S1542" s="9" t="s">
        <v>1908</v>
      </c>
      <c r="T1542" s="2" t="s">
        <v>675</v>
      </c>
      <c r="U1542" s="2" t="s">
        <v>3014</v>
      </c>
      <c r="V1542" s="2" t="s">
        <v>675</v>
      </c>
      <c r="W1542" s="2" t="s">
        <v>675</v>
      </c>
    </row>
    <row r="1543" spans="1:23">
      <c r="A1543" s="2" t="s">
        <v>4383</v>
      </c>
      <c r="B1543" s="9" t="s">
        <v>1891</v>
      </c>
      <c r="C1543" s="2" t="s">
        <v>12807</v>
      </c>
      <c r="D1543" s="2" t="s">
        <v>1891</v>
      </c>
      <c r="E1543" s="2" t="s">
        <v>12808</v>
      </c>
      <c r="F1543" s="2" t="s">
        <v>12809</v>
      </c>
      <c r="G1543" s="2" t="s">
        <v>11551</v>
      </c>
      <c r="H1543" s="2" t="s">
        <v>675</v>
      </c>
      <c r="I1543" s="2" t="s">
        <v>375</v>
      </c>
      <c r="J1543" s="2" t="s">
        <v>376</v>
      </c>
      <c r="K1543" s="2" t="s">
        <v>664</v>
      </c>
      <c r="L1543" s="2" t="s">
        <v>11552</v>
      </c>
      <c r="M1543" s="2" t="s">
        <v>1504</v>
      </c>
      <c r="N1543" s="2" t="s">
        <v>701</v>
      </c>
      <c r="O1543" s="2" t="s">
        <v>971</v>
      </c>
      <c r="P1543" s="2" t="s">
        <v>11557</v>
      </c>
      <c r="Q1543" s="9" t="s">
        <v>1898</v>
      </c>
      <c r="R1543" s="2" t="s">
        <v>4384</v>
      </c>
      <c r="S1543" s="9" t="s">
        <v>1908</v>
      </c>
      <c r="T1543" s="2" t="s">
        <v>675</v>
      </c>
      <c r="U1543" s="2" t="s">
        <v>4384</v>
      </c>
      <c r="V1543" s="2" t="s">
        <v>675</v>
      </c>
      <c r="W1543" s="2" t="s">
        <v>675</v>
      </c>
    </row>
    <row r="1544" spans="1:23">
      <c r="A1544" s="2" t="s">
        <v>3015</v>
      </c>
      <c r="B1544" s="9" t="s">
        <v>1891</v>
      </c>
      <c r="C1544" s="2" t="s">
        <v>12810</v>
      </c>
      <c r="D1544" s="2" t="s">
        <v>1891</v>
      </c>
      <c r="E1544" s="2" t="s">
        <v>12811</v>
      </c>
      <c r="F1544" s="2" t="s">
        <v>11601</v>
      </c>
      <c r="G1544" s="2" t="s">
        <v>11551</v>
      </c>
      <c r="H1544" s="2" t="s">
        <v>675</v>
      </c>
      <c r="I1544" s="2" t="s">
        <v>114</v>
      </c>
      <c r="J1544" s="2" t="s">
        <v>215</v>
      </c>
      <c r="K1544" s="2" t="s">
        <v>664</v>
      </c>
      <c r="L1544" s="2" t="s">
        <v>11552</v>
      </c>
      <c r="M1544" s="2" t="s">
        <v>1504</v>
      </c>
      <c r="N1544" s="2" t="s">
        <v>701</v>
      </c>
      <c r="O1544" s="2" t="s">
        <v>1491</v>
      </c>
      <c r="P1544" s="2" t="s">
        <v>11557</v>
      </c>
      <c r="Q1544" s="9" t="s">
        <v>1898</v>
      </c>
      <c r="R1544" s="2" t="s">
        <v>3016</v>
      </c>
      <c r="S1544" s="9" t="s">
        <v>1908</v>
      </c>
      <c r="T1544" s="2" t="s">
        <v>675</v>
      </c>
      <c r="U1544" s="2" t="s">
        <v>3016</v>
      </c>
      <c r="V1544" s="2" t="s">
        <v>675</v>
      </c>
      <c r="W1544" s="2" t="s">
        <v>675</v>
      </c>
    </row>
    <row r="1545" spans="1:23">
      <c r="A1545" s="2" t="s">
        <v>3017</v>
      </c>
      <c r="B1545" s="9" t="s">
        <v>1807</v>
      </c>
      <c r="C1545" s="2" t="s">
        <v>12812</v>
      </c>
      <c r="D1545" s="2" t="s">
        <v>1807</v>
      </c>
      <c r="E1545" s="2" t="s">
        <v>12813</v>
      </c>
      <c r="F1545" s="2" t="s">
        <v>11853</v>
      </c>
      <c r="G1545" s="2" t="s">
        <v>11551</v>
      </c>
      <c r="H1545" s="2" t="s">
        <v>675</v>
      </c>
      <c r="I1545" s="2" t="s">
        <v>3011</v>
      </c>
      <c r="J1545" s="2" t="s">
        <v>210</v>
      </c>
      <c r="K1545" s="2" t="s">
        <v>664</v>
      </c>
      <c r="L1545" s="2" t="s">
        <v>11552</v>
      </c>
      <c r="M1545" s="2" t="s">
        <v>1283</v>
      </c>
      <c r="N1545" s="2" t="s">
        <v>701</v>
      </c>
      <c r="O1545" s="2" t="s">
        <v>3010</v>
      </c>
      <c r="P1545" s="2" t="s">
        <v>11568</v>
      </c>
      <c r="Q1545" s="9" t="s">
        <v>1898</v>
      </c>
      <c r="R1545" s="2" t="s">
        <v>3019</v>
      </c>
      <c r="S1545" s="9" t="s">
        <v>1908</v>
      </c>
      <c r="T1545" s="2" t="s">
        <v>675</v>
      </c>
      <c r="U1545" s="2" t="s">
        <v>3019</v>
      </c>
      <c r="V1545" s="2" t="s">
        <v>1898</v>
      </c>
      <c r="W1545" s="2" t="s">
        <v>675</v>
      </c>
    </row>
    <row r="1546" spans="1:23">
      <c r="A1546" s="2" t="s">
        <v>5004</v>
      </c>
      <c r="B1546" s="9" t="s">
        <v>1898</v>
      </c>
      <c r="C1546" s="2" t="s">
        <v>12814</v>
      </c>
      <c r="D1546" s="2" t="s">
        <v>1898</v>
      </c>
      <c r="E1546" s="2" t="s">
        <v>6902</v>
      </c>
      <c r="F1546" s="2" t="s">
        <v>12815</v>
      </c>
      <c r="G1546" s="2" t="s">
        <v>11551</v>
      </c>
      <c r="H1546" s="2" t="s">
        <v>675</v>
      </c>
      <c r="I1546" s="2" t="s">
        <v>5006</v>
      </c>
      <c r="J1546" s="2" t="s">
        <v>5007</v>
      </c>
      <c r="K1546" s="2" t="s">
        <v>663</v>
      </c>
      <c r="L1546" s="2" t="s">
        <v>11552</v>
      </c>
      <c r="M1546" s="2" t="s">
        <v>701</v>
      </c>
      <c r="N1546" s="2" t="s">
        <v>701</v>
      </c>
      <c r="O1546" s="2" t="s">
        <v>5005</v>
      </c>
      <c r="P1546" s="2" t="s">
        <v>11557</v>
      </c>
      <c r="Q1546" s="9" t="s">
        <v>1898</v>
      </c>
      <c r="R1546" s="2" t="s">
        <v>5008</v>
      </c>
      <c r="S1546" s="9" t="s">
        <v>2055</v>
      </c>
      <c r="T1546" s="2" t="s">
        <v>675</v>
      </c>
      <c r="U1546" s="2" t="s">
        <v>5008</v>
      </c>
      <c r="V1546" s="2" t="s">
        <v>675</v>
      </c>
      <c r="W1546" s="2" t="s">
        <v>675</v>
      </c>
    </row>
    <row r="1547" spans="1:23">
      <c r="A1547" s="2" t="s">
        <v>1897</v>
      </c>
      <c r="B1547" s="9" t="s">
        <v>1891</v>
      </c>
      <c r="C1547" s="2" t="s">
        <v>7040</v>
      </c>
      <c r="D1547" s="2" t="s">
        <v>1891</v>
      </c>
      <c r="E1547" s="2" t="s">
        <v>6898</v>
      </c>
      <c r="F1547" s="2" t="s">
        <v>11560</v>
      </c>
      <c r="G1547" s="2" t="s">
        <v>11551</v>
      </c>
      <c r="H1547" s="2" t="s">
        <v>675</v>
      </c>
      <c r="I1547" s="2" t="s">
        <v>1900</v>
      </c>
      <c r="J1547" s="2" t="s">
        <v>1901</v>
      </c>
      <c r="K1547" s="2" t="s">
        <v>664</v>
      </c>
      <c r="L1547" s="2" t="s">
        <v>675</v>
      </c>
      <c r="M1547" s="2" t="s">
        <v>1676</v>
      </c>
      <c r="N1547" s="2" t="s">
        <v>701</v>
      </c>
      <c r="O1547" s="2" t="s">
        <v>1899</v>
      </c>
      <c r="P1547" s="2" t="s">
        <v>11568</v>
      </c>
      <c r="Q1547" s="9" t="s">
        <v>1898</v>
      </c>
      <c r="R1547" s="2" t="s">
        <v>1902</v>
      </c>
      <c r="S1547" s="9" t="s">
        <v>1933</v>
      </c>
      <c r="T1547" s="2" t="s">
        <v>675</v>
      </c>
      <c r="U1547" s="2" t="s">
        <v>1902</v>
      </c>
      <c r="V1547" s="2" t="s">
        <v>675</v>
      </c>
      <c r="W1547" s="2" t="s">
        <v>675</v>
      </c>
    </row>
    <row r="1548" spans="1:23">
      <c r="A1548" s="2" t="s">
        <v>3020</v>
      </c>
      <c r="B1548" s="9" t="s">
        <v>3018</v>
      </c>
      <c r="C1548" s="2" t="s">
        <v>12320</v>
      </c>
      <c r="D1548" s="2" t="s">
        <v>3018</v>
      </c>
      <c r="E1548" s="2" t="s">
        <v>12816</v>
      </c>
      <c r="F1548" s="2" t="s">
        <v>11560</v>
      </c>
      <c r="G1548" s="2" t="s">
        <v>11551</v>
      </c>
      <c r="H1548" s="2" t="s">
        <v>675</v>
      </c>
      <c r="I1548" s="2" t="s">
        <v>40</v>
      </c>
      <c r="J1548" s="2" t="s">
        <v>218</v>
      </c>
      <c r="K1548" s="2" t="s">
        <v>664</v>
      </c>
      <c r="L1548" s="2" t="s">
        <v>675</v>
      </c>
      <c r="M1548" s="2" t="s">
        <v>1283</v>
      </c>
      <c r="N1548" s="2" t="s">
        <v>701</v>
      </c>
      <c r="O1548" s="2" t="s">
        <v>1959</v>
      </c>
      <c r="P1548" s="2" t="s">
        <v>11557</v>
      </c>
      <c r="Q1548" s="9" t="s">
        <v>3018</v>
      </c>
      <c r="R1548" s="2" t="s">
        <v>3021</v>
      </c>
      <c r="S1548" s="9" t="s">
        <v>1908</v>
      </c>
      <c r="T1548" s="2" t="s">
        <v>675</v>
      </c>
      <c r="U1548" s="2" t="s">
        <v>3021</v>
      </c>
      <c r="V1548" s="2" t="s">
        <v>675</v>
      </c>
      <c r="W1548" s="2" t="s">
        <v>675</v>
      </c>
    </row>
    <row r="1549" spans="1:23">
      <c r="A1549" s="2" t="s">
        <v>5169</v>
      </c>
      <c r="B1549" s="9" t="s">
        <v>5170</v>
      </c>
      <c r="C1549" s="2" t="s">
        <v>12817</v>
      </c>
      <c r="D1549" s="2" t="s">
        <v>5170</v>
      </c>
      <c r="E1549" s="2" t="s">
        <v>12818</v>
      </c>
      <c r="F1549" s="2" t="s">
        <v>11560</v>
      </c>
      <c r="G1549" s="2" t="s">
        <v>11551</v>
      </c>
      <c r="H1549" s="2" t="s">
        <v>675</v>
      </c>
      <c r="I1549" s="2" t="s">
        <v>3046</v>
      </c>
      <c r="J1549" s="2" t="s">
        <v>5171</v>
      </c>
      <c r="K1549" s="2" t="s">
        <v>664</v>
      </c>
      <c r="L1549" s="2" t="s">
        <v>675</v>
      </c>
      <c r="M1549" s="2" t="s">
        <v>759</v>
      </c>
      <c r="N1549" s="2" t="s">
        <v>701</v>
      </c>
      <c r="O1549" s="2" t="s">
        <v>3045</v>
      </c>
      <c r="P1549" s="2" t="s">
        <v>11557</v>
      </c>
      <c r="Q1549" s="9" t="s">
        <v>5170</v>
      </c>
      <c r="R1549" s="2" t="s">
        <v>5172</v>
      </c>
      <c r="S1549" s="9" t="s">
        <v>1933</v>
      </c>
      <c r="T1549" s="2" t="s">
        <v>675</v>
      </c>
      <c r="U1549" s="2" t="s">
        <v>5172</v>
      </c>
      <c r="V1549" s="2" t="s">
        <v>675</v>
      </c>
      <c r="W1549" s="2" t="s">
        <v>675</v>
      </c>
    </row>
    <row r="1550" spans="1:23">
      <c r="A1550" s="2" t="s">
        <v>5173</v>
      </c>
      <c r="B1550" s="9" t="s">
        <v>3023</v>
      </c>
      <c r="C1550" s="2" t="s">
        <v>12819</v>
      </c>
      <c r="D1550" s="2" t="s">
        <v>3023</v>
      </c>
      <c r="E1550" s="2" t="s">
        <v>12820</v>
      </c>
      <c r="F1550" s="2" t="s">
        <v>11643</v>
      </c>
      <c r="G1550" s="2" t="s">
        <v>11551</v>
      </c>
      <c r="H1550" s="2" t="s">
        <v>675</v>
      </c>
      <c r="I1550" s="2" t="s">
        <v>12821</v>
      </c>
      <c r="J1550" s="2" t="s">
        <v>5174</v>
      </c>
      <c r="K1550" s="2" t="s">
        <v>664</v>
      </c>
      <c r="L1550" s="2" t="s">
        <v>11552</v>
      </c>
      <c r="M1550" s="2" t="s">
        <v>1283</v>
      </c>
      <c r="N1550" s="2" t="s">
        <v>701</v>
      </c>
      <c r="O1550" s="2" t="s">
        <v>12822</v>
      </c>
      <c r="P1550" s="2" t="s">
        <v>11568</v>
      </c>
      <c r="Q1550" s="9" t="s">
        <v>3023</v>
      </c>
      <c r="R1550" s="2" t="s">
        <v>5175</v>
      </c>
      <c r="S1550" s="9" t="s">
        <v>1933</v>
      </c>
      <c r="T1550" s="2" t="s">
        <v>675</v>
      </c>
      <c r="U1550" s="2" t="s">
        <v>5175</v>
      </c>
      <c r="V1550" s="2" t="s">
        <v>675</v>
      </c>
      <c r="W1550" s="2" t="s">
        <v>675</v>
      </c>
    </row>
    <row r="1551" spans="1:23">
      <c r="A1551" s="2" t="s">
        <v>3022</v>
      </c>
      <c r="B1551" s="9" t="s">
        <v>3023</v>
      </c>
      <c r="C1551" s="2" t="s">
        <v>11583</v>
      </c>
      <c r="D1551" s="2" t="s">
        <v>3023</v>
      </c>
      <c r="E1551" s="2" t="s">
        <v>12823</v>
      </c>
      <c r="F1551" s="2" t="s">
        <v>12824</v>
      </c>
      <c r="G1551" s="2" t="s">
        <v>11551</v>
      </c>
      <c r="H1551" s="2" t="s">
        <v>675</v>
      </c>
      <c r="I1551" s="2" t="s">
        <v>2821</v>
      </c>
      <c r="J1551" s="2" t="s">
        <v>119</v>
      </c>
      <c r="K1551" s="2" t="s">
        <v>664</v>
      </c>
      <c r="L1551" s="2" t="s">
        <v>11552</v>
      </c>
      <c r="M1551" s="2" t="s">
        <v>1283</v>
      </c>
      <c r="N1551" s="2" t="s">
        <v>701</v>
      </c>
      <c r="O1551" s="2" t="s">
        <v>2820</v>
      </c>
      <c r="P1551" s="2" t="s">
        <v>11568</v>
      </c>
      <c r="Q1551" s="9" t="s">
        <v>3023</v>
      </c>
      <c r="R1551" s="2" t="s">
        <v>3025</v>
      </c>
      <c r="S1551" s="9" t="s">
        <v>1908</v>
      </c>
      <c r="T1551" s="2" t="s">
        <v>675</v>
      </c>
      <c r="U1551" s="2" t="s">
        <v>3025</v>
      </c>
      <c r="V1551" s="2" t="s">
        <v>675</v>
      </c>
      <c r="W1551" s="2" t="s">
        <v>675</v>
      </c>
    </row>
    <row r="1552" spans="1:23">
      <c r="A1552" s="2" t="s">
        <v>9493</v>
      </c>
      <c r="B1552" s="9" t="s">
        <v>1919</v>
      </c>
      <c r="C1552" s="2" t="s">
        <v>12825</v>
      </c>
      <c r="D1552" s="2" t="s">
        <v>675</v>
      </c>
      <c r="E1552" s="2" t="s">
        <v>682</v>
      </c>
      <c r="F1552" s="2" t="s">
        <v>11560</v>
      </c>
      <c r="G1552" s="2" t="s">
        <v>11551</v>
      </c>
      <c r="H1552" s="2" t="s">
        <v>675</v>
      </c>
      <c r="I1552" s="2" t="s">
        <v>124</v>
      </c>
      <c r="J1552" s="2" t="s">
        <v>6792</v>
      </c>
      <c r="K1552" s="2" t="s">
        <v>922</v>
      </c>
      <c r="L1552" s="2" t="s">
        <v>11552</v>
      </c>
      <c r="M1552" s="2" t="s">
        <v>760</v>
      </c>
      <c r="N1552" s="2" t="s">
        <v>760</v>
      </c>
      <c r="O1552" s="2" t="s">
        <v>1877</v>
      </c>
      <c r="P1552" s="2" t="s">
        <v>11557</v>
      </c>
      <c r="Q1552" s="9" t="s">
        <v>3023</v>
      </c>
      <c r="R1552" s="2" t="s">
        <v>9496</v>
      </c>
      <c r="S1552" s="9" t="s">
        <v>1919</v>
      </c>
      <c r="T1552" s="2" t="s">
        <v>675</v>
      </c>
      <c r="U1552" s="2" t="s">
        <v>9496</v>
      </c>
      <c r="V1552" s="2" t="s">
        <v>675</v>
      </c>
      <c r="W1552" s="2" t="s">
        <v>675</v>
      </c>
    </row>
    <row r="1553" spans="1:23">
      <c r="A1553" s="2" t="s">
        <v>9497</v>
      </c>
      <c r="B1553" s="9" t="s">
        <v>3212</v>
      </c>
      <c r="C1553" s="2" t="s">
        <v>12826</v>
      </c>
      <c r="D1553" s="2" t="s">
        <v>675</v>
      </c>
      <c r="E1553" s="2" t="s">
        <v>682</v>
      </c>
      <c r="F1553" s="2" t="s">
        <v>11560</v>
      </c>
      <c r="G1553" s="2" t="s">
        <v>11551</v>
      </c>
      <c r="H1553" s="2" t="s">
        <v>1370</v>
      </c>
      <c r="I1553" s="2" t="s">
        <v>1370</v>
      </c>
      <c r="J1553" s="2" t="s">
        <v>7172</v>
      </c>
      <c r="K1553" s="2" t="s">
        <v>922</v>
      </c>
      <c r="L1553" s="2" t="s">
        <v>675</v>
      </c>
      <c r="M1553" s="2" t="s">
        <v>760</v>
      </c>
      <c r="N1553" s="2" t="s">
        <v>760</v>
      </c>
      <c r="O1553" s="2" t="s">
        <v>1369</v>
      </c>
      <c r="P1553" s="2" t="s">
        <v>11557</v>
      </c>
      <c r="Q1553" s="9" t="s">
        <v>3023</v>
      </c>
      <c r="R1553" s="2" t="s">
        <v>9498</v>
      </c>
      <c r="S1553" s="9" t="s">
        <v>3270</v>
      </c>
      <c r="T1553" s="2" t="s">
        <v>675</v>
      </c>
      <c r="U1553" s="2" t="s">
        <v>9498</v>
      </c>
      <c r="V1553" s="2" t="s">
        <v>675</v>
      </c>
      <c r="W1553" s="2" t="s">
        <v>675</v>
      </c>
    </row>
    <row r="1554" spans="1:23">
      <c r="A1554" s="2" t="s">
        <v>9499</v>
      </c>
      <c r="B1554" s="9" t="s">
        <v>3212</v>
      </c>
      <c r="C1554" s="2" t="s">
        <v>6748</v>
      </c>
      <c r="D1554" s="2" t="s">
        <v>3212</v>
      </c>
      <c r="E1554" s="2" t="s">
        <v>5949</v>
      </c>
      <c r="F1554" s="2" t="s">
        <v>11560</v>
      </c>
      <c r="G1554" s="2" t="s">
        <v>11551</v>
      </c>
      <c r="H1554" s="2" t="s">
        <v>997</v>
      </c>
      <c r="I1554" s="2" t="s">
        <v>997</v>
      </c>
      <c r="J1554" s="2" t="s">
        <v>7178</v>
      </c>
      <c r="K1554" s="2" t="s">
        <v>922</v>
      </c>
      <c r="L1554" s="2" t="s">
        <v>675</v>
      </c>
      <c r="M1554" s="2" t="s">
        <v>760</v>
      </c>
      <c r="N1554" s="2" t="s">
        <v>2672</v>
      </c>
      <c r="O1554" s="2" t="s">
        <v>996</v>
      </c>
      <c r="P1554" s="2" t="s">
        <v>11557</v>
      </c>
      <c r="Q1554" s="9" t="s">
        <v>3023</v>
      </c>
      <c r="R1554" s="2" t="s">
        <v>9500</v>
      </c>
      <c r="S1554" s="9" t="s">
        <v>3270</v>
      </c>
      <c r="T1554" s="2" t="s">
        <v>675</v>
      </c>
      <c r="U1554" s="2" t="s">
        <v>9500</v>
      </c>
      <c r="V1554" s="2" t="s">
        <v>675</v>
      </c>
      <c r="W1554" s="2" t="s">
        <v>675</v>
      </c>
    </row>
    <row r="1555" spans="1:23">
      <c r="A1555" s="2" t="s">
        <v>9501</v>
      </c>
      <c r="B1555" s="9" t="s">
        <v>3187</v>
      </c>
      <c r="C1555" s="2" t="s">
        <v>5882</v>
      </c>
      <c r="D1555" s="2" t="s">
        <v>3303</v>
      </c>
      <c r="E1555" s="2" t="s">
        <v>6800</v>
      </c>
      <c r="F1555" s="2" t="s">
        <v>11560</v>
      </c>
      <c r="G1555" s="2" t="s">
        <v>11551</v>
      </c>
      <c r="H1555" s="2" t="s">
        <v>675</v>
      </c>
      <c r="I1555" s="2" t="s">
        <v>56</v>
      </c>
      <c r="J1555" s="2" t="s">
        <v>7466</v>
      </c>
      <c r="K1555" s="2" t="s">
        <v>922</v>
      </c>
      <c r="L1555" s="2" t="s">
        <v>675</v>
      </c>
      <c r="M1555" s="2" t="s">
        <v>760</v>
      </c>
      <c r="N1555" s="2" t="s">
        <v>2672</v>
      </c>
      <c r="O1555" s="2" t="s">
        <v>1086</v>
      </c>
      <c r="P1555" s="2" t="s">
        <v>11557</v>
      </c>
      <c r="Q1555" s="9" t="s">
        <v>3023</v>
      </c>
      <c r="R1555" s="2" t="s">
        <v>9503</v>
      </c>
      <c r="S1555" s="9" t="s">
        <v>2049</v>
      </c>
      <c r="T1555" s="2" t="s">
        <v>675</v>
      </c>
      <c r="U1555" s="2" t="s">
        <v>9503</v>
      </c>
      <c r="V1555" s="2" t="s">
        <v>675</v>
      </c>
      <c r="W1555" s="2" t="s">
        <v>675</v>
      </c>
    </row>
    <row r="1556" spans="1:23">
      <c r="A1556" s="2" t="s">
        <v>4385</v>
      </c>
      <c r="B1556" s="9" t="s">
        <v>3023</v>
      </c>
      <c r="C1556" s="2" t="s">
        <v>12827</v>
      </c>
      <c r="D1556" s="2" t="s">
        <v>3023</v>
      </c>
      <c r="E1556" s="2" t="s">
        <v>12828</v>
      </c>
      <c r="F1556" s="2" t="s">
        <v>11580</v>
      </c>
      <c r="G1556" s="2" t="s">
        <v>11551</v>
      </c>
      <c r="H1556" s="2" t="s">
        <v>675</v>
      </c>
      <c r="I1556" s="2" t="s">
        <v>692</v>
      </c>
      <c r="J1556" s="2" t="s">
        <v>377</v>
      </c>
      <c r="K1556" s="2" t="s">
        <v>675</v>
      </c>
      <c r="L1556" s="2" t="s">
        <v>11552</v>
      </c>
      <c r="M1556" s="2" t="s">
        <v>769</v>
      </c>
      <c r="N1556" s="2" t="s">
        <v>701</v>
      </c>
      <c r="O1556" s="2" t="s">
        <v>691</v>
      </c>
      <c r="P1556" s="2" t="s">
        <v>11553</v>
      </c>
      <c r="Q1556" s="9" t="s">
        <v>3023</v>
      </c>
      <c r="R1556" s="2" t="s">
        <v>4386</v>
      </c>
      <c r="S1556" s="9" t="s">
        <v>1908</v>
      </c>
      <c r="T1556" s="2" t="s">
        <v>675</v>
      </c>
      <c r="U1556" s="2" t="s">
        <v>4386</v>
      </c>
      <c r="V1556" s="2" t="s">
        <v>3058</v>
      </c>
      <c r="W1556" s="2" t="s">
        <v>675</v>
      </c>
    </row>
    <row r="1557" spans="1:23">
      <c r="A1557" s="2" t="s">
        <v>3026</v>
      </c>
      <c r="B1557" s="9" t="s">
        <v>3024</v>
      </c>
      <c r="C1557" s="2" t="s">
        <v>12829</v>
      </c>
      <c r="D1557" s="2" t="s">
        <v>3024</v>
      </c>
      <c r="E1557" s="2" t="s">
        <v>12830</v>
      </c>
      <c r="F1557" s="2" t="s">
        <v>11560</v>
      </c>
      <c r="G1557" s="2" t="s">
        <v>11551</v>
      </c>
      <c r="H1557" s="2" t="s">
        <v>675</v>
      </c>
      <c r="I1557" s="2" t="s">
        <v>1872</v>
      </c>
      <c r="J1557" s="2" t="s">
        <v>301</v>
      </c>
      <c r="K1557" s="2" t="s">
        <v>664</v>
      </c>
      <c r="L1557" s="2" t="s">
        <v>675</v>
      </c>
      <c r="M1557" s="2" t="s">
        <v>1283</v>
      </c>
      <c r="N1557" s="2" t="s">
        <v>701</v>
      </c>
      <c r="O1557" s="2" t="s">
        <v>1871</v>
      </c>
      <c r="P1557" s="2" t="s">
        <v>11557</v>
      </c>
      <c r="Q1557" s="9" t="s">
        <v>3024</v>
      </c>
      <c r="R1557" s="2" t="s">
        <v>3027</v>
      </c>
      <c r="S1557" s="9" t="s">
        <v>1908</v>
      </c>
      <c r="T1557" s="2" t="s">
        <v>675</v>
      </c>
      <c r="U1557" s="2" t="s">
        <v>3027</v>
      </c>
      <c r="V1557" s="2" t="s">
        <v>675</v>
      </c>
      <c r="W1557" s="2" t="s">
        <v>675</v>
      </c>
    </row>
    <row r="1558" spans="1:23">
      <c r="A1558" s="2" t="s">
        <v>3028</v>
      </c>
      <c r="B1558" s="9" t="s">
        <v>3024</v>
      </c>
      <c r="C1558" s="2" t="s">
        <v>11606</v>
      </c>
      <c r="D1558" s="2" t="s">
        <v>3024</v>
      </c>
      <c r="E1558" s="2" t="s">
        <v>12165</v>
      </c>
      <c r="F1558" s="2" t="s">
        <v>11550</v>
      </c>
      <c r="G1558" s="2" t="s">
        <v>11551</v>
      </c>
      <c r="H1558" s="2" t="s">
        <v>675</v>
      </c>
      <c r="I1558" s="2" t="s">
        <v>2760</v>
      </c>
      <c r="J1558" s="2" t="s">
        <v>119</v>
      </c>
      <c r="K1558" s="2" t="s">
        <v>664</v>
      </c>
      <c r="L1558" s="2" t="s">
        <v>11552</v>
      </c>
      <c r="M1558" s="2" t="s">
        <v>1283</v>
      </c>
      <c r="N1558" s="2" t="s">
        <v>701</v>
      </c>
      <c r="O1558" s="2" t="s">
        <v>2759</v>
      </c>
      <c r="P1558" s="2" t="s">
        <v>11557</v>
      </c>
      <c r="Q1558" s="9" t="s">
        <v>3024</v>
      </c>
      <c r="R1558" s="2" t="s">
        <v>3029</v>
      </c>
      <c r="S1558" s="9" t="s">
        <v>1908</v>
      </c>
      <c r="T1558" s="2" t="s">
        <v>675</v>
      </c>
      <c r="U1558" s="2" t="s">
        <v>3029</v>
      </c>
      <c r="V1558" s="2" t="s">
        <v>1904</v>
      </c>
      <c r="W1558" s="2" t="s">
        <v>675</v>
      </c>
    </row>
    <row r="1559" spans="1:23">
      <c r="A1559" s="2" t="s">
        <v>5176</v>
      </c>
      <c r="B1559" s="9" t="s">
        <v>3024</v>
      </c>
      <c r="C1559" s="2" t="s">
        <v>12831</v>
      </c>
      <c r="D1559" s="2" t="s">
        <v>3024</v>
      </c>
      <c r="E1559" s="2" t="s">
        <v>12832</v>
      </c>
      <c r="F1559" s="2" t="s">
        <v>11965</v>
      </c>
      <c r="G1559" s="2" t="s">
        <v>11551</v>
      </c>
      <c r="H1559" s="2" t="s">
        <v>675</v>
      </c>
      <c r="I1559" s="2" t="s">
        <v>99</v>
      </c>
      <c r="J1559" s="2" t="s">
        <v>5177</v>
      </c>
      <c r="K1559" s="2" t="s">
        <v>664</v>
      </c>
      <c r="L1559" s="2" t="s">
        <v>11552</v>
      </c>
      <c r="M1559" s="2" t="s">
        <v>1504</v>
      </c>
      <c r="N1559" s="2" t="s">
        <v>1504</v>
      </c>
      <c r="O1559" s="2" t="s">
        <v>2202</v>
      </c>
      <c r="P1559" s="2" t="s">
        <v>11557</v>
      </c>
      <c r="Q1559" s="9" t="s">
        <v>3024</v>
      </c>
      <c r="R1559" s="2" t="s">
        <v>5178</v>
      </c>
      <c r="S1559" s="9" t="s">
        <v>3024</v>
      </c>
      <c r="T1559" s="2" t="s">
        <v>675</v>
      </c>
      <c r="U1559" s="2" t="s">
        <v>5178</v>
      </c>
      <c r="V1559" s="2" t="s">
        <v>3024</v>
      </c>
      <c r="W1559" s="2" t="s">
        <v>675</v>
      </c>
    </row>
    <row r="1560" spans="1:23">
      <c r="A1560" s="2" t="s">
        <v>4387</v>
      </c>
      <c r="B1560" s="9" t="s">
        <v>3024</v>
      </c>
      <c r="C1560" s="2" t="s">
        <v>7956</v>
      </c>
      <c r="D1560" s="2" t="s">
        <v>3024</v>
      </c>
      <c r="E1560" s="2" t="s">
        <v>12833</v>
      </c>
      <c r="F1560" s="2" t="s">
        <v>12417</v>
      </c>
      <c r="G1560" s="2" t="s">
        <v>11551</v>
      </c>
      <c r="H1560" s="2" t="s">
        <v>675</v>
      </c>
      <c r="I1560" s="2" t="s">
        <v>2587</v>
      </c>
      <c r="J1560" s="2" t="s">
        <v>378</v>
      </c>
      <c r="K1560" s="2" t="s">
        <v>675</v>
      </c>
      <c r="L1560" s="2" t="s">
        <v>11552</v>
      </c>
      <c r="M1560" s="2" t="s">
        <v>1504</v>
      </c>
      <c r="N1560" s="2" t="s">
        <v>701</v>
      </c>
      <c r="O1560" s="2" t="s">
        <v>2586</v>
      </c>
      <c r="P1560" s="2" t="s">
        <v>11557</v>
      </c>
      <c r="Q1560" s="9" t="s">
        <v>3024</v>
      </c>
      <c r="R1560" s="2" t="s">
        <v>4388</v>
      </c>
      <c r="S1560" s="9" t="s">
        <v>1908</v>
      </c>
      <c r="T1560" s="2" t="s">
        <v>675</v>
      </c>
      <c r="U1560" s="2" t="s">
        <v>4388</v>
      </c>
      <c r="V1560" s="2" t="s">
        <v>3058</v>
      </c>
      <c r="W1560" s="2" t="s">
        <v>675</v>
      </c>
    </row>
    <row r="1561" spans="1:23">
      <c r="A1561" s="2" t="s">
        <v>3030</v>
      </c>
      <c r="B1561" s="9" t="s">
        <v>3024</v>
      </c>
      <c r="C1561" s="2" t="s">
        <v>12834</v>
      </c>
      <c r="D1561" s="2" t="s">
        <v>3024</v>
      </c>
      <c r="E1561" s="2" t="s">
        <v>11793</v>
      </c>
      <c r="F1561" s="2" t="s">
        <v>11965</v>
      </c>
      <c r="G1561" s="2" t="s">
        <v>11551</v>
      </c>
      <c r="H1561" s="2" t="s">
        <v>675</v>
      </c>
      <c r="I1561" s="2" t="s">
        <v>3011</v>
      </c>
      <c r="J1561" s="2" t="s">
        <v>379</v>
      </c>
      <c r="K1561" s="2" t="s">
        <v>664</v>
      </c>
      <c r="L1561" s="2" t="s">
        <v>11552</v>
      </c>
      <c r="M1561" s="2" t="s">
        <v>769</v>
      </c>
      <c r="N1561" s="2" t="s">
        <v>701</v>
      </c>
      <c r="O1561" s="2" t="s">
        <v>3010</v>
      </c>
      <c r="P1561" s="2" t="s">
        <v>11553</v>
      </c>
      <c r="Q1561" s="9" t="s">
        <v>3031</v>
      </c>
      <c r="R1561" s="2" t="s">
        <v>3032</v>
      </c>
      <c r="S1561" s="9" t="s">
        <v>1908</v>
      </c>
      <c r="T1561" s="2" t="s">
        <v>675</v>
      </c>
      <c r="U1561" s="2" t="s">
        <v>3032</v>
      </c>
      <c r="V1561" s="2" t="s">
        <v>675</v>
      </c>
      <c r="W1561" s="2" t="s">
        <v>675</v>
      </c>
    </row>
    <row r="1562" spans="1:23">
      <c r="A1562" s="2" t="s">
        <v>5179</v>
      </c>
      <c r="B1562" s="9" t="s">
        <v>3024</v>
      </c>
      <c r="C1562" s="2" t="s">
        <v>12835</v>
      </c>
      <c r="D1562" s="2" t="s">
        <v>3024</v>
      </c>
      <c r="E1562" s="2" t="s">
        <v>12836</v>
      </c>
      <c r="F1562" s="2" t="s">
        <v>11550</v>
      </c>
      <c r="G1562" s="2" t="s">
        <v>11551</v>
      </c>
      <c r="H1562" s="2" t="s">
        <v>675</v>
      </c>
      <c r="I1562" s="2" t="s">
        <v>931</v>
      </c>
      <c r="J1562" s="2" t="s">
        <v>149</v>
      </c>
      <c r="K1562" s="2" t="s">
        <v>664</v>
      </c>
      <c r="L1562" s="2" t="s">
        <v>11552</v>
      </c>
      <c r="M1562" s="2" t="s">
        <v>769</v>
      </c>
      <c r="N1562" s="2" t="s">
        <v>701</v>
      </c>
      <c r="O1562" s="2" t="s">
        <v>930</v>
      </c>
      <c r="P1562" s="2" t="s">
        <v>11553</v>
      </c>
      <c r="Q1562" s="9" t="s">
        <v>3031</v>
      </c>
      <c r="R1562" s="2" t="s">
        <v>5180</v>
      </c>
      <c r="S1562" s="9" t="s">
        <v>1933</v>
      </c>
      <c r="T1562" s="2" t="s">
        <v>675</v>
      </c>
      <c r="U1562" s="2" t="s">
        <v>5180</v>
      </c>
      <c r="V1562" s="2" t="s">
        <v>675</v>
      </c>
      <c r="W1562" s="2" t="s">
        <v>675</v>
      </c>
    </row>
    <row r="1563" spans="1:23">
      <c r="A1563" s="2" t="s">
        <v>5181</v>
      </c>
      <c r="B1563" s="9" t="s">
        <v>3031</v>
      </c>
      <c r="C1563" s="2" t="s">
        <v>12093</v>
      </c>
      <c r="D1563" s="2" t="s">
        <v>3031</v>
      </c>
      <c r="E1563" s="2" t="s">
        <v>12514</v>
      </c>
      <c r="F1563" s="2" t="s">
        <v>11737</v>
      </c>
      <c r="G1563" s="2" t="s">
        <v>11551</v>
      </c>
      <c r="H1563" s="2" t="s">
        <v>675</v>
      </c>
      <c r="I1563" s="2" t="s">
        <v>2645</v>
      </c>
      <c r="J1563" s="2" t="s">
        <v>130</v>
      </c>
      <c r="K1563" s="2" t="s">
        <v>664</v>
      </c>
      <c r="L1563" s="2" t="s">
        <v>11552</v>
      </c>
      <c r="M1563" s="2" t="s">
        <v>769</v>
      </c>
      <c r="N1563" s="2" t="s">
        <v>701</v>
      </c>
      <c r="O1563" s="2" t="s">
        <v>2644</v>
      </c>
      <c r="P1563" s="2" t="s">
        <v>11553</v>
      </c>
      <c r="Q1563" s="9" t="s">
        <v>3031</v>
      </c>
      <c r="R1563" s="2" t="s">
        <v>5182</v>
      </c>
      <c r="S1563" s="9" t="s">
        <v>1933</v>
      </c>
      <c r="T1563" s="2" t="s">
        <v>675</v>
      </c>
      <c r="U1563" s="2" t="s">
        <v>5182</v>
      </c>
      <c r="V1563" s="2" t="s">
        <v>675</v>
      </c>
      <c r="W1563" s="2" t="s">
        <v>675</v>
      </c>
    </row>
    <row r="1564" spans="1:23">
      <c r="A1564" s="2" t="s">
        <v>4389</v>
      </c>
      <c r="B1564" s="9" t="s">
        <v>3031</v>
      </c>
      <c r="C1564" s="2" t="s">
        <v>6678</v>
      </c>
      <c r="D1564" s="2" t="s">
        <v>3031</v>
      </c>
      <c r="E1564" s="2" t="s">
        <v>12837</v>
      </c>
      <c r="F1564" s="2" t="s">
        <v>12809</v>
      </c>
      <c r="G1564" s="2" t="s">
        <v>11551</v>
      </c>
      <c r="H1564" s="2" t="s">
        <v>675</v>
      </c>
      <c r="I1564" s="2" t="s">
        <v>4391</v>
      </c>
      <c r="J1564" s="2" t="s">
        <v>270</v>
      </c>
      <c r="K1564" s="2" t="s">
        <v>675</v>
      </c>
      <c r="L1564" s="2" t="s">
        <v>11552</v>
      </c>
      <c r="M1564" s="2" t="s">
        <v>1504</v>
      </c>
      <c r="N1564" s="2" t="s">
        <v>701</v>
      </c>
      <c r="O1564" s="2" t="s">
        <v>4390</v>
      </c>
      <c r="P1564" s="2" t="s">
        <v>11557</v>
      </c>
      <c r="Q1564" s="9" t="s">
        <v>3031</v>
      </c>
      <c r="R1564" s="2" t="s">
        <v>4392</v>
      </c>
      <c r="S1564" s="9" t="s">
        <v>1908</v>
      </c>
      <c r="T1564" s="2" t="s">
        <v>675</v>
      </c>
      <c r="U1564" s="2" t="s">
        <v>4392</v>
      </c>
      <c r="V1564" s="2" t="s">
        <v>3058</v>
      </c>
      <c r="W1564" s="2" t="s">
        <v>675</v>
      </c>
    </row>
    <row r="1565" spans="1:23">
      <c r="A1565" s="2" t="s">
        <v>4393</v>
      </c>
      <c r="B1565" s="9" t="s">
        <v>3031</v>
      </c>
      <c r="C1565" s="2" t="s">
        <v>12838</v>
      </c>
      <c r="D1565" s="2" t="s">
        <v>3031</v>
      </c>
      <c r="E1565" s="2" t="s">
        <v>12839</v>
      </c>
      <c r="F1565" s="2" t="s">
        <v>11580</v>
      </c>
      <c r="G1565" s="2" t="s">
        <v>11551</v>
      </c>
      <c r="H1565" s="2" t="s">
        <v>675</v>
      </c>
      <c r="I1565" s="2" t="s">
        <v>1709</v>
      </c>
      <c r="J1565" s="2" t="s">
        <v>380</v>
      </c>
      <c r="K1565" s="2" t="s">
        <v>675</v>
      </c>
      <c r="L1565" s="2" t="s">
        <v>11552</v>
      </c>
      <c r="M1565" s="2" t="s">
        <v>1504</v>
      </c>
      <c r="N1565" s="2" t="s">
        <v>701</v>
      </c>
      <c r="O1565" s="2" t="s">
        <v>1708</v>
      </c>
      <c r="P1565" s="2" t="s">
        <v>11557</v>
      </c>
      <c r="Q1565" s="9" t="s">
        <v>3031</v>
      </c>
      <c r="R1565" s="2" t="s">
        <v>4394</v>
      </c>
      <c r="S1565" s="9" t="s">
        <v>1908</v>
      </c>
      <c r="T1565" s="2" t="s">
        <v>675</v>
      </c>
      <c r="U1565" s="2" t="s">
        <v>4394</v>
      </c>
      <c r="V1565" s="2" t="s">
        <v>3058</v>
      </c>
      <c r="W1565" s="2" t="s">
        <v>675</v>
      </c>
    </row>
    <row r="1566" spans="1:23">
      <c r="A1566" s="2" t="s">
        <v>3033</v>
      </c>
      <c r="B1566" s="9" t="s">
        <v>3031</v>
      </c>
      <c r="C1566" s="2" t="s">
        <v>12840</v>
      </c>
      <c r="D1566" s="2" t="s">
        <v>3031</v>
      </c>
      <c r="E1566" s="2" t="s">
        <v>12841</v>
      </c>
      <c r="F1566" s="2" t="s">
        <v>12266</v>
      </c>
      <c r="G1566" s="2" t="s">
        <v>11551</v>
      </c>
      <c r="H1566" s="2" t="s">
        <v>675</v>
      </c>
      <c r="I1566" s="2" t="s">
        <v>40</v>
      </c>
      <c r="J1566" s="2" t="s">
        <v>381</v>
      </c>
      <c r="K1566" s="2" t="s">
        <v>664</v>
      </c>
      <c r="L1566" s="2" t="s">
        <v>11552</v>
      </c>
      <c r="M1566" s="2" t="s">
        <v>1504</v>
      </c>
      <c r="N1566" s="2" t="s">
        <v>701</v>
      </c>
      <c r="O1566" s="2" t="s">
        <v>1959</v>
      </c>
      <c r="P1566" s="2" t="s">
        <v>11557</v>
      </c>
      <c r="Q1566" s="9" t="s">
        <v>3031</v>
      </c>
      <c r="R1566" s="2" t="s">
        <v>3034</v>
      </c>
      <c r="S1566" s="9" t="s">
        <v>1908</v>
      </c>
      <c r="T1566" s="2" t="s">
        <v>675</v>
      </c>
      <c r="U1566" s="2" t="s">
        <v>3034</v>
      </c>
      <c r="V1566" s="2" t="s">
        <v>675</v>
      </c>
      <c r="W1566" s="2" t="s">
        <v>675</v>
      </c>
    </row>
    <row r="1567" spans="1:23">
      <c r="A1567" s="2" t="s">
        <v>1903</v>
      </c>
      <c r="B1567" s="9" t="s">
        <v>1904</v>
      </c>
      <c r="C1567" s="2" t="s">
        <v>12093</v>
      </c>
      <c r="D1567" s="2" t="s">
        <v>1904</v>
      </c>
      <c r="E1567" s="2" t="s">
        <v>12842</v>
      </c>
      <c r="F1567" s="2" t="s">
        <v>12843</v>
      </c>
      <c r="G1567" s="2" t="s">
        <v>11551</v>
      </c>
      <c r="H1567" s="2" t="s">
        <v>1517</v>
      </c>
      <c r="I1567" s="2" t="s">
        <v>1517</v>
      </c>
      <c r="J1567" s="2" t="s">
        <v>1905</v>
      </c>
      <c r="K1567" s="2" t="s">
        <v>664</v>
      </c>
      <c r="L1567" s="2" t="s">
        <v>11552</v>
      </c>
      <c r="M1567" s="2" t="s">
        <v>769</v>
      </c>
      <c r="N1567" s="2" t="s">
        <v>701</v>
      </c>
      <c r="O1567" s="2" t="s">
        <v>1516</v>
      </c>
      <c r="P1567" s="2" t="s">
        <v>11557</v>
      </c>
      <c r="Q1567" s="9" t="s">
        <v>1904</v>
      </c>
      <c r="R1567" s="2" t="s">
        <v>1906</v>
      </c>
      <c r="S1567" s="9" t="s">
        <v>1933</v>
      </c>
      <c r="T1567" s="2" t="s">
        <v>675</v>
      </c>
      <c r="U1567" s="2" t="s">
        <v>1906</v>
      </c>
      <c r="V1567" s="2" t="s">
        <v>675</v>
      </c>
      <c r="W1567" s="2" t="s">
        <v>675</v>
      </c>
    </row>
    <row r="1568" spans="1:23">
      <c r="A1568" s="2" t="s">
        <v>3035</v>
      </c>
      <c r="B1568" s="9" t="s">
        <v>3036</v>
      </c>
      <c r="C1568" s="2" t="s">
        <v>12844</v>
      </c>
      <c r="D1568" s="2" t="s">
        <v>3036</v>
      </c>
      <c r="E1568" s="2" t="s">
        <v>12845</v>
      </c>
      <c r="F1568" s="2" t="s">
        <v>11762</v>
      </c>
      <c r="G1568" s="2" t="s">
        <v>11551</v>
      </c>
      <c r="H1568" s="2" t="s">
        <v>675</v>
      </c>
      <c r="I1568" s="2" t="s">
        <v>132</v>
      </c>
      <c r="J1568" s="2" t="s">
        <v>166</v>
      </c>
      <c r="K1568" s="2" t="s">
        <v>664</v>
      </c>
      <c r="L1568" s="2" t="s">
        <v>11552</v>
      </c>
      <c r="M1568" s="2" t="s">
        <v>1504</v>
      </c>
      <c r="N1568" s="2" t="s">
        <v>701</v>
      </c>
      <c r="O1568" s="2" t="s">
        <v>2235</v>
      </c>
      <c r="P1568" s="2" t="s">
        <v>11557</v>
      </c>
      <c r="Q1568" s="9" t="s">
        <v>3036</v>
      </c>
      <c r="R1568" s="2" t="s">
        <v>3037</v>
      </c>
      <c r="S1568" s="9" t="s">
        <v>1908</v>
      </c>
      <c r="T1568" s="2" t="s">
        <v>675</v>
      </c>
      <c r="U1568" s="2" t="s">
        <v>3037</v>
      </c>
      <c r="V1568" s="2" t="s">
        <v>675</v>
      </c>
      <c r="W1568" s="2" t="s">
        <v>675</v>
      </c>
    </row>
    <row r="1569" spans="1:23">
      <c r="A1569" s="2" t="s">
        <v>3038</v>
      </c>
      <c r="B1569" s="9" t="s">
        <v>3036</v>
      </c>
      <c r="C1569" s="2" t="s">
        <v>12846</v>
      </c>
      <c r="D1569" s="2" t="s">
        <v>3036</v>
      </c>
      <c r="E1569" s="2" t="s">
        <v>12847</v>
      </c>
      <c r="F1569" s="2" t="s">
        <v>11591</v>
      </c>
      <c r="G1569" s="2" t="s">
        <v>11551</v>
      </c>
      <c r="H1569" s="2" t="s">
        <v>675</v>
      </c>
      <c r="I1569" s="2" t="s">
        <v>20</v>
      </c>
      <c r="J1569" s="2" t="s">
        <v>166</v>
      </c>
      <c r="K1569" s="2" t="s">
        <v>664</v>
      </c>
      <c r="L1569" s="2" t="s">
        <v>11552</v>
      </c>
      <c r="M1569" s="2" t="s">
        <v>1504</v>
      </c>
      <c r="N1569" s="2" t="s">
        <v>701</v>
      </c>
      <c r="O1569" s="2" t="s">
        <v>3712</v>
      </c>
      <c r="P1569" s="2" t="s">
        <v>11557</v>
      </c>
      <c r="Q1569" s="9" t="s">
        <v>3036</v>
      </c>
      <c r="R1569" s="2" t="s">
        <v>3041</v>
      </c>
      <c r="S1569" s="9" t="s">
        <v>1908</v>
      </c>
      <c r="T1569" s="2" t="s">
        <v>675</v>
      </c>
      <c r="U1569" s="2" t="s">
        <v>3041</v>
      </c>
      <c r="V1569" s="2" t="s">
        <v>675</v>
      </c>
      <c r="W1569" s="2" t="s">
        <v>675</v>
      </c>
    </row>
    <row r="1570" spans="1:23">
      <c r="A1570" s="2" t="s">
        <v>3042</v>
      </c>
      <c r="B1570" s="9" t="s">
        <v>3036</v>
      </c>
      <c r="C1570" s="2" t="s">
        <v>12848</v>
      </c>
      <c r="D1570" s="2" t="s">
        <v>3036</v>
      </c>
      <c r="E1570" s="2" t="s">
        <v>12849</v>
      </c>
      <c r="F1570" s="2" t="s">
        <v>12333</v>
      </c>
      <c r="G1570" s="2" t="s">
        <v>11551</v>
      </c>
      <c r="H1570" s="2" t="s">
        <v>675</v>
      </c>
      <c r="I1570" s="2" t="s">
        <v>40</v>
      </c>
      <c r="J1570" s="2" t="s">
        <v>166</v>
      </c>
      <c r="K1570" s="2" t="s">
        <v>664</v>
      </c>
      <c r="L1570" s="2" t="s">
        <v>11552</v>
      </c>
      <c r="M1570" s="2" t="s">
        <v>1504</v>
      </c>
      <c r="N1570" s="2" t="s">
        <v>701</v>
      </c>
      <c r="O1570" s="2" t="s">
        <v>1959</v>
      </c>
      <c r="P1570" s="2" t="s">
        <v>11557</v>
      </c>
      <c r="Q1570" s="9" t="s">
        <v>3036</v>
      </c>
      <c r="R1570" s="2" t="s">
        <v>3043</v>
      </c>
      <c r="S1570" s="9" t="s">
        <v>1908</v>
      </c>
      <c r="T1570" s="2" t="s">
        <v>675</v>
      </c>
      <c r="U1570" s="2" t="s">
        <v>3043</v>
      </c>
      <c r="V1570" s="2" t="s">
        <v>675</v>
      </c>
      <c r="W1570" s="2" t="s">
        <v>675</v>
      </c>
    </row>
    <row r="1571" spans="1:23">
      <c r="A1571" s="2" t="s">
        <v>3044</v>
      </c>
      <c r="B1571" s="9" t="s">
        <v>3036</v>
      </c>
      <c r="C1571" s="2" t="s">
        <v>12850</v>
      </c>
      <c r="D1571" s="2" t="s">
        <v>3036</v>
      </c>
      <c r="E1571" s="2" t="s">
        <v>12851</v>
      </c>
      <c r="F1571" s="2" t="s">
        <v>12852</v>
      </c>
      <c r="G1571" s="2" t="s">
        <v>11551</v>
      </c>
      <c r="H1571" s="2" t="s">
        <v>675</v>
      </c>
      <c r="I1571" s="2" t="s">
        <v>90</v>
      </c>
      <c r="J1571" s="2" t="s">
        <v>166</v>
      </c>
      <c r="K1571" s="2" t="s">
        <v>664</v>
      </c>
      <c r="L1571" s="2" t="s">
        <v>11552</v>
      </c>
      <c r="M1571" s="2" t="s">
        <v>1504</v>
      </c>
      <c r="N1571" s="2" t="s">
        <v>701</v>
      </c>
      <c r="O1571" s="2" t="s">
        <v>2725</v>
      </c>
      <c r="P1571" s="2" t="s">
        <v>11557</v>
      </c>
      <c r="Q1571" s="9" t="s">
        <v>3036</v>
      </c>
      <c r="R1571" s="2" t="s">
        <v>3047</v>
      </c>
      <c r="S1571" s="9" t="s">
        <v>1908</v>
      </c>
      <c r="T1571" s="2" t="s">
        <v>675</v>
      </c>
      <c r="U1571" s="2" t="s">
        <v>3047</v>
      </c>
      <c r="V1571" s="2" t="s">
        <v>675</v>
      </c>
      <c r="W1571" s="2" t="s">
        <v>675</v>
      </c>
    </row>
    <row r="1572" spans="1:23">
      <c r="A1572" s="2" t="s">
        <v>3048</v>
      </c>
      <c r="B1572" s="9" t="s">
        <v>3036</v>
      </c>
      <c r="C1572" s="2" t="s">
        <v>6748</v>
      </c>
      <c r="D1572" s="2" t="s">
        <v>3036</v>
      </c>
      <c r="E1572" s="2" t="s">
        <v>12853</v>
      </c>
      <c r="F1572" s="2" t="s">
        <v>11853</v>
      </c>
      <c r="G1572" s="2" t="s">
        <v>11551</v>
      </c>
      <c r="H1572" s="2" t="s">
        <v>675</v>
      </c>
      <c r="I1572" s="2" t="s">
        <v>1268</v>
      </c>
      <c r="J1572" s="2" t="s">
        <v>186</v>
      </c>
      <c r="K1572" s="2" t="s">
        <v>664</v>
      </c>
      <c r="L1572" s="2" t="s">
        <v>11552</v>
      </c>
      <c r="M1572" s="2" t="s">
        <v>1676</v>
      </c>
      <c r="N1572" s="2" t="s">
        <v>701</v>
      </c>
      <c r="O1572" s="2" t="s">
        <v>1267</v>
      </c>
      <c r="P1572" s="2" t="s">
        <v>11557</v>
      </c>
      <c r="Q1572" s="9" t="s">
        <v>3036</v>
      </c>
      <c r="R1572" s="2" t="s">
        <v>3049</v>
      </c>
      <c r="S1572" s="9" t="s">
        <v>1908</v>
      </c>
      <c r="T1572" s="2" t="s">
        <v>675</v>
      </c>
      <c r="U1572" s="2" t="s">
        <v>3049</v>
      </c>
      <c r="V1572" s="2" t="s">
        <v>675</v>
      </c>
      <c r="W1572" s="2" t="s">
        <v>675</v>
      </c>
    </row>
    <row r="1573" spans="1:23">
      <c r="A1573" s="2" t="s">
        <v>5183</v>
      </c>
      <c r="B1573" s="9" t="s">
        <v>3036</v>
      </c>
      <c r="C1573" s="2" t="s">
        <v>12447</v>
      </c>
      <c r="D1573" s="2" t="s">
        <v>3036</v>
      </c>
      <c r="E1573" s="2" t="s">
        <v>12854</v>
      </c>
      <c r="F1573" s="2" t="s">
        <v>11643</v>
      </c>
      <c r="G1573" s="2" t="s">
        <v>11551</v>
      </c>
      <c r="H1573" s="2" t="s">
        <v>675</v>
      </c>
      <c r="I1573" s="2" t="s">
        <v>2484</v>
      </c>
      <c r="J1573" s="2" t="s">
        <v>217</v>
      </c>
      <c r="K1573" s="2" t="s">
        <v>664</v>
      </c>
      <c r="L1573" s="2" t="s">
        <v>11552</v>
      </c>
      <c r="M1573" s="2" t="s">
        <v>1676</v>
      </c>
      <c r="N1573" s="2" t="s">
        <v>701</v>
      </c>
      <c r="O1573" s="2" t="s">
        <v>2483</v>
      </c>
      <c r="P1573" s="2" t="s">
        <v>11557</v>
      </c>
      <c r="Q1573" s="9" t="s">
        <v>3036</v>
      </c>
      <c r="R1573" s="2" t="s">
        <v>5184</v>
      </c>
      <c r="S1573" s="9" t="s">
        <v>1933</v>
      </c>
      <c r="T1573" s="2" t="s">
        <v>675</v>
      </c>
      <c r="U1573" s="2" t="s">
        <v>5184</v>
      </c>
      <c r="V1573" s="2" t="s">
        <v>675</v>
      </c>
      <c r="W1573" s="2" t="s">
        <v>675</v>
      </c>
    </row>
    <row r="1574" spans="1:23">
      <c r="A1574" s="2" t="s">
        <v>3050</v>
      </c>
      <c r="B1574" s="9" t="s">
        <v>3036</v>
      </c>
      <c r="C1574" s="2" t="s">
        <v>12448</v>
      </c>
      <c r="D1574" s="2" t="s">
        <v>3036</v>
      </c>
      <c r="E1574" s="2" t="s">
        <v>12201</v>
      </c>
      <c r="F1574" s="2" t="s">
        <v>11762</v>
      </c>
      <c r="G1574" s="2" t="s">
        <v>11551</v>
      </c>
      <c r="H1574" s="2" t="s">
        <v>675</v>
      </c>
      <c r="I1574" s="2" t="s">
        <v>2766</v>
      </c>
      <c r="J1574" s="2" t="s">
        <v>217</v>
      </c>
      <c r="K1574" s="2" t="s">
        <v>664</v>
      </c>
      <c r="L1574" s="2" t="s">
        <v>11552</v>
      </c>
      <c r="M1574" s="2" t="s">
        <v>1676</v>
      </c>
      <c r="N1574" s="2" t="s">
        <v>701</v>
      </c>
      <c r="O1574" s="2" t="s">
        <v>2765</v>
      </c>
      <c r="P1574" s="2" t="s">
        <v>11557</v>
      </c>
      <c r="Q1574" s="9" t="s">
        <v>3036</v>
      </c>
      <c r="R1574" s="2" t="s">
        <v>3051</v>
      </c>
      <c r="S1574" s="9" t="s">
        <v>1908</v>
      </c>
      <c r="T1574" s="2" t="s">
        <v>675</v>
      </c>
      <c r="U1574" s="2" t="s">
        <v>3051</v>
      </c>
      <c r="V1574" s="2" t="s">
        <v>675</v>
      </c>
      <c r="W1574" s="2" t="s">
        <v>675</v>
      </c>
    </row>
    <row r="1575" spans="1:23">
      <c r="A1575" s="2" t="s">
        <v>4395</v>
      </c>
      <c r="B1575" s="9" t="s">
        <v>3036</v>
      </c>
      <c r="C1575" s="2" t="s">
        <v>12855</v>
      </c>
      <c r="D1575" s="2" t="s">
        <v>3036</v>
      </c>
      <c r="E1575" s="2" t="s">
        <v>12856</v>
      </c>
      <c r="F1575" s="2" t="s">
        <v>12857</v>
      </c>
      <c r="G1575" s="2" t="s">
        <v>11551</v>
      </c>
      <c r="H1575" s="2" t="s">
        <v>675</v>
      </c>
      <c r="I1575" s="2" t="s">
        <v>1452</v>
      </c>
      <c r="J1575" s="2" t="s">
        <v>302</v>
      </c>
      <c r="K1575" s="2" t="s">
        <v>664</v>
      </c>
      <c r="L1575" s="2" t="s">
        <v>11552</v>
      </c>
      <c r="M1575" s="2" t="s">
        <v>902</v>
      </c>
      <c r="N1575" s="2" t="s">
        <v>701</v>
      </c>
      <c r="O1575" s="2" t="s">
        <v>1451</v>
      </c>
      <c r="P1575" s="2" t="s">
        <v>11557</v>
      </c>
      <c r="Q1575" s="9" t="s">
        <v>3036</v>
      </c>
      <c r="R1575" s="2" t="s">
        <v>4396</v>
      </c>
      <c r="S1575" s="9" t="s">
        <v>1908</v>
      </c>
      <c r="T1575" s="2" t="s">
        <v>675</v>
      </c>
      <c r="U1575" s="2" t="s">
        <v>4396</v>
      </c>
      <c r="V1575" s="2" t="s">
        <v>675</v>
      </c>
      <c r="W1575" s="2" t="s">
        <v>675</v>
      </c>
    </row>
    <row r="1576" spans="1:23">
      <c r="A1576" s="2" t="s">
        <v>3052</v>
      </c>
      <c r="B1576" s="9" t="s">
        <v>3036</v>
      </c>
      <c r="C1576" s="2" t="s">
        <v>12320</v>
      </c>
      <c r="D1576" s="2" t="s">
        <v>3036</v>
      </c>
      <c r="E1576" s="2" t="s">
        <v>12858</v>
      </c>
      <c r="F1576" s="2" t="s">
        <v>12266</v>
      </c>
      <c r="G1576" s="2" t="s">
        <v>11551</v>
      </c>
      <c r="H1576" s="2" t="s">
        <v>675</v>
      </c>
      <c r="I1576" s="2" t="s">
        <v>1995</v>
      </c>
      <c r="J1576" s="2" t="s">
        <v>382</v>
      </c>
      <c r="K1576" s="2" t="s">
        <v>664</v>
      </c>
      <c r="L1576" s="2" t="s">
        <v>11552</v>
      </c>
      <c r="M1576" s="2" t="s">
        <v>902</v>
      </c>
      <c r="N1576" s="2" t="s">
        <v>701</v>
      </c>
      <c r="O1576" s="2" t="s">
        <v>1994</v>
      </c>
      <c r="P1576" s="2" t="s">
        <v>11557</v>
      </c>
      <c r="Q1576" s="9" t="s">
        <v>3036</v>
      </c>
      <c r="R1576" s="2" t="s">
        <v>3053</v>
      </c>
      <c r="S1576" s="9" t="s">
        <v>1908</v>
      </c>
      <c r="T1576" s="2" t="s">
        <v>675</v>
      </c>
      <c r="U1576" s="2" t="s">
        <v>3053</v>
      </c>
      <c r="V1576" s="2" t="s">
        <v>675</v>
      </c>
      <c r="W1576" s="2" t="s">
        <v>675</v>
      </c>
    </row>
    <row r="1577" spans="1:23">
      <c r="A1577" s="2" t="s">
        <v>5185</v>
      </c>
      <c r="B1577" s="9" t="s">
        <v>3036</v>
      </c>
      <c r="C1577" s="2" t="s">
        <v>12859</v>
      </c>
      <c r="D1577" s="2" t="s">
        <v>3036</v>
      </c>
      <c r="E1577" s="2" t="s">
        <v>5912</v>
      </c>
      <c r="F1577" s="2" t="s">
        <v>12266</v>
      </c>
      <c r="G1577" s="2" t="s">
        <v>11551</v>
      </c>
      <c r="H1577" s="2" t="s">
        <v>675</v>
      </c>
      <c r="I1577" s="2" t="s">
        <v>1268</v>
      </c>
      <c r="J1577" s="2" t="s">
        <v>5186</v>
      </c>
      <c r="K1577" s="2" t="s">
        <v>664</v>
      </c>
      <c r="L1577" s="2" t="s">
        <v>11552</v>
      </c>
      <c r="M1577" s="2" t="s">
        <v>902</v>
      </c>
      <c r="N1577" s="2" t="s">
        <v>675</v>
      </c>
      <c r="O1577" s="2" t="s">
        <v>1267</v>
      </c>
      <c r="P1577" s="2" t="s">
        <v>11557</v>
      </c>
      <c r="Q1577" s="9" t="s">
        <v>3036</v>
      </c>
      <c r="R1577" s="2" t="s">
        <v>5187</v>
      </c>
      <c r="S1577" s="9" t="s">
        <v>675</v>
      </c>
      <c r="T1577" s="2" t="s">
        <v>675</v>
      </c>
      <c r="U1577" s="2" t="s">
        <v>5187</v>
      </c>
      <c r="V1577" s="2" t="s">
        <v>675</v>
      </c>
      <c r="W1577" s="2" t="s">
        <v>675</v>
      </c>
    </row>
    <row r="1578" spans="1:23">
      <c r="A1578" s="2" t="s">
        <v>5188</v>
      </c>
      <c r="B1578" s="9" t="s">
        <v>3036</v>
      </c>
      <c r="C1578" s="2" t="s">
        <v>12860</v>
      </c>
      <c r="D1578" s="2" t="s">
        <v>3036</v>
      </c>
      <c r="E1578" s="2" t="s">
        <v>12861</v>
      </c>
      <c r="F1578" s="2" t="s">
        <v>12135</v>
      </c>
      <c r="G1578" s="2" t="s">
        <v>11551</v>
      </c>
      <c r="H1578" s="2" t="s">
        <v>675</v>
      </c>
      <c r="I1578" s="2" t="s">
        <v>2694</v>
      </c>
      <c r="J1578" s="2" t="s">
        <v>118</v>
      </c>
      <c r="K1578" s="2" t="s">
        <v>664</v>
      </c>
      <c r="L1578" s="2" t="s">
        <v>11552</v>
      </c>
      <c r="M1578" s="2" t="s">
        <v>902</v>
      </c>
      <c r="N1578" s="2" t="s">
        <v>701</v>
      </c>
      <c r="O1578" s="2" t="s">
        <v>2693</v>
      </c>
      <c r="P1578" s="2" t="s">
        <v>11557</v>
      </c>
      <c r="Q1578" s="9" t="s">
        <v>3036</v>
      </c>
      <c r="R1578" s="2" t="s">
        <v>5189</v>
      </c>
      <c r="S1578" s="9" t="s">
        <v>1933</v>
      </c>
      <c r="T1578" s="2" t="s">
        <v>675</v>
      </c>
      <c r="U1578" s="2" t="s">
        <v>5189</v>
      </c>
      <c r="V1578" s="2" t="s">
        <v>675</v>
      </c>
      <c r="W1578" s="2" t="s">
        <v>675</v>
      </c>
    </row>
    <row r="1579" spans="1:23">
      <c r="A1579" s="2" t="s">
        <v>3054</v>
      </c>
      <c r="B1579" s="9" t="s">
        <v>3036</v>
      </c>
      <c r="C1579" s="2" t="s">
        <v>12329</v>
      </c>
      <c r="D1579" s="2" t="s">
        <v>3036</v>
      </c>
      <c r="E1579" s="2" t="s">
        <v>12862</v>
      </c>
      <c r="F1579" s="2" t="s">
        <v>11616</v>
      </c>
      <c r="G1579" s="2" t="s">
        <v>11551</v>
      </c>
      <c r="H1579" s="2" t="s">
        <v>675</v>
      </c>
      <c r="I1579" s="2" t="s">
        <v>3011</v>
      </c>
      <c r="J1579" s="2" t="s">
        <v>383</v>
      </c>
      <c r="K1579" s="2" t="s">
        <v>664</v>
      </c>
      <c r="L1579" s="2" t="s">
        <v>11552</v>
      </c>
      <c r="M1579" s="2" t="s">
        <v>902</v>
      </c>
      <c r="N1579" s="2" t="s">
        <v>701</v>
      </c>
      <c r="O1579" s="2" t="s">
        <v>3010</v>
      </c>
      <c r="P1579" s="2" t="s">
        <v>11557</v>
      </c>
      <c r="Q1579" s="9" t="s">
        <v>3036</v>
      </c>
      <c r="R1579" s="2" t="s">
        <v>3055</v>
      </c>
      <c r="S1579" s="9" t="s">
        <v>1908</v>
      </c>
      <c r="T1579" s="2" t="s">
        <v>675</v>
      </c>
      <c r="U1579" s="2" t="s">
        <v>3055</v>
      </c>
      <c r="V1579" s="2" t="s">
        <v>675</v>
      </c>
      <c r="W1579" s="2" t="s">
        <v>675</v>
      </c>
    </row>
    <row r="1580" spans="1:23">
      <c r="A1580" s="2" t="s">
        <v>5009</v>
      </c>
      <c r="B1580" s="9" t="s">
        <v>3057</v>
      </c>
      <c r="C1580" s="2" t="s">
        <v>12863</v>
      </c>
      <c r="D1580" s="2" t="s">
        <v>675</v>
      </c>
      <c r="E1580" s="2" t="s">
        <v>682</v>
      </c>
      <c r="F1580" s="2" t="s">
        <v>11560</v>
      </c>
      <c r="G1580" s="2" t="s">
        <v>11551</v>
      </c>
      <c r="H1580" s="2" t="s">
        <v>2195</v>
      </c>
      <c r="I1580" s="2" t="s">
        <v>1185</v>
      </c>
      <c r="J1580" s="2" t="s">
        <v>5010</v>
      </c>
      <c r="K1580" s="2" t="s">
        <v>664</v>
      </c>
      <c r="L1580" s="2" t="s">
        <v>675</v>
      </c>
      <c r="M1580" s="2" t="s">
        <v>701</v>
      </c>
      <c r="N1580" s="2" t="s">
        <v>701</v>
      </c>
      <c r="O1580" s="2" t="s">
        <v>1184</v>
      </c>
      <c r="P1580" s="2" t="s">
        <v>11557</v>
      </c>
      <c r="Q1580" s="9" t="s">
        <v>3057</v>
      </c>
      <c r="R1580" s="2" t="s">
        <v>5011</v>
      </c>
      <c r="S1580" s="9" t="s">
        <v>2055</v>
      </c>
      <c r="T1580" s="2" t="s">
        <v>675</v>
      </c>
      <c r="U1580" s="2" t="s">
        <v>5011</v>
      </c>
      <c r="V1580" s="2" t="s">
        <v>675</v>
      </c>
      <c r="W1580" s="2" t="s">
        <v>675</v>
      </c>
    </row>
    <row r="1581" spans="1:23">
      <c r="A1581" s="2" t="s">
        <v>5190</v>
      </c>
      <c r="B1581" s="9" t="s">
        <v>3057</v>
      </c>
      <c r="C1581" s="2" t="s">
        <v>6099</v>
      </c>
      <c r="D1581" s="2" t="s">
        <v>3057</v>
      </c>
      <c r="E1581" s="2" t="s">
        <v>12864</v>
      </c>
      <c r="F1581" s="2" t="s">
        <v>11616</v>
      </c>
      <c r="G1581" s="2" t="s">
        <v>11551</v>
      </c>
      <c r="H1581" s="2" t="s">
        <v>675</v>
      </c>
      <c r="I1581" s="2" t="s">
        <v>4923</v>
      </c>
      <c r="J1581" s="2" t="s">
        <v>5191</v>
      </c>
      <c r="K1581" s="2" t="s">
        <v>664</v>
      </c>
      <c r="L1581" s="2" t="s">
        <v>11552</v>
      </c>
      <c r="M1581" s="2" t="s">
        <v>1283</v>
      </c>
      <c r="N1581" s="2" t="s">
        <v>675</v>
      </c>
      <c r="O1581" s="2" t="s">
        <v>4922</v>
      </c>
      <c r="P1581" s="2" t="s">
        <v>11568</v>
      </c>
      <c r="Q1581" s="9" t="s">
        <v>3057</v>
      </c>
      <c r="R1581" s="2" t="s">
        <v>5192</v>
      </c>
      <c r="S1581" s="9" t="s">
        <v>675</v>
      </c>
      <c r="T1581" s="2" t="s">
        <v>675</v>
      </c>
      <c r="U1581" s="2" t="s">
        <v>5192</v>
      </c>
      <c r="V1581" s="2" t="s">
        <v>675</v>
      </c>
      <c r="W1581" s="2" t="s">
        <v>675</v>
      </c>
    </row>
    <row r="1582" spans="1:23">
      <c r="A1582" s="2" t="s">
        <v>3056</v>
      </c>
      <c r="B1582" s="9" t="s">
        <v>3057</v>
      </c>
      <c r="C1582" s="2" t="s">
        <v>12865</v>
      </c>
      <c r="D1582" s="2" t="s">
        <v>3057</v>
      </c>
      <c r="E1582" s="2" t="s">
        <v>12866</v>
      </c>
      <c r="F1582" s="2" t="s">
        <v>11965</v>
      </c>
      <c r="G1582" s="2" t="s">
        <v>11551</v>
      </c>
      <c r="H1582" s="2" t="s">
        <v>675</v>
      </c>
      <c r="I1582" s="2" t="s">
        <v>1800</v>
      </c>
      <c r="J1582" s="2" t="s">
        <v>210</v>
      </c>
      <c r="K1582" s="2" t="s">
        <v>664</v>
      </c>
      <c r="L1582" s="2" t="s">
        <v>11552</v>
      </c>
      <c r="M1582" s="2" t="s">
        <v>1283</v>
      </c>
      <c r="N1582" s="2" t="s">
        <v>701</v>
      </c>
      <c r="O1582" s="2" t="s">
        <v>1799</v>
      </c>
      <c r="P1582" s="2" t="s">
        <v>11568</v>
      </c>
      <c r="Q1582" s="9" t="s">
        <v>3057</v>
      </c>
      <c r="R1582" s="2" t="s">
        <v>3059</v>
      </c>
      <c r="S1582" s="9" t="s">
        <v>1908</v>
      </c>
      <c r="T1582" s="2" t="s">
        <v>675</v>
      </c>
      <c r="U1582" s="2" t="s">
        <v>3059</v>
      </c>
      <c r="V1582" s="2" t="s">
        <v>675</v>
      </c>
      <c r="W1582" s="2" t="s">
        <v>675</v>
      </c>
    </row>
    <row r="1583" spans="1:23">
      <c r="A1583" s="2" t="s">
        <v>3060</v>
      </c>
      <c r="B1583" s="9" t="s">
        <v>3057</v>
      </c>
      <c r="C1583" s="2" t="s">
        <v>12867</v>
      </c>
      <c r="D1583" s="2" t="s">
        <v>3057</v>
      </c>
      <c r="E1583" s="2" t="s">
        <v>12868</v>
      </c>
      <c r="F1583" s="2" t="s">
        <v>11616</v>
      </c>
      <c r="G1583" s="2" t="s">
        <v>11551</v>
      </c>
      <c r="H1583" s="2" t="s">
        <v>675</v>
      </c>
      <c r="I1583" s="2" t="s">
        <v>2576</v>
      </c>
      <c r="J1583" s="2" t="s">
        <v>210</v>
      </c>
      <c r="K1583" s="2" t="s">
        <v>664</v>
      </c>
      <c r="L1583" s="2" t="s">
        <v>11552</v>
      </c>
      <c r="M1583" s="2" t="s">
        <v>1283</v>
      </c>
      <c r="N1583" s="2" t="s">
        <v>701</v>
      </c>
      <c r="O1583" s="2" t="s">
        <v>2575</v>
      </c>
      <c r="P1583" s="2" t="s">
        <v>11568</v>
      </c>
      <c r="Q1583" s="9" t="s">
        <v>3057</v>
      </c>
      <c r="R1583" s="2" t="s">
        <v>3061</v>
      </c>
      <c r="S1583" s="9" t="s">
        <v>1908</v>
      </c>
      <c r="T1583" s="2" t="s">
        <v>675</v>
      </c>
      <c r="U1583" s="2" t="s">
        <v>3061</v>
      </c>
      <c r="V1583" s="2" t="s">
        <v>675</v>
      </c>
      <c r="W1583" s="2" t="s">
        <v>675</v>
      </c>
    </row>
    <row r="1584" spans="1:23">
      <c r="A1584" s="2" t="s">
        <v>4397</v>
      </c>
      <c r="B1584" s="9" t="s">
        <v>3057</v>
      </c>
      <c r="C1584" s="2" t="s">
        <v>12534</v>
      </c>
      <c r="D1584" s="2" t="s">
        <v>3057</v>
      </c>
      <c r="E1584" s="2" t="s">
        <v>12869</v>
      </c>
      <c r="F1584" s="2" t="s">
        <v>11737</v>
      </c>
      <c r="G1584" s="2" t="s">
        <v>11551</v>
      </c>
      <c r="H1584" s="2" t="s">
        <v>675</v>
      </c>
      <c r="I1584" s="2" t="s">
        <v>2587</v>
      </c>
      <c r="J1584" s="2" t="s">
        <v>119</v>
      </c>
      <c r="K1584" s="2" t="s">
        <v>664</v>
      </c>
      <c r="L1584" s="2" t="s">
        <v>11552</v>
      </c>
      <c r="M1584" s="2" t="s">
        <v>1283</v>
      </c>
      <c r="N1584" s="2" t="s">
        <v>701</v>
      </c>
      <c r="O1584" s="2" t="s">
        <v>2586</v>
      </c>
      <c r="P1584" s="2" t="s">
        <v>11557</v>
      </c>
      <c r="Q1584" s="9" t="s">
        <v>3057</v>
      </c>
      <c r="R1584" s="2" t="s">
        <v>4398</v>
      </c>
      <c r="S1584" s="9" t="s">
        <v>1908</v>
      </c>
      <c r="T1584" s="2" t="s">
        <v>675</v>
      </c>
      <c r="U1584" s="2" t="s">
        <v>4398</v>
      </c>
      <c r="V1584" s="2" t="s">
        <v>675</v>
      </c>
      <c r="W1584" s="2" t="s">
        <v>675</v>
      </c>
    </row>
    <row r="1585" spans="1:23">
      <c r="A1585" s="2" t="s">
        <v>5193</v>
      </c>
      <c r="B1585" s="9" t="s">
        <v>3057</v>
      </c>
      <c r="C1585" s="2" t="s">
        <v>12870</v>
      </c>
      <c r="D1585" s="2" t="s">
        <v>3057</v>
      </c>
      <c r="E1585" s="2" t="s">
        <v>12871</v>
      </c>
      <c r="F1585" s="2" t="s">
        <v>11762</v>
      </c>
      <c r="G1585" s="2" t="s">
        <v>11551</v>
      </c>
      <c r="H1585" s="2" t="s">
        <v>675</v>
      </c>
      <c r="I1585" s="2" t="s">
        <v>4923</v>
      </c>
      <c r="J1585" s="2" t="s">
        <v>462</v>
      </c>
      <c r="K1585" s="2" t="s">
        <v>664</v>
      </c>
      <c r="L1585" s="2" t="s">
        <v>11552</v>
      </c>
      <c r="M1585" s="2" t="s">
        <v>1283</v>
      </c>
      <c r="N1585" s="2" t="s">
        <v>701</v>
      </c>
      <c r="O1585" s="2" t="s">
        <v>4922</v>
      </c>
      <c r="P1585" s="2" t="s">
        <v>11557</v>
      </c>
      <c r="Q1585" s="9" t="s">
        <v>3057</v>
      </c>
      <c r="R1585" s="2" t="s">
        <v>5194</v>
      </c>
      <c r="S1585" s="9" t="s">
        <v>1933</v>
      </c>
      <c r="T1585" s="2" t="s">
        <v>675</v>
      </c>
      <c r="U1585" s="2" t="s">
        <v>5194</v>
      </c>
      <c r="V1585" s="2" t="s">
        <v>675</v>
      </c>
      <c r="W1585" s="2" t="s">
        <v>675</v>
      </c>
    </row>
    <row r="1586" spans="1:23">
      <c r="A1586" s="2" t="s">
        <v>4399</v>
      </c>
      <c r="B1586" s="9" t="s">
        <v>3057</v>
      </c>
      <c r="C1586" s="2" t="s">
        <v>12872</v>
      </c>
      <c r="D1586" s="2" t="s">
        <v>3057</v>
      </c>
      <c r="E1586" s="2" t="s">
        <v>3840</v>
      </c>
      <c r="F1586" s="2" t="s">
        <v>12809</v>
      </c>
      <c r="G1586" s="2" t="s">
        <v>11551</v>
      </c>
      <c r="H1586" s="2" t="s">
        <v>675</v>
      </c>
      <c r="I1586" s="2" t="s">
        <v>4401</v>
      </c>
      <c r="J1586" s="2" t="s">
        <v>217</v>
      </c>
      <c r="K1586" s="2" t="s">
        <v>664</v>
      </c>
      <c r="L1586" s="2" t="s">
        <v>11552</v>
      </c>
      <c r="M1586" s="2" t="s">
        <v>1676</v>
      </c>
      <c r="N1586" s="2" t="s">
        <v>701</v>
      </c>
      <c r="O1586" s="2" t="s">
        <v>4400</v>
      </c>
      <c r="P1586" s="2" t="s">
        <v>11568</v>
      </c>
      <c r="Q1586" s="9" t="s">
        <v>3057</v>
      </c>
      <c r="R1586" s="2" t="s">
        <v>4402</v>
      </c>
      <c r="S1586" s="9" t="s">
        <v>1908</v>
      </c>
      <c r="T1586" s="2" t="s">
        <v>675</v>
      </c>
      <c r="U1586" s="2" t="s">
        <v>4402</v>
      </c>
      <c r="V1586" s="2" t="s">
        <v>675</v>
      </c>
      <c r="W1586" s="2" t="s">
        <v>675</v>
      </c>
    </row>
    <row r="1587" spans="1:23">
      <c r="A1587" s="2" t="s">
        <v>4403</v>
      </c>
      <c r="B1587" s="9" t="s">
        <v>3057</v>
      </c>
      <c r="C1587" s="2" t="s">
        <v>12873</v>
      </c>
      <c r="D1587" s="2" t="s">
        <v>3057</v>
      </c>
      <c r="E1587" s="2" t="s">
        <v>12874</v>
      </c>
      <c r="F1587" s="2" t="s">
        <v>12197</v>
      </c>
      <c r="G1587" s="2" t="s">
        <v>11551</v>
      </c>
      <c r="H1587" s="2" t="s">
        <v>675</v>
      </c>
      <c r="I1587" s="2" t="s">
        <v>2772</v>
      </c>
      <c r="J1587" s="2" t="s">
        <v>384</v>
      </c>
      <c r="K1587" s="2" t="s">
        <v>664</v>
      </c>
      <c r="L1587" s="2" t="s">
        <v>11552</v>
      </c>
      <c r="M1587" s="2" t="s">
        <v>902</v>
      </c>
      <c r="N1587" s="2" t="s">
        <v>701</v>
      </c>
      <c r="O1587" s="2" t="s">
        <v>2771</v>
      </c>
      <c r="P1587" s="2" t="s">
        <v>11557</v>
      </c>
      <c r="Q1587" s="9" t="s">
        <v>3057</v>
      </c>
      <c r="R1587" s="2" t="s">
        <v>4405</v>
      </c>
      <c r="S1587" s="9" t="s">
        <v>1908</v>
      </c>
      <c r="T1587" s="2" t="s">
        <v>675</v>
      </c>
      <c r="U1587" s="2" t="s">
        <v>4405</v>
      </c>
      <c r="V1587" s="2" t="s">
        <v>675</v>
      </c>
      <c r="W1587" s="2" t="s">
        <v>675</v>
      </c>
    </row>
    <row r="1588" spans="1:23">
      <c r="A1588" s="2" t="s">
        <v>3062</v>
      </c>
      <c r="B1588" s="9" t="s">
        <v>3058</v>
      </c>
      <c r="C1588" s="2" t="s">
        <v>12875</v>
      </c>
      <c r="D1588" s="2" t="s">
        <v>3058</v>
      </c>
      <c r="E1588" s="2" t="s">
        <v>12599</v>
      </c>
      <c r="F1588" s="2" t="s">
        <v>11591</v>
      </c>
      <c r="G1588" s="2" t="s">
        <v>11551</v>
      </c>
      <c r="H1588" s="2" t="s">
        <v>675</v>
      </c>
      <c r="I1588" s="2" t="s">
        <v>2655</v>
      </c>
      <c r="J1588" s="2" t="s">
        <v>217</v>
      </c>
      <c r="K1588" s="2" t="s">
        <v>664</v>
      </c>
      <c r="L1588" s="2" t="s">
        <v>11552</v>
      </c>
      <c r="M1588" s="2" t="s">
        <v>1676</v>
      </c>
      <c r="N1588" s="2" t="s">
        <v>701</v>
      </c>
      <c r="O1588" s="2" t="s">
        <v>2654</v>
      </c>
      <c r="P1588" s="2" t="s">
        <v>11568</v>
      </c>
      <c r="Q1588" s="9" t="s">
        <v>3058</v>
      </c>
      <c r="R1588" s="2" t="s">
        <v>3063</v>
      </c>
      <c r="S1588" s="9" t="s">
        <v>1908</v>
      </c>
      <c r="T1588" s="2" t="s">
        <v>675</v>
      </c>
      <c r="U1588" s="2" t="s">
        <v>3063</v>
      </c>
      <c r="V1588" s="2" t="s">
        <v>675</v>
      </c>
      <c r="W1588" s="2" t="s">
        <v>675</v>
      </c>
    </row>
    <row r="1589" spans="1:23">
      <c r="A1589" s="2" t="s">
        <v>5195</v>
      </c>
      <c r="B1589" s="9" t="s">
        <v>3057</v>
      </c>
      <c r="C1589" s="2" t="s">
        <v>7591</v>
      </c>
      <c r="D1589" s="2" t="s">
        <v>3057</v>
      </c>
      <c r="E1589" s="2" t="s">
        <v>12599</v>
      </c>
      <c r="F1589" s="2" t="s">
        <v>11616</v>
      </c>
      <c r="G1589" s="2" t="s">
        <v>11551</v>
      </c>
      <c r="H1589" s="2" t="s">
        <v>675</v>
      </c>
      <c r="I1589" s="2" t="s">
        <v>1795</v>
      </c>
      <c r="J1589" s="2" t="s">
        <v>186</v>
      </c>
      <c r="K1589" s="2" t="s">
        <v>664</v>
      </c>
      <c r="L1589" s="2" t="s">
        <v>11552</v>
      </c>
      <c r="M1589" s="2" t="s">
        <v>1676</v>
      </c>
      <c r="N1589" s="2" t="s">
        <v>675</v>
      </c>
      <c r="O1589" s="2" t="s">
        <v>1794</v>
      </c>
      <c r="P1589" s="2" t="s">
        <v>11568</v>
      </c>
      <c r="Q1589" s="9" t="s">
        <v>3058</v>
      </c>
      <c r="R1589" s="2" t="s">
        <v>5196</v>
      </c>
      <c r="S1589" s="9" t="s">
        <v>675</v>
      </c>
      <c r="T1589" s="2" t="s">
        <v>675</v>
      </c>
      <c r="U1589" s="2" t="s">
        <v>5196</v>
      </c>
      <c r="V1589" s="2" t="s">
        <v>675</v>
      </c>
      <c r="W1589" s="2" t="s">
        <v>675</v>
      </c>
    </row>
    <row r="1590" spans="1:23">
      <c r="A1590" s="2" t="s">
        <v>3064</v>
      </c>
      <c r="B1590" s="9" t="s">
        <v>3058</v>
      </c>
      <c r="C1590" s="2" t="s">
        <v>12876</v>
      </c>
      <c r="D1590" s="2" t="s">
        <v>3058</v>
      </c>
      <c r="E1590" s="2" t="s">
        <v>6766</v>
      </c>
      <c r="F1590" s="2" t="s">
        <v>11813</v>
      </c>
      <c r="G1590" s="2" t="s">
        <v>11551</v>
      </c>
      <c r="H1590" s="2" t="s">
        <v>675</v>
      </c>
      <c r="I1590" s="2" t="s">
        <v>1619</v>
      </c>
      <c r="J1590" s="2" t="s">
        <v>186</v>
      </c>
      <c r="K1590" s="2" t="s">
        <v>664</v>
      </c>
      <c r="L1590" s="2" t="s">
        <v>11552</v>
      </c>
      <c r="M1590" s="2" t="s">
        <v>1676</v>
      </c>
      <c r="N1590" s="2" t="s">
        <v>701</v>
      </c>
      <c r="O1590" s="2" t="s">
        <v>1618</v>
      </c>
      <c r="P1590" s="2" t="s">
        <v>11568</v>
      </c>
      <c r="Q1590" s="9" t="s">
        <v>3058</v>
      </c>
      <c r="R1590" s="2" t="s">
        <v>3065</v>
      </c>
      <c r="S1590" s="9" t="s">
        <v>1908</v>
      </c>
      <c r="T1590" s="2" t="s">
        <v>675</v>
      </c>
      <c r="U1590" s="2" t="s">
        <v>3065</v>
      </c>
      <c r="V1590" s="2" t="s">
        <v>675</v>
      </c>
      <c r="W1590" s="2" t="s">
        <v>675</v>
      </c>
    </row>
    <row r="1591" spans="1:23">
      <c r="A1591" s="2" t="s">
        <v>5197</v>
      </c>
      <c r="B1591" s="9" t="s">
        <v>3058</v>
      </c>
      <c r="C1591" s="2" t="s">
        <v>12877</v>
      </c>
      <c r="D1591" s="2" t="s">
        <v>3058</v>
      </c>
      <c r="E1591" s="2" t="s">
        <v>12878</v>
      </c>
      <c r="F1591" s="2" t="s">
        <v>11643</v>
      </c>
      <c r="G1591" s="2" t="s">
        <v>11551</v>
      </c>
      <c r="H1591" s="2" t="s">
        <v>675</v>
      </c>
      <c r="I1591" s="2" t="s">
        <v>2576</v>
      </c>
      <c r="J1591" s="2" t="s">
        <v>119</v>
      </c>
      <c r="K1591" s="2" t="s">
        <v>664</v>
      </c>
      <c r="L1591" s="2" t="s">
        <v>11552</v>
      </c>
      <c r="M1591" s="2" t="s">
        <v>902</v>
      </c>
      <c r="N1591" s="2" t="s">
        <v>701</v>
      </c>
      <c r="O1591" s="2" t="s">
        <v>2575</v>
      </c>
      <c r="P1591" s="2" t="s">
        <v>11557</v>
      </c>
      <c r="Q1591" s="9" t="s">
        <v>3058</v>
      </c>
      <c r="R1591" s="2" t="s">
        <v>5198</v>
      </c>
      <c r="S1591" s="9" t="s">
        <v>1933</v>
      </c>
      <c r="T1591" s="2" t="s">
        <v>675</v>
      </c>
      <c r="U1591" s="2" t="s">
        <v>5198</v>
      </c>
      <c r="V1591" s="2" t="s">
        <v>675</v>
      </c>
      <c r="W1591" s="2" t="s">
        <v>675</v>
      </c>
    </row>
    <row r="1592" spans="1:23">
      <c r="A1592" s="2" t="s">
        <v>4406</v>
      </c>
      <c r="B1592" s="9" t="s">
        <v>3057</v>
      </c>
      <c r="C1592" s="2" t="s">
        <v>12426</v>
      </c>
      <c r="D1592" s="2" t="s">
        <v>3057</v>
      </c>
      <c r="E1592" s="2" t="s">
        <v>12879</v>
      </c>
      <c r="F1592" s="2" t="s">
        <v>12135</v>
      </c>
      <c r="G1592" s="2" t="s">
        <v>11551</v>
      </c>
      <c r="H1592" s="2" t="s">
        <v>675</v>
      </c>
      <c r="I1592" s="2" t="s">
        <v>1452</v>
      </c>
      <c r="J1592" s="2" t="s">
        <v>385</v>
      </c>
      <c r="K1592" s="2" t="s">
        <v>675</v>
      </c>
      <c r="L1592" s="2" t="s">
        <v>11552</v>
      </c>
      <c r="M1592" s="2" t="s">
        <v>1283</v>
      </c>
      <c r="N1592" s="2" t="s">
        <v>701</v>
      </c>
      <c r="O1592" s="2" t="s">
        <v>1451</v>
      </c>
      <c r="P1592" s="2" t="s">
        <v>11557</v>
      </c>
      <c r="Q1592" s="9" t="s">
        <v>3058</v>
      </c>
      <c r="R1592" s="2" t="s">
        <v>4407</v>
      </c>
      <c r="S1592" s="9" t="s">
        <v>1908</v>
      </c>
      <c r="T1592" s="2" t="s">
        <v>675</v>
      </c>
      <c r="U1592" s="2" t="s">
        <v>4407</v>
      </c>
      <c r="V1592" s="2" t="s">
        <v>675</v>
      </c>
      <c r="W1592" s="2" t="s">
        <v>675</v>
      </c>
    </row>
    <row r="1593" spans="1:23">
      <c r="A1593" s="2" t="s">
        <v>4408</v>
      </c>
      <c r="B1593" s="9" t="s">
        <v>3057</v>
      </c>
      <c r="C1593" s="2" t="s">
        <v>12880</v>
      </c>
      <c r="D1593" s="2" t="s">
        <v>3057</v>
      </c>
      <c r="E1593" s="2" t="s">
        <v>12881</v>
      </c>
      <c r="F1593" s="2" t="s">
        <v>11721</v>
      </c>
      <c r="G1593" s="2" t="s">
        <v>11551</v>
      </c>
      <c r="H1593" s="2" t="s">
        <v>675</v>
      </c>
      <c r="I1593" s="2" t="s">
        <v>2772</v>
      </c>
      <c r="J1593" s="2" t="s">
        <v>386</v>
      </c>
      <c r="K1593" s="2" t="s">
        <v>664</v>
      </c>
      <c r="L1593" s="2" t="s">
        <v>11552</v>
      </c>
      <c r="M1593" s="2" t="s">
        <v>1283</v>
      </c>
      <c r="N1593" s="2" t="s">
        <v>701</v>
      </c>
      <c r="O1593" s="2" t="s">
        <v>2771</v>
      </c>
      <c r="P1593" s="2" t="s">
        <v>11557</v>
      </c>
      <c r="Q1593" s="9" t="s">
        <v>3058</v>
      </c>
      <c r="R1593" s="2" t="s">
        <v>4409</v>
      </c>
      <c r="S1593" s="9" t="s">
        <v>1908</v>
      </c>
      <c r="T1593" s="2" t="s">
        <v>675</v>
      </c>
      <c r="U1593" s="2" t="s">
        <v>4409</v>
      </c>
      <c r="V1593" s="2" t="s">
        <v>3058</v>
      </c>
      <c r="W1593" s="2" t="s">
        <v>675</v>
      </c>
    </row>
    <row r="1594" spans="1:23">
      <c r="A1594" s="2" t="s">
        <v>4410</v>
      </c>
      <c r="B1594" s="9" t="s">
        <v>3057</v>
      </c>
      <c r="C1594" s="2" t="s">
        <v>12882</v>
      </c>
      <c r="D1594" s="2" t="s">
        <v>3057</v>
      </c>
      <c r="E1594" s="2" t="s">
        <v>12883</v>
      </c>
      <c r="F1594" s="2" t="s">
        <v>12857</v>
      </c>
      <c r="G1594" s="2" t="s">
        <v>11551</v>
      </c>
      <c r="H1594" s="2" t="s">
        <v>675</v>
      </c>
      <c r="I1594" s="2" t="s">
        <v>2821</v>
      </c>
      <c r="J1594" s="2" t="s">
        <v>119</v>
      </c>
      <c r="K1594" s="2" t="s">
        <v>664</v>
      </c>
      <c r="L1594" s="2" t="s">
        <v>11552</v>
      </c>
      <c r="M1594" s="2" t="s">
        <v>1283</v>
      </c>
      <c r="N1594" s="2" t="s">
        <v>701</v>
      </c>
      <c r="O1594" s="2" t="s">
        <v>2820</v>
      </c>
      <c r="P1594" s="2" t="s">
        <v>11568</v>
      </c>
      <c r="Q1594" s="9" t="s">
        <v>3058</v>
      </c>
      <c r="R1594" s="2" t="s">
        <v>4411</v>
      </c>
      <c r="S1594" s="9" t="s">
        <v>1908</v>
      </c>
      <c r="T1594" s="2" t="s">
        <v>675</v>
      </c>
      <c r="U1594" s="2" t="s">
        <v>4411</v>
      </c>
      <c r="V1594" s="2" t="s">
        <v>675</v>
      </c>
      <c r="W1594" s="2" t="s">
        <v>675</v>
      </c>
    </row>
    <row r="1595" spans="1:23">
      <c r="A1595" s="2" t="s">
        <v>3066</v>
      </c>
      <c r="B1595" s="9" t="s">
        <v>3058</v>
      </c>
      <c r="C1595" s="2" t="s">
        <v>12884</v>
      </c>
      <c r="D1595" s="2" t="s">
        <v>3058</v>
      </c>
      <c r="E1595" s="2" t="s">
        <v>12885</v>
      </c>
      <c r="F1595" s="2" t="s">
        <v>12886</v>
      </c>
      <c r="G1595" s="2" t="s">
        <v>11551</v>
      </c>
      <c r="H1595" s="2" t="s">
        <v>675</v>
      </c>
      <c r="I1595" s="2" t="s">
        <v>2576</v>
      </c>
      <c r="J1595" s="2" t="s">
        <v>140</v>
      </c>
      <c r="K1595" s="2" t="s">
        <v>664</v>
      </c>
      <c r="L1595" s="2" t="s">
        <v>11552</v>
      </c>
      <c r="M1595" s="2" t="s">
        <v>1283</v>
      </c>
      <c r="N1595" s="2" t="s">
        <v>701</v>
      </c>
      <c r="O1595" s="2" t="s">
        <v>2575</v>
      </c>
      <c r="P1595" s="2" t="s">
        <v>11557</v>
      </c>
      <c r="Q1595" s="9" t="s">
        <v>3058</v>
      </c>
      <c r="R1595" s="2" t="s">
        <v>3067</v>
      </c>
      <c r="S1595" s="9" t="s">
        <v>1908</v>
      </c>
      <c r="T1595" s="2" t="s">
        <v>675</v>
      </c>
      <c r="U1595" s="2" t="s">
        <v>3067</v>
      </c>
      <c r="V1595" s="2" t="s">
        <v>675</v>
      </c>
      <c r="W1595" s="2" t="s">
        <v>675</v>
      </c>
    </row>
    <row r="1596" spans="1:23">
      <c r="A1596" s="2" t="s">
        <v>5199</v>
      </c>
      <c r="B1596" s="9" t="s">
        <v>3058</v>
      </c>
      <c r="C1596" s="2" t="s">
        <v>5895</v>
      </c>
      <c r="D1596" s="2" t="s">
        <v>3058</v>
      </c>
      <c r="E1596" s="2" t="s">
        <v>5881</v>
      </c>
      <c r="F1596" s="2" t="s">
        <v>11556</v>
      </c>
      <c r="G1596" s="2" t="s">
        <v>11551</v>
      </c>
      <c r="H1596" s="2" t="s">
        <v>675</v>
      </c>
      <c r="I1596" s="2" t="s">
        <v>12</v>
      </c>
      <c r="J1596" s="2" t="s">
        <v>5200</v>
      </c>
      <c r="K1596" s="2" t="s">
        <v>664</v>
      </c>
      <c r="L1596" s="2" t="s">
        <v>11552</v>
      </c>
      <c r="M1596" s="2" t="s">
        <v>1283</v>
      </c>
      <c r="N1596" s="2" t="s">
        <v>701</v>
      </c>
      <c r="O1596" s="2" t="s">
        <v>782</v>
      </c>
      <c r="P1596" s="2" t="s">
        <v>11557</v>
      </c>
      <c r="Q1596" s="9" t="s">
        <v>3058</v>
      </c>
      <c r="R1596" s="2" t="s">
        <v>5201</v>
      </c>
      <c r="S1596" s="9" t="s">
        <v>1933</v>
      </c>
      <c r="T1596" s="2" t="s">
        <v>675</v>
      </c>
      <c r="U1596" s="2" t="s">
        <v>5201</v>
      </c>
      <c r="V1596" s="2" t="s">
        <v>675</v>
      </c>
      <c r="W1596" s="2" t="s">
        <v>675</v>
      </c>
    </row>
    <row r="1597" spans="1:23">
      <c r="A1597" s="2" t="s">
        <v>3068</v>
      </c>
      <c r="B1597" s="9" t="s">
        <v>3058</v>
      </c>
      <c r="C1597" s="2" t="s">
        <v>12068</v>
      </c>
      <c r="D1597" s="2" t="s">
        <v>3058</v>
      </c>
      <c r="E1597" s="2" t="s">
        <v>12887</v>
      </c>
      <c r="F1597" s="2" t="s">
        <v>11643</v>
      </c>
      <c r="G1597" s="2" t="s">
        <v>11551</v>
      </c>
      <c r="H1597" s="2" t="s">
        <v>675</v>
      </c>
      <c r="I1597" s="2" t="s">
        <v>1619</v>
      </c>
      <c r="J1597" s="2" t="s">
        <v>210</v>
      </c>
      <c r="K1597" s="2" t="s">
        <v>664</v>
      </c>
      <c r="L1597" s="2" t="s">
        <v>11552</v>
      </c>
      <c r="M1597" s="2" t="s">
        <v>1283</v>
      </c>
      <c r="N1597" s="2" t="s">
        <v>701</v>
      </c>
      <c r="O1597" s="2" t="s">
        <v>1618</v>
      </c>
      <c r="P1597" s="2" t="s">
        <v>11568</v>
      </c>
      <c r="Q1597" s="9" t="s">
        <v>3058</v>
      </c>
      <c r="R1597" s="2" t="s">
        <v>3069</v>
      </c>
      <c r="S1597" s="9" t="s">
        <v>1908</v>
      </c>
      <c r="T1597" s="2" t="s">
        <v>675</v>
      </c>
      <c r="U1597" s="2" t="s">
        <v>3069</v>
      </c>
      <c r="V1597" s="2" t="s">
        <v>675</v>
      </c>
      <c r="W1597" s="2" t="s">
        <v>675</v>
      </c>
    </row>
    <row r="1598" spans="1:23">
      <c r="A1598" s="2" t="s">
        <v>5202</v>
      </c>
      <c r="B1598" s="9" t="s">
        <v>3058</v>
      </c>
      <c r="C1598" s="2" t="s">
        <v>12888</v>
      </c>
      <c r="D1598" s="2" t="s">
        <v>3058</v>
      </c>
      <c r="E1598" s="2" t="s">
        <v>12889</v>
      </c>
      <c r="F1598" s="2" t="s">
        <v>12890</v>
      </c>
      <c r="G1598" s="2" t="s">
        <v>11551</v>
      </c>
      <c r="H1598" s="2" t="s">
        <v>675</v>
      </c>
      <c r="I1598" s="2" t="s">
        <v>12</v>
      </c>
      <c r="J1598" s="2" t="s">
        <v>5203</v>
      </c>
      <c r="K1598" s="2" t="s">
        <v>664</v>
      </c>
      <c r="L1598" s="2" t="s">
        <v>11552</v>
      </c>
      <c r="M1598" s="2" t="s">
        <v>902</v>
      </c>
      <c r="N1598" s="2" t="s">
        <v>701</v>
      </c>
      <c r="O1598" s="2" t="s">
        <v>782</v>
      </c>
      <c r="P1598" s="2" t="s">
        <v>11557</v>
      </c>
      <c r="Q1598" s="9" t="s">
        <v>1908</v>
      </c>
      <c r="R1598" s="2" t="s">
        <v>5204</v>
      </c>
      <c r="S1598" s="9" t="s">
        <v>1933</v>
      </c>
      <c r="T1598" s="2" t="s">
        <v>675</v>
      </c>
      <c r="U1598" s="2" t="s">
        <v>6512</v>
      </c>
      <c r="V1598" s="2" t="s">
        <v>1503</v>
      </c>
      <c r="W1598" s="2" t="s">
        <v>675</v>
      </c>
    </row>
    <row r="1599" spans="1:23">
      <c r="A1599" s="2" t="s">
        <v>3070</v>
      </c>
      <c r="B1599" s="9" t="s">
        <v>3058</v>
      </c>
      <c r="C1599" s="2" t="s">
        <v>12891</v>
      </c>
      <c r="D1599" s="2" t="s">
        <v>3058</v>
      </c>
      <c r="E1599" s="2" t="s">
        <v>12892</v>
      </c>
      <c r="F1599" s="2" t="s">
        <v>12197</v>
      </c>
      <c r="G1599" s="2" t="s">
        <v>11551</v>
      </c>
      <c r="H1599" s="2" t="s">
        <v>675</v>
      </c>
      <c r="I1599" s="2" t="s">
        <v>1619</v>
      </c>
      <c r="J1599" s="2" t="s">
        <v>387</v>
      </c>
      <c r="K1599" s="2" t="s">
        <v>664</v>
      </c>
      <c r="L1599" s="2" t="s">
        <v>11552</v>
      </c>
      <c r="M1599" s="2" t="s">
        <v>902</v>
      </c>
      <c r="N1599" s="2" t="s">
        <v>701</v>
      </c>
      <c r="O1599" s="2" t="s">
        <v>1618</v>
      </c>
      <c r="P1599" s="2" t="s">
        <v>11557</v>
      </c>
      <c r="Q1599" s="9" t="s">
        <v>1908</v>
      </c>
      <c r="R1599" s="2" t="s">
        <v>3071</v>
      </c>
      <c r="S1599" s="9" t="s">
        <v>1908</v>
      </c>
      <c r="T1599" s="2" t="s">
        <v>675</v>
      </c>
      <c r="U1599" s="2" t="s">
        <v>6516</v>
      </c>
      <c r="V1599" s="2" t="s">
        <v>1503</v>
      </c>
      <c r="W1599" s="2" t="s">
        <v>675</v>
      </c>
    </row>
    <row r="1600" spans="1:23">
      <c r="A1600" s="2" t="s">
        <v>5205</v>
      </c>
      <c r="B1600" s="9" t="s">
        <v>3058</v>
      </c>
      <c r="C1600" s="2" t="s">
        <v>12893</v>
      </c>
      <c r="D1600" s="2" t="s">
        <v>3058</v>
      </c>
      <c r="E1600" s="2" t="s">
        <v>12234</v>
      </c>
      <c r="F1600" s="2" t="s">
        <v>12776</v>
      </c>
      <c r="G1600" s="2" t="s">
        <v>11551</v>
      </c>
      <c r="H1600" s="2" t="s">
        <v>675</v>
      </c>
      <c r="I1600" s="2" t="s">
        <v>12</v>
      </c>
      <c r="J1600" s="2" t="s">
        <v>5206</v>
      </c>
      <c r="K1600" s="2" t="s">
        <v>664</v>
      </c>
      <c r="L1600" s="2" t="s">
        <v>11552</v>
      </c>
      <c r="M1600" s="2" t="s">
        <v>902</v>
      </c>
      <c r="N1600" s="2" t="s">
        <v>701</v>
      </c>
      <c r="O1600" s="2" t="s">
        <v>782</v>
      </c>
      <c r="P1600" s="2" t="s">
        <v>11557</v>
      </c>
      <c r="Q1600" s="9" t="s">
        <v>1908</v>
      </c>
      <c r="R1600" s="2" t="s">
        <v>5207</v>
      </c>
      <c r="S1600" s="9" t="s">
        <v>1933</v>
      </c>
      <c r="T1600" s="2" t="s">
        <v>675</v>
      </c>
      <c r="U1600" s="2" t="s">
        <v>6521</v>
      </c>
      <c r="V1600" s="2" t="s">
        <v>1503</v>
      </c>
      <c r="W1600" s="2" t="s">
        <v>675</v>
      </c>
    </row>
    <row r="1601" spans="1:23">
      <c r="A1601" s="2" t="s">
        <v>3072</v>
      </c>
      <c r="B1601" s="9" t="s">
        <v>3058</v>
      </c>
      <c r="C1601" s="2" t="s">
        <v>12894</v>
      </c>
      <c r="D1601" s="2" t="s">
        <v>1908</v>
      </c>
      <c r="E1601" s="2" t="s">
        <v>12895</v>
      </c>
      <c r="F1601" s="2" t="s">
        <v>11556</v>
      </c>
      <c r="G1601" s="2" t="s">
        <v>11551</v>
      </c>
      <c r="H1601" s="2" t="s">
        <v>675</v>
      </c>
      <c r="I1601" s="2" t="s">
        <v>1268</v>
      </c>
      <c r="J1601" s="2" t="s">
        <v>119</v>
      </c>
      <c r="K1601" s="2" t="s">
        <v>664</v>
      </c>
      <c r="L1601" s="2" t="s">
        <v>11552</v>
      </c>
      <c r="M1601" s="2" t="s">
        <v>902</v>
      </c>
      <c r="N1601" s="2" t="s">
        <v>701</v>
      </c>
      <c r="O1601" s="2" t="s">
        <v>1267</v>
      </c>
      <c r="P1601" s="2" t="s">
        <v>11557</v>
      </c>
      <c r="Q1601" s="9" t="s">
        <v>1908</v>
      </c>
      <c r="R1601" s="2" t="s">
        <v>3073</v>
      </c>
      <c r="S1601" s="9" t="s">
        <v>1908</v>
      </c>
      <c r="T1601" s="2" t="s">
        <v>675</v>
      </c>
      <c r="U1601" s="2" t="s">
        <v>6525</v>
      </c>
      <c r="V1601" s="2" t="s">
        <v>1503</v>
      </c>
      <c r="W1601" s="2" t="s">
        <v>675</v>
      </c>
    </row>
    <row r="1602" spans="1:23">
      <c r="A1602" s="2" t="s">
        <v>5208</v>
      </c>
      <c r="B1602" s="9" t="s">
        <v>1908</v>
      </c>
      <c r="C1602" s="2" t="s">
        <v>12051</v>
      </c>
      <c r="D1602" s="2" t="s">
        <v>1908</v>
      </c>
      <c r="E1602" s="2" t="s">
        <v>12896</v>
      </c>
      <c r="F1602" s="2" t="s">
        <v>11965</v>
      </c>
      <c r="G1602" s="2" t="s">
        <v>11551</v>
      </c>
      <c r="H1602" s="2" t="s">
        <v>675</v>
      </c>
      <c r="I1602" s="2" t="s">
        <v>2624</v>
      </c>
      <c r="J1602" s="2" t="s">
        <v>5209</v>
      </c>
      <c r="K1602" s="2" t="s">
        <v>664</v>
      </c>
      <c r="L1602" s="2" t="s">
        <v>11552</v>
      </c>
      <c r="M1602" s="2" t="s">
        <v>902</v>
      </c>
      <c r="N1602" s="2" t="s">
        <v>675</v>
      </c>
      <c r="O1602" s="2" t="s">
        <v>2623</v>
      </c>
      <c r="P1602" s="2" t="s">
        <v>11557</v>
      </c>
      <c r="Q1602" s="9" t="s">
        <v>1908</v>
      </c>
      <c r="R1602" s="2" t="s">
        <v>5210</v>
      </c>
      <c r="S1602" s="9" t="s">
        <v>675</v>
      </c>
      <c r="T1602" s="2" t="s">
        <v>675</v>
      </c>
      <c r="U1602" s="2" t="s">
        <v>6529</v>
      </c>
      <c r="V1602" s="2" t="s">
        <v>1503</v>
      </c>
      <c r="W1602" s="2" t="s">
        <v>675</v>
      </c>
    </row>
    <row r="1603" spans="1:23">
      <c r="A1603" s="2" t="s">
        <v>9504</v>
      </c>
      <c r="B1603" s="9" t="s">
        <v>1933</v>
      </c>
      <c r="C1603" s="2" t="s">
        <v>12897</v>
      </c>
      <c r="D1603" s="2" t="s">
        <v>675</v>
      </c>
      <c r="E1603" s="2" t="s">
        <v>682</v>
      </c>
      <c r="F1603" s="2" t="s">
        <v>11560</v>
      </c>
      <c r="G1603" s="2" t="s">
        <v>11551</v>
      </c>
      <c r="H1603" s="2" t="s">
        <v>675</v>
      </c>
      <c r="I1603" s="2" t="s">
        <v>15</v>
      </c>
      <c r="J1603" s="2" t="s">
        <v>6752</v>
      </c>
      <c r="K1603" s="2" t="s">
        <v>922</v>
      </c>
      <c r="L1603" s="2" t="s">
        <v>675</v>
      </c>
      <c r="M1603" s="2" t="s">
        <v>760</v>
      </c>
      <c r="N1603" s="2" t="s">
        <v>760</v>
      </c>
      <c r="O1603" s="2" t="s">
        <v>2332</v>
      </c>
      <c r="P1603" s="2" t="s">
        <v>11557</v>
      </c>
      <c r="Q1603" s="9" t="s">
        <v>1908</v>
      </c>
      <c r="R1603" s="2" t="s">
        <v>9507</v>
      </c>
      <c r="S1603" s="9" t="s">
        <v>2001</v>
      </c>
      <c r="T1603" s="2" t="s">
        <v>675</v>
      </c>
      <c r="U1603" s="2" t="s">
        <v>6534</v>
      </c>
      <c r="V1603" s="2" t="s">
        <v>1503</v>
      </c>
      <c r="W1603" s="2" t="s">
        <v>675</v>
      </c>
    </row>
    <row r="1604" spans="1:23">
      <c r="A1604" s="2" t="s">
        <v>9508</v>
      </c>
      <c r="B1604" s="9" t="s">
        <v>2199</v>
      </c>
      <c r="C1604" s="2" t="s">
        <v>12898</v>
      </c>
      <c r="D1604" s="2" t="s">
        <v>675</v>
      </c>
      <c r="E1604" s="2" t="s">
        <v>682</v>
      </c>
      <c r="F1604" s="2" t="s">
        <v>11560</v>
      </c>
      <c r="G1604" s="2" t="s">
        <v>11551</v>
      </c>
      <c r="H1604" s="2" t="s">
        <v>675</v>
      </c>
      <c r="I1604" s="2" t="s">
        <v>145</v>
      </c>
      <c r="J1604" s="2" t="s">
        <v>6756</v>
      </c>
      <c r="K1604" s="2" t="s">
        <v>922</v>
      </c>
      <c r="L1604" s="2" t="s">
        <v>675</v>
      </c>
      <c r="M1604" s="2" t="s">
        <v>760</v>
      </c>
      <c r="N1604" s="2" t="s">
        <v>760</v>
      </c>
      <c r="O1604" s="2" t="s">
        <v>3520</v>
      </c>
      <c r="P1604" s="2" t="s">
        <v>11557</v>
      </c>
      <c r="Q1604" s="9" t="s">
        <v>1908</v>
      </c>
      <c r="R1604" s="2" t="s">
        <v>9510</v>
      </c>
      <c r="S1604" s="9" t="s">
        <v>4775</v>
      </c>
      <c r="T1604" s="2" t="s">
        <v>675</v>
      </c>
      <c r="U1604" s="2" t="s">
        <v>6538</v>
      </c>
      <c r="V1604" s="2" t="s">
        <v>1503</v>
      </c>
      <c r="W1604" s="2" t="s">
        <v>675</v>
      </c>
    </row>
    <row r="1605" spans="1:23">
      <c r="A1605" s="2" t="s">
        <v>9511</v>
      </c>
      <c r="B1605" s="9" t="s">
        <v>1973</v>
      </c>
      <c r="C1605" s="2" t="s">
        <v>7107</v>
      </c>
      <c r="D1605" s="2" t="s">
        <v>3166</v>
      </c>
      <c r="E1605" s="2" t="s">
        <v>5895</v>
      </c>
      <c r="F1605" s="2" t="s">
        <v>11560</v>
      </c>
      <c r="G1605" s="2" t="s">
        <v>11551</v>
      </c>
      <c r="H1605" s="2" t="s">
        <v>675</v>
      </c>
      <c r="I1605" s="2" t="s">
        <v>195</v>
      </c>
      <c r="J1605" s="2" t="s">
        <v>6852</v>
      </c>
      <c r="K1605" s="2" t="s">
        <v>922</v>
      </c>
      <c r="L1605" s="2" t="s">
        <v>675</v>
      </c>
      <c r="M1605" s="2" t="s">
        <v>760</v>
      </c>
      <c r="N1605" s="2" t="s">
        <v>2672</v>
      </c>
      <c r="O1605" s="2" t="s">
        <v>4073</v>
      </c>
      <c r="P1605" s="2" t="s">
        <v>11557</v>
      </c>
      <c r="Q1605" s="9" t="s">
        <v>1908</v>
      </c>
      <c r="R1605" s="2" t="s">
        <v>9512</v>
      </c>
      <c r="S1605" s="9" t="s">
        <v>1977</v>
      </c>
      <c r="T1605" s="2" t="s">
        <v>675</v>
      </c>
      <c r="U1605" s="2" t="s">
        <v>6541</v>
      </c>
      <c r="V1605" s="2" t="s">
        <v>1572</v>
      </c>
      <c r="W1605" s="2" t="s">
        <v>675</v>
      </c>
    </row>
    <row r="1606" spans="1:23">
      <c r="A1606" s="2" t="s">
        <v>9513</v>
      </c>
      <c r="B1606" s="9" t="s">
        <v>1933</v>
      </c>
      <c r="C1606" s="2" t="s">
        <v>12899</v>
      </c>
      <c r="D1606" s="2" t="s">
        <v>675</v>
      </c>
      <c r="E1606" s="2" t="s">
        <v>682</v>
      </c>
      <c r="F1606" s="2" t="s">
        <v>11560</v>
      </c>
      <c r="G1606" s="2" t="s">
        <v>11551</v>
      </c>
      <c r="H1606" s="2" t="s">
        <v>675</v>
      </c>
      <c r="I1606" s="2" t="s">
        <v>51</v>
      </c>
      <c r="J1606" s="2" t="s">
        <v>6865</v>
      </c>
      <c r="K1606" s="2" t="s">
        <v>922</v>
      </c>
      <c r="L1606" s="2" t="s">
        <v>675</v>
      </c>
      <c r="M1606" s="2" t="s">
        <v>760</v>
      </c>
      <c r="N1606" s="2" t="s">
        <v>760</v>
      </c>
      <c r="O1606" s="2" t="s">
        <v>1501</v>
      </c>
      <c r="P1606" s="2" t="s">
        <v>11557</v>
      </c>
      <c r="Q1606" s="9" t="s">
        <v>1908</v>
      </c>
      <c r="R1606" s="2" t="s">
        <v>9515</v>
      </c>
      <c r="S1606" s="9" t="s">
        <v>2001</v>
      </c>
      <c r="T1606" s="2" t="s">
        <v>675</v>
      </c>
      <c r="U1606" s="2" t="s">
        <v>6543</v>
      </c>
      <c r="V1606" s="2" t="s">
        <v>1572</v>
      </c>
      <c r="W1606" s="2" t="s">
        <v>675</v>
      </c>
    </row>
    <row r="1607" spans="1:23">
      <c r="A1607" s="2" t="s">
        <v>9516</v>
      </c>
      <c r="B1607" s="9" t="s">
        <v>1908</v>
      </c>
      <c r="C1607" s="2" t="s">
        <v>12900</v>
      </c>
      <c r="D1607" s="2" t="s">
        <v>675</v>
      </c>
      <c r="E1607" s="2" t="s">
        <v>682</v>
      </c>
      <c r="F1607" s="2" t="s">
        <v>11560</v>
      </c>
      <c r="G1607" s="2" t="s">
        <v>11551</v>
      </c>
      <c r="H1607" s="2" t="s">
        <v>5670</v>
      </c>
      <c r="I1607" s="2" t="s">
        <v>914</v>
      </c>
      <c r="J1607" s="2" t="s">
        <v>9331</v>
      </c>
      <c r="K1607" s="2" t="s">
        <v>922</v>
      </c>
      <c r="L1607" s="2" t="s">
        <v>675</v>
      </c>
      <c r="M1607" s="2" t="s">
        <v>2672</v>
      </c>
      <c r="N1607" s="2" t="s">
        <v>675</v>
      </c>
      <c r="O1607" s="2" t="s">
        <v>913</v>
      </c>
      <c r="P1607" s="2" t="s">
        <v>11568</v>
      </c>
      <c r="Q1607" s="9" t="s">
        <v>1908</v>
      </c>
      <c r="R1607" s="2" t="s">
        <v>9517</v>
      </c>
      <c r="S1607" s="9" t="s">
        <v>675</v>
      </c>
      <c r="T1607" s="2" t="s">
        <v>675</v>
      </c>
      <c r="U1607" s="2" t="s">
        <v>6547</v>
      </c>
      <c r="V1607" s="2" t="s">
        <v>1572</v>
      </c>
      <c r="W1607" s="2" t="s">
        <v>675</v>
      </c>
    </row>
    <row r="1608" spans="1:23">
      <c r="A1608" s="2" t="s">
        <v>5012</v>
      </c>
      <c r="B1608" s="9" t="s">
        <v>5170</v>
      </c>
      <c r="C1608" s="2" t="s">
        <v>12901</v>
      </c>
      <c r="D1608" s="2" t="s">
        <v>5170</v>
      </c>
      <c r="E1608" s="2" t="s">
        <v>6902</v>
      </c>
      <c r="F1608" s="2" t="s">
        <v>12902</v>
      </c>
      <c r="G1608" s="2" t="s">
        <v>11551</v>
      </c>
      <c r="H1608" s="2" t="s">
        <v>2091</v>
      </c>
      <c r="I1608" s="2" t="s">
        <v>2091</v>
      </c>
      <c r="J1608" s="2" t="s">
        <v>12903</v>
      </c>
      <c r="K1608" s="2" t="s">
        <v>663</v>
      </c>
      <c r="L1608" s="2" t="s">
        <v>11552</v>
      </c>
      <c r="M1608" s="2" t="s">
        <v>701</v>
      </c>
      <c r="N1608" s="2" t="s">
        <v>701</v>
      </c>
      <c r="O1608" s="2" t="s">
        <v>2090</v>
      </c>
      <c r="P1608" s="2" t="s">
        <v>11553</v>
      </c>
      <c r="Q1608" s="9" t="s">
        <v>1908</v>
      </c>
      <c r="R1608" s="2" t="s">
        <v>5015</v>
      </c>
      <c r="S1608" s="9" t="s">
        <v>2055</v>
      </c>
      <c r="T1608" s="2" t="s">
        <v>675</v>
      </c>
      <c r="U1608" s="2" t="s">
        <v>6550</v>
      </c>
      <c r="V1608" s="2" t="s">
        <v>1572</v>
      </c>
      <c r="W1608" s="2" t="s">
        <v>675</v>
      </c>
    </row>
    <row r="1609" spans="1:23">
      <c r="A1609" s="2" t="s">
        <v>9518</v>
      </c>
      <c r="B1609" s="9" t="s">
        <v>1908</v>
      </c>
      <c r="C1609" s="2" t="s">
        <v>12904</v>
      </c>
      <c r="D1609" s="2" t="s">
        <v>675</v>
      </c>
      <c r="E1609" s="2" t="s">
        <v>682</v>
      </c>
      <c r="F1609" s="2" t="s">
        <v>11560</v>
      </c>
      <c r="G1609" s="2" t="s">
        <v>11551</v>
      </c>
      <c r="H1609" s="2" t="s">
        <v>675</v>
      </c>
      <c r="I1609" s="2" t="s">
        <v>9520</v>
      </c>
      <c r="J1609" s="2" t="s">
        <v>9521</v>
      </c>
      <c r="K1609" s="2" t="s">
        <v>922</v>
      </c>
      <c r="L1609" s="2" t="s">
        <v>675</v>
      </c>
      <c r="M1609" s="2" t="s">
        <v>2672</v>
      </c>
      <c r="N1609" s="2" t="s">
        <v>675</v>
      </c>
      <c r="O1609" s="2" t="s">
        <v>9519</v>
      </c>
      <c r="P1609" s="2" t="s">
        <v>11568</v>
      </c>
      <c r="Q1609" s="9" t="s">
        <v>1908</v>
      </c>
      <c r="R1609" s="2" t="s">
        <v>9522</v>
      </c>
      <c r="S1609" s="9" t="s">
        <v>675</v>
      </c>
      <c r="T1609" s="2" t="s">
        <v>675</v>
      </c>
      <c r="U1609" s="2" t="s">
        <v>6553</v>
      </c>
      <c r="V1609" s="2" t="s">
        <v>1572</v>
      </c>
      <c r="W1609" s="2" t="s">
        <v>675</v>
      </c>
    </row>
    <row r="1610" spans="1:23">
      <c r="A1610" s="2" t="s">
        <v>5211</v>
      </c>
      <c r="B1610" s="9" t="s">
        <v>1908</v>
      </c>
      <c r="C1610" s="2" t="s">
        <v>12905</v>
      </c>
      <c r="D1610" s="2" t="s">
        <v>1908</v>
      </c>
      <c r="E1610" s="2" t="s">
        <v>5949</v>
      </c>
      <c r="F1610" s="2" t="s">
        <v>11591</v>
      </c>
      <c r="G1610" s="2" t="s">
        <v>11551</v>
      </c>
      <c r="H1610" s="2" t="s">
        <v>675</v>
      </c>
      <c r="I1610" s="2" t="s">
        <v>20</v>
      </c>
      <c r="J1610" s="2" t="s">
        <v>5212</v>
      </c>
      <c r="K1610" s="2" t="s">
        <v>664</v>
      </c>
      <c r="L1610" s="2" t="s">
        <v>11552</v>
      </c>
      <c r="M1610" s="2" t="s">
        <v>769</v>
      </c>
      <c r="N1610" s="2" t="s">
        <v>701</v>
      </c>
      <c r="O1610" s="2" t="s">
        <v>3712</v>
      </c>
      <c r="P1610" s="2" t="s">
        <v>11553</v>
      </c>
      <c r="Q1610" s="9" t="s">
        <v>1908</v>
      </c>
      <c r="R1610" s="2" t="s">
        <v>5213</v>
      </c>
      <c r="S1610" s="9" t="s">
        <v>1933</v>
      </c>
      <c r="T1610" s="2" t="s">
        <v>675</v>
      </c>
      <c r="U1610" s="2" t="s">
        <v>6556</v>
      </c>
      <c r="V1610" s="2" t="s">
        <v>1454</v>
      </c>
      <c r="W1610" s="2" t="s">
        <v>675</v>
      </c>
    </row>
    <row r="1611" spans="1:23">
      <c r="A1611" s="2" t="s">
        <v>1907</v>
      </c>
      <c r="B1611" s="9" t="s">
        <v>1908</v>
      </c>
      <c r="C1611" s="2" t="s">
        <v>5890</v>
      </c>
      <c r="D1611" s="2" t="s">
        <v>1908</v>
      </c>
      <c r="E1611" s="2" t="s">
        <v>12906</v>
      </c>
      <c r="F1611" s="2" t="s">
        <v>11584</v>
      </c>
      <c r="G1611" s="2" t="s">
        <v>11551</v>
      </c>
      <c r="H1611" s="2" t="s">
        <v>675</v>
      </c>
      <c r="I1611" s="2" t="s">
        <v>1910</v>
      </c>
      <c r="J1611" s="2" t="s">
        <v>1911</v>
      </c>
      <c r="K1611" s="2" t="s">
        <v>664</v>
      </c>
      <c r="L1611" s="2" t="s">
        <v>11552</v>
      </c>
      <c r="M1611" s="2" t="s">
        <v>769</v>
      </c>
      <c r="N1611" s="2" t="s">
        <v>701</v>
      </c>
      <c r="O1611" s="2" t="s">
        <v>1909</v>
      </c>
      <c r="P1611" s="2" t="s">
        <v>11553</v>
      </c>
      <c r="Q1611" s="9" t="s">
        <v>1908</v>
      </c>
      <c r="R1611" s="2" t="s">
        <v>1912</v>
      </c>
      <c r="S1611" s="9" t="s">
        <v>1933</v>
      </c>
      <c r="T1611" s="2" t="s">
        <v>675</v>
      </c>
      <c r="U1611" s="2" t="s">
        <v>6560</v>
      </c>
      <c r="V1611" s="2" t="s">
        <v>1572</v>
      </c>
      <c r="W1611" s="2" t="s">
        <v>675</v>
      </c>
    </row>
    <row r="1612" spans="1:23">
      <c r="A1612" s="2" t="s">
        <v>3074</v>
      </c>
      <c r="B1612" s="9" t="s">
        <v>1908</v>
      </c>
      <c r="C1612" s="2" t="s">
        <v>12907</v>
      </c>
      <c r="D1612" s="2" t="s">
        <v>1908</v>
      </c>
      <c r="E1612" s="2" t="s">
        <v>12908</v>
      </c>
      <c r="F1612" s="2" t="s">
        <v>12276</v>
      </c>
      <c r="G1612" s="2" t="s">
        <v>11551</v>
      </c>
      <c r="H1612" s="2" t="s">
        <v>675</v>
      </c>
      <c r="I1612" s="2" t="s">
        <v>1795</v>
      </c>
      <c r="J1612" s="2" t="s">
        <v>388</v>
      </c>
      <c r="K1612" s="2" t="s">
        <v>664</v>
      </c>
      <c r="L1612" s="2" t="s">
        <v>11552</v>
      </c>
      <c r="M1612" s="2" t="s">
        <v>769</v>
      </c>
      <c r="N1612" s="2" t="s">
        <v>701</v>
      </c>
      <c r="O1612" s="2" t="s">
        <v>1794</v>
      </c>
      <c r="P1612" s="2" t="s">
        <v>11553</v>
      </c>
      <c r="Q1612" s="9" t="s">
        <v>1908</v>
      </c>
      <c r="R1612" s="2" t="s">
        <v>3076</v>
      </c>
      <c r="S1612" s="9" t="s">
        <v>1933</v>
      </c>
      <c r="T1612" s="2" t="s">
        <v>675</v>
      </c>
      <c r="U1612" s="2" t="s">
        <v>6563</v>
      </c>
      <c r="V1612" s="2" t="s">
        <v>1572</v>
      </c>
      <c r="W1612" s="2" t="s">
        <v>675</v>
      </c>
    </row>
    <row r="1613" spans="1:23">
      <c r="A1613" s="2" t="s">
        <v>3077</v>
      </c>
      <c r="B1613" s="9" t="s">
        <v>1908</v>
      </c>
      <c r="C1613" s="2" t="s">
        <v>12909</v>
      </c>
      <c r="D1613" s="2" t="s">
        <v>1908</v>
      </c>
      <c r="E1613" s="2" t="s">
        <v>5999</v>
      </c>
      <c r="F1613" s="2" t="s">
        <v>12857</v>
      </c>
      <c r="G1613" s="2" t="s">
        <v>11551</v>
      </c>
      <c r="H1613" s="2" t="s">
        <v>675</v>
      </c>
      <c r="I1613" s="2" t="s">
        <v>1619</v>
      </c>
      <c r="J1613" s="2" t="s">
        <v>389</v>
      </c>
      <c r="K1613" s="2" t="s">
        <v>664</v>
      </c>
      <c r="L1613" s="2" t="s">
        <v>11552</v>
      </c>
      <c r="M1613" s="2" t="s">
        <v>769</v>
      </c>
      <c r="N1613" s="2" t="s">
        <v>701</v>
      </c>
      <c r="O1613" s="2" t="s">
        <v>1618</v>
      </c>
      <c r="P1613" s="2" t="s">
        <v>11553</v>
      </c>
      <c r="Q1613" s="9" t="s">
        <v>1908</v>
      </c>
      <c r="R1613" s="2" t="s">
        <v>3078</v>
      </c>
      <c r="S1613" s="9" t="s">
        <v>1933</v>
      </c>
      <c r="T1613" s="2" t="s">
        <v>675</v>
      </c>
      <c r="U1613" s="2" t="s">
        <v>6568</v>
      </c>
      <c r="V1613" s="2" t="s">
        <v>1623</v>
      </c>
      <c r="W1613" s="2" t="s">
        <v>675</v>
      </c>
    </row>
    <row r="1614" spans="1:23">
      <c r="A1614" s="2" t="s">
        <v>3079</v>
      </c>
      <c r="B1614" s="9" t="s">
        <v>1908</v>
      </c>
      <c r="C1614" s="2" t="s">
        <v>5956</v>
      </c>
      <c r="D1614" s="2" t="s">
        <v>1908</v>
      </c>
      <c r="E1614" s="2" t="s">
        <v>5999</v>
      </c>
      <c r="F1614" s="2" t="s">
        <v>11853</v>
      </c>
      <c r="G1614" s="2" t="s">
        <v>11551</v>
      </c>
      <c r="H1614" s="2" t="s">
        <v>675</v>
      </c>
      <c r="I1614" s="2" t="s">
        <v>2576</v>
      </c>
      <c r="J1614" s="2" t="s">
        <v>390</v>
      </c>
      <c r="K1614" s="2" t="s">
        <v>664</v>
      </c>
      <c r="L1614" s="2" t="s">
        <v>11552</v>
      </c>
      <c r="M1614" s="2" t="s">
        <v>769</v>
      </c>
      <c r="N1614" s="2" t="s">
        <v>701</v>
      </c>
      <c r="O1614" s="2" t="s">
        <v>2575</v>
      </c>
      <c r="P1614" s="2" t="s">
        <v>11553</v>
      </c>
      <c r="Q1614" s="9" t="s">
        <v>1908</v>
      </c>
      <c r="R1614" s="2" t="s">
        <v>3080</v>
      </c>
      <c r="S1614" s="9" t="s">
        <v>1933</v>
      </c>
      <c r="T1614" s="2" t="s">
        <v>675</v>
      </c>
      <c r="U1614" s="2" t="s">
        <v>6573</v>
      </c>
      <c r="V1614" s="2" t="s">
        <v>675</v>
      </c>
      <c r="W1614" s="2" t="s">
        <v>675</v>
      </c>
    </row>
    <row r="1615" spans="1:23">
      <c r="A1615" s="2" t="s">
        <v>4412</v>
      </c>
      <c r="B1615" s="9" t="s">
        <v>1908</v>
      </c>
      <c r="C1615" s="2" t="s">
        <v>12910</v>
      </c>
      <c r="D1615" s="2" t="s">
        <v>1908</v>
      </c>
      <c r="E1615" s="2" t="s">
        <v>12911</v>
      </c>
      <c r="F1615" s="2" t="s">
        <v>11616</v>
      </c>
      <c r="G1615" s="2" t="s">
        <v>11551</v>
      </c>
      <c r="H1615" s="2" t="s">
        <v>675</v>
      </c>
      <c r="I1615" s="2" t="s">
        <v>2355</v>
      </c>
      <c r="J1615" s="2" t="s">
        <v>391</v>
      </c>
      <c r="K1615" s="2" t="s">
        <v>675</v>
      </c>
      <c r="L1615" s="2" t="s">
        <v>11552</v>
      </c>
      <c r="M1615" s="2" t="s">
        <v>769</v>
      </c>
      <c r="N1615" s="2" t="s">
        <v>701</v>
      </c>
      <c r="O1615" s="2" t="s">
        <v>2354</v>
      </c>
      <c r="P1615" s="2" t="s">
        <v>11553</v>
      </c>
      <c r="Q1615" s="9" t="s">
        <v>1908</v>
      </c>
      <c r="R1615" s="2" t="s">
        <v>4414</v>
      </c>
      <c r="S1615" s="9" t="s">
        <v>2112</v>
      </c>
      <c r="T1615" s="2" t="s">
        <v>675</v>
      </c>
      <c r="U1615" s="2" t="s">
        <v>6576</v>
      </c>
      <c r="V1615" s="2" t="s">
        <v>675</v>
      </c>
      <c r="W1615" s="2" t="s">
        <v>675</v>
      </c>
    </row>
    <row r="1616" spans="1:23">
      <c r="A1616" s="2" t="s">
        <v>4415</v>
      </c>
      <c r="B1616" s="9" t="s">
        <v>1908</v>
      </c>
      <c r="C1616" s="2" t="s">
        <v>12912</v>
      </c>
      <c r="D1616" s="2" t="s">
        <v>1908</v>
      </c>
      <c r="E1616" s="2" t="s">
        <v>12913</v>
      </c>
      <c r="F1616" s="2" t="s">
        <v>12135</v>
      </c>
      <c r="G1616" s="2" t="s">
        <v>11551</v>
      </c>
      <c r="H1616" s="2" t="s">
        <v>675</v>
      </c>
      <c r="I1616" s="2" t="s">
        <v>2355</v>
      </c>
      <c r="J1616" s="2" t="s">
        <v>392</v>
      </c>
      <c r="K1616" s="2" t="s">
        <v>675</v>
      </c>
      <c r="L1616" s="2" t="s">
        <v>11552</v>
      </c>
      <c r="M1616" s="2" t="s">
        <v>769</v>
      </c>
      <c r="N1616" s="2" t="s">
        <v>701</v>
      </c>
      <c r="O1616" s="2" t="s">
        <v>2354</v>
      </c>
      <c r="P1616" s="2" t="s">
        <v>11553</v>
      </c>
      <c r="Q1616" s="9" t="s">
        <v>1908</v>
      </c>
      <c r="R1616" s="2" t="s">
        <v>4416</v>
      </c>
      <c r="S1616" s="9" t="s">
        <v>2112</v>
      </c>
      <c r="T1616" s="2" t="s">
        <v>675</v>
      </c>
      <c r="U1616" s="2" t="s">
        <v>6581</v>
      </c>
      <c r="V1616" s="2" t="s">
        <v>675</v>
      </c>
      <c r="W1616" s="2" t="s">
        <v>675</v>
      </c>
    </row>
    <row r="1617" spans="1:23">
      <c r="A1617" s="2" t="s">
        <v>4417</v>
      </c>
      <c r="B1617" s="9" t="s">
        <v>1908</v>
      </c>
      <c r="C1617" s="2" t="s">
        <v>12914</v>
      </c>
      <c r="D1617" s="2" t="s">
        <v>1908</v>
      </c>
      <c r="E1617" s="2" t="s">
        <v>12771</v>
      </c>
      <c r="F1617" s="2" t="s">
        <v>11580</v>
      </c>
      <c r="G1617" s="2" t="s">
        <v>11551</v>
      </c>
      <c r="H1617" s="2" t="s">
        <v>675</v>
      </c>
      <c r="I1617" s="2" t="s">
        <v>2821</v>
      </c>
      <c r="J1617" s="2" t="s">
        <v>393</v>
      </c>
      <c r="K1617" s="2" t="s">
        <v>675</v>
      </c>
      <c r="L1617" s="2" t="s">
        <v>11552</v>
      </c>
      <c r="M1617" s="2" t="s">
        <v>769</v>
      </c>
      <c r="N1617" s="2" t="s">
        <v>701</v>
      </c>
      <c r="O1617" s="2" t="s">
        <v>2820</v>
      </c>
      <c r="P1617" s="2" t="s">
        <v>11553</v>
      </c>
      <c r="Q1617" s="9" t="s">
        <v>1908</v>
      </c>
      <c r="R1617" s="2" t="s">
        <v>4418</v>
      </c>
      <c r="S1617" s="9" t="s">
        <v>2112</v>
      </c>
      <c r="T1617" s="2" t="s">
        <v>675</v>
      </c>
      <c r="U1617" s="2" t="s">
        <v>6586</v>
      </c>
      <c r="V1617" s="2" t="s">
        <v>675</v>
      </c>
      <c r="W1617" s="2" t="s">
        <v>675</v>
      </c>
    </row>
    <row r="1618" spans="1:23">
      <c r="A1618" s="2" t="s">
        <v>3081</v>
      </c>
      <c r="B1618" s="9" t="s">
        <v>1908</v>
      </c>
      <c r="C1618" s="2" t="s">
        <v>12915</v>
      </c>
      <c r="D1618" s="2" t="s">
        <v>1908</v>
      </c>
      <c r="E1618" s="2" t="s">
        <v>12916</v>
      </c>
      <c r="F1618" s="2" t="s">
        <v>12290</v>
      </c>
      <c r="G1618" s="2" t="s">
        <v>11551</v>
      </c>
      <c r="H1618" s="2" t="s">
        <v>675</v>
      </c>
      <c r="I1618" s="2" t="s">
        <v>1619</v>
      </c>
      <c r="J1618" s="2" t="s">
        <v>119</v>
      </c>
      <c r="K1618" s="2" t="s">
        <v>664</v>
      </c>
      <c r="L1618" s="2" t="s">
        <v>11552</v>
      </c>
      <c r="M1618" s="2" t="s">
        <v>1283</v>
      </c>
      <c r="N1618" s="2" t="s">
        <v>701</v>
      </c>
      <c r="O1618" s="2" t="s">
        <v>1618</v>
      </c>
      <c r="P1618" s="2" t="s">
        <v>11557</v>
      </c>
      <c r="Q1618" s="9" t="s">
        <v>1908</v>
      </c>
      <c r="R1618" s="2" t="s">
        <v>3082</v>
      </c>
      <c r="S1618" s="9" t="s">
        <v>1933</v>
      </c>
      <c r="T1618" s="2" t="s">
        <v>675</v>
      </c>
      <c r="U1618" s="2" t="s">
        <v>6591</v>
      </c>
      <c r="V1618" s="2" t="s">
        <v>675</v>
      </c>
      <c r="W1618" s="2" t="s">
        <v>675</v>
      </c>
    </row>
    <row r="1619" spans="1:23">
      <c r="A1619" s="2" t="s">
        <v>5214</v>
      </c>
      <c r="B1619" s="9" t="s">
        <v>1908</v>
      </c>
      <c r="C1619" s="2" t="s">
        <v>12917</v>
      </c>
      <c r="D1619" s="2" t="s">
        <v>1908</v>
      </c>
      <c r="E1619" s="2" t="s">
        <v>12918</v>
      </c>
      <c r="F1619" s="2" t="s">
        <v>12266</v>
      </c>
      <c r="G1619" s="2" t="s">
        <v>11551</v>
      </c>
      <c r="H1619" s="2" t="s">
        <v>675</v>
      </c>
      <c r="I1619" s="2" t="s">
        <v>27</v>
      </c>
      <c r="J1619" s="2" t="s">
        <v>5215</v>
      </c>
      <c r="K1619" s="2" t="s">
        <v>664</v>
      </c>
      <c r="L1619" s="2" t="s">
        <v>11552</v>
      </c>
      <c r="M1619" s="2" t="s">
        <v>769</v>
      </c>
      <c r="N1619" s="2" t="s">
        <v>701</v>
      </c>
      <c r="O1619" s="2" t="s">
        <v>1030</v>
      </c>
      <c r="P1619" s="2" t="s">
        <v>11553</v>
      </c>
      <c r="Q1619" s="9" t="s">
        <v>1908</v>
      </c>
      <c r="R1619" s="2" t="s">
        <v>5216</v>
      </c>
      <c r="S1619" s="9" t="s">
        <v>1933</v>
      </c>
      <c r="T1619" s="2" t="s">
        <v>675</v>
      </c>
      <c r="U1619" s="2" t="s">
        <v>6594</v>
      </c>
      <c r="V1619" s="2" t="s">
        <v>675</v>
      </c>
      <c r="W1619" s="2" t="s">
        <v>675</v>
      </c>
    </row>
    <row r="1620" spans="1:23">
      <c r="A1620" s="2" t="s">
        <v>3083</v>
      </c>
      <c r="B1620" s="9" t="s">
        <v>1908</v>
      </c>
      <c r="C1620" s="2" t="s">
        <v>12170</v>
      </c>
      <c r="D1620" s="2" t="s">
        <v>1908</v>
      </c>
      <c r="E1620" s="2" t="s">
        <v>12919</v>
      </c>
      <c r="F1620" s="2" t="s">
        <v>11591</v>
      </c>
      <c r="G1620" s="2" t="s">
        <v>11551</v>
      </c>
      <c r="H1620" s="2" t="s">
        <v>675</v>
      </c>
      <c r="I1620" s="2" t="s">
        <v>865</v>
      </c>
      <c r="J1620" s="2" t="s">
        <v>119</v>
      </c>
      <c r="K1620" s="2" t="s">
        <v>664</v>
      </c>
      <c r="L1620" s="2" t="s">
        <v>11552</v>
      </c>
      <c r="M1620" s="2" t="s">
        <v>1283</v>
      </c>
      <c r="N1620" s="2" t="s">
        <v>701</v>
      </c>
      <c r="O1620" s="2" t="s">
        <v>864</v>
      </c>
      <c r="P1620" s="2" t="s">
        <v>11557</v>
      </c>
      <c r="Q1620" s="9" t="s">
        <v>1914</v>
      </c>
      <c r="R1620" s="2" t="s">
        <v>3084</v>
      </c>
      <c r="S1620" s="9" t="s">
        <v>1933</v>
      </c>
      <c r="T1620" s="2" t="s">
        <v>675</v>
      </c>
      <c r="U1620" s="2" t="s">
        <v>6599</v>
      </c>
      <c r="V1620" s="2" t="s">
        <v>675</v>
      </c>
      <c r="W1620" s="2" t="s">
        <v>675</v>
      </c>
    </row>
    <row r="1621" spans="1:23">
      <c r="A1621" s="2" t="s">
        <v>3085</v>
      </c>
      <c r="B1621" s="9" t="s">
        <v>1908</v>
      </c>
      <c r="C1621" s="2" t="s">
        <v>12920</v>
      </c>
      <c r="D1621" s="2" t="s">
        <v>1908</v>
      </c>
      <c r="E1621" s="2" t="s">
        <v>12921</v>
      </c>
      <c r="F1621" s="2" t="s">
        <v>11560</v>
      </c>
      <c r="G1621" s="2" t="s">
        <v>11551</v>
      </c>
      <c r="H1621" s="2" t="s">
        <v>675</v>
      </c>
      <c r="I1621" s="2" t="s">
        <v>1619</v>
      </c>
      <c r="J1621" s="2" t="s">
        <v>119</v>
      </c>
      <c r="K1621" s="2" t="s">
        <v>664</v>
      </c>
      <c r="L1621" s="2" t="s">
        <v>675</v>
      </c>
      <c r="M1621" s="2" t="s">
        <v>1283</v>
      </c>
      <c r="N1621" s="2" t="s">
        <v>701</v>
      </c>
      <c r="O1621" s="2" t="s">
        <v>1618</v>
      </c>
      <c r="P1621" s="2" t="s">
        <v>11557</v>
      </c>
      <c r="Q1621" s="9" t="s">
        <v>1914</v>
      </c>
      <c r="R1621" s="2" t="s">
        <v>3086</v>
      </c>
      <c r="S1621" s="9" t="s">
        <v>1933</v>
      </c>
      <c r="T1621" s="2" t="s">
        <v>675</v>
      </c>
      <c r="U1621" s="2" t="s">
        <v>6604</v>
      </c>
      <c r="V1621" s="2" t="s">
        <v>675</v>
      </c>
      <c r="W1621" s="2" t="s">
        <v>675</v>
      </c>
    </row>
    <row r="1622" spans="1:23">
      <c r="A1622" s="2" t="s">
        <v>3087</v>
      </c>
      <c r="B1622" s="9" t="s">
        <v>1908</v>
      </c>
      <c r="C1622" s="2" t="s">
        <v>12922</v>
      </c>
      <c r="D1622" s="2" t="s">
        <v>1908</v>
      </c>
      <c r="E1622" s="2" t="s">
        <v>12923</v>
      </c>
      <c r="F1622" s="2" t="s">
        <v>11555</v>
      </c>
      <c r="G1622" s="2" t="s">
        <v>11551</v>
      </c>
      <c r="H1622" s="2" t="s">
        <v>675</v>
      </c>
      <c r="I1622" s="2" t="s">
        <v>1076</v>
      </c>
      <c r="J1622" s="2" t="s">
        <v>394</v>
      </c>
      <c r="K1622" s="2" t="s">
        <v>664</v>
      </c>
      <c r="L1622" s="2" t="s">
        <v>11552</v>
      </c>
      <c r="M1622" s="2" t="s">
        <v>1283</v>
      </c>
      <c r="N1622" s="2" t="s">
        <v>701</v>
      </c>
      <c r="O1622" s="2" t="s">
        <v>1075</v>
      </c>
      <c r="P1622" s="2" t="s">
        <v>11568</v>
      </c>
      <c r="Q1622" s="9" t="s">
        <v>1914</v>
      </c>
      <c r="R1622" s="2" t="s">
        <v>3089</v>
      </c>
      <c r="S1622" s="9" t="s">
        <v>1933</v>
      </c>
      <c r="T1622" s="2" t="s">
        <v>675</v>
      </c>
      <c r="U1622" s="2" t="s">
        <v>6607</v>
      </c>
      <c r="V1622" s="2" t="s">
        <v>675</v>
      </c>
      <c r="W1622" s="2" t="s">
        <v>675</v>
      </c>
    </row>
    <row r="1623" spans="1:23">
      <c r="A1623" s="2" t="s">
        <v>4419</v>
      </c>
      <c r="B1623" s="9" t="s">
        <v>1908</v>
      </c>
      <c r="C1623" s="2" t="s">
        <v>12924</v>
      </c>
      <c r="D1623" s="2" t="s">
        <v>1908</v>
      </c>
      <c r="E1623" s="2" t="s">
        <v>12295</v>
      </c>
      <c r="F1623" s="2" t="s">
        <v>12290</v>
      </c>
      <c r="G1623" s="2" t="s">
        <v>11551</v>
      </c>
      <c r="H1623" s="2" t="s">
        <v>675</v>
      </c>
      <c r="I1623" s="2" t="s">
        <v>1244</v>
      </c>
      <c r="J1623" s="2" t="s">
        <v>395</v>
      </c>
      <c r="K1623" s="2" t="s">
        <v>675</v>
      </c>
      <c r="L1623" s="2" t="s">
        <v>11552</v>
      </c>
      <c r="M1623" s="2" t="s">
        <v>1283</v>
      </c>
      <c r="N1623" s="2" t="s">
        <v>701</v>
      </c>
      <c r="O1623" s="2" t="s">
        <v>1243</v>
      </c>
      <c r="P1623" s="2" t="s">
        <v>11557</v>
      </c>
      <c r="Q1623" s="9" t="s">
        <v>1914</v>
      </c>
      <c r="R1623" s="2" t="s">
        <v>4420</v>
      </c>
      <c r="S1623" s="9" t="s">
        <v>2112</v>
      </c>
      <c r="T1623" s="2" t="s">
        <v>675</v>
      </c>
      <c r="U1623" s="2" t="s">
        <v>6610</v>
      </c>
      <c r="V1623" s="2" t="s">
        <v>675</v>
      </c>
      <c r="W1623" s="2" t="s">
        <v>675</v>
      </c>
    </row>
    <row r="1624" spans="1:23">
      <c r="A1624" s="2" t="s">
        <v>3090</v>
      </c>
      <c r="B1624" s="9" t="s">
        <v>1908</v>
      </c>
      <c r="C1624" s="2" t="s">
        <v>12925</v>
      </c>
      <c r="D1624" s="2" t="s">
        <v>1908</v>
      </c>
      <c r="E1624" s="2" t="s">
        <v>12926</v>
      </c>
      <c r="F1624" s="2" t="s">
        <v>11762</v>
      </c>
      <c r="G1624" s="2" t="s">
        <v>11551</v>
      </c>
      <c r="H1624" s="2" t="s">
        <v>675</v>
      </c>
      <c r="I1624" s="2" t="s">
        <v>2636</v>
      </c>
      <c r="J1624" s="2" t="s">
        <v>396</v>
      </c>
      <c r="K1624" s="2" t="s">
        <v>664</v>
      </c>
      <c r="L1624" s="2" t="s">
        <v>11552</v>
      </c>
      <c r="M1624" s="2" t="s">
        <v>1283</v>
      </c>
      <c r="N1624" s="2" t="s">
        <v>701</v>
      </c>
      <c r="O1624" s="2" t="s">
        <v>2635</v>
      </c>
      <c r="P1624" s="2" t="s">
        <v>11557</v>
      </c>
      <c r="Q1624" s="9" t="s">
        <v>1914</v>
      </c>
      <c r="R1624" s="2" t="s">
        <v>3091</v>
      </c>
      <c r="S1624" s="9" t="s">
        <v>1933</v>
      </c>
      <c r="T1624" s="2" t="s">
        <v>675</v>
      </c>
      <c r="U1624" s="2" t="s">
        <v>6615</v>
      </c>
      <c r="V1624" s="2" t="s">
        <v>675</v>
      </c>
      <c r="W1624" s="2" t="s">
        <v>675</v>
      </c>
    </row>
    <row r="1625" spans="1:23">
      <c r="A1625" s="2" t="s">
        <v>3092</v>
      </c>
      <c r="B1625" s="9" t="s">
        <v>1914</v>
      </c>
      <c r="C1625" s="2" t="s">
        <v>11723</v>
      </c>
      <c r="D1625" s="2" t="s">
        <v>1914</v>
      </c>
      <c r="E1625" s="2" t="s">
        <v>11790</v>
      </c>
      <c r="F1625" s="2" t="s">
        <v>11643</v>
      </c>
      <c r="G1625" s="2" t="s">
        <v>11551</v>
      </c>
      <c r="H1625" s="2" t="s">
        <v>675</v>
      </c>
      <c r="I1625" s="2" t="s">
        <v>1050</v>
      </c>
      <c r="J1625" s="2" t="s">
        <v>119</v>
      </c>
      <c r="K1625" s="2" t="s">
        <v>664</v>
      </c>
      <c r="L1625" s="2" t="s">
        <v>11552</v>
      </c>
      <c r="M1625" s="2" t="s">
        <v>1283</v>
      </c>
      <c r="N1625" s="2" t="s">
        <v>701</v>
      </c>
      <c r="O1625" s="2" t="s">
        <v>1049</v>
      </c>
      <c r="P1625" s="2" t="s">
        <v>11557</v>
      </c>
      <c r="Q1625" s="9" t="s">
        <v>1914</v>
      </c>
      <c r="R1625" s="2" t="s">
        <v>3093</v>
      </c>
      <c r="S1625" s="9" t="s">
        <v>1933</v>
      </c>
      <c r="T1625" s="2" t="s">
        <v>675</v>
      </c>
      <c r="U1625" s="2" t="s">
        <v>6618</v>
      </c>
      <c r="V1625" s="2" t="s">
        <v>675</v>
      </c>
      <c r="W1625" s="2" t="s">
        <v>675</v>
      </c>
    </row>
    <row r="1626" spans="1:23">
      <c r="A1626" s="2" t="s">
        <v>3094</v>
      </c>
      <c r="B1626" s="9" t="s">
        <v>1914</v>
      </c>
      <c r="C1626" s="2" t="s">
        <v>12927</v>
      </c>
      <c r="D1626" s="2" t="s">
        <v>1914</v>
      </c>
      <c r="E1626" s="2" t="s">
        <v>12777</v>
      </c>
      <c r="F1626" s="2" t="s">
        <v>11550</v>
      </c>
      <c r="G1626" s="2" t="s">
        <v>11551</v>
      </c>
      <c r="H1626" s="2" t="s">
        <v>675</v>
      </c>
      <c r="I1626" s="2" t="s">
        <v>1050</v>
      </c>
      <c r="J1626" s="2" t="s">
        <v>119</v>
      </c>
      <c r="K1626" s="2" t="s">
        <v>664</v>
      </c>
      <c r="L1626" s="2" t="s">
        <v>11552</v>
      </c>
      <c r="M1626" s="2" t="s">
        <v>1283</v>
      </c>
      <c r="N1626" s="2" t="s">
        <v>701</v>
      </c>
      <c r="O1626" s="2" t="s">
        <v>1049</v>
      </c>
      <c r="P1626" s="2" t="s">
        <v>11557</v>
      </c>
      <c r="Q1626" s="9" t="s">
        <v>1914</v>
      </c>
      <c r="R1626" s="2" t="s">
        <v>3095</v>
      </c>
      <c r="S1626" s="9" t="s">
        <v>1933</v>
      </c>
      <c r="T1626" s="2" t="s">
        <v>675</v>
      </c>
      <c r="U1626" s="2" t="s">
        <v>6623</v>
      </c>
      <c r="V1626" s="2" t="s">
        <v>675</v>
      </c>
      <c r="W1626" s="2" t="s">
        <v>675</v>
      </c>
    </row>
    <row r="1627" spans="1:23">
      <c r="A1627" s="2" t="s">
        <v>3096</v>
      </c>
      <c r="B1627" s="9" t="s">
        <v>1914</v>
      </c>
      <c r="C1627" s="2" t="s">
        <v>12928</v>
      </c>
      <c r="D1627" s="2" t="s">
        <v>1914</v>
      </c>
      <c r="E1627" s="2" t="s">
        <v>12929</v>
      </c>
      <c r="F1627" s="2" t="s">
        <v>11965</v>
      </c>
      <c r="G1627" s="2" t="s">
        <v>11551</v>
      </c>
      <c r="H1627" s="2" t="s">
        <v>675</v>
      </c>
      <c r="I1627" s="2" t="s">
        <v>1050</v>
      </c>
      <c r="J1627" s="2" t="s">
        <v>119</v>
      </c>
      <c r="K1627" s="2" t="s">
        <v>664</v>
      </c>
      <c r="L1627" s="2" t="s">
        <v>11552</v>
      </c>
      <c r="M1627" s="2" t="s">
        <v>1283</v>
      </c>
      <c r="N1627" s="2" t="s">
        <v>701</v>
      </c>
      <c r="O1627" s="2" t="s">
        <v>1049</v>
      </c>
      <c r="P1627" s="2" t="s">
        <v>11557</v>
      </c>
      <c r="Q1627" s="9" t="s">
        <v>1914</v>
      </c>
      <c r="R1627" s="2" t="s">
        <v>3097</v>
      </c>
      <c r="S1627" s="9" t="s">
        <v>1933</v>
      </c>
      <c r="T1627" s="2" t="s">
        <v>675</v>
      </c>
      <c r="U1627" s="2" t="s">
        <v>6628</v>
      </c>
      <c r="V1627" s="2" t="s">
        <v>675</v>
      </c>
      <c r="W1627" s="2" t="s">
        <v>675</v>
      </c>
    </row>
    <row r="1628" spans="1:23">
      <c r="A1628" s="2" t="s">
        <v>5217</v>
      </c>
      <c r="B1628" s="9" t="s">
        <v>1914</v>
      </c>
      <c r="C1628" s="2" t="s">
        <v>12697</v>
      </c>
      <c r="D1628" s="2" t="s">
        <v>1914</v>
      </c>
      <c r="E1628" s="2" t="s">
        <v>12930</v>
      </c>
      <c r="F1628" s="2" t="s">
        <v>11767</v>
      </c>
      <c r="G1628" s="2" t="s">
        <v>11551</v>
      </c>
      <c r="H1628" s="2" t="s">
        <v>675</v>
      </c>
      <c r="I1628" s="2" t="s">
        <v>18</v>
      </c>
      <c r="J1628" s="2" t="s">
        <v>126</v>
      </c>
      <c r="K1628" s="2" t="s">
        <v>664</v>
      </c>
      <c r="L1628" s="2" t="s">
        <v>11552</v>
      </c>
      <c r="M1628" s="2" t="s">
        <v>769</v>
      </c>
      <c r="N1628" s="2" t="s">
        <v>701</v>
      </c>
      <c r="O1628" s="2" t="s">
        <v>2311</v>
      </c>
      <c r="P1628" s="2" t="s">
        <v>11553</v>
      </c>
      <c r="Q1628" s="9" t="s">
        <v>1914</v>
      </c>
      <c r="R1628" s="2" t="s">
        <v>5218</v>
      </c>
      <c r="S1628" s="9" t="s">
        <v>1933</v>
      </c>
      <c r="T1628" s="2" t="s">
        <v>675</v>
      </c>
      <c r="U1628" s="2" t="s">
        <v>6631</v>
      </c>
      <c r="V1628" s="2" t="s">
        <v>675</v>
      </c>
      <c r="W1628" s="2" t="s">
        <v>675</v>
      </c>
    </row>
    <row r="1629" spans="1:23">
      <c r="A1629" s="2" t="s">
        <v>5219</v>
      </c>
      <c r="B1629" s="9" t="s">
        <v>1914</v>
      </c>
      <c r="C1629" s="2" t="s">
        <v>12931</v>
      </c>
      <c r="D1629" s="2" t="s">
        <v>1914</v>
      </c>
      <c r="E1629" s="2" t="s">
        <v>12095</v>
      </c>
      <c r="F1629" s="2" t="s">
        <v>12197</v>
      </c>
      <c r="G1629" s="2" t="s">
        <v>11551</v>
      </c>
      <c r="H1629" s="2" t="s">
        <v>675</v>
      </c>
      <c r="I1629" s="2" t="s">
        <v>54</v>
      </c>
      <c r="J1629" s="2" t="s">
        <v>5220</v>
      </c>
      <c r="K1629" s="2" t="s">
        <v>664</v>
      </c>
      <c r="L1629" s="2" t="s">
        <v>11552</v>
      </c>
      <c r="M1629" s="2" t="s">
        <v>769</v>
      </c>
      <c r="N1629" s="2" t="s">
        <v>701</v>
      </c>
      <c r="O1629" s="2" t="s">
        <v>2256</v>
      </c>
      <c r="P1629" s="2" t="s">
        <v>11553</v>
      </c>
      <c r="Q1629" s="9" t="s">
        <v>1914</v>
      </c>
      <c r="R1629" s="2" t="s">
        <v>5221</v>
      </c>
      <c r="S1629" s="9" t="s">
        <v>1933</v>
      </c>
      <c r="T1629" s="2" t="s">
        <v>675</v>
      </c>
      <c r="U1629" s="2" t="s">
        <v>6636</v>
      </c>
      <c r="V1629" s="2" t="s">
        <v>675</v>
      </c>
      <c r="W1629" s="2" t="s">
        <v>675</v>
      </c>
    </row>
    <row r="1630" spans="1:23">
      <c r="A1630" s="2" t="s">
        <v>4421</v>
      </c>
      <c r="B1630" s="9" t="s">
        <v>1914</v>
      </c>
      <c r="C1630" s="2" t="s">
        <v>671</v>
      </c>
      <c r="D1630" s="2" t="s">
        <v>1914</v>
      </c>
      <c r="E1630" s="2" t="s">
        <v>3558</v>
      </c>
      <c r="F1630" s="2" t="s">
        <v>11550</v>
      </c>
      <c r="G1630" s="2" t="s">
        <v>11551</v>
      </c>
      <c r="H1630" s="2" t="s">
        <v>675</v>
      </c>
      <c r="I1630" s="2" t="s">
        <v>2025</v>
      </c>
      <c r="J1630" s="2" t="s">
        <v>397</v>
      </c>
      <c r="K1630" s="2" t="s">
        <v>675</v>
      </c>
      <c r="L1630" s="2" t="s">
        <v>11552</v>
      </c>
      <c r="M1630" s="2" t="s">
        <v>769</v>
      </c>
      <c r="N1630" s="2" t="s">
        <v>760</v>
      </c>
      <c r="O1630" s="2" t="s">
        <v>2024</v>
      </c>
      <c r="P1630" s="2" t="s">
        <v>11553</v>
      </c>
      <c r="Q1630" s="9" t="s">
        <v>1914</v>
      </c>
      <c r="R1630" s="2" t="s">
        <v>4422</v>
      </c>
      <c r="S1630" s="9" t="s">
        <v>1933</v>
      </c>
      <c r="T1630" s="2" t="s">
        <v>675</v>
      </c>
      <c r="U1630" s="2" t="s">
        <v>6639</v>
      </c>
      <c r="V1630" s="2" t="s">
        <v>675</v>
      </c>
      <c r="W1630" s="2" t="s">
        <v>675</v>
      </c>
    </row>
    <row r="1631" spans="1:23">
      <c r="A1631" s="2" t="s">
        <v>9523</v>
      </c>
      <c r="B1631" s="9" t="s">
        <v>2020</v>
      </c>
      <c r="C1631" s="2" t="s">
        <v>7035</v>
      </c>
      <c r="D1631" s="2" t="s">
        <v>3303</v>
      </c>
      <c r="E1631" s="2" t="s">
        <v>5882</v>
      </c>
      <c r="F1631" s="2" t="s">
        <v>11560</v>
      </c>
      <c r="G1631" s="2" t="s">
        <v>11551</v>
      </c>
      <c r="H1631" s="2" t="s">
        <v>675</v>
      </c>
      <c r="I1631" s="2" t="s">
        <v>47</v>
      </c>
      <c r="J1631" s="2" t="s">
        <v>7454</v>
      </c>
      <c r="K1631" s="2" t="s">
        <v>922</v>
      </c>
      <c r="L1631" s="2" t="s">
        <v>675</v>
      </c>
      <c r="M1631" s="2" t="s">
        <v>760</v>
      </c>
      <c r="N1631" s="2" t="s">
        <v>2672</v>
      </c>
      <c r="O1631" s="2" t="s">
        <v>1286</v>
      </c>
      <c r="P1631" s="2" t="s">
        <v>11553</v>
      </c>
      <c r="Q1631" s="9" t="s">
        <v>1914</v>
      </c>
      <c r="R1631" s="2" t="s">
        <v>9524</v>
      </c>
      <c r="S1631" s="9" t="s">
        <v>2049</v>
      </c>
      <c r="T1631" s="2" t="s">
        <v>675</v>
      </c>
    </row>
    <row r="1632" spans="1:23">
      <c r="A1632" s="2" t="s">
        <v>9525</v>
      </c>
      <c r="B1632" s="9" t="s">
        <v>675</v>
      </c>
      <c r="C1632" s="2" t="s">
        <v>682</v>
      </c>
      <c r="D1632" s="2" t="s">
        <v>675</v>
      </c>
      <c r="E1632" s="2" t="s">
        <v>682</v>
      </c>
      <c r="F1632" s="2" t="s">
        <v>11560</v>
      </c>
      <c r="G1632" s="2" t="s">
        <v>11551</v>
      </c>
      <c r="H1632" s="2" t="s">
        <v>947</v>
      </c>
      <c r="I1632" s="2" t="s">
        <v>947</v>
      </c>
      <c r="J1632" s="2" t="s">
        <v>9526</v>
      </c>
      <c r="K1632" s="2" t="s">
        <v>922</v>
      </c>
      <c r="L1632" s="2" t="s">
        <v>675</v>
      </c>
      <c r="M1632" s="2" t="s">
        <v>760</v>
      </c>
      <c r="N1632" s="2" t="s">
        <v>675</v>
      </c>
      <c r="O1632" s="2" t="s">
        <v>946</v>
      </c>
      <c r="P1632" s="2" t="s">
        <v>11568</v>
      </c>
      <c r="Q1632" s="9" t="s">
        <v>1914</v>
      </c>
      <c r="R1632" s="2" t="s">
        <v>9527</v>
      </c>
      <c r="S1632" s="9" t="s">
        <v>675</v>
      </c>
      <c r="T1632" s="2" t="s">
        <v>675</v>
      </c>
    </row>
    <row r="1633" spans="1:20">
      <c r="A1633" s="2" t="s">
        <v>9528</v>
      </c>
      <c r="B1633" s="9" t="s">
        <v>2182</v>
      </c>
      <c r="C1633" s="2" t="s">
        <v>7035</v>
      </c>
      <c r="D1633" s="2" t="s">
        <v>2182</v>
      </c>
      <c r="E1633" s="2" t="s">
        <v>6783</v>
      </c>
      <c r="F1633" s="2" t="s">
        <v>11560</v>
      </c>
      <c r="G1633" s="2" t="s">
        <v>11551</v>
      </c>
      <c r="H1633" s="2" t="s">
        <v>7787</v>
      </c>
      <c r="I1633" s="2" t="s">
        <v>885</v>
      </c>
      <c r="J1633" s="2" t="s">
        <v>7788</v>
      </c>
      <c r="K1633" s="2" t="s">
        <v>922</v>
      </c>
      <c r="L1633" s="2" t="s">
        <v>675</v>
      </c>
      <c r="M1633" s="2" t="s">
        <v>760</v>
      </c>
      <c r="N1633" s="2" t="s">
        <v>2672</v>
      </c>
      <c r="O1633" s="2" t="s">
        <v>884</v>
      </c>
      <c r="P1633" s="2" t="s">
        <v>11568</v>
      </c>
      <c r="Q1633" s="9" t="s">
        <v>1914</v>
      </c>
      <c r="R1633" s="2" t="s">
        <v>9529</v>
      </c>
      <c r="S1633" s="9" t="s">
        <v>5029</v>
      </c>
      <c r="T1633" s="2" t="s">
        <v>675</v>
      </c>
    </row>
    <row r="1634" spans="1:20">
      <c r="A1634" s="2" t="s">
        <v>9530</v>
      </c>
      <c r="B1634" s="9" t="s">
        <v>2182</v>
      </c>
      <c r="C1634" s="2" t="s">
        <v>12932</v>
      </c>
      <c r="D1634" s="2" t="s">
        <v>675</v>
      </c>
      <c r="E1634" s="2" t="s">
        <v>682</v>
      </c>
      <c r="F1634" s="2" t="s">
        <v>11560</v>
      </c>
      <c r="G1634" s="2" t="s">
        <v>11551</v>
      </c>
      <c r="H1634" s="2" t="s">
        <v>8008</v>
      </c>
      <c r="I1634" s="2" t="s">
        <v>885</v>
      </c>
      <c r="J1634" s="2" t="s">
        <v>8009</v>
      </c>
      <c r="K1634" s="2" t="s">
        <v>922</v>
      </c>
      <c r="L1634" s="2" t="s">
        <v>675</v>
      </c>
      <c r="M1634" s="2" t="s">
        <v>760</v>
      </c>
      <c r="N1634" s="2" t="s">
        <v>760</v>
      </c>
      <c r="O1634" s="2" t="s">
        <v>884</v>
      </c>
      <c r="P1634" s="2" t="s">
        <v>11568</v>
      </c>
      <c r="Q1634" s="9" t="s">
        <v>1914</v>
      </c>
      <c r="R1634" s="2" t="s">
        <v>9532</v>
      </c>
      <c r="S1634" s="9" t="s">
        <v>2182</v>
      </c>
      <c r="T1634" s="2" t="s">
        <v>675</v>
      </c>
    </row>
    <row r="1635" spans="1:20">
      <c r="A1635" s="2" t="s">
        <v>9533</v>
      </c>
      <c r="B1635" s="9" t="s">
        <v>2182</v>
      </c>
      <c r="C1635" s="2" t="s">
        <v>12933</v>
      </c>
      <c r="D1635" s="2" t="s">
        <v>675</v>
      </c>
      <c r="E1635" s="2" t="s">
        <v>682</v>
      </c>
      <c r="F1635" s="2" t="s">
        <v>11560</v>
      </c>
      <c r="G1635" s="2" t="s">
        <v>11551</v>
      </c>
      <c r="H1635" s="2" t="s">
        <v>8024</v>
      </c>
      <c r="I1635" s="2" t="s">
        <v>885</v>
      </c>
      <c r="J1635" s="2" t="s">
        <v>8025</v>
      </c>
      <c r="K1635" s="2" t="s">
        <v>922</v>
      </c>
      <c r="L1635" s="2" t="s">
        <v>675</v>
      </c>
      <c r="M1635" s="2" t="s">
        <v>760</v>
      </c>
      <c r="N1635" s="2" t="s">
        <v>760</v>
      </c>
      <c r="O1635" s="2" t="s">
        <v>884</v>
      </c>
      <c r="P1635" s="2" t="s">
        <v>11568</v>
      </c>
      <c r="Q1635" s="9" t="s">
        <v>1914</v>
      </c>
      <c r="R1635" s="2" t="s">
        <v>9535</v>
      </c>
      <c r="S1635" s="9" t="s">
        <v>2182</v>
      </c>
      <c r="T1635" s="2" t="s">
        <v>675</v>
      </c>
    </row>
    <row r="1636" spans="1:20">
      <c r="A1636" s="2" t="s">
        <v>9536</v>
      </c>
      <c r="B1636" s="9" t="s">
        <v>2182</v>
      </c>
      <c r="C1636" s="2" t="s">
        <v>12934</v>
      </c>
      <c r="D1636" s="2" t="s">
        <v>675</v>
      </c>
      <c r="E1636" s="2" t="s">
        <v>682</v>
      </c>
      <c r="F1636" s="2" t="s">
        <v>11560</v>
      </c>
      <c r="G1636" s="2" t="s">
        <v>11551</v>
      </c>
      <c r="H1636" s="2" t="s">
        <v>8033</v>
      </c>
      <c r="I1636" s="2" t="s">
        <v>885</v>
      </c>
      <c r="J1636" s="2" t="s">
        <v>8034</v>
      </c>
      <c r="K1636" s="2" t="s">
        <v>922</v>
      </c>
      <c r="L1636" s="2" t="s">
        <v>675</v>
      </c>
      <c r="M1636" s="2" t="s">
        <v>760</v>
      </c>
      <c r="N1636" s="2" t="s">
        <v>760</v>
      </c>
      <c r="O1636" s="2" t="s">
        <v>884</v>
      </c>
      <c r="P1636" s="2" t="s">
        <v>11568</v>
      </c>
      <c r="Q1636" s="9" t="s">
        <v>1914</v>
      </c>
      <c r="R1636" s="2" t="s">
        <v>9538</v>
      </c>
      <c r="S1636" s="9" t="s">
        <v>2182</v>
      </c>
      <c r="T1636" s="2" t="s">
        <v>675</v>
      </c>
    </row>
    <row r="1637" spans="1:20">
      <c r="A1637" s="2" t="s">
        <v>9539</v>
      </c>
      <c r="B1637" s="9" t="s">
        <v>675</v>
      </c>
      <c r="C1637" s="2" t="s">
        <v>682</v>
      </c>
      <c r="D1637" s="2" t="s">
        <v>675</v>
      </c>
      <c r="E1637" s="2" t="s">
        <v>682</v>
      </c>
      <c r="F1637" s="2" t="s">
        <v>11560</v>
      </c>
      <c r="G1637" s="2" t="s">
        <v>11551</v>
      </c>
      <c r="H1637" s="2" t="s">
        <v>5787</v>
      </c>
      <c r="I1637" s="2" t="s">
        <v>885</v>
      </c>
      <c r="J1637" s="2" t="s">
        <v>7849</v>
      </c>
      <c r="K1637" s="2" t="s">
        <v>922</v>
      </c>
      <c r="L1637" s="2" t="s">
        <v>675</v>
      </c>
      <c r="M1637" s="2" t="s">
        <v>760</v>
      </c>
      <c r="N1637" s="2" t="s">
        <v>675</v>
      </c>
      <c r="O1637" s="2" t="s">
        <v>884</v>
      </c>
      <c r="P1637" s="2" t="s">
        <v>11568</v>
      </c>
      <c r="Q1637" s="9" t="s">
        <v>1914</v>
      </c>
      <c r="R1637" s="2" t="s">
        <v>9540</v>
      </c>
      <c r="S1637" s="9" t="s">
        <v>675</v>
      </c>
      <c r="T1637" s="2" t="s">
        <v>675</v>
      </c>
    </row>
    <row r="1638" spans="1:20">
      <c r="A1638" s="2" t="s">
        <v>9541</v>
      </c>
      <c r="B1638" s="9" t="s">
        <v>2182</v>
      </c>
      <c r="C1638" s="2" t="s">
        <v>12935</v>
      </c>
      <c r="D1638" s="2" t="s">
        <v>675</v>
      </c>
      <c r="E1638" s="2" t="s">
        <v>682</v>
      </c>
      <c r="F1638" s="2" t="s">
        <v>11560</v>
      </c>
      <c r="G1638" s="2" t="s">
        <v>11551</v>
      </c>
      <c r="H1638" s="2" t="s">
        <v>8210</v>
      </c>
      <c r="I1638" s="2" t="s">
        <v>885</v>
      </c>
      <c r="J1638" s="2" t="s">
        <v>8211</v>
      </c>
      <c r="K1638" s="2" t="s">
        <v>922</v>
      </c>
      <c r="L1638" s="2" t="s">
        <v>675</v>
      </c>
      <c r="M1638" s="2" t="s">
        <v>760</v>
      </c>
      <c r="N1638" s="2" t="s">
        <v>760</v>
      </c>
      <c r="O1638" s="2" t="s">
        <v>884</v>
      </c>
      <c r="P1638" s="2" t="s">
        <v>11568</v>
      </c>
      <c r="Q1638" s="9" t="s">
        <v>1914</v>
      </c>
      <c r="R1638" s="2" t="s">
        <v>9543</v>
      </c>
      <c r="S1638" s="9" t="s">
        <v>2182</v>
      </c>
      <c r="T1638" s="2" t="s">
        <v>675</v>
      </c>
    </row>
    <row r="1639" spans="1:20">
      <c r="A1639" s="2" t="s">
        <v>9544</v>
      </c>
      <c r="B1639" s="9" t="s">
        <v>2078</v>
      </c>
      <c r="C1639" s="2" t="s">
        <v>12936</v>
      </c>
      <c r="D1639" s="2" t="s">
        <v>675</v>
      </c>
      <c r="E1639" s="2" t="s">
        <v>682</v>
      </c>
      <c r="F1639" s="2" t="s">
        <v>11560</v>
      </c>
      <c r="G1639" s="2" t="s">
        <v>11551</v>
      </c>
      <c r="H1639" s="2" t="s">
        <v>6172</v>
      </c>
      <c r="I1639" s="2" t="s">
        <v>1185</v>
      </c>
      <c r="J1639" s="2" t="s">
        <v>7897</v>
      </c>
      <c r="K1639" s="2" t="s">
        <v>922</v>
      </c>
      <c r="L1639" s="2" t="s">
        <v>675</v>
      </c>
      <c r="M1639" s="2" t="s">
        <v>760</v>
      </c>
      <c r="N1639" s="2" t="s">
        <v>760</v>
      </c>
      <c r="O1639" s="2" t="s">
        <v>1184</v>
      </c>
      <c r="P1639" s="2" t="s">
        <v>11568</v>
      </c>
      <c r="Q1639" s="9" t="s">
        <v>1914</v>
      </c>
      <c r="R1639" s="2" t="s">
        <v>9545</v>
      </c>
      <c r="S1639" s="9" t="s">
        <v>2078</v>
      </c>
      <c r="T1639" s="2" t="s">
        <v>675</v>
      </c>
    </row>
    <row r="1640" spans="1:20">
      <c r="A1640" s="2" t="s">
        <v>9546</v>
      </c>
      <c r="B1640" s="9" t="s">
        <v>2078</v>
      </c>
      <c r="C1640" s="2" t="s">
        <v>12936</v>
      </c>
      <c r="D1640" s="2" t="s">
        <v>675</v>
      </c>
      <c r="E1640" s="2" t="s">
        <v>682</v>
      </c>
      <c r="F1640" s="2" t="s">
        <v>11560</v>
      </c>
      <c r="G1640" s="2" t="s">
        <v>11551</v>
      </c>
      <c r="H1640" s="2" t="s">
        <v>2128</v>
      </c>
      <c r="I1640" s="2" t="s">
        <v>1185</v>
      </c>
      <c r="J1640" s="2" t="s">
        <v>7904</v>
      </c>
      <c r="K1640" s="2" t="s">
        <v>922</v>
      </c>
      <c r="L1640" s="2" t="s">
        <v>675</v>
      </c>
      <c r="M1640" s="2" t="s">
        <v>760</v>
      </c>
      <c r="N1640" s="2" t="s">
        <v>760</v>
      </c>
      <c r="O1640" s="2" t="s">
        <v>1184</v>
      </c>
      <c r="P1640" s="2" t="s">
        <v>11568</v>
      </c>
      <c r="Q1640" s="9" t="s">
        <v>1914</v>
      </c>
      <c r="R1640" s="2" t="s">
        <v>9547</v>
      </c>
      <c r="S1640" s="9" t="s">
        <v>2078</v>
      </c>
      <c r="T1640" s="2" t="s">
        <v>675</v>
      </c>
    </row>
    <row r="1641" spans="1:20">
      <c r="A1641" s="2" t="s">
        <v>9548</v>
      </c>
      <c r="B1641" s="9" t="s">
        <v>2049</v>
      </c>
      <c r="C1641" s="2" t="s">
        <v>12937</v>
      </c>
      <c r="D1641" s="2" t="s">
        <v>675</v>
      </c>
      <c r="E1641" s="2" t="s">
        <v>682</v>
      </c>
      <c r="F1641" s="2" t="s">
        <v>11560</v>
      </c>
      <c r="G1641" s="2" t="s">
        <v>11551</v>
      </c>
      <c r="H1641" s="2" t="s">
        <v>5639</v>
      </c>
      <c r="I1641" s="2" t="s">
        <v>914</v>
      </c>
      <c r="J1641" s="2" t="s">
        <v>7915</v>
      </c>
      <c r="K1641" s="2" t="s">
        <v>922</v>
      </c>
      <c r="L1641" s="2" t="s">
        <v>675</v>
      </c>
      <c r="M1641" s="2" t="s">
        <v>760</v>
      </c>
      <c r="N1641" s="2" t="s">
        <v>760</v>
      </c>
      <c r="O1641" s="2" t="s">
        <v>913</v>
      </c>
      <c r="P1641" s="2" t="s">
        <v>11568</v>
      </c>
      <c r="Q1641" s="9" t="s">
        <v>1914</v>
      </c>
      <c r="R1641" s="2" t="s">
        <v>9549</v>
      </c>
      <c r="S1641" s="9" t="s">
        <v>2049</v>
      </c>
      <c r="T1641" s="2" t="s">
        <v>675</v>
      </c>
    </row>
    <row r="1642" spans="1:20">
      <c r="A1642" s="2" t="s">
        <v>9550</v>
      </c>
      <c r="B1642" s="9" t="s">
        <v>2049</v>
      </c>
      <c r="C1642" s="2" t="s">
        <v>12938</v>
      </c>
      <c r="D1642" s="2" t="s">
        <v>675</v>
      </c>
      <c r="E1642" s="2" t="s">
        <v>682</v>
      </c>
      <c r="F1642" s="2" t="s">
        <v>11560</v>
      </c>
      <c r="G1642" s="2" t="s">
        <v>11551</v>
      </c>
      <c r="H1642" s="2" t="s">
        <v>5658</v>
      </c>
      <c r="I1642" s="2" t="s">
        <v>914</v>
      </c>
      <c r="J1642" s="2" t="s">
        <v>8686</v>
      </c>
      <c r="K1642" s="2" t="s">
        <v>922</v>
      </c>
      <c r="L1642" s="2" t="s">
        <v>675</v>
      </c>
      <c r="M1642" s="2" t="s">
        <v>760</v>
      </c>
      <c r="N1642" s="2" t="s">
        <v>760</v>
      </c>
      <c r="O1642" s="2" t="s">
        <v>913</v>
      </c>
      <c r="P1642" s="2" t="s">
        <v>11568</v>
      </c>
      <c r="Q1642" s="9" t="s">
        <v>1914</v>
      </c>
      <c r="R1642" s="2" t="s">
        <v>9552</v>
      </c>
      <c r="S1642" s="9" t="s">
        <v>2049</v>
      </c>
      <c r="T1642" s="2" t="s">
        <v>675</v>
      </c>
    </row>
    <row r="1643" spans="1:20">
      <c r="A1643" s="2" t="s">
        <v>9553</v>
      </c>
      <c r="B1643" s="9" t="s">
        <v>3212</v>
      </c>
      <c r="C1643" s="2" t="s">
        <v>6799</v>
      </c>
      <c r="D1643" s="2" t="s">
        <v>3212</v>
      </c>
      <c r="E1643" s="2" t="s">
        <v>7252</v>
      </c>
      <c r="F1643" s="2" t="s">
        <v>11560</v>
      </c>
      <c r="G1643" s="2" t="s">
        <v>11551</v>
      </c>
      <c r="H1643" s="2" t="s">
        <v>5673</v>
      </c>
      <c r="I1643" s="2" t="s">
        <v>914</v>
      </c>
      <c r="J1643" s="2" t="s">
        <v>7925</v>
      </c>
      <c r="K1643" s="2" t="s">
        <v>922</v>
      </c>
      <c r="L1643" s="2" t="s">
        <v>675</v>
      </c>
      <c r="M1643" s="2" t="s">
        <v>760</v>
      </c>
      <c r="N1643" s="2" t="s">
        <v>2672</v>
      </c>
      <c r="O1643" s="2" t="s">
        <v>913</v>
      </c>
      <c r="P1643" s="2" t="s">
        <v>11568</v>
      </c>
      <c r="Q1643" s="9" t="s">
        <v>1914</v>
      </c>
      <c r="R1643" s="2" t="s">
        <v>9554</v>
      </c>
      <c r="S1643" s="9" t="s">
        <v>2020</v>
      </c>
      <c r="T1643" s="2" t="s">
        <v>675</v>
      </c>
    </row>
    <row r="1644" spans="1:20">
      <c r="A1644" s="2" t="s">
        <v>9555</v>
      </c>
      <c r="B1644" s="9" t="s">
        <v>2001</v>
      </c>
      <c r="C1644" s="2" t="s">
        <v>6096</v>
      </c>
      <c r="D1644" s="2" t="s">
        <v>2001</v>
      </c>
      <c r="E1644" s="2" t="s">
        <v>5861</v>
      </c>
      <c r="F1644" s="2" t="s">
        <v>11560</v>
      </c>
      <c r="G1644" s="2" t="s">
        <v>11551</v>
      </c>
      <c r="H1644" s="2" t="s">
        <v>5690</v>
      </c>
      <c r="I1644" s="2" t="s">
        <v>914</v>
      </c>
      <c r="J1644" s="2" t="s">
        <v>7928</v>
      </c>
      <c r="K1644" s="2" t="s">
        <v>922</v>
      </c>
      <c r="L1644" s="2" t="s">
        <v>675</v>
      </c>
      <c r="M1644" s="2" t="s">
        <v>760</v>
      </c>
      <c r="N1644" s="2" t="s">
        <v>2672</v>
      </c>
      <c r="O1644" s="2" t="s">
        <v>913</v>
      </c>
      <c r="P1644" s="2" t="s">
        <v>11568</v>
      </c>
      <c r="Q1644" s="9" t="s">
        <v>1914</v>
      </c>
      <c r="R1644" s="2" t="s">
        <v>9556</v>
      </c>
      <c r="S1644" s="9" t="s">
        <v>3270</v>
      </c>
      <c r="T1644" s="2" t="s">
        <v>675</v>
      </c>
    </row>
    <row r="1645" spans="1:20">
      <c r="A1645" s="2" t="s">
        <v>9557</v>
      </c>
      <c r="B1645" s="9" t="s">
        <v>2078</v>
      </c>
      <c r="C1645" s="2" t="s">
        <v>12939</v>
      </c>
      <c r="D1645" s="2" t="s">
        <v>675</v>
      </c>
      <c r="E1645" s="2" t="s">
        <v>682</v>
      </c>
      <c r="F1645" s="2" t="s">
        <v>11560</v>
      </c>
      <c r="G1645" s="2" t="s">
        <v>11551</v>
      </c>
      <c r="H1645" s="2" t="s">
        <v>6016</v>
      </c>
      <c r="I1645" s="2" t="s">
        <v>914</v>
      </c>
      <c r="J1645" s="2" t="s">
        <v>8440</v>
      </c>
      <c r="K1645" s="2" t="s">
        <v>922</v>
      </c>
      <c r="L1645" s="2" t="s">
        <v>675</v>
      </c>
      <c r="M1645" s="2" t="s">
        <v>760</v>
      </c>
      <c r="N1645" s="2" t="s">
        <v>760</v>
      </c>
      <c r="O1645" s="2" t="s">
        <v>913</v>
      </c>
      <c r="P1645" s="2" t="s">
        <v>11568</v>
      </c>
      <c r="Q1645" s="9" t="s">
        <v>1914</v>
      </c>
      <c r="R1645" s="2" t="s">
        <v>9559</v>
      </c>
      <c r="S1645" s="9" t="s">
        <v>2078</v>
      </c>
      <c r="T1645" s="2" t="s">
        <v>675</v>
      </c>
    </row>
    <row r="1646" spans="1:20">
      <c r="A1646" s="2" t="s">
        <v>9560</v>
      </c>
      <c r="B1646" s="9" t="s">
        <v>2001</v>
      </c>
      <c r="C1646" s="2" t="s">
        <v>12413</v>
      </c>
      <c r="D1646" s="2" t="s">
        <v>675</v>
      </c>
      <c r="E1646" s="2" t="s">
        <v>682</v>
      </c>
      <c r="F1646" s="2" t="s">
        <v>11560</v>
      </c>
      <c r="G1646" s="2" t="s">
        <v>11551</v>
      </c>
      <c r="H1646" s="2" t="s">
        <v>6020</v>
      </c>
      <c r="I1646" s="2" t="s">
        <v>914</v>
      </c>
      <c r="J1646" s="2" t="s">
        <v>7932</v>
      </c>
      <c r="K1646" s="2" t="s">
        <v>922</v>
      </c>
      <c r="L1646" s="2" t="s">
        <v>675</v>
      </c>
      <c r="M1646" s="2" t="s">
        <v>760</v>
      </c>
      <c r="N1646" s="2" t="s">
        <v>760</v>
      </c>
      <c r="O1646" s="2" t="s">
        <v>913</v>
      </c>
      <c r="P1646" s="2" t="s">
        <v>11568</v>
      </c>
      <c r="Q1646" s="9" t="s">
        <v>1914</v>
      </c>
      <c r="R1646" s="2" t="s">
        <v>9562</v>
      </c>
      <c r="S1646" s="9" t="s">
        <v>2001</v>
      </c>
      <c r="T1646" s="2" t="s">
        <v>675</v>
      </c>
    </row>
    <row r="1647" spans="1:20">
      <c r="A1647" s="2" t="s">
        <v>9563</v>
      </c>
      <c r="B1647" s="9" t="s">
        <v>3166</v>
      </c>
      <c r="C1647" s="2" t="s">
        <v>6096</v>
      </c>
      <c r="D1647" s="2" t="s">
        <v>3166</v>
      </c>
      <c r="E1647" s="2" t="s">
        <v>5861</v>
      </c>
      <c r="F1647" s="2" t="s">
        <v>11560</v>
      </c>
      <c r="G1647" s="2" t="s">
        <v>11551</v>
      </c>
      <c r="H1647" s="2" t="s">
        <v>6029</v>
      </c>
      <c r="I1647" s="2" t="s">
        <v>914</v>
      </c>
      <c r="J1647" s="2" t="s">
        <v>8766</v>
      </c>
      <c r="K1647" s="2" t="s">
        <v>922</v>
      </c>
      <c r="L1647" s="2" t="s">
        <v>675</v>
      </c>
      <c r="M1647" s="2" t="s">
        <v>760</v>
      </c>
      <c r="N1647" s="2" t="s">
        <v>2672</v>
      </c>
      <c r="O1647" s="2" t="s">
        <v>913</v>
      </c>
      <c r="P1647" s="2" t="s">
        <v>11568</v>
      </c>
      <c r="Q1647" s="9" t="s">
        <v>1914</v>
      </c>
      <c r="R1647" s="2" t="s">
        <v>9564</v>
      </c>
      <c r="S1647" s="9" t="s">
        <v>1977</v>
      </c>
      <c r="T1647" s="2" t="s">
        <v>675</v>
      </c>
    </row>
    <row r="1648" spans="1:20">
      <c r="A1648" s="2" t="s">
        <v>9565</v>
      </c>
      <c r="B1648" s="9" t="s">
        <v>2049</v>
      </c>
      <c r="C1648" s="2" t="s">
        <v>9392</v>
      </c>
      <c r="D1648" s="2" t="s">
        <v>2049</v>
      </c>
      <c r="E1648" s="2" t="s">
        <v>9566</v>
      </c>
      <c r="F1648" s="2" t="s">
        <v>11560</v>
      </c>
      <c r="G1648" s="2" t="s">
        <v>11551</v>
      </c>
      <c r="H1648" s="2" t="s">
        <v>6035</v>
      </c>
      <c r="I1648" s="2" t="s">
        <v>914</v>
      </c>
      <c r="J1648" s="2" t="s">
        <v>8692</v>
      </c>
      <c r="K1648" s="2" t="s">
        <v>922</v>
      </c>
      <c r="L1648" s="2" t="s">
        <v>675</v>
      </c>
      <c r="M1648" s="2" t="s">
        <v>760</v>
      </c>
      <c r="N1648" s="2" t="s">
        <v>2672</v>
      </c>
      <c r="O1648" s="2" t="s">
        <v>913</v>
      </c>
      <c r="P1648" s="2" t="s">
        <v>11568</v>
      </c>
      <c r="Q1648" s="9" t="s">
        <v>1914</v>
      </c>
      <c r="R1648" s="2" t="s">
        <v>9567</v>
      </c>
      <c r="S1648" s="9" t="s">
        <v>3341</v>
      </c>
      <c r="T1648" s="2" t="s">
        <v>675</v>
      </c>
    </row>
    <row r="1649" spans="1:20">
      <c r="A1649" s="2" t="s">
        <v>9568</v>
      </c>
      <c r="B1649" s="9" t="s">
        <v>2029</v>
      </c>
      <c r="C1649" s="2" t="s">
        <v>6692</v>
      </c>
      <c r="D1649" s="2" t="s">
        <v>2029</v>
      </c>
      <c r="E1649" s="2" t="s">
        <v>6721</v>
      </c>
      <c r="F1649" s="2" t="s">
        <v>11560</v>
      </c>
      <c r="G1649" s="2" t="s">
        <v>11551</v>
      </c>
      <c r="H1649" s="2" t="s">
        <v>6044</v>
      </c>
      <c r="I1649" s="2" t="s">
        <v>914</v>
      </c>
      <c r="J1649" s="2" t="s">
        <v>7945</v>
      </c>
      <c r="K1649" s="2" t="s">
        <v>922</v>
      </c>
      <c r="L1649" s="2" t="s">
        <v>675</v>
      </c>
      <c r="M1649" s="2" t="s">
        <v>760</v>
      </c>
      <c r="N1649" s="2" t="s">
        <v>2672</v>
      </c>
      <c r="O1649" s="2" t="s">
        <v>913</v>
      </c>
      <c r="P1649" s="2" t="s">
        <v>11568</v>
      </c>
      <c r="Q1649" s="9" t="s">
        <v>1914</v>
      </c>
      <c r="R1649" s="2" t="s">
        <v>9569</v>
      </c>
      <c r="S1649" s="9" t="s">
        <v>2039</v>
      </c>
      <c r="T1649" s="2" t="s">
        <v>675</v>
      </c>
    </row>
    <row r="1650" spans="1:20">
      <c r="A1650" s="2" t="s">
        <v>5222</v>
      </c>
      <c r="B1650" s="9" t="s">
        <v>1914</v>
      </c>
      <c r="C1650" s="2" t="s">
        <v>11612</v>
      </c>
      <c r="D1650" s="2" t="s">
        <v>1914</v>
      </c>
      <c r="E1650" s="2" t="s">
        <v>12940</v>
      </c>
      <c r="F1650" s="2" t="s">
        <v>11965</v>
      </c>
      <c r="G1650" s="2" t="s">
        <v>11551</v>
      </c>
      <c r="H1650" s="2" t="s">
        <v>675</v>
      </c>
      <c r="I1650" s="2" t="s">
        <v>79</v>
      </c>
      <c r="J1650" s="2" t="s">
        <v>5224</v>
      </c>
      <c r="K1650" s="2" t="s">
        <v>664</v>
      </c>
      <c r="L1650" s="2" t="s">
        <v>11552</v>
      </c>
      <c r="M1650" s="2" t="s">
        <v>769</v>
      </c>
      <c r="N1650" s="2" t="s">
        <v>701</v>
      </c>
      <c r="O1650" s="2" t="s">
        <v>5223</v>
      </c>
      <c r="P1650" s="2" t="s">
        <v>11553</v>
      </c>
      <c r="Q1650" s="9" t="s">
        <v>1914</v>
      </c>
      <c r="R1650" s="2" t="s">
        <v>5225</v>
      </c>
      <c r="S1650" s="9" t="s">
        <v>1933</v>
      </c>
      <c r="T1650" s="2" t="s">
        <v>675</v>
      </c>
    </row>
    <row r="1651" spans="1:20">
      <c r="A1651" s="2" t="s">
        <v>4423</v>
      </c>
      <c r="B1651" s="9" t="s">
        <v>1914</v>
      </c>
      <c r="C1651" s="2" t="s">
        <v>12941</v>
      </c>
      <c r="D1651" s="2" t="s">
        <v>1914</v>
      </c>
      <c r="E1651" s="2" t="s">
        <v>12942</v>
      </c>
      <c r="F1651" s="2" t="s">
        <v>12290</v>
      </c>
      <c r="G1651" s="2" t="s">
        <v>11551</v>
      </c>
      <c r="H1651" s="2" t="s">
        <v>675</v>
      </c>
      <c r="I1651" s="2" t="s">
        <v>2025</v>
      </c>
      <c r="J1651" s="2" t="s">
        <v>398</v>
      </c>
      <c r="K1651" s="2" t="s">
        <v>675</v>
      </c>
      <c r="L1651" s="2" t="s">
        <v>11552</v>
      </c>
      <c r="M1651" s="2" t="s">
        <v>769</v>
      </c>
      <c r="N1651" s="2" t="s">
        <v>760</v>
      </c>
      <c r="O1651" s="2" t="s">
        <v>2024</v>
      </c>
      <c r="P1651" s="2" t="s">
        <v>11553</v>
      </c>
      <c r="Q1651" s="9" t="s">
        <v>1914</v>
      </c>
      <c r="R1651" s="2" t="s">
        <v>4424</v>
      </c>
      <c r="S1651" s="9" t="s">
        <v>1933</v>
      </c>
      <c r="T1651" s="2" t="s">
        <v>675</v>
      </c>
    </row>
    <row r="1652" spans="1:20">
      <c r="A1652" s="2" t="s">
        <v>1913</v>
      </c>
      <c r="B1652" s="9" t="s">
        <v>1914</v>
      </c>
      <c r="C1652" s="2" t="s">
        <v>5852</v>
      </c>
      <c r="D1652" s="2" t="s">
        <v>1914</v>
      </c>
      <c r="E1652" s="2" t="s">
        <v>5881</v>
      </c>
      <c r="F1652" s="2" t="s">
        <v>12943</v>
      </c>
      <c r="G1652" s="2" t="s">
        <v>11551</v>
      </c>
      <c r="H1652" s="2" t="s">
        <v>675</v>
      </c>
      <c r="I1652" s="2" t="s">
        <v>71</v>
      </c>
      <c r="J1652" s="2" t="s">
        <v>1916</v>
      </c>
      <c r="K1652" s="2" t="s">
        <v>664</v>
      </c>
      <c r="L1652" s="2" t="s">
        <v>11552</v>
      </c>
      <c r="M1652" s="2" t="s">
        <v>769</v>
      </c>
      <c r="N1652" s="2" t="s">
        <v>701</v>
      </c>
      <c r="O1652" s="2" t="s">
        <v>1915</v>
      </c>
      <c r="P1652" s="2" t="s">
        <v>11557</v>
      </c>
      <c r="Q1652" s="9" t="s">
        <v>1914</v>
      </c>
      <c r="R1652" s="2" t="s">
        <v>1917</v>
      </c>
      <c r="S1652" s="9" t="s">
        <v>1933</v>
      </c>
      <c r="T1652" s="2" t="s">
        <v>675</v>
      </c>
    </row>
    <row r="1653" spans="1:20">
      <c r="A1653" s="2" t="s">
        <v>3098</v>
      </c>
      <c r="B1653" s="9" t="s">
        <v>1914</v>
      </c>
      <c r="C1653" s="2" t="s">
        <v>12944</v>
      </c>
      <c r="D1653" s="2" t="s">
        <v>1914</v>
      </c>
      <c r="E1653" s="2" t="s">
        <v>12919</v>
      </c>
      <c r="F1653" s="2" t="s">
        <v>11560</v>
      </c>
      <c r="G1653" s="2" t="s">
        <v>11551</v>
      </c>
      <c r="H1653" s="2" t="s">
        <v>675</v>
      </c>
      <c r="I1653" s="2" t="s">
        <v>132</v>
      </c>
      <c r="J1653" s="2" t="s">
        <v>399</v>
      </c>
      <c r="K1653" s="2" t="s">
        <v>664</v>
      </c>
      <c r="L1653" s="2" t="s">
        <v>675</v>
      </c>
      <c r="M1653" s="2" t="s">
        <v>1283</v>
      </c>
      <c r="N1653" s="2" t="s">
        <v>701</v>
      </c>
      <c r="O1653" s="2" t="s">
        <v>2235</v>
      </c>
      <c r="P1653" s="2" t="s">
        <v>11557</v>
      </c>
      <c r="Q1653" s="9" t="s">
        <v>1914</v>
      </c>
      <c r="R1653" s="2" t="s">
        <v>3099</v>
      </c>
      <c r="S1653" s="9" t="s">
        <v>1933</v>
      </c>
      <c r="T1653" s="2" t="s">
        <v>675</v>
      </c>
    </row>
    <row r="1654" spans="1:20">
      <c r="A1654" s="2" t="s">
        <v>3100</v>
      </c>
      <c r="B1654" s="9" t="s">
        <v>1914</v>
      </c>
      <c r="C1654" s="2" t="s">
        <v>12945</v>
      </c>
      <c r="D1654" s="2" t="s">
        <v>1914</v>
      </c>
      <c r="E1654" s="2" t="s">
        <v>12946</v>
      </c>
      <c r="F1654" s="2" t="s">
        <v>11560</v>
      </c>
      <c r="G1654" s="2" t="s">
        <v>11551</v>
      </c>
      <c r="H1654" s="2" t="s">
        <v>675</v>
      </c>
      <c r="I1654" s="2" t="s">
        <v>132</v>
      </c>
      <c r="J1654" s="2" t="s">
        <v>149</v>
      </c>
      <c r="K1654" s="2" t="s">
        <v>664</v>
      </c>
      <c r="L1654" s="2" t="s">
        <v>675</v>
      </c>
      <c r="M1654" s="2" t="s">
        <v>1283</v>
      </c>
      <c r="N1654" s="2" t="s">
        <v>701</v>
      </c>
      <c r="O1654" s="2" t="s">
        <v>2235</v>
      </c>
      <c r="P1654" s="2" t="s">
        <v>11568</v>
      </c>
      <c r="Q1654" s="9" t="s">
        <v>1914</v>
      </c>
      <c r="R1654" s="2" t="s">
        <v>3101</v>
      </c>
      <c r="S1654" s="9" t="s">
        <v>1933</v>
      </c>
      <c r="T1654" s="2" t="s">
        <v>675</v>
      </c>
    </row>
    <row r="1655" spans="1:20">
      <c r="A1655" s="2" t="s">
        <v>3102</v>
      </c>
      <c r="B1655" s="9" t="s">
        <v>1914</v>
      </c>
      <c r="C1655" s="2" t="s">
        <v>7586</v>
      </c>
      <c r="D1655" s="2" t="s">
        <v>1914</v>
      </c>
      <c r="E1655" s="2" t="s">
        <v>12947</v>
      </c>
      <c r="F1655" s="2" t="s">
        <v>11591</v>
      </c>
      <c r="G1655" s="2" t="s">
        <v>11551</v>
      </c>
      <c r="H1655" s="2" t="s">
        <v>675</v>
      </c>
      <c r="I1655" s="2" t="s">
        <v>1619</v>
      </c>
      <c r="J1655" s="2" t="s">
        <v>119</v>
      </c>
      <c r="K1655" s="2" t="s">
        <v>664</v>
      </c>
      <c r="L1655" s="2" t="s">
        <v>11552</v>
      </c>
      <c r="M1655" s="2" t="s">
        <v>1283</v>
      </c>
      <c r="N1655" s="2" t="s">
        <v>701</v>
      </c>
      <c r="O1655" s="2" t="s">
        <v>1618</v>
      </c>
      <c r="P1655" s="2" t="s">
        <v>11557</v>
      </c>
      <c r="Q1655" s="9" t="s">
        <v>1914</v>
      </c>
      <c r="R1655" s="2" t="s">
        <v>3103</v>
      </c>
      <c r="S1655" s="9" t="s">
        <v>1933</v>
      </c>
      <c r="T1655" s="2" t="s">
        <v>675</v>
      </c>
    </row>
    <row r="1656" spans="1:20">
      <c r="A1656" s="2" t="s">
        <v>3104</v>
      </c>
      <c r="B1656" s="9" t="s">
        <v>3088</v>
      </c>
      <c r="C1656" s="2" t="s">
        <v>12948</v>
      </c>
      <c r="D1656" s="2" t="s">
        <v>3088</v>
      </c>
      <c r="E1656" s="2" t="s">
        <v>12949</v>
      </c>
      <c r="F1656" s="2" t="s">
        <v>12135</v>
      </c>
      <c r="G1656" s="2" t="s">
        <v>11551</v>
      </c>
      <c r="H1656" s="2" t="s">
        <v>675</v>
      </c>
      <c r="I1656" s="2" t="s">
        <v>1834</v>
      </c>
      <c r="J1656" s="2" t="s">
        <v>119</v>
      </c>
      <c r="K1656" s="2" t="s">
        <v>664</v>
      </c>
      <c r="L1656" s="2" t="s">
        <v>11552</v>
      </c>
      <c r="M1656" s="2" t="s">
        <v>1283</v>
      </c>
      <c r="N1656" s="2" t="s">
        <v>701</v>
      </c>
      <c r="O1656" s="2" t="s">
        <v>1833</v>
      </c>
      <c r="P1656" s="2" t="s">
        <v>11557</v>
      </c>
      <c r="Q1656" s="9" t="s">
        <v>3088</v>
      </c>
      <c r="R1656" s="2" t="s">
        <v>3105</v>
      </c>
      <c r="S1656" s="9" t="s">
        <v>1933</v>
      </c>
      <c r="T1656" s="2" t="s">
        <v>675</v>
      </c>
    </row>
    <row r="1657" spans="1:20">
      <c r="A1657" s="2" t="s">
        <v>4425</v>
      </c>
      <c r="B1657" s="9" t="s">
        <v>3088</v>
      </c>
      <c r="C1657" s="2" t="s">
        <v>12950</v>
      </c>
      <c r="D1657" s="2" t="s">
        <v>3088</v>
      </c>
      <c r="E1657" s="2" t="s">
        <v>12951</v>
      </c>
      <c r="F1657" s="2" t="s">
        <v>11591</v>
      </c>
      <c r="G1657" s="2" t="s">
        <v>11551</v>
      </c>
      <c r="H1657" s="2" t="s">
        <v>675</v>
      </c>
      <c r="I1657" s="2" t="s">
        <v>400</v>
      </c>
      <c r="J1657" s="2" t="s">
        <v>401</v>
      </c>
      <c r="K1657" s="2" t="s">
        <v>664</v>
      </c>
      <c r="L1657" s="2" t="s">
        <v>11552</v>
      </c>
      <c r="M1657" s="2" t="s">
        <v>1504</v>
      </c>
      <c r="N1657" s="2" t="s">
        <v>701</v>
      </c>
      <c r="O1657" s="2" t="s">
        <v>4426</v>
      </c>
      <c r="P1657" s="2" t="s">
        <v>11557</v>
      </c>
      <c r="Q1657" s="9" t="s">
        <v>3088</v>
      </c>
      <c r="R1657" s="2" t="s">
        <v>4427</v>
      </c>
      <c r="S1657" s="9" t="s">
        <v>1933</v>
      </c>
      <c r="T1657" s="2" t="s">
        <v>675</v>
      </c>
    </row>
    <row r="1658" spans="1:20">
      <c r="A1658" s="2" t="s">
        <v>3106</v>
      </c>
      <c r="B1658" s="9" t="s">
        <v>3088</v>
      </c>
      <c r="C1658" s="2" t="s">
        <v>12952</v>
      </c>
      <c r="D1658" s="2" t="s">
        <v>3088</v>
      </c>
      <c r="E1658" s="2" t="s">
        <v>12953</v>
      </c>
      <c r="F1658" s="2" t="s">
        <v>12790</v>
      </c>
      <c r="G1658" s="2" t="s">
        <v>11551</v>
      </c>
      <c r="H1658" s="2" t="s">
        <v>675</v>
      </c>
      <c r="I1658" s="2" t="s">
        <v>1268</v>
      </c>
      <c r="J1658" s="2" t="s">
        <v>402</v>
      </c>
      <c r="K1658" s="2" t="s">
        <v>664</v>
      </c>
      <c r="L1658" s="2" t="s">
        <v>11552</v>
      </c>
      <c r="M1658" s="2" t="s">
        <v>1504</v>
      </c>
      <c r="N1658" s="2" t="s">
        <v>701</v>
      </c>
      <c r="O1658" s="2" t="s">
        <v>1267</v>
      </c>
      <c r="P1658" s="2" t="s">
        <v>11557</v>
      </c>
      <c r="Q1658" s="9" t="s">
        <v>3088</v>
      </c>
      <c r="R1658" s="2" t="s">
        <v>3107</v>
      </c>
      <c r="S1658" s="9" t="s">
        <v>1933</v>
      </c>
      <c r="T1658" s="2" t="s">
        <v>675</v>
      </c>
    </row>
    <row r="1659" spans="1:20">
      <c r="A1659" s="2" t="s">
        <v>4428</v>
      </c>
      <c r="B1659" s="9" t="s">
        <v>3088</v>
      </c>
      <c r="C1659" s="2" t="s">
        <v>12894</v>
      </c>
      <c r="D1659" s="2" t="s">
        <v>3088</v>
      </c>
      <c r="E1659" s="2" t="s">
        <v>12954</v>
      </c>
      <c r="F1659" s="2" t="s">
        <v>11853</v>
      </c>
      <c r="G1659" s="2" t="s">
        <v>11551</v>
      </c>
      <c r="H1659" s="2" t="s">
        <v>675</v>
      </c>
      <c r="I1659" s="2" t="s">
        <v>2469</v>
      </c>
      <c r="J1659" s="2" t="s">
        <v>403</v>
      </c>
      <c r="K1659" s="2" t="s">
        <v>675</v>
      </c>
      <c r="L1659" s="2" t="s">
        <v>11552</v>
      </c>
      <c r="M1659" s="2" t="s">
        <v>769</v>
      </c>
      <c r="N1659" s="2" t="s">
        <v>701</v>
      </c>
      <c r="O1659" s="2" t="s">
        <v>2468</v>
      </c>
      <c r="P1659" s="2" t="s">
        <v>11553</v>
      </c>
      <c r="Q1659" s="9" t="s">
        <v>3109</v>
      </c>
      <c r="R1659" s="2" t="s">
        <v>4429</v>
      </c>
      <c r="S1659" s="9" t="s">
        <v>2112</v>
      </c>
      <c r="T1659" s="2" t="s">
        <v>675</v>
      </c>
    </row>
    <row r="1660" spans="1:20">
      <c r="A1660" s="2" t="s">
        <v>4430</v>
      </c>
      <c r="B1660" s="9" t="s">
        <v>3109</v>
      </c>
      <c r="C1660" s="2" t="s">
        <v>11923</v>
      </c>
      <c r="D1660" s="2" t="s">
        <v>3109</v>
      </c>
      <c r="E1660" s="2" t="s">
        <v>11924</v>
      </c>
      <c r="F1660" s="2" t="s">
        <v>11580</v>
      </c>
      <c r="G1660" s="2" t="s">
        <v>11551</v>
      </c>
      <c r="H1660" s="2" t="s">
        <v>404</v>
      </c>
      <c r="I1660" s="2" t="s">
        <v>404</v>
      </c>
      <c r="J1660" s="2" t="s">
        <v>405</v>
      </c>
      <c r="K1660" s="2" t="s">
        <v>664</v>
      </c>
      <c r="L1660" s="2" t="s">
        <v>11552</v>
      </c>
      <c r="M1660" s="2" t="s">
        <v>769</v>
      </c>
      <c r="N1660" s="2" t="s">
        <v>701</v>
      </c>
      <c r="O1660" s="2" t="s">
        <v>4431</v>
      </c>
      <c r="P1660" s="2" t="s">
        <v>11553</v>
      </c>
      <c r="Q1660" s="9" t="s">
        <v>3109</v>
      </c>
      <c r="R1660" s="2" t="s">
        <v>4432</v>
      </c>
      <c r="S1660" s="9" t="s">
        <v>1933</v>
      </c>
      <c r="T1660" s="2" t="s">
        <v>675</v>
      </c>
    </row>
    <row r="1661" spans="1:20">
      <c r="A1661" s="2" t="s">
        <v>3108</v>
      </c>
      <c r="B1661" s="9" t="s">
        <v>3109</v>
      </c>
      <c r="C1661" s="2" t="s">
        <v>12955</v>
      </c>
      <c r="D1661" s="2" t="s">
        <v>3109</v>
      </c>
      <c r="E1661" s="2" t="s">
        <v>11789</v>
      </c>
      <c r="F1661" s="2" t="s">
        <v>11721</v>
      </c>
      <c r="G1661" s="2" t="s">
        <v>11551</v>
      </c>
      <c r="H1661" s="2" t="s">
        <v>675</v>
      </c>
      <c r="I1661" s="2" t="s">
        <v>97</v>
      </c>
      <c r="J1661" s="2" t="s">
        <v>389</v>
      </c>
      <c r="K1661" s="2" t="s">
        <v>664</v>
      </c>
      <c r="L1661" s="2" t="s">
        <v>11552</v>
      </c>
      <c r="M1661" s="2" t="s">
        <v>769</v>
      </c>
      <c r="N1661" s="2" t="s">
        <v>701</v>
      </c>
      <c r="O1661" s="2" t="s">
        <v>1532</v>
      </c>
      <c r="P1661" s="2" t="s">
        <v>11553</v>
      </c>
      <c r="Q1661" s="9" t="s">
        <v>3109</v>
      </c>
      <c r="R1661" s="2" t="s">
        <v>3110</v>
      </c>
      <c r="S1661" s="9" t="s">
        <v>1933</v>
      </c>
      <c r="T1661" s="2" t="s">
        <v>675</v>
      </c>
    </row>
    <row r="1662" spans="1:20">
      <c r="A1662" s="2" t="s">
        <v>4433</v>
      </c>
      <c r="B1662" s="9" t="s">
        <v>3109</v>
      </c>
      <c r="C1662" s="2" t="s">
        <v>12956</v>
      </c>
      <c r="D1662" s="2" t="s">
        <v>3109</v>
      </c>
      <c r="E1662" s="2" t="s">
        <v>11790</v>
      </c>
      <c r="F1662" s="2" t="s">
        <v>11584</v>
      </c>
      <c r="G1662" s="2" t="s">
        <v>11551</v>
      </c>
      <c r="H1662" s="2" t="s">
        <v>675</v>
      </c>
      <c r="I1662" s="2" t="s">
        <v>2025</v>
      </c>
      <c r="J1662" s="2" t="s">
        <v>406</v>
      </c>
      <c r="K1662" s="2" t="s">
        <v>675</v>
      </c>
      <c r="L1662" s="2" t="s">
        <v>11552</v>
      </c>
      <c r="M1662" s="2" t="s">
        <v>769</v>
      </c>
      <c r="N1662" s="2" t="s">
        <v>760</v>
      </c>
      <c r="O1662" s="2" t="s">
        <v>2024</v>
      </c>
      <c r="P1662" s="2" t="s">
        <v>11553</v>
      </c>
      <c r="Q1662" s="9" t="s">
        <v>3109</v>
      </c>
      <c r="R1662" s="2" t="s">
        <v>4434</v>
      </c>
      <c r="S1662" s="9" t="s">
        <v>1933</v>
      </c>
      <c r="T1662" s="2" t="s">
        <v>675</v>
      </c>
    </row>
    <row r="1663" spans="1:20">
      <c r="A1663" s="2" t="s">
        <v>4435</v>
      </c>
      <c r="B1663" s="9" t="s">
        <v>3109</v>
      </c>
      <c r="C1663" s="2" t="s">
        <v>12957</v>
      </c>
      <c r="D1663" s="2" t="s">
        <v>3109</v>
      </c>
      <c r="E1663" s="2" t="s">
        <v>12958</v>
      </c>
      <c r="F1663" s="2" t="s">
        <v>11762</v>
      </c>
      <c r="G1663" s="2" t="s">
        <v>11551</v>
      </c>
      <c r="H1663" s="2" t="s">
        <v>675</v>
      </c>
      <c r="I1663" s="2" t="s">
        <v>1434</v>
      </c>
      <c r="J1663" s="2" t="s">
        <v>166</v>
      </c>
      <c r="K1663" s="2" t="s">
        <v>675</v>
      </c>
      <c r="L1663" s="2" t="s">
        <v>11552</v>
      </c>
      <c r="M1663" s="2" t="s">
        <v>769</v>
      </c>
      <c r="N1663" s="2" t="s">
        <v>760</v>
      </c>
      <c r="O1663" s="2" t="s">
        <v>1433</v>
      </c>
      <c r="P1663" s="2" t="s">
        <v>11553</v>
      </c>
      <c r="Q1663" s="9" t="s">
        <v>3109</v>
      </c>
      <c r="R1663" s="2" t="s">
        <v>4436</v>
      </c>
      <c r="S1663" s="9" t="s">
        <v>1933</v>
      </c>
      <c r="T1663" s="2" t="s">
        <v>675</v>
      </c>
    </row>
    <row r="1664" spans="1:20">
      <c r="A1664" s="2" t="s">
        <v>5226</v>
      </c>
      <c r="B1664" s="9" t="s">
        <v>3109</v>
      </c>
      <c r="C1664" s="2" t="s">
        <v>12957</v>
      </c>
      <c r="D1664" s="2" t="s">
        <v>3109</v>
      </c>
      <c r="E1664" s="2" t="s">
        <v>12958</v>
      </c>
      <c r="F1664" s="2" t="s">
        <v>11762</v>
      </c>
      <c r="G1664" s="2" t="s">
        <v>11551</v>
      </c>
      <c r="H1664" s="2" t="s">
        <v>675</v>
      </c>
      <c r="I1664" s="2" t="s">
        <v>66</v>
      </c>
      <c r="J1664" s="2" t="s">
        <v>166</v>
      </c>
      <c r="K1664" s="2" t="s">
        <v>664</v>
      </c>
      <c r="L1664" s="2" t="s">
        <v>11552</v>
      </c>
      <c r="M1664" s="2" t="s">
        <v>769</v>
      </c>
      <c r="N1664" s="2" t="s">
        <v>701</v>
      </c>
      <c r="O1664" s="2" t="s">
        <v>1309</v>
      </c>
      <c r="P1664" s="2" t="s">
        <v>11553</v>
      </c>
      <c r="Q1664" s="9" t="s">
        <v>3109</v>
      </c>
      <c r="R1664" s="2" t="s">
        <v>5227</v>
      </c>
      <c r="S1664" s="9" t="s">
        <v>1933</v>
      </c>
      <c r="T1664" s="2" t="s">
        <v>675</v>
      </c>
    </row>
    <row r="1665" spans="1:20">
      <c r="A1665" s="2" t="s">
        <v>4437</v>
      </c>
      <c r="B1665" s="9" t="s">
        <v>3109</v>
      </c>
      <c r="C1665" s="2" t="s">
        <v>12959</v>
      </c>
      <c r="D1665" s="2" t="s">
        <v>3109</v>
      </c>
      <c r="E1665" s="2" t="s">
        <v>12960</v>
      </c>
      <c r="F1665" s="2" t="s">
        <v>11584</v>
      </c>
      <c r="G1665" s="2" t="s">
        <v>11551</v>
      </c>
      <c r="H1665" s="2" t="s">
        <v>675</v>
      </c>
      <c r="I1665" s="2" t="s">
        <v>1434</v>
      </c>
      <c r="J1665" s="2" t="s">
        <v>407</v>
      </c>
      <c r="K1665" s="2" t="s">
        <v>675</v>
      </c>
      <c r="L1665" s="2" t="s">
        <v>11552</v>
      </c>
      <c r="M1665" s="2" t="s">
        <v>769</v>
      </c>
      <c r="N1665" s="2" t="s">
        <v>760</v>
      </c>
      <c r="O1665" s="2" t="s">
        <v>1433</v>
      </c>
      <c r="P1665" s="2" t="s">
        <v>11553</v>
      </c>
      <c r="Q1665" s="9" t="s">
        <v>3109</v>
      </c>
      <c r="R1665" s="2" t="s">
        <v>4438</v>
      </c>
      <c r="S1665" s="9" t="s">
        <v>1933</v>
      </c>
      <c r="T1665" s="2" t="s">
        <v>675</v>
      </c>
    </row>
    <row r="1666" spans="1:20">
      <c r="A1666" s="2" t="s">
        <v>3111</v>
      </c>
      <c r="B1666" s="9" t="s">
        <v>3109</v>
      </c>
      <c r="C1666" s="2" t="s">
        <v>12050</v>
      </c>
      <c r="D1666" s="2" t="s">
        <v>3109</v>
      </c>
      <c r="E1666" s="2" t="s">
        <v>12961</v>
      </c>
      <c r="F1666" s="2" t="s">
        <v>11853</v>
      </c>
      <c r="G1666" s="2" t="s">
        <v>11551</v>
      </c>
      <c r="H1666" s="2" t="s">
        <v>675</v>
      </c>
      <c r="I1666" s="2" t="s">
        <v>11</v>
      </c>
      <c r="J1666" s="2" t="s">
        <v>408</v>
      </c>
      <c r="K1666" s="2" t="s">
        <v>664</v>
      </c>
      <c r="L1666" s="2" t="s">
        <v>11552</v>
      </c>
      <c r="M1666" s="2" t="s">
        <v>769</v>
      </c>
      <c r="N1666" s="2" t="s">
        <v>701</v>
      </c>
      <c r="O1666" s="2" t="s">
        <v>815</v>
      </c>
      <c r="P1666" s="2" t="s">
        <v>11553</v>
      </c>
      <c r="Q1666" s="9" t="s">
        <v>3109</v>
      </c>
      <c r="R1666" s="2" t="s">
        <v>3112</v>
      </c>
      <c r="S1666" s="9" t="s">
        <v>1933</v>
      </c>
      <c r="T1666" s="2" t="s">
        <v>675</v>
      </c>
    </row>
    <row r="1667" spans="1:20">
      <c r="A1667" s="2" t="s">
        <v>4439</v>
      </c>
      <c r="B1667" s="9" t="s">
        <v>3109</v>
      </c>
      <c r="C1667" s="2" t="s">
        <v>12962</v>
      </c>
      <c r="D1667" s="2" t="s">
        <v>3109</v>
      </c>
      <c r="E1667" s="2" t="s">
        <v>12963</v>
      </c>
      <c r="F1667" s="2" t="s">
        <v>11550</v>
      </c>
      <c r="G1667" s="2" t="s">
        <v>11551</v>
      </c>
      <c r="H1667" s="2" t="s">
        <v>675</v>
      </c>
      <c r="I1667" s="2" t="s">
        <v>1434</v>
      </c>
      <c r="J1667" s="2" t="s">
        <v>407</v>
      </c>
      <c r="K1667" s="2" t="s">
        <v>675</v>
      </c>
      <c r="L1667" s="2" t="s">
        <v>11552</v>
      </c>
      <c r="M1667" s="2" t="s">
        <v>769</v>
      </c>
      <c r="N1667" s="2" t="s">
        <v>760</v>
      </c>
      <c r="O1667" s="2" t="s">
        <v>1433</v>
      </c>
      <c r="P1667" s="2" t="s">
        <v>11553</v>
      </c>
      <c r="Q1667" s="9" t="s">
        <v>3109</v>
      </c>
      <c r="R1667" s="2" t="s">
        <v>4440</v>
      </c>
      <c r="S1667" s="9" t="s">
        <v>1933</v>
      </c>
      <c r="T1667" s="2" t="s">
        <v>675</v>
      </c>
    </row>
    <row r="1668" spans="1:20">
      <c r="A1668" s="2" t="s">
        <v>4441</v>
      </c>
      <c r="B1668" s="9" t="s">
        <v>3109</v>
      </c>
      <c r="C1668" s="2" t="s">
        <v>12964</v>
      </c>
      <c r="D1668" s="2" t="s">
        <v>3109</v>
      </c>
      <c r="E1668" s="2" t="s">
        <v>12965</v>
      </c>
      <c r="F1668" s="2" t="s">
        <v>12809</v>
      </c>
      <c r="G1668" s="2" t="s">
        <v>11551</v>
      </c>
      <c r="H1668" s="2" t="s">
        <v>675</v>
      </c>
      <c r="I1668" s="2" t="s">
        <v>2641</v>
      </c>
      <c r="J1668" s="2" t="s">
        <v>409</v>
      </c>
      <c r="K1668" s="2" t="s">
        <v>664</v>
      </c>
      <c r="L1668" s="2" t="s">
        <v>11552</v>
      </c>
      <c r="M1668" s="2" t="s">
        <v>1504</v>
      </c>
      <c r="N1668" s="2" t="s">
        <v>701</v>
      </c>
      <c r="O1668" s="2" t="s">
        <v>2640</v>
      </c>
      <c r="P1668" s="2" t="s">
        <v>11557</v>
      </c>
      <c r="Q1668" s="9" t="s">
        <v>3109</v>
      </c>
      <c r="R1668" s="2" t="s">
        <v>4442</v>
      </c>
      <c r="S1668" s="9" t="s">
        <v>1933</v>
      </c>
      <c r="T1668" s="2" t="s">
        <v>675</v>
      </c>
    </row>
    <row r="1669" spans="1:20">
      <c r="A1669" s="2" t="s">
        <v>5228</v>
      </c>
      <c r="B1669" s="9" t="s">
        <v>3109</v>
      </c>
      <c r="C1669" s="2" t="s">
        <v>12966</v>
      </c>
      <c r="D1669" s="2" t="s">
        <v>3109</v>
      </c>
      <c r="E1669" s="2" t="s">
        <v>12967</v>
      </c>
      <c r="F1669" s="2" t="s">
        <v>12968</v>
      </c>
      <c r="G1669" s="2" t="s">
        <v>11551</v>
      </c>
      <c r="H1669" s="2" t="s">
        <v>675</v>
      </c>
      <c r="I1669" s="2" t="s">
        <v>2641</v>
      </c>
      <c r="J1669" s="2" t="s">
        <v>5229</v>
      </c>
      <c r="K1669" s="2" t="s">
        <v>664</v>
      </c>
      <c r="L1669" s="2" t="s">
        <v>11552</v>
      </c>
      <c r="M1669" s="2" t="s">
        <v>1504</v>
      </c>
      <c r="N1669" s="2" t="s">
        <v>701</v>
      </c>
      <c r="O1669" s="2" t="s">
        <v>2640</v>
      </c>
      <c r="P1669" s="2" t="s">
        <v>11557</v>
      </c>
      <c r="Q1669" s="9" t="s">
        <v>3109</v>
      </c>
      <c r="R1669" s="2" t="s">
        <v>5230</v>
      </c>
      <c r="S1669" s="9" t="s">
        <v>1933</v>
      </c>
      <c r="T1669" s="2" t="s">
        <v>675</v>
      </c>
    </row>
    <row r="1670" spans="1:20">
      <c r="A1670" s="2" t="s">
        <v>5231</v>
      </c>
      <c r="B1670" s="9" t="s">
        <v>3109</v>
      </c>
      <c r="C1670" s="2" t="s">
        <v>12969</v>
      </c>
      <c r="D1670" s="2" t="s">
        <v>3109</v>
      </c>
      <c r="E1670" s="2" t="s">
        <v>12970</v>
      </c>
      <c r="F1670" s="2" t="s">
        <v>12968</v>
      </c>
      <c r="G1670" s="2" t="s">
        <v>11551</v>
      </c>
      <c r="H1670" s="2" t="s">
        <v>675</v>
      </c>
      <c r="I1670" s="2" t="s">
        <v>2576</v>
      </c>
      <c r="J1670" s="2" t="s">
        <v>463</v>
      </c>
      <c r="K1670" s="2" t="s">
        <v>664</v>
      </c>
      <c r="L1670" s="2" t="s">
        <v>11552</v>
      </c>
      <c r="M1670" s="2" t="s">
        <v>1504</v>
      </c>
      <c r="N1670" s="2" t="s">
        <v>701</v>
      </c>
      <c r="O1670" s="2" t="s">
        <v>2575</v>
      </c>
      <c r="P1670" s="2" t="s">
        <v>11557</v>
      </c>
      <c r="Q1670" s="9" t="s">
        <v>3109</v>
      </c>
      <c r="R1670" s="2" t="s">
        <v>5232</v>
      </c>
      <c r="S1670" s="9" t="s">
        <v>1933</v>
      </c>
      <c r="T1670" s="2" t="s">
        <v>675</v>
      </c>
    </row>
    <row r="1671" spans="1:20">
      <c r="A1671" s="2" t="s">
        <v>4443</v>
      </c>
      <c r="B1671" s="9" t="s">
        <v>3109</v>
      </c>
      <c r="C1671" s="2" t="s">
        <v>12971</v>
      </c>
      <c r="D1671" s="2" t="s">
        <v>3109</v>
      </c>
      <c r="E1671" s="2" t="s">
        <v>12972</v>
      </c>
      <c r="F1671" s="2" t="s">
        <v>12973</v>
      </c>
      <c r="G1671" s="2" t="s">
        <v>11551</v>
      </c>
      <c r="H1671" s="2" t="s">
        <v>675</v>
      </c>
      <c r="I1671" s="2" t="s">
        <v>410</v>
      </c>
      <c r="J1671" s="2" t="s">
        <v>411</v>
      </c>
      <c r="K1671" s="2" t="s">
        <v>664</v>
      </c>
      <c r="L1671" s="2" t="s">
        <v>11552</v>
      </c>
      <c r="M1671" s="2" t="s">
        <v>1504</v>
      </c>
      <c r="N1671" s="2" t="s">
        <v>701</v>
      </c>
      <c r="O1671" s="2" t="s">
        <v>743</v>
      </c>
      <c r="P1671" s="2" t="s">
        <v>11557</v>
      </c>
      <c r="Q1671" s="9" t="s">
        <v>3109</v>
      </c>
      <c r="R1671" s="2" t="s">
        <v>4444</v>
      </c>
      <c r="S1671" s="9" t="s">
        <v>1933</v>
      </c>
      <c r="T1671" s="2" t="s">
        <v>675</v>
      </c>
    </row>
    <row r="1672" spans="1:20">
      <c r="A1672" s="2" t="s">
        <v>1918</v>
      </c>
      <c r="B1672" s="9" t="s">
        <v>3109</v>
      </c>
      <c r="C1672" s="2" t="s">
        <v>7586</v>
      </c>
      <c r="D1672" s="2" t="s">
        <v>3109</v>
      </c>
      <c r="E1672" s="2" t="s">
        <v>12974</v>
      </c>
      <c r="F1672" s="2" t="s">
        <v>11560</v>
      </c>
      <c r="G1672" s="2" t="s">
        <v>11551</v>
      </c>
      <c r="H1672" s="2" t="s">
        <v>369</v>
      </c>
      <c r="I1672" s="2" t="s">
        <v>369</v>
      </c>
      <c r="J1672" s="2" t="s">
        <v>1921</v>
      </c>
      <c r="K1672" s="2" t="s">
        <v>664</v>
      </c>
      <c r="L1672" s="2" t="s">
        <v>675</v>
      </c>
      <c r="M1672" s="2" t="s">
        <v>769</v>
      </c>
      <c r="N1672" s="2" t="s">
        <v>701</v>
      </c>
      <c r="O1672" s="2" t="s">
        <v>1920</v>
      </c>
      <c r="P1672" s="2" t="s">
        <v>11553</v>
      </c>
      <c r="Q1672" s="9" t="s">
        <v>1919</v>
      </c>
      <c r="R1672" s="2" t="s">
        <v>1922</v>
      </c>
      <c r="S1672" s="9" t="s">
        <v>1933</v>
      </c>
      <c r="T1672" s="2" t="s">
        <v>675</v>
      </c>
    </row>
    <row r="1673" spans="1:20">
      <c r="A1673" s="2" t="s">
        <v>4445</v>
      </c>
      <c r="B1673" s="9" t="s">
        <v>1919</v>
      </c>
      <c r="C1673" s="2" t="s">
        <v>12975</v>
      </c>
      <c r="D1673" s="2" t="s">
        <v>1919</v>
      </c>
      <c r="E1673" s="2" t="s">
        <v>12976</v>
      </c>
      <c r="F1673" s="2" t="s">
        <v>11737</v>
      </c>
      <c r="G1673" s="2" t="s">
        <v>11551</v>
      </c>
      <c r="H1673" s="2" t="s">
        <v>675</v>
      </c>
      <c r="I1673" s="2" t="s">
        <v>1925</v>
      </c>
      <c r="J1673" s="2" t="s">
        <v>412</v>
      </c>
      <c r="K1673" s="2" t="s">
        <v>675</v>
      </c>
      <c r="L1673" s="2" t="s">
        <v>11552</v>
      </c>
      <c r="M1673" s="2" t="s">
        <v>769</v>
      </c>
      <c r="N1673" s="2" t="s">
        <v>760</v>
      </c>
      <c r="O1673" s="2" t="s">
        <v>1924</v>
      </c>
      <c r="P1673" s="2" t="s">
        <v>11553</v>
      </c>
      <c r="Q1673" s="9" t="s">
        <v>1919</v>
      </c>
      <c r="R1673" s="2" t="s">
        <v>4446</v>
      </c>
      <c r="S1673" s="9" t="s">
        <v>1933</v>
      </c>
      <c r="T1673" s="2" t="s">
        <v>675</v>
      </c>
    </row>
    <row r="1674" spans="1:20">
      <c r="A1674" s="2" t="s">
        <v>1923</v>
      </c>
      <c r="B1674" s="9" t="s">
        <v>1919</v>
      </c>
      <c r="C1674" s="2" t="s">
        <v>12976</v>
      </c>
      <c r="D1674" s="2" t="s">
        <v>1919</v>
      </c>
      <c r="E1674" s="2" t="s">
        <v>11791</v>
      </c>
      <c r="F1674" s="2" t="s">
        <v>12773</v>
      </c>
      <c r="G1674" s="2" t="s">
        <v>11551</v>
      </c>
      <c r="H1674" s="2" t="s">
        <v>675</v>
      </c>
      <c r="I1674" s="2" t="s">
        <v>71</v>
      </c>
      <c r="J1674" s="2" t="s">
        <v>12977</v>
      </c>
      <c r="K1674" s="2" t="s">
        <v>664</v>
      </c>
      <c r="L1674" s="2" t="s">
        <v>11552</v>
      </c>
      <c r="M1674" s="2" t="s">
        <v>769</v>
      </c>
      <c r="N1674" s="2" t="s">
        <v>701</v>
      </c>
      <c r="O1674" s="2" t="s">
        <v>1915</v>
      </c>
      <c r="P1674" s="2" t="s">
        <v>11553</v>
      </c>
      <c r="Q1674" s="9" t="s">
        <v>1919</v>
      </c>
      <c r="R1674" s="2" t="s">
        <v>1928</v>
      </c>
      <c r="S1674" s="9" t="s">
        <v>1933</v>
      </c>
      <c r="T1674" s="2" t="s">
        <v>12465</v>
      </c>
    </row>
    <row r="1675" spans="1:20">
      <c r="A1675" s="2" t="s">
        <v>3113</v>
      </c>
      <c r="B1675" s="9" t="s">
        <v>1919</v>
      </c>
      <c r="C1675" s="2" t="s">
        <v>12978</v>
      </c>
      <c r="D1675" s="2" t="s">
        <v>1919</v>
      </c>
      <c r="E1675" s="2" t="s">
        <v>12979</v>
      </c>
      <c r="F1675" s="2" t="s">
        <v>11591</v>
      </c>
      <c r="G1675" s="2" t="s">
        <v>11551</v>
      </c>
      <c r="H1675" s="2" t="s">
        <v>675</v>
      </c>
      <c r="I1675" s="2" t="s">
        <v>97</v>
      </c>
      <c r="J1675" s="2" t="s">
        <v>413</v>
      </c>
      <c r="K1675" s="2" t="s">
        <v>664</v>
      </c>
      <c r="L1675" s="2" t="s">
        <v>11552</v>
      </c>
      <c r="M1675" s="2" t="s">
        <v>769</v>
      </c>
      <c r="N1675" s="2" t="s">
        <v>701</v>
      </c>
      <c r="O1675" s="2" t="s">
        <v>1532</v>
      </c>
      <c r="P1675" s="2" t="s">
        <v>11553</v>
      </c>
      <c r="Q1675" s="9" t="s">
        <v>1919</v>
      </c>
      <c r="R1675" s="2" t="s">
        <v>3114</v>
      </c>
      <c r="S1675" s="9" t="s">
        <v>1933</v>
      </c>
      <c r="T1675" s="2" t="s">
        <v>675</v>
      </c>
    </row>
    <row r="1676" spans="1:20">
      <c r="A1676" s="2" t="s">
        <v>3115</v>
      </c>
      <c r="B1676" s="9" t="s">
        <v>1919</v>
      </c>
      <c r="C1676" s="2" t="s">
        <v>12980</v>
      </c>
      <c r="D1676" s="2" t="s">
        <v>1919</v>
      </c>
      <c r="E1676" s="2" t="s">
        <v>12981</v>
      </c>
      <c r="F1676" s="2" t="s">
        <v>11737</v>
      </c>
      <c r="G1676" s="2" t="s">
        <v>11551</v>
      </c>
      <c r="H1676" s="2" t="s">
        <v>675</v>
      </c>
      <c r="I1676" s="2" t="s">
        <v>66</v>
      </c>
      <c r="J1676" s="2" t="s">
        <v>414</v>
      </c>
      <c r="K1676" s="2" t="s">
        <v>664</v>
      </c>
      <c r="L1676" s="2" t="s">
        <v>11552</v>
      </c>
      <c r="M1676" s="2" t="s">
        <v>769</v>
      </c>
      <c r="N1676" s="2" t="s">
        <v>701</v>
      </c>
      <c r="O1676" s="2" t="s">
        <v>1309</v>
      </c>
      <c r="P1676" s="2" t="s">
        <v>11553</v>
      </c>
      <c r="Q1676" s="9" t="s">
        <v>1919</v>
      </c>
      <c r="R1676" s="2" t="s">
        <v>3116</v>
      </c>
      <c r="S1676" s="9" t="s">
        <v>1933</v>
      </c>
      <c r="T1676" s="2" t="s">
        <v>675</v>
      </c>
    </row>
    <row r="1677" spans="1:20">
      <c r="A1677" s="2" t="s">
        <v>3117</v>
      </c>
      <c r="B1677" s="9" t="s">
        <v>1919</v>
      </c>
      <c r="C1677" s="2" t="s">
        <v>12982</v>
      </c>
      <c r="D1677" s="2" t="s">
        <v>1919</v>
      </c>
      <c r="E1677" s="2" t="s">
        <v>12983</v>
      </c>
      <c r="F1677" s="2" t="s">
        <v>11591</v>
      </c>
      <c r="G1677" s="2" t="s">
        <v>11551</v>
      </c>
      <c r="H1677" s="2" t="s">
        <v>675</v>
      </c>
      <c r="I1677" s="2" t="s">
        <v>15</v>
      </c>
      <c r="J1677" s="2" t="s">
        <v>414</v>
      </c>
      <c r="K1677" s="2" t="s">
        <v>664</v>
      </c>
      <c r="L1677" s="2" t="s">
        <v>11552</v>
      </c>
      <c r="M1677" s="2" t="s">
        <v>769</v>
      </c>
      <c r="N1677" s="2" t="s">
        <v>701</v>
      </c>
      <c r="O1677" s="2" t="s">
        <v>2332</v>
      </c>
      <c r="P1677" s="2" t="s">
        <v>11553</v>
      </c>
      <c r="Q1677" s="9" t="s">
        <v>1919</v>
      </c>
      <c r="R1677" s="2" t="s">
        <v>3118</v>
      </c>
      <c r="S1677" s="9" t="s">
        <v>1933</v>
      </c>
      <c r="T1677" s="2" t="s">
        <v>675</v>
      </c>
    </row>
    <row r="1678" spans="1:20">
      <c r="A1678" s="2" t="s">
        <v>5233</v>
      </c>
      <c r="B1678" s="9" t="s">
        <v>1919</v>
      </c>
      <c r="C1678" s="2" t="s">
        <v>12984</v>
      </c>
      <c r="D1678" s="2" t="s">
        <v>1919</v>
      </c>
      <c r="E1678" s="2" t="s">
        <v>12447</v>
      </c>
      <c r="F1678" s="2" t="s">
        <v>11556</v>
      </c>
      <c r="G1678" s="2" t="s">
        <v>11551</v>
      </c>
      <c r="H1678" s="2" t="s">
        <v>675</v>
      </c>
      <c r="I1678" s="2" t="s">
        <v>12</v>
      </c>
      <c r="J1678" s="2" t="s">
        <v>783</v>
      </c>
      <c r="K1678" s="2" t="s">
        <v>664</v>
      </c>
      <c r="L1678" s="2" t="s">
        <v>11552</v>
      </c>
      <c r="M1678" s="2" t="s">
        <v>1676</v>
      </c>
      <c r="N1678" s="2" t="s">
        <v>701</v>
      </c>
      <c r="O1678" s="2" t="s">
        <v>782</v>
      </c>
      <c r="P1678" s="2" t="s">
        <v>11557</v>
      </c>
      <c r="Q1678" s="9" t="s">
        <v>1919</v>
      </c>
      <c r="R1678" s="2" t="s">
        <v>5234</v>
      </c>
      <c r="S1678" s="9" t="s">
        <v>1933</v>
      </c>
      <c r="T1678" s="2" t="s">
        <v>675</v>
      </c>
    </row>
    <row r="1679" spans="1:20">
      <c r="A1679" s="2" t="s">
        <v>4447</v>
      </c>
      <c r="B1679" s="9" t="s">
        <v>1919</v>
      </c>
      <c r="C1679" s="2" t="s">
        <v>6084</v>
      </c>
      <c r="D1679" s="2" t="s">
        <v>1919</v>
      </c>
      <c r="E1679" s="2" t="s">
        <v>12985</v>
      </c>
      <c r="F1679" s="2" t="s">
        <v>11584</v>
      </c>
      <c r="G1679" s="2" t="s">
        <v>11551</v>
      </c>
      <c r="H1679" s="2" t="s">
        <v>675</v>
      </c>
      <c r="I1679" s="2" t="s">
        <v>756</v>
      </c>
      <c r="J1679" s="2" t="s">
        <v>326</v>
      </c>
      <c r="K1679" s="2" t="s">
        <v>664</v>
      </c>
      <c r="L1679" s="2" t="s">
        <v>11552</v>
      </c>
      <c r="M1679" s="2" t="s">
        <v>1676</v>
      </c>
      <c r="N1679" s="2" t="s">
        <v>701</v>
      </c>
      <c r="O1679" s="2" t="s">
        <v>755</v>
      </c>
      <c r="P1679" s="2" t="s">
        <v>11568</v>
      </c>
      <c r="Q1679" s="9" t="s">
        <v>1919</v>
      </c>
      <c r="R1679" s="2" t="s">
        <v>4448</v>
      </c>
      <c r="S1679" s="9" t="s">
        <v>1933</v>
      </c>
      <c r="T1679" s="2" t="s">
        <v>675</v>
      </c>
    </row>
    <row r="1680" spans="1:20">
      <c r="A1680" s="2" t="s">
        <v>4449</v>
      </c>
      <c r="B1680" s="9" t="s">
        <v>1930</v>
      </c>
      <c r="C1680" s="2" t="s">
        <v>12986</v>
      </c>
      <c r="D1680" s="2" t="s">
        <v>1930</v>
      </c>
      <c r="E1680" s="2" t="s">
        <v>12987</v>
      </c>
      <c r="F1680" s="2" t="s">
        <v>11767</v>
      </c>
      <c r="G1680" s="2" t="s">
        <v>11551</v>
      </c>
      <c r="H1680" s="2" t="s">
        <v>675</v>
      </c>
      <c r="I1680" s="2" t="s">
        <v>1619</v>
      </c>
      <c r="J1680" s="2" t="s">
        <v>415</v>
      </c>
      <c r="K1680" s="2" t="s">
        <v>675</v>
      </c>
      <c r="L1680" s="2" t="s">
        <v>11552</v>
      </c>
      <c r="M1680" s="2" t="s">
        <v>1504</v>
      </c>
      <c r="N1680" s="2" t="s">
        <v>701</v>
      </c>
      <c r="O1680" s="2" t="s">
        <v>1618</v>
      </c>
      <c r="P1680" s="2" t="s">
        <v>11557</v>
      </c>
      <c r="Q1680" s="9" t="s">
        <v>1930</v>
      </c>
      <c r="R1680" s="2" t="s">
        <v>4450</v>
      </c>
      <c r="S1680" s="9" t="s">
        <v>2112</v>
      </c>
      <c r="T1680" s="2" t="s">
        <v>675</v>
      </c>
    </row>
    <row r="1681" spans="1:20">
      <c r="A1681" s="2" t="s">
        <v>5016</v>
      </c>
      <c r="B1681" s="9" t="s">
        <v>1930</v>
      </c>
      <c r="C1681" s="2" t="s">
        <v>12988</v>
      </c>
      <c r="D1681" s="2" t="s">
        <v>1930</v>
      </c>
      <c r="E1681" s="2" t="s">
        <v>6799</v>
      </c>
      <c r="F1681" s="2" t="s">
        <v>12989</v>
      </c>
      <c r="G1681" s="2" t="s">
        <v>11551</v>
      </c>
      <c r="H1681" s="2" t="s">
        <v>675</v>
      </c>
      <c r="I1681" s="2" t="s">
        <v>5018</v>
      </c>
      <c r="J1681" s="2" t="s">
        <v>5019</v>
      </c>
      <c r="K1681" s="2" t="s">
        <v>663</v>
      </c>
      <c r="L1681" s="2" t="s">
        <v>11552</v>
      </c>
      <c r="M1681" s="2" t="s">
        <v>683</v>
      </c>
      <c r="N1681" s="2" t="s">
        <v>701</v>
      </c>
      <c r="O1681" s="2" t="s">
        <v>5017</v>
      </c>
      <c r="P1681" s="2" t="s">
        <v>11553</v>
      </c>
      <c r="Q1681" s="9" t="s">
        <v>1930</v>
      </c>
      <c r="R1681" s="2" t="s">
        <v>5020</v>
      </c>
      <c r="S1681" s="9" t="s">
        <v>2055</v>
      </c>
      <c r="T1681" s="2" t="s">
        <v>675</v>
      </c>
    </row>
    <row r="1682" spans="1:20">
      <c r="A1682" s="2" t="s">
        <v>9570</v>
      </c>
      <c r="B1682" s="9" t="s">
        <v>1930</v>
      </c>
      <c r="C1682" s="2" t="s">
        <v>12990</v>
      </c>
      <c r="D1682" s="2" t="s">
        <v>675</v>
      </c>
      <c r="E1682" s="2" t="s">
        <v>682</v>
      </c>
      <c r="F1682" s="2" t="s">
        <v>11560</v>
      </c>
      <c r="G1682" s="2" t="s">
        <v>11551</v>
      </c>
      <c r="H1682" s="2" t="s">
        <v>9571</v>
      </c>
      <c r="I1682" s="2" t="s">
        <v>1185</v>
      </c>
      <c r="J1682" s="2" t="s">
        <v>12991</v>
      </c>
      <c r="K1682" s="2" t="s">
        <v>922</v>
      </c>
      <c r="L1682" s="2" t="s">
        <v>675</v>
      </c>
      <c r="M1682" s="2" t="s">
        <v>2672</v>
      </c>
      <c r="N1682" s="2" t="s">
        <v>760</v>
      </c>
      <c r="O1682" s="2" t="s">
        <v>1184</v>
      </c>
      <c r="P1682" s="2" t="s">
        <v>11568</v>
      </c>
      <c r="Q1682" s="9" t="s">
        <v>1930</v>
      </c>
      <c r="R1682" s="2" t="s">
        <v>9574</v>
      </c>
      <c r="S1682" s="9" t="s">
        <v>1946</v>
      </c>
      <c r="T1682" s="2" t="s">
        <v>675</v>
      </c>
    </row>
    <row r="1683" spans="1:20">
      <c r="A1683" s="2" t="s">
        <v>9575</v>
      </c>
      <c r="B1683" s="9" t="s">
        <v>1952</v>
      </c>
      <c r="C1683" s="2" t="s">
        <v>6692</v>
      </c>
      <c r="D1683" s="2" t="s">
        <v>1952</v>
      </c>
      <c r="E1683" s="2" t="s">
        <v>6902</v>
      </c>
      <c r="F1683" s="2" t="s">
        <v>11560</v>
      </c>
      <c r="G1683" s="2" t="s">
        <v>11551</v>
      </c>
      <c r="H1683" s="2" t="s">
        <v>675</v>
      </c>
      <c r="I1683" s="2" t="s">
        <v>178</v>
      </c>
      <c r="J1683" s="2" t="s">
        <v>6786</v>
      </c>
      <c r="K1683" s="2" t="s">
        <v>922</v>
      </c>
      <c r="L1683" s="2" t="s">
        <v>675</v>
      </c>
      <c r="M1683" s="2" t="s">
        <v>760</v>
      </c>
      <c r="N1683" s="2" t="s">
        <v>2672</v>
      </c>
      <c r="O1683" s="2" t="s">
        <v>1002</v>
      </c>
      <c r="P1683" s="2" t="s">
        <v>11557</v>
      </c>
      <c r="Q1683" s="9" t="s">
        <v>1930</v>
      </c>
      <c r="R1683" s="2" t="s">
        <v>9576</v>
      </c>
      <c r="S1683" s="9" t="s">
        <v>3166</v>
      </c>
      <c r="T1683" s="2" t="s">
        <v>675</v>
      </c>
    </row>
    <row r="1684" spans="1:20">
      <c r="A1684" s="2" t="s">
        <v>9577</v>
      </c>
      <c r="B1684" s="9" t="s">
        <v>675</v>
      </c>
      <c r="C1684" s="2" t="s">
        <v>682</v>
      </c>
      <c r="D1684" s="2" t="s">
        <v>675</v>
      </c>
      <c r="E1684" s="2" t="s">
        <v>682</v>
      </c>
      <c r="F1684" s="2" t="s">
        <v>11560</v>
      </c>
      <c r="G1684" s="2" t="s">
        <v>11551</v>
      </c>
      <c r="H1684" s="2" t="s">
        <v>675</v>
      </c>
      <c r="I1684" s="2" t="s">
        <v>350</v>
      </c>
      <c r="J1684" s="2" t="s">
        <v>6981</v>
      </c>
      <c r="K1684" s="2" t="s">
        <v>922</v>
      </c>
      <c r="L1684" s="2" t="s">
        <v>675</v>
      </c>
      <c r="M1684" s="2" t="s">
        <v>760</v>
      </c>
      <c r="N1684" s="2" t="s">
        <v>675</v>
      </c>
      <c r="O1684" s="2" t="s">
        <v>5888</v>
      </c>
      <c r="P1684" s="2" t="s">
        <v>11557</v>
      </c>
      <c r="Q1684" s="9" t="s">
        <v>1930</v>
      </c>
      <c r="R1684" s="2" t="s">
        <v>9578</v>
      </c>
      <c r="S1684" s="9" t="s">
        <v>675</v>
      </c>
      <c r="T1684" s="2" t="s">
        <v>675</v>
      </c>
    </row>
    <row r="1685" spans="1:20">
      <c r="A1685" s="2" t="s">
        <v>9579</v>
      </c>
      <c r="B1685" s="9" t="s">
        <v>675</v>
      </c>
      <c r="C1685" s="2" t="s">
        <v>682</v>
      </c>
      <c r="D1685" s="2" t="s">
        <v>675</v>
      </c>
      <c r="E1685" s="2" t="s">
        <v>682</v>
      </c>
      <c r="F1685" s="2" t="s">
        <v>11560</v>
      </c>
      <c r="G1685" s="2" t="s">
        <v>11551</v>
      </c>
      <c r="H1685" s="2" t="s">
        <v>24</v>
      </c>
      <c r="I1685" s="2" t="s">
        <v>24</v>
      </c>
      <c r="J1685" s="2" t="s">
        <v>7043</v>
      </c>
      <c r="K1685" s="2" t="s">
        <v>922</v>
      </c>
      <c r="L1685" s="2" t="s">
        <v>675</v>
      </c>
      <c r="M1685" s="2" t="s">
        <v>760</v>
      </c>
      <c r="N1685" s="2" t="s">
        <v>675</v>
      </c>
      <c r="O1685" s="2" t="s">
        <v>829</v>
      </c>
      <c r="P1685" s="2" t="s">
        <v>11557</v>
      </c>
      <c r="Q1685" s="9" t="s">
        <v>1930</v>
      </c>
      <c r="R1685" s="2" t="s">
        <v>9580</v>
      </c>
      <c r="S1685" s="9" t="s">
        <v>675</v>
      </c>
      <c r="T1685" s="2" t="s">
        <v>675</v>
      </c>
    </row>
    <row r="1686" spans="1:20">
      <c r="A1686" s="2" t="s">
        <v>9581</v>
      </c>
      <c r="B1686" s="9" t="s">
        <v>2001</v>
      </c>
      <c r="C1686" s="2" t="s">
        <v>6748</v>
      </c>
      <c r="D1686" s="2" t="s">
        <v>2001</v>
      </c>
      <c r="E1686" s="2" t="s">
        <v>5861</v>
      </c>
      <c r="F1686" s="2" t="s">
        <v>11560</v>
      </c>
      <c r="G1686" s="2" t="s">
        <v>11551</v>
      </c>
      <c r="H1686" s="2" t="s">
        <v>1517</v>
      </c>
      <c r="I1686" s="2" t="s">
        <v>1517</v>
      </c>
      <c r="J1686" s="2" t="s">
        <v>6912</v>
      </c>
      <c r="K1686" s="2" t="s">
        <v>922</v>
      </c>
      <c r="L1686" s="2" t="s">
        <v>675</v>
      </c>
      <c r="M1686" s="2" t="s">
        <v>760</v>
      </c>
      <c r="N1686" s="2" t="s">
        <v>2672</v>
      </c>
      <c r="O1686" s="2" t="s">
        <v>1516</v>
      </c>
      <c r="P1686" s="2" t="s">
        <v>11557</v>
      </c>
      <c r="Q1686" s="9" t="s">
        <v>1930</v>
      </c>
      <c r="R1686" s="2" t="s">
        <v>9582</v>
      </c>
      <c r="S1686" s="9" t="s">
        <v>3270</v>
      </c>
      <c r="T1686" s="2" t="s">
        <v>675</v>
      </c>
    </row>
    <row r="1687" spans="1:20">
      <c r="A1687" s="2" t="s">
        <v>9583</v>
      </c>
      <c r="B1687" s="9" t="s">
        <v>675</v>
      </c>
      <c r="C1687" s="2" t="s">
        <v>682</v>
      </c>
      <c r="D1687" s="2" t="s">
        <v>675</v>
      </c>
      <c r="E1687" s="2" t="s">
        <v>682</v>
      </c>
      <c r="F1687" s="2" t="s">
        <v>11560</v>
      </c>
      <c r="G1687" s="2" t="s">
        <v>11551</v>
      </c>
      <c r="H1687" s="2" t="s">
        <v>675</v>
      </c>
      <c r="I1687" s="2" t="s">
        <v>1413</v>
      </c>
      <c r="J1687" s="2" t="s">
        <v>9584</v>
      </c>
      <c r="K1687" s="2" t="s">
        <v>922</v>
      </c>
      <c r="L1687" s="2" t="s">
        <v>675</v>
      </c>
      <c r="M1687" s="2" t="s">
        <v>760</v>
      </c>
      <c r="N1687" s="2" t="s">
        <v>675</v>
      </c>
      <c r="O1687" s="2" t="s">
        <v>1412</v>
      </c>
      <c r="P1687" s="2" t="s">
        <v>11553</v>
      </c>
      <c r="Q1687" s="9" t="s">
        <v>1930</v>
      </c>
      <c r="R1687" s="2" t="s">
        <v>9585</v>
      </c>
      <c r="S1687" s="9" t="s">
        <v>675</v>
      </c>
      <c r="T1687" s="2" t="s">
        <v>675</v>
      </c>
    </row>
    <row r="1688" spans="1:20">
      <c r="A1688" s="2" t="s">
        <v>9586</v>
      </c>
      <c r="B1688" s="9" t="s">
        <v>2127</v>
      </c>
      <c r="C1688" s="2" t="s">
        <v>7252</v>
      </c>
      <c r="D1688" s="2" t="s">
        <v>2127</v>
      </c>
      <c r="E1688" s="2" t="s">
        <v>7184</v>
      </c>
      <c r="F1688" s="2" t="s">
        <v>11560</v>
      </c>
      <c r="G1688" s="2" t="s">
        <v>11551</v>
      </c>
      <c r="H1688" s="2" t="s">
        <v>8114</v>
      </c>
      <c r="I1688" s="2" t="s">
        <v>885</v>
      </c>
      <c r="J1688" s="2" t="s">
        <v>8115</v>
      </c>
      <c r="K1688" s="2" t="s">
        <v>922</v>
      </c>
      <c r="L1688" s="2" t="s">
        <v>675</v>
      </c>
      <c r="M1688" s="2" t="s">
        <v>760</v>
      </c>
      <c r="N1688" s="2" t="s">
        <v>2672</v>
      </c>
      <c r="O1688" s="2" t="s">
        <v>884</v>
      </c>
      <c r="P1688" s="2" t="s">
        <v>11568</v>
      </c>
      <c r="Q1688" s="9" t="s">
        <v>1930</v>
      </c>
      <c r="R1688" s="2" t="s">
        <v>9587</v>
      </c>
      <c r="S1688" s="9" t="s">
        <v>4688</v>
      </c>
      <c r="T1688" s="2" t="s">
        <v>675</v>
      </c>
    </row>
    <row r="1689" spans="1:20">
      <c r="A1689" s="2" t="s">
        <v>9588</v>
      </c>
      <c r="B1689" s="9" t="s">
        <v>4663</v>
      </c>
      <c r="C1689" s="2" t="s">
        <v>12992</v>
      </c>
      <c r="D1689" s="2" t="s">
        <v>675</v>
      </c>
      <c r="E1689" s="2" t="s">
        <v>682</v>
      </c>
      <c r="F1689" s="2" t="s">
        <v>11560</v>
      </c>
      <c r="G1689" s="2" t="s">
        <v>11551</v>
      </c>
      <c r="H1689" s="2" t="s">
        <v>5652</v>
      </c>
      <c r="I1689" s="2" t="s">
        <v>914</v>
      </c>
      <c r="J1689" s="2" t="s">
        <v>8437</v>
      </c>
      <c r="K1689" s="2" t="s">
        <v>922</v>
      </c>
      <c r="L1689" s="2" t="s">
        <v>675</v>
      </c>
      <c r="M1689" s="2" t="s">
        <v>760</v>
      </c>
      <c r="N1689" s="2" t="s">
        <v>760</v>
      </c>
      <c r="O1689" s="2" t="s">
        <v>913</v>
      </c>
      <c r="P1689" s="2" t="s">
        <v>11568</v>
      </c>
      <c r="Q1689" s="9" t="s">
        <v>1930</v>
      </c>
      <c r="R1689" s="2" t="s">
        <v>9590</v>
      </c>
      <c r="S1689" s="9" t="s">
        <v>4663</v>
      </c>
      <c r="T1689" s="2" t="s">
        <v>675</v>
      </c>
    </row>
    <row r="1690" spans="1:20">
      <c r="A1690" s="2" t="s">
        <v>9591</v>
      </c>
      <c r="B1690" s="9" t="s">
        <v>2055</v>
      </c>
      <c r="C1690" s="2" t="s">
        <v>6096</v>
      </c>
      <c r="D1690" s="2" t="s">
        <v>2055</v>
      </c>
      <c r="E1690" s="2" t="s">
        <v>5861</v>
      </c>
      <c r="F1690" s="2" t="s">
        <v>11560</v>
      </c>
      <c r="G1690" s="2" t="s">
        <v>11551</v>
      </c>
      <c r="H1690" s="2" t="s">
        <v>5681</v>
      </c>
      <c r="I1690" s="2" t="s">
        <v>914</v>
      </c>
      <c r="J1690" s="2" t="s">
        <v>7976</v>
      </c>
      <c r="K1690" s="2" t="s">
        <v>922</v>
      </c>
      <c r="L1690" s="2" t="s">
        <v>675</v>
      </c>
      <c r="M1690" s="2" t="s">
        <v>760</v>
      </c>
      <c r="N1690" s="2" t="s">
        <v>2672</v>
      </c>
      <c r="O1690" s="2" t="s">
        <v>913</v>
      </c>
      <c r="P1690" s="2" t="s">
        <v>11568</v>
      </c>
      <c r="Q1690" s="9" t="s">
        <v>1930</v>
      </c>
      <c r="R1690" s="2" t="s">
        <v>9593</v>
      </c>
      <c r="S1690" s="9" t="s">
        <v>2078</v>
      </c>
      <c r="T1690" s="2" t="s">
        <v>675</v>
      </c>
    </row>
    <row r="1691" spans="1:20">
      <c r="A1691" s="2" t="s">
        <v>1929</v>
      </c>
      <c r="B1691" s="9" t="s">
        <v>1930</v>
      </c>
      <c r="C1691" s="2" t="s">
        <v>6124</v>
      </c>
      <c r="D1691" s="2" t="s">
        <v>1930</v>
      </c>
      <c r="E1691" s="2" t="s">
        <v>12993</v>
      </c>
      <c r="F1691" s="2" t="s">
        <v>11560</v>
      </c>
      <c r="G1691" s="2" t="s">
        <v>11551</v>
      </c>
      <c r="H1691" s="2" t="s">
        <v>675</v>
      </c>
      <c r="I1691" s="2" t="s">
        <v>71</v>
      </c>
      <c r="J1691" s="2" t="s">
        <v>1916</v>
      </c>
      <c r="K1691" s="2" t="s">
        <v>664</v>
      </c>
      <c r="L1691" s="2" t="s">
        <v>675</v>
      </c>
      <c r="M1691" s="2" t="s">
        <v>902</v>
      </c>
      <c r="N1691" s="2" t="s">
        <v>701</v>
      </c>
      <c r="O1691" s="2" t="s">
        <v>1915</v>
      </c>
      <c r="P1691" s="2" t="s">
        <v>11568</v>
      </c>
      <c r="Q1691" s="9" t="s">
        <v>1930</v>
      </c>
      <c r="R1691" s="2" t="s">
        <v>1931</v>
      </c>
      <c r="S1691" s="9" t="s">
        <v>1933</v>
      </c>
      <c r="T1691" s="2" t="s">
        <v>675</v>
      </c>
    </row>
    <row r="1692" spans="1:20">
      <c r="A1692" s="2" t="s">
        <v>9594</v>
      </c>
      <c r="B1692" s="9" t="s">
        <v>2001</v>
      </c>
      <c r="C1692" s="2" t="s">
        <v>5882</v>
      </c>
      <c r="D1692" s="2" t="s">
        <v>2001</v>
      </c>
      <c r="E1692" s="2" t="s">
        <v>6800</v>
      </c>
      <c r="F1692" s="2" t="s">
        <v>11560</v>
      </c>
      <c r="G1692" s="2" t="s">
        <v>11551</v>
      </c>
      <c r="H1692" s="2" t="s">
        <v>675</v>
      </c>
      <c r="I1692" s="2" t="s">
        <v>79</v>
      </c>
      <c r="J1692" s="2" t="s">
        <v>6824</v>
      </c>
      <c r="K1692" s="2" t="s">
        <v>922</v>
      </c>
      <c r="L1692" s="2" t="s">
        <v>675</v>
      </c>
      <c r="M1692" s="2" t="s">
        <v>2672</v>
      </c>
      <c r="N1692" s="2" t="s">
        <v>2672</v>
      </c>
      <c r="O1692" s="2" t="s">
        <v>5223</v>
      </c>
      <c r="P1692" s="2" t="s">
        <v>11557</v>
      </c>
      <c r="Q1692" s="9" t="s">
        <v>1930</v>
      </c>
      <c r="R1692" s="2" t="s">
        <v>9595</v>
      </c>
      <c r="S1692" s="9" t="s">
        <v>3270</v>
      </c>
      <c r="T1692" s="2" t="s">
        <v>675</v>
      </c>
    </row>
    <row r="1693" spans="1:20">
      <c r="A1693" s="2" t="s">
        <v>9596</v>
      </c>
      <c r="B1693" s="9" t="s">
        <v>1973</v>
      </c>
      <c r="C1693" s="2" t="s">
        <v>6692</v>
      </c>
      <c r="D1693" s="2" t="s">
        <v>1973</v>
      </c>
      <c r="E1693" s="2" t="s">
        <v>671</v>
      </c>
      <c r="F1693" s="2" t="s">
        <v>11560</v>
      </c>
      <c r="G1693" s="2" t="s">
        <v>11551</v>
      </c>
      <c r="H1693" s="2" t="s">
        <v>6383</v>
      </c>
      <c r="I1693" s="2" t="s">
        <v>2338</v>
      </c>
      <c r="J1693" s="2" t="s">
        <v>9597</v>
      </c>
      <c r="K1693" s="2" t="s">
        <v>922</v>
      </c>
      <c r="L1693" s="2" t="s">
        <v>675</v>
      </c>
      <c r="M1693" s="2" t="s">
        <v>760</v>
      </c>
      <c r="N1693" s="2" t="s">
        <v>2672</v>
      </c>
      <c r="O1693" s="2" t="s">
        <v>2337</v>
      </c>
      <c r="P1693" s="2" t="s">
        <v>675</v>
      </c>
      <c r="Q1693" s="9" t="s">
        <v>1930</v>
      </c>
      <c r="R1693" s="2" t="s">
        <v>9598</v>
      </c>
      <c r="S1693" s="9" t="s">
        <v>1977</v>
      </c>
      <c r="T1693" s="2" t="s">
        <v>675</v>
      </c>
    </row>
    <row r="1694" spans="1:20">
      <c r="A1694" s="2" t="s">
        <v>9600</v>
      </c>
      <c r="B1694" s="9" t="s">
        <v>1973</v>
      </c>
      <c r="C1694" s="2" t="s">
        <v>5851</v>
      </c>
      <c r="D1694" s="2" t="s">
        <v>1973</v>
      </c>
      <c r="E1694" s="2" t="s">
        <v>5861</v>
      </c>
      <c r="F1694" s="2" t="s">
        <v>11560</v>
      </c>
      <c r="G1694" s="2" t="s">
        <v>11551</v>
      </c>
      <c r="H1694" s="2" t="s">
        <v>6387</v>
      </c>
      <c r="I1694" s="2" t="s">
        <v>2338</v>
      </c>
      <c r="J1694" s="2" t="s">
        <v>9601</v>
      </c>
      <c r="K1694" s="2" t="s">
        <v>922</v>
      </c>
      <c r="L1694" s="2" t="s">
        <v>675</v>
      </c>
      <c r="M1694" s="2" t="s">
        <v>760</v>
      </c>
      <c r="N1694" s="2" t="s">
        <v>2672</v>
      </c>
      <c r="O1694" s="2" t="s">
        <v>2337</v>
      </c>
      <c r="P1694" s="2" t="s">
        <v>675</v>
      </c>
      <c r="Q1694" s="9" t="s">
        <v>1930</v>
      </c>
      <c r="R1694" s="2" t="s">
        <v>9602</v>
      </c>
      <c r="S1694" s="9" t="s">
        <v>1977</v>
      </c>
      <c r="T1694" s="2" t="s">
        <v>675</v>
      </c>
    </row>
    <row r="1695" spans="1:20">
      <c r="A1695" s="2" t="s">
        <v>9603</v>
      </c>
      <c r="B1695" s="9" t="s">
        <v>1973</v>
      </c>
      <c r="C1695" s="2" t="s">
        <v>671</v>
      </c>
      <c r="D1695" s="2" t="s">
        <v>1973</v>
      </c>
      <c r="E1695" s="2" t="s">
        <v>6096</v>
      </c>
      <c r="F1695" s="2" t="s">
        <v>11560</v>
      </c>
      <c r="G1695" s="2" t="s">
        <v>11551</v>
      </c>
      <c r="H1695" s="2" t="s">
        <v>6390</v>
      </c>
      <c r="I1695" s="2" t="s">
        <v>2338</v>
      </c>
      <c r="J1695" s="2" t="s">
        <v>9604</v>
      </c>
      <c r="K1695" s="2" t="s">
        <v>922</v>
      </c>
      <c r="L1695" s="2" t="s">
        <v>675</v>
      </c>
      <c r="M1695" s="2" t="s">
        <v>760</v>
      </c>
      <c r="N1695" s="2" t="s">
        <v>2672</v>
      </c>
      <c r="O1695" s="2" t="s">
        <v>2337</v>
      </c>
      <c r="P1695" s="2" t="s">
        <v>675</v>
      </c>
      <c r="Q1695" s="9" t="s">
        <v>1930</v>
      </c>
      <c r="R1695" s="2" t="s">
        <v>9605</v>
      </c>
      <c r="S1695" s="9" t="s">
        <v>1977</v>
      </c>
      <c r="T1695" s="2" t="s">
        <v>675</v>
      </c>
    </row>
    <row r="1696" spans="1:20">
      <c r="A1696" s="2" t="s">
        <v>9606</v>
      </c>
      <c r="B1696" s="9" t="s">
        <v>1973</v>
      </c>
      <c r="C1696" s="2" t="s">
        <v>6692</v>
      </c>
      <c r="D1696" s="2" t="s">
        <v>1973</v>
      </c>
      <c r="E1696" s="2" t="s">
        <v>671</v>
      </c>
      <c r="F1696" s="2" t="s">
        <v>11560</v>
      </c>
      <c r="G1696" s="2" t="s">
        <v>11551</v>
      </c>
      <c r="H1696" s="2" t="s">
        <v>6393</v>
      </c>
      <c r="I1696" s="2" t="s">
        <v>2338</v>
      </c>
      <c r="J1696" s="2" t="s">
        <v>9607</v>
      </c>
      <c r="K1696" s="2" t="s">
        <v>922</v>
      </c>
      <c r="L1696" s="2" t="s">
        <v>675</v>
      </c>
      <c r="M1696" s="2" t="s">
        <v>760</v>
      </c>
      <c r="N1696" s="2" t="s">
        <v>2672</v>
      </c>
      <c r="O1696" s="2" t="s">
        <v>2337</v>
      </c>
      <c r="P1696" s="2" t="s">
        <v>675</v>
      </c>
      <c r="Q1696" s="9" t="s">
        <v>1930</v>
      </c>
      <c r="R1696" s="2" t="s">
        <v>9608</v>
      </c>
      <c r="S1696" s="9" t="s">
        <v>1977</v>
      </c>
      <c r="T1696" s="2" t="s">
        <v>675</v>
      </c>
    </row>
    <row r="1697" spans="1:20">
      <c r="A1697" s="2" t="s">
        <v>9609</v>
      </c>
      <c r="B1697" s="9" t="s">
        <v>1973</v>
      </c>
      <c r="C1697" s="2" t="s">
        <v>5861</v>
      </c>
      <c r="D1697" s="2" t="s">
        <v>1973</v>
      </c>
      <c r="E1697" s="2" t="s">
        <v>5852</v>
      </c>
      <c r="F1697" s="2" t="s">
        <v>11560</v>
      </c>
      <c r="G1697" s="2" t="s">
        <v>11551</v>
      </c>
      <c r="H1697" s="2" t="s">
        <v>6396</v>
      </c>
      <c r="I1697" s="2" t="s">
        <v>2338</v>
      </c>
      <c r="J1697" s="2" t="s">
        <v>9610</v>
      </c>
      <c r="K1697" s="2" t="s">
        <v>922</v>
      </c>
      <c r="L1697" s="2" t="s">
        <v>675</v>
      </c>
      <c r="M1697" s="2" t="s">
        <v>760</v>
      </c>
      <c r="N1697" s="2" t="s">
        <v>2672</v>
      </c>
      <c r="O1697" s="2" t="s">
        <v>2337</v>
      </c>
      <c r="P1697" s="2" t="s">
        <v>675</v>
      </c>
      <c r="Q1697" s="9" t="s">
        <v>1930</v>
      </c>
      <c r="R1697" s="2" t="s">
        <v>9611</v>
      </c>
      <c r="S1697" s="9" t="s">
        <v>1977</v>
      </c>
      <c r="T1697" s="2" t="s">
        <v>675</v>
      </c>
    </row>
    <row r="1698" spans="1:20">
      <c r="A1698" s="2" t="s">
        <v>9612</v>
      </c>
      <c r="B1698" s="9" t="s">
        <v>1973</v>
      </c>
      <c r="C1698" s="2" t="s">
        <v>6096</v>
      </c>
      <c r="D1698" s="2" t="s">
        <v>1973</v>
      </c>
      <c r="E1698" s="2" t="s">
        <v>5851</v>
      </c>
      <c r="F1698" s="2" t="s">
        <v>11560</v>
      </c>
      <c r="G1698" s="2" t="s">
        <v>11551</v>
      </c>
      <c r="H1698" s="2" t="s">
        <v>6399</v>
      </c>
      <c r="I1698" s="2" t="s">
        <v>2338</v>
      </c>
      <c r="J1698" s="2" t="s">
        <v>9613</v>
      </c>
      <c r="K1698" s="2" t="s">
        <v>922</v>
      </c>
      <c r="L1698" s="2" t="s">
        <v>675</v>
      </c>
      <c r="M1698" s="2" t="s">
        <v>760</v>
      </c>
      <c r="N1698" s="2" t="s">
        <v>2672</v>
      </c>
      <c r="O1698" s="2" t="s">
        <v>2337</v>
      </c>
      <c r="P1698" s="2" t="s">
        <v>675</v>
      </c>
      <c r="Q1698" s="9" t="s">
        <v>1930</v>
      </c>
      <c r="R1698" s="2" t="s">
        <v>9614</v>
      </c>
      <c r="S1698" s="9" t="s">
        <v>1977</v>
      </c>
      <c r="T1698" s="2" t="s">
        <v>675</v>
      </c>
    </row>
    <row r="1699" spans="1:20">
      <c r="A1699" s="2" t="s">
        <v>9615</v>
      </c>
      <c r="B1699" s="9" t="s">
        <v>1973</v>
      </c>
      <c r="C1699" s="2" t="s">
        <v>5851</v>
      </c>
      <c r="D1699" s="2" t="s">
        <v>1973</v>
      </c>
      <c r="E1699" s="2" t="s">
        <v>5861</v>
      </c>
      <c r="F1699" s="2" t="s">
        <v>11560</v>
      </c>
      <c r="G1699" s="2" t="s">
        <v>11551</v>
      </c>
      <c r="H1699" s="2" t="s">
        <v>6402</v>
      </c>
      <c r="I1699" s="2" t="s">
        <v>2338</v>
      </c>
      <c r="J1699" s="2" t="s">
        <v>9616</v>
      </c>
      <c r="K1699" s="2" t="s">
        <v>922</v>
      </c>
      <c r="L1699" s="2" t="s">
        <v>675</v>
      </c>
      <c r="M1699" s="2" t="s">
        <v>760</v>
      </c>
      <c r="N1699" s="2" t="s">
        <v>2672</v>
      </c>
      <c r="O1699" s="2" t="s">
        <v>2337</v>
      </c>
      <c r="P1699" s="2" t="s">
        <v>675</v>
      </c>
      <c r="Q1699" s="9" t="s">
        <v>1930</v>
      </c>
      <c r="R1699" s="2" t="s">
        <v>9617</v>
      </c>
      <c r="S1699" s="9" t="s">
        <v>1977</v>
      </c>
      <c r="T1699" s="2" t="s">
        <v>675</v>
      </c>
    </row>
    <row r="1700" spans="1:20">
      <c r="A1700" s="2" t="s">
        <v>9618</v>
      </c>
      <c r="B1700" s="9" t="s">
        <v>1977</v>
      </c>
      <c r="C1700" s="2" t="s">
        <v>5851</v>
      </c>
      <c r="D1700" s="2" t="s">
        <v>1977</v>
      </c>
      <c r="E1700" s="2" t="s">
        <v>5861</v>
      </c>
      <c r="F1700" s="2" t="s">
        <v>11560</v>
      </c>
      <c r="G1700" s="2" t="s">
        <v>11551</v>
      </c>
      <c r="H1700" s="2" t="s">
        <v>6405</v>
      </c>
      <c r="I1700" s="2" t="s">
        <v>2338</v>
      </c>
      <c r="J1700" s="2" t="s">
        <v>9619</v>
      </c>
      <c r="K1700" s="2" t="s">
        <v>922</v>
      </c>
      <c r="L1700" s="2" t="s">
        <v>675</v>
      </c>
      <c r="M1700" s="2" t="s">
        <v>760</v>
      </c>
      <c r="N1700" s="2" t="s">
        <v>2672</v>
      </c>
      <c r="O1700" s="2" t="s">
        <v>2337</v>
      </c>
      <c r="P1700" s="2" t="s">
        <v>675</v>
      </c>
      <c r="Q1700" s="9" t="s">
        <v>1930</v>
      </c>
      <c r="R1700" s="2" t="s">
        <v>9620</v>
      </c>
      <c r="S1700" s="9" t="s">
        <v>3341</v>
      </c>
      <c r="T1700" s="2" t="s">
        <v>675</v>
      </c>
    </row>
    <row r="1701" spans="1:20">
      <c r="A1701" s="2" t="s">
        <v>1932</v>
      </c>
      <c r="B1701" s="9" t="s">
        <v>1933</v>
      </c>
      <c r="C1701" s="2" t="s">
        <v>12994</v>
      </c>
      <c r="D1701" s="2" t="s">
        <v>1933</v>
      </c>
      <c r="E1701" s="2" t="s">
        <v>12995</v>
      </c>
      <c r="F1701" s="2" t="s">
        <v>11560</v>
      </c>
      <c r="G1701" s="2" t="s">
        <v>11551</v>
      </c>
      <c r="H1701" s="2" t="s">
        <v>675</v>
      </c>
      <c r="I1701" s="2" t="s">
        <v>1935</v>
      </c>
      <c r="J1701" s="2" t="s">
        <v>1936</v>
      </c>
      <c r="K1701" s="2" t="s">
        <v>664</v>
      </c>
      <c r="L1701" s="2" t="s">
        <v>675</v>
      </c>
      <c r="M1701" s="2" t="s">
        <v>1504</v>
      </c>
      <c r="N1701" s="2" t="s">
        <v>701</v>
      </c>
      <c r="O1701" s="2" t="s">
        <v>1934</v>
      </c>
      <c r="P1701" s="2" t="s">
        <v>11557</v>
      </c>
      <c r="Q1701" s="9" t="s">
        <v>1933</v>
      </c>
      <c r="R1701" s="2" t="s">
        <v>1937</v>
      </c>
      <c r="S1701" s="9" t="s">
        <v>1933</v>
      </c>
      <c r="T1701" s="2" t="s">
        <v>675</v>
      </c>
    </row>
    <row r="1702" spans="1:20">
      <c r="A1702" s="2" t="s">
        <v>5235</v>
      </c>
      <c r="B1702" s="9" t="s">
        <v>1930</v>
      </c>
      <c r="C1702" s="2" t="s">
        <v>12996</v>
      </c>
      <c r="D1702" s="2" t="s">
        <v>1930</v>
      </c>
      <c r="E1702" s="2" t="s">
        <v>12997</v>
      </c>
      <c r="F1702" s="2" t="s">
        <v>12266</v>
      </c>
      <c r="G1702" s="2" t="s">
        <v>11551</v>
      </c>
      <c r="H1702" s="2" t="s">
        <v>675</v>
      </c>
      <c r="I1702" s="2" t="s">
        <v>3543</v>
      </c>
      <c r="J1702" s="2" t="s">
        <v>5236</v>
      </c>
      <c r="K1702" s="2" t="s">
        <v>664</v>
      </c>
      <c r="L1702" s="2" t="s">
        <v>11552</v>
      </c>
      <c r="M1702" s="2" t="s">
        <v>1504</v>
      </c>
      <c r="N1702" s="2" t="s">
        <v>701</v>
      </c>
      <c r="O1702" s="2" t="s">
        <v>3542</v>
      </c>
      <c r="P1702" s="2" t="s">
        <v>11557</v>
      </c>
      <c r="Q1702" s="9" t="s">
        <v>1933</v>
      </c>
      <c r="R1702" s="2" t="s">
        <v>5237</v>
      </c>
      <c r="S1702" s="9" t="s">
        <v>1933</v>
      </c>
      <c r="T1702" s="2" t="s">
        <v>675</v>
      </c>
    </row>
    <row r="1703" spans="1:20">
      <c r="A1703" s="2" t="s">
        <v>1938</v>
      </c>
      <c r="B1703" s="9" t="s">
        <v>1933</v>
      </c>
      <c r="C1703" s="2" t="s">
        <v>12998</v>
      </c>
      <c r="D1703" s="2" t="s">
        <v>1933</v>
      </c>
      <c r="E1703" s="2" t="s">
        <v>12999</v>
      </c>
      <c r="F1703" s="2" t="s">
        <v>11560</v>
      </c>
      <c r="G1703" s="2" t="s">
        <v>11551</v>
      </c>
      <c r="H1703" s="2" t="s">
        <v>675</v>
      </c>
      <c r="I1703" s="2" t="s">
        <v>1441</v>
      </c>
      <c r="J1703" s="2" t="s">
        <v>1939</v>
      </c>
      <c r="K1703" s="2" t="s">
        <v>664</v>
      </c>
      <c r="L1703" s="2" t="s">
        <v>675</v>
      </c>
      <c r="M1703" s="2" t="s">
        <v>701</v>
      </c>
      <c r="N1703" s="2" t="s">
        <v>701</v>
      </c>
      <c r="O1703" s="2" t="s">
        <v>1440</v>
      </c>
      <c r="P1703" s="2" t="s">
        <v>11557</v>
      </c>
      <c r="Q1703" s="9" t="s">
        <v>1933</v>
      </c>
      <c r="R1703" s="2" t="s">
        <v>1941</v>
      </c>
      <c r="S1703" s="9" t="s">
        <v>2112</v>
      </c>
      <c r="T1703" s="2" t="s">
        <v>12465</v>
      </c>
    </row>
    <row r="1704" spans="1:20">
      <c r="A1704" s="2" t="s">
        <v>1942</v>
      </c>
      <c r="B1704" s="9" t="s">
        <v>1933</v>
      </c>
      <c r="C1704" s="2" t="s">
        <v>13000</v>
      </c>
      <c r="D1704" s="2" t="s">
        <v>1933</v>
      </c>
      <c r="E1704" s="2" t="s">
        <v>13001</v>
      </c>
      <c r="F1704" s="2" t="s">
        <v>11560</v>
      </c>
      <c r="G1704" s="2" t="s">
        <v>11551</v>
      </c>
      <c r="H1704" s="2" t="s">
        <v>675</v>
      </c>
      <c r="I1704" s="2" t="s">
        <v>61</v>
      </c>
      <c r="J1704" s="2" t="s">
        <v>1943</v>
      </c>
      <c r="K1704" s="2" t="s">
        <v>664</v>
      </c>
      <c r="L1704" s="2" t="s">
        <v>675</v>
      </c>
      <c r="M1704" s="2" t="s">
        <v>701</v>
      </c>
      <c r="N1704" s="2" t="s">
        <v>701</v>
      </c>
      <c r="O1704" s="2" t="s">
        <v>800</v>
      </c>
      <c r="P1704" s="2" t="s">
        <v>11557</v>
      </c>
      <c r="Q1704" s="9" t="s">
        <v>1933</v>
      </c>
      <c r="R1704" s="2" t="s">
        <v>1944</v>
      </c>
      <c r="S1704" s="9" t="s">
        <v>2112</v>
      </c>
      <c r="T1704" s="2" t="s">
        <v>675</v>
      </c>
    </row>
    <row r="1705" spans="1:20">
      <c r="A1705" s="2" t="s">
        <v>3119</v>
      </c>
      <c r="B1705" s="9" t="s">
        <v>1933</v>
      </c>
      <c r="C1705" s="2" t="s">
        <v>12447</v>
      </c>
      <c r="D1705" s="2" t="s">
        <v>1933</v>
      </c>
      <c r="E1705" s="2" t="s">
        <v>12201</v>
      </c>
      <c r="F1705" s="2" t="s">
        <v>11560</v>
      </c>
      <c r="G1705" s="2" t="s">
        <v>11551</v>
      </c>
      <c r="H1705" s="2" t="s">
        <v>675</v>
      </c>
      <c r="I1705" s="2" t="s">
        <v>2760</v>
      </c>
      <c r="J1705" s="2" t="s">
        <v>119</v>
      </c>
      <c r="K1705" s="2" t="s">
        <v>664</v>
      </c>
      <c r="L1705" s="2" t="s">
        <v>675</v>
      </c>
      <c r="M1705" s="2" t="s">
        <v>1283</v>
      </c>
      <c r="N1705" s="2" t="s">
        <v>701</v>
      </c>
      <c r="O1705" s="2" t="s">
        <v>2759</v>
      </c>
      <c r="P1705" s="2" t="s">
        <v>11557</v>
      </c>
      <c r="Q1705" s="9" t="s">
        <v>1933</v>
      </c>
      <c r="R1705" s="2" t="s">
        <v>3120</v>
      </c>
      <c r="S1705" s="9" t="s">
        <v>2055</v>
      </c>
      <c r="T1705" s="2" t="s">
        <v>675</v>
      </c>
    </row>
    <row r="1706" spans="1:20">
      <c r="A1706" s="2" t="s">
        <v>3121</v>
      </c>
      <c r="B1706" s="9" t="s">
        <v>1933</v>
      </c>
      <c r="C1706" s="2" t="s">
        <v>13002</v>
      </c>
      <c r="D1706" s="2" t="s">
        <v>1933</v>
      </c>
      <c r="E1706" s="2" t="s">
        <v>12096</v>
      </c>
      <c r="F1706" s="2" t="s">
        <v>11550</v>
      </c>
      <c r="G1706" s="2" t="s">
        <v>11551</v>
      </c>
      <c r="H1706" s="2" t="s">
        <v>675</v>
      </c>
      <c r="I1706" s="2" t="s">
        <v>3123</v>
      </c>
      <c r="J1706" s="2" t="s">
        <v>119</v>
      </c>
      <c r="K1706" s="2" t="s">
        <v>664</v>
      </c>
      <c r="L1706" s="2" t="s">
        <v>11552</v>
      </c>
      <c r="M1706" s="2" t="s">
        <v>1283</v>
      </c>
      <c r="N1706" s="2" t="s">
        <v>701</v>
      </c>
      <c r="O1706" s="2" t="s">
        <v>3122</v>
      </c>
      <c r="P1706" s="2" t="s">
        <v>11557</v>
      </c>
      <c r="Q1706" s="9" t="s">
        <v>1933</v>
      </c>
      <c r="R1706" s="2" t="s">
        <v>3124</v>
      </c>
      <c r="S1706" s="9" t="s">
        <v>2055</v>
      </c>
      <c r="T1706" s="2" t="s">
        <v>675</v>
      </c>
    </row>
    <row r="1707" spans="1:20">
      <c r="A1707" s="2" t="s">
        <v>4451</v>
      </c>
      <c r="B1707" s="9" t="s">
        <v>1933</v>
      </c>
      <c r="C1707" s="2" t="s">
        <v>13003</v>
      </c>
      <c r="D1707" s="2" t="s">
        <v>1933</v>
      </c>
      <c r="E1707" s="2" t="s">
        <v>13004</v>
      </c>
      <c r="F1707" s="2" t="s">
        <v>12197</v>
      </c>
      <c r="G1707" s="2" t="s">
        <v>11551</v>
      </c>
      <c r="H1707" s="2" t="s">
        <v>675</v>
      </c>
      <c r="I1707" s="2" t="s">
        <v>679</v>
      </c>
      <c r="J1707" s="2" t="s">
        <v>395</v>
      </c>
      <c r="K1707" s="2" t="s">
        <v>675</v>
      </c>
      <c r="L1707" s="2" t="s">
        <v>11552</v>
      </c>
      <c r="M1707" s="2" t="s">
        <v>1283</v>
      </c>
      <c r="N1707" s="2" t="s">
        <v>701</v>
      </c>
      <c r="O1707" s="2" t="s">
        <v>678</v>
      </c>
      <c r="P1707" s="2" t="s">
        <v>11557</v>
      </c>
      <c r="Q1707" s="9" t="s">
        <v>1933</v>
      </c>
      <c r="R1707" s="2" t="s">
        <v>4452</v>
      </c>
      <c r="S1707" s="9" t="s">
        <v>2112</v>
      </c>
      <c r="T1707" s="2" t="s">
        <v>675</v>
      </c>
    </row>
    <row r="1708" spans="1:20">
      <c r="A1708" s="2" t="s">
        <v>3125</v>
      </c>
      <c r="B1708" s="9" t="s">
        <v>1933</v>
      </c>
      <c r="C1708" s="2" t="s">
        <v>13005</v>
      </c>
      <c r="D1708" s="2" t="s">
        <v>1933</v>
      </c>
      <c r="E1708" s="2" t="s">
        <v>11834</v>
      </c>
      <c r="F1708" s="2" t="s">
        <v>11616</v>
      </c>
      <c r="G1708" s="2" t="s">
        <v>11551</v>
      </c>
      <c r="H1708" s="2" t="s">
        <v>675</v>
      </c>
      <c r="I1708" s="2" t="s">
        <v>3011</v>
      </c>
      <c r="J1708" s="2" t="s">
        <v>119</v>
      </c>
      <c r="K1708" s="2" t="s">
        <v>664</v>
      </c>
      <c r="L1708" s="2" t="s">
        <v>11552</v>
      </c>
      <c r="M1708" s="2" t="s">
        <v>1283</v>
      </c>
      <c r="N1708" s="2" t="s">
        <v>701</v>
      </c>
      <c r="O1708" s="2" t="s">
        <v>3010</v>
      </c>
      <c r="P1708" s="2" t="s">
        <v>11557</v>
      </c>
      <c r="Q1708" s="9" t="s">
        <v>1933</v>
      </c>
      <c r="R1708" s="2" t="s">
        <v>3126</v>
      </c>
      <c r="S1708" s="9" t="s">
        <v>2055</v>
      </c>
      <c r="T1708" s="2" t="s">
        <v>675</v>
      </c>
    </row>
    <row r="1709" spans="1:20">
      <c r="A1709" s="2" t="s">
        <v>3127</v>
      </c>
      <c r="B1709" s="9" t="s">
        <v>1933</v>
      </c>
      <c r="C1709" s="2" t="s">
        <v>9422</v>
      </c>
      <c r="D1709" s="2" t="s">
        <v>1933</v>
      </c>
      <c r="E1709" s="2" t="s">
        <v>6853</v>
      </c>
      <c r="F1709" s="2" t="s">
        <v>11591</v>
      </c>
      <c r="G1709" s="2" t="s">
        <v>11551</v>
      </c>
      <c r="H1709" s="2" t="s">
        <v>675</v>
      </c>
      <c r="I1709" s="2" t="s">
        <v>3011</v>
      </c>
      <c r="J1709" s="2" t="s">
        <v>119</v>
      </c>
      <c r="K1709" s="2" t="s">
        <v>664</v>
      </c>
      <c r="L1709" s="2" t="s">
        <v>11552</v>
      </c>
      <c r="M1709" s="2" t="s">
        <v>1283</v>
      </c>
      <c r="N1709" s="2" t="s">
        <v>701</v>
      </c>
      <c r="O1709" s="2" t="s">
        <v>3010</v>
      </c>
      <c r="P1709" s="2" t="s">
        <v>11557</v>
      </c>
      <c r="Q1709" s="9" t="s">
        <v>1933</v>
      </c>
      <c r="R1709" s="2" t="s">
        <v>3128</v>
      </c>
      <c r="S1709" s="9" t="s">
        <v>2055</v>
      </c>
      <c r="T1709" s="2" t="s">
        <v>675</v>
      </c>
    </row>
    <row r="1710" spans="1:20">
      <c r="A1710" s="2" t="s">
        <v>4453</v>
      </c>
      <c r="B1710" s="9" t="s">
        <v>1933</v>
      </c>
      <c r="C1710" s="2" t="s">
        <v>12225</v>
      </c>
      <c r="D1710" s="2" t="s">
        <v>1933</v>
      </c>
      <c r="E1710" s="2" t="s">
        <v>13006</v>
      </c>
      <c r="F1710" s="2" t="s">
        <v>12290</v>
      </c>
      <c r="G1710" s="2" t="s">
        <v>11551</v>
      </c>
      <c r="H1710" s="2" t="s">
        <v>675</v>
      </c>
      <c r="I1710" s="2" t="s">
        <v>688</v>
      </c>
      <c r="J1710" s="2" t="s">
        <v>416</v>
      </c>
      <c r="K1710" s="2" t="s">
        <v>675</v>
      </c>
      <c r="L1710" s="2" t="s">
        <v>11552</v>
      </c>
      <c r="M1710" s="2" t="s">
        <v>1283</v>
      </c>
      <c r="N1710" s="2" t="s">
        <v>701</v>
      </c>
      <c r="O1710" s="2" t="s">
        <v>687</v>
      </c>
      <c r="P1710" s="2" t="s">
        <v>11557</v>
      </c>
      <c r="Q1710" s="9" t="s">
        <v>1933</v>
      </c>
      <c r="R1710" s="2" t="s">
        <v>4454</v>
      </c>
      <c r="S1710" s="9" t="s">
        <v>2112</v>
      </c>
      <c r="T1710" s="2" t="s">
        <v>675</v>
      </c>
    </row>
    <row r="1711" spans="1:20">
      <c r="A1711" s="2" t="s">
        <v>3129</v>
      </c>
      <c r="B1711" s="9" t="s">
        <v>1933</v>
      </c>
      <c r="C1711" s="2" t="s">
        <v>13007</v>
      </c>
      <c r="D1711" s="2" t="s">
        <v>1933</v>
      </c>
      <c r="E1711" s="2" t="s">
        <v>12803</v>
      </c>
      <c r="F1711" s="2" t="s">
        <v>11550</v>
      </c>
      <c r="G1711" s="2" t="s">
        <v>11551</v>
      </c>
      <c r="H1711" s="2" t="s">
        <v>675</v>
      </c>
      <c r="I1711" s="2" t="s">
        <v>1268</v>
      </c>
      <c r="J1711" s="2" t="s">
        <v>119</v>
      </c>
      <c r="K1711" s="2" t="s">
        <v>664</v>
      </c>
      <c r="L1711" s="2" t="s">
        <v>11552</v>
      </c>
      <c r="M1711" s="2" t="s">
        <v>1283</v>
      </c>
      <c r="N1711" s="2" t="s">
        <v>701</v>
      </c>
      <c r="O1711" s="2" t="s">
        <v>1267</v>
      </c>
      <c r="P1711" s="2" t="s">
        <v>11557</v>
      </c>
      <c r="Q1711" s="9" t="s">
        <v>1933</v>
      </c>
      <c r="R1711" s="2" t="s">
        <v>3130</v>
      </c>
      <c r="S1711" s="9" t="s">
        <v>2055</v>
      </c>
      <c r="T1711" s="2" t="s">
        <v>675</v>
      </c>
    </row>
    <row r="1712" spans="1:20">
      <c r="A1712" s="2" t="s">
        <v>1945</v>
      </c>
      <c r="B1712" s="9" t="s">
        <v>1933</v>
      </c>
      <c r="C1712" s="2" t="s">
        <v>12448</v>
      </c>
      <c r="D1712" s="2" t="s">
        <v>1933</v>
      </c>
      <c r="E1712" s="2" t="s">
        <v>12441</v>
      </c>
      <c r="F1712" s="2" t="s">
        <v>11560</v>
      </c>
      <c r="G1712" s="2" t="s">
        <v>11551</v>
      </c>
      <c r="H1712" s="2" t="s">
        <v>675</v>
      </c>
      <c r="I1712" s="2" t="s">
        <v>1791</v>
      </c>
      <c r="J1712" s="2" t="s">
        <v>1947</v>
      </c>
      <c r="K1712" s="2" t="s">
        <v>664</v>
      </c>
      <c r="L1712" s="2" t="s">
        <v>675</v>
      </c>
      <c r="M1712" s="2" t="s">
        <v>1676</v>
      </c>
      <c r="N1712" s="2" t="s">
        <v>701</v>
      </c>
      <c r="O1712" s="2" t="s">
        <v>1790</v>
      </c>
      <c r="P1712" s="2" t="s">
        <v>11568</v>
      </c>
      <c r="Q1712" s="9" t="s">
        <v>1946</v>
      </c>
      <c r="R1712" s="2" t="s">
        <v>1948</v>
      </c>
      <c r="S1712" s="9" t="s">
        <v>2112</v>
      </c>
      <c r="T1712" s="2" t="s">
        <v>675</v>
      </c>
    </row>
    <row r="1713" spans="1:20">
      <c r="A1713" s="2" t="s">
        <v>3131</v>
      </c>
      <c r="B1713" s="9" t="s">
        <v>1933</v>
      </c>
      <c r="C1713" s="2" t="s">
        <v>13008</v>
      </c>
      <c r="D1713" s="2" t="s">
        <v>1933</v>
      </c>
      <c r="E1713" s="2" t="s">
        <v>13009</v>
      </c>
      <c r="F1713" s="2" t="s">
        <v>11580</v>
      </c>
      <c r="G1713" s="2" t="s">
        <v>11551</v>
      </c>
      <c r="H1713" s="2" t="s">
        <v>675</v>
      </c>
      <c r="I1713" s="2" t="s">
        <v>2766</v>
      </c>
      <c r="J1713" s="2" t="s">
        <v>217</v>
      </c>
      <c r="K1713" s="2" t="s">
        <v>664</v>
      </c>
      <c r="L1713" s="2" t="s">
        <v>11552</v>
      </c>
      <c r="M1713" s="2" t="s">
        <v>1676</v>
      </c>
      <c r="N1713" s="2" t="s">
        <v>701</v>
      </c>
      <c r="O1713" s="2" t="s">
        <v>2765</v>
      </c>
      <c r="P1713" s="2" t="s">
        <v>11568</v>
      </c>
      <c r="Q1713" s="9" t="s">
        <v>1946</v>
      </c>
      <c r="R1713" s="2" t="s">
        <v>3132</v>
      </c>
      <c r="S1713" s="9" t="s">
        <v>2055</v>
      </c>
      <c r="T1713" s="2" t="s">
        <v>675</v>
      </c>
    </row>
    <row r="1714" spans="1:20">
      <c r="A1714" s="2" t="s">
        <v>3133</v>
      </c>
      <c r="B1714" s="9" t="s">
        <v>1933</v>
      </c>
      <c r="C1714" s="2" t="s">
        <v>12453</v>
      </c>
      <c r="D1714" s="2" t="s">
        <v>1933</v>
      </c>
      <c r="E1714" s="2" t="s">
        <v>12862</v>
      </c>
      <c r="F1714" s="2" t="s">
        <v>11762</v>
      </c>
      <c r="G1714" s="2" t="s">
        <v>11551</v>
      </c>
      <c r="H1714" s="2" t="s">
        <v>675</v>
      </c>
      <c r="I1714" s="2" t="s">
        <v>93</v>
      </c>
      <c r="J1714" s="2" t="s">
        <v>417</v>
      </c>
      <c r="K1714" s="2" t="s">
        <v>664</v>
      </c>
      <c r="L1714" s="2" t="s">
        <v>11552</v>
      </c>
      <c r="M1714" s="2" t="s">
        <v>1676</v>
      </c>
      <c r="N1714" s="2" t="s">
        <v>701</v>
      </c>
      <c r="O1714" s="2" t="s">
        <v>2967</v>
      </c>
      <c r="P1714" s="2" t="s">
        <v>11568</v>
      </c>
      <c r="Q1714" s="9" t="s">
        <v>1946</v>
      </c>
      <c r="R1714" s="2" t="s">
        <v>3134</v>
      </c>
      <c r="S1714" s="9" t="s">
        <v>2055</v>
      </c>
      <c r="T1714" s="2" t="s">
        <v>675</v>
      </c>
    </row>
    <row r="1715" spans="1:20">
      <c r="A1715" s="2" t="s">
        <v>5238</v>
      </c>
      <c r="B1715" s="9" t="s">
        <v>1933</v>
      </c>
      <c r="C1715" s="2" t="s">
        <v>7591</v>
      </c>
      <c r="D1715" s="2" t="s">
        <v>1933</v>
      </c>
      <c r="E1715" s="2" t="s">
        <v>12190</v>
      </c>
      <c r="F1715" s="2" t="s">
        <v>11560</v>
      </c>
      <c r="G1715" s="2" t="s">
        <v>11551</v>
      </c>
      <c r="H1715" s="2" t="s">
        <v>675</v>
      </c>
      <c r="I1715" s="2" t="s">
        <v>12</v>
      </c>
      <c r="J1715" s="2" t="s">
        <v>5239</v>
      </c>
      <c r="K1715" s="2" t="s">
        <v>664</v>
      </c>
      <c r="L1715" s="2" t="s">
        <v>675</v>
      </c>
      <c r="M1715" s="2" t="s">
        <v>1676</v>
      </c>
      <c r="N1715" s="2" t="s">
        <v>701</v>
      </c>
      <c r="O1715" s="2" t="s">
        <v>782</v>
      </c>
      <c r="P1715" s="2" t="s">
        <v>11568</v>
      </c>
      <c r="Q1715" s="9" t="s">
        <v>1946</v>
      </c>
      <c r="R1715" s="2" t="s">
        <v>5240</v>
      </c>
      <c r="S1715" s="9" t="s">
        <v>2199</v>
      </c>
      <c r="T1715" s="2" t="s">
        <v>675</v>
      </c>
    </row>
    <row r="1716" spans="1:20">
      <c r="A1716" s="2" t="s">
        <v>4455</v>
      </c>
      <c r="B1716" s="9" t="s">
        <v>1946</v>
      </c>
      <c r="C1716" s="2" t="s">
        <v>13010</v>
      </c>
      <c r="D1716" s="2" t="s">
        <v>1946</v>
      </c>
      <c r="E1716" s="2" t="s">
        <v>13011</v>
      </c>
      <c r="F1716" s="2" t="s">
        <v>12266</v>
      </c>
      <c r="G1716" s="2" t="s">
        <v>11551</v>
      </c>
      <c r="H1716" s="2" t="s">
        <v>675</v>
      </c>
      <c r="I1716" s="2" t="s">
        <v>4457</v>
      </c>
      <c r="J1716" s="2" t="s">
        <v>418</v>
      </c>
      <c r="K1716" s="2" t="s">
        <v>664</v>
      </c>
      <c r="L1716" s="2" t="s">
        <v>11552</v>
      </c>
      <c r="M1716" s="2" t="s">
        <v>1676</v>
      </c>
      <c r="N1716" s="2" t="s">
        <v>701</v>
      </c>
      <c r="O1716" s="2" t="s">
        <v>4456</v>
      </c>
      <c r="P1716" s="2" t="s">
        <v>11568</v>
      </c>
      <c r="Q1716" s="9" t="s">
        <v>1946</v>
      </c>
      <c r="R1716" s="2" t="s">
        <v>4458</v>
      </c>
      <c r="S1716" s="9" t="s">
        <v>2112</v>
      </c>
      <c r="T1716" s="2" t="s">
        <v>675</v>
      </c>
    </row>
    <row r="1717" spans="1:20">
      <c r="A1717" s="2" t="s">
        <v>1949</v>
      </c>
      <c r="B1717" s="9" t="s">
        <v>1946</v>
      </c>
      <c r="C1717" s="2" t="s">
        <v>12503</v>
      </c>
      <c r="D1717" s="2" t="s">
        <v>1946</v>
      </c>
      <c r="E1717" s="2" t="s">
        <v>9992</v>
      </c>
      <c r="F1717" s="2" t="s">
        <v>11560</v>
      </c>
      <c r="G1717" s="2" t="s">
        <v>11551</v>
      </c>
      <c r="H1717" s="2" t="s">
        <v>675</v>
      </c>
      <c r="I1717" s="2" t="s">
        <v>1050</v>
      </c>
      <c r="J1717" s="2" t="s">
        <v>186</v>
      </c>
      <c r="K1717" s="2" t="s">
        <v>664</v>
      </c>
      <c r="L1717" s="2" t="s">
        <v>675</v>
      </c>
      <c r="M1717" s="2" t="s">
        <v>1676</v>
      </c>
      <c r="N1717" s="2" t="s">
        <v>701</v>
      </c>
      <c r="O1717" s="2" t="s">
        <v>1049</v>
      </c>
      <c r="P1717" s="2" t="s">
        <v>11568</v>
      </c>
      <c r="Q1717" s="9" t="s">
        <v>1946</v>
      </c>
      <c r="R1717" s="2" t="s">
        <v>1950</v>
      </c>
      <c r="S1717" s="9" t="s">
        <v>2112</v>
      </c>
      <c r="T1717" s="2" t="s">
        <v>675</v>
      </c>
    </row>
    <row r="1718" spans="1:20">
      <c r="A1718" s="2" t="s">
        <v>9621</v>
      </c>
      <c r="B1718" s="9" t="s">
        <v>3187</v>
      </c>
      <c r="C1718" s="2" t="s">
        <v>13012</v>
      </c>
      <c r="D1718" s="2" t="s">
        <v>675</v>
      </c>
      <c r="E1718" s="2" t="s">
        <v>682</v>
      </c>
      <c r="F1718" s="2" t="s">
        <v>11560</v>
      </c>
      <c r="G1718" s="2" t="s">
        <v>11551</v>
      </c>
      <c r="H1718" s="2" t="s">
        <v>675</v>
      </c>
      <c r="I1718" s="2" t="s">
        <v>58</v>
      </c>
      <c r="J1718" s="2" t="s">
        <v>6839</v>
      </c>
      <c r="K1718" s="2" t="s">
        <v>922</v>
      </c>
      <c r="L1718" s="2" t="s">
        <v>675</v>
      </c>
      <c r="M1718" s="2" t="s">
        <v>760</v>
      </c>
      <c r="N1718" s="2" t="s">
        <v>760</v>
      </c>
      <c r="O1718" s="2" t="s">
        <v>2962</v>
      </c>
      <c r="P1718" s="2" t="s">
        <v>11557</v>
      </c>
      <c r="Q1718" s="9" t="s">
        <v>1946</v>
      </c>
      <c r="R1718" s="2" t="s">
        <v>9624</v>
      </c>
      <c r="S1718" s="9" t="s">
        <v>2001</v>
      </c>
      <c r="T1718" s="2" t="s">
        <v>675</v>
      </c>
    </row>
    <row r="1719" spans="1:20">
      <c r="A1719" s="2" t="s">
        <v>9625</v>
      </c>
      <c r="B1719" s="9" t="s">
        <v>3217</v>
      </c>
      <c r="C1719" s="2" t="s">
        <v>5861</v>
      </c>
      <c r="D1719" s="2" t="s">
        <v>3217</v>
      </c>
      <c r="E1719" s="2" t="s">
        <v>9009</v>
      </c>
      <c r="F1719" s="2" t="s">
        <v>11560</v>
      </c>
      <c r="G1719" s="2" t="s">
        <v>11551</v>
      </c>
      <c r="H1719" s="2" t="s">
        <v>410</v>
      </c>
      <c r="I1719" s="2" t="s">
        <v>410</v>
      </c>
      <c r="J1719" s="2" t="s">
        <v>7047</v>
      </c>
      <c r="K1719" s="2" t="s">
        <v>922</v>
      </c>
      <c r="L1719" s="2" t="s">
        <v>675</v>
      </c>
      <c r="M1719" s="2" t="s">
        <v>760</v>
      </c>
      <c r="N1719" s="2" t="s">
        <v>2672</v>
      </c>
      <c r="O1719" s="2" t="s">
        <v>743</v>
      </c>
      <c r="P1719" s="2" t="s">
        <v>11557</v>
      </c>
      <c r="Q1719" s="9" t="s">
        <v>1946</v>
      </c>
      <c r="R1719" s="2" t="s">
        <v>9626</v>
      </c>
      <c r="S1719" s="9" t="s">
        <v>3270</v>
      </c>
      <c r="T1719" s="2" t="s">
        <v>675</v>
      </c>
    </row>
    <row r="1720" spans="1:20">
      <c r="A1720" s="2" t="s">
        <v>9627</v>
      </c>
      <c r="B1720" s="9" t="s">
        <v>2020</v>
      </c>
      <c r="C1720" s="2" t="s">
        <v>6096</v>
      </c>
      <c r="D1720" s="2" t="s">
        <v>2020</v>
      </c>
      <c r="E1720" s="2" t="s">
        <v>5882</v>
      </c>
      <c r="F1720" s="2" t="s">
        <v>11560</v>
      </c>
      <c r="G1720" s="2" t="s">
        <v>11551</v>
      </c>
      <c r="H1720" s="2" t="s">
        <v>1042</v>
      </c>
      <c r="I1720" s="2" t="s">
        <v>1042</v>
      </c>
      <c r="J1720" s="2" t="s">
        <v>6918</v>
      </c>
      <c r="K1720" s="2" t="s">
        <v>922</v>
      </c>
      <c r="L1720" s="2" t="s">
        <v>675</v>
      </c>
      <c r="M1720" s="2" t="s">
        <v>760</v>
      </c>
      <c r="N1720" s="2" t="s">
        <v>2672</v>
      </c>
      <c r="O1720" s="2" t="s">
        <v>1041</v>
      </c>
      <c r="P1720" s="2" t="s">
        <v>11557</v>
      </c>
      <c r="Q1720" s="9" t="s">
        <v>1946</v>
      </c>
      <c r="R1720" s="2" t="s">
        <v>9628</v>
      </c>
      <c r="S1720" s="9" t="s">
        <v>3270</v>
      </c>
      <c r="T1720" s="2" t="s">
        <v>675</v>
      </c>
    </row>
    <row r="1721" spans="1:20">
      <c r="A1721" s="2" t="s">
        <v>4459</v>
      </c>
      <c r="B1721" s="9" t="s">
        <v>1946</v>
      </c>
      <c r="C1721" s="2" t="s">
        <v>13013</v>
      </c>
      <c r="D1721" s="2" t="s">
        <v>1946</v>
      </c>
      <c r="E1721" s="2" t="s">
        <v>13014</v>
      </c>
      <c r="F1721" s="2" t="s">
        <v>11616</v>
      </c>
      <c r="G1721" s="2" t="s">
        <v>11551</v>
      </c>
      <c r="H1721" s="2" t="s">
        <v>675</v>
      </c>
      <c r="I1721" s="2" t="s">
        <v>2649</v>
      </c>
      <c r="J1721" s="2" t="s">
        <v>118</v>
      </c>
      <c r="K1721" s="2" t="s">
        <v>664</v>
      </c>
      <c r="L1721" s="2" t="s">
        <v>11552</v>
      </c>
      <c r="M1721" s="2" t="s">
        <v>1283</v>
      </c>
      <c r="N1721" s="2" t="s">
        <v>701</v>
      </c>
      <c r="O1721" s="2" t="s">
        <v>2648</v>
      </c>
      <c r="P1721" s="2" t="s">
        <v>11557</v>
      </c>
      <c r="Q1721" s="9" t="s">
        <v>1946</v>
      </c>
      <c r="R1721" s="2" t="s">
        <v>4460</v>
      </c>
      <c r="S1721" s="9" t="s">
        <v>2112</v>
      </c>
      <c r="T1721" s="2" t="s">
        <v>675</v>
      </c>
    </row>
    <row r="1722" spans="1:20">
      <c r="A1722" s="2" t="s">
        <v>4461</v>
      </c>
      <c r="B1722" s="9" t="s">
        <v>1946</v>
      </c>
      <c r="C1722" s="2" t="s">
        <v>13015</v>
      </c>
      <c r="D1722" s="2" t="s">
        <v>1946</v>
      </c>
      <c r="E1722" s="2" t="s">
        <v>12477</v>
      </c>
      <c r="F1722" s="2" t="s">
        <v>12290</v>
      </c>
      <c r="G1722" s="2" t="s">
        <v>11551</v>
      </c>
      <c r="H1722" s="2" t="s">
        <v>675</v>
      </c>
      <c r="I1722" s="2" t="s">
        <v>692</v>
      </c>
      <c r="J1722" s="2" t="s">
        <v>218</v>
      </c>
      <c r="K1722" s="2" t="s">
        <v>675</v>
      </c>
      <c r="L1722" s="2" t="s">
        <v>11552</v>
      </c>
      <c r="M1722" s="2" t="s">
        <v>1283</v>
      </c>
      <c r="N1722" s="2" t="s">
        <v>701</v>
      </c>
      <c r="O1722" s="2" t="s">
        <v>691</v>
      </c>
      <c r="P1722" s="2" t="s">
        <v>11568</v>
      </c>
      <c r="Q1722" s="9" t="s">
        <v>1946</v>
      </c>
      <c r="R1722" s="2" t="s">
        <v>4462</v>
      </c>
      <c r="S1722" s="9" t="s">
        <v>2112</v>
      </c>
      <c r="T1722" s="2" t="s">
        <v>675</v>
      </c>
    </row>
    <row r="1723" spans="1:20">
      <c r="A1723" s="2" t="s">
        <v>3135</v>
      </c>
      <c r="B1723" s="9" t="s">
        <v>1946</v>
      </c>
      <c r="C1723" s="2" t="s">
        <v>6799</v>
      </c>
      <c r="D1723" s="2" t="s">
        <v>1946</v>
      </c>
      <c r="E1723" s="2" t="s">
        <v>11835</v>
      </c>
      <c r="F1723" s="2" t="s">
        <v>11550</v>
      </c>
      <c r="G1723" s="2" t="s">
        <v>11551</v>
      </c>
      <c r="H1723" s="2" t="s">
        <v>675</v>
      </c>
      <c r="I1723" s="2" t="s">
        <v>1193</v>
      </c>
      <c r="J1723" s="2" t="s">
        <v>119</v>
      </c>
      <c r="K1723" s="2" t="s">
        <v>664</v>
      </c>
      <c r="L1723" s="2" t="s">
        <v>11552</v>
      </c>
      <c r="M1723" s="2" t="s">
        <v>1283</v>
      </c>
      <c r="N1723" s="2" t="s">
        <v>701</v>
      </c>
      <c r="O1723" s="2" t="s">
        <v>1192</v>
      </c>
      <c r="P1723" s="2" t="s">
        <v>11557</v>
      </c>
      <c r="Q1723" s="9" t="s">
        <v>1946</v>
      </c>
      <c r="R1723" s="2" t="s">
        <v>3136</v>
      </c>
      <c r="S1723" s="9" t="s">
        <v>2055</v>
      </c>
      <c r="T1723" s="2" t="s">
        <v>675</v>
      </c>
    </row>
    <row r="1724" spans="1:20">
      <c r="A1724" s="2" t="s">
        <v>3137</v>
      </c>
      <c r="B1724" s="9" t="s">
        <v>1946</v>
      </c>
      <c r="C1724" s="2" t="s">
        <v>13016</v>
      </c>
      <c r="D1724" s="2" t="s">
        <v>1946</v>
      </c>
      <c r="E1724" s="2" t="s">
        <v>12619</v>
      </c>
      <c r="F1724" s="2" t="s">
        <v>11721</v>
      </c>
      <c r="G1724" s="2" t="s">
        <v>11551</v>
      </c>
      <c r="H1724" s="2" t="s">
        <v>675</v>
      </c>
      <c r="I1724" s="2" t="s">
        <v>1050</v>
      </c>
      <c r="J1724" s="2" t="s">
        <v>186</v>
      </c>
      <c r="K1724" s="2" t="s">
        <v>664</v>
      </c>
      <c r="L1724" s="2" t="s">
        <v>11552</v>
      </c>
      <c r="M1724" s="2" t="s">
        <v>1676</v>
      </c>
      <c r="N1724" s="2" t="s">
        <v>701</v>
      </c>
      <c r="O1724" s="2" t="s">
        <v>1049</v>
      </c>
      <c r="P1724" s="2" t="s">
        <v>11568</v>
      </c>
      <c r="Q1724" s="9" t="s">
        <v>1946</v>
      </c>
      <c r="R1724" s="2" t="s">
        <v>3138</v>
      </c>
      <c r="S1724" s="9" t="s">
        <v>2055</v>
      </c>
      <c r="T1724" s="2" t="s">
        <v>675</v>
      </c>
    </row>
    <row r="1725" spans="1:20">
      <c r="A1725" s="2" t="s">
        <v>5241</v>
      </c>
      <c r="B1725" s="9" t="s">
        <v>1946</v>
      </c>
      <c r="C1725" s="2" t="s">
        <v>12795</v>
      </c>
      <c r="D1725" s="2" t="s">
        <v>1946</v>
      </c>
      <c r="E1725" s="2" t="s">
        <v>12945</v>
      </c>
      <c r="F1725" s="2" t="s">
        <v>13017</v>
      </c>
      <c r="G1725" s="2" t="s">
        <v>11551</v>
      </c>
      <c r="H1725" s="2" t="s">
        <v>675</v>
      </c>
      <c r="I1725" s="2" t="s">
        <v>12</v>
      </c>
      <c r="J1725" s="2" t="s">
        <v>5242</v>
      </c>
      <c r="K1725" s="2" t="s">
        <v>664</v>
      </c>
      <c r="L1725" s="2" t="s">
        <v>11552</v>
      </c>
      <c r="M1725" s="2" t="s">
        <v>1676</v>
      </c>
      <c r="N1725" s="2" t="s">
        <v>701</v>
      </c>
      <c r="O1725" s="2" t="s">
        <v>782</v>
      </c>
      <c r="P1725" s="2" t="s">
        <v>11557</v>
      </c>
      <c r="Q1725" s="9" t="s">
        <v>1952</v>
      </c>
      <c r="R1725" s="2" t="s">
        <v>5243</v>
      </c>
      <c r="S1725" s="9" t="s">
        <v>2199</v>
      </c>
      <c r="T1725" s="2" t="s">
        <v>675</v>
      </c>
    </row>
    <row r="1726" spans="1:20">
      <c r="A1726" s="2" t="s">
        <v>3139</v>
      </c>
      <c r="B1726" s="9" t="s">
        <v>1946</v>
      </c>
      <c r="C1726" s="2" t="s">
        <v>13018</v>
      </c>
      <c r="D1726" s="2" t="s">
        <v>1946</v>
      </c>
      <c r="E1726" s="2" t="s">
        <v>12926</v>
      </c>
      <c r="F1726" s="2" t="s">
        <v>12266</v>
      </c>
      <c r="G1726" s="2" t="s">
        <v>11551</v>
      </c>
      <c r="H1726" s="2" t="s">
        <v>675</v>
      </c>
      <c r="I1726" s="2" t="s">
        <v>1050</v>
      </c>
      <c r="J1726" s="2" t="s">
        <v>186</v>
      </c>
      <c r="K1726" s="2" t="s">
        <v>664</v>
      </c>
      <c r="L1726" s="2" t="s">
        <v>11552</v>
      </c>
      <c r="M1726" s="2" t="s">
        <v>1676</v>
      </c>
      <c r="N1726" s="2" t="s">
        <v>701</v>
      </c>
      <c r="O1726" s="2" t="s">
        <v>1049</v>
      </c>
      <c r="P1726" s="2" t="s">
        <v>11568</v>
      </c>
      <c r="Q1726" s="9" t="s">
        <v>1952</v>
      </c>
      <c r="R1726" s="2" t="s">
        <v>3140</v>
      </c>
      <c r="S1726" s="9" t="s">
        <v>2055</v>
      </c>
      <c r="T1726" s="2" t="s">
        <v>675</v>
      </c>
    </row>
    <row r="1727" spans="1:20">
      <c r="A1727" s="2" t="s">
        <v>4463</v>
      </c>
      <c r="B1727" s="9" t="s">
        <v>1946</v>
      </c>
      <c r="C1727" s="2" t="s">
        <v>13018</v>
      </c>
      <c r="D1727" s="2" t="s">
        <v>1946</v>
      </c>
      <c r="E1727" s="2" t="s">
        <v>12191</v>
      </c>
      <c r="F1727" s="2" t="s">
        <v>11762</v>
      </c>
      <c r="G1727" s="2" t="s">
        <v>11551</v>
      </c>
      <c r="H1727" s="2" t="s">
        <v>675</v>
      </c>
      <c r="I1727" s="2" t="s">
        <v>1550</v>
      </c>
      <c r="J1727" s="2" t="s">
        <v>217</v>
      </c>
      <c r="K1727" s="2" t="s">
        <v>664</v>
      </c>
      <c r="L1727" s="2" t="s">
        <v>11552</v>
      </c>
      <c r="M1727" s="2" t="s">
        <v>1676</v>
      </c>
      <c r="N1727" s="2" t="s">
        <v>701</v>
      </c>
      <c r="O1727" s="2" t="s">
        <v>1549</v>
      </c>
      <c r="P1727" s="2" t="s">
        <v>11557</v>
      </c>
      <c r="Q1727" s="9" t="s">
        <v>1952</v>
      </c>
      <c r="R1727" s="2" t="s">
        <v>4464</v>
      </c>
      <c r="S1727" s="9" t="s">
        <v>2112</v>
      </c>
      <c r="T1727" s="2" t="s">
        <v>675</v>
      </c>
    </row>
    <row r="1728" spans="1:20">
      <c r="A1728" s="2" t="s">
        <v>3141</v>
      </c>
      <c r="B1728" s="9" t="s">
        <v>1952</v>
      </c>
      <c r="C1728" s="2" t="s">
        <v>11731</v>
      </c>
      <c r="D1728" s="2" t="s">
        <v>1952</v>
      </c>
      <c r="E1728" s="2" t="s">
        <v>13019</v>
      </c>
      <c r="F1728" s="2" t="s">
        <v>12290</v>
      </c>
      <c r="G1728" s="2" t="s">
        <v>11551</v>
      </c>
      <c r="H1728" s="2" t="s">
        <v>675</v>
      </c>
      <c r="I1728" s="2" t="s">
        <v>1050</v>
      </c>
      <c r="J1728" s="2" t="s">
        <v>186</v>
      </c>
      <c r="K1728" s="2" t="s">
        <v>664</v>
      </c>
      <c r="L1728" s="2" t="s">
        <v>11552</v>
      </c>
      <c r="M1728" s="2" t="s">
        <v>1676</v>
      </c>
      <c r="N1728" s="2" t="s">
        <v>701</v>
      </c>
      <c r="O1728" s="2" t="s">
        <v>1049</v>
      </c>
      <c r="P1728" s="2" t="s">
        <v>11568</v>
      </c>
      <c r="Q1728" s="9" t="s">
        <v>1952</v>
      </c>
      <c r="R1728" s="2" t="s">
        <v>3142</v>
      </c>
      <c r="S1728" s="9" t="s">
        <v>2055</v>
      </c>
      <c r="T1728" s="2" t="s">
        <v>675</v>
      </c>
    </row>
    <row r="1729" spans="1:20">
      <c r="A1729" s="2" t="s">
        <v>4465</v>
      </c>
      <c r="B1729" s="9" t="s">
        <v>1952</v>
      </c>
      <c r="C1729" s="2" t="s">
        <v>6113</v>
      </c>
      <c r="D1729" s="2" t="s">
        <v>1952</v>
      </c>
      <c r="E1729" s="2" t="s">
        <v>12700</v>
      </c>
      <c r="F1729" s="2" t="s">
        <v>12857</v>
      </c>
      <c r="G1729" s="2" t="s">
        <v>11551</v>
      </c>
      <c r="H1729" s="2" t="s">
        <v>675</v>
      </c>
      <c r="I1729" s="2" t="s">
        <v>2286</v>
      </c>
      <c r="J1729" s="2" t="s">
        <v>419</v>
      </c>
      <c r="K1729" s="2" t="s">
        <v>664</v>
      </c>
      <c r="L1729" s="2" t="s">
        <v>11552</v>
      </c>
      <c r="M1729" s="2" t="s">
        <v>769</v>
      </c>
      <c r="N1729" s="2" t="s">
        <v>701</v>
      </c>
      <c r="O1729" s="2" t="s">
        <v>2285</v>
      </c>
      <c r="P1729" s="2" t="s">
        <v>11553</v>
      </c>
      <c r="Q1729" s="9" t="s">
        <v>1952</v>
      </c>
      <c r="R1729" s="2" t="s">
        <v>4466</v>
      </c>
      <c r="S1729" s="9" t="s">
        <v>2112</v>
      </c>
      <c r="T1729" s="2" t="s">
        <v>675</v>
      </c>
    </row>
    <row r="1730" spans="1:20">
      <c r="A1730" s="2" t="s">
        <v>1951</v>
      </c>
      <c r="B1730" s="9" t="s">
        <v>1952</v>
      </c>
      <c r="C1730" s="2" t="s">
        <v>8606</v>
      </c>
      <c r="D1730" s="2" t="s">
        <v>1952</v>
      </c>
      <c r="E1730" s="2" t="s">
        <v>12182</v>
      </c>
      <c r="F1730" s="2" t="s">
        <v>11560</v>
      </c>
      <c r="G1730" s="2" t="s">
        <v>11551</v>
      </c>
      <c r="H1730" s="2" t="s">
        <v>675</v>
      </c>
      <c r="I1730" s="2" t="s">
        <v>1954</v>
      </c>
      <c r="J1730" s="2" t="s">
        <v>1955</v>
      </c>
      <c r="K1730" s="2" t="s">
        <v>664</v>
      </c>
      <c r="L1730" s="2" t="s">
        <v>675</v>
      </c>
      <c r="M1730" s="2" t="s">
        <v>769</v>
      </c>
      <c r="N1730" s="2" t="s">
        <v>701</v>
      </c>
      <c r="O1730" s="2" t="s">
        <v>1953</v>
      </c>
      <c r="P1730" s="2" t="s">
        <v>11553</v>
      </c>
      <c r="Q1730" s="9" t="s">
        <v>1952</v>
      </c>
      <c r="R1730" s="2" t="s">
        <v>1956</v>
      </c>
      <c r="S1730" s="9" t="s">
        <v>2112</v>
      </c>
      <c r="T1730" s="2" t="s">
        <v>675</v>
      </c>
    </row>
    <row r="1731" spans="1:20">
      <c r="A1731" s="2" t="s">
        <v>4467</v>
      </c>
      <c r="B1731" s="9" t="s">
        <v>1952</v>
      </c>
      <c r="C1731" s="2" t="s">
        <v>13020</v>
      </c>
      <c r="D1731" s="2" t="s">
        <v>675</v>
      </c>
      <c r="E1731" s="2" t="s">
        <v>682</v>
      </c>
      <c r="F1731" s="2" t="s">
        <v>11560</v>
      </c>
      <c r="G1731" s="2" t="s">
        <v>11551</v>
      </c>
      <c r="H1731" s="2" t="s">
        <v>675</v>
      </c>
      <c r="I1731" s="2" t="s">
        <v>692</v>
      </c>
      <c r="J1731" s="2" t="s">
        <v>420</v>
      </c>
      <c r="K1731" s="2" t="s">
        <v>664</v>
      </c>
      <c r="L1731" s="2" t="s">
        <v>675</v>
      </c>
      <c r="M1731" s="2" t="s">
        <v>683</v>
      </c>
      <c r="N1731" s="2" t="s">
        <v>675</v>
      </c>
      <c r="O1731" s="2" t="s">
        <v>691</v>
      </c>
      <c r="P1731" s="2" t="s">
        <v>11553</v>
      </c>
      <c r="Q1731" s="9" t="s">
        <v>1952</v>
      </c>
      <c r="R1731" s="2" t="s">
        <v>4469</v>
      </c>
      <c r="S1731" s="9" t="s">
        <v>675</v>
      </c>
      <c r="T1731" s="2" t="s">
        <v>675</v>
      </c>
    </row>
    <row r="1732" spans="1:20">
      <c r="A1732" s="2" t="s">
        <v>4470</v>
      </c>
      <c r="B1732" s="9" t="s">
        <v>1952</v>
      </c>
      <c r="C1732" s="2" t="s">
        <v>13021</v>
      </c>
      <c r="D1732" s="2" t="s">
        <v>1952</v>
      </c>
      <c r="E1732" s="2" t="s">
        <v>6115</v>
      </c>
      <c r="F1732" s="2" t="s">
        <v>11853</v>
      </c>
      <c r="G1732" s="2" t="s">
        <v>11551</v>
      </c>
      <c r="H1732" s="2" t="s">
        <v>675</v>
      </c>
      <c r="I1732" s="2" t="s">
        <v>692</v>
      </c>
      <c r="J1732" s="2" t="s">
        <v>420</v>
      </c>
      <c r="K1732" s="2" t="s">
        <v>664</v>
      </c>
      <c r="L1732" s="2" t="s">
        <v>11552</v>
      </c>
      <c r="M1732" s="2" t="s">
        <v>683</v>
      </c>
      <c r="N1732" s="2" t="s">
        <v>701</v>
      </c>
      <c r="O1732" s="2" t="s">
        <v>691</v>
      </c>
      <c r="P1732" s="2" t="s">
        <v>11553</v>
      </c>
      <c r="Q1732" s="9" t="s">
        <v>1952</v>
      </c>
      <c r="R1732" s="2" t="s">
        <v>4471</v>
      </c>
      <c r="S1732" s="9" t="s">
        <v>2112</v>
      </c>
      <c r="T1732" s="2" t="s">
        <v>675</v>
      </c>
    </row>
    <row r="1733" spans="1:20">
      <c r="A1733" s="2" t="s">
        <v>5244</v>
      </c>
      <c r="B1733" s="9" t="s">
        <v>1952</v>
      </c>
      <c r="C1733" s="2" t="s">
        <v>13022</v>
      </c>
      <c r="D1733" s="2" t="s">
        <v>1952</v>
      </c>
      <c r="E1733" s="2" t="s">
        <v>13023</v>
      </c>
      <c r="F1733" s="2" t="s">
        <v>11767</v>
      </c>
      <c r="G1733" s="2" t="s">
        <v>11551</v>
      </c>
      <c r="H1733" s="2" t="s">
        <v>675</v>
      </c>
      <c r="I1733" s="2" t="s">
        <v>77</v>
      </c>
      <c r="J1733" s="2" t="s">
        <v>5247</v>
      </c>
      <c r="K1733" s="2" t="s">
        <v>664</v>
      </c>
      <c r="L1733" s="2" t="s">
        <v>11552</v>
      </c>
      <c r="M1733" s="2" t="s">
        <v>683</v>
      </c>
      <c r="N1733" s="2" t="s">
        <v>701</v>
      </c>
      <c r="O1733" s="2" t="s">
        <v>2096</v>
      </c>
      <c r="P1733" s="2" t="s">
        <v>11553</v>
      </c>
      <c r="Q1733" s="9" t="s">
        <v>1952</v>
      </c>
      <c r="R1733" s="2" t="s">
        <v>5248</v>
      </c>
      <c r="S1733" s="9" t="s">
        <v>2199</v>
      </c>
      <c r="T1733" s="2" t="s">
        <v>675</v>
      </c>
    </row>
    <row r="1734" spans="1:20">
      <c r="A1734" s="2" t="s">
        <v>4472</v>
      </c>
      <c r="B1734" s="9" t="s">
        <v>1952</v>
      </c>
      <c r="C1734" s="2" t="s">
        <v>13024</v>
      </c>
      <c r="D1734" s="2" t="s">
        <v>1952</v>
      </c>
      <c r="E1734" s="2" t="s">
        <v>13025</v>
      </c>
      <c r="F1734" s="2" t="s">
        <v>12594</v>
      </c>
      <c r="G1734" s="2" t="s">
        <v>11551</v>
      </c>
      <c r="H1734" s="2" t="s">
        <v>675</v>
      </c>
      <c r="I1734" s="2" t="s">
        <v>4474</v>
      </c>
      <c r="J1734" s="2" t="s">
        <v>421</v>
      </c>
      <c r="K1734" s="2" t="s">
        <v>675</v>
      </c>
      <c r="L1734" s="2" t="s">
        <v>11552</v>
      </c>
      <c r="M1734" s="2" t="s">
        <v>683</v>
      </c>
      <c r="N1734" s="2" t="s">
        <v>701</v>
      </c>
      <c r="O1734" s="2" t="s">
        <v>4473</v>
      </c>
      <c r="P1734" s="2" t="s">
        <v>11553</v>
      </c>
      <c r="Q1734" s="9" t="s">
        <v>1952</v>
      </c>
      <c r="R1734" s="2" t="s">
        <v>4475</v>
      </c>
      <c r="S1734" s="9" t="s">
        <v>2112</v>
      </c>
      <c r="T1734" s="2" t="s">
        <v>675</v>
      </c>
    </row>
    <row r="1735" spans="1:20">
      <c r="A1735" s="2" t="s">
        <v>4476</v>
      </c>
      <c r="B1735" s="9" t="s">
        <v>1952</v>
      </c>
      <c r="C1735" s="2" t="s">
        <v>13026</v>
      </c>
      <c r="D1735" s="2" t="s">
        <v>1952</v>
      </c>
      <c r="E1735" s="2" t="s">
        <v>12289</v>
      </c>
      <c r="F1735" s="2" t="s">
        <v>11550</v>
      </c>
      <c r="G1735" s="2" t="s">
        <v>11551</v>
      </c>
      <c r="H1735" s="2" t="s">
        <v>675</v>
      </c>
      <c r="I1735" s="2" t="s">
        <v>4474</v>
      </c>
      <c r="J1735" s="2" t="s">
        <v>422</v>
      </c>
      <c r="K1735" s="2" t="s">
        <v>675</v>
      </c>
      <c r="L1735" s="2" t="s">
        <v>11552</v>
      </c>
      <c r="M1735" s="2" t="s">
        <v>769</v>
      </c>
      <c r="N1735" s="2" t="s">
        <v>701</v>
      </c>
      <c r="O1735" s="2" t="s">
        <v>4473</v>
      </c>
      <c r="P1735" s="2" t="s">
        <v>11553</v>
      </c>
      <c r="Q1735" s="9" t="s">
        <v>1952</v>
      </c>
      <c r="R1735" s="2" t="s">
        <v>4477</v>
      </c>
      <c r="S1735" s="9" t="s">
        <v>2112</v>
      </c>
      <c r="T1735" s="2" t="s">
        <v>675</v>
      </c>
    </row>
    <row r="1736" spans="1:20">
      <c r="A1736" s="2" t="s">
        <v>3143</v>
      </c>
      <c r="B1736" s="9" t="s">
        <v>1952</v>
      </c>
      <c r="C1736" s="2" t="s">
        <v>13027</v>
      </c>
      <c r="D1736" s="2" t="s">
        <v>1952</v>
      </c>
      <c r="E1736" s="2" t="s">
        <v>12713</v>
      </c>
      <c r="F1736" s="2" t="s">
        <v>11616</v>
      </c>
      <c r="G1736" s="2" t="s">
        <v>11551</v>
      </c>
      <c r="H1736" s="2" t="s">
        <v>675</v>
      </c>
      <c r="I1736" s="2" t="s">
        <v>2636</v>
      </c>
      <c r="J1736" s="2" t="s">
        <v>119</v>
      </c>
      <c r="K1736" s="2" t="s">
        <v>664</v>
      </c>
      <c r="L1736" s="2" t="s">
        <v>11552</v>
      </c>
      <c r="M1736" s="2" t="s">
        <v>1283</v>
      </c>
      <c r="N1736" s="2" t="s">
        <v>701</v>
      </c>
      <c r="O1736" s="2" t="s">
        <v>2635</v>
      </c>
      <c r="P1736" s="2" t="s">
        <v>11557</v>
      </c>
      <c r="Q1736" s="9" t="s">
        <v>1952</v>
      </c>
      <c r="R1736" s="2" t="s">
        <v>3144</v>
      </c>
      <c r="S1736" s="9" t="s">
        <v>2055</v>
      </c>
      <c r="T1736" s="2" t="s">
        <v>675</v>
      </c>
    </row>
    <row r="1737" spans="1:20">
      <c r="A1737" s="2" t="s">
        <v>3145</v>
      </c>
      <c r="B1737" s="9" t="s">
        <v>1952</v>
      </c>
      <c r="C1737" s="2" t="s">
        <v>13028</v>
      </c>
      <c r="D1737" s="2" t="s">
        <v>1952</v>
      </c>
      <c r="E1737" s="2" t="s">
        <v>13029</v>
      </c>
      <c r="F1737" s="2" t="s">
        <v>11721</v>
      </c>
      <c r="G1737" s="2" t="s">
        <v>11551</v>
      </c>
      <c r="H1737" s="2" t="s">
        <v>675</v>
      </c>
      <c r="I1737" s="2" t="s">
        <v>1050</v>
      </c>
      <c r="J1737" s="2" t="s">
        <v>119</v>
      </c>
      <c r="K1737" s="2" t="s">
        <v>664</v>
      </c>
      <c r="L1737" s="2" t="s">
        <v>11552</v>
      </c>
      <c r="M1737" s="2" t="s">
        <v>1283</v>
      </c>
      <c r="N1737" s="2" t="s">
        <v>701</v>
      </c>
      <c r="O1737" s="2" t="s">
        <v>1049</v>
      </c>
      <c r="P1737" s="2" t="s">
        <v>11557</v>
      </c>
      <c r="Q1737" s="9" t="s">
        <v>1952</v>
      </c>
      <c r="R1737" s="2" t="s">
        <v>3146</v>
      </c>
      <c r="S1737" s="9" t="s">
        <v>2055</v>
      </c>
      <c r="T1737" s="2" t="s">
        <v>675</v>
      </c>
    </row>
    <row r="1738" spans="1:20">
      <c r="A1738" s="2" t="s">
        <v>5249</v>
      </c>
      <c r="B1738" s="9" t="s">
        <v>1958</v>
      </c>
      <c r="C1738" s="2" t="s">
        <v>12283</v>
      </c>
      <c r="D1738" s="2" t="s">
        <v>1958</v>
      </c>
      <c r="E1738" s="2" t="s">
        <v>13030</v>
      </c>
      <c r="F1738" s="2" t="s">
        <v>11767</v>
      </c>
      <c r="G1738" s="2" t="s">
        <v>11551</v>
      </c>
      <c r="H1738" s="2" t="s">
        <v>675</v>
      </c>
      <c r="I1738" s="2" t="s">
        <v>2766</v>
      </c>
      <c r="J1738" s="2" t="s">
        <v>5174</v>
      </c>
      <c r="K1738" s="2" t="s">
        <v>664</v>
      </c>
      <c r="L1738" s="2" t="s">
        <v>11552</v>
      </c>
      <c r="M1738" s="2" t="s">
        <v>1283</v>
      </c>
      <c r="N1738" s="2" t="s">
        <v>701</v>
      </c>
      <c r="O1738" s="2" t="s">
        <v>2765</v>
      </c>
      <c r="P1738" s="2" t="s">
        <v>11557</v>
      </c>
      <c r="Q1738" s="9" t="s">
        <v>1958</v>
      </c>
      <c r="R1738" s="2" t="s">
        <v>5250</v>
      </c>
      <c r="S1738" s="9" t="s">
        <v>2199</v>
      </c>
      <c r="T1738" s="2" t="s">
        <v>675</v>
      </c>
    </row>
    <row r="1739" spans="1:20">
      <c r="A1739" s="2" t="s">
        <v>4478</v>
      </c>
      <c r="B1739" s="9" t="s">
        <v>1958</v>
      </c>
      <c r="C1739" s="2" t="s">
        <v>12299</v>
      </c>
      <c r="D1739" s="2" t="s">
        <v>1958</v>
      </c>
      <c r="E1739" s="2" t="s">
        <v>12819</v>
      </c>
      <c r="F1739" s="2" t="s">
        <v>11550</v>
      </c>
      <c r="G1739" s="2" t="s">
        <v>11551</v>
      </c>
      <c r="H1739" s="2" t="s">
        <v>675</v>
      </c>
      <c r="I1739" s="2" t="s">
        <v>1064</v>
      </c>
      <c r="J1739" s="2" t="s">
        <v>123</v>
      </c>
      <c r="K1739" s="2" t="s">
        <v>664</v>
      </c>
      <c r="L1739" s="2" t="s">
        <v>11552</v>
      </c>
      <c r="M1739" s="2" t="s">
        <v>1283</v>
      </c>
      <c r="N1739" s="2" t="s">
        <v>701</v>
      </c>
      <c r="O1739" s="2" t="s">
        <v>1063</v>
      </c>
      <c r="P1739" s="2" t="s">
        <v>11557</v>
      </c>
      <c r="Q1739" s="9" t="s">
        <v>1958</v>
      </c>
      <c r="R1739" s="2" t="s">
        <v>4479</v>
      </c>
      <c r="S1739" s="9" t="s">
        <v>2112</v>
      </c>
      <c r="T1739" s="2" t="s">
        <v>675</v>
      </c>
    </row>
    <row r="1740" spans="1:20">
      <c r="A1740" s="2" t="s">
        <v>4480</v>
      </c>
      <c r="B1740" s="9" t="s">
        <v>1958</v>
      </c>
      <c r="C1740" s="2" t="s">
        <v>13031</v>
      </c>
      <c r="D1740" s="2" t="s">
        <v>1958</v>
      </c>
      <c r="E1740" s="2" t="s">
        <v>12823</v>
      </c>
      <c r="F1740" s="2" t="s">
        <v>11560</v>
      </c>
      <c r="G1740" s="2" t="s">
        <v>11551</v>
      </c>
      <c r="H1740" s="2" t="s">
        <v>675</v>
      </c>
      <c r="I1740" s="2" t="s">
        <v>2655</v>
      </c>
      <c r="J1740" s="2" t="s">
        <v>423</v>
      </c>
      <c r="K1740" s="2" t="s">
        <v>675</v>
      </c>
      <c r="L1740" s="2" t="s">
        <v>675</v>
      </c>
      <c r="M1740" s="2" t="s">
        <v>1283</v>
      </c>
      <c r="N1740" s="2" t="s">
        <v>701</v>
      </c>
      <c r="O1740" s="2" t="s">
        <v>2654</v>
      </c>
      <c r="P1740" s="2" t="s">
        <v>11557</v>
      </c>
      <c r="Q1740" s="9" t="s">
        <v>1958</v>
      </c>
      <c r="R1740" s="2" t="s">
        <v>4481</v>
      </c>
      <c r="S1740" s="9" t="s">
        <v>2112</v>
      </c>
      <c r="T1740" s="2" t="s">
        <v>675</v>
      </c>
    </row>
    <row r="1741" spans="1:20">
      <c r="A1741" s="2" t="s">
        <v>4482</v>
      </c>
      <c r="B1741" s="9" t="s">
        <v>1958</v>
      </c>
      <c r="C1741" s="2" t="s">
        <v>13032</v>
      </c>
      <c r="D1741" s="2" t="s">
        <v>1958</v>
      </c>
      <c r="E1741" s="2" t="s">
        <v>12853</v>
      </c>
      <c r="F1741" s="2" t="s">
        <v>13033</v>
      </c>
      <c r="G1741" s="2" t="s">
        <v>11551</v>
      </c>
      <c r="H1741" s="2" t="s">
        <v>675</v>
      </c>
      <c r="I1741" s="2" t="s">
        <v>1828</v>
      </c>
      <c r="J1741" s="2" t="s">
        <v>424</v>
      </c>
      <c r="K1741" s="2" t="s">
        <v>675</v>
      </c>
      <c r="L1741" s="2" t="s">
        <v>11552</v>
      </c>
      <c r="M1741" s="2" t="s">
        <v>769</v>
      </c>
      <c r="N1741" s="2" t="s">
        <v>701</v>
      </c>
      <c r="O1741" s="2" t="s">
        <v>1827</v>
      </c>
      <c r="P1741" s="2" t="s">
        <v>11553</v>
      </c>
      <c r="Q1741" s="9" t="s">
        <v>1958</v>
      </c>
      <c r="R1741" s="2" t="s">
        <v>4483</v>
      </c>
      <c r="S1741" s="9" t="s">
        <v>2112</v>
      </c>
      <c r="T1741" s="2" t="s">
        <v>675</v>
      </c>
    </row>
    <row r="1742" spans="1:20">
      <c r="A1742" s="2" t="s">
        <v>3147</v>
      </c>
      <c r="B1742" s="9" t="s">
        <v>1958</v>
      </c>
      <c r="C1742" s="2" t="s">
        <v>13034</v>
      </c>
      <c r="D1742" s="2" t="s">
        <v>1958</v>
      </c>
      <c r="E1742" s="2" t="s">
        <v>12499</v>
      </c>
      <c r="F1742" s="2" t="s">
        <v>11853</v>
      </c>
      <c r="G1742" s="2" t="s">
        <v>11551</v>
      </c>
      <c r="H1742" s="2" t="s">
        <v>675</v>
      </c>
      <c r="I1742" s="2" t="s">
        <v>1050</v>
      </c>
      <c r="J1742" s="2" t="s">
        <v>184</v>
      </c>
      <c r="K1742" s="2" t="s">
        <v>664</v>
      </c>
      <c r="L1742" s="2" t="s">
        <v>11552</v>
      </c>
      <c r="M1742" s="2" t="s">
        <v>769</v>
      </c>
      <c r="N1742" s="2" t="s">
        <v>701</v>
      </c>
      <c r="O1742" s="2" t="s">
        <v>1049</v>
      </c>
      <c r="P1742" s="2" t="s">
        <v>11553</v>
      </c>
      <c r="Q1742" s="9" t="s">
        <v>1958</v>
      </c>
      <c r="R1742" s="2" t="s">
        <v>3148</v>
      </c>
      <c r="S1742" s="9" t="s">
        <v>2055</v>
      </c>
      <c r="T1742" s="2" t="s">
        <v>675</v>
      </c>
    </row>
    <row r="1743" spans="1:20">
      <c r="A1743" s="2" t="s">
        <v>4484</v>
      </c>
      <c r="B1743" s="9" t="s">
        <v>1958</v>
      </c>
      <c r="C1743" s="2" t="s">
        <v>13035</v>
      </c>
      <c r="D1743" s="2" t="s">
        <v>1958</v>
      </c>
      <c r="E1743" s="2" t="s">
        <v>12550</v>
      </c>
      <c r="F1743" s="2" t="s">
        <v>11853</v>
      </c>
      <c r="G1743" s="2" t="s">
        <v>11551</v>
      </c>
      <c r="H1743" s="2" t="s">
        <v>675</v>
      </c>
      <c r="I1743" s="2" t="s">
        <v>1964</v>
      </c>
      <c r="J1743" s="2" t="s">
        <v>425</v>
      </c>
      <c r="K1743" s="2" t="s">
        <v>675</v>
      </c>
      <c r="L1743" s="2" t="s">
        <v>11552</v>
      </c>
      <c r="M1743" s="2" t="s">
        <v>769</v>
      </c>
      <c r="N1743" s="2" t="s">
        <v>701</v>
      </c>
      <c r="O1743" s="2" t="s">
        <v>1963</v>
      </c>
      <c r="P1743" s="2" t="s">
        <v>11553</v>
      </c>
      <c r="Q1743" s="9" t="s">
        <v>1958</v>
      </c>
      <c r="R1743" s="2" t="s">
        <v>4485</v>
      </c>
      <c r="S1743" s="9" t="s">
        <v>2112</v>
      </c>
      <c r="T1743" s="2" t="s">
        <v>675</v>
      </c>
    </row>
    <row r="1744" spans="1:20">
      <c r="A1744" s="2" t="s">
        <v>5251</v>
      </c>
      <c r="B1744" s="9" t="s">
        <v>1958</v>
      </c>
      <c r="C1744" s="2" t="s">
        <v>13036</v>
      </c>
      <c r="D1744" s="2" t="s">
        <v>1958</v>
      </c>
      <c r="E1744" s="2" t="s">
        <v>13037</v>
      </c>
      <c r="F1744" s="2" t="s">
        <v>11762</v>
      </c>
      <c r="G1744" s="2" t="s">
        <v>11551</v>
      </c>
      <c r="H1744" s="2" t="s">
        <v>675</v>
      </c>
      <c r="I1744" s="2" t="s">
        <v>18</v>
      </c>
      <c r="J1744" s="2" t="s">
        <v>5136</v>
      </c>
      <c r="K1744" s="2" t="s">
        <v>664</v>
      </c>
      <c r="L1744" s="2" t="s">
        <v>11552</v>
      </c>
      <c r="M1744" s="2" t="s">
        <v>769</v>
      </c>
      <c r="N1744" s="2" t="s">
        <v>701</v>
      </c>
      <c r="O1744" s="2" t="s">
        <v>2311</v>
      </c>
      <c r="P1744" s="2" t="s">
        <v>11553</v>
      </c>
      <c r="Q1744" s="9" t="s">
        <v>1958</v>
      </c>
      <c r="R1744" s="2" t="s">
        <v>5252</v>
      </c>
      <c r="S1744" s="9" t="s">
        <v>2199</v>
      </c>
      <c r="T1744" s="2" t="s">
        <v>675</v>
      </c>
    </row>
    <row r="1745" spans="1:20">
      <c r="A1745" s="2" t="s">
        <v>3149</v>
      </c>
      <c r="B1745" s="9" t="s">
        <v>1958</v>
      </c>
      <c r="C1745" s="2" t="s">
        <v>13038</v>
      </c>
      <c r="D1745" s="2" t="s">
        <v>1958</v>
      </c>
      <c r="E1745" s="2" t="s">
        <v>13039</v>
      </c>
      <c r="F1745" s="2" t="s">
        <v>11762</v>
      </c>
      <c r="G1745" s="2" t="s">
        <v>11551</v>
      </c>
      <c r="H1745" s="2" t="s">
        <v>675</v>
      </c>
      <c r="I1745" s="2" t="s">
        <v>1800</v>
      </c>
      <c r="J1745" s="2" t="s">
        <v>184</v>
      </c>
      <c r="K1745" s="2" t="s">
        <v>664</v>
      </c>
      <c r="L1745" s="2" t="s">
        <v>11552</v>
      </c>
      <c r="M1745" s="2" t="s">
        <v>769</v>
      </c>
      <c r="N1745" s="2" t="s">
        <v>701</v>
      </c>
      <c r="O1745" s="2" t="s">
        <v>1799</v>
      </c>
      <c r="P1745" s="2" t="s">
        <v>11553</v>
      </c>
      <c r="Q1745" s="9" t="s">
        <v>1958</v>
      </c>
      <c r="R1745" s="2" t="s">
        <v>3150</v>
      </c>
      <c r="S1745" s="9" t="s">
        <v>2055</v>
      </c>
      <c r="T1745" s="2" t="s">
        <v>675</v>
      </c>
    </row>
    <row r="1746" spans="1:20">
      <c r="A1746" s="2" t="s">
        <v>1957</v>
      </c>
      <c r="B1746" s="9" t="s">
        <v>1958</v>
      </c>
      <c r="C1746" s="2" t="s">
        <v>6721</v>
      </c>
      <c r="D1746" s="2" t="s">
        <v>1958</v>
      </c>
      <c r="E1746" s="2" t="s">
        <v>11615</v>
      </c>
      <c r="F1746" s="2" t="s">
        <v>11550</v>
      </c>
      <c r="G1746" s="2" t="s">
        <v>11551</v>
      </c>
      <c r="H1746" s="2" t="s">
        <v>675</v>
      </c>
      <c r="I1746" s="2" t="s">
        <v>40</v>
      </c>
      <c r="J1746" s="2" t="s">
        <v>1960</v>
      </c>
      <c r="K1746" s="2" t="s">
        <v>664</v>
      </c>
      <c r="L1746" s="2" t="s">
        <v>11552</v>
      </c>
      <c r="M1746" s="2" t="s">
        <v>769</v>
      </c>
      <c r="N1746" s="2" t="s">
        <v>701</v>
      </c>
      <c r="O1746" s="2" t="s">
        <v>1959</v>
      </c>
      <c r="P1746" s="2" t="s">
        <v>11557</v>
      </c>
      <c r="Q1746" s="9" t="s">
        <v>1958</v>
      </c>
      <c r="R1746" s="2" t="s">
        <v>1961</v>
      </c>
      <c r="S1746" s="9" t="s">
        <v>2112</v>
      </c>
      <c r="T1746" s="2" t="s">
        <v>675</v>
      </c>
    </row>
    <row r="1747" spans="1:20">
      <c r="A1747" s="2" t="s">
        <v>1962</v>
      </c>
      <c r="B1747" s="9" t="s">
        <v>1958</v>
      </c>
      <c r="C1747" s="2" t="s">
        <v>7040</v>
      </c>
      <c r="D1747" s="2" t="s">
        <v>1958</v>
      </c>
      <c r="E1747" s="2" t="s">
        <v>12882</v>
      </c>
      <c r="F1747" s="2" t="s">
        <v>11560</v>
      </c>
      <c r="G1747" s="2" t="s">
        <v>11551</v>
      </c>
      <c r="H1747" s="2" t="s">
        <v>675</v>
      </c>
      <c r="I1747" s="2" t="s">
        <v>1964</v>
      </c>
      <c r="J1747" s="2" t="s">
        <v>1965</v>
      </c>
      <c r="K1747" s="2" t="s">
        <v>664</v>
      </c>
      <c r="L1747" s="2" t="s">
        <v>675</v>
      </c>
      <c r="M1747" s="2" t="s">
        <v>769</v>
      </c>
      <c r="N1747" s="2" t="s">
        <v>701</v>
      </c>
      <c r="O1747" s="2" t="s">
        <v>1963</v>
      </c>
      <c r="P1747" s="2" t="s">
        <v>11557</v>
      </c>
      <c r="Q1747" s="9" t="s">
        <v>1958</v>
      </c>
      <c r="R1747" s="2" t="s">
        <v>1966</v>
      </c>
      <c r="S1747" s="9" t="s">
        <v>2112</v>
      </c>
      <c r="T1747" s="2" t="s">
        <v>675</v>
      </c>
    </row>
    <row r="1748" spans="1:20">
      <c r="A1748" s="2" t="s">
        <v>3151</v>
      </c>
      <c r="B1748" s="9" t="s">
        <v>1958</v>
      </c>
      <c r="C1748" s="2" t="s">
        <v>13040</v>
      </c>
      <c r="D1748" s="2" t="s">
        <v>1958</v>
      </c>
      <c r="E1748" s="2" t="s">
        <v>13041</v>
      </c>
      <c r="F1748" s="2" t="s">
        <v>11550</v>
      </c>
      <c r="G1748" s="2" t="s">
        <v>11551</v>
      </c>
      <c r="H1748" s="2" t="s">
        <v>675</v>
      </c>
      <c r="I1748" s="2" t="s">
        <v>2571</v>
      </c>
      <c r="J1748" s="2" t="s">
        <v>184</v>
      </c>
      <c r="K1748" s="2" t="s">
        <v>664</v>
      </c>
      <c r="L1748" s="2" t="s">
        <v>11552</v>
      </c>
      <c r="M1748" s="2" t="s">
        <v>769</v>
      </c>
      <c r="N1748" s="2" t="s">
        <v>701</v>
      </c>
      <c r="O1748" s="2" t="s">
        <v>2570</v>
      </c>
      <c r="P1748" s="2" t="s">
        <v>11553</v>
      </c>
      <c r="Q1748" s="9" t="s">
        <v>1958</v>
      </c>
      <c r="R1748" s="2" t="s">
        <v>3152</v>
      </c>
      <c r="S1748" s="9" t="s">
        <v>2055</v>
      </c>
      <c r="T1748" s="2" t="s">
        <v>675</v>
      </c>
    </row>
    <row r="1749" spans="1:20">
      <c r="A1749" s="2" t="s">
        <v>3153</v>
      </c>
      <c r="B1749" s="9" t="s">
        <v>1958</v>
      </c>
      <c r="C1749" s="2" t="s">
        <v>13042</v>
      </c>
      <c r="D1749" s="2" t="s">
        <v>1958</v>
      </c>
      <c r="E1749" s="2" t="s">
        <v>13043</v>
      </c>
      <c r="F1749" s="2" t="s">
        <v>11616</v>
      </c>
      <c r="G1749" s="2" t="s">
        <v>11551</v>
      </c>
      <c r="H1749" s="2" t="s">
        <v>675</v>
      </c>
      <c r="I1749" s="2" t="s">
        <v>1050</v>
      </c>
      <c r="J1749" s="2" t="s">
        <v>426</v>
      </c>
      <c r="K1749" s="2" t="s">
        <v>664</v>
      </c>
      <c r="L1749" s="2" t="s">
        <v>11552</v>
      </c>
      <c r="M1749" s="2" t="s">
        <v>769</v>
      </c>
      <c r="N1749" s="2" t="s">
        <v>701</v>
      </c>
      <c r="O1749" s="2" t="s">
        <v>1049</v>
      </c>
      <c r="P1749" s="2" t="s">
        <v>11553</v>
      </c>
      <c r="Q1749" s="9" t="s">
        <v>1958</v>
      </c>
      <c r="R1749" s="2" t="s">
        <v>3154</v>
      </c>
      <c r="S1749" s="9" t="s">
        <v>2055</v>
      </c>
      <c r="T1749" s="2" t="s">
        <v>675</v>
      </c>
    </row>
    <row r="1750" spans="1:20">
      <c r="A1750" s="2" t="s">
        <v>1967</v>
      </c>
      <c r="B1750" s="9" t="s">
        <v>1958</v>
      </c>
      <c r="C1750" s="2" t="s">
        <v>12931</v>
      </c>
      <c r="D1750" s="2" t="s">
        <v>1958</v>
      </c>
      <c r="E1750" s="2" t="s">
        <v>6721</v>
      </c>
      <c r="F1750" s="2" t="s">
        <v>11560</v>
      </c>
      <c r="G1750" s="2" t="s">
        <v>11551</v>
      </c>
      <c r="H1750" s="2" t="s">
        <v>1969</v>
      </c>
      <c r="I1750" s="2" t="s">
        <v>1969</v>
      </c>
      <c r="J1750" s="2" t="s">
        <v>1970</v>
      </c>
      <c r="K1750" s="2" t="s">
        <v>664</v>
      </c>
      <c r="L1750" s="2" t="s">
        <v>675</v>
      </c>
      <c r="M1750" s="2" t="s">
        <v>769</v>
      </c>
      <c r="N1750" s="2" t="s">
        <v>701</v>
      </c>
      <c r="O1750" s="2" t="s">
        <v>1968</v>
      </c>
      <c r="P1750" s="2" t="s">
        <v>11568</v>
      </c>
      <c r="Q1750" s="9" t="s">
        <v>1958</v>
      </c>
      <c r="R1750" s="2" t="s">
        <v>1971</v>
      </c>
      <c r="S1750" s="9" t="s">
        <v>2112</v>
      </c>
      <c r="T1750" s="2" t="s">
        <v>675</v>
      </c>
    </row>
    <row r="1751" spans="1:20">
      <c r="A1751" s="2" t="s">
        <v>3155</v>
      </c>
      <c r="B1751" s="9" t="s">
        <v>1958</v>
      </c>
      <c r="C1751" s="2" t="s">
        <v>13044</v>
      </c>
      <c r="D1751" s="2" t="s">
        <v>1958</v>
      </c>
      <c r="E1751" s="2" t="s">
        <v>13045</v>
      </c>
      <c r="F1751" s="2" t="s">
        <v>12276</v>
      </c>
      <c r="G1751" s="2" t="s">
        <v>11551</v>
      </c>
      <c r="H1751" s="2" t="s">
        <v>675</v>
      </c>
      <c r="I1751" s="2" t="s">
        <v>3011</v>
      </c>
      <c r="J1751" s="2" t="s">
        <v>119</v>
      </c>
      <c r="K1751" s="2" t="s">
        <v>664</v>
      </c>
      <c r="L1751" s="2" t="s">
        <v>11552</v>
      </c>
      <c r="M1751" s="2" t="s">
        <v>1283</v>
      </c>
      <c r="N1751" s="2" t="s">
        <v>701</v>
      </c>
      <c r="O1751" s="2" t="s">
        <v>3010</v>
      </c>
      <c r="P1751" s="2" t="s">
        <v>11568</v>
      </c>
      <c r="Q1751" s="9" t="s">
        <v>1973</v>
      </c>
      <c r="R1751" s="2" t="s">
        <v>3156</v>
      </c>
      <c r="S1751" s="9" t="s">
        <v>2055</v>
      </c>
      <c r="T1751" s="2" t="s">
        <v>675</v>
      </c>
    </row>
    <row r="1752" spans="1:20">
      <c r="A1752" s="2" t="s">
        <v>3157</v>
      </c>
      <c r="B1752" s="9" t="s">
        <v>1958</v>
      </c>
      <c r="C1752" s="2" t="s">
        <v>13046</v>
      </c>
      <c r="D1752" s="2" t="s">
        <v>1958</v>
      </c>
      <c r="E1752" s="2" t="s">
        <v>13047</v>
      </c>
      <c r="F1752" s="2" t="s">
        <v>11580</v>
      </c>
      <c r="G1752" s="2" t="s">
        <v>11551</v>
      </c>
      <c r="H1752" s="2" t="s">
        <v>675</v>
      </c>
      <c r="I1752" s="2" t="s">
        <v>2636</v>
      </c>
      <c r="J1752" s="2" t="s">
        <v>119</v>
      </c>
      <c r="K1752" s="2" t="s">
        <v>664</v>
      </c>
      <c r="L1752" s="2" t="s">
        <v>11552</v>
      </c>
      <c r="M1752" s="2" t="s">
        <v>1283</v>
      </c>
      <c r="N1752" s="2" t="s">
        <v>701</v>
      </c>
      <c r="O1752" s="2" t="s">
        <v>2635</v>
      </c>
      <c r="P1752" s="2" t="s">
        <v>11557</v>
      </c>
      <c r="Q1752" s="9" t="s">
        <v>1973</v>
      </c>
      <c r="R1752" s="2" t="s">
        <v>3158</v>
      </c>
      <c r="S1752" s="9" t="s">
        <v>2055</v>
      </c>
      <c r="T1752" s="2" t="s">
        <v>675</v>
      </c>
    </row>
    <row r="1753" spans="1:20">
      <c r="A1753" s="2" t="s">
        <v>4486</v>
      </c>
      <c r="B1753" s="9" t="s">
        <v>1973</v>
      </c>
      <c r="C1753" s="2" t="s">
        <v>13048</v>
      </c>
      <c r="D1753" s="2" t="s">
        <v>1973</v>
      </c>
      <c r="E1753" s="2" t="s">
        <v>13049</v>
      </c>
      <c r="F1753" s="2" t="s">
        <v>12135</v>
      </c>
      <c r="G1753" s="2" t="s">
        <v>11551</v>
      </c>
      <c r="H1753" s="2" t="s">
        <v>675</v>
      </c>
      <c r="I1753" s="2" t="s">
        <v>4488</v>
      </c>
      <c r="J1753" s="2" t="s">
        <v>119</v>
      </c>
      <c r="K1753" s="2" t="s">
        <v>664</v>
      </c>
      <c r="L1753" s="2" t="s">
        <v>11552</v>
      </c>
      <c r="M1753" s="2" t="s">
        <v>1283</v>
      </c>
      <c r="N1753" s="2" t="s">
        <v>701</v>
      </c>
      <c r="O1753" s="2" t="s">
        <v>4487</v>
      </c>
      <c r="P1753" s="2" t="s">
        <v>11557</v>
      </c>
      <c r="Q1753" s="9" t="s">
        <v>1973</v>
      </c>
      <c r="R1753" s="2" t="s">
        <v>4489</v>
      </c>
      <c r="S1753" s="9" t="s">
        <v>2112</v>
      </c>
      <c r="T1753" s="2" t="s">
        <v>675</v>
      </c>
    </row>
    <row r="1754" spans="1:20">
      <c r="A1754" s="2" t="s">
        <v>4490</v>
      </c>
      <c r="B1754" s="9" t="s">
        <v>1973</v>
      </c>
      <c r="C1754" s="2" t="s">
        <v>13050</v>
      </c>
      <c r="D1754" s="2" t="s">
        <v>1973</v>
      </c>
      <c r="E1754" s="2" t="s">
        <v>13039</v>
      </c>
      <c r="F1754" s="2" t="s">
        <v>12197</v>
      </c>
      <c r="G1754" s="2" t="s">
        <v>11551</v>
      </c>
      <c r="H1754" s="2" t="s">
        <v>675</v>
      </c>
      <c r="I1754" s="2" t="s">
        <v>2326</v>
      </c>
      <c r="J1754" s="2" t="s">
        <v>427</v>
      </c>
      <c r="K1754" s="2" t="s">
        <v>664</v>
      </c>
      <c r="L1754" s="2" t="s">
        <v>11552</v>
      </c>
      <c r="M1754" s="2" t="s">
        <v>1283</v>
      </c>
      <c r="N1754" s="2" t="s">
        <v>701</v>
      </c>
      <c r="O1754" s="2" t="s">
        <v>2325</v>
      </c>
      <c r="P1754" s="2" t="s">
        <v>11557</v>
      </c>
      <c r="Q1754" s="9" t="s">
        <v>1973</v>
      </c>
      <c r="R1754" s="2" t="s">
        <v>4491</v>
      </c>
      <c r="S1754" s="9" t="s">
        <v>2112</v>
      </c>
      <c r="T1754" s="2" t="s">
        <v>675</v>
      </c>
    </row>
    <row r="1755" spans="1:20">
      <c r="A1755" s="2" t="s">
        <v>4492</v>
      </c>
      <c r="B1755" s="9" t="s">
        <v>1973</v>
      </c>
      <c r="C1755" s="2" t="s">
        <v>13051</v>
      </c>
      <c r="D1755" s="2" t="s">
        <v>1973</v>
      </c>
      <c r="E1755" s="2" t="s">
        <v>12981</v>
      </c>
      <c r="F1755" s="2" t="s">
        <v>11580</v>
      </c>
      <c r="G1755" s="2" t="s">
        <v>11551</v>
      </c>
      <c r="H1755" s="2" t="s">
        <v>675</v>
      </c>
      <c r="I1755" s="2" t="s">
        <v>4494</v>
      </c>
      <c r="J1755" s="2" t="s">
        <v>268</v>
      </c>
      <c r="K1755" s="2" t="s">
        <v>664</v>
      </c>
      <c r="L1755" s="2" t="s">
        <v>11552</v>
      </c>
      <c r="M1755" s="2" t="s">
        <v>1283</v>
      </c>
      <c r="N1755" s="2" t="s">
        <v>701</v>
      </c>
      <c r="O1755" s="2" t="s">
        <v>4493</v>
      </c>
      <c r="P1755" s="2" t="s">
        <v>11557</v>
      </c>
      <c r="Q1755" s="9" t="s">
        <v>1973</v>
      </c>
      <c r="R1755" s="2" t="s">
        <v>4495</v>
      </c>
      <c r="S1755" s="9" t="s">
        <v>2112</v>
      </c>
      <c r="T1755" s="2" t="s">
        <v>675</v>
      </c>
    </row>
    <row r="1756" spans="1:20">
      <c r="A1756" s="2" t="s">
        <v>1972</v>
      </c>
      <c r="B1756" s="9" t="s">
        <v>1973</v>
      </c>
      <c r="C1756" s="2" t="s">
        <v>9815</v>
      </c>
      <c r="D1756" s="2" t="s">
        <v>1973</v>
      </c>
      <c r="E1756" s="2" t="s">
        <v>13052</v>
      </c>
      <c r="F1756" s="2" t="s">
        <v>11560</v>
      </c>
      <c r="G1756" s="2" t="s">
        <v>11551</v>
      </c>
      <c r="H1756" s="2" t="s">
        <v>675</v>
      </c>
      <c r="I1756" s="2" t="s">
        <v>1834</v>
      </c>
      <c r="J1756" s="2" t="s">
        <v>13053</v>
      </c>
      <c r="K1756" s="2" t="s">
        <v>664</v>
      </c>
      <c r="L1756" s="2" t="s">
        <v>675</v>
      </c>
      <c r="M1756" s="2" t="s">
        <v>1504</v>
      </c>
      <c r="N1756" s="2" t="s">
        <v>701</v>
      </c>
      <c r="O1756" s="2" t="s">
        <v>1833</v>
      </c>
      <c r="P1756" s="2" t="s">
        <v>11557</v>
      </c>
      <c r="Q1756" s="9" t="s">
        <v>1973</v>
      </c>
      <c r="R1756" s="2" t="s">
        <v>1975</v>
      </c>
      <c r="S1756" s="9" t="s">
        <v>2112</v>
      </c>
      <c r="T1756" s="2" t="s">
        <v>12465</v>
      </c>
    </row>
    <row r="1757" spans="1:20">
      <c r="A1757" s="2" t="s">
        <v>3159</v>
      </c>
      <c r="B1757" s="9" t="s">
        <v>1973</v>
      </c>
      <c r="C1757" s="2" t="s">
        <v>13054</v>
      </c>
      <c r="D1757" s="2" t="s">
        <v>1973</v>
      </c>
      <c r="E1757" s="2" t="s">
        <v>13055</v>
      </c>
      <c r="F1757" s="2" t="s">
        <v>11555</v>
      </c>
      <c r="G1757" s="2" t="s">
        <v>11551</v>
      </c>
      <c r="H1757" s="2" t="s">
        <v>675</v>
      </c>
      <c r="I1757" s="2" t="s">
        <v>1834</v>
      </c>
      <c r="J1757" s="2" t="s">
        <v>428</v>
      </c>
      <c r="K1757" s="2" t="s">
        <v>664</v>
      </c>
      <c r="L1757" s="2" t="s">
        <v>11552</v>
      </c>
      <c r="M1757" s="2" t="s">
        <v>1504</v>
      </c>
      <c r="N1757" s="2" t="s">
        <v>701</v>
      </c>
      <c r="O1757" s="2" t="s">
        <v>1833</v>
      </c>
      <c r="P1757" s="2" t="s">
        <v>11557</v>
      </c>
      <c r="Q1757" s="9" t="s">
        <v>1973</v>
      </c>
      <c r="R1757" s="2" t="s">
        <v>3160</v>
      </c>
      <c r="S1757" s="9" t="s">
        <v>2055</v>
      </c>
      <c r="T1757" s="2" t="s">
        <v>675</v>
      </c>
    </row>
    <row r="1758" spans="1:20">
      <c r="A1758" s="2" t="s">
        <v>3161</v>
      </c>
      <c r="B1758" s="9" t="s">
        <v>1973</v>
      </c>
      <c r="C1758" s="2" t="s">
        <v>13056</v>
      </c>
      <c r="D1758" s="2" t="s">
        <v>1973</v>
      </c>
      <c r="E1758" s="2" t="s">
        <v>13057</v>
      </c>
      <c r="F1758" s="2" t="s">
        <v>13058</v>
      </c>
      <c r="G1758" s="2" t="s">
        <v>11551</v>
      </c>
      <c r="H1758" s="2" t="s">
        <v>675</v>
      </c>
      <c r="I1758" s="2" t="s">
        <v>66</v>
      </c>
      <c r="J1758" s="2" t="s">
        <v>429</v>
      </c>
      <c r="K1758" s="2" t="s">
        <v>664</v>
      </c>
      <c r="L1758" s="2" t="s">
        <v>11552</v>
      </c>
      <c r="M1758" s="2" t="s">
        <v>1504</v>
      </c>
      <c r="N1758" s="2" t="s">
        <v>701</v>
      </c>
      <c r="O1758" s="2" t="s">
        <v>1309</v>
      </c>
      <c r="P1758" s="2" t="s">
        <v>11557</v>
      </c>
      <c r="Q1758" s="9" t="s">
        <v>1973</v>
      </c>
      <c r="R1758" s="2" t="s">
        <v>3162</v>
      </c>
      <c r="S1758" s="9" t="s">
        <v>2055</v>
      </c>
      <c r="T1758" s="2" t="s">
        <v>675</v>
      </c>
    </row>
    <row r="1759" spans="1:20">
      <c r="A1759" s="2" t="s">
        <v>3163</v>
      </c>
      <c r="B1759" s="9" t="s">
        <v>1973</v>
      </c>
      <c r="C1759" s="2" t="s">
        <v>13059</v>
      </c>
      <c r="D1759" s="2" t="s">
        <v>1973</v>
      </c>
      <c r="E1759" s="2" t="s">
        <v>13060</v>
      </c>
      <c r="F1759" s="2" t="s">
        <v>11965</v>
      </c>
      <c r="G1759" s="2" t="s">
        <v>11551</v>
      </c>
      <c r="H1759" s="2" t="s">
        <v>675</v>
      </c>
      <c r="I1759" s="2" t="s">
        <v>865</v>
      </c>
      <c r="J1759" s="2" t="s">
        <v>428</v>
      </c>
      <c r="K1759" s="2" t="s">
        <v>664</v>
      </c>
      <c r="L1759" s="2" t="s">
        <v>11552</v>
      </c>
      <c r="M1759" s="2" t="s">
        <v>1504</v>
      </c>
      <c r="N1759" s="2" t="s">
        <v>701</v>
      </c>
      <c r="O1759" s="2" t="s">
        <v>864</v>
      </c>
      <c r="P1759" s="2" t="s">
        <v>11557</v>
      </c>
      <c r="Q1759" s="9" t="s">
        <v>1973</v>
      </c>
      <c r="R1759" s="2" t="s">
        <v>3164</v>
      </c>
      <c r="S1759" s="9" t="s">
        <v>2055</v>
      </c>
      <c r="T1759" s="2" t="s">
        <v>675</v>
      </c>
    </row>
    <row r="1760" spans="1:20">
      <c r="A1760" s="2" t="s">
        <v>5253</v>
      </c>
      <c r="B1760" s="9" t="s">
        <v>1973</v>
      </c>
      <c r="C1760" s="2" t="s">
        <v>13061</v>
      </c>
      <c r="D1760" s="2" t="s">
        <v>1973</v>
      </c>
      <c r="E1760" s="2" t="s">
        <v>13062</v>
      </c>
      <c r="F1760" s="2" t="s">
        <v>13063</v>
      </c>
      <c r="G1760" s="2" t="s">
        <v>11551</v>
      </c>
      <c r="H1760" s="2" t="s">
        <v>675</v>
      </c>
      <c r="I1760" s="2" t="s">
        <v>1834</v>
      </c>
      <c r="J1760" s="2" t="s">
        <v>13064</v>
      </c>
      <c r="K1760" s="2" t="s">
        <v>664</v>
      </c>
      <c r="L1760" s="2" t="s">
        <v>11552</v>
      </c>
      <c r="M1760" s="2" t="s">
        <v>1504</v>
      </c>
      <c r="N1760" s="2" t="s">
        <v>701</v>
      </c>
      <c r="O1760" s="2" t="s">
        <v>1833</v>
      </c>
      <c r="P1760" s="2" t="s">
        <v>11557</v>
      </c>
      <c r="Q1760" s="9" t="s">
        <v>1973</v>
      </c>
      <c r="R1760" s="2" t="s">
        <v>5255</v>
      </c>
      <c r="S1760" s="9" t="s">
        <v>2199</v>
      </c>
      <c r="T1760" s="2" t="s">
        <v>12465</v>
      </c>
    </row>
    <row r="1761" spans="1:20">
      <c r="A1761" s="2" t="s">
        <v>4496</v>
      </c>
      <c r="B1761" s="9" t="s">
        <v>1973</v>
      </c>
      <c r="C1761" s="2" t="s">
        <v>13065</v>
      </c>
      <c r="D1761" s="2" t="s">
        <v>1973</v>
      </c>
      <c r="E1761" s="2" t="s">
        <v>13066</v>
      </c>
      <c r="F1761" s="2" t="s">
        <v>12266</v>
      </c>
      <c r="G1761" s="2" t="s">
        <v>11551</v>
      </c>
      <c r="H1761" s="2" t="s">
        <v>675</v>
      </c>
      <c r="I1761" s="2" t="s">
        <v>3011</v>
      </c>
      <c r="J1761" s="2" t="s">
        <v>430</v>
      </c>
      <c r="K1761" s="2" t="s">
        <v>664</v>
      </c>
      <c r="L1761" s="2" t="s">
        <v>11552</v>
      </c>
      <c r="M1761" s="2" t="s">
        <v>1504</v>
      </c>
      <c r="N1761" s="2" t="s">
        <v>701</v>
      </c>
      <c r="O1761" s="2" t="s">
        <v>3010</v>
      </c>
      <c r="P1761" s="2" t="s">
        <v>11557</v>
      </c>
      <c r="Q1761" s="9" t="s">
        <v>1973</v>
      </c>
      <c r="R1761" s="2" t="s">
        <v>4497</v>
      </c>
      <c r="S1761" s="9" t="s">
        <v>2112</v>
      </c>
      <c r="T1761" s="2" t="s">
        <v>675</v>
      </c>
    </row>
    <row r="1762" spans="1:20">
      <c r="A1762" s="2" t="s">
        <v>5256</v>
      </c>
      <c r="B1762" s="9" t="s">
        <v>3166</v>
      </c>
      <c r="C1762" s="2" t="s">
        <v>13067</v>
      </c>
      <c r="D1762" s="2" t="s">
        <v>3166</v>
      </c>
      <c r="E1762" s="2" t="s">
        <v>13068</v>
      </c>
      <c r="F1762" s="2" t="s">
        <v>13069</v>
      </c>
      <c r="G1762" s="2" t="s">
        <v>11551</v>
      </c>
      <c r="H1762" s="2" t="s">
        <v>675</v>
      </c>
      <c r="I1762" s="2" t="s">
        <v>93</v>
      </c>
      <c r="J1762" s="2" t="s">
        <v>5257</v>
      </c>
      <c r="K1762" s="2" t="s">
        <v>664</v>
      </c>
      <c r="L1762" s="2" t="s">
        <v>11552</v>
      </c>
      <c r="M1762" s="2" t="s">
        <v>1504</v>
      </c>
      <c r="N1762" s="2" t="s">
        <v>701</v>
      </c>
      <c r="O1762" s="2" t="s">
        <v>2967</v>
      </c>
      <c r="P1762" s="2" t="s">
        <v>11557</v>
      </c>
      <c r="Q1762" s="9" t="s">
        <v>3166</v>
      </c>
      <c r="R1762" s="2" t="s">
        <v>5258</v>
      </c>
      <c r="S1762" s="9" t="s">
        <v>2199</v>
      </c>
      <c r="T1762" s="2" t="s">
        <v>675</v>
      </c>
    </row>
    <row r="1763" spans="1:20">
      <c r="A1763" s="2" t="s">
        <v>3165</v>
      </c>
      <c r="B1763" s="9" t="s">
        <v>3166</v>
      </c>
      <c r="C1763" s="2" t="s">
        <v>13070</v>
      </c>
      <c r="D1763" s="2" t="s">
        <v>3166</v>
      </c>
      <c r="E1763" s="2" t="s">
        <v>13071</v>
      </c>
      <c r="F1763" s="2" t="s">
        <v>13072</v>
      </c>
      <c r="G1763" s="2" t="s">
        <v>11551</v>
      </c>
      <c r="H1763" s="2" t="s">
        <v>675</v>
      </c>
      <c r="I1763" s="2" t="s">
        <v>3011</v>
      </c>
      <c r="J1763" s="2" t="s">
        <v>431</v>
      </c>
      <c r="K1763" s="2" t="s">
        <v>664</v>
      </c>
      <c r="L1763" s="2" t="s">
        <v>11552</v>
      </c>
      <c r="M1763" s="2" t="s">
        <v>1504</v>
      </c>
      <c r="N1763" s="2" t="s">
        <v>701</v>
      </c>
      <c r="O1763" s="2" t="s">
        <v>3010</v>
      </c>
      <c r="P1763" s="2" t="s">
        <v>11557</v>
      </c>
      <c r="Q1763" s="9" t="s">
        <v>3166</v>
      </c>
      <c r="R1763" s="2" t="s">
        <v>3167</v>
      </c>
      <c r="S1763" s="9" t="s">
        <v>2055</v>
      </c>
      <c r="T1763" s="2" t="s">
        <v>675</v>
      </c>
    </row>
    <row r="1764" spans="1:20">
      <c r="A1764" s="2" t="s">
        <v>4498</v>
      </c>
      <c r="B1764" s="9" t="s">
        <v>3166</v>
      </c>
      <c r="C1764" s="2" t="s">
        <v>13073</v>
      </c>
      <c r="D1764" s="2" t="s">
        <v>3166</v>
      </c>
      <c r="E1764" s="2" t="s">
        <v>13074</v>
      </c>
      <c r="F1764" s="2" t="s">
        <v>13075</v>
      </c>
      <c r="G1764" s="2" t="s">
        <v>11551</v>
      </c>
      <c r="H1764" s="2" t="s">
        <v>675</v>
      </c>
      <c r="I1764" s="2" t="s">
        <v>4500</v>
      </c>
      <c r="J1764" s="2" t="s">
        <v>432</v>
      </c>
      <c r="K1764" s="2" t="s">
        <v>664</v>
      </c>
      <c r="L1764" s="2" t="s">
        <v>11552</v>
      </c>
      <c r="M1764" s="2" t="s">
        <v>1504</v>
      </c>
      <c r="N1764" s="2" t="s">
        <v>701</v>
      </c>
      <c r="O1764" s="2" t="s">
        <v>4499</v>
      </c>
      <c r="P1764" s="2" t="s">
        <v>11557</v>
      </c>
      <c r="Q1764" s="9" t="s">
        <v>3166</v>
      </c>
      <c r="R1764" s="2" t="s">
        <v>4501</v>
      </c>
      <c r="S1764" s="9" t="s">
        <v>2112</v>
      </c>
      <c r="T1764" s="2" t="s">
        <v>675</v>
      </c>
    </row>
    <row r="1765" spans="1:20">
      <c r="A1765" s="2" t="s">
        <v>4502</v>
      </c>
      <c r="B1765" s="9" t="s">
        <v>3166</v>
      </c>
      <c r="C1765" s="2" t="s">
        <v>12920</v>
      </c>
      <c r="D1765" s="2" t="s">
        <v>3166</v>
      </c>
      <c r="E1765" s="2" t="s">
        <v>13076</v>
      </c>
      <c r="F1765" s="2" t="s">
        <v>11550</v>
      </c>
      <c r="G1765" s="2" t="s">
        <v>11551</v>
      </c>
      <c r="H1765" s="2" t="s">
        <v>675</v>
      </c>
      <c r="I1765" s="2" t="s">
        <v>2008</v>
      </c>
      <c r="J1765" s="2" t="s">
        <v>433</v>
      </c>
      <c r="K1765" s="2" t="s">
        <v>664</v>
      </c>
      <c r="L1765" s="2" t="s">
        <v>11552</v>
      </c>
      <c r="M1765" s="2" t="s">
        <v>769</v>
      </c>
      <c r="N1765" s="2" t="s">
        <v>701</v>
      </c>
      <c r="O1765" s="2" t="s">
        <v>2007</v>
      </c>
      <c r="P1765" s="2" t="s">
        <v>11553</v>
      </c>
      <c r="Q1765" s="9" t="s">
        <v>3166</v>
      </c>
      <c r="R1765" s="2" t="s">
        <v>4503</v>
      </c>
      <c r="S1765" s="9" t="s">
        <v>2112</v>
      </c>
      <c r="T1765" s="2" t="s">
        <v>675</v>
      </c>
    </row>
    <row r="1766" spans="1:20">
      <c r="A1766" s="2" t="s">
        <v>3168</v>
      </c>
      <c r="B1766" s="9" t="s">
        <v>1977</v>
      </c>
      <c r="C1766" s="2" t="s">
        <v>13077</v>
      </c>
      <c r="D1766" s="2" t="s">
        <v>1977</v>
      </c>
      <c r="E1766" s="2" t="s">
        <v>12830</v>
      </c>
      <c r="F1766" s="2" t="s">
        <v>12135</v>
      </c>
      <c r="G1766" s="2" t="s">
        <v>11551</v>
      </c>
      <c r="H1766" s="2" t="s">
        <v>675</v>
      </c>
      <c r="I1766" s="2" t="s">
        <v>3011</v>
      </c>
      <c r="J1766" s="2" t="s">
        <v>389</v>
      </c>
      <c r="K1766" s="2" t="s">
        <v>664</v>
      </c>
      <c r="L1766" s="2" t="s">
        <v>11552</v>
      </c>
      <c r="M1766" s="2" t="s">
        <v>769</v>
      </c>
      <c r="N1766" s="2" t="s">
        <v>701</v>
      </c>
      <c r="O1766" s="2" t="s">
        <v>3010</v>
      </c>
      <c r="P1766" s="2" t="s">
        <v>11553</v>
      </c>
      <c r="Q1766" s="9" t="s">
        <v>1977</v>
      </c>
      <c r="R1766" s="2" t="s">
        <v>3169</v>
      </c>
      <c r="S1766" s="9" t="s">
        <v>2055</v>
      </c>
      <c r="T1766" s="2" t="s">
        <v>675</v>
      </c>
    </row>
    <row r="1767" spans="1:20">
      <c r="A1767" s="2" t="s">
        <v>3170</v>
      </c>
      <c r="B1767" s="9" t="s">
        <v>1977</v>
      </c>
      <c r="C1767" s="2" t="s">
        <v>12690</v>
      </c>
      <c r="D1767" s="2" t="s">
        <v>1977</v>
      </c>
      <c r="E1767" s="2" t="s">
        <v>13078</v>
      </c>
      <c r="F1767" s="2" t="s">
        <v>12276</v>
      </c>
      <c r="G1767" s="2" t="s">
        <v>11551</v>
      </c>
      <c r="H1767" s="2" t="s">
        <v>675</v>
      </c>
      <c r="I1767" s="2" t="s">
        <v>1050</v>
      </c>
      <c r="J1767" s="2" t="s">
        <v>414</v>
      </c>
      <c r="K1767" s="2" t="s">
        <v>664</v>
      </c>
      <c r="L1767" s="2" t="s">
        <v>11552</v>
      </c>
      <c r="M1767" s="2" t="s">
        <v>769</v>
      </c>
      <c r="N1767" s="2" t="s">
        <v>701</v>
      </c>
      <c r="O1767" s="2" t="s">
        <v>1049</v>
      </c>
      <c r="P1767" s="2" t="s">
        <v>11553</v>
      </c>
      <c r="Q1767" s="9" t="s">
        <v>1977</v>
      </c>
      <c r="R1767" s="2" t="s">
        <v>3171</v>
      </c>
      <c r="S1767" s="9" t="s">
        <v>2055</v>
      </c>
      <c r="T1767" s="2" t="s">
        <v>675</v>
      </c>
    </row>
    <row r="1768" spans="1:20">
      <c r="A1768" s="2" t="s">
        <v>4504</v>
      </c>
      <c r="B1768" s="9" t="s">
        <v>1977</v>
      </c>
      <c r="C1768" s="2" t="s">
        <v>12167</v>
      </c>
      <c r="D1768" s="2" t="s">
        <v>1977</v>
      </c>
      <c r="E1768" s="2" t="s">
        <v>13010</v>
      </c>
      <c r="F1768" s="2" t="s">
        <v>12266</v>
      </c>
      <c r="G1768" s="2" t="s">
        <v>11551</v>
      </c>
      <c r="H1768" s="2" t="s">
        <v>675</v>
      </c>
      <c r="I1768" s="2" t="s">
        <v>4506</v>
      </c>
      <c r="J1768" s="2" t="s">
        <v>433</v>
      </c>
      <c r="K1768" s="2" t="s">
        <v>664</v>
      </c>
      <c r="L1768" s="2" t="s">
        <v>11552</v>
      </c>
      <c r="M1768" s="2" t="s">
        <v>769</v>
      </c>
      <c r="N1768" s="2" t="s">
        <v>701</v>
      </c>
      <c r="O1768" s="2" t="s">
        <v>4505</v>
      </c>
      <c r="P1768" s="2" t="s">
        <v>11553</v>
      </c>
      <c r="Q1768" s="9" t="s">
        <v>1977</v>
      </c>
      <c r="R1768" s="2" t="s">
        <v>4507</v>
      </c>
      <c r="S1768" s="9" t="s">
        <v>2112</v>
      </c>
      <c r="T1768" s="2" t="s">
        <v>675</v>
      </c>
    </row>
    <row r="1769" spans="1:20">
      <c r="A1769" s="2" t="s">
        <v>5259</v>
      </c>
      <c r="B1769" s="9" t="s">
        <v>1977</v>
      </c>
      <c r="C1769" s="2" t="s">
        <v>13079</v>
      </c>
      <c r="D1769" s="2" t="s">
        <v>1977</v>
      </c>
      <c r="E1769" s="2" t="s">
        <v>12096</v>
      </c>
      <c r="F1769" s="2" t="s">
        <v>12266</v>
      </c>
      <c r="G1769" s="2" t="s">
        <v>11551</v>
      </c>
      <c r="H1769" s="2" t="s">
        <v>675</v>
      </c>
      <c r="I1769" s="2" t="s">
        <v>4506</v>
      </c>
      <c r="J1769" s="2" t="s">
        <v>452</v>
      </c>
      <c r="K1769" s="2" t="s">
        <v>664</v>
      </c>
      <c r="L1769" s="2" t="s">
        <v>11552</v>
      </c>
      <c r="M1769" s="2" t="s">
        <v>1676</v>
      </c>
      <c r="N1769" s="2" t="s">
        <v>701</v>
      </c>
      <c r="O1769" s="2" t="s">
        <v>4505</v>
      </c>
      <c r="P1769" s="2" t="s">
        <v>11568</v>
      </c>
      <c r="Q1769" s="9" t="s">
        <v>1977</v>
      </c>
      <c r="R1769" s="2" t="s">
        <v>5260</v>
      </c>
      <c r="S1769" s="9" t="s">
        <v>2199</v>
      </c>
      <c r="T1769" s="2" t="s">
        <v>675</v>
      </c>
    </row>
    <row r="1770" spans="1:20">
      <c r="A1770" s="2" t="s">
        <v>4508</v>
      </c>
      <c r="B1770" s="9" t="s">
        <v>1977</v>
      </c>
      <c r="C1770" s="2" t="s">
        <v>11549</v>
      </c>
      <c r="D1770" s="2" t="s">
        <v>1977</v>
      </c>
      <c r="E1770" s="2" t="s">
        <v>13080</v>
      </c>
      <c r="F1770" s="2" t="s">
        <v>12197</v>
      </c>
      <c r="G1770" s="2" t="s">
        <v>11551</v>
      </c>
      <c r="H1770" s="2" t="s">
        <v>675</v>
      </c>
      <c r="I1770" s="2" t="s">
        <v>2636</v>
      </c>
      <c r="J1770" s="2" t="s">
        <v>186</v>
      </c>
      <c r="K1770" s="2" t="s">
        <v>664</v>
      </c>
      <c r="L1770" s="2" t="s">
        <v>11552</v>
      </c>
      <c r="M1770" s="2" t="s">
        <v>1676</v>
      </c>
      <c r="N1770" s="2" t="s">
        <v>701</v>
      </c>
      <c r="O1770" s="2" t="s">
        <v>2635</v>
      </c>
      <c r="P1770" s="2" t="s">
        <v>11568</v>
      </c>
      <c r="Q1770" s="9" t="s">
        <v>1977</v>
      </c>
      <c r="R1770" s="2" t="s">
        <v>4509</v>
      </c>
      <c r="S1770" s="9" t="s">
        <v>2112</v>
      </c>
      <c r="T1770" s="2" t="s">
        <v>675</v>
      </c>
    </row>
    <row r="1771" spans="1:20">
      <c r="A1771" s="2" t="s">
        <v>9629</v>
      </c>
      <c r="B1771" s="9" t="s">
        <v>1981</v>
      </c>
      <c r="C1771" s="2" t="s">
        <v>13081</v>
      </c>
      <c r="D1771" s="2" t="s">
        <v>675</v>
      </c>
      <c r="E1771" s="2" t="s">
        <v>682</v>
      </c>
      <c r="F1771" s="2" t="s">
        <v>11560</v>
      </c>
      <c r="G1771" s="2" t="s">
        <v>11551</v>
      </c>
      <c r="H1771" s="2" t="s">
        <v>675</v>
      </c>
      <c r="I1771" s="2" t="s">
        <v>20</v>
      </c>
      <c r="J1771" s="2" t="s">
        <v>6741</v>
      </c>
      <c r="K1771" s="2" t="s">
        <v>922</v>
      </c>
      <c r="L1771" s="2" t="s">
        <v>675</v>
      </c>
      <c r="M1771" s="2" t="s">
        <v>2672</v>
      </c>
      <c r="N1771" s="2" t="s">
        <v>760</v>
      </c>
      <c r="O1771" s="2" t="s">
        <v>3712</v>
      </c>
      <c r="P1771" s="2" t="s">
        <v>11557</v>
      </c>
      <c r="Q1771" s="9" t="s">
        <v>1977</v>
      </c>
      <c r="R1771" s="2" t="s">
        <v>9632</v>
      </c>
      <c r="S1771" s="9" t="s">
        <v>2049</v>
      </c>
      <c r="T1771" s="2" t="s">
        <v>675</v>
      </c>
    </row>
    <row r="1772" spans="1:20">
      <c r="A1772" s="2" t="s">
        <v>9633</v>
      </c>
      <c r="B1772" s="9" t="s">
        <v>2029</v>
      </c>
      <c r="C1772" s="2" t="s">
        <v>13082</v>
      </c>
      <c r="D1772" s="2" t="s">
        <v>675</v>
      </c>
      <c r="E1772" s="2" t="s">
        <v>682</v>
      </c>
      <c r="F1772" s="2" t="s">
        <v>11560</v>
      </c>
      <c r="G1772" s="2" t="s">
        <v>11551</v>
      </c>
      <c r="H1772" s="2" t="s">
        <v>675</v>
      </c>
      <c r="I1772" s="2" t="s">
        <v>99</v>
      </c>
      <c r="J1772" s="2" t="s">
        <v>6774</v>
      </c>
      <c r="K1772" s="2" t="s">
        <v>922</v>
      </c>
      <c r="L1772" s="2" t="s">
        <v>675</v>
      </c>
      <c r="M1772" s="2" t="s">
        <v>2672</v>
      </c>
      <c r="N1772" s="2" t="s">
        <v>760</v>
      </c>
      <c r="O1772" s="2" t="s">
        <v>2202</v>
      </c>
      <c r="P1772" s="2" t="s">
        <v>11557</v>
      </c>
      <c r="Q1772" s="9" t="s">
        <v>1977</v>
      </c>
      <c r="R1772" s="2" t="s">
        <v>9635</v>
      </c>
      <c r="S1772" s="9" t="s">
        <v>2049</v>
      </c>
      <c r="T1772" s="2" t="s">
        <v>675</v>
      </c>
    </row>
    <row r="1773" spans="1:20">
      <c r="A1773" s="2" t="s">
        <v>9636</v>
      </c>
      <c r="B1773" s="9" t="s">
        <v>3212</v>
      </c>
      <c r="C1773" s="2" t="s">
        <v>6096</v>
      </c>
      <c r="D1773" s="2" t="s">
        <v>3212</v>
      </c>
      <c r="E1773" s="2" t="s">
        <v>7035</v>
      </c>
      <c r="F1773" s="2" t="s">
        <v>11560</v>
      </c>
      <c r="G1773" s="2" t="s">
        <v>11551</v>
      </c>
      <c r="H1773" s="2" t="s">
        <v>675</v>
      </c>
      <c r="I1773" s="2" t="s">
        <v>66</v>
      </c>
      <c r="J1773" s="2" t="s">
        <v>6798</v>
      </c>
      <c r="K1773" s="2" t="s">
        <v>922</v>
      </c>
      <c r="L1773" s="2" t="s">
        <v>675</v>
      </c>
      <c r="M1773" s="2" t="s">
        <v>2672</v>
      </c>
      <c r="N1773" s="2" t="s">
        <v>2672</v>
      </c>
      <c r="O1773" s="2" t="s">
        <v>1309</v>
      </c>
      <c r="P1773" s="2" t="s">
        <v>11557</v>
      </c>
      <c r="Q1773" s="9" t="s">
        <v>1977</v>
      </c>
      <c r="R1773" s="2" t="s">
        <v>9637</v>
      </c>
      <c r="S1773" s="9" t="s">
        <v>2020</v>
      </c>
      <c r="T1773" s="2" t="s">
        <v>675</v>
      </c>
    </row>
    <row r="1774" spans="1:20">
      <c r="A1774" s="2" t="s">
        <v>9638</v>
      </c>
      <c r="B1774" s="9" t="s">
        <v>2023</v>
      </c>
      <c r="C1774" s="2" t="s">
        <v>5882</v>
      </c>
      <c r="D1774" s="2" t="s">
        <v>2029</v>
      </c>
      <c r="E1774" s="2" t="s">
        <v>5949</v>
      </c>
      <c r="F1774" s="2" t="s">
        <v>11560</v>
      </c>
      <c r="G1774" s="2" t="s">
        <v>11551</v>
      </c>
      <c r="H1774" s="2" t="s">
        <v>675</v>
      </c>
      <c r="I1774" s="2" t="s">
        <v>40</v>
      </c>
      <c r="J1774" s="2" t="s">
        <v>6806</v>
      </c>
      <c r="K1774" s="2" t="s">
        <v>922</v>
      </c>
      <c r="L1774" s="2" t="s">
        <v>675</v>
      </c>
      <c r="M1774" s="2" t="s">
        <v>2672</v>
      </c>
      <c r="N1774" s="2" t="s">
        <v>2672</v>
      </c>
      <c r="O1774" s="2" t="s">
        <v>1959</v>
      </c>
      <c r="P1774" s="2" t="s">
        <v>11557</v>
      </c>
      <c r="Q1774" s="9" t="s">
        <v>1977</v>
      </c>
      <c r="R1774" s="2" t="s">
        <v>9639</v>
      </c>
      <c r="S1774" s="9" t="s">
        <v>2039</v>
      </c>
      <c r="T1774" s="2" t="s">
        <v>675</v>
      </c>
    </row>
    <row r="1775" spans="1:20">
      <c r="A1775" s="2" t="s">
        <v>9640</v>
      </c>
      <c r="B1775" s="9" t="s">
        <v>3303</v>
      </c>
      <c r="C1775" s="2" t="s">
        <v>13083</v>
      </c>
      <c r="D1775" s="2" t="s">
        <v>675</v>
      </c>
      <c r="E1775" s="2" t="s">
        <v>682</v>
      </c>
      <c r="F1775" s="2" t="s">
        <v>11560</v>
      </c>
      <c r="G1775" s="2" t="s">
        <v>11551</v>
      </c>
      <c r="H1775" s="2" t="s">
        <v>675</v>
      </c>
      <c r="I1775" s="2" t="s">
        <v>95</v>
      </c>
      <c r="J1775" s="2" t="s">
        <v>6848</v>
      </c>
      <c r="K1775" s="2" t="s">
        <v>922</v>
      </c>
      <c r="L1775" s="2" t="s">
        <v>675</v>
      </c>
      <c r="M1775" s="2" t="s">
        <v>2672</v>
      </c>
      <c r="N1775" s="2" t="s">
        <v>760</v>
      </c>
      <c r="O1775" s="2" t="s">
        <v>2403</v>
      </c>
      <c r="P1775" s="2" t="s">
        <v>11557</v>
      </c>
      <c r="Q1775" s="9" t="s">
        <v>1977</v>
      </c>
      <c r="R1775" s="2" t="s">
        <v>9643</v>
      </c>
      <c r="S1775" s="9" t="s">
        <v>2049</v>
      </c>
      <c r="T1775" s="2" t="s">
        <v>675</v>
      </c>
    </row>
    <row r="1776" spans="1:20">
      <c r="A1776" s="2" t="s">
        <v>9644</v>
      </c>
      <c r="B1776" s="9" t="s">
        <v>2029</v>
      </c>
      <c r="C1776" s="2" t="s">
        <v>6692</v>
      </c>
      <c r="D1776" s="2" t="s">
        <v>2029</v>
      </c>
      <c r="E1776" s="2" t="s">
        <v>5895</v>
      </c>
      <c r="F1776" s="2" t="s">
        <v>11560</v>
      </c>
      <c r="G1776" s="2" t="s">
        <v>11551</v>
      </c>
      <c r="H1776" s="2" t="s">
        <v>675</v>
      </c>
      <c r="I1776" s="2" t="s">
        <v>132</v>
      </c>
      <c r="J1776" s="2" t="s">
        <v>6873</v>
      </c>
      <c r="K1776" s="2" t="s">
        <v>922</v>
      </c>
      <c r="L1776" s="2" t="s">
        <v>675</v>
      </c>
      <c r="M1776" s="2" t="s">
        <v>2672</v>
      </c>
      <c r="N1776" s="2" t="s">
        <v>2672</v>
      </c>
      <c r="O1776" s="2" t="s">
        <v>2235</v>
      </c>
      <c r="P1776" s="2" t="s">
        <v>11557</v>
      </c>
      <c r="Q1776" s="9" t="s">
        <v>1977</v>
      </c>
      <c r="R1776" s="2" t="s">
        <v>9645</v>
      </c>
      <c r="S1776" s="9" t="s">
        <v>2039</v>
      </c>
      <c r="T1776" s="2" t="s">
        <v>675</v>
      </c>
    </row>
    <row r="1777" spans="1:20">
      <c r="A1777" s="2" t="s">
        <v>9646</v>
      </c>
      <c r="B1777" s="9" t="s">
        <v>3217</v>
      </c>
      <c r="C1777" s="2" t="s">
        <v>6748</v>
      </c>
      <c r="D1777" s="2" t="s">
        <v>3217</v>
      </c>
      <c r="E1777" s="2" t="s">
        <v>6721</v>
      </c>
      <c r="F1777" s="2" t="s">
        <v>11560</v>
      </c>
      <c r="G1777" s="2" t="s">
        <v>11551</v>
      </c>
      <c r="H1777" s="2" t="s">
        <v>667</v>
      </c>
      <c r="I1777" s="2" t="s">
        <v>667</v>
      </c>
      <c r="J1777" s="2" t="s">
        <v>6915</v>
      </c>
      <c r="K1777" s="2" t="s">
        <v>922</v>
      </c>
      <c r="L1777" s="2" t="s">
        <v>675</v>
      </c>
      <c r="M1777" s="2" t="s">
        <v>2672</v>
      </c>
      <c r="N1777" s="2" t="s">
        <v>2672</v>
      </c>
      <c r="O1777" s="2" t="s">
        <v>666</v>
      </c>
      <c r="P1777" s="2" t="s">
        <v>11557</v>
      </c>
      <c r="Q1777" s="9" t="s">
        <v>1977</v>
      </c>
      <c r="R1777" s="2" t="s">
        <v>9647</v>
      </c>
      <c r="S1777" s="9" t="s">
        <v>3270</v>
      </c>
      <c r="T1777" s="2" t="s">
        <v>675</v>
      </c>
    </row>
    <row r="1778" spans="1:20">
      <c r="A1778" s="2" t="s">
        <v>9648</v>
      </c>
      <c r="B1778" s="9" t="s">
        <v>2039</v>
      </c>
      <c r="C1778" s="2" t="s">
        <v>7712</v>
      </c>
      <c r="D1778" s="2" t="s">
        <v>3341</v>
      </c>
      <c r="E1778" s="2" t="s">
        <v>5882</v>
      </c>
      <c r="F1778" s="2" t="s">
        <v>11560</v>
      </c>
      <c r="G1778" s="2" t="s">
        <v>11551</v>
      </c>
      <c r="H1778" s="2" t="s">
        <v>675</v>
      </c>
      <c r="I1778" s="2" t="s">
        <v>11</v>
      </c>
      <c r="J1778" s="2" t="s">
        <v>7447</v>
      </c>
      <c r="K1778" s="2" t="s">
        <v>922</v>
      </c>
      <c r="L1778" s="2" t="s">
        <v>675</v>
      </c>
      <c r="M1778" s="2" t="s">
        <v>2672</v>
      </c>
      <c r="N1778" s="2" t="s">
        <v>2672</v>
      </c>
      <c r="O1778" s="2" t="s">
        <v>815</v>
      </c>
      <c r="P1778" s="2" t="s">
        <v>11553</v>
      </c>
      <c r="Q1778" s="9" t="s">
        <v>1977</v>
      </c>
      <c r="R1778" s="2" t="s">
        <v>9649</v>
      </c>
      <c r="S1778" s="9" t="s">
        <v>2078</v>
      </c>
      <c r="T1778" s="2" t="s">
        <v>675</v>
      </c>
    </row>
    <row r="1779" spans="1:20">
      <c r="A1779" s="2" t="s">
        <v>9650</v>
      </c>
      <c r="B1779" s="9" t="s">
        <v>4830</v>
      </c>
      <c r="C1779" s="2" t="s">
        <v>7190</v>
      </c>
      <c r="D1779" s="2" t="s">
        <v>4830</v>
      </c>
      <c r="E1779" s="2" t="s">
        <v>6898</v>
      </c>
      <c r="F1779" s="2" t="s">
        <v>11560</v>
      </c>
      <c r="G1779" s="2" t="s">
        <v>11551</v>
      </c>
      <c r="H1779" s="2" t="s">
        <v>7948</v>
      </c>
      <c r="I1779" s="2" t="s">
        <v>885</v>
      </c>
      <c r="J1779" s="2" t="s">
        <v>7949</v>
      </c>
      <c r="K1779" s="2" t="s">
        <v>922</v>
      </c>
      <c r="L1779" s="2" t="s">
        <v>675</v>
      </c>
      <c r="M1779" s="2" t="s">
        <v>2672</v>
      </c>
      <c r="N1779" s="2" t="s">
        <v>2672</v>
      </c>
      <c r="O1779" s="2" t="s">
        <v>884</v>
      </c>
      <c r="P1779" s="2" t="s">
        <v>11568</v>
      </c>
      <c r="Q1779" s="9" t="s">
        <v>1977</v>
      </c>
      <c r="R1779" s="2" t="s">
        <v>9651</v>
      </c>
      <c r="S1779" s="9" t="s">
        <v>2284</v>
      </c>
      <c r="T1779" s="2" t="s">
        <v>675</v>
      </c>
    </row>
    <row r="1780" spans="1:20">
      <c r="A1780" s="2" t="s">
        <v>9652</v>
      </c>
      <c r="B1780" s="9" t="s">
        <v>2133</v>
      </c>
      <c r="C1780" s="2" t="s">
        <v>671</v>
      </c>
      <c r="D1780" s="2" t="s">
        <v>2133</v>
      </c>
      <c r="E1780" s="2" t="s">
        <v>5851</v>
      </c>
      <c r="F1780" s="2" t="s">
        <v>11560</v>
      </c>
      <c r="G1780" s="2" t="s">
        <v>11551</v>
      </c>
      <c r="H1780" s="2" t="s">
        <v>8118</v>
      </c>
      <c r="I1780" s="2" t="s">
        <v>885</v>
      </c>
      <c r="J1780" s="2" t="s">
        <v>8119</v>
      </c>
      <c r="K1780" s="2" t="s">
        <v>922</v>
      </c>
      <c r="L1780" s="2" t="s">
        <v>675</v>
      </c>
      <c r="M1780" s="2" t="s">
        <v>2672</v>
      </c>
      <c r="N1780" s="2" t="s">
        <v>2672</v>
      </c>
      <c r="O1780" s="2" t="s">
        <v>884</v>
      </c>
      <c r="P1780" s="2" t="s">
        <v>11568</v>
      </c>
      <c r="Q1780" s="9" t="s">
        <v>1977</v>
      </c>
      <c r="R1780" s="2" t="s">
        <v>9653</v>
      </c>
      <c r="S1780" s="9" t="s">
        <v>3402</v>
      </c>
      <c r="T1780" s="2" t="s">
        <v>675</v>
      </c>
    </row>
    <row r="1781" spans="1:20">
      <c r="A1781" s="2" t="s">
        <v>9654</v>
      </c>
      <c r="B1781" s="9" t="s">
        <v>4688</v>
      </c>
      <c r="C1781" s="2" t="s">
        <v>6692</v>
      </c>
      <c r="D1781" s="2" t="s">
        <v>4688</v>
      </c>
      <c r="E1781" s="2" t="s">
        <v>5852</v>
      </c>
      <c r="F1781" s="2" t="s">
        <v>11560</v>
      </c>
      <c r="G1781" s="2" t="s">
        <v>11551</v>
      </c>
      <c r="H1781" s="2" t="s">
        <v>5777</v>
      </c>
      <c r="I1781" s="2" t="s">
        <v>914</v>
      </c>
      <c r="J1781" s="2" t="s">
        <v>8683</v>
      </c>
      <c r="K1781" s="2" t="s">
        <v>922</v>
      </c>
      <c r="L1781" s="2" t="s">
        <v>675</v>
      </c>
      <c r="M1781" s="2" t="s">
        <v>2672</v>
      </c>
      <c r="N1781" s="2" t="s">
        <v>2672</v>
      </c>
      <c r="O1781" s="2" t="s">
        <v>913</v>
      </c>
      <c r="P1781" s="2" t="s">
        <v>11568</v>
      </c>
      <c r="Q1781" s="9" t="s">
        <v>1977</v>
      </c>
      <c r="R1781" s="2" t="s">
        <v>9655</v>
      </c>
      <c r="S1781" s="9" t="s">
        <v>3405</v>
      </c>
      <c r="T1781" s="2" t="s">
        <v>675</v>
      </c>
    </row>
    <row r="1782" spans="1:20">
      <c r="A1782" s="2" t="s">
        <v>9656</v>
      </c>
      <c r="B1782" s="9" t="s">
        <v>3402</v>
      </c>
      <c r="C1782" s="2" t="s">
        <v>13084</v>
      </c>
      <c r="D1782" s="2" t="s">
        <v>675</v>
      </c>
      <c r="E1782" s="2" t="s">
        <v>682</v>
      </c>
      <c r="F1782" s="2" t="s">
        <v>11560</v>
      </c>
      <c r="G1782" s="2" t="s">
        <v>11551</v>
      </c>
      <c r="H1782" s="2" t="s">
        <v>5667</v>
      </c>
      <c r="I1782" s="2" t="s">
        <v>914</v>
      </c>
      <c r="J1782" s="2" t="s">
        <v>7922</v>
      </c>
      <c r="K1782" s="2" t="s">
        <v>922</v>
      </c>
      <c r="L1782" s="2" t="s">
        <v>675</v>
      </c>
      <c r="M1782" s="2" t="s">
        <v>2672</v>
      </c>
      <c r="N1782" s="2" t="s">
        <v>760</v>
      </c>
      <c r="O1782" s="2" t="s">
        <v>913</v>
      </c>
      <c r="P1782" s="2" t="s">
        <v>11568</v>
      </c>
      <c r="Q1782" s="9" t="s">
        <v>1977</v>
      </c>
      <c r="R1782" s="2" t="s">
        <v>9658</v>
      </c>
      <c r="S1782" s="9" t="s">
        <v>3402</v>
      </c>
      <c r="T1782" s="2" t="s">
        <v>675</v>
      </c>
    </row>
    <row r="1783" spans="1:20">
      <c r="A1783" s="2" t="s">
        <v>9659</v>
      </c>
      <c r="B1783" s="9" t="s">
        <v>2108</v>
      </c>
      <c r="C1783" s="2" t="s">
        <v>13085</v>
      </c>
      <c r="D1783" s="2" t="s">
        <v>675</v>
      </c>
      <c r="E1783" s="2" t="s">
        <v>682</v>
      </c>
      <c r="F1783" s="2" t="s">
        <v>11560</v>
      </c>
      <c r="G1783" s="2" t="s">
        <v>11551</v>
      </c>
      <c r="H1783" s="2" t="s">
        <v>5693</v>
      </c>
      <c r="I1783" s="2" t="s">
        <v>914</v>
      </c>
      <c r="J1783" s="2" t="s">
        <v>8762</v>
      </c>
      <c r="K1783" s="2" t="s">
        <v>922</v>
      </c>
      <c r="L1783" s="2" t="s">
        <v>675</v>
      </c>
      <c r="M1783" s="2" t="s">
        <v>2672</v>
      </c>
      <c r="N1783" s="2" t="s">
        <v>760</v>
      </c>
      <c r="O1783" s="2" t="s">
        <v>913</v>
      </c>
      <c r="P1783" s="2" t="s">
        <v>11568</v>
      </c>
      <c r="Q1783" s="9" t="s">
        <v>1977</v>
      </c>
      <c r="R1783" s="2" t="s">
        <v>9661</v>
      </c>
      <c r="S1783" s="9" t="s">
        <v>2108</v>
      </c>
      <c r="T1783" s="2" t="s">
        <v>675</v>
      </c>
    </row>
    <row r="1784" spans="1:20">
      <c r="A1784" s="2" t="s">
        <v>9662</v>
      </c>
      <c r="B1784" s="9" t="s">
        <v>4688</v>
      </c>
      <c r="C1784" s="2" t="s">
        <v>13086</v>
      </c>
      <c r="D1784" s="2" t="s">
        <v>675</v>
      </c>
      <c r="E1784" s="2" t="s">
        <v>682</v>
      </c>
      <c r="F1784" s="2" t="s">
        <v>11560</v>
      </c>
      <c r="G1784" s="2" t="s">
        <v>11551</v>
      </c>
      <c r="H1784" s="2" t="s">
        <v>6032</v>
      </c>
      <c r="I1784" s="2" t="s">
        <v>914</v>
      </c>
      <c r="J1784" s="2" t="s">
        <v>7938</v>
      </c>
      <c r="K1784" s="2" t="s">
        <v>922</v>
      </c>
      <c r="L1784" s="2" t="s">
        <v>675</v>
      </c>
      <c r="M1784" s="2" t="s">
        <v>2672</v>
      </c>
      <c r="N1784" s="2" t="s">
        <v>760</v>
      </c>
      <c r="O1784" s="2" t="s">
        <v>913</v>
      </c>
      <c r="P1784" s="2" t="s">
        <v>11568</v>
      </c>
      <c r="Q1784" s="9" t="s">
        <v>1977</v>
      </c>
      <c r="R1784" s="2" t="s">
        <v>9663</v>
      </c>
      <c r="S1784" s="9" t="s">
        <v>2372</v>
      </c>
      <c r="T1784" s="2" t="s">
        <v>675</v>
      </c>
    </row>
    <row r="1785" spans="1:20">
      <c r="A1785" s="2" t="s">
        <v>9664</v>
      </c>
      <c r="B1785" s="9" t="s">
        <v>675</v>
      </c>
      <c r="C1785" s="2" t="s">
        <v>682</v>
      </c>
      <c r="D1785" s="2" t="s">
        <v>675</v>
      </c>
      <c r="E1785" s="2" t="s">
        <v>682</v>
      </c>
      <c r="F1785" s="2" t="s">
        <v>11560</v>
      </c>
      <c r="G1785" s="2" t="s">
        <v>11551</v>
      </c>
      <c r="H1785" s="2" t="s">
        <v>675</v>
      </c>
      <c r="I1785" s="2" t="s">
        <v>71</v>
      </c>
      <c r="J1785" s="2" t="s">
        <v>9665</v>
      </c>
      <c r="K1785" s="2" t="s">
        <v>5822</v>
      </c>
      <c r="L1785" s="2" t="s">
        <v>675</v>
      </c>
      <c r="M1785" s="2" t="s">
        <v>2672</v>
      </c>
      <c r="N1785" s="2" t="s">
        <v>675</v>
      </c>
      <c r="O1785" s="2" t="s">
        <v>1915</v>
      </c>
      <c r="P1785" s="2" t="s">
        <v>11557</v>
      </c>
      <c r="Q1785" s="9" t="s">
        <v>1977</v>
      </c>
      <c r="R1785" s="2" t="s">
        <v>9666</v>
      </c>
      <c r="S1785" s="9" t="s">
        <v>675</v>
      </c>
      <c r="T1785" s="2" t="s">
        <v>675</v>
      </c>
    </row>
    <row r="1786" spans="1:20">
      <c r="A1786" s="2" t="s">
        <v>9667</v>
      </c>
      <c r="B1786" s="9" t="s">
        <v>3523</v>
      </c>
      <c r="C1786" s="2" t="s">
        <v>13087</v>
      </c>
      <c r="D1786" s="2" t="s">
        <v>675</v>
      </c>
      <c r="E1786" s="2" t="s">
        <v>682</v>
      </c>
      <c r="F1786" s="2" t="s">
        <v>11560</v>
      </c>
      <c r="G1786" s="2" t="s">
        <v>11551</v>
      </c>
      <c r="H1786" s="2" t="s">
        <v>675</v>
      </c>
      <c r="I1786" s="2" t="s">
        <v>20</v>
      </c>
      <c r="J1786" s="2" t="s">
        <v>9668</v>
      </c>
      <c r="K1786" s="2" t="s">
        <v>5822</v>
      </c>
      <c r="L1786" s="2" t="s">
        <v>675</v>
      </c>
      <c r="M1786" s="2" t="s">
        <v>2672</v>
      </c>
      <c r="N1786" s="2" t="s">
        <v>2672</v>
      </c>
      <c r="O1786" s="2" t="s">
        <v>3712</v>
      </c>
      <c r="P1786" s="2" t="s">
        <v>11557</v>
      </c>
      <c r="Q1786" s="9" t="s">
        <v>1977</v>
      </c>
      <c r="R1786" s="2" t="s">
        <v>9669</v>
      </c>
      <c r="S1786" s="9" t="s">
        <v>2372</v>
      </c>
      <c r="T1786" s="2" t="s">
        <v>675</v>
      </c>
    </row>
    <row r="1787" spans="1:20">
      <c r="A1787" s="2" t="s">
        <v>4510</v>
      </c>
      <c r="B1787" s="9" t="s">
        <v>1977</v>
      </c>
      <c r="C1787" s="2" t="s">
        <v>11720</v>
      </c>
      <c r="D1787" s="2" t="s">
        <v>1977</v>
      </c>
      <c r="E1787" s="2" t="s">
        <v>13088</v>
      </c>
      <c r="F1787" s="2" t="s">
        <v>11616</v>
      </c>
      <c r="G1787" s="2" t="s">
        <v>11551</v>
      </c>
      <c r="H1787" s="2" t="s">
        <v>675</v>
      </c>
      <c r="I1787" s="2" t="s">
        <v>2760</v>
      </c>
      <c r="J1787" s="2" t="s">
        <v>186</v>
      </c>
      <c r="K1787" s="2" t="s">
        <v>664</v>
      </c>
      <c r="L1787" s="2" t="s">
        <v>11552</v>
      </c>
      <c r="M1787" s="2" t="s">
        <v>1676</v>
      </c>
      <c r="N1787" s="2" t="s">
        <v>701</v>
      </c>
      <c r="O1787" s="2" t="s">
        <v>2759</v>
      </c>
      <c r="P1787" s="2" t="s">
        <v>11568</v>
      </c>
      <c r="Q1787" s="9" t="s">
        <v>1977</v>
      </c>
      <c r="R1787" s="2" t="s">
        <v>4511</v>
      </c>
      <c r="S1787" s="9" t="s">
        <v>2112</v>
      </c>
      <c r="T1787" s="2" t="s">
        <v>675</v>
      </c>
    </row>
    <row r="1788" spans="1:20">
      <c r="A1788" s="2" t="s">
        <v>3172</v>
      </c>
      <c r="B1788" s="9" t="s">
        <v>1977</v>
      </c>
      <c r="C1788" s="2" t="s">
        <v>13089</v>
      </c>
      <c r="D1788" s="2" t="s">
        <v>1977</v>
      </c>
      <c r="E1788" s="2" t="s">
        <v>13090</v>
      </c>
      <c r="F1788" s="2" t="s">
        <v>11721</v>
      </c>
      <c r="G1788" s="2" t="s">
        <v>11551</v>
      </c>
      <c r="H1788" s="2" t="s">
        <v>675</v>
      </c>
      <c r="I1788" s="2" t="s">
        <v>1303</v>
      </c>
      <c r="J1788" s="2" t="s">
        <v>217</v>
      </c>
      <c r="K1788" s="2" t="s">
        <v>664</v>
      </c>
      <c r="L1788" s="2" t="s">
        <v>11552</v>
      </c>
      <c r="M1788" s="2" t="s">
        <v>1676</v>
      </c>
      <c r="N1788" s="2" t="s">
        <v>701</v>
      </c>
      <c r="O1788" s="2" t="s">
        <v>1302</v>
      </c>
      <c r="P1788" s="2" t="s">
        <v>11568</v>
      </c>
      <c r="Q1788" s="9" t="s">
        <v>1977</v>
      </c>
      <c r="R1788" s="2" t="s">
        <v>3173</v>
      </c>
      <c r="S1788" s="9" t="s">
        <v>2055</v>
      </c>
      <c r="T1788" s="2" t="s">
        <v>675</v>
      </c>
    </row>
    <row r="1789" spans="1:20">
      <c r="A1789" s="2" t="s">
        <v>5261</v>
      </c>
      <c r="B1789" s="9" t="s">
        <v>1977</v>
      </c>
      <c r="C1789" s="2" t="s">
        <v>6083</v>
      </c>
      <c r="D1789" s="2" t="s">
        <v>1977</v>
      </c>
      <c r="E1789" s="2" t="s">
        <v>12859</v>
      </c>
      <c r="F1789" s="2" t="s">
        <v>11965</v>
      </c>
      <c r="G1789" s="2" t="s">
        <v>11551</v>
      </c>
      <c r="H1789" s="2" t="s">
        <v>675</v>
      </c>
      <c r="I1789" s="2" t="s">
        <v>1910</v>
      </c>
      <c r="J1789" s="2" t="s">
        <v>326</v>
      </c>
      <c r="K1789" s="2" t="s">
        <v>664</v>
      </c>
      <c r="L1789" s="2" t="s">
        <v>11552</v>
      </c>
      <c r="M1789" s="2" t="s">
        <v>1676</v>
      </c>
      <c r="N1789" s="2" t="s">
        <v>675</v>
      </c>
      <c r="O1789" s="2" t="s">
        <v>1909</v>
      </c>
      <c r="P1789" s="2" t="s">
        <v>11568</v>
      </c>
      <c r="Q1789" s="9" t="s">
        <v>1977</v>
      </c>
      <c r="R1789" s="2" t="s">
        <v>5262</v>
      </c>
      <c r="S1789" s="9" t="s">
        <v>675</v>
      </c>
      <c r="T1789" s="2" t="s">
        <v>675</v>
      </c>
    </row>
    <row r="1790" spans="1:20">
      <c r="A1790" s="2" t="s">
        <v>1976</v>
      </c>
      <c r="B1790" s="9" t="s">
        <v>1977</v>
      </c>
      <c r="C1790" s="2" t="s">
        <v>5852</v>
      </c>
      <c r="D1790" s="2" t="s">
        <v>1977</v>
      </c>
      <c r="E1790" s="2" t="s">
        <v>5882</v>
      </c>
      <c r="F1790" s="2" t="s">
        <v>11560</v>
      </c>
      <c r="G1790" s="2" t="s">
        <v>11551</v>
      </c>
      <c r="H1790" s="2" t="s">
        <v>675</v>
      </c>
      <c r="I1790" s="2" t="s">
        <v>1550</v>
      </c>
      <c r="J1790" s="2" t="s">
        <v>1978</v>
      </c>
      <c r="K1790" s="2" t="s">
        <v>664</v>
      </c>
      <c r="L1790" s="2" t="s">
        <v>675</v>
      </c>
      <c r="M1790" s="2" t="s">
        <v>1676</v>
      </c>
      <c r="N1790" s="2" t="s">
        <v>701</v>
      </c>
      <c r="O1790" s="2" t="s">
        <v>1549</v>
      </c>
      <c r="P1790" s="2" t="s">
        <v>11557</v>
      </c>
      <c r="Q1790" s="9" t="s">
        <v>1977</v>
      </c>
      <c r="R1790" s="2" t="s">
        <v>1979</v>
      </c>
      <c r="S1790" s="9" t="s">
        <v>2199</v>
      </c>
      <c r="T1790" s="2" t="s">
        <v>675</v>
      </c>
    </row>
    <row r="1791" spans="1:20">
      <c r="A1791" s="2" t="s">
        <v>5263</v>
      </c>
      <c r="B1791" s="9" t="s">
        <v>1977</v>
      </c>
      <c r="C1791" s="2" t="s">
        <v>13091</v>
      </c>
      <c r="D1791" s="2" t="s">
        <v>1977</v>
      </c>
      <c r="E1791" s="2" t="s">
        <v>6190</v>
      </c>
      <c r="F1791" s="2" t="s">
        <v>11767</v>
      </c>
      <c r="G1791" s="2" t="s">
        <v>11551</v>
      </c>
      <c r="H1791" s="2" t="s">
        <v>675</v>
      </c>
      <c r="I1791" s="2" t="s">
        <v>3282</v>
      </c>
      <c r="J1791" s="2" t="s">
        <v>217</v>
      </c>
      <c r="K1791" s="2" t="s">
        <v>664</v>
      </c>
      <c r="L1791" s="2" t="s">
        <v>11552</v>
      </c>
      <c r="M1791" s="2" t="s">
        <v>1676</v>
      </c>
      <c r="N1791" s="2" t="s">
        <v>701</v>
      </c>
      <c r="O1791" s="2" t="s">
        <v>3281</v>
      </c>
      <c r="P1791" s="2" t="s">
        <v>11568</v>
      </c>
      <c r="Q1791" s="9" t="s">
        <v>1977</v>
      </c>
      <c r="R1791" s="2" t="s">
        <v>5264</v>
      </c>
      <c r="S1791" s="9" t="s">
        <v>2199</v>
      </c>
      <c r="T1791" s="2" t="s">
        <v>675</v>
      </c>
    </row>
    <row r="1792" spans="1:20">
      <c r="A1792" s="2" t="s">
        <v>3174</v>
      </c>
      <c r="B1792" s="9" t="s">
        <v>1977</v>
      </c>
      <c r="C1792" s="2" t="s">
        <v>13092</v>
      </c>
      <c r="D1792" s="2" t="s">
        <v>1977</v>
      </c>
      <c r="E1792" s="2" t="s">
        <v>13093</v>
      </c>
      <c r="F1792" s="2" t="s">
        <v>12266</v>
      </c>
      <c r="G1792" s="2" t="s">
        <v>11551</v>
      </c>
      <c r="H1792" s="2" t="s">
        <v>675</v>
      </c>
      <c r="I1792" s="2" t="s">
        <v>1709</v>
      </c>
      <c r="J1792" s="2" t="s">
        <v>434</v>
      </c>
      <c r="K1792" s="2" t="s">
        <v>664</v>
      </c>
      <c r="L1792" s="2" t="s">
        <v>11552</v>
      </c>
      <c r="M1792" s="2" t="s">
        <v>1676</v>
      </c>
      <c r="N1792" s="2" t="s">
        <v>701</v>
      </c>
      <c r="O1792" s="2" t="s">
        <v>1708</v>
      </c>
      <c r="P1792" s="2" t="s">
        <v>11568</v>
      </c>
      <c r="Q1792" s="9" t="s">
        <v>1977</v>
      </c>
      <c r="R1792" s="2" t="s">
        <v>3175</v>
      </c>
      <c r="S1792" s="9" t="s">
        <v>2055</v>
      </c>
      <c r="T1792" s="2" t="s">
        <v>675</v>
      </c>
    </row>
    <row r="1793" spans="1:20">
      <c r="A1793" s="2" t="s">
        <v>5265</v>
      </c>
      <c r="B1793" s="9" t="s">
        <v>1977</v>
      </c>
      <c r="C1793" s="2" t="s">
        <v>13094</v>
      </c>
      <c r="D1793" s="2" t="s">
        <v>1977</v>
      </c>
      <c r="E1793" s="2" t="s">
        <v>12909</v>
      </c>
      <c r="F1793" s="2" t="s">
        <v>12276</v>
      </c>
      <c r="G1793" s="2" t="s">
        <v>11551</v>
      </c>
      <c r="H1793" s="2" t="s">
        <v>675</v>
      </c>
      <c r="I1793" s="2" t="s">
        <v>3282</v>
      </c>
      <c r="J1793" s="2" t="s">
        <v>217</v>
      </c>
      <c r="K1793" s="2" t="s">
        <v>664</v>
      </c>
      <c r="L1793" s="2" t="s">
        <v>11552</v>
      </c>
      <c r="M1793" s="2" t="s">
        <v>1676</v>
      </c>
      <c r="N1793" s="2" t="s">
        <v>701</v>
      </c>
      <c r="O1793" s="2" t="s">
        <v>3281</v>
      </c>
      <c r="P1793" s="2" t="s">
        <v>11568</v>
      </c>
      <c r="Q1793" s="9" t="s">
        <v>1977</v>
      </c>
      <c r="R1793" s="2" t="s">
        <v>5266</v>
      </c>
      <c r="S1793" s="9" t="s">
        <v>2199</v>
      </c>
      <c r="T1793" s="2" t="s">
        <v>675</v>
      </c>
    </row>
    <row r="1794" spans="1:20">
      <c r="A1794" s="2" t="s">
        <v>5267</v>
      </c>
      <c r="B1794" s="9" t="s">
        <v>1977</v>
      </c>
      <c r="C1794" s="2" t="s">
        <v>9566</v>
      </c>
      <c r="D1794" s="2" t="s">
        <v>1977</v>
      </c>
      <c r="E1794" s="2" t="s">
        <v>5895</v>
      </c>
      <c r="F1794" s="2" t="s">
        <v>11580</v>
      </c>
      <c r="G1794" s="2" t="s">
        <v>11551</v>
      </c>
      <c r="H1794" s="2" t="s">
        <v>675</v>
      </c>
      <c r="I1794" s="2" t="s">
        <v>3011</v>
      </c>
      <c r="J1794" s="2" t="s">
        <v>186</v>
      </c>
      <c r="K1794" s="2" t="s">
        <v>664</v>
      </c>
      <c r="L1794" s="2" t="s">
        <v>11552</v>
      </c>
      <c r="M1794" s="2" t="s">
        <v>1676</v>
      </c>
      <c r="N1794" s="2" t="s">
        <v>701</v>
      </c>
      <c r="O1794" s="2" t="s">
        <v>3010</v>
      </c>
      <c r="P1794" s="2" t="s">
        <v>11568</v>
      </c>
      <c r="Q1794" s="9" t="s">
        <v>1977</v>
      </c>
      <c r="R1794" s="2" t="s">
        <v>5268</v>
      </c>
      <c r="S1794" s="9" t="s">
        <v>2199</v>
      </c>
      <c r="T1794" s="2" t="s">
        <v>675</v>
      </c>
    </row>
    <row r="1795" spans="1:20">
      <c r="A1795" s="2" t="s">
        <v>4512</v>
      </c>
      <c r="B1795" s="9" t="s">
        <v>1977</v>
      </c>
      <c r="C1795" s="2" t="s">
        <v>6083</v>
      </c>
      <c r="D1795" s="2" t="s">
        <v>1977</v>
      </c>
      <c r="E1795" s="2" t="s">
        <v>12859</v>
      </c>
      <c r="F1795" s="2" t="s">
        <v>11965</v>
      </c>
      <c r="G1795" s="2" t="s">
        <v>11551</v>
      </c>
      <c r="H1795" s="2" t="s">
        <v>675</v>
      </c>
      <c r="I1795" s="2" t="s">
        <v>1910</v>
      </c>
      <c r="J1795" s="2" t="s">
        <v>435</v>
      </c>
      <c r="K1795" s="2" t="s">
        <v>664</v>
      </c>
      <c r="L1795" s="2" t="s">
        <v>11552</v>
      </c>
      <c r="M1795" s="2" t="s">
        <v>1676</v>
      </c>
      <c r="N1795" s="2" t="s">
        <v>701</v>
      </c>
      <c r="O1795" s="2" t="s">
        <v>1909</v>
      </c>
      <c r="P1795" s="2" t="s">
        <v>11568</v>
      </c>
      <c r="Q1795" s="9" t="s">
        <v>1977</v>
      </c>
      <c r="R1795" s="2" t="s">
        <v>4513</v>
      </c>
      <c r="S1795" s="9" t="s">
        <v>2112</v>
      </c>
      <c r="T1795" s="2" t="s">
        <v>675</v>
      </c>
    </row>
    <row r="1796" spans="1:20">
      <c r="A1796" s="2" t="s">
        <v>9670</v>
      </c>
      <c r="B1796" s="9" t="s">
        <v>2115</v>
      </c>
      <c r="C1796" s="2" t="s">
        <v>13095</v>
      </c>
      <c r="D1796" s="2" t="s">
        <v>675</v>
      </c>
      <c r="E1796" s="2" t="s">
        <v>682</v>
      </c>
      <c r="F1796" s="2" t="s">
        <v>11560</v>
      </c>
      <c r="G1796" s="2" t="s">
        <v>11551</v>
      </c>
      <c r="H1796" s="2" t="s">
        <v>7195</v>
      </c>
      <c r="I1796" s="2" t="s">
        <v>7195</v>
      </c>
      <c r="J1796" s="2" t="s">
        <v>7196</v>
      </c>
      <c r="K1796" s="2" t="s">
        <v>922</v>
      </c>
      <c r="L1796" s="2" t="s">
        <v>675</v>
      </c>
      <c r="M1796" s="2" t="s">
        <v>760</v>
      </c>
      <c r="N1796" s="2" t="s">
        <v>760</v>
      </c>
      <c r="O1796" s="2" t="s">
        <v>7194</v>
      </c>
      <c r="P1796" s="2" t="s">
        <v>11557</v>
      </c>
      <c r="Q1796" s="9" t="s">
        <v>1981</v>
      </c>
      <c r="R1796" s="2" t="s">
        <v>9673</v>
      </c>
      <c r="S1796" s="9" t="s">
        <v>2182</v>
      </c>
      <c r="T1796" s="2" t="s">
        <v>675</v>
      </c>
    </row>
    <row r="1797" spans="1:20">
      <c r="A1797" s="2" t="s">
        <v>9674</v>
      </c>
      <c r="B1797" s="9" t="s">
        <v>4663</v>
      </c>
      <c r="C1797" s="2" t="s">
        <v>13096</v>
      </c>
      <c r="D1797" s="2" t="s">
        <v>675</v>
      </c>
      <c r="E1797" s="2" t="s">
        <v>682</v>
      </c>
      <c r="F1797" s="2" t="s">
        <v>11560</v>
      </c>
      <c r="G1797" s="2" t="s">
        <v>11551</v>
      </c>
      <c r="H1797" s="2" t="s">
        <v>5661</v>
      </c>
      <c r="I1797" s="2" t="s">
        <v>914</v>
      </c>
      <c r="J1797" s="2" t="s">
        <v>8612</v>
      </c>
      <c r="K1797" s="2" t="s">
        <v>922</v>
      </c>
      <c r="L1797" s="2" t="s">
        <v>675</v>
      </c>
      <c r="M1797" s="2" t="s">
        <v>760</v>
      </c>
      <c r="N1797" s="2" t="s">
        <v>760</v>
      </c>
      <c r="O1797" s="2" t="s">
        <v>913</v>
      </c>
      <c r="P1797" s="2" t="s">
        <v>11568</v>
      </c>
      <c r="Q1797" s="9" t="s">
        <v>1981</v>
      </c>
      <c r="R1797" s="2" t="s">
        <v>9676</v>
      </c>
      <c r="S1797" s="9" t="s">
        <v>4663</v>
      </c>
      <c r="T1797" s="2" t="s">
        <v>675</v>
      </c>
    </row>
    <row r="1798" spans="1:20">
      <c r="A1798" s="2" t="s">
        <v>9677</v>
      </c>
      <c r="B1798" s="9" t="s">
        <v>2112</v>
      </c>
      <c r="C1798" s="2" t="s">
        <v>13097</v>
      </c>
      <c r="D1798" s="2" t="s">
        <v>675</v>
      </c>
      <c r="E1798" s="2" t="s">
        <v>682</v>
      </c>
      <c r="F1798" s="2" t="s">
        <v>11560</v>
      </c>
      <c r="G1798" s="2" t="s">
        <v>11551</v>
      </c>
      <c r="H1798" s="2" t="s">
        <v>6029</v>
      </c>
      <c r="I1798" s="2" t="s">
        <v>914</v>
      </c>
      <c r="J1798" s="2" t="s">
        <v>8766</v>
      </c>
      <c r="K1798" s="2" t="s">
        <v>922</v>
      </c>
      <c r="L1798" s="2" t="s">
        <v>675</v>
      </c>
      <c r="M1798" s="2" t="s">
        <v>760</v>
      </c>
      <c r="N1798" s="2" t="s">
        <v>760</v>
      </c>
      <c r="O1798" s="2" t="s">
        <v>913</v>
      </c>
      <c r="P1798" s="2" t="s">
        <v>11568</v>
      </c>
      <c r="Q1798" s="9" t="s">
        <v>1981</v>
      </c>
      <c r="R1798" s="2" t="s">
        <v>9679</v>
      </c>
      <c r="S1798" s="9" t="s">
        <v>2112</v>
      </c>
      <c r="T1798" s="2" t="s">
        <v>675</v>
      </c>
    </row>
    <row r="1799" spans="1:20">
      <c r="A1799" s="2" t="s">
        <v>3176</v>
      </c>
      <c r="B1799" s="9" t="s">
        <v>1981</v>
      </c>
      <c r="C1799" s="2" t="s">
        <v>13098</v>
      </c>
      <c r="D1799" s="2" t="s">
        <v>1981</v>
      </c>
      <c r="E1799" s="2" t="s">
        <v>13099</v>
      </c>
      <c r="F1799" s="2" t="s">
        <v>11767</v>
      </c>
      <c r="G1799" s="2" t="s">
        <v>11551</v>
      </c>
      <c r="H1799" s="2" t="s">
        <v>675</v>
      </c>
      <c r="I1799" s="2" t="s">
        <v>2821</v>
      </c>
      <c r="J1799" s="2" t="s">
        <v>436</v>
      </c>
      <c r="K1799" s="2" t="s">
        <v>664</v>
      </c>
      <c r="L1799" s="2" t="s">
        <v>11552</v>
      </c>
      <c r="M1799" s="2" t="s">
        <v>1283</v>
      </c>
      <c r="N1799" s="2" t="s">
        <v>701</v>
      </c>
      <c r="O1799" s="2" t="s">
        <v>2820</v>
      </c>
      <c r="P1799" s="2" t="s">
        <v>11557</v>
      </c>
      <c r="Q1799" s="9" t="s">
        <v>1981</v>
      </c>
      <c r="R1799" s="2" t="s">
        <v>3177</v>
      </c>
      <c r="S1799" s="9" t="s">
        <v>2055</v>
      </c>
      <c r="T1799" s="2" t="s">
        <v>675</v>
      </c>
    </row>
    <row r="1800" spans="1:20">
      <c r="A1800" s="2" t="s">
        <v>4514</v>
      </c>
      <c r="B1800" s="9" t="s">
        <v>1977</v>
      </c>
      <c r="C1800" s="2" t="s">
        <v>13100</v>
      </c>
      <c r="D1800" s="2" t="s">
        <v>1981</v>
      </c>
      <c r="E1800" s="2" t="s">
        <v>13101</v>
      </c>
      <c r="F1800" s="2" t="s">
        <v>11853</v>
      </c>
      <c r="G1800" s="2" t="s">
        <v>11551</v>
      </c>
      <c r="H1800" s="2" t="s">
        <v>675</v>
      </c>
      <c r="I1800" s="2" t="s">
        <v>4516</v>
      </c>
      <c r="J1800" s="2" t="s">
        <v>437</v>
      </c>
      <c r="K1800" s="2" t="s">
        <v>664</v>
      </c>
      <c r="L1800" s="2" t="s">
        <v>11552</v>
      </c>
      <c r="M1800" s="2" t="s">
        <v>1283</v>
      </c>
      <c r="N1800" s="2" t="s">
        <v>701</v>
      </c>
      <c r="O1800" s="2" t="s">
        <v>4515</v>
      </c>
      <c r="P1800" s="2" t="s">
        <v>11557</v>
      </c>
      <c r="Q1800" s="9" t="s">
        <v>1981</v>
      </c>
      <c r="R1800" s="2" t="s">
        <v>4517</v>
      </c>
      <c r="S1800" s="9" t="s">
        <v>2112</v>
      </c>
      <c r="T1800" s="2" t="s">
        <v>675</v>
      </c>
    </row>
    <row r="1801" spans="1:20">
      <c r="A1801" s="2" t="s">
        <v>5269</v>
      </c>
      <c r="B1801" s="9" t="s">
        <v>1981</v>
      </c>
      <c r="C1801" s="2" t="s">
        <v>13102</v>
      </c>
      <c r="D1801" s="2" t="s">
        <v>1981</v>
      </c>
      <c r="E1801" s="2" t="s">
        <v>13103</v>
      </c>
      <c r="F1801" s="2" t="s">
        <v>11616</v>
      </c>
      <c r="G1801" s="2" t="s">
        <v>11551</v>
      </c>
      <c r="H1801" s="2" t="s">
        <v>675</v>
      </c>
      <c r="I1801" s="2" t="s">
        <v>2161</v>
      </c>
      <c r="J1801" s="2" t="s">
        <v>5270</v>
      </c>
      <c r="K1801" s="2" t="s">
        <v>664</v>
      </c>
      <c r="L1801" s="2" t="s">
        <v>11552</v>
      </c>
      <c r="M1801" s="2" t="s">
        <v>1283</v>
      </c>
      <c r="N1801" s="2" t="s">
        <v>701</v>
      </c>
      <c r="O1801" s="2" t="s">
        <v>2160</v>
      </c>
      <c r="P1801" s="2" t="s">
        <v>11557</v>
      </c>
      <c r="Q1801" s="9" t="s">
        <v>1981</v>
      </c>
      <c r="R1801" s="2" t="s">
        <v>5271</v>
      </c>
      <c r="S1801" s="9" t="s">
        <v>2199</v>
      </c>
      <c r="T1801" s="2" t="s">
        <v>675</v>
      </c>
    </row>
    <row r="1802" spans="1:20">
      <c r="A1802" s="2" t="s">
        <v>3178</v>
      </c>
      <c r="B1802" s="9" t="s">
        <v>1981</v>
      </c>
      <c r="C1802" s="2" t="s">
        <v>13104</v>
      </c>
      <c r="D1802" s="2" t="s">
        <v>1981</v>
      </c>
      <c r="E1802" s="2" t="s">
        <v>13105</v>
      </c>
      <c r="F1802" s="2" t="s">
        <v>11616</v>
      </c>
      <c r="G1802" s="2" t="s">
        <v>11551</v>
      </c>
      <c r="H1802" s="2" t="s">
        <v>675</v>
      </c>
      <c r="I1802" s="2" t="s">
        <v>2760</v>
      </c>
      <c r="J1802" s="2" t="s">
        <v>438</v>
      </c>
      <c r="K1802" s="2" t="s">
        <v>664</v>
      </c>
      <c r="L1802" s="2" t="s">
        <v>11552</v>
      </c>
      <c r="M1802" s="2" t="s">
        <v>1283</v>
      </c>
      <c r="N1802" s="2" t="s">
        <v>701</v>
      </c>
      <c r="O1802" s="2" t="s">
        <v>2759</v>
      </c>
      <c r="P1802" s="2" t="s">
        <v>11557</v>
      </c>
      <c r="Q1802" s="9" t="s">
        <v>1981</v>
      </c>
      <c r="R1802" s="2" t="s">
        <v>3179</v>
      </c>
      <c r="S1802" s="9" t="s">
        <v>2055</v>
      </c>
      <c r="T1802" s="2" t="s">
        <v>675</v>
      </c>
    </row>
    <row r="1803" spans="1:20">
      <c r="A1803" s="2" t="s">
        <v>3180</v>
      </c>
      <c r="B1803" s="9" t="s">
        <v>1981</v>
      </c>
      <c r="C1803" s="2" t="s">
        <v>13106</v>
      </c>
      <c r="D1803" s="2" t="s">
        <v>1981</v>
      </c>
      <c r="E1803" s="2" t="s">
        <v>13107</v>
      </c>
      <c r="F1803" s="2" t="s">
        <v>11813</v>
      </c>
      <c r="G1803" s="2" t="s">
        <v>11551</v>
      </c>
      <c r="H1803" s="2" t="s">
        <v>675</v>
      </c>
      <c r="I1803" s="2" t="s">
        <v>2587</v>
      </c>
      <c r="J1803" s="2" t="s">
        <v>439</v>
      </c>
      <c r="K1803" s="2" t="s">
        <v>664</v>
      </c>
      <c r="L1803" s="2" t="s">
        <v>11552</v>
      </c>
      <c r="M1803" s="2" t="s">
        <v>1283</v>
      </c>
      <c r="N1803" s="2" t="s">
        <v>701</v>
      </c>
      <c r="O1803" s="2" t="s">
        <v>2586</v>
      </c>
      <c r="P1803" s="2" t="s">
        <v>11557</v>
      </c>
      <c r="Q1803" s="9" t="s">
        <v>1981</v>
      </c>
      <c r="R1803" s="2" t="s">
        <v>3181</v>
      </c>
      <c r="S1803" s="9" t="s">
        <v>2055</v>
      </c>
      <c r="T1803" s="2" t="s">
        <v>675</v>
      </c>
    </row>
    <row r="1804" spans="1:20">
      <c r="A1804" s="2" t="s">
        <v>1980</v>
      </c>
      <c r="B1804" s="9" t="s">
        <v>1981</v>
      </c>
      <c r="C1804" s="2" t="s">
        <v>13108</v>
      </c>
      <c r="D1804" s="2" t="s">
        <v>675</v>
      </c>
      <c r="E1804" s="2" t="s">
        <v>682</v>
      </c>
      <c r="F1804" s="2" t="s">
        <v>11560</v>
      </c>
      <c r="G1804" s="2" t="s">
        <v>11551</v>
      </c>
      <c r="H1804" s="2" t="s">
        <v>675</v>
      </c>
      <c r="I1804" s="2" t="s">
        <v>1076</v>
      </c>
      <c r="J1804" s="2" t="s">
        <v>1982</v>
      </c>
      <c r="K1804" s="2" t="s">
        <v>664</v>
      </c>
      <c r="L1804" s="2" t="s">
        <v>675</v>
      </c>
      <c r="M1804" s="2" t="s">
        <v>701</v>
      </c>
      <c r="N1804" s="2" t="s">
        <v>675</v>
      </c>
      <c r="O1804" s="2" t="s">
        <v>1075</v>
      </c>
      <c r="P1804" s="2" t="s">
        <v>11557</v>
      </c>
      <c r="Q1804" s="9" t="s">
        <v>1981</v>
      </c>
      <c r="R1804" s="2" t="s">
        <v>1984</v>
      </c>
      <c r="S1804" s="9" t="s">
        <v>675</v>
      </c>
      <c r="T1804" s="2" t="s">
        <v>675</v>
      </c>
    </row>
    <row r="1805" spans="1:20">
      <c r="A1805" s="2" t="s">
        <v>9680</v>
      </c>
      <c r="B1805" s="9" t="s">
        <v>2023</v>
      </c>
      <c r="C1805" s="2" t="s">
        <v>5949</v>
      </c>
      <c r="D1805" s="2" t="s">
        <v>2023</v>
      </c>
      <c r="E1805" s="2" t="s">
        <v>5891</v>
      </c>
      <c r="F1805" s="2" t="s">
        <v>11560</v>
      </c>
      <c r="G1805" s="2" t="s">
        <v>11551</v>
      </c>
      <c r="H1805" s="2" t="s">
        <v>675</v>
      </c>
      <c r="I1805" s="2" t="s">
        <v>9454</v>
      </c>
      <c r="J1805" s="2" t="s">
        <v>9455</v>
      </c>
      <c r="K1805" s="2" t="s">
        <v>4108</v>
      </c>
      <c r="L1805" s="2" t="s">
        <v>675</v>
      </c>
      <c r="M1805" s="2" t="s">
        <v>2672</v>
      </c>
      <c r="N1805" s="2" t="s">
        <v>2672</v>
      </c>
      <c r="O1805" s="2" t="s">
        <v>9453</v>
      </c>
      <c r="P1805" s="2" t="s">
        <v>675</v>
      </c>
      <c r="Q1805" s="9" t="s">
        <v>1981</v>
      </c>
      <c r="R1805" s="2" t="s">
        <v>9681</v>
      </c>
      <c r="S1805" s="9" t="s">
        <v>3405</v>
      </c>
      <c r="T1805" s="2" t="s">
        <v>675</v>
      </c>
    </row>
    <row r="1806" spans="1:20">
      <c r="A1806" s="2" t="s">
        <v>9682</v>
      </c>
      <c r="B1806" s="9" t="s">
        <v>2023</v>
      </c>
      <c r="C1806" s="2" t="s">
        <v>5949</v>
      </c>
      <c r="D1806" s="2" t="s">
        <v>2023</v>
      </c>
      <c r="E1806" s="2" t="s">
        <v>5891</v>
      </c>
      <c r="F1806" s="2" t="s">
        <v>11560</v>
      </c>
      <c r="G1806" s="2" t="s">
        <v>11551</v>
      </c>
      <c r="H1806" s="2" t="s">
        <v>675</v>
      </c>
      <c r="I1806" s="2" t="s">
        <v>9460</v>
      </c>
      <c r="J1806" s="2" t="s">
        <v>9461</v>
      </c>
      <c r="K1806" s="2" t="s">
        <v>4108</v>
      </c>
      <c r="L1806" s="2" t="s">
        <v>675</v>
      </c>
      <c r="M1806" s="2" t="s">
        <v>2672</v>
      </c>
      <c r="N1806" s="2" t="s">
        <v>2672</v>
      </c>
      <c r="O1806" s="2" t="s">
        <v>9459</v>
      </c>
      <c r="P1806" s="2" t="s">
        <v>675</v>
      </c>
      <c r="Q1806" s="9" t="s">
        <v>1981</v>
      </c>
      <c r="R1806" s="2" t="s">
        <v>9683</v>
      </c>
      <c r="S1806" s="9" t="s">
        <v>3405</v>
      </c>
      <c r="T1806" s="2" t="s">
        <v>675</v>
      </c>
    </row>
    <row r="1807" spans="1:20">
      <c r="A1807" s="2" t="s">
        <v>9684</v>
      </c>
      <c r="B1807" s="9" t="s">
        <v>2137</v>
      </c>
      <c r="C1807" s="2" t="s">
        <v>13109</v>
      </c>
      <c r="D1807" s="2" t="s">
        <v>675</v>
      </c>
      <c r="E1807" s="2" t="s">
        <v>682</v>
      </c>
      <c r="F1807" s="2" t="s">
        <v>11560</v>
      </c>
      <c r="G1807" s="2" t="s">
        <v>11551</v>
      </c>
      <c r="H1807" s="2" t="s">
        <v>675</v>
      </c>
      <c r="I1807" s="2" t="s">
        <v>9465</v>
      </c>
      <c r="J1807" s="2" t="s">
        <v>9466</v>
      </c>
      <c r="K1807" s="2" t="s">
        <v>4108</v>
      </c>
      <c r="L1807" s="2" t="s">
        <v>675</v>
      </c>
      <c r="M1807" s="2" t="s">
        <v>2672</v>
      </c>
      <c r="N1807" s="2" t="s">
        <v>2672</v>
      </c>
      <c r="O1807" s="2" t="s">
        <v>9464</v>
      </c>
      <c r="P1807" s="2" t="s">
        <v>675</v>
      </c>
      <c r="Q1807" s="9" t="s">
        <v>1981</v>
      </c>
      <c r="R1807" s="2" t="s">
        <v>9685</v>
      </c>
      <c r="S1807" s="9" t="s">
        <v>2137</v>
      </c>
      <c r="T1807" s="2" t="s">
        <v>675</v>
      </c>
    </row>
    <row r="1808" spans="1:20">
      <c r="A1808" s="2" t="s">
        <v>9686</v>
      </c>
      <c r="B1808" s="9" t="s">
        <v>2137</v>
      </c>
      <c r="C1808" s="2" t="s">
        <v>13110</v>
      </c>
      <c r="D1808" s="2" t="s">
        <v>675</v>
      </c>
      <c r="E1808" s="2" t="s">
        <v>682</v>
      </c>
      <c r="F1808" s="2" t="s">
        <v>11560</v>
      </c>
      <c r="G1808" s="2" t="s">
        <v>11551</v>
      </c>
      <c r="H1808" s="2" t="s">
        <v>675</v>
      </c>
      <c r="I1808" s="2" t="s">
        <v>9470</v>
      </c>
      <c r="J1808" s="2" t="s">
        <v>9471</v>
      </c>
      <c r="K1808" s="2" t="s">
        <v>4108</v>
      </c>
      <c r="L1808" s="2" t="s">
        <v>675</v>
      </c>
      <c r="M1808" s="2" t="s">
        <v>2672</v>
      </c>
      <c r="N1808" s="2" t="s">
        <v>2672</v>
      </c>
      <c r="O1808" s="2" t="s">
        <v>9469</v>
      </c>
      <c r="P1808" s="2" t="s">
        <v>675</v>
      </c>
      <c r="Q1808" s="9" t="s">
        <v>1981</v>
      </c>
      <c r="R1808" s="2" t="s">
        <v>9687</v>
      </c>
      <c r="S1808" s="9" t="s">
        <v>2137</v>
      </c>
      <c r="T1808" s="2" t="s">
        <v>675</v>
      </c>
    </row>
    <row r="1809" spans="1:20">
      <c r="A1809" s="2" t="s">
        <v>1985</v>
      </c>
      <c r="B1809" s="9" t="s">
        <v>1981</v>
      </c>
      <c r="C1809" s="2" t="s">
        <v>13111</v>
      </c>
      <c r="D1809" s="2" t="s">
        <v>1981</v>
      </c>
      <c r="E1809" s="2" t="s">
        <v>13112</v>
      </c>
      <c r="F1809" s="2" t="s">
        <v>11604</v>
      </c>
      <c r="G1809" s="2" t="s">
        <v>11551</v>
      </c>
      <c r="H1809" s="2" t="s">
        <v>237</v>
      </c>
      <c r="I1809" s="2" t="s">
        <v>237</v>
      </c>
      <c r="J1809" s="2" t="s">
        <v>1987</v>
      </c>
      <c r="K1809" s="2" t="s">
        <v>663</v>
      </c>
      <c r="L1809" s="2" t="s">
        <v>11552</v>
      </c>
      <c r="M1809" s="2" t="s">
        <v>701</v>
      </c>
      <c r="N1809" s="2" t="s">
        <v>701</v>
      </c>
      <c r="O1809" s="2" t="s">
        <v>1986</v>
      </c>
      <c r="P1809" s="2" t="s">
        <v>11557</v>
      </c>
      <c r="Q1809" s="9" t="s">
        <v>1981</v>
      </c>
      <c r="R1809" s="2" t="s">
        <v>1988</v>
      </c>
      <c r="S1809" s="9" t="s">
        <v>2112</v>
      </c>
      <c r="T1809" s="2" t="s">
        <v>675</v>
      </c>
    </row>
    <row r="1810" spans="1:20">
      <c r="A1810" s="2" t="s">
        <v>1989</v>
      </c>
      <c r="B1810" s="9" t="s">
        <v>1981</v>
      </c>
      <c r="C1810" s="2" t="s">
        <v>671</v>
      </c>
      <c r="D1810" s="2" t="s">
        <v>1981</v>
      </c>
      <c r="E1810" s="2" t="s">
        <v>5882</v>
      </c>
      <c r="F1810" s="2" t="s">
        <v>11560</v>
      </c>
      <c r="G1810" s="2" t="s">
        <v>11551</v>
      </c>
      <c r="H1810" s="2" t="s">
        <v>675</v>
      </c>
      <c r="I1810" s="2" t="s">
        <v>1076</v>
      </c>
      <c r="J1810" s="2" t="s">
        <v>1990</v>
      </c>
      <c r="K1810" s="2" t="s">
        <v>664</v>
      </c>
      <c r="L1810" s="2" t="s">
        <v>675</v>
      </c>
      <c r="M1810" s="2" t="s">
        <v>1676</v>
      </c>
      <c r="N1810" s="2" t="s">
        <v>701</v>
      </c>
      <c r="O1810" s="2" t="s">
        <v>1075</v>
      </c>
      <c r="P1810" s="2" t="s">
        <v>11557</v>
      </c>
      <c r="Q1810" s="9" t="s">
        <v>1981</v>
      </c>
      <c r="R1810" s="2" t="s">
        <v>1992</v>
      </c>
      <c r="S1810" s="9" t="s">
        <v>2112</v>
      </c>
      <c r="T1810" s="2" t="s">
        <v>675</v>
      </c>
    </row>
    <row r="1811" spans="1:20">
      <c r="A1811" s="2" t="s">
        <v>1993</v>
      </c>
      <c r="B1811" s="9" t="s">
        <v>1981</v>
      </c>
      <c r="C1811" s="2" t="s">
        <v>6721</v>
      </c>
      <c r="D1811" s="2" t="s">
        <v>1981</v>
      </c>
      <c r="E1811" s="2" t="s">
        <v>13113</v>
      </c>
      <c r="F1811" s="2" t="s">
        <v>13114</v>
      </c>
      <c r="G1811" s="2" t="s">
        <v>11551</v>
      </c>
      <c r="H1811" s="2" t="s">
        <v>675</v>
      </c>
      <c r="I1811" s="2" t="s">
        <v>1995</v>
      </c>
      <c r="J1811" s="2" t="s">
        <v>452</v>
      </c>
      <c r="K1811" s="2" t="s">
        <v>664</v>
      </c>
      <c r="L1811" s="2" t="s">
        <v>11552</v>
      </c>
      <c r="M1811" s="2" t="s">
        <v>1676</v>
      </c>
      <c r="N1811" s="2" t="s">
        <v>701</v>
      </c>
      <c r="O1811" s="2" t="s">
        <v>1994</v>
      </c>
      <c r="P1811" s="2" t="s">
        <v>11568</v>
      </c>
      <c r="Q1811" s="9" t="s">
        <v>1981</v>
      </c>
      <c r="R1811" s="2" t="s">
        <v>1996</v>
      </c>
      <c r="S1811" s="9" t="s">
        <v>2112</v>
      </c>
      <c r="T1811" s="2" t="s">
        <v>675</v>
      </c>
    </row>
    <row r="1812" spans="1:20">
      <c r="A1812" s="2" t="s">
        <v>4518</v>
      </c>
      <c r="B1812" s="9" t="s">
        <v>1981</v>
      </c>
      <c r="C1812" s="2" t="s">
        <v>12860</v>
      </c>
      <c r="D1812" s="2" t="s">
        <v>1981</v>
      </c>
      <c r="E1812" s="2" t="s">
        <v>13088</v>
      </c>
      <c r="F1812" s="2" t="s">
        <v>11643</v>
      </c>
      <c r="G1812" s="2" t="s">
        <v>11551</v>
      </c>
      <c r="H1812" s="2" t="s">
        <v>675</v>
      </c>
      <c r="I1812" s="2" t="s">
        <v>2537</v>
      </c>
      <c r="J1812" s="2" t="s">
        <v>440</v>
      </c>
      <c r="K1812" s="2" t="s">
        <v>664</v>
      </c>
      <c r="L1812" s="2" t="s">
        <v>11552</v>
      </c>
      <c r="M1812" s="2" t="s">
        <v>1676</v>
      </c>
      <c r="N1812" s="2" t="s">
        <v>701</v>
      </c>
      <c r="O1812" s="2" t="s">
        <v>2536</v>
      </c>
      <c r="P1812" s="2" t="s">
        <v>11568</v>
      </c>
      <c r="Q1812" s="9" t="s">
        <v>1981</v>
      </c>
      <c r="R1812" s="2" t="s">
        <v>4519</v>
      </c>
      <c r="S1812" s="9" t="s">
        <v>2112</v>
      </c>
      <c r="T1812" s="2" t="s">
        <v>675</v>
      </c>
    </row>
    <row r="1813" spans="1:20">
      <c r="A1813" s="2" t="s">
        <v>4520</v>
      </c>
      <c r="B1813" s="9" t="s">
        <v>1981</v>
      </c>
      <c r="C1813" s="2" t="s">
        <v>5915</v>
      </c>
      <c r="D1813" s="2" t="s">
        <v>1981</v>
      </c>
      <c r="E1813" s="2" t="s">
        <v>5885</v>
      </c>
      <c r="F1813" s="2" t="s">
        <v>11853</v>
      </c>
      <c r="G1813" s="2" t="s">
        <v>11551</v>
      </c>
      <c r="H1813" s="2" t="s">
        <v>675</v>
      </c>
      <c r="I1813" s="2" t="s">
        <v>2432</v>
      </c>
      <c r="J1813" s="2" t="s">
        <v>441</v>
      </c>
      <c r="K1813" s="2" t="s">
        <v>664</v>
      </c>
      <c r="L1813" s="2" t="s">
        <v>11552</v>
      </c>
      <c r="M1813" s="2" t="s">
        <v>1676</v>
      </c>
      <c r="N1813" s="2" t="s">
        <v>701</v>
      </c>
      <c r="O1813" s="2" t="s">
        <v>2431</v>
      </c>
      <c r="P1813" s="2" t="s">
        <v>11568</v>
      </c>
      <c r="Q1813" s="9" t="s">
        <v>1981</v>
      </c>
      <c r="R1813" s="2" t="s">
        <v>4521</v>
      </c>
      <c r="S1813" s="9" t="s">
        <v>2112</v>
      </c>
      <c r="T1813" s="2" t="s">
        <v>675</v>
      </c>
    </row>
    <row r="1814" spans="1:20">
      <c r="A1814" s="2" t="s">
        <v>4522</v>
      </c>
      <c r="B1814" s="9" t="s">
        <v>1981</v>
      </c>
      <c r="C1814" s="2" t="s">
        <v>13115</v>
      </c>
      <c r="D1814" s="2" t="s">
        <v>1981</v>
      </c>
      <c r="E1814" s="2" t="s">
        <v>5912</v>
      </c>
      <c r="F1814" s="2" t="s">
        <v>11721</v>
      </c>
      <c r="G1814" s="2" t="s">
        <v>11551</v>
      </c>
      <c r="H1814" s="2" t="s">
        <v>675</v>
      </c>
      <c r="I1814" s="2" t="s">
        <v>1910</v>
      </c>
      <c r="J1814" s="2" t="s">
        <v>435</v>
      </c>
      <c r="K1814" s="2" t="s">
        <v>664</v>
      </c>
      <c r="L1814" s="2" t="s">
        <v>11552</v>
      </c>
      <c r="M1814" s="2" t="s">
        <v>1676</v>
      </c>
      <c r="N1814" s="2" t="s">
        <v>701</v>
      </c>
      <c r="O1814" s="2" t="s">
        <v>1909</v>
      </c>
      <c r="P1814" s="2" t="s">
        <v>11568</v>
      </c>
      <c r="Q1814" s="9" t="s">
        <v>1981</v>
      </c>
      <c r="R1814" s="2" t="s">
        <v>4523</v>
      </c>
      <c r="S1814" s="9" t="s">
        <v>2112</v>
      </c>
      <c r="T1814" s="2" t="s">
        <v>675</v>
      </c>
    </row>
    <row r="1815" spans="1:20">
      <c r="A1815" s="2" t="s">
        <v>3182</v>
      </c>
      <c r="B1815" s="9" t="s">
        <v>1981</v>
      </c>
      <c r="C1815" s="2" t="s">
        <v>13116</v>
      </c>
      <c r="D1815" s="2" t="s">
        <v>1981</v>
      </c>
      <c r="E1815" s="2" t="s">
        <v>13117</v>
      </c>
      <c r="F1815" s="2" t="s">
        <v>12266</v>
      </c>
      <c r="G1815" s="2" t="s">
        <v>11551</v>
      </c>
      <c r="H1815" s="2" t="s">
        <v>675</v>
      </c>
      <c r="I1815" s="2" t="s">
        <v>3011</v>
      </c>
      <c r="J1815" s="2" t="s">
        <v>186</v>
      </c>
      <c r="K1815" s="2" t="s">
        <v>664</v>
      </c>
      <c r="L1815" s="2" t="s">
        <v>11552</v>
      </c>
      <c r="M1815" s="2" t="s">
        <v>1676</v>
      </c>
      <c r="N1815" s="2" t="s">
        <v>701</v>
      </c>
      <c r="O1815" s="2" t="s">
        <v>3010</v>
      </c>
      <c r="P1815" s="2" t="s">
        <v>11568</v>
      </c>
      <c r="Q1815" s="9" t="s">
        <v>1981</v>
      </c>
      <c r="R1815" s="2" t="s">
        <v>3183</v>
      </c>
      <c r="S1815" s="9" t="s">
        <v>2055</v>
      </c>
      <c r="T1815" s="2" t="s">
        <v>675</v>
      </c>
    </row>
    <row r="1816" spans="1:20">
      <c r="A1816" s="2" t="s">
        <v>3184</v>
      </c>
      <c r="B1816" s="9" t="s">
        <v>1981</v>
      </c>
      <c r="C1816" s="2" t="s">
        <v>13118</v>
      </c>
      <c r="D1816" s="2" t="s">
        <v>1981</v>
      </c>
      <c r="E1816" s="2" t="s">
        <v>12769</v>
      </c>
      <c r="F1816" s="2" t="s">
        <v>12290</v>
      </c>
      <c r="G1816" s="2" t="s">
        <v>11551</v>
      </c>
      <c r="H1816" s="2" t="s">
        <v>675</v>
      </c>
      <c r="I1816" s="2" t="s">
        <v>3123</v>
      </c>
      <c r="J1816" s="2" t="s">
        <v>186</v>
      </c>
      <c r="K1816" s="2" t="s">
        <v>664</v>
      </c>
      <c r="L1816" s="2" t="s">
        <v>11552</v>
      </c>
      <c r="M1816" s="2" t="s">
        <v>1676</v>
      </c>
      <c r="N1816" s="2" t="s">
        <v>701</v>
      </c>
      <c r="O1816" s="2" t="s">
        <v>3122</v>
      </c>
      <c r="P1816" s="2" t="s">
        <v>11568</v>
      </c>
      <c r="Q1816" s="9" t="s">
        <v>1981</v>
      </c>
      <c r="R1816" s="2" t="s">
        <v>3185</v>
      </c>
      <c r="S1816" s="9" t="s">
        <v>2055</v>
      </c>
      <c r="T1816" s="2" t="s">
        <v>675</v>
      </c>
    </row>
    <row r="1817" spans="1:20">
      <c r="A1817" s="2" t="s">
        <v>4524</v>
      </c>
      <c r="B1817" s="9" t="s">
        <v>1981</v>
      </c>
      <c r="C1817" s="2" t="s">
        <v>13119</v>
      </c>
      <c r="D1817" s="2" t="s">
        <v>3187</v>
      </c>
      <c r="E1817" s="2" t="s">
        <v>13120</v>
      </c>
      <c r="F1817" s="2" t="s">
        <v>11813</v>
      </c>
      <c r="G1817" s="2" t="s">
        <v>11551</v>
      </c>
      <c r="H1817" s="2" t="s">
        <v>675</v>
      </c>
      <c r="I1817" s="2" t="s">
        <v>2013</v>
      </c>
      <c r="J1817" s="2" t="s">
        <v>442</v>
      </c>
      <c r="K1817" s="2" t="s">
        <v>664</v>
      </c>
      <c r="L1817" s="2" t="s">
        <v>11552</v>
      </c>
      <c r="M1817" s="2" t="s">
        <v>1504</v>
      </c>
      <c r="N1817" s="2" t="s">
        <v>701</v>
      </c>
      <c r="O1817" s="2" t="s">
        <v>2012</v>
      </c>
      <c r="P1817" s="2" t="s">
        <v>11557</v>
      </c>
      <c r="Q1817" s="9" t="s">
        <v>3187</v>
      </c>
      <c r="R1817" s="2" t="s">
        <v>4525</v>
      </c>
      <c r="S1817" s="9" t="s">
        <v>2112</v>
      </c>
      <c r="T1817" s="2" t="s">
        <v>675</v>
      </c>
    </row>
    <row r="1818" spans="1:20">
      <c r="A1818" s="2" t="s">
        <v>3186</v>
      </c>
      <c r="B1818" s="9" t="s">
        <v>1981</v>
      </c>
      <c r="C1818" s="2" t="s">
        <v>13121</v>
      </c>
      <c r="D1818" s="2" t="s">
        <v>1981</v>
      </c>
      <c r="E1818" s="2" t="s">
        <v>13122</v>
      </c>
      <c r="F1818" s="2" t="s">
        <v>11643</v>
      </c>
      <c r="G1818" s="2" t="s">
        <v>11551</v>
      </c>
      <c r="H1818" s="2" t="s">
        <v>675</v>
      </c>
      <c r="I1818" s="2" t="s">
        <v>2576</v>
      </c>
      <c r="J1818" s="2" t="s">
        <v>443</v>
      </c>
      <c r="K1818" s="2" t="s">
        <v>664</v>
      </c>
      <c r="L1818" s="2" t="s">
        <v>11552</v>
      </c>
      <c r="M1818" s="2" t="s">
        <v>1504</v>
      </c>
      <c r="N1818" s="2" t="s">
        <v>701</v>
      </c>
      <c r="O1818" s="2" t="s">
        <v>2575</v>
      </c>
      <c r="P1818" s="2" t="s">
        <v>11557</v>
      </c>
      <c r="Q1818" s="9" t="s">
        <v>3187</v>
      </c>
      <c r="R1818" s="2" t="s">
        <v>3188</v>
      </c>
      <c r="S1818" s="9" t="s">
        <v>2055</v>
      </c>
      <c r="T1818" s="2" t="s">
        <v>675</v>
      </c>
    </row>
    <row r="1819" spans="1:20">
      <c r="A1819" s="2" t="s">
        <v>3189</v>
      </c>
      <c r="B1819" s="9" t="s">
        <v>3187</v>
      </c>
      <c r="C1819" s="2" t="s">
        <v>13123</v>
      </c>
      <c r="D1819" s="2" t="s">
        <v>3187</v>
      </c>
      <c r="E1819" s="2" t="s">
        <v>13124</v>
      </c>
      <c r="F1819" s="2" t="s">
        <v>12809</v>
      </c>
      <c r="G1819" s="2" t="s">
        <v>11551</v>
      </c>
      <c r="H1819" s="2" t="s">
        <v>675</v>
      </c>
      <c r="I1819" s="2" t="s">
        <v>1619</v>
      </c>
      <c r="J1819" s="2" t="s">
        <v>443</v>
      </c>
      <c r="K1819" s="2" t="s">
        <v>664</v>
      </c>
      <c r="L1819" s="2" t="s">
        <v>11552</v>
      </c>
      <c r="M1819" s="2" t="s">
        <v>1504</v>
      </c>
      <c r="N1819" s="2" t="s">
        <v>701</v>
      </c>
      <c r="O1819" s="2" t="s">
        <v>1618</v>
      </c>
      <c r="P1819" s="2" t="s">
        <v>11557</v>
      </c>
      <c r="Q1819" s="9" t="s">
        <v>3187</v>
      </c>
      <c r="R1819" s="2" t="s">
        <v>3190</v>
      </c>
      <c r="S1819" s="9" t="s">
        <v>2055</v>
      </c>
      <c r="T1819" s="2" t="s">
        <v>675</v>
      </c>
    </row>
    <row r="1820" spans="1:20">
      <c r="A1820" s="2" t="s">
        <v>4526</v>
      </c>
      <c r="B1820" s="9" t="s">
        <v>3187</v>
      </c>
      <c r="C1820" s="2" t="s">
        <v>13125</v>
      </c>
      <c r="D1820" s="2" t="s">
        <v>3187</v>
      </c>
      <c r="E1820" s="2" t="s">
        <v>13126</v>
      </c>
      <c r="F1820" s="2" t="s">
        <v>11550</v>
      </c>
      <c r="G1820" s="2" t="s">
        <v>11551</v>
      </c>
      <c r="H1820" s="2" t="s">
        <v>675</v>
      </c>
      <c r="I1820" s="2" t="s">
        <v>3694</v>
      </c>
      <c r="J1820" s="2" t="s">
        <v>444</v>
      </c>
      <c r="K1820" s="2" t="s">
        <v>675</v>
      </c>
      <c r="L1820" s="2" t="s">
        <v>11552</v>
      </c>
      <c r="M1820" s="2" t="s">
        <v>1504</v>
      </c>
      <c r="N1820" s="2" t="s">
        <v>701</v>
      </c>
      <c r="O1820" s="2" t="s">
        <v>3693</v>
      </c>
      <c r="P1820" s="2" t="s">
        <v>11557</v>
      </c>
      <c r="Q1820" s="9" t="s">
        <v>3187</v>
      </c>
      <c r="R1820" s="2" t="s">
        <v>4527</v>
      </c>
      <c r="S1820" s="9" t="s">
        <v>2112</v>
      </c>
      <c r="T1820" s="2" t="s">
        <v>675</v>
      </c>
    </row>
    <row r="1821" spans="1:20">
      <c r="A1821" s="2" t="s">
        <v>5272</v>
      </c>
      <c r="B1821" s="9" t="s">
        <v>3187</v>
      </c>
      <c r="C1821" s="2" t="s">
        <v>13127</v>
      </c>
      <c r="D1821" s="2" t="s">
        <v>3187</v>
      </c>
      <c r="E1821" s="2" t="s">
        <v>13128</v>
      </c>
      <c r="F1821" s="2" t="s">
        <v>11550</v>
      </c>
      <c r="G1821" s="2" t="s">
        <v>11551</v>
      </c>
      <c r="H1821" s="2" t="s">
        <v>675</v>
      </c>
      <c r="I1821" s="2" t="s">
        <v>2326</v>
      </c>
      <c r="J1821" s="2" t="s">
        <v>5273</v>
      </c>
      <c r="K1821" s="2" t="s">
        <v>664</v>
      </c>
      <c r="L1821" s="2" t="s">
        <v>11552</v>
      </c>
      <c r="M1821" s="2" t="s">
        <v>1504</v>
      </c>
      <c r="N1821" s="2" t="s">
        <v>701</v>
      </c>
      <c r="O1821" s="2" t="s">
        <v>2325</v>
      </c>
      <c r="P1821" s="2" t="s">
        <v>11557</v>
      </c>
      <c r="Q1821" s="9" t="s">
        <v>3187</v>
      </c>
      <c r="R1821" s="2" t="s">
        <v>5274</v>
      </c>
      <c r="S1821" s="9" t="s">
        <v>2199</v>
      </c>
      <c r="T1821" s="2" t="s">
        <v>675</v>
      </c>
    </row>
    <row r="1822" spans="1:20">
      <c r="A1822" s="2" t="s">
        <v>9688</v>
      </c>
      <c r="B1822" s="9" t="s">
        <v>2039</v>
      </c>
      <c r="C1822" s="2" t="s">
        <v>9392</v>
      </c>
      <c r="D1822" s="2" t="s">
        <v>2039</v>
      </c>
      <c r="E1822" s="2" t="s">
        <v>5935</v>
      </c>
      <c r="F1822" s="2" t="s">
        <v>11560</v>
      </c>
      <c r="G1822" s="2" t="s">
        <v>11551</v>
      </c>
      <c r="H1822" s="2" t="s">
        <v>734</v>
      </c>
      <c r="I1822" s="2" t="s">
        <v>734</v>
      </c>
      <c r="J1822" s="2" t="s">
        <v>6893</v>
      </c>
      <c r="K1822" s="2" t="s">
        <v>922</v>
      </c>
      <c r="L1822" s="2" t="s">
        <v>675</v>
      </c>
      <c r="M1822" s="2" t="s">
        <v>760</v>
      </c>
      <c r="N1822" s="2" t="s">
        <v>2672</v>
      </c>
      <c r="O1822" s="2" t="s">
        <v>733</v>
      </c>
      <c r="P1822" s="2" t="s">
        <v>11557</v>
      </c>
      <c r="Q1822" s="9" t="s">
        <v>3187</v>
      </c>
      <c r="R1822" s="2" t="s">
        <v>9690</v>
      </c>
      <c r="S1822" s="9" t="s">
        <v>3341</v>
      </c>
      <c r="T1822" s="2" t="s">
        <v>675</v>
      </c>
    </row>
    <row r="1823" spans="1:20">
      <c r="A1823" s="2" t="s">
        <v>9691</v>
      </c>
      <c r="B1823" s="9" t="s">
        <v>3416</v>
      </c>
      <c r="C1823" s="2" t="s">
        <v>13129</v>
      </c>
      <c r="D1823" s="2" t="s">
        <v>675</v>
      </c>
      <c r="E1823" s="2" t="s">
        <v>682</v>
      </c>
      <c r="F1823" s="2" t="s">
        <v>11560</v>
      </c>
      <c r="G1823" s="2" t="s">
        <v>11551</v>
      </c>
      <c r="H1823" s="2" t="s">
        <v>474</v>
      </c>
      <c r="I1823" s="2" t="s">
        <v>474</v>
      </c>
      <c r="J1823" s="2" t="s">
        <v>7175</v>
      </c>
      <c r="K1823" s="2" t="s">
        <v>922</v>
      </c>
      <c r="L1823" s="2" t="s">
        <v>675</v>
      </c>
      <c r="M1823" s="2" t="s">
        <v>760</v>
      </c>
      <c r="N1823" s="2" t="s">
        <v>760</v>
      </c>
      <c r="O1823" s="2" t="s">
        <v>4574</v>
      </c>
      <c r="P1823" s="2" t="s">
        <v>11557</v>
      </c>
      <c r="Q1823" s="9" t="s">
        <v>3187</v>
      </c>
      <c r="R1823" s="2" t="s">
        <v>9692</v>
      </c>
      <c r="S1823" s="9" t="s">
        <v>2182</v>
      </c>
      <c r="T1823" s="2" t="s">
        <v>675</v>
      </c>
    </row>
    <row r="1824" spans="1:20">
      <c r="A1824" s="2" t="s">
        <v>9693</v>
      </c>
      <c r="B1824" s="9" t="s">
        <v>2023</v>
      </c>
      <c r="C1824" s="2" t="s">
        <v>5844</v>
      </c>
      <c r="D1824" s="2" t="s">
        <v>2023</v>
      </c>
      <c r="E1824" s="2" t="s">
        <v>6783</v>
      </c>
      <c r="F1824" s="2" t="s">
        <v>11560</v>
      </c>
      <c r="G1824" s="2" t="s">
        <v>11551</v>
      </c>
      <c r="H1824" s="2" t="s">
        <v>5678</v>
      </c>
      <c r="I1824" s="2" t="s">
        <v>914</v>
      </c>
      <c r="J1824" s="2" t="s">
        <v>9273</v>
      </c>
      <c r="K1824" s="2" t="s">
        <v>922</v>
      </c>
      <c r="L1824" s="2" t="s">
        <v>675</v>
      </c>
      <c r="M1824" s="2" t="s">
        <v>2672</v>
      </c>
      <c r="N1824" s="2" t="s">
        <v>2672</v>
      </c>
      <c r="O1824" s="2" t="s">
        <v>913</v>
      </c>
      <c r="P1824" s="2" t="s">
        <v>675</v>
      </c>
      <c r="Q1824" s="9" t="s">
        <v>3187</v>
      </c>
      <c r="R1824" s="2" t="s">
        <v>9694</v>
      </c>
      <c r="S1824" s="9" t="s">
        <v>2039</v>
      </c>
      <c r="T1824" s="2" t="s">
        <v>675</v>
      </c>
    </row>
    <row r="1825" spans="1:20">
      <c r="A1825" s="2" t="s">
        <v>9695</v>
      </c>
      <c r="B1825" s="9" t="s">
        <v>3187</v>
      </c>
      <c r="C1825" s="2" t="s">
        <v>13130</v>
      </c>
      <c r="D1825" s="2" t="s">
        <v>675</v>
      </c>
      <c r="E1825" s="2" t="s">
        <v>682</v>
      </c>
      <c r="F1825" s="2" t="s">
        <v>11560</v>
      </c>
      <c r="G1825" s="2" t="s">
        <v>11551</v>
      </c>
      <c r="H1825" s="2" t="s">
        <v>6026</v>
      </c>
      <c r="I1825" s="2" t="s">
        <v>914</v>
      </c>
      <c r="J1825" s="2" t="s">
        <v>9419</v>
      </c>
      <c r="K1825" s="2" t="s">
        <v>922</v>
      </c>
      <c r="L1825" s="2" t="s">
        <v>675</v>
      </c>
      <c r="M1825" s="2" t="s">
        <v>2672</v>
      </c>
      <c r="N1825" s="2" t="s">
        <v>760</v>
      </c>
      <c r="O1825" s="2" t="s">
        <v>913</v>
      </c>
      <c r="P1825" s="2" t="s">
        <v>11568</v>
      </c>
      <c r="Q1825" s="9" t="s">
        <v>3187</v>
      </c>
      <c r="R1825" s="2" t="s">
        <v>9696</v>
      </c>
      <c r="S1825" s="9" t="s">
        <v>2049</v>
      </c>
      <c r="T1825" s="2" t="s">
        <v>675</v>
      </c>
    </row>
    <row r="1826" spans="1:20">
      <c r="A1826" s="2" t="s">
        <v>9697</v>
      </c>
      <c r="B1826" s="9" t="s">
        <v>2263</v>
      </c>
      <c r="C1826" s="2" t="s">
        <v>7040</v>
      </c>
      <c r="D1826" s="2" t="s">
        <v>2263</v>
      </c>
      <c r="E1826" s="2" t="s">
        <v>7035</v>
      </c>
      <c r="F1826" s="2" t="s">
        <v>11560</v>
      </c>
      <c r="G1826" s="2" t="s">
        <v>11551</v>
      </c>
      <c r="H1826" s="2" t="s">
        <v>5678</v>
      </c>
      <c r="I1826" s="2" t="s">
        <v>914</v>
      </c>
      <c r="J1826" s="2" t="s">
        <v>9273</v>
      </c>
      <c r="K1826" s="2" t="s">
        <v>922</v>
      </c>
      <c r="L1826" s="2" t="s">
        <v>675</v>
      </c>
      <c r="M1826" s="2" t="s">
        <v>760</v>
      </c>
      <c r="N1826" s="2" t="s">
        <v>2672</v>
      </c>
      <c r="O1826" s="2" t="s">
        <v>913</v>
      </c>
      <c r="P1826" s="2" t="s">
        <v>11568</v>
      </c>
      <c r="Q1826" s="9" t="s">
        <v>3187</v>
      </c>
      <c r="R1826" s="2" t="s">
        <v>9698</v>
      </c>
      <c r="S1826" s="9" t="s">
        <v>4843</v>
      </c>
      <c r="T1826" s="2" t="s">
        <v>675</v>
      </c>
    </row>
    <row r="1827" spans="1:20">
      <c r="A1827" s="2" t="s">
        <v>9699</v>
      </c>
      <c r="B1827" s="9" t="s">
        <v>2279</v>
      </c>
      <c r="C1827" s="2" t="s">
        <v>7252</v>
      </c>
      <c r="D1827" s="2" t="s">
        <v>2279</v>
      </c>
      <c r="E1827" s="2" t="s">
        <v>7376</v>
      </c>
      <c r="F1827" s="2" t="s">
        <v>11560</v>
      </c>
      <c r="G1827" s="2" t="s">
        <v>11551</v>
      </c>
      <c r="H1827" s="2" t="s">
        <v>6026</v>
      </c>
      <c r="I1827" s="2" t="s">
        <v>914</v>
      </c>
      <c r="J1827" s="2" t="s">
        <v>9700</v>
      </c>
      <c r="K1827" s="2" t="s">
        <v>922</v>
      </c>
      <c r="L1827" s="2" t="s">
        <v>675</v>
      </c>
      <c r="M1827" s="2" t="s">
        <v>760</v>
      </c>
      <c r="N1827" s="2" t="s">
        <v>2672</v>
      </c>
      <c r="O1827" s="2" t="s">
        <v>913</v>
      </c>
      <c r="P1827" s="2" t="s">
        <v>11568</v>
      </c>
      <c r="Q1827" s="9" t="s">
        <v>3187</v>
      </c>
      <c r="R1827" s="2" t="s">
        <v>9701</v>
      </c>
      <c r="S1827" s="9" t="s">
        <v>2284</v>
      </c>
      <c r="T1827" s="2" t="s">
        <v>675</v>
      </c>
    </row>
    <row r="1828" spans="1:20">
      <c r="A1828" s="2" t="s">
        <v>9702</v>
      </c>
      <c r="B1828" s="9" t="s">
        <v>2137</v>
      </c>
      <c r="C1828" s="2" t="s">
        <v>13131</v>
      </c>
      <c r="D1828" s="2" t="s">
        <v>675</v>
      </c>
      <c r="E1828" s="2" t="s">
        <v>682</v>
      </c>
      <c r="F1828" s="2" t="s">
        <v>11560</v>
      </c>
      <c r="G1828" s="2" t="s">
        <v>11551</v>
      </c>
      <c r="H1828" s="2" t="s">
        <v>675</v>
      </c>
      <c r="I1828" s="2" t="s">
        <v>9475</v>
      </c>
      <c r="J1828" s="2" t="s">
        <v>9476</v>
      </c>
      <c r="K1828" s="2" t="s">
        <v>4108</v>
      </c>
      <c r="L1828" s="2" t="s">
        <v>675</v>
      </c>
      <c r="M1828" s="2" t="s">
        <v>760</v>
      </c>
      <c r="N1828" s="2" t="s">
        <v>2672</v>
      </c>
      <c r="O1828" s="2" t="s">
        <v>9474</v>
      </c>
      <c r="P1828" s="2" t="s">
        <v>675</v>
      </c>
      <c r="Q1828" s="9" t="s">
        <v>3187</v>
      </c>
      <c r="R1828" s="2" t="s">
        <v>9703</v>
      </c>
      <c r="S1828" s="9" t="s">
        <v>2137</v>
      </c>
      <c r="T1828" s="2" t="s">
        <v>675</v>
      </c>
    </row>
    <row r="1829" spans="1:20">
      <c r="A1829" s="2" t="s">
        <v>9704</v>
      </c>
      <c r="B1829" s="9" t="s">
        <v>2137</v>
      </c>
      <c r="C1829" s="2" t="s">
        <v>13132</v>
      </c>
      <c r="D1829" s="2" t="s">
        <v>675</v>
      </c>
      <c r="E1829" s="2" t="s">
        <v>682</v>
      </c>
      <c r="F1829" s="2" t="s">
        <v>11560</v>
      </c>
      <c r="G1829" s="2" t="s">
        <v>11551</v>
      </c>
      <c r="H1829" s="2" t="s">
        <v>675</v>
      </c>
      <c r="I1829" s="2" t="s">
        <v>9480</v>
      </c>
      <c r="J1829" s="2" t="s">
        <v>9481</v>
      </c>
      <c r="K1829" s="2" t="s">
        <v>4108</v>
      </c>
      <c r="L1829" s="2" t="s">
        <v>675</v>
      </c>
      <c r="M1829" s="2" t="s">
        <v>760</v>
      </c>
      <c r="N1829" s="2" t="s">
        <v>2672</v>
      </c>
      <c r="O1829" s="2" t="s">
        <v>9479</v>
      </c>
      <c r="P1829" s="2" t="s">
        <v>675</v>
      </c>
      <c r="Q1829" s="9" t="s">
        <v>3187</v>
      </c>
      <c r="R1829" s="2" t="s">
        <v>9705</v>
      </c>
      <c r="S1829" s="9" t="s">
        <v>2137</v>
      </c>
      <c r="T1829" s="2" t="s">
        <v>675</v>
      </c>
    </row>
    <row r="1830" spans="1:20">
      <c r="A1830" s="2" t="s">
        <v>9706</v>
      </c>
      <c r="B1830" s="9" t="s">
        <v>2137</v>
      </c>
      <c r="C1830" s="2" t="s">
        <v>13133</v>
      </c>
      <c r="D1830" s="2" t="s">
        <v>675</v>
      </c>
      <c r="E1830" s="2" t="s">
        <v>682</v>
      </c>
      <c r="F1830" s="2" t="s">
        <v>11560</v>
      </c>
      <c r="G1830" s="2" t="s">
        <v>11551</v>
      </c>
      <c r="H1830" s="2" t="s">
        <v>675</v>
      </c>
      <c r="I1830" s="2" t="s">
        <v>9485</v>
      </c>
      <c r="J1830" s="2" t="s">
        <v>9486</v>
      </c>
      <c r="K1830" s="2" t="s">
        <v>4108</v>
      </c>
      <c r="L1830" s="2" t="s">
        <v>675</v>
      </c>
      <c r="M1830" s="2" t="s">
        <v>760</v>
      </c>
      <c r="N1830" s="2" t="s">
        <v>2672</v>
      </c>
      <c r="O1830" s="2" t="s">
        <v>9484</v>
      </c>
      <c r="P1830" s="2" t="s">
        <v>675</v>
      </c>
      <c r="Q1830" s="9" t="s">
        <v>3187</v>
      </c>
      <c r="R1830" s="2" t="s">
        <v>9707</v>
      </c>
      <c r="S1830" s="9" t="s">
        <v>2137</v>
      </c>
      <c r="T1830" s="2" t="s">
        <v>675</v>
      </c>
    </row>
    <row r="1831" spans="1:20">
      <c r="A1831" s="2" t="s">
        <v>3191</v>
      </c>
      <c r="B1831" s="9" t="s">
        <v>3187</v>
      </c>
      <c r="C1831" s="2" t="s">
        <v>13134</v>
      </c>
      <c r="D1831" s="2" t="s">
        <v>3187</v>
      </c>
      <c r="E1831" s="2" t="s">
        <v>13135</v>
      </c>
      <c r="F1831" s="2" t="s">
        <v>11643</v>
      </c>
      <c r="G1831" s="2" t="s">
        <v>11551</v>
      </c>
      <c r="H1831" s="2" t="s">
        <v>675</v>
      </c>
      <c r="I1831" s="2" t="s">
        <v>1050</v>
      </c>
      <c r="J1831" s="2" t="s">
        <v>119</v>
      </c>
      <c r="K1831" s="2" t="s">
        <v>664</v>
      </c>
      <c r="L1831" s="2" t="s">
        <v>11552</v>
      </c>
      <c r="M1831" s="2" t="s">
        <v>1283</v>
      </c>
      <c r="N1831" s="2" t="s">
        <v>701</v>
      </c>
      <c r="O1831" s="2" t="s">
        <v>1049</v>
      </c>
      <c r="P1831" s="2" t="s">
        <v>11557</v>
      </c>
      <c r="Q1831" s="9" t="s">
        <v>3187</v>
      </c>
      <c r="R1831" s="2" t="s">
        <v>3192</v>
      </c>
      <c r="S1831" s="9" t="s">
        <v>2055</v>
      </c>
      <c r="T1831" s="2" t="s">
        <v>675</v>
      </c>
    </row>
    <row r="1832" spans="1:20">
      <c r="A1832" s="2" t="s">
        <v>5275</v>
      </c>
      <c r="B1832" s="9" t="s">
        <v>3187</v>
      </c>
      <c r="C1832" s="2" t="s">
        <v>6113</v>
      </c>
      <c r="D1832" s="2" t="s">
        <v>3187</v>
      </c>
      <c r="E1832" s="2" t="s">
        <v>13136</v>
      </c>
      <c r="F1832" s="2" t="s">
        <v>11616</v>
      </c>
      <c r="G1832" s="2" t="s">
        <v>11551</v>
      </c>
      <c r="H1832" s="2" t="s">
        <v>675</v>
      </c>
      <c r="I1832" s="2" t="s">
        <v>1193</v>
      </c>
      <c r="J1832" s="2" t="s">
        <v>119</v>
      </c>
      <c r="K1832" s="2" t="s">
        <v>664</v>
      </c>
      <c r="L1832" s="2" t="s">
        <v>11552</v>
      </c>
      <c r="M1832" s="2" t="s">
        <v>1283</v>
      </c>
      <c r="N1832" s="2" t="s">
        <v>701</v>
      </c>
      <c r="O1832" s="2" t="s">
        <v>1192</v>
      </c>
      <c r="P1832" s="2" t="s">
        <v>11557</v>
      </c>
      <c r="Q1832" s="9" t="s">
        <v>3187</v>
      </c>
      <c r="R1832" s="2" t="s">
        <v>5276</v>
      </c>
      <c r="S1832" s="9" t="s">
        <v>2199</v>
      </c>
      <c r="T1832" s="2" t="s">
        <v>675</v>
      </c>
    </row>
    <row r="1833" spans="1:20">
      <c r="A1833" s="2" t="s">
        <v>4528</v>
      </c>
      <c r="B1833" s="9" t="s">
        <v>3187</v>
      </c>
      <c r="C1833" s="2" t="s">
        <v>13137</v>
      </c>
      <c r="D1833" s="2" t="s">
        <v>3187</v>
      </c>
      <c r="E1833" s="2" t="s">
        <v>13138</v>
      </c>
      <c r="F1833" s="2" t="s">
        <v>11965</v>
      </c>
      <c r="G1833" s="2" t="s">
        <v>11551</v>
      </c>
      <c r="H1833" s="2" t="s">
        <v>675</v>
      </c>
      <c r="I1833" s="2" t="s">
        <v>4530</v>
      </c>
      <c r="J1833" s="2" t="s">
        <v>445</v>
      </c>
      <c r="K1833" s="2" t="s">
        <v>675</v>
      </c>
      <c r="L1833" s="2" t="s">
        <v>11552</v>
      </c>
      <c r="M1833" s="2" t="s">
        <v>1283</v>
      </c>
      <c r="N1833" s="2" t="s">
        <v>701</v>
      </c>
      <c r="O1833" s="2" t="s">
        <v>4529</v>
      </c>
      <c r="P1833" s="2" t="s">
        <v>11557</v>
      </c>
      <c r="Q1833" s="9" t="s">
        <v>3187</v>
      </c>
      <c r="R1833" s="2" t="s">
        <v>4531</v>
      </c>
      <c r="S1833" s="9" t="s">
        <v>2112</v>
      </c>
      <c r="T1833" s="2" t="s">
        <v>675</v>
      </c>
    </row>
    <row r="1834" spans="1:20">
      <c r="A1834" s="2" t="s">
        <v>5277</v>
      </c>
      <c r="B1834" s="9" t="s">
        <v>3187</v>
      </c>
      <c r="C1834" s="2" t="s">
        <v>13139</v>
      </c>
      <c r="D1834" s="2" t="s">
        <v>3187</v>
      </c>
      <c r="E1834" s="2" t="s">
        <v>12462</v>
      </c>
      <c r="F1834" s="2" t="s">
        <v>12197</v>
      </c>
      <c r="G1834" s="2" t="s">
        <v>11551</v>
      </c>
      <c r="H1834" s="2" t="s">
        <v>675</v>
      </c>
      <c r="I1834" s="2" t="s">
        <v>106</v>
      </c>
      <c r="J1834" s="2" t="s">
        <v>635</v>
      </c>
      <c r="K1834" s="2" t="s">
        <v>664</v>
      </c>
      <c r="L1834" s="2" t="s">
        <v>11552</v>
      </c>
      <c r="M1834" s="2" t="s">
        <v>1283</v>
      </c>
      <c r="N1834" s="2" t="s">
        <v>701</v>
      </c>
      <c r="O1834" s="2" t="s">
        <v>1387</v>
      </c>
      <c r="P1834" s="2" t="s">
        <v>11557</v>
      </c>
      <c r="Q1834" s="9" t="s">
        <v>3187</v>
      </c>
      <c r="R1834" s="2" t="s">
        <v>5278</v>
      </c>
      <c r="S1834" s="9" t="s">
        <v>2199</v>
      </c>
      <c r="T1834" s="2" t="s">
        <v>675</v>
      </c>
    </row>
    <row r="1835" spans="1:20">
      <c r="A1835" s="2" t="s">
        <v>3193</v>
      </c>
      <c r="B1835" s="9" t="s">
        <v>3187</v>
      </c>
      <c r="C1835" s="2" t="s">
        <v>13140</v>
      </c>
      <c r="D1835" s="2" t="s">
        <v>3187</v>
      </c>
      <c r="E1835" s="2" t="s">
        <v>13141</v>
      </c>
      <c r="F1835" s="2" t="s">
        <v>12790</v>
      </c>
      <c r="G1835" s="2" t="s">
        <v>11551</v>
      </c>
      <c r="H1835" s="2" t="s">
        <v>675</v>
      </c>
      <c r="I1835" s="2" t="s">
        <v>3011</v>
      </c>
      <c r="J1835" s="2" t="s">
        <v>119</v>
      </c>
      <c r="K1835" s="2" t="s">
        <v>664</v>
      </c>
      <c r="L1835" s="2" t="s">
        <v>11552</v>
      </c>
      <c r="M1835" s="2" t="s">
        <v>1283</v>
      </c>
      <c r="N1835" s="2" t="s">
        <v>701</v>
      </c>
      <c r="O1835" s="2" t="s">
        <v>3010</v>
      </c>
      <c r="P1835" s="2" t="s">
        <v>11557</v>
      </c>
      <c r="Q1835" s="9" t="s">
        <v>3187</v>
      </c>
      <c r="R1835" s="2" t="s">
        <v>3194</v>
      </c>
      <c r="S1835" s="9" t="s">
        <v>2055</v>
      </c>
      <c r="T1835" s="2" t="s">
        <v>675</v>
      </c>
    </row>
    <row r="1836" spans="1:20">
      <c r="A1836" s="2" t="s">
        <v>5279</v>
      </c>
      <c r="B1836" s="9" t="s">
        <v>3187</v>
      </c>
      <c r="C1836" s="2" t="s">
        <v>12534</v>
      </c>
      <c r="D1836" s="2" t="s">
        <v>3187</v>
      </c>
      <c r="E1836" s="2" t="s">
        <v>12768</v>
      </c>
      <c r="F1836" s="2" t="s">
        <v>11591</v>
      </c>
      <c r="G1836" s="2" t="s">
        <v>11551</v>
      </c>
      <c r="H1836" s="2" t="s">
        <v>675</v>
      </c>
      <c r="I1836" s="2" t="s">
        <v>1050</v>
      </c>
      <c r="J1836" s="2" t="s">
        <v>119</v>
      </c>
      <c r="K1836" s="2" t="s">
        <v>664</v>
      </c>
      <c r="L1836" s="2" t="s">
        <v>11552</v>
      </c>
      <c r="M1836" s="2" t="s">
        <v>1283</v>
      </c>
      <c r="N1836" s="2" t="s">
        <v>701</v>
      </c>
      <c r="O1836" s="2" t="s">
        <v>1049</v>
      </c>
      <c r="P1836" s="2" t="s">
        <v>11557</v>
      </c>
      <c r="Q1836" s="9" t="s">
        <v>3187</v>
      </c>
      <c r="R1836" s="2" t="s">
        <v>5280</v>
      </c>
      <c r="S1836" s="9" t="s">
        <v>2199</v>
      </c>
      <c r="T1836" s="2" t="s">
        <v>675</v>
      </c>
    </row>
    <row r="1837" spans="1:20">
      <c r="A1837" s="2" t="s">
        <v>3195</v>
      </c>
      <c r="B1837" s="9" t="s">
        <v>3187</v>
      </c>
      <c r="C1837" s="2" t="s">
        <v>13142</v>
      </c>
      <c r="D1837" s="2" t="s">
        <v>3187</v>
      </c>
      <c r="E1837" s="2" t="s">
        <v>13143</v>
      </c>
      <c r="F1837" s="2" t="s">
        <v>11555</v>
      </c>
      <c r="G1837" s="2" t="s">
        <v>11551</v>
      </c>
      <c r="H1837" s="2" t="s">
        <v>675</v>
      </c>
      <c r="I1837" s="2" t="s">
        <v>1800</v>
      </c>
      <c r="J1837" s="2" t="s">
        <v>446</v>
      </c>
      <c r="K1837" s="2" t="s">
        <v>664</v>
      </c>
      <c r="L1837" s="2" t="s">
        <v>11552</v>
      </c>
      <c r="M1837" s="2" t="s">
        <v>1283</v>
      </c>
      <c r="N1837" s="2" t="s">
        <v>701</v>
      </c>
      <c r="O1837" s="2" t="s">
        <v>1799</v>
      </c>
      <c r="P1837" s="2" t="s">
        <v>11557</v>
      </c>
      <c r="Q1837" s="9" t="s">
        <v>3187</v>
      </c>
      <c r="R1837" s="2" t="s">
        <v>3196</v>
      </c>
      <c r="S1837" s="9" t="s">
        <v>2055</v>
      </c>
      <c r="T1837" s="2" t="s">
        <v>675</v>
      </c>
    </row>
    <row r="1838" spans="1:20">
      <c r="A1838" s="2" t="s">
        <v>3197</v>
      </c>
      <c r="B1838" s="9" t="s">
        <v>3187</v>
      </c>
      <c r="C1838" s="2" t="s">
        <v>12860</v>
      </c>
      <c r="D1838" s="2" t="s">
        <v>3187</v>
      </c>
      <c r="E1838" s="2" t="s">
        <v>13144</v>
      </c>
      <c r="F1838" s="2" t="s">
        <v>12290</v>
      </c>
      <c r="G1838" s="2" t="s">
        <v>11551</v>
      </c>
      <c r="H1838" s="2" t="s">
        <v>675</v>
      </c>
      <c r="I1838" s="2" t="s">
        <v>51</v>
      </c>
      <c r="J1838" s="2" t="s">
        <v>447</v>
      </c>
      <c r="K1838" s="2" t="s">
        <v>664</v>
      </c>
      <c r="L1838" s="2" t="s">
        <v>11552</v>
      </c>
      <c r="M1838" s="2" t="s">
        <v>1676</v>
      </c>
      <c r="N1838" s="2" t="s">
        <v>701</v>
      </c>
      <c r="O1838" s="2" t="s">
        <v>1501</v>
      </c>
      <c r="P1838" s="2" t="s">
        <v>11568</v>
      </c>
      <c r="Q1838" s="9" t="s">
        <v>1998</v>
      </c>
      <c r="R1838" s="2" t="s">
        <v>3198</v>
      </c>
      <c r="S1838" s="9" t="s">
        <v>2055</v>
      </c>
      <c r="T1838" s="2" t="s">
        <v>675</v>
      </c>
    </row>
    <row r="1839" spans="1:20">
      <c r="A1839" s="2" t="s">
        <v>3199</v>
      </c>
      <c r="B1839" s="9" t="s">
        <v>1998</v>
      </c>
      <c r="C1839" s="2" t="s">
        <v>13145</v>
      </c>
      <c r="D1839" s="2" t="s">
        <v>1998</v>
      </c>
      <c r="E1839" s="2" t="s">
        <v>12101</v>
      </c>
      <c r="F1839" s="2" t="s">
        <v>12290</v>
      </c>
      <c r="G1839" s="2" t="s">
        <v>11551</v>
      </c>
      <c r="H1839" s="2" t="s">
        <v>675</v>
      </c>
      <c r="I1839" s="2" t="s">
        <v>2624</v>
      </c>
      <c r="J1839" s="2" t="s">
        <v>217</v>
      </c>
      <c r="K1839" s="2" t="s">
        <v>664</v>
      </c>
      <c r="L1839" s="2" t="s">
        <v>11552</v>
      </c>
      <c r="M1839" s="2" t="s">
        <v>1676</v>
      </c>
      <c r="N1839" s="2" t="s">
        <v>701</v>
      </c>
      <c r="O1839" s="2" t="s">
        <v>2623</v>
      </c>
      <c r="P1839" s="2" t="s">
        <v>11557</v>
      </c>
      <c r="Q1839" s="9" t="s">
        <v>1998</v>
      </c>
      <c r="R1839" s="2" t="s">
        <v>3200</v>
      </c>
      <c r="S1839" s="9" t="s">
        <v>2055</v>
      </c>
      <c r="T1839" s="2" t="s">
        <v>675</v>
      </c>
    </row>
    <row r="1840" spans="1:20">
      <c r="A1840" s="2" t="s">
        <v>5281</v>
      </c>
      <c r="B1840" s="9" t="s">
        <v>1998</v>
      </c>
      <c r="C1840" s="2" t="s">
        <v>13146</v>
      </c>
      <c r="D1840" s="2" t="s">
        <v>1998</v>
      </c>
      <c r="E1840" s="2" t="s">
        <v>12303</v>
      </c>
      <c r="F1840" s="2" t="s">
        <v>12290</v>
      </c>
      <c r="G1840" s="2" t="s">
        <v>11551</v>
      </c>
      <c r="H1840" s="2" t="s">
        <v>675</v>
      </c>
      <c r="I1840" s="2" t="s">
        <v>2432</v>
      </c>
      <c r="J1840" s="2" t="s">
        <v>217</v>
      </c>
      <c r="K1840" s="2" t="s">
        <v>664</v>
      </c>
      <c r="L1840" s="2" t="s">
        <v>11552</v>
      </c>
      <c r="M1840" s="2" t="s">
        <v>1676</v>
      </c>
      <c r="N1840" s="2" t="s">
        <v>701</v>
      </c>
      <c r="O1840" s="2" t="s">
        <v>2431</v>
      </c>
      <c r="P1840" s="2" t="s">
        <v>11557</v>
      </c>
      <c r="Q1840" s="9" t="s">
        <v>1998</v>
      </c>
      <c r="R1840" s="2" t="s">
        <v>5282</v>
      </c>
      <c r="S1840" s="9" t="s">
        <v>2199</v>
      </c>
      <c r="T1840" s="2" t="s">
        <v>675</v>
      </c>
    </row>
    <row r="1841" spans="1:20">
      <c r="A1841" s="2" t="s">
        <v>5021</v>
      </c>
      <c r="B1841" s="9" t="s">
        <v>1998</v>
      </c>
      <c r="C1841" s="2" t="s">
        <v>11834</v>
      </c>
      <c r="D1841" s="2" t="s">
        <v>1998</v>
      </c>
      <c r="E1841" s="2" t="s">
        <v>5912</v>
      </c>
      <c r="F1841" s="2" t="s">
        <v>11560</v>
      </c>
      <c r="G1841" s="2" t="s">
        <v>11551</v>
      </c>
      <c r="H1841" s="2" t="s">
        <v>2206</v>
      </c>
      <c r="I1841" s="2" t="s">
        <v>1185</v>
      </c>
      <c r="J1841" s="2" t="s">
        <v>5022</v>
      </c>
      <c r="K1841" s="2" t="s">
        <v>664</v>
      </c>
      <c r="L1841" s="2" t="s">
        <v>675</v>
      </c>
      <c r="M1841" s="2" t="s">
        <v>1283</v>
      </c>
      <c r="N1841" s="2" t="s">
        <v>701</v>
      </c>
      <c r="O1841" s="2" t="s">
        <v>1184</v>
      </c>
      <c r="P1841" s="2" t="s">
        <v>11557</v>
      </c>
      <c r="Q1841" s="9" t="s">
        <v>1998</v>
      </c>
      <c r="R1841" s="2" t="s">
        <v>5023</v>
      </c>
      <c r="S1841" s="9" t="s">
        <v>2055</v>
      </c>
      <c r="T1841" s="2" t="s">
        <v>675</v>
      </c>
    </row>
    <row r="1842" spans="1:20">
      <c r="A1842" s="2" t="s">
        <v>3201</v>
      </c>
      <c r="B1842" s="9" t="s">
        <v>1998</v>
      </c>
      <c r="C1842" s="2" t="s">
        <v>13147</v>
      </c>
      <c r="D1842" s="2" t="s">
        <v>1998</v>
      </c>
      <c r="E1842" s="2" t="s">
        <v>12623</v>
      </c>
      <c r="F1842" s="2" t="s">
        <v>11550</v>
      </c>
      <c r="G1842" s="2" t="s">
        <v>11551</v>
      </c>
      <c r="H1842" s="2" t="s">
        <v>675</v>
      </c>
      <c r="I1842" s="2" t="s">
        <v>2760</v>
      </c>
      <c r="J1842" s="2" t="s">
        <v>448</v>
      </c>
      <c r="K1842" s="2" t="s">
        <v>664</v>
      </c>
      <c r="L1842" s="2" t="s">
        <v>11552</v>
      </c>
      <c r="M1842" s="2" t="s">
        <v>1283</v>
      </c>
      <c r="N1842" s="2" t="s">
        <v>701</v>
      </c>
      <c r="O1842" s="2" t="s">
        <v>2759</v>
      </c>
      <c r="P1842" s="2" t="s">
        <v>11557</v>
      </c>
      <c r="Q1842" s="9" t="s">
        <v>1998</v>
      </c>
      <c r="R1842" s="2" t="s">
        <v>3202</v>
      </c>
      <c r="S1842" s="9" t="s">
        <v>2055</v>
      </c>
      <c r="T1842" s="2" t="s">
        <v>675</v>
      </c>
    </row>
    <row r="1843" spans="1:20">
      <c r="A1843" s="2" t="s">
        <v>3203</v>
      </c>
      <c r="B1843" s="9" t="s">
        <v>1998</v>
      </c>
      <c r="C1843" s="2" t="s">
        <v>12855</v>
      </c>
      <c r="D1843" s="2" t="s">
        <v>1998</v>
      </c>
      <c r="E1843" s="2" t="s">
        <v>13148</v>
      </c>
      <c r="F1843" s="2" t="s">
        <v>11591</v>
      </c>
      <c r="G1843" s="2" t="s">
        <v>11551</v>
      </c>
      <c r="H1843" s="2" t="s">
        <v>675</v>
      </c>
      <c r="I1843" s="2" t="s">
        <v>1050</v>
      </c>
      <c r="J1843" s="2" t="s">
        <v>448</v>
      </c>
      <c r="K1843" s="2" t="s">
        <v>664</v>
      </c>
      <c r="L1843" s="2" t="s">
        <v>11552</v>
      </c>
      <c r="M1843" s="2" t="s">
        <v>1283</v>
      </c>
      <c r="N1843" s="2" t="s">
        <v>701</v>
      </c>
      <c r="O1843" s="2" t="s">
        <v>1049</v>
      </c>
      <c r="P1843" s="2" t="s">
        <v>11557</v>
      </c>
      <c r="Q1843" s="9" t="s">
        <v>1998</v>
      </c>
      <c r="R1843" s="2" t="s">
        <v>3204</v>
      </c>
      <c r="S1843" s="9" t="s">
        <v>2055</v>
      </c>
      <c r="T1843" s="2" t="s">
        <v>675</v>
      </c>
    </row>
    <row r="1844" spans="1:20">
      <c r="A1844" s="2" t="s">
        <v>4532</v>
      </c>
      <c r="B1844" s="9" t="s">
        <v>1998</v>
      </c>
      <c r="C1844" s="2" t="s">
        <v>6134</v>
      </c>
      <c r="D1844" s="2" t="s">
        <v>1998</v>
      </c>
      <c r="E1844" s="2" t="s">
        <v>5872</v>
      </c>
      <c r="F1844" s="2" t="s">
        <v>11550</v>
      </c>
      <c r="G1844" s="2" t="s">
        <v>11551</v>
      </c>
      <c r="H1844" s="2" t="s">
        <v>675</v>
      </c>
      <c r="I1844" s="2" t="s">
        <v>692</v>
      </c>
      <c r="J1844" s="2" t="s">
        <v>218</v>
      </c>
      <c r="K1844" s="2" t="s">
        <v>675</v>
      </c>
      <c r="L1844" s="2" t="s">
        <v>11552</v>
      </c>
      <c r="M1844" s="2" t="s">
        <v>1283</v>
      </c>
      <c r="N1844" s="2" t="s">
        <v>701</v>
      </c>
      <c r="O1844" s="2" t="s">
        <v>691</v>
      </c>
      <c r="P1844" s="2" t="s">
        <v>11557</v>
      </c>
      <c r="Q1844" s="9" t="s">
        <v>1998</v>
      </c>
      <c r="R1844" s="2" t="s">
        <v>4533</v>
      </c>
      <c r="S1844" s="9" t="s">
        <v>2112</v>
      </c>
      <c r="T1844" s="2" t="s">
        <v>675</v>
      </c>
    </row>
    <row r="1845" spans="1:20">
      <c r="A1845" s="2" t="s">
        <v>1997</v>
      </c>
      <c r="B1845" s="9" t="s">
        <v>1998</v>
      </c>
      <c r="C1845" s="2" t="s">
        <v>13149</v>
      </c>
      <c r="D1845" s="2" t="s">
        <v>1998</v>
      </c>
      <c r="E1845" s="2" t="s">
        <v>13150</v>
      </c>
      <c r="F1845" s="2" t="s">
        <v>11560</v>
      </c>
      <c r="G1845" s="2" t="s">
        <v>11551</v>
      </c>
      <c r="H1845" s="2" t="s">
        <v>675</v>
      </c>
      <c r="I1845" s="2" t="s">
        <v>40</v>
      </c>
      <c r="J1845" s="2" t="s">
        <v>416</v>
      </c>
      <c r="K1845" s="2" t="s">
        <v>664</v>
      </c>
      <c r="L1845" s="2" t="s">
        <v>675</v>
      </c>
      <c r="M1845" s="2" t="s">
        <v>1283</v>
      </c>
      <c r="N1845" s="2" t="s">
        <v>701</v>
      </c>
      <c r="O1845" s="2" t="s">
        <v>1959</v>
      </c>
      <c r="P1845" s="2" t="s">
        <v>11557</v>
      </c>
      <c r="Q1845" s="9" t="s">
        <v>1998</v>
      </c>
      <c r="R1845" s="2" t="s">
        <v>1999</v>
      </c>
      <c r="S1845" s="9" t="s">
        <v>2112</v>
      </c>
      <c r="T1845" s="2" t="s">
        <v>675</v>
      </c>
    </row>
    <row r="1846" spans="1:20">
      <c r="A1846" s="2" t="s">
        <v>3205</v>
      </c>
      <c r="B1846" s="9" t="s">
        <v>1998</v>
      </c>
      <c r="C1846" s="2" t="s">
        <v>11759</v>
      </c>
      <c r="D1846" s="2" t="s">
        <v>1998</v>
      </c>
      <c r="E1846" s="2" t="s">
        <v>12178</v>
      </c>
      <c r="F1846" s="2" t="s">
        <v>11584</v>
      </c>
      <c r="G1846" s="2" t="s">
        <v>11551</v>
      </c>
      <c r="H1846" s="2" t="s">
        <v>675</v>
      </c>
      <c r="I1846" s="2" t="s">
        <v>2576</v>
      </c>
      <c r="J1846" s="2" t="s">
        <v>449</v>
      </c>
      <c r="K1846" s="2" t="s">
        <v>664</v>
      </c>
      <c r="L1846" s="2" t="s">
        <v>11552</v>
      </c>
      <c r="M1846" s="2" t="s">
        <v>1283</v>
      </c>
      <c r="N1846" s="2" t="s">
        <v>701</v>
      </c>
      <c r="O1846" s="2" t="s">
        <v>2575</v>
      </c>
      <c r="P1846" s="2" t="s">
        <v>11557</v>
      </c>
      <c r="Q1846" s="9" t="s">
        <v>1998</v>
      </c>
      <c r="R1846" s="2" t="s">
        <v>3206</v>
      </c>
      <c r="S1846" s="9" t="s">
        <v>2055</v>
      </c>
      <c r="T1846" s="2" t="s">
        <v>675</v>
      </c>
    </row>
    <row r="1847" spans="1:20">
      <c r="A1847" s="2" t="s">
        <v>5283</v>
      </c>
      <c r="B1847" s="9" t="s">
        <v>1998</v>
      </c>
      <c r="C1847" s="2" t="s">
        <v>13151</v>
      </c>
      <c r="D1847" s="2" t="s">
        <v>1998</v>
      </c>
      <c r="E1847" s="2" t="s">
        <v>13152</v>
      </c>
      <c r="F1847" s="2" t="s">
        <v>12886</v>
      </c>
      <c r="G1847" s="2" t="s">
        <v>11551</v>
      </c>
      <c r="H1847" s="2" t="s">
        <v>675</v>
      </c>
      <c r="I1847" s="2" t="s">
        <v>12</v>
      </c>
      <c r="J1847" s="2" t="s">
        <v>5284</v>
      </c>
      <c r="K1847" s="2" t="s">
        <v>664</v>
      </c>
      <c r="L1847" s="2" t="s">
        <v>11552</v>
      </c>
      <c r="M1847" s="2" t="s">
        <v>1283</v>
      </c>
      <c r="N1847" s="2" t="s">
        <v>701</v>
      </c>
      <c r="O1847" s="2" t="s">
        <v>782</v>
      </c>
      <c r="P1847" s="2" t="s">
        <v>11557</v>
      </c>
      <c r="Q1847" s="9" t="s">
        <v>1998</v>
      </c>
      <c r="R1847" s="2" t="s">
        <v>5285</v>
      </c>
      <c r="S1847" s="9" t="s">
        <v>2199</v>
      </c>
      <c r="T1847" s="2" t="s">
        <v>675</v>
      </c>
    </row>
    <row r="1848" spans="1:20">
      <c r="A1848" s="2" t="s">
        <v>3207</v>
      </c>
      <c r="B1848" s="9" t="s">
        <v>1998</v>
      </c>
      <c r="C1848" s="2" t="s">
        <v>13153</v>
      </c>
      <c r="D1848" s="2" t="s">
        <v>1998</v>
      </c>
      <c r="E1848" s="2" t="s">
        <v>7712</v>
      </c>
      <c r="F1848" s="2" t="s">
        <v>11550</v>
      </c>
      <c r="G1848" s="2" t="s">
        <v>11551</v>
      </c>
      <c r="H1848" s="2" t="s">
        <v>675</v>
      </c>
      <c r="I1848" s="2" t="s">
        <v>2624</v>
      </c>
      <c r="J1848" s="2" t="s">
        <v>450</v>
      </c>
      <c r="K1848" s="2" t="s">
        <v>664</v>
      </c>
      <c r="L1848" s="2" t="s">
        <v>11552</v>
      </c>
      <c r="M1848" s="2" t="s">
        <v>701</v>
      </c>
      <c r="N1848" s="2" t="s">
        <v>701</v>
      </c>
      <c r="O1848" s="2" t="s">
        <v>2623</v>
      </c>
      <c r="P1848" s="2" t="s">
        <v>11557</v>
      </c>
      <c r="Q1848" s="9" t="s">
        <v>1998</v>
      </c>
      <c r="R1848" s="2" t="s">
        <v>3208</v>
      </c>
      <c r="S1848" s="9" t="s">
        <v>2055</v>
      </c>
      <c r="T1848" s="2" t="s">
        <v>675</v>
      </c>
    </row>
    <row r="1849" spans="1:20">
      <c r="A1849" s="2" t="s">
        <v>3209</v>
      </c>
      <c r="B1849" s="9" t="s">
        <v>1998</v>
      </c>
      <c r="C1849" s="2" t="s">
        <v>2506</v>
      </c>
      <c r="D1849" s="2" t="s">
        <v>1998</v>
      </c>
      <c r="E1849" s="2" t="s">
        <v>13027</v>
      </c>
      <c r="F1849" s="2" t="s">
        <v>11550</v>
      </c>
      <c r="G1849" s="2" t="s">
        <v>11551</v>
      </c>
      <c r="H1849" s="2" t="s">
        <v>675</v>
      </c>
      <c r="I1849" s="2" t="s">
        <v>2694</v>
      </c>
      <c r="J1849" s="2" t="s">
        <v>451</v>
      </c>
      <c r="K1849" s="2" t="s">
        <v>664</v>
      </c>
      <c r="L1849" s="2" t="s">
        <v>11552</v>
      </c>
      <c r="M1849" s="2" t="s">
        <v>701</v>
      </c>
      <c r="N1849" s="2" t="s">
        <v>701</v>
      </c>
      <c r="O1849" s="2" t="s">
        <v>2693</v>
      </c>
      <c r="P1849" s="2" t="s">
        <v>11557</v>
      </c>
      <c r="Q1849" s="9" t="s">
        <v>1998</v>
      </c>
      <c r="R1849" s="2" t="s">
        <v>3210</v>
      </c>
      <c r="S1849" s="9" t="s">
        <v>2055</v>
      </c>
      <c r="T1849" s="2" t="s">
        <v>675</v>
      </c>
    </row>
    <row r="1850" spans="1:20">
      <c r="A1850" s="2" t="s">
        <v>3211</v>
      </c>
      <c r="B1850" s="9" t="s">
        <v>1998</v>
      </c>
      <c r="C1850" s="2" t="s">
        <v>12700</v>
      </c>
      <c r="D1850" s="2" t="s">
        <v>1998</v>
      </c>
      <c r="E1850" s="2" t="s">
        <v>5949</v>
      </c>
      <c r="F1850" s="2" t="s">
        <v>12135</v>
      </c>
      <c r="G1850" s="2" t="s">
        <v>11551</v>
      </c>
      <c r="H1850" s="2" t="s">
        <v>675</v>
      </c>
      <c r="I1850" s="2" t="s">
        <v>1995</v>
      </c>
      <c r="J1850" s="2" t="s">
        <v>452</v>
      </c>
      <c r="K1850" s="2" t="s">
        <v>664</v>
      </c>
      <c r="L1850" s="2" t="s">
        <v>11552</v>
      </c>
      <c r="M1850" s="2" t="s">
        <v>1676</v>
      </c>
      <c r="N1850" s="2" t="s">
        <v>701</v>
      </c>
      <c r="O1850" s="2" t="s">
        <v>1994</v>
      </c>
      <c r="P1850" s="2" t="s">
        <v>11568</v>
      </c>
      <c r="Q1850" s="9" t="s">
        <v>3212</v>
      </c>
      <c r="R1850" s="2" t="s">
        <v>3213</v>
      </c>
      <c r="S1850" s="9" t="s">
        <v>2055</v>
      </c>
      <c r="T1850" s="2" t="s">
        <v>675</v>
      </c>
    </row>
    <row r="1851" spans="1:20">
      <c r="A1851" s="2" t="s">
        <v>5286</v>
      </c>
      <c r="B1851" s="9" t="s">
        <v>1998</v>
      </c>
      <c r="C1851" s="2" t="s">
        <v>13154</v>
      </c>
      <c r="D1851" s="2" t="s">
        <v>1998</v>
      </c>
      <c r="E1851" s="2" t="s">
        <v>5851</v>
      </c>
      <c r="F1851" s="2" t="s">
        <v>11643</v>
      </c>
      <c r="G1851" s="2" t="s">
        <v>11551</v>
      </c>
      <c r="H1851" s="2" t="s">
        <v>675</v>
      </c>
      <c r="I1851" s="2" t="s">
        <v>2821</v>
      </c>
      <c r="J1851" s="2" t="s">
        <v>186</v>
      </c>
      <c r="K1851" s="2" t="s">
        <v>664</v>
      </c>
      <c r="L1851" s="2" t="s">
        <v>11552</v>
      </c>
      <c r="M1851" s="2" t="s">
        <v>1676</v>
      </c>
      <c r="N1851" s="2" t="s">
        <v>701</v>
      </c>
      <c r="O1851" s="2" t="s">
        <v>2820</v>
      </c>
      <c r="P1851" s="2" t="s">
        <v>11568</v>
      </c>
      <c r="Q1851" s="9" t="s">
        <v>3212</v>
      </c>
      <c r="R1851" s="2" t="s">
        <v>5287</v>
      </c>
      <c r="S1851" s="9" t="s">
        <v>2199</v>
      </c>
      <c r="T1851" s="2" t="s">
        <v>675</v>
      </c>
    </row>
    <row r="1852" spans="1:20">
      <c r="A1852" s="2" t="s">
        <v>5288</v>
      </c>
      <c r="B1852" s="9" t="s">
        <v>1998</v>
      </c>
      <c r="C1852" s="2" t="s">
        <v>8428</v>
      </c>
      <c r="D1852" s="2" t="s">
        <v>3212</v>
      </c>
      <c r="E1852" s="2" t="s">
        <v>12895</v>
      </c>
      <c r="F1852" s="2" t="s">
        <v>13155</v>
      </c>
      <c r="G1852" s="2" t="s">
        <v>11551</v>
      </c>
      <c r="H1852" s="2" t="s">
        <v>675</v>
      </c>
      <c r="I1852" s="2" t="s">
        <v>2821</v>
      </c>
      <c r="J1852" s="2" t="s">
        <v>186</v>
      </c>
      <c r="K1852" s="2" t="s">
        <v>664</v>
      </c>
      <c r="L1852" s="2" t="s">
        <v>11552</v>
      </c>
      <c r="M1852" s="2" t="s">
        <v>1676</v>
      </c>
      <c r="N1852" s="2" t="s">
        <v>701</v>
      </c>
      <c r="O1852" s="2" t="s">
        <v>2820</v>
      </c>
      <c r="P1852" s="2" t="s">
        <v>11568</v>
      </c>
      <c r="Q1852" s="9" t="s">
        <v>3212</v>
      </c>
      <c r="R1852" s="2" t="s">
        <v>5289</v>
      </c>
      <c r="S1852" s="9" t="s">
        <v>2199</v>
      </c>
      <c r="T1852" s="2" t="s">
        <v>675</v>
      </c>
    </row>
    <row r="1853" spans="1:20">
      <c r="A1853" s="2" t="s">
        <v>5290</v>
      </c>
      <c r="B1853" s="9" t="s">
        <v>3212</v>
      </c>
      <c r="C1853" s="2" t="s">
        <v>12669</v>
      </c>
      <c r="D1853" s="2" t="s">
        <v>3212</v>
      </c>
      <c r="E1853" s="2" t="s">
        <v>12267</v>
      </c>
      <c r="F1853" s="2" t="s">
        <v>11762</v>
      </c>
      <c r="G1853" s="2" t="s">
        <v>11551</v>
      </c>
      <c r="H1853" s="2" t="s">
        <v>675</v>
      </c>
      <c r="I1853" s="2" t="s">
        <v>2624</v>
      </c>
      <c r="J1853" s="2" t="s">
        <v>217</v>
      </c>
      <c r="K1853" s="2" t="s">
        <v>664</v>
      </c>
      <c r="L1853" s="2" t="s">
        <v>11552</v>
      </c>
      <c r="M1853" s="2" t="s">
        <v>1676</v>
      </c>
      <c r="N1853" s="2" t="s">
        <v>701</v>
      </c>
      <c r="O1853" s="2" t="s">
        <v>2623</v>
      </c>
      <c r="P1853" s="2" t="s">
        <v>11568</v>
      </c>
      <c r="Q1853" s="9" t="s">
        <v>3212</v>
      </c>
      <c r="R1853" s="2" t="s">
        <v>5291</v>
      </c>
      <c r="S1853" s="9" t="s">
        <v>2199</v>
      </c>
      <c r="T1853" s="2" t="s">
        <v>675</v>
      </c>
    </row>
    <row r="1854" spans="1:20">
      <c r="A1854" s="2" t="s">
        <v>4534</v>
      </c>
      <c r="B1854" s="9" t="s">
        <v>3212</v>
      </c>
      <c r="C1854" s="2" t="s">
        <v>13156</v>
      </c>
      <c r="D1854" s="2" t="s">
        <v>3212</v>
      </c>
      <c r="E1854" s="2" t="s">
        <v>13157</v>
      </c>
      <c r="F1854" s="2" t="s">
        <v>11580</v>
      </c>
      <c r="G1854" s="2" t="s">
        <v>11551</v>
      </c>
      <c r="H1854" s="2" t="s">
        <v>675</v>
      </c>
      <c r="I1854" s="2" t="s">
        <v>4536</v>
      </c>
      <c r="J1854" s="2" t="s">
        <v>453</v>
      </c>
      <c r="K1854" s="2" t="s">
        <v>664</v>
      </c>
      <c r="L1854" s="2" t="s">
        <v>11552</v>
      </c>
      <c r="M1854" s="2" t="s">
        <v>1676</v>
      </c>
      <c r="N1854" s="2" t="s">
        <v>701</v>
      </c>
      <c r="O1854" s="2" t="s">
        <v>4535</v>
      </c>
      <c r="P1854" s="2" t="s">
        <v>11568</v>
      </c>
      <c r="Q1854" s="9" t="s">
        <v>3212</v>
      </c>
      <c r="R1854" s="2" t="s">
        <v>4537</v>
      </c>
      <c r="S1854" s="9" t="s">
        <v>2112</v>
      </c>
      <c r="T1854" s="2" t="s">
        <v>675</v>
      </c>
    </row>
    <row r="1855" spans="1:20">
      <c r="A1855" s="2" t="s">
        <v>4538</v>
      </c>
      <c r="B1855" s="9" t="s">
        <v>3212</v>
      </c>
      <c r="C1855" s="2" t="s">
        <v>13158</v>
      </c>
      <c r="D1855" s="2" t="s">
        <v>3212</v>
      </c>
      <c r="E1855" s="2" t="s">
        <v>13159</v>
      </c>
      <c r="F1855" s="2" t="s">
        <v>11643</v>
      </c>
      <c r="G1855" s="2" t="s">
        <v>11551</v>
      </c>
      <c r="H1855" s="2" t="s">
        <v>133</v>
      </c>
      <c r="I1855" s="2" t="s">
        <v>133</v>
      </c>
      <c r="J1855" s="2" t="s">
        <v>454</v>
      </c>
      <c r="K1855" s="2" t="s">
        <v>664</v>
      </c>
      <c r="L1855" s="2" t="s">
        <v>11552</v>
      </c>
      <c r="M1855" s="2" t="s">
        <v>769</v>
      </c>
      <c r="N1855" s="2" t="s">
        <v>701</v>
      </c>
      <c r="O1855" s="2" t="s">
        <v>1122</v>
      </c>
      <c r="P1855" s="2" t="s">
        <v>11553</v>
      </c>
      <c r="Q1855" s="9" t="s">
        <v>3212</v>
      </c>
      <c r="R1855" s="2" t="s">
        <v>4539</v>
      </c>
      <c r="S1855" s="9" t="s">
        <v>2112</v>
      </c>
      <c r="T1855" s="2" t="s">
        <v>675</v>
      </c>
    </row>
    <row r="1856" spans="1:20">
      <c r="A1856" s="2" t="s">
        <v>5292</v>
      </c>
      <c r="B1856" s="9" t="s">
        <v>3212</v>
      </c>
      <c r="C1856" s="2" t="s">
        <v>12398</v>
      </c>
      <c r="D1856" s="2" t="s">
        <v>3212</v>
      </c>
      <c r="E1856" s="2" t="s">
        <v>13160</v>
      </c>
      <c r="F1856" s="2" t="s">
        <v>11616</v>
      </c>
      <c r="G1856" s="2" t="s">
        <v>11551</v>
      </c>
      <c r="H1856" s="2" t="s">
        <v>675</v>
      </c>
      <c r="I1856" s="2" t="s">
        <v>2035</v>
      </c>
      <c r="J1856" s="2" t="s">
        <v>5293</v>
      </c>
      <c r="K1856" s="2" t="s">
        <v>664</v>
      </c>
      <c r="L1856" s="2" t="s">
        <v>11552</v>
      </c>
      <c r="M1856" s="2" t="s">
        <v>769</v>
      </c>
      <c r="N1856" s="2" t="s">
        <v>701</v>
      </c>
      <c r="O1856" s="2" t="s">
        <v>2034</v>
      </c>
      <c r="P1856" s="2" t="s">
        <v>11553</v>
      </c>
      <c r="Q1856" s="9" t="s">
        <v>3212</v>
      </c>
      <c r="R1856" s="2" t="s">
        <v>5294</v>
      </c>
      <c r="S1856" s="9" t="s">
        <v>2199</v>
      </c>
      <c r="T1856" s="2" t="s">
        <v>675</v>
      </c>
    </row>
    <row r="1857" spans="1:20">
      <c r="A1857" s="2" t="s">
        <v>4540</v>
      </c>
      <c r="B1857" s="9" t="s">
        <v>3212</v>
      </c>
      <c r="C1857" s="2" t="s">
        <v>13161</v>
      </c>
      <c r="D1857" s="2" t="s">
        <v>3212</v>
      </c>
      <c r="E1857" s="2" t="s">
        <v>6099</v>
      </c>
      <c r="F1857" s="2" t="s">
        <v>12290</v>
      </c>
      <c r="G1857" s="2" t="s">
        <v>11551</v>
      </c>
      <c r="H1857" s="2" t="s">
        <v>675</v>
      </c>
      <c r="I1857" s="2" t="s">
        <v>2710</v>
      </c>
      <c r="J1857" s="2" t="s">
        <v>455</v>
      </c>
      <c r="K1857" s="2" t="s">
        <v>664</v>
      </c>
      <c r="L1857" s="2" t="s">
        <v>11552</v>
      </c>
      <c r="M1857" s="2" t="s">
        <v>769</v>
      </c>
      <c r="N1857" s="2" t="s">
        <v>701</v>
      </c>
      <c r="O1857" s="2" t="s">
        <v>2709</v>
      </c>
      <c r="P1857" s="2" t="s">
        <v>11553</v>
      </c>
      <c r="Q1857" s="9" t="s">
        <v>3212</v>
      </c>
      <c r="R1857" s="2" t="s">
        <v>4541</v>
      </c>
      <c r="S1857" s="9" t="s">
        <v>2112</v>
      </c>
      <c r="T1857" s="2" t="s">
        <v>675</v>
      </c>
    </row>
    <row r="1858" spans="1:20">
      <c r="A1858" s="2" t="s">
        <v>3214</v>
      </c>
      <c r="B1858" s="9" t="s">
        <v>3212</v>
      </c>
      <c r="C1858" s="2" t="s">
        <v>12861</v>
      </c>
      <c r="D1858" s="2" t="s">
        <v>3212</v>
      </c>
      <c r="E1858" s="2" t="s">
        <v>5918</v>
      </c>
      <c r="F1858" s="2" t="s">
        <v>11767</v>
      </c>
      <c r="G1858" s="2" t="s">
        <v>11551</v>
      </c>
      <c r="H1858" s="2" t="s">
        <v>675</v>
      </c>
      <c r="I1858" s="2" t="s">
        <v>2571</v>
      </c>
      <c r="J1858" s="2" t="s">
        <v>184</v>
      </c>
      <c r="K1858" s="2" t="s">
        <v>664</v>
      </c>
      <c r="L1858" s="2" t="s">
        <v>11552</v>
      </c>
      <c r="M1858" s="2" t="s">
        <v>769</v>
      </c>
      <c r="N1858" s="2" t="s">
        <v>701</v>
      </c>
      <c r="O1858" s="2" t="s">
        <v>2570</v>
      </c>
      <c r="P1858" s="2" t="s">
        <v>11553</v>
      </c>
      <c r="Q1858" s="9" t="s">
        <v>3212</v>
      </c>
      <c r="R1858" s="2" t="s">
        <v>3215</v>
      </c>
      <c r="S1858" s="9" t="s">
        <v>2055</v>
      </c>
      <c r="T1858" s="2" t="s">
        <v>675</v>
      </c>
    </row>
    <row r="1859" spans="1:20">
      <c r="A1859" s="2" t="s">
        <v>3216</v>
      </c>
      <c r="B1859" s="9" t="s">
        <v>1998</v>
      </c>
      <c r="C1859" s="2" t="s">
        <v>13162</v>
      </c>
      <c r="D1859" s="2" t="s">
        <v>1998</v>
      </c>
      <c r="E1859" s="2" t="s">
        <v>12265</v>
      </c>
      <c r="F1859" s="2" t="s">
        <v>13163</v>
      </c>
      <c r="G1859" s="2" t="s">
        <v>11551</v>
      </c>
      <c r="H1859" s="2" t="s">
        <v>675</v>
      </c>
      <c r="I1859" s="2" t="s">
        <v>1050</v>
      </c>
      <c r="J1859" s="2" t="s">
        <v>456</v>
      </c>
      <c r="K1859" s="2" t="s">
        <v>664</v>
      </c>
      <c r="L1859" s="2" t="s">
        <v>11552</v>
      </c>
      <c r="M1859" s="2" t="s">
        <v>1283</v>
      </c>
      <c r="N1859" s="2" t="s">
        <v>701</v>
      </c>
      <c r="O1859" s="2" t="s">
        <v>1049</v>
      </c>
      <c r="P1859" s="2" t="s">
        <v>11557</v>
      </c>
      <c r="Q1859" s="9" t="s">
        <v>3217</v>
      </c>
      <c r="R1859" s="2" t="s">
        <v>3218</v>
      </c>
      <c r="S1859" s="9" t="s">
        <v>2055</v>
      </c>
      <c r="T1859" s="2" t="s">
        <v>675</v>
      </c>
    </row>
    <row r="1860" spans="1:20">
      <c r="A1860" s="2" t="s">
        <v>5295</v>
      </c>
      <c r="B1860" s="9" t="s">
        <v>1998</v>
      </c>
      <c r="C1860" s="2" t="s">
        <v>13164</v>
      </c>
      <c r="D1860" s="2" t="s">
        <v>1998</v>
      </c>
      <c r="E1860" s="2" t="s">
        <v>13165</v>
      </c>
      <c r="F1860" s="2" t="s">
        <v>12857</v>
      </c>
      <c r="G1860" s="2" t="s">
        <v>11551</v>
      </c>
      <c r="H1860" s="2" t="s">
        <v>675</v>
      </c>
      <c r="I1860" s="2" t="s">
        <v>56</v>
      </c>
      <c r="J1860" s="2" t="s">
        <v>5296</v>
      </c>
      <c r="K1860" s="2" t="s">
        <v>664</v>
      </c>
      <c r="L1860" s="2" t="s">
        <v>11552</v>
      </c>
      <c r="M1860" s="2" t="s">
        <v>1283</v>
      </c>
      <c r="N1860" s="2" t="s">
        <v>701</v>
      </c>
      <c r="O1860" s="2" t="s">
        <v>1086</v>
      </c>
      <c r="P1860" s="2" t="s">
        <v>11557</v>
      </c>
      <c r="Q1860" s="9" t="s">
        <v>3217</v>
      </c>
      <c r="R1860" s="2" t="s">
        <v>5297</v>
      </c>
      <c r="S1860" s="9" t="s">
        <v>2199</v>
      </c>
      <c r="T1860" s="2" t="s">
        <v>675</v>
      </c>
    </row>
    <row r="1861" spans="1:20">
      <c r="A1861" s="2" t="s">
        <v>4542</v>
      </c>
      <c r="B1861" s="9" t="s">
        <v>1998</v>
      </c>
      <c r="C1861" s="2" t="s">
        <v>13166</v>
      </c>
      <c r="D1861" s="2" t="s">
        <v>1998</v>
      </c>
      <c r="E1861" s="2" t="s">
        <v>13167</v>
      </c>
      <c r="F1861" s="2" t="s">
        <v>12135</v>
      </c>
      <c r="G1861" s="2" t="s">
        <v>11551</v>
      </c>
      <c r="H1861" s="2" t="s">
        <v>675</v>
      </c>
      <c r="I1861" s="2" t="s">
        <v>2025</v>
      </c>
      <c r="J1861" s="2" t="s">
        <v>457</v>
      </c>
      <c r="K1861" s="2" t="s">
        <v>664</v>
      </c>
      <c r="L1861" s="2" t="s">
        <v>11552</v>
      </c>
      <c r="M1861" s="2" t="s">
        <v>1283</v>
      </c>
      <c r="N1861" s="2" t="s">
        <v>701</v>
      </c>
      <c r="O1861" s="2" t="s">
        <v>2024</v>
      </c>
      <c r="P1861" s="2" t="s">
        <v>11557</v>
      </c>
      <c r="Q1861" s="9" t="s">
        <v>3217</v>
      </c>
      <c r="R1861" s="2" t="s">
        <v>4543</v>
      </c>
      <c r="S1861" s="9" t="s">
        <v>2112</v>
      </c>
      <c r="T1861" s="2" t="s">
        <v>675</v>
      </c>
    </row>
    <row r="1862" spans="1:20">
      <c r="A1862" s="2" t="s">
        <v>4544</v>
      </c>
      <c r="B1862" s="9" t="s">
        <v>3217</v>
      </c>
      <c r="C1862" s="2" t="s">
        <v>12237</v>
      </c>
      <c r="D1862" s="2" t="s">
        <v>3217</v>
      </c>
      <c r="E1862" s="2" t="s">
        <v>13168</v>
      </c>
      <c r="F1862" s="2" t="s">
        <v>11853</v>
      </c>
      <c r="G1862" s="2" t="s">
        <v>11551</v>
      </c>
      <c r="H1862" s="2" t="s">
        <v>675</v>
      </c>
      <c r="I1862" s="2" t="s">
        <v>765</v>
      </c>
      <c r="J1862" s="2" t="s">
        <v>458</v>
      </c>
      <c r="K1862" s="2" t="s">
        <v>664</v>
      </c>
      <c r="L1862" s="2" t="s">
        <v>11552</v>
      </c>
      <c r="M1862" s="2" t="s">
        <v>1283</v>
      </c>
      <c r="N1862" s="2" t="s">
        <v>701</v>
      </c>
      <c r="O1862" s="2" t="s">
        <v>764</v>
      </c>
      <c r="P1862" s="2" t="s">
        <v>11557</v>
      </c>
      <c r="Q1862" s="9" t="s">
        <v>3217</v>
      </c>
      <c r="R1862" s="2" t="s">
        <v>4545</v>
      </c>
      <c r="S1862" s="9" t="s">
        <v>2112</v>
      </c>
      <c r="T1862" s="2" t="s">
        <v>675</v>
      </c>
    </row>
    <row r="1863" spans="1:20">
      <c r="A1863" s="2" t="s">
        <v>3219</v>
      </c>
      <c r="B1863" s="9" t="s">
        <v>3217</v>
      </c>
      <c r="C1863" s="2" t="s">
        <v>13169</v>
      </c>
      <c r="D1863" s="2" t="s">
        <v>3217</v>
      </c>
      <c r="E1863" s="2" t="s">
        <v>12775</v>
      </c>
      <c r="F1863" s="2" t="s">
        <v>11965</v>
      </c>
      <c r="G1863" s="2" t="s">
        <v>11551</v>
      </c>
      <c r="H1863" s="2" t="s">
        <v>675</v>
      </c>
      <c r="I1863" s="2" t="s">
        <v>877</v>
      </c>
      <c r="J1863" s="2" t="s">
        <v>459</v>
      </c>
      <c r="K1863" s="2" t="s">
        <v>664</v>
      </c>
      <c r="L1863" s="2" t="s">
        <v>11552</v>
      </c>
      <c r="M1863" s="2" t="s">
        <v>1283</v>
      </c>
      <c r="N1863" s="2" t="s">
        <v>701</v>
      </c>
      <c r="O1863" s="2" t="s">
        <v>876</v>
      </c>
      <c r="P1863" s="2" t="s">
        <v>11557</v>
      </c>
      <c r="Q1863" s="9" t="s">
        <v>3217</v>
      </c>
      <c r="R1863" s="2" t="s">
        <v>3220</v>
      </c>
      <c r="S1863" s="9" t="s">
        <v>2055</v>
      </c>
      <c r="T1863" s="2" t="s">
        <v>675</v>
      </c>
    </row>
    <row r="1864" spans="1:20">
      <c r="A1864" s="2" t="s">
        <v>3221</v>
      </c>
      <c r="B1864" s="9" t="s">
        <v>3217</v>
      </c>
      <c r="C1864" s="2" t="s">
        <v>12053</v>
      </c>
      <c r="D1864" s="2" t="s">
        <v>3217</v>
      </c>
      <c r="E1864" s="2" t="s">
        <v>12328</v>
      </c>
      <c r="F1864" s="2" t="s">
        <v>11580</v>
      </c>
      <c r="G1864" s="2" t="s">
        <v>11551</v>
      </c>
      <c r="H1864" s="2" t="s">
        <v>675</v>
      </c>
      <c r="I1864" s="2" t="s">
        <v>2469</v>
      </c>
      <c r="J1864" s="2" t="s">
        <v>118</v>
      </c>
      <c r="K1864" s="2" t="s">
        <v>664</v>
      </c>
      <c r="L1864" s="2" t="s">
        <v>11552</v>
      </c>
      <c r="M1864" s="2" t="s">
        <v>1283</v>
      </c>
      <c r="N1864" s="2" t="s">
        <v>701</v>
      </c>
      <c r="O1864" s="2" t="s">
        <v>2468</v>
      </c>
      <c r="P1864" s="2" t="s">
        <v>11557</v>
      </c>
      <c r="Q1864" s="9" t="s">
        <v>3217</v>
      </c>
      <c r="R1864" s="2" t="s">
        <v>3222</v>
      </c>
      <c r="S1864" s="9" t="s">
        <v>2055</v>
      </c>
      <c r="T1864" s="2" t="s">
        <v>675</v>
      </c>
    </row>
    <row r="1865" spans="1:20">
      <c r="A1865" s="2" t="s">
        <v>4546</v>
      </c>
      <c r="B1865" s="9" t="s">
        <v>3217</v>
      </c>
      <c r="C1865" s="2" t="s">
        <v>6748</v>
      </c>
      <c r="D1865" s="2" t="s">
        <v>3217</v>
      </c>
      <c r="E1865" s="2" t="s">
        <v>13170</v>
      </c>
      <c r="F1865" s="2" t="s">
        <v>12290</v>
      </c>
      <c r="G1865" s="2" t="s">
        <v>11551</v>
      </c>
      <c r="H1865" s="2" t="s">
        <v>675</v>
      </c>
      <c r="I1865" s="2" t="s">
        <v>1816</v>
      </c>
      <c r="J1865" s="2" t="s">
        <v>460</v>
      </c>
      <c r="K1865" s="2" t="s">
        <v>664</v>
      </c>
      <c r="L1865" s="2" t="s">
        <v>11552</v>
      </c>
      <c r="M1865" s="2" t="s">
        <v>769</v>
      </c>
      <c r="N1865" s="2" t="s">
        <v>701</v>
      </c>
      <c r="O1865" s="2" t="s">
        <v>1815</v>
      </c>
      <c r="P1865" s="2" t="s">
        <v>11553</v>
      </c>
      <c r="Q1865" s="9" t="s">
        <v>3217</v>
      </c>
      <c r="R1865" s="2" t="s">
        <v>4547</v>
      </c>
      <c r="S1865" s="9" t="s">
        <v>2112</v>
      </c>
      <c r="T1865" s="2" t="s">
        <v>675</v>
      </c>
    </row>
    <row r="1866" spans="1:20">
      <c r="A1866" s="2" t="s">
        <v>4548</v>
      </c>
      <c r="B1866" s="9" t="s">
        <v>3217</v>
      </c>
      <c r="C1866" s="2" t="s">
        <v>12430</v>
      </c>
      <c r="D1866" s="2" t="s">
        <v>3217</v>
      </c>
      <c r="E1866" s="2" t="s">
        <v>13171</v>
      </c>
      <c r="F1866" s="2" t="s">
        <v>12290</v>
      </c>
      <c r="G1866" s="2" t="s">
        <v>11551</v>
      </c>
      <c r="H1866" s="2" t="s">
        <v>675</v>
      </c>
      <c r="I1866" s="2" t="s">
        <v>2013</v>
      </c>
      <c r="J1866" s="2" t="s">
        <v>461</v>
      </c>
      <c r="K1866" s="2" t="s">
        <v>664</v>
      </c>
      <c r="L1866" s="2" t="s">
        <v>11552</v>
      </c>
      <c r="M1866" s="2" t="s">
        <v>769</v>
      </c>
      <c r="N1866" s="2" t="s">
        <v>701</v>
      </c>
      <c r="O1866" s="2" t="s">
        <v>2012</v>
      </c>
      <c r="P1866" s="2" t="s">
        <v>11553</v>
      </c>
      <c r="Q1866" s="9" t="s">
        <v>3217</v>
      </c>
      <c r="R1866" s="2" t="s">
        <v>4549</v>
      </c>
      <c r="S1866" s="9" t="s">
        <v>2112</v>
      </c>
      <c r="T1866" s="2" t="s">
        <v>675</v>
      </c>
    </row>
    <row r="1867" spans="1:20">
      <c r="A1867" s="2" t="s">
        <v>4550</v>
      </c>
      <c r="B1867" s="9" t="s">
        <v>3217</v>
      </c>
      <c r="C1867" s="2" t="s">
        <v>12931</v>
      </c>
      <c r="D1867" s="2" t="s">
        <v>3217</v>
      </c>
      <c r="E1867" s="2" t="s">
        <v>13172</v>
      </c>
      <c r="F1867" s="2" t="s">
        <v>12290</v>
      </c>
      <c r="G1867" s="2" t="s">
        <v>11551</v>
      </c>
      <c r="H1867" s="2" t="s">
        <v>675</v>
      </c>
      <c r="I1867" s="2" t="s">
        <v>2013</v>
      </c>
      <c r="J1867" s="2" t="s">
        <v>461</v>
      </c>
      <c r="K1867" s="2" t="s">
        <v>664</v>
      </c>
      <c r="L1867" s="2" t="s">
        <v>11552</v>
      </c>
      <c r="M1867" s="2" t="s">
        <v>769</v>
      </c>
      <c r="N1867" s="2" t="s">
        <v>701</v>
      </c>
      <c r="O1867" s="2" t="s">
        <v>2012</v>
      </c>
      <c r="P1867" s="2" t="s">
        <v>11553</v>
      </c>
      <c r="Q1867" s="9" t="s">
        <v>2001</v>
      </c>
      <c r="R1867" s="2" t="s">
        <v>4551</v>
      </c>
      <c r="S1867" s="9" t="s">
        <v>2112</v>
      </c>
      <c r="T1867" s="2" t="s">
        <v>675</v>
      </c>
    </row>
    <row r="1868" spans="1:20">
      <c r="A1868" s="2" t="s">
        <v>4552</v>
      </c>
      <c r="B1868" s="9" t="s">
        <v>3217</v>
      </c>
      <c r="C1868" s="2" t="s">
        <v>9641</v>
      </c>
      <c r="D1868" s="2" t="s">
        <v>3217</v>
      </c>
      <c r="E1868" s="2" t="s">
        <v>13173</v>
      </c>
      <c r="F1868" s="2" t="s">
        <v>12266</v>
      </c>
      <c r="G1868" s="2" t="s">
        <v>11551</v>
      </c>
      <c r="H1868" s="2" t="s">
        <v>675</v>
      </c>
      <c r="I1868" s="2" t="s">
        <v>1816</v>
      </c>
      <c r="J1868" s="2" t="s">
        <v>406</v>
      </c>
      <c r="K1868" s="2" t="s">
        <v>664</v>
      </c>
      <c r="L1868" s="2" t="s">
        <v>11552</v>
      </c>
      <c r="M1868" s="2" t="s">
        <v>769</v>
      </c>
      <c r="N1868" s="2" t="s">
        <v>701</v>
      </c>
      <c r="O1868" s="2" t="s">
        <v>1815</v>
      </c>
      <c r="P1868" s="2" t="s">
        <v>11553</v>
      </c>
      <c r="Q1868" s="9" t="s">
        <v>2001</v>
      </c>
      <c r="R1868" s="2" t="s">
        <v>4553</v>
      </c>
      <c r="S1868" s="9" t="s">
        <v>2112</v>
      </c>
      <c r="T1868" s="2" t="s">
        <v>675</v>
      </c>
    </row>
    <row r="1869" spans="1:20">
      <c r="A1869" s="2" t="s">
        <v>5298</v>
      </c>
      <c r="B1869" s="9" t="s">
        <v>3217</v>
      </c>
      <c r="C1869" s="2" t="s">
        <v>13174</v>
      </c>
      <c r="D1869" s="2" t="s">
        <v>3217</v>
      </c>
      <c r="E1869" s="2" t="s">
        <v>12780</v>
      </c>
      <c r="F1869" s="2" t="s">
        <v>11616</v>
      </c>
      <c r="G1869" s="2" t="s">
        <v>11551</v>
      </c>
      <c r="H1869" s="2" t="s">
        <v>675</v>
      </c>
      <c r="I1869" s="2" t="s">
        <v>2576</v>
      </c>
      <c r="J1869" s="2" t="s">
        <v>184</v>
      </c>
      <c r="K1869" s="2" t="s">
        <v>664</v>
      </c>
      <c r="L1869" s="2" t="s">
        <v>11552</v>
      </c>
      <c r="M1869" s="2" t="s">
        <v>769</v>
      </c>
      <c r="N1869" s="2" t="s">
        <v>701</v>
      </c>
      <c r="O1869" s="2" t="s">
        <v>2575</v>
      </c>
      <c r="P1869" s="2" t="s">
        <v>11553</v>
      </c>
      <c r="Q1869" s="9" t="s">
        <v>2001</v>
      </c>
      <c r="R1869" s="2" t="s">
        <v>5299</v>
      </c>
      <c r="S1869" s="9" t="s">
        <v>2199</v>
      </c>
      <c r="T1869" s="2" t="s">
        <v>675</v>
      </c>
    </row>
    <row r="1870" spans="1:20">
      <c r="A1870" s="2" t="s">
        <v>5300</v>
      </c>
      <c r="B1870" s="9" t="s">
        <v>3217</v>
      </c>
      <c r="C1870" s="2" t="s">
        <v>13175</v>
      </c>
      <c r="D1870" s="2" t="s">
        <v>3217</v>
      </c>
      <c r="E1870" s="2" t="s">
        <v>13176</v>
      </c>
      <c r="F1870" s="2" t="s">
        <v>11762</v>
      </c>
      <c r="G1870" s="2" t="s">
        <v>11551</v>
      </c>
      <c r="H1870" s="2" t="s">
        <v>675</v>
      </c>
      <c r="I1870" s="2" t="s">
        <v>2469</v>
      </c>
      <c r="J1870" s="2" t="s">
        <v>166</v>
      </c>
      <c r="K1870" s="2" t="s">
        <v>664</v>
      </c>
      <c r="L1870" s="2" t="s">
        <v>11552</v>
      </c>
      <c r="M1870" s="2" t="s">
        <v>769</v>
      </c>
      <c r="N1870" s="2" t="s">
        <v>701</v>
      </c>
      <c r="O1870" s="2" t="s">
        <v>2468</v>
      </c>
      <c r="P1870" s="2" t="s">
        <v>11553</v>
      </c>
      <c r="Q1870" s="9" t="s">
        <v>2001</v>
      </c>
      <c r="R1870" s="2" t="s">
        <v>5301</v>
      </c>
      <c r="S1870" s="9" t="s">
        <v>2199</v>
      </c>
      <c r="T1870" s="2" t="s">
        <v>675</v>
      </c>
    </row>
    <row r="1871" spans="1:20">
      <c r="A1871" s="2" t="s">
        <v>4554</v>
      </c>
      <c r="B1871" s="9" t="s">
        <v>3217</v>
      </c>
      <c r="C1871" s="2" t="s">
        <v>12855</v>
      </c>
      <c r="D1871" s="2" t="s">
        <v>3217</v>
      </c>
      <c r="E1871" s="2" t="s">
        <v>13177</v>
      </c>
      <c r="F1871" s="2" t="s">
        <v>11616</v>
      </c>
      <c r="G1871" s="2" t="s">
        <v>11551</v>
      </c>
      <c r="H1871" s="2" t="s">
        <v>675</v>
      </c>
      <c r="I1871" s="2" t="s">
        <v>2003</v>
      </c>
      <c r="J1871" s="2" t="s">
        <v>425</v>
      </c>
      <c r="K1871" s="2" t="s">
        <v>664</v>
      </c>
      <c r="L1871" s="2" t="s">
        <v>11552</v>
      </c>
      <c r="M1871" s="2" t="s">
        <v>769</v>
      </c>
      <c r="N1871" s="2" t="s">
        <v>701</v>
      </c>
      <c r="O1871" s="2" t="s">
        <v>2002</v>
      </c>
      <c r="P1871" s="2" t="s">
        <v>11553</v>
      </c>
      <c r="Q1871" s="9" t="s">
        <v>2001</v>
      </c>
      <c r="R1871" s="2" t="s">
        <v>4555</v>
      </c>
      <c r="S1871" s="9" t="s">
        <v>2112</v>
      </c>
      <c r="T1871" s="2" t="s">
        <v>675</v>
      </c>
    </row>
    <row r="1872" spans="1:20">
      <c r="A1872" s="2" t="s">
        <v>3223</v>
      </c>
      <c r="B1872" s="9" t="s">
        <v>3217</v>
      </c>
      <c r="C1872" s="2" t="s">
        <v>13178</v>
      </c>
      <c r="D1872" s="2" t="s">
        <v>3217</v>
      </c>
      <c r="E1872" s="2" t="s">
        <v>5945</v>
      </c>
      <c r="F1872" s="2" t="s">
        <v>11616</v>
      </c>
      <c r="G1872" s="2" t="s">
        <v>11551</v>
      </c>
      <c r="H1872" s="2" t="s">
        <v>675</v>
      </c>
      <c r="I1872" s="2" t="s">
        <v>2576</v>
      </c>
      <c r="J1872" s="2" t="s">
        <v>184</v>
      </c>
      <c r="K1872" s="2" t="s">
        <v>664</v>
      </c>
      <c r="L1872" s="2" t="s">
        <v>11552</v>
      </c>
      <c r="M1872" s="2" t="s">
        <v>769</v>
      </c>
      <c r="N1872" s="2" t="s">
        <v>701</v>
      </c>
      <c r="O1872" s="2" t="s">
        <v>2575</v>
      </c>
      <c r="P1872" s="2" t="s">
        <v>11553</v>
      </c>
      <c r="Q1872" s="9" t="s">
        <v>2001</v>
      </c>
      <c r="R1872" s="2" t="s">
        <v>3224</v>
      </c>
      <c r="S1872" s="9" t="s">
        <v>2055</v>
      </c>
      <c r="T1872" s="2" t="s">
        <v>675</v>
      </c>
    </row>
    <row r="1873" spans="1:20">
      <c r="A1873" s="2" t="s">
        <v>3225</v>
      </c>
      <c r="B1873" s="9" t="s">
        <v>3217</v>
      </c>
      <c r="C1873" s="2" t="s">
        <v>13179</v>
      </c>
      <c r="D1873" s="2" t="s">
        <v>3217</v>
      </c>
      <c r="E1873" s="2" t="s">
        <v>13180</v>
      </c>
      <c r="F1873" s="2" t="s">
        <v>11965</v>
      </c>
      <c r="G1873" s="2" t="s">
        <v>11551</v>
      </c>
      <c r="H1873" s="2" t="s">
        <v>675</v>
      </c>
      <c r="I1873" s="2" t="s">
        <v>1050</v>
      </c>
      <c r="J1873" s="2" t="s">
        <v>184</v>
      </c>
      <c r="K1873" s="2" t="s">
        <v>664</v>
      </c>
      <c r="L1873" s="2" t="s">
        <v>11552</v>
      </c>
      <c r="M1873" s="2" t="s">
        <v>769</v>
      </c>
      <c r="N1873" s="2" t="s">
        <v>701</v>
      </c>
      <c r="O1873" s="2" t="s">
        <v>1049</v>
      </c>
      <c r="P1873" s="2" t="s">
        <v>11553</v>
      </c>
      <c r="Q1873" s="9" t="s">
        <v>2001</v>
      </c>
      <c r="R1873" s="2" t="s">
        <v>3226</v>
      </c>
      <c r="S1873" s="9" t="s">
        <v>2055</v>
      </c>
      <c r="T1873" s="2" t="s">
        <v>675</v>
      </c>
    </row>
    <row r="1874" spans="1:20">
      <c r="A1874" s="2" t="s">
        <v>5302</v>
      </c>
      <c r="B1874" s="9" t="s">
        <v>3217</v>
      </c>
      <c r="C1874" s="2" t="s">
        <v>13181</v>
      </c>
      <c r="D1874" s="2" t="s">
        <v>3217</v>
      </c>
      <c r="E1874" s="2" t="s">
        <v>13182</v>
      </c>
      <c r="F1874" s="2" t="s">
        <v>11591</v>
      </c>
      <c r="G1874" s="2" t="s">
        <v>11551</v>
      </c>
      <c r="H1874" s="2" t="s">
        <v>675</v>
      </c>
      <c r="I1874" s="2" t="s">
        <v>1268</v>
      </c>
      <c r="J1874" s="2" t="s">
        <v>5303</v>
      </c>
      <c r="K1874" s="2" t="s">
        <v>664</v>
      </c>
      <c r="L1874" s="2" t="s">
        <v>11552</v>
      </c>
      <c r="M1874" s="2" t="s">
        <v>769</v>
      </c>
      <c r="N1874" s="2" t="s">
        <v>701</v>
      </c>
      <c r="O1874" s="2" t="s">
        <v>1267</v>
      </c>
      <c r="P1874" s="2" t="s">
        <v>11553</v>
      </c>
      <c r="Q1874" s="9" t="s">
        <v>2001</v>
      </c>
      <c r="R1874" s="2" t="s">
        <v>5304</v>
      </c>
      <c r="S1874" s="9" t="s">
        <v>2199</v>
      </c>
      <c r="T1874" s="2" t="s">
        <v>675</v>
      </c>
    </row>
    <row r="1875" spans="1:20">
      <c r="A1875" s="2" t="s">
        <v>3227</v>
      </c>
      <c r="B1875" s="9" t="s">
        <v>3217</v>
      </c>
      <c r="C1875" s="2" t="s">
        <v>13149</v>
      </c>
      <c r="D1875" s="2" t="s">
        <v>3217</v>
      </c>
      <c r="E1875" s="2" t="s">
        <v>13183</v>
      </c>
      <c r="F1875" s="2" t="s">
        <v>11813</v>
      </c>
      <c r="G1875" s="2" t="s">
        <v>11551</v>
      </c>
      <c r="H1875" s="2" t="s">
        <v>675</v>
      </c>
      <c r="I1875" s="2" t="s">
        <v>3011</v>
      </c>
      <c r="J1875" s="2" t="s">
        <v>184</v>
      </c>
      <c r="K1875" s="2" t="s">
        <v>664</v>
      </c>
      <c r="L1875" s="2" t="s">
        <v>11552</v>
      </c>
      <c r="M1875" s="2" t="s">
        <v>769</v>
      </c>
      <c r="N1875" s="2" t="s">
        <v>701</v>
      </c>
      <c r="O1875" s="2" t="s">
        <v>3010</v>
      </c>
      <c r="P1875" s="2" t="s">
        <v>11553</v>
      </c>
      <c r="Q1875" s="9" t="s">
        <v>2001</v>
      </c>
      <c r="R1875" s="2" t="s">
        <v>3228</v>
      </c>
      <c r="S1875" s="9" t="s">
        <v>2055</v>
      </c>
      <c r="T1875" s="2" t="s">
        <v>675</v>
      </c>
    </row>
    <row r="1876" spans="1:20">
      <c r="A1876" s="2" t="s">
        <v>5305</v>
      </c>
      <c r="B1876" s="9" t="s">
        <v>3217</v>
      </c>
      <c r="C1876" s="2" t="s">
        <v>5953</v>
      </c>
      <c r="D1876" s="2" t="s">
        <v>3217</v>
      </c>
      <c r="E1876" s="2" t="s">
        <v>5987</v>
      </c>
      <c r="F1876" s="2" t="s">
        <v>11616</v>
      </c>
      <c r="G1876" s="2" t="s">
        <v>11551</v>
      </c>
      <c r="H1876" s="2" t="s">
        <v>675</v>
      </c>
      <c r="I1876" s="2" t="s">
        <v>2469</v>
      </c>
      <c r="J1876" s="2" t="s">
        <v>166</v>
      </c>
      <c r="K1876" s="2" t="s">
        <v>664</v>
      </c>
      <c r="L1876" s="2" t="s">
        <v>11552</v>
      </c>
      <c r="M1876" s="2" t="s">
        <v>769</v>
      </c>
      <c r="N1876" s="2" t="s">
        <v>701</v>
      </c>
      <c r="O1876" s="2" t="s">
        <v>2468</v>
      </c>
      <c r="P1876" s="2" t="s">
        <v>11553</v>
      </c>
      <c r="Q1876" s="9" t="s">
        <v>2001</v>
      </c>
      <c r="R1876" s="2" t="s">
        <v>5306</v>
      </c>
      <c r="S1876" s="9" t="s">
        <v>2199</v>
      </c>
      <c r="T1876" s="2" t="s">
        <v>675</v>
      </c>
    </row>
    <row r="1877" spans="1:20">
      <c r="A1877" s="2" t="s">
        <v>5307</v>
      </c>
      <c r="B1877" s="9" t="s">
        <v>3217</v>
      </c>
      <c r="C1877" s="2" t="s">
        <v>13184</v>
      </c>
      <c r="D1877" s="2" t="s">
        <v>3217</v>
      </c>
      <c r="E1877" s="2" t="s">
        <v>13185</v>
      </c>
      <c r="F1877" s="2" t="s">
        <v>11555</v>
      </c>
      <c r="G1877" s="2" t="s">
        <v>11551</v>
      </c>
      <c r="H1877" s="2" t="s">
        <v>675</v>
      </c>
      <c r="I1877" s="2" t="s">
        <v>2587</v>
      </c>
      <c r="J1877" s="2" t="s">
        <v>5308</v>
      </c>
      <c r="K1877" s="2" t="s">
        <v>664</v>
      </c>
      <c r="L1877" s="2" t="s">
        <v>11552</v>
      </c>
      <c r="M1877" s="2" t="s">
        <v>769</v>
      </c>
      <c r="N1877" s="2" t="s">
        <v>701</v>
      </c>
      <c r="O1877" s="2" t="s">
        <v>2586</v>
      </c>
      <c r="P1877" s="2" t="s">
        <v>11553</v>
      </c>
      <c r="Q1877" s="9" t="s">
        <v>2001</v>
      </c>
      <c r="R1877" s="2" t="s">
        <v>5309</v>
      </c>
      <c r="S1877" s="9" t="s">
        <v>2199</v>
      </c>
      <c r="T1877" s="2" t="s">
        <v>675</v>
      </c>
    </row>
    <row r="1878" spans="1:20">
      <c r="A1878" s="2" t="s">
        <v>3229</v>
      </c>
      <c r="B1878" s="9" t="s">
        <v>3217</v>
      </c>
      <c r="C1878" s="2" t="s">
        <v>5844</v>
      </c>
      <c r="D1878" s="2" t="s">
        <v>3217</v>
      </c>
      <c r="E1878" s="2" t="s">
        <v>13186</v>
      </c>
      <c r="F1878" s="2" t="s">
        <v>11721</v>
      </c>
      <c r="G1878" s="2" t="s">
        <v>11551</v>
      </c>
      <c r="H1878" s="2" t="s">
        <v>675</v>
      </c>
      <c r="I1878" s="2" t="s">
        <v>2576</v>
      </c>
      <c r="J1878" s="2" t="s">
        <v>184</v>
      </c>
      <c r="K1878" s="2" t="s">
        <v>664</v>
      </c>
      <c r="L1878" s="2" t="s">
        <v>11552</v>
      </c>
      <c r="M1878" s="2" t="s">
        <v>769</v>
      </c>
      <c r="N1878" s="2" t="s">
        <v>701</v>
      </c>
      <c r="O1878" s="2" t="s">
        <v>2575</v>
      </c>
      <c r="P1878" s="2" t="s">
        <v>11553</v>
      </c>
      <c r="Q1878" s="9" t="s">
        <v>2001</v>
      </c>
      <c r="R1878" s="2" t="s">
        <v>3230</v>
      </c>
      <c r="S1878" s="9" t="s">
        <v>2055</v>
      </c>
      <c r="T1878" s="2" t="s">
        <v>675</v>
      </c>
    </row>
    <row r="1879" spans="1:20">
      <c r="A1879" s="2" t="s">
        <v>3231</v>
      </c>
      <c r="B1879" s="9" t="s">
        <v>3217</v>
      </c>
      <c r="C1879" s="2" t="s">
        <v>6748</v>
      </c>
      <c r="D1879" s="2" t="s">
        <v>3217</v>
      </c>
      <c r="E1879" s="2" t="s">
        <v>12400</v>
      </c>
      <c r="F1879" s="2" t="s">
        <v>11737</v>
      </c>
      <c r="G1879" s="2" t="s">
        <v>11551</v>
      </c>
      <c r="H1879" s="2" t="s">
        <v>133</v>
      </c>
      <c r="I1879" s="2" t="s">
        <v>133</v>
      </c>
      <c r="J1879" s="2" t="s">
        <v>460</v>
      </c>
      <c r="K1879" s="2" t="s">
        <v>664</v>
      </c>
      <c r="L1879" s="2" t="s">
        <v>11552</v>
      </c>
      <c r="M1879" s="2" t="s">
        <v>769</v>
      </c>
      <c r="N1879" s="2" t="s">
        <v>701</v>
      </c>
      <c r="O1879" s="2" t="s">
        <v>1122</v>
      </c>
      <c r="P1879" s="2" t="s">
        <v>11553</v>
      </c>
      <c r="Q1879" s="9" t="s">
        <v>2001</v>
      </c>
      <c r="R1879" s="2" t="s">
        <v>3232</v>
      </c>
      <c r="S1879" s="9" t="s">
        <v>2055</v>
      </c>
      <c r="T1879" s="2" t="s">
        <v>675</v>
      </c>
    </row>
    <row r="1880" spans="1:20">
      <c r="A1880" s="2" t="s">
        <v>2000</v>
      </c>
      <c r="B1880" s="9" t="s">
        <v>3217</v>
      </c>
      <c r="C1880" s="2" t="s">
        <v>6766</v>
      </c>
      <c r="D1880" s="2" t="s">
        <v>3217</v>
      </c>
      <c r="E1880" s="2" t="s">
        <v>12240</v>
      </c>
      <c r="F1880" s="2" t="s">
        <v>12323</v>
      </c>
      <c r="G1880" s="2" t="s">
        <v>11551</v>
      </c>
      <c r="H1880" s="2" t="s">
        <v>675</v>
      </c>
      <c r="I1880" s="2" t="s">
        <v>2003</v>
      </c>
      <c r="J1880" s="2" t="s">
        <v>2004</v>
      </c>
      <c r="K1880" s="2" t="s">
        <v>664</v>
      </c>
      <c r="L1880" s="2" t="s">
        <v>11552</v>
      </c>
      <c r="M1880" s="2" t="s">
        <v>769</v>
      </c>
      <c r="N1880" s="2" t="s">
        <v>701</v>
      </c>
      <c r="O1880" s="2" t="s">
        <v>2002</v>
      </c>
      <c r="P1880" s="2" t="s">
        <v>11553</v>
      </c>
      <c r="Q1880" s="9" t="s">
        <v>2001</v>
      </c>
      <c r="R1880" s="2" t="s">
        <v>2005</v>
      </c>
      <c r="S1880" s="9" t="s">
        <v>2112</v>
      </c>
      <c r="T1880" s="2" t="s">
        <v>675</v>
      </c>
    </row>
    <row r="1881" spans="1:20">
      <c r="A1881" s="2" t="s">
        <v>3233</v>
      </c>
      <c r="B1881" s="9" t="s">
        <v>3217</v>
      </c>
      <c r="C1881" s="2" t="s">
        <v>13187</v>
      </c>
      <c r="D1881" s="2" t="s">
        <v>3217</v>
      </c>
      <c r="E1881" s="2" t="s">
        <v>12191</v>
      </c>
      <c r="F1881" s="2" t="s">
        <v>12276</v>
      </c>
      <c r="G1881" s="2" t="s">
        <v>11551</v>
      </c>
      <c r="H1881" s="2" t="s">
        <v>675</v>
      </c>
      <c r="I1881" s="2" t="s">
        <v>2645</v>
      </c>
      <c r="J1881" s="2" t="s">
        <v>88</v>
      </c>
      <c r="K1881" s="2" t="s">
        <v>664</v>
      </c>
      <c r="L1881" s="2" t="s">
        <v>11552</v>
      </c>
      <c r="M1881" s="2" t="s">
        <v>1283</v>
      </c>
      <c r="N1881" s="2" t="s">
        <v>701</v>
      </c>
      <c r="O1881" s="2" t="s">
        <v>2644</v>
      </c>
      <c r="P1881" s="2" t="s">
        <v>11557</v>
      </c>
      <c r="Q1881" s="9" t="s">
        <v>2001</v>
      </c>
      <c r="R1881" s="2" t="s">
        <v>3234</v>
      </c>
      <c r="S1881" s="9" t="s">
        <v>2055</v>
      </c>
      <c r="T1881" s="2" t="s">
        <v>675</v>
      </c>
    </row>
    <row r="1882" spans="1:20">
      <c r="A1882" s="2" t="s">
        <v>3235</v>
      </c>
      <c r="B1882" s="9" t="s">
        <v>3217</v>
      </c>
      <c r="C1882" s="2" t="s">
        <v>12001</v>
      </c>
      <c r="D1882" s="2" t="s">
        <v>3217</v>
      </c>
      <c r="E1882" s="2" t="s">
        <v>13188</v>
      </c>
      <c r="F1882" s="2" t="s">
        <v>12276</v>
      </c>
      <c r="G1882" s="2" t="s">
        <v>11551</v>
      </c>
      <c r="H1882" s="2" t="s">
        <v>675</v>
      </c>
      <c r="I1882" s="2" t="s">
        <v>1834</v>
      </c>
      <c r="J1882" s="2" t="s">
        <v>456</v>
      </c>
      <c r="K1882" s="2" t="s">
        <v>664</v>
      </c>
      <c r="L1882" s="2" t="s">
        <v>11552</v>
      </c>
      <c r="M1882" s="2" t="s">
        <v>1283</v>
      </c>
      <c r="N1882" s="2" t="s">
        <v>701</v>
      </c>
      <c r="O1882" s="2" t="s">
        <v>1833</v>
      </c>
      <c r="P1882" s="2" t="s">
        <v>11557</v>
      </c>
      <c r="Q1882" s="9" t="s">
        <v>2001</v>
      </c>
      <c r="R1882" s="2" t="s">
        <v>3236</v>
      </c>
      <c r="S1882" s="9" t="s">
        <v>2055</v>
      </c>
      <c r="T1882" s="2" t="s">
        <v>675</v>
      </c>
    </row>
    <row r="1883" spans="1:20">
      <c r="A1883" s="2" t="s">
        <v>4556</v>
      </c>
      <c r="B1883" s="9" t="s">
        <v>3217</v>
      </c>
      <c r="C1883" s="2" t="s">
        <v>13189</v>
      </c>
      <c r="D1883" s="2" t="s">
        <v>2001</v>
      </c>
      <c r="E1883" s="2" t="s">
        <v>13190</v>
      </c>
      <c r="F1883" s="2" t="s">
        <v>12273</v>
      </c>
      <c r="G1883" s="2" t="s">
        <v>11551</v>
      </c>
      <c r="H1883" s="2" t="s">
        <v>675</v>
      </c>
      <c r="I1883" s="2" t="s">
        <v>2025</v>
      </c>
      <c r="J1883" s="2" t="s">
        <v>462</v>
      </c>
      <c r="K1883" s="2" t="s">
        <v>675</v>
      </c>
      <c r="L1883" s="2" t="s">
        <v>11552</v>
      </c>
      <c r="M1883" s="2" t="s">
        <v>1283</v>
      </c>
      <c r="N1883" s="2" t="s">
        <v>760</v>
      </c>
      <c r="O1883" s="2" t="s">
        <v>2024</v>
      </c>
      <c r="P1883" s="2" t="s">
        <v>11557</v>
      </c>
      <c r="Q1883" s="9" t="s">
        <v>2001</v>
      </c>
      <c r="R1883" s="2" t="s">
        <v>4558</v>
      </c>
      <c r="S1883" s="9" t="s">
        <v>2222</v>
      </c>
      <c r="T1883" s="2" t="s">
        <v>675</v>
      </c>
    </row>
    <row r="1884" spans="1:20">
      <c r="A1884" s="2" t="s">
        <v>5310</v>
      </c>
      <c r="B1884" s="9" t="s">
        <v>2001</v>
      </c>
      <c r="C1884" s="2" t="s">
        <v>13191</v>
      </c>
      <c r="D1884" s="2" t="s">
        <v>2001</v>
      </c>
      <c r="E1884" s="2" t="s">
        <v>13192</v>
      </c>
      <c r="F1884" s="2" t="s">
        <v>11591</v>
      </c>
      <c r="G1884" s="2" t="s">
        <v>11551</v>
      </c>
      <c r="H1884" s="2" t="s">
        <v>675</v>
      </c>
      <c r="I1884" s="2" t="s">
        <v>2624</v>
      </c>
      <c r="J1884" s="2" t="s">
        <v>118</v>
      </c>
      <c r="K1884" s="2" t="s">
        <v>664</v>
      </c>
      <c r="L1884" s="2" t="s">
        <v>11552</v>
      </c>
      <c r="M1884" s="2" t="s">
        <v>1283</v>
      </c>
      <c r="N1884" s="2" t="s">
        <v>701</v>
      </c>
      <c r="O1884" s="2" t="s">
        <v>2623</v>
      </c>
      <c r="P1884" s="2" t="s">
        <v>11557</v>
      </c>
      <c r="Q1884" s="9" t="s">
        <v>2001</v>
      </c>
      <c r="R1884" s="2" t="s">
        <v>5311</v>
      </c>
      <c r="S1884" s="9" t="s">
        <v>2199</v>
      </c>
      <c r="T1884" s="2" t="s">
        <v>675</v>
      </c>
    </row>
    <row r="1885" spans="1:20">
      <c r="A1885" s="2" t="s">
        <v>5312</v>
      </c>
      <c r="B1885" s="9" t="s">
        <v>2001</v>
      </c>
      <c r="C1885" s="2" t="s">
        <v>12173</v>
      </c>
      <c r="D1885" s="2" t="s">
        <v>2001</v>
      </c>
      <c r="E1885" s="2" t="s">
        <v>13193</v>
      </c>
      <c r="F1885" s="2" t="s">
        <v>12197</v>
      </c>
      <c r="G1885" s="2" t="s">
        <v>11551</v>
      </c>
      <c r="H1885" s="2" t="s">
        <v>675</v>
      </c>
      <c r="I1885" s="2" t="s">
        <v>2608</v>
      </c>
      <c r="J1885" s="2" t="s">
        <v>129</v>
      </c>
      <c r="K1885" s="2" t="s">
        <v>664</v>
      </c>
      <c r="L1885" s="2" t="s">
        <v>11552</v>
      </c>
      <c r="M1885" s="2" t="s">
        <v>1283</v>
      </c>
      <c r="N1885" s="2" t="s">
        <v>701</v>
      </c>
      <c r="O1885" s="2" t="s">
        <v>2607</v>
      </c>
      <c r="P1885" s="2" t="s">
        <v>11557</v>
      </c>
      <c r="Q1885" s="9" t="s">
        <v>2001</v>
      </c>
      <c r="R1885" s="2" t="s">
        <v>5313</v>
      </c>
      <c r="S1885" s="9" t="s">
        <v>2199</v>
      </c>
      <c r="T1885" s="2" t="s">
        <v>675</v>
      </c>
    </row>
    <row r="1886" spans="1:20">
      <c r="A1886" s="2" t="s">
        <v>3237</v>
      </c>
      <c r="B1886" s="9" t="s">
        <v>2001</v>
      </c>
      <c r="C1886" s="2" t="s">
        <v>12208</v>
      </c>
      <c r="D1886" s="2" t="s">
        <v>2001</v>
      </c>
      <c r="E1886" s="2" t="s">
        <v>12212</v>
      </c>
      <c r="F1886" s="2" t="s">
        <v>11965</v>
      </c>
      <c r="G1886" s="2" t="s">
        <v>11551</v>
      </c>
      <c r="H1886" s="2" t="s">
        <v>675</v>
      </c>
      <c r="I1886" s="2" t="s">
        <v>2571</v>
      </c>
      <c r="J1886" s="2" t="s">
        <v>446</v>
      </c>
      <c r="K1886" s="2" t="s">
        <v>664</v>
      </c>
      <c r="L1886" s="2" t="s">
        <v>11552</v>
      </c>
      <c r="M1886" s="2" t="s">
        <v>1283</v>
      </c>
      <c r="N1886" s="2" t="s">
        <v>701</v>
      </c>
      <c r="O1886" s="2" t="s">
        <v>2570</v>
      </c>
      <c r="P1886" s="2" t="s">
        <v>11557</v>
      </c>
      <c r="Q1886" s="9" t="s">
        <v>2001</v>
      </c>
      <c r="R1886" s="2" t="s">
        <v>3238</v>
      </c>
      <c r="S1886" s="9" t="s">
        <v>2055</v>
      </c>
      <c r="T1886" s="2" t="s">
        <v>675</v>
      </c>
    </row>
    <row r="1887" spans="1:20">
      <c r="A1887" s="2" t="s">
        <v>3239</v>
      </c>
      <c r="B1887" s="9" t="s">
        <v>2001</v>
      </c>
      <c r="C1887" s="2" t="s">
        <v>13194</v>
      </c>
      <c r="D1887" s="2" t="s">
        <v>2001</v>
      </c>
      <c r="E1887" s="2" t="s">
        <v>13031</v>
      </c>
      <c r="F1887" s="2" t="s">
        <v>12197</v>
      </c>
      <c r="G1887" s="2" t="s">
        <v>11551</v>
      </c>
      <c r="H1887" s="2" t="s">
        <v>675</v>
      </c>
      <c r="I1887" s="2" t="s">
        <v>2636</v>
      </c>
      <c r="J1887" s="2" t="s">
        <v>448</v>
      </c>
      <c r="K1887" s="2" t="s">
        <v>664</v>
      </c>
      <c r="L1887" s="2" t="s">
        <v>11552</v>
      </c>
      <c r="M1887" s="2" t="s">
        <v>1283</v>
      </c>
      <c r="N1887" s="2" t="s">
        <v>701</v>
      </c>
      <c r="O1887" s="2" t="s">
        <v>2635</v>
      </c>
      <c r="P1887" s="2" t="s">
        <v>11557</v>
      </c>
      <c r="Q1887" s="9" t="s">
        <v>2001</v>
      </c>
      <c r="R1887" s="2" t="s">
        <v>3240</v>
      </c>
      <c r="S1887" s="9" t="s">
        <v>2055</v>
      </c>
      <c r="T1887" s="2" t="s">
        <v>675</v>
      </c>
    </row>
    <row r="1888" spans="1:20">
      <c r="A1888" s="2" t="s">
        <v>5314</v>
      </c>
      <c r="B1888" s="9" t="s">
        <v>2001</v>
      </c>
      <c r="C1888" s="2" t="s">
        <v>12165</v>
      </c>
      <c r="D1888" s="2" t="s">
        <v>2001</v>
      </c>
      <c r="E1888" s="2" t="s">
        <v>13195</v>
      </c>
      <c r="F1888" s="2" t="s">
        <v>11560</v>
      </c>
      <c r="G1888" s="2" t="s">
        <v>11551</v>
      </c>
      <c r="H1888" s="2" t="s">
        <v>675</v>
      </c>
      <c r="I1888" s="2" t="s">
        <v>877</v>
      </c>
      <c r="J1888" s="2" t="s">
        <v>5315</v>
      </c>
      <c r="K1888" s="2" t="s">
        <v>664</v>
      </c>
      <c r="L1888" s="2" t="s">
        <v>675</v>
      </c>
      <c r="M1888" s="2" t="s">
        <v>1283</v>
      </c>
      <c r="N1888" s="2" t="s">
        <v>701</v>
      </c>
      <c r="O1888" s="2" t="s">
        <v>876</v>
      </c>
      <c r="P1888" s="2" t="s">
        <v>11557</v>
      </c>
      <c r="Q1888" s="9" t="s">
        <v>2001</v>
      </c>
      <c r="R1888" s="2" t="s">
        <v>5316</v>
      </c>
      <c r="S1888" s="9" t="s">
        <v>2199</v>
      </c>
      <c r="T1888" s="2" t="s">
        <v>675</v>
      </c>
    </row>
    <row r="1889" spans="1:20">
      <c r="A1889" s="2" t="s">
        <v>3241</v>
      </c>
      <c r="B1889" s="9" t="s">
        <v>2001</v>
      </c>
      <c r="C1889" s="2" t="s">
        <v>13196</v>
      </c>
      <c r="D1889" s="2" t="s">
        <v>2001</v>
      </c>
      <c r="E1889" s="2" t="s">
        <v>13197</v>
      </c>
      <c r="F1889" s="2" t="s">
        <v>11762</v>
      </c>
      <c r="G1889" s="2" t="s">
        <v>11551</v>
      </c>
      <c r="H1889" s="2" t="s">
        <v>675</v>
      </c>
      <c r="I1889" s="2" t="s">
        <v>1800</v>
      </c>
      <c r="J1889" s="2" t="s">
        <v>119</v>
      </c>
      <c r="K1889" s="2" t="s">
        <v>664</v>
      </c>
      <c r="L1889" s="2" t="s">
        <v>11552</v>
      </c>
      <c r="M1889" s="2" t="s">
        <v>1283</v>
      </c>
      <c r="N1889" s="2" t="s">
        <v>701</v>
      </c>
      <c r="O1889" s="2" t="s">
        <v>1799</v>
      </c>
      <c r="P1889" s="2" t="s">
        <v>11557</v>
      </c>
      <c r="Q1889" s="9" t="s">
        <v>2001</v>
      </c>
      <c r="R1889" s="2" t="s">
        <v>3242</v>
      </c>
      <c r="S1889" s="9" t="s">
        <v>2055</v>
      </c>
      <c r="T1889" s="2" t="s">
        <v>675</v>
      </c>
    </row>
    <row r="1890" spans="1:20">
      <c r="A1890" s="2" t="s">
        <v>4559</v>
      </c>
      <c r="B1890" s="9" t="s">
        <v>2001</v>
      </c>
      <c r="C1890" s="2" t="s">
        <v>12133</v>
      </c>
      <c r="D1890" s="2" t="s">
        <v>2001</v>
      </c>
      <c r="E1890" s="2" t="s">
        <v>13198</v>
      </c>
      <c r="F1890" s="2" t="s">
        <v>11560</v>
      </c>
      <c r="G1890" s="2" t="s">
        <v>11551</v>
      </c>
      <c r="H1890" s="2" t="s">
        <v>675</v>
      </c>
      <c r="I1890" s="2" t="s">
        <v>2432</v>
      </c>
      <c r="J1890" s="2" t="s">
        <v>118</v>
      </c>
      <c r="K1890" s="2" t="s">
        <v>664</v>
      </c>
      <c r="L1890" s="2" t="s">
        <v>675</v>
      </c>
      <c r="M1890" s="2" t="s">
        <v>1283</v>
      </c>
      <c r="N1890" s="2" t="s">
        <v>701</v>
      </c>
      <c r="O1890" s="2" t="s">
        <v>2431</v>
      </c>
      <c r="P1890" s="2" t="s">
        <v>11557</v>
      </c>
      <c r="Q1890" s="9" t="s">
        <v>2001</v>
      </c>
      <c r="R1890" s="2" t="s">
        <v>4560</v>
      </c>
      <c r="S1890" s="9" t="s">
        <v>2112</v>
      </c>
      <c r="T1890" s="2" t="s">
        <v>675</v>
      </c>
    </row>
    <row r="1891" spans="1:20">
      <c r="A1891" s="2" t="s">
        <v>2006</v>
      </c>
      <c r="B1891" s="9" t="s">
        <v>2001</v>
      </c>
      <c r="C1891" s="2" t="s">
        <v>13199</v>
      </c>
      <c r="D1891" s="2" t="s">
        <v>2001</v>
      </c>
      <c r="E1891" s="2" t="s">
        <v>13200</v>
      </c>
      <c r="F1891" s="2" t="s">
        <v>11560</v>
      </c>
      <c r="G1891" s="2" t="s">
        <v>11551</v>
      </c>
      <c r="H1891" s="2" t="s">
        <v>675</v>
      </c>
      <c r="I1891" s="2" t="s">
        <v>2008</v>
      </c>
      <c r="J1891" s="2" t="s">
        <v>2009</v>
      </c>
      <c r="K1891" s="2" t="s">
        <v>664</v>
      </c>
      <c r="L1891" s="2" t="s">
        <v>675</v>
      </c>
      <c r="M1891" s="2" t="s">
        <v>1504</v>
      </c>
      <c r="N1891" s="2" t="s">
        <v>701</v>
      </c>
      <c r="O1891" s="2" t="s">
        <v>2007</v>
      </c>
      <c r="P1891" s="2" t="s">
        <v>11557</v>
      </c>
      <c r="Q1891" s="9" t="s">
        <v>2001</v>
      </c>
      <c r="R1891" s="2" t="s">
        <v>2010</v>
      </c>
      <c r="S1891" s="9" t="s">
        <v>2112</v>
      </c>
      <c r="T1891" s="2" t="s">
        <v>675</v>
      </c>
    </row>
    <row r="1892" spans="1:20">
      <c r="A1892" s="2" t="s">
        <v>2011</v>
      </c>
      <c r="B1892" s="9" t="s">
        <v>2001</v>
      </c>
      <c r="C1892" s="2" t="s">
        <v>13201</v>
      </c>
      <c r="D1892" s="2" t="s">
        <v>2001</v>
      </c>
      <c r="E1892" s="2" t="s">
        <v>13202</v>
      </c>
      <c r="F1892" s="2" t="s">
        <v>11560</v>
      </c>
      <c r="G1892" s="2" t="s">
        <v>11551</v>
      </c>
      <c r="H1892" s="2" t="s">
        <v>675</v>
      </c>
      <c r="I1892" s="2" t="s">
        <v>2013</v>
      </c>
      <c r="J1892" s="2" t="s">
        <v>2014</v>
      </c>
      <c r="K1892" s="2" t="s">
        <v>664</v>
      </c>
      <c r="L1892" s="2" t="s">
        <v>675</v>
      </c>
      <c r="M1892" s="2" t="s">
        <v>1504</v>
      </c>
      <c r="N1892" s="2" t="s">
        <v>701</v>
      </c>
      <c r="O1892" s="2" t="s">
        <v>2012</v>
      </c>
      <c r="P1892" s="2" t="s">
        <v>11557</v>
      </c>
      <c r="Q1892" s="9" t="s">
        <v>2001</v>
      </c>
      <c r="R1892" s="2" t="s">
        <v>2015</v>
      </c>
      <c r="S1892" s="9" t="s">
        <v>2112</v>
      </c>
      <c r="T1892" s="2" t="s">
        <v>675</v>
      </c>
    </row>
    <row r="1893" spans="1:20">
      <c r="A1893" s="2" t="s">
        <v>3243</v>
      </c>
      <c r="B1893" s="9" t="s">
        <v>2001</v>
      </c>
      <c r="C1893" s="2" t="s">
        <v>13203</v>
      </c>
      <c r="D1893" s="2" t="s">
        <v>2001</v>
      </c>
      <c r="E1893" s="2" t="s">
        <v>7026</v>
      </c>
      <c r="F1893" s="2" t="s">
        <v>13204</v>
      </c>
      <c r="G1893" s="2" t="s">
        <v>11551</v>
      </c>
      <c r="H1893" s="2" t="s">
        <v>675</v>
      </c>
      <c r="I1893" s="2" t="s">
        <v>2587</v>
      </c>
      <c r="J1893" s="2" t="s">
        <v>463</v>
      </c>
      <c r="K1893" s="2" t="s">
        <v>664</v>
      </c>
      <c r="L1893" s="2" t="s">
        <v>11552</v>
      </c>
      <c r="M1893" s="2" t="s">
        <v>1504</v>
      </c>
      <c r="N1893" s="2" t="s">
        <v>701</v>
      </c>
      <c r="O1893" s="2" t="s">
        <v>2586</v>
      </c>
      <c r="P1893" s="2" t="s">
        <v>11557</v>
      </c>
      <c r="Q1893" s="9" t="s">
        <v>2001</v>
      </c>
      <c r="R1893" s="2" t="s">
        <v>3244</v>
      </c>
      <c r="S1893" s="9" t="s">
        <v>2055</v>
      </c>
      <c r="T1893" s="2" t="s">
        <v>675</v>
      </c>
    </row>
    <row r="1894" spans="1:20">
      <c r="A1894" s="2" t="s">
        <v>3245</v>
      </c>
      <c r="B1894" s="9" t="s">
        <v>2001</v>
      </c>
      <c r="C1894" s="2" t="s">
        <v>13205</v>
      </c>
      <c r="D1894" s="2" t="s">
        <v>2001</v>
      </c>
      <c r="E1894" s="2" t="s">
        <v>13206</v>
      </c>
      <c r="F1894" s="2" t="s">
        <v>13207</v>
      </c>
      <c r="G1894" s="2" t="s">
        <v>11551</v>
      </c>
      <c r="H1894" s="2" t="s">
        <v>675</v>
      </c>
      <c r="I1894" s="2" t="s">
        <v>2008</v>
      </c>
      <c r="J1894" s="2" t="s">
        <v>464</v>
      </c>
      <c r="K1894" s="2" t="s">
        <v>664</v>
      </c>
      <c r="L1894" s="2" t="s">
        <v>11552</v>
      </c>
      <c r="M1894" s="2" t="s">
        <v>1504</v>
      </c>
      <c r="N1894" s="2" t="s">
        <v>701</v>
      </c>
      <c r="O1894" s="2" t="s">
        <v>2007</v>
      </c>
      <c r="P1894" s="2" t="s">
        <v>11557</v>
      </c>
      <c r="Q1894" s="9" t="s">
        <v>2001</v>
      </c>
      <c r="R1894" s="2" t="s">
        <v>3246</v>
      </c>
      <c r="S1894" s="9" t="s">
        <v>2055</v>
      </c>
      <c r="T1894" s="2" t="s">
        <v>675</v>
      </c>
    </row>
    <row r="1895" spans="1:20">
      <c r="A1895" s="2" t="s">
        <v>4561</v>
      </c>
      <c r="B1895" s="9" t="s">
        <v>2001</v>
      </c>
      <c r="C1895" s="2" t="s">
        <v>13208</v>
      </c>
      <c r="D1895" s="2" t="s">
        <v>2001</v>
      </c>
      <c r="E1895" s="2" t="s">
        <v>13209</v>
      </c>
      <c r="F1895" s="2" t="s">
        <v>12290</v>
      </c>
      <c r="G1895" s="2" t="s">
        <v>11551</v>
      </c>
      <c r="H1895" s="2" t="s">
        <v>675</v>
      </c>
      <c r="I1895" s="2" t="s">
        <v>2025</v>
      </c>
      <c r="J1895" s="2" t="s">
        <v>465</v>
      </c>
      <c r="K1895" s="2" t="s">
        <v>664</v>
      </c>
      <c r="L1895" s="2" t="s">
        <v>11552</v>
      </c>
      <c r="M1895" s="2" t="s">
        <v>1504</v>
      </c>
      <c r="N1895" s="2" t="s">
        <v>701</v>
      </c>
      <c r="O1895" s="2" t="s">
        <v>2024</v>
      </c>
      <c r="P1895" s="2" t="s">
        <v>11557</v>
      </c>
      <c r="Q1895" s="9" t="s">
        <v>2001</v>
      </c>
      <c r="R1895" s="2" t="s">
        <v>4562</v>
      </c>
      <c r="S1895" s="9" t="s">
        <v>2112</v>
      </c>
      <c r="T1895" s="2" t="s">
        <v>675</v>
      </c>
    </row>
    <row r="1896" spans="1:20">
      <c r="A1896" s="2" t="s">
        <v>3247</v>
      </c>
      <c r="B1896" s="9" t="s">
        <v>2001</v>
      </c>
      <c r="C1896" s="2" t="s">
        <v>13210</v>
      </c>
      <c r="D1896" s="2" t="s">
        <v>2001</v>
      </c>
      <c r="E1896" s="2" t="s">
        <v>13211</v>
      </c>
      <c r="F1896" s="2" t="s">
        <v>12231</v>
      </c>
      <c r="G1896" s="2" t="s">
        <v>11551</v>
      </c>
      <c r="H1896" s="2" t="s">
        <v>675</v>
      </c>
      <c r="I1896" s="2" t="s">
        <v>2821</v>
      </c>
      <c r="J1896" s="2" t="s">
        <v>466</v>
      </c>
      <c r="K1896" s="2" t="s">
        <v>664</v>
      </c>
      <c r="L1896" s="2" t="s">
        <v>11552</v>
      </c>
      <c r="M1896" s="2" t="s">
        <v>1504</v>
      </c>
      <c r="N1896" s="2" t="s">
        <v>701</v>
      </c>
      <c r="O1896" s="2" t="s">
        <v>2820</v>
      </c>
      <c r="P1896" s="2" t="s">
        <v>11557</v>
      </c>
      <c r="Q1896" s="9" t="s">
        <v>2001</v>
      </c>
      <c r="R1896" s="2" t="s">
        <v>3248</v>
      </c>
      <c r="S1896" s="9" t="s">
        <v>2055</v>
      </c>
      <c r="T1896" s="2" t="s">
        <v>675</v>
      </c>
    </row>
    <row r="1897" spans="1:20">
      <c r="A1897" s="2" t="s">
        <v>4563</v>
      </c>
      <c r="B1897" s="9" t="s">
        <v>2001</v>
      </c>
      <c r="C1897" s="2" t="s">
        <v>13212</v>
      </c>
      <c r="D1897" s="2" t="s">
        <v>2001</v>
      </c>
      <c r="E1897" s="2" t="s">
        <v>13213</v>
      </c>
      <c r="F1897" s="2" t="s">
        <v>12886</v>
      </c>
      <c r="G1897" s="2" t="s">
        <v>11551</v>
      </c>
      <c r="H1897" s="2" t="s">
        <v>675</v>
      </c>
      <c r="I1897" s="2" t="s">
        <v>2013</v>
      </c>
      <c r="J1897" s="2" t="s">
        <v>467</v>
      </c>
      <c r="K1897" s="2" t="s">
        <v>664</v>
      </c>
      <c r="L1897" s="2" t="s">
        <v>11552</v>
      </c>
      <c r="M1897" s="2" t="s">
        <v>1504</v>
      </c>
      <c r="N1897" s="2" t="s">
        <v>701</v>
      </c>
      <c r="O1897" s="2" t="s">
        <v>2012</v>
      </c>
      <c r="P1897" s="2" t="s">
        <v>11557</v>
      </c>
      <c r="Q1897" s="9" t="s">
        <v>2001</v>
      </c>
      <c r="R1897" s="2" t="s">
        <v>4564</v>
      </c>
      <c r="S1897" s="9" t="s">
        <v>2112</v>
      </c>
      <c r="T1897" s="2" t="s">
        <v>675</v>
      </c>
    </row>
    <row r="1898" spans="1:20">
      <c r="A1898" s="2" t="s">
        <v>4565</v>
      </c>
      <c r="B1898" s="9" t="s">
        <v>2001</v>
      </c>
      <c r="C1898" s="2" t="s">
        <v>13214</v>
      </c>
      <c r="D1898" s="2" t="s">
        <v>2001</v>
      </c>
      <c r="E1898" s="2" t="s">
        <v>13215</v>
      </c>
      <c r="F1898" s="2" t="s">
        <v>11601</v>
      </c>
      <c r="G1898" s="2" t="s">
        <v>11551</v>
      </c>
      <c r="H1898" s="2" t="s">
        <v>675</v>
      </c>
      <c r="I1898" s="2" t="s">
        <v>2035</v>
      </c>
      <c r="J1898" s="2" t="s">
        <v>468</v>
      </c>
      <c r="K1898" s="2" t="s">
        <v>664</v>
      </c>
      <c r="L1898" s="2" t="s">
        <v>11552</v>
      </c>
      <c r="M1898" s="2" t="s">
        <v>1504</v>
      </c>
      <c r="N1898" s="2" t="s">
        <v>701</v>
      </c>
      <c r="O1898" s="2" t="s">
        <v>2034</v>
      </c>
      <c r="P1898" s="2" t="s">
        <v>11557</v>
      </c>
      <c r="Q1898" s="9" t="s">
        <v>2001</v>
      </c>
      <c r="R1898" s="2" t="s">
        <v>4566</v>
      </c>
      <c r="S1898" s="9" t="s">
        <v>2112</v>
      </c>
      <c r="T1898" s="2" t="s">
        <v>675</v>
      </c>
    </row>
    <row r="1899" spans="1:20">
      <c r="A1899" s="2" t="s">
        <v>3249</v>
      </c>
      <c r="B1899" s="9" t="s">
        <v>2001</v>
      </c>
      <c r="C1899" s="2" t="s">
        <v>13216</v>
      </c>
      <c r="D1899" s="2" t="s">
        <v>2001</v>
      </c>
      <c r="E1899" s="2" t="s">
        <v>13217</v>
      </c>
      <c r="F1899" s="2" t="s">
        <v>12427</v>
      </c>
      <c r="G1899" s="2" t="s">
        <v>11551</v>
      </c>
      <c r="H1899" s="2" t="s">
        <v>675</v>
      </c>
      <c r="I1899" s="2" t="s">
        <v>1268</v>
      </c>
      <c r="J1899" s="2" t="s">
        <v>469</v>
      </c>
      <c r="K1899" s="2" t="s">
        <v>664</v>
      </c>
      <c r="L1899" s="2" t="s">
        <v>11552</v>
      </c>
      <c r="M1899" s="2" t="s">
        <v>1504</v>
      </c>
      <c r="N1899" s="2" t="s">
        <v>701</v>
      </c>
      <c r="O1899" s="2" t="s">
        <v>1267</v>
      </c>
      <c r="P1899" s="2" t="s">
        <v>11557</v>
      </c>
      <c r="Q1899" s="9" t="s">
        <v>2001</v>
      </c>
      <c r="R1899" s="2" t="s">
        <v>3250</v>
      </c>
      <c r="S1899" s="9" t="s">
        <v>2055</v>
      </c>
      <c r="T1899" s="2" t="s">
        <v>675</v>
      </c>
    </row>
    <row r="1900" spans="1:20">
      <c r="A1900" s="2" t="s">
        <v>2016</v>
      </c>
      <c r="B1900" s="9" t="s">
        <v>2001</v>
      </c>
      <c r="C1900" s="2" t="s">
        <v>13218</v>
      </c>
      <c r="D1900" s="2" t="s">
        <v>2001</v>
      </c>
      <c r="E1900" s="2" t="s">
        <v>12606</v>
      </c>
      <c r="F1900" s="2" t="s">
        <v>12843</v>
      </c>
      <c r="G1900" s="2" t="s">
        <v>11551</v>
      </c>
      <c r="H1900" s="2" t="s">
        <v>675</v>
      </c>
      <c r="I1900" s="2" t="s">
        <v>2008</v>
      </c>
      <c r="J1900" s="2" t="s">
        <v>2017</v>
      </c>
      <c r="K1900" s="2" t="s">
        <v>663</v>
      </c>
      <c r="L1900" s="2" t="s">
        <v>11552</v>
      </c>
      <c r="M1900" s="2" t="s">
        <v>683</v>
      </c>
      <c r="N1900" s="2" t="s">
        <v>701</v>
      </c>
      <c r="O1900" s="2" t="s">
        <v>2007</v>
      </c>
      <c r="P1900" s="2" t="s">
        <v>11557</v>
      </c>
      <c r="Q1900" s="9" t="s">
        <v>2001</v>
      </c>
      <c r="R1900" s="2" t="s">
        <v>2018</v>
      </c>
      <c r="S1900" s="9" t="s">
        <v>2112</v>
      </c>
      <c r="T1900" s="2" t="s">
        <v>675</v>
      </c>
    </row>
    <row r="1901" spans="1:20">
      <c r="A1901" s="2" t="s">
        <v>3251</v>
      </c>
      <c r="B1901" s="9" t="s">
        <v>2001</v>
      </c>
      <c r="C1901" s="2" t="s">
        <v>13219</v>
      </c>
      <c r="D1901" s="2" t="s">
        <v>2001</v>
      </c>
      <c r="E1901" s="2" t="s">
        <v>13220</v>
      </c>
      <c r="F1901" s="2" t="s">
        <v>11555</v>
      </c>
      <c r="G1901" s="2" t="s">
        <v>11551</v>
      </c>
      <c r="H1901" s="2" t="s">
        <v>675</v>
      </c>
      <c r="I1901" s="2" t="s">
        <v>1303</v>
      </c>
      <c r="J1901" s="2" t="s">
        <v>166</v>
      </c>
      <c r="K1901" s="2" t="s">
        <v>664</v>
      </c>
      <c r="L1901" s="2" t="s">
        <v>11552</v>
      </c>
      <c r="M1901" s="2" t="s">
        <v>769</v>
      </c>
      <c r="N1901" s="2" t="s">
        <v>701</v>
      </c>
      <c r="O1901" s="2" t="s">
        <v>1302</v>
      </c>
      <c r="P1901" s="2" t="s">
        <v>11553</v>
      </c>
      <c r="Q1901" s="9" t="s">
        <v>2020</v>
      </c>
      <c r="R1901" s="2" t="s">
        <v>3252</v>
      </c>
      <c r="S1901" s="9" t="s">
        <v>2055</v>
      </c>
      <c r="T1901" s="2" t="s">
        <v>675</v>
      </c>
    </row>
    <row r="1902" spans="1:20">
      <c r="A1902" s="2" t="s">
        <v>3253</v>
      </c>
      <c r="B1902" s="9" t="s">
        <v>2001</v>
      </c>
      <c r="C1902" s="2" t="s">
        <v>6735</v>
      </c>
      <c r="D1902" s="2" t="s">
        <v>2001</v>
      </c>
      <c r="E1902" s="2" t="s">
        <v>13221</v>
      </c>
      <c r="F1902" s="2" t="s">
        <v>11767</v>
      </c>
      <c r="G1902" s="2" t="s">
        <v>11551</v>
      </c>
      <c r="H1902" s="2" t="s">
        <v>675</v>
      </c>
      <c r="I1902" s="2" t="s">
        <v>3255</v>
      </c>
      <c r="J1902" s="2" t="s">
        <v>184</v>
      </c>
      <c r="K1902" s="2" t="s">
        <v>664</v>
      </c>
      <c r="L1902" s="2" t="s">
        <v>11552</v>
      </c>
      <c r="M1902" s="2" t="s">
        <v>769</v>
      </c>
      <c r="N1902" s="2" t="s">
        <v>701</v>
      </c>
      <c r="O1902" s="2" t="s">
        <v>3254</v>
      </c>
      <c r="P1902" s="2" t="s">
        <v>11553</v>
      </c>
      <c r="Q1902" s="9" t="s">
        <v>2020</v>
      </c>
      <c r="R1902" s="2" t="s">
        <v>3256</v>
      </c>
      <c r="S1902" s="9" t="s">
        <v>2055</v>
      </c>
      <c r="T1902" s="2" t="s">
        <v>675</v>
      </c>
    </row>
    <row r="1903" spans="1:20">
      <c r="A1903" s="2" t="s">
        <v>3257</v>
      </c>
      <c r="B1903" s="9" t="s">
        <v>2020</v>
      </c>
      <c r="C1903" s="2" t="s">
        <v>13222</v>
      </c>
      <c r="D1903" s="2" t="s">
        <v>2020</v>
      </c>
      <c r="E1903" s="2" t="s">
        <v>12331</v>
      </c>
      <c r="F1903" s="2" t="s">
        <v>13114</v>
      </c>
      <c r="G1903" s="2" t="s">
        <v>11551</v>
      </c>
      <c r="H1903" s="2" t="s">
        <v>675</v>
      </c>
      <c r="I1903" s="2" t="s">
        <v>2655</v>
      </c>
      <c r="J1903" s="2" t="s">
        <v>166</v>
      </c>
      <c r="K1903" s="2" t="s">
        <v>664</v>
      </c>
      <c r="L1903" s="2" t="s">
        <v>11552</v>
      </c>
      <c r="M1903" s="2" t="s">
        <v>769</v>
      </c>
      <c r="N1903" s="2" t="s">
        <v>701</v>
      </c>
      <c r="O1903" s="2" t="s">
        <v>2654</v>
      </c>
      <c r="P1903" s="2" t="s">
        <v>11553</v>
      </c>
      <c r="Q1903" s="9" t="s">
        <v>2020</v>
      </c>
      <c r="R1903" s="2" t="s">
        <v>3258</v>
      </c>
      <c r="S1903" s="9" t="s">
        <v>2055</v>
      </c>
      <c r="T1903" s="2" t="s">
        <v>675</v>
      </c>
    </row>
    <row r="1904" spans="1:20">
      <c r="A1904" s="2" t="s">
        <v>5317</v>
      </c>
      <c r="B1904" s="9" t="s">
        <v>2020</v>
      </c>
      <c r="C1904" s="2" t="s">
        <v>12604</v>
      </c>
      <c r="D1904" s="2" t="s">
        <v>2020</v>
      </c>
      <c r="E1904" s="2" t="s">
        <v>13223</v>
      </c>
      <c r="F1904" s="2" t="s">
        <v>12197</v>
      </c>
      <c r="G1904" s="2" t="s">
        <v>11551</v>
      </c>
      <c r="H1904" s="2" t="s">
        <v>675</v>
      </c>
      <c r="I1904" s="2" t="s">
        <v>2161</v>
      </c>
      <c r="J1904" s="2" t="s">
        <v>154</v>
      </c>
      <c r="K1904" s="2" t="s">
        <v>664</v>
      </c>
      <c r="L1904" s="2" t="s">
        <v>11552</v>
      </c>
      <c r="M1904" s="2" t="s">
        <v>769</v>
      </c>
      <c r="N1904" s="2" t="s">
        <v>701</v>
      </c>
      <c r="O1904" s="2" t="s">
        <v>2160</v>
      </c>
      <c r="P1904" s="2" t="s">
        <v>11553</v>
      </c>
      <c r="Q1904" s="9" t="s">
        <v>2020</v>
      </c>
      <c r="R1904" s="2" t="s">
        <v>5318</v>
      </c>
      <c r="S1904" s="9" t="s">
        <v>2199</v>
      </c>
      <c r="T1904" s="2" t="s">
        <v>675</v>
      </c>
    </row>
    <row r="1905" spans="1:20">
      <c r="A1905" s="2" t="s">
        <v>5319</v>
      </c>
      <c r="B1905" s="9" t="s">
        <v>2020</v>
      </c>
      <c r="C1905" s="2" t="s">
        <v>12978</v>
      </c>
      <c r="D1905" s="2" t="s">
        <v>2020</v>
      </c>
      <c r="E1905" s="2" t="s">
        <v>12053</v>
      </c>
      <c r="F1905" s="2" t="s">
        <v>12135</v>
      </c>
      <c r="G1905" s="2" t="s">
        <v>11551</v>
      </c>
      <c r="H1905" s="2" t="s">
        <v>675</v>
      </c>
      <c r="I1905" s="2" t="s">
        <v>3255</v>
      </c>
      <c r="J1905" s="2" t="s">
        <v>389</v>
      </c>
      <c r="K1905" s="2" t="s">
        <v>664</v>
      </c>
      <c r="L1905" s="2" t="s">
        <v>11552</v>
      </c>
      <c r="M1905" s="2" t="s">
        <v>769</v>
      </c>
      <c r="N1905" s="2" t="s">
        <v>701</v>
      </c>
      <c r="O1905" s="2" t="s">
        <v>3254</v>
      </c>
      <c r="P1905" s="2" t="s">
        <v>11553</v>
      </c>
      <c r="Q1905" s="9" t="s">
        <v>2020</v>
      </c>
      <c r="R1905" s="2" t="s">
        <v>5320</v>
      </c>
      <c r="S1905" s="9" t="s">
        <v>2199</v>
      </c>
      <c r="T1905" s="2" t="s">
        <v>675</v>
      </c>
    </row>
    <row r="1906" spans="1:20">
      <c r="A1906" s="2" t="s">
        <v>5321</v>
      </c>
      <c r="B1906" s="9" t="s">
        <v>2020</v>
      </c>
      <c r="C1906" s="2" t="s">
        <v>12981</v>
      </c>
      <c r="D1906" s="2" t="s">
        <v>2020</v>
      </c>
      <c r="E1906" s="2" t="s">
        <v>13224</v>
      </c>
      <c r="F1906" s="2" t="s">
        <v>13033</v>
      </c>
      <c r="G1906" s="2" t="s">
        <v>11551</v>
      </c>
      <c r="H1906" s="2" t="s">
        <v>675</v>
      </c>
      <c r="I1906" s="2" t="s">
        <v>3011</v>
      </c>
      <c r="J1906" s="2" t="s">
        <v>389</v>
      </c>
      <c r="K1906" s="2" t="s">
        <v>664</v>
      </c>
      <c r="L1906" s="2" t="s">
        <v>11552</v>
      </c>
      <c r="M1906" s="2" t="s">
        <v>769</v>
      </c>
      <c r="N1906" s="2" t="s">
        <v>701</v>
      </c>
      <c r="O1906" s="2" t="s">
        <v>3010</v>
      </c>
      <c r="P1906" s="2" t="s">
        <v>11553</v>
      </c>
      <c r="Q1906" s="9" t="s">
        <v>2020</v>
      </c>
      <c r="R1906" s="2" t="s">
        <v>5322</v>
      </c>
      <c r="S1906" s="9" t="s">
        <v>2199</v>
      </c>
      <c r="T1906" s="2" t="s">
        <v>675</v>
      </c>
    </row>
    <row r="1907" spans="1:20">
      <c r="A1907" s="2" t="s">
        <v>5024</v>
      </c>
      <c r="B1907" s="9" t="s">
        <v>2020</v>
      </c>
      <c r="C1907" s="2" t="s">
        <v>5861</v>
      </c>
      <c r="D1907" s="2" t="s">
        <v>2020</v>
      </c>
      <c r="E1907" s="2" t="s">
        <v>13225</v>
      </c>
      <c r="F1907" s="2" t="s">
        <v>11560</v>
      </c>
      <c r="G1907" s="2" t="s">
        <v>11551</v>
      </c>
      <c r="H1907" s="2" t="s">
        <v>675</v>
      </c>
      <c r="I1907" s="2" t="s">
        <v>2013</v>
      </c>
      <c r="J1907" s="2" t="s">
        <v>5025</v>
      </c>
      <c r="K1907" s="2" t="s">
        <v>664</v>
      </c>
      <c r="L1907" s="2" t="s">
        <v>675</v>
      </c>
      <c r="M1907" s="2" t="s">
        <v>1504</v>
      </c>
      <c r="N1907" s="2" t="s">
        <v>675</v>
      </c>
      <c r="O1907" s="2" t="s">
        <v>2012</v>
      </c>
      <c r="P1907" s="2" t="s">
        <v>11557</v>
      </c>
      <c r="Q1907" s="9" t="s">
        <v>2020</v>
      </c>
      <c r="R1907" s="2" t="s">
        <v>5027</v>
      </c>
      <c r="S1907" s="9" t="s">
        <v>675</v>
      </c>
      <c r="T1907" s="2" t="s">
        <v>675</v>
      </c>
    </row>
    <row r="1908" spans="1:20">
      <c r="A1908" s="2" t="s">
        <v>2019</v>
      </c>
      <c r="B1908" s="9" t="s">
        <v>2020</v>
      </c>
      <c r="C1908" s="2" t="s">
        <v>13226</v>
      </c>
      <c r="D1908" s="2" t="s">
        <v>2020</v>
      </c>
      <c r="E1908" s="2" t="s">
        <v>13227</v>
      </c>
      <c r="F1908" s="2" t="s">
        <v>11560</v>
      </c>
      <c r="G1908" s="2" t="s">
        <v>11551</v>
      </c>
      <c r="H1908" s="2" t="s">
        <v>675</v>
      </c>
      <c r="I1908" s="2" t="s">
        <v>472</v>
      </c>
      <c r="J1908" s="2" t="s">
        <v>411</v>
      </c>
      <c r="K1908" s="2" t="s">
        <v>664</v>
      </c>
      <c r="L1908" s="2" t="s">
        <v>675</v>
      </c>
      <c r="M1908" s="2" t="s">
        <v>1504</v>
      </c>
      <c r="N1908" s="2" t="s">
        <v>701</v>
      </c>
      <c r="O1908" s="2" t="s">
        <v>845</v>
      </c>
      <c r="P1908" s="2" t="s">
        <v>11557</v>
      </c>
      <c r="Q1908" s="9" t="s">
        <v>2020</v>
      </c>
      <c r="R1908" s="2" t="s">
        <v>2021</v>
      </c>
      <c r="S1908" s="9" t="s">
        <v>2112</v>
      </c>
      <c r="T1908" s="2" t="s">
        <v>675</v>
      </c>
    </row>
    <row r="1909" spans="1:20">
      <c r="A1909" s="2" t="s">
        <v>4567</v>
      </c>
      <c r="B1909" s="9" t="s">
        <v>2020</v>
      </c>
      <c r="C1909" s="2" t="s">
        <v>13228</v>
      </c>
      <c r="D1909" s="2" t="s">
        <v>2020</v>
      </c>
      <c r="E1909" s="2" t="s">
        <v>13229</v>
      </c>
      <c r="F1909" s="2" t="s">
        <v>11601</v>
      </c>
      <c r="G1909" s="2" t="s">
        <v>11551</v>
      </c>
      <c r="H1909" s="2" t="s">
        <v>675</v>
      </c>
      <c r="I1909" s="2" t="s">
        <v>722</v>
      </c>
      <c r="J1909" s="2" t="s">
        <v>470</v>
      </c>
      <c r="K1909" s="2" t="s">
        <v>675</v>
      </c>
      <c r="L1909" s="2" t="s">
        <v>11552</v>
      </c>
      <c r="M1909" s="2" t="s">
        <v>1504</v>
      </c>
      <c r="N1909" s="2" t="s">
        <v>701</v>
      </c>
      <c r="O1909" s="2" t="s">
        <v>721</v>
      </c>
      <c r="P1909" s="2" t="s">
        <v>11557</v>
      </c>
      <c r="Q1909" s="9" t="s">
        <v>2020</v>
      </c>
      <c r="R1909" s="2" t="s">
        <v>4568</v>
      </c>
      <c r="S1909" s="9" t="s">
        <v>2112</v>
      </c>
      <c r="T1909" s="2" t="s">
        <v>675</v>
      </c>
    </row>
    <row r="1910" spans="1:20">
      <c r="A1910" s="2" t="s">
        <v>3259</v>
      </c>
      <c r="B1910" s="9" t="s">
        <v>2020</v>
      </c>
      <c r="C1910" s="2" t="s">
        <v>13230</v>
      </c>
      <c r="D1910" s="2" t="s">
        <v>2020</v>
      </c>
      <c r="E1910" s="2" t="s">
        <v>13231</v>
      </c>
      <c r="F1910" s="2" t="s">
        <v>12417</v>
      </c>
      <c r="G1910" s="2" t="s">
        <v>11551</v>
      </c>
      <c r="H1910" s="2" t="s">
        <v>675</v>
      </c>
      <c r="I1910" s="2" t="s">
        <v>1268</v>
      </c>
      <c r="J1910" s="2" t="s">
        <v>471</v>
      </c>
      <c r="K1910" s="2" t="s">
        <v>664</v>
      </c>
      <c r="L1910" s="2" t="s">
        <v>11552</v>
      </c>
      <c r="M1910" s="2" t="s">
        <v>1504</v>
      </c>
      <c r="N1910" s="2" t="s">
        <v>701</v>
      </c>
      <c r="O1910" s="2" t="s">
        <v>1267</v>
      </c>
      <c r="P1910" s="2" t="s">
        <v>11557</v>
      </c>
      <c r="Q1910" s="9" t="s">
        <v>2020</v>
      </c>
      <c r="R1910" s="2" t="s">
        <v>3260</v>
      </c>
      <c r="S1910" s="9" t="s">
        <v>2055</v>
      </c>
      <c r="T1910" s="2" t="s">
        <v>675</v>
      </c>
    </row>
    <row r="1911" spans="1:20">
      <c r="A1911" s="2" t="s">
        <v>4569</v>
      </c>
      <c r="B1911" s="9" t="s">
        <v>2020</v>
      </c>
      <c r="C1911" s="2" t="s">
        <v>13232</v>
      </c>
      <c r="D1911" s="2" t="s">
        <v>2020</v>
      </c>
      <c r="E1911" s="2" t="s">
        <v>13233</v>
      </c>
      <c r="F1911" s="2" t="s">
        <v>13072</v>
      </c>
      <c r="G1911" s="2" t="s">
        <v>11551</v>
      </c>
      <c r="H1911" s="2" t="s">
        <v>675</v>
      </c>
      <c r="I1911" s="2" t="s">
        <v>472</v>
      </c>
      <c r="J1911" s="2" t="s">
        <v>411</v>
      </c>
      <c r="K1911" s="2" t="s">
        <v>664</v>
      </c>
      <c r="L1911" s="2" t="s">
        <v>11552</v>
      </c>
      <c r="M1911" s="2" t="s">
        <v>1504</v>
      </c>
      <c r="N1911" s="2" t="s">
        <v>701</v>
      </c>
      <c r="O1911" s="2" t="s">
        <v>845</v>
      </c>
      <c r="P1911" s="2" t="s">
        <v>11557</v>
      </c>
      <c r="Q1911" s="9" t="s">
        <v>2020</v>
      </c>
      <c r="R1911" s="2" t="s">
        <v>4570</v>
      </c>
      <c r="S1911" s="9" t="s">
        <v>2112</v>
      </c>
      <c r="T1911" s="2" t="s">
        <v>675</v>
      </c>
    </row>
    <row r="1912" spans="1:20">
      <c r="A1912" s="2" t="s">
        <v>4571</v>
      </c>
      <c r="B1912" s="9" t="s">
        <v>2020</v>
      </c>
      <c r="C1912" s="2" t="s">
        <v>13234</v>
      </c>
      <c r="D1912" s="2" t="s">
        <v>2020</v>
      </c>
      <c r="E1912" s="2" t="s">
        <v>13235</v>
      </c>
      <c r="F1912" s="2" t="s">
        <v>11616</v>
      </c>
      <c r="G1912" s="2" t="s">
        <v>11551</v>
      </c>
      <c r="H1912" s="2" t="s">
        <v>675</v>
      </c>
      <c r="I1912" s="2" t="s">
        <v>4372</v>
      </c>
      <c r="J1912" s="2" t="s">
        <v>473</v>
      </c>
      <c r="K1912" s="2" t="s">
        <v>675</v>
      </c>
      <c r="L1912" s="2" t="s">
        <v>11552</v>
      </c>
      <c r="M1912" s="2" t="s">
        <v>1504</v>
      </c>
      <c r="N1912" s="2" t="s">
        <v>701</v>
      </c>
      <c r="O1912" s="2" t="s">
        <v>4371</v>
      </c>
      <c r="P1912" s="2" t="s">
        <v>11557</v>
      </c>
      <c r="Q1912" s="9" t="s">
        <v>2020</v>
      </c>
      <c r="R1912" s="2" t="s">
        <v>4572</v>
      </c>
      <c r="S1912" s="9" t="s">
        <v>2112</v>
      </c>
      <c r="T1912" s="2" t="s">
        <v>675</v>
      </c>
    </row>
    <row r="1913" spans="1:20">
      <c r="A1913" s="2" t="s">
        <v>4573</v>
      </c>
      <c r="B1913" s="9" t="s">
        <v>2020</v>
      </c>
      <c r="C1913" s="2" t="s">
        <v>13236</v>
      </c>
      <c r="D1913" s="2" t="s">
        <v>2020</v>
      </c>
      <c r="E1913" s="2" t="s">
        <v>13237</v>
      </c>
      <c r="F1913" s="2" t="s">
        <v>12424</v>
      </c>
      <c r="G1913" s="2" t="s">
        <v>11551</v>
      </c>
      <c r="H1913" s="2" t="s">
        <v>675</v>
      </c>
      <c r="I1913" s="2" t="s">
        <v>474</v>
      </c>
      <c r="J1913" s="2" t="s">
        <v>475</v>
      </c>
      <c r="K1913" s="2" t="s">
        <v>664</v>
      </c>
      <c r="L1913" s="2" t="s">
        <v>11552</v>
      </c>
      <c r="M1913" s="2" t="s">
        <v>1504</v>
      </c>
      <c r="N1913" s="2" t="s">
        <v>701</v>
      </c>
      <c r="O1913" s="2" t="s">
        <v>4574</v>
      </c>
      <c r="P1913" s="2" t="s">
        <v>11557</v>
      </c>
      <c r="Q1913" s="9" t="s">
        <v>2020</v>
      </c>
      <c r="R1913" s="2" t="s">
        <v>4575</v>
      </c>
      <c r="S1913" s="9" t="s">
        <v>2112</v>
      </c>
      <c r="T1913" s="2" t="s">
        <v>675</v>
      </c>
    </row>
    <row r="1914" spans="1:20">
      <c r="A1914" s="2" t="s">
        <v>3261</v>
      </c>
      <c r="B1914" s="9" t="s">
        <v>2020</v>
      </c>
      <c r="C1914" s="2" t="s">
        <v>13238</v>
      </c>
      <c r="D1914" s="2" t="s">
        <v>2020</v>
      </c>
      <c r="E1914" s="2" t="s">
        <v>13239</v>
      </c>
      <c r="F1914" s="2" t="s">
        <v>12594</v>
      </c>
      <c r="G1914" s="2" t="s">
        <v>11551</v>
      </c>
      <c r="H1914" s="2" t="s">
        <v>675</v>
      </c>
      <c r="I1914" s="2" t="s">
        <v>1619</v>
      </c>
      <c r="J1914" s="2" t="s">
        <v>476</v>
      </c>
      <c r="K1914" s="2" t="s">
        <v>664</v>
      </c>
      <c r="L1914" s="2" t="s">
        <v>11552</v>
      </c>
      <c r="M1914" s="2" t="s">
        <v>1504</v>
      </c>
      <c r="N1914" s="2" t="s">
        <v>701</v>
      </c>
      <c r="O1914" s="2" t="s">
        <v>1618</v>
      </c>
      <c r="P1914" s="2" t="s">
        <v>11557</v>
      </c>
      <c r="Q1914" s="9" t="s">
        <v>2020</v>
      </c>
      <c r="R1914" s="2" t="s">
        <v>3262</v>
      </c>
      <c r="S1914" s="9" t="s">
        <v>2055</v>
      </c>
      <c r="T1914" s="2" t="s">
        <v>675</v>
      </c>
    </row>
    <row r="1915" spans="1:20">
      <c r="A1915" s="2" t="s">
        <v>3263</v>
      </c>
      <c r="B1915" s="9" t="s">
        <v>2020</v>
      </c>
      <c r="C1915" s="2" t="s">
        <v>13240</v>
      </c>
      <c r="D1915" s="2" t="s">
        <v>2020</v>
      </c>
      <c r="E1915" s="2" t="s">
        <v>12839</v>
      </c>
      <c r="F1915" s="2" t="s">
        <v>11555</v>
      </c>
      <c r="G1915" s="2" t="s">
        <v>11551</v>
      </c>
      <c r="H1915" s="2" t="s">
        <v>675</v>
      </c>
      <c r="I1915" s="2" t="s">
        <v>1268</v>
      </c>
      <c r="J1915" s="2" t="s">
        <v>476</v>
      </c>
      <c r="K1915" s="2" t="s">
        <v>664</v>
      </c>
      <c r="L1915" s="2" t="s">
        <v>11552</v>
      </c>
      <c r="M1915" s="2" t="s">
        <v>1504</v>
      </c>
      <c r="N1915" s="2" t="s">
        <v>701</v>
      </c>
      <c r="O1915" s="2" t="s">
        <v>1267</v>
      </c>
      <c r="P1915" s="2" t="s">
        <v>11557</v>
      </c>
      <c r="Q1915" s="9" t="s">
        <v>2020</v>
      </c>
      <c r="R1915" s="2" t="s">
        <v>3264</v>
      </c>
      <c r="S1915" s="9" t="s">
        <v>2055</v>
      </c>
      <c r="T1915" s="2" t="s">
        <v>675</v>
      </c>
    </row>
    <row r="1916" spans="1:20">
      <c r="A1916" s="2" t="s">
        <v>3265</v>
      </c>
      <c r="B1916" s="9" t="s">
        <v>2020</v>
      </c>
      <c r="C1916" s="2" t="s">
        <v>13241</v>
      </c>
      <c r="D1916" s="2" t="s">
        <v>2020</v>
      </c>
      <c r="E1916" s="2" t="s">
        <v>13242</v>
      </c>
      <c r="F1916" s="2" t="s">
        <v>13072</v>
      </c>
      <c r="G1916" s="2" t="s">
        <v>11551</v>
      </c>
      <c r="H1916" s="2" t="s">
        <v>675</v>
      </c>
      <c r="I1916" s="2" t="s">
        <v>3267</v>
      </c>
      <c r="J1916" s="2" t="s">
        <v>477</v>
      </c>
      <c r="K1916" s="2" t="s">
        <v>675</v>
      </c>
      <c r="L1916" s="2" t="s">
        <v>11552</v>
      </c>
      <c r="M1916" s="2" t="s">
        <v>1504</v>
      </c>
      <c r="N1916" s="2" t="s">
        <v>701</v>
      </c>
      <c r="O1916" s="2" t="s">
        <v>3266</v>
      </c>
      <c r="P1916" s="2" t="s">
        <v>11557</v>
      </c>
      <c r="Q1916" s="9" t="s">
        <v>2020</v>
      </c>
      <c r="R1916" s="2" t="s">
        <v>3268</v>
      </c>
      <c r="S1916" s="9" t="s">
        <v>2055</v>
      </c>
      <c r="T1916" s="2" t="s">
        <v>675</v>
      </c>
    </row>
    <row r="1917" spans="1:20">
      <c r="A1917" s="2" t="s">
        <v>4576</v>
      </c>
      <c r="B1917" s="9" t="s">
        <v>2020</v>
      </c>
      <c r="C1917" s="2" t="s">
        <v>13243</v>
      </c>
      <c r="D1917" s="2" t="s">
        <v>2020</v>
      </c>
      <c r="E1917" s="2" t="s">
        <v>12070</v>
      </c>
      <c r="F1917" s="2" t="s">
        <v>12290</v>
      </c>
      <c r="G1917" s="2" t="s">
        <v>11551</v>
      </c>
      <c r="H1917" s="2" t="s">
        <v>675</v>
      </c>
      <c r="I1917" s="2" t="s">
        <v>1805</v>
      </c>
      <c r="J1917" s="2" t="s">
        <v>478</v>
      </c>
      <c r="K1917" s="2" t="s">
        <v>664</v>
      </c>
      <c r="L1917" s="2" t="s">
        <v>11552</v>
      </c>
      <c r="M1917" s="2" t="s">
        <v>769</v>
      </c>
      <c r="N1917" s="2" t="s">
        <v>701</v>
      </c>
      <c r="O1917" s="2" t="s">
        <v>1804</v>
      </c>
      <c r="P1917" s="2" t="s">
        <v>11553</v>
      </c>
      <c r="Q1917" s="9" t="s">
        <v>3270</v>
      </c>
      <c r="R1917" s="2" t="s">
        <v>4577</v>
      </c>
      <c r="S1917" s="9" t="s">
        <v>2112</v>
      </c>
      <c r="T1917" s="2" t="s">
        <v>675</v>
      </c>
    </row>
    <row r="1918" spans="1:20">
      <c r="A1918" s="2" t="s">
        <v>3269</v>
      </c>
      <c r="B1918" s="9" t="s">
        <v>3270</v>
      </c>
      <c r="C1918" s="2" t="s">
        <v>12103</v>
      </c>
      <c r="D1918" s="2" t="s">
        <v>3270</v>
      </c>
      <c r="E1918" s="2" t="s">
        <v>12161</v>
      </c>
      <c r="F1918" s="2" t="s">
        <v>11643</v>
      </c>
      <c r="G1918" s="2" t="s">
        <v>11551</v>
      </c>
      <c r="H1918" s="2" t="s">
        <v>675</v>
      </c>
      <c r="I1918" s="2" t="s">
        <v>2907</v>
      </c>
      <c r="J1918" s="2" t="s">
        <v>479</v>
      </c>
      <c r="K1918" s="2" t="s">
        <v>664</v>
      </c>
      <c r="L1918" s="2" t="s">
        <v>11552</v>
      </c>
      <c r="M1918" s="2" t="s">
        <v>769</v>
      </c>
      <c r="N1918" s="2" t="s">
        <v>701</v>
      </c>
      <c r="O1918" s="2" t="s">
        <v>2906</v>
      </c>
      <c r="P1918" s="2" t="s">
        <v>11553</v>
      </c>
      <c r="Q1918" s="9" t="s">
        <v>3270</v>
      </c>
      <c r="R1918" s="2" t="s">
        <v>3271</v>
      </c>
      <c r="S1918" s="9" t="s">
        <v>2055</v>
      </c>
      <c r="T1918" s="2" t="s">
        <v>675</v>
      </c>
    </row>
    <row r="1919" spans="1:20">
      <c r="A1919" s="2" t="s">
        <v>3272</v>
      </c>
      <c r="B1919" s="9" t="s">
        <v>3270</v>
      </c>
      <c r="C1919" s="2" t="s">
        <v>13244</v>
      </c>
      <c r="D1919" s="2" t="s">
        <v>3270</v>
      </c>
      <c r="E1919" s="2" t="s">
        <v>9502</v>
      </c>
      <c r="F1919" s="2" t="s">
        <v>11721</v>
      </c>
      <c r="G1919" s="2" t="s">
        <v>11551</v>
      </c>
      <c r="H1919" s="2" t="s">
        <v>675</v>
      </c>
      <c r="I1919" s="2" t="s">
        <v>1619</v>
      </c>
      <c r="J1919" s="2" t="s">
        <v>184</v>
      </c>
      <c r="K1919" s="2" t="s">
        <v>664</v>
      </c>
      <c r="L1919" s="2" t="s">
        <v>11552</v>
      </c>
      <c r="M1919" s="2" t="s">
        <v>769</v>
      </c>
      <c r="N1919" s="2" t="s">
        <v>701</v>
      </c>
      <c r="O1919" s="2" t="s">
        <v>1618</v>
      </c>
      <c r="P1919" s="2" t="s">
        <v>11553</v>
      </c>
      <c r="Q1919" s="9" t="s">
        <v>3270</v>
      </c>
      <c r="R1919" s="2" t="s">
        <v>3273</v>
      </c>
      <c r="S1919" s="9" t="s">
        <v>2055</v>
      </c>
      <c r="T1919" s="2" t="s">
        <v>675</v>
      </c>
    </row>
    <row r="1920" spans="1:20">
      <c r="A1920" s="2" t="s">
        <v>4578</v>
      </c>
      <c r="B1920" s="9" t="s">
        <v>3270</v>
      </c>
      <c r="C1920" s="2" t="s">
        <v>9502</v>
      </c>
      <c r="D1920" s="2" t="s">
        <v>3270</v>
      </c>
      <c r="E1920" s="2" t="s">
        <v>12302</v>
      </c>
      <c r="F1920" s="2" t="s">
        <v>11550</v>
      </c>
      <c r="G1920" s="2" t="s">
        <v>11551</v>
      </c>
      <c r="H1920" s="2" t="s">
        <v>675</v>
      </c>
      <c r="I1920" s="2" t="s">
        <v>2003</v>
      </c>
      <c r="J1920" s="2" t="s">
        <v>391</v>
      </c>
      <c r="K1920" s="2" t="s">
        <v>664</v>
      </c>
      <c r="L1920" s="2" t="s">
        <v>11552</v>
      </c>
      <c r="M1920" s="2" t="s">
        <v>769</v>
      </c>
      <c r="N1920" s="2" t="s">
        <v>701</v>
      </c>
      <c r="O1920" s="2" t="s">
        <v>2002</v>
      </c>
      <c r="P1920" s="2" t="s">
        <v>11553</v>
      </c>
      <c r="Q1920" s="9" t="s">
        <v>3270</v>
      </c>
      <c r="R1920" s="2" t="s">
        <v>4579</v>
      </c>
      <c r="S1920" s="9" t="s">
        <v>2112</v>
      </c>
      <c r="T1920" s="2" t="s">
        <v>675</v>
      </c>
    </row>
    <row r="1921" spans="1:20">
      <c r="A1921" s="2" t="s">
        <v>4580</v>
      </c>
      <c r="B1921" s="9" t="s">
        <v>3270</v>
      </c>
      <c r="C1921" s="2" t="s">
        <v>13245</v>
      </c>
      <c r="D1921" s="2" t="s">
        <v>3270</v>
      </c>
      <c r="E1921" s="2" t="s">
        <v>11842</v>
      </c>
      <c r="F1921" s="2" t="s">
        <v>12135</v>
      </c>
      <c r="G1921" s="2" t="s">
        <v>11551</v>
      </c>
      <c r="H1921" s="2" t="s">
        <v>675</v>
      </c>
      <c r="I1921" s="2" t="s">
        <v>1800</v>
      </c>
      <c r="J1921" s="2" t="s">
        <v>480</v>
      </c>
      <c r="K1921" s="2" t="s">
        <v>664</v>
      </c>
      <c r="L1921" s="2" t="s">
        <v>11552</v>
      </c>
      <c r="M1921" s="2" t="s">
        <v>769</v>
      </c>
      <c r="N1921" s="2" t="s">
        <v>675</v>
      </c>
      <c r="O1921" s="2" t="s">
        <v>1799</v>
      </c>
      <c r="P1921" s="2" t="s">
        <v>11553</v>
      </c>
      <c r="Q1921" s="9" t="s">
        <v>3270</v>
      </c>
      <c r="R1921" s="2" t="s">
        <v>4581</v>
      </c>
      <c r="S1921" s="9" t="s">
        <v>675</v>
      </c>
      <c r="T1921" s="2" t="s">
        <v>675</v>
      </c>
    </row>
    <row r="1922" spans="1:20">
      <c r="A1922" s="2" t="s">
        <v>5323</v>
      </c>
      <c r="B1922" s="9" t="s">
        <v>3270</v>
      </c>
      <c r="C1922" s="2" t="s">
        <v>12929</v>
      </c>
      <c r="D1922" s="2" t="s">
        <v>3270</v>
      </c>
      <c r="E1922" s="2" t="s">
        <v>12238</v>
      </c>
      <c r="F1922" s="2" t="s">
        <v>11643</v>
      </c>
      <c r="G1922" s="2" t="s">
        <v>11551</v>
      </c>
      <c r="H1922" s="2" t="s">
        <v>675</v>
      </c>
      <c r="I1922" s="2" t="s">
        <v>2025</v>
      </c>
      <c r="J1922" s="2" t="s">
        <v>5215</v>
      </c>
      <c r="K1922" s="2" t="s">
        <v>664</v>
      </c>
      <c r="L1922" s="2" t="s">
        <v>11552</v>
      </c>
      <c r="M1922" s="2" t="s">
        <v>769</v>
      </c>
      <c r="N1922" s="2" t="s">
        <v>701</v>
      </c>
      <c r="O1922" s="2" t="s">
        <v>2024</v>
      </c>
      <c r="P1922" s="2" t="s">
        <v>11553</v>
      </c>
      <c r="Q1922" s="9" t="s">
        <v>3270</v>
      </c>
      <c r="R1922" s="2" t="s">
        <v>5324</v>
      </c>
      <c r="S1922" s="9" t="s">
        <v>2199</v>
      </c>
      <c r="T1922" s="2" t="s">
        <v>675</v>
      </c>
    </row>
    <row r="1923" spans="1:20">
      <c r="A1923" s="2" t="s">
        <v>5325</v>
      </c>
      <c r="B1923" s="9" t="s">
        <v>3270</v>
      </c>
      <c r="C1923" s="2" t="s">
        <v>12303</v>
      </c>
      <c r="D1923" s="2" t="s">
        <v>3270</v>
      </c>
      <c r="E1923" s="2" t="s">
        <v>13246</v>
      </c>
      <c r="F1923" s="2" t="s">
        <v>11616</v>
      </c>
      <c r="G1923" s="2" t="s">
        <v>11551</v>
      </c>
      <c r="H1923" s="2" t="s">
        <v>675</v>
      </c>
      <c r="I1923" s="2" t="s">
        <v>2636</v>
      </c>
      <c r="J1923" s="2" t="s">
        <v>5308</v>
      </c>
      <c r="K1923" s="2" t="s">
        <v>664</v>
      </c>
      <c r="L1923" s="2" t="s">
        <v>11552</v>
      </c>
      <c r="M1923" s="2" t="s">
        <v>769</v>
      </c>
      <c r="N1923" s="2" t="s">
        <v>701</v>
      </c>
      <c r="O1923" s="2" t="s">
        <v>2635</v>
      </c>
      <c r="P1923" s="2" t="s">
        <v>11553</v>
      </c>
      <c r="Q1923" s="9" t="s">
        <v>3270</v>
      </c>
      <c r="R1923" s="2" t="s">
        <v>5326</v>
      </c>
      <c r="S1923" s="9" t="s">
        <v>2199</v>
      </c>
      <c r="T1923" s="2" t="s">
        <v>675</v>
      </c>
    </row>
    <row r="1924" spans="1:20">
      <c r="A1924" s="2" t="s">
        <v>3274</v>
      </c>
      <c r="B1924" s="9" t="s">
        <v>3270</v>
      </c>
      <c r="C1924" s="2" t="s">
        <v>13247</v>
      </c>
      <c r="D1924" s="2" t="s">
        <v>3270</v>
      </c>
      <c r="E1924" s="2" t="s">
        <v>13224</v>
      </c>
      <c r="F1924" s="2" t="s">
        <v>12276</v>
      </c>
      <c r="G1924" s="2" t="s">
        <v>11551</v>
      </c>
      <c r="H1924" s="2" t="s">
        <v>675</v>
      </c>
      <c r="I1924" s="2" t="s">
        <v>2576</v>
      </c>
      <c r="J1924" s="2" t="s">
        <v>184</v>
      </c>
      <c r="K1924" s="2" t="s">
        <v>664</v>
      </c>
      <c r="L1924" s="2" t="s">
        <v>11552</v>
      </c>
      <c r="M1924" s="2" t="s">
        <v>769</v>
      </c>
      <c r="N1924" s="2" t="s">
        <v>701</v>
      </c>
      <c r="O1924" s="2" t="s">
        <v>2575</v>
      </c>
      <c r="P1924" s="2" t="s">
        <v>11553</v>
      </c>
      <c r="Q1924" s="9" t="s">
        <v>3270</v>
      </c>
      <c r="R1924" s="2" t="s">
        <v>3275</v>
      </c>
      <c r="S1924" s="9" t="s">
        <v>2055</v>
      </c>
      <c r="T1924" s="2" t="s">
        <v>675</v>
      </c>
    </row>
    <row r="1925" spans="1:20">
      <c r="A1925" s="2" t="s">
        <v>4582</v>
      </c>
      <c r="B1925" s="9" t="s">
        <v>3270</v>
      </c>
      <c r="C1925" s="2" t="s">
        <v>13248</v>
      </c>
      <c r="D1925" s="2" t="s">
        <v>3270</v>
      </c>
      <c r="E1925" s="2" t="s">
        <v>12963</v>
      </c>
      <c r="F1925" s="2" t="s">
        <v>11643</v>
      </c>
      <c r="G1925" s="2" t="s">
        <v>11551</v>
      </c>
      <c r="H1925" s="2" t="s">
        <v>675</v>
      </c>
      <c r="I1925" s="2" t="s">
        <v>2873</v>
      </c>
      <c r="J1925" s="2" t="s">
        <v>481</v>
      </c>
      <c r="K1925" s="2" t="s">
        <v>664</v>
      </c>
      <c r="L1925" s="2" t="s">
        <v>11552</v>
      </c>
      <c r="M1925" s="2" t="s">
        <v>769</v>
      </c>
      <c r="N1925" s="2" t="s">
        <v>701</v>
      </c>
      <c r="O1925" s="2" t="s">
        <v>2872</v>
      </c>
      <c r="P1925" s="2" t="s">
        <v>11553</v>
      </c>
      <c r="Q1925" s="9" t="s">
        <v>3270</v>
      </c>
      <c r="R1925" s="2" t="s">
        <v>4583</v>
      </c>
      <c r="S1925" s="9" t="s">
        <v>2112</v>
      </c>
      <c r="T1925" s="2" t="s">
        <v>675</v>
      </c>
    </row>
    <row r="1926" spans="1:20">
      <c r="A1926" s="2" t="s">
        <v>3276</v>
      </c>
      <c r="B1926" s="9" t="s">
        <v>3270</v>
      </c>
      <c r="C1926" s="2" t="s">
        <v>13249</v>
      </c>
      <c r="D1926" s="2" t="s">
        <v>3270</v>
      </c>
      <c r="E1926" s="2" t="s">
        <v>13250</v>
      </c>
      <c r="F1926" s="2" t="s">
        <v>13204</v>
      </c>
      <c r="G1926" s="2" t="s">
        <v>11551</v>
      </c>
      <c r="H1926" s="2" t="s">
        <v>675</v>
      </c>
      <c r="I1926" s="2" t="s">
        <v>3278</v>
      </c>
      <c r="J1926" s="2" t="s">
        <v>482</v>
      </c>
      <c r="K1926" s="2" t="s">
        <v>664</v>
      </c>
      <c r="L1926" s="2" t="s">
        <v>11552</v>
      </c>
      <c r="M1926" s="2" t="s">
        <v>1504</v>
      </c>
      <c r="N1926" s="2" t="s">
        <v>701</v>
      </c>
      <c r="O1926" s="2" t="s">
        <v>3277</v>
      </c>
      <c r="P1926" s="2" t="s">
        <v>11557</v>
      </c>
      <c r="Q1926" s="9" t="s">
        <v>3270</v>
      </c>
      <c r="R1926" s="2" t="s">
        <v>3279</v>
      </c>
      <c r="S1926" s="9" t="s">
        <v>2055</v>
      </c>
      <c r="T1926" s="2" t="s">
        <v>675</v>
      </c>
    </row>
    <row r="1927" spans="1:20">
      <c r="A1927" s="2" t="s">
        <v>5327</v>
      </c>
      <c r="B1927" s="9" t="s">
        <v>3270</v>
      </c>
      <c r="C1927" s="2" t="s">
        <v>13251</v>
      </c>
      <c r="D1927" s="2" t="s">
        <v>3270</v>
      </c>
      <c r="E1927" s="2" t="s">
        <v>13252</v>
      </c>
      <c r="F1927" s="2" t="s">
        <v>11762</v>
      </c>
      <c r="G1927" s="2" t="s">
        <v>11551</v>
      </c>
      <c r="H1927" s="2" t="s">
        <v>675</v>
      </c>
      <c r="I1927" s="2" t="s">
        <v>2025</v>
      </c>
      <c r="J1927" s="2" t="s">
        <v>5328</v>
      </c>
      <c r="K1927" s="2" t="s">
        <v>664</v>
      </c>
      <c r="L1927" s="2" t="s">
        <v>11552</v>
      </c>
      <c r="M1927" s="2" t="s">
        <v>1504</v>
      </c>
      <c r="N1927" s="2" t="s">
        <v>701</v>
      </c>
      <c r="O1927" s="2" t="s">
        <v>2024</v>
      </c>
      <c r="P1927" s="2" t="s">
        <v>11557</v>
      </c>
      <c r="Q1927" s="9" t="s">
        <v>3270</v>
      </c>
      <c r="R1927" s="2" t="s">
        <v>5329</v>
      </c>
      <c r="S1927" s="9" t="s">
        <v>2199</v>
      </c>
      <c r="T1927" s="2" t="s">
        <v>675</v>
      </c>
    </row>
    <row r="1928" spans="1:20">
      <c r="A1928" s="2" t="s">
        <v>5330</v>
      </c>
      <c r="B1928" s="9" t="s">
        <v>3270</v>
      </c>
      <c r="C1928" s="2" t="s">
        <v>13253</v>
      </c>
      <c r="D1928" s="2" t="s">
        <v>3270</v>
      </c>
      <c r="E1928" s="2" t="s">
        <v>13254</v>
      </c>
      <c r="F1928" s="2" t="s">
        <v>12276</v>
      </c>
      <c r="G1928" s="2" t="s">
        <v>11551</v>
      </c>
      <c r="H1928" s="2" t="s">
        <v>675</v>
      </c>
      <c r="I1928" s="2" t="s">
        <v>4494</v>
      </c>
      <c r="J1928" s="2" t="s">
        <v>382</v>
      </c>
      <c r="K1928" s="2" t="s">
        <v>664</v>
      </c>
      <c r="L1928" s="2" t="s">
        <v>11552</v>
      </c>
      <c r="M1928" s="2" t="s">
        <v>1504</v>
      </c>
      <c r="N1928" s="2" t="s">
        <v>701</v>
      </c>
      <c r="O1928" s="2" t="s">
        <v>4493</v>
      </c>
      <c r="P1928" s="2" t="s">
        <v>11557</v>
      </c>
      <c r="Q1928" s="9" t="s">
        <v>3270</v>
      </c>
      <c r="R1928" s="2" t="s">
        <v>5331</v>
      </c>
      <c r="S1928" s="9" t="s">
        <v>2199</v>
      </c>
      <c r="T1928" s="2" t="s">
        <v>675</v>
      </c>
    </row>
    <row r="1929" spans="1:20">
      <c r="A1929" s="2" t="s">
        <v>3280</v>
      </c>
      <c r="B1929" s="9" t="s">
        <v>3270</v>
      </c>
      <c r="C1929" s="2" t="s">
        <v>13255</v>
      </c>
      <c r="D1929" s="2" t="s">
        <v>3270</v>
      </c>
      <c r="E1929" s="2" t="s">
        <v>13256</v>
      </c>
      <c r="F1929" s="2" t="s">
        <v>13257</v>
      </c>
      <c r="G1929" s="2" t="s">
        <v>11551</v>
      </c>
      <c r="H1929" s="2" t="s">
        <v>675</v>
      </c>
      <c r="I1929" s="2" t="s">
        <v>3282</v>
      </c>
      <c r="J1929" s="2" t="s">
        <v>483</v>
      </c>
      <c r="K1929" s="2" t="s">
        <v>664</v>
      </c>
      <c r="L1929" s="2" t="s">
        <v>11552</v>
      </c>
      <c r="M1929" s="2" t="s">
        <v>1504</v>
      </c>
      <c r="N1929" s="2" t="s">
        <v>701</v>
      </c>
      <c r="O1929" s="2" t="s">
        <v>3281</v>
      </c>
      <c r="P1929" s="2" t="s">
        <v>11557</v>
      </c>
      <c r="Q1929" s="9" t="s">
        <v>3270</v>
      </c>
      <c r="R1929" s="2" t="s">
        <v>3283</v>
      </c>
      <c r="S1929" s="9" t="s">
        <v>2055</v>
      </c>
      <c r="T1929" s="2" t="s">
        <v>675</v>
      </c>
    </row>
    <row r="1930" spans="1:20">
      <c r="A1930" s="2" t="s">
        <v>4584</v>
      </c>
      <c r="B1930" s="9" t="s">
        <v>3270</v>
      </c>
      <c r="C1930" s="2" t="s">
        <v>13258</v>
      </c>
      <c r="D1930" s="2" t="s">
        <v>3270</v>
      </c>
      <c r="E1930" s="2" t="s">
        <v>13259</v>
      </c>
      <c r="F1930" s="2" t="s">
        <v>12290</v>
      </c>
      <c r="G1930" s="2" t="s">
        <v>11551</v>
      </c>
      <c r="H1930" s="2" t="s">
        <v>675</v>
      </c>
      <c r="I1930" s="2" t="s">
        <v>1233</v>
      </c>
      <c r="J1930" s="2" t="s">
        <v>484</v>
      </c>
      <c r="K1930" s="2" t="s">
        <v>675</v>
      </c>
      <c r="L1930" s="2" t="s">
        <v>11552</v>
      </c>
      <c r="M1930" s="2" t="s">
        <v>1504</v>
      </c>
      <c r="N1930" s="2" t="s">
        <v>701</v>
      </c>
      <c r="O1930" s="2" t="s">
        <v>1232</v>
      </c>
      <c r="P1930" s="2" t="s">
        <v>11557</v>
      </c>
      <c r="Q1930" s="9" t="s">
        <v>3270</v>
      </c>
      <c r="R1930" s="2" t="s">
        <v>4585</v>
      </c>
      <c r="S1930" s="9" t="s">
        <v>2112</v>
      </c>
      <c r="T1930" s="2" t="s">
        <v>675</v>
      </c>
    </row>
    <row r="1931" spans="1:20">
      <c r="A1931" s="2" t="s">
        <v>5332</v>
      </c>
      <c r="B1931" s="9" t="s">
        <v>3270</v>
      </c>
      <c r="C1931" s="2" t="s">
        <v>13260</v>
      </c>
      <c r="D1931" s="2" t="s">
        <v>3270</v>
      </c>
      <c r="E1931" s="2" t="s">
        <v>13261</v>
      </c>
      <c r="F1931" s="2" t="s">
        <v>12197</v>
      </c>
      <c r="G1931" s="2" t="s">
        <v>11551</v>
      </c>
      <c r="H1931" s="2" t="s">
        <v>675</v>
      </c>
      <c r="I1931" s="2" t="s">
        <v>4104</v>
      </c>
      <c r="J1931" s="2" t="s">
        <v>435</v>
      </c>
      <c r="K1931" s="2" t="s">
        <v>675</v>
      </c>
      <c r="L1931" s="2" t="s">
        <v>11552</v>
      </c>
      <c r="M1931" s="2" t="s">
        <v>1504</v>
      </c>
      <c r="N1931" s="2" t="s">
        <v>701</v>
      </c>
      <c r="O1931" s="2" t="s">
        <v>4103</v>
      </c>
      <c r="P1931" s="2" t="s">
        <v>11557</v>
      </c>
      <c r="Q1931" s="9" t="s">
        <v>3270</v>
      </c>
      <c r="R1931" s="2" t="s">
        <v>5333</v>
      </c>
      <c r="S1931" s="9" t="s">
        <v>2199</v>
      </c>
      <c r="T1931" s="2" t="s">
        <v>675</v>
      </c>
    </row>
    <row r="1932" spans="1:20">
      <c r="A1932" s="2" t="s">
        <v>2022</v>
      </c>
      <c r="B1932" s="9" t="s">
        <v>2023</v>
      </c>
      <c r="C1932" s="2" t="s">
        <v>13262</v>
      </c>
      <c r="D1932" s="2" t="s">
        <v>2023</v>
      </c>
      <c r="E1932" s="2" t="s">
        <v>13263</v>
      </c>
      <c r="F1932" s="2" t="s">
        <v>11560</v>
      </c>
      <c r="G1932" s="2" t="s">
        <v>11551</v>
      </c>
      <c r="H1932" s="2" t="s">
        <v>675</v>
      </c>
      <c r="I1932" s="2" t="s">
        <v>2025</v>
      </c>
      <c r="J1932" s="2" t="s">
        <v>2026</v>
      </c>
      <c r="K1932" s="2" t="s">
        <v>664</v>
      </c>
      <c r="L1932" s="2" t="s">
        <v>675</v>
      </c>
      <c r="M1932" s="2" t="s">
        <v>902</v>
      </c>
      <c r="N1932" s="2" t="s">
        <v>701</v>
      </c>
      <c r="O1932" s="2" t="s">
        <v>2024</v>
      </c>
      <c r="P1932" s="2" t="s">
        <v>11568</v>
      </c>
      <c r="Q1932" s="9" t="s">
        <v>2023</v>
      </c>
      <c r="R1932" s="2" t="s">
        <v>2027</v>
      </c>
      <c r="S1932" s="9" t="s">
        <v>2112</v>
      </c>
      <c r="T1932" s="2" t="s">
        <v>675</v>
      </c>
    </row>
    <row r="1933" spans="1:20">
      <c r="A1933" s="2" t="s">
        <v>5334</v>
      </c>
      <c r="B1933" s="9" t="s">
        <v>3270</v>
      </c>
      <c r="C1933" s="2" t="s">
        <v>13170</v>
      </c>
      <c r="D1933" s="2" t="s">
        <v>3270</v>
      </c>
      <c r="E1933" s="2" t="s">
        <v>9392</v>
      </c>
      <c r="F1933" s="2" t="s">
        <v>11616</v>
      </c>
      <c r="G1933" s="2" t="s">
        <v>11551</v>
      </c>
      <c r="H1933" s="2" t="s">
        <v>675</v>
      </c>
      <c r="I1933" s="2" t="s">
        <v>3554</v>
      </c>
      <c r="J1933" s="2" t="s">
        <v>5335</v>
      </c>
      <c r="K1933" s="2" t="s">
        <v>664</v>
      </c>
      <c r="L1933" s="2" t="s">
        <v>11552</v>
      </c>
      <c r="M1933" s="2" t="s">
        <v>902</v>
      </c>
      <c r="N1933" s="2" t="s">
        <v>701</v>
      </c>
      <c r="O1933" s="2" t="s">
        <v>3553</v>
      </c>
      <c r="P1933" s="2" t="s">
        <v>11568</v>
      </c>
      <c r="Q1933" s="9" t="s">
        <v>2023</v>
      </c>
      <c r="R1933" s="2" t="s">
        <v>5336</v>
      </c>
      <c r="S1933" s="9" t="s">
        <v>2199</v>
      </c>
      <c r="T1933" s="2" t="s">
        <v>675</v>
      </c>
    </row>
    <row r="1934" spans="1:20">
      <c r="A1934" s="2" t="s">
        <v>5337</v>
      </c>
      <c r="B1934" s="9" t="s">
        <v>3270</v>
      </c>
      <c r="C1934" s="2" t="s">
        <v>13264</v>
      </c>
      <c r="D1934" s="2" t="s">
        <v>3270</v>
      </c>
      <c r="E1934" s="2" t="s">
        <v>6830</v>
      </c>
      <c r="F1934" s="2" t="s">
        <v>12857</v>
      </c>
      <c r="G1934" s="2" t="s">
        <v>11551</v>
      </c>
      <c r="H1934" s="2" t="s">
        <v>675</v>
      </c>
      <c r="I1934" s="2" t="s">
        <v>1550</v>
      </c>
      <c r="J1934" s="2" t="s">
        <v>5338</v>
      </c>
      <c r="K1934" s="2" t="s">
        <v>664</v>
      </c>
      <c r="L1934" s="2" t="s">
        <v>11552</v>
      </c>
      <c r="M1934" s="2" t="s">
        <v>902</v>
      </c>
      <c r="N1934" s="2" t="s">
        <v>701</v>
      </c>
      <c r="O1934" s="2" t="s">
        <v>1549</v>
      </c>
      <c r="P1934" s="2" t="s">
        <v>11557</v>
      </c>
      <c r="Q1934" s="9" t="s">
        <v>2023</v>
      </c>
      <c r="R1934" s="2" t="s">
        <v>5339</v>
      </c>
      <c r="S1934" s="9" t="s">
        <v>2199</v>
      </c>
      <c r="T1934" s="2" t="s">
        <v>675</v>
      </c>
    </row>
    <row r="1935" spans="1:20">
      <c r="A1935" s="2" t="s">
        <v>4586</v>
      </c>
      <c r="B1935" s="9" t="s">
        <v>2023</v>
      </c>
      <c r="C1935" s="2" t="s">
        <v>13265</v>
      </c>
      <c r="D1935" s="2" t="s">
        <v>2023</v>
      </c>
      <c r="E1935" s="2" t="s">
        <v>13266</v>
      </c>
      <c r="F1935" s="2" t="s">
        <v>11643</v>
      </c>
      <c r="G1935" s="2" t="s">
        <v>11551</v>
      </c>
      <c r="H1935" s="2" t="s">
        <v>675</v>
      </c>
      <c r="I1935" s="2" t="s">
        <v>2576</v>
      </c>
      <c r="J1935" s="2" t="s">
        <v>485</v>
      </c>
      <c r="K1935" s="2" t="s">
        <v>664</v>
      </c>
      <c r="L1935" s="2" t="s">
        <v>11552</v>
      </c>
      <c r="M1935" s="2" t="s">
        <v>902</v>
      </c>
      <c r="N1935" s="2" t="s">
        <v>701</v>
      </c>
      <c r="O1935" s="2" t="s">
        <v>2575</v>
      </c>
      <c r="P1935" s="2" t="s">
        <v>11557</v>
      </c>
      <c r="Q1935" s="9" t="s">
        <v>2023</v>
      </c>
      <c r="R1935" s="2" t="s">
        <v>4587</v>
      </c>
      <c r="S1935" s="9" t="s">
        <v>2112</v>
      </c>
      <c r="T1935" s="2" t="s">
        <v>675</v>
      </c>
    </row>
    <row r="1936" spans="1:20">
      <c r="A1936" s="2" t="s">
        <v>4588</v>
      </c>
      <c r="B1936" s="9" t="s">
        <v>2023</v>
      </c>
      <c r="C1936" s="2" t="s">
        <v>12577</v>
      </c>
      <c r="D1936" s="2" t="s">
        <v>2023</v>
      </c>
      <c r="E1936" s="2" t="s">
        <v>13244</v>
      </c>
      <c r="F1936" s="2" t="s">
        <v>11550</v>
      </c>
      <c r="G1936" s="2" t="s">
        <v>11551</v>
      </c>
      <c r="H1936" s="2" t="s">
        <v>675</v>
      </c>
      <c r="I1936" s="2" t="s">
        <v>1233</v>
      </c>
      <c r="J1936" s="2" t="s">
        <v>486</v>
      </c>
      <c r="K1936" s="2" t="s">
        <v>664</v>
      </c>
      <c r="L1936" s="2" t="s">
        <v>11552</v>
      </c>
      <c r="M1936" s="2" t="s">
        <v>902</v>
      </c>
      <c r="N1936" s="2" t="s">
        <v>701</v>
      </c>
      <c r="O1936" s="2" t="s">
        <v>1232</v>
      </c>
      <c r="P1936" s="2" t="s">
        <v>11557</v>
      </c>
      <c r="Q1936" s="9" t="s">
        <v>2023</v>
      </c>
      <c r="R1936" s="2" t="s">
        <v>4589</v>
      </c>
      <c r="S1936" s="9" t="s">
        <v>2112</v>
      </c>
      <c r="T1936" s="2" t="s">
        <v>675</v>
      </c>
    </row>
    <row r="1937" spans="1:20">
      <c r="A1937" s="2" t="s">
        <v>4590</v>
      </c>
      <c r="B1937" s="9" t="s">
        <v>2023</v>
      </c>
      <c r="C1937" s="2" t="s">
        <v>13267</v>
      </c>
      <c r="D1937" s="2" t="s">
        <v>2023</v>
      </c>
      <c r="E1937" s="2" t="s">
        <v>13268</v>
      </c>
      <c r="F1937" s="2" t="s">
        <v>11721</v>
      </c>
      <c r="G1937" s="2" t="s">
        <v>11551</v>
      </c>
      <c r="H1937" s="2" t="s">
        <v>675</v>
      </c>
      <c r="I1937" s="2" t="s">
        <v>2616</v>
      </c>
      <c r="J1937" s="2" t="s">
        <v>487</v>
      </c>
      <c r="K1937" s="2" t="s">
        <v>664</v>
      </c>
      <c r="L1937" s="2" t="s">
        <v>11552</v>
      </c>
      <c r="M1937" s="2" t="s">
        <v>902</v>
      </c>
      <c r="N1937" s="2" t="s">
        <v>701</v>
      </c>
      <c r="O1937" s="2" t="s">
        <v>2615</v>
      </c>
      <c r="P1937" s="2" t="s">
        <v>11557</v>
      </c>
      <c r="Q1937" s="9" t="s">
        <v>2023</v>
      </c>
      <c r="R1937" s="2" t="s">
        <v>4591</v>
      </c>
      <c r="S1937" s="9" t="s">
        <v>2112</v>
      </c>
      <c r="T1937" s="2" t="s">
        <v>675</v>
      </c>
    </row>
    <row r="1938" spans="1:20">
      <c r="A1938" s="2" t="s">
        <v>3284</v>
      </c>
      <c r="B1938" s="9" t="s">
        <v>2023</v>
      </c>
      <c r="C1938" s="2" t="s">
        <v>13269</v>
      </c>
      <c r="D1938" s="2" t="s">
        <v>2023</v>
      </c>
      <c r="E1938" s="2" t="s">
        <v>13270</v>
      </c>
      <c r="F1938" s="2" t="s">
        <v>12290</v>
      </c>
      <c r="G1938" s="2" t="s">
        <v>11551</v>
      </c>
      <c r="H1938" s="2" t="s">
        <v>675</v>
      </c>
      <c r="I1938" s="2" t="s">
        <v>1050</v>
      </c>
      <c r="J1938" s="2" t="s">
        <v>383</v>
      </c>
      <c r="K1938" s="2" t="s">
        <v>664</v>
      </c>
      <c r="L1938" s="2" t="s">
        <v>11552</v>
      </c>
      <c r="M1938" s="2" t="s">
        <v>902</v>
      </c>
      <c r="N1938" s="2" t="s">
        <v>701</v>
      </c>
      <c r="O1938" s="2" t="s">
        <v>1049</v>
      </c>
      <c r="P1938" s="2" t="s">
        <v>11568</v>
      </c>
      <c r="Q1938" s="9" t="s">
        <v>2023</v>
      </c>
      <c r="R1938" s="2" t="s">
        <v>3285</v>
      </c>
      <c r="S1938" s="9" t="s">
        <v>2055</v>
      </c>
      <c r="T1938" s="2" t="s">
        <v>675</v>
      </c>
    </row>
    <row r="1939" spans="1:20">
      <c r="A1939" s="2" t="s">
        <v>9708</v>
      </c>
      <c r="B1939" s="9" t="s">
        <v>2055</v>
      </c>
      <c r="C1939" s="2" t="s">
        <v>13271</v>
      </c>
      <c r="D1939" s="2" t="s">
        <v>675</v>
      </c>
      <c r="E1939" s="2" t="s">
        <v>682</v>
      </c>
      <c r="F1939" s="2" t="s">
        <v>11560</v>
      </c>
      <c r="G1939" s="2" t="s">
        <v>11551</v>
      </c>
      <c r="H1939" s="2" t="s">
        <v>675</v>
      </c>
      <c r="I1939" s="2" t="s">
        <v>97</v>
      </c>
      <c r="J1939" s="2" t="s">
        <v>6763</v>
      </c>
      <c r="K1939" s="2" t="s">
        <v>922</v>
      </c>
      <c r="L1939" s="2" t="s">
        <v>675</v>
      </c>
      <c r="M1939" s="2" t="s">
        <v>760</v>
      </c>
      <c r="N1939" s="2" t="s">
        <v>760</v>
      </c>
      <c r="O1939" s="2" t="s">
        <v>1532</v>
      </c>
      <c r="P1939" s="2" t="s">
        <v>675</v>
      </c>
      <c r="Q1939" s="9" t="s">
        <v>2023</v>
      </c>
      <c r="R1939" s="2" t="s">
        <v>9710</v>
      </c>
      <c r="S1939" s="9" t="s">
        <v>4663</v>
      </c>
      <c r="T1939" s="2" t="s">
        <v>675</v>
      </c>
    </row>
    <row r="1940" spans="1:20">
      <c r="A1940" s="2" t="s">
        <v>9711</v>
      </c>
      <c r="B1940" s="9" t="s">
        <v>3303</v>
      </c>
      <c r="C1940" s="2" t="s">
        <v>13272</v>
      </c>
      <c r="D1940" s="2" t="s">
        <v>675</v>
      </c>
      <c r="E1940" s="2" t="s">
        <v>682</v>
      </c>
      <c r="F1940" s="2" t="s">
        <v>11560</v>
      </c>
      <c r="G1940" s="2" t="s">
        <v>11551</v>
      </c>
      <c r="H1940" s="2" t="s">
        <v>675</v>
      </c>
      <c r="I1940" s="2" t="s">
        <v>124</v>
      </c>
      <c r="J1940" s="2" t="s">
        <v>6792</v>
      </c>
      <c r="K1940" s="2" t="s">
        <v>922</v>
      </c>
      <c r="L1940" s="2" t="s">
        <v>675</v>
      </c>
      <c r="M1940" s="2" t="s">
        <v>760</v>
      </c>
      <c r="N1940" s="2" t="s">
        <v>760</v>
      </c>
      <c r="O1940" s="2" t="s">
        <v>1877</v>
      </c>
      <c r="P1940" s="2" t="s">
        <v>11557</v>
      </c>
      <c r="Q1940" s="9" t="s">
        <v>2023</v>
      </c>
      <c r="R1940" s="2" t="s">
        <v>9713</v>
      </c>
      <c r="S1940" s="9" t="s">
        <v>2078</v>
      </c>
      <c r="T1940" s="2" t="s">
        <v>675</v>
      </c>
    </row>
    <row r="1941" spans="1:20">
      <c r="A1941" s="2" t="s">
        <v>9714</v>
      </c>
      <c r="B1941" s="9" t="s">
        <v>2055</v>
      </c>
      <c r="C1941" s="2" t="s">
        <v>6748</v>
      </c>
      <c r="D1941" s="2" t="s">
        <v>2055</v>
      </c>
      <c r="E1941" s="2" t="s">
        <v>7035</v>
      </c>
      <c r="F1941" s="2" t="s">
        <v>11560</v>
      </c>
      <c r="G1941" s="2" t="s">
        <v>11551</v>
      </c>
      <c r="H1941" s="2" t="s">
        <v>675</v>
      </c>
      <c r="I1941" s="2" t="s">
        <v>114</v>
      </c>
      <c r="J1941" s="2" t="s">
        <v>6810</v>
      </c>
      <c r="K1941" s="2" t="s">
        <v>922</v>
      </c>
      <c r="L1941" s="2" t="s">
        <v>675</v>
      </c>
      <c r="M1941" s="2" t="s">
        <v>760</v>
      </c>
      <c r="N1941" s="2" t="s">
        <v>2672</v>
      </c>
      <c r="O1941" s="2" t="s">
        <v>1491</v>
      </c>
      <c r="P1941" s="2" t="s">
        <v>11557</v>
      </c>
      <c r="Q1941" s="9" t="s">
        <v>2023</v>
      </c>
      <c r="R1941" s="2" t="s">
        <v>9715</v>
      </c>
      <c r="S1941" s="9" t="s">
        <v>2078</v>
      </c>
      <c r="T1941" s="2" t="s">
        <v>675</v>
      </c>
    </row>
    <row r="1942" spans="1:20">
      <c r="A1942" s="2" t="s">
        <v>9716</v>
      </c>
      <c r="B1942" s="9" t="s">
        <v>3303</v>
      </c>
      <c r="C1942" s="2" t="s">
        <v>13273</v>
      </c>
      <c r="D1942" s="2" t="s">
        <v>675</v>
      </c>
      <c r="E1942" s="2" t="s">
        <v>682</v>
      </c>
      <c r="F1942" s="2" t="s">
        <v>11560</v>
      </c>
      <c r="G1942" s="2" t="s">
        <v>11551</v>
      </c>
      <c r="H1942" s="2" t="s">
        <v>675</v>
      </c>
      <c r="I1942" s="2" t="s">
        <v>77</v>
      </c>
      <c r="J1942" s="2" t="s">
        <v>6833</v>
      </c>
      <c r="K1942" s="2" t="s">
        <v>922</v>
      </c>
      <c r="L1942" s="2" t="s">
        <v>675</v>
      </c>
      <c r="M1942" s="2" t="s">
        <v>760</v>
      </c>
      <c r="N1942" s="2" t="s">
        <v>760</v>
      </c>
      <c r="O1942" s="2" t="s">
        <v>2096</v>
      </c>
      <c r="P1942" s="2" t="s">
        <v>11557</v>
      </c>
      <c r="Q1942" s="9" t="s">
        <v>2023</v>
      </c>
      <c r="R1942" s="2" t="s">
        <v>9717</v>
      </c>
      <c r="S1942" s="9" t="s">
        <v>2078</v>
      </c>
      <c r="T1942" s="2" t="s">
        <v>675</v>
      </c>
    </row>
    <row r="1943" spans="1:20">
      <c r="A1943" s="2" t="s">
        <v>9718</v>
      </c>
      <c r="B1943" s="9" t="s">
        <v>2049</v>
      </c>
      <c r="C1943" s="2" t="s">
        <v>9392</v>
      </c>
      <c r="D1943" s="2" t="s">
        <v>2049</v>
      </c>
      <c r="E1943" s="2" t="s">
        <v>9566</v>
      </c>
      <c r="F1943" s="2" t="s">
        <v>11560</v>
      </c>
      <c r="G1943" s="2" t="s">
        <v>11551</v>
      </c>
      <c r="H1943" s="2" t="s">
        <v>675</v>
      </c>
      <c r="I1943" s="2" t="s">
        <v>93</v>
      </c>
      <c r="J1943" s="2" t="s">
        <v>6862</v>
      </c>
      <c r="K1943" s="2" t="s">
        <v>922</v>
      </c>
      <c r="L1943" s="2" t="s">
        <v>675</v>
      </c>
      <c r="M1943" s="2" t="s">
        <v>760</v>
      </c>
      <c r="N1943" s="2" t="s">
        <v>2672</v>
      </c>
      <c r="O1943" s="2" t="s">
        <v>2967</v>
      </c>
      <c r="P1943" s="2" t="s">
        <v>11557</v>
      </c>
      <c r="Q1943" s="9" t="s">
        <v>2023</v>
      </c>
      <c r="R1943" s="2" t="s">
        <v>9719</v>
      </c>
      <c r="S1943" s="9" t="s">
        <v>3341</v>
      </c>
      <c r="T1943" s="2" t="s">
        <v>675</v>
      </c>
    </row>
    <row r="1944" spans="1:20">
      <c r="A1944" s="2" t="s">
        <v>9720</v>
      </c>
      <c r="B1944" s="9" t="s">
        <v>2182</v>
      </c>
      <c r="C1944" s="2" t="s">
        <v>7035</v>
      </c>
      <c r="D1944" s="2" t="s">
        <v>2182</v>
      </c>
      <c r="E1944" s="2" t="s">
        <v>6800</v>
      </c>
      <c r="F1944" s="2" t="s">
        <v>11560</v>
      </c>
      <c r="G1944" s="2" t="s">
        <v>11551</v>
      </c>
      <c r="H1944" s="2" t="s">
        <v>369</v>
      </c>
      <c r="I1944" s="2" t="s">
        <v>369</v>
      </c>
      <c r="J1944" s="2" t="s">
        <v>6897</v>
      </c>
      <c r="K1944" s="2" t="s">
        <v>922</v>
      </c>
      <c r="L1944" s="2" t="s">
        <v>675</v>
      </c>
      <c r="M1944" s="2" t="s">
        <v>760</v>
      </c>
      <c r="N1944" s="2" t="s">
        <v>2672</v>
      </c>
      <c r="O1944" s="2" t="s">
        <v>1920</v>
      </c>
      <c r="P1944" s="2" t="s">
        <v>11557</v>
      </c>
      <c r="Q1944" s="9" t="s">
        <v>2023</v>
      </c>
      <c r="R1944" s="2" t="s">
        <v>9721</v>
      </c>
      <c r="S1944" s="9" t="s">
        <v>5029</v>
      </c>
      <c r="T1944" s="2" t="s">
        <v>675</v>
      </c>
    </row>
    <row r="1945" spans="1:20">
      <c r="A1945" s="2" t="s">
        <v>9722</v>
      </c>
      <c r="B1945" s="9" t="s">
        <v>2137</v>
      </c>
      <c r="C1945" s="2" t="s">
        <v>13274</v>
      </c>
      <c r="D1945" s="2" t="s">
        <v>675</v>
      </c>
      <c r="E1945" s="2" t="s">
        <v>682</v>
      </c>
      <c r="F1945" s="2" t="s">
        <v>11560</v>
      </c>
      <c r="G1945" s="2" t="s">
        <v>11551</v>
      </c>
      <c r="H1945" s="2" t="s">
        <v>7125</v>
      </c>
      <c r="I1945" s="2" t="s">
        <v>7125</v>
      </c>
      <c r="J1945" s="2" t="s">
        <v>7126</v>
      </c>
      <c r="K1945" s="2" t="s">
        <v>922</v>
      </c>
      <c r="L1945" s="2" t="s">
        <v>675</v>
      </c>
      <c r="M1945" s="2" t="s">
        <v>760</v>
      </c>
      <c r="N1945" s="2" t="s">
        <v>760</v>
      </c>
      <c r="O1945" s="2" t="s">
        <v>7124</v>
      </c>
      <c r="P1945" s="2" t="s">
        <v>11557</v>
      </c>
      <c r="Q1945" s="9" t="s">
        <v>2023</v>
      </c>
      <c r="R1945" s="2" t="s">
        <v>9723</v>
      </c>
      <c r="S1945" s="9" t="s">
        <v>2182</v>
      </c>
      <c r="T1945" s="2" t="s">
        <v>675</v>
      </c>
    </row>
    <row r="1946" spans="1:20">
      <c r="A1946" s="2" t="s">
        <v>9724</v>
      </c>
      <c r="B1946" s="9" t="s">
        <v>2133</v>
      </c>
      <c r="C1946" s="2" t="s">
        <v>13275</v>
      </c>
      <c r="D1946" s="2" t="s">
        <v>675</v>
      </c>
      <c r="E1946" s="2" t="s">
        <v>682</v>
      </c>
      <c r="F1946" s="2" t="s">
        <v>11560</v>
      </c>
      <c r="G1946" s="2" t="s">
        <v>11551</v>
      </c>
      <c r="H1946" s="2" t="s">
        <v>907</v>
      </c>
      <c r="I1946" s="2" t="s">
        <v>907</v>
      </c>
      <c r="J1946" s="2" t="s">
        <v>7129</v>
      </c>
      <c r="K1946" s="2" t="s">
        <v>922</v>
      </c>
      <c r="L1946" s="2" t="s">
        <v>675</v>
      </c>
      <c r="M1946" s="2" t="s">
        <v>760</v>
      </c>
      <c r="N1946" s="2" t="s">
        <v>760</v>
      </c>
      <c r="O1946" s="2" t="s">
        <v>906</v>
      </c>
      <c r="P1946" s="2" t="s">
        <v>11557</v>
      </c>
      <c r="Q1946" s="9" t="s">
        <v>2023</v>
      </c>
      <c r="R1946" s="2" t="s">
        <v>9726</v>
      </c>
      <c r="S1946" s="9" t="s">
        <v>4688</v>
      </c>
      <c r="T1946" s="2" t="s">
        <v>675</v>
      </c>
    </row>
    <row r="1947" spans="1:20">
      <c r="A1947" s="2" t="s">
        <v>9727</v>
      </c>
      <c r="B1947" s="9" t="s">
        <v>3416</v>
      </c>
      <c r="C1947" s="2" t="s">
        <v>13276</v>
      </c>
      <c r="D1947" s="2" t="s">
        <v>675</v>
      </c>
      <c r="E1947" s="2" t="s">
        <v>682</v>
      </c>
      <c r="F1947" s="2" t="s">
        <v>11560</v>
      </c>
      <c r="G1947" s="2" t="s">
        <v>11551</v>
      </c>
      <c r="H1947" s="2" t="s">
        <v>1969</v>
      </c>
      <c r="I1947" s="2" t="s">
        <v>1969</v>
      </c>
      <c r="J1947" s="2" t="s">
        <v>7159</v>
      </c>
      <c r="K1947" s="2" t="s">
        <v>922</v>
      </c>
      <c r="L1947" s="2" t="s">
        <v>675</v>
      </c>
      <c r="M1947" s="2" t="s">
        <v>760</v>
      </c>
      <c r="N1947" s="2" t="s">
        <v>760</v>
      </c>
      <c r="O1947" s="2" t="s">
        <v>1968</v>
      </c>
      <c r="P1947" s="2" t="s">
        <v>11557</v>
      </c>
      <c r="Q1947" s="9" t="s">
        <v>2023</v>
      </c>
      <c r="R1947" s="2" t="s">
        <v>9729</v>
      </c>
      <c r="S1947" s="9" t="s">
        <v>2182</v>
      </c>
      <c r="T1947" s="2" t="s">
        <v>675</v>
      </c>
    </row>
    <row r="1948" spans="1:20">
      <c r="A1948" s="2" t="s">
        <v>9730</v>
      </c>
      <c r="B1948" s="9" t="s">
        <v>2086</v>
      </c>
      <c r="C1948" s="2" t="s">
        <v>6692</v>
      </c>
      <c r="D1948" s="2" t="s">
        <v>2086</v>
      </c>
      <c r="E1948" s="2" t="s">
        <v>6096</v>
      </c>
      <c r="F1948" s="2" t="s">
        <v>11560</v>
      </c>
      <c r="G1948" s="2" t="s">
        <v>11551</v>
      </c>
      <c r="H1948" s="2" t="s">
        <v>696</v>
      </c>
      <c r="I1948" s="2" t="s">
        <v>696</v>
      </c>
      <c r="J1948" s="2" t="s">
        <v>7199</v>
      </c>
      <c r="K1948" s="2" t="s">
        <v>922</v>
      </c>
      <c r="L1948" s="2" t="s">
        <v>675</v>
      </c>
      <c r="M1948" s="2" t="s">
        <v>760</v>
      </c>
      <c r="N1948" s="2" t="s">
        <v>2672</v>
      </c>
      <c r="O1948" s="2" t="s">
        <v>695</v>
      </c>
      <c r="P1948" s="2" t="s">
        <v>11557</v>
      </c>
      <c r="Q1948" s="9" t="s">
        <v>2023</v>
      </c>
      <c r="R1948" s="2" t="s">
        <v>9731</v>
      </c>
      <c r="S1948" s="9" t="s">
        <v>4663</v>
      </c>
      <c r="T1948" s="2" t="s">
        <v>675</v>
      </c>
    </row>
    <row r="1949" spans="1:20">
      <c r="A1949" s="2" t="s">
        <v>9732</v>
      </c>
      <c r="B1949" s="9" t="s">
        <v>2137</v>
      </c>
      <c r="C1949" s="2" t="s">
        <v>13277</v>
      </c>
      <c r="D1949" s="2" t="s">
        <v>675</v>
      </c>
      <c r="E1949" s="2" t="s">
        <v>682</v>
      </c>
      <c r="F1949" s="2" t="s">
        <v>11560</v>
      </c>
      <c r="G1949" s="2" t="s">
        <v>11551</v>
      </c>
      <c r="H1949" s="2" t="s">
        <v>7206</v>
      </c>
      <c r="I1949" s="2" t="s">
        <v>7206</v>
      </c>
      <c r="J1949" s="2" t="s">
        <v>7207</v>
      </c>
      <c r="K1949" s="2" t="s">
        <v>922</v>
      </c>
      <c r="L1949" s="2" t="s">
        <v>675</v>
      </c>
      <c r="M1949" s="2" t="s">
        <v>760</v>
      </c>
      <c r="N1949" s="2" t="s">
        <v>760</v>
      </c>
      <c r="O1949" s="2" t="s">
        <v>7205</v>
      </c>
      <c r="P1949" s="2" t="s">
        <v>11557</v>
      </c>
      <c r="Q1949" s="9" t="s">
        <v>2023</v>
      </c>
      <c r="R1949" s="2" t="s">
        <v>9733</v>
      </c>
      <c r="S1949" s="9" t="s">
        <v>2182</v>
      </c>
      <c r="T1949" s="2" t="s">
        <v>675</v>
      </c>
    </row>
    <row r="1950" spans="1:20">
      <c r="A1950" s="2" t="s">
        <v>9734</v>
      </c>
      <c r="B1950" s="9" t="s">
        <v>2137</v>
      </c>
      <c r="C1950" s="2" t="s">
        <v>13278</v>
      </c>
      <c r="D1950" s="2" t="s">
        <v>675</v>
      </c>
      <c r="E1950" s="2" t="s">
        <v>682</v>
      </c>
      <c r="F1950" s="2" t="s">
        <v>11560</v>
      </c>
      <c r="G1950" s="2" t="s">
        <v>11551</v>
      </c>
      <c r="H1950" s="2" t="s">
        <v>7211</v>
      </c>
      <c r="I1950" s="2" t="s">
        <v>7211</v>
      </c>
      <c r="J1950" s="2" t="s">
        <v>7212</v>
      </c>
      <c r="K1950" s="2" t="s">
        <v>922</v>
      </c>
      <c r="L1950" s="2" t="s">
        <v>675</v>
      </c>
      <c r="M1950" s="2" t="s">
        <v>760</v>
      </c>
      <c r="N1950" s="2" t="s">
        <v>760</v>
      </c>
      <c r="O1950" s="2" t="s">
        <v>7210</v>
      </c>
      <c r="P1950" s="2" t="s">
        <v>11557</v>
      </c>
      <c r="Q1950" s="9" t="s">
        <v>2023</v>
      </c>
      <c r="R1950" s="2" t="s">
        <v>9735</v>
      </c>
      <c r="S1950" s="9" t="s">
        <v>2182</v>
      </c>
      <c r="T1950" s="2" t="s">
        <v>675</v>
      </c>
    </row>
    <row r="1951" spans="1:20">
      <c r="A1951" s="2" t="s">
        <v>9736</v>
      </c>
      <c r="B1951" s="9" t="s">
        <v>2137</v>
      </c>
      <c r="C1951" s="2" t="s">
        <v>13279</v>
      </c>
      <c r="D1951" s="2" t="s">
        <v>675</v>
      </c>
      <c r="E1951" s="2" t="s">
        <v>682</v>
      </c>
      <c r="F1951" s="2" t="s">
        <v>11560</v>
      </c>
      <c r="G1951" s="2" t="s">
        <v>11551</v>
      </c>
      <c r="H1951" s="2" t="s">
        <v>510</v>
      </c>
      <c r="I1951" s="2" t="s">
        <v>510</v>
      </c>
      <c r="J1951" s="2" t="s">
        <v>6925</v>
      </c>
      <c r="K1951" s="2" t="s">
        <v>922</v>
      </c>
      <c r="L1951" s="2" t="s">
        <v>675</v>
      </c>
      <c r="M1951" s="2" t="s">
        <v>760</v>
      </c>
      <c r="N1951" s="2" t="s">
        <v>760</v>
      </c>
      <c r="O1951" s="2" t="s">
        <v>1097</v>
      </c>
      <c r="P1951" s="2" t="s">
        <v>11557</v>
      </c>
      <c r="Q1951" s="9" t="s">
        <v>2023</v>
      </c>
      <c r="R1951" s="2" t="s">
        <v>9738</v>
      </c>
      <c r="S1951" s="9" t="s">
        <v>2182</v>
      </c>
      <c r="T1951" s="2" t="s">
        <v>675</v>
      </c>
    </row>
    <row r="1952" spans="1:20">
      <c r="A1952" s="2" t="s">
        <v>9739</v>
      </c>
      <c r="B1952" s="9" t="s">
        <v>2078</v>
      </c>
      <c r="C1952" s="2" t="s">
        <v>5970</v>
      </c>
      <c r="D1952" s="2" t="s">
        <v>2078</v>
      </c>
      <c r="E1952" s="2" t="s">
        <v>6783</v>
      </c>
      <c r="F1952" s="2" t="s">
        <v>11560</v>
      </c>
      <c r="G1952" s="2" t="s">
        <v>11551</v>
      </c>
      <c r="H1952" s="2" t="s">
        <v>675</v>
      </c>
      <c r="I1952" s="2" t="s">
        <v>18</v>
      </c>
      <c r="J1952" s="2" t="s">
        <v>7440</v>
      </c>
      <c r="K1952" s="2" t="s">
        <v>922</v>
      </c>
      <c r="L1952" s="2" t="s">
        <v>675</v>
      </c>
      <c r="M1952" s="2" t="s">
        <v>760</v>
      </c>
      <c r="N1952" s="2" t="s">
        <v>2672</v>
      </c>
      <c r="O1952" s="2" t="s">
        <v>2311</v>
      </c>
      <c r="P1952" s="2" t="s">
        <v>11553</v>
      </c>
      <c r="Q1952" s="9" t="s">
        <v>2023</v>
      </c>
      <c r="R1952" s="2" t="s">
        <v>9740</v>
      </c>
      <c r="S1952" s="9" t="s">
        <v>4663</v>
      </c>
      <c r="T1952" s="2" t="s">
        <v>675</v>
      </c>
    </row>
    <row r="1953" spans="1:20">
      <c r="A1953" s="2" t="s">
        <v>9741</v>
      </c>
      <c r="B1953" s="9" t="s">
        <v>2078</v>
      </c>
      <c r="C1953" s="2" t="s">
        <v>5882</v>
      </c>
      <c r="D1953" s="2" t="s">
        <v>2078</v>
      </c>
      <c r="E1953" s="2" t="s">
        <v>6993</v>
      </c>
      <c r="F1953" s="2" t="s">
        <v>11560</v>
      </c>
      <c r="G1953" s="2" t="s">
        <v>11551</v>
      </c>
      <c r="H1953" s="2" t="s">
        <v>675</v>
      </c>
      <c r="I1953" s="2" t="s">
        <v>61</v>
      </c>
      <c r="J1953" s="2" t="s">
        <v>7460</v>
      </c>
      <c r="K1953" s="2" t="s">
        <v>922</v>
      </c>
      <c r="L1953" s="2" t="s">
        <v>675</v>
      </c>
      <c r="M1953" s="2" t="s">
        <v>760</v>
      </c>
      <c r="N1953" s="2" t="s">
        <v>2672</v>
      </c>
      <c r="O1953" s="2" t="s">
        <v>800</v>
      </c>
      <c r="P1953" s="2" t="s">
        <v>11553</v>
      </c>
      <c r="Q1953" s="9" t="s">
        <v>2023</v>
      </c>
      <c r="R1953" s="2" t="s">
        <v>9742</v>
      </c>
      <c r="S1953" s="9" t="s">
        <v>4663</v>
      </c>
      <c r="T1953" s="2" t="s">
        <v>675</v>
      </c>
    </row>
    <row r="1954" spans="1:20">
      <c r="A1954" s="2" t="s">
        <v>9743</v>
      </c>
      <c r="B1954" s="9" t="s">
        <v>2430</v>
      </c>
      <c r="C1954" s="2" t="s">
        <v>5949</v>
      </c>
      <c r="D1954" s="2" t="s">
        <v>2430</v>
      </c>
      <c r="E1954" s="2" t="s">
        <v>5877</v>
      </c>
      <c r="F1954" s="2" t="s">
        <v>11560</v>
      </c>
      <c r="G1954" s="2" t="s">
        <v>11551</v>
      </c>
      <c r="H1954" s="2" t="s">
        <v>8049</v>
      </c>
      <c r="I1954" s="2" t="s">
        <v>885</v>
      </c>
      <c r="J1954" s="2" t="s">
        <v>8050</v>
      </c>
      <c r="K1954" s="2" t="s">
        <v>922</v>
      </c>
      <c r="L1954" s="2" t="s">
        <v>675</v>
      </c>
      <c r="M1954" s="2" t="s">
        <v>2672</v>
      </c>
      <c r="N1954" s="2" t="s">
        <v>2672</v>
      </c>
      <c r="O1954" s="2" t="s">
        <v>884</v>
      </c>
      <c r="P1954" s="2" t="s">
        <v>11568</v>
      </c>
      <c r="Q1954" s="9" t="s">
        <v>2023</v>
      </c>
      <c r="R1954" s="2" t="s">
        <v>9744</v>
      </c>
      <c r="S1954" s="9" t="s">
        <v>2449</v>
      </c>
      <c r="T1954" s="2" t="s">
        <v>675</v>
      </c>
    </row>
    <row r="1955" spans="1:20">
      <c r="A1955" s="2" t="s">
        <v>9745</v>
      </c>
      <c r="B1955" s="9" t="s">
        <v>2078</v>
      </c>
      <c r="C1955" s="2" t="s">
        <v>13280</v>
      </c>
      <c r="D1955" s="2" t="s">
        <v>675</v>
      </c>
      <c r="E1955" s="2" t="s">
        <v>682</v>
      </c>
      <c r="F1955" s="2" t="s">
        <v>11560</v>
      </c>
      <c r="G1955" s="2" t="s">
        <v>11551</v>
      </c>
      <c r="H1955" s="2" t="s">
        <v>2206</v>
      </c>
      <c r="I1955" s="2" t="s">
        <v>1185</v>
      </c>
      <c r="J1955" s="2" t="s">
        <v>7910</v>
      </c>
      <c r="K1955" s="2" t="s">
        <v>922</v>
      </c>
      <c r="L1955" s="2" t="s">
        <v>675</v>
      </c>
      <c r="M1955" s="2" t="s">
        <v>2672</v>
      </c>
      <c r="N1955" s="2" t="s">
        <v>760</v>
      </c>
      <c r="O1955" s="2" t="s">
        <v>1184</v>
      </c>
      <c r="P1955" s="2" t="s">
        <v>11568</v>
      </c>
      <c r="Q1955" s="9" t="s">
        <v>2023</v>
      </c>
      <c r="R1955" s="2" t="s">
        <v>9746</v>
      </c>
      <c r="S1955" s="9" t="s">
        <v>2078</v>
      </c>
      <c r="T1955" s="2" t="s">
        <v>675</v>
      </c>
    </row>
    <row r="1956" spans="1:20">
      <c r="A1956" s="2" t="s">
        <v>9747</v>
      </c>
      <c r="B1956" s="9" t="s">
        <v>5029</v>
      </c>
      <c r="C1956" s="2" t="s">
        <v>8001</v>
      </c>
      <c r="D1956" s="2" t="s">
        <v>675</v>
      </c>
      <c r="E1956" s="2" t="s">
        <v>682</v>
      </c>
      <c r="F1956" s="2" t="s">
        <v>11560</v>
      </c>
      <c r="G1956" s="2" t="s">
        <v>11551</v>
      </c>
      <c r="H1956" s="2" t="s">
        <v>5646</v>
      </c>
      <c r="I1956" s="2" t="s">
        <v>914</v>
      </c>
      <c r="J1956" s="2" t="s">
        <v>8122</v>
      </c>
      <c r="K1956" s="2" t="s">
        <v>922</v>
      </c>
      <c r="L1956" s="2" t="s">
        <v>675</v>
      </c>
      <c r="M1956" s="2" t="s">
        <v>2672</v>
      </c>
      <c r="N1956" s="2" t="s">
        <v>760</v>
      </c>
      <c r="O1956" s="2" t="s">
        <v>913</v>
      </c>
      <c r="P1956" s="2" t="s">
        <v>11568</v>
      </c>
      <c r="Q1956" s="9" t="s">
        <v>2023</v>
      </c>
      <c r="R1956" s="2" t="s">
        <v>9749</v>
      </c>
      <c r="S1956" s="9" t="s">
        <v>5029</v>
      </c>
      <c r="T1956" s="2" t="s">
        <v>675</v>
      </c>
    </row>
    <row r="1957" spans="1:20">
      <c r="A1957" s="2" t="s">
        <v>9750</v>
      </c>
      <c r="B1957" s="9" t="s">
        <v>6439</v>
      </c>
      <c r="C1957" s="2" t="s">
        <v>7040</v>
      </c>
      <c r="D1957" s="2" t="s">
        <v>6439</v>
      </c>
      <c r="E1957" s="2" t="s">
        <v>7035</v>
      </c>
      <c r="F1957" s="2" t="s">
        <v>11560</v>
      </c>
      <c r="G1957" s="2" t="s">
        <v>11551</v>
      </c>
      <c r="H1957" s="2" t="s">
        <v>5673</v>
      </c>
      <c r="I1957" s="2" t="s">
        <v>914</v>
      </c>
      <c r="J1957" s="2" t="s">
        <v>7925</v>
      </c>
      <c r="K1957" s="2" t="s">
        <v>922</v>
      </c>
      <c r="L1957" s="2" t="s">
        <v>675</v>
      </c>
      <c r="M1957" s="2" t="s">
        <v>2672</v>
      </c>
      <c r="N1957" s="2" t="s">
        <v>2672</v>
      </c>
      <c r="O1957" s="2" t="s">
        <v>913</v>
      </c>
      <c r="P1957" s="2" t="s">
        <v>11568</v>
      </c>
      <c r="Q1957" s="9" t="s">
        <v>2023</v>
      </c>
      <c r="R1957" s="2" t="s">
        <v>9751</v>
      </c>
      <c r="S1957" s="9" t="s">
        <v>4775</v>
      </c>
      <c r="T1957" s="2" t="s">
        <v>675</v>
      </c>
    </row>
    <row r="1958" spans="1:20">
      <c r="A1958" s="2" t="s">
        <v>9752</v>
      </c>
      <c r="B1958" s="9" t="s">
        <v>4775</v>
      </c>
      <c r="C1958" s="2" t="s">
        <v>13281</v>
      </c>
      <c r="D1958" s="2" t="s">
        <v>675</v>
      </c>
      <c r="E1958" s="2" t="s">
        <v>682</v>
      </c>
      <c r="F1958" s="2" t="s">
        <v>11560</v>
      </c>
      <c r="G1958" s="2" t="s">
        <v>11551</v>
      </c>
      <c r="H1958" s="2" t="s">
        <v>5690</v>
      </c>
      <c r="I1958" s="2" t="s">
        <v>914</v>
      </c>
      <c r="J1958" s="2" t="s">
        <v>7928</v>
      </c>
      <c r="K1958" s="2" t="s">
        <v>922</v>
      </c>
      <c r="L1958" s="2" t="s">
        <v>675</v>
      </c>
      <c r="M1958" s="2" t="s">
        <v>2672</v>
      </c>
      <c r="N1958" s="2" t="s">
        <v>2672</v>
      </c>
      <c r="O1958" s="2" t="s">
        <v>913</v>
      </c>
      <c r="P1958" s="2" t="s">
        <v>11568</v>
      </c>
      <c r="Q1958" s="9" t="s">
        <v>2023</v>
      </c>
      <c r="R1958" s="2" t="s">
        <v>9753</v>
      </c>
      <c r="S1958" s="9" t="s">
        <v>4775</v>
      </c>
      <c r="T1958" s="2" t="s">
        <v>675</v>
      </c>
    </row>
    <row r="1959" spans="1:20">
      <c r="A1959" s="2" t="s">
        <v>9754</v>
      </c>
      <c r="B1959" s="9" t="s">
        <v>5029</v>
      </c>
      <c r="C1959" s="2" t="s">
        <v>13282</v>
      </c>
      <c r="D1959" s="2" t="s">
        <v>675</v>
      </c>
      <c r="E1959" s="2" t="s">
        <v>682</v>
      </c>
      <c r="F1959" s="2" t="s">
        <v>11560</v>
      </c>
      <c r="G1959" s="2" t="s">
        <v>11551</v>
      </c>
      <c r="H1959" s="2" t="s">
        <v>6020</v>
      </c>
      <c r="I1959" s="2" t="s">
        <v>914</v>
      </c>
      <c r="J1959" s="2" t="s">
        <v>7932</v>
      </c>
      <c r="K1959" s="2" t="s">
        <v>922</v>
      </c>
      <c r="L1959" s="2" t="s">
        <v>675</v>
      </c>
      <c r="M1959" s="2" t="s">
        <v>2672</v>
      </c>
      <c r="N1959" s="2" t="s">
        <v>760</v>
      </c>
      <c r="O1959" s="2" t="s">
        <v>913</v>
      </c>
      <c r="P1959" s="2" t="s">
        <v>11568</v>
      </c>
      <c r="Q1959" s="9" t="s">
        <v>2023</v>
      </c>
      <c r="R1959" s="2" t="s">
        <v>9756</v>
      </c>
      <c r="S1959" s="9" t="s">
        <v>5029</v>
      </c>
      <c r="T1959" s="2" t="s">
        <v>675</v>
      </c>
    </row>
    <row r="1960" spans="1:20">
      <c r="A1960" s="2" t="s">
        <v>9757</v>
      </c>
      <c r="B1960" s="9" t="s">
        <v>4688</v>
      </c>
      <c r="C1960" s="2" t="s">
        <v>13283</v>
      </c>
      <c r="D1960" s="2" t="s">
        <v>675</v>
      </c>
      <c r="E1960" s="2" t="s">
        <v>682</v>
      </c>
      <c r="F1960" s="2" t="s">
        <v>11560</v>
      </c>
      <c r="G1960" s="2" t="s">
        <v>11551</v>
      </c>
      <c r="H1960" s="2" t="s">
        <v>6038</v>
      </c>
      <c r="I1960" s="2" t="s">
        <v>914</v>
      </c>
      <c r="J1960" s="2" t="s">
        <v>7942</v>
      </c>
      <c r="K1960" s="2" t="s">
        <v>922</v>
      </c>
      <c r="L1960" s="2" t="s">
        <v>675</v>
      </c>
      <c r="M1960" s="2" t="s">
        <v>2672</v>
      </c>
      <c r="N1960" s="2" t="s">
        <v>760</v>
      </c>
      <c r="O1960" s="2" t="s">
        <v>913</v>
      </c>
      <c r="P1960" s="2" t="s">
        <v>11568</v>
      </c>
      <c r="Q1960" s="9" t="s">
        <v>2023</v>
      </c>
      <c r="R1960" s="2" t="s">
        <v>9759</v>
      </c>
      <c r="S1960" s="9" t="s">
        <v>4688</v>
      </c>
      <c r="T1960" s="2" t="s">
        <v>675</v>
      </c>
    </row>
    <row r="1961" spans="1:20">
      <c r="A1961" s="2" t="s">
        <v>9760</v>
      </c>
      <c r="B1961" s="9" t="s">
        <v>2115</v>
      </c>
      <c r="C1961" s="2" t="s">
        <v>7190</v>
      </c>
      <c r="D1961" s="2" t="s">
        <v>2115</v>
      </c>
      <c r="E1961" s="2" t="s">
        <v>7252</v>
      </c>
      <c r="F1961" s="2" t="s">
        <v>11560</v>
      </c>
      <c r="G1961" s="2" t="s">
        <v>11551</v>
      </c>
      <c r="H1961" s="2" t="s">
        <v>472</v>
      </c>
      <c r="I1961" s="2" t="s">
        <v>472</v>
      </c>
      <c r="J1961" s="2" t="s">
        <v>6905</v>
      </c>
      <c r="K1961" s="2" t="s">
        <v>922</v>
      </c>
      <c r="L1961" s="2" t="s">
        <v>675</v>
      </c>
      <c r="M1961" s="2" t="s">
        <v>2672</v>
      </c>
      <c r="N1961" s="2" t="s">
        <v>2672</v>
      </c>
      <c r="O1961" s="2" t="s">
        <v>845</v>
      </c>
      <c r="P1961" s="2" t="s">
        <v>11557</v>
      </c>
      <c r="Q1961" s="9" t="s">
        <v>2023</v>
      </c>
      <c r="R1961" s="2" t="s">
        <v>9761</v>
      </c>
      <c r="S1961" s="9" t="s">
        <v>4688</v>
      </c>
      <c r="T1961" s="2" t="s">
        <v>675</v>
      </c>
    </row>
    <row r="1962" spans="1:20">
      <c r="A1962" s="2" t="s">
        <v>9762</v>
      </c>
      <c r="B1962" s="9" t="s">
        <v>2137</v>
      </c>
      <c r="C1962" s="2" t="s">
        <v>13284</v>
      </c>
      <c r="D1962" s="2" t="s">
        <v>675</v>
      </c>
      <c r="E1962" s="2" t="s">
        <v>682</v>
      </c>
      <c r="F1962" s="2" t="s">
        <v>11560</v>
      </c>
      <c r="G1962" s="2" t="s">
        <v>11551</v>
      </c>
      <c r="H1962" s="2" t="s">
        <v>2091</v>
      </c>
      <c r="I1962" s="2" t="s">
        <v>2091</v>
      </c>
      <c r="J1962" s="2" t="s">
        <v>7218</v>
      </c>
      <c r="K1962" s="2" t="s">
        <v>922</v>
      </c>
      <c r="L1962" s="2" t="s">
        <v>675</v>
      </c>
      <c r="M1962" s="2" t="s">
        <v>2672</v>
      </c>
      <c r="N1962" s="2" t="s">
        <v>760</v>
      </c>
      <c r="O1962" s="2" t="s">
        <v>2090</v>
      </c>
      <c r="P1962" s="2" t="s">
        <v>11557</v>
      </c>
      <c r="Q1962" s="9" t="s">
        <v>2023</v>
      </c>
      <c r="R1962" s="2" t="s">
        <v>9764</v>
      </c>
      <c r="S1962" s="9" t="s">
        <v>2182</v>
      </c>
      <c r="T1962" s="2" t="s">
        <v>675</v>
      </c>
    </row>
    <row r="1963" spans="1:20">
      <c r="A1963" s="2" t="s">
        <v>9765</v>
      </c>
      <c r="B1963" s="9" t="s">
        <v>2115</v>
      </c>
      <c r="C1963" s="2" t="s">
        <v>6853</v>
      </c>
      <c r="D1963" s="2" t="s">
        <v>2115</v>
      </c>
      <c r="E1963" s="2" t="s">
        <v>7190</v>
      </c>
      <c r="F1963" s="2" t="s">
        <v>11560</v>
      </c>
      <c r="G1963" s="2" t="s">
        <v>11551</v>
      </c>
      <c r="H1963" s="2" t="s">
        <v>7336</v>
      </c>
      <c r="I1963" s="2" t="s">
        <v>7336</v>
      </c>
      <c r="J1963" s="2" t="s">
        <v>7337</v>
      </c>
      <c r="K1963" s="2" t="s">
        <v>922</v>
      </c>
      <c r="L1963" s="2" t="s">
        <v>675</v>
      </c>
      <c r="M1963" s="2" t="s">
        <v>2672</v>
      </c>
      <c r="N1963" s="2" t="s">
        <v>2672</v>
      </c>
      <c r="O1963" s="2" t="s">
        <v>7335</v>
      </c>
      <c r="P1963" s="2" t="s">
        <v>11557</v>
      </c>
      <c r="Q1963" s="9" t="s">
        <v>2023</v>
      </c>
      <c r="R1963" s="2" t="s">
        <v>9766</v>
      </c>
      <c r="S1963" s="9" t="s">
        <v>3402</v>
      </c>
      <c r="T1963" s="2" t="s">
        <v>675</v>
      </c>
    </row>
    <row r="1964" spans="1:20">
      <c r="A1964" s="2" t="s">
        <v>3286</v>
      </c>
      <c r="B1964" s="9" t="s">
        <v>2023</v>
      </c>
      <c r="C1964" s="2" t="s">
        <v>13285</v>
      </c>
      <c r="D1964" s="2" t="s">
        <v>2023</v>
      </c>
      <c r="E1964" s="2" t="s">
        <v>13286</v>
      </c>
      <c r="F1964" s="2" t="s">
        <v>12968</v>
      </c>
      <c r="G1964" s="2" t="s">
        <v>11551</v>
      </c>
      <c r="H1964" s="2" t="s">
        <v>675</v>
      </c>
      <c r="I1964" s="2" t="s">
        <v>1268</v>
      </c>
      <c r="J1964" s="2" t="s">
        <v>488</v>
      </c>
      <c r="K1964" s="2" t="s">
        <v>664</v>
      </c>
      <c r="L1964" s="2" t="s">
        <v>11552</v>
      </c>
      <c r="M1964" s="2" t="s">
        <v>1504</v>
      </c>
      <c r="N1964" s="2" t="s">
        <v>701</v>
      </c>
      <c r="O1964" s="2" t="s">
        <v>1267</v>
      </c>
      <c r="P1964" s="2" t="s">
        <v>11557</v>
      </c>
      <c r="Q1964" s="9" t="s">
        <v>2023</v>
      </c>
      <c r="R1964" s="2" t="s">
        <v>3287</v>
      </c>
      <c r="S1964" s="9" t="s">
        <v>2055</v>
      </c>
      <c r="T1964" s="2" t="s">
        <v>675</v>
      </c>
    </row>
    <row r="1965" spans="1:20">
      <c r="A1965" s="2" t="s">
        <v>3288</v>
      </c>
      <c r="B1965" s="9" t="s">
        <v>2023</v>
      </c>
      <c r="C1965" s="2" t="s">
        <v>13287</v>
      </c>
      <c r="D1965" s="2" t="s">
        <v>2023</v>
      </c>
      <c r="E1965" s="2" t="s">
        <v>13288</v>
      </c>
      <c r="F1965" s="2" t="s">
        <v>13058</v>
      </c>
      <c r="G1965" s="2" t="s">
        <v>11551</v>
      </c>
      <c r="H1965" s="2" t="s">
        <v>675</v>
      </c>
      <c r="I1965" s="2" t="s">
        <v>2484</v>
      </c>
      <c r="J1965" s="2" t="s">
        <v>483</v>
      </c>
      <c r="K1965" s="2" t="s">
        <v>664</v>
      </c>
      <c r="L1965" s="2" t="s">
        <v>11552</v>
      </c>
      <c r="M1965" s="2" t="s">
        <v>1504</v>
      </c>
      <c r="N1965" s="2" t="s">
        <v>701</v>
      </c>
      <c r="O1965" s="2" t="s">
        <v>2483</v>
      </c>
      <c r="P1965" s="2" t="s">
        <v>11557</v>
      </c>
      <c r="Q1965" s="9" t="s">
        <v>2023</v>
      </c>
      <c r="R1965" s="2" t="s">
        <v>3289</v>
      </c>
      <c r="S1965" s="9" t="s">
        <v>2055</v>
      </c>
      <c r="T1965" s="2" t="s">
        <v>675</v>
      </c>
    </row>
    <row r="1966" spans="1:20">
      <c r="A1966" s="2" t="s">
        <v>3290</v>
      </c>
      <c r="B1966" s="9" t="s">
        <v>2023</v>
      </c>
      <c r="C1966" s="2" t="s">
        <v>13289</v>
      </c>
      <c r="D1966" s="2" t="s">
        <v>2023</v>
      </c>
      <c r="E1966" s="2" t="s">
        <v>13290</v>
      </c>
      <c r="F1966" s="2" t="s">
        <v>12594</v>
      </c>
      <c r="G1966" s="2" t="s">
        <v>11551</v>
      </c>
      <c r="H1966" s="2" t="s">
        <v>675</v>
      </c>
      <c r="I1966" s="2" t="s">
        <v>2025</v>
      </c>
      <c r="J1966" s="2" t="s">
        <v>489</v>
      </c>
      <c r="K1966" s="2" t="s">
        <v>664</v>
      </c>
      <c r="L1966" s="2" t="s">
        <v>11552</v>
      </c>
      <c r="M1966" s="2" t="s">
        <v>1504</v>
      </c>
      <c r="N1966" s="2" t="s">
        <v>701</v>
      </c>
      <c r="O1966" s="2" t="s">
        <v>2024</v>
      </c>
      <c r="P1966" s="2" t="s">
        <v>11557</v>
      </c>
      <c r="Q1966" s="9" t="s">
        <v>2023</v>
      </c>
      <c r="R1966" s="2" t="s">
        <v>3291</v>
      </c>
      <c r="S1966" s="9" t="s">
        <v>2055</v>
      </c>
      <c r="T1966" s="2" t="s">
        <v>675</v>
      </c>
    </row>
    <row r="1967" spans="1:20">
      <c r="A1967" s="2" t="s">
        <v>3292</v>
      </c>
      <c r="B1967" s="9" t="s">
        <v>2023</v>
      </c>
      <c r="C1967" s="2" t="s">
        <v>13291</v>
      </c>
      <c r="D1967" s="2" t="s">
        <v>2023</v>
      </c>
      <c r="E1967" s="2" t="s">
        <v>13292</v>
      </c>
      <c r="F1967" s="2" t="s">
        <v>11601</v>
      </c>
      <c r="G1967" s="2" t="s">
        <v>11551</v>
      </c>
      <c r="H1967" s="2" t="s">
        <v>675</v>
      </c>
      <c r="I1967" s="2" t="s">
        <v>2484</v>
      </c>
      <c r="J1967" s="2" t="s">
        <v>483</v>
      </c>
      <c r="K1967" s="2" t="s">
        <v>664</v>
      </c>
      <c r="L1967" s="2" t="s">
        <v>11552</v>
      </c>
      <c r="M1967" s="2" t="s">
        <v>1504</v>
      </c>
      <c r="N1967" s="2" t="s">
        <v>701</v>
      </c>
      <c r="O1967" s="2" t="s">
        <v>2483</v>
      </c>
      <c r="P1967" s="2" t="s">
        <v>11557</v>
      </c>
      <c r="Q1967" s="9" t="s">
        <v>2023</v>
      </c>
      <c r="R1967" s="2" t="s">
        <v>3293</v>
      </c>
      <c r="S1967" s="9" t="s">
        <v>2055</v>
      </c>
      <c r="T1967" s="2" t="s">
        <v>675</v>
      </c>
    </row>
    <row r="1968" spans="1:20">
      <c r="A1968" s="2" t="s">
        <v>3294</v>
      </c>
      <c r="B1968" s="9" t="s">
        <v>2023</v>
      </c>
      <c r="C1968" s="2" t="s">
        <v>13293</v>
      </c>
      <c r="D1968" s="2" t="s">
        <v>2023</v>
      </c>
      <c r="E1968" s="2" t="s">
        <v>13294</v>
      </c>
      <c r="F1968" s="2" t="s">
        <v>12290</v>
      </c>
      <c r="G1968" s="2" t="s">
        <v>11551</v>
      </c>
      <c r="H1968" s="2" t="s">
        <v>675</v>
      </c>
      <c r="I1968" s="2" t="s">
        <v>3011</v>
      </c>
      <c r="J1968" s="2" t="s">
        <v>490</v>
      </c>
      <c r="K1968" s="2" t="s">
        <v>664</v>
      </c>
      <c r="L1968" s="2" t="s">
        <v>11552</v>
      </c>
      <c r="M1968" s="2" t="s">
        <v>902</v>
      </c>
      <c r="N1968" s="2" t="s">
        <v>701</v>
      </c>
      <c r="O1968" s="2" t="s">
        <v>3010</v>
      </c>
      <c r="P1968" s="2" t="s">
        <v>11557</v>
      </c>
      <c r="Q1968" s="9" t="s">
        <v>2023</v>
      </c>
      <c r="R1968" s="2" t="s">
        <v>3295</v>
      </c>
      <c r="S1968" s="9" t="s">
        <v>2055</v>
      </c>
      <c r="T1968" s="2" t="s">
        <v>675</v>
      </c>
    </row>
    <row r="1969" spans="1:20">
      <c r="A1969" s="2" t="s">
        <v>3296</v>
      </c>
      <c r="B1969" s="9" t="s">
        <v>2029</v>
      </c>
      <c r="C1969" s="2" t="s">
        <v>13295</v>
      </c>
      <c r="D1969" s="2" t="s">
        <v>2029</v>
      </c>
      <c r="E1969" s="2" t="s">
        <v>13077</v>
      </c>
      <c r="F1969" s="2" t="s">
        <v>12266</v>
      </c>
      <c r="G1969" s="2" t="s">
        <v>11551</v>
      </c>
      <c r="H1969" s="2" t="s">
        <v>675</v>
      </c>
      <c r="I1969" s="2" t="s">
        <v>2537</v>
      </c>
      <c r="J1969" s="2" t="s">
        <v>118</v>
      </c>
      <c r="K1969" s="2" t="s">
        <v>664</v>
      </c>
      <c r="L1969" s="2" t="s">
        <v>11552</v>
      </c>
      <c r="M1969" s="2" t="s">
        <v>902</v>
      </c>
      <c r="N1969" s="2" t="s">
        <v>701</v>
      </c>
      <c r="O1969" s="2" t="s">
        <v>2536</v>
      </c>
      <c r="P1969" s="2" t="s">
        <v>11557</v>
      </c>
      <c r="Q1969" s="9" t="s">
        <v>2029</v>
      </c>
      <c r="R1969" s="2" t="s">
        <v>3297</v>
      </c>
      <c r="S1969" s="9" t="s">
        <v>2055</v>
      </c>
      <c r="T1969" s="2" t="s">
        <v>675</v>
      </c>
    </row>
    <row r="1970" spans="1:20">
      <c r="A1970" s="2" t="s">
        <v>2028</v>
      </c>
      <c r="B1970" s="9" t="s">
        <v>2023</v>
      </c>
      <c r="C1970" s="2" t="s">
        <v>12296</v>
      </c>
      <c r="D1970" s="2" t="s">
        <v>2029</v>
      </c>
      <c r="E1970" s="2" t="s">
        <v>682</v>
      </c>
      <c r="F1970" s="2" t="s">
        <v>11560</v>
      </c>
      <c r="G1970" s="2" t="s">
        <v>11551</v>
      </c>
      <c r="H1970" s="2" t="s">
        <v>675</v>
      </c>
      <c r="I1970" s="2" t="s">
        <v>2031</v>
      </c>
      <c r="J1970" s="2" t="s">
        <v>1692</v>
      </c>
      <c r="K1970" s="2" t="s">
        <v>664</v>
      </c>
      <c r="L1970" s="2" t="s">
        <v>675</v>
      </c>
      <c r="M1970" s="2" t="s">
        <v>902</v>
      </c>
      <c r="N1970" s="2" t="s">
        <v>701</v>
      </c>
      <c r="O1970" s="2" t="s">
        <v>2030</v>
      </c>
      <c r="P1970" s="2" t="s">
        <v>11557</v>
      </c>
      <c r="Q1970" s="9" t="s">
        <v>2029</v>
      </c>
      <c r="R1970" s="2" t="s">
        <v>2032</v>
      </c>
      <c r="S1970" s="9" t="s">
        <v>2112</v>
      </c>
      <c r="T1970" s="2" t="s">
        <v>675</v>
      </c>
    </row>
    <row r="1971" spans="1:20">
      <c r="A1971" s="2" t="s">
        <v>5340</v>
      </c>
      <c r="B1971" s="9" t="s">
        <v>2029</v>
      </c>
      <c r="C1971" s="2" t="s">
        <v>12103</v>
      </c>
      <c r="D1971" s="2" t="s">
        <v>2029</v>
      </c>
      <c r="E1971" s="2" t="s">
        <v>13296</v>
      </c>
      <c r="F1971" s="2" t="s">
        <v>11591</v>
      </c>
      <c r="G1971" s="2" t="s">
        <v>11551</v>
      </c>
      <c r="H1971" s="2" t="s">
        <v>675</v>
      </c>
      <c r="I1971" s="2" t="s">
        <v>3046</v>
      </c>
      <c r="J1971" s="2" t="s">
        <v>5341</v>
      </c>
      <c r="K1971" s="2" t="s">
        <v>664</v>
      </c>
      <c r="L1971" s="2" t="s">
        <v>11552</v>
      </c>
      <c r="M1971" s="2" t="s">
        <v>902</v>
      </c>
      <c r="N1971" s="2" t="s">
        <v>701</v>
      </c>
      <c r="O1971" s="2" t="s">
        <v>3045</v>
      </c>
      <c r="P1971" s="2" t="s">
        <v>11557</v>
      </c>
      <c r="Q1971" s="9" t="s">
        <v>2029</v>
      </c>
      <c r="R1971" s="2" t="s">
        <v>5342</v>
      </c>
      <c r="S1971" s="9" t="s">
        <v>2199</v>
      </c>
      <c r="T1971" s="2" t="s">
        <v>675</v>
      </c>
    </row>
    <row r="1972" spans="1:20">
      <c r="A1972" s="2" t="s">
        <v>5343</v>
      </c>
      <c r="B1972" s="9" t="s">
        <v>2029</v>
      </c>
      <c r="C1972" s="2" t="s">
        <v>13078</v>
      </c>
      <c r="D1972" s="2" t="s">
        <v>2029</v>
      </c>
      <c r="E1972" s="2" t="s">
        <v>12302</v>
      </c>
      <c r="F1972" s="2" t="s">
        <v>12290</v>
      </c>
      <c r="G1972" s="2" t="s">
        <v>11551</v>
      </c>
      <c r="H1972" s="2" t="s">
        <v>675</v>
      </c>
      <c r="I1972" s="2" t="s">
        <v>2608</v>
      </c>
      <c r="J1972" s="2" t="s">
        <v>5341</v>
      </c>
      <c r="K1972" s="2" t="s">
        <v>664</v>
      </c>
      <c r="L1972" s="2" t="s">
        <v>11552</v>
      </c>
      <c r="M1972" s="2" t="s">
        <v>902</v>
      </c>
      <c r="N1972" s="2" t="s">
        <v>701</v>
      </c>
      <c r="O1972" s="2" t="s">
        <v>2607</v>
      </c>
      <c r="P1972" s="2" t="s">
        <v>11557</v>
      </c>
      <c r="Q1972" s="9" t="s">
        <v>2029</v>
      </c>
      <c r="R1972" s="2" t="s">
        <v>5344</v>
      </c>
      <c r="S1972" s="9" t="s">
        <v>2199</v>
      </c>
      <c r="T1972" s="2" t="s">
        <v>675</v>
      </c>
    </row>
    <row r="1973" spans="1:20">
      <c r="A1973" s="2" t="s">
        <v>4592</v>
      </c>
      <c r="B1973" s="9" t="s">
        <v>2029</v>
      </c>
      <c r="C1973" s="2" t="s">
        <v>13297</v>
      </c>
      <c r="D1973" s="2" t="s">
        <v>2029</v>
      </c>
      <c r="E1973" s="2" t="s">
        <v>13298</v>
      </c>
      <c r="F1973" s="2" t="s">
        <v>13299</v>
      </c>
      <c r="G1973" s="2" t="s">
        <v>11551</v>
      </c>
      <c r="H1973" s="2" t="s">
        <v>675</v>
      </c>
      <c r="I1973" s="2" t="s">
        <v>4104</v>
      </c>
      <c r="J1973" s="2" t="s">
        <v>491</v>
      </c>
      <c r="K1973" s="2" t="s">
        <v>675</v>
      </c>
      <c r="L1973" s="2" t="s">
        <v>11552</v>
      </c>
      <c r="M1973" s="2" t="s">
        <v>1585</v>
      </c>
      <c r="N1973" s="2" t="s">
        <v>701</v>
      </c>
      <c r="O1973" s="2" t="s">
        <v>4103</v>
      </c>
      <c r="P1973" s="2" t="s">
        <v>11557</v>
      </c>
      <c r="Q1973" s="9" t="s">
        <v>2029</v>
      </c>
      <c r="R1973" s="2" t="s">
        <v>4593</v>
      </c>
      <c r="S1973" s="9" t="s">
        <v>2112</v>
      </c>
      <c r="T1973" s="2" t="s">
        <v>675</v>
      </c>
    </row>
    <row r="1974" spans="1:20">
      <c r="A1974" s="2" t="s">
        <v>2033</v>
      </c>
      <c r="B1974" s="9" t="s">
        <v>2029</v>
      </c>
      <c r="C1974" s="2" t="s">
        <v>13300</v>
      </c>
      <c r="D1974" s="2" t="s">
        <v>2029</v>
      </c>
      <c r="E1974" s="2" t="s">
        <v>13301</v>
      </c>
      <c r="F1974" s="2" t="s">
        <v>12231</v>
      </c>
      <c r="G1974" s="2" t="s">
        <v>11551</v>
      </c>
      <c r="H1974" s="2" t="s">
        <v>675</v>
      </c>
      <c r="I1974" s="2" t="s">
        <v>18</v>
      </c>
      <c r="J1974" s="2" t="s">
        <v>2036</v>
      </c>
      <c r="K1974" s="2" t="s">
        <v>664</v>
      </c>
      <c r="L1974" s="2" t="s">
        <v>11552</v>
      </c>
      <c r="M1974" s="2" t="s">
        <v>1585</v>
      </c>
      <c r="N1974" s="2" t="s">
        <v>701</v>
      </c>
      <c r="O1974" s="2" t="s">
        <v>2311</v>
      </c>
      <c r="P1974" s="2" t="s">
        <v>11553</v>
      </c>
      <c r="Q1974" s="9" t="s">
        <v>2029</v>
      </c>
      <c r="R1974" s="2" t="s">
        <v>2037</v>
      </c>
      <c r="S1974" s="9" t="s">
        <v>2112</v>
      </c>
      <c r="T1974" s="2" t="s">
        <v>675</v>
      </c>
    </row>
    <row r="1975" spans="1:20">
      <c r="A1975" s="2" t="s">
        <v>4594</v>
      </c>
      <c r="B1975" s="9" t="s">
        <v>2029</v>
      </c>
      <c r="C1975" s="2" t="s">
        <v>13302</v>
      </c>
      <c r="D1975" s="2" t="s">
        <v>2029</v>
      </c>
      <c r="E1975" s="2" t="s">
        <v>13303</v>
      </c>
      <c r="F1975" s="2" t="s">
        <v>13204</v>
      </c>
      <c r="G1975" s="2" t="s">
        <v>11551</v>
      </c>
      <c r="H1975" s="2" t="s">
        <v>675</v>
      </c>
      <c r="I1975" s="2" t="s">
        <v>2484</v>
      </c>
      <c r="J1975" s="2" t="s">
        <v>130</v>
      </c>
      <c r="K1975" s="2" t="s">
        <v>675</v>
      </c>
      <c r="L1975" s="2" t="s">
        <v>11552</v>
      </c>
      <c r="M1975" s="2" t="s">
        <v>1585</v>
      </c>
      <c r="N1975" s="2" t="s">
        <v>760</v>
      </c>
      <c r="O1975" s="2" t="s">
        <v>2483</v>
      </c>
      <c r="P1975" s="2" t="s">
        <v>11568</v>
      </c>
      <c r="Q1975" s="9" t="s">
        <v>2029</v>
      </c>
      <c r="R1975" s="2" t="s">
        <v>4595</v>
      </c>
      <c r="S1975" s="9" t="s">
        <v>3341</v>
      </c>
      <c r="T1975" s="2" t="s">
        <v>675</v>
      </c>
    </row>
    <row r="1976" spans="1:20">
      <c r="A1976" s="2" t="s">
        <v>4596</v>
      </c>
      <c r="B1976" s="9" t="s">
        <v>2029</v>
      </c>
      <c r="C1976" s="2" t="s">
        <v>6749</v>
      </c>
      <c r="D1976" s="2" t="s">
        <v>2029</v>
      </c>
      <c r="E1976" s="2" t="s">
        <v>13304</v>
      </c>
      <c r="F1976" s="2" t="s">
        <v>12414</v>
      </c>
      <c r="G1976" s="2" t="s">
        <v>11551</v>
      </c>
      <c r="H1976" s="2" t="s">
        <v>675</v>
      </c>
      <c r="I1976" s="2" t="s">
        <v>1800</v>
      </c>
      <c r="J1976" s="2" t="s">
        <v>186</v>
      </c>
      <c r="K1976" s="2" t="s">
        <v>675</v>
      </c>
      <c r="L1976" s="2" t="s">
        <v>11552</v>
      </c>
      <c r="M1976" s="2" t="s">
        <v>1585</v>
      </c>
      <c r="N1976" s="2" t="s">
        <v>701</v>
      </c>
      <c r="O1976" s="2" t="s">
        <v>1799</v>
      </c>
      <c r="P1976" s="2" t="s">
        <v>11568</v>
      </c>
      <c r="Q1976" s="9" t="s">
        <v>2029</v>
      </c>
      <c r="R1976" s="2" t="s">
        <v>4597</v>
      </c>
      <c r="S1976" s="9" t="s">
        <v>2112</v>
      </c>
      <c r="T1976" s="2" t="s">
        <v>675</v>
      </c>
    </row>
    <row r="1977" spans="1:20">
      <c r="A1977" s="2" t="s">
        <v>9767</v>
      </c>
      <c r="B1977" s="9" t="s">
        <v>675</v>
      </c>
      <c r="C1977" s="2" t="s">
        <v>682</v>
      </c>
      <c r="D1977" s="2" t="s">
        <v>675</v>
      </c>
      <c r="E1977" s="2" t="s">
        <v>682</v>
      </c>
      <c r="F1977" s="2" t="s">
        <v>11560</v>
      </c>
      <c r="G1977" s="2" t="s">
        <v>11551</v>
      </c>
      <c r="H1977" s="2" t="s">
        <v>8392</v>
      </c>
      <c r="I1977" s="2" t="s">
        <v>885</v>
      </c>
      <c r="J1977" s="2" t="s">
        <v>8393</v>
      </c>
      <c r="K1977" s="2" t="s">
        <v>922</v>
      </c>
      <c r="L1977" s="2" t="s">
        <v>675</v>
      </c>
      <c r="M1977" s="2" t="s">
        <v>2672</v>
      </c>
      <c r="N1977" s="2" t="s">
        <v>675</v>
      </c>
      <c r="O1977" s="2" t="s">
        <v>884</v>
      </c>
      <c r="P1977" s="2" t="s">
        <v>11568</v>
      </c>
      <c r="Q1977" s="9" t="s">
        <v>2029</v>
      </c>
      <c r="R1977" s="2" t="s">
        <v>9768</v>
      </c>
      <c r="S1977" s="9" t="s">
        <v>675</v>
      </c>
      <c r="T1977" s="2" t="s">
        <v>675</v>
      </c>
    </row>
    <row r="1978" spans="1:20">
      <c r="A1978" s="2" t="s">
        <v>9769</v>
      </c>
      <c r="B1978" s="9" t="s">
        <v>2086</v>
      </c>
      <c r="C1978" s="2" t="s">
        <v>6692</v>
      </c>
      <c r="D1978" s="2" t="s">
        <v>2086</v>
      </c>
      <c r="E1978" s="2" t="s">
        <v>6096</v>
      </c>
      <c r="F1978" s="2" t="s">
        <v>11560</v>
      </c>
      <c r="G1978" s="2" t="s">
        <v>11551</v>
      </c>
      <c r="H1978" s="2" t="s">
        <v>8028</v>
      </c>
      <c r="I1978" s="2" t="s">
        <v>885</v>
      </c>
      <c r="J1978" s="2" t="s">
        <v>8029</v>
      </c>
      <c r="K1978" s="2" t="s">
        <v>922</v>
      </c>
      <c r="L1978" s="2" t="s">
        <v>675</v>
      </c>
      <c r="M1978" s="2" t="s">
        <v>2672</v>
      </c>
      <c r="N1978" s="2" t="s">
        <v>2672</v>
      </c>
      <c r="O1978" s="2" t="s">
        <v>884</v>
      </c>
      <c r="P1978" s="2" t="s">
        <v>11568</v>
      </c>
      <c r="Q1978" s="9" t="s">
        <v>2029</v>
      </c>
      <c r="R1978" s="2" t="s">
        <v>9770</v>
      </c>
      <c r="S1978" s="9" t="s">
        <v>4663</v>
      </c>
      <c r="T1978" s="2" t="s">
        <v>675</v>
      </c>
    </row>
    <row r="1979" spans="1:20">
      <c r="A1979" s="2" t="s">
        <v>9771</v>
      </c>
      <c r="B1979" s="9" t="s">
        <v>2115</v>
      </c>
      <c r="C1979" s="2" t="s">
        <v>7190</v>
      </c>
      <c r="D1979" s="2" t="s">
        <v>2115</v>
      </c>
      <c r="E1979" s="2" t="s">
        <v>7252</v>
      </c>
      <c r="F1979" s="2" t="s">
        <v>11560</v>
      </c>
      <c r="G1979" s="2" t="s">
        <v>11551</v>
      </c>
      <c r="H1979" s="2" t="s">
        <v>8131</v>
      </c>
      <c r="I1979" s="2" t="s">
        <v>885</v>
      </c>
      <c r="J1979" s="2" t="s">
        <v>8132</v>
      </c>
      <c r="K1979" s="2" t="s">
        <v>922</v>
      </c>
      <c r="L1979" s="2" t="s">
        <v>675</v>
      </c>
      <c r="M1979" s="2" t="s">
        <v>2672</v>
      </c>
      <c r="N1979" s="2" t="s">
        <v>2672</v>
      </c>
      <c r="O1979" s="2" t="s">
        <v>884</v>
      </c>
      <c r="P1979" s="2" t="s">
        <v>11568</v>
      </c>
      <c r="Q1979" s="9" t="s">
        <v>2029</v>
      </c>
      <c r="R1979" s="2" t="s">
        <v>9772</v>
      </c>
      <c r="S1979" s="9" t="s">
        <v>4688</v>
      </c>
      <c r="T1979" s="2" t="s">
        <v>675</v>
      </c>
    </row>
    <row r="1980" spans="1:20">
      <c r="A1980" s="2" t="s">
        <v>3298</v>
      </c>
      <c r="B1980" s="9" t="s">
        <v>2029</v>
      </c>
      <c r="C1980" s="2" t="s">
        <v>13305</v>
      </c>
      <c r="D1980" s="2" t="s">
        <v>2029</v>
      </c>
      <c r="E1980" s="2" t="s">
        <v>13306</v>
      </c>
      <c r="F1980" s="2" t="s">
        <v>11643</v>
      </c>
      <c r="G1980" s="2" t="s">
        <v>11551</v>
      </c>
      <c r="H1980" s="2" t="s">
        <v>675</v>
      </c>
      <c r="I1980" s="2" t="s">
        <v>2616</v>
      </c>
      <c r="J1980" s="2" t="s">
        <v>186</v>
      </c>
      <c r="K1980" s="2" t="s">
        <v>675</v>
      </c>
      <c r="L1980" s="2" t="s">
        <v>11552</v>
      </c>
      <c r="M1980" s="2" t="s">
        <v>1585</v>
      </c>
      <c r="N1980" s="2" t="s">
        <v>701</v>
      </c>
      <c r="O1980" s="2" t="s">
        <v>2615</v>
      </c>
      <c r="P1980" s="2" t="s">
        <v>11568</v>
      </c>
      <c r="Q1980" s="9" t="s">
        <v>2029</v>
      </c>
      <c r="R1980" s="2" t="s">
        <v>3299</v>
      </c>
      <c r="S1980" s="9" t="s">
        <v>2055</v>
      </c>
      <c r="T1980" s="2" t="s">
        <v>675</v>
      </c>
    </row>
    <row r="1981" spans="1:20">
      <c r="A1981" s="2" t="s">
        <v>3300</v>
      </c>
      <c r="B1981" s="9" t="s">
        <v>2029</v>
      </c>
      <c r="C1981" s="2" t="s">
        <v>13307</v>
      </c>
      <c r="D1981" s="2" t="s">
        <v>2029</v>
      </c>
      <c r="E1981" s="2" t="s">
        <v>13308</v>
      </c>
      <c r="F1981" s="2" t="s">
        <v>12857</v>
      </c>
      <c r="G1981" s="2" t="s">
        <v>11551</v>
      </c>
      <c r="H1981" s="2" t="s">
        <v>675</v>
      </c>
      <c r="I1981" s="2" t="s">
        <v>2760</v>
      </c>
      <c r="J1981" s="2" t="s">
        <v>186</v>
      </c>
      <c r="K1981" s="2" t="s">
        <v>675</v>
      </c>
      <c r="L1981" s="2" t="s">
        <v>11552</v>
      </c>
      <c r="M1981" s="2" t="s">
        <v>1585</v>
      </c>
      <c r="N1981" s="2" t="s">
        <v>701</v>
      </c>
      <c r="O1981" s="2" t="s">
        <v>2759</v>
      </c>
      <c r="P1981" s="2" t="s">
        <v>11568</v>
      </c>
      <c r="Q1981" s="9" t="s">
        <v>2029</v>
      </c>
      <c r="R1981" s="2" t="s">
        <v>3301</v>
      </c>
      <c r="S1981" s="9" t="s">
        <v>2055</v>
      </c>
      <c r="T1981" s="2" t="s">
        <v>675</v>
      </c>
    </row>
    <row r="1982" spans="1:20">
      <c r="A1982" s="2" t="s">
        <v>3302</v>
      </c>
      <c r="B1982" s="9" t="s">
        <v>2029</v>
      </c>
      <c r="C1982" s="2" t="s">
        <v>12296</v>
      </c>
      <c r="D1982" s="2" t="s">
        <v>2029</v>
      </c>
      <c r="E1982" s="2" t="s">
        <v>7370</v>
      </c>
      <c r="F1982" s="2" t="s">
        <v>11762</v>
      </c>
      <c r="G1982" s="2" t="s">
        <v>11551</v>
      </c>
      <c r="H1982" s="2" t="s">
        <v>675</v>
      </c>
      <c r="I1982" s="2" t="s">
        <v>1193</v>
      </c>
      <c r="J1982" s="2" t="s">
        <v>492</v>
      </c>
      <c r="K1982" s="2" t="s">
        <v>664</v>
      </c>
      <c r="L1982" s="2" t="s">
        <v>11552</v>
      </c>
      <c r="M1982" s="2" t="s">
        <v>902</v>
      </c>
      <c r="N1982" s="2" t="s">
        <v>701</v>
      </c>
      <c r="O1982" s="2" t="s">
        <v>1192</v>
      </c>
      <c r="P1982" s="2" t="s">
        <v>11557</v>
      </c>
      <c r="Q1982" s="9" t="s">
        <v>3303</v>
      </c>
      <c r="R1982" s="2" t="s">
        <v>3304</v>
      </c>
      <c r="S1982" s="9" t="s">
        <v>2055</v>
      </c>
      <c r="T1982" s="2" t="s">
        <v>675</v>
      </c>
    </row>
    <row r="1983" spans="1:20">
      <c r="A1983" s="2" t="s">
        <v>5345</v>
      </c>
      <c r="B1983" s="9" t="s">
        <v>3303</v>
      </c>
      <c r="C1983" s="2" t="s">
        <v>13309</v>
      </c>
      <c r="D1983" s="2" t="s">
        <v>3303</v>
      </c>
      <c r="E1983" s="2" t="s">
        <v>13310</v>
      </c>
      <c r="F1983" s="2" t="s">
        <v>11591</v>
      </c>
      <c r="G1983" s="2" t="s">
        <v>11551</v>
      </c>
      <c r="H1983" s="2" t="s">
        <v>675</v>
      </c>
      <c r="I1983" s="2" t="s">
        <v>2660</v>
      </c>
      <c r="J1983" s="2" t="s">
        <v>5346</v>
      </c>
      <c r="K1983" s="2" t="s">
        <v>664</v>
      </c>
      <c r="L1983" s="2" t="s">
        <v>11552</v>
      </c>
      <c r="M1983" s="2" t="s">
        <v>902</v>
      </c>
      <c r="N1983" s="2" t="s">
        <v>701</v>
      </c>
      <c r="O1983" s="2" t="s">
        <v>2659</v>
      </c>
      <c r="P1983" s="2" t="s">
        <v>11557</v>
      </c>
      <c r="Q1983" s="9" t="s">
        <v>3303</v>
      </c>
      <c r="R1983" s="2" t="s">
        <v>5347</v>
      </c>
      <c r="S1983" s="9" t="s">
        <v>2199</v>
      </c>
      <c r="T1983" s="2" t="s">
        <v>675</v>
      </c>
    </row>
    <row r="1984" spans="1:20">
      <c r="A1984" s="2" t="s">
        <v>3305</v>
      </c>
      <c r="B1984" s="9" t="s">
        <v>3303</v>
      </c>
      <c r="C1984" s="2" t="s">
        <v>7558</v>
      </c>
      <c r="D1984" s="2" t="s">
        <v>3303</v>
      </c>
      <c r="E1984" s="2" t="s">
        <v>12052</v>
      </c>
      <c r="F1984" s="2" t="s">
        <v>11762</v>
      </c>
      <c r="G1984" s="2" t="s">
        <v>11551</v>
      </c>
      <c r="H1984" s="2" t="s">
        <v>675</v>
      </c>
      <c r="I1984" s="2" t="s">
        <v>2035</v>
      </c>
      <c r="J1984" s="2" t="s">
        <v>493</v>
      </c>
      <c r="K1984" s="2" t="s">
        <v>664</v>
      </c>
      <c r="L1984" s="2" t="s">
        <v>11552</v>
      </c>
      <c r="M1984" s="2" t="s">
        <v>902</v>
      </c>
      <c r="N1984" s="2" t="s">
        <v>701</v>
      </c>
      <c r="O1984" s="2" t="s">
        <v>2034</v>
      </c>
      <c r="P1984" s="2" t="s">
        <v>11557</v>
      </c>
      <c r="Q1984" s="9" t="s">
        <v>3303</v>
      </c>
      <c r="R1984" s="2" t="s">
        <v>3306</v>
      </c>
      <c r="S1984" s="9" t="s">
        <v>2055</v>
      </c>
      <c r="T1984" s="2" t="s">
        <v>675</v>
      </c>
    </row>
    <row r="1985" spans="1:20">
      <c r="A1985" s="2" t="s">
        <v>3307</v>
      </c>
      <c r="B1985" s="9" t="s">
        <v>3303</v>
      </c>
      <c r="C1985" s="2" t="s">
        <v>13311</v>
      </c>
      <c r="D1985" s="2" t="s">
        <v>3303</v>
      </c>
      <c r="E1985" s="2" t="s">
        <v>13312</v>
      </c>
      <c r="F1985" s="2" t="s">
        <v>11550</v>
      </c>
      <c r="G1985" s="2" t="s">
        <v>11551</v>
      </c>
      <c r="H1985" s="2" t="s">
        <v>675</v>
      </c>
      <c r="I1985" s="2" t="s">
        <v>2587</v>
      </c>
      <c r="J1985" s="2" t="s">
        <v>494</v>
      </c>
      <c r="K1985" s="2" t="s">
        <v>664</v>
      </c>
      <c r="L1985" s="2" t="s">
        <v>11552</v>
      </c>
      <c r="M1985" s="2" t="s">
        <v>902</v>
      </c>
      <c r="N1985" s="2" t="s">
        <v>701</v>
      </c>
      <c r="O1985" s="2" t="s">
        <v>2586</v>
      </c>
      <c r="P1985" s="2" t="s">
        <v>11557</v>
      </c>
      <c r="Q1985" s="9" t="s">
        <v>3303</v>
      </c>
      <c r="R1985" s="2" t="s">
        <v>3308</v>
      </c>
      <c r="S1985" s="9" t="s">
        <v>2055</v>
      </c>
      <c r="T1985" s="2" t="s">
        <v>675</v>
      </c>
    </row>
    <row r="1986" spans="1:20">
      <c r="A1986" s="2" t="s">
        <v>3309</v>
      </c>
      <c r="B1986" s="9" t="s">
        <v>3303</v>
      </c>
      <c r="C1986" s="2" t="s">
        <v>13160</v>
      </c>
      <c r="D1986" s="2" t="s">
        <v>3303</v>
      </c>
      <c r="E1986" s="2" t="s">
        <v>12448</v>
      </c>
      <c r="F1986" s="2" t="s">
        <v>11560</v>
      </c>
      <c r="G1986" s="2" t="s">
        <v>11551</v>
      </c>
      <c r="H1986" s="2" t="s">
        <v>675</v>
      </c>
      <c r="I1986" s="2" t="s">
        <v>1800</v>
      </c>
      <c r="J1986" s="2" t="s">
        <v>119</v>
      </c>
      <c r="K1986" s="2" t="s">
        <v>664</v>
      </c>
      <c r="L1986" s="2" t="s">
        <v>675</v>
      </c>
      <c r="M1986" s="2" t="s">
        <v>1283</v>
      </c>
      <c r="N1986" s="2" t="s">
        <v>701</v>
      </c>
      <c r="O1986" s="2" t="s">
        <v>1799</v>
      </c>
      <c r="P1986" s="2" t="s">
        <v>11557</v>
      </c>
      <c r="Q1986" s="9" t="s">
        <v>3303</v>
      </c>
      <c r="R1986" s="2" t="s">
        <v>3310</v>
      </c>
      <c r="S1986" s="9" t="s">
        <v>2055</v>
      </c>
      <c r="T1986" s="2" t="s">
        <v>675</v>
      </c>
    </row>
    <row r="1987" spans="1:20">
      <c r="A1987" s="2" t="s">
        <v>3311</v>
      </c>
      <c r="B1987" s="9" t="s">
        <v>3303</v>
      </c>
      <c r="C1987" s="2" t="s">
        <v>12430</v>
      </c>
      <c r="D1987" s="2" t="s">
        <v>3303</v>
      </c>
      <c r="E1987" s="2" t="s">
        <v>12434</v>
      </c>
      <c r="F1987" s="2" t="s">
        <v>12843</v>
      </c>
      <c r="G1987" s="2" t="s">
        <v>11551</v>
      </c>
      <c r="H1987" s="2" t="s">
        <v>675</v>
      </c>
      <c r="I1987" s="2" t="s">
        <v>2571</v>
      </c>
      <c r="J1987" s="2" t="s">
        <v>119</v>
      </c>
      <c r="K1987" s="2" t="s">
        <v>664</v>
      </c>
      <c r="L1987" s="2" t="s">
        <v>11552</v>
      </c>
      <c r="M1987" s="2" t="s">
        <v>1283</v>
      </c>
      <c r="N1987" s="2" t="s">
        <v>701</v>
      </c>
      <c r="O1987" s="2" t="s">
        <v>2570</v>
      </c>
      <c r="P1987" s="2" t="s">
        <v>11557</v>
      </c>
      <c r="Q1987" s="9" t="s">
        <v>3303</v>
      </c>
      <c r="R1987" s="2" t="s">
        <v>3312</v>
      </c>
      <c r="S1987" s="9" t="s">
        <v>2055</v>
      </c>
      <c r="T1987" s="2" t="s">
        <v>675</v>
      </c>
    </row>
    <row r="1988" spans="1:20">
      <c r="A1988" s="2" t="s">
        <v>4598</v>
      </c>
      <c r="B1988" s="9" t="s">
        <v>3303</v>
      </c>
      <c r="C1988" s="2" t="s">
        <v>13313</v>
      </c>
      <c r="D1988" s="2" t="s">
        <v>3303</v>
      </c>
      <c r="E1988" s="2" t="s">
        <v>13314</v>
      </c>
      <c r="F1988" s="2" t="s">
        <v>11560</v>
      </c>
      <c r="G1988" s="2" t="s">
        <v>11551</v>
      </c>
      <c r="H1988" s="2" t="s">
        <v>675</v>
      </c>
      <c r="I1988" s="2" t="s">
        <v>2246</v>
      </c>
      <c r="J1988" s="2" t="s">
        <v>337</v>
      </c>
      <c r="K1988" s="2" t="s">
        <v>664</v>
      </c>
      <c r="L1988" s="2" t="s">
        <v>675</v>
      </c>
      <c r="M1988" s="2" t="s">
        <v>1283</v>
      </c>
      <c r="N1988" s="2" t="s">
        <v>701</v>
      </c>
      <c r="O1988" s="2" t="s">
        <v>2245</v>
      </c>
      <c r="P1988" s="2" t="s">
        <v>11557</v>
      </c>
      <c r="Q1988" s="9" t="s">
        <v>3303</v>
      </c>
      <c r="R1988" s="2" t="s">
        <v>4599</v>
      </c>
      <c r="S1988" s="9" t="s">
        <v>2112</v>
      </c>
      <c r="T1988" s="2" t="s">
        <v>675</v>
      </c>
    </row>
    <row r="1989" spans="1:20">
      <c r="A1989" s="2" t="s">
        <v>5348</v>
      </c>
      <c r="B1989" s="9" t="s">
        <v>3303</v>
      </c>
      <c r="C1989" s="2" t="s">
        <v>13315</v>
      </c>
      <c r="D1989" s="2" t="s">
        <v>3303</v>
      </c>
      <c r="E1989" s="2" t="s">
        <v>5970</v>
      </c>
      <c r="F1989" s="2" t="s">
        <v>11555</v>
      </c>
      <c r="G1989" s="2" t="s">
        <v>11551</v>
      </c>
      <c r="H1989" s="2" t="s">
        <v>675</v>
      </c>
      <c r="I1989" s="2" t="s">
        <v>1268</v>
      </c>
      <c r="J1989" s="2" t="s">
        <v>449</v>
      </c>
      <c r="K1989" s="2" t="s">
        <v>664</v>
      </c>
      <c r="L1989" s="2" t="s">
        <v>11552</v>
      </c>
      <c r="M1989" s="2" t="s">
        <v>1283</v>
      </c>
      <c r="N1989" s="2" t="s">
        <v>701</v>
      </c>
      <c r="O1989" s="2" t="s">
        <v>1267</v>
      </c>
      <c r="P1989" s="2" t="s">
        <v>11557</v>
      </c>
      <c r="Q1989" s="9" t="s">
        <v>3303</v>
      </c>
      <c r="R1989" s="2" t="s">
        <v>5349</v>
      </c>
      <c r="S1989" s="9" t="s">
        <v>2199</v>
      </c>
      <c r="T1989" s="2" t="s">
        <v>675</v>
      </c>
    </row>
    <row r="1990" spans="1:20">
      <c r="A1990" s="2" t="s">
        <v>3313</v>
      </c>
      <c r="B1990" s="9" t="s">
        <v>3303</v>
      </c>
      <c r="C1990" s="2" t="s">
        <v>13316</v>
      </c>
      <c r="D1990" s="2" t="s">
        <v>3303</v>
      </c>
      <c r="E1990" s="2" t="s">
        <v>13317</v>
      </c>
      <c r="F1990" s="2" t="s">
        <v>12857</v>
      </c>
      <c r="G1990" s="2" t="s">
        <v>11551</v>
      </c>
      <c r="H1990" s="2" t="s">
        <v>675</v>
      </c>
      <c r="I1990" s="2" t="s">
        <v>3315</v>
      </c>
      <c r="J1990" s="2" t="s">
        <v>452</v>
      </c>
      <c r="K1990" s="2" t="s">
        <v>664</v>
      </c>
      <c r="L1990" s="2" t="s">
        <v>11552</v>
      </c>
      <c r="M1990" s="2" t="s">
        <v>1676</v>
      </c>
      <c r="N1990" s="2" t="s">
        <v>701</v>
      </c>
      <c r="O1990" s="2" t="s">
        <v>3314</v>
      </c>
      <c r="P1990" s="2" t="s">
        <v>11568</v>
      </c>
      <c r="Q1990" s="9" t="s">
        <v>3303</v>
      </c>
      <c r="R1990" s="2" t="s">
        <v>3316</v>
      </c>
      <c r="S1990" s="9" t="s">
        <v>2055</v>
      </c>
      <c r="T1990" s="2" t="s">
        <v>675</v>
      </c>
    </row>
    <row r="1991" spans="1:20">
      <c r="A1991" s="2" t="s">
        <v>5350</v>
      </c>
      <c r="B1991" s="9" t="s">
        <v>3303</v>
      </c>
      <c r="C1991" s="2" t="s">
        <v>13318</v>
      </c>
      <c r="D1991" s="2" t="s">
        <v>3303</v>
      </c>
      <c r="E1991" s="2" t="s">
        <v>13319</v>
      </c>
      <c r="F1991" s="2" t="s">
        <v>11762</v>
      </c>
      <c r="G1991" s="2" t="s">
        <v>11551</v>
      </c>
      <c r="H1991" s="2" t="s">
        <v>675</v>
      </c>
      <c r="I1991" s="2" t="s">
        <v>2694</v>
      </c>
      <c r="J1991" s="2" t="s">
        <v>217</v>
      </c>
      <c r="K1991" s="2" t="s">
        <v>664</v>
      </c>
      <c r="L1991" s="2" t="s">
        <v>11552</v>
      </c>
      <c r="M1991" s="2" t="s">
        <v>1676</v>
      </c>
      <c r="N1991" s="2" t="s">
        <v>701</v>
      </c>
      <c r="O1991" s="2" t="s">
        <v>2693</v>
      </c>
      <c r="P1991" s="2" t="s">
        <v>11568</v>
      </c>
      <c r="Q1991" s="9" t="s">
        <v>3318</v>
      </c>
      <c r="R1991" s="2" t="s">
        <v>5351</v>
      </c>
      <c r="S1991" s="9" t="s">
        <v>2199</v>
      </c>
      <c r="T1991" s="2" t="s">
        <v>675</v>
      </c>
    </row>
    <row r="1992" spans="1:20">
      <c r="A1992" s="2" t="s">
        <v>5352</v>
      </c>
      <c r="B1992" s="9" t="s">
        <v>3318</v>
      </c>
      <c r="C1992" s="2" t="s">
        <v>11606</v>
      </c>
      <c r="D1992" s="2" t="s">
        <v>3318</v>
      </c>
      <c r="E1992" s="2" t="s">
        <v>12690</v>
      </c>
      <c r="F1992" s="2" t="s">
        <v>11580</v>
      </c>
      <c r="G1992" s="2" t="s">
        <v>11551</v>
      </c>
      <c r="H1992" s="2" t="s">
        <v>675</v>
      </c>
      <c r="I1992" s="2" t="s">
        <v>1216</v>
      </c>
      <c r="J1992" s="2" t="s">
        <v>452</v>
      </c>
      <c r="K1992" s="2" t="s">
        <v>664</v>
      </c>
      <c r="L1992" s="2" t="s">
        <v>11552</v>
      </c>
      <c r="M1992" s="2" t="s">
        <v>1676</v>
      </c>
      <c r="N1992" s="2" t="s">
        <v>701</v>
      </c>
      <c r="O1992" s="2" t="s">
        <v>1215</v>
      </c>
      <c r="P1992" s="2" t="s">
        <v>11568</v>
      </c>
      <c r="Q1992" s="9" t="s">
        <v>3318</v>
      </c>
      <c r="R1992" s="2" t="s">
        <v>5353</v>
      </c>
      <c r="S1992" s="9" t="s">
        <v>2199</v>
      </c>
      <c r="T1992" s="2" t="s">
        <v>675</v>
      </c>
    </row>
    <row r="1993" spans="1:20">
      <c r="A1993" s="2" t="s">
        <v>3317</v>
      </c>
      <c r="B1993" s="9" t="s">
        <v>3318</v>
      </c>
      <c r="C1993" s="2" t="s">
        <v>12985</v>
      </c>
      <c r="D1993" s="2" t="s">
        <v>3318</v>
      </c>
      <c r="E1993" s="2" t="s">
        <v>13320</v>
      </c>
      <c r="F1993" s="2" t="s">
        <v>11580</v>
      </c>
      <c r="G1993" s="2" t="s">
        <v>11551</v>
      </c>
      <c r="H1993" s="2" t="s">
        <v>675</v>
      </c>
      <c r="I1993" s="2" t="s">
        <v>1619</v>
      </c>
      <c r="J1993" s="2" t="s">
        <v>184</v>
      </c>
      <c r="K1993" s="2" t="s">
        <v>664</v>
      </c>
      <c r="L1993" s="2" t="s">
        <v>11552</v>
      </c>
      <c r="M1993" s="2" t="s">
        <v>769</v>
      </c>
      <c r="N1993" s="2" t="s">
        <v>701</v>
      </c>
      <c r="O1993" s="2" t="s">
        <v>1618</v>
      </c>
      <c r="P1993" s="2" t="s">
        <v>11553</v>
      </c>
      <c r="Q1993" s="9" t="s">
        <v>3318</v>
      </c>
      <c r="R1993" s="2" t="s">
        <v>3319</v>
      </c>
      <c r="S1993" s="9" t="s">
        <v>2055</v>
      </c>
      <c r="T1993" s="2" t="s">
        <v>675</v>
      </c>
    </row>
    <row r="1994" spans="1:20">
      <c r="A1994" s="2" t="s">
        <v>4600</v>
      </c>
      <c r="B1994" s="9" t="s">
        <v>3318</v>
      </c>
      <c r="C1994" s="2" t="s">
        <v>12911</v>
      </c>
      <c r="D1994" s="2" t="s">
        <v>3318</v>
      </c>
      <c r="E1994" s="2" t="s">
        <v>13321</v>
      </c>
      <c r="F1994" s="2" t="s">
        <v>11555</v>
      </c>
      <c r="G1994" s="2" t="s">
        <v>11551</v>
      </c>
      <c r="H1994" s="2" t="s">
        <v>675</v>
      </c>
      <c r="I1994" s="2" t="s">
        <v>2051</v>
      </c>
      <c r="J1994" s="2" t="s">
        <v>276</v>
      </c>
      <c r="K1994" s="2" t="s">
        <v>664</v>
      </c>
      <c r="L1994" s="2" t="s">
        <v>11552</v>
      </c>
      <c r="M1994" s="2" t="s">
        <v>769</v>
      </c>
      <c r="N1994" s="2" t="s">
        <v>701</v>
      </c>
      <c r="O1994" s="2" t="s">
        <v>2050</v>
      </c>
      <c r="P1994" s="2" t="s">
        <v>11553</v>
      </c>
      <c r="Q1994" s="9" t="s">
        <v>3318</v>
      </c>
      <c r="R1994" s="2" t="s">
        <v>4601</v>
      </c>
      <c r="S1994" s="9" t="s">
        <v>2112</v>
      </c>
      <c r="T1994" s="2" t="s">
        <v>675</v>
      </c>
    </row>
    <row r="1995" spans="1:20">
      <c r="A1995" s="2" t="s">
        <v>4602</v>
      </c>
      <c r="B1995" s="9" t="s">
        <v>3318</v>
      </c>
      <c r="C1995" s="2" t="s">
        <v>12526</v>
      </c>
      <c r="D1995" s="2" t="s">
        <v>3318</v>
      </c>
      <c r="E1995" s="2" t="s">
        <v>13315</v>
      </c>
      <c r="F1995" s="2" t="s">
        <v>11643</v>
      </c>
      <c r="G1995" s="2" t="s">
        <v>11551</v>
      </c>
      <c r="H1995" s="2" t="s">
        <v>675</v>
      </c>
      <c r="I1995" s="2" t="s">
        <v>2051</v>
      </c>
      <c r="J1995" s="2" t="s">
        <v>495</v>
      </c>
      <c r="K1995" s="2" t="s">
        <v>664</v>
      </c>
      <c r="L1995" s="2" t="s">
        <v>11552</v>
      </c>
      <c r="M1995" s="2" t="s">
        <v>769</v>
      </c>
      <c r="N1995" s="2" t="s">
        <v>701</v>
      </c>
      <c r="O1995" s="2" t="s">
        <v>2050</v>
      </c>
      <c r="P1995" s="2" t="s">
        <v>11553</v>
      </c>
      <c r="Q1995" s="9" t="s">
        <v>3318</v>
      </c>
      <c r="R1995" s="2" t="s">
        <v>4603</v>
      </c>
      <c r="S1995" s="9" t="s">
        <v>2112</v>
      </c>
      <c r="T1995" s="2" t="s">
        <v>675</v>
      </c>
    </row>
    <row r="1996" spans="1:20">
      <c r="A1996" s="2" t="s">
        <v>4604</v>
      </c>
      <c r="B1996" s="9" t="s">
        <v>3318</v>
      </c>
      <c r="C1996" s="2" t="s">
        <v>13322</v>
      </c>
      <c r="D1996" s="2" t="s">
        <v>3318</v>
      </c>
      <c r="E1996" s="2" t="s">
        <v>11759</v>
      </c>
      <c r="F1996" s="2" t="s">
        <v>11853</v>
      </c>
      <c r="G1996" s="2" t="s">
        <v>11551</v>
      </c>
      <c r="H1996" s="2" t="s">
        <v>675</v>
      </c>
      <c r="I1996" s="2" t="s">
        <v>4044</v>
      </c>
      <c r="J1996" s="2" t="s">
        <v>496</v>
      </c>
      <c r="K1996" s="2" t="s">
        <v>664</v>
      </c>
      <c r="L1996" s="2" t="s">
        <v>11552</v>
      </c>
      <c r="M1996" s="2" t="s">
        <v>769</v>
      </c>
      <c r="N1996" s="2" t="s">
        <v>701</v>
      </c>
      <c r="O1996" s="2" t="s">
        <v>4043</v>
      </c>
      <c r="P1996" s="2" t="s">
        <v>11553</v>
      </c>
      <c r="Q1996" s="9" t="s">
        <v>3318</v>
      </c>
      <c r="R1996" s="2" t="s">
        <v>4605</v>
      </c>
      <c r="S1996" s="9" t="s">
        <v>2112</v>
      </c>
      <c r="T1996" s="2" t="s">
        <v>675</v>
      </c>
    </row>
    <row r="1997" spans="1:20">
      <c r="A1997" s="2" t="s">
        <v>3320</v>
      </c>
      <c r="B1997" s="9" t="s">
        <v>3318</v>
      </c>
      <c r="C1997" s="2" t="s">
        <v>13323</v>
      </c>
      <c r="D1997" s="2" t="s">
        <v>3318</v>
      </c>
      <c r="E1997" s="2" t="s">
        <v>12769</v>
      </c>
      <c r="F1997" s="2" t="s">
        <v>11616</v>
      </c>
      <c r="G1997" s="2" t="s">
        <v>11551</v>
      </c>
      <c r="H1997" s="2" t="s">
        <v>675</v>
      </c>
      <c r="I1997" s="2" t="s">
        <v>2760</v>
      </c>
      <c r="J1997" s="2" t="s">
        <v>184</v>
      </c>
      <c r="K1997" s="2" t="s">
        <v>664</v>
      </c>
      <c r="L1997" s="2" t="s">
        <v>11552</v>
      </c>
      <c r="M1997" s="2" t="s">
        <v>769</v>
      </c>
      <c r="N1997" s="2" t="s">
        <v>701</v>
      </c>
      <c r="O1997" s="2" t="s">
        <v>2759</v>
      </c>
      <c r="P1997" s="2" t="s">
        <v>11553</v>
      </c>
      <c r="Q1997" s="9" t="s">
        <v>3318</v>
      </c>
      <c r="R1997" s="2" t="s">
        <v>3321</v>
      </c>
      <c r="S1997" s="9" t="s">
        <v>2055</v>
      </c>
      <c r="T1997" s="2" t="s">
        <v>675</v>
      </c>
    </row>
    <row r="1998" spans="1:20">
      <c r="A1998" s="2" t="s">
        <v>4606</v>
      </c>
      <c r="B1998" s="9" t="s">
        <v>3318</v>
      </c>
      <c r="C1998" s="2" t="s">
        <v>13153</v>
      </c>
      <c r="D1998" s="2" t="s">
        <v>3318</v>
      </c>
      <c r="E1998" s="2" t="s">
        <v>13324</v>
      </c>
      <c r="F1998" s="2" t="s">
        <v>12857</v>
      </c>
      <c r="G1998" s="2" t="s">
        <v>11551</v>
      </c>
      <c r="H1998" s="2" t="s">
        <v>675</v>
      </c>
      <c r="I1998" s="2" t="s">
        <v>1816</v>
      </c>
      <c r="J1998" s="2" t="s">
        <v>406</v>
      </c>
      <c r="K1998" s="2" t="s">
        <v>664</v>
      </c>
      <c r="L1998" s="2" t="s">
        <v>11552</v>
      </c>
      <c r="M1998" s="2" t="s">
        <v>769</v>
      </c>
      <c r="N1998" s="2" t="s">
        <v>701</v>
      </c>
      <c r="O1998" s="2" t="s">
        <v>1815</v>
      </c>
      <c r="P1998" s="2" t="s">
        <v>11553</v>
      </c>
      <c r="Q1998" s="9" t="s">
        <v>3318</v>
      </c>
      <c r="R1998" s="2" t="s">
        <v>4607</v>
      </c>
      <c r="S1998" s="9" t="s">
        <v>2112</v>
      </c>
      <c r="T1998" s="2" t="s">
        <v>675</v>
      </c>
    </row>
    <row r="1999" spans="1:20">
      <c r="A1999" s="2" t="s">
        <v>3322</v>
      </c>
      <c r="B1999" s="9" t="s">
        <v>3318</v>
      </c>
      <c r="C1999" s="2" t="s">
        <v>13325</v>
      </c>
      <c r="D1999" s="2" t="s">
        <v>3318</v>
      </c>
      <c r="E1999" s="2" t="s">
        <v>12667</v>
      </c>
      <c r="F1999" s="2" t="s">
        <v>11591</v>
      </c>
      <c r="G1999" s="2" t="s">
        <v>11551</v>
      </c>
      <c r="H1999" s="2" t="s">
        <v>675</v>
      </c>
      <c r="I1999" s="2" t="s">
        <v>1995</v>
      </c>
      <c r="J1999" s="2" t="s">
        <v>462</v>
      </c>
      <c r="K1999" s="2" t="s">
        <v>664</v>
      </c>
      <c r="L1999" s="2" t="s">
        <v>11552</v>
      </c>
      <c r="M1999" s="2" t="s">
        <v>1283</v>
      </c>
      <c r="N1999" s="2" t="s">
        <v>701</v>
      </c>
      <c r="O1999" s="2" t="s">
        <v>1994</v>
      </c>
      <c r="P1999" s="2" t="s">
        <v>11557</v>
      </c>
      <c r="Q1999" s="9" t="s">
        <v>2039</v>
      </c>
      <c r="R1999" s="2" t="s">
        <v>3323</v>
      </c>
      <c r="S1999" s="9" t="s">
        <v>2055</v>
      </c>
      <c r="T1999" s="2" t="s">
        <v>675</v>
      </c>
    </row>
    <row r="2000" spans="1:20">
      <c r="A2000" s="2" t="s">
        <v>4608</v>
      </c>
      <c r="B2000" s="9" t="s">
        <v>3318</v>
      </c>
      <c r="C2000" s="2" t="s">
        <v>13018</v>
      </c>
      <c r="D2000" s="2" t="s">
        <v>2039</v>
      </c>
      <c r="E2000" s="2" t="s">
        <v>13326</v>
      </c>
      <c r="F2000" s="2" t="s">
        <v>13327</v>
      </c>
      <c r="G2000" s="2" t="s">
        <v>11551</v>
      </c>
      <c r="H2000" s="2" t="s">
        <v>675</v>
      </c>
      <c r="I2000" s="2" t="s">
        <v>2031</v>
      </c>
      <c r="J2000" s="2" t="s">
        <v>337</v>
      </c>
      <c r="K2000" s="2" t="s">
        <v>675</v>
      </c>
      <c r="L2000" s="2" t="s">
        <v>11552</v>
      </c>
      <c r="M2000" s="2" t="s">
        <v>1283</v>
      </c>
      <c r="N2000" s="2" t="s">
        <v>701</v>
      </c>
      <c r="O2000" s="2" t="s">
        <v>2030</v>
      </c>
      <c r="P2000" s="2" t="s">
        <v>11557</v>
      </c>
      <c r="Q2000" s="9" t="s">
        <v>2039</v>
      </c>
      <c r="R2000" s="2" t="s">
        <v>4609</v>
      </c>
      <c r="S2000" s="9" t="s">
        <v>2112</v>
      </c>
      <c r="T2000" s="2" t="s">
        <v>675</v>
      </c>
    </row>
    <row r="2001" spans="1:20">
      <c r="A2001" s="2" t="s">
        <v>5354</v>
      </c>
      <c r="B2001" s="9" t="s">
        <v>2039</v>
      </c>
      <c r="C2001" s="2" t="s">
        <v>13328</v>
      </c>
      <c r="D2001" s="2" t="s">
        <v>2039</v>
      </c>
      <c r="E2001" s="2" t="s">
        <v>11606</v>
      </c>
      <c r="F2001" s="2" t="s">
        <v>12427</v>
      </c>
      <c r="G2001" s="2" t="s">
        <v>11551</v>
      </c>
      <c r="H2001" s="2" t="s">
        <v>675</v>
      </c>
      <c r="I2001" s="2" t="s">
        <v>12</v>
      </c>
      <c r="J2001" s="2" t="s">
        <v>5284</v>
      </c>
      <c r="K2001" s="2" t="s">
        <v>664</v>
      </c>
      <c r="L2001" s="2" t="s">
        <v>11552</v>
      </c>
      <c r="M2001" s="2" t="s">
        <v>1283</v>
      </c>
      <c r="N2001" s="2" t="s">
        <v>701</v>
      </c>
      <c r="O2001" s="2" t="s">
        <v>782</v>
      </c>
      <c r="P2001" s="2" t="s">
        <v>11557</v>
      </c>
      <c r="Q2001" s="9" t="s">
        <v>2039</v>
      </c>
      <c r="R2001" s="2" t="s">
        <v>5355</v>
      </c>
      <c r="S2001" s="9" t="s">
        <v>2199</v>
      </c>
      <c r="T2001" s="2" t="s">
        <v>675</v>
      </c>
    </row>
    <row r="2002" spans="1:20">
      <c r="A2002" s="2" t="s">
        <v>4610</v>
      </c>
      <c r="B2002" s="9" t="s">
        <v>2039</v>
      </c>
      <c r="C2002" s="2" t="s">
        <v>13329</v>
      </c>
      <c r="D2002" s="2" t="s">
        <v>2039</v>
      </c>
      <c r="E2002" s="2" t="s">
        <v>13330</v>
      </c>
      <c r="F2002" s="2" t="s">
        <v>12290</v>
      </c>
      <c r="G2002" s="2" t="s">
        <v>11551</v>
      </c>
      <c r="H2002" s="2" t="s">
        <v>675</v>
      </c>
      <c r="I2002" s="2" t="s">
        <v>2710</v>
      </c>
      <c r="J2002" s="2" t="s">
        <v>129</v>
      </c>
      <c r="K2002" s="2" t="s">
        <v>664</v>
      </c>
      <c r="L2002" s="2" t="s">
        <v>11552</v>
      </c>
      <c r="M2002" s="2" t="s">
        <v>1283</v>
      </c>
      <c r="N2002" s="2" t="s">
        <v>701</v>
      </c>
      <c r="O2002" s="2" t="s">
        <v>2709</v>
      </c>
      <c r="P2002" s="2" t="s">
        <v>11557</v>
      </c>
      <c r="Q2002" s="9" t="s">
        <v>2039</v>
      </c>
      <c r="R2002" s="2" t="s">
        <v>4611</v>
      </c>
      <c r="S2002" s="9" t="s">
        <v>2112</v>
      </c>
      <c r="T2002" s="2" t="s">
        <v>675</v>
      </c>
    </row>
    <row r="2003" spans="1:20">
      <c r="A2003" s="2" t="s">
        <v>2038</v>
      </c>
      <c r="B2003" s="9" t="s">
        <v>2039</v>
      </c>
      <c r="C2003" s="2" t="s">
        <v>13331</v>
      </c>
      <c r="D2003" s="2" t="s">
        <v>2039</v>
      </c>
      <c r="E2003" s="2" t="s">
        <v>5877</v>
      </c>
      <c r="F2003" s="2" t="s">
        <v>11560</v>
      </c>
      <c r="G2003" s="2" t="s">
        <v>11551</v>
      </c>
      <c r="H2003" s="2" t="s">
        <v>675</v>
      </c>
      <c r="I2003" s="2" t="s">
        <v>2041</v>
      </c>
      <c r="J2003" s="2" t="s">
        <v>2042</v>
      </c>
      <c r="K2003" s="2" t="s">
        <v>663</v>
      </c>
      <c r="L2003" s="2" t="s">
        <v>675</v>
      </c>
      <c r="M2003" s="2" t="s">
        <v>1513</v>
      </c>
      <c r="N2003" s="2" t="s">
        <v>675</v>
      </c>
      <c r="O2003" s="2" t="s">
        <v>2040</v>
      </c>
      <c r="P2003" s="2" t="s">
        <v>11557</v>
      </c>
      <c r="Q2003" s="9" t="s">
        <v>2039</v>
      </c>
      <c r="R2003" s="2" t="s">
        <v>2044</v>
      </c>
      <c r="S2003" s="9" t="s">
        <v>675</v>
      </c>
      <c r="T2003" s="2" t="s">
        <v>675</v>
      </c>
    </row>
    <row r="2004" spans="1:20">
      <c r="A2004" s="2" t="s">
        <v>9773</v>
      </c>
      <c r="B2004" s="9" t="s">
        <v>2039</v>
      </c>
      <c r="C2004" s="2" t="s">
        <v>13332</v>
      </c>
      <c r="D2004" s="2" t="s">
        <v>2039</v>
      </c>
      <c r="E2004" s="2" t="s">
        <v>5852</v>
      </c>
      <c r="F2004" s="2" t="s">
        <v>11560</v>
      </c>
      <c r="G2004" s="2" t="s">
        <v>11551</v>
      </c>
      <c r="H2004" s="2" t="s">
        <v>675</v>
      </c>
      <c r="I2004" s="2" t="s">
        <v>5726</v>
      </c>
      <c r="J2004" s="2" t="s">
        <v>9774</v>
      </c>
      <c r="K2004" s="2" t="s">
        <v>922</v>
      </c>
      <c r="L2004" s="2" t="s">
        <v>675</v>
      </c>
      <c r="M2004" s="2" t="s">
        <v>1513</v>
      </c>
      <c r="N2004" s="2" t="s">
        <v>675</v>
      </c>
      <c r="O2004" s="2" t="s">
        <v>5725</v>
      </c>
      <c r="P2004" s="2" t="s">
        <v>11568</v>
      </c>
      <c r="Q2004" s="9" t="s">
        <v>2039</v>
      </c>
      <c r="R2004" s="2" t="s">
        <v>9775</v>
      </c>
      <c r="S2004" s="9" t="s">
        <v>675</v>
      </c>
      <c r="T2004" s="2" t="s">
        <v>675</v>
      </c>
    </row>
    <row r="2005" spans="1:20">
      <c r="A2005" s="2" t="s">
        <v>2045</v>
      </c>
      <c r="B2005" s="9" t="s">
        <v>2039</v>
      </c>
      <c r="C2005" s="2" t="s">
        <v>13333</v>
      </c>
      <c r="D2005" s="2" t="s">
        <v>2039</v>
      </c>
      <c r="E2005" s="2" t="s">
        <v>7040</v>
      </c>
      <c r="F2005" s="2" t="s">
        <v>11560</v>
      </c>
      <c r="G2005" s="2" t="s">
        <v>11551</v>
      </c>
      <c r="H2005" s="2" t="s">
        <v>675</v>
      </c>
      <c r="I2005" s="2" t="s">
        <v>1258</v>
      </c>
      <c r="J2005" s="2" t="s">
        <v>2046</v>
      </c>
      <c r="K2005" s="2" t="s">
        <v>675</v>
      </c>
      <c r="L2005" s="2" t="s">
        <v>675</v>
      </c>
      <c r="M2005" s="2" t="s">
        <v>759</v>
      </c>
      <c r="N2005" s="2" t="s">
        <v>701</v>
      </c>
      <c r="O2005" s="2" t="s">
        <v>1257</v>
      </c>
      <c r="P2005" s="2" t="s">
        <v>11568</v>
      </c>
      <c r="Q2005" s="9" t="s">
        <v>2039</v>
      </c>
      <c r="R2005" s="2" t="s">
        <v>2047</v>
      </c>
      <c r="S2005" s="9" t="s">
        <v>2112</v>
      </c>
      <c r="T2005" s="2" t="s">
        <v>675</v>
      </c>
    </row>
    <row r="2006" spans="1:20">
      <c r="A2006" s="2" t="s">
        <v>3324</v>
      </c>
      <c r="B2006" s="9" t="s">
        <v>2039</v>
      </c>
      <c r="C2006" s="2" t="s">
        <v>13334</v>
      </c>
      <c r="D2006" s="2" t="s">
        <v>2039</v>
      </c>
      <c r="E2006" s="2" t="s">
        <v>13335</v>
      </c>
      <c r="F2006" s="2" t="s">
        <v>11591</v>
      </c>
      <c r="G2006" s="2" t="s">
        <v>11551</v>
      </c>
      <c r="H2006" s="2" t="s">
        <v>675</v>
      </c>
      <c r="I2006" s="2" t="s">
        <v>2003</v>
      </c>
      <c r="J2006" s="2" t="s">
        <v>498</v>
      </c>
      <c r="K2006" s="2" t="s">
        <v>664</v>
      </c>
      <c r="L2006" s="2" t="s">
        <v>11552</v>
      </c>
      <c r="M2006" s="2" t="s">
        <v>769</v>
      </c>
      <c r="N2006" s="2" t="s">
        <v>701</v>
      </c>
      <c r="O2006" s="2" t="s">
        <v>2002</v>
      </c>
      <c r="P2006" s="2" t="s">
        <v>11553</v>
      </c>
      <c r="Q2006" s="9" t="s">
        <v>2039</v>
      </c>
      <c r="R2006" s="2" t="s">
        <v>3325</v>
      </c>
      <c r="S2006" s="9" t="s">
        <v>2055</v>
      </c>
      <c r="T2006" s="2" t="s">
        <v>675</v>
      </c>
    </row>
    <row r="2007" spans="1:20">
      <c r="A2007" s="2" t="s">
        <v>3326</v>
      </c>
      <c r="B2007" s="9" t="s">
        <v>2039</v>
      </c>
      <c r="C2007" s="2" t="s">
        <v>13336</v>
      </c>
      <c r="D2007" s="2" t="s">
        <v>2039</v>
      </c>
      <c r="E2007" s="2" t="s">
        <v>13337</v>
      </c>
      <c r="F2007" s="2" t="s">
        <v>12135</v>
      </c>
      <c r="G2007" s="2" t="s">
        <v>11551</v>
      </c>
      <c r="H2007" s="2" t="s">
        <v>675</v>
      </c>
      <c r="I2007" s="2" t="s">
        <v>2932</v>
      </c>
      <c r="J2007" s="2" t="s">
        <v>499</v>
      </c>
      <c r="K2007" s="2" t="s">
        <v>664</v>
      </c>
      <c r="L2007" s="2" t="s">
        <v>11552</v>
      </c>
      <c r="M2007" s="2" t="s">
        <v>769</v>
      </c>
      <c r="N2007" s="2" t="s">
        <v>701</v>
      </c>
      <c r="O2007" s="2" t="s">
        <v>2931</v>
      </c>
      <c r="P2007" s="2" t="s">
        <v>11553</v>
      </c>
      <c r="Q2007" s="9" t="s">
        <v>2039</v>
      </c>
      <c r="R2007" s="2" t="s">
        <v>3327</v>
      </c>
      <c r="S2007" s="9" t="s">
        <v>2055</v>
      </c>
      <c r="T2007" s="2" t="s">
        <v>675</v>
      </c>
    </row>
    <row r="2008" spans="1:20">
      <c r="A2008" s="2" t="s">
        <v>3328</v>
      </c>
      <c r="B2008" s="9" t="s">
        <v>2039</v>
      </c>
      <c r="C2008" s="2" t="s">
        <v>12006</v>
      </c>
      <c r="D2008" s="2" t="s">
        <v>2039</v>
      </c>
      <c r="E2008" s="2" t="s">
        <v>13337</v>
      </c>
      <c r="F2008" s="2" t="s">
        <v>12290</v>
      </c>
      <c r="G2008" s="2" t="s">
        <v>11551</v>
      </c>
      <c r="H2008" s="2" t="s">
        <v>675</v>
      </c>
      <c r="I2008" s="2" t="s">
        <v>1135</v>
      </c>
      <c r="J2008" s="2" t="s">
        <v>499</v>
      </c>
      <c r="K2008" s="2" t="s">
        <v>664</v>
      </c>
      <c r="L2008" s="2" t="s">
        <v>11552</v>
      </c>
      <c r="M2008" s="2" t="s">
        <v>769</v>
      </c>
      <c r="N2008" s="2" t="s">
        <v>701</v>
      </c>
      <c r="O2008" s="2" t="s">
        <v>1134</v>
      </c>
      <c r="P2008" s="2" t="s">
        <v>11553</v>
      </c>
      <c r="Q2008" s="9" t="s">
        <v>2039</v>
      </c>
      <c r="R2008" s="2" t="s">
        <v>3329</v>
      </c>
      <c r="S2008" s="9" t="s">
        <v>2055</v>
      </c>
      <c r="T2008" s="2" t="s">
        <v>675</v>
      </c>
    </row>
    <row r="2009" spans="1:20">
      <c r="A2009" s="2" t="s">
        <v>3330</v>
      </c>
      <c r="B2009" s="9" t="s">
        <v>2049</v>
      </c>
      <c r="C2009" s="2" t="s">
        <v>13078</v>
      </c>
      <c r="D2009" s="2" t="s">
        <v>2049</v>
      </c>
      <c r="E2009" s="2" t="s">
        <v>13338</v>
      </c>
      <c r="F2009" s="2" t="s">
        <v>11560</v>
      </c>
      <c r="G2009" s="2" t="s">
        <v>11551</v>
      </c>
      <c r="H2009" s="2" t="s">
        <v>675</v>
      </c>
      <c r="I2009" s="2" t="s">
        <v>1268</v>
      </c>
      <c r="J2009" s="2" t="s">
        <v>446</v>
      </c>
      <c r="K2009" s="2" t="s">
        <v>664</v>
      </c>
      <c r="L2009" s="2" t="s">
        <v>675</v>
      </c>
      <c r="M2009" s="2" t="s">
        <v>1283</v>
      </c>
      <c r="N2009" s="2" t="s">
        <v>701</v>
      </c>
      <c r="O2009" s="2" t="s">
        <v>1267</v>
      </c>
      <c r="P2009" s="2" t="s">
        <v>11557</v>
      </c>
      <c r="Q2009" s="9" t="s">
        <v>2049</v>
      </c>
      <c r="R2009" s="2" t="s">
        <v>3331</v>
      </c>
      <c r="S2009" s="9" t="s">
        <v>2055</v>
      </c>
      <c r="T2009" s="2" t="s">
        <v>675</v>
      </c>
    </row>
    <row r="2010" spans="1:20">
      <c r="A2010" s="2" t="s">
        <v>4612</v>
      </c>
      <c r="B2010" s="9" t="s">
        <v>2039</v>
      </c>
      <c r="C2010" s="2" t="s">
        <v>12621</v>
      </c>
      <c r="D2010" s="2" t="s">
        <v>2039</v>
      </c>
      <c r="E2010" s="2" t="s">
        <v>6800</v>
      </c>
      <c r="F2010" s="2" t="s">
        <v>11560</v>
      </c>
      <c r="G2010" s="2" t="s">
        <v>11551</v>
      </c>
      <c r="H2010" s="2" t="s">
        <v>675</v>
      </c>
      <c r="I2010" s="2" t="s">
        <v>2031</v>
      </c>
      <c r="J2010" s="2" t="s">
        <v>80</v>
      </c>
      <c r="K2010" s="2" t="s">
        <v>664</v>
      </c>
      <c r="L2010" s="2" t="s">
        <v>675</v>
      </c>
      <c r="M2010" s="2" t="s">
        <v>1283</v>
      </c>
      <c r="N2010" s="2" t="s">
        <v>701</v>
      </c>
      <c r="O2010" s="2" t="s">
        <v>2030</v>
      </c>
      <c r="P2010" s="2" t="s">
        <v>11557</v>
      </c>
      <c r="Q2010" s="9" t="s">
        <v>2049</v>
      </c>
      <c r="R2010" s="2" t="s">
        <v>4613</v>
      </c>
      <c r="S2010" s="9" t="s">
        <v>2112</v>
      </c>
      <c r="T2010" s="2" t="s">
        <v>675</v>
      </c>
    </row>
    <row r="2011" spans="1:20">
      <c r="A2011" s="2" t="s">
        <v>2048</v>
      </c>
      <c r="B2011" s="9" t="s">
        <v>2049</v>
      </c>
      <c r="C2011" s="2" t="s">
        <v>13339</v>
      </c>
      <c r="D2011" s="2" t="s">
        <v>2049</v>
      </c>
      <c r="E2011" s="2" t="s">
        <v>5895</v>
      </c>
      <c r="F2011" s="2" t="s">
        <v>11560</v>
      </c>
      <c r="G2011" s="2" t="s">
        <v>11551</v>
      </c>
      <c r="H2011" s="2" t="s">
        <v>675</v>
      </c>
      <c r="I2011" s="2" t="s">
        <v>71</v>
      </c>
      <c r="J2011" s="2" t="s">
        <v>13340</v>
      </c>
      <c r="K2011" s="2" t="s">
        <v>664</v>
      </c>
      <c r="L2011" s="2" t="s">
        <v>675</v>
      </c>
      <c r="M2011" s="2" t="s">
        <v>701</v>
      </c>
      <c r="N2011" s="2" t="s">
        <v>701</v>
      </c>
      <c r="O2011" s="2" t="s">
        <v>1915</v>
      </c>
      <c r="P2011" s="2" t="s">
        <v>11557</v>
      </c>
      <c r="Q2011" s="9" t="s">
        <v>2049</v>
      </c>
      <c r="R2011" s="2" t="s">
        <v>2053</v>
      </c>
      <c r="S2011" s="9" t="s">
        <v>2112</v>
      </c>
      <c r="T2011" s="2" t="s">
        <v>675</v>
      </c>
    </row>
    <row r="2012" spans="1:20">
      <c r="A2012" s="2" t="s">
        <v>4614</v>
      </c>
      <c r="B2012" s="9" t="s">
        <v>2049</v>
      </c>
      <c r="C2012" s="2" t="s">
        <v>13341</v>
      </c>
      <c r="D2012" s="2" t="s">
        <v>2049</v>
      </c>
      <c r="E2012" s="2" t="s">
        <v>13342</v>
      </c>
      <c r="F2012" s="2" t="s">
        <v>12192</v>
      </c>
      <c r="G2012" s="2" t="s">
        <v>11551</v>
      </c>
      <c r="H2012" s="2" t="s">
        <v>675</v>
      </c>
      <c r="I2012" s="2" t="s">
        <v>1925</v>
      </c>
      <c r="J2012" s="2" t="s">
        <v>500</v>
      </c>
      <c r="K2012" s="2" t="s">
        <v>664</v>
      </c>
      <c r="L2012" s="2" t="s">
        <v>11552</v>
      </c>
      <c r="M2012" s="2" t="s">
        <v>1504</v>
      </c>
      <c r="N2012" s="2" t="s">
        <v>701</v>
      </c>
      <c r="O2012" s="2" t="s">
        <v>1924</v>
      </c>
      <c r="P2012" s="2" t="s">
        <v>11557</v>
      </c>
      <c r="Q2012" s="9" t="s">
        <v>2049</v>
      </c>
      <c r="R2012" s="2" t="s">
        <v>4615</v>
      </c>
      <c r="S2012" s="9" t="s">
        <v>2112</v>
      </c>
      <c r="T2012" s="2" t="s">
        <v>675</v>
      </c>
    </row>
    <row r="2013" spans="1:20">
      <c r="A2013" s="2" t="s">
        <v>5356</v>
      </c>
      <c r="B2013" s="9" t="s">
        <v>2049</v>
      </c>
      <c r="C2013" s="2" t="s">
        <v>13343</v>
      </c>
      <c r="D2013" s="2" t="s">
        <v>2049</v>
      </c>
      <c r="E2013" s="2" t="s">
        <v>13344</v>
      </c>
      <c r="F2013" s="2" t="s">
        <v>11739</v>
      </c>
      <c r="G2013" s="2" t="s">
        <v>11551</v>
      </c>
      <c r="H2013" s="2" t="s">
        <v>675</v>
      </c>
      <c r="I2013" s="2" t="s">
        <v>54</v>
      </c>
      <c r="J2013" s="2" t="s">
        <v>5357</v>
      </c>
      <c r="K2013" s="2" t="s">
        <v>664</v>
      </c>
      <c r="L2013" s="2" t="s">
        <v>11552</v>
      </c>
      <c r="M2013" s="2" t="s">
        <v>1504</v>
      </c>
      <c r="N2013" s="2" t="s">
        <v>701</v>
      </c>
      <c r="O2013" s="2" t="s">
        <v>2256</v>
      </c>
      <c r="P2013" s="2" t="s">
        <v>11557</v>
      </c>
      <c r="Q2013" s="9" t="s">
        <v>2049</v>
      </c>
      <c r="R2013" s="2" t="s">
        <v>5358</v>
      </c>
      <c r="S2013" s="9" t="s">
        <v>2199</v>
      </c>
      <c r="T2013" s="2" t="s">
        <v>675</v>
      </c>
    </row>
    <row r="2014" spans="1:20">
      <c r="A2014" s="2" t="s">
        <v>3332</v>
      </c>
      <c r="B2014" s="9" t="s">
        <v>2049</v>
      </c>
      <c r="C2014" s="2" t="s">
        <v>13345</v>
      </c>
      <c r="D2014" s="2" t="s">
        <v>2049</v>
      </c>
      <c r="E2014" s="2" t="s">
        <v>13346</v>
      </c>
      <c r="F2014" s="2" t="s">
        <v>12594</v>
      </c>
      <c r="G2014" s="2" t="s">
        <v>11551</v>
      </c>
      <c r="H2014" s="2" t="s">
        <v>675</v>
      </c>
      <c r="I2014" s="2" t="s">
        <v>99</v>
      </c>
      <c r="J2014" s="2" t="s">
        <v>501</v>
      </c>
      <c r="K2014" s="2" t="s">
        <v>664</v>
      </c>
      <c r="L2014" s="2" t="s">
        <v>11552</v>
      </c>
      <c r="M2014" s="2" t="s">
        <v>1504</v>
      </c>
      <c r="N2014" s="2" t="s">
        <v>701</v>
      </c>
      <c r="O2014" s="2" t="s">
        <v>2202</v>
      </c>
      <c r="P2014" s="2" t="s">
        <v>11557</v>
      </c>
      <c r="Q2014" s="9" t="s">
        <v>2049</v>
      </c>
      <c r="R2014" s="2" t="s">
        <v>3333</v>
      </c>
      <c r="S2014" s="9" t="s">
        <v>2055</v>
      </c>
      <c r="T2014" s="2" t="s">
        <v>675</v>
      </c>
    </row>
    <row r="2015" spans="1:20">
      <c r="A2015" s="2" t="s">
        <v>3334</v>
      </c>
      <c r="B2015" s="9" t="s">
        <v>2049</v>
      </c>
      <c r="C2015" s="2" t="s">
        <v>13347</v>
      </c>
      <c r="D2015" s="2" t="s">
        <v>2049</v>
      </c>
      <c r="E2015" s="2" t="s">
        <v>13348</v>
      </c>
      <c r="F2015" s="2" t="s">
        <v>13072</v>
      </c>
      <c r="G2015" s="2" t="s">
        <v>11551</v>
      </c>
      <c r="H2015" s="2" t="s">
        <v>675</v>
      </c>
      <c r="I2015" s="2" t="s">
        <v>2750</v>
      </c>
      <c r="J2015" s="2" t="s">
        <v>463</v>
      </c>
      <c r="K2015" s="2" t="s">
        <v>664</v>
      </c>
      <c r="L2015" s="2" t="s">
        <v>11552</v>
      </c>
      <c r="M2015" s="2" t="s">
        <v>1504</v>
      </c>
      <c r="N2015" s="2" t="s">
        <v>701</v>
      </c>
      <c r="O2015" s="2" t="s">
        <v>2749</v>
      </c>
      <c r="P2015" s="2" t="s">
        <v>11557</v>
      </c>
      <c r="Q2015" s="9" t="s">
        <v>2049</v>
      </c>
      <c r="R2015" s="2" t="s">
        <v>3335</v>
      </c>
      <c r="S2015" s="9" t="s">
        <v>2055</v>
      </c>
      <c r="T2015" s="2" t="s">
        <v>675</v>
      </c>
    </row>
    <row r="2016" spans="1:20">
      <c r="A2016" s="2" t="s">
        <v>5359</v>
      </c>
      <c r="B2016" s="9" t="s">
        <v>2049</v>
      </c>
      <c r="C2016" s="2" t="s">
        <v>13349</v>
      </c>
      <c r="D2016" s="2" t="s">
        <v>2049</v>
      </c>
      <c r="E2016" s="2" t="s">
        <v>13350</v>
      </c>
      <c r="F2016" s="2" t="s">
        <v>11550</v>
      </c>
      <c r="G2016" s="2" t="s">
        <v>11551</v>
      </c>
      <c r="H2016" s="2" t="s">
        <v>675</v>
      </c>
      <c r="I2016" s="2" t="s">
        <v>4506</v>
      </c>
      <c r="J2016" s="2" t="s">
        <v>5360</v>
      </c>
      <c r="K2016" s="2" t="s">
        <v>664</v>
      </c>
      <c r="L2016" s="2" t="s">
        <v>11552</v>
      </c>
      <c r="M2016" s="2" t="s">
        <v>1504</v>
      </c>
      <c r="N2016" s="2" t="s">
        <v>701</v>
      </c>
      <c r="O2016" s="2" t="s">
        <v>4505</v>
      </c>
      <c r="P2016" s="2" t="s">
        <v>11557</v>
      </c>
      <c r="Q2016" s="9" t="s">
        <v>2049</v>
      </c>
      <c r="R2016" s="2" t="s">
        <v>5361</v>
      </c>
      <c r="S2016" s="9" t="s">
        <v>2199</v>
      </c>
      <c r="T2016" s="2" t="s">
        <v>675</v>
      </c>
    </row>
    <row r="2017" spans="1:20">
      <c r="A2017" s="2" t="s">
        <v>3336</v>
      </c>
      <c r="B2017" s="9" t="s">
        <v>2049</v>
      </c>
      <c r="C2017" s="2" t="s">
        <v>13351</v>
      </c>
      <c r="D2017" s="2" t="s">
        <v>2049</v>
      </c>
      <c r="E2017" s="2" t="s">
        <v>13352</v>
      </c>
      <c r="F2017" s="2" t="s">
        <v>12197</v>
      </c>
      <c r="G2017" s="2" t="s">
        <v>11551</v>
      </c>
      <c r="H2017" s="2" t="s">
        <v>675</v>
      </c>
      <c r="I2017" s="2" t="s">
        <v>2587</v>
      </c>
      <c r="J2017" s="2" t="s">
        <v>186</v>
      </c>
      <c r="K2017" s="2" t="s">
        <v>664</v>
      </c>
      <c r="L2017" s="2" t="s">
        <v>11552</v>
      </c>
      <c r="M2017" s="2" t="s">
        <v>1504</v>
      </c>
      <c r="N2017" s="2" t="s">
        <v>701</v>
      </c>
      <c r="O2017" s="2" t="s">
        <v>2586</v>
      </c>
      <c r="P2017" s="2" t="s">
        <v>11557</v>
      </c>
      <c r="Q2017" s="9" t="s">
        <v>2049</v>
      </c>
      <c r="R2017" s="2" t="s">
        <v>3337</v>
      </c>
      <c r="S2017" s="9" t="s">
        <v>2055</v>
      </c>
      <c r="T2017" s="2" t="s">
        <v>675</v>
      </c>
    </row>
    <row r="2018" spans="1:20">
      <c r="A2018" s="2" t="s">
        <v>5362</v>
      </c>
      <c r="B2018" s="9" t="s">
        <v>2049</v>
      </c>
      <c r="C2018" s="2" t="s">
        <v>13353</v>
      </c>
      <c r="D2018" s="2" t="s">
        <v>2049</v>
      </c>
      <c r="E2018" s="2" t="s">
        <v>13354</v>
      </c>
      <c r="F2018" s="2" t="s">
        <v>12192</v>
      </c>
      <c r="G2018" s="2" t="s">
        <v>11551</v>
      </c>
      <c r="H2018" s="2" t="s">
        <v>675</v>
      </c>
      <c r="I2018" s="2" t="s">
        <v>12</v>
      </c>
      <c r="J2018" s="2" t="s">
        <v>5363</v>
      </c>
      <c r="K2018" s="2" t="s">
        <v>664</v>
      </c>
      <c r="L2018" s="2" t="s">
        <v>11552</v>
      </c>
      <c r="M2018" s="2" t="s">
        <v>1504</v>
      </c>
      <c r="N2018" s="2" t="s">
        <v>701</v>
      </c>
      <c r="O2018" s="2" t="s">
        <v>782</v>
      </c>
      <c r="P2018" s="2" t="s">
        <v>11557</v>
      </c>
      <c r="Q2018" s="9" t="s">
        <v>2049</v>
      </c>
      <c r="R2018" s="2" t="s">
        <v>5364</v>
      </c>
      <c r="S2018" s="9" t="s">
        <v>2199</v>
      </c>
      <c r="T2018" s="2" t="s">
        <v>675</v>
      </c>
    </row>
    <row r="2019" spans="1:20">
      <c r="A2019" s="2" t="s">
        <v>5365</v>
      </c>
      <c r="B2019" s="9" t="s">
        <v>2049</v>
      </c>
      <c r="C2019" s="2" t="s">
        <v>13355</v>
      </c>
      <c r="D2019" s="2" t="s">
        <v>2049</v>
      </c>
      <c r="E2019" s="2" t="s">
        <v>12528</v>
      </c>
      <c r="F2019" s="2" t="s">
        <v>12427</v>
      </c>
      <c r="G2019" s="2" t="s">
        <v>11551</v>
      </c>
      <c r="H2019" s="2" t="s">
        <v>675</v>
      </c>
      <c r="I2019" s="2" t="s">
        <v>2432</v>
      </c>
      <c r="J2019" s="2" t="s">
        <v>5366</v>
      </c>
      <c r="K2019" s="2" t="s">
        <v>664</v>
      </c>
      <c r="L2019" s="2" t="s">
        <v>11552</v>
      </c>
      <c r="M2019" s="2" t="s">
        <v>1504</v>
      </c>
      <c r="N2019" s="2" t="s">
        <v>701</v>
      </c>
      <c r="O2019" s="2" t="s">
        <v>2431</v>
      </c>
      <c r="P2019" s="2" t="s">
        <v>11557</v>
      </c>
      <c r="Q2019" s="9" t="s">
        <v>2049</v>
      </c>
      <c r="R2019" s="2" t="s">
        <v>5367</v>
      </c>
      <c r="S2019" s="9" t="s">
        <v>2199</v>
      </c>
      <c r="T2019" s="2" t="s">
        <v>675</v>
      </c>
    </row>
    <row r="2020" spans="1:20">
      <c r="A2020" s="2" t="s">
        <v>3338</v>
      </c>
      <c r="B2020" s="9" t="s">
        <v>2049</v>
      </c>
      <c r="C2020" s="2" t="s">
        <v>13356</v>
      </c>
      <c r="D2020" s="2" t="s">
        <v>2049</v>
      </c>
      <c r="E2020" s="2" t="s">
        <v>13357</v>
      </c>
      <c r="F2020" s="2" t="s">
        <v>12594</v>
      </c>
      <c r="G2020" s="2" t="s">
        <v>11551</v>
      </c>
      <c r="H2020" s="2" t="s">
        <v>675</v>
      </c>
      <c r="I2020" s="2" t="s">
        <v>1258</v>
      </c>
      <c r="J2020" s="2" t="s">
        <v>502</v>
      </c>
      <c r="K2020" s="2" t="s">
        <v>664</v>
      </c>
      <c r="L2020" s="2" t="s">
        <v>11552</v>
      </c>
      <c r="M2020" s="2" t="s">
        <v>1504</v>
      </c>
      <c r="N2020" s="2" t="s">
        <v>701</v>
      </c>
      <c r="O2020" s="2" t="s">
        <v>1257</v>
      </c>
      <c r="P2020" s="2" t="s">
        <v>11557</v>
      </c>
      <c r="Q2020" s="9" t="s">
        <v>2049</v>
      </c>
      <c r="R2020" s="2" t="s">
        <v>3339</v>
      </c>
      <c r="S2020" s="9" t="s">
        <v>2055</v>
      </c>
      <c r="T2020" s="2" t="s">
        <v>675</v>
      </c>
    </row>
    <row r="2021" spans="1:20">
      <c r="A2021" s="2" t="s">
        <v>5368</v>
      </c>
      <c r="B2021" s="9" t="s">
        <v>2049</v>
      </c>
      <c r="C2021" s="2" t="s">
        <v>13358</v>
      </c>
      <c r="D2021" s="2" t="s">
        <v>2049</v>
      </c>
      <c r="E2021" s="2" t="s">
        <v>13359</v>
      </c>
      <c r="F2021" s="2" t="s">
        <v>12973</v>
      </c>
      <c r="G2021" s="2" t="s">
        <v>11551</v>
      </c>
      <c r="H2021" s="2" t="s">
        <v>675</v>
      </c>
      <c r="I2021" s="2" t="s">
        <v>1816</v>
      </c>
      <c r="J2021" s="2" t="s">
        <v>5369</v>
      </c>
      <c r="K2021" s="2" t="s">
        <v>664</v>
      </c>
      <c r="L2021" s="2" t="s">
        <v>11552</v>
      </c>
      <c r="M2021" s="2" t="s">
        <v>1504</v>
      </c>
      <c r="N2021" s="2" t="s">
        <v>701</v>
      </c>
      <c r="O2021" s="2" t="s">
        <v>1815</v>
      </c>
      <c r="P2021" s="2" t="s">
        <v>11557</v>
      </c>
      <c r="Q2021" s="9" t="s">
        <v>2049</v>
      </c>
      <c r="R2021" s="2" t="s">
        <v>5370</v>
      </c>
      <c r="S2021" s="9" t="s">
        <v>2199</v>
      </c>
      <c r="T2021" s="2" t="s">
        <v>675</v>
      </c>
    </row>
    <row r="2022" spans="1:20">
      <c r="A2022" s="2" t="s">
        <v>4616</v>
      </c>
      <c r="B2022" s="9" t="s">
        <v>2049</v>
      </c>
      <c r="C2022" s="2" t="s">
        <v>13360</v>
      </c>
      <c r="D2022" s="2" t="s">
        <v>2049</v>
      </c>
      <c r="E2022" s="2" t="s">
        <v>13361</v>
      </c>
      <c r="F2022" s="2" t="s">
        <v>11611</v>
      </c>
      <c r="G2022" s="2" t="s">
        <v>11551</v>
      </c>
      <c r="H2022" s="2" t="s">
        <v>675</v>
      </c>
      <c r="I2022" s="2" t="s">
        <v>1816</v>
      </c>
      <c r="J2022" s="2" t="s">
        <v>503</v>
      </c>
      <c r="K2022" s="2" t="s">
        <v>664</v>
      </c>
      <c r="L2022" s="2" t="s">
        <v>11552</v>
      </c>
      <c r="M2022" s="2" t="s">
        <v>1504</v>
      </c>
      <c r="N2022" s="2" t="s">
        <v>701</v>
      </c>
      <c r="O2022" s="2" t="s">
        <v>1815</v>
      </c>
      <c r="P2022" s="2" t="s">
        <v>11557</v>
      </c>
      <c r="Q2022" s="9" t="s">
        <v>2049</v>
      </c>
      <c r="R2022" s="2" t="s">
        <v>4617</v>
      </c>
      <c r="S2022" s="9" t="s">
        <v>2112</v>
      </c>
      <c r="T2022" s="2" t="s">
        <v>675</v>
      </c>
    </row>
    <row r="2023" spans="1:20">
      <c r="A2023" s="2" t="s">
        <v>4618</v>
      </c>
      <c r="B2023" s="9" t="s">
        <v>2049</v>
      </c>
      <c r="C2023" s="2" t="s">
        <v>13189</v>
      </c>
      <c r="D2023" s="2" t="s">
        <v>3341</v>
      </c>
      <c r="E2023" s="2" t="s">
        <v>13362</v>
      </c>
      <c r="F2023" s="2" t="s">
        <v>11550</v>
      </c>
      <c r="G2023" s="2" t="s">
        <v>11551</v>
      </c>
      <c r="H2023" s="2" t="s">
        <v>675</v>
      </c>
      <c r="I2023" s="2" t="s">
        <v>2326</v>
      </c>
      <c r="J2023" s="2" t="s">
        <v>433</v>
      </c>
      <c r="K2023" s="2" t="s">
        <v>664</v>
      </c>
      <c r="L2023" s="2" t="s">
        <v>11552</v>
      </c>
      <c r="M2023" s="2" t="s">
        <v>769</v>
      </c>
      <c r="N2023" s="2" t="s">
        <v>701</v>
      </c>
      <c r="O2023" s="2" t="s">
        <v>2325</v>
      </c>
      <c r="P2023" s="2" t="s">
        <v>11553</v>
      </c>
      <c r="Q2023" s="9" t="s">
        <v>3341</v>
      </c>
      <c r="R2023" s="2" t="s">
        <v>4619</v>
      </c>
      <c r="S2023" s="9" t="s">
        <v>2112</v>
      </c>
      <c r="T2023" s="2" t="s">
        <v>675</v>
      </c>
    </row>
    <row r="2024" spans="1:20">
      <c r="A2024" s="2" t="s">
        <v>5371</v>
      </c>
      <c r="B2024" s="9" t="s">
        <v>3341</v>
      </c>
      <c r="C2024" s="2" t="s">
        <v>12206</v>
      </c>
      <c r="D2024" s="2" t="s">
        <v>3341</v>
      </c>
      <c r="E2024" s="2" t="s">
        <v>12103</v>
      </c>
      <c r="F2024" s="2" t="s">
        <v>11580</v>
      </c>
      <c r="G2024" s="2" t="s">
        <v>11551</v>
      </c>
      <c r="H2024" s="2" t="s">
        <v>675</v>
      </c>
      <c r="I2024" s="2" t="s">
        <v>3282</v>
      </c>
      <c r="J2024" s="2" t="s">
        <v>166</v>
      </c>
      <c r="K2024" s="2" t="s">
        <v>664</v>
      </c>
      <c r="L2024" s="2" t="s">
        <v>11552</v>
      </c>
      <c r="M2024" s="2" t="s">
        <v>769</v>
      </c>
      <c r="N2024" s="2" t="s">
        <v>701</v>
      </c>
      <c r="O2024" s="2" t="s">
        <v>3281</v>
      </c>
      <c r="P2024" s="2" t="s">
        <v>11553</v>
      </c>
      <c r="Q2024" s="9" t="s">
        <v>3341</v>
      </c>
      <c r="R2024" s="2" t="s">
        <v>5372</v>
      </c>
      <c r="S2024" s="9" t="s">
        <v>2199</v>
      </c>
      <c r="T2024" s="2" t="s">
        <v>675</v>
      </c>
    </row>
    <row r="2025" spans="1:20">
      <c r="A2025" s="2" t="s">
        <v>9776</v>
      </c>
      <c r="B2025" s="9" t="s">
        <v>4688</v>
      </c>
      <c r="C2025" s="2" t="s">
        <v>6748</v>
      </c>
      <c r="D2025" s="2" t="s">
        <v>4688</v>
      </c>
      <c r="E2025" s="2" t="s">
        <v>5882</v>
      </c>
      <c r="F2025" s="2" t="s">
        <v>11560</v>
      </c>
      <c r="G2025" s="2" t="s">
        <v>11551</v>
      </c>
      <c r="H2025" s="2" t="s">
        <v>675</v>
      </c>
      <c r="I2025" s="2" t="s">
        <v>71</v>
      </c>
      <c r="J2025" s="2" t="s">
        <v>6734</v>
      </c>
      <c r="K2025" s="2" t="s">
        <v>922</v>
      </c>
      <c r="L2025" s="2" t="s">
        <v>675</v>
      </c>
      <c r="M2025" s="2" t="s">
        <v>2672</v>
      </c>
      <c r="N2025" s="2" t="s">
        <v>2672</v>
      </c>
      <c r="O2025" s="2" t="s">
        <v>1915</v>
      </c>
      <c r="P2025" s="2" t="s">
        <v>11557</v>
      </c>
      <c r="Q2025" s="9" t="s">
        <v>3341</v>
      </c>
      <c r="R2025" s="2" t="s">
        <v>9777</v>
      </c>
      <c r="S2025" s="9" t="s">
        <v>3405</v>
      </c>
      <c r="T2025" s="2" t="s">
        <v>675</v>
      </c>
    </row>
    <row r="2026" spans="1:20">
      <c r="A2026" s="2" t="s">
        <v>9778</v>
      </c>
      <c r="B2026" s="9" t="s">
        <v>2055</v>
      </c>
      <c r="C2026" s="2" t="s">
        <v>13363</v>
      </c>
      <c r="D2026" s="2" t="s">
        <v>675</v>
      </c>
      <c r="E2026" s="2" t="s">
        <v>682</v>
      </c>
      <c r="F2026" s="2" t="s">
        <v>11560</v>
      </c>
      <c r="G2026" s="2" t="s">
        <v>11551</v>
      </c>
      <c r="H2026" s="2" t="s">
        <v>675</v>
      </c>
      <c r="I2026" s="2" t="s">
        <v>178</v>
      </c>
      <c r="J2026" s="2" t="s">
        <v>6786</v>
      </c>
      <c r="K2026" s="2" t="s">
        <v>922</v>
      </c>
      <c r="L2026" s="2" t="s">
        <v>675</v>
      </c>
      <c r="M2026" s="2" t="s">
        <v>2672</v>
      </c>
      <c r="N2026" s="2" t="s">
        <v>760</v>
      </c>
      <c r="O2026" s="2" t="s">
        <v>1002</v>
      </c>
      <c r="P2026" s="2" t="s">
        <v>11557</v>
      </c>
      <c r="Q2026" s="9" t="s">
        <v>3341</v>
      </c>
      <c r="R2026" s="2" t="s">
        <v>9780</v>
      </c>
      <c r="S2026" s="9" t="s">
        <v>3402</v>
      </c>
      <c r="T2026" s="2" t="s">
        <v>675</v>
      </c>
    </row>
    <row r="2027" spans="1:20">
      <c r="A2027" s="2" t="s">
        <v>9781</v>
      </c>
      <c r="B2027" s="9" t="s">
        <v>2055</v>
      </c>
      <c r="C2027" s="2" t="s">
        <v>13364</v>
      </c>
      <c r="D2027" s="2" t="s">
        <v>675</v>
      </c>
      <c r="E2027" s="2" t="s">
        <v>682</v>
      </c>
      <c r="F2027" s="2" t="s">
        <v>11560</v>
      </c>
      <c r="G2027" s="2" t="s">
        <v>11551</v>
      </c>
      <c r="H2027" s="2" t="s">
        <v>675</v>
      </c>
      <c r="I2027" s="2" t="s">
        <v>106</v>
      </c>
      <c r="J2027" s="2" t="s">
        <v>6828</v>
      </c>
      <c r="K2027" s="2" t="s">
        <v>922</v>
      </c>
      <c r="L2027" s="2" t="s">
        <v>675</v>
      </c>
      <c r="M2027" s="2" t="s">
        <v>2672</v>
      </c>
      <c r="N2027" s="2" t="s">
        <v>760</v>
      </c>
      <c r="O2027" s="2" t="s">
        <v>1387</v>
      </c>
      <c r="P2027" s="2" t="s">
        <v>11557</v>
      </c>
      <c r="Q2027" s="9" t="s">
        <v>3341</v>
      </c>
      <c r="R2027" s="2" t="s">
        <v>9783</v>
      </c>
      <c r="S2027" s="9" t="s">
        <v>2108</v>
      </c>
      <c r="T2027" s="2" t="s">
        <v>675</v>
      </c>
    </row>
    <row r="2028" spans="1:20">
      <c r="A2028" s="2" t="s">
        <v>9784</v>
      </c>
      <c r="B2028" s="9" t="s">
        <v>2055</v>
      </c>
      <c r="C2028" s="2" t="s">
        <v>13365</v>
      </c>
      <c r="D2028" s="2" t="s">
        <v>675</v>
      </c>
      <c r="E2028" s="2" t="s">
        <v>682</v>
      </c>
      <c r="F2028" s="2" t="s">
        <v>11560</v>
      </c>
      <c r="G2028" s="2" t="s">
        <v>11551</v>
      </c>
      <c r="H2028" s="2" t="s">
        <v>675</v>
      </c>
      <c r="I2028" s="2" t="s">
        <v>195</v>
      </c>
      <c r="J2028" s="2" t="s">
        <v>6852</v>
      </c>
      <c r="K2028" s="2" t="s">
        <v>922</v>
      </c>
      <c r="L2028" s="2" t="s">
        <v>675</v>
      </c>
      <c r="M2028" s="2" t="s">
        <v>2672</v>
      </c>
      <c r="N2028" s="2" t="s">
        <v>760</v>
      </c>
      <c r="O2028" s="2" t="s">
        <v>4073</v>
      </c>
      <c r="P2028" s="2" t="s">
        <v>11557</v>
      </c>
      <c r="Q2028" s="9" t="s">
        <v>3341</v>
      </c>
      <c r="R2028" s="2" t="s">
        <v>9786</v>
      </c>
      <c r="S2028" s="9" t="s">
        <v>2112</v>
      </c>
      <c r="T2028" s="2" t="s">
        <v>675</v>
      </c>
    </row>
    <row r="2029" spans="1:20">
      <c r="A2029" s="2" t="s">
        <v>9787</v>
      </c>
      <c r="B2029" s="9" t="s">
        <v>2112</v>
      </c>
      <c r="C2029" s="2" t="s">
        <v>6692</v>
      </c>
      <c r="D2029" s="2" t="s">
        <v>2112</v>
      </c>
      <c r="E2029" s="2" t="s">
        <v>5895</v>
      </c>
      <c r="F2029" s="2" t="s">
        <v>11560</v>
      </c>
      <c r="G2029" s="2" t="s">
        <v>11551</v>
      </c>
      <c r="H2029" s="2" t="s">
        <v>675</v>
      </c>
      <c r="I2029" s="2" t="s">
        <v>87</v>
      </c>
      <c r="J2029" s="2" t="s">
        <v>6856</v>
      </c>
      <c r="K2029" s="2" t="s">
        <v>922</v>
      </c>
      <c r="L2029" s="2" t="s">
        <v>675</v>
      </c>
      <c r="M2029" s="2" t="s">
        <v>2672</v>
      </c>
      <c r="N2029" s="2" t="s">
        <v>2672</v>
      </c>
      <c r="O2029" s="2" t="s">
        <v>4082</v>
      </c>
      <c r="P2029" s="2" t="s">
        <v>11557</v>
      </c>
      <c r="Q2029" s="9" t="s">
        <v>3341</v>
      </c>
      <c r="R2029" s="2" t="s">
        <v>9788</v>
      </c>
      <c r="S2029" s="9" t="s">
        <v>4688</v>
      </c>
      <c r="T2029" s="2" t="s">
        <v>675</v>
      </c>
    </row>
    <row r="2030" spans="1:20">
      <c r="A2030" s="2" t="s">
        <v>9789</v>
      </c>
      <c r="B2030" s="9" t="s">
        <v>2133</v>
      </c>
      <c r="C2030" s="2" t="s">
        <v>13366</v>
      </c>
      <c r="D2030" s="2" t="s">
        <v>675</v>
      </c>
      <c r="E2030" s="2" t="s">
        <v>682</v>
      </c>
      <c r="F2030" s="2" t="s">
        <v>11560</v>
      </c>
      <c r="G2030" s="2" t="s">
        <v>11551</v>
      </c>
      <c r="H2030" s="2" t="s">
        <v>7163</v>
      </c>
      <c r="I2030" s="2" t="s">
        <v>7163</v>
      </c>
      <c r="J2030" s="2" t="s">
        <v>7164</v>
      </c>
      <c r="K2030" s="2" t="s">
        <v>922</v>
      </c>
      <c r="L2030" s="2" t="s">
        <v>675</v>
      </c>
      <c r="M2030" s="2" t="s">
        <v>2672</v>
      </c>
      <c r="N2030" s="2" t="s">
        <v>760</v>
      </c>
      <c r="O2030" s="2" t="s">
        <v>7162</v>
      </c>
      <c r="P2030" s="2" t="s">
        <v>11557</v>
      </c>
      <c r="Q2030" s="9" t="s">
        <v>3341</v>
      </c>
      <c r="R2030" s="2" t="s">
        <v>9791</v>
      </c>
      <c r="S2030" s="9" t="s">
        <v>4688</v>
      </c>
      <c r="T2030" s="2" t="s">
        <v>675</v>
      </c>
    </row>
    <row r="2031" spans="1:20">
      <c r="A2031" s="2" t="s">
        <v>9792</v>
      </c>
      <c r="B2031" s="9" t="s">
        <v>2115</v>
      </c>
      <c r="C2031" s="2" t="s">
        <v>13367</v>
      </c>
      <c r="D2031" s="2" t="s">
        <v>675</v>
      </c>
      <c r="E2031" s="2" t="s">
        <v>682</v>
      </c>
      <c r="F2031" s="2" t="s">
        <v>11560</v>
      </c>
      <c r="G2031" s="2" t="s">
        <v>11551</v>
      </c>
      <c r="H2031" s="2" t="s">
        <v>7182</v>
      </c>
      <c r="I2031" s="2" t="s">
        <v>7182</v>
      </c>
      <c r="J2031" s="2" t="s">
        <v>7183</v>
      </c>
      <c r="K2031" s="2" t="s">
        <v>922</v>
      </c>
      <c r="L2031" s="2" t="s">
        <v>675</v>
      </c>
      <c r="M2031" s="2" t="s">
        <v>2672</v>
      </c>
      <c r="N2031" s="2" t="s">
        <v>760</v>
      </c>
      <c r="O2031" s="2" t="s">
        <v>7181</v>
      </c>
      <c r="P2031" s="2" t="s">
        <v>11557</v>
      </c>
      <c r="Q2031" s="9" t="s">
        <v>3341</v>
      </c>
      <c r="R2031" s="2" t="s">
        <v>9794</v>
      </c>
      <c r="S2031" s="9" t="s">
        <v>3402</v>
      </c>
      <c r="T2031" s="2" t="s">
        <v>675</v>
      </c>
    </row>
    <row r="2032" spans="1:20">
      <c r="A2032" s="2" t="s">
        <v>9795</v>
      </c>
      <c r="B2032" s="9" t="s">
        <v>2127</v>
      </c>
      <c r="C2032" s="2" t="s">
        <v>5851</v>
      </c>
      <c r="D2032" s="2" t="s">
        <v>2127</v>
      </c>
      <c r="E2032" s="2" t="s">
        <v>5852</v>
      </c>
      <c r="F2032" s="2" t="s">
        <v>11560</v>
      </c>
      <c r="G2032" s="2" t="s">
        <v>11551</v>
      </c>
      <c r="H2032" s="2" t="s">
        <v>788</v>
      </c>
      <c r="I2032" s="2" t="s">
        <v>788</v>
      </c>
      <c r="J2032" s="2" t="s">
        <v>6909</v>
      </c>
      <c r="K2032" s="2" t="s">
        <v>922</v>
      </c>
      <c r="L2032" s="2" t="s">
        <v>675</v>
      </c>
      <c r="M2032" s="2" t="s">
        <v>2672</v>
      </c>
      <c r="N2032" s="2" t="s">
        <v>2672</v>
      </c>
      <c r="O2032" s="2" t="s">
        <v>787</v>
      </c>
      <c r="P2032" s="2" t="s">
        <v>11557</v>
      </c>
      <c r="Q2032" s="9" t="s">
        <v>3341</v>
      </c>
      <c r="R2032" s="2" t="s">
        <v>9796</v>
      </c>
      <c r="S2032" s="9" t="s">
        <v>3402</v>
      </c>
      <c r="T2032" s="2" t="s">
        <v>675</v>
      </c>
    </row>
    <row r="2033" spans="1:20">
      <c r="A2033" s="2" t="s">
        <v>9797</v>
      </c>
      <c r="B2033" s="9" t="s">
        <v>2127</v>
      </c>
      <c r="C2033" s="2" t="s">
        <v>7252</v>
      </c>
      <c r="D2033" s="2" t="s">
        <v>2127</v>
      </c>
      <c r="E2033" s="2" t="s">
        <v>7184</v>
      </c>
      <c r="F2033" s="2" t="s">
        <v>11560</v>
      </c>
      <c r="G2033" s="2" t="s">
        <v>11551</v>
      </c>
      <c r="H2033" s="2" t="s">
        <v>176</v>
      </c>
      <c r="I2033" s="2" t="s">
        <v>176</v>
      </c>
      <c r="J2033" s="2" t="s">
        <v>7236</v>
      </c>
      <c r="K2033" s="2" t="s">
        <v>922</v>
      </c>
      <c r="L2033" s="2" t="s">
        <v>675</v>
      </c>
      <c r="M2033" s="2" t="s">
        <v>2672</v>
      </c>
      <c r="N2033" s="2" t="s">
        <v>2672</v>
      </c>
      <c r="O2033" s="2" t="s">
        <v>2845</v>
      </c>
      <c r="P2033" s="2" t="s">
        <v>11557</v>
      </c>
      <c r="Q2033" s="9" t="s">
        <v>3341</v>
      </c>
      <c r="R2033" s="2" t="s">
        <v>9798</v>
      </c>
      <c r="S2033" s="9" t="s">
        <v>4688</v>
      </c>
      <c r="T2033" s="2" t="s">
        <v>675</v>
      </c>
    </row>
    <row r="2034" spans="1:20">
      <c r="A2034" s="2" t="s">
        <v>9799</v>
      </c>
      <c r="B2034" s="9" t="s">
        <v>2133</v>
      </c>
      <c r="C2034" s="2" t="s">
        <v>671</v>
      </c>
      <c r="D2034" s="2" t="s">
        <v>2133</v>
      </c>
      <c r="E2034" s="2" t="s">
        <v>5851</v>
      </c>
      <c r="F2034" s="2" t="s">
        <v>11560</v>
      </c>
      <c r="G2034" s="2" t="s">
        <v>11551</v>
      </c>
      <c r="H2034" s="2" t="s">
        <v>7250</v>
      </c>
      <c r="I2034" s="2" t="s">
        <v>7250</v>
      </c>
      <c r="J2034" s="2" t="s">
        <v>7251</v>
      </c>
      <c r="K2034" s="2" t="s">
        <v>922</v>
      </c>
      <c r="L2034" s="2" t="s">
        <v>675</v>
      </c>
      <c r="M2034" s="2" t="s">
        <v>2672</v>
      </c>
      <c r="N2034" s="2" t="s">
        <v>2672</v>
      </c>
      <c r="O2034" s="2" t="s">
        <v>7249</v>
      </c>
      <c r="P2034" s="2" t="s">
        <v>11557</v>
      </c>
      <c r="Q2034" s="9" t="s">
        <v>3341</v>
      </c>
      <c r="R2034" s="2" t="s">
        <v>9800</v>
      </c>
      <c r="S2034" s="9" t="s">
        <v>3402</v>
      </c>
      <c r="T2034" s="2" t="s">
        <v>675</v>
      </c>
    </row>
    <row r="2035" spans="1:20">
      <c r="A2035" s="2" t="s">
        <v>9801</v>
      </c>
      <c r="B2035" s="9" t="s">
        <v>2095</v>
      </c>
      <c r="C2035" s="2" t="s">
        <v>5844</v>
      </c>
      <c r="D2035" s="2" t="s">
        <v>2095</v>
      </c>
      <c r="E2035" s="2" t="s">
        <v>7712</v>
      </c>
      <c r="F2035" s="2" t="s">
        <v>11560</v>
      </c>
      <c r="G2035" s="2" t="s">
        <v>11551</v>
      </c>
      <c r="H2035" s="2" t="s">
        <v>7311</v>
      </c>
      <c r="I2035" s="2" t="s">
        <v>7311</v>
      </c>
      <c r="J2035" s="2" t="s">
        <v>7312</v>
      </c>
      <c r="K2035" s="2" t="s">
        <v>922</v>
      </c>
      <c r="L2035" s="2" t="s">
        <v>675</v>
      </c>
      <c r="M2035" s="2" t="s">
        <v>2672</v>
      </c>
      <c r="N2035" s="2" t="s">
        <v>2672</v>
      </c>
      <c r="O2035" s="2" t="s">
        <v>7310</v>
      </c>
      <c r="P2035" s="2" t="s">
        <v>11557</v>
      </c>
      <c r="Q2035" s="9" t="s">
        <v>3341</v>
      </c>
      <c r="R2035" s="2" t="s">
        <v>9802</v>
      </c>
      <c r="S2035" s="9" t="s">
        <v>2108</v>
      </c>
      <c r="T2035" s="2" t="s">
        <v>675</v>
      </c>
    </row>
    <row r="2036" spans="1:20">
      <c r="A2036" s="2" t="s">
        <v>9803</v>
      </c>
      <c r="B2036" s="9" t="s">
        <v>2127</v>
      </c>
      <c r="C2036" s="2" t="s">
        <v>5895</v>
      </c>
      <c r="D2036" s="2" t="s">
        <v>2127</v>
      </c>
      <c r="E2036" s="2" t="s">
        <v>5844</v>
      </c>
      <c r="F2036" s="2" t="s">
        <v>11560</v>
      </c>
      <c r="G2036" s="2" t="s">
        <v>11551</v>
      </c>
      <c r="H2036" s="2" t="s">
        <v>1036</v>
      </c>
      <c r="I2036" s="2" t="s">
        <v>1036</v>
      </c>
      <c r="J2036" s="2" t="s">
        <v>7328</v>
      </c>
      <c r="K2036" s="2" t="s">
        <v>922</v>
      </c>
      <c r="L2036" s="2" t="s">
        <v>675</v>
      </c>
      <c r="M2036" s="2" t="s">
        <v>2672</v>
      </c>
      <c r="N2036" s="2" t="s">
        <v>2672</v>
      </c>
      <c r="O2036" s="2" t="s">
        <v>1035</v>
      </c>
      <c r="P2036" s="2" t="s">
        <v>11557</v>
      </c>
      <c r="Q2036" s="9" t="s">
        <v>3341</v>
      </c>
      <c r="R2036" s="2" t="s">
        <v>9804</v>
      </c>
      <c r="S2036" s="9" t="s">
        <v>3402</v>
      </c>
      <c r="T2036" s="2" t="s">
        <v>675</v>
      </c>
    </row>
    <row r="2037" spans="1:20">
      <c r="A2037" s="2" t="s">
        <v>9805</v>
      </c>
      <c r="B2037" s="9" t="s">
        <v>2115</v>
      </c>
      <c r="C2037" s="2" t="s">
        <v>7252</v>
      </c>
      <c r="D2037" s="2" t="s">
        <v>2115</v>
      </c>
      <c r="E2037" s="2" t="s">
        <v>7184</v>
      </c>
      <c r="F2037" s="2" t="s">
        <v>11560</v>
      </c>
      <c r="G2037" s="2" t="s">
        <v>11551</v>
      </c>
      <c r="H2037" s="2" t="s">
        <v>7367</v>
      </c>
      <c r="I2037" s="2" t="s">
        <v>7367</v>
      </c>
      <c r="J2037" s="2" t="s">
        <v>7368</v>
      </c>
      <c r="K2037" s="2" t="s">
        <v>922</v>
      </c>
      <c r="L2037" s="2" t="s">
        <v>675</v>
      </c>
      <c r="M2037" s="2" t="s">
        <v>2672</v>
      </c>
      <c r="N2037" s="2" t="s">
        <v>2672</v>
      </c>
      <c r="O2037" s="2" t="s">
        <v>7366</v>
      </c>
      <c r="P2037" s="2" t="s">
        <v>11557</v>
      </c>
      <c r="Q2037" s="9" t="s">
        <v>3341</v>
      </c>
      <c r="R2037" s="2" t="s">
        <v>9807</v>
      </c>
      <c r="S2037" s="9" t="s">
        <v>4688</v>
      </c>
      <c r="T2037" s="2" t="s">
        <v>675</v>
      </c>
    </row>
    <row r="2038" spans="1:20">
      <c r="A2038" s="2" t="s">
        <v>9808</v>
      </c>
      <c r="B2038" s="9" t="s">
        <v>4688</v>
      </c>
      <c r="C2038" s="2" t="s">
        <v>13368</v>
      </c>
      <c r="D2038" s="2" t="s">
        <v>675</v>
      </c>
      <c r="E2038" s="2" t="s">
        <v>682</v>
      </c>
      <c r="F2038" s="2" t="s">
        <v>11560</v>
      </c>
      <c r="G2038" s="2" t="s">
        <v>11551</v>
      </c>
      <c r="H2038" s="2" t="s">
        <v>7966</v>
      </c>
      <c r="I2038" s="2" t="s">
        <v>885</v>
      </c>
      <c r="J2038" s="2" t="s">
        <v>7967</v>
      </c>
      <c r="K2038" s="2" t="s">
        <v>922</v>
      </c>
      <c r="L2038" s="2" t="s">
        <v>675</v>
      </c>
      <c r="M2038" s="2" t="s">
        <v>2672</v>
      </c>
      <c r="N2038" s="2" t="s">
        <v>760</v>
      </c>
      <c r="O2038" s="2" t="s">
        <v>884</v>
      </c>
      <c r="P2038" s="2" t="s">
        <v>11568</v>
      </c>
      <c r="Q2038" s="9" t="s">
        <v>3341</v>
      </c>
      <c r="R2038" s="2" t="s">
        <v>9809</v>
      </c>
      <c r="S2038" s="9" t="s">
        <v>4688</v>
      </c>
      <c r="T2038" s="2" t="s">
        <v>675</v>
      </c>
    </row>
    <row r="2039" spans="1:20">
      <c r="A2039" s="2" t="s">
        <v>9810</v>
      </c>
      <c r="B2039" s="9" t="s">
        <v>2127</v>
      </c>
      <c r="C2039" s="2" t="s">
        <v>5851</v>
      </c>
      <c r="D2039" s="2" t="s">
        <v>2127</v>
      </c>
      <c r="E2039" s="2" t="s">
        <v>5852</v>
      </c>
      <c r="F2039" s="2" t="s">
        <v>11560</v>
      </c>
      <c r="G2039" s="2" t="s">
        <v>11551</v>
      </c>
      <c r="H2039" s="2" t="s">
        <v>8136</v>
      </c>
      <c r="I2039" s="2" t="s">
        <v>885</v>
      </c>
      <c r="J2039" s="2" t="s">
        <v>8137</v>
      </c>
      <c r="K2039" s="2" t="s">
        <v>922</v>
      </c>
      <c r="L2039" s="2" t="s">
        <v>675</v>
      </c>
      <c r="M2039" s="2" t="s">
        <v>2672</v>
      </c>
      <c r="N2039" s="2" t="s">
        <v>2672</v>
      </c>
      <c r="O2039" s="2" t="s">
        <v>884</v>
      </c>
      <c r="P2039" s="2" t="s">
        <v>11568</v>
      </c>
      <c r="Q2039" s="9" t="s">
        <v>3341</v>
      </c>
      <c r="R2039" s="2" t="s">
        <v>9811</v>
      </c>
      <c r="S2039" s="9" t="s">
        <v>3402</v>
      </c>
      <c r="T2039" s="2" t="s">
        <v>675</v>
      </c>
    </row>
    <row r="2040" spans="1:20">
      <c r="A2040" s="2" t="s">
        <v>9812</v>
      </c>
      <c r="B2040" s="9" t="s">
        <v>2095</v>
      </c>
      <c r="C2040" s="2" t="s">
        <v>5844</v>
      </c>
      <c r="D2040" s="2" t="s">
        <v>2095</v>
      </c>
      <c r="E2040" s="2" t="s">
        <v>7712</v>
      </c>
      <c r="F2040" s="2" t="s">
        <v>11560</v>
      </c>
      <c r="G2040" s="2" t="s">
        <v>11551</v>
      </c>
      <c r="H2040" s="2" t="s">
        <v>8195</v>
      </c>
      <c r="I2040" s="2" t="s">
        <v>885</v>
      </c>
      <c r="J2040" s="2" t="s">
        <v>8196</v>
      </c>
      <c r="K2040" s="2" t="s">
        <v>922</v>
      </c>
      <c r="L2040" s="2" t="s">
        <v>675</v>
      </c>
      <c r="M2040" s="2" t="s">
        <v>2672</v>
      </c>
      <c r="N2040" s="2" t="s">
        <v>2672</v>
      </c>
      <c r="O2040" s="2" t="s">
        <v>884</v>
      </c>
      <c r="P2040" s="2" t="s">
        <v>11568</v>
      </c>
      <c r="Q2040" s="9" t="s">
        <v>3341</v>
      </c>
      <c r="R2040" s="2" t="s">
        <v>9813</v>
      </c>
      <c r="S2040" s="9" t="s">
        <v>2108</v>
      </c>
      <c r="T2040" s="2" t="s">
        <v>675</v>
      </c>
    </row>
    <row r="2041" spans="1:20">
      <c r="A2041" s="2" t="s">
        <v>9814</v>
      </c>
      <c r="B2041" s="9" t="s">
        <v>3402</v>
      </c>
      <c r="C2041" s="2" t="s">
        <v>13369</v>
      </c>
      <c r="D2041" s="2" t="s">
        <v>675</v>
      </c>
      <c r="E2041" s="2" t="s">
        <v>682</v>
      </c>
      <c r="F2041" s="2" t="s">
        <v>11560</v>
      </c>
      <c r="G2041" s="2" t="s">
        <v>11551</v>
      </c>
      <c r="H2041" s="2" t="s">
        <v>1109</v>
      </c>
      <c r="I2041" s="2" t="s">
        <v>885</v>
      </c>
      <c r="J2041" s="2" t="s">
        <v>8071</v>
      </c>
      <c r="K2041" s="2" t="s">
        <v>922</v>
      </c>
      <c r="L2041" s="2" t="s">
        <v>675</v>
      </c>
      <c r="M2041" s="2" t="s">
        <v>2672</v>
      </c>
      <c r="N2041" s="2" t="s">
        <v>760</v>
      </c>
      <c r="O2041" s="2" t="s">
        <v>884</v>
      </c>
      <c r="P2041" s="2" t="s">
        <v>11568</v>
      </c>
      <c r="Q2041" s="9" t="s">
        <v>3341</v>
      </c>
      <c r="R2041" s="2" t="s">
        <v>9816</v>
      </c>
      <c r="S2041" s="9" t="s">
        <v>3402</v>
      </c>
      <c r="T2041" s="2" t="s">
        <v>675</v>
      </c>
    </row>
    <row r="2042" spans="1:20">
      <c r="A2042" s="2" t="s">
        <v>9817</v>
      </c>
      <c r="B2042" s="9" t="s">
        <v>2127</v>
      </c>
      <c r="C2042" s="2" t="s">
        <v>5895</v>
      </c>
      <c r="D2042" s="2" t="s">
        <v>2127</v>
      </c>
      <c r="E2042" s="2" t="s">
        <v>5844</v>
      </c>
      <c r="F2042" s="2" t="s">
        <v>11560</v>
      </c>
      <c r="G2042" s="2" t="s">
        <v>11551</v>
      </c>
      <c r="H2042" s="2" t="s">
        <v>8233</v>
      </c>
      <c r="I2042" s="2" t="s">
        <v>885</v>
      </c>
      <c r="J2042" s="2" t="s">
        <v>8234</v>
      </c>
      <c r="K2042" s="2" t="s">
        <v>922</v>
      </c>
      <c r="L2042" s="2" t="s">
        <v>675</v>
      </c>
      <c r="M2042" s="2" t="s">
        <v>2672</v>
      </c>
      <c r="N2042" s="2" t="s">
        <v>2672</v>
      </c>
      <c r="O2042" s="2" t="s">
        <v>884</v>
      </c>
      <c r="P2042" s="2" t="s">
        <v>11568</v>
      </c>
      <c r="Q2042" s="9" t="s">
        <v>3341</v>
      </c>
      <c r="R2042" s="2" t="s">
        <v>9818</v>
      </c>
      <c r="S2042" s="9" t="s">
        <v>3402</v>
      </c>
      <c r="T2042" s="2" t="s">
        <v>675</v>
      </c>
    </row>
    <row r="2043" spans="1:20">
      <c r="A2043" s="2" t="s">
        <v>9819</v>
      </c>
      <c r="B2043" s="9" t="s">
        <v>675</v>
      </c>
      <c r="C2043" s="2" t="s">
        <v>682</v>
      </c>
      <c r="D2043" s="2" t="s">
        <v>675</v>
      </c>
      <c r="E2043" s="2" t="s">
        <v>682</v>
      </c>
      <c r="F2043" s="2" t="s">
        <v>11560</v>
      </c>
      <c r="G2043" s="2" t="s">
        <v>11551</v>
      </c>
      <c r="H2043" s="2" t="s">
        <v>8237</v>
      </c>
      <c r="I2043" s="2" t="s">
        <v>885</v>
      </c>
      <c r="J2043" s="2" t="s">
        <v>8238</v>
      </c>
      <c r="K2043" s="2" t="s">
        <v>922</v>
      </c>
      <c r="L2043" s="2" t="s">
        <v>675</v>
      </c>
      <c r="M2043" s="2" t="s">
        <v>2672</v>
      </c>
      <c r="N2043" s="2" t="s">
        <v>675</v>
      </c>
      <c r="O2043" s="2" t="s">
        <v>884</v>
      </c>
      <c r="P2043" s="2" t="s">
        <v>11568</v>
      </c>
      <c r="Q2043" s="9" t="s">
        <v>3341</v>
      </c>
      <c r="R2043" s="2" t="s">
        <v>9820</v>
      </c>
      <c r="S2043" s="9" t="s">
        <v>675</v>
      </c>
      <c r="T2043" s="2" t="s">
        <v>675</v>
      </c>
    </row>
    <row r="2044" spans="1:20">
      <c r="A2044" s="2" t="s">
        <v>9821</v>
      </c>
      <c r="B2044" s="9" t="s">
        <v>2078</v>
      </c>
      <c r="C2044" s="2" t="s">
        <v>13280</v>
      </c>
      <c r="D2044" s="2" t="s">
        <v>675</v>
      </c>
      <c r="E2044" s="2" t="s">
        <v>682</v>
      </c>
      <c r="F2044" s="2" t="s">
        <v>11560</v>
      </c>
      <c r="G2044" s="2" t="s">
        <v>11551</v>
      </c>
      <c r="H2044" s="2" t="s">
        <v>4991</v>
      </c>
      <c r="I2044" s="2" t="s">
        <v>1185</v>
      </c>
      <c r="J2044" s="2" t="s">
        <v>7907</v>
      </c>
      <c r="K2044" s="2" t="s">
        <v>922</v>
      </c>
      <c r="L2044" s="2" t="s">
        <v>675</v>
      </c>
      <c r="M2044" s="2" t="s">
        <v>2672</v>
      </c>
      <c r="N2044" s="2" t="s">
        <v>760</v>
      </c>
      <c r="O2044" s="2" t="s">
        <v>1184</v>
      </c>
      <c r="P2044" s="2" t="s">
        <v>11568</v>
      </c>
      <c r="Q2044" s="9" t="s">
        <v>3341</v>
      </c>
      <c r="R2044" s="2" t="s">
        <v>9822</v>
      </c>
      <c r="S2044" s="9" t="s">
        <v>2078</v>
      </c>
      <c r="T2044" s="2" t="s">
        <v>675</v>
      </c>
    </row>
    <row r="2045" spans="1:20">
      <c r="A2045" s="2" t="s">
        <v>9823</v>
      </c>
      <c r="B2045" s="9" t="s">
        <v>3523</v>
      </c>
      <c r="C2045" s="2" t="s">
        <v>7376</v>
      </c>
      <c r="D2045" s="2" t="s">
        <v>3523</v>
      </c>
      <c r="E2045" s="2" t="s">
        <v>7184</v>
      </c>
      <c r="F2045" s="2" t="s">
        <v>11560</v>
      </c>
      <c r="G2045" s="2" t="s">
        <v>11551</v>
      </c>
      <c r="H2045" s="2" t="s">
        <v>5639</v>
      </c>
      <c r="I2045" s="2" t="s">
        <v>914</v>
      </c>
      <c r="J2045" s="2" t="s">
        <v>7915</v>
      </c>
      <c r="K2045" s="2" t="s">
        <v>922</v>
      </c>
      <c r="L2045" s="2" t="s">
        <v>675</v>
      </c>
      <c r="M2045" s="2" t="s">
        <v>2672</v>
      </c>
      <c r="N2045" s="2" t="s">
        <v>2672</v>
      </c>
      <c r="O2045" s="2" t="s">
        <v>913</v>
      </c>
      <c r="P2045" s="2" t="s">
        <v>11568</v>
      </c>
      <c r="Q2045" s="9" t="s">
        <v>3341</v>
      </c>
      <c r="R2045" s="2" t="s">
        <v>9824</v>
      </c>
      <c r="S2045" s="9" t="s">
        <v>2353</v>
      </c>
      <c r="T2045" s="2" t="s">
        <v>675</v>
      </c>
    </row>
    <row r="2046" spans="1:20">
      <c r="A2046" s="2" t="s">
        <v>9825</v>
      </c>
      <c r="B2046" s="9" t="s">
        <v>4843</v>
      </c>
      <c r="C2046" s="2" t="s">
        <v>6902</v>
      </c>
      <c r="D2046" s="2" t="s">
        <v>4843</v>
      </c>
      <c r="E2046" s="2" t="s">
        <v>7035</v>
      </c>
      <c r="F2046" s="2" t="s">
        <v>11560</v>
      </c>
      <c r="G2046" s="2" t="s">
        <v>11551</v>
      </c>
      <c r="H2046" s="2" t="s">
        <v>5658</v>
      </c>
      <c r="I2046" s="2" t="s">
        <v>914</v>
      </c>
      <c r="J2046" s="2" t="s">
        <v>8686</v>
      </c>
      <c r="K2046" s="2" t="s">
        <v>922</v>
      </c>
      <c r="L2046" s="2" t="s">
        <v>675</v>
      </c>
      <c r="M2046" s="2" t="s">
        <v>2672</v>
      </c>
      <c r="N2046" s="2" t="s">
        <v>2672</v>
      </c>
      <c r="O2046" s="2" t="s">
        <v>913</v>
      </c>
      <c r="P2046" s="2" t="s">
        <v>11568</v>
      </c>
      <c r="Q2046" s="9" t="s">
        <v>3341</v>
      </c>
      <c r="R2046" s="2" t="s">
        <v>9826</v>
      </c>
      <c r="S2046" s="9" t="s">
        <v>2284</v>
      </c>
      <c r="T2046" s="2" t="s">
        <v>675</v>
      </c>
    </row>
    <row r="2047" spans="1:20">
      <c r="A2047" s="2" t="s">
        <v>9827</v>
      </c>
      <c r="B2047" s="9" t="s">
        <v>2284</v>
      </c>
      <c r="C2047" s="2" t="s">
        <v>13370</v>
      </c>
      <c r="D2047" s="2" t="s">
        <v>675</v>
      </c>
      <c r="E2047" s="2" t="s">
        <v>682</v>
      </c>
      <c r="F2047" s="2" t="s">
        <v>11560</v>
      </c>
      <c r="G2047" s="2" t="s">
        <v>11551</v>
      </c>
      <c r="H2047" s="2" t="s">
        <v>6035</v>
      </c>
      <c r="I2047" s="2" t="s">
        <v>914</v>
      </c>
      <c r="J2047" s="2" t="s">
        <v>8692</v>
      </c>
      <c r="K2047" s="2" t="s">
        <v>922</v>
      </c>
      <c r="L2047" s="2" t="s">
        <v>675</v>
      </c>
      <c r="M2047" s="2" t="s">
        <v>2672</v>
      </c>
      <c r="N2047" s="2" t="s">
        <v>760</v>
      </c>
      <c r="O2047" s="2" t="s">
        <v>913</v>
      </c>
      <c r="P2047" s="2" t="s">
        <v>11568</v>
      </c>
      <c r="Q2047" s="9" t="s">
        <v>3341</v>
      </c>
      <c r="R2047" s="2" t="s">
        <v>9829</v>
      </c>
      <c r="S2047" s="9" t="s">
        <v>2284</v>
      </c>
      <c r="T2047" s="2" t="s">
        <v>675</v>
      </c>
    </row>
    <row r="2048" spans="1:20">
      <c r="A2048" s="2" t="s">
        <v>9830</v>
      </c>
      <c r="B2048" s="9" t="s">
        <v>2279</v>
      </c>
      <c r="C2048" s="2" t="s">
        <v>6748</v>
      </c>
      <c r="D2048" s="2" t="s">
        <v>2279</v>
      </c>
      <c r="E2048" s="2" t="s">
        <v>6721</v>
      </c>
      <c r="F2048" s="2" t="s">
        <v>11560</v>
      </c>
      <c r="G2048" s="2" t="s">
        <v>11551</v>
      </c>
      <c r="H2048" s="2" t="s">
        <v>6044</v>
      </c>
      <c r="I2048" s="2" t="s">
        <v>914</v>
      </c>
      <c r="J2048" s="2" t="s">
        <v>7945</v>
      </c>
      <c r="K2048" s="2" t="s">
        <v>922</v>
      </c>
      <c r="L2048" s="2" t="s">
        <v>675</v>
      </c>
      <c r="M2048" s="2" t="s">
        <v>2672</v>
      </c>
      <c r="N2048" s="2" t="s">
        <v>2672</v>
      </c>
      <c r="O2048" s="2" t="s">
        <v>913</v>
      </c>
      <c r="P2048" s="2" t="s">
        <v>11568</v>
      </c>
      <c r="Q2048" s="9" t="s">
        <v>3341</v>
      </c>
      <c r="R2048" s="2" t="s">
        <v>9831</v>
      </c>
      <c r="S2048" s="9" t="s">
        <v>2284</v>
      </c>
      <c r="T2048" s="2" t="s">
        <v>675</v>
      </c>
    </row>
    <row r="2049" spans="1:20">
      <c r="A2049" s="2" t="s">
        <v>9832</v>
      </c>
      <c r="B2049" s="9" t="s">
        <v>2137</v>
      </c>
      <c r="C2049" s="2" t="s">
        <v>13371</v>
      </c>
      <c r="D2049" s="2" t="s">
        <v>675</v>
      </c>
      <c r="E2049" s="2" t="s">
        <v>682</v>
      </c>
      <c r="F2049" s="2" t="s">
        <v>11560</v>
      </c>
      <c r="G2049" s="2" t="s">
        <v>11551</v>
      </c>
      <c r="H2049" s="2" t="s">
        <v>675</v>
      </c>
      <c r="I2049" s="2" t="s">
        <v>9490</v>
      </c>
      <c r="J2049" s="2" t="s">
        <v>9491</v>
      </c>
      <c r="K2049" s="2" t="s">
        <v>4108</v>
      </c>
      <c r="L2049" s="2" t="s">
        <v>675</v>
      </c>
      <c r="M2049" s="2" t="s">
        <v>2672</v>
      </c>
      <c r="N2049" s="2" t="s">
        <v>2672</v>
      </c>
      <c r="O2049" s="2" t="s">
        <v>9489</v>
      </c>
      <c r="P2049" s="2" t="s">
        <v>675</v>
      </c>
      <c r="Q2049" s="9" t="s">
        <v>3341</v>
      </c>
      <c r="R2049" s="2" t="s">
        <v>9833</v>
      </c>
      <c r="S2049" s="9" t="s">
        <v>2137</v>
      </c>
      <c r="T2049" s="2" t="s">
        <v>675</v>
      </c>
    </row>
    <row r="2050" spans="1:20">
      <c r="A2050" s="2" t="s">
        <v>5373</v>
      </c>
      <c r="B2050" s="9" t="s">
        <v>3341</v>
      </c>
      <c r="C2050" s="2" t="s">
        <v>13372</v>
      </c>
      <c r="D2050" s="2" t="s">
        <v>3341</v>
      </c>
      <c r="E2050" s="2" t="s">
        <v>13373</v>
      </c>
      <c r="F2050" s="2" t="s">
        <v>12968</v>
      </c>
      <c r="G2050" s="2" t="s">
        <v>11551</v>
      </c>
      <c r="H2050" s="2" t="s">
        <v>675</v>
      </c>
      <c r="I2050" s="2" t="s">
        <v>931</v>
      </c>
      <c r="J2050" s="2" t="s">
        <v>5374</v>
      </c>
      <c r="K2050" s="2" t="s">
        <v>664</v>
      </c>
      <c r="L2050" s="2" t="s">
        <v>11552</v>
      </c>
      <c r="M2050" s="2" t="s">
        <v>1504</v>
      </c>
      <c r="N2050" s="2" t="s">
        <v>701</v>
      </c>
      <c r="O2050" s="2" t="s">
        <v>930</v>
      </c>
      <c r="P2050" s="2" t="s">
        <v>11557</v>
      </c>
      <c r="Q2050" s="9" t="s">
        <v>3341</v>
      </c>
      <c r="R2050" s="2" t="s">
        <v>5375</v>
      </c>
      <c r="S2050" s="9" t="s">
        <v>2199</v>
      </c>
      <c r="T2050" s="2" t="s">
        <v>675</v>
      </c>
    </row>
    <row r="2051" spans="1:20">
      <c r="A2051" s="2" t="s">
        <v>4620</v>
      </c>
      <c r="B2051" s="9" t="s">
        <v>3341</v>
      </c>
      <c r="C2051" s="2" t="s">
        <v>13374</v>
      </c>
      <c r="D2051" s="2" t="s">
        <v>3341</v>
      </c>
      <c r="E2051" s="2" t="s">
        <v>13375</v>
      </c>
      <c r="F2051" s="2" t="s">
        <v>13075</v>
      </c>
      <c r="G2051" s="2" t="s">
        <v>11551</v>
      </c>
      <c r="H2051" s="2" t="s">
        <v>675</v>
      </c>
      <c r="I2051" s="2" t="s">
        <v>1193</v>
      </c>
      <c r="J2051" s="2" t="s">
        <v>504</v>
      </c>
      <c r="K2051" s="2" t="s">
        <v>664</v>
      </c>
      <c r="L2051" s="2" t="s">
        <v>11552</v>
      </c>
      <c r="M2051" s="2" t="s">
        <v>1504</v>
      </c>
      <c r="N2051" s="2" t="s">
        <v>701</v>
      </c>
      <c r="O2051" s="2" t="s">
        <v>1192</v>
      </c>
      <c r="P2051" s="2" t="s">
        <v>11557</v>
      </c>
      <c r="Q2051" s="9" t="s">
        <v>3341</v>
      </c>
      <c r="R2051" s="2" t="s">
        <v>4621</v>
      </c>
      <c r="S2051" s="9" t="s">
        <v>2112</v>
      </c>
      <c r="T2051" s="2" t="s">
        <v>675</v>
      </c>
    </row>
    <row r="2052" spans="1:20">
      <c r="A2052" s="2" t="s">
        <v>4622</v>
      </c>
      <c r="B2052" s="9" t="s">
        <v>3341</v>
      </c>
      <c r="C2052" s="2" t="s">
        <v>13376</v>
      </c>
      <c r="D2052" s="2" t="s">
        <v>3341</v>
      </c>
      <c r="E2052" s="2" t="s">
        <v>13377</v>
      </c>
      <c r="F2052" s="2" t="s">
        <v>12472</v>
      </c>
      <c r="G2052" s="2" t="s">
        <v>11551</v>
      </c>
      <c r="H2052" s="2" t="s">
        <v>675</v>
      </c>
      <c r="I2052" s="2" t="s">
        <v>2750</v>
      </c>
      <c r="J2052" s="2" t="s">
        <v>505</v>
      </c>
      <c r="K2052" s="2" t="s">
        <v>664</v>
      </c>
      <c r="L2052" s="2" t="s">
        <v>11552</v>
      </c>
      <c r="M2052" s="2" t="s">
        <v>1504</v>
      </c>
      <c r="N2052" s="2" t="s">
        <v>701</v>
      </c>
      <c r="O2052" s="2" t="s">
        <v>2749</v>
      </c>
      <c r="P2052" s="2" t="s">
        <v>11557</v>
      </c>
      <c r="Q2052" s="9" t="s">
        <v>3341</v>
      </c>
      <c r="R2052" s="2" t="s">
        <v>4623</v>
      </c>
      <c r="S2052" s="9" t="s">
        <v>2112</v>
      </c>
      <c r="T2052" s="2" t="s">
        <v>675</v>
      </c>
    </row>
    <row r="2053" spans="1:20">
      <c r="A2053" s="2" t="s">
        <v>3340</v>
      </c>
      <c r="B2053" s="9" t="s">
        <v>3341</v>
      </c>
      <c r="C2053" s="2" t="s">
        <v>13378</v>
      </c>
      <c r="D2053" s="2" t="s">
        <v>3341</v>
      </c>
      <c r="E2053" s="2" t="s">
        <v>13379</v>
      </c>
      <c r="F2053" s="2" t="s">
        <v>11762</v>
      </c>
      <c r="G2053" s="2" t="s">
        <v>11551</v>
      </c>
      <c r="H2053" s="2" t="s">
        <v>675</v>
      </c>
      <c r="I2053" s="2" t="s">
        <v>2645</v>
      </c>
      <c r="J2053" s="2" t="s">
        <v>506</v>
      </c>
      <c r="K2053" s="2" t="s">
        <v>664</v>
      </c>
      <c r="L2053" s="2" t="s">
        <v>11552</v>
      </c>
      <c r="M2053" s="2" t="s">
        <v>1504</v>
      </c>
      <c r="N2053" s="2" t="s">
        <v>701</v>
      </c>
      <c r="O2053" s="2" t="s">
        <v>2644</v>
      </c>
      <c r="P2053" s="2" t="s">
        <v>11557</v>
      </c>
      <c r="Q2053" s="9" t="s">
        <v>3341</v>
      </c>
      <c r="R2053" s="2" t="s">
        <v>3342</v>
      </c>
      <c r="S2053" s="9" t="s">
        <v>2055</v>
      </c>
      <c r="T2053" s="2" t="s">
        <v>675</v>
      </c>
    </row>
    <row r="2054" spans="1:20">
      <c r="A2054" s="2" t="s">
        <v>4624</v>
      </c>
      <c r="B2054" s="9" t="s">
        <v>3341</v>
      </c>
      <c r="C2054" s="2" t="s">
        <v>13380</v>
      </c>
      <c r="D2054" s="2" t="s">
        <v>3341</v>
      </c>
      <c r="E2054" s="2" t="s">
        <v>13381</v>
      </c>
      <c r="F2054" s="2" t="s">
        <v>12417</v>
      </c>
      <c r="G2054" s="2" t="s">
        <v>11551</v>
      </c>
      <c r="H2054" s="2" t="s">
        <v>675</v>
      </c>
      <c r="I2054" s="2" t="s">
        <v>3255</v>
      </c>
      <c r="J2054" s="2" t="s">
        <v>507</v>
      </c>
      <c r="K2054" s="2" t="s">
        <v>664</v>
      </c>
      <c r="L2054" s="2" t="s">
        <v>11552</v>
      </c>
      <c r="M2054" s="2" t="s">
        <v>1504</v>
      </c>
      <c r="N2054" s="2" t="s">
        <v>701</v>
      </c>
      <c r="O2054" s="2" t="s">
        <v>3254</v>
      </c>
      <c r="P2054" s="2" t="s">
        <v>11557</v>
      </c>
      <c r="Q2054" s="9" t="s">
        <v>3341</v>
      </c>
      <c r="R2054" s="2" t="s">
        <v>4625</v>
      </c>
      <c r="S2054" s="9" t="s">
        <v>2112</v>
      </c>
      <c r="T2054" s="2" t="s">
        <v>675</v>
      </c>
    </row>
    <row r="2055" spans="1:20">
      <c r="A2055" s="2" t="s">
        <v>4626</v>
      </c>
      <c r="B2055" s="9" t="s">
        <v>3341</v>
      </c>
      <c r="C2055" s="2" t="s">
        <v>13382</v>
      </c>
      <c r="D2055" s="2" t="s">
        <v>3341</v>
      </c>
      <c r="E2055" s="2" t="s">
        <v>13383</v>
      </c>
      <c r="F2055" s="2" t="s">
        <v>12852</v>
      </c>
      <c r="G2055" s="2" t="s">
        <v>11551</v>
      </c>
      <c r="H2055" s="2" t="s">
        <v>675</v>
      </c>
      <c r="I2055" s="2" t="s">
        <v>2292</v>
      </c>
      <c r="J2055" s="2" t="s">
        <v>508</v>
      </c>
      <c r="K2055" s="2" t="s">
        <v>675</v>
      </c>
      <c r="L2055" s="2" t="s">
        <v>11552</v>
      </c>
      <c r="M2055" s="2" t="s">
        <v>1504</v>
      </c>
      <c r="N2055" s="2" t="s">
        <v>701</v>
      </c>
      <c r="O2055" s="2" t="s">
        <v>2291</v>
      </c>
      <c r="P2055" s="2" t="s">
        <v>11557</v>
      </c>
      <c r="Q2055" s="9" t="s">
        <v>3341</v>
      </c>
      <c r="R2055" s="2" t="s">
        <v>4627</v>
      </c>
      <c r="S2055" s="9" t="s">
        <v>2112</v>
      </c>
      <c r="T2055" s="2" t="s">
        <v>675</v>
      </c>
    </row>
    <row r="2056" spans="1:20">
      <c r="A2056" s="2" t="s">
        <v>4628</v>
      </c>
      <c r="B2056" s="9" t="s">
        <v>3341</v>
      </c>
      <c r="C2056" s="2" t="s">
        <v>12888</v>
      </c>
      <c r="D2056" s="2" t="s">
        <v>3341</v>
      </c>
      <c r="E2056" s="2" t="s">
        <v>13384</v>
      </c>
      <c r="F2056" s="2" t="s">
        <v>11721</v>
      </c>
      <c r="G2056" s="2" t="s">
        <v>11551</v>
      </c>
      <c r="H2056" s="2" t="s">
        <v>675</v>
      </c>
      <c r="I2056" s="2" t="s">
        <v>2563</v>
      </c>
      <c r="J2056" s="2" t="s">
        <v>509</v>
      </c>
      <c r="K2056" s="2" t="s">
        <v>664</v>
      </c>
      <c r="L2056" s="2" t="s">
        <v>11552</v>
      </c>
      <c r="M2056" s="2" t="s">
        <v>769</v>
      </c>
      <c r="N2056" s="2" t="s">
        <v>701</v>
      </c>
      <c r="O2056" s="2" t="s">
        <v>2562</v>
      </c>
      <c r="P2056" s="2" t="s">
        <v>11553</v>
      </c>
      <c r="Q2056" s="9" t="s">
        <v>3341</v>
      </c>
      <c r="R2056" s="2" t="s">
        <v>4629</v>
      </c>
      <c r="S2056" s="9" t="s">
        <v>2112</v>
      </c>
      <c r="T2056" s="2" t="s">
        <v>675</v>
      </c>
    </row>
    <row r="2057" spans="1:20">
      <c r="A2057" s="2" t="s">
        <v>3343</v>
      </c>
      <c r="B2057" s="9" t="s">
        <v>3341</v>
      </c>
      <c r="C2057" s="2" t="s">
        <v>12171</v>
      </c>
      <c r="D2057" s="2" t="s">
        <v>3341</v>
      </c>
      <c r="E2057" s="2" t="s">
        <v>13316</v>
      </c>
      <c r="F2057" s="2" t="s">
        <v>11853</v>
      </c>
      <c r="G2057" s="2" t="s">
        <v>11551</v>
      </c>
      <c r="H2057" s="2" t="s">
        <v>675</v>
      </c>
      <c r="I2057" s="2" t="s">
        <v>3255</v>
      </c>
      <c r="J2057" s="2" t="s">
        <v>184</v>
      </c>
      <c r="K2057" s="2" t="s">
        <v>664</v>
      </c>
      <c r="L2057" s="2" t="s">
        <v>11552</v>
      </c>
      <c r="M2057" s="2" t="s">
        <v>769</v>
      </c>
      <c r="N2057" s="2" t="s">
        <v>701</v>
      </c>
      <c r="O2057" s="2" t="s">
        <v>3254</v>
      </c>
      <c r="P2057" s="2" t="s">
        <v>11553</v>
      </c>
      <c r="Q2057" s="9" t="s">
        <v>3341</v>
      </c>
      <c r="R2057" s="2" t="s">
        <v>3344</v>
      </c>
      <c r="S2057" s="9" t="s">
        <v>2055</v>
      </c>
      <c r="T2057" s="2" t="s">
        <v>675</v>
      </c>
    </row>
    <row r="2058" spans="1:20">
      <c r="A2058" s="2" t="s">
        <v>5376</v>
      </c>
      <c r="B2058" s="9" t="s">
        <v>2055</v>
      </c>
      <c r="C2058" s="2" t="s">
        <v>12173</v>
      </c>
      <c r="D2058" s="2" t="s">
        <v>2055</v>
      </c>
      <c r="E2058" s="2" t="s">
        <v>12267</v>
      </c>
      <c r="F2058" s="2" t="s">
        <v>11965</v>
      </c>
      <c r="G2058" s="2" t="s">
        <v>11551</v>
      </c>
      <c r="H2058" s="2" t="s">
        <v>675</v>
      </c>
      <c r="I2058" s="2" t="s">
        <v>1800</v>
      </c>
      <c r="J2058" s="2" t="s">
        <v>480</v>
      </c>
      <c r="K2058" s="2" t="s">
        <v>664</v>
      </c>
      <c r="L2058" s="2" t="s">
        <v>11552</v>
      </c>
      <c r="M2058" s="2" t="s">
        <v>769</v>
      </c>
      <c r="N2058" s="2" t="s">
        <v>701</v>
      </c>
      <c r="O2058" s="2" t="s">
        <v>1799</v>
      </c>
      <c r="P2058" s="2" t="s">
        <v>11553</v>
      </c>
      <c r="Q2058" s="9" t="s">
        <v>2055</v>
      </c>
      <c r="R2058" s="2" t="s">
        <v>5377</v>
      </c>
      <c r="S2058" s="9" t="s">
        <v>2199</v>
      </c>
      <c r="T2058" s="2" t="s">
        <v>675</v>
      </c>
    </row>
    <row r="2059" spans="1:20">
      <c r="A2059" s="2" t="s">
        <v>4630</v>
      </c>
      <c r="B2059" s="9" t="s">
        <v>2055</v>
      </c>
      <c r="C2059" s="2" t="s">
        <v>13385</v>
      </c>
      <c r="D2059" s="2" t="s">
        <v>2055</v>
      </c>
      <c r="E2059" s="2" t="s">
        <v>13386</v>
      </c>
      <c r="F2059" s="2" t="s">
        <v>11853</v>
      </c>
      <c r="G2059" s="2" t="s">
        <v>11551</v>
      </c>
      <c r="H2059" s="2" t="s">
        <v>510</v>
      </c>
      <c r="I2059" s="2" t="s">
        <v>510</v>
      </c>
      <c r="J2059" s="2" t="s">
        <v>511</v>
      </c>
      <c r="K2059" s="2" t="s">
        <v>664</v>
      </c>
      <c r="L2059" s="2" t="s">
        <v>11552</v>
      </c>
      <c r="M2059" s="2" t="s">
        <v>769</v>
      </c>
      <c r="N2059" s="2" t="s">
        <v>701</v>
      </c>
      <c r="O2059" s="2" t="s">
        <v>1097</v>
      </c>
      <c r="P2059" s="2" t="s">
        <v>11553</v>
      </c>
      <c r="Q2059" s="9" t="s">
        <v>2055</v>
      </c>
      <c r="R2059" s="2" t="s">
        <v>4631</v>
      </c>
      <c r="S2059" s="9" t="s">
        <v>2112</v>
      </c>
      <c r="T2059" s="2" t="s">
        <v>675</v>
      </c>
    </row>
    <row r="2060" spans="1:20">
      <c r="A2060" s="2" t="s">
        <v>4632</v>
      </c>
      <c r="B2060" s="9" t="s">
        <v>2055</v>
      </c>
      <c r="C2060" s="2" t="s">
        <v>13311</v>
      </c>
      <c r="D2060" s="2" t="s">
        <v>2055</v>
      </c>
      <c r="E2060" s="2" t="s">
        <v>13223</v>
      </c>
      <c r="F2060" s="2" t="s">
        <v>12857</v>
      </c>
      <c r="G2060" s="2" t="s">
        <v>11551</v>
      </c>
      <c r="H2060" s="2" t="s">
        <v>675</v>
      </c>
      <c r="I2060" s="2" t="s">
        <v>1583</v>
      </c>
      <c r="J2060" s="2" t="s">
        <v>435</v>
      </c>
      <c r="K2060" s="2" t="s">
        <v>664</v>
      </c>
      <c r="L2060" s="2" t="s">
        <v>11552</v>
      </c>
      <c r="M2060" s="2" t="s">
        <v>769</v>
      </c>
      <c r="N2060" s="2" t="s">
        <v>701</v>
      </c>
      <c r="O2060" s="2" t="s">
        <v>1582</v>
      </c>
      <c r="P2060" s="2" t="s">
        <v>11553</v>
      </c>
      <c r="Q2060" s="9" t="s">
        <v>2055</v>
      </c>
      <c r="R2060" s="2" t="s">
        <v>4633</v>
      </c>
      <c r="S2060" s="9" t="s">
        <v>2112</v>
      </c>
      <c r="T2060" s="2" t="s">
        <v>675</v>
      </c>
    </row>
    <row r="2061" spans="1:20">
      <c r="A2061" s="2" t="s">
        <v>4634</v>
      </c>
      <c r="B2061" s="9" t="s">
        <v>2055</v>
      </c>
      <c r="C2061" s="2" t="s">
        <v>13387</v>
      </c>
      <c r="D2061" s="2" t="s">
        <v>2055</v>
      </c>
      <c r="E2061" s="2" t="s">
        <v>13388</v>
      </c>
      <c r="F2061" s="2" t="s">
        <v>12857</v>
      </c>
      <c r="G2061" s="2" t="s">
        <v>11551</v>
      </c>
      <c r="H2061" s="2" t="s">
        <v>2056</v>
      </c>
      <c r="I2061" s="2" t="s">
        <v>1185</v>
      </c>
      <c r="J2061" s="2" t="s">
        <v>513</v>
      </c>
      <c r="K2061" s="2" t="s">
        <v>664</v>
      </c>
      <c r="L2061" s="2" t="s">
        <v>11552</v>
      </c>
      <c r="M2061" s="2" t="s">
        <v>769</v>
      </c>
      <c r="N2061" s="2" t="s">
        <v>701</v>
      </c>
      <c r="O2061" s="2" t="s">
        <v>1184</v>
      </c>
      <c r="P2061" s="2" t="s">
        <v>11553</v>
      </c>
      <c r="Q2061" s="9" t="s">
        <v>2055</v>
      </c>
      <c r="R2061" s="2" t="s">
        <v>4635</v>
      </c>
      <c r="S2061" s="9" t="s">
        <v>2137</v>
      </c>
      <c r="T2061" s="2" t="s">
        <v>675</v>
      </c>
    </row>
    <row r="2062" spans="1:20">
      <c r="A2062" s="2" t="s">
        <v>2054</v>
      </c>
      <c r="B2062" s="9" t="s">
        <v>2055</v>
      </c>
      <c r="C2062" s="2" t="s">
        <v>13248</v>
      </c>
      <c r="D2062" s="2" t="s">
        <v>2055</v>
      </c>
      <c r="E2062" s="2" t="s">
        <v>13389</v>
      </c>
      <c r="F2062" s="2" t="s">
        <v>12790</v>
      </c>
      <c r="G2062" s="2" t="s">
        <v>11551</v>
      </c>
      <c r="H2062" s="2" t="s">
        <v>2056</v>
      </c>
      <c r="I2062" s="2" t="s">
        <v>1185</v>
      </c>
      <c r="J2062" s="2" t="s">
        <v>513</v>
      </c>
      <c r="K2062" s="2" t="s">
        <v>664</v>
      </c>
      <c r="L2062" s="2" t="s">
        <v>11552</v>
      </c>
      <c r="M2062" s="2" t="s">
        <v>769</v>
      </c>
      <c r="N2062" s="2" t="s">
        <v>701</v>
      </c>
      <c r="O2062" s="2" t="s">
        <v>1184</v>
      </c>
      <c r="P2062" s="2" t="s">
        <v>11553</v>
      </c>
      <c r="Q2062" s="9" t="s">
        <v>2055</v>
      </c>
      <c r="R2062" s="2" t="s">
        <v>2057</v>
      </c>
      <c r="S2062" s="9" t="s">
        <v>2112</v>
      </c>
      <c r="T2062" s="2" t="s">
        <v>675</v>
      </c>
    </row>
    <row r="2063" spans="1:20">
      <c r="A2063" s="2" t="s">
        <v>9834</v>
      </c>
      <c r="B2063" s="9" t="s">
        <v>2159</v>
      </c>
      <c r="C2063" s="2" t="s">
        <v>13390</v>
      </c>
      <c r="D2063" s="2" t="s">
        <v>675</v>
      </c>
      <c r="E2063" s="2" t="s">
        <v>682</v>
      </c>
      <c r="F2063" s="2" t="s">
        <v>11560</v>
      </c>
      <c r="G2063" s="2" t="s">
        <v>11551</v>
      </c>
      <c r="H2063" s="2" t="s">
        <v>7067</v>
      </c>
      <c r="I2063" s="2" t="s">
        <v>7067</v>
      </c>
      <c r="J2063" s="2" t="s">
        <v>7068</v>
      </c>
      <c r="K2063" s="2" t="s">
        <v>922</v>
      </c>
      <c r="L2063" s="2" t="s">
        <v>675</v>
      </c>
      <c r="M2063" s="2" t="s">
        <v>760</v>
      </c>
      <c r="N2063" s="2" t="s">
        <v>760</v>
      </c>
      <c r="O2063" s="2" t="s">
        <v>7066</v>
      </c>
      <c r="P2063" s="2" t="s">
        <v>11557</v>
      </c>
      <c r="Q2063" s="9" t="s">
        <v>2055</v>
      </c>
      <c r="R2063" s="2" t="s">
        <v>9838</v>
      </c>
      <c r="S2063" s="9" t="s">
        <v>2182</v>
      </c>
      <c r="T2063" s="2" t="s">
        <v>675</v>
      </c>
    </row>
    <row r="2064" spans="1:20">
      <c r="A2064" s="2" t="s">
        <v>5378</v>
      </c>
      <c r="B2064" s="9" t="s">
        <v>2055</v>
      </c>
      <c r="C2064" s="2" t="s">
        <v>13391</v>
      </c>
      <c r="D2064" s="2" t="s">
        <v>2055</v>
      </c>
      <c r="E2064" s="2" t="s">
        <v>12202</v>
      </c>
      <c r="F2064" s="2" t="s">
        <v>11555</v>
      </c>
      <c r="G2064" s="2" t="s">
        <v>11551</v>
      </c>
      <c r="H2064" s="2" t="s">
        <v>675</v>
      </c>
      <c r="I2064" s="2" t="s">
        <v>1583</v>
      </c>
      <c r="J2064" s="2" t="s">
        <v>435</v>
      </c>
      <c r="K2064" s="2" t="s">
        <v>664</v>
      </c>
      <c r="L2064" s="2" t="s">
        <v>11552</v>
      </c>
      <c r="M2064" s="2" t="s">
        <v>1676</v>
      </c>
      <c r="N2064" s="2" t="s">
        <v>701</v>
      </c>
      <c r="O2064" s="2" t="s">
        <v>1582</v>
      </c>
      <c r="P2064" s="2" t="s">
        <v>11568</v>
      </c>
      <c r="Q2064" s="9" t="s">
        <v>2055</v>
      </c>
      <c r="R2064" s="2" t="s">
        <v>5379</v>
      </c>
      <c r="S2064" s="9" t="s">
        <v>2199</v>
      </c>
      <c r="T2064" s="2" t="s">
        <v>675</v>
      </c>
    </row>
    <row r="2065" spans="1:20">
      <c r="A2065" s="2" t="s">
        <v>4636</v>
      </c>
      <c r="B2065" s="9" t="s">
        <v>2055</v>
      </c>
      <c r="C2065" s="2" t="s">
        <v>13392</v>
      </c>
      <c r="D2065" s="2" t="s">
        <v>2055</v>
      </c>
      <c r="E2065" s="2" t="s">
        <v>13393</v>
      </c>
      <c r="F2065" s="2" t="s">
        <v>11965</v>
      </c>
      <c r="G2065" s="2" t="s">
        <v>11551</v>
      </c>
      <c r="H2065" s="2" t="s">
        <v>675</v>
      </c>
      <c r="I2065" s="2" t="s">
        <v>1268</v>
      </c>
      <c r="J2065" s="2" t="s">
        <v>186</v>
      </c>
      <c r="K2065" s="2" t="s">
        <v>664</v>
      </c>
      <c r="L2065" s="2" t="s">
        <v>11552</v>
      </c>
      <c r="M2065" s="2" t="s">
        <v>1676</v>
      </c>
      <c r="N2065" s="2" t="s">
        <v>701</v>
      </c>
      <c r="O2065" s="2" t="s">
        <v>1267</v>
      </c>
      <c r="P2065" s="2" t="s">
        <v>11568</v>
      </c>
      <c r="Q2065" s="9" t="s">
        <v>2055</v>
      </c>
      <c r="R2065" s="2" t="s">
        <v>4637</v>
      </c>
      <c r="S2065" s="9" t="s">
        <v>2112</v>
      </c>
      <c r="T2065" s="2" t="s">
        <v>675</v>
      </c>
    </row>
    <row r="2066" spans="1:20">
      <c r="A2066" s="2" t="s">
        <v>2058</v>
      </c>
      <c r="B2066" s="9" t="s">
        <v>2055</v>
      </c>
      <c r="C2066" s="2" t="s">
        <v>12477</v>
      </c>
      <c r="D2066" s="2" t="s">
        <v>2055</v>
      </c>
      <c r="E2066" s="2" t="s">
        <v>11731</v>
      </c>
      <c r="F2066" s="2" t="s">
        <v>11560</v>
      </c>
      <c r="G2066" s="2" t="s">
        <v>11551</v>
      </c>
      <c r="H2066" s="2" t="s">
        <v>675</v>
      </c>
      <c r="I2066" s="2" t="s">
        <v>2060</v>
      </c>
      <c r="J2066" s="2" t="s">
        <v>427</v>
      </c>
      <c r="K2066" s="2" t="s">
        <v>664</v>
      </c>
      <c r="L2066" s="2" t="s">
        <v>675</v>
      </c>
      <c r="M2066" s="2" t="s">
        <v>1676</v>
      </c>
      <c r="N2066" s="2" t="s">
        <v>701</v>
      </c>
      <c r="O2066" s="2" t="s">
        <v>2059</v>
      </c>
      <c r="P2066" s="2" t="s">
        <v>11568</v>
      </c>
      <c r="Q2066" s="9" t="s">
        <v>2055</v>
      </c>
      <c r="R2066" s="2" t="s">
        <v>2061</v>
      </c>
      <c r="S2066" s="9" t="s">
        <v>2112</v>
      </c>
      <c r="T2066" s="2" t="s">
        <v>675</v>
      </c>
    </row>
    <row r="2067" spans="1:20">
      <c r="A2067" s="2" t="s">
        <v>9839</v>
      </c>
      <c r="B2067" s="9" t="s">
        <v>2055</v>
      </c>
      <c r="C2067" s="2" t="s">
        <v>13394</v>
      </c>
      <c r="D2067" s="2" t="s">
        <v>675</v>
      </c>
      <c r="E2067" s="2" t="s">
        <v>682</v>
      </c>
      <c r="F2067" s="2" t="s">
        <v>11560</v>
      </c>
      <c r="G2067" s="2" t="s">
        <v>11551</v>
      </c>
      <c r="H2067" s="2" t="s">
        <v>675</v>
      </c>
      <c r="I2067" s="2" t="s">
        <v>90</v>
      </c>
      <c r="J2067" s="2" t="s">
        <v>6777</v>
      </c>
      <c r="K2067" s="2" t="s">
        <v>922</v>
      </c>
      <c r="L2067" s="2" t="s">
        <v>675</v>
      </c>
      <c r="M2067" s="2" t="s">
        <v>2672</v>
      </c>
      <c r="N2067" s="2" t="s">
        <v>760</v>
      </c>
      <c r="O2067" s="2" t="s">
        <v>2725</v>
      </c>
      <c r="P2067" s="2" t="s">
        <v>11557</v>
      </c>
      <c r="Q2067" s="9" t="s">
        <v>2055</v>
      </c>
      <c r="R2067" s="2" t="s">
        <v>9841</v>
      </c>
      <c r="S2067" s="9" t="s">
        <v>4663</v>
      </c>
      <c r="T2067" s="2" t="s">
        <v>675</v>
      </c>
    </row>
    <row r="2068" spans="1:20">
      <c r="A2068" s="2" t="s">
        <v>2062</v>
      </c>
      <c r="B2068" s="9" t="s">
        <v>2055</v>
      </c>
      <c r="C2068" s="2" t="s">
        <v>13395</v>
      </c>
      <c r="D2068" s="2" t="s">
        <v>2055</v>
      </c>
      <c r="E2068" s="2" t="s">
        <v>13396</v>
      </c>
      <c r="F2068" s="2" t="s">
        <v>11560</v>
      </c>
      <c r="G2068" s="2" t="s">
        <v>11551</v>
      </c>
      <c r="H2068" s="2" t="s">
        <v>1370</v>
      </c>
      <c r="I2068" s="2" t="s">
        <v>1370</v>
      </c>
      <c r="J2068" s="2" t="s">
        <v>2063</v>
      </c>
      <c r="K2068" s="2" t="s">
        <v>663</v>
      </c>
      <c r="L2068" s="2" t="s">
        <v>675</v>
      </c>
      <c r="M2068" s="2" t="s">
        <v>701</v>
      </c>
      <c r="N2068" s="2" t="s">
        <v>701</v>
      </c>
      <c r="O2068" s="2" t="s">
        <v>1369</v>
      </c>
      <c r="P2068" s="2" t="s">
        <v>11557</v>
      </c>
      <c r="Q2068" s="9" t="s">
        <v>2055</v>
      </c>
      <c r="R2068" s="2" t="s">
        <v>2065</v>
      </c>
      <c r="S2068" s="9" t="s">
        <v>2244</v>
      </c>
      <c r="T2068" s="2" t="s">
        <v>12465</v>
      </c>
    </row>
    <row r="2069" spans="1:20">
      <c r="A2069" s="2" t="s">
        <v>2066</v>
      </c>
      <c r="B2069" s="9" t="s">
        <v>2055</v>
      </c>
      <c r="C2069" s="2" t="s">
        <v>13397</v>
      </c>
      <c r="D2069" s="2" t="s">
        <v>2055</v>
      </c>
      <c r="E2069" s="2" t="s">
        <v>13398</v>
      </c>
      <c r="F2069" s="2" t="s">
        <v>11560</v>
      </c>
      <c r="G2069" s="2" t="s">
        <v>11551</v>
      </c>
      <c r="H2069" s="2" t="s">
        <v>2068</v>
      </c>
      <c r="I2069" s="2" t="s">
        <v>2068</v>
      </c>
      <c r="J2069" s="2" t="s">
        <v>2069</v>
      </c>
      <c r="K2069" s="2" t="s">
        <v>663</v>
      </c>
      <c r="L2069" s="2" t="s">
        <v>675</v>
      </c>
      <c r="M2069" s="2" t="s">
        <v>701</v>
      </c>
      <c r="N2069" s="2" t="s">
        <v>701</v>
      </c>
      <c r="O2069" s="2" t="s">
        <v>2067</v>
      </c>
      <c r="P2069" s="2" t="s">
        <v>11557</v>
      </c>
      <c r="Q2069" s="9" t="s">
        <v>2055</v>
      </c>
      <c r="R2069" s="2" t="s">
        <v>2070</v>
      </c>
      <c r="S2069" s="9" t="s">
        <v>2199</v>
      </c>
      <c r="T2069" s="2" t="s">
        <v>12465</v>
      </c>
    </row>
    <row r="2070" spans="1:20">
      <c r="A2070" s="2" t="s">
        <v>2071</v>
      </c>
      <c r="B2070" s="9" t="s">
        <v>2055</v>
      </c>
      <c r="C2070" s="2" t="s">
        <v>13399</v>
      </c>
      <c r="D2070" s="2" t="s">
        <v>2055</v>
      </c>
      <c r="E2070" s="2" t="s">
        <v>7040</v>
      </c>
      <c r="F2070" s="2" t="s">
        <v>11560</v>
      </c>
      <c r="G2070" s="2" t="s">
        <v>11551</v>
      </c>
      <c r="H2070" s="2" t="s">
        <v>472</v>
      </c>
      <c r="I2070" s="2" t="s">
        <v>472</v>
      </c>
      <c r="J2070" s="2" t="s">
        <v>2072</v>
      </c>
      <c r="K2070" s="2" t="s">
        <v>663</v>
      </c>
      <c r="L2070" s="2" t="s">
        <v>675</v>
      </c>
      <c r="M2070" s="2" t="s">
        <v>701</v>
      </c>
      <c r="N2070" s="2" t="s">
        <v>701</v>
      </c>
      <c r="O2070" s="2" t="s">
        <v>845</v>
      </c>
      <c r="P2070" s="2" t="s">
        <v>11557</v>
      </c>
      <c r="Q2070" s="9" t="s">
        <v>2055</v>
      </c>
      <c r="R2070" s="2" t="s">
        <v>2073</v>
      </c>
      <c r="S2070" s="9" t="s">
        <v>2112</v>
      </c>
      <c r="T2070" s="2" t="s">
        <v>12465</v>
      </c>
    </row>
    <row r="2071" spans="1:20">
      <c r="A2071" s="2" t="s">
        <v>2074</v>
      </c>
      <c r="B2071" s="9" t="s">
        <v>2055</v>
      </c>
      <c r="C2071" s="2" t="s">
        <v>13400</v>
      </c>
      <c r="D2071" s="2" t="s">
        <v>2055</v>
      </c>
      <c r="E2071" s="2" t="s">
        <v>7040</v>
      </c>
      <c r="F2071" s="2" t="s">
        <v>11560</v>
      </c>
      <c r="G2071" s="2" t="s">
        <v>11551</v>
      </c>
      <c r="H2071" s="2" t="s">
        <v>2068</v>
      </c>
      <c r="I2071" s="2" t="s">
        <v>2068</v>
      </c>
      <c r="J2071" s="2" t="s">
        <v>2075</v>
      </c>
      <c r="K2071" s="2" t="s">
        <v>663</v>
      </c>
      <c r="L2071" s="2" t="s">
        <v>675</v>
      </c>
      <c r="M2071" s="2" t="s">
        <v>701</v>
      </c>
      <c r="N2071" s="2" t="s">
        <v>701</v>
      </c>
      <c r="O2071" s="2" t="s">
        <v>2067</v>
      </c>
      <c r="P2071" s="2" t="s">
        <v>11557</v>
      </c>
      <c r="Q2071" s="9" t="s">
        <v>2055</v>
      </c>
      <c r="R2071" s="2" t="s">
        <v>2076</v>
      </c>
      <c r="S2071" s="9" t="s">
        <v>2112</v>
      </c>
      <c r="T2071" s="2" t="s">
        <v>12465</v>
      </c>
    </row>
    <row r="2072" spans="1:20">
      <c r="A2072" s="2" t="s">
        <v>4638</v>
      </c>
      <c r="B2072" s="9" t="s">
        <v>2055</v>
      </c>
      <c r="C2072" s="2" t="s">
        <v>6072</v>
      </c>
      <c r="D2072" s="2" t="s">
        <v>2055</v>
      </c>
      <c r="E2072" s="2" t="s">
        <v>13401</v>
      </c>
      <c r="F2072" s="2" t="s">
        <v>11591</v>
      </c>
      <c r="G2072" s="2" t="s">
        <v>11551</v>
      </c>
      <c r="H2072" s="2" t="s">
        <v>675</v>
      </c>
      <c r="I2072" s="2" t="s">
        <v>4640</v>
      </c>
      <c r="J2072" s="2" t="s">
        <v>514</v>
      </c>
      <c r="K2072" s="2" t="s">
        <v>664</v>
      </c>
      <c r="L2072" s="2" t="s">
        <v>11552</v>
      </c>
      <c r="M2072" s="2" t="s">
        <v>1676</v>
      </c>
      <c r="N2072" s="2" t="s">
        <v>701</v>
      </c>
      <c r="O2072" s="2" t="s">
        <v>4639</v>
      </c>
      <c r="P2072" s="2" t="s">
        <v>11568</v>
      </c>
      <c r="Q2072" s="9" t="s">
        <v>2055</v>
      </c>
      <c r="R2072" s="2" t="s">
        <v>4641</v>
      </c>
      <c r="S2072" s="9" t="s">
        <v>2112</v>
      </c>
      <c r="T2072" s="2" t="s">
        <v>675</v>
      </c>
    </row>
    <row r="2073" spans="1:20">
      <c r="A2073" s="2" t="s">
        <v>3345</v>
      </c>
      <c r="B2073" s="9" t="s">
        <v>2055</v>
      </c>
      <c r="C2073" s="2" t="s">
        <v>13402</v>
      </c>
      <c r="D2073" s="2" t="s">
        <v>2055</v>
      </c>
      <c r="E2073" s="2" t="s">
        <v>13403</v>
      </c>
      <c r="F2073" s="2" t="s">
        <v>11721</v>
      </c>
      <c r="G2073" s="2" t="s">
        <v>11551</v>
      </c>
      <c r="H2073" s="2" t="s">
        <v>675</v>
      </c>
      <c r="I2073" s="2" t="s">
        <v>99</v>
      </c>
      <c r="J2073" s="2" t="s">
        <v>515</v>
      </c>
      <c r="K2073" s="2" t="s">
        <v>664</v>
      </c>
      <c r="L2073" s="2" t="s">
        <v>11552</v>
      </c>
      <c r="M2073" s="2" t="s">
        <v>1504</v>
      </c>
      <c r="N2073" s="2" t="s">
        <v>701</v>
      </c>
      <c r="O2073" s="2" t="s">
        <v>2202</v>
      </c>
      <c r="P2073" s="2" t="s">
        <v>11557</v>
      </c>
      <c r="Q2073" s="9" t="s">
        <v>2078</v>
      </c>
      <c r="R2073" s="2" t="s">
        <v>3346</v>
      </c>
      <c r="S2073" s="9" t="s">
        <v>2112</v>
      </c>
      <c r="T2073" s="2" t="s">
        <v>675</v>
      </c>
    </row>
    <row r="2074" spans="1:20">
      <c r="A2074" s="2" t="s">
        <v>3347</v>
      </c>
      <c r="B2074" s="9" t="s">
        <v>2078</v>
      </c>
      <c r="C2074" s="2" t="s">
        <v>13404</v>
      </c>
      <c r="D2074" s="2" t="s">
        <v>2078</v>
      </c>
      <c r="E2074" s="2" t="s">
        <v>13405</v>
      </c>
      <c r="F2074" s="2" t="s">
        <v>11643</v>
      </c>
      <c r="G2074" s="2" t="s">
        <v>11551</v>
      </c>
      <c r="H2074" s="2" t="s">
        <v>675</v>
      </c>
      <c r="I2074" s="2" t="s">
        <v>66</v>
      </c>
      <c r="J2074" s="2" t="s">
        <v>516</v>
      </c>
      <c r="K2074" s="2" t="s">
        <v>664</v>
      </c>
      <c r="L2074" s="2" t="s">
        <v>11552</v>
      </c>
      <c r="M2074" s="2" t="s">
        <v>1504</v>
      </c>
      <c r="N2074" s="2" t="s">
        <v>701</v>
      </c>
      <c r="O2074" s="2" t="s">
        <v>1309</v>
      </c>
      <c r="P2074" s="2" t="s">
        <v>11557</v>
      </c>
      <c r="Q2074" s="9" t="s">
        <v>2078</v>
      </c>
      <c r="R2074" s="2" t="s">
        <v>3348</v>
      </c>
      <c r="S2074" s="9" t="s">
        <v>2112</v>
      </c>
      <c r="T2074" s="2" t="s">
        <v>675</v>
      </c>
    </row>
    <row r="2075" spans="1:20">
      <c r="A2075" s="2" t="s">
        <v>3349</v>
      </c>
      <c r="B2075" s="9" t="s">
        <v>2078</v>
      </c>
      <c r="C2075" s="2" t="s">
        <v>13406</v>
      </c>
      <c r="D2075" s="2" t="s">
        <v>2078</v>
      </c>
      <c r="E2075" s="2" t="s">
        <v>13407</v>
      </c>
      <c r="F2075" s="2" t="s">
        <v>12809</v>
      </c>
      <c r="G2075" s="2" t="s">
        <v>11551</v>
      </c>
      <c r="H2075" s="2" t="s">
        <v>675</v>
      </c>
      <c r="I2075" s="2" t="s">
        <v>66</v>
      </c>
      <c r="J2075" s="2" t="s">
        <v>517</v>
      </c>
      <c r="K2075" s="2" t="s">
        <v>664</v>
      </c>
      <c r="L2075" s="2" t="s">
        <v>11552</v>
      </c>
      <c r="M2075" s="2" t="s">
        <v>1504</v>
      </c>
      <c r="N2075" s="2" t="s">
        <v>701</v>
      </c>
      <c r="O2075" s="2" t="s">
        <v>1309</v>
      </c>
      <c r="P2075" s="2" t="s">
        <v>11557</v>
      </c>
      <c r="Q2075" s="9" t="s">
        <v>2078</v>
      </c>
      <c r="R2075" s="2" t="s">
        <v>3350</v>
      </c>
      <c r="S2075" s="9" t="s">
        <v>2112</v>
      </c>
      <c r="T2075" s="2" t="s">
        <v>675</v>
      </c>
    </row>
    <row r="2076" spans="1:20">
      <c r="A2076" s="2" t="s">
        <v>3351</v>
      </c>
      <c r="B2076" s="9" t="s">
        <v>2078</v>
      </c>
      <c r="C2076" s="2" t="s">
        <v>13408</v>
      </c>
      <c r="D2076" s="2" t="s">
        <v>2078</v>
      </c>
      <c r="E2076" s="2" t="s">
        <v>13409</v>
      </c>
      <c r="F2076" s="2" t="s">
        <v>12594</v>
      </c>
      <c r="G2076" s="2" t="s">
        <v>11551</v>
      </c>
      <c r="H2076" s="2" t="s">
        <v>675</v>
      </c>
      <c r="I2076" s="2" t="s">
        <v>3011</v>
      </c>
      <c r="J2076" s="2" t="s">
        <v>518</v>
      </c>
      <c r="K2076" s="2" t="s">
        <v>664</v>
      </c>
      <c r="L2076" s="2" t="s">
        <v>11552</v>
      </c>
      <c r="M2076" s="2" t="s">
        <v>1504</v>
      </c>
      <c r="N2076" s="2" t="s">
        <v>701</v>
      </c>
      <c r="O2076" s="2" t="s">
        <v>3010</v>
      </c>
      <c r="P2076" s="2" t="s">
        <v>11557</v>
      </c>
      <c r="Q2076" s="9" t="s">
        <v>2078</v>
      </c>
      <c r="R2076" s="2" t="s">
        <v>3352</v>
      </c>
      <c r="S2076" s="9" t="s">
        <v>2112</v>
      </c>
      <c r="T2076" s="2" t="s">
        <v>675</v>
      </c>
    </row>
    <row r="2077" spans="1:20">
      <c r="A2077" s="2" t="s">
        <v>9842</v>
      </c>
      <c r="B2077" s="9" t="s">
        <v>2133</v>
      </c>
      <c r="C2077" s="2" t="s">
        <v>13410</v>
      </c>
      <c r="D2077" s="2" t="s">
        <v>675</v>
      </c>
      <c r="E2077" s="2" t="s">
        <v>682</v>
      </c>
      <c r="F2077" s="2" t="s">
        <v>11560</v>
      </c>
      <c r="G2077" s="2" t="s">
        <v>11551</v>
      </c>
      <c r="H2077" s="2" t="s">
        <v>675</v>
      </c>
      <c r="I2077" s="2" t="s">
        <v>58</v>
      </c>
      <c r="J2077" s="2" t="s">
        <v>6839</v>
      </c>
      <c r="K2077" s="2" t="s">
        <v>922</v>
      </c>
      <c r="L2077" s="2" t="s">
        <v>675</v>
      </c>
      <c r="M2077" s="2" t="s">
        <v>760</v>
      </c>
      <c r="N2077" s="2" t="s">
        <v>760</v>
      </c>
      <c r="O2077" s="2" t="s">
        <v>2962</v>
      </c>
      <c r="P2077" s="2" t="s">
        <v>11557</v>
      </c>
      <c r="Q2077" s="9" t="s">
        <v>2078</v>
      </c>
      <c r="R2077" s="2" t="s">
        <v>9845</v>
      </c>
      <c r="S2077" s="9" t="s">
        <v>5029</v>
      </c>
      <c r="T2077" s="2" t="s">
        <v>675</v>
      </c>
    </row>
    <row r="2078" spans="1:20">
      <c r="A2078" s="2" t="s">
        <v>9846</v>
      </c>
      <c r="B2078" s="9" t="s">
        <v>2159</v>
      </c>
      <c r="C2078" s="2" t="s">
        <v>13411</v>
      </c>
      <c r="D2078" s="2" t="s">
        <v>675</v>
      </c>
      <c r="E2078" s="2" t="s">
        <v>682</v>
      </c>
      <c r="F2078" s="2" t="s">
        <v>11560</v>
      </c>
      <c r="G2078" s="2" t="s">
        <v>11551</v>
      </c>
      <c r="H2078" s="2" t="s">
        <v>1382</v>
      </c>
      <c r="I2078" s="2" t="s">
        <v>1382</v>
      </c>
      <c r="J2078" s="2" t="s">
        <v>7076</v>
      </c>
      <c r="K2078" s="2" t="s">
        <v>922</v>
      </c>
      <c r="L2078" s="2" t="s">
        <v>675</v>
      </c>
      <c r="M2078" s="2" t="s">
        <v>760</v>
      </c>
      <c r="N2078" s="2" t="s">
        <v>760</v>
      </c>
      <c r="O2078" s="2" t="s">
        <v>1381</v>
      </c>
      <c r="P2078" s="2" t="s">
        <v>11557</v>
      </c>
      <c r="Q2078" s="9" t="s">
        <v>2078</v>
      </c>
      <c r="R2078" s="2" t="s">
        <v>9848</v>
      </c>
      <c r="S2078" s="9" t="s">
        <v>2182</v>
      </c>
      <c r="T2078" s="2" t="s">
        <v>675</v>
      </c>
    </row>
    <row r="2079" spans="1:20">
      <c r="A2079" s="2" t="s">
        <v>9849</v>
      </c>
      <c r="B2079" s="9" t="s">
        <v>2284</v>
      </c>
      <c r="C2079" s="2" t="s">
        <v>13412</v>
      </c>
      <c r="D2079" s="2" t="s">
        <v>675</v>
      </c>
      <c r="E2079" s="2" t="s">
        <v>682</v>
      </c>
      <c r="F2079" s="2" t="s">
        <v>11560</v>
      </c>
      <c r="G2079" s="2" t="s">
        <v>11551</v>
      </c>
      <c r="H2079" s="2" t="s">
        <v>8004</v>
      </c>
      <c r="I2079" s="2" t="s">
        <v>885</v>
      </c>
      <c r="J2079" s="2" t="s">
        <v>8005</v>
      </c>
      <c r="K2079" s="2" t="s">
        <v>922</v>
      </c>
      <c r="L2079" s="2" t="s">
        <v>675</v>
      </c>
      <c r="M2079" s="2" t="s">
        <v>760</v>
      </c>
      <c r="N2079" s="2" t="s">
        <v>760</v>
      </c>
      <c r="O2079" s="2" t="s">
        <v>884</v>
      </c>
      <c r="P2079" s="2" t="s">
        <v>11568</v>
      </c>
      <c r="Q2079" s="9" t="s">
        <v>2078</v>
      </c>
      <c r="R2079" s="2" t="s">
        <v>9851</v>
      </c>
      <c r="S2079" s="9" t="s">
        <v>2284</v>
      </c>
      <c r="T2079" s="2" t="s">
        <v>675</v>
      </c>
    </row>
    <row r="2080" spans="1:20">
      <c r="A2080" s="2" t="s">
        <v>9852</v>
      </c>
      <c r="B2080" s="9" t="s">
        <v>675</v>
      </c>
      <c r="C2080" s="2" t="s">
        <v>682</v>
      </c>
      <c r="D2080" s="2" t="s">
        <v>675</v>
      </c>
      <c r="E2080" s="2" t="s">
        <v>682</v>
      </c>
      <c r="F2080" s="2" t="s">
        <v>11560</v>
      </c>
      <c r="G2080" s="2" t="s">
        <v>11551</v>
      </c>
      <c r="H2080" s="2" t="s">
        <v>7870</v>
      </c>
      <c r="I2080" s="2" t="s">
        <v>885</v>
      </c>
      <c r="J2080" s="2" t="s">
        <v>7871</v>
      </c>
      <c r="K2080" s="2" t="s">
        <v>922</v>
      </c>
      <c r="L2080" s="2" t="s">
        <v>675</v>
      </c>
      <c r="M2080" s="2" t="s">
        <v>760</v>
      </c>
      <c r="N2080" s="2" t="s">
        <v>675</v>
      </c>
      <c r="O2080" s="2" t="s">
        <v>884</v>
      </c>
      <c r="P2080" s="2" t="s">
        <v>11568</v>
      </c>
      <c r="Q2080" s="9" t="s">
        <v>2078</v>
      </c>
      <c r="R2080" s="2" t="s">
        <v>9853</v>
      </c>
      <c r="S2080" s="9" t="s">
        <v>675</v>
      </c>
      <c r="T2080" s="2" t="s">
        <v>675</v>
      </c>
    </row>
    <row r="2081" spans="1:20">
      <c r="A2081" s="2" t="s">
        <v>9854</v>
      </c>
      <c r="B2081" s="9" t="s">
        <v>2372</v>
      </c>
      <c r="C2081" s="2" t="s">
        <v>13413</v>
      </c>
      <c r="D2081" s="2" t="s">
        <v>675</v>
      </c>
      <c r="E2081" s="2" t="s">
        <v>682</v>
      </c>
      <c r="F2081" s="2" t="s">
        <v>11560</v>
      </c>
      <c r="G2081" s="2" t="s">
        <v>11551</v>
      </c>
      <c r="H2081" s="2" t="s">
        <v>3740</v>
      </c>
      <c r="I2081" s="2" t="s">
        <v>885</v>
      </c>
      <c r="J2081" s="2" t="s">
        <v>7874</v>
      </c>
      <c r="K2081" s="2" t="s">
        <v>922</v>
      </c>
      <c r="L2081" s="2" t="s">
        <v>675</v>
      </c>
      <c r="M2081" s="2" t="s">
        <v>760</v>
      </c>
      <c r="N2081" s="2" t="s">
        <v>760</v>
      </c>
      <c r="O2081" s="2" t="s">
        <v>884</v>
      </c>
      <c r="P2081" s="2" t="s">
        <v>11568</v>
      </c>
      <c r="Q2081" s="9" t="s">
        <v>2078</v>
      </c>
      <c r="R2081" s="2" t="s">
        <v>9856</v>
      </c>
      <c r="S2081" s="9" t="s">
        <v>2372</v>
      </c>
      <c r="T2081" s="2" t="s">
        <v>675</v>
      </c>
    </row>
    <row r="2082" spans="1:20">
      <c r="A2082" s="2" t="s">
        <v>9857</v>
      </c>
      <c r="B2082" s="9" t="s">
        <v>4688</v>
      </c>
      <c r="C2082" s="2" t="s">
        <v>13414</v>
      </c>
      <c r="D2082" s="2" t="s">
        <v>675</v>
      </c>
      <c r="E2082" s="2" t="s">
        <v>682</v>
      </c>
      <c r="F2082" s="2" t="s">
        <v>11560</v>
      </c>
      <c r="G2082" s="2" t="s">
        <v>11551</v>
      </c>
      <c r="H2082" s="2" t="s">
        <v>8059</v>
      </c>
      <c r="I2082" s="2" t="s">
        <v>885</v>
      </c>
      <c r="J2082" s="2" t="s">
        <v>8060</v>
      </c>
      <c r="K2082" s="2" t="s">
        <v>922</v>
      </c>
      <c r="L2082" s="2" t="s">
        <v>675</v>
      </c>
      <c r="M2082" s="2" t="s">
        <v>760</v>
      </c>
      <c r="N2082" s="2" t="s">
        <v>760</v>
      </c>
      <c r="O2082" s="2" t="s">
        <v>884</v>
      </c>
      <c r="P2082" s="2" t="s">
        <v>11568</v>
      </c>
      <c r="Q2082" s="9" t="s">
        <v>2078</v>
      </c>
      <c r="R2082" s="2" t="s">
        <v>9858</v>
      </c>
      <c r="S2082" s="9" t="s">
        <v>4688</v>
      </c>
      <c r="T2082" s="2" t="s">
        <v>675</v>
      </c>
    </row>
    <row r="2083" spans="1:20">
      <c r="A2083" s="2" t="s">
        <v>3353</v>
      </c>
      <c r="B2083" s="9" t="s">
        <v>2078</v>
      </c>
      <c r="C2083" s="2" t="s">
        <v>13415</v>
      </c>
      <c r="D2083" s="2" t="s">
        <v>2078</v>
      </c>
      <c r="E2083" s="2" t="s">
        <v>12827</v>
      </c>
      <c r="F2083" s="2" t="s">
        <v>11762</v>
      </c>
      <c r="G2083" s="2" t="s">
        <v>11551</v>
      </c>
      <c r="H2083" s="2" t="s">
        <v>675</v>
      </c>
      <c r="I2083" s="2" t="s">
        <v>2641</v>
      </c>
      <c r="J2083" s="2" t="s">
        <v>186</v>
      </c>
      <c r="K2083" s="2" t="s">
        <v>664</v>
      </c>
      <c r="L2083" s="2" t="s">
        <v>11552</v>
      </c>
      <c r="M2083" s="2" t="s">
        <v>1676</v>
      </c>
      <c r="N2083" s="2" t="s">
        <v>701</v>
      </c>
      <c r="O2083" s="2" t="s">
        <v>2640</v>
      </c>
      <c r="P2083" s="2" t="s">
        <v>11568</v>
      </c>
      <c r="Q2083" s="9" t="s">
        <v>2078</v>
      </c>
      <c r="R2083" s="2" t="s">
        <v>3354</v>
      </c>
      <c r="S2083" s="9" t="s">
        <v>2112</v>
      </c>
      <c r="T2083" s="2" t="s">
        <v>675</v>
      </c>
    </row>
    <row r="2084" spans="1:20">
      <c r="A2084" s="2" t="s">
        <v>5380</v>
      </c>
      <c r="B2084" s="9" t="s">
        <v>2078</v>
      </c>
      <c r="C2084" s="2" t="s">
        <v>12096</v>
      </c>
      <c r="D2084" s="2" t="s">
        <v>2078</v>
      </c>
      <c r="E2084" s="2" t="s">
        <v>12799</v>
      </c>
      <c r="F2084" s="2" t="s">
        <v>11965</v>
      </c>
      <c r="G2084" s="2" t="s">
        <v>11551</v>
      </c>
      <c r="H2084" s="2" t="s">
        <v>675</v>
      </c>
      <c r="I2084" s="2" t="s">
        <v>1268</v>
      </c>
      <c r="J2084" s="2" t="s">
        <v>186</v>
      </c>
      <c r="K2084" s="2" t="s">
        <v>664</v>
      </c>
      <c r="L2084" s="2" t="s">
        <v>11552</v>
      </c>
      <c r="M2084" s="2" t="s">
        <v>1676</v>
      </c>
      <c r="N2084" s="2" t="s">
        <v>701</v>
      </c>
      <c r="O2084" s="2" t="s">
        <v>1267</v>
      </c>
      <c r="P2084" s="2" t="s">
        <v>11568</v>
      </c>
      <c r="Q2084" s="9" t="s">
        <v>2078</v>
      </c>
      <c r="R2084" s="2" t="s">
        <v>5381</v>
      </c>
      <c r="S2084" s="9" t="s">
        <v>2199</v>
      </c>
      <c r="T2084" s="2" t="s">
        <v>675</v>
      </c>
    </row>
    <row r="2085" spans="1:20">
      <c r="A2085" s="2" t="s">
        <v>2077</v>
      </c>
      <c r="B2085" s="9" t="s">
        <v>2078</v>
      </c>
      <c r="C2085" s="2" t="s">
        <v>5852</v>
      </c>
      <c r="D2085" s="2" t="s">
        <v>2078</v>
      </c>
      <c r="E2085" s="2" t="s">
        <v>6003</v>
      </c>
      <c r="F2085" s="2" t="s">
        <v>11560</v>
      </c>
      <c r="G2085" s="2" t="s">
        <v>11551</v>
      </c>
      <c r="H2085" s="2" t="s">
        <v>675</v>
      </c>
      <c r="I2085" s="2" t="s">
        <v>11</v>
      </c>
      <c r="J2085" s="2" t="s">
        <v>2079</v>
      </c>
      <c r="K2085" s="2" t="s">
        <v>664</v>
      </c>
      <c r="L2085" s="2" t="s">
        <v>675</v>
      </c>
      <c r="M2085" s="2" t="s">
        <v>1676</v>
      </c>
      <c r="N2085" s="2" t="s">
        <v>701</v>
      </c>
      <c r="O2085" s="2" t="s">
        <v>815</v>
      </c>
      <c r="P2085" s="2" t="s">
        <v>11568</v>
      </c>
      <c r="Q2085" s="9" t="s">
        <v>2078</v>
      </c>
      <c r="R2085" s="2" t="s">
        <v>2080</v>
      </c>
      <c r="S2085" s="9" t="s">
        <v>2112</v>
      </c>
      <c r="T2085" s="2" t="s">
        <v>675</v>
      </c>
    </row>
    <row r="2086" spans="1:20">
      <c r="A2086" s="2" t="s">
        <v>9859</v>
      </c>
      <c r="B2086" s="9" t="s">
        <v>675</v>
      </c>
      <c r="C2086" s="2" t="s">
        <v>682</v>
      </c>
      <c r="D2086" s="2" t="s">
        <v>675</v>
      </c>
      <c r="E2086" s="2" t="s">
        <v>682</v>
      </c>
      <c r="F2086" s="2" t="s">
        <v>11560</v>
      </c>
      <c r="G2086" s="2" t="s">
        <v>11551</v>
      </c>
      <c r="H2086" s="2" t="s">
        <v>6172</v>
      </c>
      <c r="I2086" s="2" t="s">
        <v>1185</v>
      </c>
      <c r="J2086" s="2" t="s">
        <v>7897</v>
      </c>
      <c r="K2086" s="2" t="s">
        <v>922</v>
      </c>
      <c r="L2086" s="2" t="s">
        <v>675</v>
      </c>
      <c r="M2086" s="2" t="s">
        <v>760</v>
      </c>
      <c r="N2086" s="2" t="s">
        <v>675</v>
      </c>
      <c r="O2086" s="2" t="s">
        <v>1184</v>
      </c>
      <c r="P2086" s="2" t="s">
        <v>11568</v>
      </c>
      <c r="Q2086" s="9" t="s">
        <v>2078</v>
      </c>
      <c r="R2086" s="2" t="s">
        <v>9860</v>
      </c>
      <c r="S2086" s="9" t="s">
        <v>675</v>
      </c>
      <c r="T2086" s="2" t="s">
        <v>675</v>
      </c>
    </row>
    <row r="2087" spans="1:20">
      <c r="A2087" s="2" t="s">
        <v>9861</v>
      </c>
      <c r="B2087" s="9" t="s">
        <v>2384</v>
      </c>
      <c r="C2087" s="2" t="s">
        <v>13416</v>
      </c>
      <c r="D2087" s="2" t="s">
        <v>675</v>
      </c>
      <c r="E2087" s="2" t="s">
        <v>682</v>
      </c>
      <c r="F2087" s="2" t="s">
        <v>11560</v>
      </c>
      <c r="G2087" s="2" t="s">
        <v>11551</v>
      </c>
      <c r="H2087" s="2" t="s">
        <v>6175</v>
      </c>
      <c r="I2087" s="2" t="s">
        <v>1185</v>
      </c>
      <c r="J2087" s="2" t="s">
        <v>7901</v>
      </c>
      <c r="K2087" s="2" t="s">
        <v>922</v>
      </c>
      <c r="L2087" s="2" t="s">
        <v>675</v>
      </c>
      <c r="M2087" s="2" t="s">
        <v>760</v>
      </c>
      <c r="N2087" s="2" t="s">
        <v>825</v>
      </c>
      <c r="O2087" s="2" t="s">
        <v>1184</v>
      </c>
      <c r="P2087" s="2" t="s">
        <v>11568</v>
      </c>
      <c r="Q2087" s="9" t="s">
        <v>2078</v>
      </c>
      <c r="R2087" s="2" t="s">
        <v>9862</v>
      </c>
      <c r="S2087" s="9" t="s">
        <v>2384</v>
      </c>
      <c r="T2087" s="2" t="s">
        <v>675</v>
      </c>
    </row>
    <row r="2088" spans="1:20">
      <c r="A2088" s="2" t="s">
        <v>9863</v>
      </c>
      <c r="B2088" s="9" t="s">
        <v>2078</v>
      </c>
      <c r="C2088" s="2" t="s">
        <v>13417</v>
      </c>
      <c r="D2088" s="2" t="s">
        <v>675</v>
      </c>
      <c r="E2088" s="2" t="s">
        <v>682</v>
      </c>
      <c r="F2088" s="2" t="s">
        <v>11560</v>
      </c>
      <c r="G2088" s="2" t="s">
        <v>11551</v>
      </c>
      <c r="H2088" s="2" t="s">
        <v>2056</v>
      </c>
      <c r="I2088" s="2" t="s">
        <v>1185</v>
      </c>
      <c r="J2088" s="2" t="s">
        <v>9864</v>
      </c>
      <c r="K2088" s="2" t="s">
        <v>922</v>
      </c>
      <c r="L2088" s="2" t="s">
        <v>675</v>
      </c>
      <c r="M2088" s="2" t="s">
        <v>760</v>
      </c>
      <c r="N2088" s="2" t="s">
        <v>760</v>
      </c>
      <c r="O2088" s="2" t="s">
        <v>1184</v>
      </c>
      <c r="P2088" s="2" t="s">
        <v>11568</v>
      </c>
      <c r="Q2088" s="9" t="s">
        <v>2078</v>
      </c>
      <c r="R2088" s="2" t="s">
        <v>9866</v>
      </c>
      <c r="S2088" s="9" t="s">
        <v>2078</v>
      </c>
      <c r="T2088" s="2" t="s">
        <v>675</v>
      </c>
    </row>
    <row r="2089" spans="1:20">
      <c r="A2089" s="2" t="s">
        <v>9867</v>
      </c>
      <c r="B2089" s="9" t="s">
        <v>4735</v>
      </c>
      <c r="C2089" s="2" t="s">
        <v>7107</v>
      </c>
      <c r="D2089" s="2" t="s">
        <v>4735</v>
      </c>
      <c r="E2089" s="2" t="s">
        <v>6096</v>
      </c>
      <c r="F2089" s="2" t="s">
        <v>11560</v>
      </c>
      <c r="G2089" s="2" t="s">
        <v>11551</v>
      </c>
      <c r="H2089" s="2" t="s">
        <v>2128</v>
      </c>
      <c r="I2089" s="2" t="s">
        <v>1185</v>
      </c>
      <c r="J2089" s="2" t="s">
        <v>7904</v>
      </c>
      <c r="K2089" s="2" t="s">
        <v>922</v>
      </c>
      <c r="L2089" s="2" t="s">
        <v>675</v>
      </c>
      <c r="M2089" s="2" t="s">
        <v>760</v>
      </c>
      <c r="N2089" s="2" t="s">
        <v>2672</v>
      </c>
      <c r="O2089" s="2" t="s">
        <v>1184</v>
      </c>
      <c r="P2089" s="2" t="s">
        <v>11568</v>
      </c>
      <c r="Q2089" s="9" t="s">
        <v>2078</v>
      </c>
      <c r="R2089" s="2" t="s">
        <v>9868</v>
      </c>
      <c r="S2089" s="9" t="s">
        <v>2199</v>
      </c>
      <c r="T2089" s="2" t="s">
        <v>675</v>
      </c>
    </row>
    <row r="2090" spans="1:20">
      <c r="A2090" s="2" t="s">
        <v>9869</v>
      </c>
      <c r="B2090" s="9" t="s">
        <v>675</v>
      </c>
      <c r="C2090" s="2" t="s">
        <v>682</v>
      </c>
      <c r="D2090" s="2" t="s">
        <v>675</v>
      </c>
      <c r="E2090" s="2" t="s">
        <v>682</v>
      </c>
      <c r="F2090" s="2" t="s">
        <v>11560</v>
      </c>
      <c r="G2090" s="2" t="s">
        <v>11551</v>
      </c>
      <c r="H2090" s="2" t="s">
        <v>4991</v>
      </c>
      <c r="I2090" s="2" t="s">
        <v>1185</v>
      </c>
      <c r="J2090" s="2" t="s">
        <v>7907</v>
      </c>
      <c r="K2090" s="2" t="s">
        <v>922</v>
      </c>
      <c r="L2090" s="2" t="s">
        <v>675</v>
      </c>
      <c r="M2090" s="2" t="s">
        <v>760</v>
      </c>
      <c r="N2090" s="2" t="s">
        <v>675</v>
      </c>
      <c r="O2090" s="2" t="s">
        <v>1184</v>
      </c>
      <c r="P2090" s="2" t="s">
        <v>11568</v>
      </c>
      <c r="Q2090" s="9" t="s">
        <v>2078</v>
      </c>
      <c r="R2090" s="2" t="s">
        <v>9870</v>
      </c>
      <c r="S2090" s="9" t="s">
        <v>675</v>
      </c>
      <c r="T2090" s="2" t="s">
        <v>675</v>
      </c>
    </row>
    <row r="2091" spans="1:20">
      <c r="A2091" s="2" t="s">
        <v>9871</v>
      </c>
      <c r="B2091" s="9" t="s">
        <v>675</v>
      </c>
      <c r="C2091" s="2" t="s">
        <v>682</v>
      </c>
      <c r="D2091" s="2" t="s">
        <v>675</v>
      </c>
      <c r="E2091" s="2" t="s">
        <v>682</v>
      </c>
      <c r="F2091" s="2" t="s">
        <v>11560</v>
      </c>
      <c r="G2091" s="2" t="s">
        <v>11551</v>
      </c>
      <c r="H2091" s="2" t="s">
        <v>2206</v>
      </c>
      <c r="I2091" s="2" t="s">
        <v>1185</v>
      </c>
      <c r="J2091" s="2" t="s">
        <v>7910</v>
      </c>
      <c r="K2091" s="2" t="s">
        <v>922</v>
      </c>
      <c r="L2091" s="2" t="s">
        <v>675</v>
      </c>
      <c r="M2091" s="2" t="s">
        <v>760</v>
      </c>
      <c r="N2091" s="2" t="s">
        <v>675</v>
      </c>
      <c r="O2091" s="2" t="s">
        <v>1184</v>
      </c>
      <c r="P2091" s="2" t="s">
        <v>11568</v>
      </c>
      <c r="Q2091" s="9" t="s">
        <v>2078</v>
      </c>
      <c r="R2091" s="2" t="s">
        <v>9872</v>
      </c>
      <c r="S2091" s="9" t="s">
        <v>675</v>
      </c>
      <c r="T2091" s="2" t="s">
        <v>675</v>
      </c>
    </row>
    <row r="2092" spans="1:20">
      <c r="A2092" s="2" t="s">
        <v>9873</v>
      </c>
      <c r="B2092" s="9" t="s">
        <v>4735</v>
      </c>
      <c r="C2092" s="2" t="s">
        <v>7107</v>
      </c>
      <c r="D2092" s="2" t="s">
        <v>4735</v>
      </c>
      <c r="E2092" s="2" t="s">
        <v>6096</v>
      </c>
      <c r="F2092" s="2" t="s">
        <v>11560</v>
      </c>
      <c r="G2092" s="2" t="s">
        <v>11551</v>
      </c>
      <c r="H2092" s="2" t="s">
        <v>6321</v>
      </c>
      <c r="I2092" s="2" t="s">
        <v>1185</v>
      </c>
      <c r="J2092" s="2" t="s">
        <v>7983</v>
      </c>
      <c r="K2092" s="2" t="s">
        <v>922</v>
      </c>
      <c r="L2092" s="2" t="s">
        <v>675</v>
      </c>
      <c r="M2092" s="2" t="s">
        <v>760</v>
      </c>
      <c r="N2092" s="2" t="s">
        <v>2672</v>
      </c>
      <c r="O2092" s="2" t="s">
        <v>1184</v>
      </c>
      <c r="P2092" s="2" t="s">
        <v>11568</v>
      </c>
      <c r="Q2092" s="9" t="s">
        <v>2078</v>
      </c>
      <c r="R2092" s="2" t="s">
        <v>9874</v>
      </c>
      <c r="S2092" s="9" t="s">
        <v>2199</v>
      </c>
      <c r="T2092" s="2" t="s">
        <v>675</v>
      </c>
    </row>
    <row r="2093" spans="1:20">
      <c r="A2093" s="2" t="s">
        <v>9875</v>
      </c>
      <c r="B2093" s="9" t="s">
        <v>4663</v>
      </c>
      <c r="C2093" s="2" t="s">
        <v>6853</v>
      </c>
      <c r="D2093" s="2" t="s">
        <v>4663</v>
      </c>
      <c r="E2093" s="2" t="s">
        <v>7190</v>
      </c>
      <c r="F2093" s="2" t="s">
        <v>11560</v>
      </c>
      <c r="G2093" s="2" t="s">
        <v>11551</v>
      </c>
      <c r="H2093" s="2" t="s">
        <v>6324</v>
      </c>
      <c r="I2093" s="2" t="s">
        <v>1185</v>
      </c>
      <c r="J2093" s="2" t="s">
        <v>8677</v>
      </c>
      <c r="K2093" s="2" t="s">
        <v>922</v>
      </c>
      <c r="L2093" s="2" t="s">
        <v>675</v>
      </c>
      <c r="M2093" s="2" t="s">
        <v>760</v>
      </c>
      <c r="N2093" s="2" t="s">
        <v>2672</v>
      </c>
      <c r="O2093" s="2" t="s">
        <v>1184</v>
      </c>
      <c r="P2093" s="2" t="s">
        <v>11568</v>
      </c>
      <c r="Q2093" s="9" t="s">
        <v>2078</v>
      </c>
      <c r="R2093" s="2" t="s">
        <v>9876</v>
      </c>
      <c r="S2093" s="9" t="s">
        <v>3405</v>
      </c>
      <c r="T2093" s="2" t="s">
        <v>675</v>
      </c>
    </row>
    <row r="2094" spans="1:20">
      <c r="A2094" s="2" t="s">
        <v>9877</v>
      </c>
      <c r="B2094" s="9" t="s">
        <v>5029</v>
      </c>
      <c r="C2094" s="2" t="s">
        <v>6898</v>
      </c>
      <c r="D2094" s="2" t="s">
        <v>5029</v>
      </c>
      <c r="E2094" s="2" t="s">
        <v>6993</v>
      </c>
      <c r="F2094" s="2" t="s">
        <v>11560</v>
      </c>
      <c r="G2094" s="2" t="s">
        <v>11551</v>
      </c>
      <c r="H2094" s="2" t="s">
        <v>1554</v>
      </c>
      <c r="I2094" s="2" t="s">
        <v>1185</v>
      </c>
      <c r="J2094" s="2" t="s">
        <v>8680</v>
      </c>
      <c r="K2094" s="2" t="s">
        <v>922</v>
      </c>
      <c r="L2094" s="2" t="s">
        <v>675</v>
      </c>
      <c r="M2094" s="2" t="s">
        <v>760</v>
      </c>
      <c r="N2094" s="2" t="s">
        <v>2672</v>
      </c>
      <c r="O2094" s="2" t="s">
        <v>1184</v>
      </c>
      <c r="P2094" s="2" t="s">
        <v>11568</v>
      </c>
      <c r="Q2094" s="9" t="s">
        <v>2078</v>
      </c>
      <c r="R2094" s="2" t="s">
        <v>9879</v>
      </c>
      <c r="S2094" s="9" t="s">
        <v>2199</v>
      </c>
      <c r="T2094" s="2" t="s">
        <v>675</v>
      </c>
    </row>
    <row r="2095" spans="1:20">
      <c r="A2095" s="2" t="s">
        <v>9880</v>
      </c>
      <c r="B2095" s="9" t="s">
        <v>675</v>
      </c>
      <c r="C2095" s="2" t="s">
        <v>682</v>
      </c>
      <c r="D2095" s="2" t="s">
        <v>675</v>
      </c>
      <c r="E2095" s="2" t="s">
        <v>682</v>
      </c>
      <c r="F2095" s="2" t="s">
        <v>11560</v>
      </c>
      <c r="G2095" s="2" t="s">
        <v>11551</v>
      </c>
      <c r="H2095" s="2" t="s">
        <v>6329</v>
      </c>
      <c r="I2095" s="2" t="s">
        <v>1185</v>
      </c>
      <c r="J2095" s="2" t="s">
        <v>8084</v>
      </c>
      <c r="K2095" s="2" t="s">
        <v>922</v>
      </c>
      <c r="L2095" s="2" t="s">
        <v>675</v>
      </c>
      <c r="M2095" s="2" t="s">
        <v>760</v>
      </c>
      <c r="N2095" s="2" t="s">
        <v>675</v>
      </c>
      <c r="O2095" s="2" t="s">
        <v>1184</v>
      </c>
      <c r="P2095" s="2" t="s">
        <v>11568</v>
      </c>
      <c r="Q2095" s="9" t="s">
        <v>2078</v>
      </c>
      <c r="R2095" s="2" t="s">
        <v>9881</v>
      </c>
      <c r="S2095" s="9" t="s">
        <v>675</v>
      </c>
      <c r="T2095" s="2" t="s">
        <v>675</v>
      </c>
    </row>
    <row r="2096" spans="1:20">
      <c r="A2096" s="2" t="s">
        <v>9882</v>
      </c>
      <c r="B2096" s="9" t="s">
        <v>675</v>
      </c>
      <c r="C2096" s="2" t="s">
        <v>682</v>
      </c>
      <c r="D2096" s="2" t="s">
        <v>675</v>
      </c>
      <c r="E2096" s="2" t="s">
        <v>682</v>
      </c>
      <c r="F2096" s="2" t="s">
        <v>11560</v>
      </c>
      <c r="G2096" s="2" t="s">
        <v>11551</v>
      </c>
      <c r="H2096" s="2" t="s">
        <v>6016</v>
      </c>
      <c r="I2096" s="2" t="s">
        <v>914</v>
      </c>
      <c r="J2096" s="2" t="s">
        <v>8440</v>
      </c>
      <c r="K2096" s="2" t="s">
        <v>922</v>
      </c>
      <c r="L2096" s="2" t="s">
        <v>675</v>
      </c>
      <c r="M2096" s="2" t="s">
        <v>760</v>
      </c>
      <c r="N2096" s="2" t="s">
        <v>675</v>
      </c>
      <c r="O2096" s="2" t="s">
        <v>913</v>
      </c>
      <c r="P2096" s="2" t="s">
        <v>11568</v>
      </c>
      <c r="Q2096" s="9" t="s">
        <v>2078</v>
      </c>
      <c r="R2096" s="2" t="s">
        <v>9883</v>
      </c>
      <c r="S2096" s="9" t="s">
        <v>675</v>
      </c>
      <c r="T2096" s="2" t="s">
        <v>675</v>
      </c>
    </row>
    <row r="2097" spans="1:20">
      <c r="A2097" s="2" t="s">
        <v>9884</v>
      </c>
      <c r="B2097" s="9" t="s">
        <v>2078</v>
      </c>
      <c r="C2097" s="2" t="s">
        <v>5882</v>
      </c>
      <c r="D2097" s="2" t="s">
        <v>2078</v>
      </c>
      <c r="E2097" s="2" t="s">
        <v>6783</v>
      </c>
      <c r="F2097" s="2" t="s">
        <v>11560</v>
      </c>
      <c r="G2097" s="2" t="s">
        <v>11551</v>
      </c>
      <c r="H2097" s="2" t="s">
        <v>2056</v>
      </c>
      <c r="I2097" s="2" t="s">
        <v>1185</v>
      </c>
      <c r="J2097" s="2" t="s">
        <v>9864</v>
      </c>
      <c r="K2097" s="2" t="s">
        <v>922</v>
      </c>
      <c r="L2097" s="2" t="s">
        <v>675</v>
      </c>
      <c r="M2097" s="2" t="s">
        <v>2672</v>
      </c>
      <c r="N2097" s="2" t="s">
        <v>2672</v>
      </c>
      <c r="O2097" s="2" t="s">
        <v>1184</v>
      </c>
      <c r="P2097" s="2" t="s">
        <v>11568</v>
      </c>
      <c r="Q2097" s="9" t="s">
        <v>2078</v>
      </c>
      <c r="R2097" s="2" t="s">
        <v>9885</v>
      </c>
      <c r="S2097" s="9" t="s">
        <v>4663</v>
      </c>
      <c r="T2097" s="2" t="s">
        <v>675</v>
      </c>
    </row>
    <row r="2098" spans="1:20">
      <c r="A2098" s="2" t="s">
        <v>3355</v>
      </c>
      <c r="B2098" s="9" t="s">
        <v>2078</v>
      </c>
      <c r="C2098" s="2" t="s">
        <v>13418</v>
      </c>
      <c r="D2098" s="2" t="s">
        <v>2078</v>
      </c>
      <c r="E2098" s="2" t="s">
        <v>5851</v>
      </c>
      <c r="F2098" s="2" t="s">
        <v>11965</v>
      </c>
      <c r="G2098" s="2" t="s">
        <v>11551</v>
      </c>
      <c r="H2098" s="2" t="s">
        <v>675</v>
      </c>
      <c r="I2098" s="2" t="s">
        <v>2710</v>
      </c>
      <c r="J2098" s="2" t="s">
        <v>519</v>
      </c>
      <c r="K2098" s="2" t="s">
        <v>664</v>
      </c>
      <c r="L2098" s="2" t="s">
        <v>11552</v>
      </c>
      <c r="M2098" s="2" t="s">
        <v>1676</v>
      </c>
      <c r="N2098" s="2" t="s">
        <v>701</v>
      </c>
      <c r="O2098" s="2" t="s">
        <v>2709</v>
      </c>
      <c r="P2098" s="2" t="s">
        <v>11568</v>
      </c>
      <c r="Q2098" s="9" t="s">
        <v>2078</v>
      </c>
      <c r="R2098" s="2" t="s">
        <v>3356</v>
      </c>
      <c r="S2098" s="9" t="s">
        <v>2112</v>
      </c>
      <c r="T2098" s="2" t="s">
        <v>675</v>
      </c>
    </row>
    <row r="2099" spans="1:20">
      <c r="A2099" s="2" t="s">
        <v>4642</v>
      </c>
      <c r="B2099" s="9" t="s">
        <v>2082</v>
      </c>
      <c r="C2099" s="2" t="s">
        <v>13419</v>
      </c>
      <c r="D2099" s="2" t="s">
        <v>2082</v>
      </c>
      <c r="E2099" s="2" t="s">
        <v>13420</v>
      </c>
      <c r="F2099" s="2" t="s">
        <v>12231</v>
      </c>
      <c r="G2099" s="2" t="s">
        <v>11551</v>
      </c>
      <c r="H2099" s="2" t="s">
        <v>675</v>
      </c>
      <c r="I2099" s="2" t="s">
        <v>1268</v>
      </c>
      <c r="J2099" s="2" t="s">
        <v>520</v>
      </c>
      <c r="K2099" s="2" t="s">
        <v>664</v>
      </c>
      <c r="L2099" s="2" t="s">
        <v>11552</v>
      </c>
      <c r="M2099" s="2" t="s">
        <v>1504</v>
      </c>
      <c r="N2099" s="2" t="s">
        <v>701</v>
      </c>
      <c r="O2099" s="2" t="s">
        <v>1267</v>
      </c>
      <c r="P2099" s="2" t="s">
        <v>11557</v>
      </c>
      <c r="Q2099" s="9" t="s">
        <v>2082</v>
      </c>
      <c r="R2099" s="2" t="s">
        <v>4643</v>
      </c>
      <c r="S2099" s="9" t="s">
        <v>2112</v>
      </c>
      <c r="T2099" s="2" t="s">
        <v>675</v>
      </c>
    </row>
    <row r="2100" spans="1:20">
      <c r="A2100" s="2" t="s">
        <v>2081</v>
      </c>
      <c r="B2100" s="9" t="s">
        <v>2082</v>
      </c>
      <c r="C2100" s="2" t="s">
        <v>13421</v>
      </c>
      <c r="D2100" s="2" t="s">
        <v>2082</v>
      </c>
      <c r="E2100" s="2" t="s">
        <v>13422</v>
      </c>
      <c r="F2100" s="2" t="s">
        <v>11560</v>
      </c>
      <c r="G2100" s="2" t="s">
        <v>11551</v>
      </c>
      <c r="H2100" s="2" t="s">
        <v>675</v>
      </c>
      <c r="I2100" s="2" t="s">
        <v>1185</v>
      </c>
      <c r="J2100" s="2" t="s">
        <v>2083</v>
      </c>
      <c r="K2100" s="2" t="s">
        <v>664</v>
      </c>
      <c r="L2100" s="2" t="s">
        <v>675</v>
      </c>
      <c r="M2100" s="2" t="s">
        <v>1504</v>
      </c>
      <c r="N2100" s="2" t="s">
        <v>701</v>
      </c>
      <c r="O2100" s="2" t="s">
        <v>1184</v>
      </c>
      <c r="P2100" s="2" t="s">
        <v>11557</v>
      </c>
      <c r="Q2100" s="9" t="s">
        <v>2082</v>
      </c>
      <c r="R2100" s="2" t="s">
        <v>2084</v>
      </c>
      <c r="S2100" s="9" t="s">
        <v>2112</v>
      </c>
      <c r="T2100" s="2" t="s">
        <v>675</v>
      </c>
    </row>
    <row r="2101" spans="1:20">
      <c r="A2101" s="2" t="s">
        <v>5382</v>
      </c>
      <c r="B2101" s="9" t="s">
        <v>2082</v>
      </c>
      <c r="C2101" s="2" t="s">
        <v>13423</v>
      </c>
      <c r="D2101" s="2" t="s">
        <v>2082</v>
      </c>
      <c r="E2101" s="2" t="s">
        <v>12421</v>
      </c>
      <c r="F2101" s="2" t="s">
        <v>12266</v>
      </c>
      <c r="G2101" s="2" t="s">
        <v>11551</v>
      </c>
      <c r="H2101" s="2" t="s">
        <v>675</v>
      </c>
      <c r="I2101" s="2" t="s">
        <v>2537</v>
      </c>
      <c r="J2101" s="2" t="s">
        <v>217</v>
      </c>
      <c r="K2101" s="2" t="s">
        <v>664</v>
      </c>
      <c r="L2101" s="2" t="s">
        <v>11552</v>
      </c>
      <c r="M2101" s="2" t="s">
        <v>1676</v>
      </c>
      <c r="N2101" s="2" t="s">
        <v>701</v>
      </c>
      <c r="O2101" s="2" t="s">
        <v>2536</v>
      </c>
      <c r="P2101" s="2" t="s">
        <v>11568</v>
      </c>
      <c r="Q2101" s="9" t="s">
        <v>2086</v>
      </c>
      <c r="R2101" s="2" t="s">
        <v>5383</v>
      </c>
      <c r="S2101" s="9" t="s">
        <v>2199</v>
      </c>
      <c r="T2101" s="2" t="s">
        <v>675</v>
      </c>
    </row>
    <row r="2102" spans="1:20">
      <c r="A2102" s="2" t="s">
        <v>4644</v>
      </c>
      <c r="B2102" s="9" t="s">
        <v>2082</v>
      </c>
      <c r="C2102" s="2" t="s">
        <v>12063</v>
      </c>
      <c r="D2102" s="2" t="s">
        <v>2082</v>
      </c>
      <c r="E2102" s="2" t="s">
        <v>12683</v>
      </c>
      <c r="F2102" s="2" t="s">
        <v>13424</v>
      </c>
      <c r="G2102" s="2" t="s">
        <v>11551</v>
      </c>
      <c r="H2102" s="2" t="s">
        <v>675</v>
      </c>
      <c r="I2102" s="2" t="s">
        <v>1452</v>
      </c>
      <c r="J2102" s="2" t="s">
        <v>521</v>
      </c>
      <c r="K2102" s="2" t="s">
        <v>675</v>
      </c>
      <c r="L2102" s="2" t="s">
        <v>11552</v>
      </c>
      <c r="M2102" s="2" t="s">
        <v>1676</v>
      </c>
      <c r="N2102" s="2" t="s">
        <v>701</v>
      </c>
      <c r="O2102" s="2" t="s">
        <v>1451</v>
      </c>
      <c r="P2102" s="2" t="s">
        <v>11568</v>
      </c>
      <c r="Q2102" s="9" t="s">
        <v>2086</v>
      </c>
      <c r="R2102" s="2" t="s">
        <v>4645</v>
      </c>
      <c r="S2102" s="9" t="s">
        <v>2112</v>
      </c>
      <c r="T2102" s="2" t="s">
        <v>675</v>
      </c>
    </row>
    <row r="2103" spans="1:20">
      <c r="A2103" s="2" t="s">
        <v>5384</v>
      </c>
      <c r="B2103" s="9" t="s">
        <v>2082</v>
      </c>
      <c r="C2103" s="2" t="s">
        <v>13035</v>
      </c>
      <c r="D2103" s="2" t="s">
        <v>2082</v>
      </c>
      <c r="E2103" s="2" t="s">
        <v>12063</v>
      </c>
      <c r="F2103" s="2" t="s">
        <v>11643</v>
      </c>
      <c r="G2103" s="2" t="s">
        <v>11551</v>
      </c>
      <c r="H2103" s="2" t="s">
        <v>675</v>
      </c>
      <c r="I2103" s="2" t="s">
        <v>2571</v>
      </c>
      <c r="J2103" s="2" t="s">
        <v>186</v>
      </c>
      <c r="K2103" s="2" t="s">
        <v>664</v>
      </c>
      <c r="L2103" s="2" t="s">
        <v>11552</v>
      </c>
      <c r="M2103" s="2" t="s">
        <v>1676</v>
      </c>
      <c r="N2103" s="2" t="s">
        <v>701</v>
      </c>
      <c r="O2103" s="2" t="s">
        <v>2570</v>
      </c>
      <c r="P2103" s="2" t="s">
        <v>11568</v>
      </c>
      <c r="Q2103" s="9" t="s">
        <v>2086</v>
      </c>
      <c r="R2103" s="2" t="s">
        <v>5385</v>
      </c>
      <c r="S2103" s="9" t="s">
        <v>2199</v>
      </c>
      <c r="T2103" s="2" t="s">
        <v>675</v>
      </c>
    </row>
    <row r="2104" spans="1:20">
      <c r="A2104" s="2" t="s">
        <v>3357</v>
      </c>
      <c r="B2104" s="9" t="s">
        <v>2082</v>
      </c>
      <c r="C2104" s="2" t="s">
        <v>13425</v>
      </c>
      <c r="D2104" s="2" t="s">
        <v>2082</v>
      </c>
      <c r="E2104" s="2" t="s">
        <v>13426</v>
      </c>
      <c r="F2104" s="2" t="s">
        <v>11853</v>
      </c>
      <c r="G2104" s="2" t="s">
        <v>11551</v>
      </c>
      <c r="H2104" s="2" t="s">
        <v>675</v>
      </c>
      <c r="I2104" s="2" t="s">
        <v>1050</v>
      </c>
      <c r="J2104" s="2" t="s">
        <v>186</v>
      </c>
      <c r="K2104" s="2" t="s">
        <v>664</v>
      </c>
      <c r="L2104" s="2" t="s">
        <v>11552</v>
      </c>
      <c r="M2104" s="2" t="s">
        <v>1676</v>
      </c>
      <c r="N2104" s="2" t="s">
        <v>701</v>
      </c>
      <c r="O2104" s="2" t="s">
        <v>1049</v>
      </c>
      <c r="P2104" s="2" t="s">
        <v>11568</v>
      </c>
      <c r="Q2104" s="9" t="s">
        <v>2086</v>
      </c>
      <c r="R2104" s="2" t="s">
        <v>3358</v>
      </c>
      <c r="S2104" s="9" t="s">
        <v>2112</v>
      </c>
      <c r="T2104" s="2" t="s">
        <v>675</v>
      </c>
    </row>
    <row r="2105" spans="1:20">
      <c r="A2105" s="2" t="s">
        <v>2085</v>
      </c>
      <c r="B2105" s="9" t="s">
        <v>2086</v>
      </c>
      <c r="C2105" s="2" t="s">
        <v>11789</v>
      </c>
      <c r="D2105" s="2" t="s">
        <v>2086</v>
      </c>
      <c r="E2105" s="2" t="s">
        <v>11962</v>
      </c>
      <c r="F2105" s="2" t="s">
        <v>11560</v>
      </c>
      <c r="G2105" s="2" t="s">
        <v>11551</v>
      </c>
      <c r="H2105" s="2" t="s">
        <v>675</v>
      </c>
      <c r="I2105" s="2" t="s">
        <v>1076</v>
      </c>
      <c r="J2105" s="2" t="s">
        <v>2087</v>
      </c>
      <c r="K2105" s="2" t="s">
        <v>664</v>
      </c>
      <c r="L2105" s="2" t="s">
        <v>675</v>
      </c>
      <c r="M2105" s="2" t="s">
        <v>1676</v>
      </c>
      <c r="N2105" s="2" t="s">
        <v>701</v>
      </c>
      <c r="O2105" s="2" t="s">
        <v>1075</v>
      </c>
      <c r="P2105" s="2" t="s">
        <v>11568</v>
      </c>
      <c r="Q2105" s="9" t="s">
        <v>2086</v>
      </c>
      <c r="R2105" s="2" t="s">
        <v>2088</v>
      </c>
      <c r="S2105" s="9" t="s">
        <v>2112</v>
      </c>
      <c r="T2105" s="2" t="s">
        <v>675</v>
      </c>
    </row>
    <row r="2106" spans="1:20">
      <c r="A2106" s="2" t="s">
        <v>2089</v>
      </c>
      <c r="B2106" s="9" t="s">
        <v>2086</v>
      </c>
      <c r="C2106" s="2" t="s">
        <v>9502</v>
      </c>
      <c r="D2106" s="2" t="s">
        <v>2086</v>
      </c>
      <c r="E2106" s="2" t="s">
        <v>13427</v>
      </c>
      <c r="F2106" s="2" t="s">
        <v>11560</v>
      </c>
      <c r="G2106" s="2" t="s">
        <v>11551</v>
      </c>
      <c r="H2106" s="2" t="s">
        <v>675</v>
      </c>
      <c r="I2106" s="2" t="s">
        <v>2091</v>
      </c>
      <c r="J2106" s="2" t="s">
        <v>2092</v>
      </c>
      <c r="K2106" s="2" t="s">
        <v>664</v>
      </c>
      <c r="L2106" s="2" t="s">
        <v>675</v>
      </c>
      <c r="M2106" s="2" t="s">
        <v>1676</v>
      </c>
      <c r="N2106" s="2" t="s">
        <v>701</v>
      </c>
      <c r="O2106" s="2" t="s">
        <v>2090</v>
      </c>
      <c r="P2106" s="2" t="s">
        <v>11568</v>
      </c>
      <c r="Q2106" s="9" t="s">
        <v>2086</v>
      </c>
      <c r="R2106" s="2" t="s">
        <v>2093</v>
      </c>
      <c r="S2106" s="9" t="s">
        <v>2112</v>
      </c>
      <c r="T2106" s="2" t="s">
        <v>675</v>
      </c>
    </row>
    <row r="2107" spans="1:20">
      <c r="A2107" s="2" t="s">
        <v>4646</v>
      </c>
      <c r="B2107" s="9" t="s">
        <v>2086</v>
      </c>
      <c r="C2107" s="2" t="s">
        <v>12331</v>
      </c>
      <c r="D2107" s="2" t="s">
        <v>2086</v>
      </c>
      <c r="E2107" s="2" t="s">
        <v>13428</v>
      </c>
      <c r="F2107" s="2" t="s">
        <v>11965</v>
      </c>
      <c r="G2107" s="2" t="s">
        <v>11551</v>
      </c>
      <c r="H2107" s="2" t="s">
        <v>675</v>
      </c>
      <c r="I2107" s="2" t="s">
        <v>706</v>
      </c>
      <c r="J2107" s="2" t="s">
        <v>514</v>
      </c>
      <c r="K2107" s="2" t="s">
        <v>675</v>
      </c>
      <c r="L2107" s="2" t="s">
        <v>11552</v>
      </c>
      <c r="M2107" s="2" t="s">
        <v>1676</v>
      </c>
      <c r="N2107" s="2" t="s">
        <v>701</v>
      </c>
      <c r="O2107" s="2" t="s">
        <v>705</v>
      </c>
      <c r="P2107" s="2" t="s">
        <v>11568</v>
      </c>
      <c r="Q2107" s="9" t="s">
        <v>2086</v>
      </c>
      <c r="R2107" s="2" t="s">
        <v>4647</v>
      </c>
      <c r="S2107" s="9" t="s">
        <v>2112</v>
      </c>
      <c r="T2107" s="2" t="s">
        <v>675</v>
      </c>
    </row>
    <row r="2108" spans="1:20">
      <c r="A2108" s="2" t="s">
        <v>5386</v>
      </c>
      <c r="B2108" s="9" t="s">
        <v>2086</v>
      </c>
      <c r="C2108" s="2" t="s">
        <v>12168</v>
      </c>
      <c r="D2108" s="2" t="s">
        <v>2086</v>
      </c>
      <c r="E2108" s="2" t="s">
        <v>13429</v>
      </c>
      <c r="F2108" s="2" t="s">
        <v>12843</v>
      </c>
      <c r="G2108" s="2" t="s">
        <v>11551</v>
      </c>
      <c r="H2108" s="2" t="s">
        <v>675</v>
      </c>
      <c r="I2108" s="2" t="s">
        <v>4516</v>
      </c>
      <c r="J2108" s="2" t="s">
        <v>519</v>
      </c>
      <c r="K2108" s="2" t="s">
        <v>664</v>
      </c>
      <c r="L2108" s="2" t="s">
        <v>11552</v>
      </c>
      <c r="M2108" s="2" t="s">
        <v>1676</v>
      </c>
      <c r="N2108" s="2" t="s">
        <v>701</v>
      </c>
      <c r="O2108" s="2" t="s">
        <v>4515</v>
      </c>
      <c r="P2108" s="2" t="s">
        <v>11568</v>
      </c>
      <c r="Q2108" s="9" t="s">
        <v>2086</v>
      </c>
      <c r="R2108" s="2" t="s">
        <v>5387</v>
      </c>
      <c r="S2108" s="9" t="s">
        <v>2199</v>
      </c>
      <c r="T2108" s="2" t="s">
        <v>675</v>
      </c>
    </row>
    <row r="2109" spans="1:20">
      <c r="A2109" s="2" t="s">
        <v>5388</v>
      </c>
      <c r="B2109" s="9" t="s">
        <v>2086</v>
      </c>
      <c r="C2109" s="2" t="s">
        <v>13415</v>
      </c>
      <c r="D2109" s="2" t="s">
        <v>2086</v>
      </c>
      <c r="E2109" s="2" t="s">
        <v>13430</v>
      </c>
      <c r="F2109" s="2" t="s">
        <v>12290</v>
      </c>
      <c r="G2109" s="2" t="s">
        <v>11551</v>
      </c>
      <c r="H2109" s="2" t="s">
        <v>675</v>
      </c>
      <c r="I2109" s="2" t="s">
        <v>1583</v>
      </c>
      <c r="J2109" s="2" t="s">
        <v>337</v>
      </c>
      <c r="K2109" s="2" t="s">
        <v>675</v>
      </c>
      <c r="L2109" s="2" t="s">
        <v>11552</v>
      </c>
      <c r="M2109" s="2" t="s">
        <v>1283</v>
      </c>
      <c r="N2109" s="2" t="s">
        <v>701</v>
      </c>
      <c r="O2109" s="2" t="s">
        <v>1582</v>
      </c>
      <c r="P2109" s="2" t="s">
        <v>11557</v>
      </c>
      <c r="Q2109" s="9" t="s">
        <v>2086</v>
      </c>
      <c r="R2109" s="2" t="s">
        <v>5389</v>
      </c>
      <c r="S2109" s="9" t="s">
        <v>2199</v>
      </c>
      <c r="T2109" s="2" t="s">
        <v>675</v>
      </c>
    </row>
    <row r="2110" spans="1:20">
      <c r="A2110" s="2" t="s">
        <v>5390</v>
      </c>
      <c r="B2110" s="9" t="s">
        <v>2086</v>
      </c>
      <c r="C2110" s="2" t="s">
        <v>12430</v>
      </c>
      <c r="D2110" s="2" t="s">
        <v>2086</v>
      </c>
      <c r="E2110" s="2" t="s">
        <v>11963</v>
      </c>
      <c r="F2110" s="2" t="s">
        <v>11591</v>
      </c>
      <c r="G2110" s="2" t="s">
        <v>11551</v>
      </c>
      <c r="H2110" s="2" t="s">
        <v>675</v>
      </c>
      <c r="I2110" s="2" t="s">
        <v>1816</v>
      </c>
      <c r="J2110" s="2" t="s">
        <v>5391</v>
      </c>
      <c r="K2110" s="2" t="s">
        <v>664</v>
      </c>
      <c r="L2110" s="2" t="s">
        <v>11552</v>
      </c>
      <c r="M2110" s="2" t="s">
        <v>1283</v>
      </c>
      <c r="N2110" s="2" t="s">
        <v>701</v>
      </c>
      <c r="O2110" s="2" t="s">
        <v>1815</v>
      </c>
      <c r="P2110" s="2" t="s">
        <v>11557</v>
      </c>
      <c r="Q2110" s="9" t="s">
        <v>2086</v>
      </c>
      <c r="R2110" s="2" t="s">
        <v>5392</v>
      </c>
      <c r="S2110" s="9" t="s">
        <v>2199</v>
      </c>
      <c r="T2110" s="2" t="s">
        <v>675</v>
      </c>
    </row>
    <row r="2111" spans="1:20">
      <c r="A2111" s="2" t="s">
        <v>4648</v>
      </c>
      <c r="B2111" s="9" t="s">
        <v>2086</v>
      </c>
      <c r="C2111" s="2" t="s">
        <v>12095</v>
      </c>
      <c r="D2111" s="2" t="s">
        <v>2086</v>
      </c>
      <c r="E2111" s="2" t="s">
        <v>13002</v>
      </c>
      <c r="F2111" s="2" t="s">
        <v>11762</v>
      </c>
      <c r="G2111" s="2" t="s">
        <v>11551</v>
      </c>
      <c r="H2111" s="2" t="s">
        <v>675</v>
      </c>
      <c r="I2111" s="2" t="s">
        <v>2563</v>
      </c>
      <c r="J2111" s="2" t="s">
        <v>118</v>
      </c>
      <c r="K2111" s="2" t="s">
        <v>664</v>
      </c>
      <c r="L2111" s="2" t="s">
        <v>11552</v>
      </c>
      <c r="M2111" s="2" t="s">
        <v>1283</v>
      </c>
      <c r="N2111" s="2" t="s">
        <v>701</v>
      </c>
      <c r="O2111" s="2" t="s">
        <v>2562</v>
      </c>
      <c r="P2111" s="2" t="s">
        <v>11557</v>
      </c>
      <c r="Q2111" s="9" t="s">
        <v>2086</v>
      </c>
      <c r="R2111" s="2" t="s">
        <v>4649</v>
      </c>
      <c r="S2111" s="9" t="s">
        <v>2112</v>
      </c>
      <c r="T2111" s="2" t="s">
        <v>675</v>
      </c>
    </row>
    <row r="2112" spans="1:20">
      <c r="A2112" s="2" t="s">
        <v>5393</v>
      </c>
      <c r="B2112" s="9" t="s">
        <v>2086</v>
      </c>
      <c r="C2112" s="2" t="s">
        <v>9392</v>
      </c>
      <c r="D2112" s="2" t="s">
        <v>2086</v>
      </c>
      <c r="E2112" s="2" t="s">
        <v>7576</v>
      </c>
      <c r="F2112" s="2" t="s">
        <v>11560</v>
      </c>
      <c r="G2112" s="2" t="s">
        <v>11551</v>
      </c>
      <c r="H2112" s="2" t="s">
        <v>675</v>
      </c>
      <c r="I2112" s="2" t="s">
        <v>12</v>
      </c>
      <c r="J2112" s="2" t="s">
        <v>5200</v>
      </c>
      <c r="K2112" s="2" t="s">
        <v>664</v>
      </c>
      <c r="L2112" s="2" t="s">
        <v>675</v>
      </c>
      <c r="M2112" s="2" t="s">
        <v>1283</v>
      </c>
      <c r="N2112" s="2" t="s">
        <v>701</v>
      </c>
      <c r="O2112" s="2" t="s">
        <v>782</v>
      </c>
      <c r="P2112" s="2" t="s">
        <v>11557</v>
      </c>
      <c r="Q2112" s="9" t="s">
        <v>2086</v>
      </c>
      <c r="R2112" s="2" t="s">
        <v>5394</v>
      </c>
      <c r="S2112" s="9" t="s">
        <v>2199</v>
      </c>
      <c r="T2112" s="2" t="s">
        <v>675</v>
      </c>
    </row>
    <row r="2113" spans="1:20">
      <c r="A2113" s="2" t="s">
        <v>5395</v>
      </c>
      <c r="B2113" s="9" t="s">
        <v>2086</v>
      </c>
      <c r="C2113" s="2" t="s">
        <v>13431</v>
      </c>
      <c r="D2113" s="2" t="s">
        <v>2086</v>
      </c>
      <c r="E2113" s="2" t="s">
        <v>13432</v>
      </c>
      <c r="F2113" s="2" t="s">
        <v>11737</v>
      </c>
      <c r="G2113" s="2" t="s">
        <v>11551</v>
      </c>
      <c r="H2113" s="2" t="s">
        <v>675</v>
      </c>
      <c r="I2113" s="2" t="s">
        <v>1050</v>
      </c>
      <c r="J2113" s="2" t="s">
        <v>119</v>
      </c>
      <c r="K2113" s="2" t="s">
        <v>664</v>
      </c>
      <c r="L2113" s="2" t="s">
        <v>11552</v>
      </c>
      <c r="M2113" s="2" t="s">
        <v>1283</v>
      </c>
      <c r="N2113" s="2" t="s">
        <v>701</v>
      </c>
      <c r="O2113" s="2" t="s">
        <v>1049</v>
      </c>
      <c r="P2113" s="2" t="s">
        <v>11557</v>
      </c>
      <c r="Q2113" s="9" t="s">
        <v>2086</v>
      </c>
      <c r="R2113" s="2" t="s">
        <v>5396</v>
      </c>
      <c r="S2113" s="9" t="s">
        <v>2199</v>
      </c>
      <c r="T2113" s="2" t="s">
        <v>675</v>
      </c>
    </row>
    <row r="2114" spans="1:20">
      <c r="A2114" s="2" t="s">
        <v>5397</v>
      </c>
      <c r="B2114" s="9" t="s">
        <v>2086</v>
      </c>
      <c r="C2114" s="2" t="s">
        <v>12862</v>
      </c>
      <c r="D2114" s="2" t="s">
        <v>2086</v>
      </c>
      <c r="E2114" s="2" t="s">
        <v>13433</v>
      </c>
      <c r="F2114" s="2" t="s">
        <v>12276</v>
      </c>
      <c r="G2114" s="2" t="s">
        <v>11551</v>
      </c>
      <c r="H2114" s="2" t="s">
        <v>675</v>
      </c>
      <c r="I2114" s="2" t="s">
        <v>2766</v>
      </c>
      <c r="J2114" s="2" t="s">
        <v>118</v>
      </c>
      <c r="K2114" s="2" t="s">
        <v>664</v>
      </c>
      <c r="L2114" s="2" t="s">
        <v>11552</v>
      </c>
      <c r="M2114" s="2" t="s">
        <v>1283</v>
      </c>
      <c r="N2114" s="2" t="s">
        <v>701</v>
      </c>
      <c r="O2114" s="2" t="s">
        <v>2765</v>
      </c>
      <c r="P2114" s="2" t="s">
        <v>11557</v>
      </c>
      <c r="Q2114" s="9" t="s">
        <v>2086</v>
      </c>
      <c r="R2114" s="2" t="s">
        <v>5398</v>
      </c>
      <c r="S2114" s="9" t="s">
        <v>2199</v>
      </c>
      <c r="T2114" s="2" t="s">
        <v>675</v>
      </c>
    </row>
    <row r="2115" spans="1:20">
      <c r="A2115" s="2" t="s">
        <v>4650</v>
      </c>
      <c r="B2115" s="9" t="s">
        <v>2086</v>
      </c>
      <c r="C2115" s="2" t="s">
        <v>12713</v>
      </c>
      <c r="D2115" s="2" t="s">
        <v>2086</v>
      </c>
      <c r="E2115" s="2" t="s">
        <v>12647</v>
      </c>
      <c r="F2115" s="2" t="s">
        <v>12135</v>
      </c>
      <c r="G2115" s="2" t="s">
        <v>11551</v>
      </c>
      <c r="H2115" s="2" t="s">
        <v>675</v>
      </c>
      <c r="I2115" s="2" t="s">
        <v>4652</v>
      </c>
      <c r="J2115" s="2" t="s">
        <v>514</v>
      </c>
      <c r="K2115" s="2" t="s">
        <v>664</v>
      </c>
      <c r="L2115" s="2" t="s">
        <v>11552</v>
      </c>
      <c r="M2115" s="2" t="s">
        <v>1676</v>
      </c>
      <c r="N2115" s="2" t="s">
        <v>675</v>
      </c>
      <c r="O2115" s="2" t="s">
        <v>4651</v>
      </c>
      <c r="P2115" s="2" t="s">
        <v>11568</v>
      </c>
      <c r="Q2115" s="9" t="s">
        <v>2095</v>
      </c>
      <c r="R2115" s="2" t="s">
        <v>4653</v>
      </c>
      <c r="S2115" s="9" t="s">
        <v>675</v>
      </c>
      <c r="T2115" s="2" t="s">
        <v>675</v>
      </c>
    </row>
    <row r="2116" spans="1:20">
      <c r="A2116" s="2" t="s">
        <v>4654</v>
      </c>
      <c r="B2116" s="9" t="s">
        <v>2086</v>
      </c>
      <c r="C2116" s="2" t="s">
        <v>6783</v>
      </c>
      <c r="D2116" s="2" t="s">
        <v>2086</v>
      </c>
      <c r="E2116" s="2" t="s">
        <v>12648</v>
      </c>
      <c r="F2116" s="2" t="s">
        <v>11762</v>
      </c>
      <c r="G2116" s="2" t="s">
        <v>11551</v>
      </c>
      <c r="H2116" s="2" t="s">
        <v>675</v>
      </c>
      <c r="I2116" s="2" t="s">
        <v>3543</v>
      </c>
      <c r="J2116" s="2" t="s">
        <v>217</v>
      </c>
      <c r="K2116" s="2" t="s">
        <v>664</v>
      </c>
      <c r="L2116" s="2" t="s">
        <v>11552</v>
      </c>
      <c r="M2116" s="2" t="s">
        <v>1676</v>
      </c>
      <c r="N2116" s="2" t="s">
        <v>701</v>
      </c>
      <c r="O2116" s="2" t="s">
        <v>3542</v>
      </c>
      <c r="P2116" s="2" t="s">
        <v>11568</v>
      </c>
      <c r="Q2116" s="9" t="s">
        <v>2095</v>
      </c>
      <c r="R2116" s="2" t="s">
        <v>4655</v>
      </c>
      <c r="S2116" s="9" t="s">
        <v>2112</v>
      </c>
      <c r="T2116" s="2" t="s">
        <v>675</v>
      </c>
    </row>
    <row r="2117" spans="1:20">
      <c r="A2117" s="2" t="s">
        <v>5399</v>
      </c>
      <c r="B2117" s="9" t="s">
        <v>2086</v>
      </c>
      <c r="C2117" s="2" t="s">
        <v>6783</v>
      </c>
      <c r="D2117" s="2" t="s">
        <v>2086</v>
      </c>
      <c r="E2117" s="2" t="s">
        <v>12648</v>
      </c>
      <c r="F2117" s="2" t="s">
        <v>11762</v>
      </c>
      <c r="G2117" s="2" t="s">
        <v>11551</v>
      </c>
      <c r="H2117" s="2" t="s">
        <v>675</v>
      </c>
      <c r="I2117" s="2" t="s">
        <v>3543</v>
      </c>
      <c r="J2117" s="2" t="s">
        <v>217</v>
      </c>
      <c r="K2117" s="2" t="s">
        <v>664</v>
      </c>
      <c r="L2117" s="2" t="s">
        <v>11552</v>
      </c>
      <c r="M2117" s="2" t="s">
        <v>1676</v>
      </c>
      <c r="N2117" s="2" t="s">
        <v>701</v>
      </c>
      <c r="O2117" s="2" t="s">
        <v>3542</v>
      </c>
      <c r="P2117" s="2" t="s">
        <v>11568</v>
      </c>
      <c r="Q2117" s="9" t="s">
        <v>2095</v>
      </c>
      <c r="R2117" s="2" t="s">
        <v>5400</v>
      </c>
      <c r="S2117" s="9" t="s">
        <v>2199</v>
      </c>
      <c r="T2117" s="2" t="s">
        <v>675</v>
      </c>
    </row>
    <row r="2118" spans="1:20">
      <c r="A2118" s="2" t="s">
        <v>3359</v>
      </c>
      <c r="B2118" s="9" t="s">
        <v>2095</v>
      </c>
      <c r="C2118" s="2" t="s">
        <v>13434</v>
      </c>
      <c r="D2118" s="2" t="s">
        <v>2095</v>
      </c>
      <c r="E2118" s="2" t="s">
        <v>13435</v>
      </c>
      <c r="F2118" s="2" t="s">
        <v>13436</v>
      </c>
      <c r="G2118" s="2" t="s">
        <v>11551</v>
      </c>
      <c r="H2118" s="2" t="s">
        <v>675</v>
      </c>
      <c r="I2118" s="2" t="s">
        <v>2624</v>
      </c>
      <c r="J2118" s="2" t="s">
        <v>522</v>
      </c>
      <c r="K2118" s="2" t="s">
        <v>664</v>
      </c>
      <c r="L2118" s="2" t="s">
        <v>11552</v>
      </c>
      <c r="M2118" s="2" t="s">
        <v>1676</v>
      </c>
      <c r="N2118" s="2" t="s">
        <v>701</v>
      </c>
      <c r="O2118" s="2" t="s">
        <v>2623</v>
      </c>
      <c r="P2118" s="2" t="s">
        <v>11557</v>
      </c>
      <c r="Q2118" s="9" t="s">
        <v>2095</v>
      </c>
      <c r="R2118" s="2" t="s">
        <v>3360</v>
      </c>
      <c r="S2118" s="9" t="s">
        <v>2112</v>
      </c>
      <c r="T2118" s="2" t="s">
        <v>675</v>
      </c>
    </row>
    <row r="2119" spans="1:20">
      <c r="A2119" s="2" t="s">
        <v>2094</v>
      </c>
      <c r="B2119" s="9" t="s">
        <v>2086</v>
      </c>
      <c r="C2119" s="2" t="s">
        <v>6800</v>
      </c>
      <c r="D2119" s="2" t="s">
        <v>2086</v>
      </c>
      <c r="E2119" s="2" t="s">
        <v>12190</v>
      </c>
      <c r="F2119" s="2" t="s">
        <v>11560</v>
      </c>
      <c r="G2119" s="2" t="s">
        <v>11551</v>
      </c>
      <c r="H2119" s="2" t="s">
        <v>675</v>
      </c>
      <c r="I2119" s="2" t="s">
        <v>77</v>
      </c>
      <c r="J2119" s="2" t="s">
        <v>2097</v>
      </c>
      <c r="K2119" s="2" t="s">
        <v>664</v>
      </c>
      <c r="L2119" s="2" t="s">
        <v>675</v>
      </c>
      <c r="M2119" s="2" t="s">
        <v>1676</v>
      </c>
      <c r="N2119" s="2" t="s">
        <v>701</v>
      </c>
      <c r="O2119" s="2" t="s">
        <v>2096</v>
      </c>
      <c r="P2119" s="2" t="s">
        <v>11568</v>
      </c>
      <c r="Q2119" s="9" t="s">
        <v>2095</v>
      </c>
      <c r="R2119" s="2" t="s">
        <v>2098</v>
      </c>
      <c r="S2119" s="9" t="s">
        <v>2112</v>
      </c>
      <c r="T2119" s="2" t="s">
        <v>675</v>
      </c>
    </row>
    <row r="2120" spans="1:20">
      <c r="A2120" s="2" t="s">
        <v>4656</v>
      </c>
      <c r="B2120" s="9" t="s">
        <v>2095</v>
      </c>
      <c r="C2120" s="2" t="s">
        <v>12095</v>
      </c>
      <c r="D2120" s="2" t="s">
        <v>2095</v>
      </c>
      <c r="E2120" s="2" t="s">
        <v>13176</v>
      </c>
      <c r="F2120" s="2" t="s">
        <v>11643</v>
      </c>
      <c r="G2120" s="2" t="s">
        <v>11551</v>
      </c>
      <c r="H2120" s="2" t="s">
        <v>675</v>
      </c>
      <c r="I2120" s="2" t="s">
        <v>877</v>
      </c>
      <c r="J2120" s="2" t="s">
        <v>523</v>
      </c>
      <c r="K2120" s="2" t="s">
        <v>664</v>
      </c>
      <c r="L2120" s="2" t="s">
        <v>11552</v>
      </c>
      <c r="M2120" s="2" t="s">
        <v>769</v>
      </c>
      <c r="N2120" s="2" t="s">
        <v>701</v>
      </c>
      <c r="O2120" s="2" t="s">
        <v>876</v>
      </c>
      <c r="P2120" s="2" t="s">
        <v>11553</v>
      </c>
      <c r="Q2120" s="9" t="s">
        <v>2095</v>
      </c>
      <c r="R2120" s="2" t="s">
        <v>4657</v>
      </c>
      <c r="S2120" s="9" t="s">
        <v>2112</v>
      </c>
      <c r="T2120" s="2" t="s">
        <v>675</v>
      </c>
    </row>
    <row r="2121" spans="1:20">
      <c r="A2121" s="2" t="s">
        <v>3361</v>
      </c>
      <c r="B2121" s="9" t="s">
        <v>2095</v>
      </c>
      <c r="C2121" s="2" t="s">
        <v>3561</v>
      </c>
      <c r="D2121" s="2" t="s">
        <v>2095</v>
      </c>
      <c r="E2121" s="2" t="s">
        <v>13437</v>
      </c>
      <c r="F2121" s="2" t="s">
        <v>12843</v>
      </c>
      <c r="G2121" s="2" t="s">
        <v>11551</v>
      </c>
      <c r="H2121" s="2" t="s">
        <v>675</v>
      </c>
      <c r="I2121" s="2" t="s">
        <v>1050</v>
      </c>
      <c r="J2121" s="2" t="s">
        <v>184</v>
      </c>
      <c r="K2121" s="2" t="s">
        <v>664</v>
      </c>
      <c r="L2121" s="2" t="s">
        <v>11552</v>
      </c>
      <c r="M2121" s="2" t="s">
        <v>769</v>
      </c>
      <c r="N2121" s="2" t="s">
        <v>701</v>
      </c>
      <c r="O2121" s="2" t="s">
        <v>1049</v>
      </c>
      <c r="P2121" s="2" t="s">
        <v>11553</v>
      </c>
      <c r="Q2121" s="9" t="s">
        <v>2095</v>
      </c>
      <c r="R2121" s="2" t="s">
        <v>3362</v>
      </c>
      <c r="S2121" s="9" t="s">
        <v>2112</v>
      </c>
      <c r="T2121" s="2" t="s">
        <v>675</v>
      </c>
    </row>
    <row r="2122" spans="1:20">
      <c r="A2122" s="2" t="s">
        <v>2099</v>
      </c>
      <c r="B2122" s="9" t="s">
        <v>2095</v>
      </c>
      <c r="C2122" s="2" t="s">
        <v>13438</v>
      </c>
      <c r="D2122" s="2" t="s">
        <v>2095</v>
      </c>
      <c r="E2122" s="2" t="s">
        <v>13439</v>
      </c>
      <c r="F2122" s="2" t="s">
        <v>11560</v>
      </c>
      <c r="G2122" s="2" t="s">
        <v>11551</v>
      </c>
      <c r="H2122" s="2" t="s">
        <v>675</v>
      </c>
      <c r="I2122" s="2" t="s">
        <v>527</v>
      </c>
      <c r="J2122" s="2" t="s">
        <v>2100</v>
      </c>
      <c r="K2122" s="2" t="s">
        <v>663</v>
      </c>
      <c r="L2122" s="2" t="s">
        <v>675</v>
      </c>
      <c r="M2122" s="2" t="s">
        <v>759</v>
      </c>
      <c r="N2122" s="2" t="s">
        <v>701</v>
      </c>
      <c r="O2122" s="2" t="s">
        <v>1007</v>
      </c>
      <c r="P2122" s="2" t="s">
        <v>11568</v>
      </c>
      <c r="Q2122" s="9" t="s">
        <v>2095</v>
      </c>
      <c r="R2122" s="2" t="s">
        <v>2101</v>
      </c>
      <c r="S2122" s="9" t="s">
        <v>2199</v>
      </c>
      <c r="T2122" s="2" t="s">
        <v>675</v>
      </c>
    </row>
    <row r="2123" spans="1:20">
      <c r="A2123" s="2" t="s">
        <v>4658</v>
      </c>
      <c r="B2123" s="9" t="s">
        <v>2095</v>
      </c>
      <c r="C2123" s="2" t="s">
        <v>13431</v>
      </c>
      <c r="D2123" s="2" t="s">
        <v>2095</v>
      </c>
      <c r="E2123" s="2" t="s">
        <v>5982</v>
      </c>
      <c r="F2123" s="2" t="s">
        <v>12197</v>
      </c>
      <c r="G2123" s="2" t="s">
        <v>11551</v>
      </c>
      <c r="H2123" s="2" t="s">
        <v>675</v>
      </c>
      <c r="I2123" s="2" t="s">
        <v>2537</v>
      </c>
      <c r="J2123" s="2" t="s">
        <v>118</v>
      </c>
      <c r="K2123" s="2" t="s">
        <v>664</v>
      </c>
      <c r="L2123" s="2" t="s">
        <v>11552</v>
      </c>
      <c r="M2123" s="2" t="s">
        <v>769</v>
      </c>
      <c r="N2123" s="2" t="s">
        <v>701</v>
      </c>
      <c r="O2123" s="2" t="s">
        <v>2536</v>
      </c>
      <c r="P2123" s="2" t="s">
        <v>11553</v>
      </c>
      <c r="Q2123" s="9" t="s">
        <v>2095</v>
      </c>
      <c r="R2123" s="2" t="s">
        <v>4659</v>
      </c>
      <c r="S2123" s="9" t="s">
        <v>2112</v>
      </c>
      <c r="T2123" s="2" t="s">
        <v>675</v>
      </c>
    </row>
    <row r="2124" spans="1:20">
      <c r="A2124" s="2" t="s">
        <v>5401</v>
      </c>
      <c r="B2124" s="9" t="s">
        <v>2095</v>
      </c>
      <c r="C2124" s="2" t="s">
        <v>13036</v>
      </c>
      <c r="D2124" s="2" t="s">
        <v>2095</v>
      </c>
      <c r="E2124" s="2" t="s">
        <v>13037</v>
      </c>
      <c r="F2124" s="2" t="s">
        <v>11762</v>
      </c>
      <c r="G2124" s="2" t="s">
        <v>11551</v>
      </c>
      <c r="H2124" s="2" t="s">
        <v>675</v>
      </c>
      <c r="I2124" s="2" t="s">
        <v>809</v>
      </c>
      <c r="J2124" s="2" t="s">
        <v>188</v>
      </c>
      <c r="K2124" s="2" t="s">
        <v>664</v>
      </c>
      <c r="L2124" s="2" t="s">
        <v>11552</v>
      </c>
      <c r="M2124" s="2" t="s">
        <v>769</v>
      </c>
      <c r="N2124" s="2" t="s">
        <v>701</v>
      </c>
      <c r="O2124" s="2" t="s">
        <v>808</v>
      </c>
      <c r="P2124" s="2" t="s">
        <v>11553</v>
      </c>
      <c r="Q2124" s="9" t="s">
        <v>2095</v>
      </c>
      <c r="R2124" s="2" t="s">
        <v>5402</v>
      </c>
      <c r="S2124" s="9" t="s">
        <v>2199</v>
      </c>
      <c r="T2124" s="2" t="s">
        <v>675</v>
      </c>
    </row>
    <row r="2125" spans="1:20">
      <c r="A2125" s="2" t="s">
        <v>3363</v>
      </c>
      <c r="B2125" s="9" t="s">
        <v>2095</v>
      </c>
      <c r="C2125" s="2" t="s">
        <v>5866</v>
      </c>
      <c r="D2125" s="2" t="s">
        <v>2095</v>
      </c>
      <c r="E2125" s="2" t="s">
        <v>13015</v>
      </c>
      <c r="F2125" s="2" t="s">
        <v>12290</v>
      </c>
      <c r="G2125" s="2" t="s">
        <v>11551</v>
      </c>
      <c r="H2125" s="2" t="s">
        <v>675</v>
      </c>
      <c r="I2125" s="2" t="s">
        <v>2636</v>
      </c>
      <c r="J2125" s="2" t="s">
        <v>184</v>
      </c>
      <c r="K2125" s="2" t="s">
        <v>664</v>
      </c>
      <c r="L2125" s="2" t="s">
        <v>11552</v>
      </c>
      <c r="M2125" s="2" t="s">
        <v>769</v>
      </c>
      <c r="N2125" s="2" t="s">
        <v>701</v>
      </c>
      <c r="O2125" s="2" t="s">
        <v>2635</v>
      </c>
      <c r="P2125" s="2" t="s">
        <v>11553</v>
      </c>
      <c r="Q2125" s="9" t="s">
        <v>2095</v>
      </c>
      <c r="R2125" s="2" t="s">
        <v>3364</v>
      </c>
      <c r="S2125" s="9" t="s">
        <v>2112</v>
      </c>
      <c r="T2125" s="2" t="s">
        <v>675</v>
      </c>
    </row>
    <row r="2126" spans="1:20">
      <c r="A2126" s="2" t="s">
        <v>2102</v>
      </c>
      <c r="B2126" s="9" t="s">
        <v>2095</v>
      </c>
      <c r="C2126" s="2" t="s">
        <v>5861</v>
      </c>
      <c r="D2126" s="2" t="s">
        <v>2095</v>
      </c>
      <c r="E2126" s="2" t="s">
        <v>5877</v>
      </c>
      <c r="F2126" s="2" t="s">
        <v>11560</v>
      </c>
      <c r="G2126" s="2" t="s">
        <v>11551</v>
      </c>
      <c r="H2126" s="2" t="s">
        <v>675</v>
      </c>
      <c r="I2126" s="2" t="s">
        <v>2907</v>
      </c>
      <c r="J2126" s="2" t="s">
        <v>2105</v>
      </c>
      <c r="K2126" s="2" t="s">
        <v>664</v>
      </c>
      <c r="L2126" s="2" t="s">
        <v>675</v>
      </c>
      <c r="M2126" s="2" t="s">
        <v>769</v>
      </c>
      <c r="N2126" s="2" t="s">
        <v>701</v>
      </c>
      <c r="O2126" s="2" t="s">
        <v>2906</v>
      </c>
      <c r="P2126" s="2" t="s">
        <v>11553</v>
      </c>
      <c r="Q2126" s="9" t="s">
        <v>2095</v>
      </c>
      <c r="R2126" s="2" t="s">
        <v>2106</v>
      </c>
      <c r="S2126" s="9" t="s">
        <v>2112</v>
      </c>
      <c r="T2126" s="2" t="s">
        <v>675</v>
      </c>
    </row>
    <row r="2127" spans="1:20">
      <c r="A2127" s="2" t="s">
        <v>5403</v>
      </c>
      <c r="B2127" s="9" t="s">
        <v>2095</v>
      </c>
      <c r="C2127" s="2" t="s">
        <v>6141</v>
      </c>
      <c r="D2127" s="2" t="s">
        <v>2095</v>
      </c>
      <c r="E2127" s="2" t="s">
        <v>13440</v>
      </c>
      <c r="F2127" s="2" t="s">
        <v>11643</v>
      </c>
      <c r="G2127" s="2" t="s">
        <v>11551</v>
      </c>
      <c r="H2127" s="2" t="s">
        <v>675</v>
      </c>
      <c r="I2127" s="2" t="s">
        <v>1619</v>
      </c>
      <c r="J2127" s="2" t="s">
        <v>525</v>
      </c>
      <c r="K2127" s="2" t="s">
        <v>664</v>
      </c>
      <c r="L2127" s="2" t="s">
        <v>11552</v>
      </c>
      <c r="M2127" s="2" t="s">
        <v>769</v>
      </c>
      <c r="N2127" s="2" t="s">
        <v>701</v>
      </c>
      <c r="O2127" s="2" t="s">
        <v>1618</v>
      </c>
      <c r="P2127" s="2" t="s">
        <v>11553</v>
      </c>
      <c r="Q2127" s="9" t="s">
        <v>2095</v>
      </c>
      <c r="R2127" s="2" t="s">
        <v>5404</v>
      </c>
      <c r="S2127" s="9" t="s">
        <v>2199</v>
      </c>
      <c r="T2127" s="2" t="s">
        <v>675</v>
      </c>
    </row>
    <row r="2128" spans="1:20">
      <c r="A2128" s="2" t="s">
        <v>3365</v>
      </c>
      <c r="B2128" s="9" t="s">
        <v>2095</v>
      </c>
      <c r="C2128" s="2" t="s">
        <v>6853</v>
      </c>
      <c r="D2128" s="2" t="s">
        <v>2095</v>
      </c>
      <c r="E2128" s="2" t="s">
        <v>6144</v>
      </c>
      <c r="F2128" s="2" t="s">
        <v>11550</v>
      </c>
      <c r="G2128" s="2" t="s">
        <v>11551</v>
      </c>
      <c r="H2128" s="2" t="s">
        <v>675</v>
      </c>
      <c r="I2128" s="2" t="s">
        <v>1619</v>
      </c>
      <c r="J2128" s="2" t="s">
        <v>524</v>
      </c>
      <c r="K2128" s="2" t="s">
        <v>664</v>
      </c>
      <c r="L2128" s="2" t="s">
        <v>11552</v>
      </c>
      <c r="M2128" s="2" t="s">
        <v>769</v>
      </c>
      <c r="N2128" s="2" t="s">
        <v>701</v>
      </c>
      <c r="O2128" s="2" t="s">
        <v>1618</v>
      </c>
      <c r="P2128" s="2" t="s">
        <v>11553</v>
      </c>
      <c r="Q2128" s="9" t="s">
        <v>2095</v>
      </c>
      <c r="R2128" s="2" t="s">
        <v>3366</v>
      </c>
      <c r="S2128" s="9" t="s">
        <v>2112</v>
      </c>
      <c r="T2128" s="2" t="s">
        <v>675</v>
      </c>
    </row>
    <row r="2129" spans="1:20">
      <c r="A2129" s="2" t="s">
        <v>3367</v>
      </c>
      <c r="B2129" s="9" t="s">
        <v>2095</v>
      </c>
      <c r="C2129" s="2" t="s">
        <v>12527</v>
      </c>
      <c r="D2129" s="2" t="s">
        <v>2095</v>
      </c>
      <c r="E2129" s="2" t="s">
        <v>13141</v>
      </c>
      <c r="F2129" s="2" t="s">
        <v>12427</v>
      </c>
      <c r="G2129" s="2" t="s">
        <v>11551</v>
      </c>
      <c r="H2129" s="2" t="s">
        <v>675</v>
      </c>
      <c r="I2129" s="2" t="s">
        <v>3011</v>
      </c>
      <c r="J2129" s="2" t="s">
        <v>525</v>
      </c>
      <c r="K2129" s="2" t="s">
        <v>664</v>
      </c>
      <c r="L2129" s="2" t="s">
        <v>11552</v>
      </c>
      <c r="M2129" s="2" t="s">
        <v>769</v>
      </c>
      <c r="N2129" s="2" t="s">
        <v>701</v>
      </c>
      <c r="O2129" s="2" t="s">
        <v>3010</v>
      </c>
      <c r="P2129" s="2" t="s">
        <v>11553</v>
      </c>
      <c r="Q2129" s="9" t="s">
        <v>2095</v>
      </c>
      <c r="R2129" s="2" t="s">
        <v>3368</v>
      </c>
      <c r="S2129" s="9" t="s">
        <v>2112</v>
      </c>
      <c r="T2129" s="2" t="s">
        <v>675</v>
      </c>
    </row>
    <row r="2130" spans="1:20">
      <c r="A2130" s="2" t="s">
        <v>4660</v>
      </c>
      <c r="B2130" s="9" t="s">
        <v>2095</v>
      </c>
      <c r="C2130" s="2" t="s">
        <v>13441</v>
      </c>
      <c r="D2130" s="2" t="s">
        <v>2095</v>
      </c>
      <c r="E2130" s="2" t="s">
        <v>13382</v>
      </c>
      <c r="F2130" s="2" t="s">
        <v>11853</v>
      </c>
      <c r="G2130" s="2" t="s">
        <v>11551</v>
      </c>
      <c r="H2130" s="2" t="s">
        <v>675</v>
      </c>
      <c r="I2130" s="2" t="s">
        <v>3011</v>
      </c>
      <c r="J2130" s="2" t="s">
        <v>525</v>
      </c>
      <c r="K2130" s="2" t="s">
        <v>664</v>
      </c>
      <c r="L2130" s="2" t="s">
        <v>11552</v>
      </c>
      <c r="M2130" s="2" t="s">
        <v>769</v>
      </c>
      <c r="N2130" s="2" t="s">
        <v>701</v>
      </c>
      <c r="O2130" s="2" t="s">
        <v>3010</v>
      </c>
      <c r="P2130" s="2" t="s">
        <v>11553</v>
      </c>
      <c r="Q2130" s="9" t="s">
        <v>2095</v>
      </c>
      <c r="R2130" s="2" t="s">
        <v>4661</v>
      </c>
      <c r="S2130" s="9" t="s">
        <v>2112</v>
      </c>
      <c r="T2130" s="2" t="s">
        <v>675</v>
      </c>
    </row>
    <row r="2131" spans="1:20">
      <c r="A2131" s="2" t="s">
        <v>4662</v>
      </c>
      <c r="B2131" s="9" t="s">
        <v>4663</v>
      </c>
      <c r="C2131" s="2" t="s">
        <v>13442</v>
      </c>
      <c r="D2131" s="2" t="s">
        <v>4663</v>
      </c>
      <c r="E2131" s="2" t="s">
        <v>12090</v>
      </c>
      <c r="F2131" s="2" t="s">
        <v>11555</v>
      </c>
      <c r="G2131" s="2" t="s">
        <v>11551</v>
      </c>
      <c r="H2131" s="2" t="s">
        <v>675</v>
      </c>
      <c r="I2131" s="2" t="s">
        <v>2292</v>
      </c>
      <c r="J2131" s="2" t="s">
        <v>526</v>
      </c>
      <c r="K2131" s="2" t="s">
        <v>675</v>
      </c>
      <c r="L2131" s="2" t="s">
        <v>11552</v>
      </c>
      <c r="M2131" s="2" t="s">
        <v>1283</v>
      </c>
      <c r="N2131" s="2" t="s">
        <v>701</v>
      </c>
      <c r="O2131" s="2" t="s">
        <v>2291</v>
      </c>
      <c r="P2131" s="2" t="s">
        <v>11557</v>
      </c>
      <c r="Q2131" s="9" t="s">
        <v>4663</v>
      </c>
      <c r="R2131" s="2" t="s">
        <v>4664</v>
      </c>
      <c r="S2131" s="9" t="s">
        <v>2112</v>
      </c>
      <c r="T2131" s="2" t="s">
        <v>675</v>
      </c>
    </row>
    <row r="2132" spans="1:20">
      <c r="A2132" s="2" t="s">
        <v>4665</v>
      </c>
      <c r="B2132" s="9" t="s">
        <v>4663</v>
      </c>
      <c r="C2132" s="2" t="s">
        <v>13443</v>
      </c>
      <c r="D2132" s="2" t="s">
        <v>4663</v>
      </c>
      <c r="E2132" s="2" t="s">
        <v>13444</v>
      </c>
      <c r="F2132" s="2" t="s">
        <v>11560</v>
      </c>
      <c r="G2132" s="2" t="s">
        <v>11551</v>
      </c>
      <c r="H2132" s="2" t="s">
        <v>675</v>
      </c>
      <c r="I2132" s="2" t="s">
        <v>527</v>
      </c>
      <c r="J2132" s="2" t="s">
        <v>528</v>
      </c>
      <c r="K2132" s="2" t="s">
        <v>664</v>
      </c>
      <c r="L2132" s="2" t="s">
        <v>675</v>
      </c>
      <c r="M2132" s="2" t="s">
        <v>1513</v>
      </c>
      <c r="N2132" s="2" t="s">
        <v>675</v>
      </c>
      <c r="O2132" s="2" t="s">
        <v>1007</v>
      </c>
      <c r="P2132" s="2" t="s">
        <v>11568</v>
      </c>
      <c r="Q2132" s="9" t="s">
        <v>4663</v>
      </c>
      <c r="R2132" s="2" t="s">
        <v>4666</v>
      </c>
      <c r="S2132" s="9" t="s">
        <v>675</v>
      </c>
      <c r="T2132" s="2" t="s">
        <v>675</v>
      </c>
    </row>
    <row r="2133" spans="1:20">
      <c r="A2133" s="2" t="s">
        <v>3369</v>
      </c>
      <c r="B2133" s="9" t="s">
        <v>2108</v>
      </c>
      <c r="C2133" s="2" t="s">
        <v>13191</v>
      </c>
      <c r="D2133" s="2" t="s">
        <v>2108</v>
      </c>
      <c r="E2133" s="2" t="s">
        <v>13192</v>
      </c>
      <c r="F2133" s="2" t="s">
        <v>11591</v>
      </c>
      <c r="G2133" s="2" t="s">
        <v>11551</v>
      </c>
      <c r="H2133" s="2" t="s">
        <v>675</v>
      </c>
      <c r="I2133" s="2" t="s">
        <v>2636</v>
      </c>
      <c r="J2133" s="2" t="s">
        <v>529</v>
      </c>
      <c r="K2133" s="2" t="s">
        <v>664</v>
      </c>
      <c r="L2133" s="2" t="s">
        <v>11552</v>
      </c>
      <c r="M2133" s="2" t="s">
        <v>1283</v>
      </c>
      <c r="N2133" s="2" t="s">
        <v>701</v>
      </c>
      <c r="O2133" s="2" t="s">
        <v>2635</v>
      </c>
      <c r="P2133" s="2" t="s">
        <v>11557</v>
      </c>
      <c r="Q2133" s="9" t="s">
        <v>2108</v>
      </c>
      <c r="R2133" s="2" t="s">
        <v>3370</v>
      </c>
      <c r="S2133" s="9" t="s">
        <v>2112</v>
      </c>
      <c r="T2133" s="2" t="s">
        <v>675</v>
      </c>
    </row>
    <row r="2134" spans="1:20">
      <c r="A2134" s="2" t="s">
        <v>9886</v>
      </c>
      <c r="B2134" s="9" t="s">
        <v>3405</v>
      </c>
      <c r="C2134" s="2" t="s">
        <v>13445</v>
      </c>
      <c r="D2134" s="2" t="s">
        <v>675</v>
      </c>
      <c r="E2134" s="2" t="s">
        <v>682</v>
      </c>
      <c r="F2134" s="2" t="s">
        <v>11560</v>
      </c>
      <c r="G2134" s="2" t="s">
        <v>11551</v>
      </c>
      <c r="H2134" s="2" t="s">
        <v>675</v>
      </c>
      <c r="I2134" s="2" t="s">
        <v>15</v>
      </c>
      <c r="J2134" s="2" t="s">
        <v>6752</v>
      </c>
      <c r="K2134" s="2" t="s">
        <v>922</v>
      </c>
      <c r="L2134" s="2" t="s">
        <v>675</v>
      </c>
      <c r="M2134" s="2" t="s">
        <v>2672</v>
      </c>
      <c r="N2134" s="2" t="s">
        <v>760</v>
      </c>
      <c r="O2134" s="2" t="s">
        <v>2332</v>
      </c>
      <c r="P2134" s="2" t="s">
        <v>11557</v>
      </c>
      <c r="Q2134" s="9" t="s">
        <v>2108</v>
      </c>
      <c r="R2134" s="2" t="s">
        <v>9889</v>
      </c>
      <c r="S2134" s="9" t="s">
        <v>5029</v>
      </c>
      <c r="T2134" s="2" t="s">
        <v>675</v>
      </c>
    </row>
    <row r="2135" spans="1:20">
      <c r="A2135" s="2" t="s">
        <v>9890</v>
      </c>
      <c r="B2135" s="9" t="s">
        <v>6439</v>
      </c>
      <c r="C2135" s="2" t="s">
        <v>5882</v>
      </c>
      <c r="D2135" s="2" t="s">
        <v>6439</v>
      </c>
      <c r="E2135" s="2" t="s">
        <v>7035</v>
      </c>
      <c r="F2135" s="2" t="s">
        <v>11560</v>
      </c>
      <c r="G2135" s="2" t="s">
        <v>11551</v>
      </c>
      <c r="H2135" s="2" t="s">
        <v>675</v>
      </c>
      <c r="I2135" s="2" t="s">
        <v>66</v>
      </c>
      <c r="J2135" s="2" t="s">
        <v>6798</v>
      </c>
      <c r="K2135" s="2" t="s">
        <v>922</v>
      </c>
      <c r="L2135" s="2" t="s">
        <v>675</v>
      </c>
      <c r="M2135" s="2" t="s">
        <v>2672</v>
      </c>
      <c r="N2135" s="2" t="s">
        <v>2672</v>
      </c>
      <c r="O2135" s="2" t="s">
        <v>1309</v>
      </c>
      <c r="P2135" s="2" t="s">
        <v>11557</v>
      </c>
      <c r="Q2135" s="9" t="s">
        <v>2108</v>
      </c>
      <c r="R2135" s="2" t="s">
        <v>9891</v>
      </c>
      <c r="S2135" s="9" t="s">
        <v>4775</v>
      </c>
      <c r="T2135" s="2" t="s">
        <v>675</v>
      </c>
    </row>
    <row r="2136" spans="1:20">
      <c r="A2136" s="2" t="s">
        <v>9892</v>
      </c>
      <c r="B2136" s="9" t="s">
        <v>3402</v>
      </c>
      <c r="C2136" s="2" t="s">
        <v>13446</v>
      </c>
      <c r="D2136" s="2" t="s">
        <v>675</v>
      </c>
      <c r="E2136" s="2" t="s">
        <v>682</v>
      </c>
      <c r="F2136" s="2" t="s">
        <v>11560</v>
      </c>
      <c r="G2136" s="2" t="s">
        <v>11551</v>
      </c>
      <c r="H2136" s="2" t="s">
        <v>675</v>
      </c>
      <c r="I2136" s="2" t="s">
        <v>51</v>
      </c>
      <c r="J2136" s="2" t="s">
        <v>6865</v>
      </c>
      <c r="K2136" s="2" t="s">
        <v>922</v>
      </c>
      <c r="L2136" s="2" t="s">
        <v>675</v>
      </c>
      <c r="M2136" s="2" t="s">
        <v>2672</v>
      </c>
      <c r="N2136" s="2" t="s">
        <v>760</v>
      </c>
      <c r="O2136" s="2" t="s">
        <v>1501</v>
      </c>
      <c r="P2136" s="2" t="s">
        <v>11557</v>
      </c>
      <c r="Q2136" s="9" t="s">
        <v>2108</v>
      </c>
      <c r="R2136" s="2" t="s">
        <v>9894</v>
      </c>
      <c r="S2136" s="9" t="s">
        <v>4688</v>
      </c>
      <c r="T2136" s="2" t="s">
        <v>675</v>
      </c>
    </row>
    <row r="2137" spans="1:20">
      <c r="A2137" s="2" t="s">
        <v>9895</v>
      </c>
      <c r="B2137" s="9" t="s">
        <v>2279</v>
      </c>
      <c r="C2137" s="2" t="s">
        <v>6748</v>
      </c>
      <c r="D2137" s="2" t="s">
        <v>2279</v>
      </c>
      <c r="E2137" s="2" t="s">
        <v>5881</v>
      </c>
      <c r="F2137" s="2" t="s">
        <v>11560</v>
      </c>
      <c r="G2137" s="2" t="s">
        <v>11551</v>
      </c>
      <c r="H2137" s="2" t="s">
        <v>675</v>
      </c>
      <c r="I2137" s="2" t="s">
        <v>132</v>
      </c>
      <c r="J2137" s="2" t="s">
        <v>6873</v>
      </c>
      <c r="K2137" s="2" t="s">
        <v>922</v>
      </c>
      <c r="L2137" s="2" t="s">
        <v>675</v>
      </c>
      <c r="M2137" s="2" t="s">
        <v>2672</v>
      </c>
      <c r="N2137" s="2" t="s">
        <v>2672</v>
      </c>
      <c r="O2137" s="2" t="s">
        <v>2235</v>
      </c>
      <c r="P2137" s="2" t="s">
        <v>11557</v>
      </c>
      <c r="Q2137" s="9" t="s">
        <v>2108</v>
      </c>
      <c r="R2137" s="2" t="s">
        <v>9896</v>
      </c>
      <c r="S2137" s="9" t="s">
        <v>2284</v>
      </c>
      <c r="T2137" s="2" t="s">
        <v>675</v>
      </c>
    </row>
    <row r="2138" spans="1:20">
      <c r="A2138" s="2" t="s">
        <v>9897</v>
      </c>
      <c r="B2138" s="9" t="s">
        <v>2353</v>
      </c>
      <c r="C2138" s="2" t="s">
        <v>13447</v>
      </c>
      <c r="D2138" s="2" t="s">
        <v>675</v>
      </c>
      <c r="E2138" s="2" t="s">
        <v>682</v>
      </c>
      <c r="F2138" s="2" t="s">
        <v>11560</v>
      </c>
      <c r="G2138" s="2" t="s">
        <v>11551</v>
      </c>
      <c r="H2138" s="2" t="s">
        <v>400</v>
      </c>
      <c r="I2138" s="2" t="s">
        <v>400</v>
      </c>
      <c r="J2138" s="2" t="s">
        <v>7079</v>
      </c>
      <c r="K2138" s="2" t="s">
        <v>922</v>
      </c>
      <c r="L2138" s="2" t="s">
        <v>675</v>
      </c>
      <c r="M2138" s="2" t="s">
        <v>2672</v>
      </c>
      <c r="N2138" s="2" t="s">
        <v>760</v>
      </c>
      <c r="O2138" s="2" t="s">
        <v>4426</v>
      </c>
      <c r="P2138" s="2" t="s">
        <v>11557</v>
      </c>
      <c r="Q2138" s="9" t="s">
        <v>2108</v>
      </c>
      <c r="R2138" s="2" t="s">
        <v>9899</v>
      </c>
      <c r="S2138" s="9" t="s">
        <v>2372</v>
      </c>
      <c r="T2138" s="2" t="s">
        <v>675</v>
      </c>
    </row>
    <row r="2139" spans="1:20">
      <c r="A2139" s="2" t="s">
        <v>9900</v>
      </c>
      <c r="B2139" s="9" t="s">
        <v>4735</v>
      </c>
      <c r="C2139" s="2" t="s">
        <v>6692</v>
      </c>
      <c r="D2139" s="2" t="s">
        <v>4735</v>
      </c>
      <c r="E2139" s="2" t="s">
        <v>5851</v>
      </c>
      <c r="F2139" s="2" t="s">
        <v>11560</v>
      </c>
      <c r="G2139" s="2" t="s">
        <v>11551</v>
      </c>
      <c r="H2139" s="2" t="s">
        <v>237</v>
      </c>
      <c r="I2139" s="2" t="s">
        <v>237</v>
      </c>
      <c r="J2139" s="2" t="s">
        <v>7106</v>
      </c>
      <c r="K2139" s="2" t="s">
        <v>922</v>
      </c>
      <c r="L2139" s="2" t="s">
        <v>675</v>
      </c>
      <c r="M2139" s="2" t="s">
        <v>2672</v>
      </c>
      <c r="N2139" s="2" t="s">
        <v>2672</v>
      </c>
      <c r="O2139" s="2" t="s">
        <v>1986</v>
      </c>
      <c r="P2139" s="2" t="s">
        <v>11557</v>
      </c>
      <c r="Q2139" s="9" t="s">
        <v>2108</v>
      </c>
      <c r="R2139" s="2" t="s">
        <v>9901</v>
      </c>
      <c r="S2139" s="9" t="s">
        <v>2199</v>
      </c>
      <c r="T2139" s="2" t="s">
        <v>675</v>
      </c>
    </row>
    <row r="2140" spans="1:20">
      <c r="A2140" s="2" t="s">
        <v>9902</v>
      </c>
      <c r="B2140" s="9" t="s">
        <v>4830</v>
      </c>
      <c r="C2140" s="2" t="s">
        <v>6692</v>
      </c>
      <c r="D2140" s="2" t="s">
        <v>4830</v>
      </c>
      <c r="E2140" s="2" t="s">
        <v>5851</v>
      </c>
      <c r="F2140" s="2" t="s">
        <v>11560</v>
      </c>
      <c r="G2140" s="2" t="s">
        <v>11551</v>
      </c>
      <c r="H2140" s="2" t="s">
        <v>6664</v>
      </c>
      <c r="I2140" s="2" t="s">
        <v>6664</v>
      </c>
      <c r="J2140" s="2" t="s">
        <v>7215</v>
      </c>
      <c r="K2140" s="2" t="s">
        <v>922</v>
      </c>
      <c r="L2140" s="2" t="s">
        <v>675</v>
      </c>
      <c r="M2140" s="2" t="s">
        <v>2672</v>
      </c>
      <c r="N2140" s="2" t="s">
        <v>2672</v>
      </c>
      <c r="O2140" s="2" t="s">
        <v>6663</v>
      </c>
      <c r="P2140" s="2" t="s">
        <v>11557</v>
      </c>
      <c r="Q2140" s="9" t="s">
        <v>2108</v>
      </c>
      <c r="R2140" s="2" t="s">
        <v>9903</v>
      </c>
      <c r="S2140" s="9" t="s">
        <v>2284</v>
      </c>
      <c r="T2140" s="2" t="s">
        <v>675</v>
      </c>
    </row>
    <row r="2141" spans="1:20">
      <c r="A2141" s="2" t="s">
        <v>9904</v>
      </c>
      <c r="B2141" s="9" t="s">
        <v>675</v>
      </c>
      <c r="C2141" s="2" t="s">
        <v>682</v>
      </c>
      <c r="D2141" s="2" t="s">
        <v>675</v>
      </c>
      <c r="E2141" s="2" t="s">
        <v>682</v>
      </c>
      <c r="F2141" s="2" t="s">
        <v>11560</v>
      </c>
      <c r="G2141" s="2" t="s">
        <v>11551</v>
      </c>
      <c r="H2141" s="2" t="s">
        <v>7782</v>
      </c>
      <c r="I2141" s="2" t="s">
        <v>885</v>
      </c>
      <c r="J2141" s="2" t="s">
        <v>7783</v>
      </c>
      <c r="K2141" s="2" t="s">
        <v>922</v>
      </c>
      <c r="L2141" s="2" t="s">
        <v>675</v>
      </c>
      <c r="M2141" s="2" t="s">
        <v>2672</v>
      </c>
      <c r="N2141" s="2" t="s">
        <v>675</v>
      </c>
      <c r="O2141" s="2" t="s">
        <v>884</v>
      </c>
      <c r="P2141" s="2" t="s">
        <v>11568</v>
      </c>
      <c r="Q2141" s="9" t="s">
        <v>2108</v>
      </c>
      <c r="R2141" s="2" t="s">
        <v>9905</v>
      </c>
      <c r="S2141" s="9" t="s">
        <v>675</v>
      </c>
      <c r="T2141" s="2" t="s">
        <v>675</v>
      </c>
    </row>
    <row r="2142" spans="1:20">
      <c r="A2142" s="2" t="s">
        <v>9906</v>
      </c>
      <c r="B2142" s="9" t="s">
        <v>2182</v>
      </c>
      <c r="C2142" s="2" t="s">
        <v>13448</v>
      </c>
      <c r="D2142" s="2" t="s">
        <v>675</v>
      </c>
      <c r="E2142" s="2" t="s">
        <v>682</v>
      </c>
      <c r="F2142" s="2" t="s">
        <v>11560</v>
      </c>
      <c r="G2142" s="2" t="s">
        <v>11551</v>
      </c>
      <c r="H2142" s="2" t="s">
        <v>1011</v>
      </c>
      <c r="I2142" s="2" t="s">
        <v>885</v>
      </c>
      <c r="J2142" s="2" t="s">
        <v>7792</v>
      </c>
      <c r="K2142" s="2" t="s">
        <v>922</v>
      </c>
      <c r="L2142" s="2" t="s">
        <v>675</v>
      </c>
      <c r="M2142" s="2" t="s">
        <v>2672</v>
      </c>
      <c r="N2142" s="2" t="s">
        <v>760</v>
      </c>
      <c r="O2142" s="2" t="s">
        <v>884</v>
      </c>
      <c r="P2142" s="2" t="s">
        <v>11568</v>
      </c>
      <c r="Q2142" s="9" t="s">
        <v>2108</v>
      </c>
      <c r="R2142" s="2" t="s">
        <v>9908</v>
      </c>
      <c r="S2142" s="9" t="s">
        <v>2182</v>
      </c>
      <c r="T2142" s="2" t="s">
        <v>675</v>
      </c>
    </row>
    <row r="2143" spans="1:20">
      <c r="A2143" s="2" t="s">
        <v>9909</v>
      </c>
      <c r="B2143" s="9" t="s">
        <v>4735</v>
      </c>
      <c r="C2143" s="2" t="s">
        <v>6692</v>
      </c>
      <c r="D2143" s="2" t="s">
        <v>4735</v>
      </c>
      <c r="E2143" s="2" t="s">
        <v>671</v>
      </c>
      <c r="F2143" s="2" t="s">
        <v>11560</v>
      </c>
      <c r="G2143" s="2" t="s">
        <v>11551</v>
      </c>
      <c r="H2143" s="2" t="s">
        <v>7805</v>
      </c>
      <c r="I2143" s="2" t="s">
        <v>885</v>
      </c>
      <c r="J2143" s="2" t="s">
        <v>7806</v>
      </c>
      <c r="K2143" s="2" t="s">
        <v>922</v>
      </c>
      <c r="L2143" s="2" t="s">
        <v>675</v>
      </c>
      <c r="M2143" s="2" t="s">
        <v>2672</v>
      </c>
      <c r="N2143" s="2" t="s">
        <v>2672</v>
      </c>
      <c r="O2143" s="2" t="s">
        <v>884</v>
      </c>
      <c r="P2143" s="2" t="s">
        <v>11568</v>
      </c>
      <c r="Q2143" s="9" t="s">
        <v>2108</v>
      </c>
      <c r="R2143" s="2" t="s">
        <v>9910</v>
      </c>
      <c r="S2143" s="9" t="s">
        <v>2199</v>
      </c>
      <c r="T2143" s="2" t="s">
        <v>675</v>
      </c>
    </row>
    <row r="2144" spans="1:20">
      <c r="A2144" s="2" t="s">
        <v>9911</v>
      </c>
      <c r="B2144" s="9" t="s">
        <v>675</v>
      </c>
      <c r="C2144" s="2" t="s">
        <v>682</v>
      </c>
      <c r="D2144" s="2" t="s">
        <v>675</v>
      </c>
      <c r="E2144" s="2" t="s">
        <v>682</v>
      </c>
      <c r="F2144" s="2" t="s">
        <v>11560</v>
      </c>
      <c r="G2144" s="2" t="s">
        <v>11551</v>
      </c>
      <c r="H2144" s="2" t="s">
        <v>8044</v>
      </c>
      <c r="I2144" s="2" t="s">
        <v>885</v>
      </c>
      <c r="J2144" s="2" t="s">
        <v>8045</v>
      </c>
      <c r="K2144" s="2" t="s">
        <v>922</v>
      </c>
      <c r="L2144" s="2" t="s">
        <v>675</v>
      </c>
      <c r="M2144" s="2" t="s">
        <v>2672</v>
      </c>
      <c r="N2144" s="2" t="s">
        <v>675</v>
      </c>
      <c r="O2144" s="2" t="s">
        <v>884</v>
      </c>
      <c r="P2144" s="2" t="s">
        <v>11568</v>
      </c>
      <c r="Q2144" s="9" t="s">
        <v>2108</v>
      </c>
      <c r="R2144" s="2" t="s">
        <v>9912</v>
      </c>
      <c r="S2144" s="9" t="s">
        <v>675</v>
      </c>
      <c r="T2144" s="2" t="s">
        <v>675</v>
      </c>
    </row>
    <row r="2145" spans="1:20">
      <c r="A2145" s="2" t="s">
        <v>9913</v>
      </c>
      <c r="B2145" s="9" t="s">
        <v>675</v>
      </c>
      <c r="C2145" s="2" t="s">
        <v>682</v>
      </c>
      <c r="D2145" s="2" t="s">
        <v>675</v>
      </c>
      <c r="E2145" s="2" t="s">
        <v>682</v>
      </c>
      <c r="F2145" s="2" t="s">
        <v>11560</v>
      </c>
      <c r="G2145" s="2" t="s">
        <v>11551</v>
      </c>
      <c r="H2145" s="2" t="s">
        <v>4987</v>
      </c>
      <c r="I2145" s="2" t="s">
        <v>885</v>
      </c>
      <c r="J2145" s="2" t="s">
        <v>8375</v>
      </c>
      <c r="K2145" s="2" t="s">
        <v>922</v>
      </c>
      <c r="L2145" s="2" t="s">
        <v>675</v>
      </c>
      <c r="M2145" s="2" t="s">
        <v>2672</v>
      </c>
      <c r="N2145" s="2" t="s">
        <v>675</v>
      </c>
      <c r="O2145" s="2" t="s">
        <v>884</v>
      </c>
      <c r="P2145" s="2" t="s">
        <v>11568</v>
      </c>
      <c r="Q2145" s="9" t="s">
        <v>2108</v>
      </c>
      <c r="R2145" s="2" t="s">
        <v>9914</v>
      </c>
      <c r="S2145" s="9" t="s">
        <v>675</v>
      </c>
      <c r="T2145" s="2" t="s">
        <v>675</v>
      </c>
    </row>
    <row r="2146" spans="1:20">
      <c r="A2146" s="2" t="s">
        <v>9915</v>
      </c>
      <c r="B2146" s="9" t="s">
        <v>2182</v>
      </c>
      <c r="C2146" s="2" t="s">
        <v>13449</v>
      </c>
      <c r="D2146" s="2" t="s">
        <v>675</v>
      </c>
      <c r="E2146" s="2" t="s">
        <v>682</v>
      </c>
      <c r="F2146" s="2" t="s">
        <v>11560</v>
      </c>
      <c r="G2146" s="2" t="s">
        <v>11551</v>
      </c>
      <c r="H2146" s="2" t="s">
        <v>4982</v>
      </c>
      <c r="I2146" s="2" t="s">
        <v>885</v>
      </c>
      <c r="J2146" s="2" t="s">
        <v>7865</v>
      </c>
      <c r="K2146" s="2" t="s">
        <v>922</v>
      </c>
      <c r="L2146" s="2" t="s">
        <v>675</v>
      </c>
      <c r="M2146" s="2" t="s">
        <v>2672</v>
      </c>
      <c r="N2146" s="2" t="s">
        <v>760</v>
      </c>
      <c r="O2146" s="2" t="s">
        <v>884</v>
      </c>
      <c r="P2146" s="2" t="s">
        <v>11568</v>
      </c>
      <c r="Q2146" s="9" t="s">
        <v>2108</v>
      </c>
      <c r="R2146" s="2" t="s">
        <v>9916</v>
      </c>
      <c r="S2146" s="9" t="s">
        <v>2182</v>
      </c>
      <c r="T2146" s="2" t="s">
        <v>675</v>
      </c>
    </row>
    <row r="2147" spans="1:20">
      <c r="A2147" s="2" t="s">
        <v>9917</v>
      </c>
      <c r="B2147" s="9" t="s">
        <v>2182</v>
      </c>
      <c r="C2147" s="2" t="s">
        <v>13450</v>
      </c>
      <c r="D2147" s="2" t="s">
        <v>675</v>
      </c>
      <c r="E2147" s="2" t="s">
        <v>682</v>
      </c>
      <c r="F2147" s="2" t="s">
        <v>11560</v>
      </c>
      <c r="G2147" s="2" t="s">
        <v>11551</v>
      </c>
      <c r="H2147" s="2" t="s">
        <v>5013</v>
      </c>
      <c r="I2147" s="2" t="s">
        <v>885</v>
      </c>
      <c r="J2147" s="2" t="s">
        <v>8206</v>
      </c>
      <c r="K2147" s="2" t="s">
        <v>922</v>
      </c>
      <c r="L2147" s="2" t="s">
        <v>675</v>
      </c>
      <c r="M2147" s="2" t="s">
        <v>2672</v>
      </c>
      <c r="N2147" s="2" t="s">
        <v>760</v>
      </c>
      <c r="O2147" s="2" t="s">
        <v>884</v>
      </c>
      <c r="P2147" s="2" t="s">
        <v>11568</v>
      </c>
      <c r="Q2147" s="9" t="s">
        <v>2108</v>
      </c>
      <c r="R2147" s="2" t="s">
        <v>9918</v>
      </c>
      <c r="S2147" s="9" t="s">
        <v>2182</v>
      </c>
      <c r="T2147" s="2" t="s">
        <v>675</v>
      </c>
    </row>
    <row r="2148" spans="1:20">
      <c r="A2148" s="2" t="s">
        <v>9919</v>
      </c>
      <c r="B2148" s="9" t="s">
        <v>3402</v>
      </c>
      <c r="C2148" s="2" t="s">
        <v>13451</v>
      </c>
      <c r="D2148" s="2" t="s">
        <v>675</v>
      </c>
      <c r="E2148" s="2" t="s">
        <v>682</v>
      </c>
      <c r="F2148" s="2" t="s">
        <v>11560</v>
      </c>
      <c r="G2148" s="2" t="s">
        <v>11551</v>
      </c>
      <c r="H2148" s="2" t="s">
        <v>8409</v>
      </c>
      <c r="I2148" s="2" t="s">
        <v>885</v>
      </c>
      <c r="J2148" s="2" t="s">
        <v>8410</v>
      </c>
      <c r="K2148" s="2" t="s">
        <v>922</v>
      </c>
      <c r="L2148" s="2" t="s">
        <v>675</v>
      </c>
      <c r="M2148" s="2" t="s">
        <v>2672</v>
      </c>
      <c r="N2148" s="2" t="s">
        <v>760</v>
      </c>
      <c r="O2148" s="2" t="s">
        <v>884</v>
      </c>
      <c r="P2148" s="2" t="s">
        <v>11568</v>
      </c>
      <c r="Q2148" s="9" t="s">
        <v>2108</v>
      </c>
      <c r="R2148" s="2" t="s">
        <v>9921</v>
      </c>
      <c r="S2148" s="9" t="s">
        <v>3402</v>
      </c>
      <c r="T2148" s="2" t="s">
        <v>675</v>
      </c>
    </row>
    <row r="2149" spans="1:20">
      <c r="A2149" s="2" t="s">
        <v>9922</v>
      </c>
      <c r="B2149" s="9" t="s">
        <v>4735</v>
      </c>
      <c r="C2149" s="2" t="s">
        <v>6853</v>
      </c>
      <c r="D2149" s="2" t="s">
        <v>4735</v>
      </c>
      <c r="E2149" s="2" t="s">
        <v>6898</v>
      </c>
      <c r="F2149" s="2" t="s">
        <v>11560</v>
      </c>
      <c r="G2149" s="2" t="s">
        <v>11551</v>
      </c>
      <c r="H2149" s="2" t="s">
        <v>2195</v>
      </c>
      <c r="I2149" s="2" t="s">
        <v>1185</v>
      </c>
      <c r="J2149" s="2" t="s">
        <v>9923</v>
      </c>
      <c r="K2149" s="2" t="s">
        <v>922</v>
      </c>
      <c r="L2149" s="2" t="s">
        <v>675</v>
      </c>
      <c r="M2149" s="2" t="s">
        <v>2672</v>
      </c>
      <c r="N2149" s="2" t="s">
        <v>2672</v>
      </c>
      <c r="O2149" s="2" t="s">
        <v>1184</v>
      </c>
      <c r="P2149" s="2" t="s">
        <v>11568</v>
      </c>
      <c r="Q2149" s="9" t="s">
        <v>2108</v>
      </c>
      <c r="R2149" s="2" t="s">
        <v>9924</v>
      </c>
      <c r="S2149" s="9" t="s">
        <v>2199</v>
      </c>
      <c r="T2149" s="2" t="s">
        <v>675</v>
      </c>
    </row>
    <row r="2150" spans="1:20">
      <c r="A2150" s="2" t="s">
        <v>9925</v>
      </c>
      <c r="B2150" s="9" t="s">
        <v>675</v>
      </c>
      <c r="C2150" s="2" t="s">
        <v>682</v>
      </c>
      <c r="D2150" s="2" t="s">
        <v>675</v>
      </c>
      <c r="E2150" s="2" t="s">
        <v>682</v>
      </c>
      <c r="F2150" s="2" t="s">
        <v>11560</v>
      </c>
      <c r="G2150" s="2" t="s">
        <v>11551</v>
      </c>
      <c r="H2150" s="2" t="s">
        <v>5652</v>
      </c>
      <c r="I2150" s="2" t="s">
        <v>914</v>
      </c>
      <c r="J2150" s="2" t="s">
        <v>8437</v>
      </c>
      <c r="K2150" s="2" t="s">
        <v>922</v>
      </c>
      <c r="L2150" s="2" t="s">
        <v>675</v>
      </c>
      <c r="M2150" s="2" t="s">
        <v>2672</v>
      </c>
      <c r="N2150" s="2" t="s">
        <v>675</v>
      </c>
      <c r="O2150" s="2" t="s">
        <v>913</v>
      </c>
      <c r="P2150" s="2" t="s">
        <v>11568</v>
      </c>
      <c r="Q2150" s="9" t="s">
        <v>2108</v>
      </c>
      <c r="R2150" s="2" t="s">
        <v>9926</v>
      </c>
      <c r="S2150" s="9" t="s">
        <v>675</v>
      </c>
      <c r="T2150" s="2" t="s">
        <v>675</v>
      </c>
    </row>
    <row r="2151" spans="1:20">
      <c r="A2151" s="2" t="s">
        <v>9927</v>
      </c>
      <c r="B2151" s="9" t="s">
        <v>2381</v>
      </c>
      <c r="C2151" s="2" t="s">
        <v>5894</v>
      </c>
      <c r="D2151" s="2" t="s">
        <v>2381</v>
      </c>
      <c r="E2151" s="2" t="s">
        <v>5882</v>
      </c>
      <c r="F2151" s="2" t="s">
        <v>11560</v>
      </c>
      <c r="G2151" s="2" t="s">
        <v>11551</v>
      </c>
      <c r="H2151" s="2" t="s">
        <v>5661</v>
      </c>
      <c r="I2151" s="2" t="s">
        <v>914</v>
      </c>
      <c r="J2151" s="2" t="s">
        <v>8612</v>
      </c>
      <c r="K2151" s="2" t="s">
        <v>922</v>
      </c>
      <c r="L2151" s="2" t="s">
        <v>675</v>
      </c>
      <c r="M2151" s="2" t="s">
        <v>2672</v>
      </c>
      <c r="N2151" s="2" t="s">
        <v>2672</v>
      </c>
      <c r="O2151" s="2" t="s">
        <v>913</v>
      </c>
      <c r="P2151" s="2" t="s">
        <v>11568</v>
      </c>
      <c r="Q2151" s="9" t="s">
        <v>2108</v>
      </c>
      <c r="R2151" s="2" t="s">
        <v>9928</v>
      </c>
      <c r="S2151" s="9" t="s">
        <v>2384</v>
      </c>
      <c r="T2151" s="2" t="s">
        <v>675</v>
      </c>
    </row>
    <row r="2152" spans="1:20">
      <c r="A2152" s="2" t="s">
        <v>9929</v>
      </c>
      <c r="B2152" s="9" t="s">
        <v>4917</v>
      </c>
      <c r="C2152" s="2" t="s">
        <v>5877</v>
      </c>
      <c r="D2152" s="2" t="s">
        <v>4917</v>
      </c>
      <c r="E2152" s="2" t="s">
        <v>6853</v>
      </c>
      <c r="F2152" s="2" t="s">
        <v>11560</v>
      </c>
      <c r="G2152" s="2" t="s">
        <v>11551</v>
      </c>
      <c r="H2152" s="2" t="s">
        <v>5681</v>
      </c>
      <c r="I2152" s="2" t="s">
        <v>914</v>
      </c>
      <c r="J2152" s="2" t="s">
        <v>7976</v>
      </c>
      <c r="K2152" s="2" t="s">
        <v>922</v>
      </c>
      <c r="L2152" s="2" t="s">
        <v>675</v>
      </c>
      <c r="M2152" s="2" t="s">
        <v>2672</v>
      </c>
      <c r="N2152" s="2" t="s">
        <v>2672</v>
      </c>
      <c r="O2152" s="2" t="s">
        <v>913</v>
      </c>
      <c r="P2152" s="2" t="s">
        <v>11568</v>
      </c>
      <c r="Q2152" s="9" t="s">
        <v>2108</v>
      </c>
      <c r="R2152" s="2" t="s">
        <v>9930</v>
      </c>
      <c r="S2152" s="9" t="s">
        <v>2384</v>
      </c>
      <c r="T2152" s="2" t="s">
        <v>675</v>
      </c>
    </row>
    <row r="2153" spans="1:20">
      <c r="A2153" s="2" t="s">
        <v>9931</v>
      </c>
      <c r="B2153" s="9" t="s">
        <v>2324</v>
      </c>
      <c r="C2153" s="2" t="s">
        <v>5851</v>
      </c>
      <c r="D2153" s="2" t="s">
        <v>2324</v>
      </c>
      <c r="E2153" s="2" t="s">
        <v>5895</v>
      </c>
      <c r="F2153" s="2" t="s">
        <v>11560</v>
      </c>
      <c r="G2153" s="2" t="s">
        <v>11551</v>
      </c>
      <c r="H2153" s="2" t="s">
        <v>5693</v>
      </c>
      <c r="I2153" s="2" t="s">
        <v>914</v>
      </c>
      <c r="J2153" s="2" t="s">
        <v>8762</v>
      </c>
      <c r="K2153" s="2" t="s">
        <v>922</v>
      </c>
      <c r="L2153" s="2" t="s">
        <v>675</v>
      </c>
      <c r="M2153" s="2" t="s">
        <v>2672</v>
      </c>
      <c r="N2153" s="2" t="s">
        <v>2672</v>
      </c>
      <c r="O2153" s="2" t="s">
        <v>913</v>
      </c>
      <c r="P2153" s="2" t="s">
        <v>11568</v>
      </c>
      <c r="Q2153" s="9" t="s">
        <v>2108</v>
      </c>
      <c r="R2153" s="2" t="s">
        <v>9932</v>
      </c>
      <c r="S2153" s="9" t="s">
        <v>2348</v>
      </c>
      <c r="T2153" s="2" t="s">
        <v>675</v>
      </c>
    </row>
    <row r="2154" spans="1:20">
      <c r="A2154" s="2" t="s">
        <v>2107</v>
      </c>
      <c r="B2154" s="9" t="s">
        <v>2108</v>
      </c>
      <c r="C2154" s="2" t="s">
        <v>8365</v>
      </c>
      <c r="D2154" s="2" t="s">
        <v>2108</v>
      </c>
      <c r="E2154" s="2" t="s">
        <v>13452</v>
      </c>
      <c r="F2154" s="2" t="s">
        <v>11560</v>
      </c>
      <c r="G2154" s="2" t="s">
        <v>11551</v>
      </c>
      <c r="H2154" s="2" t="s">
        <v>675</v>
      </c>
      <c r="I2154" s="2" t="s">
        <v>1560</v>
      </c>
      <c r="J2154" s="2" t="s">
        <v>2109</v>
      </c>
      <c r="K2154" s="2" t="s">
        <v>664</v>
      </c>
      <c r="L2154" s="2" t="s">
        <v>675</v>
      </c>
      <c r="M2154" s="2" t="s">
        <v>1504</v>
      </c>
      <c r="N2154" s="2" t="s">
        <v>701</v>
      </c>
      <c r="O2154" s="2" t="s">
        <v>1559</v>
      </c>
      <c r="P2154" s="2" t="s">
        <v>11557</v>
      </c>
      <c r="Q2154" s="9" t="s">
        <v>2108</v>
      </c>
      <c r="R2154" s="2" t="s">
        <v>2110</v>
      </c>
      <c r="S2154" s="9" t="s">
        <v>2112</v>
      </c>
      <c r="T2154" s="2" t="s">
        <v>675</v>
      </c>
    </row>
    <row r="2155" spans="1:20">
      <c r="A2155" s="2" t="s">
        <v>4667</v>
      </c>
      <c r="B2155" s="9" t="s">
        <v>2108</v>
      </c>
      <c r="C2155" s="2" t="s">
        <v>13453</v>
      </c>
      <c r="D2155" s="2" t="s">
        <v>2108</v>
      </c>
      <c r="E2155" s="2" t="s">
        <v>13454</v>
      </c>
      <c r="F2155" s="2" t="s">
        <v>12809</v>
      </c>
      <c r="G2155" s="2" t="s">
        <v>11551</v>
      </c>
      <c r="H2155" s="2" t="s">
        <v>675</v>
      </c>
      <c r="I2155" s="2" t="s">
        <v>1816</v>
      </c>
      <c r="J2155" s="2" t="s">
        <v>530</v>
      </c>
      <c r="K2155" s="2" t="s">
        <v>664</v>
      </c>
      <c r="L2155" s="2" t="s">
        <v>11552</v>
      </c>
      <c r="M2155" s="2" t="s">
        <v>1504</v>
      </c>
      <c r="N2155" s="2" t="s">
        <v>701</v>
      </c>
      <c r="O2155" s="2" t="s">
        <v>1815</v>
      </c>
      <c r="P2155" s="2" t="s">
        <v>11557</v>
      </c>
      <c r="Q2155" s="9" t="s">
        <v>2108</v>
      </c>
      <c r="R2155" s="2" t="s">
        <v>4668</v>
      </c>
      <c r="S2155" s="9" t="s">
        <v>2112</v>
      </c>
      <c r="T2155" s="2" t="s">
        <v>675</v>
      </c>
    </row>
    <row r="2156" spans="1:20">
      <c r="A2156" s="2" t="s">
        <v>3371</v>
      </c>
      <c r="B2156" s="9" t="s">
        <v>2108</v>
      </c>
      <c r="C2156" s="2" t="s">
        <v>13455</v>
      </c>
      <c r="D2156" s="2" t="s">
        <v>2108</v>
      </c>
      <c r="E2156" s="2" t="s">
        <v>13456</v>
      </c>
      <c r="F2156" s="2" t="s">
        <v>13033</v>
      </c>
      <c r="G2156" s="2" t="s">
        <v>11551</v>
      </c>
      <c r="H2156" s="2" t="s">
        <v>675</v>
      </c>
      <c r="I2156" s="2" t="s">
        <v>2636</v>
      </c>
      <c r="J2156" s="2" t="s">
        <v>531</v>
      </c>
      <c r="K2156" s="2" t="s">
        <v>664</v>
      </c>
      <c r="L2156" s="2" t="s">
        <v>11552</v>
      </c>
      <c r="M2156" s="2" t="s">
        <v>1504</v>
      </c>
      <c r="N2156" s="2" t="s">
        <v>701</v>
      </c>
      <c r="O2156" s="2" t="s">
        <v>2635</v>
      </c>
      <c r="P2156" s="2" t="s">
        <v>11557</v>
      </c>
      <c r="Q2156" s="9" t="s">
        <v>2108</v>
      </c>
      <c r="R2156" s="2" t="s">
        <v>3372</v>
      </c>
      <c r="S2156" s="9" t="s">
        <v>2112</v>
      </c>
      <c r="T2156" s="2" t="s">
        <v>675</v>
      </c>
    </row>
    <row r="2157" spans="1:20">
      <c r="A2157" s="2" t="s">
        <v>3373</v>
      </c>
      <c r="B2157" s="9" t="s">
        <v>2108</v>
      </c>
      <c r="C2157" s="2" t="s">
        <v>13457</v>
      </c>
      <c r="D2157" s="2" t="s">
        <v>2108</v>
      </c>
      <c r="E2157" s="2" t="s">
        <v>13458</v>
      </c>
      <c r="F2157" s="2" t="s">
        <v>13204</v>
      </c>
      <c r="G2157" s="2" t="s">
        <v>11551</v>
      </c>
      <c r="H2157" s="2" t="s">
        <v>675</v>
      </c>
      <c r="I2157" s="2" t="s">
        <v>1800</v>
      </c>
      <c r="J2157" s="2" t="s">
        <v>531</v>
      </c>
      <c r="K2157" s="2" t="s">
        <v>664</v>
      </c>
      <c r="L2157" s="2" t="s">
        <v>11552</v>
      </c>
      <c r="M2157" s="2" t="s">
        <v>1504</v>
      </c>
      <c r="N2157" s="2" t="s">
        <v>701</v>
      </c>
      <c r="O2157" s="2" t="s">
        <v>1799</v>
      </c>
      <c r="P2157" s="2" t="s">
        <v>11557</v>
      </c>
      <c r="Q2157" s="9" t="s">
        <v>2108</v>
      </c>
      <c r="R2157" s="2" t="s">
        <v>3374</v>
      </c>
      <c r="S2157" s="9" t="s">
        <v>2112</v>
      </c>
      <c r="T2157" s="2" t="s">
        <v>675</v>
      </c>
    </row>
    <row r="2158" spans="1:20">
      <c r="A2158" s="2" t="s">
        <v>3375</v>
      </c>
      <c r="B2158" s="9" t="s">
        <v>2108</v>
      </c>
      <c r="C2158" s="2" t="s">
        <v>13459</v>
      </c>
      <c r="D2158" s="2" t="s">
        <v>2108</v>
      </c>
      <c r="E2158" s="2" t="s">
        <v>13460</v>
      </c>
      <c r="F2158" s="2" t="s">
        <v>12594</v>
      </c>
      <c r="G2158" s="2" t="s">
        <v>11551</v>
      </c>
      <c r="H2158" s="2" t="s">
        <v>675</v>
      </c>
      <c r="I2158" s="2" t="s">
        <v>97</v>
      </c>
      <c r="J2158" s="2" t="s">
        <v>532</v>
      </c>
      <c r="K2158" s="2" t="s">
        <v>664</v>
      </c>
      <c r="L2158" s="2" t="s">
        <v>11552</v>
      </c>
      <c r="M2158" s="2" t="s">
        <v>1504</v>
      </c>
      <c r="N2158" s="2" t="s">
        <v>701</v>
      </c>
      <c r="O2158" s="2" t="s">
        <v>1532</v>
      </c>
      <c r="P2158" s="2" t="s">
        <v>11557</v>
      </c>
      <c r="Q2158" s="9" t="s">
        <v>2108</v>
      </c>
      <c r="R2158" s="2" t="s">
        <v>3376</v>
      </c>
      <c r="S2158" s="9" t="s">
        <v>2112</v>
      </c>
      <c r="T2158" s="2" t="s">
        <v>675</v>
      </c>
    </row>
    <row r="2159" spans="1:20">
      <c r="A2159" s="2" t="s">
        <v>4669</v>
      </c>
      <c r="B2159" s="9" t="s">
        <v>2108</v>
      </c>
      <c r="C2159" s="2" t="s">
        <v>13461</v>
      </c>
      <c r="D2159" s="2" t="s">
        <v>2108</v>
      </c>
      <c r="E2159" s="2" t="s">
        <v>12235</v>
      </c>
      <c r="F2159" s="2" t="s">
        <v>11555</v>
      </c>
      <c r="G2159" s="2" t="s">
        <v>11551</v>
      </c>
      <c r="H2159" s="2" t="s">
        <v>675</v>
      </c>
      <c r="I2159" s="2" t="s">
        <v>4506</v>
      </c>
      <c r="J2159" s="2" t="s">
        <v>433</v>
      </c>
      <c r="K2159" s="2" t="s">
        <v>664</v>
      </c>
      <c r="L2159" s="2" t="s">
        <v>11552</v>
      </c>
      <c r="M2159" s="2" t="s">
        <v>769</v>
      </c>
      <c r="N2159" s="2" t="s">
        <v>701</v>
      </c>
      <c r="O2159" s="2" t="s">
        <v>4505</v>
      </c>
      <c r="P2159" s="2" t="s">
        <v>11553</v>
      </c>
      <c r="Q2159" s="9" t="s">
        <v>2108</v>
      </c>
      <c r="R2159" s="2" t="s">
        <v>4670</v>
      </c>
      <c r="S2159" s="9" t="s">
        <v>2112</v>
      </c>
      <c r="T2159" s="2" t="s">
        <v>675</v>
      </c>
    </row>
    <row r="2160" spans="1:20">
      <c r="A2160" s="2" t="s">
        <v>4671</v>
      </c>
      <c r="B2160" s="9" t="s">
        <v>2112</v>
      </c>
      <c r="C2160" s="2" t="s">
        <v>13049</v>
      </c>
      <c r="D2160" s="2" t="s">
        <v>2112</v>
      </c>
      <c r="E2160" s="2" t="s">
        <v>13462</v>
      </c>
      <c r="F2160" s="2" t="s">
        <v>11721</v>
      </c>
      <c r="G2160" s="2" t="s">
        <v>11551</v>
      </c>
      <c r="H2160" s="2" t="s">
        <v>675</v>
      </c>
      <c r="I2160" s="2" t="s">
        <v>2013</v>
      </c>
      <c r="J2160" s="2" t="s">
        <v>13463</v>
      </c>
      <c r="K2160" s="2" t="s">
        <v>664</v>
      </c>
      <c r="L2160" s="2" t="s">
        <v>11552</v>
      </c>
      <c r="M2160" s="2" t="s">
        <v>769</v>
      </c>
      <c r="N2160" s="2" t="s">
        <v>701</v>
      </c>
      <c r="O2160" s="2" t="s">
        <v>2012</v>
      </c>
      <c r="P2160" s="2" t="s">
        <v>11553</v>
      </c>
      <c r="Q2160" s="9" t="s">
        <v>2112</v>
      </c>
      <c r="R2160" s="2" t="s">
        <v>4672</v>
      </c>
      <c r="S2160" s="9" t="s">
        <v>2112</v>
      </c>
      <c r="T2160" s="2" t="s">
        <v>675</v>
      </c>
    </row>
    <row r="2161" spans="1:20">
      <c r="A2161" s="2" t="s">
        <v>2111</v>
      </c>
      <c r="B2161" s="9" t="s">
        <v>2112</v>
      </c>
      <c r="C2161" s="2" t="s">
        <v>12293</v>
      </c>
      <c r="D2161" s="2" t="s">
        <v>2112</v>
      </c>
      <c r="E2161" s="2" t="s">
        <v>11924</v>
      </c>
      <c r="F2161" s="2" t="s">
        <v>11550</v>
      </c>
      <c r="G2161" s="2" t="s">
        <v>11551</v>
      </c>
      <c r="H2161" s="2" t="s">
        <v>675</v>
      </c>
      <c r="I2161" s="2" t="s">
        <v>931</v>
      </c>
      <c r="J2161" s="2" t="s">
        <v>433</v>
      </c>
      <c r="K2161" s="2" t="s">
        <v>664</v>
      </c>
      <c r="L2161" s="2" t="s">
        <v>11552</v>
      </c>
      <c r="M2161" s="2" t="s">
        <v>769</v>
      </c>
      <c r="N2161" s="2" t="s">
        <v>701</v>
      </c>
      <c r="O2161" s="2" t="s">
        <v>930</v>
      </c>
      <c r="P2161" s="2" t="s">
        <v>11553</v>
      </c>
      <c r="Q2161" s="9" t="s">
        <v>2112</v>
      </c>
      <c r="R2161" s="2" t="s">
        <v>2113</v>
      </c>
      <c r="S2161" s="9" t="s">
        <v>2112</v>
      </c>
      <c r="T2161" s="2" t="s">
        <v>675</v>
      </c>
    </row>
    <row r="2162" spans="1:20">
      <c r="A2162" s="2" t="s">
        <v>9933</v>
      </c>
      <c r="B2162" s="9" t="s">
        <v>2199</v>
      </c>
      <c r="C2162" s="2" t="s">
        <v>13464</v>
      </c>
      <c r="D2162" s="2" t="s">
        <v>675</v>
      </c>
      <c r="E2162" s="2" t="s">
        <v>682</v>
      </c>
      <c r="F2162" s="2" t="s">
        <v>11560</v>
      </c>
      <c r="G2162" s="2" t="s">
        <v>11551</v>
      </c>
      <c r="H2162" s="2" t="s">
        <v>675</v>
      </c>
      <c r="I2162" s="2" t="s">
        <v>64</v>
      </c>
      <c r="J2162" s="2" t="s">
        <v>6819</v>
      </c>
      <c r="K2162" s="2" t="s">
        <v>922</v>
      </c>
      <c r="L2162" s="2" t="s">
        <v>675</v>
      </c>
      <c r="M2162" s="2" t="s">
        <v>760</v>
      </c>
      <c r="N2162" s="2" t="s">
        <v>760</v>
      </c>
      <c r="O2162" s="2" t="s">
        <v>5736</v>
      </c>
      <c r="P2162" s="2" t="s">
        <v>11557</v>
      </c>
      <c r="Q2162" s="9" t="s">
        <v>2112</v>
      </c>
      <c r="R2162" s="2" t="s">
        <v>9935</v>
      </c>
      <c r="S2162" s="9" t="s">
        <v>2199</v>
      </c>
      <c r="T2162" s="2" t="s">
        <v>675</v>
      </c>
    </row>
    <row r="2163" spans="1:20">
      <c r="A2163" s="2" t="s">
        <v>9936</v>
      </c>
      <c r="B2163" s="9" t="s">
        <v>2112</v>
      </c>
      <c r="C2163" s="2" t="s">
        <v>13465</v>
      </c>
      <c r="D2163" s="2" t="s">
        <v>675</v>
      </c>
      <c r="E2163" s="2" t="s">
        <v>682</v>
      </c>
      <c r="F2163" s="2" t="s">
        <v>11560</v>
      </c>
      <c r="G2163" s="2" t="s">
        <v>11551</v>
      </c>
      <c r="H2163" s="2" t="s">
        <v>675</v>
      </c>
      <c r="I2163" s="2" t="s">
        <v>27</v>
      </c>
      <c r="J2163" s="2" t="s">
        <v>9937</v>
      </c>
      <c r="K2163" s="2" t="s">
        <v>922</v>
      </c>
      <c r="L2163" s="2" t="s">
        <v>675</v>
      </c>
      <c r="M2163" s="2" t="s">
        <v>2672</v>
      </c>
      <c r="N2163" s="2" t="s">
        <v>675</v>
      </c>
      <c r="O2163" s="2" t="s">
        <v>1030</v>
      </c>
      <c r="P2163" s="2" t="s">
        <v>11568</v>
      </c>
      <c r="Q2163" s="9" t="s">
        <v>2112</v>
      </c>
      <c r="R2163" s="2" t="s">
        <v>9938</v>
      </c>
      <c r="S2163" s="9" t="s">
        <v>675</v>
      </c>
      <c r="T2163" s="2" t="s">
        <v>675</v>
      </c>
    </row>
    <row r="2164" spans="1:20">
      <c r="A2164" s="2" t="s">
        <v>4673</v>
      </c>
      <c r="B2164" s="9" t="s">
        <v>2112</v>
      </c>
      <c r="C2164" s="2" t="s">
        <v>13466</v>
      </c>
      <c r="D2164" s="2" t="s">
        <v>2112</v>
      </c>
      <c r="E2164" s="2" t="s">
        <v>13467</v>
      </c>
      <c r="F2164" s="2" t="s">
        <v>13204</v>
      </c>
      <c r="G2164" s="2" t="s">
        <v>11551</v>
      </c>
      <c r="H2164" s="2" t="s">
        <v>675</v>
      </c>
      <c r="I2164" s="2" t="s">
        <v>3884</v>
      </c>
      <c r="J2164" s="2" t="s">
        <v>534</v>
      </c>
      <c r="K2164" s="2" t="s">
        <v>664</v>
      </c>
      <c r="L2164" s="2" t="s">
        <v>11552</v>
      </c>
      <c r="M2164" s="2" t="s">
        <v>1504</v>
      </c>
      <c r="N2164" s="2" t="s">
        <v>701</v>
      </c>
      <c r="O2164" s="2" t="s">
        <v>3883</v>
      </c>
      <c r="P2164" s="2" t="s">
        <v>11557</v>
      </c>
      <c r="Q2164" s="9" t="s">
        <v>2112</v>
      </c>
      <c r="R2164" s="2" t="s">
        <v>4674</v>
      </c>
      <c r="S2164" s="9" t="s">
        <v>2137</v>
      </c>
      <c r="T2164" s="2" t="s">
        <v>675</v>
      </c>
    </row>
    <row r="2165" spans="1:20">
      <c r="A2165" s="2" t="s">
        <v>3377</v>
      </c>
      <c r="B2165" s="9" t="s">
        <v>2112</v>
      </c>
      <c r="C2165" s="2" t="s">
        <v>13468</v>
      </c>
      <c r="D2165" s="2" t="s">
        <v>2112</v>
      </c>
      <c r="E2165" s="2" t="s">
        <v>13469</v>
      </c>
      <c r="F2165" s="2" t="s">
        <v>12968</v>
      </c>
      <c r="G2165" s="2" t="s">
        <v>11551</v>
      </c>
      <c r="H2165" s="2" t="s">
        <v>675</v>
      </c>
      <c r="I2165" s="2" t="s">
        <v>2636</v>
      </c>
      <c r="J2165" s="2" t="s">
        <v>535</v>
      </c>
      <c r="K2165" s="2" t="s">
        <v>664</v>
      </c>
      <c r="L2165" s="2" t="s">
        <v>11552</v>
      </c>
      <c r="M2165" s="2" t="s">
        <v>1504</v>
      </c>
      <c r="N2165" s="2" t="s">
        <v>701</v>
      </c>
      <c r="O2165" s="2" t="s">
        <v>2635</v>
      </c>
      <c r="P2165" s="2" t="s">
        <v>11557</v>
      </c>
      <c r="Q2165" s="9" t="s">
        <v>2112</v>
      </c>
      <c r="R2165" s="2" t="s">
        <v>3378</v>
      </c>
      <c r="S2165" s="9" t="s">
        <v>2137</v>
      </c>
      <c r="T2165" s="2" t="s">
        <v>675</v>
      </c>
    </row>
    <row r="2166" spans="1:20">
      <c r="A2166" s="2" t="s">
        <v>3379</v>
      </c>
      <c r="B2166" s="9" t="s">
        <v>2115</v>
      </c>
      <c r="C2166" s="2" t="s">
        <v>13470</v>
      </c>
      <c r="D2166" s="2" t="s">
        <v>2115</v>
      </c>
      <c r="E2166" s="2" t="s">
        <v>13471</v>
      </c>
      <c r="F2166" s="2" t="s">
        <v>11616</v>
      </c>
      <c r="G2166" s="2" t="s">
        <v>11551</v>
      </c>
      <c r="H2166" s="2" t="s">
        <v>675</v>
      </c>
      <c r="I2166" s="2" t="s">
        <v>1834</v>
      </c>
      <c r="J2166" s="2" t="s">
        <v>525</v>
      </c>
      <c r="K2166" s="2" t="s">
        <v>664</v>
      </c>
      <c r="L2166" s="2" t="s">
        <v>11552</v>
      </c>
      <c r="M2166" s="2" t="s">
        <v>769</v>
      </c>
      <c r="N2166" s="2" t="s">
        <v>701</v>
      </c>
      <c r="O2166" s="2" t="s">
        <v>1833</v>
      </c>
      <c r="P2166" s="2" t="s">
        <v>11553</v>
      </c>
      <c r="Q2166" s="9" t="s">
        <v>2115</v>
      </c>
      <c r="R2166" s="2" t="s">
        <v>3380</v>
      </c>
      <c r="S2166" s="9" t="s">
        <v>2137</v>
      </c>
      <c r="T2166" s="2" t="s">
        <v>675</v>
      </c>
    </row>
    <row r="2167" spans="1:20">
      <c r="A2167" s="2" t="s">
        <v>2114</v>
      </c>
      <c r="B2167" s="9" t="s">
        <v>2115</v>
      </c>
      <c r="C2167" s="2" t="s">
        <v>11924</v>
      </c>
      <c r="D2167" s="2" t="s">
        <v>2115</v>
      </c>
      <c r="E2167" s="2" t="s">
        <v>11789</v>
      </c>
      <c r="F2167" s="2" t="s">
        <v>11560</v>
      </c>
      <c r="G2167" s="2" t="s">
        <v>11551</v>
      </c>
      <c r="H2167" s="2" t="s">
        <v>835</v>
      </c>
      <c r="I2167" s="2" t="s">
        <v>835</v>
      </c>
      <c r="J2167" s="2" t="s">
        <v>2116</v>
      </c>
      <c r="K2167" s="2" t="s">
        <v>664</v>
      </c>
      <c r="L2167" s="2" t="s">
        <v>675</v>
      </c>
      <c r="M2167" s="2" t="s">
        <v>769</v>
      </c>
      <c r="N2167" s="2" t="s">
        <v>701</v>
      </c>
      <c r="O2167" s="2" t="s">
        <v>834</v>
      </c>
      <c r="P2167" s="2" t="s">
        <v>11553</v>
      </c>
      <c r="Q2167" s="9" t="s">
        <v>2115</v>
      </c>
      <c r="R2167" s="2" t="s">
        <v>2117</v>
      </c>
      <c r="S2167" s="9" t="s">
        <v>2137</v>
      </c>
      <c r="T2167" s="2" t="s">
        <v>675</v>
      </c>
    </row>
    <row r="2168" spans="1:20">
      <c r="A2168" s="2" t="s">
        <v>2118</v>
      </c>
      <c r="B2168" s="9" t="s">
        <v>2115</v>
      </c>
      <c r="C2168" s="2" t="s">
        <v>13472</v>
      </c>
      <c r="D2168" s="2" t="s">
        <v>2115</v>
      </c>
      <c r="E2168" s="2" t="s">
        <v>5949</v>
      </c>
      <c r="F2168" s="2" t="s">
        <v>11560</v>
      </c>
      <c r="G2168" s="2" t="s">
        <v>11551</v>
      </c>
      <c r="H2168" s="2" t="s">
        <v>675</v>
      </c>
      <c r="I2168" s="2" t="s">
        <v>2120</v>
      </c>
      <c r="J2168" s="2" t="s">
        <v>2121</v>
      </c>
      <c r="K2168" s="2" t="s">
        <v>663</v>
      </c>
      <c r="L2168" s="2" t="s">
        <v>675</v>
      </c>
      <c r="M2168" s="2" t="s">
        <v>759</v>
      </c>
      <c r="N2168" s="2" t="s">
        <v>701</v>
      </c>
      <c r="O2168" s="2" t="s">
        <v>2119</v>
      </c>
      <c r="P2168" s="2" t="s">
        <v>11557</v>
      </c>
      <c r="Q2168" s="9" t="s">
        <v>2115</v>
      </c>
      <c r="R2168" s="2" t="s">
        <v>2122</v>
      </c>
      <c r="S2168" s="9" t="s">
        <v>2137</v>
      </c>
      <c r="T2168" s="2" t="s">
        <v>675</v>
      </c>
    </row>
    <row r="2169" spans="1:20">
      <c r="A2169" s="2" t="s">
        <v>2123</v>
      </c>
      <c r="B2169" s="9" t="s">
        <v>2115</v>
      </c>
      <c r="C2169" s="2" t="s">
        <v>13473</v>
      </c>
      <c r="D2169" s="2" t="s">
        <v>2115</v>
      </c>
      <c r="E2169" s="2" t="s">
        <v>13474</v>
      </c>
      <c r="F2169" s="2" t="s">
        <v>11560</v>
      </c>
      <c r="G2169" s="2" t="s">
        <v>11551</v>
      </c>
      <c r="H2169" s="2" t="s">
        <v>821</v>
      </c>
      <c r="I2169" s="2" t="s">
        <v>821</v>
      </c>
      <c r="J2169" s="2" t="s">
        <v>2124</v>
      </c>
      <c r="K2169" s="2" t="s">
        <v>663</v>
      </c>
      <c r="L2169" s="2" t="s">
        <v>675</v>
      </c>
      <c r="M2169" s="2" t="s">
        <v>711</v>
      </c>
      <c r="N2169" s="2" t="s">
        <v>701</v>
      </c>
      <c r="O2169" s="2" t="s">
        <v>820</v>
      </c>
      <c r="P2169" s="2" t="s">
        <v>11568</v>
      </c>
      <c r="Q2169" s="9" t="s">
        <v>2115</v>
      </c>
      <c r="R2169" s="2" t="s">
        <v>2125</v>
      </c>
      <c r="S2169" s="9" t="s">
        <v>2199</v>
      </c>
      <c r="T2169" s="2" t="s">
        <v>675</v>
      </c>
    </row>
    <row r="2170" spans="1:20">
      <c r="A2170" s="2" t="s">
        <v>4675</v>
      </c>
      <c r="B2170" s="9" t="s">
        <v>2115</v>
      </c>
      <c r="C2170" s="2" t="s">
        <v>13475</v>
      </c>
      <c r="D2170" s="2" t="s">
        <v>2115</v>
      </c>
      <c r="E2170" s="2" t="s">
        <v>12550</v>
      </c>
      <c r="F2170" s="2" t="s">
        <v>11965</v>
      </c>
      <c r="G2170" s="2" t="s">
        <v>11551</v>
      </c>
      <c r="H2170" s="2" t="s">
        <v>675</v>
      </c>
      <c r="I2170" s="2" t="s">
        <v>3811</v>
      </c>
      <c r="J2170" s="2" t="s">
        <v>514</v>
      </c>
      <c r="K2170" s="2" t="s">
        <v>664</v>
      </c>
      <c r="L2170" s="2" t="s">
        <v>11552</v>
      </c>
      <c r="M2170" s="2" t="s">
        <v>1676</v>
      </c>
      <c r="N2170" s="2" t="s">
        <v>701</v>
      </c>
      <c r="O2170" s="2" t="s">
        <v>3810</v>
      </c>
      <c r="P2170" s="2" t="s">
        <v>11568</v>
      </c>
      <c r="Q2170" s="9" t="s">
        <v>2115</v>
      </c>
      <c r="R2170" s="2" t="s">
        <v>4676</v>
      </c>
      <c r="S2170" s="9" t="s">
        <v>2137</v>
      </c>
      <c r="T2170" s="2" t="s">
        <v>675</v>
      </c>
    </row>
    <row r="2171" spans="1:20">
      <c r="A2171" s="2" t="s">
        <v>3381</v>
      </c>
      <c r="B2171" s="9" t="s">
        <v>2115</v>
      </c>
      <c r="C2171" s="2" t="s">
        <v>13476</v>
      </c>
      <c r="D2171" s="2" t="s">
        <v>2115</v>
      </c>
      <c r="E2171" s="2" t="s">
        <v>13178</v>
      </c>
      <c r="F2171" s="2" t="s">
        <v>11853</v>
      </c>
      <c r="G2171" s="2" t="s">
        <v>11551</v>
      </c>
      <c r="H2171" s="2" t="s">
        <v>675</v>
      </c>
      <c r="I2171" s="2" t="s">
        <v>2274</v>
      </c>
      <c r="J2171" s="2" t="s">
        <v>217</v>
      </c>
      <c r="K2171" s="2" t="s">
        <v>664</v>
      </c>
      <c r="L2171" s="2" t="s">
        <v>11552</v>
      </c>
      <c r="M2171" s="2" t="s">
        <v>1676</v>
      </c>
      <c r="N2171" s="2" t="s">
        <v>701</v>
      </c>
      <c r="O2171" s="2" t="s">
        <v>2273</v>
      </c>
      <c r="P2171" s="2" t="s">
        <v>11568</v>
      </c>
      <c r="Q2171" s="9" t="s">
        <v>2115</v>
      </c>
      <c r="R2171" s="2" t="s">
        <v>3382</v>
      </c>
      <c r="S2171" s="9" t="s">
        <v>2137</v>
      </c>
      <c r="T2171" s="2" t="s">
        <v>675</v>
      </c>
    </row>
    <row r="2172" spans="1:20">
      <c r="A2172" s="2" t="s">
        <v>3383</v>
      </c>
      <c r="B2172" s="9" t="s">
        <v>2115</v>
      </c>
      <c r="C2172" s="2" t="s">
        <v>9566</v>
      </c>
      <c r="D2172" s="2" t="s">
        <v>2115</v>
      </c>
      <c r="E2172" s="2" t="s">
        <v>13477</v>
      </c>
      <c r="F2172" s="2" t="s">
        <v>12290</v>
      </c>
      <c r="G2172" s="2" t="s">
        <v>11551</v>
      </c>
      <c r="H2172" s="2" t="s">
        <v>675</v>
      </c>
      <c r="I2172" s="2" t="s">
        <v>2655</v>
      </c>
      <c r="J2172" s="2" t="s">
        <v>217</v>
      </c>
      <c r="K2172" s="2" t="s">
        <v>664</v>
      </c>
      <c r="L2172" s="2" t="s">
        <v>11552</v>
      </c>
      <c r="M2172" s="2" t="s">
        <v>1676</v>
      </c>
      <c r="N2172" s="2" t="s">
        <v>701</v>
      </c>
      <c r="O2172" s="2" t="s">
        <v>2654</v>
      </c>
      <c r="P2172" s="2" t="s">
        <v>11568</v>
      </c>
      <c r="Q2172" s="9" t="s">
        <v>2115</v>
      </c>
      <c r="R2172" s="2" t="s">
        <v>3384</v>
      </c>
      <c r="S2172" s="9" t="s">
        <v>2137</v>
      </c>
      <c r="T2172" s="2" t="s">
        <v>675</v>
      </c>
    </row>
    <row r="2173" spans="1:20">
      <c r="A2173" s="2" t="s">
        <v>3385</v>
      </c>
      <c r="B2173" s="9" t="s">
        <v>2115</v>
      </c>
      <c r="C2173" s="2" t="s">
        <v>13478</v>
      </c>
      <c r="D2173" s="2" t="s">
        <v>2115</v>
      </c>
      <c r="E2173" s="2" t="s">
        <v>13479</v>
      </c>
      <c r="F2173" s="2" t="s">
        <v>12266</v>
      </c>
      <c r="G2173" s="2" t="s">
        <v>11551</v>
      </c>
      <c r="H2173" s="2" t="s">
        <v>675</v>
      </c>
      <c r="I2173" s="2" t="s">
        <v>93</v>
      </c>
      <c r="J2173" s="2" t="s">
        <v>536</v>
      </c>
      <c r="K2173" s="2" t="s">
        <v>664</v>
      </c>
      <c r="L2173" s="2" t="s">
        <v>11552</v>
      </c>
      <c r="M2173" s="2" t="s">
        <v>1676</v>
      </c>
      <c r="N2173" s="2" t="s">
        <v>701</v>
      </c>
      <c r="O2173" s="2" t="s">
        <v>2967</v>
      </c>
      <c r="P2173" s="2" t="s">
        <v>11568</v>
      </c>
      <c r="Q2173" s="9" t="s">
        <v>2115</v>
      </c>
      <c r="R2173" s="2" t="s">
        <v>3386</v>
      </c>
      <c r="S2173" s="9" t="s">
        <v>2137</v>
      </c>
      <c r="T2173" s="2" t="s">
        <v>675</v>
      </c>
    </row>
    <row r="2174" spans="1:20">
      <c r="A2174" s="2" t="s">
        <v>4677</v>
      </c>
      <c r="B2174" s="9" t="s">
        <v>2115</v>
      </c>
      <c r="C2174" s="2" t="s">
        <v>12193</v>
      </c>
      <c r="D2174" s="2" t="s">
        <v>2115</v>
      </c>
      <c r="E2174" s="2" t="s">
        <v>13480</v>
      </c>
      <c r="F2174" s="2" t="s">
        <v>11616</v>
      </c>
      <c r="G2174" s="2" t="s">
        <v>11551</v>
      </c>
      <c r="H2174" s="2" t="s">
        <v>675</v>
      </c>
      <c r="I2174" s="2" t="s">
        <v>4679</v>
      </c>
      <c r="J2174" s="2" t="s">
        <v>514</v>
      </c>
      <c r="K2174" s="2" t="s">
        <v>664</v>
      </c>
      <c r="L2174" s="2" t="s">
        <v>11552</v>
      </c>
      <c r="M2174" s="2" t="s">
        <v>1676</v>
      </c>
      <c r="N2174" s="2" t="s">
        <v>701</v>
      </c>
      <c r="O2174" s="2" t="s">
        <v>4678</v>
      </c>
      <c r="P2174" s="2" t="s">
        <v>11568</v>
      </c>
      <c r="Q2174" s="9" t="s">
        <v>2115</v>
      </c>
      <c r="R2174" s="2" t="s">
        <v>4680</v>
      </c>
      <c r="S2174" s="9" t="s">
        <v>2137</v>
      </c>
      <c r="T2174" s="2" t="s">
        <v>675</v>
      </c>
    </row>
    <row r="2175" spans="1:20">
      <c r="A2175" s="2" t="s">
        <v>3387</v>
      </c>
      <c r="B2175" s="9" t="s">
        <v>2115</v>
      </c>
      <c r="C2175" s="2" t="s">
        <v>13481</v>
      </c>
      <c r="D2175" s="2" t="s">
        <v>2115</v>
      </c>
      <c r="E2175" s="2" t="s">
        <v>1131</v>
      </c>
      <c r="F2175" s="2" t="s">
        <v>13204</v>
      </c>
      <c r="G2175" s="2" t="s">
        <v>11551</v>
      </c>
      <c r="H2175" s="2" t="s">
        <v>675</v>
      </c>
      <c r="I2175" s="2" t="s">
        <v>809</v>
      </c>
      <c r="J2175" s="2" t="s">
        <v>537</v>
      </c>
      <c r="K2175" s="2" t="s">
        <v>664</v>
      </c>
      <c r="L2175" s="2" t="s">
        <v>11552</v>
      </c>
      <c r="M2175" s="2" t="s">
        <v>1504</v>
      </c>
      <c r="N2175" s="2" t="s">
        <v>701</v>
      </c>
      <c r="O2175" s="2" t="s">
        <v>808</v>
      </c>
      <c r="P2175" s="2" t="s">
        <v>11557</v>
      </c>
      <c r="Q2175" s="9" t="s">
        <v>2127</v>
      </c>
      <c r="R2175" s="2" t="s">
        <v>3388</v>
      </c>
      <c r="S2175" s="9" t="s">
        <v>2137</v>
      </c>
      <c r="T2175" s="2" t="s">
        <v>675</v>
      </c>
    </row>
    <row r="2176" spans="1:20">
      <c r="A2176" s="2" t="s">
        <v>4681</v>
      </c>
      <c r="B2176" s="9" t="s">
        <v>2115</v>
      </c>
      <c r="C2176" s="2" t="s">
        <v>13482</v>
      </c>
      <c r="D2176" s="2" t="s">
        <v>2115</v>
      </c>
      <c r="E2176" s="2" t="s">
        <v>13483</v>
      </c>
      <c r="F2176" s="2" t="s">
        <v>11965</v>
      </c>
      <c r="G2176" s="2" t="s">
        <v>11551</v>
      </c>
      <c r="H2176" s="2" t="s">
        <v>675</v>
      </c>
      <c r="I2176" s="2" t="s">
        <v>1925</v>
      </c>
      <c r="J2176" s="2" t="s">
        <v>538</v>
      </c>
      <c r="K2176" s="2" t="s">
        <v>675</v>
      </c>
      <c r="L2176" s="2" t="s">
        <v>11552</v>
      </c>
      <c r="M2176" s="2" t="s">
        <v>1504</v>
      </c>
      <c r="N2176" s="2" t="s">
        <v>701</v>
      </c>
      <c r="O2176" s="2" t="s">
        <v>1924</v>
      </c>
      <c r="P2176" s="2" t="s">
        <v>11557</v>
      </c>
      <c r="Q2176" s="9" t="s">
        <v>2127</v>
      </c>
      <c r="R2176" s="2" t="s">
        <v>4682</v>
      </c>
      <c r="S2176" s="9" t="s">
        <v>2137</v>
      </c>
      <c r="T2176" s="2" t="s">
        <v>675</v>
      </c>
    </row>
    <row r="2177" spans="1:20">
      <c r="A2177" s="2" t="s">
        <v>3389</v>
      </c>
      <c r="B2177" s="9" t="s">
        <v>2127</v>
      </c>
      <c r="C2177" s="2" t="s">
        <v>13484</v>
      </c>
      <c r="D2177" s="2" t="s">
        <v>2127</v>
      </c>
      <c r="E2177" s="2" t="s">
        <v>13485</v>
      </c>
      <c r="F2177" s="2" t="s">
        <v>13072</v>
      </c>
      <c r="G2177" s="2" t="s">
        <v>11551</v>
      </c>
      <c r="H2177" s="2" t="s">
        <v>675</v>
      </c>
      <c r="I2177" s="2" t="s">
        <v>2547</v>
      </c>
      <c r="J2177" s="2" t="s">
        <v>539</v>
      </c>
      <c r="K2177" s="2" t="s">
        <v>664</v>
      </c>
      <c r="L2177" s="2" t="s">
        <v>11552</v>
      </c>
      <c r="M2177" s="2" t="s">
        <v>1504</v>
      </c>
      <c r="N2177" s="2" t="s">
        <v>701</v>
      </c>
      <c r="O2177" s="2" t="s">
        <v>2546</v>
      </c>
      <c r="P2177" s="2" t="s">
        <v>11557</v>
      </c>
      <c r="Q2177" s="9" t="s">
        <v>2127</v>
      </c>
      <c r="R2177" s="2" t="s">
        <v>3390</v>
      </c>
      <c r="S2177" s="9" t="s">
        <v>2137</v>
      </c>
      <c r="T2177" s="2" t="s">
        <v>675</v>
      </c>
    </row>
    <row r="2178" spans="1:20">
      <c r="A2178" s="2" t="s">
        <v>5405</v>
      </c>
      <c r="B2178" s="9" t="s">
        <v>2127</v>
      </c>
      <c r="C2178" s="2" t="s">
        <v>13423</v>
      </c>
      <c r="D2178" s="2" t="s">
        <v>2127</v>
      </c>
      <c r="E2178" s="2" t="s">
        <v>12421</v>
      </c>
      <c r="F2178" s="2" t="s">
        <v>12266</v>
      </c>
      <c r="G2178" s="2" t="s">
        <v>11551</v>
      </c>
      <c r="H2178" s="2" t="s">
        <v>675</v>
      </c>
      <c r="I2178" s="2" t="s">
        <v>2624</v>
      </c>
      <c r="J2178" s="2" t="s">
        <v>217</v>
      </c>
      <c r="K2178" s="2" t="s">
        <v>664</v>
      </c>
      <c r="L2178" s="2" t="s">
        <v>11552</v>
      </c>
      <c r="M2178" s="2" t="s">
        <v>1676</v>
      </c>
      <c r="N2178" s="2" t="s">
        <v>701</v>
      </c>
      <c r="O2178" s="2" t="s">
        <v>2623</v>
      </c>
      <c r="P2178" s="2" t="s">
        <v>11568</v>
      </c>
      <c r="Q2178" s="9" t="s">
        <v>2127</v>
      </c>
      <c r="R2178" s="2" t="s">
        <v>5406</v>
      </c>
      <c r="S2178" s="9" t="s">
        <v>2199</v>
      </c>
      <c r="T2178" s="2" t="s">
        <v>675</v>
      </c>
    </row>
    <row r="2179" spans="1:20">
      <c r="A2179" s="2" t="s">
        <v>3391</v>
      </c>
      <c r="B2179" s="9" t="s">
        <v>2127</v>
      </c>
      <c r="C2179" s="2" t="s">
        <v>13172</v>
      </c>
      <c r="D2179" s="2" t="s">
        <v>2127</v>
      </c>
      <c r="E2179" s="2" t="s">
        <v>12441</v>
      </c>
      <c r="F2179" s="2" t="s">
        <v>12290</v>
      </c>
      <c r="G2179" s="2" t="s">
        <v>11551</v>
      </c>
      <c r="H2179" s="2" t="s">
        <v>675</v>
      </c>
      <c r="I2179" s="2" t="s">
        <v>2636</v>
      </c>
      <c r="J2179" s="2" t="s">
        <v>186</v>
      </c>
      <c r="K2179" s="2" t="s">
        <v>664</v>
      </c>
      <c r="L2179" s="2" t="s">
        <v>11552</v>
      </c>
      <c r="M2179" s="2" t="s">
        <v>1676</v>
      </c>
      <c r="N2179" s="2" t="s">
        <v>701</v>
      </c>
      <c r="O2179" s="2" t="s">
        <v>2635</v>
      </c>
      <c r="P2179" s="2" t="s">
        <v>11568</v>
      </c>
      <c r="Q2179" s="9" t="s">
        <v>2127</v>
      </c>
      <c r="R2179" s="2" t="s">
        <v>3392</v>
      </c>
      <c r="S2179" s="9" t="s">
        <v>2137</v>
      </c>
      <c r="T2179" s="2" t="s">
        <v>675</v>
      </c>
    </row>
    <row r="2180" spans="1:20">
      <c r="A2180" s="2" t="s">
        <v>5407</v>
      </c>
      <c r="B2180" s="9" t="s">
        <v>2127</v>
      </c>
      <c r="C2180" s="2" t="s">
        <v>12321</v>
      </c>
      <c r="D2180" s="2" t="s">
        <v>2127</v>
      </c>
      <c r="E2180" s="2" t="s">
        <v>6084</v>
      </c>
      <c r="F2180" s="2" t="s">
        <v>11643</v>
      </c>
      <c r="G2180" s="2" t="s">
        <v>11551</v>
      </c>
      <c r="H2180" s="2" t="s">
        <v>675</v>
      </c>
      <c r="I2180" s="2" t="s">
        <v>1550</v>
      </c>
      <c r="J2180" s="2" t="s">
        <v>217</v>
      </c>
      <c r="K2180" s="2" t="s">
        <v>664</v>
      </c>
      <c r="L2180" s="2" t="s">
        <v>11552</v>
      </c>
      <c r="M2180" s="2" t="s">
        <v>1676</v>
      </c>
      <c r="N2180" s="2" t="s">
        <v>701</v>
      </c>
      <c r="O2180" s="2" t="s">
        <v>1549</v>
      </c>
      <c r="P2180" s="2" t="s">
        <v>11557</v>
      </c>
      <c r="Q2180" s="9" t="s">
        <v>2127</v>
      </c>
      <c r="R2180" s="2" t="s">
        <v>5408</v>
      </c>
      <c r="S2180" s="9" t="s">
        <v>2199</v>
      </c>
      <c r="T2180" s="2" t="s">
        <v>675</v>
      </c>
    </row>
    <row r="2181" spans="1:20">
      <c r="A2181" s="2" t="s">
        <v>5409</v>
      </c>
      <c r="B2181" s="9" t="s">
        <v>2127</v>
      </c>
      <c r="C2181" s="2" t="s">
        <v>13486</v>
      </c>
      <c r="D2181" s="2" t="s">
        <v>2127</v>
      </c>
      <c r="E2181" s="2" t="s">
        <v>5851</v>
      </c>
      <c r="F2181" s="2" t="s">
        <v>12266</v>
      </c>
      <c r="G2181" s="2" t="s">
        <v>11551</v>
      </c>
      <c r="H2181" s="2" t="s">
        <v>675</v>
      </c>
      <c r="I2181" s="2" t="s">
        <v>2537</v>
      </c>
      <c r="J2181" s="2" t="s">
        <v>217</v>
      </c>
      <c r="K2181" s="2" t="s">
        <v>664</v>
      </c>
      <c r="L2181" s="2" t="s">
        <v>11552</v>
      </c>
      <c r="M2181" s="2" t="s">
        <v>1676</v>
      </c>
      <c r="N2181" s="2" t="s">
        <v>701</v>
      </c>
      <c r="O2181" s="2" t="s">
        <v>2536</v>
      </c>
      <c r="P2181" s="2" t="s">
        <v>11557</v>
      </c>
      <c r="Q2181" s="9" t="s">
        <v>2127</v>
      </c>
      <c r="R2181" s="2" t="s">
        <v>5410</v>
      </c>
      <c r="S2181" s="9" t="s">
        <v>2199</v>
      </c>
      <c r="T2181" s="2" t="s">
        <v>675</v>
      </c>
    </row>
    <row r="2182" spans="1:20">
      <c r="A2182" s="2" t="s">
        <v>3393</v>
      </c>
      <c r="B2182" s="9" t="s">
        <v>2127</v>
      </c>
      <c r="C2182" s="2" t="s">
        <v>13487</v>
      </c>
      <c r="D2182" s="2" t="s">
        <v>2127</v>
      </c>
      <c r="E2182" s="2" t="s">
        <v>13488</v>
      </c>
      <c r="F2182" s="2" t="s">
        <v>12857</v>
      </c>
      <c r="G2182" s="2" t="s">
        <v>11551</v>
      </c>
      <c r="H2182" s="2" t="s">
        <v>675</v>
      </c>
      <c r="I2182" s="2" t="s">
        <v>1216</v>
      </c>
      <c r="J2182" s="2" t="s">
        <v>519</v>
      </c>
      <c r="K2182" s="2" t="s">
        <v>664</v>
      </c>
      <c r="L2182" s="2" t="s">
        <v>11552</v>
      </c>
      <c r="M2182" s="2" t="s">
        <v>1676</v>
      </c>
      <c r="N2182" s="2" t="s">
        <v>701</v>
      </c>
      <c r="O2182" s="2" t="s">
        <v>1215</v>
      </c>
      <c r="P2182" s="2" t="s">
        <v>11568</v>
      </c>
      <c r="Q2182" s="9" t="s">
        <v>2127</v>
      </c>
      <c r="R2182" s="2" t="s">
        <v>3394</v>
      </c>
      <c r="S2182" s="9" t="s">
        <v>2137</v>
      </c>
      <c r="T2182" s="2" t="s">
        <v>675</v>
      </c>
    </row>
    <row r="2183" spans="1:20">
      <c r="A2183" s="2" t="s">
        <v>4683</v>
      </c>
      <c r="B2183" s="9" t="s">
        <v>2127</v>
      </c>
      <c r="C2183" s="2" t="s">
        <v>13489</v>
      </c>
      <c r="D2183" s="2" t="s">
        <v>2127</v>
      </c>
      <c r="E2183" s="2" t="s">
        <v>13490</v>
      </c>
      <c r="F2183" s="2" t="s">
        <v>11550</v>
      </c>
      <c r="G2183" s="2" t="s">
        <v>11551</v>
      </c>
      <c r="H2183" s="2" t="s">
        <v>675</v>
      </c>
      <c r="I2183" s="2" t="s">
        <v>1216</v>
      </c>
      <c r="J2183" s="2" t="s">
        <v>540</v>
      </c>
      <c r="K2183" s="2" t="s">
        <v>664</v>
      </c>
      <c r="L2183" s="2" t="s">
        <v>11552</v>
      </c>
      <c r="M2183" s="2" t="s">
        <v>1676</v>
      </c>
      <c r="N2183" s="2" t="s">
        <v>701</v>
      </c>
      <c r="O2183" s="2" t="s">
        <v>1215</v>
      </c>
      <c r="P2183" s="2" t="s">
        <v>11568</v>
      </c>
      <c r="Q2183" s="9" t="s">
        <v>2127</v>
      </c>
      <c r="R2183" s="2" t="s">
        <v>4684</v>
      </c>
      <c r="S2183" s="9" t="s">
        <v>2137</v>
      </c>
      <c r="T2183" s="2" t="s">
        <v>675</v>
      </c>
    </row>
    <row r="2184" spans="1:20">
      <c r="A2184" s="2" t="s">
        <v>3395</v>
      </c>
      <c r="B2184" s="9" t="s">
        <v>2127</v>
      </c>
      <c r="C2184" s="2" t="s">
        <v>13491</v>
      </c>
      <c r="D2184" s="2" t="s">
        <v>2127</v>
      </c>
      <c r="E2184" s="2" t="s">
        <v>12941</v>
      </c>
      <c r="F2184" s="2" t="s">
        <v>12197</v>
      </c>
      <c r="G2184" s="2" t="s">
        <v>11551</v>
      </c>
      <c r="H2184" s="2" t="s">
        <v>675</v>
      </c>
      <c r="I2184" s="2" t="s">
        <v>1050</v>
      </c>
      <c r="J2184" s="2" t="s">
        <v>186</v>
      </c>
      <c r="K2184" s="2" t="s">
        <v>664</v>
      </c>
      <c r="L2184" s="2" t="s">
        <v>11552</v>
      </c>
      <c r="M2184" s="2" t="s">
        <v>1676</v>
      </c>
      <c r="N2184" s="2" t="s">
        <v>701</v>
      </c>
      <c r="O2184" s="2" t="s">
        <v>1049</v>
      </c>
      <c r="P2184" s="2" t="s">
        <v>11568</v>
      </c>
      <c r="Q2184" s="9" t="s">
        <v>2127</v>
      </c>
      <c r="R2184" s="2" t="s">
        <v>3396</v>
      </c>
      <c r="S2184" s="9" t="s">
        <v>2137</v>
      </c>
      <c r="T2184" s="2" t="s">
        <v>675</v>
      </c>
    </row>
    <row r="2185" spans="1:20">
      <c r="A2185" s="2" t="s">
        <v>2126</v>
      </c>
      <c r="B2185" s="9" t="s">
        <v>2127</v>
      </c>
      <c r="C2185" s="2" t="s">
        <v>7035</v>
      </c>
      <c r="D2185" s="2" t="s">
        <v>2127</v>
      </c>
      <c r="E2185" s="2" t="s">
        <v>6735</v>
      </c>
      <c r="F2185" s="2" t="s">
        <v>11560</v>
      </c>
      <c r="G2185" s="2" t="s">
        <v>11551</v>
      </c>
      <c r="H2185" s="2" t="s">
        <v>2128</v>
      </c>
      <c r="I2185" s="2" t="s">
        <v>1185</v>
      </c>
      <c r="J2185" s="2" t="s">
        <v>13492</v>
      </c>
      <c r="K2185" s="2" t="s">
        <v>663</v>
      </c>
      <c r="L2185" s="2" t="s">
        <v>675</v>
      </c>
      <c r="M2185" s="2" t="s">
        <v>711</v>
      </c>
      <c r="N2185" s="2" t="s">
        <v>760</v>
      </c>
      <c r="O2185" s="2" t="s">
        <v>1184</v>
      </c>
      <c r="P2185" s="2" t="s">
        <v>11568</v>
      </c>
      <c r="Q2185" s="9" t="s">
        <v>2127</v>
      </c>
      <c r="R2185" s="2" t="s">
        <v>2131</v>
      </c>
      <c r="S2185" s="9" t="s">
        <v>3402</v>
      </c>
      <c r="T2185" s="2" t="s">
        <v>12465</v>
      </c>
    </row>
    <row r="2186" spans="1:20">
      <c r="A2186" s="2" t="s">
        <v>3397</v>
      </c>
      <c r="B2186" s="9" t="s">
        <v>2127</v>
      </c>
      <c r="C2186" s="2" t="s">
        <v>13493</v>
      </c>
      <c r="D2186" s="2" t="s">
        <v>2127</v>
      </c>
      <c r="E2186" s="2" t="s">
        <v>13494</v>
      </c>
      <c r="F2186" s="2" t="s">
        <v>13072</v>
      </c>
      <c r="G2186" s="2" t="s">
        <v>11551</v>
      </c>
      <c r="H2186" s="2" t="s">
        <v>675</v>
      </c>
      <c r="I2186" s="2" t="s">
        <v>3123</v>
      </c>
      <c r="J2186" s="2" t="s">
        <v>541</v>
      </c>
      <c r="K2186" s="2" t="s">
        <v>664</v>
      </c>
      <c r="L2186" s="2" t="s">
        <v>11552</v>
      </c>
      <c r="M2186" s="2" t="s">
        <v>1504</v>
      </c>
      <c r="N2186" s="2" t="s">
        <v>701</v>
      </c>
      <c r="O2186" s="2" t="s">
        <v>3122</v>
      </c>
      <c r="P2186" s="2" t="s">
        <v>11557</v>
      </c>
      <c r="Q2186" s="9" t="s">
        <v>2133</v>
      </c>
      <c r="R2186" s="2" t="s">
        <v>3398</v>
      </c>
      <c r="S2186" s="9" t="s">
        <v>2137</v>
      </c>
      <c r="T2186" s="2" t="s">
        <v>675</v>
      </c>
    </row>
    <row r="2187" spans="1:20">
      <c r="A2187" s="2" t="s">
        <v>3399</v>
      </c>
      <c r="B2187" s="9" t="s">
        <v>2133</v>
      </c>
      <c r="C2187" s="2" t="s">
        <v>13495</v>
      </c>
      <c r="D2187" s="2" t="s">
        <v>2133</v>
      </c>
      <c r="E2187" s="2" t="s">
        <v>13496</v>
      </c>
      <c r="F2187" s="2" t="s">
        <v>11965</v>
      </c>
      <c r="G2187" s="2" t="s">
        <v>11551</v>
      </c>
      <c r="H2187" s="2" t="s">
        <v>675</v>
      </c>
      <c r="I2187" s="2" t="s">
        <v>3123</v>
      </c>
      <c r="J2187" s="2" t="s">
        <v>542</v>
      </c>
      <c r="K2187" s="2" t="s">
        <v>664</v>
      </c>
      <c r="L2187" s="2" t="s">
        <v>11552</v>
      </c>
      <c r="M2187" s="2" t="s">
        <v>1504</v>
      </c>
      <c r="N2187" s="2" t="s">
        <v>701</v>
      </c>
      <c r="O2187" s="2" t="s">
        <v>3122</v>
      </c>
      <c r="P2187" s="2" t="s">
        <v>11557</v>
      </c>
      <c r="Q2187" s="9" t="s">
        <v>2133</v>
      </c>
      <c r="R2187" s="2" t="s">
        <v>3400</v>
      </c>
      <c r="S2187" s="9" t="s">
        <v>2137</v>
      </c>
      <c r="T2187" s="2" t="s">
        <v>675</v>
      </c>
    </row>
    <row r="2188" spans="1:20">
      <c r="A2188" s="2" t="s">
        <v>4685</v>
      </c>
      <c r="B2188" s="9" t="s">
        <v>2133</v>
      </c>
      <c r="C2188" s="2" t="s">
        <v>13321</v>
      </c>
      <c r="D2188" s="2" t="s">
        <v>2133</v>
      </c>
      <c r="E2188" s="2" t="s">
        <v>13497</v>
      </c>
      <c r="F2188" s="2" t="s">
        <v>12776</v>
      </c>
      <c r="G2188" s="2" t="s">
        <v>11551</v>
      </c>
      <c r="H2188" s="2" t="s">
        <v>675</v>
      </c>
      <c r="I2188" s="2" t="s">
        <v>2292</v>
      </c>
      <c r="J2188" s="2" t="s">
        <v>543</v>
      </c>
      <c r="K2188" s="2" t="s">
        <v>675</v>
      </c>
      <c r="L2188" s="2" t="s">
        <v>11552</v>
      </c>
      <c r="M2188" s="2" t="s">
        <v>1283</v>
      </c>
      <c r="N2188" s="2" t="s">
        <v>701</v>
      </c>
      <c r="O2188" s="2" t="s">
        <v>2291</v>
      </c>
      <c r="P2188" s="2" t="s">
        <v>11557</v>
      </c>
      <c r="Q2188" s="9" t="s">
        <v>2133</v>
      </c>
      <c r="R2188" s="2" t="s">
        <v>4686</v>
      </c>
      <c r="S2188" s="9" t="s">
        <v>2137</v>
      </c>
      <c r="T2188" s="2" t="s">
        <v>675</v>
      </c>
    </row>
    <row r="2189" spans="1:20">
      <c r="A2189" s="2" t="s">
        <v>2132</v>
      </c>
      <c r="B2189" s="9" t="s">
        <v>2133</v>
      </c>
      <c r="C2189" s="2" t="s">
        <v>5882</v>
      </c>
      <c r="D2189" s="2" t="s">
        <v>2133</v>
      </c>
      <c r="E2189" s="2" t="s">
        <v>7035</v>
      </c>
      <c r="F2189" s="2" t="s">
        <v>11560</v>
      </c>
      <c r="G2189" s="2" t="s">
        <v>11551</v>
      </c>
      <c r="H2189" s="2" t="s">
        <v>1554</v>
      </c>
      <c r="I2189" s="2" t="s">
        <v>1185</v>
      </c>
      <c r="J2189" s="2" t="s">
        <v>2134</v>
      </c>
      <c r="K2189" s="2" t="s">
        <v>663</v>
      </c>
      <c r="L2189" s="2" t="s">
        <v>675</v>
      </c>
      <c r="M2189" s="2" t="s">
        <v>711</v>
      </c>
      <c r="N2189" s="2" t="s">
        <v>701</v>
      </c>
      <c r="O2189" s="2" t="s">
        <v>1184</v>
      </c>
      <c r="P2189" s="2" t="s">
        <v>11568</v>
      </c>
      <c r="Q2189" s="9" t="s">
        <v>2133</v>
      </c>
      <c r="R2189" s="2" t="s">
        <v>2135</v>
      </c>
      <c r="S2189" s="9" t="s">
        <v>2137</v>
      </c>
      <c r="T2189" s="2" t="s">
        <v>675</v>
      </c>
    </row>
    <row r="2190" spans="1:20">
      <c r="A2190" s="2" t="s">
        <v>9939</v>
      </c>
      <c r="B2190" s="9" t="s">
        <v>2279</v>
      </c>
      <c r="C2190" s="2" t="s">
        <v>6853</v>
      </c>
      <c r="D2190" s="2" t="s">
        <v>2279</v>
      </c>
      <c r="E2190" s="2" t="s">
        <v>7252</v>
      </c>
      <c r="F2190" s="2" t="s">
        <v>11560</v>
      </c>
      <c r="G2190" s="2" t="s">
        <v>11551</v>
      </c>
      <c r="H2190" s="2" t="s">
        <v>675</v>
      </c>
      <c r="I2190" s="2" t="s">
        <v>95</v>
      </c>
      <c r="J2190" s="2" t="s">
        <v>6848</v>
      </c>
      <c r="K2190" s="2" t="s">
        <v>922</v>
      </c>
      <c r="L2190" s="2" t="s">
        <v>675</v>
      </c>
      <c r="M2190" s="2" t="s">
        <v>760</v>
      </c>
      <c r="N2190" s="2" t="s">
        <v>2672</v>
      </c>
      <c r="O2190" s="2" t="s">
        <v>2403</v>
      </c>
      <c r="P2190" s="2" t="s">
        <v>11557</v>
      </c>
      <c r="Q2190" s="9" t="s">
        <v>3402</v>
      </c>
      <c r="R2190" s="2" t="s">
        <v>9941</v>
      </c>
      <c r="S2190" s="9" t="s">
        <v>2284</v>
      </c>
      <c r="T2190" s="2" t="s">
        <v>675</v>
      </c>
    </row>
    <row r="2191" spans="1:20">
      <c r="A2191" s="2" t="s">
        <v>9942</v>
      </c>
      <c r="B2191" s="9" t="s">
        <v>675</v>
      </c>
      <c r="C2191" s="2" t="s">
        <v>682</v>
      </c>
      <c r="D2191" s="2" t="s">
        <v>675</v>
      </c>
      <c r="E2191" s="2" t="s">
        <v>682</v>
      </c>
      <c r="F2191" s="2" t="s">
        <v>11560</v>
      </c>
      <c r="G2191" s="2" t="s">
        <v>11551</v>
      </c>
      <c r="H2191" s="2" t="s">
        <v>7057</v>
      </c>
      <c r="I2191" s="2" t="s">
        <v>7057</v>
      </c>
      <c r="J2191" s="2" t="s">
        <v>7058</v>
      </c>
      <c r="K2191" s="2" t="s">
        <v>922</v>
      </c>
      <c r="L2191" s="2" t="s">
        <v>675</v>
      </c>
      <c r="M2191" s="2" t="s">
        <v>760</v>
      </c>
      <c r="N2191" s="2" t="s">
        <v>675</v>
      </c>
      <c r="O2191" s="2" t="s">
        <v>7056</v>
      </c>
      <c r="P2191" s="2" t="s">
        <v>11557</v>
      </c>
      <c r="Q2191" s="9" t="s">
        <v>3402</v>
      </c>
      <c r="R2191" s="2" t="s">
        <v>9943</v>
      </c>
      <c r="S2191" s="9" t="s">
        <v>675</v>
      </c>
      <c r="T2191" s="2" t="s">
        <v>675</v>
      </c>
    </row>
    <row r="2192" spans="1:20">
      <c r="A2192" s="2" t="s">
        <v>9944</v>
      </c>
      <c r="B2192" s="9" t="s">
        <v>4830</v>
      </c>
      <c r="C2192" s="2" t="s">
        <v>13498</v>
      </c>
      <c r="D2192" s="2" t="s">
        <v>675</v>
      </c>
      <c r="E2192" s="2" t="s">
        <v>682</v>
      </c>
      <c r="F2192" s="2" t="s">
        <v>11560</v>
      </c>
      <c r="G2192" s="2" t="s">
        <v>11551</v>
      </c>
      <c r="H2192" s="2" t="s">
        <v>1375</v>
      </c>
      <c r="I2192" s="2" t="s">
        <v>1375</v>
      </c>
      <c r="J2192" s="2" t="s">
        <v>7150</v>
      </c>
      <c r="K2192" s="2" t="s">
        <v>922</v>
      </c>
      <c r="L2192" s="2" t="s">
        <v>675</v>
      </c>
      <c r="M2192" s="2" t="s">
        <v>760</v>
      </c>
      <c r="N2192" s="2" t="s">
        <v>760</v>
      </c>
      <c r="O2192" s="2" t="s">
        <v>1374</v>
      </c>
      <c r="P2192" s="2" t="s">
        <v>11557</v>
      </c>
      <c r="Q2192" s="9" t="s">
        <v>3402</v>
      </c>
      <c r="R2192" s="2" t="s">
        <v>9946</v>
      </c>
      <c r="S2192" s="9" t="s">
        <v>2284</v>
      </c>
      <c r="T2192" s="2" t="s">
        <v>675</v>
      </c>
    </row>
    <row r="2193" spans="1:20">
      <c r="A2193" s="2" t="s">
        <v>9947</v>
      </c>
      <c r="B2193" s="9" t="s">
        <v>675</v>
      </c>
      <c r="C2193" s="2" t="s">
        <v>682</v>
      </c>
      <c r="D2193" s="2" t="s">
        <v>675</v>
      </c>
      <c r="E2193" s="2" t="s">
        <v>682</v>
      </c>
      <c r="F2193" s="2" t="s">
        <v>11560</v>
      </c>
      <c r="G2193" s="2" t="s">
        <v>11551</v>
      </c>
      <c r="H2193" s="2" t="s">
        <v>2068</v>
      </c>
      <c r="I2193" s="2" t="s">
        <v>2068</v>
      </c>
      <c r="J2193" s="2" t="s">
        <v>7332</v>
      </c>
      <c r="K2193" s="2" t="s">
        <v>922</v>
      </c>
      <c r="L2193" s="2" t="s">
        <v>675</v>
      </c>
      <c r="M2193" s="2" t="s">
        <v>760</v>
      </c>
      <c r="N2193" s="2" t="s">
        <v>675</v>
      </c>
      <c r="O2193" s="2" t="s">
        <v>2067</v>
      </c>
      <c r="P2193" s="2" t="s">
        <v>11557</v>
      </c>
      <c r="Q2193" s="9" t="s">
        <v>3402</v>
      </c>
      <c r="R2193" s="2" t="s">
        <v>9948</v>
      </c>
      <c r="S2193" s="9" t="s">
        <v>675</v>
      </c>
      <c r="T2193" s="2" t="s">
        <v>675</v>
      </c>
    </row>
    <row r="2194" spans="1:20">
      <c r="A2194" s="2" t="s">
        <v>9949</v>
      </c>
      <c r="B2194" s="9" t="s">
        <v>2348</v>
      </c>
      <c r="C2194" s="2" t="s">
        <v>13499</v>
      </c>
      <c r="D2194" s="2" t="s">
        <v>675</v>
      </c>
      <c r="E2194" s="2" t="s">
        <v>682</v>
      </c>
      <c r="F2194" s="2" t="s">
        <v>11560</v>
      </c>
      <c r="G2194" s="2" t="s">
        <v>11551</v>
      </c>
      <c r="H2194" s="2" t="s">
        <v>8019</v>
      </c>
      <c r="I2194" s="2" t="s">
        <v>885</v>
      </c>
      <c r="J2194" s="2" t="s">
        <v>8020</v>
      </c>
      <c r="K2194" s="2" t="s">
        <v>922</v>
      </c>
      <c r="L2194" s="2" t="s">
        <v>675</v>
      </c>
      <c r="M2194" s="2" t="s">
        <v>760</v>
      </c>
      <c r="N2194" s="2" t="s">
        <v>760</v>
      </c>
      <c r="O2194" s="2" t="s">
        <v>884</v>
      </c>
      <c r="P2194" s="2" t="s">
        <v>11568</v>
      </c>
      <c r="Q2194" s="9" t="s">
        <v>3402</v>
      </c>
      <c r="R2194" s="2" t="s">
        <v>9951</v>
      </c>
      <c r="S2194" s="9" t="s">
        <v>2348</v>
      </c>
      <c r="T2194" s="2" t="s">
        <v>675</v>
      </c>
    </row>
    <row r="2195" spans="1:20">
      <c r="A2195" s="2" t="s">
        <v>9952</v>
      </c>
      <c r="B2195" s="9" t="s">
        <v>2284</v>
      </c>
      <c r="C2195" s="2" t="s">
        <v>13500</v>
      </c>
      <c r="D2195" s="2" t="s">
        <v>675</v>
      </c>
      <c r="E2195" s="2" t="s">
        <v>682</v>
      </c>
      <c r="F2195" s="2" t="s">
        <v>11560</v>
      </c>
      <c r="G2195" s="2" t="s">
        <v>11551</v>
      </c>
      <c r="H2195" s="2" t="s">
        <v>8154</v>
      </c>
      <c r="I2195" s="2" t="s">
        <v>885</v>
      </c>
      <c r="J2195" s="2" t="s">
        <v>8155</v>
      </c>
      <c r="K2195" s="2" t="s">
        <v>922</v>
      </c>
      <c r="L2195" s="2" t="s">
        <v>675</v>
      </c>
      <c r="M2195" s="2" t="s">
        <v>760</v>
      </c>
      <c r="N2195" s="2" t="s">
        <v>760</v>
      </c>
      <c r="O2195" s="2" t="s">
        <v>884</v>
      </c>
      <c r="P2195" s="2" t="s">
        <v>11568</v>
      </c>
      <c r="Q2195" s="9" t="s">
        <v>3402</v>
      </c>
      <c r="R2195" s="2" t="s">
        <v>9953</v>
      </c>
      <c r="S2195" s="9" t="s">
        <v>2284</v>
      </c>
      <c r="T2195" s="2" t="s">
        <v>675</v>
      </c>
    </row>
    <row r="2196" spans="1:20">
      <c r="A2196" s="2" t="s">
        <v>9954</v>
      </c>
      <c r="B2196" s="9" t="s">
        <v>4843</v>
      </c>
      <c r="C2196" s="2" t="s">
        <v>5851</v>
      </c>
      <c r="D2196" s="2" t="s">
        <v>4843</v>
      </c>
      <c r="E2196" s="2" t="s">
        <v>5877</v>
      </c>
      <c r="F2196" s="2" t="s">
        <v>11560</v>
      </c>
      <c r="G2196" s="2" t="s">
        <v>11551</v>
      </c>
      <c r="H2196" s="2" t="s">
        <v>8384</v>
      </c>
      <c r="I2196" s="2" t="s">
        <v>885</v>
      </c>
      <c r="J2196" s="2" t="s">
        <v>8385</v>
      </c>
      <c r="K2196" s="2" t="s">
        <v>922</v>
      </c>
      <c r="L2196" s="2" t="s">
        <v>675</v>
      </c>
      <c r="M2196" s="2" t="s">
        <v>760</v>
      </c>
      <c r="N2196" s="2" t="s">
        <v>2672</v>
      </c>
      <c r="O2196" s="2" t="s">
        <v>884</v>
      </c>
      <c r="P2196" s="2" t="s">
        <v>11568</v>
      </c>
      <c r="Q2196" s="9" t="s">
        <v>3402</v>
      </c>
      <c r="R2196" s="2" t="s">
        <v>9955</v>
      </c>
      <c r="S2196" s="9" t="s">
        <v>2284</v>
      </c>
      <c r="T2196" s="2" t="s">
        <v>675</v>
      </c>
    </row>
    <row r="2197" spans="1:20">
      <c r="A2197" s="2" t="s">
        <v>9956</v>
      </c>
      <c r="B2197" s="9" t="s">
        <v>2353</v>
      </c>
      <c r="C2197" s="2" t="s">
        <v>13501</v>
      </c>
      <c r="D2197" s="2" t="s">
        <v>675</v>
      </c>
      <c r="E2197" s="2" t="s">
        <v>682</v>
      </c>
      <c r="F2197" s="2" t="s">
        <v>11560</v>
      </c>
      <c r="G2197" s="2" t="s">
        <v>11551</v>
      </c>
      <c r="H2197" s="2" t="s">
        <v>8063</v>
      </c>
      <c r="I2197" s="2" t="s">
        <v>885</v>
      </c>
      <c r="J2197" s="2" t="s">
        <v>8064</v>
      </c>
      <c r="K2197" s="2" t="s">
        <v>922</v>
      </c>
      <c r="L2197" s="2" t="s">
        <v>675</v>
      </c>
      <c r="M2197" s="2" t="s">
        <v>760</v>
      </c>
      <c r="N2197" s="2" t="s">
        <v>760</v>
      </c>
      <c r="O2197" s="2" t="s">
        <v>884</v>
      </c>
      <c r="P2197" s="2" t="s">
        <v>11568</v>
      </c>
      <c r="Q2197" s="9" t="s">
        <v>3402</v>
      </c>
      <c r="R2197" s="2" t="s">
        <v>9958</v>
      </c>
      <c r="S2197" s="9" t="s">
        <v>2353</v>
      </c>
      <c r="T2197" s="2" t="s">
        <v>675</v>
      </c>
    </row>
    <row r="2198" spans="1:20">
      <c r="A2198" s="2" t="s">
        <v>9959</v>
      </c>
      <c r="B2198" s="9" t="s">
        <v>2353</v>
      </c>
      <c r="C2198" s="2" t="s">
        <v>13502</v>
      </c>
      <c r="D2198" s="2" t="s">
        <v>675</v>
      </c>
      <c r="E2198" s="2" t="s">
        <v>682</v>
      </c>
      <c r="F2198" s="2" t="s">
        <v>11560</v>
      </c>
      <c r="G2198" s="2" t="s">
        <v>11551</v>
      </c>
      <c r="H2198" s="2" t="s">
        <v>8413</v>
      </c>
      <c r="I2198" s="2" t="s">
        <v>885</v>
      </c>
      <c r="J2198" s="2" t="s">
        <v>8414</v>
      </c>
      <c r="K2198" s="2" t="s">
        <v>922</v>
      </c>
      <c r="L2198" s="2" t="s">
        <v>675</v>
      </c>
      <c r="M2198" s="2" t="s">
        <v>760</v>
      </c>
      <c r="N2198" s="2" t="s">
        <v>760</v>
      </c>
      <c r="O2198" s="2" t="s">
        <v>884</v>
      </c>
      <c r="P2198" s="2" t="s">
        <v>11568</v>
      </c>
      <c r="Q2198" s="9" t="s">
        <v>3402</v>
      </c>
      <c r="R2198" s="2" t="s">
        <v>9961</v>
      </c>
      <c r="S2198" s="9" t="s">
        <v>2353</v>
      </c>
      <c r="T2198" s="2" t="s">
        <v>675</v>
      </c>
    </row>
    <row r="2199" spans="1:20">
      <c r="A2199" s="2" t="s">
        <v>9962</v>
      </c>
      <c r="B2199" s="9" t="s">
        <v>675</v>
      </c>
      <c r="C2199" s="2" t="s">
        <v>682</v>
      </c>
      <c r="D2199" s="2" t="s">
        <v>675</v>
      </c>
      <c r="E2199" s="2" t="s">
        <v>682</v>
      </c>
      <c r="F2199" s="2" t="s">
        <v>11560</v>
      </c>
      <c r="G2199" s="2" t="s">
        <v>11551</v>
      </c>
      <c r="H2199" s="2" t="s">
        <v>6029</v>
      </c>
      <c r="I2199" s="2" t="s">
        <v>914</v>
      </c>
      <c r="J2199" s="2" t="s">
        <v>8766</v>
      </c>
      <c r="K2199" s="2" t="s">
        <v>922</v>
      </c>
      <c r="L2199" s="2" t="s">
        <v>675</v>
      </c>
      <c r="M2199" s="2" t="s">
        <v>760</v>
      </c>
      <c r="N2199" s="2" t="s">
        <v>675</v>
      </c>
      <c r="O2199" s="2" t="s">
        <v>913</v>
      </c>
      <c r="P2199" s="2" t="s">
        <v>11568</v>
      </c>
      <c r="Q2199" s="9" t="s">
        <v>3402</v>
      </c>
      <c r="R2199" s="2" t="s">
        <v>9963</v>
      </c>
      <c r="S2199" s="9" t="s">
        <v>675</v>
      </c>
      <c r="T2199" s="2" t="s">
        <v>675</v>
      </c>
    </row>
    <row r="2200" spans="1:20">
      <c r="A2200" s="2" t="s">
        <v>9964</v>
      </c>
      <c r="B2200" s="9" t="s">
        <v>2137</v>
      </c>
      <c r="C2200" s="2" t="s">
        <v>13503</v>
      </c>
      <c r="D2200" s="2" t="s">
        <v>675</v>
      </c>
      <c r="E2200" s="2" t="s">
        <v>682</v>
      </c>
      <c r="F2200" s="2" t="s">
        <v>11560</v>
      </c>
      <c r="G2200" s="2" t="s">
        <v>11551</v>
      </c>
      <c r="H2200" s="2" t="s">
        <v>9965</v>
      </c>
      <c r="I2200" s="2" t="s">
        <v>2184</v>
      </c>
      <c r="J2200" s="2" t="s">
        <v>9966</v>
      </c>
      <c r="K2200" s="2" t="s">
        <v>922</v>
      </c>
      <c r="L2200" s="2" t="s">
        <v>675</v>
      </c>
      <c r="M2200" s="2" t="s">
        <v>760</v>
      </c>
      <c r="N2200" s="2" t="s">
        <v>760</v>
      </c>
      <c r="O2200" s="2" t="s">
        <v>2183</v>
      </c>
      <c r="P2200" s="2" t="s">
        <v>675</v>
      </c>
      <c r="Q2200" s="9" t="s">
        <v>3402</v>
      </c>
      <c r="R2200" s="2" t="s">
        <v>9967</v>
      </c>
      <c r="S2200" s="9" t="s">
        <v>2137</v>
      </c>
      <c r="T2200" s="2" t="s">
        <v>675</v>
      </c>
    </row>
    <row r="2201" spans="1:20">
      <c r="A2201" s="2" t="s">
        <v>9969</v>
      </c>
      <c r="B2201" s="9" t="s">
        <v>2137</v>
      </c>
      <c r="C2201" s="2" t="s">
        <v>13504</v>
      </c>
      <c r="D2201" s="2" t="s">
        <v>675</v>
      </c>
      <c r="E2201" s="2" t="s">
        <v>682</v>
      </c>
      <c r="F2201" s="2" t="s">
        <v>11560</v>
      </c>
      <c r="G2201" s="2" t="s">
        <v>11551</v>
      </c>
      <c r="H2201" s="2" t="s">
        <v>9970</v>
      </c>
      <c r="I2201" s="2" t="s">
        <v>2184</v>
      </c>
      <c r="J2201" s="2" t="s">
        <v>9971</v>
      </c>
      <c r="K2201" s="2" t="s">
        <v>922</v>
      </c>
      <c r="L2201" s="2" t="s">
        <v>675</v>
      </c>
      <c r="M2201" s="2" t="s">
        <v>760</v>
      </c>
      <c r="N2201" s="2" t="s">
        <v>760</v>
      </c>
      <c r="O2201" s="2" t="s">
        <v>2183</v>
      </c>
      <c r="P2201" s="2" t="s">
        <v>675</v>
      </c>
      <c r="Q2201" s="9" t="s">
        <v>3402</v>
      </c>
      <c r="R2201" s="2" t="s">
        <v>9972</v>
      </c>
      <c r="S2201" s="9" t="s">
        <v>2137</v>
      </c>
      <c r="T2201" s="2" t="s">
        <v>675</v>
      </c>
    </row>
    <row r="2202" spans="1:20">
      <c r="A2202" s="2" t="s">
        <v>9973</v>
      </c>
      <c r="B2202" s="9" t="s">
        <v>2137</v>
      </c>
      <c r="C2202" s="2" t="s">
        <v>13505</v>
      </c>
      <c r="D2202" s="2" t="s">
        <v>675</v>
      </c>
      <c r="E2202" s="2" t="s">
        <v>682</v>
      </c>
      <c r="F2202" s="2" t="s">
        <v>11560</v>
      </c>
      <c r="G2202" s="2" t="s">
        <v>11551</v>
      </c>
      <c r="H2202" s="2" t="s">
        <v>9974</v>
      </c>
      <c r="I2202" s="2" t="s">
        <v>2184</v>
      </c>
      <c r="J2202" s="2" t="s">
        <v>9975</v>
      </c>
      <c r="K2202" s="2" t="s">
        <v>922</v>
      </c>
      <c r="L2202" s="2" t="s">
        <v>675</v>
      </c>
      <c r="M2202" s="2" t="s">
        <v>760</v>
      </c>
      <c r="N2202" s="2" t="s">
        <v>760</v>
      </c>
      <c r="O2202" s="2" t="s">
        <v>2183</v>
      </c>
      <c r="P2202" s="2" t="s">
        <v>675</v>
      </c>
      <c r="Q2202" s="9" t="s">
        <v>3402</v>
      </c>
      <c r="R2202" s="2" t="s">
        <v>9977</v>
      </c>
      <c r="S2202" s="9" t="s">
        <v>2137</v>
      </c>
      <c r="T2202" s="2" t="s">
        <v>675</v>
      </c>
    </row>
    <row r="2203" spans="1:20">
      <c r="A2203" s="2" t="s">
        <v>9978</v>
      </c>
      <c r="B2203" s="9" t="s">
        <v>2137</v>
      </c>
      <c r="C2203" s="2" t="s">
        <v>13506</v>
      </c>
      <c r="D2203" s="2" t="s">
        <v>675</v>
      </c>
      <c r="E2203" s="2" t="s">
        <v>682</v>
      </c>
      <c r="F2203" s="2" t="s">
        <v>11560</v>
      </c>
      <c r="G2203" s="2" t="s">
        <v>11551</v>
      </c>
      <c r="H2203" s="2" t="s">
        <v>9979</v>
      </c>
      <c r="I2203" s="2" t="s">
        <v>2184</v>
      </c>
      <c r="J2203" s="2" t="s">
        <v>9980</v>
      </c>
      <c r="K2203" s="2" t="s">
        <v>922</v>
      </c>
      <c r="L2203" s="2" t="s">
        <v>675</v>
      </c>
      <c r="M2203" s="2" t="s">
        <v>760</v>
      </c>
      <c r="N2203" s="2" t="s">
        <v>760</v>
      </c>
      <c r="O2203" s="2" t="s">
        <v>2183</v>
      </c>
      <c r="P2203" s="2" t="s">
        <v>675</v>
      </c>
      <c r="Q2203" s="9" t="s">
        <v>3402</v>
      </c>
      <c r="R2203" s="2" t="s">
        <v>9981</v>
      </c>
      <c r="S2203" s="9" t="s">
        <v>2137</v>
      </c>
      <c r="T2203" s="2" t="s">
        <v>675</v>
      </c>
    </row>
    <row r="2204" spans="1:20">
      <c r="A2204" s="2" t="s">
        <v>9982</v>
      </c>
      <c r="B2204" s="9" t="s">
        <v>2137</v>
      </c>
      <c r="C2204" s="2" t="s">
        <v>13507</v>
      </c>
      <c r="D2204" s="2" t="s">
        <v>675</v>
      </c>
      <c r="E2204" s="2" t="s">
        <v>682</v>
      </c>
      <c r="F2204" s="2" t="s">
        <v>11560</v>
      </c>
      <c r="G2204" s="2" t="s">
        <v>11551</v>
      </c>
      <c r="H2204" s="2" t="s">
        <v>9983</v>
      </c>
      <c r="I2204" s="2" t="s">
        <v>2184</v>
      </c>
      <c r="J2204" s="2" t="s">
        <v>9984</v>
      </c>
      <c r="K2204" s="2" t="s">
        <v>922</v>
      </c>
      <c r="L2204" s="2" t="s">
        <v>675</v>
      </c>
      <c r="M2204" s="2" t="s">
        <v>760</v>
      </c>
      <c r="N2204" s="2" t="s">
        <v>760</v>
      </c>
      <c r="O2204" s="2" t="s">
        <v>2183</v>
      </c>
      <c r="P2204" s="2" t="s">
        <v>675</v>
      </c>
      <c r="Q2204" s="9" t="s">
        <v>3402</v>
      </c>
      <c r="R2204" s="2" t="s">
        <v>9985</v>
      </c>
      <c r="S2204" s="9" t="s">
        <v>2137</v>
      </c>
      <c r="T2204" s="2" t="s">
        <v>675</v>
      </c>
    </row>
    <row r="2205" spans="1:20">
      <c r="A2205" s="2" t="s">
        <v>3401</v>
      </c>
      <c r="B2205" s="9" t="s">
        <v>3402</v>
      </c>
      <c r="C2205" s="2" t="s">
        <v>13015</v>
      </c>
      <c r="D2205" s="2" t="s">
        <v>3402</v>
      </c>
      <c r="E2205" s="2" t="s">
        <v>13508</v>
      </c>
      <c r="F2205" s="2" t="s">
        <v>11643</v>
      </c>
      <c r="G2205" s="2" t="s">
        <v>11551</v>
      </c>
      <c r="H2205" s="2" t="s">
        <v>675</v>
      </c>
      <c r="I2205" s="2" t="s">
        <v>2616</v>
      </c>
      <c r="J2205" s="2" t="s">
        <v>119</v>
      </c>
      <c r="K2205" s="2" t="s">
        <v>664</v>
      </c>
      <c r="L2205" s="2" t="s">
        <v>11552</v>
      </c>
      <c r="M2205" s="2" t="s">
        <v>1283</v>
      </c>
      <c r="N2205" s="2" t="s">
        <v>701</v>
      </c>
      <c r="O2205" s="2" t="s">
        <v>2615</v>
      </c>
      <c r="P2205" s="2" t="s">
        <v>11557</v>
      </c>
      <c r="Q2205" s="9" t="s">
        <v>3402</v>
      </c>
      <c r="R2205" s="2" t="s">
        <v>3403</v>
      </c>
      <c r="S2205" s="9" t="s">
        <v>2137</v>
      </c>
      <c r="T2205" s="2" t="s">
        <v>675</v>
      </c>
    </row>
    <row r="2206" spans="1:20">
      <c r="A2206" s="2" t="s">
        <v>5411</v>
      </c>
      <c r="B2206" s="9" t="s">
        <v>3402</v>
      </c>
      <c r="C2206" s="2" t="s">
        <v>12502</v>
      </c>
      <c r="D2206" s="2" t="s">
        <v>3402</v>
      </c>
      <c r="E2206" s="2" t="s">
        <v>13509</v>
      </c>
      <c r="F2206" s="2" t="s">
        <v>11560</v>
      </c>
      <c r="G2206" s="2" t="s">
        <v>11551</v>
      </c>
      <c r="H2206" s="2" t="s">
        <v>675</v>
      </c>
      <c r="I2206" s="2" t="s">
        <v>2941</v>
      </c>
      <c r="J2206" s="2" t="s">
        <v>129</v>
      </c>
      <c r="K2206" s="2" t="s">
        <v>664</v>
      </c>
      <c r="L2206" s="2" t="s">
        <v>675</v>
      </c>
      <c r="M2206" s="2" t="s">
        <v>1283</v>
      </c>
      <c r="N2206" s="2" t="s">
        <v>701</v>
      </c>
      <c r="O2206" s="2" t="s">
        <v>2940</v>
      </c>
      <c r="P2206" s="2" t="s">
        <v>11557</v>
      </c>
      <c r="Q2206" s="9" t="s">
        <v>3402</v>
      </c>
      <c r="R2206" s="2" t="s">
        <v>5412</v>
      </c>
      <c r="S2206" s="9" t="s">
        <v>2199</v>
      </c>
      <c r="T2206" s="2" t="s">
        <v>675</v>
      </c>
    </row>
    <row r="2207" spans="1:20">
      <c r="A2207" s="2" t="s">
        <v>4687</v>
      </c>
      <c r="B2207" s="9" t="s">
        <v>4688</v>
      </c>
      <c r="C2207" s="2" t="s">
        <v>12881</v>
      </c>
      <c r="D2207" s="2" t="s">
        <v>4688</v>
      </c>
      <c r="E2207" s="2" t="s">
        <v>12919</v>
      </c>
      <c r="F2207" s="2" t="s">
        <v>11584</v>
      </c>
      <c r="G2207" s="2" t="s">
        <v>11551</v>
      </c>
      <c r="H2207" s="2" t="s">
        <v>675</v>
      </c>
      <c r="I2207" s="2" t="s">
        <v>4494</v>
      </c>
      <c r="J2207" s="2" t="s">
        <v>544</v>
      </c>
      <c r="K2207" s="2" t="s">
        <v>664</v>
      </c>
      <c r="L2207" s="2" t="s">
        <v>11552</v>
      </c>
      <c r="M2207" s="2" t="s">
        <v>1283</v>
      </c>
      <c r="N2207" s="2" t="s">
        <v>701</v>
      </c>
      <c r="O2207" s="2" t="s">
        <v>4493</v>
      </c>
      <c r="P2207" s="2" t="s">
        <v>11557</v>
      </c>
      <c r="Q2207" s="9" t="s">
        <v>4688</v>
      </c>
      <c r="R2207" s="2" t="s">
        <v>4689</v>
      </c>
      <c r="S2207" s="9" t="s">
        <v>2137</v>
      </c>
      <c r="T2207" s="2" t="s">
        <v>675</v>
      </c>
    </row>
    <row r="2208" spans="1:20">
      <c r="A2208" s="2" t="s">
        <v>4690</v>
      </c>
      <c r="B2208" s="9" t="s">
        <v>4688</v>
      </c>
      <c r="C2208" s="2" t="s">
        <v>13510</v>
      </c>
      <c r="D2208" s="2" t="s">
        <v>4688</v>
      </c>
      <c r="E2208" s="2" t="s">
        <v>12277</v>
      </c>
      <c r="F2208" s="2" t="s">
        <v>11560</v>
      </c>
      <c r="G2208" s="2" t="s">
        <v>11551</v>
      </c>
      <c r="H2208" s="2" t="s">
        <v>675</v>
      </c>
      <c r="I2208" s="2" t="s">
        <v>2060</v>
      </c>
      <c r="J2208" s="2" t="s">
        <v>268</v>
      </c>
      <c r="K2208" s="2" t="s">
        <v>664</v>
      </c>
      <c r="L2208" s="2" t="s">
        <v>675</v>
      </c>
      <c r="M2208" s="2" t="s">
        <v>1283</v>
      </c>
      <c r="N2208" s="2" t="s">
        <v>701</v>
      </c>
      <c r="O2208" s="2" t="s">
        <v>2059</v>
      </c>
      <c r="P2208" s="2" t="s">
        <v>11557</v>
      </c>
      <c r="Q2208" s="9" t="s">
        <v>3405</v>
      </c>
      <c r="R2208" s="2" t="s">
        <v>4691</v>
      </c>
      <c r="S2208" s="9" t="s">
        <v>2137</v>
      </c>
      <c r="T2208" s="2" t="s">
        <v>675</v>
      </c>
    </row>
    <row r="2209" spans="1:20">
      <c r="A2209" s="2" t="s">
        <v>4692</v>
      </c>
      <c r="B2209" s="9" t="s">
        <v>4688</v>
      </c>
      <c r="C2209" s="2" t="s">
        <v>13511</v>
      </c>
      <c r="D2209" s="2" t="s">
        <v>4688</v>
      </c>
      <c r="E2209" s="2" t="s">
        <v>13512</v>
      </c>
      <c r="F2209" s="2" t="s">
        <v>11560</v>
      </c>
      <c r="G2209" s="2" t="s">
        <v>11551</v>
      </c>
      <c r="H2209" s="2" t="s">
        <v>675</v>
      </c>
      <c r="I2209" s="2" t="s">
        <v>2060</v>
      </c>
      <c r="J2209" s="2" t="s">
        <v>59</v>
      </c>
      <c r="K2209" s="2" t="s">
        <v>664</v>
      </c>
      <c r="L2209" s="2" t="s">
        <v>675</v>
      </c>
      <c r="M2209" s="2" t="s">
        <v>1283</v>
      </c>
      <c r="N2209" s="2" t="s">
        <v>701</v>
      </c>
      <c r="O2209" s="2" t="s">
        <v>2059</v>
      </c>
      <c r="P2209" s="2" t="s">
        <v>11557</v>
      </c>
      <c r="Q2209" s="9" t="s">
        <v>3405</v>
      </c>
      <c r="R2209" s="2" t="s">
        <v>4693</v>
      </c>
      <c r="S2209" s="9" t="s">
        <v>2137</v>
      </c>
      <c r="T2209" s="2" t="s">
        <v>675</v>
      </c>
    </row>
    <row r="2210" spans="1:20">
      <c r="A2210" s="2" t="s">
        <v>9986</v>
      </c>
      <c r="B2210" s="9" t="s">
        <v>6439</v>
      </c>
      <c r="C2210" s="2" t="s">
        <v>6748</v>
      </c>
      <c r="D2210" s="2" t="s">
        <v>6439</v>
      </c>
      <c r="E2210" s="2" t="s">
        <v>5881</v>
      </c>
      <c r="F2210" s="2" t="s">
        <v>11560</v>
      </c>
      <c r="G2210" s="2" t="s">
        <v>11551</v>
      </c>
      <c r="H2210" s="2" t="s">
        <v>675</v>
      </c>
      <c r="I2210" s="2" t="s">
        <v>79</v>
      </c>
      <c r="J2210" s="2" t="s">
        <v>6824</v>
      </c>
      <c r="K2210" s="2" t="s">
        <v>922</v>
      </c>
      <c r="L2210" s="2" t="s">
        <v>675</v>
      </c>
      <c r="M2210" s="2" t="s">
        <v>2672</v>
      </c>
      <c r="N2210" s="2" t="s">
        <v>2672</v>
      </c>
      <c r="O2210" s="2" t="s">
        <v>5223</v>
      </c>
      <c r="P2210" s="2" t="s">
        <v>11557</v>
      </c>
      <c r="Q2210" s="9" t="s">
        <v>3405</v>
      </c>
      <c r="R2210" s="2" t="s">
        <v>9987</v>
      </c>
      <c r="S2210" s="9" t="s">
        <v>4775</v>
      </c>
      <c r="T2210" s="2" t="s">
        <v>675</v>
      </c>
    </row>
    <row r="2211" spans="1:20">
      <c r="A2211" s="2" t="s">
        <v>9988</v>
      </c>
      <c r="B2211" s="9" t="s">
        <v>3405</v>
      </c>
      <c r="C2211" s="2" t="s">
        <v>13513</v>
      </c>
      <c r="D2211" s="2" t="s">
        <v>675</v>
      </c>
      <c r="E2211" s="2" t="s">
        <v>682</v>
      </c>
      <c r="F2211" s="2" t="s">
        <v>11560</v>
      </c>
      <c r="G2211" s="2" t="s">
        <v>11551</v>
      </c>
      <c r="H2211" s="2" t="s">
        <v>675</v>
      </c>
      <c r="I2211" s="2" t="s">
        <v>11</v>
      </c>
      <c r="J2211" s="2" t="s">
        <v>9989</v>
      </c>
      <c r="K2211" s="2" t="s">
        <v>922</v>
      </c>
      <c r="L2211" s="2" t="s">
        <v>675</v>
      </c>
      <c r="M2211" s="2" t="s">
        <v>2672</v>
      </c>
      <c r="N2211" s="2" t="s">
        <v>675</v>
      </c>
      <c r="O2211" s="2" t="s">
        <v>815</v>
      </c>
      <c r="P2211" s="2" t="s">
        <v>11568</v>
      </c>
      <c r="Q2211" s="9" t="s">
        <v>3405</v>
      </c>
      <c r="R2211" s="2" t="s">
        <v>9990</v>
      </c>
      <c r="S2211" s="9" t="s">
        <v>675</v>
      </c>
      <c r="T2211" s="2" t="s">
        <v>675</v>
      </c>
    </row>
    <row r="2212" spans="1:20">
      <c r="A2212" s="2" t="s">
        <v>9991</v>
      </c>
      <c r="B2212" s="9" t="s">
        <v>4830</v>
      </c>
      <c r="C2212" s="2" t="s">
        <v>6853</v>
      </c>
      <c r="D2212" s="2" t="s">
        <v>4830</v>
      </c>
      <c r="E2212" s="2" t="s">
        <v>7190</v>
      </c>
      <c r="F2212" s="2" t="s">
        <v>11560</v>
      </c>
      <c r="G2212" s="2" t="s">
        <v>11551</v>
      </c>
      <c r="H2212" s="2" t="s">
        <v>155</v>
      </c>
      <c r="I2212" s="2" t="s">
        <v>155</v>
      </c>
      <c r="J2212" s="2" t="s">
        <v>7121</v>
      </c>
      <c r="K2212" s="2" t="s">
        <v>922</v>
      </c>
      <c r="L2212" s="2" t="s">
        <v>675</v>
      </c>
      <c r="M2212" s="2" t="s">
        <v>2672</v>
      </c>
      <c r="N2212" s="2" t="s">
        <v>2672</v>
      </c>
      <c r="O2212" s="2" t="s">
        <v>2776</v>
      </c>
      <c r="P2212" s="2" t="s">
        <v>11557</v>
      </c>
      <c r="Q2212" s="9" t="s">
        <v>3405</v>
      </c>
      <c r="R2212" s="2" t="s">
        <v>9994</v>
      </c>
      <c r="S2212" s="9" t="s">
        <v>2284</v>
      </c>
      <c r="T2212" s="2" t="s">
        <v>675</v>
      </c>
    </row>
    <row r="2213" spans="1:20">
      <c r="A2213" s="2" t="s">
        <v>9995</v>
      </c>
      <c r="B2213" s="9" t="s">
        <v>4830</v>
      </c>
      <c r="C2213" s="2" t="s">
        <v>13514</v>
      </c>
      <c r="D2213" s="2" t="s">
        <v>675</v>
      </c>
      <c r="E2213" s="2" t="s">
        <v>682</v>
      </c>
      <c r="F2213" s="2" t="s">
        <v>11560</v>
      </c>
      <c r="G2213" s="2" t="s">
        <v>11551</v>
      </c>
      <c r="H2213" s="2" t="s">
        <v>835</v>
      </c>
      <c r="I2213" s="2" t="s">
        <v>835</v>
      </c>
      <c r="J2213" s="2" t="s">
        <v>6921</v>
      </c>
      <c r="K2213" s="2" t="s">
        <v>922</v>
      </c>
      <c r="L2213" s="2" t="s">
        <v>675</v>
      </c>
      <c r="M2213" s="2" t="s">
        <v>2672</v>
      </c>
      <c r="N2213" s="2" t="s">
        <v>760</v>
      </c>
      <c r="O2213" s="2" t="s">
        <v>834</v>
      </c>
      <c r="P2213" s="2" t="s">
        <v>11557</v>
      </c>
      <c r="Q2213" s="9" t="s">
        <v>3405</v>
      </c>
      <c r="R2213" s="2" t="s">
        <v>9996</v>
      </c>
      <c r="S2213" s="9" t="s">
        <v>2284</v>
      </c>
      <c r="T2213" s="2" t="s">
        <v>675</v>
      </c>
    </row>
    <row r="2214" spans="1:20">
      <c r="A2214" s="2" t="s">
        <v>9997</v>
      </c>
      <c r="B2214" s="9" t="s">
        <v>675</v>
      </c>
      <c r="C2214" s="2" t="s">
        <v>682</v>
      </c>
      <c r="D2214" s="2" t="s">
        <v>675</v>
      </c>
      <c r="E2214" s="2" t="s">
        <v>682</v>
      </c>
      <c r="F2214" s="2" t="s">
        <v>11560</v>
      </c>
      <c r="G2214" s="2" t="s">
        <v>11551</v>
      </c>
      <c r="H2214" s="2" t="s">
        <v>242</v>
      </c>
      <c r="I2214" s="2" t="s">
        <v>242</v>
      </c>
      <c r="J2214" s="2" t="s">
        <v>7379</v>
      </c>
      <c r="K2214" s="2" t="s">
        <v>922</v>
      </c>
      <c r="L2214" s="2" t="s">
        <v>675</v>
      </c>
      <c r="M2214" s="2" t="s">
        <v>2672</v>
      </c>
      <c r="N2214" s="2" t="s">
        <v>675</v>
      </c>
      <c r="O2214" s="2" t="s">
        <v>2228</v>
      </c>
      <c r="P2214" s="2" t="s">
        <v>11557</v>
      </c>
      <c r="Q2214" s="9" t="s">
        <v>3405</v>
      </c>
      <c r="R2214" s="2" t="s">
        <v>9998</v>
      </c>
      <c r="S2214" s="9" t="s">
        <v>675</v>
      </c>
      <c r="T2214" s="2" t="s">
        <v>675</v>
      </c>
    </row>
    <row r="2215" spans="1:20">
      <c r="A2215" s="2" t="s">
        <v>9999</v>
      </c>
      <c r="B2215" s="9" t="s">
        <v>675</v>
      </c>
      <c r="C2215" s="2" t="s">
        <v>682</v>
      </c>
      <c r="D2215" s="2" t="s">
        <v>675</v>
      </c>
      <c r="E2215" s="2" t="s">
        <v>682</v>
      </c>
      <c r="F2215" s="2" t="s">
        <v>11560</v>
      </c>
      <c r="G2215" s="2" t="s">
        <v>11551</v>
      </c>
      <c r="H2215" s="2" t="s">
        <v>675</v>
      </c>
      <c r="I2215" s="2" t="s">
        <v>1337</v>
      </c>
      <c r="J2215" s="2" t="s">
        <v>9341</v>
      </c>
      <c r="K2215" s="2" t="s">
        <v>922</v>
      </c>
      <c r="L2215" s="2" t="s">
        <v>675</v>
      </c>
      <c r="M2215" s="2" t="s">
        <v>2672</v>
      </c>
      <c r="N2215" s="2" t="s">
        <v>675</v>
      </c>
      <c r="O2215" s="2" t="s">
        <v>1336</v>
      </c>
      <c r="P2215" s="2" t="s">
        <v>11553</v>
      </c>
      <c r="Q2215" s="9" t="s">
        <v>3405</v>
      </c>
      <c r="R2215" s="2" t="s">
        <v>10000</v>
      </c>
      <c r="S2215" s="9" t="s">
        <v>675</v>
      </c>
      <c r="T2215" s="2" t="s">
        <v>675</v>
      </c>
    </row>
    <row r="2216" spans="1:20">
      <c r="A2216" s="2" t="s">
        <v>10001</v>
      </c>
      <c r="B2216" s="9" t="s">
        <v>675</v>
      </c>
      <c r="C2216" s="2" t="s">
        <v>682</v>
      </c>
      <c r="D2216" s="2" t="s">
        <v>675</v>
      </c>
      <c r="E2216" s="2" t="s">
        <v>682</v>
      </c>
      <c r="F2216" s="2" t="s">
        <v>11560</v>
      </c>
      <c r="G2216" s="2" t="s">
        <v>11551</v>
      </c>
      <c r="H2216" s="2" t="s">
        <v>1719</v>
      </c>
      <c r="I2216" s="2" t="s">
        <v>885</v>
      </c>
      <c r="J2216" s="2" t="s">
        <v>7779</v>
      </c>
      <c r="K2216" s="2" t="s">
        <v>922</v>
      </c>
      <c r="L2216" s="2" t="s">
        <v>675</v>
      </c>
      <c r="M2216" s="2" t="s">
        <v>2672</v>
      </c>
      <c r="N2216" s="2" t="s">
        <v>675</v>
      </c>
      <c r="O2216" s="2" t="s">
        <v>884</v>
      </c>
      <c r="P2216" s="2" t="s">
        <v>11568</v>
      </c>
      <c r="Q2216" s="9" t="s">
        <v>3405</v>
      </c>
      <c r="R2216" s="2" t="s">
        <v>10002</v>
      </c>
      <c r="S2216" s="9" t="s">
        <v>675</v>
      </c>
      <c r="T2216" s="2" t="s">
        <v>675</v>
      </c>
    </row>
    <row r="2217" spans="1:20">
      <c r="A2217" s="2" t="s">
        <v>10003</v>
      </c>
      <c r="B2217" s="9" t="s">
        <v>675</v>
      </c>
      <c r="C2217" s="2" t="s">
        <v>682</v>
      </c>
      <c r="D2217" s="2" t="s">
        <v>675</v>
      </c>
      <c r="E2217" s="2" t="s">
        <v>682</v>
      </c>
      <c r="F2217" s="2" t="s">
        <v>11560</v>
      </c>
      <c r="G2217" s="2" t="s">
        <v>11551</v>
      </c>
      <c r="H2217" s="2" t="s">
        <v>8142</v>
      </c>
      <c r="I2217" s="2" t="s">
        <v>885</v>
      </c>
      <c r="J2217" s="2" t="s">
        <v>8143</v>
      </c>
      <c r="K2217" s="2" t="s">
        <v>922</v>
      </c>
      <c r="L2217" s="2" t="s">
        <v>675</v>
      </c>
      <c r="M2217" s="2" t="s">
        <v>2672</v>
      </c>
      <c r="N2217" s="2" t="s">
        <v>675</v>
      </c>
      <c r="O2217" s="2" t="s">
        <v>884</v>
      </c>
      <c r="P2217" s="2" t="s">
        <v>11568</v>
      </c>
      <c r="Q2217" s="9" t="s">
        <v>3405</v>
      </c>
      <c r="R2217" s="2" t="s">
        <v>10004</v>
      </c>
      <c r="S2217" s="9" t="s">
        <v>675</v>
      </c>
      <c r="T2217" s="2" t="s">
        <v>675</v>
      </c>
    </row>
    <row r="2218" spans="1:20">
      <c r="A2218" s="2" t="s">
        <v>10005</v>
      </c>
      <c r="B2218" s="9" t="s">
        <v>2449</v>
      </c>
      <c r="C2218" s="2" t="s">
        <v>13515</v>
      </c>
      <c r="D2218" s="2" t="s">
        <v>675</v>
      </c>
      <c r="E2218" s="2" t="s">
        <v>682</v>
      </c>
      <c r="F2218" s="2" t="s">
        <v>11560</v>
      </c>
      <c r="G2218" s="2" t="s">
        <v>11551</v>
      </c>
      <c r="H2218" s="2" t="s">
        <v>7845</v>
      </c>
      <c r="I2218" s="2" t="s">
        <v>885</v>
      </c>
      <c r="J2218" s="2" t="s">
        <v>7846</v>
      </c>
      <c r="K2218" s="2" t="s">
        <v>922</v>
      </c>
      <c r="L2218" s="2" t="s">
        <v>675</v>
      </c>
      <c r="M2218" s="2" t="s">
        <v>2672</v>
      </c>
      <c r="N2218" s="2" t="s">
        <v>2672</v>
      </c>
      <c r="O2218" s="2" t="s">
        <v>884</v>
      </c>
      <c r="P2218" s="2" t="s">
        <v>11568</v>
      </c>
      <c r="Q2218" s="9" t="s">
        <v>3405</v>
      </c>
      <c r="R2218" s="2" t="s">
        <v>10006</v>
      </c>
      <c r="S2218" s="9" t="s">
        <v>2449</v>
      </c>
      <c r="T2218" s="2" t="s">
        <v>675</v>
      </c>
    </row>
    <row r="2219" spans="1:20">
      <c r="A2219" s="2" t="s">
        <v>10007</v>
      </c>
      <c r="B2219" s="9" t="s">
        <v>675</v>
      </c>
      <c r="C2219" s="2" t="s">
        <v>682</v>
      </c>
      <c r="D2219" s="2" t="s">
        <v>675</v>
      </c>
      <c r="E2219" s="2" t="s">
        <v>682</v>
      </c>
      <c r="F2219" s="2" t="s">
        <v>11560</v>
      </c>
      <c r="G2219" s="2" t="s">
        <v>11551</v>
      </c>
      <c r="H2219" s="2" t="s">
        <v>7852</v>
      </c>
      <c r="I2219" s="2" t="s">
        <v>885</v>
      </c>
      <c r="J2219" s="2" t="s">
        <v>7853</v>
      </c>
      <c r="K2219" s="2" t="s">
        <v>922</v>
      </c>
      <c r="L2219" s="2" t="s">
        <v>675</v>
      </c>
      <c r="M2219" s="2" t="s">
        <v>2672</v>
      </c>
      <c r="N2219" s="2" t="s">
        <v>675</v>
      </c>
      <c r="O2219" s="2" t="s">
        <v>884</v>
      </c>
      <c r="P2219" s="2" t="s">
        <v>11568</v>
      </c>
      <c r="Q2219" s="9" t="s">
        <v>3405</v>
      </c>
      <c r="R2219" s="2" t="s">
        <v>10008</v>
      </c>
      <c r="S2219" s="9" t="s">
        <v>675</v>
      </c>
      <c r="T2219" s="2" t="s">
        <v>675</v>
      </c>
    </row>
    <row r="2220" spans="1:20">
      <c r="A2220" s="2" t="s">
        <v>10009</v>
      </c>
      <c r="B2220" s="9" t="s">
        <v>675</v>
      </c>
      <c r="C2220" s="2" t="s">
        <v>682</v>
      </c>
      <c r="D2220" s="2" t="s">
        <v>675</v>
      </c>
      <c r="E2220" s="2" t="s">
        <v>682</v>
      </c>
      <c r="F2220" s="2" t="s">
        <v>11560</v>
      </c>
      <c r="G2220" s="2" t="s">
        <v>11551</v>
      </c>
      <c r="H2220" s="2" t="s">
        <v>8114</v>
      </c>
      <c r="I2220" s="2" t="s">
        <v>885</v>
      </c>
      <c r="J2220" s="2" t="s">
        <v>8115</v>
      </c>
      <c r="K2220" s="2" t="s">
        <v>922</v>
      </c>
      <c r="L2220" s="2" t="s">
        <v>675</v>
      </c>
      <c r="M2220" s="2" t="s">
        <v>2672</v>
      </c>
      <c r="N2220" s="2" t="s">
        <v>675</v>
      </c>
      <c r="O2220" s="2" t="s">
        <v>884</v>
      </c>
      <c r="P2220" s="2" t="s">
        <v>11568</v>
      </c>
      <c r="Q2220" s="9" t="s">
        <v>3405</v>
      </c>
      <c r="R2220" s="2" t="s">
        <v>10010</v>
      </c>
      <c r="S2220" s="9" t="s">
        <v>675</v>
      </c>
      <c r="T2220" s="2" t="s">
        <v>675</v>
      </c>
    </row>
    <row r="2221" spans="1:20">
      <c r="A2221" s="2" t="s">
        <v>10011</v>
      </c>
      <c r="B2221" s="9" t="s">
        <v>675</v>
      </c>
      <c r="C2221" s="2" t="s">
        <v>682</v>
      </c>
      <c r="D2221" s="2" t="s">
        <v>675</v>
      </c>
      <c r="E2221" s="2" t="s">
        <v>682</v>
      </c>
      <c r="F2221" s="2" t="s">
        <v>11560</v>
      </c>
      <c r="G2221" s="2" t="s">
        <v>11551</v>
      </c>
      <c r="H2221" s="2" t="s">
        <v>8118</v>
      </c>
      <c r="I2221" s="2" t="s">
        <v>885</v>
      </c>
      <c r="J2221" s="2" t="s">
        <v>8119</v>
      </c>
      <c r="K2221" s="2" t="s">
        <v>922</v>
      </c>
      <c r="L2221" s="2" t="s">
        <v>675</v>
      </c>
      <c r="M2221" s="2" t="s">
        <v>2672</v>
      </c>
      <c r="N2221" s="2" t="s">
        <v>675</v>
      </c>
      <c r="O2221" s="2" t="s">
        <v>884</v>
      </c>
      <c r="P2221" s="2" t="s">
        <v>11568</v>
      </c>
      <c r="Q2221" s="9" t="s">
        <v>3405</v>
      </c>
      <c r="R2221" s="2" t="s">
        <v>10012</v>
      </c>
      <c r="S2221" s="9" t="s">
        <v>675</v>
      </c>
      <c r="T2221" s="2" t="s">
        <v>675</v>
      </c>
    </row>
    <row r="2222" spans="1:20">
      <c r="A2222" s="2" t="s">
        <v>10013</v>
      </c>
      <c r="B2222" s="9" t="s">
        <v>2384</v>
      </c>
      <c r="C2222" s="2" t="s">
        <v>13516</v>
      </c>
      <c r="D2222" s="2" t="s">
        <v>675</v>
      </c>
      <c r="E2222" s="2" t="s">
        <v>682</v>
      </c>
      <c r="F2222" s="2" t="s">
        <v>11560</v>
      </c>
      <c r="G2222" s="2" t="s">
        <v>11551</v>
      </c>
      <c r="H2222" s="2" t="s">
        <v>5777</v>
      </c>
      <c r="I2222" s="2" t="s">
        <v>914</v>
      </c>
      <c r="J2222" s="2" t="s">
        <v>8683</v>
      </c>
      <c r="K2222" s="2" t="s">
        <v>922</v>
      </c>
      <c r="L2222" s="2" t="s">
        <v>675</v>
      </c>
      <c r="M2222" s="2" t="s">
        <v>2672</v>
      </c>
      <c r="N2222" s="2" t="s">
        <v>760</v>
      </c>
      <c r="O2222" s="2" t="s">
        <v>913</v>
      </c>
      <c r="P2222" s="2" t="s">
        <v>11568</v>
      </c>
      <c r="Q2222" s="9" t="s">
        <v>3405</v>
      </c>
      <c r="R2222" s="2" t="s">
        <v>10014</v>
      </c>
      <c r="S2222" s="9" t="s">
        <v>2384</v>
      </c>
      <c r="T2222" s="2" t="s">
        <v>675</v>
      </c>
    </row>
    <row r="2223" spans="1:20">
      <c r="A2223" s="2" t="s">
        <v>10015</v>
      </c>
      <c r="B2223" s="9" t="s">
        <v>2384</v>
      </c>
      <c r="C2223" s="2" t="s">
        <v>13517</v>
      </c>
      <c r="D2223" s="2" t="s">
        <v>675</v>
      </c>
      <c r="E2223" s="2" t="s">
        <v>682</v>
      </c>
      <c r="F2223" s="2" t="s">
        <v>11560</v>
      </c>
      <c r="G2223" s="2" t="s">
        <v>11551</v>
      </c>
      <c r="H2223" s="2" t="s">
        <v>5667</v>
      </c>
      <c r="I2223" s="2" t="s">
        <v>914</v>
      </c>
      <c r="J2223" s="2" t="s">
        <v>7922</v>
      </c>
      <c r="K2223" s="2" t="s">
        <v>922</v>
      </c>
      <c r="L2223" s="2" t="s">
        <v>675</v>
      </c>
      <c r="M2223" s="2" t="s">
        <v>2672</v>
      </c>
      <c r="N2223" s="2" t="s">
        <v>760</v>
      </c>
      <c r="O2223" s="2" t="s">
        <v>913</v>
      </c>
      <c r="P2223" s="2" t="s">
        <v>11568</v>
      </c>
      <c r="Q2223" s="9" t="s">
        <v>3405</v>
      </c>
      <c r="R2223" s="2" t="s">
        <v>10017</v>
      </c>
      <c r="S2223" s="9" t="s">
        <v>2384</v>
      </c>
      <c r="T2223" s="2" t="s">
        <v>675</v>
      </c>
    </row>
    <row r="2224" spans="1:20">
      <c r="A2224" s="2" t="s">
        <v>10018</v>
      </c>
      <c r="B2224" s="9" t="s">
        <v>2384</v>
      </c>
      <c r="C2224" s="2" t="s">
        <v>7107</v>
      </c>
      <c r="D2224" s="2" t="s">
        <v>2384</v>
      </c>
      <c r="E2224" s="2" t="s">
        <v>5895</v>
      </c>
      <c r="F2224" s="2" t="s">
        <v>11560</v>
      </c>
      <c r="G2224" s="2" t="s">
        <v>11551</v>
      </c>
      <c r="H2224" s="2" t="s">
        <v>6038</v>
      </c>
      <c r="I2224" s="2" t="s">
        <v>914</v>
      </c>
      <c r="J2224" s="2" t="s">
        <v>7942</v>
      </c>
      <c r="K2224" s="2" t="s">
        <v>922</v>
      </c>
      <c r="L2224" s="2" t="s">
        <v>675</v>
      </c>
      <c r="M2224" s="2" t="s">
        <v>2672</v>
      </c>
      <c r="N2224" s="2" t="s">
        <v>2672</v>
      </c>
      <c r="O2224" s="2" t="s">
        <v>913</v>
      </c>
      <c r="P2224" s="2" t="s">
        <v>11568</v>
      </c>
      <c r="Q2224" s="9" t="s">
        <v>3405</v>
      </c>
      <c r="R2224" s="2" t="s">
        <v>10019</v>
      </c>
      <c r="S2224" s="9" t="s">
        <v>3539</v>
      </c>
      <c r="T2224" s="2" t="s">
        <v>675</v>
      </c>
    </row>
    <row r="2225" spans="1:20">
      <c r="A2225" s="2" t="s">
        <v>10020</v>
      </c>
      <c r="B2225" s="9" t="s">
        <v>675</v>
      </c>
      <c r="C2225" s="2" t="s">
        <v>682</v>
      </c>
      <c r="D2225" s="2" t="s">
        <v>675</v>
      </c>
      <c r="E2225" s="2" t="s">
        <v>682</v>
      </c>
      <c r="F2225" s="2" t="s">
        <v>11560</v>
      </c>
      <c r="G2225" s="2" t="s">
        <v>11551</v>
      </c>
      <c r="H2225" s="2" t="s">
        <v>675</v>
      </c>
      <c r="I2225" s="2" t="s">
        <v>9454</v>
      </c>
      <c r="J2225" s="2" t="s">
        <v>9455</v>
      </c>
      <c r="K2225" s="2" t="s">
        <v>4108</v>
      </c>
      <c r="L2225" s="2" t="s">
        <v>675</v>
      </c>
      <c r="M2225" s="2" t="s">
        <v>2672</v>
      </c>
      <c r="N2225" s="2" t="s">
        <v>675</v>
      </c>
      <c r="O2225" s="2" t="s">
        <v>9453</v>
      </c>
      <c r="P2225" s="2" t="s">
        <v>675</v>
      </c>
      <c r="Q2225" s="9" t="s">
        <v>3405</v>
      </c>
      <c r="R2225" s="2" t="s">
        <v>10021</v>
      </c>
      <c r="S2225" s="9" t="s">
        <v>675</v>
      </c>
      <c r="T2225" s="2" t="s">
        <v>675</v>
      </c>
    </row>
    <row r="2226" spans="1:20">
      <c r="A2226" s="2" t="s">
        <v>10022</v>
      </c>
      <c r="B2226" s="9" t="s">
        <v>675</v>
      </c>
      <c r="C2226" s="2" t="s">
        <v>682</v>
      </c>
      <c r="D2226" s="2" t="s">
        <v>675</v>
      </c>
      <c r="E2226" s="2" t="s">
        <v>682</v>
      </c>
      <c r="F2226" s="2" t="s">
        <v>11560</v>
      </c>
      <c r="G2226" s="2" t="s">
        <v>11551</v>
      </c>
      <c r="H2226" s="2" t="s">
        <v>675</v>
      </c>
      <c r="I2226" s="2" t="s">
        <v>9460</v>
      </c>
      <c r="J2226" s="2" t="s">
        <v>9461</v>
      </c>
      <c r="K2226" s="2" t="s">
        <v>4108</v>
      </c>
      <c r="L2226" s="2" t="s">
        <v>675</v>
      </c>
      <c r="M2226" s="2" t="s">
        <v>2672</v>
      </c>
      <c r="N2226" s="2" t="s">
        <v>675</v>
      </c>
      <c r="O2226" s="2" t="s">
        <v>9459</v>
      </c>
      <c r="P2226" s="2" t="s">
        <v>675</v>
      </c>
      <c r="Q2226" s="9" t="s">
        <v>3405</v>
      </c>
      <c r="R2226" s="2" t="s">
        <v>10023</v>
      </c>
      <c r="S2226" s="9" t="s">
        <v>675</v>
      </c>
      <c r="T2226" s="2" t="s">
        <v>675</v>
      </c>
    </row>
    <row r="2227" spans="1:20">
      <c r="A2227" s="2" t="s">
        <v>4694</v>
      </c>
      <c r="B2227" s="9" t="s">
        <v>3405</v>
      </c>
      <c r="C2227" s="2" t="s">
        <v>13518</v>
      </c>
      <c r="D2227" s="2" t="s">
        <v>3405</v>
      </c>
      <c r="E2227" s="2" t="s">
        <v>6853</v>
      </c>
      <c r="F2227" s="2" t="s">
        <v>13033</v>
      </c>
      <c r="G2227" s="2" t="s">
        <v>11551</v>
      </c>
      <c r="H2227" s="2" t="s">
        <v>675</v>
      </c>
      <c r="I2227" s="2" t="s">
        <v>1129</v>
      </c>
      <c r="J2227" s="2" t="s">
        <v>545</v>
      </c>
      <c r="K2227" s="2" t="s">
        <v>664</v>
      </c>
      <c r="L2227" s="2" t="s">
        <v>11552</v>
      </c>
      <c r="M2227" s="2" t="s">
        <v>769</v>
      </c>
      <c r="N2227" s="2" t="s">
        <v>701</v>
      </c>
      <c r="O2227" s="2" t="s">
        <v>1128</v>
      </c>
      <c r="P2227" s="2" t="s">
        <v>11553</v>
      </c>
      <c r="Q2227" s="9" t="s">
        <v>3405</v>
      </c>
      <c r="R2227" s="2" t="s">
        <v>4695</v>
      </c>
      <c r="S2227" s="9" t="s">
        <v>2137</v>
      </c>
      <c r="T2227" s="2" t="s">
        <v>675</v>
      </c>
    </row>
    <row r="2228" spans="1:20">
      <c r="A2228" s="2" t="s">
        <v>3404</v>
      </c>
      <c r="B2228" s="9" t="s">
        <v>3405</v>
      </c>
      <c r="C2228" s="2" t="s">
        <v>12425</v>
      </c>
      <c r="D2228" s="2" t="s">
        <v>3405</v>
      </c>
      <c r="E2228" s="2" t="s">
        <v>13186</v>
      </c>
      <c r="F2228" s="2" t="s">
        <v>11555</v>
      </c>
      <c r="G2228" s="2" t="s">
        <v>11551</v>
      </c>
      <c r="H2228" s="2" t="s">
        <v>675</v>
      </c>
      <c r="I2228" s="2" t="s">
        <v>2641</v>
      </c>
      <c r="J2228" s="2" t="s">
        <v>525</v>
      </c>
      <c r="K2228" s="2" t="s">
        <v>664</v>
      </c>
      <c r="L2228" s="2" t="s">
        <v>11552</v>
      </c>
      <c r="M2228" s="2" t="s">
        <v>769</v>
      </c>
      <c r="N2228" s="2" t="s">
        <v>701</v>
      </c>
      <c r="O2228" s="2" t="s">
        <v>2640</v>
      </c>
      <c r="P2228" s="2" t="s">
        <v>11553</v>
      </c>
      <c r="Q2228" s="9" t="s">
        <v>3405</v>
      </c>
      <c r="R2228" s="2" t="s">
        <v>3406</v>
      </c>
      <c r="S2228" s="9" t="s">
        <v>2137</v>
      </c>
      <c r="T2228" s="2" t="s">
        <v>675</v>
      </c>
    </row>
    <row r="2229" spans="1:20">
      <c r="A2229" s="2" t="s">
        <v>3407</v>
      </c>
      <c r="B2229" s="9" t="s">
        <v>3405</v>
      </c>
      <c r="C2229" s="2" t="s">
        <v>13519</v>
      </c>
      <c r="D2229" s="2" t="s">
        <v>3405</v>
      </c>
      <c r="E2229" s="2" t="s">
        <v>13520</v>
      </c>
      <c r="F2229" s="2" t="s">
        <v>11591</v>
      </c>
      <c r="G2229" s="2" t="s">
        <v>11551</v>
      </c>
      <c r="H2229" s="2" t="s">
        <v>675</v>
      </c>
      <c r="I2229" s="2" t="s">
        <v>1800</v>
      </c>
      <c r="J2229" s="2" t="s">
        <v>525</v>
      </c>
      <c r="K2229" s="2" t="s">
        <v>664</v>
      </c>
      <c r="L2229" s="2" t="s">
        <v>11552</v>
      </c>
      <c r="M2229" s="2" t="s">
        <v>769</v>
      </c>
      <c r="N2229" s="2" t="s">
        <v>701</v>
      </c>
      <c r="O2229" s="2" t="s">
        <v>1799</v>
      </c>
      <c r="P2229" s="2" t="s">
        <v>11553</v>
      </c>
      <c r="Q2229" s="9" t="s">
        <v>3405</v>
      </c>
      <c r="R2229" s="2" t="s">
        <v>3408</v>
      </c>
      <c r="S2229" s="9" t="s">
        <v>2137</v>
      </c>
      <c r="T2229" s="2" t="s">
        <v>675</v>
      </c>
    </row>
    <row r="2230" spans="1:20">
      <c r="A2230" s="2" t="s">
        <v>4696</v>
      </c>
      <c r="B2230" s="9" t="s">
        <v>3405</v>
      </c>
      <c r="C2230" s="2" t="s">
        <v>13521</v>
      </c>
      <c r="D2230" s="2" t="s">
        <v>3405</v>
      </c>
      <c r="E2230" s="2" t="s">
        <v>12426</v>
      </c>
      <c r="F2230" s="2" t="s">
        <v>12266</v>
      </c>
      <c r="G2230" s="2" t="s">
        <v>11551</v>
      </c>
      <c r="H2230" s="2" t="s">
        <v>675</v>
      </c>
      <c r="I2230" s="2" t="s">
        <v>4698</v>
      </c>
      <c r="J2230" s="2" t="s">
        <v>433</v>
      </c>
      <c r="K2230" s="2" t="s">
        <v>675</v>
      </c>
      <c r="L2230" s="2" t="s">
        <v>11552</v>
      </c>
      <c r="M2230" s="2" t="s">
        <v>769</v>
      </c>
      <c r="N2230" s="2" t="s">
        <v>760</v>
      </c>
      <c r="O2230" s="2" t="s">
        <v>4697</v>
      </c>
      <c r="P2230" s="2" t="s">
        <v>11553</v>
      </c>
      <c r="Q2230" s="9" t="s">
        <v>3405</v>
      </c>
      <c r="R2230" s="2" t="s">
        <v>4699</v>
      </c>
      <c r="S2230" s="9" t="s">
        <v>5029</v>
      </c>
      <c r="T2230" s="2" t="s">
        <v>675</v>
      </c>
    </row>
    <row r="2231" spans="1:20">
      <c r="A2231" s="2" t="s">
        <v>4700</v>
      </c>
      <c r="B2231" s="9" t="s">
        <v>3405</v>
      </c>
      <c r="C2231" s="2" t="s">
        <v>13522</v>
      </c>
      <c r="D2231" s="2" t="s">
        <v>3405</v>
      </c>
      <c r="E2231" s="2" t="s">
        <v>12882</v>
      </c>
      <c r="F2231" s="2" t="s">
        <v>11762</v>
      </c>
      <c r="G2231" s="2" t="s">
        <v>11551</v>
      </c>
      <c r="H2231" s="2" t="s">
        <v>675</v>
      </c>
      <c r="I2231" s="2" t="s">
        <v>4104</v>
      </c>
      <c r="J2231" s="2" t="s">
        <v>546</v>
      </c>
      <c r="K2231" s="2" t="s">
        <v>675</v>
      </c>
      <c r="L2231" s="2" t="s">
        <v>11552</v>
      </c>
      <c r="M2231" s="2" t="s">
        <v>769</v>
      </c>
      <c r="N2231" s="2" t="s">
        <v>760</v>
      </c>
      <c r="O2231" s="2" t="s">
        <v>4103</v>
      </c>
      <c r="P2231" s="2" t="s">
        <v>11553</v>
      </c>
      <c r="Q2231" s="9" t="s">
        <v>3405</v>
      </c>
      <c r="R2231" s="2" t="s">
        <v>4701</v>
      </c>
      <c r="S2231" s="9" t="s">
        <v>5029</v>
      </c>
      <c r="T2231" s="2" t="s">
        <v>675</v>
      </c>
    </row>
    <row r="2232" spans="1:20">
      <c r="A2232" s="2" t="s">
        <v>4702</v>
      </c>
      <c r="B2232" s="9" t="s">
        <v>3405</v>
      </c>
      <c r="C2232" s="2" t="s">
        <v>13523</v>
      </c>
      <c r="D2232" s="2" t="s">
        <v>3405</v>
      </c>
      <c r="E2232" s="2" t="s">
        <v>12947</v>
      </c>
      <c r="F2232" s="2" t="s">
        <v>11550</v>
      </c>
      <c r="G2232" s="2" t="s">
        <v>11551</v>
      </c>
      <c r="H2232" s="2" t="s">
        <v>675</v>
      </c>
      <c r="I2232" s="2" t="s">
        <v>4704</v>
      </c>
      <c r="J2232" s="2" t="s">
        <v>268</v>
      </c>
      <c r="K2232" s="2" t="s">
        <v>664</v>
      </c>
      <c r="L2232" s="2" t="s">
        <v>11552</v>
      </c>
      <c r="M2232" s="2" t="s">
        <v>1283</v>
      </c>
      <c r="N2232" s="2" t="s">
        <v>701</v>
      </c>
      <c r="O2232" s="2" t="s">
        <v>4703</v>
      </c>
      <c r="P2232" s="2" t="s">
        <v>11557</v>
      </c>
      <c r="Q2232" s="9" t="s">
        <v>2137</v>
      </c>
      <c r="R2232" s="2" t="s">
        <v>4705</v>
      </c>
      <c r="S2232" s="9" t="s">
        <v>2137</v>
      </c>
      <c r="T2232" s="2" t="s">
        <v>675</v>
      </c>
    </row>
    <row r="2233" spans="1:20">
      <c r="A2233" s="2" t="s">
        <v>2136</v>
      </c>
      <c r="B2233" s="9" t="s">
        <v>3405</v>
      </c>
      <c r="C2233" s="2" t="s">
        <v>6783</v>
      </c>
      <c r="D2233" s="2" t="s">
        <v>3405</v>
      </c>
      <c r="E2233" s="2" t="s">
        <v>6993</v>
      </c>
      <c r="F2233" s="2" t="s">
        <v>11560</v>
      </c>
      <c r="G2233" s="2" t="s">
        <v>11551</v>
      </c>
      <c r="H2233" s="2" t="s">
        <v>2139</v>
      </c>
      <c r="I2233" s="2" t="s">
        <v>2139</v>
      </c>
      <c r="J2233" s="2" t="s">
        <v>2140</v>
      </c>
      <c r="K2233" s="2" t="s">
        <v>664</v>
      </c>
      <c r="L2233" s="2" t="s">
        <v>675</v>
      </c>
      <c r="M2233" s="2" t="s">
        <v>1283</v>
      </c>
      <c r="N2233" s="2" t="s">
        <v>701</v>
      </c>
      <c r="O2233" s="2" t="s">
        <v>2138</v>
      </c>
      <c r="P2233" s="2" t="s">
        <v>11557</v>
      </c>
      <c r="Q2233" s="9" t="s">
        <v>2137</v>
      </c>
      <c r="R2233" s="2" t="s">
        <v>2141</v>
      </c>
      <c r="S2233" s="9" t="s">
        <v>2137</v>
      </c>
      <c r="T2233" s="2" t="s">
        <v>675</v>
      </c>
    </row>
    <row r="2234" spans="1:20">
      <c r="A2234" s="2" t="s">
        <v>10024</v>
      </c>
      <c r="B2234" s="9" t="s">
        <v>3523</v>
      </c>
      <c r="C2234" s="2" t="s">
        <v>6853</v>
      </c>
      <c r="D2234" s="2" t="s">
        <v>3523</v>
      </c>
      <c r="E2234" s="2" t="s">
        <v>7184</v>
      </c>
      <c r="F2234" s="2" t="s">
        <v>11560</v>
      </c>
      <c r="G2234" s="2" t="s">
        <v>11551</v>
      </c>
      <c r="H2234" s="2" t="s">
        <v>675</v>
      </c>
      <c r="I2234" s="2" t="s">
        <v>20</v>
      </c>
      <c r="J2234" s="2" t="s">
        <v>6741</v>
      </c>
      <c r="K2234" s="2" t="s">
        <v>922</v>
      </c>
      <c r="L2234" s="2" t="s">
        <v>675</v>
      </c>
      <c r="M2234" s="2" t="s">
        <v>760</v>
      </c>
      <c r="N2234" s="2" t="s">
        <v>2672</v>
      </c>
      <c r="O2234" s="2" t="s">
        <v>3712</v>
      </c>
      <c r="P2234" s="2" t="s">
        <v>11557</v>
      </c>
      <c r="Q2234" s="9" t="s">
        <v>2137</v>
      </c>
      <c r="R2234" s="2" t="s">
        <v>10026</v>
      </c>
      <c r="S2234" s="9" t="s">
        <v>2353</v>
      </c>
      <c r="T2234" s="2" t="s">
        <v>675</v>
      </c>
    </row>
    <row r="2235" spans="1:20">
      <c r="A2235" s="2" t="s">
        <v>3409</v>
      </c>
      <c r="B2235" s="9" t="s">
        <v>2137</v>
      </c>
      <c r="C2235" s="2" t="s">
        <v>671</v>
      </c>
      <c r="D2235" s="2" t="s">
        <v>2137</v>
      </c>
      <c r="E2235" s="2" t="s">
        <v>6721</v>
      </c>
      <c r="F2235" s="2" t="s">
        <v>11560</v>
      </c>
      <c r="G2235" s="2" t="s">
        <v>11551</v>
      </c>
      <c r="H2235" s="2" t="s">
        <v>675</v>
      </c>
      <c r="I2235" s="2" t="s">
        <v>1800</v>
      </c>
      <c r="J2235" s="2" t="s">
        <v>476</v>
      </c>
      <c r="K2235" s="2" t="s">
        <v>664</v>
      </c>
      <c r="L2235" s="2" t="s">
        <v>675</v>
      </c>
      <c r="M2235" s="2" t="s">
        <v>779</v>
      </c>
      <c r="N2235" s="2" t="s">
        <v>701</v>
      </c>
      <c r="O2235" s="2" t="s">
        <v>1799</v>
      </c>
      <c r="P2235" s="2" t="s">
        <v>11568</v>
      </c>
      <c r="Q2235" s="9" t="s">
        <v>2137</v>
      </c>
      <c r="R2235" s="2" t="s">
        <v>3410</v>
      </c>
      <c r="S2235" s="9" t="s">
        <v>2244</v>
      </c>
      <c r="T2235" s="2" t="s">
        <v>675</v>
      </c>
    </row>
    <row r="2236" spans="1:20">
      <c r="A2236" s="2" t="s">
        <v>2142</v>
      </c>
      <c r="B2236" s="9" t="s">
        <v>2137</v>
      </c>
      <c r="C2236" s="2" t="s">
        <v>13524</v>
      </c>
      <c r="D2236" s="2" t="s">
        <v>675</v>
      </c>
      <c r="E2236" s="2" t="s">
        <v>682</v>
      </c>
      <c r="F2236" s="2" t="s">
        <v>11560</v>
      </c>
      <c r="G2236" s="2" t="s">
        <v>11551</v>
      </c>
      <c r="H2236" s="2" t="s">
        <v>1969</v>
      </c>
      <c r="I2236" s="2" t="s">
        <v>1969</v>
      </c>
      <c r="J2236" s="2" t="s">
        <v>2143</v>
      </c>
      <c r="K2236" s="2" t="s">
        <v>664</v>
      </c>
      <c r="L2236" s="2" t="s">
        <v>675</v>
      </c>
      <c r="M2236" s="2" t="s">
        <v>701</v>
      </c>
      <c r="N2236" s="2" t="s">
        <v>701</v>
      </c>
      <c r="O2236" s="2" t="s">
        <v>1968</v>
      </c>
      <c r="P2236" s="2" t="s">
        <v>11557</v>
      </c>
      <c r="Q2236" s="9" t="s">
        <v>2137</v>
      </c>
      <c r="R2236" s="2" t="s">
        <v>2144</v>
      </c>
      <c r="S2236" s="9" t="s">
        <v>2244</v>
      </c>
      <c r="T2236" s="2" t="s">
        <v>12465</v>
      </c>
    </row>
    <row r="2237" spans="1:20">
      <c r="A2237" s="2" t="s">
        <v>2145</v>
      </c>
      <c r="B2237" s="9" t="s">
        <v>2137</v>
      </c>
      <c r="C2237" s="2" t="s">
        <v>11649</v>
      </c>
      <c r="D2237" s="2" t="s">
        <v>2137</v>
      </c>
      <c r="E2237" s="2" t="s">
        <v>5852</v>
      </c>
      <c r="F2237" s="2" t="s">
        <v>13525</v>
      </c>
      <c r="G2237" s="2" t="s">
        <v>11551</v>
      </c>
      <c r="H2237" s="2" t="s">
        <v>675</v>
      </c>
      <c r="I2237" s="2" t="s">
        <v>2563</v>
      </c>
      <c r="J2237" s="2" t="s">
        <v>2146</v>
      </c>
      <c r="K2237" s="2" t="s">
        <v>664</v>
      </c>
      <c r="L2237" s="2" t="s">
        <v>11552</v>
      </c>
      <c r="M2237" s="2" t="s">
        <v>701</v>
      </c>
      <c r="N2237" s="2" t="s">
        <v>701</v>
      </c>
      <c r="O2237" s="2" t="s">
        <v>2562</v>
      </c>
      <c r="P2237" s="2" t="s">
        <v>11557</v>
      </c>
      <c r="Q2237" s="9" t="s">
        <v>2137</v>
      </c>
      <c r="R2237" s="2" t="s">
        <v>2147</v>
      </c>
      <c r="S2237" s="9" t="s">
        <v>2199</v>
      </c>
      <c r="T2237" s="2" t="s">
        <v>675</v>
      </c>
    </row>
    <row r="2238" spans="1:20">
      <c r="A2238" s="2" t="s">
        <v>10027</v>
      </c>
      <c r="B2238" s="9" t="s">
        <v>2426</v>
      </c>
      <c r="C2238" s="2" t="s">
        <v>5949</v>
      </c>
      <c r="D2238" s="2" t="s">
        <v>2426</v>
      </c>
      <c r="E2238" s="2" t="s">
        <v>5852</v>
      </c>
      <c r="F2238" s="2" t="s">
        <v>11560</v>
      </c>
      <c r="G2238" s="2" t="s">
        <v>11551</v>
      </c>
      <c r="H2238" s="2" t="s">
        <v>8149</v>
      </c>
      <c r="I2238" s="2" t="s">
        <v>885</v>
      </c>
      <c r="J2238" s="2" t="s">
        <v>8150</v>
      </c>
      <c r="K2238" s="2" t="s">
        <v>922</v>
      </c>
      <c r="L2238" s="2" t="s">
        <v>675</v>
      </c>
      <c r="M2238" s="2" t="s">
        <v>760</v>
      </c>
      <c r="N2238" s="2" t="s">
        <v>2672</v>
      </c>
      <c r="O2238" s="2" t="s">
        <v>884</v>
      </c>
      <c r="P2238" s="2" t="s">
        <v>11568</v>
      </c>
      <c r="Q2238" s="9" t="s">
        <v>2137</v>
      </c>
      <c r="R2238" s="2" t="s">
        <v>10028</v>
      </c>
      <c r="S2238" s="9" t="s">
        <v>2449</v>
      </c>
      <c r="T2238" s="2" t="s">
        <v>675</v>
      </c>
    </row>
    <row r="2239" spans="1:20">
      <c r="A2239" s="2" t="s">
        <v>10029</v>
      </c>
      <c r="B2239" s="9" t="s">
        <v>675</v>
      </c>
      <c r="C2239" s="2" t="s">
        <v>682</v>
      </c>
      <c r="D2239" s="2" t="s">
        <v>675</v>
      </c>
      <c r="E2239" s="2" t="s">
        <v>682</v>
      </c>
      <c r="F2239" s="2" t="s">
        <v>11560</v>
      </c>
      <c r="G2239" s="2" t="s">
        <v>11551</v>
      </c>
      <c r="H2239" s="2" t="s">
        <v>9974</v>
      </c>
      <c r="I2239" s="2" t="s">
        <v>2184</v>
      </c>
      <c r="J2239" s="2" t="s">
        <v>9975</v>
      </c>
      <c r="K2239" s="2" t="s">
        <v>922</v>
      </c>
      <c r="L2239" s="2" t="s">
        <v>675</v>
      </c>
      <c r="M2239" s="2" t="s">
        <v>760</v>
      </c>
      <c r="N2239" s="2" t="s">
        <v>675</v>
      </c>
      <c r="O2239" s="2" t="s">
        <v>2183</v>
      </c>
      <c r="P2239" s="2" t="s">
        <v>675</v>
      </c>
      <c r="Q2239" s="9" t="s">
        <v>2137</v>
      </c>
      <c r="R2239" s="2" t="s">
        <v>10030</v>
      </c>
      <c r="S2239" s="9" t="s">
        <v>675</v>
      </c>
      <c r="T2239" s="2" t="s">
        <v>675</v>
      </c>
    </row>
    <row r="2240" spans="1:20">
      <c r="A2240" s="2" t="s">
        <v>10031</v>
      </c>
      <c r="B2240" s="9" t="s">
        <v>675</v>
      </c>
      <c r="C2240" s="2" t="s">
        <v>682</v>
      </c>
      <c r="D2240" s="2" t="s">
        <v>675</v>
      </c>
      <c r="E2240" s="2" t="s">
        <v>682</v>
      </c>
      <c r="F2240" s="2" t="s">
        <v>11560</v>
      </c>
      <c r="G2240" s="2" t="s">
        <v>11551</v>
      </c>
      <c r="H2240" s="2" t="s">
        <v>9965</v>
      </c>
      <c r="I2240" s="2" t="s">
        <v>2184</v>
      </c>
      <c r="J2240" s="2" t="s">
        <v>9966</v>
      </c>
      <c r="K2240" s="2" t="s">
        <v>922</v>
      </c>
      <c r="L2240" s="2" t="s">
        <v>675</v>
      </c>
      <c r="M2240" s="2" t="s">
        <v>760</v>
      </c>
      <c r="N2240" s="2" t="s">
        <v>675</v>
      </c>
      <c r="O2240" s="2" t="s">
        <v>2183</v>
      </c>
      <c r="P2240" s="2" t="s">
        <v>675</v>
      </c>
      <c r="Q2240" s="9" t="s">
        <v>2137</v>
      </c>
      <c r="R2240" s="2" t="s">
        <v>10032</v>
      </c>
      <c r="S2240" s="9" t="s">
        <v>675</v>
      </c>
      <c r="T2240" s="2" t="s">
        <v>675</v>
      </c>
    </row>
    <row r="2241" spans="1:20">
      <c r="A2241" s="2" t="s">
        <v>10033</v>
      </c>
      <c r="B2241" s="9" t="s">
        <v>675</v>
      </c>
      <c r="C2241" s="2" t="s">
        <v>682</v>
      </c>
      <c r="D2241" s="2" t="s">
        <v>675</v>
      </c>
      <c r="E2241" s="2" t="s">
        <v>682</v>
      </c>
      <c r="F2241" s="2" t="s">
        <v>11560</v>
      </c>
      <c r="G2241" s="2" t="s">
        <v>11551</v>
      </c>
      <c r="H2241" s="2" t="s">
        <v>9983</v>
      </c>
      <c r="I2241" s="2" t="s">
        <v>2184</v>
      </c>
      <c r="J2241" s="2" t="s">
        <v>9984</v>
      </c>
      <c r="K2241" s="2" t="s">
        <v>922</v>
      </c>
      <c r="L2241" s="2" t="s">
        <v>675</v>
      </c>
      <c r="M2241" s="2" t="s">
        <v>760</v>
      </c>
      <c r="N2241" s="2" t="s">
        <v>675</v>
      </c>
      <c r="O2241" s="2" t="s">
        <v>2183</v>
      </c>
      <c r="P2241" s="2" t="s">
        <v>675</v>
      </c>
      <c r="Q2241" s="9" t="s">
        <v>2137</v>
      </c>
      <c r="R2241" s="2" t="s">
        <v>10034</v>
      </c>
      <c r="S2241" s="9" t="s">
        <v>675</v>
      </c>
      <c r="T2241" s="2" t="s">
        <v>675</v>
      </c>
    </row>
    <row r="2242" spans="1:20">
      <c r="A2242" s="2" t="s">
        <v>2148</v>
      </c>
      <c r="B2242" s="9" t="s">
        <v>2137</v>
      </c>
      <c r="C2242" s="2" t="s">
        <v>13526</v>
      </c>
      <c r="D2242" s="2" t="s">
        <v>2137</v>
      </c>
      <c r="E2242" s="2" t="s">
        <v>13527</v>
      </c>
      <c r="F2242" s="2" t="s">
        <v>13528</v>
      </c>
      <c r="G2242" s="2" t="s">
        <v>11551</v>
      </c>
      <c r="H2242" s="2" t="s">
        <v>675</v>
      </c>
      <c r="I2242" s="2" t="s">
        <v>2150</v>
      </c>
      <c r="J2242" s="2" t="s">
        <v>2151</v>
      </c>
      <c r="K2242" s="2" t="s">
        <v>663</v>
      </c>
      <c r="L2242" s="2" t="s">
        <v>11552</v>
      </c>
      <c r="M2242" s="2" t="s">
        <v>683</v>
      </c>
      <c r="N2242" s="2" t="s">
        <v>701</v>
      </c>
      <c r="O2242" s="2" t="s">
        <v>2149</v>
      </c>
      <c r="P2242" s="2" t="s">
        <v>11568</v>
      </c>
      <c r="Q2242" s="9" t="s">
        <v>2137</v>
      </c>
      <c r="R2242" s="2" t="s">
        <v>2152</v>
      </c>
      <c r="S2242" s="9" t="s">
        <v>2199</v>
      </c>
      <c r="T2242" s="2" t="s">
        <v>675</v>
      </c>
    </row>
    <row r="2243" spans="1:20">
      <c r="A2243" s="2" t="s">
        <v>2153</v>
      </c>
      <c r="B2243" s="9" t="s">
        <v>2137</v>
      </c>
      <c r="C2243" s="2" t="s">
        <v>13529</v>
      </c>
      <c r="D2243" s="2" t="s">
        <v>2137</v>
      </c>
      <c r="E2243" s="2" t="s">
        <v>5882</v>
      </c>
      <c r="F2243" s="2" t="s">
        <v>13530</v>
      </c>
      <c r="G2243" s="2" t="s">
        <v>11551</v>
      </c>
      <c r="H2243" s="2" t="s">
        <v>675</v>
      </c>
      <c r="I2243" s="2" t="s">
        <v>2155</v>
      </c>
      <c r="J2243" s="2" t="s">
        <v>2156</v>
      </c>
      <c r="K2243" s="2" t="s">
        <v>663</v>
      </c>
      <c r="L2243" s="2" t="s">
        <v>11552</v>
      </c>
      <c r="M2243" s="2" t="s">
        <v>683</v>
      </c>
      <c r="N2243" s="2" t="s">
        <v>701</v>
      </c>
      <c r="O2243" s="2" t="s">
        <v>2154</v>
      </c>
      <c r="P2243" s="2" t="s">
        <v>11557</v>
      </c>
      <c r="Q2243" s="9" t="s">
        <v>2137</v>
      </c>
      <c r="R2243" s="2" t="s">
        <v>2157</v>
      </c>
      <c r="S2243" s="9" t="s">
        <v>2199</v>
      </c>
      <c r="T2243" s="2" t="s">
        <v>12465</v>
      </c>
    </row>
    <row r="2244" spans="1:20">
      <c r="A2244" s="2" t="s">
        <v>4706</v>
      </c>
      <c r="B2244" s="9" t="s">
        <v>2137</v>
      </c>
      <c r="C2244" s="2" t="s">
        <v>13531</v>
      </c>
      <c r="D2244" s="2" t="s">
        <v>2137</v>
      </c>
      <c r="E2244" s="2" t="s">
        <v>11788</v>
      </c>
      <c r="F2244" s="2" t="s">
        <v>12323</v>
      </c>
      <c r="G2244" s="2" t="s">
        <v>11551</v>
      </c>
      <c r="H2244" s="2" t="s">
        <v>675</v>
      </c>
      <c r="I2244" s="2" t="s">
        <v>2274</v>
      </c>
      <c r="J2244" s="2" t="s">
        <v>547</v>
      </c>
      <c r="K2244" s="2" t="s">
        <v>664</v>
      </c>
      <c r="L2244" s="2" t="s">
        <v>11552</v>
      </c>
      <c r="M2244" s="2" t="s">
        <v>779</v>
      </c>
      <c r="N2244" s="2" t="s">
        <v>701</v>
      </c>
      <c r="O2244" s="2" t="s">
        <v>2273</v>
      </c>
      <c r="P2244" s="2" t="s">
        <v>11568</v>
      </c>
      <c r="Q2244" s="9" t="s">
        <v>2137</v>
      </c>
      <c r="R2244" s="2" t="s">
        <v>4707</v>
      </c>
      <c r="S2244" s="9" t="s">
        <v>2199</v>
      </c>
      <c r="T2244" s="2" t="s">
        <v>675</v>
      </c>
    </row>
    <row r="2245" spans="1:20">
      <c r="A2245" s="2" t="s">
        <v>4708</v>
      </c>
      <c r="B2245" s="9" t="s">
        <v>2137</v>
      </c>
      <c r="C2245" s="2" t="s">
        <v>13532</v>
      </c>
      <c r="D2245" s="2" t="s">
        <v>2137</v>
      </c>
      <c r="E2245" s="2" t="s">
        <v>13533</v>
      </c>
      <c r="F2245" s="2" t="s">
        <v>12102</v>
      </c>
      <c r="G2245" s="2" t="s">
        <v>11551</v>
      </c>
      <c r="H2245" s="2" t="s">
        <v>675</v>
      </c>
      <c r="I2245" s="2" t="s">
        <v>2464</v>
      </c>
      <c r="J2245" s="2" t="s">
        <v>548</v>
      </c>
      <c r="K2245" s="2" t="s">
        <v>664</v>
      </c>
      <c r="L2245" s="2" t="s">
        <v>11552</v>
      </c>
      <c r="M2245" s="2" t="s">
        <v>779</v>
      </c>
      <c r="N2245" s="2" t="s">
        <v>701</v>
      </c>
      <c r="O2245" s="2" t="s">
        <v>2463</v>
      </c>
      <c r="P2245" s="2" t="s">
        <v>11568</v>
      </c>
      <c r="Q2245" s="9" t="s">
        <v>2137</v>
      </c>
      <c r="R2245" s="2" t="s">
        <v>4709</v>
      </c>
      <c r="S2245" s="9" t="s">
        <v>2199</v>
      </c>
      <c r="T2245" s="2" t="s">
        <v>675</v>
      </c>
    </row>
    <row r="2246" spans="1:20">
      <c r="A2246" s="2" t="s">
        <v>3411</v>
      </c>
      <c r="B2246" s="9" t="s">
        <v>2137</v>
      </c>
      <c r="C2246" s="2" t="s">
        <v>671</v>
      </c>
      <c r="D2246" s="2" t="s">
        <v>2137</v>
      </c>
      <c r="E2246" s="2" t="s">
        <v>6721</v>
      </c>
      <c r="F2246" s="2" t="s">
        <v>11560</v>
      </c>
      <c r="G2246" s="2" t="s">
        <v>11551</v>
      </c>
      <c r="H2246" s="2" t="s">
        <v>675</v>
      </c>
      <c r="I2246" s="2" t="s">
        <v>1800</v>
      </c>
      <c r="J2246" s="2" t="s">
        <v>476</v>
      </c>
      <c r="K2246" s="2" t="s">
        <v>664</v>
      </c>
      <c r="L2246" s="2" t="s">
        <v>675</v>
      </c>
      <c r="M2246" s="2" t="s">
        <v>779</v>
      </c>
      <c r="N2246" s="2" t="s">
        <v>701</v>
      </c>
      <c r="O2246" s="2" t="s">
        <v>1799</v>
      </c>
      <c r="P2246" s="2" t="s">
        <v>11568</v>
      </c>
      <c r="Q2246" s="9" t="s">
        <v>2137</v>
      </c>
      <c r="R2246" s="2" t="s">
        <v>3412</v>
      </c>
      <c r="S2246" s="9" t="s">
        <v>4843</v>
      </c>
      <c r="T2246" s="2" t="s">
        <v>675</v>
      </c>
    </row>
    <row r="2247" spans="1:20">
      <c r="A2247" s="2" t="s">
        <v>4710</v>
      </c>
      <c r="B2247" s="9" t="s">
        <v>2137</v>
      </c>
      <c r="C2247" s="2" t="s">
        <v>12272</v>
      </c>
      <c r="D2247" s="2" t="s">
        <v>2137</v>
      </c>
      <c r="E2247" s="2" t="s">
        <v>6799</v>
      </c>
      <c r="F2247" s="2" t="s">
        <v>11560</v>
      </c>
      <c r="G2247" s="2" t="s">
        <v>11551</v>
      </c>
      <c r="H2247" s="2" t="s">
        <v>675</v>
      </c>
      <c r="I2247" s="2" t="s">
        <v>2464</v>
      </c>
      <c r="J2247" s="2" t="s">
        <v>549</v>
      </c>
      <c r="K2247" s="2" t="s">
        <v>664</v>
      </c>
      <c r="L2247" s="2" t="s">
        <v>675</v>
      </c>
      <c r="M2247" s="2" t="s">
        <v>779</v>
      </c>
      <c r="N2247" s="2" t="s">
        <v>701</v>
      </c>
      <c r="O2247" s="2" t="s">
        <v>2463</v>
      </c>
      <c r="P2247" s="2" t="s">
        <v>11568</v>
      </c>
      <c r="Q2247" s="9" t="s">
        <v>2137</v>
      </c>
      <c r="R2247" s="2" t="s">
        <v>4711</v>
      </c>
      <c r="S2247" s="9" t="s">
        <v>2199</v>
      </c>
      <c r="T2247" s="2" t="s">
        <v>675</v>
      </c>
    </row>
    <row r="2248" spans="1:20">
      <c r="A2248" s="2" t="s">
        <v>4712</v>
      </c>
      <c r="B2248" s="9" t="s">
        <v>2137</v>
      </c>
      <c r="C2248" s="2" t="s">
        <v>13006</v>
      </c>
      <c r="D2248" s="2" t="s">
        <v>2137</v>
      </c>
      <c r="E2248" s="2" t="s">
        <v>8666</v>
      </c>
      <c r="F2248" s="2" t="s">
        <v>11560</v>
      </c>
      <c r="G2248" s="2" t="s">
        <v>11551</v>
      </c>
      <c r="H2248" s="2" t="s">
        <v>675</v>
      </c>
      <c r="I2248" s="2" t="s">
        <v>2025</v>
      </c>
      <c r="J2248" s="2" t="s">
        <v>550</v>
      </c>
      <c r="K2248" s="2" t="s">
        <v>664</v>
      </c>
      <c r="L2248" s="2" t="s">
        <v>675</v>
      </c>
      <c r="M2248" s="2" t="s">
        <v>779</v>
      </c>
      <c r="N2248" s="2" t="s">
        <v>701</v>
      </c>
      <c r="O2248" s="2" t="s">
        <v>2024</v>
      </c>
      <c r="P2248" s="2" t="s">
        <v>11568</v>
      </c>
      <c r="Q2248" s="9" t="s">
        <v>2137</v>
      </c>
      <c r="R2248" s="2" t="s">
        <v>4713</v>
      </c>
      <c r="S2248" s="9" t="s">
        <v>2199</v>
      </c>
      <c r="T2248" s="2" t="s">
        <v>675</v>
      </c>
    </row>
    <row r="2249" spans="1:20">
      <c r="A2249" s="2" t="s">
        <v>3413</v>
      </c>
      <c r="B2249" s="9" t="s">
        <v>2137</v>
      </c>
      <c r="C2249" s="2" t="s">
        <v>13153</v>
      </c>
      <c r="D2249" s="2" t="s">
        <v>2137</v>
      </c>
      <c r="E2249" s="2" t="s">
        <v>12171</v>
      </c>
      <c r="F2249" s="2" t="s">
        <v>11560</v>
      </c>
      <c r="G2249" s="2" t="s">
        <v>11551</v>
      </c>
      <c r="H2249" s="2" t="s">
        <v>675</v>
      </c>
      <c r="I2249" s="2" t="s">
        <v>1619</v>
      </c>
      <c r="J2249" s="2" t="s">
        <v>476</v>
      </c>
      <c r="K2249" s="2" t="s">
        <v>664</v>
      </c>
      <c r="L2249" s="2" t="s">
        <v>675</v>
      </c>
      <c r="M2249" s="2" t="s">
        <v>779</v>
      </c>
      <c r="N2249" s="2" t="s">
        <v>701</v>
      </c>
      <c r="O2249" s="2" t="s">
        <v>1618</v>
      </c>
      <c r="P2249" s="2" t="s">
        <v>11568</v>
      </c>
      <c r="Q2249" s="9" t="s">
        <v>2137</v>
      </c>
      <c r="R2249" s="2" t="s">
        <v>3414</v>
      </c>
      <c r="S2249" s="9" t="s">
        <v>2199</v>
      </c>
      <c r="T2249" s="2" t="s">
        <v>675</v>
      </c>
    </row>
    <row r="2250" spans="1:20">
      <c r="A2250" s="2" t="s">
        <v>4714</v>
      </c>
      <c r="B2250" s="9" t="s">
        <v>3416</v>
      </c>
      <c r="C2250" s="2" t="s">
        <v>13534</v>
      </c>
      <c r="D2250" s="2" t="s">
        <v>3416</v>
      </c>
      <c r="E2250" s="2" t="s">
        <v>12091</v>
      </c>
      <c r="F2250" s="2" t="s">
        <v>12197</v>
      </c>
      <c r="G2250" s="2" t="s">
        <v>11551</v>
      </c>
      <c r="H2250" s="2" t="s">
        <v>675</v>
      </c>
      <c r="I2250" s="2" t="s">
        <v>1216</v>
      </c>
      <c r="J2250" s="2" t="s">
        <v>551</v>
      </c>
      <c r="K2250" s="2" t="s">
        <v>664</v>
      </c>
      <c r="L2250" s="2" t="s">
        <v>11552</v>
      </c>
      <c r="M2250" s="2" t="s">
        <v>769</v>
      </c>
      <c r="N2250" s="2" t="s">
        <v>701</v>
      </c>
      <c r="O2250" s="2" t="s">
        <v>1215</v>
      </c>
      <c r="P2250" s="2" t="s">
        <v>11553</v>
      </c>
      <c r="Q2250" s="9" t="s">
        <v>3416</v>
      </c>
      <c r="R2250" s="2" t="s">
        <v>4715</v>
      </c>
      <c r="S2250" s="9" t="s">
        <v>2199</v>
      </c>
      <c r="T2250" s="2" t="s">
        <v>675</v>
      </c>
    </row>
    <row r="2251" spans="1:20">
      <c r="A2251" s="2" t="s">
        <v>4716</v>
      </c>
      <c r="B2251" s="9" t="s">
        <v>2137</v>
      </c>
      <c r="C2251" s="2" t="s">
        <v>13535</v>
      </c>
      <c r="D2251" s="2" t="s">
        <v>2137</v>
      </c>
      <c r="E2251" s="2" t="s">
        <v>13166</v>
      </c>
      <c r="F2251" s="2" t="s">
        <v>12266</v>
      </c>
      <c r="G2251" s="2" t="s">
        <v>11551</v>
      </c>
      <c r="H2251" s="2" t="s">
        <v>675</v>
      </c>
      <c r="I2251" s="2" t="s">
        <v>1816</v>
      </c>
      <c r="J2251" s="2" t="s">
        <v>455</v>
      </c>
      <c r="K2251" s="2" t="s">
        <v>664</v>
      </c>
      <c r="L2251" s="2" t="s">
        <v>11552</v>
      </c>
      <c r="M2251" s="2" t="s">
        <v>769</v>
      </c>
      <c r="N2251" s="2" t="s">
        <v>701</v>
      </c>
      <c r="O2251" s="2" t="s">
        <v>1815</v>
      </c>
      <c r="P2251" s="2" t="s">
        <v>11553</v>
      </c>
      <c r="Q2251" s="9" t="s">
        <v>3416</v>
      </c>
      <c r="R2251" s="2" t="s">
        <v>4717</v>
      </c>
      <c r="S2251" s="9" t="s">
        <v>2199</v>
      </c>
      <c r="T2251" s="2" t="s">
        <v>675</v>
      </c>
    </row>
    <row r="2252" spans="1:20">
      <c r="A2252" s="2" t="s">
        <v>5413</v>
      </c>
      <c r="B2252" s="9" t="s">
        <v>2137</v>
      </c>
      <c r="C2252" s="2" t="s">
        <v>13536</v>
      </c>
      <c r="D2252" s="2" t="s">
        <v>2137</v>
      </c>
      <c r="E2252" s="2" t="s">
        <v>12894</v>
      </c>
      <c r="F2252" s="2" t="s">
        <v>11767</v>
      </c>
      <c r="G2252" s="2" t="s">
        <v>11551</v>
      </c>
      <c r="H2252" s="2" t="s">
        <v>675</v>
      </c>
      <c r="I2252" s="2" t="s">
        <v>2624</v>
      </c>
      <c r="J2252" s="2" t="s">
        <v>5414</v>
      </c>
      <c r="K2252" s="2" t="s">
        <v>664</v>
      </c>
      <c r="L2252" s="2" t="s">
        <v>11552</v>
      </c>
      <c r="M2252" s="2" t="s">
        <v>769</v>
      </c>
      <c r="N2252" s="2" t="s">
        <v>701</v>
      </c>
      <c r="O2252" s="2" t="s">
        <v>2623</v>
      </c>
      <c r="P2252" s="2" t="s">
        <v>11553</v>
      </c>
      <c r="Q2252" s="9" t="s">
        <v>3416</v>
      </c>
      <c r="R2252" s="2" t="s">
        <v>5415</v>
      </c>
      <c r="S2252" s="9" t="s">
        <v>2199</v>
      </c>
      <c r="T2252" s="2" t="s">
        <v>675</v>
      </c>
    </row>
    <row r="2253" spans="1:20">
      <c r="A2253" s="2" t="s">
        <v>3415</v>
      </c>
      <c r="B2253" s="9" t="s">
        <v>3416</v>
      </c>
      <c r="C2253" s="2" t="s">
        <v>13145</v>
      </c>
      <c r="D2253" s="2" t="s">
        <v>3416</v>
      </c>
      <c r="E2253" s="2" t="s">
        <v>11790</v>
      </c>
      <c r="F2253" s="2" t="s">
        <v>13033</v>
      </c>
      <c r="G2253" s="2" t="s">
        <v>11551</v>
      </c>
      <c r="H2253" s="2" t="s">
        <v>675</v>
      </c>
      <c r="I2253" s="2" t="s">
        <v>2616</v>
      </c>
      <c r="J2253" s="2" t="s">
        <v>552</v>
      </c>
      <c r="K2253" s="2" t="s">
        <v>664</v>
      </c>
      <c r="L2253" s="2" t="s">
        <v>11552</v>
      </c>
      <c r="M2253" s="2" t="s">
        <v>769</v>
      </c>
      <c r="N2253" s="2" t="s">
        <v>701</v>
      </c>
      <c r="O2253" s="2" t="s">
        <v>2615</v>
      </c>
      <c r="P2253" s="2" t="s">
        <v>11553</v>
      </c>
      <c r="Q2253" s="9" t="s">
        <v>3416</v>
      </c>
      <c r="R2253" s="2" t="s">
        <v>3417</v>
      </c>
      <c r="S2253" s="9" t="s">
        <v>2199</v>
      </c>
      <c r="T2253" s="2" t="s">
        <v>675</v>
      </c>
    </row>
    <row r="2254" spans="1:20">
      <c r="A2254" s="2" t="s">
        <v>3418</v>
      </c>
      <c r="B2254" s="9" t="s">
        <v>3416</v>
      </c>
      <c r="C2254" s="2" t="s">
        <v>13537</v>
      </c>
      <c r="D2254" s="2" t="s">
        <v>3416</v>
      </c>
      <c r="E2254" s="2" t="s">
        <v>13538</v>
      </c>
      <c r="F2254" s="2" t="s">
        <v>11853</v>
      </c>
      <c r="G2254" s="2" t="s">
        <v>11551</v>
      </c>
      <c r="H2254" s="2" t="s">
        <v>675</v>
      </c>
      <c r="I2254" s="2" t="s">
        <v>3255</v>
      </c>
      <c r="J2254" s="2" t="s">
        <v>525</v>
      </c>
      <c r="K2254" s="2" t="s">
        <v>664</v>
      </c>
      <c r="L2254" s="2" t="s">
        <v>11552</v>
      </c>
      <c r="M2254" s="2" t="s">
        <v>769</v>
      </c>
      <c r="N2254" s="2" t="s">
        <v>701</v>
      </c>
      <c r="O2254" s="2" t="s">
        <v>3254</v>
      </c>
      <c r="P2254" s="2" t="s">
        <v>11553</v>
      </c>
      <c r="Q2254" s="9" t="s">
        <v>3416</v>
      </c>
      <c r="R2254" s="2" t="s">
        <v>3419</v>
      </c>
      <c r="S2254" s="9" t="s">
        <v>2199</v>
      </c>
      <c r="T2254" s="2" t="s">
        <v>675</v>
      </c>
    </row>
    <row r="2255" spans="1:20">
      <c r="A2255" s="2" t="s">
        <v>4718</v>
      </c>
      <c r="B2255" s="9" t="s">
        <v>2137</v>
      </c>
      <c r="C2255" s="2" t="s">
        <v>13539</v>
      </c>
      <c r="D2255" s="2" t="s">
        <v>2137</v>
      </c>
      <c r="E2255" s="2" t="s">
        <v>1157</v>
      </c>
      <c r="F2255" s="2" t="s">
        <v>11737</v>
      </c>
      <c r="G2255" s="2" t="s">
        <v>11551</v>
      </c>
      <c r="H2255" s="2" t="s">
        <v>675</v>
      </c>
      <c r="I2255" s="2" t="s">
        <v>2003</v>
      </c>
      <c r="J2255" s="2" t="s">
        <v>553</v>
      </c>
      <c r="K2255" s="2" t="s">
        <v>675</v>
      </c>
      <c r="L2255" s="2" t="s">
        <v>11552</v>
      </c>
      <c r="M2255" s="2" t="s">
        <v>769</v>
      </c>
      <c r="N2255" s="2" t="s">
        <v>701</v>
      </c>
      <c r="O2255" s="2" t="s">
        <v>2002</v>
      </c>
      <c r="P2255" s="2" t="s">
        <v>11553</v>
      </c>
      <c r="Q2255" s="9" t="s">
        <v>3416</v>
      </c>
      <c r="R2255" s="2" t="s">
        <v>4719</v>
      </c>
      <c r="S2255" s="9" t="s">
        <v>2199</v>
      </c>
      <c r="T2255" s="2" t="s">
        <v>675</v>
      </c>
    </row>
    <row r="2256" spans="1:20">
      <c r="A2256" s="2" t="s">
        <v>3420</v>
      </c>
      <c r="B2256" s="9" t="s">
        <v>3416</v>
      </c>
      <c r="C2256" s="2" t="s">
        <v>13427</v>
      </c>
      <c r="D2256" s="2" t="s">
        <v>3416</v>
      </c>
      <c r="E2256" s="2" t="s">
        <v>13540</v>
      </c>
      <c r="F2256" s="2" t="s">
        <v>12276</v>
      </c>
      <c r="G2256" s="2" t="s">
        <v>11551</v>
      </c>
      <c r="H2256" s="2" t="s">
        <v>675</v>
      </c>
      <c r="I2256" s="2" t="s">
        <v>2636</v>
      </c>
      <c r="J2256" s="2" t="s">
        <v>525</v>
      </c>
      <c r="K2256" s="2" t="s">
        <v>664</v>
      </c>
      <c r="L2256" s="2" t="s">
        <v>11552</v>
      </c>
      <c r="M2256" s="2" t="s">
        <v>769</v>
      </c>
      <c r="N2256" s="2" t="s">
        <v>701</v>
      </c>
      <c r="O2256" s="2" t="s">
        <v>2635</v>
      </c>
      <c r="P2256" s="2" t="s">
        <v>11553</v>
      </c>
      <c r="Q2256" s="9" t="s">
        <v>3416</v>
      </c>
      <c r="R2256" s="2" t="s">
        <v>3421</v>
      </c>
      <c r="S2256" s="9" t="s">
        <v>2199</v>
      </c>
      <c r="T2256" s="2" t="s">
        <v>675</v>
      </c>
    </row>
    <row r="2257" spans="1:20">
      <c r="A2257" s="2" t="s">
        <v>3422</v>
      </c>
      <c r="B2257" s="9" t="s">
        <v>3416</v>
      </c>
      <c r="C2257" s="2" t="s">
        <v>13541</v>
      </c>
      <c r="D2257" s="2" t="s">
        <v>3416</v>
      </c>
      <c r="E2257" s="2" t="s">
        <v>13542</v>
      </c>
      <c r="F2257" s="2" t="s">
        <v>11767</v>
      </c>
      <c r="G2257" s="2" t="s">
        <v>11551</v>
      </c>
      <c r="H2257" s="2" t="s">
        <v>675</v>
      </c>
      <c r="I2257" s="2" t="s">
        <v>3424</v>
      </c>
      <c r="J2257" s="2" t="s">
        <v>554</v>
      </c>
      <c r="K2257" s="2" t="s">
        <v>664</v>
      </c>
      <c r="L2257" s="2" t="s">
        <v>11552</v>
      </c>
      <c r="M2257" s="2" t="s">
        <v>769</v>
      </c>
      <c r="N2257" s="2" t="s">
        <v>701</v>
      </c>
      <c r="O2257" s="2" t="s">
        <v>3423</v>
      </c>
      <c r="P2257" s="2" t="s">
        <v>11553</v>
      </c>
      <c r="Q2257" s="9" t="s">
        <v>3416</v>
      </c>
      <c r="R2257" s="2" t="s">
        <v>3425</v>
      </c>
      <c r="S2257" s="9" t="s">
        <v>2199</v>
      </c>
      <c r="T2257" s="2" t="s">
        <v>675</v>
      </c>
    </row>
    <row r="2258" spans="1:20">
      <c r="A2258" s="2" t="s">
        <v>5416</v>
      </c>
      <c r="B2258" s="9" t="s">
        <v>3416</v>
      </c>
      <c r="C2258" s="2" t="s">
        <v>13543</v>
      </c>
      <c r="D2258" s="2" t="s">
        <v>3416</v>
      </c>
      <c r="E2258" s="2" t="s">
        <v>13544</v>
      </c>
      <c r="F2258" s="2" t="s">
        <v>11762</v>
      </c>
      <c r="G2258" s="2" t="s">
        <v>11551</v>
      </c>
      <c r="H2258" s="2" t="s">
        <v>675</v>
      </c>
      <c r="I2258" s="2" t="s">
        <v>1791</v>
      </c>
      <c r="J2258" s="2" t="s">
        <v>5417</v>
      </c>
      <c r="K2258" s="2" t="s">
        <v>664</v>
      </c>
      <c r="L2258" s="2" t="s">
        <v>11552</v>
      </c>
      <c r="M2258" s="2" t="s">
        <v>1504</v>
      </c>
      <c r="N2258" s="2" t="s">
        <v>701</v>
      </c>
      <c r="O2258" s="2" t="s">
        <v>1790</v>
      </c>
      <c r="P2258" s="2" t="s">
        <v>11557</v>
      </c>
      <c r="Q2258" s="9" t="s">
        <v>3416</v>
      </c>
      <c r="R2258" s="2" t="s">
        <v>5418</v>
      </c>
      <c r="S2258" s="9" t="s">
        <v>2199</v>
      </c>
      <c r="T2258" s="2" t="s">
        <v>675</v>
      </c>
    </row>
    <row r="2259" spans="1:20">
      <c r="A2259" s="2" t="s">
        <v>3426</v>
      </c>
      <c r="B2259" s="9" t="s">
        <v>3416</v>
      </c>
      <c r="C2259" s="2" t="s">
        <v>13545</v>
      </c>
      <c r="D2259" s="2" t="s">
        <v>3416</v>
      </c>
      <c r="E2259" s="2" t="s">
        <v>13546</v>
      </c>
      <c r="F2259" s="2" t="s">
        <v>11601</v>
      </c>
      <c r="G2259" s="2" t="s">
        <v>11551</v>
      </c>
      <c r="H2259" s="2" t="s">
        <v>675</v>
      </c>
      <c r="I2259" s="2" t="s">
        <v>3255</v>
      </c>
      <c r="J2259" s="2" t="s">
        <v>555</v>
      </c>
      <c r="K2259" s="2" t="s">
        <v>664</v>
      </c>
      <c r="L2259" s="2" t="s">
        <v>11552</v>
      </c>
      <c r="M2259" s="2" t="s">
        <v>1504</v>
      </c>
      <c r="N2259" s="2" t="s">
        <v>701</v>
      </c>
      <c r="O2259" s="2" t="s">
        <v>3254</v>
      </c>
      <c r="P2259" s="2" t="s">
        <v>11557</v>
      </c>
      <c r="Q2259" s="9" t="s">
        <v>3416</v>
      </c>
      <c r="R2259" s="2" t="s">
        <v>3427</v>
      </c>
      <c r="S2259" s="9" t="s">
        <v>2199</v>
      </c>
      <c r="T2259" s="2" t="s">
        <v>675</v>
      </c>
    </row>
    <row r="2260" spans="1:20">
      <c r="A2260" s="2" t="s">
        <v>3428</v>
      </c>
      <c r="B2260" s="9" t="s">
        <v>2159</v>
      </c>
      <c r="C2260" s="2" t="s">
        <v>13547</v>
      </c>
      <c r="D2260" s="2" t="s">
        <v>2159</v>
      </c>
      <c r="E2260" s="2" t="s">
        <v>12503</v>
      </c>
      <c r="F2260" s="2" t="s">
        <v>11584</v>
      </c>
      <c r="G2260" s="2" t="s">
        <v>11551</v>
      </c>
      <c r="H2260" s="2" t="s">
        <v>675</v>
      </c>
      <c r="I2260" s="2" t="s">
        <v>2641</v>
      </c>
      <c r="J2260" s="2" t="s">
        <v>525</v>
      </c>
      <c r="K2260" s="2" t="s">
        <v>664</v>
      </c>
      <c r="L2260" s="2" t="s">
        <v>11552</v>
      </c>
      <c r="M2260" s="2" t="s">
        <v>769</v>
      </c>
      <c r="N2260" s="2" t="s">
        <v>701</v>
      </c>
      <c r="O2260" s="2" t="s">
        <v>2640</v>
      </c>
      <c r="P2260" s="2" t="s">
        <v>11553</v>
      </c>
      <c r="Q2260" s="9" t="s">
        <v>2159</v>
      </c>
      <c r="R2260" s="2" t="s">
        <v>3429</v>
      </c>
      <c r="S2260" s="9" t="s">
        <v>2199</v>
      </c>
      <c r="T2260" s="2" t="s">
        <v>675</v>
      </c>
    </row>
    <row r="2261" spans="1:20">
      <c r="A2261" s="2" t="s">
        <v>5419</v>
      </c>
      <c r="B2261" s="9" t="s">
        <v>2159</v>
      </c>
      <c r="C2261" s="2" t="s">
        <v>13541</v>
      </c>
      <c r="D2261" s="2" t="s">
        <v>2159</v>
      </c>
      <c r="E2261" s="2" t="s">
        <v>13548</v>
      </c>
      <c r="F2261" s="2" t="s">
        <v>12266</v>
      </c>
      <c r="G2261" s="2" t="s">
        <v>11551</v>
      </c>
      <c r="H2261" s="2" t="s">
        <v>675</v>
      </c>
      <c r="I2261" s="2" t="s">
        <v>2760</v>
      </c>
      <c r="J2261" s="2" t="s">
        <v>5420</v>
      </c>
      <c r="K2261" s="2" t="s">
        <v>664</v>
      </c>
      <c r="L2261" s="2" t="s">
        <v>11552</v>
      </c>
      <c r="M2261" s="2" t="s">
        <v>769</v>
      </c>
      <c r="N2261" s="2" t="s">
        <v>701</v>
      </c>
      <c r="O2261" s="2" t="s">
        <v>2759</v>
      </c>
      <c r="P2261" s="2" t="s">
        <v>11553</v>
      </c>
      <c r="Q2261" s="9" t="s">
        <v>2159</v>
      </c>
      <c r="R2261" s="2" t="s">
        <v>5421</v>
      </c>
      <c r="S2261" s="9" t="s">
        <v>2199</v>
      </c>
      <c r="T2261" s="2" t="s">
        <v>675</v>
      </c>
    </row>
    <row r="2262" spans="1:20">
      <c r="A2262" s="2" t="s">
        <v>4720</v>
      </c>
      <c r="B2262" s="9" t="s">
        <v>2159</v>
      </c>
      <c r="C2262" s="2" t="s">
        <v>12980</v>
      </c>
      <c r="D2262" s="2" t="s">
        <v>2159</v>
      </c>
      <c r="E2262" s="2" t="s">
        <v>13549</v>
      </c>
      <c r="F2262" s="2" t="s">
        <v>11580</v>
      </c>
      <c r="G2262" s="2" t="s">
        <v>11551</v>
      </c>
      <c r="H2262" s="2" t="s">
        <v>675</v>
      </c>
      <c r="I2262" s="2" t="s">
        <v>3621</v>
      </c>
      <c r="J2262" s="2" t="s">
        <v>556</v>
      </c>
      <c r="K2262" s="2" t="s">
        <v>664</v>
      </c>
      <c r="L2262" s="2" t="s">
        <v>11552</v>
      </c>
      <c r="M2262" s="2" t="s">
        <v>769</v>
      </c>
      <c r="N2262" s="2" t="s">
        <v>701</v>
      </c>
      <c r="O2262" s="2" t="s">
        <v>3620</v>
      </c>
      <c r="P2262" s="2" t="s">
        <v>11553</v>
      </c>
      <c r="Q2262" s="9" t="s">
        <v>2159</v>
      </c>
      <c r="R2262" s="2" t="s">
        <v>4721</v>
      </c>
      <c r="S2262" s="9" t="s">
        <v>2199</v>
      </c>
      <c r="T2262" s="2" t="s">
        <v>675</v>
      </c>
    </row>
    <row r="2263" spans="1:20">
      <c r="A2263" s="2" t="s">
        <v>2158</v>
      </c>
      <c r="B2263" s="9" t="s">
        <v>2159</v>
      </c>
      <c r="C2263" s="2" t="s">
        <v>5861</v>
      </c>
      <c r="D2263" s="2" t="s">
        <v>2159</v>
      </c>
      <c r="E2263" s="2" t="s">
        <v>13550</v>
      </c>
      <c r="F2263" s="2" t="s">
        <v>11560</v>
      </c>
      <c r="G2263" s="2" t="s">
        <v>11551</v>
      </c>
      <c r="H2263" s="2" t="s">
        <v>675</v>
      </c>
      <c r="I2263" s="2" t="s">
        <v>2161</v>
      </c>
      <c r="J2263" s="2" t="s">
        <v>496</v>
      </c>
      <c r="K2263" s="2" t="s">
        <v>664</v>
      </c>
      <c r="L2263" s="2" t="s">
        <v>675</v>
      </c>
      <c r="M2263" s="2" t="s">
        <v>769</v>
      </c>
      <c r="N2263" s="2" t="s">
        <v>701</v>
      </c>
      <c r="O2263" s="2" t="s">
        <v>2160</v>
      </c>
      <c r="P2263" s="2" t="s">
        <v>11553</v>
      </c>
      <c r="Q2263" s="9" t="s">
        <v>2159</v>
      </c>
      <c r="R2263" s="2" t="s">
        <v>2162</v>
      </c>
      <c r="S2263" s="9" t="s">
        <v>2199</v>
      </c>
      <c r="T2263" s="2" t="s">
        <v>675</v>
      </c>
    </row>
    <row r="2264" spans="1:20">
      <c r="A2264" s="2" t="s">
        <v>3430</v>
      </c>
      <c r="B2264" s="9" t="s">
        <v>2159</v>
      </c>
      <c r="C2264" s="2" t="s">
        <v>12884</v>
      </c>
      <c r="D2264" s="2" t="s">
        <v>2159</v>
      </c>
      <c r="E2264" s="2" t="s">
        <v>13551</v>
      </c>
      <c r="F2264" s="2" t="s">
        <v>11762</v>
      </c>
      <c r="G2264" s="2" t="s">
        <v>11551</v>
      </c>
      <c r="H2264" s="2" t="s">
        <v>675</v>
      </c>
      <c r="I2264" s="2" t="s">
        <v>3432</v>
      </c>
      <c r="J2264" s="2" t="s">
        <v>557</v>
      </c>
      <c r="K2264" s="2" t="s">
        <v>664</v>
      </c>
      <c r="L2264" s="2" t="s">
        <v>11552</v>
      </c>
      <c r="M2264" s="2" t="s">
        <v>769</v>
      </c>
      <c r="N2264" s="2" t="s">
        <v>701</v>
      </c>
      <c r="O2264" s="2" t="s">
        <v>3431</v>
      </c>
      <c r="P2264" s="2" t="s">
        <v>11553</v>
      </c>
      <c r="Q2264" s="9" t="s">
        <v>2159</v>
      </c>
      <c r="R2264" s="2" t="s">
        <v>3433</v>
      </c>
      <c r="S2264" s="9" t="s">
        <v>2199</v>
      </c>
      <c r="T2264" s="2" t="s">
        <v>675</v>
      </c>
    </row>
    <row r="2265" spans="1:20">
      <c r="A2265" s="2" t="s">
        <v>5422</v>
      </c>
      <c r="B2265" s="9" t="s">
        <v>2159</v>
      </c>
      <c r="C2265" s="2" t="s">
        <v>12095</v>
      </c>
      <c r="D2265" s="2" t="s">
        <v>2159</v>
      </c>
      <c r="E2265" s="2" t="s">
        <v>13552</v>
      </c>
      <c r="F2265" s="2" t="s">
        <v>12276</v>
      </c>
      <c r="G2265" s="2" t="s">
        <v>11551</v>
      </c>
      <c r="H2265" s="2" t="s">
        <v>675</v>
      </c>
      <c r="I2265" s="2" t="s">
        <v>1834</v>
      </c>
      <c r="J2265" s="2" t="s">
        <v>186</v>
      </c>
      <c r="K2265" s="2" t="s">
        <v>664</v>
      </c>
      <c r="L2265" s="2" t="s">
        <v>11552</v>
      </c>
      <c r="M2265" s="2" t="s">
        <v>1676</v>
      </c>
      <c r="N2265" s="2" t="s">
        <v>701</v>
      </c>
      <c r="O2265" s="2" t="s">
        <v>1833</v>
      </c>
      <c r="P2265" s="2" t="s">
        <v>11568</v>
      </c>
      <c r="Q2265" s="9" t="s">
        <v>2159</v>
      </c>
      <c r="R2265" s="2" t="s">
        <v>5423</v>
      </c>
      <c r="S2265" s="9" t="s">
        <v>2199</v>
      </c>
      <c r="T2265" s="2" t="s">
        <v>675</v>
      </c>
    </row>
    <row r="2266" spans="1:20">
      <c r="A2266" s="2" t="s">
        <v>2163</v>
      </c>
      <c r="B2266" s="9" t="s">
        <v>2159</v>
      </c>
      <c r="C2266" s="2" t="s">
        <v>5895</v>
      </c>
      <c r="D2266" s="2" t="s">
        <v>2159</v>
      </c>
      <c r="E2266" s="2" t="s">
        <v>12067</v>
      </c>
      <c r="F2266" s="2" t="s">
        <v>11560</v>
      </c>
      <c r="G2266" s="2" t="s">
        <v>11551</v>
      </c>
      <c r="H2266" s="2" t="s">
        <v>675</v>
      </c>
      <c r="I2266" s="2" t="s">
        <v>1434</v>
      </c>
      <c r="J2266" s="2" t="s">
        <v>275</v>
      </c>
      <c r="K2266" s="2" t="s">
        <v>664</v>
      </c>
      <c r="L2266" s="2" t="s">
        <v>675</v>
      </c>
      <c r="M2266" s="2" t="s">
        <v>1676</v>
      </c>
      <c r="N2266" s="2" t="s">
        <v>701</v>
      </c>
      <c r="O2266" s="2" t="s">
        <v>1433</v>
      </c>
      <c r="P2266" s="2" t="s">
        <v>11568</v>
      </c>
      <c r="Q2266" s="9" t="s">
        <v>2159</v>
      </c>
      <c r="R2266" s="2" t="s">
        <v>2164</v>
      </c>
      <c r="S2266" s="9" t="s">
        <v>2199</v>
      </c>
      <c r="T2266" s="2" t="s">
        <v>675</v>
      </c>
    </row>
    <row r="2267" spans="1:20">
      <c r="A2267" s="2" t="s">
        <v>5424</v>
      </c>
      <c r="B2267" s="9" t="s">
        <v>2159</v>
      </c>
      <c r="C2267" s="2" t="s">
        <v>13553</v>
      </c>
      <c r="D2267" s="2" t="s">
        <v>2159</v>
      </c>
      <c r="E2267" s="2" t="s">
        <v>13554</v>
      </c>
      <c r="F2267" s="2" t="s">
        <v>11737</v>
      </c>
      <c r="G2267" s="2" t="s">
        <v>11551</v>
      </c>
      <c r="H2267" s="2" t="s">
        <v>675</v>
      </c>
      <c r="I2267" s="2" t="s">
        <v>2694</v>
      </c>
      <c r="J2267" s="2" t="s">
        <v>217</v>
      </c>
      <c r="K2267" s="2" t="s">
        <v>664</v>
      </c>
      <c r="L2267" s="2" t="s">
        <v>11552</v>
      </c>
      <c r="M2267" s="2" t="s">
        <v>1676</v>
      </c>
      <c r="N2267" s="2" t="s">
        <v>701</v>
      </c>
      <c r="O2267" s="2" t="s">
        <v>2693</v>
      </c>
      <c r="P2267" s="2" t="s">
        <v>11568</v>
      </c>
      <c r="Q2267" s="9" t="s">
        <v>2159</v>
      </c>
      <c r="R2267" s="2" t="s">
        <v>5425</v>
      </c>
      <c r="S2267" s="9" t="s">
        <v>2199</v>
      </c>
      <c r="T2267" s="2" t="s">
        <v>675</v>
      </c>
    </row>
    <row r="2268" spans="1:20">
      <c r="A2268" s="2" t="s">
        <v>2165</v>
      </c>
      <c r="B2268" s="9" t="s">
        <v>2166</v>
      </c>
      <c r="C2268" s="2" t="s">
        <v>13555</v>
      </c>
      <c r="D2268" s="2" t="s">
        <v>2166</v>
      </c>
      <c r="E2268" s="2" t="s">
        <v>13556</v>
      </c>
      <c r="F2268" s="2" t="s">
        <v>11560</v>
      </c>
      <c r="G2268" s="2" t="s">
        <v>11551</v>
      </c>
      <c r="H2268" s="2" t="s">
        <v>675</v>
      </c>
      <c r="I2268" s="2" t="s">
        <v>1834</v>
      </c>
      <c r="J2268" s="2" t="s">
        <v>2167</v>
      </c>
      <c r="K2268" s="2" t="s">
        <v>664</v>
      </c>
      <c r="L2268" s="2" t="s">
        <v>675</v>
      </c>
      <c r="M2268" s="2" t="s">
        <v>1504</v>
      </c>
      <c r="N2268" s="2" t="s">
        <v>701</v>
      </c>
      <c r="O2268" s="2" t="s">
        <v>1833</v>
      </c>
      <c r="P2268" s="2" t="s">
        <v>11557</v>
      </c>
      <c r="Q2268" s="9" t="s">
        <v>2166</v>
      </c>
      <c r="R2268" s="2" t="s">
        <v>2168</v>
      </c>
      <c r="S2268" s="9" t="s">
        <v>2199</v>
      </c>
      <c r="T2268" s="2" t="s">
        <v>675</v>
      </c>
    </row>
    <row r="2269" spans="1:20">
      <c r="A2269" s="2" t="s">
        <v>2169</v>
      </c>
      <c r="B2269" s="9" t="s">
        <v>2166</v>
      </c>
      <c r="C2269" s="2" t="s">
        <v>13557</v>
      </c>
      <c r="D2269" s="2" t="s">
        <v>2166</v>
      </c>
      <c r="E2269" s="2" t="s">
        <v>13558</v>
      </c>
      <c r="F2269" s="2" t="s">
        <v>11560</v>
      </c>
      <c r="G2269" s="2" t="s">
        <v>11551</v>
      </c>
      <c r="H2269" s="2" t="s">
        <v>675</v>
      </c>
      <c r="I2269" s="2" t="s">
        <v>56</v>
      </c>
      <c r="J2269" s="2" t="s">
        <v>2172</v>
      </c>
      <c r="K2269" s="2" t="s">
        <v>664</v>
      </c>
      <c r="L2269" s="2" t="s">
        <v>675</v>
      </c>
      <c r="M2269" s="2" t="s">
        <v>1504</v>
      </c>
      <c r="N2269" s="2" t="s">
        <v>701</v>
      </c>
      <c r="O2269" s="2" t="s">
        <v>1086</v>
      </c>
      <c r="P2269" s="2" t="s">
        <v>11557</v>
      </c>
      <c r="Q2269" s="9" t="s">
        <v>2166</v>
      </c>
      <c r="R2269" s="2" t="s">
        <v>2173</v>
      </c>
      <c r="S2269" s="9" t="s">
        <v>2199</v>
      </c>
      <c r="T2269" s="2" t="s">
        <v>675</v>
      </c>
    </row>
    <row r="2270" spans="1:20">
      <c r="A2270" s="2" t="s">
        <v>2174</v>
      </c>
      <c r="B2270" s="9" t="s">
        <v>2166</v>
      </c>
      <c r="C2270" s="2" t="s">
        <v>5861</v>
      </c>
      <c r="D2270" s="2" t="s">
        <v>2166</v>
      </c>
      <c r="E2270" s="2" t="s">
        <v>12641</v>
      </c>
      <c r="F2270" s="2" t="s">
        <v>11560</v>
      </c>
      <c r="G2270" s="2" t="s">
        <v>11551</v>
      </c>
      <c r="H2270" s="2" t="s">
        <v>675</v>
      </c>
      <c r="I2270" s="2" t="s">
        <v>178</v>
      </c>
      <c r="J2270" s="2" t="s">
        <v>435</v>
      </c>
      <c r="K2270" s="2" t="s">
        <v>664</v>
      </c>
      <c r="L2270" s="2" t="s">
        <v>675</v>
      </c>
      <c r="M2270" s="2" t="s">
        <v>1676</v>
      </c>
      <c r="N2270" s="2" t="s">
        <v>701</v>
      </c>
      <c r="O2270" s="2" t="s">
        <v>1002</v>
      </c>
      <c r="P2270" s="2" t="s">
        <v>11568</v>
      </c>
      <c r="Q2270" s="9" t="s">
        <v>2166</v>
      </c>
      <c r="R2270" s="2" t="s">
        <v>2175</v>
      </c>
      <c r="S2270" s="9" t="s">
        <v>2199</v>
      </c>
      <c r="T2270" s="2" t="s">
        <v>675</v>
      </c>
    </row>
    <row r="2271" spans="1:20">
      <c r="A2271" s="2" t="s">
        <v>5426</v>
      </c>
      <c r="B2271" s="9" t="s">
        <v>2166</v>
      </c>
      <c r="C2271" s="2" t="s">
        <v>13559</v>
      </c>
      <c r="D2271" s="2" t="s">
        <v>2166</v>
      </c>
      <c r="E2271" s="2" t="s">
        <v>13560</v>
      </c>
      <c r="F2271" s="2" t="s">
        <v>11643</v>
      </c>
      <c r="G2271" s="2" t="s">
        <v>11551</v>
      </c>
      <c r="H2271" s="2" t="s">
        <v>675</v>
      </c>
      <c r="I2271" s="2" t="s">
        <v>1791</v>
      </c>
      <c r="J2271" s="2" t="s">
        <v>519</v>
      </c>
      <c r="K2271" s="2" t="s">
        <v>664</v>
      </c>
      <c r="L2271" s="2" t="s">
        <v>11552</v>
      </c>
      <c r="M2271" s="2" t="s">
        <v>1676</v>
      </c>
      <c r="N2271" s="2" t="s">
        <v>701</v>
      </c>
      <c r="O2271" s="2" t="s">
        <v>1790</v>
      </c>
      <c r="P2271" s="2" t="s">
        <v>11568</v>
      </c>
      <c r="Q2271" s="9" t="s">
        <v>2166</v>
      </c>
      <c r="R2271" s="2" t="s">
        <v>5427</v>
      </c>
      <c r="S2271" s="9" t="s">
        <v>2199</v>
      </c>
      <c r="T2271" s="2" t="s">
        <v>675</v>
      </c>
    </row>
    <row r="2272" spans="1:20">
      <c r="A2272" s="2" t="s">
        <v>4722</v>
      </c>
      <c r="B2272" s="9" t="s">
        <v>2166</v>
      </c>
      <c r="C2272" s="2" t="s">
        <v>13560</v>
      </c>
      <c r="D2272" s="2" t="s">
        <v>2166</v>
      </c>
      <c r="E2272" s="2" t="s">
        <v>13561</v>
      </c>
      <c r="F2272" s="2" t="s">
        <v>11616</v>
      </c>
      <c r="G2272" s="2" t="s">
        <v>11551</v>
      </c>
      <c r="H2272" s="2" t="s">
        <v>675</v>
      </c>
      <c r="I2272" s="2" t="s">
        <v>2464</v>
      </c>
      <c r="J2272" s="2" t="s">
        <v>427</v>
      </c>
      <c r="K2272" s="2" t="s">
        <v>664</v>
      </c>
      <c r="L2272" s="2" t="s">
        <v>11552</v>
      </c>
      <c r="M2272" s="2" t="s">
        <v>1676</v>
      </c>
      <c r="N2272" s="2" t="s">
        <v>701</v>
      </c>
      <c r="O2272" s="2" t="s">
        <v>2463</v>
      </c>
      <c r="P2272" s="2" t="s">
        <v>11568</v>
      </c>
      <c r="Q2272" s="9" t="s">
        <v>2166</v>
      </c>
      <c r="R2272" s="2" t="s">
        <v>4723</v>
      </c>
      <c r="S2272" s="9" t="s">
        <v>2199</v>
      </c>
      <c r="T2272" s="2" t="s">
        <v>675</v>
      </c>
    </row>
    <row r="2273" spans="1:20">
      <c r="A2273" s="2" t="s">
        <v>5428</v>
      </c>
      <c r="B2273" s="9" t="s">
        <v>2166</v>
      </c>
      <c r="C2273" s="2" t="s">
        <v>13562</v>
      </c>
      <c r="D2273" s="2" t="s">
        <v>2166</v>
      </c>
      <c r="E2273" s="2" t="s">
        <v>13401</v>
      </c>
      <c r="F2273" s="2" t="s">
        <v>12776</v>
      </c>
      <c r="G2273" s="2" t="s">
        <v>11551</v>
      </c>
      <c r="H2273" s="2" t="s">
        <v>675</v>
      </c>
      <c r="I2273" s="2" t="s">
        <v>2754</v>
      </c>
      <c r="J2273" s="2" t="s">
        <v>186</v>
      </c>
      <c r="K2273" s="2" t="s">
        <v>664</v>
      </c>
      <c r="L2273" s="2" t="s">
        <v>11552</v>
      </c>
      <c r="M2273" s="2" t="s">
        <v>1676</v>
      </c>
      <c r="N2273" s="2" t="s">
        <v>701</v>
      </c>
      <c r="O2273" s="2" t="s">
        <v>2753</v>
      </c>
      <c r="P2273" s="2" t="s">
        <v>11568</v>
      </c>
      <c r="Q2273" s="9" t="s">
        <v>2166</v>
      </c>
      <c r="R2273" s="2" t="s">
        <v>5429</v>
      </c>
      <c r="S2273" s="9" t="s">
        <v>2199</v>
      </c>
      <c r="T2273" s="2" t="s">
        <v>675</v>
      </c>
    </row>
    <row r="2274" spans="1:20">
      <c r="A2274" s="2" t="s">
        <v>4724</v>
      </c>
      <c r="B2274" s="9" t="s">
        <v>2166</v>
      </c>
      <c r="C2274" s="2" t="s">
        <v>5960</v>
      </c>
      <c r="D2274" s="2" t="s">
        <v>2166</v>
      </c>
      <c r="E2274" s="2" t="s">
        <v>6089</v>
      </c>
      <c r="F2274" s="2" t="s">
        <v>11555</v>
      </c>
      <c r="G2274" s="2" t="s">
        <v>11551</v>
      </c>
      <c r="H2274" s="2" t="s">
        <v>675</v>
      </c>
      <c r="I2274" s="2" t="s">
        <v>2274</v>
      </c>
      <c r="J2274" s="2" t="s">
        <v>217</v>
      </c>
      <c r="K2274" s="2" t="s">
        <v>664</v>
      </c>
      <c r="L2274" s="2" t="s">
        <v>11552</v>
      </c>
      <c r="M2274" s="2" t="s">
        <v>1676</v>
      </c>
      <c r="N2274" s="2" t="s">
        <v>701</v>
      </c>
      <c r="O2274" s="2" t="s">
        <v>2273</v>
      </c>
      <c r="P2274" s="2" t="s">
        <v>11568</v>
      </c>
      <c r="Q2274" s="9" t="s">
        <v>2166</v>
      </c>
      <c r="R2274" s="2" t="s">
        <v>4725</v>
      </c>
      <c r="S2274" s="9" t="s">
        <v>2199</v>
      </c>
      <c r="T2274" s="2" t="s">
        <v>675</v>
      </c>
    </row>
    <row r="2275" spans="1:20">
      <c r="A2275" s="2" t="s">
        <v>2176</v>
      </c>
      <c r="B2275" s="9" t="s">
        <v>2166</v>
      </c>
      <c r="C2275" s="2" t="s">
        <v>5844</v>
      </c>
      <c r="D2275" s="2" t="s">
        <v>2166</v>
      </c>
      <c r="E2275" s="2" t="s">
        <v>7040</v>
      </c>
      <c r="F2275" s="2" t="s">
        <v>11560</v>
      </c>
      <c r="G2275" s="2" t="s">
        <v>11551</v>
      </c>
      <c r="H2275" s="2" t="s">
        <v>675</v>
      </c>
      <c r="I2275" s="2" t="s">
        <v>2178</v>
      </c>
      <c r="J2275" s="2" t="s">
        <v>2179</v>
      </c>
      <c r="K2275" s="2" t="s">
        <v>922</v>
      </c>
      <c r="L2275" s="2" t="s">
        <v>675</v>
      </c>
      <c r="M2275" s="2" t="s">
        <v>683</v>
      </c>
      <c r="N2275" s="2" t="s">
        <v>701</v>
      </c>
      <c r="O2275" s="2" t="s">
        <v>2177</v>
      </c>
      <c r="P2275" s="2" t="s">
        <v>11568</v>
      </c>
      <c r="Q2275" s="9" t="s">
        <v>2166</v>
      </c>
      <c r="R2275" s="2" t="s">
        <v>2180</v>
      </c>
      <c r="S2275" s="9" t="s">
        <v>2199</v>
      </c>
      <c r="T2275" s="2" t="s">
        <v>675</v>
      </c>
    </row>
    <row r="2276" spans="1:20">
      <c r="A2276" s="2" t="s">
        <v>5430</v>
      </c>
      <c r="B2276" s="9" t="s">
        <v>2166</v>
      </c>
      <c r="C2276" s="2" t="s">
        <v>12526</v>
      </c>
      <c r="D2276" s="2" t="s">
        <v>2166</v>
      </c>
      <c r="E2276" s="2" t="s">
        <v>13490</v>
      </c>
      <c r="F2276" s="2" t="s">
        <v>12197</v>
      </c>
      <c r="G2276" s="2" t="s">
        <v>11551</v>
      </c>
      <c r="H2276" s="2" t="s">
        <v>675</v>
      </c>
      <c r="I2276" s="2" t="s">
        <v>2766</v>
      </c>
      <c r="J2276" s="2" t="s">
        <v>217</v>
      </c>
      <c r="K2276" s="2" t="s">
        <v>664</v>
      </c>
      <c r="L2276" s="2" t="s">
        <v>11552</v>
      </c>
      <c r="M2276" s="2" t="s">
        <v>1676</v>
      </c>
      <c r="N2276" s="2" t="s">
        <v>701</v>
      </c>
      <c r="O2276" s="2" t="s">
        <v>2765</v>
      </c>
      <c r="P2276" s="2" t="s">
        <v>11568</v>
      </c>
      <c r="Q2276" s="9" t="s">
        <v>2166</v>
      </c>
      <c r="R2276" s="2" t="s">
        <v>5431</v>
      </c>
      <c r="S2276" s="9" t="s">
        <v>2199</v>
      </c>
      <c r="T2276" s="2" t="s">
        <v>675</v>
      </c>
    </row>
    <row r="2277" spans="1:20">
      <c r="A2277" s="2" t="s">
        <v>3434</v>
      </c>
      <c r="B2277" s="9" t="s">
        <v>2166</v>
      </c>
      <c r="C2277" s="2" t="s">
        <v>13563</v>
      </c>
      <c r="D2277" s="2" t="s">
        <v>2166</v>
      </c>
      <c r="E2277" s="2" t="s">
        <v>13564</v>
      </c>
      <c r="F2277" s="2" t="s">
        <v>12594</v>
      </c>
      <c r="G2277" s="2" t="s">
        <v>11551</v>
      </c>
      <c r="H2277" s="2" t="s">
        <v>675</v>
      </c>
      <c r="I2277" s="2" t="s">
        <v>2760</v>
      </c>
      <c r="J2277" s="2" t="s">
        <v>558</v>
      </c>
      <c r="K2277" s="2" t="s">
        <v>664</v>
      </c>
      <c r="L2277" s="2" t="s">
        <v>11552</v>
      </c>
      <c r="M2277" s="2" t="s">
        <v>1504</v>
      </c>
      <c r="N2277" s="2" t="s">
        <v>701</v>
      </c>
      <c r="O2277" s="2" t="s">
        <v>2759</v>
      </c>
      <c r="P2277" s="2" t="s">
        <v>11557</v>
      </c>
      <c r="Q2277" s="9" t="s">
        <v>2182</v>
      </c>
      <c r="R2277" s="2" t="s">
        <v>3435</v>
      </c>
      <c r="S2277" s="9" t="s">
        <v>2199</v>
      </c>
      <c r="T2277" s="2" t="s">
        <v>675</v>
      </c>
    </row>
    <row r="2278" spans="1:20">
      <c r="A2278" s="2" t="s">
        <v>4726</v>
      </c>
      <c r="B2278" s="9" t="s">
        <v>2166</v>
      </c>
      <c r="C2278" s="2" t="s">
        <v>13565</v>
      </c>
      <c r="D2278" s="2" t="s">
        <v>2182</v>
      </c>
      <c r="E2278" s="2" t="s">
        <v>13566</v>
      </c>
      <c r="F2278" s="2" t="s">
        <v>13567</v>
      </c>
      <c r="G2278" s="2" t="s">
        <v>11551</v>
      </c>
      <c r="H2278" s="2" t="s">
        <v>675</v>
      </c>
      <c r="I2278" s="2" t="s">
        <v>1434</v>
      </c>
      <c r="J2278" s="2" t="s">
        <v>559</v>
      </c>
      <c r="K2278" s="2" t="s">
        <v>664</v>
      </c>
      <c r="L2278" s="2" t="s">
        <v>11552</v>
      </c>
      <c r="M2278" s="2" t="s">
        <v>1504</v>
      </c>
      <c r="N2278" s="2" t="s">
        <v>701</v>
      </c>
      <c r="O2278" s="2" t="s">
        <v>1433</v>
      </c>
      <c r="P2278" s="2" t="s">
        <v>11557</v>
      </c>
      <c r="Q2278" s="9" t="s">
        <v>2182</v>
      </c>
      <c r="R2278" s="2" t="s">
        <v>4727</v>
      </c>
      <c r="S2278" s="9" t="s">
        <v>2199</v>
      </c>
      <c r="T2278" s="2" t="s">
        <v>675</v>
      </c>
    </row>
    <row r="2279" spans="1:20">
      <c r="A2279" s="2" t="s">
        <v>3436</v>
      </c>
      <c r="B2279" s="9" t="s">
        <v>2166</v>
      </c>
      <c r="C2279" s="2" t="s">
        <v>13568</v>
      </c>
      <c r="D2279" s="2" t="s">
        <v>2182</v>
      </c>
      <c r="E2279" s="2" t="s">
        <v>13569</v>
      </c>
      <c r="F2279" s="2" t="s">
        <v>12427</v>
      </c>
      <c r="G2279" s="2" t="s">
        <v>11551</v>
      </c>
      <c r="H2279" s="2" t="s">
        <v>675</v>
      </c>
      <c r="I2279" s="2" t="s">
        <v>133</v>
      </c>
      <c r="J2279" s="2" t="s">
        <v>560</v>
      </c>
      <c r="K2279" s="2" t="s">
        <v>664</v>
      </c>
      <c r="L2279" s="2" t="s">
        <v>11552</v>
      </c>
      <c r="M2279" s="2" t="s">
        <v>1504</v>
      </c>
      <c r="N2279" s="2" t="s">
        <v>701</v>
      </c>
      <c r="O2279" s="2" t="s">
        <v>1122</v>
      </c>
      <c r="P2279" s="2" t="s">
        <v>11557</v>
      </c>
      <c r="Q2279" s="9" t="s">
        <v>2182</v>
      </c>
      <c r="R2279" s="2" t="s">
        <v>3437</v>
      </c>
      <c r="S2279" s="9" t="s">
        <v>2199</v>
      </c>
      <c r="T2279" s="2" t="s">
        <v>675</v>
      </c>
    </row>
    <row r="2280" spans="1:20">
      <c r="A2280" s="2" t="s">
        <v>3438</v>
      </c>
      <c r="B2280" s="9" t="s">
        <v>2182</v>
      </c>
      <c r="C2280" s="2" t="s">
        <v>13570</v>
      </c>
      <c r="D2280" s="2" t="s">
        <v>2182</v>
      </c>
      <c r="E2280" s="2" t="s">
        <v>13571</v>
      </c>
      <c r="F2280" s="2" t="s">
        <v>11550</v>
      </c>
      <c r="G2280" s="2" t="s">
        <v>11551</v>
      </c>
      <c r="H2280" s="2" t="s">
        <v>675</v>
      </c>
      <c r="I2280" s="2" t="s">
        <v>2537</v>
      </c>
      <c r="J2280" s="2" t="s">
        <v>537</v>
      </c>
      <c r="K2280" s="2" t="s">
        <v>664</v>
      </c>
      <c r="L2280" s="2" t="s">
        <v>11552</v>
      </c>
      <c r="M2280" s="2" t="s">
        <v>1504</v>
      </c>
      <c r="N2280" s="2" t="s">
        <v>701</v>
      </c>
      <c r="O2280" s="2" t="s">
        <v>2536</v>
      </c>
      <c r="P2280" s="2" t="s">
        <v>11557</v>
      </c>
      <c r="Q2280" s="9" t="s">
        <v>2182</v>
      </c>
      <c r="R2280" s="2" t="s">
        <v>3439</v>
      </c>
      <c r="S2280" s="9" t="s">
        <v>2199</v>
      </c>
      <c r="T2280" s="2" t="s">
        <v>675</v>
      </c>
    </row>
    <row r="2281" spans="1:20">
      <c r="A2281" s="2" t="s">
        <v>4728</v>
      </c>
      <c r="B2281" s="9" t="s">
        <v>2182</v>
      </c>
      <c r="C2281" s="2" t="s">
        <v>13572</v>
      </c>
      <c r="D2281" s="2" t="s">
        <v>2182</v>
      </c>
      <c r="E2281" s="2" t="s">
        <v>13573</v>
      </c>
      <c r="F2281" s="2" t="s">
        <v>12809</v>
      </c>
      <c r="G2281" s="2" t="s">
        <v>11551</v>
      </c>
      <c r="H2281" s="2" t="s">
        <v>675</v>
      </c>
      <c r="I2281" s="2" t="s">
        <v>1816</v>
      </c>
      <c r="J2281" s="2" t="s">
        <v>561</v>
      </c>
      <c r="K2281" s="2" t="s">
        <v>664</v>
      </c>
      <c r="L2281" s="2" t="s">
        <v>11552</v>
      </c>
      <c r="M2281" s="2" t="s">
        <v>1504</v>
      </c>
      <c r="N2281" s="2" t="s">
        <v>701</v>
      </c>
      <c r="O2281" s="2" t="s">
        <v>1815</v>
      </c>
      <c r="P2281" s="2" t="s">
        <v>11557</v>
      </c>
      <c r="Q2281" s="9" t="s">
        <v>2182</v>
      </c>
      <c r="R2281" s="2" t="s">
        <v>4729</v>
      </c>
      <c r="S2281" s="9" t="s">
        <v>2199</v>
      </c>
      <c r="T2281" s="2" t="s">
        <v>675</v>
      </c>
    </row>
    <row r="2282" spans="1:20">
      <c r="A2282" s="2" t="s">
        <v>4730</v>
      </c>
      <c r="B2282" s="9" t="s">
        <v>2182</v>
      </c>
      <c r="C2282" s="2" t="s">
        <v>13574</v>
      </c>
      <c r="D2282" s="2" t="s">
        <v>2182</v>
      </c>
      <c r="E2282" s="2" t="s">
        <v>13575</v>
      </c>
      <c r="F2282" s="2" t="s">
        <v>12186</v>
      </c>
      <c r="G2282" s="2" t="s">
        <v>11551</v>
      </c>
      <c r="H2282" s="2" t="s">
        <v>675</v>
      </c>
      <c r="I2282" s="2" t="s">
        <v>1082</v>
      </c>
      <c r="J2282" s="2" t="s">
        <v>562</v>
      </c>
      <c r="K2282" s="2" t="s">
        <v>664</v>
      </c>
      <c r="L2282" s="2" t="s">
        <v>11552</v>
      </c>
      <c r="M2282" s="2" t="s">
        <v>1504</v>
      </c>
      <c r="N2282" s="2" t="s">
        <v>701</v>
      </c>
      <c r="O2282" s="2" t="s">
        <v>1081</v>
      </c>
      <c r="P2282" s="2" t="s">
        <v>11557</v>
      </c>
      <c r="Q2282" s="9" t="s">
        <v>2182</v>
      </c>
      <c r="R2282" s="2" t="s">
        <v>4731</v>
      </c>
      <c r="S2282" s="9" t="s">
        <v>2199</v>
      </c>
      <c r="T2282" s="2" t="s">
        <v>675</v>
      </c>
    </row>
    <row r="2283" spans="1:20">
      <c r="A2283" s="2" t="s">
        <v>4732</v>
      </c>
      <c r="B2283" s="9" t="s">
        <v>2182</v>
      </c>
      <c r="C2283" s="2" t="s">
        <v>13576</v>
      </c>
      <c r="D2283" s="2" t="s">
        <v>2182</v>
      </c>
      <c r="E2283" s="2" t="s">
        <v>13577</v>
      </c>
      <c r="F2283" s="2" t="s">
        <v>13075</v>
      </c>
      <c r="G2283" s="2" t="s">
        <v>11551</v>
      </c>
      <c r="H2283" s="2" t="s">
        <v>675</v>
      </c>
      <c r="I2283" s="2" t="s">
        <v>1434</v>
      </c>
      <c r="J2283" s="2" t="s">
        <v>563</v>
      </c>
      <c r="K2283" s="2" t="s">
        <v>664</v>
      </c>
      <c r="L2283" s="2" t="s">
        <v>11552</v>
      </c>
      <c r="M2283" s="2" t="s">
        <v>1504</v>
      </c>
      <c r="N2283" s="2" t="s">
        <v>701</v>
      </c>
      <c r="O2283" s="2" t="s">
        <v>1433</v>
      </c>
      <c r="P2283" s="2" t="s">
        <v>11557</v>
      </c>
      <c r="Q2283" s="9" t="s">
        <v>2182</v>
      </c>
      <c r="R2283" s="2" t="s">
        <v>4733</v>
      </c>
      <c r="S2283" s="9" t="s">
        <v>2199</v>
      </c>
      <c r="T2283" s="2" t="s">
        <v>675</v>
      </c>
    </row>
    <row r="2284" spans="1:20">
      <c r="A2284" s="2" t="s">
        <v>3440</v>
      </c>
      <c r="B2284" s="9" t="s">
        <v>2182</v>
      </c>
      <c r="C2284" s="2" t="s">
        <v>13578</v>
      </c>
      <c r="D2284" s="2" t="s">
        <v>2182</v>
      </c>
      <c r="E2284" s="2" t="s">
        <v>13579</v>
      </c>
      <c r="F2284" s="2" t="s">
        <v>11550</v>
      </c>
      <c r="G2284" s="2" t="s">
        <v>11551</v>
      </c>
      <c r="H2284" s="2" t="s">
        <v>675</v>
      </c>
      <c r="I2284" s="2" t="s">
        <v>2576</v>
      </c>
      <c r="J2284" s="2" t="s">
        <v>463</v>
      </c>
      <c r="K2284" s="2" t="s">
        <v>664</v>
      </c>
      <c r="L2284" s="2" t="s">
        <v>11552</v>
      </c>
      <c r="M2284" s="2" t="s">
        <v>1504</v>
      </c>
      <c r="N2284" s="2" t="s">
        <v>701</v>
      </c>
      <c r="O2284" s="2" t="s">
        <v>2575</v>
      </c>
      <c r="P2284" s="2" t="s">
        <v>11557</v>
      </c>
      <c r="Q2284" s="9" t="s">
        <v>2182</v>
      </c>
      <c r="R2284" s="2" t="s">
        <v>3441</v>
      </c>
      <c r="S2284" s="9" t="s">
        <v>2199</v>
      </c>
      <c r="T2284" s="2" t="s">
        <v>675</v>
      </c>
    </row>
    <row r="2285" spans="1:20">
      <c r="A2285" s="2" t="s">
        <v>2181</v>
      </c>
      <c r="B2285" s="9" t="s">
        <v>2182</v>
      </c>
      <c r="C2285" s="2" t="s">
        <v>13580</v>
      </c>
      <c r="D2285" s="2" t="s">
        <v>2182</v>
      </c>
      <c r="E2285" s="2" t="s">
        <v>13581</v>
      </c>
      <c r="F2285" s="2" t="s">
        <v>11560</v>
      </c>
      <c r="G2285" s="2" t="s">
        <v>11551</v>
      </c>
      <c r="H2285" s="2" t="s">
        <v>2185</v>
      </c>
      <c r="I2285" s="2" t="s">
        <v>2184</v>
      </c>
      <c r="J2285" s="2" t="s">
        <v>2186</v>
      </c>
      <c r="K2285" s="2" t="s">
        <v>663</v>
      </c>
      <c r="L2285" s="2" t="s">
        <v>675</v>
      </c>
      <c r="M2285" s="2" t="s">
        <v>825</v>
      </c>
      <c r="N2285" s="2" t="s">
        <v>701</v>
      </c>
      <c r="O2285" s="2" t="s">
        <v>2183</v>
      </c>
      <c r="P2285" s="2" t="s">
        <v>11557</v>
      </c>
      <c r="Q2285" s="9" t="s">
        <v>2182</v>
      </c>
      <c r="R2285" s="2" t="s">
        <v>2187</v>
      </c>
      <c r="S2285" s="9" t="s">
        <v>2199</v>
      </c>
      <c r="T2285" s="2" t="s">
        <v>675</v>
      </c>
    </row>
    <row r="2286" spans="1:20">
      <c r="A2286" s="2" t="s">
        <v>2188</v>
      </c>
      <c r="B2286" s="9" t="s">
        <v>2182</v>
      </c>
      <c r="C2286" s="2" t="s">
        <v>13582</v>
      </c>
      <c r="D2286" s="2" t="s">
        <v>2182</v>
      </c>
      <c r="E2286" s="2" t="s">
        <v>12612</v>
      </c>
      <c r="F2286" s="2" t="s">
        <v>11560</v>
      </c>
      <c r="G2286" s="2" t="s">
        <v>11551</v>
      </c>
      <c r="H2286" s="2" t="s">
        <v>675</v>
      </c>
      <c r="I2286" s="2" t="s">
        <v>133</v>
      </c>
      <c r="J2286" s="2" t="s">
        <v>2189</v>
      </c>
      <c r="K2286" s="2" t="s">
        <v>663</v>
      </c>
      <c r="L2286" s="2" t="s">
        <v>675</v>
      </c>
      <c r="M2286" s="2" t="s">
        <v>825</v>
      </c>
      <c r="N2286" s="2" t="s">
        <v>760</v>
      </c>
      <c r="O2286" s="2" t="s">
        <v>1122</v>
      </c>
      <c r="P2286" s="2" t="s">
        <v>11568</v>
      </c>
      <c r="Q2286" s="9" t="s">
        <v>2182</v>
      </c>
      <c r="R2286" s="2" t="s">
        <v>2190</v>
      </c>
      <c r="S2286" s="9" t="s">
        <v>4735</v>
      </c>
      <c r="T2286" s="2" t="s">
        <v>675</v>
      </c>
    </row>
    <row r="2287" spans="1:20">
      <c r="A2287" s="2" t="s">
        <v>2191</v>
      </c>
      <c r="B2287" s="9" t="s">
        <v>2182</v>
      </c>
      <c r="C2287" s="2" t="s">
        <v>13583</v>
      </c>
      <c r="D2287" s="2" t="s">
        <v>2182</v>
      </c>
      <c r="E2287" s="2" t="s">
        <v>13584</v>
      </c>
      <c r="F2287" s="2" t="s">
        <v>11560</v>
      </c>
      <c r="G2287" s="2" t="s">
        <v>11551</v>
      </c>
      <c r="H2287" s="2" t="s">
        <v>675</v>
      </c>
      <c r="I2287" s="2" t="s">
        <v>56</v>
      </c>
      <c r="J2287" s="2" t="s">
        <v>2192</v>
      </c>
      <c r="K2287" s="2" t="s">
        <v>664</v>
      </c>
      <c r="L2287" s="2" t="s">
        <v>675</v>
      </c>
      <c r="M2287" s="2" t="s">
        <v>701</v>
      </c>
      <c r="N2287" s="2" t="s">
        <v>701</v>
      </c>
      <c r="O2287" s="2" t="s">
        <v>1086</v>
      </c>
      <c r="P2287" s="2" t="s">
        <v>11557</v>
      </c>
      <c r="Q2287" s="9" t="s">
        <v>2182</v>
      </c>
      <c r="R2287" s="2" t="s">
        <v>2193</v>
      </c>
      <c r="S2287" s="9" t="s">
        <v>2199</v>
      </c>
      <c r="T2287" s="2" t="s">
        <v>675</v>
      </c>
    </row>
    <row r="2288" spans="1:20">
      <c r="A2288" s="2" t="s">
        <v>2194</v>
      </c>
      <c r="B2288" s="9" t="s">
        <v>2182</v>
      </c>
      <c r="C2288" s="2" t="s">
        <v>13585</v>
      </c>
      <c r="D2288" s="2" t="s">
        <v>675</v>
      </c>
      <c r="E2288" s="2" t="s">
        <v>682</v>
      </c>
      <c r="F2288" s="2" t="s">
        <v>11560</v>
      </c>
      <c r="G2288" s="2" t="s">
        <v>11551</v>
      </c>
      <c r="H2288" s="2" t="s">
        <v>2195</v>
      </c>
      <c r="I2288" s="2" t="s">
        <v>1185</v>
      </c>
      <c r="J2288" s="2" t="s">
        <v>13586</v>
      </c>
      <c r="K2288" s="2" t="s">
        <v>664</v>
      </c>
      <c r="L2288" s="2" t="s">
        <v>675</v>
      </c>
      <c r="M2288" s="2" t="s">
        <v>701</v>
      </c>
      <c r="N2288" s="2" t="s">
        <v>701</v>
      </c>
      <c r="O2288" s="2" t="s">
        <v>1184</v>
      </c>
      <c r="P2288" s="2" t="s">
        <v>11557</v>
      </c>
      <c r="Q2288" s="9" t="s">
        <v>2182</v>
      </c>
      <c r="R2288" s="2" t="s">
        <v>2197</v>
      </c>
      <c r="S2288" s="9" t="s">
        <v>2199</v>
      </c>
      <c r="T2288" s="2" t="s">
        <v>12465</v>
      </c>
    </row>
    <row r="2289" spans="1:20">
      <c r="A2289" s="2" t="s">
        <v>5028</v>
      </c>
      <c r="B2289" s="9" t="s">
        <v>5029</v>
      </c>
      <c r="C2289" s="2" t="s">
        <v>13587</v>
      </c>
      <c r="D2289" s="2" t="s">
        <v>675</v>
      </c>
      <c r="E2289" s="2" t="s">
        <v>682</v>
      </c>
      <c r="F2289" s="2" t="s">
        <v>11560</v>
      </c>
      <c r="G2289" s="2" t="s">
        <v>11551</v>
      </c>
      <c r="H2289" s="2" t="s">
        <v>5030</v>
      </c>
      <c r="I2289" s="2" t="s">
        <v>4977</v>
      </c>
      <c r="J2289" s="2" t="s">
        <v>5031</v>
      </c>
      <c r="K2289" s="2" t="s">
        <v>663</v>
      </c>
      <c r="L2289" s="2" t="s">
        <v>675</v>
      </c>
      <c r="M2289" s="2" t="s">
        <v>701</v>
      </c>
      <c r="N2289" s="2" t="s">
        <v>701</v>
      </c>
      <c r="O2289" s="2" t="s">
        <v>4976</v>
      </c>
      <c r="P2289" s="2" t="s">
        <v>11557</v>
      </c>
      <c r="Q2289" s="9" t="s">
        <v>5029</v>
      </c>
      <c r="R2289" s="2" t="s">
        <v>5032</v>
      </c>
      <c r="S2289" s="9" t="s">
        <v>2199</v>
      </c>
      <c r="T2289" s="2" t="s">
        <v>675</v>
      </c>
    </row>
    <row r="2290" spans="1:20">
      <c r="A2290" s="2" t="s">
        <v>10035</v>
      </c>
      <c r="B2290" s="9" t="s">
        <v>2263</v>
      </c>
      <c r="C2290" s="2" t="s">
        <v>5844</v>
      </c>
      <c r="D2290" s="2" t="s">
        <v>2263</v>
      </c>
      <c r="E2290" s="2" t="s">
        <v>7035</v>
      </c>
      <c r="F2290" s="2" t="s">
        <v>11560</v>
      </c>
      <c r="G2290" s="2" t="s">
        <v>11551</v>
      </c>
      <c r="H2290" s="2" t="s">
        <v>675</v>
      </c>
      <c r="I2290" s="2" t="s">
        <v>40</v>
      </c>
      <c r="J2290" s="2" t="s">
        <v>6806</v>
      </c>
      <c r="K2290" s="2" t="s">
        <v>922</v>
      </c>
      <c r="L2290" s="2" t="s">
        <v>675</v>
      </c>
      <c r="M2290" s="2" t="s">
        <v>2672</v>
      </c>
      <c r="N2290" s="2" t="s">
        <v>2672</v>
      </c>
      <c r="O2290" s="2" t="s">
        <v>1959</v>
      </c>
      <c r="P2290" s="2" t="s">
        <v>11557</v>
      </c>
      <c r="Q2290" s="9" t="s">
        <v>5029</v>
      </c>
      <c r="R2290" s="2" t="s">
        <v>10037</v>
      </c>
      <c r="S2290" s="9" t="s">
        <v>4843</v>
      </c>
      <c r="T2290" s="2" t="s">
        <v>675</v>
      </c>
    </row>
    <row r="2291" spans="1:20">
      <c r="A2291" s="2" t="s">
        <v>10038</v>
      </c>
      <c r="B2291" s="9" t="s">
        <v>675</v>
      </c>
      <c r="C2291" s="2" t="s">
        <v>682</v>
      </c>
      <c r="D2291" s="2" t="s">
        <v>675</v>
      </c>
      <c r="E2291" s="2" t="s">
        <v>682</v>
      </c>
      <c r="F2291" s="2" t="s">
        <v>11560</v>
      </c>
      <c r="G2291" s="2" t="s">
        <v>11551</v>
      </c>
      <c r="H2291" s="2" t="s">
        <v>7841</v>
      </c>
      <c r="I2291" s="2" t="s">
        <v>885</v>
      </c>
      <c r="J2291" s="2" t="s">
        <v>7842</v>
      </c>
      <c r="K2291" s="2" t="s">
        <v>922</v>
      </c>
      <c r="L2291" s="2" t="s">
        <v>675</v>
      </c>
      <c r="M2291" s="2" t="s">
        <v>2672</v>
      </c>
      <c r="N2291" s="2" t="s">
        <v>675</v>
      </c>
      <c r="O2291" s="2" t="s">
        <v>884</v>
      </c>
      <c r="P2291" s="2" t="s">
        <v>11568</v>
      </c>
      <c r="Q2291" s="9" t="s">
        <v>5029</v>
      </c>
      <c r="R2291" s="2" t="s">
        <v>10039</v>
      </c>
      <c r="S2291" s="9" t="s">
        <v>675</v>
      </c>
      <c r="T2291" s="2" t="s">
        <v>675</v>
      </c>
    </row>
    <row r="2292" spans="1:20">
      <c r="A2292" s="2" t="s">
        <v>10040</v>
      </c>
      <c r="B2292" s="9" t="s">
        <v>675</v>
      </c>
      <c r="C2292" s="2" t="s">
        <v>682</v>
      </c>
      <c r="D2292" s="2" t="s">
        <v>675</v>
      </c>
      <c r="E2292" s="2" t="s">
        <v>682</v>
      </c>
      <c r="F2292" s="2" t="s">
        <v>11560</v>
      </c>
      <c r="G2292" s="2" t="s">
        <v>11551</v>
      </c>
      <c r="H2292" s="2" t="s">
        <v>3806</v>
      </c>
      <c r="I2292" s="2" t="s">
        <v>885</v>
      </c>
      <c r="J2292" s="2" t="s">
        <v>7959</v>
      </c>
      <c r="K2292" s="2" t="s">
        <v>922</v>
      </c>
      <c r="L2292" s="2" t="s">
        <v>675</v>
      </c>
      <c r="M2292" s="2" t="s">
        <v>2672</v>
      </c>
      <c r="N2292" s="2" t="s">
        <v>675</v>
      </c>
      <c r="O2292" s="2" t="s">
        <v>884</v>
      </c>
      <c r="P2292" s="2" t="s">
        <v>11568</v>
      </c>
      <c r="Q2292" s="9" t="s">
        <v>5029</v>
      </c>
      <c r="R2292" s="2" t="s">
        <v>10041</v>
      </c>
      <c r="S2292" s="9" t="s">
        <v>675</v>
      </c>
      <c r="T2292" s="2" t="s">
        <v>675</v>
      </c>
    </row>
    <row r="2293" spans="1:20">
      <c r="A2293" s="2" t="s">
        <v>10042</v>
      </c>
      <c r="B2293" s="9" t="s">
        <v>2384</v>
      </c>
      <c r="C2293" s="2" t="s">
        <v>13588</v>
      </c>
      <c r="D2293" s="2" t="s">
        <v>675</v>
      </c>
      <c r="E2293" s="2" t="s">
        <v>682</v>
      </c>
      <c r="F2293" s="2" t="s">
        <v>11560</v>
      </c>
      <c r="G2293" s="2" t="s">
        <v>11551</v>
      </c>
      <c r="H2293" s="2" t="s">
        <v>5646</v>
      </c>
      <c r="I2293" s="2" t="s">
        <v>914</v>
      </c>
      <c r="J2293" s="2" t="s">
        <v>8122</v>
      </c>
      <c r="K2293" s="2" t="s">
        <v>922</v>
      </c>
      <c r="L2293" s="2" t="s">
        <v>675</v>
      </c>
      <c r="M2293" s="2" t="s">
        <v>2672</v>
      </c>
      <c r="N2293" s="2" t="s">
        <v>760</v>
      </c>
      <c r="O2293" s="2" t="s">
        <v>913</v>
      </c>
      <c r="P2293" s="2" t="s">
        <v>11568</v>
      </c>
      <c r="Q2293" s="9" t="s">
        <v>5029</v>
      </c>
      <c r="R2293" s="2" t="s">
        <v>10044</v>
      </c>
      <c r="S2293" s="9" t="s">
        <v>2384</v>
      </c>
      <c r="T2293" s="2" t="s">
        <v>675</v>
      </c>
    </row>
    <row r="2294" spans="1:20">
      <c r="A2294" s="2" t="s">
        <v>10045</v>
      </c>
      <c r="B2294" s="9" t="s">
        <v>675</v>
      </c>
      <c r="C2294" s="2" t="s">
        <v>682</v>
      </c>
      <c r="D2294" s="2" t="s">
        <v>675</v>
      </c>
      <c r="E2294" s="2" t="s">
        <v>682</v>
      </c>
      <c r="F2294" s="2" t="s">
        <v>11560</v>
      </c>
      <c r="G2294" s="2" t="s">
        <v>11551</v>
      </c>
      <c r="H2294" s="2" t="s">
        <v>9979</v>
      </c>
      <c r="I2294" s="2" t="s">
        <v>2184</v>
      </c>
      <c r="J2294" s="2" t="s">
        <v>9980</v>
      </c>
      <c r="K2294" s="2" t="s">
        <v>922</v>
      </c>
      <c r="L2294" s="2" t="s">
        <v>675</v>
      </c>
      <c r="M2294" s="2" t="s">
        <v>2672</v>
      </c>
      <c r="N2294" s="2" t="s">
        <v>675</v>
      </c>
      <c r="O2294" s="2" t="s">
        <v>2183</v>
      </c>
      <c r="P2294" s="2" t="s">
        <v>675</v>
      </c>
      <c r="Q2294" s="9" t="s">
        <v>5029</v>
      </c>
      <c r="R2294" s="2" t="s">
        <v>10046</v>
      </c>
      <c r="S2294" s="9" t="s">
        <v>675</v>
      </c>
      <c r="T2294" s="2" t="s">
        <v>675</v>
      </c>
    </row>
    <row r="2295" spans="1:20">
      <c r="A2295" s="2" t="s">
        <v>4734</v>
      </c>
      <c r="B2295" s="9" t="s">
        <v>5029</v>
      </c>
      <c r="C2295" s="2" t="s">
        <v>6113</v>
      </c>
      <c r="D2295" s="2" t="s">
        <v>5029</v>
      </c>
      <c r="E2295" s="2" t="s">
        <v>13589</v>
      </c>
      <c r="F2295" s="2" t="s">
        <v>11555</v>
      </c>
      <c r="G2295" s="2" t="s">
        <v>11551</v>
      </c>
      <c r="H2295" s="2" t="s">
        <v>675</v>
      </c>
      <c r="I2295" s="2" t="s">
        <v>679</v>
      </c>
      <c r="J2295" s="2" t="s">
        <v>514</v>
      </c>
      <c r="K2295" s="2" t="s">
        <v>664</v>
      </c>
      <c r="L2295" s="2" t="s">
        <v>11552</v>
      </c>
      <c r="M2295" s="2" t="s">
        <v>1676</v>
      </c>
      <c r="N2295" s="2" t="s">
        <v>701</v>
      </c>
      <c r="O2295" s="2" t="s">
        <v>678</v>
      </c>
      <c r="P2295" s="2" t="s">
        <v>11568</v>
      </c>
      <c r="Q2295" s="9" t="s">
        <v>4735</v>
      </c>
      <c r="R2295" s="2" t="s">
        <v>4736</v>
      </c>
      <c r="S2295" s="9" t="s">
        <v>2199</v>
      </c>
      <c r="T2295" s="2" t="s">
        <v>675</v>
      </c>
    </row>
    <row r="2296" spans="1:20">
      <c r="A2296" s="2" t="s">
        <v>5432</v>
      </c>
      <c r="B2296" s="9" t="s">
        <v>5029</v>
      </c>
      <c r="C2296" s="2" t="s">
        <v>5945</v>
      </c>
      <c r="D2296" s="2" t="s">
        <v>5029</v>
      </c>
      <c r="E2296" s="2" t="s">
        <v>13590</v>
      </c>
      <c r="F2296" s="2" t="s">
        <v>11555</v>
      </c>
      <c r="G2296" s="2" t="s">
        <v>11551</v>
      </c>
      <c r="H2296" s="2" t="s">
        <v>675</v>
      </c>
      <c r="I2296" s="2" t="s">
        <v>2326</v>
      </c>
      <c r="J2296" s="2" t="s">
        <v>452</v>
      </c>
      <c r="K2296" s="2" t="s">
        <v>664</v>
      </c>
      <c r="L2296" s="2" t="s">
        <v>11552</v>
      </c>
      <c r="M2296" s="2" t="s">
        <v>1676</v>
      </c>
      <c r="N2296" s="2" t="s">
        <v>701</v>
      </c>
      <c r="O2296" s="2" t="s">
        <v>2325</v>
      </c>
      <c r="P2296" s="2" t="s">
        <v>11568</v>
      </c>
      <c r="Q2296" s="9" t="s">
        <v>4735</v>
      </c>
      <c r="R2296" s="2" t="s">
        <v>5433</v>
      </c>
      <c r="S2296" s="9" t="s">
        <v>2199</v>
      </c>
      <c r="T2296" s="2" t="s">
        <v>675</v>
      </c>
    </row>
    <row r="2297" spans="1:20">
      <c r="A2297" s="2" t="s">
        <v>5434</v>
      </c>
      <c r="B2297" s="9" t="s">
        <v>5029</v>
      </c>
      <c r="C2297" s="2" t="s">
        <v>5945</v>
      </c>
      <c r="D2297" s="2" t="s">
        <v>5029</v>
      </c>
      <c r="E2297" s="2" t="s">
        <v>13590</v>
      </c>
      <c r="F2297" s="2" t="s">
        <v>11555</v>
      </c>
      <c r="G2297" s="2" t="s">
        <v>11551</v>
      </c>
      <c r="H2297" s="2" t="s">
        <v>675</v>
      </c>
      <c r="I2297" s="2" t="s">
        <v>1800</v>
      </c>
      <c r="J2297" s="2" t="s">
        <v>186</v>
      </c>
      <c r="K2297" s="2" t="s">
        <v>664</v>
      </c>
      <c r="L2297" s="2" t="s">
        <v>11552</v>
      </c>
      <c r="M2297" s="2" t="s">
        <v>1676</v>
      </c>
      <c r="N2297" s="2" t="s">
        <v>701</v>
      </c>
      <c r="O2297" s="2" t="s">
        <v>1799</v>
      </c>
      <c r="P2297" s="2" t="s">
        <v>11568</v>
      </c>
      <c r="Q2297" s="9" t="s">
        <v>4735</v>
      </c>
      <c r="R2297" s="2" t="s">
        <v>5435</v>
      </c>
      <c r="S2297" s="9" t="s">
        <v>2199</v>
      </c>
      <c r="T2297" s="2" t="s">
        <v>675</v>
      </c>
    </row>
    <row r="2298" spans="1:20">
      <c r="A2298" s="2" t="s">
        <v>5436</v>
      </c>
      <c r="B2298" s="9" t="s">
        <v>5029</v>
      </c>
      <c r="C2298" s="2" t="s">
        <v>12320</v>
      </c>
      <c r="D2298" s="2" t="s">
        <v>5029</v>
      </c>
      <c r="E2298" s="2" t="s">
        <v>12858</v>
      </c>
      <c r="F2298" s="2" t="s">
        <v>12266</v>
      </c>
      <c r="G2298" s="2" t="s">
        <v>11551</v>
      </c>
      <c r="H2298" s="2" t="s">
        <v>675</v>
      </c>
      <c r="I2298" s="2" t="s">
        <v>2641</v>
      </c>
      <c r="J2298" s="2" t="s">
        <v>186</v>
      </c>
      <c r="K2298" s="2" t="s">
        <v>664</v>
      </c>
      <c r="L2298" s="2" t="s">
        <v>11552</v>
      </c>
      <c r="M2298" s="2" t="s">
        <v>1676</v>
      </c>
      <c r="N2298" s="2" t="s">
        <v>701</v>
      </c>
      <c r="O2298" s="2" t="s">
        <v>2640</v>
      </c>
      <c r="P2298" s="2" t="s">
        <v>11568</v>
      </c>
      <c r="Q2298" s="9" t="s">
        <v>4735</v>
      </c>
      <c r="R2298" s="2" t="s">
        <v>5437</v>
      </c>
      <c r="S2298" s="9" t="s">
        <v>2199</v>
      </c>
      <c r="T2298" s="2" t="s">
        <v>675</v>
      </c>
    </row>
    <row r="2299" spans="1:20">
      <c r="A2299" s="2" t="s">
        <v>4737</v>
      </c>
      <c r="B2299" s="9" t="s">
        <v>4735</v>
      </c>
      <c r="C2299" s="2" t="s">
        <v>12829</v>
      </c>
      <c r="D2299" s="2" t="s">
        <v>4735</v>
      </c>
      <c r="E2299" s="2" t="s">
        <v>13191</v>
      </c>
      <c r="F2299" s="2" t="s">
        <v>11616</v>
      </c>
      <c r="G2299" s="2" t="s">
        <v>11551</v>
      </c>
      <c r="H2299" s="2" t="s">
        <v>675</v>
      </c>
      <c r="I2299" s="2" t="s">
        <v>1064</v>
      </c>
      <c r="J2299" s="2" t="s">
        <v>435</v>
      </c>
      <c r="K2299" s="2" t="s">
        <v>675</v>
      </c>
      <c r="L2299" s="2" t="s">
        <v>11552</v>
      </c>
      <c r="M2299" s="2" t="s">
        <v>1676</v>
      </c>
      <c r="N2299" s="2" t="s">
        <v>760</v>
      </c>
      <c r="O2299" s="2" t="s">
        <v>1063</v>
      </c>
      <c r="P2299" s="2" t="s">
        <v>11568</v>
      </c>
      <c r="Q2299" s="9" t="s">
        <v>4735</v>
      </c>
      <c r="R2299" s="2" t="s">
        <v>4738</v>
      </c>
      <c r="S2299" s="9" t="s">
        <v>2402</v>
      </c>
      <c r="T2299" s="2" t="s">
        <v>675</v>
      </c>
    </row>
    <row r="2300" spans="1:20">
      <c r="A2300" s="2" t="s">
        <v>4739</v>
      </c>
      <c r="B2300" s="9" t="s">
        <v>4735</v>
      </c>
      <c r="C2300" s="2" t="s">
        <v>12173</v>
      </c>
      <c r="D2300" s="2" t="s">
        <v>4735</v>
      </c>
      <c r="E2300" s="2" t="s">
        <v>11724</v>
      </c>
      <c r="F2300" s="2" t="s">
        <v>12843</v>
      </c>
      <c r="G2300" s="2" t="s">
        <v>11551</v>
      </c>
      <c r="H2300" s="2" t="s">
        <v>675</v>
      </c>
      <c r="I2300" s="2" t="s">
        <v>877</v>
      </c>
      <c r="J2300" s="2" t="s">
        <v>217</v>
      </c>
      <c r="K2300" s="2" t="s">
        <v>664</v>
      </c>
      <c r="L2300" s="2" t="s">
        <v>11552</v>
      </c>
      <c r="M2300" s="2" t="s">
        <v>1676</v>
      </c>
      <c r="N2300" s="2" t="s">
        <v>701</v>
      </c>
      <c r="O2300" s="2" t="s">
        <v>876</v>
      </c>
      <c r="P2300" s="2" t="s">
        <v>11568</v>
      </c>
      <c r="Q2300" s="9" t="s">
        <v>4735</v>
      </c>
      <c r="R2300" s="2" t="s">
        <v>4740</v>
      </c>
      <c r="S2300" s="9" t="s">
        <v>2199</v>
      </c>
      <c r="T2300" s="2" t="s">
        <v>675</v>
      </c>
    </row>
    <row r="2301" spans="1:20">
      <c r="A2301" s="2" t="s">
        <v>5438</v>
      </c>
      <c r="B2301" s="9" t="s">
        <v>4735</v>
      </c>
      <c r="C2301" s="2" t="s">
        <v>13328</v>
      </c>
      <c r="D2301" s="2" t="s">
        <v>4735</v>
      </c>
      <c r="E2301" s="2" t="s">
        <v>12300</v>
      </c>
      <c r="F2301" s="2" t="s">
        <v>11643</v>
      </c>
      <c r="G2301" s="2" t="s">
        <v>11551</v>
      </c>
      <c r="H2301" s="2" t="s">
        <v>675</v>
      </c>
      <c r="I2301" s="2" t="s">
        <v>2655</v>
      </c>
      <c r="J2301" s="2" t="s">
        <v>217</v>
      </c>
      <c r="K2301" s="2" t="s">
        <v>664</v>
      </c>
      <c r="L2301" s="2" t="s">
        <v>11552</v>
      </c>
      <c r="M2301" s="2" t="s">
        <v>1676</v>
      </c>
      <c r="N2301" s="2" t="s">
        <v>701</v>
      </c>
      <c r="O2301" s="2" t="s">
        <v>2654</v>
      </c>
      <c r="P2301" s="2" t="s">
        <v>11568</v>
      </c>
      <c r="Q2301" s="9" t="s">
        <v>4735</v>
      </c>
      <c r="R2301" s="2" t="s">
        <v>5439</v>
      </c>
      <c r="S2301" s="9" t="s">
        <v>2199</v>
      </c>
      <c r="T2301" s="2" t="s">
        <v>675</v>
      </c>
    </row>
    <row r="2302" spans="1:20">
      <c r="A2302" s="2" t="s">
        <v>10047</v>
      </c>
      <c r="B2302" s="9" t="s">
        <v>2279</v>
      </c>
      <c r="C2302" s="2" t="s">
        <v>13591</v>
      </c>
      <c r="D2302" s="2" t="s">
        <v>675</v>
      </c>
      <c r="E2302" s="2" t="s">
        <v>682</v>
      </c>
      <c r="F2302" s="2" t="s">
        <v>11560</v>
      </c>
      <c r="G2302" s="2" t="s">
        <v>11551</v>
      </c>
      <c r="H2302" s="2" t="s">
        <v>675</v>
      </c>
      <c r="I2302" s="2" t="s">
        <v>99</v>
      </c>
      <c r="J2302" s="2" t="s">
        <v>6774</v>
      </c>
      <c r="K2302" s="2" t="s">
        <v>922</v>
      </c>
      <c r="L2302" s="2" t="s">
        <v>675</v>
      </c>
      <c r="M2302" s="2" t="s">
        <v>760</v>
      </c>
      <c r="N2302" s="2" t="s">
        <v>760</v>
      </c>
      <c r="O2302" s="2" t="s">
        <v>2202</v>
      </c>
      <c r="P2302" s="2" t="s">
        <v>11557</v>
      </c>
      <c r="Q2302" s="9" t="s">
        <v>4735</v>
      </c>
      <c r="R2302" s="2" t="s">
        <v>10049</v>
      </c>
      <c r="S2302" s="9" t="s">
        <v>2284</v>
      </c>
      <c r="T2302" s="2" t="s">
        <v>675</v>
      </c>
    </row>
    <row r="2303" spans="1:20">
      <c r="A2303" s="2" t="s">
        <v>10050</v>
      </c>
      <c r="B2303" s="9" t="s">
        <v>4843</v>
      </c>
      <c r="C2303" s="2" t="s">
        <v>6096</v>
      </c>
      <c r="D2303" s="2" t="s">
        <v>4843</v>
      </c>
      <c r="E2303" s="2" t="s">
        <v>5877</v>
      </c>
      <c r="F2303" s="2" t="s">
        <v>11560</v>
      </c>
      <c r="G2303" s="2" t="s">
        <v>11551</v>
      </c>
      <c r="H2303" s="2" t="s">
        <v>7388</v>
      </c>
      <c r="I2303" s="2" t="s">
        <v>7388</v>
      </c>
      <c r="J2303" s="2" t="s">
        <v>7389</v>
      </c>
      <c r="K2303" s="2" t="s">
        <v>922</v>
      </c>
      <c r="L2303" s="2" t="s">
        <v>675</v>
      </c>
      <c r="M2303" s="2" t="s">
        <v>760</v>
      </c>
      <c r="N2303" s="2" t="s">
        <v>2672</v>
      </c>
      <c r="O2303" s="2" t="s">
        <v>7387</v>
      </c>
      <c r="P2303" s="2" t="s">
        <v>11557</v>
      </c>
      <c r="Q2303" s="9" t="s">
        <v>4735</v>
      </c>
      <c r="R2303" s="2" t="s">
        <v>10051</v>
      </c>
      <c r="S2303" s="9" t="s">
        <v>2284</v>
      </c>
      <c r="T2303" s="2" t="s">
        <v>675</v>
      </c>
    </row>
    <row r="2304" spans="1:20">
      <c r="A2304" s="2" t="s">
        <v>10052</v>
      </c>
      <c r="B2304" s="9" t="s">
        <v>2430</v>
      </c>
      <c r="C2304" s="2" t="s">
        <v>5882</v>
      </c>
      <c r="D2304" s="2" t="s">
        <v>2430</v>
      </c>
      <c r="E2304" s="2" t="s">
        <v>6783</v>
      </c>
      <c r="F2304" s="2" t="s">
        <v>11560</v>
      </c>
      <c r="G2304" s="2" t="s">
        <v>11551</v>
      </c>
      <c r="H2304" s="2" t="s">
        <v>527</v>
      </c>
      <c r="I2304" s="2" t="s">
        <v>527</v>
      </c>
      <c r="J2304" s="2" t="s">
        <v>9399</v>
      </c>
      <c r="K2304" s="2" t="s">
        <v>922</v>
      </c>
      <c r="L2304" s="2" t="s">
        <v>675</v>
      </c>
      <c r="M2304" s="2" t="s">
        <v>760</v>
      </c>
      <c r="N2304" s="2" t="s">
        <v>2672</v>
      </c>
      <c r="O2304" s="2" t="s">
        <v>1007</v>
      </c>
      <c r="P2304" s="2" t="s">
        <v>11568</v>
      </c>
      <c r="Q2304" s="9" t="s">
        <v>4735</v>
      </c>
      <c r="R2304" s="2" t="s">
        <v>10053</v>
      </c>
      <c r="S2304" s="9" t="s">
        <v>3539</v>
      </c>
      <c r="T2304" s="2" t="s">
        <v>675</v>
      </c>
    </row>
    <row r="2305" spans="1:20">
      <c r="A2305" s="2" t="s">
        <v>10055</v>
      </c>
      <c r="B2305" s="9" t="s">
        <v>675</v>
      </c>
      <c r="C2305" s="2" t="s">
        <v>682</v>
      </c>
      <c r="D2305" s="2" t="s">
        <v>675</v>
      </c>
      <c r="E2305" s="2" t="s">
        <v>682</v>
      </c>
      <c r="F2305" s="2" t="s">
        <v>11560</v>
      </c>
      <c r="G2305" s="2" t="s">
        <v>11551</v>
      </c>
      <c r="H2305" s="2" t="s">
        <v>7857</v>
      </c>
      <c r="I2305" s="2" t="s">
        <v>885</v>
      </c>
      <c r="J2305" s="2" t="s">
        <v>7858</v>
      </c>
      <c r="K2305" s="2" t="s">
        <v>922</v>
      </c>
      <c r="L2305" s="2" t="s">
        <v>675</v>
      </c>
      <c r="M2305" s="2" t="s">
        <v>760</v>
      </c>
      <c r="N2305" s="2" t="s">
        <v>675</v>
      </c>
      <c r="O2305" s="2" t="s">
        <v>884</v>
      </c>
      <c r="P2305" s="2" t="s">
        <v>11568</v>
      </c>
      <c r="Q2305" s="9" t="s">
        <v>4735</v>
      </c>
      <c r="R2305" s="2" t="s">
        <v>10056</v>
      </c>
      <c r="S2305" s="9" t="s">
        <v>675</v>
      </c>
      <c r="T2305" s="2" t="s">
        <v>675</v>
      </c>
    </row>
    <row r="2306" spans="1:20">
      <c r="A2306" s="2" t="s">
        <v>10057</v>
      </c>
      <c r="B2306" s="9" t="s">
        <v>2234</v>
      </c>
      <c r="C2306" s="2" t="s">
        <v>13592</v>
      </c>
      <c r="D2306" s="2" t="s">
        <v>675</v>
      </c>
      <c r="E2306" s="2" t="s">
        <v>682</v>
      </c>
      <c r="F2306" s="2" t="s">
        <v>11560</v>
      </c>
      <c r="G2306" s="2" t="s">
        <v>11551</v>
      </c>
      <c r="H2306" s="2" t="s">
        <v>675</v>
      </c>
      <c r="I2306" s="2" t="s">
        <v>9520</v>
      </c>
      <c r="J2306" s="2" t="s">
        <v>10058</v>
      </c>
      <c r="K2306" s="2" t="s">
        <v>4108</v>
      </c>
      <c r="L2306" s="2" t="s">
        <v>675</v>
      </c>
      <c r="M2306" s="2" t="s">
        <v>760</v>
      </c>
      <c r="N2306" s="2" t="s">
        <v>2672</v>
      </c>
      <c r="O2306" s="2" t="s">
        <v>9519</v>
      </c>
      <c r="P2306" s="2" t="s">
        <v>675</v>
      </c>
      <c r="Q2306" s="9" t="s">
        <v>4735</v>
      </c>
      <c r="R2306" s="2" t="s">
        <v>10059</v>
      </c>
      <c r="S2306" s="9" t="s">
        <v>2234</v>
      </c>
      <c r="T2306" s="2" t="s">
        <v>675</v>
      </c>
    </row>
    <row r="2307" spans="1:20">
      <c r="A2307" s="2" t="s">
        <v>4741</v>
      </c>
      <c r="B2307" s="9" t="s">
        <v>4735</v>
      </c>
      <c r="C2307" s="2" t="s">
        <v>13593</v>
      </c>
      <c r="D2307" s="2" t="s">
        <v>4735</v>
      </c>
      <c r="E2307" s="2" t="s">
        <v>13036</v>
      </c>
      <c r="F2307" s="2" t="s">
        <v>12135</v>
      </c>
      <c r="G2307" s="2" t="s">
        <v>11551</v>
      </c>
      <c r="H2307" s="2" t="s">
        <v>675</v>
      </c>
      <c r="I2307" s="2" t="s">
        <v>2104</v>
      </c>
      <c r="J2307" s="2" t="s">
        <v>564</v>
      </c>
      <c r="K2307" s="2" t="s">
        <v>664</v>
      </c>
      <c r="L2307" s="2" t="s">
        <v>11552</v>
      </c>
      <c r="M2307" s="2" t="s">
        <v>769</v>
      </c>
      <c r="N2307" s="2" t="s">
        <v>701</v>
      </c>
      <c r="O2307" s="2" t="s">
        <v>2103</v>
      </c>
      <c r="P2307" s="2" t="s">
        <v>11553</v>
      </c>
      <c r="Q2307" s="9" t="s">
        <v>4735</v>
      </c>
      <c r="R2307" s="2" t="s">
        <v>4742</v>
      </c>
      <c r="S2307" s="9" t="s">
        <v>2199</v>
      </c>
      <c r="T2307" s="2" t="s">
        <v>675</v>
      </c>
    </row>
    <row r="2308" spans="1:20">
      <c r="A2308" s="2" t="s">
        <v>4743</v>
      </c>
      <c r="B2308" s="9" t="s">
        <v>4735</v>
      </c>
      <c r="C2308" s="2" t="s">
        <v>12557</v>
      </c>
      <c r="D2308" s="2" t="s">
        <v>4735</v>
      </c>
      <c r="E2308" s="2" t="s">
        <v>9566</v>
      </c>
      <c r="F2308" s="2" t="s">
        <v>12290</v>
      </c>
      <c r="G2308" s="2" t="s">
        <v>11551</v>
      </c>
      <c r="H2308" s="2" t="s">
        <v>675</v>
      </c>
      <c r="I2308" s="2" t="s">
        <v>2932</v>
      </c>
      <c r="J2308" s="2" t="s">
        <v>564</v>
      </c>
      <c r="K2308" s="2" t="s">
        <v>664</v>
      </c>
      <c r="L2308" s="2" t="s">
        <v>11552</v>
      </c>
      <c r="M2308" s="2" t="s">
        <v>769</v>
      </c>
      <c r="N2308" s="2" t="s">
        <v>701</v>
      </c>
      <c r="O2308" s="2" t="s">
        <v>2931</v>
      </c>
      <c r="P2308" s="2" t="s">
        <v>11553</v>
      </c>
      <c r="Q2308" s="9" t="s">
        <v>4735</v>
      </c>
      <c r="R2308" s="2" t="s">
        <v>4744</v>
      </c>
      <c r="S2308" s="9" t="s">
        <v>2199</v>
      </c>
      <c r="T2308" s="2" t="s">
        <v>675</v>
      </c>
    </row>
    <row r="2309" spans="1:20">
      <c r="A2309" s="2" t="s">
        <v>2198</v>
      </c>
      <c r="B2309" s="9" t="s">
        <v>4735</v>
      </c>
      <c r="C2309" s="2" t="s">
        <v>12171</v>
      </c>
      <c r="D2309" s="2" t="s">
        <v>4735</v>
      </c>
      <c r="E2309" s="2" t="s">
        <v>13317</v>
      </c>
      <c r="F2309" s="2" t="s">
        <v>11560</v>
      </c>
      <c r="G2309" s="2" t="s">
        <v>11551</v>
      </c>
      <c r="H2309" s="2" t="s">
        <v>675</v>
      </c>
      <c r="I2309" s="2" t="s">
        <v>1910</v>
      </c>
      <c r="J2309" s="2" t="s">
        <v>80</v>
      </c>
      <c r="K2309" s="2" t="s">
        <v>664</v>
      </c>
      <c r="L2309" s="2" t="s">
        <v>675</v>
      </c>
      <c r="M2309" s="2" t="s">
        <v>1283</v>
      </c>
      <c r="N2309" s="2" t="s">
        <v>701</v>
      </c>
      <c r="O2309" s="2" t="s">
        <v>1909</v>
      </c>
      <c r="P2309" s="2" t="s">
        <v>11557</v>
      </c>
      <c r="Q2309" s="9" t="s">
        <v>2199</v>
      </c>
      <c r="R2309" s="2" t="s">
        <v>2200</v>
      </c>
      <c r="S2309" s="9" t="s">
        <v>2199</v>
      </c>
      <c r="T2309" s="2" t="s">
        <v>675</v>
      </c>
    </row>
    <row r="2310" spans="1:20">
      <c r="A2310" s="2" t="s">
        <v>2201</v>
      </c>
      <c r="B2310" s="9" t="s">
        <v>4735</v>
      </c>
      <c r="C2310" s="2" t="s">
        <v>7252</v>
      </c>
      <c r="D2310" s="2" t="s">
        <v>4735</v>
      </c>
      <c r="E2310" s="2" t="s">
        <v>13594</v>
      </c>
      <c r="F2310" s="2" t="s">
        <v>11560</v>
      </c>
      <c r="G2310" s="2" t="s">
        <v>11551</v>
      </c>
      <c r="H2310" s="2" t="s">
        <v>675</v>
      </c>
      <c r="I2310" s="2" t="s">
        <v>99</v>
      </c>
      <c r="J2310" s="2" t="s">
        <v>2203</v>
      </c>
      <c r="K2310" s="2" t="s">
        <v>664</v>
      </c>
      <c r="L2310" s="2" t="s">
        <v>675</v>
      </c>
      <c r="M2310" s="2" t="s">
        <v>1283</v>
      </c>
      <c r="N2310" s="2" t="s">
        <v>701</v>
      </c>
      <c r="O2310" s="2" t="s">
        <v>2202</v>
      </c>
      <c r="P2310" s="2" t="s">
        <v>11557</v>
      </c>
      <c r="Q2310" s="9" t="s">
        <v>2199</v>
      </c>
      <c r="R2310" s="2" t="s">
        <v>2204</v>
      </c>
      <c r="S2310" s="9" t="s">
        <v>2244</v>
      </c>
      <c r="T2310" s="2" t="s">
        <v>675</v>
      </c>
    </row>
    <row r="2311" spans="1:20">
      <c r="A2311" s="2" t="s">
        <v>10061</v>
      </c>
      <c r="B2311" s="9" t="s">
        <v>2199</v>
      </c>
      <c r="C2311" s="2" t="s">
        <v>13595</v>
      </c>
      <c r="D2311" s="2" t="s">
        <v>675</v>
      </c>
      <c r="E2311" s="2" t="s">
        <v>682</v>
      </c>
      <c r="F2311" s="2" t="s">
        <v>11560</v>
      </c>
      <c r="G2311" s="2" t="s">
        <v>11551</v>
      </c>
      <c r="H2311" s="2" t="s">
        <v>675</v>
      </c>
      <c r="I2311" s="2" t="s">
        <v>18</v>
      </c>
      <c r="J2311" s="2" t="s">
        <v>10062</v>
      </c>
      <c r="K2311" s="2" t="s">
        <v>922</v>
      </c>
      <c r="L2311" s="2" t="s">
        <v>675</v>
      </c>
      <c r="M2311" s="2" t="s">
        <v>2672</v>
      </c>
      <c r="N2311" s="2" t="s">
        <v>675</v>
      </c>
      <c r="O2311" s="2" t="s">
        <v>2311</v>
      </c>
      <c r="P2311" s="2" t="s">
        <v>11568</v>
      </c>
      <c r="Q2311" s="9" t="s">
        <v>2199</v>
      </c>
      <c r="R2311" s="2" t="s">
        <v>10063</v>
      </c>
      <c r="S2311" s="9" t="s">
        <v>675</v>
      </c>
      <c r="T2311" s="2" t="s">
        <v>675</v>
      </c>
    </row>
    <row r="2312" spans="1:20">
      <c r="A2312" s="2" t="s">
        <v>10064</v>
      </c>
      <c r="B2312" s="9" t="s">
        <v>2324</v>
      </c>
      <c r="C2312" s="2" t="s">
        <v>11791</v>
      </c>
      <c r="D2312" s="2" t="s">
        <v>2324</v>
      </c>
      <c r="E2312" s="2" t="s">
        <v>9992</v>
      </c>
      <c r="F2312" s="2" t="s">
        <v>11560</v>
      </c>
      <c r="G2312" s="2" t="s">
        <v>11551</v>
      </c>
      <c r="H2312" s="2" t="s">
        <v>1560</v>
      </c>
      <c r="I2312" s="2" t="s">
        <v>1560</v>
      </c>
      <c r="J2312" s="2" t="s">
        <v>7072</v>
      </c>
      <c r="K2312" s="2" t="s">
        <v>922</v>
      </c>
      <c r="L2312" s="2" t="s">
        <v>675</v>
      </c>
      <c r="M2312" s="2" t="s">
        <v>760</v>
      </c>
      <c r="N2312" s="2" t="s">
        <v>2672</v>
      </c>
      <c r="O2312" s="2" t="s">
        <v>1559</v>
      </c>
      <c r="P2312" s="2" t="s">
        <v>11557</v>
      </c>
      <c r="Q2312" s="9" t="s">
        <v>2199</v>
      </c>
      <c r="R2312" s="2" t="s">
        <v>10066</v>
      </c>
      <c r="S2312" s="9" t="s">
        <v>2348</v>
      </c>
      <c r="T2312" s="2" t="s">
        <v>675</v>
      </c>
    </row>
    <row r="2313" spans="1:20">
      <c r="A2313" s="2" t="s">
        <v>10067</v>
      </c>
      <c r="B2313" s="9" t="s">
        <v>675</v>
      </c>
      <c r="C2313" s="2" t="s">
        <v>682</v>
      </c>
      <c r="D2313" s="2" t="s">
        <v>675</v>
      </c>
      <c r="E2313" s="2" t="s">
        <v>682</v>
      </c>
      <c r="F2313" s="2" t="s">
        <v>11560</v>
      </c>
      <c r="G2313" s="2" t="s">
        <v>11551</v>
      </c>
      <c r="H2313" s="2" t="s">
        <v>9970</v>
      </c>
      <c r="I2313" s="2" t="s">
        <v>2184</v>
      </c>
      <c r="J2313" s="2" t="s">
        <v>9971</v>
      </c>
      <c r="K2313" s="2" t="s">
        <v>922</v>
      </c>
      <c r="L2313" s="2" t="s">
        <v>675</v>
      </c>
      <c r="M2313" s="2" t="s">
        <v>760</v>
      </c>
      <c r="N2313" s="2" t="s">
        <v>675</v>
      </c>
      <c r="O2313" s="2" t="s">
        <v>2183</v>
      </c>
      <c r="P2313" s="2" t="s">
        <v>675</v>
      </c>
      <c r="Q2313" s="9" t="s">
        <v>2199</v>
      </c>
      <c r="R2313" s="2" t="s">
        <v>10068</v>
      </c>
      <c r="S2313" s="9" t="s">
        <v>675</v>
      </c>
      <c r="T2313" s="2" t="s">
        <v>675</v>
      </c>
    </row>
    <row r="2314" spans="1:20">
      <c r="A2314" s="2" t="s">
        <v>10069</v>
      </c>
      <c r="B2314" s="9" t="s">
        <v>675</v>
      </c>
      <c r="C2314" s="2" t="s">
        <v>682</v>
      </c>
      <c r="D2314" s="2" t="s">
        <v>675</v>
      </c>
      <c r="E2314" s="2" t="s">
        <v>682</v>
      </c>
      <c r="F2314" s="2" t="s">
        <v>11560</v>
      </c>
      <c r="G2314" s="2" t="s">
        <v>11551</v>
      </c>
      <c r="H2314" s="2" t="s">
        <v>675</v>
      </c>
      <c r="I2314" s="2" t="s">
        <v>10071</v>
      </c>
      <c r="J2314" s="2" t="s">
        <v>10072</v>
      </c>
      <c r="K2314" s="2" t="s">
        <v>4108</v>
      </c>
      <c r="L2314" s="2" t="s">
        <v>675</v>
      </c>
      <c r="M2314" s="2" t="s">
        <v>760</v>
      </c>
      <c r="N2314" s="2" t="s">
        <v>675</v>
      </c>
      <c r="O2314" s="2" t="s">
        <v>10070</v>
      </c>
      <c r="P2314" s="2" t="s">
        <v>675</v>
      </c>
      <c r="Q2314" s="9" t="s">
        <v>2199</v>
      </c>
      <c r="R2314" s="2" t="s">
        <v>10073</v>
      </c>
      <c r="S2314" s="9" t="s">
        <v>675</v>
      </c>
      <c r="T2314" s="2" t="s">
        <v>675</v>
      </c>
    </row>
    <row r="2315" spans="1:20">
      <c r="A2315" s="2" t="s">
        <v>10075</v>
      </c>
      <c r="B2315" s="9" t="s">
        <v>675</v>
      </c>
      <c r="C2315" s="2" t="s">
        <v>682</v>
      </c>
      <c r="D2315" s="2" t="s">
        <v>675</v>
      </c>
      <c r="E2315" s="2" t="s">
        <v>682</v>
      </c>
      <c r="F2315" s="2" t="s">
        <v>11560</v>
      </c>
      <c r="G2315" s="2" t="s">
        <v>11551</v>
      </c>
      <c r="H2315" s="2" t="s">
        <v>675</v>
      </c>
      <c r="I2315" s="2" t="s">
        <v>10077</v>
      </c>
      <c r="J2315" s="2" t="s">
        <v>10078</v>
      </c>
      <c r="K2315" s="2" t="s">
        <v>4108</v>
      </c>
      <c r="L2315" s="2" t="s">
        <v>675</v>
      </c>
      <c r="M2315" s="2" t="s">
        <v>760</v>
      </c>
      <c r="N2315" s="2" t="s">
        <v>675</v>
      </c>
      <c r="O2315" s="2" t="s">
        <v>10076</v>
      </c>
      <c r="P2315" s="2" t="s">
        <v>675</v>
      </c>
      <c r="Q2315" s="9" t="s">
        <v>2199</v>
      </c>
      <c r="R2315" s="2" t="s">
        <v>10079</v>
      </c>
      <c r="S2315" s="9" t="s">
        <v>675</v>
      </c>
      <c r="T2315" s="2" t="s">
        <v>675</v>
      </c>
    </row>
    <row r="2316" spans="1:20">
      <c r="A2316" s="2" t="s">
        <v>10080</v>
      </c>
      <c r="B2316" s="9" t="s">
        <v>675</v>
      </c>
      <c r="C2316" s="2" t="s">
        <v>682</v>
      </c>
      <c r="D2316" s="2" t="s">
        <v>675</v>
      </c>
      <c r="E2316" s="2" t="s">
        <v>682</v>
      </c>
      <c r="F2316" s="2" t="s">
        <v>11560</v>
      </c>
      <c r="G2316" s="2" t="s">
        <v>11551</v>
      </c>
      <c r="H2316" s="2" t="s">
        <v>675</v>
      </c>
      <c r="I2316" s="2" t="s">
        <v>10082</v>
      </c>
      <c r="J2316" s="2" t="s">
        <v>10083</v>
      </c>
      <c r="K2316" s="2" t="s">
        <v>4108</v>
      </c>
      <c r="L2316" s="2" t="s">
        <v>675</v>
      </c>
      <c r="M2316" s="2" t="s">
        <v>760</v>
      </c>
      <c r="N2316" s="2" t="s">
        <v>675</v>
      </c>
      <c r="O2316" s="2" t="s">
        <v>10081</v>
      </c>
      <c r="P2316" s="2" t="s">
        <v>675</v>
      </c>
      <c r="Q2316" s="9" t="s">
        <v>2199</v>
      </c>
      <c r="R2316" s="2" t="s">
        <v>10084</v>
      </c>
      <c r="S2316" s="9" t="s">
        <v>675</v>
      </c>
      <c r="T2316" s="2" t="s">
        <v>675</v>
      </c>
    </row>
    <row r="2317" spans="1:20">
      <c r="A2317" s="2" t="s">
        <v>10085</v>
      </c>
      <c r="B2317" s="9" t="s">
        <v>675</v>
      </c>
      <c r="C2317" s="2" t="s">
        <v>682</v>
      </c>
      <c r="D2317" s="2" t="s">
        <v>675</v>
      </c>
      <c r="E2317" s="2" t="s">
        <v>682</v>
      </c>
      <c r="F2317" s="2" t="s">
        <v>11560</v>
      </c>
      <c r="G2317" s="2" t="s">
        <v>11551</v>
      </c>
      <c r="H2317" s="2" t="s">
        <v>675</v>
      </c>
      <c r="I2317" s="2" t="s">
        <v>10087</v>
      </c>
      <c r="J2317" s="2" t="s">
        <v>10088</v>
      </c>
      <c r="K2317" s="2" t="s">
        <v>4108</v>
      </c>
      <c r="L2317" s="2" t="s">
        <v>675</v>
      </c>
      <c r="M2317" s="2" t="s">
        <v>760</v>
      </c>
      <c r="N2317" s="2" t="s">
        <v>675</v>
      </c>
      <c r="O2317" s="2" t="s">
        <v>10086</v>
      </c>
      <c r="P2317" s="2" t="s">
        <v>675</v>
      </c>
      <c r="Q2317" s="9" t="s">
        <v>2199</v>
      </c>
      <c r="R2317" s="2" t="s">
        <v>10089</v>
      </c>
      <c r="S2317" s="9" t="s">
        <v>675</v>
      </c>
      <c r="T2317" s="2" t="s">
        <v>675</v>
      </c>
    </row>
    <row r="2318" spans="1:20">
      <c r="A2318" s="2" t="s">
        <v>10090</v>
      </c>
      <c r="B2318" s="9" t="s">
        <v>675</v>
      </c>
      <c r="C2318" s="2" t="s">
        <v>682</v>
      </c>
      <c r="D2318" s="2" t="s">
        <v>675</v>
      </c>
      <c r="E2318" s="2" t="s">
        <v>682</v>
      </c>
      <c r="F2318" s="2" t="s">
        <v>11560</v>
      </c>
      <c r="G2318" s="2" t="s">
        <v>11551</v>
      </c>
      <c r="H2318" s="2" t="s">
        <v>675</v>
      </c>
      <c r="I2318" s="2" t="s">
        <v>9465</v>
      </c>
      <c r="J2318" s="2" t="s">
        <v>9466</v>
      </c>
      <c r="K2318" s="2" t="s">
        <v>4108</v>
      </c>
      <c r="L2318" s="2" t="s">
        <v>675</v>
      </c>
      <c r="M2318" s="2" t="s">
        <v>2672</v>
      </c>
      <c r="N2318" s="2" t="s">
        <v>675</v>
      </c>
      <c r="O2318" s="2" t="s">
        <v>9464</v>
      </c>
      <c r="P2318" s="2" t="s">
        <v>675</v>
      </c>
      <c r="Q2318" s="9" t="s">
        <v>2199</v>
      </c>
      <c r="R2318" s="2" t="s">
        <v>10091</v>
      </c>
      <c r="S2318" s="9" t="s">
        <v>675</v>
      </c>
      <c r="T2318" s="2" t="s">
        <v>675</v>
      </c>
    </row>
    <row r="2319" spans="1:20">
      <c r="A2319" s="2" t="s">
        <v>10092</v>
      </c>
      <c r="B2319" s="9" t="s">
        <v>675</v>
      </c>
      <c r="C2319" s="2" t="s">
        <v>682</v>
      </c>
      <c r="D2319" s="2" t="s">
        <v>675</v>
      </c>
      <c r="E2319" s="2" t="s">
        <v>682</v>
      </c>
      <c r="F2319" s="2" t="s">
        <v>11560</v>
      </c>
      <c r="G2319" s="2" t="s">
        <v>11551</v>
      </c>
      <c r="H2319" s="2" t="s">
        <v>675</v>
      </c>
      <c r="I2319" s="2" t="s">
        <v>9470</v>
      </c>
      <c r="J2319" s="2" t="s">
        <v>9471</v>
      </c>
      <c r="K2319" s="2" t="s">
        <v>4108</v>
      </c>
      <c r="L2319" s="2" t="s">
        <v>675</v>
      </c>
      <c r="M2319" s="2" t="s">
        <v>2672</v>
      </c>
      <c r="N2319" s="2" t="s">
        <v>675</v>
      </c>
      <c r="O2319" s="2" t="s">
        <v>9469</v>
      </c>
      <c r="P2319" s="2" t="s">
        <v>675</v>
      </c>
      <c r="Q2319" s="9" t="s">
        <v>2199</v>
      </c>
      <c r="R2319" s="2" t="s">
        <v>10093</v>
      </c>
      <c r="S2319" s="9" t="s">
        <v>675</v>
      </c>
      <c r="T2319" s="2" t="s">
        <v>675</v>
      </c>
    </row>
    <row r="2320" spans="1:20">
      <c r="A2320" s="2" t="s">
        <v>10094</v>
      </c>
      <c r="B2320" s="9" t="s">
        <v>2384</v>
      </c>
      <c r="C2320" s="2" t="s">
        <v>13596</v>
      </c>
      <c r="D2320" s="2" t="s">
        <v>675</v>
      </c>
      <c r="E2320" s="2" t="s">
        <v>682</v>
      </c>
      <c r="F2320" s="2" t="s">
        <v>11560</v>
      </c>
      <c r="G2320" s="2" t="s">
        <v>11551</v>
      </c>
      <c r="H2320" s="2" t="s">
        <v>8579</v>
      </c>
      <c r="I2320" s="2" t="s">
        <v>885</v>
      </c>
      <c r="J2320" s="2" t="s">
        <v>8580</v>
      </c>
      <c r="K2320" s="2" t="s">
        <v>922</v>
      </c>
      <c r="L2320" s="2" t="s">
        <v>675</v>
      </c>
      <c r="M2320" s="2" t="s">
        <v>2672</v>
      </c>
      <c r="N2320" s="2" t="s">
        <v>760</v>
      </c>
      <c r="O2320" s="2" t="s">
        <v>884</v>
      </c>
      <c r="P2320" s="2" t="s">
        <v>11568</v>
      </c>
      <c r="Q2320" s="9" t="s">
        <v>2199</v>
      </c>
      <c r="R2320" s="2" t="s">
        <v>10095</v>
      </c>
      <c r="S2320" s="9" t="s">
        <v>2384</v>
      </c>
      <c r="T2320" s="2" t="s">
        <v>675</v>
      </c>
    </row>
    <row r="2321" spans="1:20">
      <c r="A2321" s="2" t="s">
        <v>10096</v>
      </c>
      <c r="B2321" s="9" t="s">
        <v>2384</v>
      </c>
      <c r="C2321" s="2" t="s">
        <v>13597</v>
      </c>
      <c r="D2321" s="2" t="s">
        <v>675</v>
      </c>
      <c r="E2321" s="2" t="s">
        <v>682</v>
      </c>
      <c r="F2321" s="2" t="s">
        <v>11560</v>
      </c>
      <c r="G2321" s="2" t="s">
        <v>11551</v>
      </c>
      <c r="H2321" s="2" t="s">
        <v>8583</v>
      </c>
      <c r="I2321" s="2" t="s">
        <v>885</v>
      </c>
      <c r="J2321" s="2" t="s">
        <v>8584</v>
      </c>
      <c r="K2321" s="2" t="s">
        <v>922</v>
      </c>
      <c r="L2321" s="2" t="s">
        <v>675</v>
      </c>
      <c r="M2321" s="2" t="s">
        <v>2672</v>
      </c>
      <c r="N2321" s="2" t="s">
        <v>760</v>
      </c>
      <c r="O2321" s="2" t="s">
        <v>884</v>
      </c>
      <c r="P2321" s="2" t="s">
        <v>11568</v>
      </c>
      <c r="Q2321" s="9" t="s">
        <v>2199</v>
      </c>
      <c r="R2321" s="2" t="s">
        <v>10097</v>
      </c>
      <c r="S2321" s="9" t="s">
        <v>2384</v>
      </c>
      <c r="T2321" s="2" t="s">
        <v>675</v>
      </c>
    </row>
    <row r="2322" spans="1:20">
      <c r="A2322" s="2" t="s">
        <v>10098</v>
      </c>
      <c r="B2322" s="9" t="s">
        <v>2384</v>
      </c>
      <c r="C2322" s="2" t="s">
        <v>13598</v>
      </c>
      <c r="D2322" s="2" t="s">
        <v>675</v>
      </c>
      <c r="E2322" s="2" t="s">
        <v>682</v>
      </c>
      <c r="F2322" s="2" t="s">
        <v>11560</v>
      </c>
      <c r="G2322" s="2" t="s">
        <v>11551</v>
      </c>
      <c r="H2322" s="2" t="s">
        <v>8587</v>
      </c>
      <c r="I2322" s="2" t="s">
        <v>885</v>
      </c>
      <c r="J2322" s="2" t="s">
        <v>8588</v>
      </c>
      <c r="K2322" s="2" t="s">
        <v>922</v>
      </c>
      <c r="L2322" s="2" t="s">
        <v>675</v>
      </c>
      <c r="M2322" s="2" t="s">
        <v>2672</v>
      </c>
      <c r="N2322" s="2" t="s">
        <v>760</v>
      </c>
      <c r="O2322" s="2" t="s">
        <v>884</v>
      </c>
      <c r="P2322" s="2" t="s">
        <v>11568</v>
      </c>
      <c r="Q2322" s="9" t="s">
        <v>2199</v>
      </c>
      <c r="R2322" s="2" t="s">
        <v>10099</v>
      </c>
      <c r="S2322" s="9" t="s">
        <v>2384</v>
      </c>
      <c r="T2322" s="2" t="s">
        <v>675</v>
      </c>
    </row>
    <row r="2323" spans="1:20">
      <c r="A2323" s="2" t="s">
        <v>10100</v>
      </c>
      <c r="B2323" s="9" t="s">
        <v>2384</v>
      </c>
      <c r="C2323" s="2" t="s">
        <v>13599</v>
      </c>
      <c r="D2323" s="2" t="s">
        <v>675</v>
      </c>
      <c r="E2323" s="2" t="s">
        <v>682</v>
      </c>
      <c r="F2323" s="2" t="s">
        <v>11560</v>
      </c>
      <c r="G2323" s="2" t="s">
        <v>11551</v>
      </c>
      <c r="H2323" s="2" t="s">
        <v>8591</v>
      </c>
      <c r="I2323" s="2" t="s">
        <v>885</v>
      </c>
      <c r="J2323" s="2" t="s">
        <v>8592</v>
      </c>
      <c r="K2323" s="2" t="s">
        <v>922</v>
      </c>
      <c r="L2323" s="2" t="s">
        <v>675</v>
      </c>
      <c r="M2323" s="2" t="s">
        <v>2672</v>
      </c>
      <c r="N2323" s="2" t="s">
        <v>760</v>
      </c>
      <c r="O2323" s="2" t="s">
        <v>884</v>
      </c>
      <c r="P2323" s="2" t="s">
        <v>11568</v>
      </c>
      <c r="Q2323" s="9" t="s">
        <v>2199</v>
      </c>
      <c r="R2323" s="2" t="s">
        <v>10101</v>
      </c>
      <c r="S2323" s="9" t="s">
        <v>2384</v>
      </c>
      <c r="T2323" s="2" t="s">
        <v>675</v>
      </c>
    </row>
    <row r="2324" spans="1:20">
      <c r="A2324" s="2" t="s">
        <v>10102</v>
      </c>
      <c r="B2324" s="9" t="s">
        <v>2384</v>
      </c>
      <c r="C2324" s="2" t="s">
        <v>13599</v>
      </c>
      <c r="D2324" s="2" t="s">
        <v>675</v>
      </c>
      <c r="E2324" s="2" t="s">
        <v>682</v>
      </c>
      <c r="F2324" s="2" t="s">
        <v>11560</v>
      </c>
      <c r="G2324" s="2" t="s">
        <v>11551</v>
      </c>
      <c r="H2324" s="2" t="s">
        <v>8595</v>
      </c>
      <c r="I2324" s="2" t="s">
        <v>885</v>
      </c>
      <c r="J2324" s="2" t="s">
        <v>8596</v>
      </c>
      <c r="K2324" s="2" t="s">
        <v>922</v>
      </c>
      <c r="L2324" s="2" t="s">
        <v>675</v>
      </c>
      <c r="M2324" s="2" t="s">
        <v>2672</v>
      </c>
      <c r="N2324" s="2" t="s">
        <v>760</v>
      </c>
      <c r="O2324" s="2" t="s">
        <v>884</v>
      </c>
      <c r="P2324" s="2" t="s">
        <v>11568</v>
      </c>
      <c r="Q2324" s="9" t="s">
        <v>2199</v>
      </c>
      <c r="R2324" s="2" t="s">
        <v>10103</v>
      </c>
      <c r="S2324" s="9" t="s">
        <v>2384</v>
      </c>
      <c r="T2324" s="2" t="s">
        <v>675</v>
      </c>
    </row>
    <row r="2325" spans="1:20">
      <c r="A2325" s="2" t="s">
        <v>10104</v>
      </c>
      <c r="B2325" s="9" t="s">
        <v>2384</v>
      </c>
      <c r="C2325" s="2" t="s">
        <v>13600</v>
      </c>
      <c r="D2325" s="2" t="s">
        <v>675</v>
      </c>
      <c r="E2325" s="2" t="s">
        <v>682</v>
      </c>
      <c r="F2325" s="2" t="s">
        <v>11560</v>
      </c>
      <c r="G2325" s="2" t="s">
        <v>11551</v>
      </c>
      <c r="H2325" s="2" t="s">
        <v>8599</v>
      </c>
      <c r="I2325" s="2" t="s">
        <v>885</v>
      </c>
      <c r="J2325" s="2" t="s">
        <v>8600</v>
      </c>
      <c r="K2325" s="2" t="s">
        <v>922</v>
      </c>
      <c r="L2325" s="2" t="s">
        <v>675</v>
      </c>
      <c r="M2325" s="2" t="s">
        <v>2672</v>
      </c>
      <c r="N2325" s="2" t="s">
        <v>760</v>
      </c>
      <c r="O2325" s="2" t="s">
        <v>884</v>
      </c>
      <c r="P2325" s="2" t="s">
        <v>11568</v>
      </c>
      <c r="Q2325" s="9" t="s">
        <v>2199</v>
      </c>
      <c r="R2325" s="2" t="s">
        <v>10105</v>
      </c>
      <c r="S2325" s="9" t="s">
        <v>2384</v>
      </c>
      <c r="T2325" s="2" t="s">
        <v>675</v>
      </c>
    </row>
    <row r="2326" spans="1:20">
      <c r="A2326" s="2" t="s">
        <v>10106</v>
      </c>
      <c r="B2326" s="9" t="s">
        <v>2238</v>
      </c>
      <c r="C2326" s="2" t="s">
        <v>13601</v>
      </c>
      <c r="D2326" s="2" t="s">
        <v>675</v>
      </c>
      <c r="E2326" s="2" t="s">
        <v>682</v>
      </c>
      <c r="F2326" s="2" t="s">
        <v>11560</v>
      </c>
      <c r="G2326" s="2" t="s">
        <v>11551</v>
      </c>
      <c r="H2326" s="2" t="s">
        <v>10107</v>
      </c>
      <c r="I2326" s="2" t="s">
        <v>885</v>
      </c>
      <c r="J2326" s="2" t="s">
        <v>10108</v>
      </c>
      <c r="K2326" s="2" t="s">
        <v>922</v>
      </c>
      <c r="L2326" s="2" t="s">
        <v>675</v>
      </c>
      <c r="M2326" s="2" t="s">
        <v>760</v>
      </c>
      <c r="N2326" s="2" t="s">
        <v>2672</v>
      </c>
      <c r="O2326" s="2" t="s">
        <v>884</v>
      </c>
      <c r="P2326" s="2" t="s">
        <v>675</v>
      </c>
      <c r="Q2326" s="9" t="s">
        <v>2199</v>
      </c>
      <c r="R2326" s="2" t="s">
        <v>10109</v>
      </c>
      <c r="S2326" s="9" t="s">
        <v>2284</v>
      </c>
      <c r="T2326" s="2" t="s">
        <v>675</v>
      </c>
    </row>
    <row r="2327" spans="1:20">
      <c r="A2327" s="2" t="s">
        <v>10110</v>
      </c>
      <c r="B2327" s="9" t="s">
        <v>2284</v>
      </c>
      <c r="C2327" s="2" t="s">
        <v>13602</v>
      </c>
      <c r="D2327" s="2" t="s">
        <v>675</v>
      </c>
      <c r="E2327" s="2" t="s">
        <v>682</v>
      </c>
      <c r="F2327" s="2" t="s">
        <v>11560</v>
      </c>
      <c r="G2327" s="2" t="s">
        <v>11551</v>
      </c>
      <c r="H2327" s="2" t="s">
        <v>10111</v>
      </c>
      <c r="I2327" s="2" t="s">
        <v>885</v>
      </c>
      <c r="J2327" s="2" t="s">
        <v>10112</v>
      </c>
      <c r="K2327" s="2" t="s">
        <v>922</v>
      </c>
      <c r="L2327" s="2" t="s">
        <v>675</v>
      </c>
      <c r="M2327" s="2" t="s">
        <v>760</v>
      </c>
      <c r="N2327" s="2" t="s">
        <v>2672</v>
      </c>
      <c r="O2327" s="2" t="s">
        <v>884</v>
      </c>
      <c r="P2327" s="2" t="s">
        <v>675</v>
      </c>
      <c r="Q2327" s="9" t="s">
        <v>2199</v>
      </c>
      <c r="R2327" s="2" t="s">
        <v>10113</v>
      </c>
      <c r="S2327" s="9" t="s">
        <v>2284</v>
      </c>
      <c r="T2327" s="2" t="s">
        <v>675</v>
      </c>
    </row>
    <row r="2328" spans="1:20">
      <c r="A2328" s="2" t="s">
        <v>10114</v>
      </c>
      <c r="B2328" s="9" t="s">
        <v>2284</v>
      </c>
      <c r="C2328" s="2" t="s">
        <v>13603</v>
      </c>
      <c r="D2328" s="2" t="s">
        <v>675</v>
      </c>
      <c r="E2328" s="2" t="s">
        <v>682</v>
      </c>
      <c r="F2328" s="2" t="s">
        <v>11560</v>
      </c>
      <c r="G2328" s="2" t="s">
        <v>11551</v>
      </c>
      <c r="H2328" s="2" t="s">
        <v>10115</v>
      </c>
      <c r="I2328" s="2" t="s">
        <v>885</v>
      </c>
      <c r="J2328" s="2" t="s">
        <v>10116</v>
      </c>
      <c r="K2328" s="2" t="s">
        <v>922</v>
      </c>
      <c r="L2328" s="2" t="s">
        <v>675</v>
      </c>
      <c r="M2328" s="2" t="s">
        <v>760</v>
      </c>
      <c r="N2328" s="2" t="s">
        <v>2672</v>
      </c>
      <c r="O2328" s="2" t="s">
        <v>884</v>
      </c>
      <c r="P2328" s="2" t="s">
        <v>675</v>
      </c>
      <c r="Q2328" s="9" t="s">
        <v>2199</v>
      </c>
      <c r="R2328" s="2" t="s">
        <v>10117</v>
      </c>
      <c r="S2328" s="9" t="s">
        <v>2284</v>
      </c>
      <c r="T2328" s="2" t="s">
        <v>675</v>
      </c>
    </row>
    <row r="2329" spans="1:20">
      <c r="A2329" s="2" t="s">
        <v>10118</v>
      </c>
      <c r="B2329" s="9" t="s">
        <v>2284</v>
      </c>
      <c r="C2329" s="2" t="s">
        <v>13604</v>
      </c>
      <c r="D2329" s="2" t="s">
        <v>675</v>
      </c>
      <c r="E2329" s="2" t="s">
        <v>682</v>
      </c>
      <c r="F2329" s="2" t="s">
        <v>11560</v>
      </c>
      <c r="G2329" s="2" t="s">
        <v>11551</v>
      </c>
      <c r="H2329" s="2" t="s">
        <v>10119</v>
      </c>
      <c r="I2329" s="2" t="s">
        <v>885</v>
      </c>
      <c r="J2329" s="2" t="s">
        <v>10120</v>
      </c>
      <c r="K2329" s="2" t="s">
        <v>922</v>
      </c>
      <c r="L2329" s="2" t="s">
        <v>675</v>
      </c>
      <c r="M2329" s="2" t="s">
        <v>760</v>
      </c>
      <c r="N2329" s="2" t="s">
        <v>2672</v>
      </c>
      <c r="O2329" s="2" t="s">
        <v>884</v>
      </c>
      <c r="P2329" s="2" t="s">
        <v>675</v>
      </c>
      <c r="Q2329" s="9" t="s">
        <v>2199</v>
      </c>
      <c r="R2329" s="2" t="s">
        <v>10121</v>
      </c>
      <c r="S2329" s="9" t="s">
        <v>2284</v>
      </c>
      <c r="T2329" s="2" t="s">
        <v>675</v>
      </c>
    </row>
    <row r="2330" spans="1:20">
      <c r="A2330" s="2" t="s">
        <v>4745</v>
      </c>
      <c r="B2330" s="9" t="s">
        <v>2199</v>
      </c>
      <c r="C2330" s="2" t="s">
        <v>13605</v>
      </c>
      <c r="D2330" s="2" t="s">
        <v>2199</v>
      </c>
      <c r="E2330" s="2" t="s">
        <v>5882</v>
      </c>
      <c r="F2330" s="2" t="s">
        <v>11601</v>
      </c>
      <c r="G2330" s="2" t="s">
        <v>11551</v>
      </c>
      <c r="H2330" s="2" t="s">
        <v>675</v>
      </c>
      <c r="I2330" s="2" t="s">
        <v>688</v>
      </c>
      <c r="J2330" s="2" t="s">
        <v>424</v>
      </c>
      <c r="K2330" s="2" t="s">
        <v>675</v>
      </c>
      <c r="L2330" s="2" t="s">
        <v>11552</v>
      </c>
      <c r="M2330" s="2" t="s">
        <v>769</v>
      </c>
      <c r="N2330" s="2" t="s">
        <v>760</v>
      </c>
      <c r="O2330" s="2" t="s">
        <v>687</v>
      </c>
      <c r="P2330" s="2" t="s">
        <v>11553</v>
      </c>
      <c r="Q2330" s="9" t="s">
        <v>2199</v>
      </c>
      <c r="R2330" s="2" t="s">
        <v>4746</v>
      </c>
      <c r="S2330" s="9" t="s">
        <v>2402</v>
      </c>
      <c r="T2330" s="2" t="s">
        <v>675</v>
      </c>
    </row>
    <row r="2331" spans="1:20">
      <c r="A2331" s="2" t="s">
        <v>4747</v>
      </c>
      <c r="B2331" s="9" t="s">
        <v>2199</v>
      </c>
      <c r="C2331" s="2" t="s">
        <v>13488</v>
      </c>
      <c r="D2331" s="2" t="s">
        <v>2199</v>
      </c>
      <c r="E2331" s="2" t="s">
        <v>12431</v>
      </c>
      <c r="F2331" s="2" t="s">
        <v>12266</v>
      </c>
      <c r="G2331" s="2" t="s">
        <v>11551</v>
      </c>
      <c r="H2331" s="2" t="s">
        <v>675</v>
      </c>
      <c r="I2331" s="2" t="s">
        <v>1441</v>
      </c>
      <c r="J2331" s="2" t="s">
        <v>478</v>
      </c>
      <c r="K2331" s="2" t="s">
        <v>664</v>
      </c>
      <c r="L2331" s="2" t="s">
        <v>11552</v>
      </c>
      <c r="M2331" s="2" t="s">
        <v>769</v>
      </c>
      <c r="N2331" s="2" t="s">
        <v>701</v>
      </c>
      <c r="O2331" s="2" t="s">
        <v>1440</v>
      </c>
      <c r="P2331" s="2" t="s">
        <v>11553</v>
      </c>
      <c r="Q2331" s="9" t="s">
        <v>2199</v>
      </c>
      <c r="R2331" s="2" t="s">
        <v>4748</v>
      </c>
      <c r="S2331" s="9" t="s">
        <v>2244</v>
      </c>
      <c r="T2331" s="2" t="s">
        <v>675</v>
      </c>
    </row>
    <row r="2332" spans="1:20">
      <c r="A2332" s="2" t="s">
        <v>10122</v>
      </c>
      <c r="B2332" s="9" t="s">
        <v>2199</v>
      </c>
      <c r="C2332" s="2" t="s">
        <v>13606</v>
      </c>
      <c r="D2332" s="2" t="s">
        <v>675</v>
      </c>
      <c r="E2332" s="2" t="s">
        <v>682</v>
      </c>
      <c r="F2332" s="2" t="s">
        <v>11560</v>
      </c>
      <c r="G2332" s="2" t="s">
        <v>11551</v>
      </c>
      <c r="H2332" s="2" t="s">
        <v>675</v>
      </c>
      <c r="I2332" s="2" t="s">
        <v>47</v>
      </c>
      <c r="J2332" s="2" t="s">
        <v>10123</v>
      </c>
      <c r="K2332" s="2" t="s">
        <v>922</v>
      </c>
      <c r="L2332" s="2" t="s">
        <v>675</v>
      </c>
      <c r="M2332" s="2" t="s">
        <v>2672</v>
      </c>
      <c r="N2332" s="2" t="s">
        <v>675</v>
      </c>
      <c r="O2332" s="2" t="s">
        <v>1286</v>
      </c>
      <c r="P2332" s="2" t="s">
        <v>11568</v>
      </c>
      <c r="Q2332" s="9" t="s">
        <v>2199</v>
      </c>
      <c r="R2332" s="2" t="s">
        <v>10124</v>
      </c>
      <c r="S2332" s="9" t="s">
        <v>675</v>
      </c>
      <c r="T2332" s="2" t="s">
        <v>675</v>
      </c>
    </row>
    <row r="2333" spans="1:20">
      <c r="A2333" s="2" t="s">
        <v>2205</v>
      </c>
      <c r="B2333" s="9" t="s">
        <v>2199</v>
      </c>
      <c r="C2333" s="2" t="s">
        <v>13607</v>
      </c>
      <c r="D2333" s="2" t="s">
        <v>2199</v>
      </c>
      <c r="E2333" s="2" t="s">
        <v>13608</v>
      </c>
      <c r="F2333" s="2" t="s">
        <v>11560</v>
      </c>
      <c r="G2333" s="2" t="s">
        <v>11551</v>
      </c>
      <c r="H2333" s="2" t="s">
        <v>2206</v>
      </c>
      <c r="I2333" s="2" t="s">
        <v>1185</v>
      </c>
      <c r="J2333" s="2" t="s">
        <v>2207</v>
      </c>
      <c r="K2333" s="2" t="s">
        <v>663</v>
      </c>
      <c r="L2333" s="2" t="s">
        <v>675</v>
      </c>
      <c r="M2333" s="2" t="s">
        <v>701</v>
      </c>
      <c r="N2333" s="2" t="s">
        <v>701</v>
      </c>
      <c r="O2333" s="2" t="s">
        <v>1184</v>
      </c>
      <c r="P2333" s="2" t="s">
        <v>11557</v>
      </c>
      <c r="Q2333" s="9" t="s">
        <v>2199</v>
      </c>
      <c r="R2333" s="2" t="s">
        <v>2208</v>
      </c>
      <c r="S2333" s="9" t="s">
        <v>2244</v>
      </c>
      <c r="T2333" s="2" t="s">
        <v>675</v>
      </c>
    </row>
    <row r="2334" spans="1:20">
      <c r="A2334" s="2" t="s">
        <v>2209</v>
      </c>
      <c r="B2334" s="9" t="s">
        <v>2199</v>
      </c>
      <c r="C2334" s="2" t="s">
        <v>13609</v>
      </c>
      <c r="D2334" s="2" t="s">
        <v>2199</v>
      </c>
      <c r="E2334" s="2" t="s">
        <v>13610</v>
      </c>
      <c r="F2334" s="2" t="s">
        <v>11560</v>
      </c>
      <c r="G2334" s="2" t="s">
        <v>11551</v>
      </c>
      <c r="H2334" s="2" t="s">
        <v>2056</v>
      </c>
      <c r="I2334" s="2" t="s">
        <v>1185</v>
      </c>
      <c r="J2334" s="2" t="s">
        <v>13611</v>
      </c>
      <c r="K2334" s="2" t="s">
        <v>663</v>
      </c>
      <c r="L2334" s="2" t="s">
        <v>675</v>
      </c>
      <c r="M2334" s="2" t="s">
        <v>701</v>
      </c>
      <c r="N2334" s="2" t="s">
        <v>701</v>
      </c>
      <c r="O2334" s="2" t="s">
        <v>1184</v>
      </c>
      <c r="P2334" s="2" t="s">
        <v>11557</v>
      </c>
      <c r="Q2334" s="9" t="s">
        <v>2199</v>
      </c>
      <c r="R2334" s="2" t="s">
        <v>2210</v>
      </c>
      <c r="S2334" s="9" t="s">
        <v>2244</v>
      </c>
      <c r="T2334" s="2" t="s">
        <v>675</v>
      </c>
    </row>
    <row r="2335" spans="1:20">
      <c r="A2335" s="2" t="s">
        <v>4749</v>
      </c>
      <c r="B2335" s="9" t="s">
        <v>2199</v>
      </c>
      <c r="C2335" s="2" t="s">
        <v>12865</v>
      </c>
      <c r="D2335" s="2" t="s">
        <v>2199</v>
      </c>
      <c r="E2335" s="2" t="s">
        <v>12866</v>
      </c>
      <c r="F2335" s="2" t="s">
        <v>11965</v>
      </c>
      <c r="G2335" s="2" t="s">
        <v>11551</v>
      </c>
      <c r="H2335" s="2" t="s">
        <v>675</v>
      </c>
      <c r="I2335" s="2" t="s">
        <v>4474</v>
      </c>
      <c r="J2335" s="2" t="s">
        <v>565</v>
      </c>
      <c r="K2335" s="2" t="s">
        <v>664</v>
      </c>
      <c r="L2335" s="2" t="s">
        <v>11552</v>
      </c>
      <c r="M2335" s="2" t="s">
        <v>769</v>
      </c>
      <c r="N2335" s="2" t="s">
        <v>701</v>
      </c>
      <c r="O2335" s="2" t="s">
        <v>4473</v>
      </c>
      <c r="P2335" s="2" t="s">
        <v>11553</v>
      </c>
      <c r="Q2335" s="9" t="s">
        <v>2199</v>
      </c>
      <c r="R2335" s="2" t="s">
        <v>4750</v>
      </c>
      <c r="S2335" s="9" t="s">
        <v>2244</v>
      </c>
      <c r="T2335" s="2" t="s">
        <v>675</v>
      </c>
    </row>
    <row r="2336" spans="1:20">
      <c r="A2336" s="2" t="s">
        <v>3442</v>
      </c>
      <c r="B2336" s="9" t="s">
        <v>2199</v>
      </c>
      <c r="C2336" s="2" t="s">
        <v>13612</v>
      </c>
      <c r="D2336" s="2" t="s">
        <v>2199</v>
      </c>
      <c r="E2336" s="2" t="s">
        <v>13613</v>
      </c>
      <c r="F2336" s="2" t="s">
        <v>11550</v>
      </c>
      <c r="G2336" s="2" t="s">
        <v>11551</v>
      </c>
      <c r="H2336" s="2" t="s">
        <v>675</v>
      </c>
      <c r="I2336" s="2" t="s">
        <v>1800</v>
      </c>
      <c r="J2336" s="2" t="s">
        <v>525</v>
      </c>
      <c r="K2336" s="2" t="s">
        <v>664</v>
      </c>
      <c r="L2336" s="2" t="s">
        <v>11552</v>
      </c>
      <c r="M2336" s="2" t="s">
        <v>769</v>
      </c>
      <c r="N2336" s="2" t="s">
        <v>701</v>
      </c>
      <c r="O2336" s="2" t="s">
        <v>1799</v>
      </c>
      <c r="P2336" s="2" t="s">
        <v>11553</v>
      </c>
      <c r="Q2336" s="9" t="s">
        <v>2199</v>
      </c>
      <c r="R2336" s="2" t="s">
        <v>3443</v>
      </c>
      <c r="S2336" s="9" t="s">
        <v>2244</v>
      </c>
      <c r="T2336" s="2" t="s">
        <v>675</v>
      </c>
    </row>
    <row r="2337" spans="1:20">
      <c r="A2337" s="2" t="s">
        <v>4751</v>
      </c>
      <c r="B2337" s="9" t="s">
        <v>2199</v>
      </c>
      <c r="C2337" s="2" t="s">
        <v>13614</v>
      </c>
      <c r="D2337" s="2" t="s">
        <v>2199</v>
      </c>
      <c r="E2337" s="2" t="s">
        <v>13615</v>
      </c>
      <c r="F2337" s="2" t="s">
        <v>11560</v>
      </c>
      <c r="G2337" s="2" t="s">
        <v>11551</v>
      </c>
      <c r="H2337" s="2" t="s">
        <v>675</v>
      </c>
      <c r="I2337" s="2" t="s">
        <v>2060</v>
      </c>
      <c r="J2337" s="2" t="s">
        <v>566</v>
      </c>
      <c r="K2337" s="2" t="s">
        <v>664</v>
      </c>
      <c r="L2337" s="2" t="s">
        <v>675</v>
      </c>
      <c r="M2337" s="2" t="s">
        <v>1283</v>
      </c>
      <c r="N2337" s="2" t="s">
        <v>701</v>
      </c>
      <c r="O2337" s="2" t="s">
        <v>2059</v>
      </c>
      <c r="P2337" s="2" t="s">
        <v>11557</v>
      </c>
      <c r="Q2337" s="9" t="s">
        <v>2199</v>
      </c>
      <c r="R2337" s="2" t="s">
        <v>4752</v>
      </c>
      <c r="S2337" s="9" t="s">
        <v>2244</v>
      </c>
      <c r="T2337" s="2" t="s">
        <v>675</v>
      </c>
    </row>
    <row r="2338" spans="1:20">
      <c r="A2338" s="2" t="s">
        <v>5440</v>
      </c>
      <c r="B2338" s="9" t="s">
        <v>2199</v>
      </c>
      <c r="C2338" s="2" t="s">
        <v>13616</v>
      </c>
      <c r="D2338" s="2" t="s">
        <v>2199</v>
      </c>
      <c r="E2338" s="2" t="s">
        <v>13617</v>
      </c>
      <c r="F2338" s="2" t="s">
        <v>11550</v>
      </c>
      <c r="G2338" s="2" t="s">
        <v>11551</v>
      </c>
      <c r="H2338" s="2" t="s">
        <v>675</v>
      </c>
      <c r="I2338" s="2" t="s">
        <v>877</v>
      </c>
      <c r="J2338" s="2" t="s">
        <v>129</v>
      </c>
      <c r="K2338" s="2" t="s">
        <v>664</v>
      </c>
      <c r="L2338" s="2" t="s">
        <v>11552</v>
      </c>
      <c r="M2338" s="2" t="s">
        <v>1283</v>
      </c>
      <c r="N2338" s="2" t="s">
        <v>701</v>
      </c>
      <c r="O2338" s="2" t="s">
        <v>876</v>
      </c>
      <c r="P2338" s="2" t="s">
        <v>11557</v>
      </c>
      <c r="Q2338" s="9" t="s">
        <v>4754</v>
      </c>
      <c r="R2338" s="2" t="s">
        <v>5441</v>
      </c>
      <c r="S2338" s="9" t="s">
        <v>4843</v>
      </c>
      <c r="T2338" s="2" t="s">
        <v>675</v>
      </c>
    </row>
    <row r="2339" spans="1:20">
      <c r="A2339" s="2" t="s">
        <v>5442</v>
      </c>
      <c r="B2339" s="9" t="s">
        <v>2199</v>
      </c>
      <c r="C2339" s="2" t="s">
        <v>13618</v>
      </c>
      <c r="D2339" s="2" t="s">
        <v>2199</v>
      </c>
      <c r="E2339" s="2" t="s">
        <v>13619</v>
      </c>
      <c r="F2339" s="2" t="s">
        <v>11560</v>
      </c>
      <c r="G2339" s="2" t="s">
        <v>11551</v>
      </c>
      <c r="H2339" s="2" t="s">
        <v>675</v>
      </c>
      <c r="I2339" s="2" t="s">
        <v>2645</v>
      </c>
      <c r="J2339" s="2" t="s">
        <v>166</v>
      </c>
      <c r="K2339" s="2" t="s">
        <v>664</v>
      </c>
      <c r="L2339" s="2" t="s">
        <v>675</v>
      </c>
      <c r="M2339" s="2" t="s">
        <v>1283</v>
      </c>
      <c r="N2339" s="2" t="s">
        <v>701</v>
      </c>
      <c r="O2339" s="2" t="s">
        <v>2644</v>
      </c>
      <c r="P2339" s="2" t="s">
        <v>11557</v>
      </c>
      <c r="Q2339" s="9" t="s">
        <v>4754</v>
      </c>
      <c r="R2339" s="2" t="s">
        <v>5443</v>
      </c>
      <c r="S2339" s="9" t="s">
        <v>4843</v>
      </c>
      <c r="T2339" s="2" t="s">
        <v>675</v>
      </c>
    </row>
    <row r="2340" spans="1:20">
      <c r="A2340" s="2" t="s">
        <v>4753</v>
      </c>
      <c r="B2340" s="9" t="s">
        <v>4754</v>
      </c>
      <c r="C2340" s="2" t="s">
        <v>11723</v>
      </c>
      <c r="D2340" s="2" t="s">
        <v>4754</v>
      </c>
      <c r="E2340" s="2" t="s">
        <v>13620</v>
      </c>
      <c r="F2340" s="2" t="s">
        <v>12266</v>
      </c>
      <c r="G2340" s="2" t="s">
        <v>11551</v>
      </c>
      <c r="H2340" s="2" t="s">
        <v>675</v>
      </c>
      <c r="I2340" s="2" t="s">
        <v>877</v>
      </c>
      <c r="J2340" s="2" t="s">
        <v>129</v>
      </c>
      <c r="K2340" s="2" t="s">
        <v>664</v>
      </c>
      <c r="L2340" s="2" t="s">
        <v>11552</v>
      </c>
      <c r="M2340" s="2" t="s">
        <v>1283</v>
      </c>
      <c r="N2340" s="2" t="s">
        <v>701</v>
      </c>
      <c r="O2340" s="2" t="s">
        <v>876</v>
      </c>
      <c r="P2340" s="2" t="s">
        <v>11557</v>
      </c>
      <c r="Q2340" s="9" t="s">
        <v>4754</v>
      </c>
      <c r="R2340" s="2" t="s">
        <v>4755</v>
      </c>
      <c r="S2340" s="9" t="s">
        <v>2244</v>
      </c>
      <c r="T2340" s="2" t="s">
        <v>675</v>
      </c>
    </row>
    <row r="2341" spans="1:20">
      <c r="A2341" s="2" t="s">
        <v>5444</v>
      </c>
      <c r="B2341" s="9" t="s">
        <v>4754</v>
      </c>
      <c r="C2341" s="2" t="s">
        <v>13621</v>
      </c>
      <c r="D2341" s="2" t="s">
        <v>4754</v>
      </c>
      <c r="E2341" s="2" t="s">
        <v>12504</v>
      </c>
      <c r="F2341" s="2" t="s">
        <v>11550</v>
      </c>
      <c r="G2341" s="2" t="s">
        <v>11551</v>
      </c>
      <c r="H2341" s="2" t="s">
        <v>675</v>
      </c>
      <c r="I2341" s="2" t="s">
        <v>2941</v>
      </c>
      <c r="J2341" s="2" t="s">
        <v>166</v>
      </c>
      <c r="K2341" s="2" t="s">
        <v>664</v>
      </c>
      <c r="L2341" s="2" t="s">
        <v>11552</v>
      </c>
      <c r="M2341" s="2" t="s">
        <v>1283</v>
      </c>
      <c r="N2341" s="2" t="s">
        <v>701</v>
      </c>
      <c r="O2341" s="2" t="s">
        <v>2940</v>
      </c>
      <c r="P2341" s="2" t="s">
        <v>11557</v>
      </c>
      <c r="Q2341" s="9" t="s">
        <v>4754</v>
      </c>
      <c r="R2341" s="2" t="s">
        <v>5445</v>
      </c>
      <c r="S2341" s="9" t="s">
        <v>4843</v>
      </c>
      <c r="T2341" s="2" t="s">
        <v>675</v>
      </c>
    </row>
    <row r="2342" spans="1:20">
      <c r="A2342" s="2" t="s">
        <v>4756</v>
      </c>
      <c r="B2342" s="9" t="s">
        <v>4754</v>
      </c>
      <c r="C2342" s="2" t="s">
        <v>12299</v>
      </c>
      <c r="D2342" s="2" t="s">
        <v>4754</v>
      </c>
      <c r="E2342" s="2" t="s">
        <v>12205</v>
      </c>
      <c r="F2342" s="2" t="s">
        <v>11767</v>
      </c>
      <c r="G2342" s="2" t="s">
        <v>11551</v>
      </c>
      <c r="H2342" s="2" t="s">
        <v>675</v>
      </c>
      <c r="I2342" s="2" t="s">
        <v>877</v>
      </c>
      <c r="J2342" s="2" t="s">
        <v>567</v>
      </c>
      <c r="K2342" s="2" t="s">
        <v>664</v>
      </c>
      <c r="L2342" s="2" t="s">
        <v>11552</v>
      </c>
      <c r="M2342" s="2" t="s">
        <v>1283</v>
      </c>
      <c r="N2342" s="2" t="s">
        <v>701</v>
      </c>
      <c r="O2342" s="2" t="s">
        <v>876</v>
      </c>
      <c r="P2342" s="2" t="s">
        <v>11557</v>
      </c>
      <c r="Q2342" s="9" t="s">
        <v>4754</v>
      </c>
      <c r="R2342" s="2" t="s">
        <v>4757</v>
      </c>
      <c r="S2342" s="9" t="s">
        <v>2244</v>
      </c>
      <c r="T2342" s="2" t="s">
        <v>675</v>
      </c>
    </row>
    <row r="2343" spans="1:20">
      <c r="A2343" s="2" t="s">
        <v>5446</v>
      </c>
      <c r="B2343" s="9" t="s">
        <v>4754</v>
      </c>
      <c r="C2343" s="2" t="s">
        <v>12103</v>
      </c>
      <c r="D2343" s="2" t="s">
        <v>4754</v>
      </c>
      <c r="E2343" s="2" t="s">
        <v>11605</v>
      </c>
      <c r="F2343" s="2" t="s">
        <v>11560</v>
      </c>
      <c r="G2343" s="2" t="s">
        <v>11551</v>
      </c>
      <c r="H2343" s="2" t="s">
        <v>675</v>
      </c>
      <c r="I2343" s="2" t="s">
        <v>27</v>
      </c>
      <c r="J2343" s="2" t="s">
        <v>5447</v>
      </c>
      <c r="K2343" s="2" t="s">
        <v>664</v>
      </c>
      <c r="L2343" s="2" t="s">
        <v>675</v>
      </c>
      <c r="M2343" s="2" t="s">
        <v>1283</v>
      </c>
      <c r="N2343" s="2" t="s">
        <v>701</v>
      </c>
      <c r="O2343" s="2" t="s">
        <v>1030</v>
      </c>
      <c r="P2343" s="2" t="s">
        <v>11557</v>
      </c>
      <c r="Q2343" s="9" t="s">
        <v>4754</v>
      </c>
      <c r="R2343" s="2" t="s">
        <v>5448</v>
      </c>
      <c r="S2343" s="9" t="s">
        <v>4843</v>
      </c>
      <c r="T2343" s="2" t="s">
        <v>675</v>
      </c>
    </row>
    <row r="2344" spans="1:20">
      <c r="A2344" s="2" t="s">
        <v>5449</v>
      </c>
      <c r="B2344" s="9" t="s">
        <v>4754</v>
      </c>
      <c r="C2344" s="2" t="s">
        <v>12165</v>
      </c>
      <c r="D2344" s="2" t="s">
        <v>4754</v>
      </c>
      <c r="E2344" s="2" t="s">
        <v>13622</v>
      </c>
      <c r="F2344" s="2" t="s">
        <v>11560</v>
      </c>
      <c r="G2344" s="2" t="s">
        <v>11551</v>
      </c>
      <c r="H2344" s="2" t="s">
        <v>675</v>
      </c>
      <c r="I2344" s="2" t="s">
        <v>2803</v>
      </c>
      <c r="J2344" s="2" t="s">
        <v>166</v>
      </c>
      <c r="K2344" s="2" t="s">
        <v>664</v>
      </c>
      <c r="L2344" s="2" t="s">
        <v>675</v>
      </c>
      <c r="M2344" s="2" t="s">
        <v>1283</v>
      </c>
      <c r="N2344" s="2" t="s">
        <v>701</v>
      </c>
      <c r="O2344" s="2" t="s">
        <v>2802</v>
      </c>
      <c r="P2344" s="2" t="s">
        <v>11557</v>
      </c>
      <c r="Q2344" s="9" t="s">
        <v>4754</v>
      </c>
      <c r="R2344" s="2" t="s">
        <v>5450</v>
      </c>
      <c r="S2344" s="9" t="s">
        <v>4843</v>
      </c>
      <c r="T2344" s="2" t="s">
        <v>675</v>
      </c>
    </row>
    <row r="2345" spans="1:20">
      <c r="A2345" s="2" t="s">
        <v>4758</v>
      </c>
      <c r="B2345" s="9" t="s">
        <v>4754</v>
      </c>
      <c r="C2345" s="2" t="s">
        <v>13623</v>
      </c>
      <c r="D2345" s="2" t="s">
        <v>4754</v>
      </c>
      <c r="E2345" s="2" t="s">
        <v>13157</v>
      </c>
      <c r="F2345" s="2" t="s">
        <v>11555</v>
      </c>
      <c r="G2345" s="2" t="s">
        <v>11551</v>
      </c>
      <c r="H2345" s="2" t="s">
        <v>675</v>
      </c>
      <c r="I2345" s="2" t="s">
        <v>1064</v>
      </c>
      <c r="J2345" s="2" t="s">
        <v>123</v>
      </c>
      <c r="K2345" s="2" t="s">
        <v>664</v>
      </c>
      <c r="L2345" s="2" t="s">
        <v>11552</v>
      </c>
      <c r="M2345" s="2" t="s">
        <v>1283</v>
      </c>
      <c r="N2345" s="2" t="s">
        <v>701</v>
      </c>
      <c r="O2345" s="2" t="s">
        <v>1063</v>
      </c>
      <c r="P2345" s="2" t="s">
        <v>11557</v>
      </c>
      <c r="Q2345" s="9" t="s">
        <v>4754</v>
      </c>
      <c r="R2345" s="2" t="s">
        <v>4759</v>
      </c>
      <c r="S2345" s="9" t="s">
        <v>2244</v>
      </c>
      <c r="T2345" s="2" t="s">
        <v>675</v>
      </c>
    </row>
    <row r="2346" spans="1:20">
      <c r="A2346" s="2" t="s">
        <v>10125</v>
      </c>
      <c r="B2346" s="9" t="s">
        <v>4754</v>
      </c>
      <c r="C2346" s="2" t="s">
        <v>7321</v>
      </c>
      <c r="D2346" s="2" t="s">
        <v>4754</v>
      </c>
      <c r="E2346" s="2" t="s">
        <v>5949</v>
      </c>
      <c r="F2346" s="2" t="s">
        <v>11560</v>
      </c>
      <c r="G2346" s="2" t="s">
        <v>11551</v>
      </c>
      <c r="H2346" s="2" t="s">
        <v>5643</v>
      </c>
      <c r="I2346" s="2" t="s">
        <v>914</v>
      </c>
      <c r="J2346" s="2" t="s">
        <v>10126</v>
      </c>
      <c r="K2346" s="2" t="s">
        <v>922</v>
      </c>
      <c r="L2346" s="2" t="s">
        <v>675</v>
      </c>
      <c r="M2346" s="2" t="s">
        <v>2672</v>
      </c>
      <c r="N2346" s="2" t="s">
        <v>2672</v>
      </c>
      <c r="O2346" s="2" t="s">
        <v>913</v>
      </c>
      <c r="P2346" s="2" t="s">
        <v>11568</v>
      </c>
      <c r="Q2346" s="9" t="s">
        <v>4754</v>
      </c>
      <c r="R2346" s="2" t="s">
        <v>10127</v>
      </c>
      <c r="S2346" s="9" t="s">
        <v>4775</v>
      </c>
      <c r="T2346" s="2" t="s">
        <v>675</v>
      </c>
    </row>
    <row r="2347" spans="1:20">
      <c r="A2347" s="2" t="s">
        <v>10128</v>
      </c>
      <c r="B2347" s="9" t="s">
        <v>2284</v>
      </c>
      <c r="C2347" s="2" t="s">
        <v>13624</v>
      </c>
      <c r="D2347" s="2" t="s">
        <v>675</v>
      </c>
      <c r="E2347" s="2" t="s">
        <v>682</v>
      </c>
      <c r="F2347" s="2" t="s">
        <v>11560</v>
      </c>
      <c r="G2347" s="2" t="s">
        <v>11551</v>
      </c>
      <c r="H2347" s="2" t="s">
        <v>8555</v>
      </c>
      <c r="I2347" s="2" t="s">
        <v>885</v>
      </c>
      <c r="J2347" s="2" t="s">
        <v>8556</v>
      </c>
      <c r="K2347" s="2" t="s">
        <v>922</v>
      </c>
      <c r="L2347" s="2" t="s">
        <v>675</v>
      </c>
      <c r="M2347" s="2" t="s">
        <v>760</v>
      </c>
      <c r="N2347" s="2" t="s">
        <v>760</v>
      </c>
      <c r="O2347" s="2" t="s">
        <v>884</v>
      </c>
      <c r="P2347" s="2" t="s">
        <v>11568</v>
      </c>
      <c r="Q2347" s="9" t="s">
        <v>4754</v>
      </c>
      <c r="R2347" s="2" t="s">
        <v>10130</v>
      </c>
      <c r="S2347" s="9" t="s">
        <v>2284</v>
      </c>
      <c r="T2347" s="2" t="s">
        <v>675</v>
      </c>
    </row>
    <row r="2348" spans="1:20">
      <c r="A2348" s="2" t="s">
        <v>10131</v>
      </c>
      <c r="B2348" s="9" t="s">
        <v>2284</v>
      </c>
      <c r="C2348" s="2" t="s">
        <v>13625</v>
      </c>
      <c r="D2348" s="2" t="s">
        <v>675</v>
      </c>
      <c r="E2348" s="2" t="s">
        <v>682</v>
      </c>
      <c r="F2348" s="2" t="s">
        <v>11560</v>
      </c>
      <c r="G2348" s="2" t="s">
        <v>11551</v>
      </c>
      <c r="H2348" s="2" t="s">
        <v>8559</v>
      </c>
      <c r="I2348" s="2" t="s">
        <v>885</v>
      </c>
      <c r="J2348" s="2" t="s">
        <v>8560</v>
      </c>
      <c r="K2348" s="2" t="s">
        <v>922</v>
      </c>
      <c r="L2348" s="2" t="s">
        <v>675</v>
      </c>
      <c r="M2348" s="2" t="s">
        <v>760</v>
      </c>
      <c r="N2348" s="2" t="s">
        <v>760</v>
      </c>
      <c r="O2348" s="2" t="s">
        <v>884</v>
      </c>
      <c r="P2348" s="2" t="s">
        <v>11568</v>
      </c>
      <c r="Q2348" s="9" t="s">
        <v>4754</v>
      </c>
      <c r="R2348" s="2" t="s">
        <v>10132</v>
      </c>
      <c r="S2348" s="9" t="s">
        <v>2284</v>
      </c>
      <c r="T2348" s="2" t="s">
        <v>675</v>
      </c>
    </row>
    <row r="2349" spans="1:20">
      <c r="A2349" s="2" t="s">
        <v>10133</v>
      </c>
      <c r="B2349" s="9" t="s">
        <v>2284</v>
      </c>
      <c r="C2349" s="2" t="s">
        <v>13625</v>
      </c>
      <c r="D2349" s="2" t="s">
        <v>675</v>
      </c>
      <c r="E2349" s="2" t="s">
        <v>682</v>
      </c>
      <c r="F2349" s="2" t="s">
        <v>11560</v>
      </c>
      <c r="G2349" s="2" t="s">
        <v>11551</v>
      </c>
      <c r="H2349" s="2" t="s">
        <v>8563</v>
      </c>
      <c r="I2349" s="2" t="s">
        <v>885</v>
      </c>
      <c r="J2349" s="2" t="s">
        <v>8564</v>
      </c>
      <c r="K2349" s="2" t="s">
        <v>922</v>
      </c>
      <c r="L2349" s="2" t="s">
        <v>675</v>
      </c>
      <c r="M2349" s="2" t="s">
        <v>760</v>
      </c>
      <c r="N2349" s="2" t="s">
        <v>760</v>
      </c>
      <c r="O2349" s="2" t="s">
        <v>884</v>
      </c>
      <c r="P2349" s="2" t="s">
        <v>11568</v>
      </c>
      <c r="Q2349" s="9" t="s">
        <v>4754</v>
      </c>
      <c r="R2349" s="2" t="s">
        <v>10134</v>
      </c>
      <c r="S2349" s="9" t="s">
        <v>2284</v>
      </c>
      <c r="T2349" s="2" t="s">
        <v>675</v>
      </c>
    </row>
    <row r="2350" spans="1:20">
      <c r="A2350" s="2" t="s">
        <v>10135</v>
      </c>
      <c r="B2350" s="9" t="s">
        <v>2284</v>
      </c>
      <c r="C2350" s="2" t="s">
        <v>13626</v>
      </c>
      <c r="D2350" s="2" t="s">
        <v>675</v>
      </c>
      <c r="E2350" s="2" t="s">
        <v>682</v>
      </c>
      <c r="F2350" s="2" t="s">
        <v>11560</v>
      </c>
      <c r="G2350" s="2" t="s">
        <v>11551</v>
      </c>
      <c r="H2350" s="2" t="s">
        <v>8567</v>
      </c>
      <c r="I2350" s="2" t="s">
        <v>885</v>
      </c>
      <c r="J2350" s="2" t="s">
        <v>8568</v>
      </c>
      <c r="K2350" s="2" t="s">
        <v>922</v>
      </c>
      <c r="L2350" s="2" t="s">
        <v>675</v>
      </c>
      <c r="M2350" s="2" t="s">
        <v>760</v>
      </c>
      <c r="N2350" s="2" t="s">
        <v>760</v>
      </c>
      <c r="O2350" s="2" t="s">
        <v>884</v>
      </c>
      <c r="P2350" s="2" t="s">
        <v>11568</v>
      </c>
      <c r="Q2350" s="9" t="s">
        <v>4754</v>
      </c>
      <c r="R2350" s="2" t="s">
        <v>10136</v>
      </c>
      <c r="S2350" s="9" t="s">
        <v>2284</v>
      </c>
      <c r="T2350" s="2" t="s">
        <v>675</v>
      </c>
    </row>
    <row r="2351" spans="1:20">
      <c r="A2351" s="2" t="s">
        <v>10137</v>
      </c>
      <c r="B2351" s="9" t="s">
        <v>2284</v>
      </c>
      <c r="C2351" s="2" t="s">
        <v>13626</v>
      </c>
      <c r="D2351" s="2" t="s">
        <v>675</v>
      </c>
      <c r="E2351" s="2" t="s">
        <v>682</v>
      </c>
      <c r="F2351" s="2" t="s">
        <v>11560</v>
      </c>
      <c r="G2351" s="2" t="s">
        <v>11551</v>
      </c>
      <c r="H2351" s="2" t="s">
        <v>8571</v>
      </c>
      <c r="I2351" s="2" t="s">
        <v>885</v>
      </c>
      <c r="J2351" s="2" t="s">
        <v>8572</v>
      </c>
      <c r="K2351" s="2" t="s">
        <v>922</v>
      </c>
      <c r="L2351" s="2" t="s">
        <v>675</v>
      </c>
      <c r="M2351" s="2" t="s">
        <v>760</v>
      </c>
      <c r="N2351" s="2" t="s">
        <v>760</v>
      </c>
      <c r="O2351" s="2" t="s">
        <v>884</v>
      </c>
      <c r="P2351" s="2" t="s">
        <v>11568</v>
      </c>
      <c r="Q2351" s="9" t="s">
        <v>4754</v>
      </c>
      <c r="R2351" s="2" t="s">
        <v>10138</v>
      </c>
      <c r="S2351" s="9" t="s">
        <v>2284</v>
      </c>
      <c r="T2351" s="2" t="s">
        <v>675</v>
      </c>
    </row>
    <row r="2352" spans="1:20">
      <c r="A2352" s="2" t="s">
        <v>10139</v>
      </c>
      <c r="B2352" s="9" t="s">
        <v>2284</v>
      </c>
      <c r="C2352" s="2" t="s">
        <v>13627</v>
      </c>
      <c r="D2352" s="2" t="s">
        <v>675</v>
      </c>
      <c r="E2352" s="2" t="s">
        <v>682</v>
      </c>
      <c r="F2352" s="2" t="s">
        <v>11560</v>
      </c>
      <c r="G2352" s="2" t="s">
        <v>11551</v>
      </c>
      <c r="H2352" s="2" t="s">
        <v>8575</v>
      </c>
      <c r="I2352" s="2" t="s">
        <v>885</v>
      </c>
      <c r="J2352" s="2" t="s">
        <v>8576</v>
      </c>
      <c r="K2352" s="2" t="s">
        <v>922</v>
      </c>
      <c r="L2352" s="2" t="s">
        <v>675</v>
      </c>
      <c r="M2352" s="2" t="s">
        <v>760</v>
      </c>
      <c r="N2352" s="2" t="s">
        <v>760</v>
      </c>
      <c r="O2352" s="2" t="s">
        <v>884</v>
      </c>
      <c r="P2352" s="2" t="s">
        <v>11568</v>
      </c>
      <c r="Q2352" s="9" t="s">
        <v>4754</v>
      </c>
      <c r="R2352" s="2" t="s">
        <v>10140</v>
      </c>
      <c r="S2352" s="9" t="s">
        <v>2284</v>
      </c>
      <c r="T2352" s="2" t="s">
        <v>675</v>
      </c>
    </row>
    <row r="2353" spans="1:20">
      <c r="A2353" s="2" t="s">
        <v>10141</v>
      </c>
      <c r="B2353" s="9" t="s">
        <v>675</v>
      </c>
      <c r="C2353" s="2" t="s">
        <v>682</v>
      </c>
      <c r="D2353" s="2" t="s">
        <v>675</v>
      </c>
      <c r="E2353" s="2" t="s">
        <v>682</v>
      </c>
      <c r="F2353" s="2" t="s">
        <v>11560</v>
      </c>
      <c r="G2353" s="2" t="s">
        <v>11551</v>
      </c>
      <c r="H2353" s="2" t="s">
        <v>5643</v>
      </c>
      <c r="I2353" s="2" t="s">
        <v>914</v>
      </c>
      <c r="J2353" s="2" t="s">
        <v>10142</v>
      </c>
      <c r="K2353" s="2" t="s">
        <v>922</v>
      </c>
      <c r="L2353" s="2" t="s">
        <v>675</v>
      </c>
      <c r="M2353" s="2" t="s">
        <v>760</v>
      </c>
      <c r="N2353" s="2" t="s">
        <v>675</v>
      </c>
      <c r="O2353" s="2" t="s">
        <v>913</v>
      </c>
      <c r="P2353" s="2" t="s">
        <v>11568</v>
      </c>
      <c r="Q2353" s="9" t="s">
        <v>4754</v>
      </c>
      <c r="R2353" s="2" t="s">
        <v>10143</v>
      </c>
      <c r="S2353" s="9" t="s">
        <v>675</v>
      </c>
      <c r="T2353" s="2" t="s">
        <v>675</v>
      </c>
    </row>
    <row r="2354" spans="1:20">
      <c r="A2354" s="2" t="s">
        <v>10144</v>
      </c>
      <c r="B2354" s="9" t="s">
        <v>4754</v>
      </c>
      <c r="C2354" s="2" t="s">
        <v>7035</v>
      </c>
      <c r="D2354" s="2" t="s">
        <v>4754</v>
      </c>
      <c r="E2354" s="2" t="s">
        <v>6735</v>
      </c>
      <c r="F2354" s="2" t="s">
        <v>11560</v>
      </c>
      <c r="G2354" s="2" t="s">
        <v>11551</v>
      </c>
      <c r="H2354" s="2" t="s">
        <v>5687</v>
      </c>
      <c r="I2354" s="2" t="s">
        <v>914</v>
      </c>
      <c r="J2354" s="2" t="s">
        <v>9251</v>
      </c>
      <c r="K2354" s="2" t="s">
        <v>922</v>
      </c>
      <c r="L2354" s="2" t="s">
        <v>675</v>
      </c>
      <c r="M2354" s="2" t="s">
        <v>2672</v>
      </c>
      <c r="N2354" s="2" t="s">
        <v>2672</v>
      </c>
      <c r="O2354" s="2" t="s">
        <v>913</v>
      </c>
      <c r="P2354" s="2" t="s">
        <v>11568</v>
      </c>
      <c r="Q2354" s="9" t="s">
        <v>4754</v>
      </c>
      <c r="R2354" s="2" t="s">
        <v>10145</v>
      </c>
      <c r="S2354" s="9" t="s">
        <v>4775</v>
      </c>
      <c r="T2354" s="2" t="s">
        <v>675</v>
      </c>
    </row>
    <row r="2355" spans="1:20">
      <c r="A2355" s="2" t="s">
        <v>4760</v>
      </c>
      <c r="B2355" s="9" t="s">
        <v>4754</v>
      </c>
      <c r="C2355" s="2" t="s">
        <v>13628</v>
      </c>
      <c r="D2355" s="2" t="s">
        <v>4754</v>
      </c>
      <c r="E2355" s="2" t="s">
        <v>13629</v>
      </c>
      <c r="F2355" s="2" t="s">
        <v>12809</v>
      </c>
      <c r="G2355" s="2" t="s">
        <v>11551</v>
      </c>
      <c r="H2355" s="2" t="s">
        <v>675</v>
      </c>
      <c r="I2355" s="2" t="s">
        <v>2547</v>
      </c>
      <c r="J2355" s="2" t="s">
        <v>568</v>
      </c>
      <c r="K2355" s="2" t="s">
        <v>675</v>
      </c>
      <c r="L2355" s="2" t="s">
        <v>11552</v>
      </c>
      <c r="M2355" s="2" t="s">
        <v>1504</v>
      </c>
      <c r="N2355" s="2" t="s">
        <v>760</v>
      </c>
      <c r="O2355" s="2" t="s">
        <v>2546</v>
      </c>
      <c r="P2355" s="2" t="s">
        <v>11557</v>
      </c>
      <c r="Q2355" s="9" t="s">
        <v>4754</v>
      </c>
      <c r="R2355" s="2" t="s">
        <v>4761</v>
      </c>
      <c r="S2355" s="9" t="s">
        <v>2402</v>
      </c>
      <c r="T2355" s="2" t="s">
        <v>675</v>
      </c>
    </row>
    <row r="2356" spans="1:20">
      <c r="A2356" s="2" t="s">
        <v>4762</v>
      </c>
      <c r="B2356" s="9" t="s">
        <v>4754</v>
      </c>
      <c r="C2356" s="2" t="s">
        <v>13630</v>
      </c>
      <c r="D2356" s="2" t="s">
        <v>4754</v>
      </c>
      <c r="E2356" s="2" t="s">
        <v>13631</v>
      </c>
      <c r="F2356" s="2" t="s">
        <v>13033</v>
      </c>
      <c r="G2356" s="2" t="s">
        <v>11551</v>
      </c>
      <c r="H2356" s="2" t="s">
        <v>675</v>
      </c>
      <c r="I2356" s="2" t="s">
        <v>4764</v>
      </c>
      <c r="J2356" s="2" t="s">
        <v>484</v>
      </c>
      <c r="K2356" s="2" t="s">
        <v>664</v>
      </c>
      <c r="L2356" s="2" t="s">
        <v>11552</v>
      </c>
      <c r="M2356" s="2" t="s">
        <v>1504</v>
      </c>
      <c r="N2356" s="2" t="s">
        <v>701</v>
      </c>
      <c r="O2356" s="2" t="s">
        <v>4763</v>
      </c>
      <c r="P2356" s="2" t="s">
        <v>11557</v>
      </c>
      <c r="Q2356" s="9" t="s">
        <v>4754</v>
      </c>
      <c r="R2356" s="2" t="s">
        <v>4765</v>
      </c>
      <c r="S2356" s="9" t="s">
        <v>2244</v>
      </c>
      <c r="T2356" s="2" t="s">
        <v>675</v>
      </c>
    </row>
    <row r="2357" spans="1:20">
      <c r="A2357" s="2" t="s">
        <v>4766</v>
      </c>
      <c r="B2357" s="9" t="s">
        <v>4754</v>
      </c>
      <c r="C2357" s="2" t="s">
        <v>13632</v>
      </c>
      <c r="D2357" s="2" t="s">
        <v>4754</v>
      </c>
      <c r="E2357" s="2" t="s">
        <v>7184</v>
      </c>
      <c r="F2357" s="2" t="s">
        <v>12843</v>
      </c>
      <c r="G2357" s="2" t="s">
        <v>11551</v>
      </c>
      <c r="H2357" s="2" t="s">
        <v>675</v>
      </c>
      <c r="I2357" s="2" t="s">
        <v>2750</v>
      </c>
      <c r="J2357" s="2" t="s">
        <v>525</v>
      </c>
      <c r="K2357" s="2" t="s">
        <v>664</v>
      </c>
      <c r="L2357" s="2" t="s">
        <v>11552</v>
      </c>
      <c r="M2357" s="2" t="s">
        <v>769</v>
      </c>
      <c r="N2357" s="2" t="s">
        <v>701</v>
      </c>
      <c r="O2357" s="2" t="s">
        <v>2749</v>
      </c>
      <c r="P2357" s="2" t="s">
        <v>11553</v>
      </c>
      <c r="Q2357" s="9" t="s">
        <v>2212</v>
      </c>
      <c r="R2357" s="2" t="s">
        <v>4767</v>
      </c>
      <c r="S2357" s="9" t="s">
        <v>2244</v>
      </c>
      <c r="T2357" s="2" t="s">
        <v>675</v>
      </c>
    </row>
    <row r="2358" spans="1:20">
      <c r="A2358" s="2" t="s">
        <v>5451</v>
      </c>
      <c r="B2358" s="9" t="s">
        <v>2212</v>
      </c>
      <c r="C2358" s="2" t="s">
        <v>13190</v>
      </c>
      <c r="D2358" s="2" t="s">
        <v>2212</v>
      </c>
      <c r="E2358" s="2" t="s">
        <v>13192</v>
      </c>
      <c r="F2358" s="2" t="s">
        <v>11965</v>
      </c>
      <c r="G2358" s="2" t="s">
        <v>11551</v>
      </c>
      <c r="H2358" s="2" t="s">
        <v>675</v>
      </c>
      <c r="I2358" s="2" t="s">
        <v>2415</v>
      </c>
      <c r="J2358" s="2" t="s">
        <v>166</v>
      </c>
      <c r="K2358" s="2" t="s">
        <v>664</v>
      </c>
      <c r="L2358" s="2" t="s">
        <v>11552</v>
      </c>
      <c r="M2358" s="2" t="s">
        <v>769</v>
      </c>
      <c r="N2358" s="2" t="s">
        <v>701</v>
      </c>
      <c r="O2358" s="2" t="s">
        <v>2414</v>
      </c>
      <c r="P2358" s="2" t="s">
        <v>11553</v>
      </c>
      <c r="Q2358" s="9" t="s">
        <v>2212</v>
      </c>
      <c r="R2358" s="2" t="s">
        <v>5452</v>
      </c>
      <c r="S2358" s="9" t="s">
        <v>4843</v>
      </c>
      <c r="T2358" s="2" t="s">
        <v>675</v>
      </c>
    </row>
    <row r="2359" spans="1:20">
      <c r="A2359" s="2" t="s">
        <v>5453</v>
      </c>
      <c r="B2359" s="9" t="s">
        <v>2212</v>
      </c>
      <c r="C2359" s="2" t="s">
        <v>12956</v>
      </c>
      <c r="D2359" s="2" t="s">
        <v>2212</v>
      </c>
      <c r="E2359" s="2" t="s">
        <v>11723</v>
      </c>
      <c r="F2359" s="2" t="s">
        <v>11550</v>
      </c>
      <c r="G2359" s="2" t="s">
        <v>11551</v>
      </c>
      <c r="H2359" s="2" t="s">
        <v>675</v>
      </c>
      <c r="I2359" s="2" t="s">
        <v>2649</v>
      </c>
      <c r="J2359" s="2" t="s">
        <v>166</v>
      </c>
      <c r="K2359" s="2" t="s">
        <v>664</v>
      </c>
      <c r="L2359" s="2" t="s">
        <v>11552</v>
      </c>
      <c r="M2359" s="2" t="s">
        <v>769</v>
      </c>
      <c r="N2359" s="2" t="s">
        <v>701</v>
      </c>
      <c r="O2359" s="2" t="s">
        <v>2648</v>
      </c>
      <c r="P2359" s="2" t="s">
        <v>11553</v>
      </c>
      <c r="Q2359" s="9" t="s">
        <v>2212</v>
      </c>
      <c r="R2359" s="2" t="s">
        <v>5454</v>
      </c>
      <c r="S2359" s="9" t="s">
        <v>4843</v>
      </c>
      <c r="T2359" s="2" t="s">
        <v>675</v>
      </c>
    </row>
    <row r="2360" spans="1:20">
      <c r="A2360" s="2" t="s">
        <v>5455</v>
      </c>
      <c r="B2360" s="9" t="s">
        <v>2212</v>
      </c>
      <c r="C2360" s="2" t="s">
        <v>12279</v>
      </c>
      <c r="D2360" s="2" t="s">
        <v>2212</v>
      </c>
      <c r="E2360" s="2" t="s">
        <v>11790</v>
      </c>
      <c r="F2360" s="2" t="s">
        <v>11555</v>
      </c>
      <c r="G2360" s="2" t="s">
        <v>11551</v>
      </c>
      <c r="H2360" s="2" t="s">
        <v>675</v>
      </c>
      <c r="I2360" s="2" t="s">
        <v>2616</v>
      </c>
      <c r="J2360" s="2" t="s">
        <v>497</v>
      </c>
      <c r="K2360" s="2" t="s">
        <v>664</v>
      </c>
      <c r="L2360" s="2" t="s">
        <v>11552</v>
      </c>
      <c r="M2360" s="2" t="s">
        <v>769</v>
      </c>
      <c r="N2360" s="2" t="s">
        <v>701</v>
      </c>
      <c r="O2360" s="2" t="s">
        <v>2615</v>
      </c>
      <c r="P2360" s="2" t="s">
        <v>11553</v>
      </c>
      <c r="Q2360" s="9" t="s">
        <v>2212</v>
      </c>
      <c r="R2360" s="2" t="s">
        <v>5456</v>
      </c>
      <c r="S2360" s="9" t="s">
        <v>4843</v>
      </c>
      <c r="T2360" s="2" t="s">
        <v>675</v>
      </c>
    </row>
    <row r="2361" spans="1:20">
      <c r="A2361" s="2" t="s">
        <v>5457</v>
      </c>
      <c r="B2361" s="9" t="s">
        <v>2212</v>
      </c>
      <c r="C2361" s="2" t="s">
        <v>13633</v>
      </c>
      <c r="D2361" s="2" t="s">
        <v>2212</v>
      </c>
      <c r="E2361" s="2" t="s">
        <v>13634</v>
      </c>
      <c r="F2361" s="2" t="s">
        <v>11965</v>
      </c>
      <c r="G2361" s="2" t="s">
        <v>11551</v>
      </c>
      <c r="H2361" s="2" t="s">
        <v>675</v>
      </c>
      <c r="I2361" s="2" t="s">
        <v>2415</v>
      </c>
      <c r="J2361" s="2" t="s">
        <v>166</v>
      </c>
      <c r="K2361" s="2" t="s">
        <v>664</v>
      </c>
      <c r="L2361" s="2" t="s">
        <v>11552</v>
      </c>
      <c r="M2361" s="2" t="s">
        <v>769</v>
      </c>
      <c r="N2361" s="2" t="s">
        <v>701</v>
      </c>
      <c r="O2361" s="2" t="s">
        <v>2414</v>
      </c>
      <c r="P2361" s="2" t="s">
        <v>11553</v>
      </c>
      <c r="Q2361" s="9" t="s">
        <v>2212</v>
      </c>
      <c r="R2361" s="2" t="s">
        <v>5458</v>
      </c>
      <c r="S2361" s="9" t="s">
        <v>4843</v>
      </c>
      <c r="T2361" s="2" t="s">
        <v>675</v>
      </c>
    </row>
    <row r="2362" spans="1:20">
      <c r="A2362" s="2" t="s">
        <v>4768</v>
      </c>
      <c r="B2362" s="9" t="s">
        <v>2212</v>
      </c>
      <c r="C2362" s="2" t="s">
        <v>13635</v>
      </c>
      <c r="D2362" s="2" t="s">
        <v>2212</v>
      </c>
      <c r="E2362" s="2" t="s">
        <v>13048</v>
      </c>
      <c r="F2362" s="2" t="s">
        <v>11616</v>
      </c>
      <c r="G2362" s="2" t="s">
        <v>11551</v>
      </c>
      <c r="H2362" s="2" t="s">
        <v>675</v>
      </c>
      <c r="I2362" s="2" t="s">
        <v>865</v>
      </c>
      <c r="J2362" s="2" t="s">
        <v>569</v>
      </c>
      <c r="K2362" s="2" t="s">
        <v>664</v>
      </c>
      <c r="L2362" s="2" t="s">
        <v>11552</v>
      </c>
      <c r="M2362" s="2" t="s">
        <v>769</v>
      </c>
      <c r="N2362" s="2" t="s">
        <v>701</v>
      </c>
      <c r="O2362" s="2" t="s">
        <v>864</v>
      </c>
      <c r="P2362" s="2" t="s">
        <v>11553</v>
      </c>
      <c r="Q2362" s="9" t="s">
        <v>2212</v>
      </c>
      <c r="R2362" s="2" t="s">
        <v>4769</v>
      </c>
      <c r="S2362" s="9" t="s">
        <v>2244</v>
      </c>
      <c r="T2362" s="2" t="s">
        <v>675</v>
      </c>
    </row>
    <row r="2363" spans="1:20">
      <c r="A2363" s="2" t="s">
        <v>4770</v>
      </c>
      <c r="B2363" s="9" t="s">
        <v>2212</v>
      </c>
      <c r="C2363" s="2" t="s">
        <v>13636</v>
      </c>
      <c r="D2363" s="2" t="s">
        <v>2212</v>
      </c>
      <c r="E2363" s="2" t="s">
        <v>13637</v>
      </c>
      <c r="F2363" s="2" t="s">
        <v>11737</v>
      </c>
      <c r="G2363" s="2" t="s">
        <v>11551</v>
      </c>
      <c r="H2363" s="2" t="s">
        <v>675</v>
      </c>
      <c r="I2363" s="2" t="s">
        <v>2576</v>
      </c>
      <c r="J2363" s="2" t="s">
        <v>570</v>
      </c>
      <c r="K2363" s="2" t="s">
        <v>664</v>
      </c>
      <c r="L2363" s="2" t="s">
        <v>11552</v>
      </c>
      <c r="M2363" s="2" t="s">
        <v>1504</v>
      </c>
      <c r="N2363" s="2" t="s">
        <v>701</v>
      </c>
      <c r="O2363" s="2" t="s">
        <v>2575</v>
      </c>
      <c r="P2363" s="2" t="s">
        <v>11557</v>
      </c>
      <c r="Q2363" s="9" t="s">
        <v>2212</v>
      </c>
      <c r="R2363" s="2" t="s">
        <v>4771</v>
      </c>
      <c r="S2363" s="9" t="s">
        <v>2244</v>
      </c>
      <c r="T2363" s="2" t="s">
        <v>675</v>
      </c>
    </row>
    <row r="2364" spans="1:20">
      <c r="A2364" s="2" t="s">
        <v>4772</v>
      </c>
      <c r="B2364" s="9" t="s">
        <v>2212</v>
      </c>
      <c r="C2364" s="2" t="s">
        <v>13638</v>
      </c>
      <c r="D2364" s="2" t="s">
        <v>2212</v>
      </c>
      <c r="E2364" s="2" t="s">
        <v>13639</v>
      </c>
      <c r="F2364" s="2" t="s">
        <v>12472</v>
      </c>
      <c r="G2364" s="2" t="s">
        <v>11551</v>
      </c>
      <c r="H2364" s="2" t="s">
        <v>675</v>
      </c>
      <c r="I2364" s="2" t="s">
        <v>527</v>
      </c>
      <c r="J2364" s="2" t="s">
        <v>571</v>
      </c>
      <c r="K2364" s="2" t="s">
        <v>664</v>
      </c>
      <c r="L2364" s="2" t="s">
        <v>11552</v>
      </c>
      <c r="M2364" s="2" t="s">
        <v>1504</v>
      </c>
      <c r="N2364" s="2" t="s">
        <v>701</v>
      </c>
      <c r="O2364" s="2" t="s">
        <v>1007</v>
      </c>
      <c r="P2364" s="2" t="s">
        <v>11557</v>
      </c>
      <c r="Q2364" s="9" t="s">
        <v>2212</v>
      </c>
      <c r="R2364" s="2" t="s">
        <v>4773</v>
      </c>
      <c r="S2364" s="9" t="s">
        <v>2244</v>
      </c>
      <c r="T2364" s="2" t="s">
        <v>675</v>
      </c>
    </row>
    <row r="2365" spans="1:20">
      <c r="A2365" s="2" t="s">
        <v>3444</v>
      </c>
      <c r="B2365" s="9" t="s">
        <v>2212</v>
      </c>
      <c r="C2365" s="2" t="s">
        <v>13640</v>
      </c>
      <c r="D2365" s="2" t="s">
        <v>2212</v>
      </c>
      <c r="E2365" s="2" t="s">
        <v>13641</v>
      </c>
      <c r="F2365" s="2" t="s">
        <v>13072</v>
      </c>
      <c r="G2365" s="2" t="s">
        <v>11551</v>
      </c>
      <c r="H2365" s="2" t="s">
        <v>675</v>
      </c>
      <c r="I2365" s="2" t="s">
        <v>54</v>
      </c>
      <c r="J2365" s="2" t="s">
        <v>572</v>
      </c>
      <c r="K2365" s="2" t="s">
        <v>664</v>
      </c>
      <c r="L2365" s="2" t="s">
        <v>11552</v>
      </c>
      <c r="M2365" s="2" t="s">
        <v>1504</v>
      </c>
      <c r="N2365" s="2" t="s">
        <v>701</v>
      </c>
      <c r="O2365" s="2" t="s">
        <v>2256</v>
      </c>
      <c r="P2365" s="2" t="s">
        <v>11557</v>
      </c>
      <c r="Q2365" s="9" t="s">
        <v>2212</v>
      </c>
      <c r="R2365" s="2" t="s">
        <v>3445</v>
      </c>
      <c r="S2365" s="9" t="s">
        <v>2244</v>
      </c>
      <c r="T2365" s="2" t="s">
        <v>675</v>
      </c>
    </row>
    <row r="2366" spans="1:20">
      <c r="A2366" s="2" t="s">
        <v>2211</v>
      </c>
      <c r="B2366" s="9" t="s">
        <v>2212</v>
      </c>
      <c r="C2366" s="2" t="s">
        <v>6783</v>
      </c>
      <c r="D2366" s="2" t="s">
        <v>2212</v>
      </c>
      <c r="E2366" s="2" t="s">
        <v>6800</v>
      </c>
      <c r="F2366" s="2" t="s">
        <v>11560</v>
      </c>
      <c r="G2366" s="2" t="s">
        <v>11551</v>
      </c>
      <c r="H2366" s="2" t="s">
        <v>527</v>
      </c>
      <c r="I2366" s="2" t="s">
        <v>527</v>
      </c>
      <c r="J2366" s="2" t="s">
        <v>2213</v>
      </c>
      <c r="K2366" s="2" t="s">
        <v>664</v>
      </c>
      <c r="L2366" s="2" t="s">
        <v>675</v>
      </c>
      <c r="M2366" s="2" t="s">
        <v>769</v>
      </c>
      <c r="N2366" s="2" t="s">
        <v>701</v>
      </c>
      <c r="O2366" s="2" t="s">
        <v>1007</v>
      </c>
      <c r="P2366" s="2" t="s">
        <v>11553</v>
      </c>
      <c r="Q2366" s="9" t="s">
        <v>2212</v>
      </c>
      <c r="R2366" s="2" t="s">
        <v>2214</v>
      </c>
      <c r="S2366" s="9" t="s">
        <v>2244</v>
      </c>
      <c r="T2366" s="2" t="s">
        <v>675</v>
      </c>
    </row>
    <row r="2367" spans="1:20">
      <c r="A2367" s="2" t="s">
        <v>4774</v>
      </c>
      <c r="B2367" s="9" t="s">
        <v>6439</v>
      </c>
      <c r="C2367" s="2" t="s">
        <v>13187</v>
      </c>
      <c r="D2367" s="2" t="s">
        <v>6439</v>
      </c>
      <c r="E2367" s="2" t="s">
        <v>13642</v>
      </c>
      <c r="F2367" s="2" t="s">
        <v>12290</v>
      </c>
      <c r="G2367" s="2" t="s">
        <v>11551</v>
      </c>
      <c r="H2367" s="2" t="s">
        <v>675</v>
      </c>
      <c r="I2367" s="2" t="s">
        <v>2363</v>
      </c>
      <c r="J2367" s="2" t="s">
        <v>573</v>
      </c>
      <c r="K2367" s="2" t="s">
        <v>675</v>
      </c>
      <c r="L2367" s="2" t="s">
        <v>11552</v>
      </c>
      <c r="M2367" s="2" t="s">
        <v>1504</v>
      </c>
      <c r="N2367" s="2" t="s">
        <v>760</v>
      </c>
      <c r="O2367" s="2" t="s">
        <v>2362</v>
      </c>
      <c r="P2367" s="2" t="s">
        <v>11557</v>
      </c>
      <c r="Q2367" s="9" t="s">
        <v>4775</v>
      </c>
      <c r="R2367" s="2" t="s">
        <v>4776</v>
      </c>
      <c r="S2367" s="9" t="s">
        <v>2402</v>
      </c>
      <c r="T2367" s="2" t="s">
        <v>675</v>
      </c>
    </row>
    <row r="2368" spans="1:20">
      <c r="A2368" s="2" t="s">
        <v>3446</v>
      </c>
      <c r="B2368" s="9" t="s">
        <v>4775</v>
      </c>
      <c r="C2368" s="2" t="s">
        <v>13643</v>
      </c>
      <c r="D2368" s="2" t="s">
        <v>4775</v>
      </c>
      <c r="E2368" s="2" t="s">
        <v>13644</v>
      </c>
      <c r="F2368" s="2" t="s">
        <v>11965</v>
      </c>
      <c r="G2368" s="2" t="s">
        <v>11551</v>
      </c>
      <c r="H2368" s="2" t="s">
        <v>675</v>
      </c>
      <c r="I2368" s="2" t="s">
        <v>865</v>
      </c>
      <c r="J2368" s="2" t="s">
        <v>463</v>
      </c>
      <c r="K2368" s="2" t="s">
        <v>664</v>
      </c>
      <c r="L2368" s="2" t="s">
        <v>11552</v>
      </c>
      <c r="M2368" s="2" t="s">
        <v>1504</v>
      </c>
      <c r="N2368" s="2" t="s">
        <v>701</v>
      </c>
      <c r="O2368" s="2" t="s">
        <v>864</v>
      </c>
      <c r="P2368" s="2" t="s">
        <v>11557</v>
      </c>
      <c r="Q2368" s="9" t="s">
        <v>2216</v>
      </c>
      <c r="R2368" s="2" t="s">
        <v>3447</v>
      </c>
      <c r="S2368" s="9" t="s">
        <v>2244</v>
      </c>
      <c r="T2368" s="2" t="s">
        <v>675</v>
      </c>
    </row>
    <row r="2369" spans="1:20">
      <c r="A2369" s="2" t="s">
        <v>3448</v>
      </c>
      <c r="B2369" s="9" t="s">
        <v>2216</v>
      </c>
      <c r="C2369" s="2" t="s">
        <v>12293</v>
      </c>
      <c r="D2369" s="2" t="s">
        <v>2216</v>
      </c>
      <c r="E2369" s="2" t="s">
        <v>13645</v>
      </c>
      <c r="F2369" s="2" t="s">
        <v>11762</v>
      </c>
      <c r="G2369" s="2" t="s">
        <v>11551</v>
      </c>
      <c r="H2369" s="2" t="s">
        <v>675</v>
      </c>
      <c r="I2369" s="2" t="s">
        <v>1050</v>
      </c>
      <c r="J2369" s="2" t="s">
        <v>558</v>
      </c>
      <c r="K2369" s="2" t="s">
        <v>664</v>
      </c>
      <c r="L2369" s="2" t="s">
        <v>11552</v>
      </c>
      <c r="M2369" s="2" t="s">
        <v>1504</v>
      </c>
      <c r="N2369" s="2" t="s">
        <v>701</v>
      </c>
      <c r="O2369" s="2" t="s">
        <v>1049</v>
      </c>
      <c r="P2369" s="2" t="s">
        <v>11557</v>
      </c>
      <c r="Q2369" s="9" t="s">
        <v>2216</v>
      </c>
      <c r="R2369" s="2" t="s">
        <v>3449</v>
      </c>
      <c r="S2369" s="9" t="s">
        <v>2244</v>
      </c>
      <c r="T2369" s="2" t="s">
        <v>675</v>
      </c>
    </row>
    <row r="2370" spans="1:20">
      <c r="A2370" s="2" t="s">
        <v>2215</v>
      </c>
      <c r="B2370" s="9" t="s">
        <v>2216</v>
      </c>
      <c r="C2370" s="2" t="s">
        <v>5882</v>
      </c>
      <c r="D2370" s="2" t="s">
        <v>2216</v>
      </c>
      <c r="E2370" s="2" t="s">
        <v>5844</v>
      </c>
      <c r="F2370" s="2" t="s">
        <v>11604</v>
      </c>
      <c r="G2370" s="2" t="s">
        <v>11551</v>
      </c>
      <c r="H2370" s="2" t="s">
        <v>675</v>
      </c>
      <c r="I2370" s="2" t="s">
        <v>2218</v>
      </c>
      <c r="J2370" s="2" t="s">
        <v>13646</v>
      </c>
      <c r="K2370" s="2" t="s">
        <v>663</v>
      </c>
      <c r="L2370" s="2" t="s">
        <v>11552</v>
      </c>
      <c r="M2370" s="2" t="s">
        <v>683</v>
      </c>
      <c r="N2370" s="2" t="s">
        <v>675</v>
      </c>
      <c r="O2370" s="2" t="s">
        <v>2217</v>
      </c>
      <c r="P2370" s="2" t="s">
        <v>11557</v>
      </c>
      <c r="Q2370" s="9" t="s">
        <v>2216</v>
      </c>
      <c r="R2370" s="2" t="s">
        <v>2220</v>
      </c>
      <c r="S2370" s="9" t="s">
        <v>675</v>
      </c>
      <c r="T2370" s="2" t="s">
        <v>12465</v>
      </c>
    </row>
    <row r="2371" spans="1:20">
      <c r="A2371" s="2" t="s">
        <v>2221</v>
      </c>
      <c r="B2371" s="9" t="s">
        <v>2216</v>
      </c>
      <c r="C2371" s="2" t="s">
        <v>6783</v>
      </c>
      <c r="D2371" s="2" t="s">
        <v>2216</v>
      </c>
      <c r="E2371" s="2" t="s">
        <v>7577</v>
      </c>
      <c r="F2371" s="2" t="s">
        <v>11560</v>
      </c>
      <c r="G2371" s="2" t="s">
        <v>11551</v>
      </c>
      <c r="H2371" s="2" t="s">
        <v>675</v>
      </c>
      <c r="I2371" s="2" t="s">
        <v>2224</v>
      </c>
      <c r="J2371" s="2" t="s">
        <v>2225</v>
      </c>
      <c r="K2371" s="2" t="s">
        <v>664</v>
      </c>
      <c r="L2371" s="2" t="s">
        <v>675</v>
      </c>
      <c r="M2371" s="2" t="s">
        <v>1676</v>
      </c>
      <c r="N2371" s="2" t="s">
        <v>701</v>
      </c>
      <c r="O2371" s="2" t="s">
        <v>2223</v>
      </c>
      <c r="P2371" s="2" t="s">
        <v>11557</v>
      </c>
      <c r="Q2371" s="9" t="s">
        <v>2222</v>
      </c>
      <c r="R2371" s="2" t="s">
        <v>2226</v>
      </c>
      <c r="S2371" s="9" t="s">
        <v>2244</v>
      </c>
      <c r="T2371" s="2" t="s">
        <v>675</v>
      </c>
    </row>
    <row r="2372" spans="1:20">
      <c r="A2372" s="2" t="s">
        <v>3450</v>
      </c>
      <c r="B2372" s="9" t="s">
        <v>2216</v>
      </c>
      <c r="C2372" s="2" t="s">
        <v>12429</v>
      </c>
      <c r="D2372" s="2" t="s">
        <v>2216</v>
      </c>
      <c r="E2372" s="2" t="s">
        <v>13647</v>
      </c>
      <c r="F2372" s="2" t="s">
        <v>12197</v>
      </c>
      <c r="G2372" s="2" t="s">
        <v>11551</v>
      </c>
      <c r="H2372" s="2" t="s">
        <v>675</v>
      </c>
      <c r="I2372" s="2" t="s">
        <v>3452</v>
      </c>
      <c r="J2372" s="2" t="s">
        <v>574</v>
      </c>
      <c r="K2372" s="2" t="s">
        <v>664</v>
      </c>
      <c r="L2372" s="2" t="s">
        <v>11552</v>
      </c>
      <c r="M2372" s="2" t="s">
        <v>1676</v>
      </c>
      <c r="N2372" s="2" t="s">
        <v>701</v>
      </c>
      <c r="O2372" s="2" t="s">
        <v>3451</v>
      </c>
      <c r="P2372" s="2" t="s">
        <v>11568</v>
      </c>
      <c r="Q2372" s="9" t="s">
        <v>2222</v>
      </c>
      <c r="R2372" s="2" t="s">
        <v>3453</v>
      </c>
      <c r="S2372" s="9" t="s">
        <v>2244</v>
      </c>
      <c r="T2372" s="2" t="s">
        <v>675</v>
      </c>
    </row>
    <row r="2373" spans="1:20">
      <c r="A2373" s="2" t="s">
        <v>5459</v>
      </c>
      <c r="B2373" s="9" t="s">
        <v>2216</v>
      </c>
      <c r="C2373" s="2" t="s">
        <v>13648</v>
      </c>
      <c r="D2373" s="2" t="s">
        <v>2216</v>
      </c>
      <c r="E2373" s="2" t="s">
        <v>13649</v>
      </c>
      <c r="F2373" s="2" t="s">
        <v>12776</v>
      </c>
      <c r="G2373" s="2" t="s">
        <v>11551</v>
      </c>
      <c r="H2373" s="2" t="s">
        <v>675</v>
      </c>
      <c r="I2373" s="2" t="s">
        <v>877</v>
      </c>
      <c r="J2373" s="2" t="s">
        <v>217</v>
      </c>
      <c r="K2373" s="2" t="s">
        <v>664</v>
      </c>
      <c r="L2373" s="2" t="s">
        <v>11552</v>
      </c>
      <c r="M2373" s="2" t="s">
        <v>1676</v>
      </c>
      <c r="N2373" s="2" t="s">
        <v>701</v>
      </c>
      <c r="O2373" s="2" t="s">
        <v>876</v>
      </c>
      <c r="P2373" s="2" t="s">
        <v>11568</v>
      </c>
      <c r="Q2373" s="9" t="s">
        <v>2222</v>
      </c>
      <c r="R2373" s="2" t="s">
        <v>5460</v>
      </c>
      <c r="S2373" s="9" t="s">
        <v>4843</v>
      </c>
      <c r="T2373" s="2" t="s">
        <v>675</v>
      </c>
    </row>
    <row r="2374" spans="1:20">
      <c r="A2374" s="2" t="s">
        <v>5461</v>
      </c>
      <c r="B2374" s="9" t="s">
        <v>2222</v>
      </c>
      <c r="C2374" s="2" t="s">
        <v>13031</v>
      </c>
      <c r="D2374" s="2" t="s">
        <v>2222</v>
      </c>
      <c r="E2374" s="2" t="s">
        <v>11606</v>
      </c>
      <c r="F2374" s="2" t="s">
        <v>11965</v>
      </c>
      <c r="G2374" s="2" t="s">
        <v>11551</v>
      </c>
      <c r="H2374" s="2" t="s">
        <v>675</v>
      </c>
      <c r="I2374" s="2" t="s">
        <v>1795</v>
      </c>
      <c r="J2374" s="2" t="s">
        <v>186</v>
      </c>
      <c r="K2374" s="2" t="s">
        <v>664</v>
      </c>
      <c r="L2374" s="2" t="s">
        <v>11552</v>
      </c>
      <c r="M2374" s="2" t="s">
        <v>1676</v>
      </c>
      <c r="N2374" s="2" t="s">
        <v>701</v>
      </c>
      <c r="O2374" s="2" t="s">
        <v>1794</v>
      </c>
      <c r="P2374" s="2" t="s">
        <v>11568</v>
      </c>
      <c r="Q2374" s="9" t="s">
        <v>2222</v>
      </c>
      <c r="R2374" s="2" t="s">
        <v>5462</v>
      </c>
      <c r="S2374" s="9" t="s">
        <v>4843</v>
      </c>
      <c r="T2374" s="2" t="s">
        <v>675</v>
      </c>
    </row>
    <row r="2375" spans="1:20">
      <c r="A2375" s="2" t="s">
        <v>10146</v>
      </c>
      <c r="B2375" s="9" t="s">
        <v>2222</v>
      </c>
      <c r="C2375" s="2" t="s">
        <v>13650</v>
      </c>
      <c r="D2375" s="2" t="s">
        <v>675</v>
      </c>
      <c r="E2375" s="2" t="s">
        <v>682</v>
      </c>
      <c r="F2375" s="2" t="s">
        <v>11560</v>
      </c>
      <c r="G2375" s="2" t="s">
        <v>11551</v>
      </c>
      <c r="H2375" s="2" t="s">
        <v>675</v>
      </c>
      <c r="I2375" s="2" t="s">
        <v>61</v>
      </c>
      <c r="J2375" s="2" t="s">
        <v>10147</v>
      </c>
      <c r="K2375" s="2" t="s">
        <v>922</v>
      </c>
      <c r="L2375" s="2" t="s">
        <v>675</v>
      </c>
      <c r="M2375" s="2" t="s">
        <v>2672</v>
      </c>
      <c r="N2375" s="2" t="s">
        <v>675</v>
      </c>
      <c r="O2375" s="2" t="s">
        <v>800</v>
      </c>
      <c r="P2375" s="2" t="s">
        <v>11568</v>
      </c>
      <c r="Q2375" s="9" t="s">
        <v>2222</v>
      </c>
      <c r="R2375" s="2" t="s">
        <v>10148</v>
      </c>
      <c r="S2375" s="9" t="s">
        <v>675</v>
      </c>
      <c r="T2375" s="2" t="s">
        <v>675</v>
      </c>
    </row>
    <row r="2376" spans="1:20">
      <c r="A2376" s="2" t="s">
        <v>2227</v>
      </c>
      <c r="B2376" s="9" t="s">
        <v>2222</v>
      </c>
      <c r="C2376" s="2" t="s">
        <v>13651</v>
      </c>
      <c r="D2376" s="2" t="s">
        <v>2222</v>
      </c>
      <c r="E2376" s="2" t="s">
        <v>13652</v>
      </c>
      <c r="F2376" s="2" t="s">
        <v>11560</v>
      </c>
      <c r="G2376" s="2" t="s">
        <v>11551</v>
      </c>
      <c r="H2376" s="2" t="s">
        <v>242</v>
      </c>
      <c r="I2376" s="2" t="s">
        <v>242</v>
      </c>
      <c r="J2376" s="2" t="s">
        <v>2143</v>
      </c>
      <c r="K2376" s="2" t="s">
        <v>663</v>
      </c>
      <c r="L2376" s="2" t="s">
        <v>675</v>
      </c>
      <c r="M2376" s="2" t="s">
        <v>701</v>
      </c>
      <c r="N2376" s="2" t="s">
        <v>701</v>
      </c>
      <c r="O2376" s="2" t="s">
        <v>2228</v>
      </c>
      <c r="P2376" s="2" t="s">
        <v>11557</v>
      </c>
      <c r="Q2376" s="9" t="s">
        <v>2222</v>
      </c>
      <c r="R2376" s="2" t="s">
        <v>2229</v>
      </c>
      <c r="S2376" s="9" t="s">
        <v>2244</v>
      </c>
      <c r="T2376" s="2" t="s">
        <v>12465</v>
      </c>
    </row>
    <row r="2377" spans="1:20">
      <c r="A2377" s="2" t="s">
        <v>2230</v>
      </c>
      <c r="B2377" s="9" t="s">
        <v>2222</v>
      </c>
      <c r="C2377" s="2" t="s">
        <v>5844</v>
      </c>
      <c r="D2377" s="2" t="s">
        <v>2222</v>
      </c>
      <c r="E2377" s="2" t="s">
        <v>6799</v>
      </c>
      <c r="F2377" s="2" t="s">
        <v>11560</v>
      </c>
      <c r="G2377" s="2" t="s">
        <v>11551</v>
      </c>
      <c r="H2377" s="2" t="s">
        <v>2068</v>
      </c>
      <c r="I2377" s="2" t="s">
        <v>2068</v>
      </c>
      <c r="J2377" s="2" t="s">
        <v>2231</v>
      </c>
      <c r="K2377" s="2" t="s">
        <v>664</v>
      </c>
      <c r="L2377" s="2" t="s">
        <v>675</v>
      </c>
      <c r="M2377" s="2" t="s">
        <v>1283</v>
      </c>
      <c r="N2377" s="2" t="s">
        <v>701</v>
      </c>
      <c r="O2377" s="2" t="s">
        <v>2067</v>
      </c>
      <c r="P2377" s="2" t="s">
        <v>11557</v>
      </c>
      <c r="Q2377" s="9" t="s">
        <v>2222</v>
      </c>
      <c r="R2377" s="2" t="s">
        <v>2232</v>
      </c>
      <c r="S2377" s="9" t="s">
        <v>2244</v>
      </c>
      <c r="T2377" s="2" t="s">
        <v>675</v>
      </c>
    </row>
    <row r="2378" spans="1:20">
      <c r="A2378" s="2" t="s">
        <v>2233</v>
      </c>
      <c r="B2378" s="9" t="s">
        <v>2222</v>
      </c>
      <c r="C2378" s="2" t="s">
        <v>7376</v>
      </c>
      <c r="D2378" s="2" t="s">
        <v>2222</v>
      </c>
      <c r="E2378" s="2" t="s">
        <v>7369</v>
      </c>
      <c r="F2378" s="2" t="s">
        <v>11560</v>
      </c>
      <c r="G2378" s="2" t="s">
        <v>11551</v>
      </c>
      <c r="H2378" s="2" t="s">
        <v>675</v>
      </c>
      <c r="I2378" s="2" t="s">
        <v>132</v>
      </c>
      <c r="J2378" s="2" t="s">
        <v>2097</v>
      </c>
      <c r="K2378" s="2" t="s">
        <v>664</v>
      </c>
      <c r="L2378" s="2" t="s">
        <v>675</v>
      </c>
      <c r="M2378" s="2" t="s">
        <v>1676</v>
      </c>
      <c r="N2378" s="2" t="s">
        <v>701</v>
      </c>
      <c r="O2378" s="2" t="s">
        <v>2235</v>
      </c>
      <c r="P2378" s="2" t="s">
        <v>11568</v>
      </c>
      <c r="Q2378" s="9" t="s">
        <v>2234</v>
      </c>
      <c r="R2378" s="2" t="s">
        <v>2236</v>
      </c>
      <c r="S2378" s="9" t="s">
        <v>2244</v>
      </c>
      <c r="T2378" s="2" t="s">
        <v>675</v>
      </c>
    </row>
    <row r="2379" spans="1:20">
      <c r="A2379" s="2" t="s">
        <v>5463</v>
      </c>
      <c r="B2379" s="9" t="s">
        <v>2222</v>
      </c>
      <c r="C2379" s="2" t="s">
        <v>13653</v>
      </c>
      <c r="D2379" s="2" t="s">
        <v>2222</v>
      </c>
      <c r="E2379" s="2" t="s">
        <v>13076</v>
      </c>
      <c r="F2379" s="2" t="s">
        <v>12290</v>
      </c>
      <c r="G2379" s="2" t="s">
        <v>11551</v>
      </c>
      <c r="H2379" s="2" t="s">
        <v>675</v>
      </c>
      <c r="I2379" s="2" t="s">
        <v>3255</v>
      </c>
      <c r="J2379" s="2" t="s">
        <v>186</v>
      </c>
      <c r="K2379" s="2" t="s">
        <v>664</v>
      </c>
      <c r="L2379" s="2" t="s">
        <v>11552</v>
      </c>
      <c r="M2379" s="2" t="s">
        <v>1676</v>
      </c>
      <c r="N2379" s="2" t="s">
        <v>701</v>
      </c>
      <c r="O2379" s="2" t="s">
        <v>3254</v>
      </c>
      <c r="P2379" s="2" t="s">
        <v>11568</v>
      </c>
      <c r="Q2379" s="9" t="s">
        <v>2234</v>
      </c>
      <c r="R2379" s="2" t="s">
        <v>5464</v>
      </c>
      <c r="S2379" s="9" t="s">
        <v>4843</v>
      </c>
      <c r="T2379" s="2" t="s">
        <v>675</v>
      </c>
    </row>
    <row r="2380" spans="1:20">
      <c r="A2380" s="2" t="s">
        <v>10149</v>
      </c>
      <c r="B2380" s="9" t="s">
        <v>2234</v>
      </c>
      <c r="C2380" s="2" t="s">
        <v>13654</v>
      </c>
      <c r="D2380" s="2" t="s">
        <v>2234</v>
      </c>
      <c r="E2380" s="2" t="s">
        <v>6692</v>
      </c>
      <c r="F2380" s="2" t="s">
        <v>11560</v>
      </c>
      <c r="G2380" s="2" t="s">
        <v>11551</v>
      </c>
      <c r="H2380" s="2" t="s">
        <v>675</v>
      </c>
      <c r="I2380" s="2" t="s">
        <v>10151</v>
      </c>
      <c r="J2380" s="2" t="s">
        <v>13655</v>
      </c>
      <c r="K2380" s="2" t="s">
        <v>922</v>
      </c>
      <c r="L2380" s="2" t="s">
        <v>675</v>
      </c>
      <c r="M2380" s="2" t="s">
        <v>825</v>
      </c>
      <c r="N2380" s="2" t="s">
        <v>825</v>
      </c>
      <c r="O2380" s="2" t="s">
        <v>10150</v>
      </c>
      <c r="P2380" s="2" t="s">
        <v>11557</v>
      </c>
      <c r="Q2380" s="9" t="s">
        <v>2234</v>
      </c>
      <c r="R2380" s="2" t="s">
        <v>10153</v>
      </c>
      <c r="S2380" s="9" t="s">
        <v>2234</v>
      </c>
      <c r="T2380" s="2" t="s">
        <v>675</v>
      </c>
    </row>
    <row r="2381" spans="1:20">
      <c r="A2381" s="2" t="s">
        <v>10154</v>
      </c>
      <c r="B2381" s="9" t="s">
        <v>4917</v>
      </c>
      <c r="C2381" s="2" t="s">
        <v>6748</v>
      </c>
      <c r="D2381" s="2" t="s">
        <v>4917</v>
      </c>
      <c r="E2381" s="2" t="s">
        <v>5882</v>
      </c>
      <c r="F2381" s="2" t="s">
        <v>11560</v>
      </c>
      <c r="G2381" s="2" t="s">
        <v>11551</v>
      </c>
      <c r="H2381" s="2" t="s">
        <v>675</v>
      </c>
      <c r="I2381" s="2" t="s">
        <v>114</v>
      </c>
      <c r="J2381" s="2" t="s">
        <v>6810</v>
      </c>
      <c r="K2381" s="2" t="s">
        <v>922</v>
      </c>
      <c r="L2381" s="2" t="s">
        <v>675</v>
      </c>
      <c r="M2381" s="2" t="s">
        <v>760</v>
      </c>
      <c r="N2381" s="2" t="s">
        <v>2672</v>
      </c>
      <c r="O2381" s="2" t="s">
        <v>1491</v>
      </c>
      <c r="P2381" s="2" t="s">
        <v>11557</v>
      </c>
      <c r="Q2381" s="9" t="s">
        <v>2234</v>
      </c>
      <c r="R2381" s="2" t="s">
        <v>10156</v>
      </c>
      <c r="S2381" s="9" t="s">
        <v>2384</v>
      </c>
      <c r="T2381" s="2" t="s">
        <v>675</v>
      </c>
    </row>
    <row r="2382" spans="1:20">
      <c r="A2382" s="2" t="s">
        <v>10157</v>
      </c>
      <c r="B2382" s="9" t="s">
        <v>2324</v>
      </c>
      <c r="C2382" s="2" t="s">
        <v>6748</v>
      </c>
      <c r="D2382" s="2" t="s">
        <v>2324</v>
      </c>
      <c r="E2382" s="2" t="s">
        <v>7035</v>
      </c>
      <c r="F2382" s="2" t="s">
        <v>11560</v>
      </c>
      <c r="G2382" s="2" t="s">
        <v>11551</v>
      </c>
      <c r="H2382" s="2" t="s">
        <v>675</v>
      </c>
      <c r="I2382" s="2" t="s">
        <v>77</v>
      </c>
      <c r="J2382" s="2" t="s">
        <v>6833</v>
      </c>
      <c r="K2382" s="2" t="s">
        <v>922</v>
      </c>
      <c r="L2382" s="2" t="s">
        <v>675</v>
      </c>
      <c r="M2382" s="2" t="s">
        <v>760</v>
      </c>
      <c r="N2382" s="2" t="s">
        <v>2672</v>
      </c>
      <c r="O2382" s="2" t="s">
        <v>2096</v>
      </c>
      <c r="P2382" s="2" t="s">
        <v>11557</v>
      </c>
      <c r="Q2382" s="9" t="s">
        <v>2234</v>
      </c>
      <c r="R2382" s="2" t="s">
        <v>10158</v>
      </c>
      <c r="S2382" s="9" t="s">
        <v>2348</v>
      </c>
      <c r="T2382" s="2" t="s">
        <v>675</v>
      </c>
    </row>
    <row r="2383" spans="1:20">
      <c r="A2383" s="2" t="s">
        <v>10159</v>
      </c>
      <c r="B2383" s="9" t="s">
        <v>3523</v>
      </c>
      <c r="C2383" s="2" t="s">
        <v>7107</v>
      </c>
      <c r="D2383" s="2" t="s">
        <v>3523</v>
      </c>
      <c r="E2383" s="2" t="s">
        <v>6800</v>
      </c>
      <c r="F2383" s="2" t="s">
        <v>11560</v>
      </c>
      <c r="G2383" s="2" t="s">
        <v>11551</v>
      </c>
      <c r="H2383" s="2" t="s">
        <v>675</v>
      </c>
      <c r="I2383" s="2" t="s">
        <v>27</v>
      </c>
      <c r="J2383" s="2" t="s">
        <v>7432</v>
      </c>
      <c r="K2383" s="2" t="s">
        <v>922</v>
      </c>
      <c r="L2383" s="2" t="s">
        <v>675</v>
      </c>
      <c r="M2383" s="2" t="s">
        <v>760</v>
      </c>
      <c r="N2383" s="2" t="s">
        <v>2672</v>
      </c>
      <c r="O2383" s="2" t="s">
        <v>1030</v>
      </c>
      <c r="P2383" s="2" t="s">
        <v>11553</v>
      </c>
      <c r="Q2383" s="9" t="s">
        <v>2234</v>
      </c>
      <c r="R2383" s="2" t="s">
        <v>10160</v>
      </c>
      <c r="S2383" s="9" t="s">
        <v>2353</v>
      </c>
      <c r="T2383" s="2" t="s">
        <v>675</v>
      </c>
    </row>
    <row r="2384" spans="1:20">
      <c r="A2384" s="2" t="s">
        <v>10161</v>
      </c>
      <c r="B2384" s="9" t="s">
        <v>2284</v>
      </c>
      <c r="C2384" s="2" t="s">
        <v>6692</v>
      </c>
      <c r="D2384" s="2" t="s">
        <v>2296</v>
      </c>
      <c r="E2384" s="2" t="s">
        <v>5852</v>
      </c>
      <c r="F2384" s="2" t="s">
        <v>11560</v>
      </c>
      <c r="G2384" s="2" t="s">
        <v>11551</v>
      </c>
      <c r="H2384" s="2" t="s">
        <v>675</v>
      </c>
      <c r="I2384" s="2" t="s">
        <v>56</v>
      </c>
      <c r="J2384" s="2" t="s">
        <v>7466</v>
      </c>
      <c r="K2384" s="2" t="s">
        <v>922</v>
      </c>
      <c r="L2384" s="2" t="s">
        <v>675</v>
      </c>
      <c r="M2384" s="2" t="s">
        <v>760</v>
      </c>
      <c r="N2384" s="2" t="s">
        <v>2672</v>
      </c>
      <c r="O2384" s="2" t="s">
        <v>1086</v>
      </c>
      <c r="P2384" s="2" t="s">
        <v>11557</v>
      </c>
      <c r="Q2384" s="9" t="s">
        <v>2234</v>
      </c>
      <c r="R2384" s="2" t="s">
        <v>10162</v>
      </c>
      <c r="S2384" s="9" t="s">
        <v>2348</v>
      </c>
      <c r="T2384" s="2" t="s">
        <v>675</v>
      </c>
    </row>
    <row r="2385" spans="1:20">
      <c r="A2385" s="2" t="s">
        <v>10163</v>
      </c>
      <c r="B2385" s="9" t="s">
        <v>2372</v>
      </c>
      <c r="C2385" s="2" t="s">
        <v>6748</v>
      </c>
      <c r="D2385" s="2" t="s">
        <v>2372</v>
      </c>
      <c r="E2385" s="2" t="s">
        <v>6783</v>
      </c>
      <c r="F2385" s="2" t="s">
        <v>11560</v>
      </c>
      <c r="G2385" s="2" t="s">
        <v>11551</v>
      </c>
      <c r="H2385" s="2" t="s">
        <v>675</v>
      </c>
      <c r="I2385" s="2" t="s">
        <v>54</v>
      </c>
      <c r="J2385" s="2" t="s">
        <v>7469</v>
      </c>
      <c r="K2385" s="2" t="s">
        <v>922</v>
      </c>
      <c r="L2385" s="2" t="s">
        <v>675</v>
      </c>
      <c r="M2385" s="2" t="s">
        <v>760</v>
      </c>
      <c r="N2385" s="2" t="s">
        <v>2672</v>
      </c>
      <c r="O2385" s="2" t="s">
        <v>2256</v>
      </c>
      <c r="P2385" s="2" t="s">
        <v>11553</v>
      </c>
      <c r="Q2385" s="9" t="s">
        <v>2234</v>
      </c>
      <c r="R2385" s="2" t="s">
        <v>10164</v>
      </c>
      <c r="S2385" s="9" t="s">
        <v>2384</v>
      </c>
      <c r="T2385" s="2" t="s">
        <v>675</v>
      </c>
    </row>
    <row r="2386" spans="1:20">
      <c r="A2386" s="2" t="s">
        <v>10165</v>
      </c>
      <c r="B2386" s="9" t="s">
        <v>4898</v>
      </c>
      <c r="C2386" s="2" t="s">
        <v>13656</v>
      </c>
      <c r="D2386" s="2" t="s">
        <v>675</v>
      </c>
      <c r="E2386" s="2" t="s">
        <v>682</v>
      </c>
      <c r="F2386" s="2" t="s">
        <v>11560</v>
      </c>
      <c r="G2386" s="2" t="s">
        <v>11551</v>
      </c>
      <c r="H2386" s="2" t="s">
        <v>133</v>
      </c>
      <c r="I2386" s="2" t="s">
        <v>133</v>
      </c>
      <c r="J2386" s="2" t="s">
        <v>9050</v>
      </c>
      <c r="K2386" s="2" t="s">
        <v>922</v>
      </c>
      <c r="L2386" s="2" t="s">
        <v>675</v>
      </c>
      <c r="M2386" s="2" t="s">
        <v>760</v>
      </c>
      <c r="N2386" s="2" t="s">
        <v>760</v>
      </c>
      <c r="O2386" s="2" t="s">
        <v>1122</v>
      </c>
      <c r="P2386" s="2" t="s">
        <v>11568</v>
      </c>
      <c r="Q2386" s="9" t="s">
        <v>2234</v>
      </c>
      <c r="R2386" s="2" t="s">
        <v>10166</v>
      </c>
      <c r="S2386" s="9" t="s">
        <v>2384</v>
      </c>
      <c r="T2386" s="2" t="s">
        <v>675</v>
      </c>
    </row>
    <row r="2387" spans="1:20">
      <c r="A2387" s="2" t="s">
        <v>10167</v>
      </c>
      <c r="B2387" s="9" t="s">
        <v>2234</v>
      </c>
      <c r="C2387" s="2" t="s">
        <v>13657</v>
      </c>
      <c r="D2387" s="2" t="s">
        <v>675</v>
      </c>
      <c r="E2387" s="2" t="s">
        <v>682</v>
      </c>
      <c r="F2387" s="2" t="s">
        <v>11560</v>
      </c>
      <c r="G2387" s="2" t="s">
        <v>11551</v>
      </c>
      <c r="H2387" s="2" t="s">
        <v>821</v>
      </c>
      <c r="I2387" s="2" t="s">
        <v>821</v>
      </c>
      <c r="J2387" s="2" t="s">
        <v>10168</v>
      </c>
      <c r="K2387" s="2" t="s">
        <v>922</v>
      </c>
      <c r="L2387" s="2" t="s">
        <v>675</v>
      </c>
      <c r="M2387" s="2" t="s">
        <v>2672</v>
      </c>
      <c r="N2387" s="2" t="s">
        <v>675</v>
      </c>
      <c r="O2387" s="2" t="s">
        <v>820</v>
      </c>
      <c r="P2387" s="2" t="s">
        <v>11568</v>
      </c>
      <c r="Q2387" s="9" t="s">
        <v>2234</v>
      </c>
      <c r="R2387" s="2" t="s">
        <v>10169</v>
      </c>
      <c r="S2387" s="9" t="s">
        <v>675</v>
      </c>
      <c r="T2387" s="2" t="s">
        <v>675</v>
      </c>
    </row>
    <row r="2388" spans="1:20">
      <c r="A2388" s="2" t="s">
        <v>10170</v>
      </c>
      <c r="B2388" s="9" t="s">
        <v>675</v>
      </c>
      <c r="C2388" s="2" t="s">
        <v>682</v>
      </c>
      <c r="D2388" s="2" t="s">
        <v>675</v>
      </c>
      <c r="E2388" s="2" t="s">
        <v>682</v>
      </c>
      <c r="F2388" s="2" t="s">
        <v>11560</v>
      </c>
      <c r="G2388" s="2" t="s">
        <v>11551</v>
      </c>
      <c r="H2388" s="2" t="s">
        <v>8028</v>
      </c>
      <c r="I2388" s="2" t="s">
        <v>885</v>
      </c>
      <c r="J2388" s="2" t="s">
        <v>8029</v>
      </c>
      <c r="K2388" s="2" t="s">
        <v>922</v>
      </c>
      <c r="L2388" s="2" t="s">
        <v>675</v>
      </c>
      <c r="M2388" s="2" t="s">
        <v>2672</v>
      </c>
      <c r="N2388" s="2" t="s">
        <v>675</v>
      </c>
      <c r="O2388" s="2" t="s">
        <v>884</v>
      </c>
      <c r="P2388" s="2" t="s">
        <v>11568</v>
      </c>
      <c r="Q2388" s="9" t="s">
        <v>2234</v>
      </c>
      <c r="R2388" s="2" t="s">
        <v>10171</v>
      </c>
      <c r="S2388" s="9" t="s">
        <v>675</v>
      </c>
      <c r="T2388" s="2" t="s">
        <v>675</v>
      </c>
    </row>
    <row r="2389" spans="1:20">
      <c r="A2389" s="2" t="s">
        <v>10172</v>
      </c>
      <c r="B2389" s="9" t="s">
        <v>675</v>
      </c>
      <c r="C2389" s="2" t="s">
        <v>682</v>
      </c>
      <c r="D2389" s="2" t="s">
        <v>675</v>
      </c>
      <c r="E2389" s="2" t="s">
        <v>682</v>
      </c>
      <c r="F2389" s="2" t="s">
        <v>11560</v>
      </c>
      <c r="G2389" s="2" t="s">
        <v>11551</v>
      </c>
      <c r="H2389" s="2" t="s">
        <v>8038</v>
      </c>
      <c r="I2389" s="2" t="s">
        <v>885</v>
      </c>
      <c r="J2389" s="2" t="s">
        <v>8039</v>
      </c>
      <c r="K2389" s="2" t="s">
        <v>922</v>
      </c>
      <c r="L2389" s="2" t="s">
        <v>675</v>
      </c>
      <c r="M2389" s="2" t="s">
        <v>2672</v>
      </c>
      <c r="N2389" s="2" t="s">
        <v>675</v>
      </c>
      <c r="O2389" s="2" t="s">
        <v>884</v>
      </c>
      <c r="P2389" s="2" t="s">
        <v>11568</v>
      </c>
      <c r="Q2389" s="9" t="s">
        <v>2234</v>
      </c>
      <c r="R2389" s="2" t="s">
        <v>10173</v>
      </c>
      <c r="S2389" s="9" t="s">
        <v>675</v>
      </c>
      <c r="T2389" s="2" t="s">
        <v>675</v>
      </c>
    </row>
    <row r="2390" spans="1:20">
      <c r="A2390" s="2" t="s">
        <v>10174</v>
      </c>
      <c r="B2390" s="9" t="s">
        <v>675</v>
      </c>
      <c r="C2390" s="2" t="s">
        <v>682</v>
      </c>
      <c r="D2390" s="2" t="s">
        <v>675</v>
      </c>
      <c r="E2390" s="2" t="s">
        <v>682</v>
      </c>
      <c r="F2390" s="2" t="s">
        <v>11560</v>
      </c>
      <c r="G2390" s="2" t="s">
        <v>11551</v>
      </c>
      <c r="H2390" s="2" t="s">
        <v>8195</v>
      </c>
      <c r="I2390" s="2" t="s">
        <v>885</v>
      </c>
      <c r="J2390" s="2" t="s">
        <v>8196</v>
      </c>
      <c r="K2390" s="2" t="s">
        <v>922</v>
      </c>
      <c r="L2390" s="2" t="s">
        <v>675</v>
      </c>
      <c r="M2390" s="2" t="s">
        <v>2672</v>
      </c>
      <c r="N2390" s="2" t="s">
        <v>675</v>
      </c>
      <c r="O2390" s="2" t="s">
        <v>884</v>
      </c>
      <c r="P2390" s="2" t="s">
        <v>11568</v>
      </c>
      <c r="Q2390" s="9" t="s">
        <v>2234</v>
      </c>
      <c r="R2390" s="2" t="s">
        <v>10175</v>
      </c>
      <c r="S2390" s="9" t="s">
        <v>675</v>
      </c>
      <c r="T2390" s="2" t="s">
        <v>675</v>
      </c>
    </row>
    <row r="2391" spans="1:20">
      <c r="A2391" s="2" t="s">
        <v>10176</v>
      </c>
      <c r="B2391" s="9" t="s">
        <v>2272</v>
      </c>
      <c r="C2391" s="2" t="s">
        <v>13658</v>
      </c>
      <c r="D2391" s="2" t="s">
        <v>675</v>
      </c>
      <c r="E2391" s="2" t="s">
        <v>682</v>
      </c>
      <c r="F2391" s="2" t="s">
        <v>11560</v>
      </c>
      <c r="G2391" s="2" t="s">
        <v>11551</v>
      </c>
      <c r="H2391" s="2" t="s">
        <v>675</v>
      </c>
      <c r="I2391" s="2" t="s">
        <v>9520</v>
      </c>
      <c r="J2391" s="2" t="s">
        <v>10058</v>
      </c>
      <c r="K2391" s="2" t="s">
        <v>4108</v>
      </c>
      <c r="L2391" s="2" t="s">
        <v>675</v>
      </c>
      <c r="M2391" s="2" t="s">
        <v>2672</v>
      </c>
      <c r="N2391" s="2" t="s">
        <v>2672</v>
      </c>
      <c r="O2391" s="2" t="s">
        <v>9519</v>
      </c>
      <c r="P2391" s="2" t="s">
        <v>675</v>
      </c>
      <c r="Q2391" s="9" t="s">
        <v>2234</v>
      </c>
      <c r="R2391" s="2" t="s">
        <v>10177</v>
      </c>
      <c r="S2391" s="9" t="s">
        <v>2272</v>
      </c>
      <c r="T2391" s="2" t="s">
        <v>675</v>
      </c>
    </row>
    <row r="2392" spans="1:20">
      <c r="A2392" s="2" t="s">
        <v>10178</v>
      </c>
      <c r="B2392" s="9" t="s">
        <v>2384</v>
      </c>
      <c r="C2392" s="2" t="s">
        <v>9009</v>
      </c>
      <c r="D2392" s="2" t="s">
        <v>675</v>
      </c>
      <c r="E2392" s="2" t="s">
        <v>682</v>
      </c>
      <c r="F2392" s="2" t="s">
        <v>11560</v>
      </c>
      <c r="G2392" s="2" t="s">
        <v>11551</v>
      </c>
      <c r="H2392" s="2" t="s">
        <v>10179</v>
      </c>
      <c r="I2392" s="2" t="s">
        <v>4977</v>
      </c>
      <c r="J2392" s="2" t="s">
        <v>10180</v>
      </c>
      <c r="K2392" s="2" t="s">
        <v>922</v>
      </c>
      <c r="L2392" s="2" t="s">
        <v>675</v>
      </c>
      <c r="M2392" s="2" t="s">
        <v>760</v>
      </c>
      <c r="N2392" s="2" t="s">
        <v>760</v>
      </c>
      <c r="O2392" s="2" t="s">
        <v>4976</v>
      </c>
      <c r="P2392" s="2" t="s">
        <v>675</v>
      </c>
      <c r="Q2392" s="9" t="s">
        <v>2234</v>
      </c>
      <c r="R2392" s="2" t="s">
        <v>10182</v>
      </c>
      <c r="S2392" s="9" t="s">
        <v>2384</v>
      </c>
      <c r="T2392" s="2" t="s">
        <v>675</v>
      </c>
    </row>
    <row r="2393" spans="1:20">
      <c r="A2393" s="2" t="s">
        <v>10184</v>
      </c>
      <c r="B2393" s="9" t="s">
        <v>2384</v>
      </c>
      <c r="C2393" s="2" t="s">
        <v>13659</v>
      </c>
      <c r="D2393" s="2" t="s">
        <v>675</v>
      </c>
      <c r="E2393" s="2" t="s">
        <v>682</v>
      </c>
      <c r="F2393" s="2" t="s">
        <v>11560</v>
      </c>
      <c r="G2393" s="2" t="s">
        <v>11551</v>
      </c>
      <c r="H2393" s="2" t="s">
        <v>10185</v>
      </c>
      <c r="I2393" s="2" t="s">
        <v>4977</v>
      </c>
      <c r="J2393" s="2" t="s">
        <v>10186</v>
      </c>
      <c r="K2393" s="2" t="s">
        <v>922</v>
      </c>
      <c r="L2393" s="2" t="s">
        <v>675</v>
      </c>
      <c r="M2393" s="2" t="s">
        <v>760</v>
      </c>
      <c r="N2393" s="2" t="s">
        <v>760</v>
      </c>
      <c r="O2393" s="2" t="s">
        <v>4976</v>
      </c>
      <c r="P2393" s="2" t="s">
        <v>675</v>
      </c>
      <c r="Q2393" s="9" t="s">
        <v>2234</v>
      </c>
      <c r="R2393" s="2" t="s">
        <v>10187</v>
      </c>
      <c r="S2393" s="9" t="s">
        <v>2384</v>
      </c>
      <c r="T2393" s="2" t="s">
        <v>675</v>
      </c>
    </row>
    <row r="2394" spans="1:20">
      <c r="A2394" s="2" t="s">
        <v>10188</v>
      </c>
      <c r="B2394" s="9" t="s">
        <v>2384</v>
      </c>
      <c r="C2394" s="2" t="s">
        <v>13660</v>
      </c>
      <c r="D2394" s="2" t="s">
        <v>675</v>
      </c>
      <c r="E2394" s="2" t="s">
        <v>682</v>
      </c>
      <c r="F2394" s="2" t="s">
        <v>11560</v>
      </c>
      <c r="G2394" s="2" t="s">
        <v>11551</v>
      </c>
      <c r="H2394" s="2" t="s">
        <v>10189</v>
      </c>
      <c r="I2394" s="2" t="s">
        <v>4977</v>
      </c>
      <c r="J2394" s="2" t="s">
        <v>10190</v>
      </c>
      <c r="K2394" s="2" t="s">
        <v>922</v>
      </c>
      <c r="L2394" s="2" t="s">
        <v>675</v>
      </c>
      <c r="M2394" s="2" t="s">
        <v>760</v>
      </c>
      <c r="N2394" s="2" t="s">
        <v>760</v>
      </c>
      <c r="O2394" s="2" t="s">
        <v>4976</v>
      </c>
      <c r="P2394" s="2" t="s">
        <v>675</v>
      </c>
      <c r="Q2394" s="9" t="s">
        <v>2234</v>
      </c>
      <c r="R2394" s="2" t="s">
        <v>10192</v>
      </c>
      <c r="S2394" s="9" t="s">
        <v>2384</v>
      </c>
      <c r="T2394" s="2" t="s">
        <v>675</v>
      </c>
    </row>
    <row r="2395" spans="1:20">
      <c r="A2395" s="2" t="s">
        <v>10193</v>
      </c>
      <c r="B2395" s="9" t="s">
        <v>2384</v>
      </c>
      <c r="C2395" s="2" t="s">
        <v>13661</v>
      </c>
      <c r="D2395" s="2" t="s">
        <v>675</v>
      </c>
      <c r="E2395" s="2" t="s">
        <v>682</v>
      </c>
      <c r="F2395" s="2" t="s">
        <v>11560</v>
      </c>
      <c r="G2395" s="2" t="s">
        <v>11551</v>
      </c>
      <c r="H2395" s="2" t="s">
        <v>6503</v>
      </c>
      <c r="I2395" s="2" t="s">
        <v>4977</v>
      </c>
      <c r="J2395" s="2" t="s">
        <v>10194</v>
      </c>
      <c r="K2395" s="2" t="s">
        <v>922</v>
      </c>
      <c r="L2395" s="2" t="s">
        <v>675</v>
      </c>
      <c r="M2395" s="2" t="s">
        <v>760</v>
      </c>
      <c r="N2395" s="2" t="s">
        <v>760</v>
      </c>
      <c r="O2395" s="2" t="s">
        <v>4976</v>
      </c>
      <c r="P2395" s="2" t="s">
        <v>675</v>
      </c>
      <c r="Q2395" s="9" t="s">
        <v>2234</v>
      </c>
      <c r="R2395" s="2" t="s">
        <v>10196</v>
      </c>
      <c r="S2395" s="9" t="s">
        <v>2384</v>
      </c>
      <c r="T2395" s="2" t="s">
        <v>675</v>
      </c>
    </row>
    <row r="2396" spans="1:20">
      <c r="A2396" s="2" t="s">
        <v>10197</v>
      </c>
      <c r="B2396" s="9" t="s">
        <v>2384</v>
      </c>
      <c r="C2396" s="2" t="s">
        <v>13662</v>
      </c>
      <c r="D2396" s="2" t="s">
        <v>675</v>
      </c>
      <c r="E2396" s="2" t="s">
        <v>682</v>
      </c>
      <c r="F2396" s="2" t="s">
        <v>11560</v>
      </c>
      <c r="G2396" s="2" t="s">
        <v>11551</v>
      </c>
      <c r="H2396" s="2" t="s">
        <v>10198</v>
      </c>
      <c r="I2396" s="2" t="s">
        <v>4977</v>
      </c>
      <c r="J2396" s="2" t="s">
        <v>10199</v>
      </c>
      <c r="K2396" s="2" t="s">
        <v>922</v>
      </c>
      <c r="L2396" s="2" t="s">
        <v>675</v>
      </c>
      <c r="M2396" s="2" t="s">
        <v>760</v>
      </c>
      <c r="N2396" s="2" t="s">
        <v>760</v>
      </c>
      <c r="O2396" s="2" t="s">
        <v>4976</v>
      </c>
      <c r="P2396" s="2" t="s">
        <v>675</v>
      </c>
      <c r="Q2396" s="9" t="s">
        <v>2234</v>
      </c>
      <c r="R2396" s="2" t="s">
        <v>10200</v>
      </c>
      <c r="S2396" s="9" t="s">
        <v>2384</v>
      </c>
      <c r="T2396" s="2" t="s">
        <v>675</v>
      </c>
    </row>
    <row r="2397" spans="1:20">
      <c r="A2397" s="2" t="s">
        <v>10201</v>
      </c>
      <c r="B2397" s="9" t="s">
        <v>2384</v>
      </c>
      <c r="C2397" s="2" t="s">
        <v>13663</v>
      </c>
      <c r="D2397" s="2" t="s">
        <v>675</v>
      </c>
      <c r="E2397" s="2" t="s">
        <v>682</v>
      </c>
      <c r="F2397" s="2" t="s">
        <v>11560</v>
      </c>
      <c r="G2397" s="2" t="s">
        <v>11551</v>
      </c>
      <c r="H2397" s="2" t="s">
        <v>10202</v>
      </c>
      <c r="I2397" s="2" t="s">
        <v>4977</v>
      </c>
      <c r="J2397" s="2" t="s">
        <v>10203</v>
      </c>
      <c r="K2397" s="2" t="s">
        <v>922</v>
      </c>
      <c r="L2397" s="2" t="s">
        <v>675</v>
      </c>
      <c r="M2397" s="2" t="s">
        <v>760</v>
      </c>
      <c r="N2397" s="2" t="s">
        <v>760</v>
      </c>
      <c r="O2397" s="2" t="s">
        <v>4976</v>
      </c>
      <c r="P2397" s="2" t="s">
        <v>675</v>
      </c>
      <c r="Q2397" s="9" t="s">
        <v>2234</v>
      </c>
      <c r="R2397" s="2" t="s">
        <v>10205</v>
      </c>
      <c r="S2397" s="9" t="s">
        <v>2384</v>
      </c>
      <c r="T2397" s="2" t="s">
        <v>675</v>
      </c>
    </row>
    <row r="2398" spans="1:20">
      <c r="A2398" s="2" t="s">
        <v>10206</v>
      </c>
      <c r="B2398" s="9" t="s">
        <v>2384</v>
      </c>
      <c r="C2398" s="2" t="s">
        <v>13664</v>
      </c>
      <c r="D2398" s="2" t="s">
        <v>675</v>
      </c>
      <c r="E2398" s="2" t="s">
        <v>682</v>
      </c>
      <c r="F2398" s="2" t="s">
        <v>11560</v>
      </c>
      <c r="G2398" s="2" t="s">
        <v>11551</v>
      </c>
      <c r="H2398" s="2" t="s">
        <v>10207</v>
      </c>
      <c r="I2398" s="2" t="s">
        <v>4977</v>
      </c>
      <c r="J2398" s="2" t="s">
        <v>10208</v>
      </c>
      <c r="K2398" s="2" t="s">
        <v>922</v>
      </c>
      <c r="L2398" s="2" t="s">
        <v>675</v>
      </c>
      <c r="M2398" s="2" t="s">
        <v>760</v>
      </c>
      <c r="N2398" s="2" t="s">
        <v>760</v>
      </c>
      <c r="O2398" s="2" t="s">
        <v>4976</v>
      </c>
      <c r="P2398" s="2" t="s">
        <v>675</v>
      </c>
      <c r="Q2398" s="9" t="s">
        <v>2234</v>
      </c>
      <c r="R2398" s="2" t="s">
        <v>10209</v>
      </c>
      <c r="S2398" s="9" t="s">
        <v>2384</v>
      </c>
      <c r="T2398" s="2" t="s">
        <v>675</v>
      </c>
    </row>
    <row r="2399" spans="1:20">
      <c r="A2399" s="2" t="s">
        <v>10210</v>
      </c>
      <c r="B2399" s="9" t="s">
        <v>2384</v>
      </c>
      <c r="C2399" s="2" t="s">
        <v>13665</v>
      </c>
      <c r="D2399" s="2" t="s">
        <v>675</v>
      </c>
      <c r="E2399" s="2" t="s">
        <v>682</v>
      </c>
      <c r="F2399" s="2" t="s">
        <v>11560</v>
      </c>
      <c r="G2399" s="2" t="s">
        <v>11551</v>
      </c>
      <c r="H2399" s="2" t="s">
        <v>10211</v>
      </c>
      <c r="I2399" s="2" t="s">
        <v>4977</v>
      </c>
      <c r="J2399" s="2" t="s">
        <v>10212</v>
      </c>
      <c r="K2399" s="2" t="s">
        <v>922</v>
      </c>
      <c r="L2399" s="2" t="s">
        <v>675</v>
      </c>
      <c r="M2399" s="2" t="s">
        <v>760</v>
      </c>
      <c r="N2399" s="2" t="s">
        <v>760</v>
      </c>
      <c r="O2399" s="2" t="s">
        <v>4976</v>
      </c>
      <c r="P2399" s="2" t="s">
        <v>675</v>
      </c>
      <c r="Q2399" s="9" t="s">
        <v>2234</v>
      </c>
      <c r="R2399" s="2" t="s">
        <v>10213</v>
      </c>
      <c r="S2399" s="9" t="s">
        <v>2384</v>
      </c>
      <c r="T2399" s="2" t="s">
        <v>675</v>
      </c>
    </row>
    <row r="2400" spans="1:20">
      <c r="A2400" s="2" t="s">
        <v>10214</v>
      </c>
      <c r="B2400" s="9" t="s">
        <v>2284</v>
      </c>
      <c r="C2400" s="2" t="s">
        <v>13666</v>
      </c>
      <c r="D2400" s="2" t="s">
        <v>675</v>
      </c>
      <c r="E2400" s="2" t="s">
        <v>682</v>
      </c>
      <c r="F2400" s="2" t="s">
        <v>11560</v>
      </c>
      <c r="G2400" s="2" t="s">
        <v>11551</v>
      </c>
      <c r="H2400" s="2" t="s">
        <v>10215</v>
      </c>
      <c r="I2400" s="2" t="s">
        <v>4977</v>
      </c>
      <c r="J2400" s="2" t="s">
        <v>10216</v>
      </c>
      <c r="K2400" s="2" t="s">
        <v>922</v>
      </c>
      <c r="L2400" s="2" t="s">
        <v>675</v>
      </c>
      <c r="M2400" s="2" t="s">
        <v>760</v>
      </c>
      <c r="N2400" s="2" t="s">
        <v>2672</v>
      </c>
      <c r="O2400" s="2" t="s">
        <v>4976</v>
      </c>
      <c r="P2400" s="2" t="s">
        <v>675</v>
      </c>
      <c r="Q2400" s="9" t="s">
        <v>2234</v>
      </c>
      <c r="R2400" s="2" t="s">
        <v>10217</v>
      </c>
      <c r="S2400" s="9" t="s">
        <v>2284</v>
      </c>
      <c r="T2400" s="2" t="s">
        <v>675</v>
      </c>
    </row>
    <row r="2401" spans="1:20">
      <c r="A2401" s="2" t="s">
        <v>10218</v>
      </c>
      <c r="B2401" s="9" t="s">
        <v>2284</v>
      </c>
      <c r="C2401" s="2" t="s">
        <v>13667</v>
      </c>
      <c r="D2401" s="2" t="s">
        <v>675</v>
      </c>
      <c r="E2401" s="2" t="s">
        <v>682</v>
      </c>
      <c r="F2401" s="2" t="s">
        <v>11560</v>
      </c>
      <c r="G2401" s="2" t="s">
        <v>11551</v>
      </c>
      <c r="H2401" s="2" t="s">
        <v>4978</v>
      </c>
      <c r="I2401" s="2" t="s">
        <v>4977</v>
      </c>
      <c r="J2401" s="2" t="s">
        <v>10219</v>
      </c>
      <c r="K2401" s="2" t="s">
        <v>922</v>
      </c>
      <c r="L2401" s="2" t="s">
        <v>675</v>
      </c>
      <c r="M2401" s="2" t="s">
        <v>760</v>
      </c>
      <c r="N2401" s="2" t="s">
        <v>2672</v>
      </c>
      <c r="O2401" s="2" t="s">
        <v>4976</v>
      </c>
      <c r="P2401" s="2" t="s">
        <v>675</v>
      </c>
      <c r="Q2401" s="9" t="s">
        <v>2234</v>
      </c>
      <c r="R2401" s="2" t="s">
        <v>10220</v>
      </c>
      <c r="S2401" s="9" t="s">
        <v>2284</v>
      </c>
      <c r="T2401" s="2" t="s">
        <v>675</v>
      </c>
    </row>
    <row r="2402" spans="1:20">
      <c r="A2402" s="2" t="s">
        <v>10221</v>
      </c>
      <c r="B2402" s="9" t="s">
        <v>2284</v>
      </c>
      <c r="C2402" s="2" t="s">
        <v>13668</v>
      </c>
      <c r="D2402" s="2" t="s">
        <v>675</v>
      </c>
      <c r="E2402" s="2" t="s">
        <v>682</v>
      </c>
      <c r="F2402" s="2" t="s">
        <v>11560</v>
      </c>
      <c r="G2402" s="2" t="s">
        <v>11551</v>
      </c>
      <c r="H2402" s="2" t="s">
        <v>10222</v>
      </c>
      <c r="I2402" s="2" t="s">
        <v>4977</v>
      </c>
      <c r="J2402" s="2" t="s">
        <v>10223</v>
      </c>
      <c r="K2402" s="2" t="s">
        <v>922</v>
      </c>
      <c r="L2402" s="2" t="s">
        <v>675</v>
      </c>
      <c r="M2402" s="2" t="s">
        <v>760</v>
      </c>
      <c r="N2402" s="2" t="s">
        <v>2672</v>
      </c>
      <c r="O2402" s="2" t="s">
        <v>4976</v>
      </c>
      <c r="P2402" s="2" t="s">
        <v>675</v>
      </c>
      <c r="Q2402" s="9" t="s">
        <v>2234</v>
      </c>
      <c r="R2402" s="2" t="s">
        <v>10224</v>
      </c>
      <c r="S2402" s="9" t="s">
        <v>2284</v>
      </c>
      <c r="T2402" s="2" t="s">
        <v>675</v>
      </c>
    </row>
    <row r="2403" spans="1:20">
      <c r="A2403" s="2" t="s">
        <v>10225</v>
      </c>
      <c r="B2403" s="9" t="s">
        <v>2384</v>
      </c>
      <c r="C2403" s="2" t="s">
        <v>13669</v>
      </c>
      <c r="D2403" s="2" t="s">
        <v>675</v>
      </c>
      <c r="E2403" s="2" t="s">
        <v>682</v>
      </c>
      <c r="F2403" s="2" t="s">
        <v>11560</v>
      </c>
      <c r="G2403" s="2" t="s">
        <v>11551</v>
      </c>
      <c r="H2403" s="2" t="s">
        <v>10226</v>
      </c>
      <c r="I2403" s="2" t="s">
        <v>4977</v>
      </c>
      <c r="J2403" s="2" t="s">
        <v>10227</v>
      </c>
      <c r="K2403" s="2" t="s">
        <v>922</v>
      </c>
      <c r="L2403" s="2" t="s">
        <v>675</v>
      </c>
      <c r="M2403" s="2" t="s">
        <v>760</v>
      </c>
      <c r="N2403" s="2" t="s">
        <v>760</v>
      </c>
      <c r="O2403" s="2" t="s">
        <v>4976</v>
      </c>
      <c r="P2403" s="2" t="s">
        <v>675</v>
      </c>
      <c r="Q2403" s="9" t="s">
        <v>2234</v>
      </c>
      <c r="R2403" s="2" t="s">
        <v>10229</v>
      </c>
      <c r="S2403" s="9" t="s">
        <v>2384</v>
      </c>
      <c r="T2403" s="2" t="s">
        <v>675</v>
      </c>
    </row>
    <row r="2404" spans="1:20">
      <c r="A2404" s="2" t="s">
        <v>10230</v>
      </c>
      <c r="B2404" s="9" t="s">
        <v>2384</v>
      </c>
      <c r="C2404" s="2" t="s">
        <v>13670</v>
      </c>
      <c r="D2404" s="2" t="s">
        <v>675</v>
      </c>
      <c r="E2404" s="2" t="s">
        <v>682</v>
      </c>
      <c r="F2404" s="2" t="s">
        <v>11560</v>
      </c>
      <c r="G2404" s="2" t="s">
        <v>11551</v>
      </c>
      <c r="H2404" s="2" t="s">
        <v>10231</v>
      </c>
      <c r="I2404" s="2" t="s">
        <v>4977</v>
      </c>
      <c r="J2404" s="2" t="s">
        <v>10232</v>
      </c>
      <c r="K2404" s="2" t="s">
        <v>922</v>
      </c>
      <c r="L2404" s="2" t="s">
        <v>675</v>
      </c>
      <c r="M2404" s="2" t="s">
        <v>760</v>
      </c>
      <c r="N2404" s="2" t="s">
        <v>760</v>
      </c>
      <c r="O2404" s="2" t="s">
        <v>4976</v>
      </c>
      <c r="P2404" s="2" t="s">
        <v>675</v>
      </c>
      <c r="Q2404" s="9" t="s">
        <v>2234</v>
      </c>
      <c r="R2404" s="2" t="s">
        <v>10233</v>
      </c>
      <c r="S2404" s="9" t="s">
        <v>2384</v>
      </c>
      <c r="T2404" s="2" t="s">
        <v>675</v>
      </c>
    </row>
    <row r="2405" spans="1:20">
      <c r="A2405" s="2" t="s">
        <v>10234</v>
      </c>
      <c r="B2405" s="9" t="s">
        <v>2384</v>
      </c>
      <c r="C2405" s="2" t="s">
        <v>13671</v>
      </c>
      <c r="D2405" s="2" t="s">
        <v>675</v>
      </c>
      <c r="E2405" s="2" t="s">
        <v>682</v>
      </c>
      <c r="F2405" s="2" t="s">
        <v>11560</v>
      </c>
      <c r="G2405" s="2" t="s">
        <v>11551</v>
      </c>
      <c r="H2405" s="2" t="s">
        <v>10235</v>
      </c>
      <c r="I2405" s="2" t="s">
        <v>4977</v>
      </c>
      <c r="J2405" s="2" t="s">
        <v>10236</v>
      </c>
      <c r="K2405" s="2" t="s">
        <v>922</v>
      </c>
      <c r="L2405" s="2" t="s">
        <v>675</v>
      </c>
      <c r="M2405" s="2" t="s">
        <v>760</v>
      </c>
      <c r="N2405" s="2" t="s">
        <v>760</v>
      </c>
      <c r="O2405" s="2" t="s">
        <v>4976</v>
      </c>
      <c r="P2405" s="2" t="s">
        <v>675</v>
      </c>
      <c r="Q2405" s="9" t="s">
        <v>2234</v>
      </c>
      <c r="R2405" s="2" t="s">
        <v>10238</v>
      </c>
      <c r="S2405" s="9" t="s">
        <v>2384</v>
      </c>
      <c r="T2405" s="2" t="s">
        <v>675</v>
      </c>
    </row>
    <row r="2406" spans="1:20">
      <c r="A2406" s="2" t="s">
        <v>10239</v>
      </c>
      <c r="B2406" s="9" t="s">
        <v>2384</v>
      </c>
      <c r="C2406" s="2" t="s">
        <v>13672</v>
      </c>
      <c r="D2406" s="2" t="s">
        <v>675</v>
      </c>
      <c r="E2406" s="2" t="s">
        <v>682</v>
      </c>
      <c r="F2406" s="2" t="s">
        <v>11560</v>
      </c>
      <c r="G2406" s="2" t="s">
        <v>11551</v>
      </c>
      <c r="H2406" s="2" t="s">
        <v>10240</v>
      </c>
      <c r="I2406" s="2" t="s">
        <v>4977</v>
      </c>
      <c r="J2406" s="2" t="s">
        <v>10241</v>
      </c>
      <c r="K2406" s="2" t="s">
        <v>922</v>
      </c>
      <c r="L2406" s="2" t="s">
        <v>675</v>
      </c>
      <c r="M2406" s="2" t="s">
        <v>760</v>
      </c>
      <c r="N2406" s="2" t="s">
        <v>760</v>
      </c>
      <c r="O2406" s="2" t="s">
        <v>4976</v>
      </c>
      <c r="P2406" s="2" t="s">
        <v>675</v>
      </c>
      <c r="Q2406" s="9" t="s">
        <v>2234</v>
      </c>
      <c r="R2406" s="2" t="s">
        <v>10243</v>
      </c>
      <c r="S2406" s="9" t="s">
        <v>2384</v>
      </c>
      <c r="T2406" s="2" t="s">
        <v>675</v>
      </c>
    </row>
    <row r="2407" spans="1:20">
      <c r="A2407" s="2" t="s">
        <v>10244</v>
      </c>
      <c r="B2407" s="9" t="s">
        <v>2384</v>
      </c>
      <c r="C2407" s="2" t="s">
        <v>13673</v>
      </c>
      <c r="D2407" s="2" t="s">
        <v>675</v>
      </c>
      <c r="E2407" s="2" t="s">
        <v>682</v>
      </c>
      <c r="F2407" s="2" t="s">
        <v>11560</v>
      </c>
      <c r="G2407" s="2" t="s">
        <v>11551</v>
      </c>
      <c r="H2407" s="2" t="s">
        <v>10245</v>
      </c>
      <c r="I2407" s="2" t="s">
        <v>4977</v>
      </c>
      <c r="J2407" s="2" t="s">
        <v>10246</v>
      </c>
      <c r="K2407" s="2" t="s">
        <v>922</v>
      </c>
      <c r="L2407" s="2" t="s">
        <v>675</v>
      </c>
      <c r="M2407" s="2" t="s">
        <v>760</v>
      </c>
      <c r="N2407" s="2" t="s">
        <v>760</v>
      </c>
      <c r="O2407" s="2" t="s">
        <v>4976</v>
      </c>
      <c r="P2407" s="2" t="s">
        <v>675</v>
      </c>
      <c r="Q2407" s="9" t="s">
        <v>2234</v>
      </c>
      <c r="R2407" s="2" t="s">
        <v>10248</v>
      </c>
      <c r="S2407" s="9" t="s">
        <v>2384</v>
      </c>
      <c r="T2407" s="2" t="s">
        <v>675</v>
      </c>
    </row>
    <row r="2408" spans="1:20">
      <c r="A2408" s="2" t="s">
        <v>10249</v>
      </c>
      <c r="B2408" s="9" t="s">
        <v>2284</v>
      </c>
      <c r="C2408" s="2" t="s">
        <v>13674</v>
      </c>
      <c r="D2408" s="2" t="s">
        <v>675</v>
      </c>
      <c r="E2408" s="2" t="s">
        <v>682</v>
      </c>
      <c r="F2408" s="2" t="s">
        <v>11560</v>
      </c>
      <c r="G2408" s="2" t="s">
        <v>11551</v>
      </c>
      <c r="H2408" s="2" t="s">
        <v>10250</v>
      </c>
      <c r="I2408" s="2" t="s">
        <v>4977</v>
      </c>
      <c r="J2408" s="2" t="s">
        <v>10251</v>
      </c>
      <c r="K2408" s="2" t="s">
        <v>922</v>
      </c>
      <c r="L2408" s="2" t="s">
        <v>675</v>
      </c>
      <c r="M2408" s="2" t="s">
        <v>760</v>
      </c>
      <c r="N2408" s="2" t="s">
        <v>2672</v>
      </c>
      <c r="O2408" s="2" t="s">
        <v>4976</v>
      </c>
      <c r="P2408" s="2" t="s">
        <v>675</v>
      </c>
      <c r="Q2408" s="9" t="s">
        <v>2234</v>
      </c>
      <c r="R2408" s="2" t="s">
        <v>10252</v>
      </c>
      <c r="S2408" s="9" t="s">
        <v>2284</v>
      </c>
      <c r="T2408" s="2" t="s">
        <v>675</v>
      </c>
    </row>
    <row r="2409" spans="1:20">
      <c r="A2409" s="2" t="s">
        <v>10253</v>
      </c>
      <c r="B2409" s="9" t="s">
        <v>2284</v>
      </c>
      <c r="C2409" s="2" t="s">
        <v>13675</v>
      </c>
      <c r="D2409" s="2" t="s">
        <v>675</v>
      </c>
      <c r="E2409" s="2" t="s">
        <v>682</v>
      </c>
      <c r="F2409" s="2" t="s">
        <v>11560</v>
      </c>
      <c r="G2409" s="2" t="s">
        <v>11551</v>
      </c>
      <c r="H2409" s="2" t="s">
        <v>5030</v>
      </c>
      <c r="I2409" s="2" t="s">
        <v>4977</v>
      </c>
      <c r="J2409" s="2" t="s">
        <v>10254</v>
      </c>
      <c r="K2409" s="2" t="s">
        <v>922</v>
      </c>
      <c r="L2409" s="2" t="s">
        <v>675</v>
      </c>
      <c r="M2409" s="2" t="s">
        <v>760</v>
      </c>
      <c r="N2409" s="2" t="s">
        <v>2672</v>
      </c>
      <c r="O2409" s="2" t="s">
        <v>4976</v>
      </c>
      <c r="P2409" s="2" t="s">
        <v>675</v>
      </c>
      <c r="Q2409" s="9" t="s">
        <v>2234</v>
      </c>
      <c r="R2409" s="2" t="s">
        <v>10255</v>
      </c>
      <c r="S2409" s="9" t="s">
        <v>2284</v>
      </c>
      <c r="T2409" s="2" t="s">
        <v>675</v>
      </c>
    </row>
    <row r="2410" spans="1:20">
      <c r="A2410" s="2" t="s">
        <v>10256</v>
      </c>
      <c r="B2410" s="9" t="s">
        <v>2284</v>
      </c>
      <c r="C2410" s="2" t="s">
        <v>12623</v>
      </c>
      <c r="D2410" s="2" t="s">
        <v>675</v>
      </c>
      <c r="E2410" s="2" t="s">
        <v>682</v>
      </c>
      <c r="F2410" s="2" t="s">
        <v>11560</v>
      </c>
      <c r="G2410" s="2" t="s">
        <v>11551</v>
      </c>
      <c r="H2410" s="2" t="s">
        <v>10257</v>
      </c>
      <c r="I2410" s="2" t="s">
        <v>4977</v>
      </c>
      <c r="J2410" s="2" t="s">
        <v>10258</v>
      </c>
      <c r="K2410" s="2" t="s">
        <v>922</v>
      </c>
      <c r="L2410" s="2" t="s">
        <v>675</v>
      </c>
      <c r="M2410" s="2" t="s">
        <v>760</v>
      </c>
      <c r="N2410" s="2" t="s">
        <v>2672</v>
      </c>
      <c r="O2410" s="2" t="s">
        <v>4976</v>
      </c>
      <c r="P2410" s="2" t="s">
        <v>675</v>
      </c>
      <c r="Q2410" s="9" t="s">
        <v>2234</v>
      </c>
      <c r="R2410" s="2" t="s">
        <v>10259</v>
      </c>
      <c r="S2410" s="9" t="s">
        <v>2284</v>
      </c>
      <c r="T2410" s="2" t="s">
        <v>675</v>
      </c>
    </row>
    <row r="2411" spans="1:20">
      <c r="A2411" s="2" t="s">
        <v>10260</v>
      </c>
      <c r="B2411" s="9" t="s">
        <v>2234</v>
      </c>
      <c r="C2411" s="2" t="s">
        <v>13676</v>
      </c>
      <c r="D2411" s="2" t="s">
        <v>675</v>
      </c>
      <c r="E2411" s="2" t="s">
        <v>682</v>
      </c>
      <c r="F2411" s="2" t="s">
        <v>11560</v>
      </c>
      <c r="G2411" s="2" t="s">
        <v>11551</v>
      </c>
      <c r="H2411" s="2" t="s">
        <v>675</v>
      </c>
      <c r="I2411" s="2" t="s">
        <v>13677</v>
      </c>
      <c r="J2411" s="2" t="s">
        <v>10261</v>
      </c>
      <c r="K2411" s="2" t="s">
        <v>922</v>
      </c>
      <c r="L2411" s="2" t="s">
        <v>675</v>
      </c>
      <c r="M2411" s="2" t="s">
        <v>2672</v>
      </c>
      <c r="N2411" s="2" t="s">
        <v>675</v>
      </c>
      <c r="O2411" s="2" t="s">
        <v>13678</v>
      </c>
      <c r="P2411" s="2" t="s">
        <v>11568</v>
      </c>
      <c r="Q2411" s="9" t="s">
        <v>2234</v>
      </c>
      <c r="R2411" s="2" t="s">
        <v>10262</v>
      </c>
      <c r="S2411" s="9" t="s">
        <v>675</v>
      </c>
      <c r="T2411" s="2" t="s">
        <v>675</v>
      </c>
    </row>
    <row r="2412" spans="1:20">
      <c r="A2412" s="2" t="s">
        <v>4777</v>
      </c>
      <c r="B2412" s="9" t="s">
        <v>2234</v>
      </c>
      <c r="C2412" s="2" t="s">
        <v>12107</v>
      </c>
      <c r="D2412" s="2" t="s">
        <v>2234</v>
      </c>
      <c r="E2412" s="2" t="s">
        <v>13679</v>
      </c>
      <c r="F2412" s="2" t="s">
        <v>11853</v>
      </c>
      <c r="G2412" s="2" t="s">
        <v>11551</v>
      </c>
      <c r="H2412" s="2" t="s">
        <v>675</v>
      </c>
      <c r="I2412" s="2" t="s">
        <v>2587</v>
      </c>
      <c r="J2412" s="2" t="s">
        <v>525</v>
      </c>
      <c r="K2412" s="2" t="s">
        <v>664</v>
      </c>
      <c r="L2412" s="2" t="s">
        <v>11552</v>
      </c>
      <c r="M2412" s="2" t="s">
        <v>769</v>
      </c>
      <c r="N2412" s="2" t="s">
        <v>701</v>
      </c>
      <c r="O2412" s="2" t="s">
        <v>2586</v>
      </c>
      <c r="P2412" s="2" t="s">
        <v>11553</v>
      </c>
      <c r="Q2412" s="9" t="s">
        <v>2234</v>
      </c>
      <c r="R2412" s="2" t="s">
        <v>4778</v>
      </c>
      <c r="S2412" s="9" t="s">
        <v>2244</v>
      </c>
      <c r="T2412" s="2" t="s">
        <v>675</v>
      </c>
    </row>
    <row r="2413" spans="1:20">
      <c r="A2413" s="2" t="s">
        <v>3454</v>
      </c>
      <c r="B2413" s="9" t="s">
        <v>2234</v>
      </c>
      <c r="C2413" s="2" t="s">
        <v>12226</v>
      </c>
      <c r="D2413" s="2" t="s">
        <v>2234</v>
      </c>
      <c r="E2413" s="2" t="s">
        <v>13680</v>
      </c>
      <c r="F2413" s="2" t="s">
        <v>13017</v>
      </c>
      <c r="G2413" s="2" t="s">
        <v>11551</v>
      </c>
      <c r="H2413" s="2" t="s">
        <v>675</v>
      </c>
      <c r="I2413" s="2" t="s">
        <v>3255</v>
      </c>
      <c r="J2413" s="2" t="s">
        <v>525</v>
      </c>
      <c r="K2413" s="2" t="s">
        <v>664</v>
      </c>
      <c r="L2413" s="2" t="s">
        <v>11552</v>
      </c>
      <c r="M2413" s="2" t="s">
        <v>769</v>
      </c>
      <c r="N2413" s="2" t="s">
        <v>701</v>
      </c>
      <c r="O2413" s="2" t="s">
        <v>3254</v>
      </c>
      <c r="P2413" s="2" t="s">
        <v>11553</v>
      </c>
      <c r="Q2413" s="9" t="s">
        <v>2234</v>
      </c>
      <c r="R2413" s="2" t="s">
        <v>3455</v>
      </c>
      <c r="S2413" s="9" t="s">
        <v>2244</v>
      </c>
      <c r="T2413" s="2" t="s">
        <v>675</v>
      </c>
    </row>
    <row r="2414" spans="1:20">
      <c r="A2414" s="2" t="s">
        <v>4779</v>
      </c>
      <c r="B2414" s="9" t="s">
        <v>2234</v>
      </c>
      <c r="C2414" s="2" t="s">
        <v>12867</v>
      </c>
      <c r="D2414" s="2" t="s">
        <v>2234</v>
      </c>
      <c r="E2414" s="2" t="s">
        <v>13117</v>
      </c>
      <c r="F2414" s="2" t="s">
        <v>11813</v>
      </c>
      <c r="G2414" s="2" t="s">
        <v>11551</v>
      </c>
      <c r="H2414" s="2" t="s">
        <v>675</v>
      </c>
      <c r="I2414" s="2" t="s">
        <v>1452</v>
      </c>
      <c r="J2414" s="2" t="s">
        <v>575</v>
      </c>
      <c r="K2414" s="2" t="s">
        <v>664</v>
      </c>
      <c r="L2414" s="2" t="s">
        <v>11552</v>
      </c>
      <c r="M2414" s="2" t="s">
        <v>769</v>
      </c>
      <c r="N2414" s="2" t="s">
        <v>701</v>
      </c>
      <c r="O2414" s="2" t="s">
        <v>1451</v>
      </c>
      <c r="P2414" s="2" t="s">
        <v>11553</v>
      </c>
      <c r="Q2414" s="9" t="s">
        <v>2234</v>
      </c>
      <c r="R2414" s="2" t="s">
        <v>4780</v>
      </c>
      <c r="S2414" s="9" t="s">
        <v>2244</v>
      </c>
      <c r="T2414" s="2" t="s">
        <v>675</v>
      </c>
    </row>
    <row r="2415" spans="1:20">
      <c r="A2415" s="2" t="s">
        <v>4781</v>
      </c>
      <c r="B2415" s="9" t="s">
        <v>2234</v>
      </c>
      <c r="C2415" s="2" t="s">
        <v>13162</v>
      </c>
      <c r="D2415" s="2" t="s">
        <v>2234</v>
      </c>
      <c r="E2415" s="2" t="s">
        <v>12834</v>
      </c>
      <c r="F2415" s="2" t="s">
        <v>11965</v>
      </c>
      <c r="G2415" s="2" t="s">
        <v>11551</v>
      </c>
      <c r="H2415" s="2" t="s">
        <v>675</v>
      </c>
      <c r="I2415" s="2" t="s">
        <v>2060</v>
      </c>
      <c r="J2415" s="2" t="s">
        <v>566</v>
      </c>
      <c r="K2415" s="2" t="s">
        <v>664</v>
      </c>
      <c r="L2415" s="2" t="s">
        <v>11552</v>
      </c>
      <c r="M2415" s="2" t="s">
        <v>1283</v>
      </c>
      <c r="N2415" s="2" t="s">
        <v>701</v>
      </c>
      <c r="O2415" s="2" t="s">
        <v>2059</v>
      </c>
      <c r="P2415" s="2" t="s">
        <v>11557</v>
      </c>
      <c r="Q2415" s="9" t="s">
        <v>2238</v>
      </c>
      <c r="R2415" s="2" t="s">
        <v>4782</v>
      </c>
      <c r="S2415" s="9" t="s">
        <v>2244</v>
      </c>
      <c r="T2415" s="2" t="s">
        <v>675</v>
      </c>
    </row>
    <row r="2416" spans="1:20">
      <c r="A2416" s="2" t="s">
        <v>5465</v>
      </c>
      <c r="B2416" s="9" t="s">
        <v>2234</v>
      </c>
      <c r="C2416" s="2" t="s">
        <v>13681</v>
      </c>
      <c r="D2416" s="2" t="s">
        <v>2234</v>
      </c>
      <c r="E2416" s="2" t="s">
        <v>13682</v>
      </c>
      <c r="F2416" s="2" t="s">
        <v>11560</v>
      </c>
      <c r="G2416" s="2" t="s">
        <v>11551</v>
      </c>
      <c r="H2416" s="2" t="s">
        <v>675</v>
      </c>
      <c r="I2416" s="2" t="s">
        <v>1910</v>
      </c>
      <c r="J2416" s="2" t="s">
        <v>435</v>
      </c>
      <c r="K2416" s="2" t="s">
        <v>664</v>
      </c>
      <c r="L2416" s="2" t="s">
        <v>675</v>
      </c>
      <c r="M2416" s="2" t="s">
        <v>1283</v>
      </c>
      <c r="N2416" s="2" t="s">
        <v>701</v>
      </c>
      <c r="O2416" s="2" t="s">
        <v>1909</v>
      </c>
      <c r="P2416" s="2" t="s">
        <v>11557</v>
      </c>
      <c r="Q2416" s="9" t="s">
        <v>2238</v>
      </c>
      <c r="R2416" s="2" t="s">
        <v>5466</v>
      </c>
      <c r="S2416" s="9" t="s">
        <v>4843</v>
      </c>
      <c r="T2416" s="2" t="s">
        <v>675</v>
      </c>
    </row>
    <row r="2417" spans="1:20">
      <c r="A2417" s="2" t="s">
        <v>5467</v>
      </c>
      <c r="B2417" s="9" t="s">
        <v>2238</v>
      </c>
      <c r="C2417" s="2" t="s">
        <v>12504</v>
      </c>
      <c r="D2417" s="2" t="s">
        <v>2238</v>
      </c>
      <c r="E2417" s="2" t="s">
        <v>11583</v>
      </c>
      <c r="F2417" s="2" t="s">
        <v>11555</v>
      </c>
      <c r="G2417" s="2" t="s">
        <v>11551</v>
      </c>
      <c r="H2417" s="2" t="s">
        <v>675</v>
      </c>
      <c r="I2417" s="2" t="s">
        <v>3255</v>
      </c>
      <c r="J2417" s="2" t="s">
        <v>119</v>
      </c>
      <c r="K2417" s="2" t="s">
        <v>664</v>
      </c>
      <c r="L2417" s="2" t="s">
        <v>11552</v>
      </c>
      <c r="M2417" s="2" t="s">
        <v>1283</v>
      </c>
      <c r="N2417" s="2" t="s">
        <v>701</v>
      </c>
      <c r="O2417" s="2" t="s">
        <v>3254</v>
      </c>
      <c r="P2417" s="2" t="s">
        <v>11557</v>
      </c>
      <c r="Q2417" s="9" t="s">
        <v>2238</v>
      </c>
      <c r="R2417" s="2" t="s">
        <v>5468</v>
      </c>
      <c r="S2417" s="9" t="s">
        <v>4843</v>
      </c>
      <c r="T2417" s="2" t="s">
        <v>675</v>
      </c>
    </row>
    <row r="2418" spans="1:20">
      <c r="A2418" s="2" t="s">
        <v>5469</v>
      </c>
      <c r="B2418" s="9" t="s">
        <v>2238</v>
      </c>
      <c r="C2418" s="2" t="s">
        <v>13683</v>
      </c>
      <c r="D2418" s="2" t="s">
        <v>2238</v>
      </c>
      <c r="E2418" s="2" t="s">
        <v>12877</v>
      </c>
      <c r="F2418" s="2" t="s">
        <v>11560</v>
      </c>
      <c r="G2418" s="2" t="s">
        <v>11551</v>
      </c>
      <c r="H2418" s="2" t="s">
        <v>675</v>
      </c>
      <c r="I2418" s="2" t="s">
        <v>1791</v>
      </c>
      <c r="J2418" s="2" t="s">
        <v>635</v>
      </c>
      <c r="K2418" s="2" t="s">
        <v>664</v>
      </c>
      <c r="L2418" s="2" t="s">
        <v>675</v>
      </c>
      <c r="M2418" s="2" t="s">
        <v>1283</v>
      </c>
      <c r="N2418" s="2" t="s">
        <v>701</v>
      </c>
      <c r="O2418" s="2" t="s">
        <v>1790</v>
      </c>
      <c r="P2418" s="2" t="s">
        <v>11557</v>
      </c>
      <c r="Q2418" s="9" t="s">
        <v>2238</v>
      </c>
      <c r="R2418" s="2" t="s">
        <v>5470</v>
      </c>
      <c r="S2418" s="9" t="s">
        <v>4843</v>
      </c>
      <c r="T2418" s="2" t="s">
        <v>675</v>
      </c>
    </row>
    <row r="2419" spans="1:20">
      <c r="A2419" s="2" t="s">
        <v>4783</v>
      </c>
      <c r="B2419" s="9" t="s">
        <v>2238</v>
      </c>
      <c r="C2419" s="2" t="s">
        <v>13590</v>
      </c>
      <c r="D2419" s="2" t="s">
        <v>2238</v>
      </c>
      <c r="E2419" s="2" t="s">
        <v>5928</v>
      </c>
      <c r="F2419" s="2" t="s">
        <v>11591</v>
      </c>
      <c r="G2419" s="2" t="s">
        <v>11551</v>
      </c>
      <c r="H2419" s="2" t="s">
        <v>675</v>
      </c>
      <c r="I2419" s="2" t="s">
        <v>3267</v>
      </c>
      <c r="J2419" s="2" t="s">
        <v>433</v>
      </c>
      <c r="K2419" s="2" t="s">
        <v>664</v>
      </c>
      <c r="L2419" s="2" t="s">
        <v>11552</v>
      </c>
      <c r="M2419" s="2" t="s">
        <v>769</v>
      </c>
      <c r="N2419" s="2" t="s">
        <v>701</v>
      </c>
      <c r="O2419" s="2" t="s">
        <v>3266</v>
      </c>
      <c r="P2419" s="2" t="s">
        <v>11553</v>
      </c>
      <c r="Q2419" s="9" t="s">
        <v>2238</v>
      </c>
      <c r="R2419" s="2" t="s">
        <v>4784</v>
      </c>
      <c r="S2419" s="9" t="s">
        <v>2244</v>
      </c>
      <c r="T2419" s="2" t="s">
        <v>675</v>
      </c>
    </row>
    <row r="2420" spans="1:20">
      <c r="A2420" s="2" t="s">
        <v>3456</v>
      </c>
      <c r="B2420" s="9" t="s">
        <v>2238</v>
      </c>
      <c r="C2420" s="2" t="s">
        <v>13089</v>
      </c>
      <c r="D2420" s="2" t="s">
        <v>2238</v>
      </c>
      <c r="E2420" s="2" t="s">
        <v>13115</v>
      </c>
      <c r="F2420" s="2" t="s">
        <v>11853</v>
      </c>
      <c r="G2420" s="2" t="s">
        <v>11551</v>
      </c>
      <c r="H2420" s="2" t="s">
        <v>675</v>
      </c>
      <c r="I2420" s="2" t="s">
        <v>2587</v>
      </c>
      <c r="J2420" s="2" t="s">
        <v>525</v>
      </c>
      <c r="K2420" s="2" t="s">
        <v>664</v>
      </c>
      <c r="L2420" s="2" t="s">
        <v>11552</v>
      </c>
      <c r="M2420" s="2" t="s">
        <v>769</v>
      </c>
      <c r="N2420" s="2" t="s">
        <v>701</v>
      </c>
      <c r="O2420" s="2" t="s">
        <v>2586</v>
      </c>
      <c r="P2420" s="2" t="s">
        <v>11553</v>
      </c>
      <c r="Q2420" s="9" t="s">
        <v>2238</v>
      </c>
      <c r="R2420" s="2" t="s">
        <v>3457</v>
      </c>
      <c r="S2420" s="9" t="s">
        <v>2244</v>
      </c>
      <c r="T2420" s="2" t="s">
        <v>675</v>
      </c>
    </row>
    <row r="2421" spans="1:20">
      <c r="A2421" s="2" t="s">
        <v>2237</v>
      </c>
      <c r="B2421" s="9" t="s">
        <v>2238</v>
      </c>
      <c r="C2421" s="2" t="s">
        <v>6096</v>
      </c>
      <c r="D2421" s="2" t="s">
        <v>2238</v>
      </c>
      <c r="E2421" s="2" t="s">
        <v>5861</v>
      </c>
      <c r="F2421" s="2" t="s">
        <v>11560</v>
      </c>
      <c r="G2421" s="2" t="s">
        <v>11551</v>
      </c>
      <c r="H2421" s="2" t="s">
        <v>2240</v>
      </c>
      <c r="I2421" s="2" t="s">
        <v>2240</v>
      </c>
      <c r="J2421" s="2" t="s">
        <v>13684</v>
      </c>
      <c r="K2421" s="2" t="s">
        <v>664</v>
      </c>
      <c r="L2421" s="2" t="s">
        <v>675</v>
      </c>
      <c r="M2421" s="2" t="s">
        <v>769</v>
      </c>
      <c r="N2421" s="2" t="s">
        <v>701</v>
      </c>
      <c r="O2421" s="2" t="s">
        <v>2239</v>
      </c>
      <c r="P2421" s="2" t="s">
        <v>11553</v>
      </c>
      <c r="Q2421" s="9" t="s">
        <v>2238</v>
      </c>
      <c r="R2421" s="2" t="s">
        <v>2242</v>
      </c>
      <c r="S2421" s="9" t="s">
        <v>2244</v>
      </c>
      <c r="T2421" s="2" t="s">
        <v>675</v>
      </c>
    </row>
    <row r="2422" spans="1:20">
      <c r="A2422" s="2" t="s">
        <v>5471</v>
      </c>
      <c r="B2422" s="9" t="s">
        <v>2238</v>
      </c>
      <c r="C2422" s="2" t="s">
        <v>5885</v>
      </c>
      <c r="D2422" s="2" t="s">
        <v>2238</v>
      </c>
      <c r="E2422" s="2" t="s">
        <v>13554</v>
      </c>
      <c r="F2422" s="2" t="s">
        <v>12135</v>
      </c>
      <c r="G2422" s="2" t="s">
        <v>11551</v>
      </c>
      <c r="H2422" s="2" t="s">
        <v>675</v>
      </c>
      <c r="I2422" s="2" t="s">
        <v>2641</v>
      </c>
      <c r="J2422" s="2" t="s">
        <v>525</v>
      </c>
      <c r="K2422" s="2" t="s">
        <v>664</v>
      </c>
      <c r="L2422" s="2" t="s">
        <v>11552</v>
      </c>
      <c r="M2422" s="2" t="s">
        <v>769</v>
      </c>
      <c r="N2422" s="2" t="s">
        <v>701</v>
      </c>
      <c r="O2422" s="2" t="s">
        <v>2640</v>
      </c>
      <c r="P2422" s="2" t="s">
        <v>11553</v>
      </c>
      <c r="Q2422" s="9" t="s">
        <v>2238</v>
      </c>
      <c r="R2422" s="2" t="s">
        <v>5472</v>
      </c>
      <c r="S2422" s="9" t="s">
        <v>4843</v>
      </c>
      <c r="T2422" s="2" t="s">
        <v>675</v>
      </c>
    </row>
    <row r="2423" spans="1:20">
      <c r="A2423" s="2" t="s">
        <v>5473</v>
      </c>
      <c r="B2423" s="9" t="s">
        <v>2238</v>
      </c>
      <c r="C2423" s="2" t="s">
        <v>13685</v>
      </c>
      <c r="D2423" s="2" t="s">
        <v>2238</v>
      </c>
      <c r="E2423" s="2" t="s">
        <v>13686</v>
      </c>
      <c r="F2423" s="2" t="s">
        <v>12197</v>
      </c>
      <c r="G2423" s="2" t="s">
        <v>11551</v>
      </c>
      <c r="H2423" s="2" t="s">
        <v>675</v>
      </c>
      <c r="I2423" s="2" t="s">
        <v>2035</v>
      </c>
      <c r="J2423" s="2" t="s">
        <v>188</v>
      </c>
      <c r="K2423" s="2" t="s">
        <v>664</v>
      </c>
      <c r="L2423" s="2" t="s">
        <v>11552</v>
      </c>
      <c r="M2423" s="2" t="s">
        <v>769</v>
      </c>
      <c r="N2423" s="2" t="s">
        <v>701</v>
      </c>
      <c r="O2423" s="2" t="s">
        <v>2034</v>
      </c>
      <c r="P2423" s="2" t="s">
        <v>11553</v>
      </c>
      <c r="Q2423" s="9" t="s">
        <v>2238</v>
      </c>
      <c r="R2423" s="2" t="s">
        <v>5474</v>
      </c>
      <c r="S2423" s="9" t="s">
        <v>4843</v>
      </c>
      <c r="T2423" s="2" t="s">
        <v>675</v>
      </c>
    </row>
    <row r="2424" spans="1:20">
      <c r="A2424" s="2" t="s">
        <v>4785</v>
      </c>
      <c r="B2424" s="9" t="s">
        <v>2238</v>
      </c>
      <c r="C2424" s="2" t="s">
        <v>12181</v>
      </c>
      <c r="D2424" s="2" t="s">
        <v>2238</v>
      </c>
      <c r="E2424" s="2" t="s">
        <v>6002</v>
      </c>
      <c r="F2424" s="2" t="s">
        <v>11580</v>
      </c>
      <c r="G2424" s="2" t="s">
        <v>11551</v>
      </c>
      <c r="H2424" s="2" t="s">
        <v>675</v>
      </c>
      <c r="I2424" s="2" t="s">
        <v>4809</v>
      </c>
      <c r="J2424" s="2" t="s">
        <v>433</v>
      </c>
      <c r="K2424" s="2" t="s">
        <v>664</v>
      </c>
      <c r="L2424" s="2" t="s">
        <v>11552</v>
      </c>
      <c r="M2424" s="2" t="s">
        <v>769</v>
      </c>
      <c r="N2424" s="2" t="s">
        <v>701</v>
      </c>
      <c r="O2424" s="2" t="s">
        <v>4808</v>
      </c>
      <c r="P2424" s="2" t="s">
        <v>11553</v>
      </c>
      <c r="Q2424" s="9" t="s">
        <v>2238</v>
      </c>
      <c r="R2424" s="2" t="s">
        <v>4786</v>
      </c>
      <c r="S2424" s="9" t="s">
        <v>2244</v>
      </c>
      <c r="T2424" s="2" t="s">
        <v>675</v>
      </c>
    </row>
    <row r="2425" spans="1:20">
      <c r="A2425" s="2" t="s">
        <v>3458</v>
      </c>
      <c r="B2425" s="9" t="s">
        <v>2238</v>
      </c>
      <c r="C2425" s="2" t="s">
        <v>13118</v>
      </c>
      <c r="D2425" s="2" t="s">
        <v>2238</v>
      </c>
      <c r="E2425" s="2" t="s">
        <v>13687</v>
      </c>
      <c r="F2425" s="2" t="s">
        <v>12197</v>
      </c>
      <c r="G2425" s="2" t="s">
        <v>11551</v>
      </c>
      <c r="H2425" s="2" t="s">
        <v>675</v>
      </c>
      <c r="I2425" s="2" t="s">
        <v>3255</v>
      </c>
      <c r="J2425" s="2" t="s">
        <v>525</v>
      </c>
      <c r="K2425" s="2" t="s">
        <v>664</v>
      </c>
      <c r="L2425" s="2" t="s">
        <v>11552</v>
      </c>
      <c r="M2425" s="2" t="s">
        <v>769</v>
      </c>
      <c r="N2425" s="2" t="s">
        <v>701</v>
      </c>
      <c r="O2425" s="2" t="s">
        <v>3254</v>
      </c>
      <c r="P2425" s="2" t="s">
        <v>11553</v>
      </c>
      <c r="Q2425" s="9" t="s">
        <v>2238</v>
      </c>
      <c r="R2425" s="2" t="s">
        <v>3459</v>
      </c>
      <c r="S2425" s="9" t="s">
        <v>2244</v>
      </c>
      <c r="T2425" s="2" t="s">
        <v>675</v>
      </c>
    </row>
    <row r="2426" spans="1:20">
      <c r="A2426" s="2" t="s">
        <v>4787</v>
      </c>
      <c r="B2426" s="9" t="s">
        <v>3461</v>
      </c>
      <c r="C2426" s="2" t="s">
        <v>12189</v>
      </c>
      <c r="D2426" s="2" t="s">
        <v>3461</v>
      </c>
      <c r="E2426" s="2" t="s">
        <v>13688</v>
      </c>
      <c r="F2426" s="2" t="s">
        <v>11560</v>
      </c>
      <c r="G2426" s="2" t="s">
        <v>11551</v>
      </c>
      <c r="H2426" s="2" t="s">
        <v>675</v>
      </c>
      <c r="I2426" s="2" t="s">
        <v>2286</v>
      </c>
      <c r="J2426" s="2" t="s">
        <v>576</v>
      </c>
      <c r="K2426" s="2" t="s">
        <v>664</v>
      </c>
      <c r="L2426" s="2" t="s">
        <v>675</v>
      </c>
      <c r="M2426" s="2" t="s">
        <v>1283</v>
      </c>
      <c r="N2426" s="2" t="s">
        <v>701</v>
      </c>
      <c r="O2426" s="2" t="s">
        <v>2285</v>
      </c>
      <c r="P2426" s="2" t="s">
        <v>11557</v>
      </c>
      <c r="Q2426" s="9" t="s">
        <v>3461</v>
      </c>
      <c r="R2426" s="2" t="s">
        <v>4788</v>
      </c>
      <c r="S2426" s="9" t="s">
        <v>2244</v>
      </c>
      <c r="T2426" s="2" t="s">
        <v>675</v>
      </c>
    </row>
    <row r="2427" spans="1:20">
      <c r="A2427" s="2" t="s">
        <v>3460</v>
      </c>
      <c r="B2427" s="9" t="s">
        <v>3461</v>
      </c>
      <c r="C2427" s="2" t="s">
        <v>13689</v>
      </c>
      <c r="D2427" s="2" t="s">
        <v>3461</v>
      </c>
      <c r="E2427" s="2" t="s">
        <v>13690</v>
      </c>
      <c r="F2427" s="2" t="s">
        <v>12333</v>
      </c>
      <c r="G2427" s="2" t="s">
        <v>11551</v>
      </c>
      <c r="H2427" s="2" t="s">
        <v>675</v>
      </c>
      <c r="I2427" s="2" t="s">
        <v>3255</v>
      </c>
      <c r="J2427" s="2" t="s">
        <v>463</v>
      </c>
      <c r="K2427" s="2" t="s">
        <v>664</v>
      </c>
      <c r="L2427" s="2" t="s">
        <v>11552</v>
      </c>
      <c r="M2427" s="2" t="s">
        <v>1504</v>
      </c>
      <c r="N2427" s="2" t="s">
        <v>701</v>
      </c>
      <c r="O2427" s="2" t="s">
        <v>3254</v>
      </c>
      <c r="P2427" s="2" t="s">
        <v>11557</v>
      </c>
      <c r="Q2427" s="9" t="s">
        <v>3461</v>
      </c>
      <c r="R2427" s="2" t="s">
        <v>3462</v>
      </c>
      <c r="S2427" s="9" t="s">
        <v>2244</v>
      </c>
      <c r="T2427" s="2" t="s">
        <v>675</v>
      </c>
    </row>
    <row r="2428" spans="1:20">
      <c r="A2428" s="2" t="s">
        <v>3463</v>
      </c>
      <c r="B2428" s="9" t="s">
        <v>3461</v>
      </c>
      <c r="C2428" s="2" t="s">
        <v>5058</v>
      </c>
      <c r="D2428" s="2" t="s">
        <v>3461</v>
      </c>
      <c r="E2428" s="2" t="s">
        <v>13691</v>
      </c>
      <c r="F2428" s="2" t="s">
        <v>11550</v>
      </c>
      <c r="G2428" s="2" t="s">
        <v>11551</v>
      </c>
      <c r="H2428" s="2" t="s">
        <v>675</v>
      </c>
      <c r="I2428" s="2" t="s">
        <v>1619</v>
      </c>
      <c r="J2428" s="2" t="s">
        <v>463</v>
      </c>
      <c r="K2428" s="2" t="s">
        <v>664</v>
      </c>
      <c r="L2428" s="2" t="s">
        <v>11552</v>
      </c>
      <c r="M2428" s="2" t="s">
        <v>1504</v>
      </c>
      <c r="N2428" s="2" t="s">
        <v>701</v>
      </c>
      <c r="O2428" s="2" t="s">
        <v>1618</v>
      </c>
      <c r="P2428" s="2" t="s">
        <v>11557</v>
      </c>
      <c r="Q2428" s="9" t="s">
        <v>3461</v>
      </c>
      <c r="R2428" s="2" t="s">
        <v>3464</v>
      </c>
      <c r="S2428" s="9" t="s">
        <v>2244</v>
      </c>
      <c r="T2428" s="2" t="s">
        <v>675</v>
      </c>
    </row>
    <row r="2429" spans="1:20">
      <c r="A2429" s="2" t="s">
        <v>4789</v>
      </c>
      <c r="B2429" s="9" t="s">
        <v>3461</v>
      </c>
      <c r="C2429" s="2" t="s">
        <v>13692</v>
      </c>
      <c r="D2429" s="2" t="s">
        <v>3461</v>
      </c>
      <c r="E2429" s="2" t="s">
        <v>13693</v>
      </c>
      <c r="F2429" s="2" t="s">
        <v>12594</v>
      </c>
      <c r="G2429" s="2" t="s">
        <v>11551</v>
      </c>
      <c r="H2429" s="2" t="s">
        <v>675</v>
      </c>
      <c r="I2429" s="2" t="s">
        <v>1619</v>
      </c>
      <c r="J2429" s="2" t="s">
        <v>570</v>
      </c>
      <c r="K2429" s="2" t="s">
        <v>664</v>
      </c>
      <c r="L2429" s="2" t="s">
        <v>11552</v>
      </c>
      <c r="M2429" s="2" t="s">
        <v>1504</v>
      </c>
      <c r="N2429" s="2" t="s">
        <v>701</v>
      </c>
      <c r="O2429" s="2" t="s">
        <v>1618</v>
      </c>
      <c r="P2429" s="2" t="s">
        <v>11557</v>
      </c>
      <c r="Q2429" s="9" t="s">
        <v>3461</v>
      </c>
      <c r="R2429" s="2" t="s">
        <v>4790</v>
      </c>
      <c r="S2429" s="9" t="s">
        <v>2244</v>
      </c>
      <c r="T2429" s="2" t="s">
        <v>675</v>
      </c>
    </row>
    <row r="2430" spans="1:20">
      <c r="A2430" s="2" t="s">
        <v>4791</v>
      </c>
      <c r="B2430" s="9" t="s">
        <v>3461</v>
      </c>
      <c r="C2430" s="2" t="s">
        <v>13694</v>
      </c>
      <c r="D2430" s="2" t="s">
        <v>3461</v>
      </c>
      <c r="E2430" s="2" t="s">
        <v>13695</v>
      </c>
      <c r="F2430" s="2" t="s">
        <v>12809</v>
      </c>
      <c r="G2430" s="2" t="s">
        <v>11551</v>
      </c>
      <c r="H2430" s="2" t="s">
        <v>675</v>
      </c>
      <c r="I2430" s="2" t="s">
        <v>2655</v>
      </c>
      <c r="J2430" s="2" t="s">
        <v>577</v>
      </c>
      <c r="K2430" s="2" t="s">
        <v>664</v>
      </c>
      <c r="L2430" s="2" t="s">
        <v>11552</v>
      </c>
      <c r="M2430" s="2" t="s">
        <v>1504</v>
      </c>
      <c r="N2430" s="2" t="s">
        <v>701</v>
      </c>
      <c r="O2430" s="2" t="s">
        <v>2654</v>
      </c>
      <c r="P2430" s="2" t="s">
        <v>11557</v>
      </c>
      <c r="Q2430" s="9" t="s">
        <v>3461</v>
      </c>
      <c r="R2430" s="2" t="s">
        <v>4792</v>
      </c>
      <c r="S2430" s="9" t="s">
        <v>2244</v>
      </c>
      <c r="T2430" s="2" t="s">
        <v>675</v>
      </c>
    </row>
    <row r="2431" spans="1:20">
      <c r="A2431" s="2" t="s">
        <v>4793</v>
      </c>
      <c r="B2431" s="9" t="s">
        <v>3461</v>
      </c>
      <c r="C2431" s="2" t="s">
        <v>13696</v>
      </c>
      <c r="D2431" s="2" t="s">
        <v>3461</v>
      </c>
      <c r="E2431" s="2" t="s">
        <v>13697</v>
      </c>
      <c r="F2431" s="2" t="s">
        <v>12594</v>
      </c>
      <c r="G2431" s="2" t="s">
        <v>11551</v>
      </c>
      <c r="H2431" s="2" t="s">
        <v>675</v>
      </c>
      <c r="I2431" s="2" t="s">
        <v>1566</v>
      </c>
      <c r="J2431" s="2" t="s">
        <v>578</v>
      </c>
      <c r="K2431" s="2" t="s">
        <v>664</v>
      </c>
      <c r="L2431" s="2" t="s">
        <v>11552</v>
      </c>
      <c r="M2431" s="2" t="s">
        <v>1504</v>
      </c>
      <c r="N2431" s="2" t="s">
        <v>701</v>
      </c>
      <c r="O2431" s="2" t="s">
        <v>1565</v>
      </c>
      <c r="P2431" s="2" t="s">
        <v>11557</v>
      </c>
      <c r="Q2431" s="9" t="s">
        <v>3461</v>
      </c>
      <c r="R2431" s="2" t="s">
        <v>4794</v>
      </c>
      <c r="S2431" s="9" t="s">
        <v>2244</v>
      </c>
      <c r="T2431" s="2" t="s">
        <v>675</v>
      </c>
    </row>
    <row r="2432" spans="1:20">
      <c r="A2432" s="2" t="s">
        <v>4795</v>
      </c>
      <c r="B2432" s="9" t="s">
        <v>3461</v>
      </c>
      <c r="C2432" s="2" t="s">
        <v>13698</v>
      </c>
      <c r="D2432" s="2" t="s">
        <v>3461</v>
      </c>
      <c r="E2432" s="2" t="s">
        <v>13699</v>
      </c>
      <c r="F2432" s="2" t="s">
        <v>11721</v>
      </c>
      <c r="G2432" s="2" t="s">
        <v>11551</v>
      </c>
      <c r="H2432" s="2" t="s">
        <v>675</v>
      </c>
      <c r="I2432" s="2" t="s">
        <v>4797</v>
      </c>
      <c r="J2432" s="2" t="s">
        <v>579</v>
      </c>
      <c r="K2432" s="2" t="s">
        <v>664</v>
      </c>
      <c r="L2432" s="2" t="s">
        <v>11552</v>
      </c>
      <c r="M2432" s="2" t="s">
        <v>1504</v>
      </c>
      <c r="N2432" s="2" t="s">
        <v>701</v>
      </c>
      <c r="O2432" s="2" t="s">
        <v>4796</v>
      </c>
      <c r="P2432" s="2" t="s">
        <v>11557</v>
      </c>
      <c r="Q2432" s="9" t="s">
        <v>3461</v>
      </c>
      <c r="R2432" s="2" t="s">
        <v>4798</v>
      </c>
      <c r="S2432" s="9" t="s">
        <v>2244</v>
      </c>
      <c r="T2432" s="2" t="s">
        <v>675</v>
      </c>
    </row>
    <row r="2433" spans="1:20">
      <c r="A2433" s="2" t="s">
        <v>4799</v>
      </c>
      <c r="B2433" s="9" t="s">
        <v>3461</v>
      </c>
      <c r="C2433" s="2" t="s">
        <v>13700</v>
      </c>
      <c r="D2433" s="2" t="s">
        <v>3461</v>
      </c>
      <c r="E2433" s="2" t="s">
        <v>13701</v>
      </c>
      <c r="F2433" s="2" t="s">
        <v>11616</v>
      </c>
      <c r="G2433" s="2" t="s">
        <v>11551</v>
      </c>
      <c r="H2433" s="2" t="s">
        <v>675</v>
      </c>
      <c r="I2433" s="2" t="s">
        <v>4797</v>
      </c>
      <c r="J2433" s="2" t="s">
        <v>579</v>
      </c>
      <c r="K2433" s="2" t="s">
        <v>664</v>
      </c>
      <c r="L2433" s="2" t="s">
        <v>11552</v>
      </c>
      <c r="M2433" s="2" t="s">
        <v>1504</v>
      </c>
      <c r="N2433" s="2" t="s">
        <v>701</v>
      </c>
      <c r="O2433" s="2" t="s">
        <v>4796</v>
      </c>
      <c r="P2433" s="2" t="s">
        <v>11557</v>
      </c>
      <c r="Q2433" s="9" t="s">
        <v>3461</v>
      </c>
      <c r="R2433" s="2" t="s">
        <v>4800</v>
      </c>
      <c r="S2433" s="9" t="s">
        <v>2244</v>
      </c>
      <c r="T2433" s="2" t="s">
        <v>675</v>
      </c>
    </row>
    <row r="2434" spans="1:20">
      <c r="A2434" s="2" t="s">
        <v>3465</v>
      </c>
      <c r="B2434" s="9" t="s">
        <v>3461</v>
      </c>
      <c r="C2434" s="2" t="s">
        <v>13702</v>
      </c>
      <c r="D2434" s="2" t="s">
        <v>3461</v>
      </c>
      <c r="E2434" s="2" t="s">
        <v>13703</v>
      </c>
      <c r="F2434" s="2" t="s">
        <v>11762</v>
      </c>
      <c r="G2434" s="2" t="s">
        <v>11551</v>
      </c>
      <c r="H2434" s="2" t="s">
        <v>675</v>
      </c>
      <c r="I2434" s="2" t="s">
        <v>87</v>
      </c>
      <c r="J2434" s="2" t="s">
        <v>580</v>
      </c>
      <c r="K2434" s="2" t="s">
        <v>664</v>
      </c>
      <c r="L2434" s="2" t="s">
        <v>11552</v>
      </c>
      <c r="M2434" s="2" t="s">
        <v>701</v>
      </c>
      <c r="N2434" s="2" t="s">
        <v>701</v>
      </c>
      <c r="O2434" s="2" t="s">
        <v>4082</v>
      </c>
      <c r="P2434" s="2" t="s">
        <v>11557</v>
      </c>
      <c r="Q2434" s="9" t="s">
        <v>3461</v>
      </c>
      <c r="R2434" s="2" t="s">
        <v>3466</v>
      </c>
      <c r="S2434" s="9" t="s">
        <v>2244</v>
      </c>
      <c r="T2434" s="2" t="s">
        <v>675</v>
      </c>
    </row>
    <row r="2435" spans="1:20">
      <c r="A2435" s="2" t="s">
        <v>3467</v>
      </c>
      <c r="B2435" s="9" t="s">
        <v>3468</v>
      </c>
      <c r="C2435" s="2" t="s">
        <v>12690</v>
      </c>
      <c r="D2435" s="2" t="s">
        <v>3468</v>
      </c>
      <c r="E2435" s="2" t="s">
        <v>12166</v>
      </c>
      <c r="F2435" s="2" t="s">
        <v>11762</v>
      </c>
      <c r="G2435" s="2" t="s">
        <v>11551</v>
      </c>
      <c r="H2435" s="2" t="s">
        <v>675</v>
      </c>
      <c r="I2435" s="2" t="s">
        <v>51</v>
      </c>
      <c r="J2435" s="2" t="s">
        <v>581</v>
      </c>
      <c r="K2435" s="2" t="s">
        <v>664</v>
      </c>
      <c r="L2435" s="2" t="s">
        <v>11552</v>
      </c>
      <c r="M2435" s="2" t="s">
        <v>701</v>
      </c>
      <c r="N2435" s="2" t="s">
        <v>701</v>
      </c>
      <c r="O2435" s="2" t="s">
        <v>1501</v>
      </c>
      <c r="P2435" s="2" t="s">
        <v>11557</v>
      </c>
      <c r="Q2435" s="9" t="s">
        <v>3468</v>
      </c>
      <c r="R2435" s="2" t="s">
        <v>3469</v>
      </c>
      <c r="S2435" s="9" t="s">
        <v>2244</v>
      </c>
      <c r="T2435" s="2" t="s">
        <v>675</v>
      </c>
    </row>
    <row r="2436" spans="1:20">
      <c r="A2436" s="2" t="s">
        <v>3470</v>
      </c>
      <c r="B2436" s="9" t="s">
        <v>3468</v>
      </c>
      <c r="C2436" s="2" t="s">
        <v>13338</v>
      </c>
      <c r="D2436" s="2" t="s">
        <v>3468</v>
      </c>
      <c r="E2436" s="2" t="s">
        <v>13704</v>
      </c>
      <c r="F2436" s="2" t="s">
        <v>12427</v>
      </c>
      <c r="G2436" s="2" t="s">
        <v>11551</v>
      </c>
      <c r="H2436" s="2" t="s">
        <v>675</v>
      </c>
      <c r="I2436" s="2" t="s">
        <v>99</v>
      </c>
      <c r="J2436" s="2" t="s">
        <v>582</v>
      </c>
      <c r="K2436" s="2" t="s">
        <v>664</v>
      </c>
      <c r="L2436" s="2" t="s">
        <v>11552</v>
      </c>
      <c r="M2436" s="2" t="s">
        <v>701</v>
      </c>
      <c r="N2436" s="2" t="s">
        <v>701</v>
      </c>
      <c r="O2436" s="2" t="s">
        <v>2202</v>
      </c>
      <c r="P2436" s="2" t="s">
        <v>11557</v>
      </c>
      <c r="Q2436" s="9" t="s">
        <v>3468</v>
      </c>
      <c r="R2436" s="2" t="s">
        <v>3471</v>
      </c>
      <c r="S2436" s="9" t="s">
        <v>2244</v>
      </c>
      <c r="T2436" s="2" t="s">
        <v>675</v>
      </c>
    </row>
    <row r="2437" spans="1:20">
      <c r="A2437" s="2" t="s">
        <v>3472</v>
      </c>
      <c r="B2437" s="9" t="s">
        <v>3468</v>
      </c>
      <c r="C2437" s="2" t="s">
        <v>13705</v>
      </c>
      <c r="D2437" s="2" t="s">
        <v>3468</v>
      </c>
      <c r="E2437" s="2" t="s">
        <v>13547</v>
      </c>
      <c r="F2437" s="2" t="s">
        <v>12135</v>
      </c>
      <c r="G2437" s="2" t="s">
        <v>11551</v>
      </c>
      <c r="H2437" s="2" t="s">
        <v>675</v>
      </c>
      <c r="I2437" s="2" t="s">
        <v>93</v>
      </c>
      <c r="J2437" s="2" t="s">
        <v>581</v>
      </c>
      <c r="K2437" s="2" t="s">
        <v>664</v>
      </c>
      <c r="L2437" s="2" t="s">
        <v>11552</v>
      </c>
      <c r="M2437" s="2" t="s">
        <v>701</v>
      </c>
      <c r="N2437" s="2" t="s">
        <v>701</v>
      </c>
      <c r="O2437" s="2" t="s">
        <v>2967</v>
      </c>
      <c r="P2437" s="2" t="s">
        <v>11557</v>
      </c>
      <c r="Q2437" s="9" t="s">
        <v>3468</v>
      </c>
      <c r="R2437" s="2" t="s">
        <v>3473</v>
      </c>
      <c r="S2437" s="9" t="s">
        <v>2244</v>
      </c>
      <c r="T2437" s="2" t="s">
        <v>675</v>
      </c>
    </row>
    <row r="2438" spans="1:20">
      <c r="A2438" s="2" t="s">
        <v>4801</v>
      </c>
      <c r="B2438" s="9" t="s">
        <v>3468</v>
      </c>
      <c r="C2438" s="2" t="s">
        <v>9992</v>
      </c>
      <c r="D2438" s="2" t="s">
        <v>3468</v>
      </c>
      <c r="E2438" s="2" t="s">
        <v>12445</v>
      </c>
      <c r="F2438" s="2" t="s">
        <v>11550</v>
      </c>
      <c r="G2438" s="2" t="s">
        <v>11551</v>
      </c>
      <c r="H2438" s="2" t="s">
        <v>675</v>
      </c>
      <c r="I2438" s="2" t="s">
        <v>1064</v>
      </c>
      <c r="J2438" s="2" t="s">
        <v>583</v>
      </c>
      <c r="K2438" s="2" t="s">
        <v>675</v>
      </c>
      <c r="L2438" s="2" t="s">
        <v>11552</v>
      </c>
      <c r="M2438" s="2" t="s">
        <v>701</v>
      </c>
      <c r="N2438" s="2" t="s">
        <v>701</v>
      </c>
      <c r="O2438" s="2" t="s">
        <v>1063</v>
      </c>
      <c r="P2438" s="2" t="s">
        <v>11557</v>
      </c>
      <c r="Q2438" s="9" t="s">
        <v>3468</v>
      </c>
      <c r="R2438" s="2" t="s">
        <v>4802</v>
      </c>
      <c r="S2438" s="9" t="s">
        <v>4843</v>
      </c>
      <c r="T2438" s="2" t="s">
        <v>675</v>
      </c>
    </row>
    <row r="2439" spans="1:20">
      <c r="A2439" s="2" t="s">
        <v>3474</v>
      </c>
      <c r="B2439" s="9" t="s">
        <v>3468</v>
      </c>
      <c r="C2439" s="2" t="s">
        <v>13706</v>
      </c>
      <c r="D2439" s="2" t="s">
        <v>3468</v>
      </c>
      <c r="E2439" s="2" t="s">
        <v>13707</v>
      </c>
      <c r="F2439" s="2" t="s">
        <v>11591</v>
      </c>
      <c r="G2439" s="2" t="s">
        <v>11551</v>
      </c>
      <c r="H2439" s="2" t="s">
        <v>675</v>
      </c>
      <c r="I2439" s="2" t="s">
        <v>90</v>
      </c>
      <c r="J2439" s="2" t="s">
        <v>584</v>
      </c>
      <c r="K2439" s="2" t="s">
        <v>664</v>
      </c>
      <c r="L2439" s="2" t="s">
        <v>11552</v>
      </c>
      <c r="M2439" s="2" t="s">
        <v>701</v>
      </c>
      <c r="N2439" s="2" t="s">
        <v>701</v>
      </c>
      <c r="O2439" s="2" t="s">
        <v>2725</v>
      </c>
      <c r="P2439" s="2" t="s">
        <v>11557</v>
      </c>
      <c r="Q2439" s="9" t="s">
        <v>3468</v>
      </c>
      <c r="R2439" s="2" t="s">
        <v>3477</v>
      </c>
      <c r="S2439" s="9" t="s">
        <v>2244</v>
      </c>
      <c r="T2439" s="2" t="s">
        <v>675</v>
      </c>
    </row>
    <row r="2440" spans="1:20">
      <c r="A2440" s="2" t="s">
        <v>5475</v>
      </c>
      <c r="B2440" s="9" t="s">
        <v>3468</v>
      </c>
      <c r="C2440" s="2" t="s">
        <v>13708</v>
      </c>
      <c r="D2440" s="2" t="s">
        <v>3468</v>
      </c>
      <c r="E2440" s="2" t="s">
        <v>13709</v>
      </c>
      <c r="F2440" s="2" t="s">
        <v>11737</v>
      </c>
      <c r="G2440" s="2" t="s">
        <v>11551</v>
      </c>
      <c r="H2440" s="2" t="s">
        <v>675</v>
      </c>
      <c r="I2440" s="2" t="s">
        <v>2941</v>
      </c>
      <c r="J2440" s="2" t="s">
        <v>5236</v>
      </c>
      <c r="K2440" s="2" t="s">
        <v>664</v>
      </c>
      <c r="L2440" s="2" t="s">
        <v>11552</v>
      </c>
      <c r="M2440" s="2" t="s">
        <v>1504</v>
      </c>
      <c r="N2440" s="2" t="s">
        <v>701</v>
      </c>
      <c r="O2440" s="2" t="s">
        <v>2940</v>
      </c>
      <c r="P2440" s="2" t="s">
        <v>11557</v>
      </c>
      <c r="Q2440" s="9" t="s">
        <v>3468</v>
      </c>
      <c r="R2440" s="2" t="s">
        <v>5476</v>
      </c>
      <c r="S2440" s="9" t="s">
        <v>4843</v>
      </c>
      <c r="T2440" s="2" t="s">
        <v>675</v>
      </c>
    </row>
    <row r="2441" spans="1:20">
      <c r="A2441" s="2" t="s">
        <v>5477</v>
      </c>
      <c r="B2441" s="9" t="s">
        <v>3468</v>
      </c>
      <c r="C2441" s="2" t="s">
        <v>13710</v>
      </c>
      <c r="D2441" s="2" t="s">
        <v>3468</v>
      </c>
      <c r="E2441" s="2" t="s">
        <v>13711</v>
      </c>
      <c r="F2441" s="2" t="s">
        <v>12809</v>
      </c>
      <c r="G2441" s="2" t="s">
        <v>11551</v>
      </c>
      <c r="H2441" s="2" t="s">
        <v>675</v>
      </c>
      <c r="I2441" s="2" t="s">
        <v>2694</v>
      </c>
      <c r="J2441" s="2" t="s">
        <v>5478</v>
      </c>
      <c r="K2441" s="2" t="s">
        <v>664</v>
      </c>
      <c r="L2441" s="2" t="s">
        <v>11552</v>
      </c>
      <c r="M2441" s="2" t="s">
        <v>1504</v>
      </c>
      <c r="N2441" s="2" t="s">
        <v>701</v>
      </c>
      <c r="O2441" s="2" t="s">
        <v>2693</v>
      </c>
      <c r="P2441" s="2" t="s">
        <v>11557</v>
      </c>
      <c r="Q2441" s="9" t="s">
        <v>3468</v>
      </c>
      <c r="R2441" s="2" t="s">
        <v>5479</v>
      </c>
      <c r="S2441" s="9" t="s">
        <v>4843</v>
      </c>
      <c r="T2441" s="2" t="s">
        <v>675</v>
      </c>
    </row>
    <row r="2442" spans="1:20">
      <c r="A2442" s="2" t="s">
        <v>3478</v>
      </c>
      <c r="B2442" s="9" t="s">
        <v>3468</v>
      </c>
      <c r="C2442" s="2" t="s">
        <v>13712</v>
      </c>
      <c r="D2442" s="2" t="s">
        <v>3468</v>
      </c>
      <c r="E2442" s="2" t="s">
        <v>13713</v>
      </c>
      <c r="F2442" s="2" t="s">
        <v>13714</v>
      </c>
      <c r="G2442" s="2" t="s">
        <v>11551</v>
      </c>
      <c r="H2442" s="2" t="s">
        <v>675</v>
      </c>
      <c r="I2442" s="2" t="s">
        <v>2432</v>
      </c>
      <c r="J2442" s="2" t="s">
        <v>585</v>
      </c>
      <c r="K2442" s="2" t="s">
        <v>664</v>
      </c>
      <c r="L2442" s="2" t="s">
        <v>11552</v>
      </c>
      <c r="M2442" s="2" t="s">
        <v>1504</v>
      </c>
      <c r="N2442" s="2" t="s">
        <v>701</v>
      </c>
      <c r="O2442" s="2" t="s">
        <v>2431</v>
      </c>
      <c r="P2442" s="2" t="s">
        <v>11557</v>
      </c>
      <c r="Q2442" s="9" t="s">
        <v>3468</v>
      </c>
      <c r="R2442" s="2" t="s">
        <v>3479</v>
      </c>
      <c r="S2442" s="9" t="s">
        <v>2244</v>
      </c>
      <c r="T2442" s="2" t="s">
        <v>675</v>
      </c>
    </row>
    <row r="2443" spans="1:20">
      <c r="A2443" s="2" t="s">
        <v>3480</v>
      </c>
      <c r="B2443" s="9" t="s">
        <v>3468</v>
      </c>
      <c r="C2443" s="2" t="s">
        <v>13715</v>
      </c>
      <c r="D2443" s="2" t="s">
        <v>3468</v>
      </c>
      <c r="E2443" s="2" t="s">
        <v>13716</v>
      </c>
      <c r="F2443" s="2" t="s">
        <v>13204</v>
      </c>
      <c r="G2443" s="2" t="s">
        <v>11551</v>
      </c>
      <c r="H2443" s="2" t="s">
        <v>675</v>
      </c>
      <c r="I2443" s="2" t="s">
        <v>3482</v>
      </c>
      <c r="J2443" s="2" t="s">
        <v>586</v>
      </c>
      <c r="K2443" s="2" t="s">
        <v>664</v>
      </c>
      <c r="L2443" s="2" t="s">
        <v>11552</v>
      </c>
      <c r="M2443" s="2" t="s">
        <v>1504</v>
      </c>
      <c r="N2443" s="2" t="s">
        <v>701</v>
      </c>
      <c r="O2443" s="2" t="s">
        <v>3481</v>
      </c>
      <c r="P2443" s="2" t="s">
        <v>11557</v>
      </c>
      <c r="Q2443" s="9" t="s">
        <v>3468</v>
      </c>
      <c r="R2443" s="2" t="s">
        <v>3483</v>
      </c>
      <c r="S2443" s="9" t="s">
        <v>2244</v>
      </c>
      <c r="T2443" s="2" t="s">
        <v>675</v>
      </c>
    </row>
    <row r="2444" spans="1:20">
      <c r="A2444" s="2" t="s">
        <v>5480</v>
      </c>
      <c r="B2444" s="9" t="s">
        <v>3468</v>
      </c>
      <c r="C2444" s="2" t="s">
        <v>13717</v>
      </c>
      <c r="D2444" s="2" t="s">
        <v>3468</v>
      </c>
      <c r="E2444" s="2" t="s">
        <v>13718</v>
      </c>
      <c r="F2444" s="2" t="s">
        <v>11550</v>
      </c>
      <c r="G2444" s="2" t="s">
        <v>11551</v>
      </c>
      <c r="H2444" s="2" t="s">
        <v>675</v>
      </c>
      <c r="I2444" s="2" t="s">
        <v>2649</v>
      </c>
      <c r="J2444" s="2" t="s">
        <v>5236</v>
      </c>
      <c r="K2444" s="2" t="s">
        <v>664</v>
      </c>
      <c r="L2444" s="2" t="s">
        <v>11552</v>
      </c>
      <c r="M2444" s="2" t="s">
        <v>1504</v>
      </c>
      <c r="N2444" s="2" t="s">
        <v>701</v>
      </c>
      <c r="O2444" s="2" t="s">
        <v>2648</v>
      </c>
      <c r="P2444" s="2" t="s">
        <v>11557</v>
      </c>
      <c r="Q2444" s="9" t="s">
        <v>3468</v>
      </c>
      <c r="R2444" s="2" t="s">
        <v>5481</v>
      </c>
      <c r="S2444" s="9" t="s">
        <v>4843</v>
      </c>
      <c r="T2444" s="2" t="s">
        <v>675</v>
      </c>
    </row>
    <row r="2445" spans="1:20">
      <c r="A2445" s="2" t="s">
        <v>5482</v>
      </c>
      <c r="B2445" s="9" t="s">
        <v>3468</v>
      </c>
      <c r="C2445" s="2" t="s">
        <v>13719</v>
      </c>
      <c r="D2445" s="2" t="s">
        <v>3468</v>
      </c>
      <c r="E2445" s="2" t="s">
        <v>13720</v>
      </c>
      <c r="F2445" s="2" t="s">
        <v>12290</v>
      </c>
      <c r="G2445" s="2" t="s">
        <v>11551</v>
      </c>
      <c r="H2445" s="2" t="s">
        <v>675</v>
      </c>
      <c r="I2445" s="2" t="s">
        <v>2803</v>
      </c>
      <c r="J2445" s="2" t="s">
        <v>5236</v>
      </c>
      <c r="K2445" s="2" t="s">
        <v>664</v>
      </c>
      <c r="L2445" s="2" t="s">
        <v>11552</v>
      </c>
      <c r="M2445" s="2" t="s">
        <v>1504</v>
      </c>
      <c r="N2445" s="2" t="s">
        <v>701</v>
      </c>
      <c r="O2445" s="2" t="s">
        <v>2802</v>
      </c>
      <c r="P2445" s="2" t="s">
        <v>11557</v>
      </c>
      <c r="Q2445" s="9" t="s">
        <v>3468</v>
      </c>
      <c r="R2445" s="2" t="s">
        <v>5483</v>
      </c>
      <c r="S2445" s="9" t="s">
        <v>4843</v>
      </c>
      <c r="T2445" s="2" t="s">
        <v>675</v>
      </c>
    </row>
    <row r="2446" spans="1:20">
      <c r="A2446" s="2" t="s">
        <v>2243</v>
      </c>
      <c r="B2446" s="9" t="s">
        <v>2244</v>
      </c>
      <c r="C2446" s="2" t="s">
        <v>13721</v>
      </c>
      <c r="D2446" s="2" t="s">
        <v>2244</v>
      </c>
      <c r="E2446" s="2" t="s">
        <v>11606</v>
      </c>
      <c r="F2446" s="2" t="s">
        <v>11560</v>
      </c>
      <c r="G2446" s="2" t="s">
        <v>11551</v>
      </c>
      <c r="H2446" s="2" t="s">
        <v>675</v>
      </c>
      <c r="I2446" s="2" t="s">
        <v>2246</v>
      </c>
      <c r="J2446" s="2" t="s">
        <v>435</v>
      </c>
      <c r="K2446" s="2" t="s">
        <v>664</v>
      </c>
      <c r="L2446" s="2" t="s">
        <v>675</v>
      </c>
      <c r="M2446" s="2" t="s">
        <v>701</v>
      </c>
      <c r="N2446" s="2" t="s">
        <v>675</v>
      </c>
      <c r="O2446" s="2" t="s">
        <v>2245</v>
      </c>
      <c r="P2446" s="2" t="s">
        <v>11557</v>
      </c>
      <c r="Q2446" s="9" t="s">
        <v>2244</v>
      </c>
      <c r="R2446" s="2" t="s">
        <v>2247</v>
      </c>
      <c r="S2446" s="9" t="s">
        <v>675</v>
      </c>
      <c r="T2446" s="2" t="s">
        <v>675</v>
      </c>
    </row>
    <row r="2447" spans="1:20">
      <c r="A2447" s="2" t="s">
        <v>4803</v>
      </c>
      <c r="B2447" s="9" t="s">
        <v>3468</v>
      </c>
      <c r="C2447" s="2" t="s">
        <v>13325</v>
      </c>
      <c r="D2447" s="2" t="s">
        <v>3468</v>
      </c>
      <c r="E2447" s="2" t="s">
        <v>13722</v>
      </c>
      <c r="F2447" s="2" t="s">
        <v>11762</v>
      </c>
      <c r="G2447" s="2" t="s">
        <v>11551</v>
      </c>
      <c r="H2447" s="2" t="s">
        <v>675</v>
      </c>
      <c r="I2447" s="2" t="s">
        <v>1129</v>
      </c>
      <c r="J2447" s="2" t="s">
        <v>496</v>
      </c>
      <c r="K2447" s="2" t="s">
        <v>675</v>
      </c>
      <c r="L2447" s="2" t="s">
        <v>11552</v>
      </c>
      <c r="M2447" s="2" t="s">
        <v>701</v>
      </c>
      <c r="N2447" s="2" t="s">
        <v>701</v>
      </c>
      <c r="O2447" s="2" t="s">
        <v>1128</v>
      </c>
      <c r="P2447" s="2" t="s">
        <v>11557</v>
      </c>
      <c r="Q2447" s="9" t="s">
        <v>2244</v>
      </c>
      <c r="R2447" s="2" t="s">
        <v>4804</v>
      </c>
      <c r="S2447" s="9" t="s">
        <v>4843</v>
      </c>
      <c r="T2447" s="2" t="s">
        <v>675</v>
      </c>
    </row>
    <row r="2448" spans="1:20">
      <c r="A2448" s="2" t="s">
        <v>5484</v>
      </c>
      <c r="B2448" s="9" t="s">
        <v>2244</v>
      </c>
      <c r="C2448" s="2" t="s">
        <v>13723</v>
      </c>
      <c r="D2448" s="2" t="s">
        <v>2244</v>
      </c>
      <c r="E2448" s="2" t="s">
        <v>11606</v>
      </c>
      <c r="F2448" s="2" t="s">
        <v>12135</v>
      </c>
      <c r="G2448" s="2" t="s">
        <v>11551</v>
      </c>
      <c r="H2448" s="2" t="s">
        <v>675</v>
      </c>
      <c r="I2448" s="2" t="s">
        <v>18</v>
      </c>
      <c r="J2448" s="2" t="s">
        <v>5485</v>
      </c>
      <c r="K2448" s="2" t="s">
        <v>664</v>
      </c>
      <c r="L2448" s="2" t="s">
        <v>11552</v>
      </c>
      <c r="M2448" s="2" t="s">
        <v>701</v>
      </c>
      <c r="N2448" s="2" t="s">
        <v>701</v>
      </c>
      <c r="O2448" s="2" t="s">
        <v>2311</v>
      </c>
      <c r="P2448" s="2" t="s">
        <v>11557</v>
      </c>
      <c r="Q2448" s="9" t="s">
        <v>2244</v>
      </c>
      <c r="R2448" s="2" t="s">
        <v>5486</v>
      </c>
      <c r="S2448" s="9" t="s">
        <v>4843</v>
      </c>
      <c r="T2448" s="2" t="s">
        <v>675</v>
      </c>
    </row>
    <row r="2449" spans="1:20">
      <c r="A2449" s="2" t="s">
        <v>4805</v>
      </c>
      <c r="B2449" s="9" t="s">
        <v>2244</v>
      </c>
      <c r="C2449" s="2" t="s">
        <v>13724</v>
      </c>
      <c r="D2449" s="2" t="s">
        <v>2244</v>
      </c>
      <c r="E2449" s="2" t="s">
        <v>13725</v>
      </c>
      <c r="F2449" s="2" t="s">
        <v>12968</v>
      </c>
      <c r="G2449" s="2" t="s">
        <v>11551</v>
      </c>
      <c r="H2449" s="2" t="s">
        <v>675</v>
      </c>
      <c r="I2449" s="2" t="s">
        <v>1452</v>
      </c>
      <c r="J2449" s="2" t="s">
        <v>587</v>
      </c>
      <c r="K2449" s="2" t="s">
        <v>675</v>
      </c>
      <c r="L2449" s="2" t="s">
        <v>11552</v>
      </c>
      <c r="M2449" s="2" t="s">
        <v>701</v>
      </c>
      <c r="N2449" s="2" t="s">
        <v>701</v>
      </c>
      <c r="O2449" s="2" t="s">
        <v>1451</v>
      </c>
      <c r="P2449" s="2" t="s">
        <v>11557</v>
      </c>
      <c r="Q2449" s="9" t="s">
        <v>2244</v>
      </c>
      <c r="R2449" s="2" t="s">
        <v>4806</v>
      </c>
      <c r="S2449" s="9" t="s">
        <v>4843</v>
      </c>
      <c r="T2449" s="2" t="s">
        <v>675</v>
      </c>
    </row>
    <row r="2450" spans="1:20">
      <c r="A2450" s="2" t="s">
        <v>3484</v>
      </c>
      <c r="B2450" s="9" t="s">
        <v>2244</v>
      </c>
      <c r="C2450" s="2" t="s">
        <v>13039</v>
      </c>
      <c r="D2450" s="2" t="s">
        <v>2244</v>
      </c>
      <c r="E2450" s="2" t="s">
        <v>13726</v>
      </c>
      <c r="F2450" s="2" t="s">
        <v>11560</v>
      </c>
      <c r="G2450" s="2" t="s">
        <v>11551</v>
      </c>
      <c r="H2450" s="2" t="s">
        <v>675</v>
      </c>
      <c r="I2450" s="2" t="s">
        <v>58</v>
      </c>
      <c r="J2450" s="2" t="s">
        <v>536</v>
      </c>
      <c r="K2450" s="2" t="s">
        <v>664</v>
      </c>
      <c r="L2450" s="2" t="s">
        <v>675</v>
      </c>
      <c r="M2450" s="2" t="s">
        <v>701</v>
      </c>
      <c r="N2450" s="2" t="s">
        <v>701</v>
      </c>
      <c r="O2450" s="2" t="s">
        <v>2962</v>
      </c>
      <c r="P2450" s="2" t="s">
        <v>11557</v>
      </c>
      <c r="Q2450" s="9" t="s">
        <v>2244</v>
      </c>
      <c r="R2450" s="2" t="s">
        <v>3485</v>
      </c>
      <c r="S2450" s="9" t="s">
        <v>4843</v>
      </c>
      <c r="T2450" s="2" t="s">
        <v>675</v>
      </c>
    </row>
    <row r="2451" spans="1:20">
      <c r="A2451" s="2" t="s">
        <v>2248</v>
      </c>
      <c r="B2451" s="9" t="s">
        <v>2244</v>
      </c>
      <c r="C2451" s="2" t="s">
        <v>671</v>
      </c>
      <c r="D2451" s="2" t="s">
        <v>2244</v>
      </c>
      <c r="E2451" s="2" t="s">
        <v>5949</v>
      </c>
      <c r="F2451" s="2" t="s">
        <v>11560</v>
      </c>
      <c r="G2451" s="2" t="s">
        <v>11551</v>
      </c>
      <c r="H2451" s="2" t="s">
        <v>675</v>
      </c>
      <c r="I2451" s="2" t="s">
        <v>1064</v>
      </c>
      <c r="J2451" s="2" t="s">
        <v>2249</v>
      </c>
      <c r="K2451" s="2" t="s">
        <v>664</v>
      </c>
      <c r="L2451" s="2" t="s">
        <v>675</v>
      </c>
      <c r="M2451" s="2" t="s">
        <v>902</v>
      </c>
      <c r="N2451" s="2" t="s">
        <v>902</v>
      </c>
      <c r="O2451" s="2" t="s">
        <v>1063</v>
      </c>
      <c r="P2451" s="2" t="s">
        <v>11557</v>
      </c>
      <c r="Q2451" s="9" t="s">
        <v>2244</v>
      </c>
      <c r="R2451" s="2" t="s">
        <v>2250</v>
      </c>
      <c r="S2451" s="9" t="s">
        <v>2244</v>
      </c>
      <c r="T2451" s="2" t="s">
        <v>675</v>
      </c>
    </row>
    <row r="2452" spans="1:20">
      <c r="A2452" s="2" t="s">
        <v>4807</v>
      </c>
      <c r="B2452" s="9" t="s">
        <v>2244</v>
      </c>
      <c r="C2452" s="2" t="s">
        <v>13727</v>
      </c>
      <c r="D2452" s="2" t="s">
        <v>2244</v>
      </c>
      <c r="E2452" s="2" t="s">
        <v>13685</v>
      </c>
      <c r="F2452" s="2" t="s">
        <v>11555</v>
      </c>
      <c r="G2452" s="2" t="s">
        <v>11551</v>
      </c>
      <c r="H2452" s="2" t="s">
        <v>675</v>
      </c>
      <c r="I2452" s="2" t="s">
        <v>4809</v>
      </c>
      <c r="J2452" s="2" t="s">
        <v>268</v>
      </c>
      <c r="K2452" s="2" t="s">
        <v>675</v>
      </c>
      <c r="L2452" s="2" t="s">
        <v>11552</v>
      </c>
      <c r="M2452" s="2" t="s">
        <v>902</v>
      </c>
      <c r="N2452" s="2" t="s">
        <v>701</v>
      </c>
      <c r="O2452" s="2" t="s">
        <v>4808</v>
      </c>
      <c r="P2452" s="2" t="s">
        <v>11568</v>
      </c>
      <c r="Q2452" s="9" t="s">
        <v>2244</v>
      </c>
      <c r="R2452" s="2" t="s">
        <v>4810</v>
      </c>
      <c r="S2452" s="9" t="s">
        <v>4843</v>
      </c>
      <c r="T2452" s="2" t="s">
        <v>675</v>
      </c>
    </row>
    <row r="2453" spans="1:20">
      <c r="A2453" s="2" t="s">
        <v>4811</v>
      </c>
      <c r="B2453" s="9" t="s">
        <v>2244</v>
      </c>
      <c r="C2453" s="2" t="s">
        <v>13727</v>
      </c>
      <c r="D2453" s="2" t="s">
        <v>2244</v>
      </c>
      <c r="E2453" s="2" t="s">
        <v>12181</v>
      </c>
      <c r="F2453" s="2" t="s">
        <v>11853</v>
      </c>
      <c r="G2453" s="2" t="s">
        <v>11551</v>
      </c>
      <c r="H2453" s="2" t="s">
        <v>675</v>
      </c>
      <c r="I2453" s="2" t="s">
        <v>4813</v>
      </c>
      <c r="J2453" s="2" t="s">
        <v>377</v>
      </c>
      <c r="K2453" s="2" t="s">
        <v>664</v>
      </c>
      <c r="L2453" s="2" t="s">
        <v>11552</v>
      </c>
      <c r="M2453" s="2" t="s">
        <v>902</v>
      </c>
      <c r="N2453" s="2" t="s">
        <v>701</v>
      </c>
      <c r="O2453" s="2" t="s">
        <v>4812</v>
      </c>
      <c r="P2453" s="2" t="s">
        <v>11568</v>
      </c>
      <c r="Q2453" s="9" t="s">
        <v>2244</v>
      </c>
      <c r="R2453" s="2" t="s">
        <v>4814</v>
      </c>
      <c r="S2453" s="9" t="s">
        <v>4843</v>
      </c>
      <c r="T2453" s="2" t="s">
        <v>675</v>
      </c>
    </row>
    <row r="2454" spans="1:20">
      <c r="A2454" s="2" t="s">
        <v>10263</v>
      </c>
      <c r="B2454" s="9" t="s">
        <v>2284</v>
      </c>
      <c r="C2454" s="2" t="s">
        <v>13728</v>
      </c>
      <c r="D2454" s="2" t="s">
        <v>675</v>
      </c>
      <c r="E2454" s="2" t="s">
        <v>682</v>
      </c>
      <c r="F2454" s="2" t="s">
        <v>11560</v>
      </c>
      <c r="G2454" s="2" t="s">
        <v>11551</v>
      </c>
      <c r="H2454" s="2" t="s">
        <v>10264</v>
      </c>
      <c r="I2454" s="2" t="s">
        <v>4977</v>
      </c>
      <c r="J2454" s="2" t="s">
        <v>10265</v>
      </c>
      <c r="K2454" s="2" t="s">
        <v>922</v>
      </c>
      <c r="L2454" s="2" t="s">
        <v>675</v>
      </c>
      <c r="M2454" s="2" t="s">
        <v>2672</v>
      </c>
      <c r="N2454" s="2" t="s">
        <v>2672</v>
      </c>
      <c r="O2454" s="2" t="s">
        <v>4976</v>
      </c>
      <c r="P2454" s="2" t="s">
        <v>675</v>
      </c>
      <c r="Q2454" s="9" t="s">
        <v>2244</v>
      </c>
      <c r="R2454" s="2" t="s">
        <v>10266</v>
      </c>
      <c r="S2454" s="9" t="s">
        <v>2284</v>
      </c>
      <c r="T2454" s="2" t="s">
        <v>675</v>
      </c>
    </row>
    <row r="2455" spans="1:20">
      <c r="A2455" s="2" t="s">
        <v>3486</v>
      </c>
      <c r="B2455" s="9" t="s">
        <v>2244</v>
      </c>
      <c r="C2455" s="2" t="s">
        <v>13729</v>
      </c>
      <c r="D2455" s="2" t="s">
        <v>2244</v>
      </c>
      <c r="E2455" s="2" t="s">
        <v>13518</v>
      </c>
      <c r="F2455" s="2" t="s">
        <v>11965</v>
      </c>
      <c r="G2455" s="2" t="s">
        <v>11551</v>
      </c>
      <c r="H2455" s="2" t="s">
        <v>675</v>
      </c>
      <c r="I2455" s="2" t="s">
        <v>1268</v>
      </c>
      <c r="J2455" s="2" t="s">
        <v>186</v>
      </c>
      <c r="K2455" s="2" t="s">
        <v>664</v>
      </c>
      <c r="L2455" s="2" t="s">
        <v>11552</v>
      </c>
      <c r="M2455" s="2" t="s">
        <v>1676</v>
      </c>
      <c r="N2455" s="2" t="s">
        <v>701</v>
      </c>
      <c r="O2455" s="2" t="s">
        <v>1267</v>
      </c>
      <c r="P2455" s="2" t="s">
        <v>11568</v>
      </c>
      <c r="Q2455" s="9" t="s">
        <v>2244</v>
      </c>
      <c r="R2455" s="2" t="s">
        <v>3487</v>
      </c>
      <c r="S2455" s="9" t="s">
        <v>4843</v>
      </c>
      <c r="T2455" s="2" t="s">
        <v>675</v>
      </c>
    </row>
    <row r="2456" spans="1:20">
      <c r="A2456" s="2" t="s">
        <v>2251</v>
      </c>
      <c r="B2456" s="9" t="s">
        <v>2244</v>
      </c>
      <c r="C2456" s="2" t="s">
        <v>5861</v>
      </c>
      <c r="D2456" s="2" t="s">
        <v>2244</v>
      </c>
      <c r="E2456" s="2" t="s">
        <v>5852</v>
      </c>
      <c r="F2456" s="2" t="s">
        <v>11560</v>
      </c>
      <c r="G2456" s="2" t="s">
        <v>11551</v>
      </c>
      <c r="H2456" s="2" t="s">
        <v>675</v>
      </c>
      <c r="I2456" s="2" t="s">
        <v>1566</v>
      </c>
      <c r="J2456" s="2" t="s">
        <v>2252</v>
      </c>
      <c r="K2456" s="2" t="s">
        <v>664</v>
      </c>
      <c r="L2456" s="2" t="s">
        <v>675</v>
      </c>
      <c r="M2456" s="2" t="s">
        <v>1676</v>
      </c>
      <c r="N2456" s="2" t="s">
        <v>675</v>
      </c>
      <c r="O2456" s="2" t="s">
        <v>1565</v>
      </c>
      <c r="P2456" s="2" t="s">
        <v>11568</v>
      </c>
      <c r="Q2456" s="9" t="s">
        <v>2244</v>
      </c>
      <c r="R2456" s="2" t="s">
        <v>2253</v>
      </c>
      <c r="S2456" s="9" t="s">
        <v>675</v>
      </c>
      <c r="T2456" s="2" t="s">
        <v>675</v>
      </c>
    </row>
    <row r="2457" spans="1:20">
      <c r="A2457" s="2" t="s">
        <v>5033</v>
      </c>
      <c r="B2457" s="9" t="s">
        <v>2244</v>
      </c>
      <c r="C2457" s="2" t="s">
        <v>13730</v>
      </c>
      <c r="D2457" s="2" t="s">
        <v>675</v>
      </c>
      <c r="E2457" s="2" t="s">
        <v>682</v>
      </c>
      <c r="F2457" s="2" t="s">
        <v>11560</v>
      </c>
      <c r="G2457" s="2" t="s">
        <v>11551</v>
      </c>
      <c r="H2457" s="2" t="s">
        <v>4978</v>
      </c>
      <c r="I2457" s="2" t="s">
        <v>4977</v>
      </c>
      <c r="J2457" s="2" t="s">
        <v>5034</v>
      </c>
      <c r="K2457" s="2" t="s">
        <v>675</v>
      </c>
      <c r="L2457" s="2" t="s">
        <v>675</v>
      </c>
      <c r="M2457" s="2" t="s">
        <v>825</v>
      </c>
      <c r="N2457" s="2" t="s">
        <v>2672</v>
      </c>
      <c r="O2457" s="2" t="s">
        <v>4976</v>
      </c>
      <c r="P2457" s="2" t="s">
        <v>11557</v>
      </c>
      <c r="Q2457" s="9" t="s">
        <v>2244</v>
      </c>
      <c r="R2457" s="2" t="s">
        <v>5035</v>
      </c>
      <c r="S2457" s="9" t="s">
        <v>2244</v>
      </c>
      <c r="T2457" s="2" t="s">
        <v>675</v>
      </c>
    </row>
    <row r="2458" spans="1:20">
      <c r="A2458" s="2" t="s">
        <v>2254</v>
      </c>
      <c r="B2458" s="9" t="s">
        <v>2255</v>
      </c>
      <c r="C2458" s="2" t="s">
        <v>671</v>
      </c>
      <c r="D2458" s="2" t="s">
        <v>2255</v>
      </c>
      <c r="E2458" s="2" t="s">
        <v>6096</v>
      </c>
      <c r="F2458" s="2" t="s">
        <v>11560</v>
      </c>
      <c r="G2458" s="2" t="s">
        <v>11551</v>
      </c>
      <c r="H2458" s="2" t="s">
        <v>675</v>
      </c>
      <c r="I2458" s="2" t="s">
        <v>54</v>
      </c>
      <c r="J2458" s="2" t="s">
        <v>2257</v>
      </c>
      <c r="K2458" s="2" t="s">
        <v>664</v>
      </c>
      <c r="L2458" s="2" t="s">
        <v>675</v>
      </c>
      <c r="M2458" s="2" t="s">
        <v>1676</v>
      </c>
      <c r="N2458" s="2" t="s">
        <v>675</v>
      </c>
      <c r="O2458" s="2" t="s">
        <v>2256</v>
      </c>
      <c r="P2458" s="2" t="s">
        <v>11568</v>
      </c>
      <c r="Q2458" s="9" t="s">
        <v>2255</v>
      </c>
      <c r="R2458" s="2" t="s">
        <v>2258</v>
      </c>
      <c r="S2458" s="9" t="s">
        <v>675</v>
      </c>
      <c r="T2458" s="2" t="s">
        <v>675</v>
      </c>
    </row>
    <row r="2459" spans="1:20">
      <c r="A2459" s="2" t="s">
        <v>4815</v>
      </c>
      <c r="B2459" s="9" t="s">
        <v>2255</v>
      </c>
      <c r="C2459" s="2" t="s">
        <v>13731</v>
      </c>
      <c r="D2459" s="2" t="s">
        <v>2255</v>
      </c>
      <c r="E2459" s="2" t="s">
        <v>13732</v>
      </c>
      <c r="F2459" s="2" t="s">
        <v>12135</v>
      </c>
      <c r="G2459" s="2" t="s">
        <v>11551</v>
      </c>
      <c r="H2459" s="2" t="s">
        <v>675</v>
      </c>
      <c r="I2459" s="2" t="s">
        <v>4817</v>
      </c>
      <c r="J2459" s="2" t="s">
        <v>514</v>
      </c>
      <c r="K2459" s="2" t="s">
        <v>664</v>
      </c>
      <c r="L2459" s="2" t="s">
        <v>11552</v>
      </c>
      <c r="M2459" s="2" t="s">
        <v>1676</v>
      </c>
      <c r="N2459" s="2" t="s">
        <v>701</v>
      </c>
      <c r="O2459" s="2" t="s">
        <v>4816</v>
      </c>
      <c r="P2459" s="2" t="s">
        <v>11568</v>
      </c>
      <c r="Q2459" s="9" t="s">
        <v>2255</v>
      </c>
      <c r="R2459" s="2" t="s">
        <v>4818</v>
      </c>
      <c r="S2459" s="9" t="s">
        <v>4843</v>
      </c>
      <c r="T2459" s="2" t="s">
        <v>675</v>
      </c>
    </row>
    <row r="2460" spans="1:20">
      <c r="A2460" s="2" t="s">
        <v>3488</v>
      </c>
      <c r="B2460" s="9" t="s">
        <v>2255</v>
      </c>
      <c r="C2460" s="2" t="s">
        <v>13733</v>
      </c>
      <c r="D2460" s="2" t="s">
        <v>2255</v>
      </c>
      <c r="E2460" s="2" t="s">
        <v>13734</v>
      </c>
      <c r="F2460" s="2" t="s">
        <v>11853</v>
      </c>
      <c r="G2460" s="2" t="s">
        <v>11551</v>
      </c>
      <c r="H2460" s="2" t="s">
        <v>675</v>
      </c>
      <c r="I2460" s="2" t="s">
        <v>3255</v>
      </c>
      <c r="J2460" s="2" t="s">
        <v>186</v>
      </c>
      <c r="K2460" s="2" t="s">
        <v>664</v>
      </c>
      <c r="L2460" s="2" t="s">
        <v>11552</v>
      </c>
      <c r="M2460" s="2" t="s">
        <v>1676</v>
      </c>
      <c r="N2460" s="2" t="s">
        <v>701</v>
      </c>
      <c r="O2460" s="2" t="s">
        <v>3254</v>
      </c>
      <c r="P2460" s="2" t="s">
        <v>11568</v>
      </c>
      <c r="Q2460" s="9" t="s">
        <v>2255</v>
      </c>
      <c r="R2460" s="2" t="s">
        <v>3489</v>
      </c>
      <c r="S2460" s="9" t="s">
        <v>4843</v>
      </c>
      <c r="T2460" s="2" t="s">
        <v>675</v>
      </c>
    </row>
    <row r="2461" spans="1:20">
      <c r="A2461" s="2" t="s">
        <v>2259</v>
      </c>
      <c r="B2461" s="9" t="s">
        <v>2255</v>
      </c>
      <c r="C2461" s="2" t="s">
        <v>13735</v>
      </c>
      <c r="D2461" s="2" t="s">
        <v>2255</v>
      </c>
      <c r="E2461" s="2" t="s">
        <v>13736</v>
      </c>
      <c r="F2461" s="2" t="s">
        <v>11560</v>
      </c>
      <c r="G2461" s="2" t="s">
        <v>11551</v>
      </c>
      <c r="H2461" s="2" t="s">
        <v>675</v>
      </c>
      <c r="I2461" s="2" t="s">
        <v>1370</v>
      </c>
      <c r="J2461" s="2" t="s">
        <v>2260</v>
      </c>
      <c r="K2461" s="2" t="s">
        <v>664</v>
      </c>
      <c r="L2461" s="2" t="s">
        <v>675</v>
      </c>
      <c r="M2461" s="2" t="s">
        <v>1504</v>
      </c>
      <c r="N2461" s="2" t="s">
        <v>675</v>
      </c>
      <c r="O2461" s="2" t="s">
        <v>1369</v>
      </c>
      <c r="P2461" s="2" t="s">
        <v>11557</v>
      </c>
      <c r="Q2461" s="9" t="s">
        <v>2255</v>
      </c>
      <c r="R2461" s="2" t="s">
        <v>2261</v>
      </c>
      <c r="S2461" s="9" t="s">
        <v>675</v>
      </c>
      <c r="T2461" s="2" t="s">
        <v>675</v>
      </c>
    </row>
    <row r="2462" spans="1:20">
      <c r="A2462" s="2" t="s">
        <v>2262</v>
      </c>
      <c r="B2462" s="9" t="s">
        <v>2255</v>
      </c>
      <c r="C2462" s="2" t="s">
        <v>13737</v>
      </c>
      <c r="D2462" s="2" t="s">
        <v>2255</v>
      </c>
      <c r="E2462" s="2" t="s">
        <v>12554</v>
      </c>
      <c r="F2462" s="2" t="s">
        <v>11560</v>
      </c>
      <c r="G2462" s="2" t="s">
        <v>11551</v>
      </c>
      <c r="H2462" s="2" t="s">
        <v>675</v>
      </c>
      <c r="I2462" s="2" t="s">
        <v>124</v>
      </c>
      <c r="J2462" s="2" t="s">
        <v>2264</v>
      </c>
      <c r="K2462" s="2" t="s">
        <v>664</v>
      </c>
      <c r="L2462" s="2" t="s">
        <v>675</v>
      </c>
      <c r="M2462" s="2" t="s">
        <v>1504</v>
      </c>
      <c r="N2462" s="2" t="s">
        <v>675</v>
      </c>
      <c r="O2462" s="2" t="s">
        <v>1877</v>
      </c>
      <c r="P2462" s="2" t="s">
        <v>11557</v>
      </c>
      <c r="Q2462" s="9" t="s">
        <v>2263</v>
      </c>
      <c r="R2462" s="2" t="s">
        <v>2266</v>
      </c>
      <c r="S2462" s="9" t="s">
        <v>675</v>
      </c>
      <c r="T2462" s="2" t="s">
        <v>675</v>
      </c>
    </row>
    <row r="2463" spans="1:20">
      <c r="A2463" s="2" t="s">
        <v>2267</v>
      </c>
      <c r="B2463" s="9" t="s">
        <v>2234</v>
      </c>
      <c r="C2463" s="2" t="s">
        <v>7040</v>
      </c>
      <c r="D2463" s="2" t="s">
        <v>2238</v>
      </c>
      <c r="E2463" s="2" t="s">
        <v>12093</v>
      </c>
      <c r="F2463" s="2" t="s">
        <v>11560</v>
      </c>
      <c r="G2463" s="2" t="s">
        <v>11551</v>
      </c>
      <c r="H2463" s="2" t="s">
        <v>675</v>
      </c>
      <c r="I2463" s="2" t="s">
        <v>27</v>
      </c>
      <c r="J2463" s="2" t="s">
        <v>2268</v>
      </c>
      <c r="K2463" s="2" t="s">
        <v>664</v>
      </c>
      <c r="L2463" s="2" t="s">
        <v>675</v>
      </c>
      <c r="M2463" s="2" t="s">
        <v>701</v>
      </c>
      <c r="N2463" s="2" t="s">
        <v>675</v>
      </c>
      <c r="O2463" s="2" t="s">
        <v>1030</v>
      </c>
      <c r="P2463" s="2" t="s">
        <v>11557</v>
      </c>
      <c r="Q2463" s="9" t="s">
        <v>2263</v>
      </c>
      <c r="R2463" s="2" t="s">
        <v>2270</v>
      </c>
      <c r="S2463" s="9" t="s">
        <v>675</v>
      </c>
      <c r="T2463" s="2" t="s">
        <v>675</v>
      </c>
    </row>
    <row r="2464" spans="1:20">
      <c r="A2464" s="2" t="s">
        <v>5487</v>
      </c>
      <c r="B2464" s="9" t="s">
        <v>2263</v>
      </c>
      <c r="C2464" s="2" t="s">
        <v>12941</v>
      </c>
      <c r="D2464" s="2" t="s">
        <v>2263</v>
      </c>
      <c r="E2464" s="2" t="s">
        <v>12532</v>
      </c>
      <c r="F2464" s="2" t="s">
        <v>12135</v>
      </c>
      <c r="G2464" s="2" t="s">
        <v>11551</v>
      </c>
      <c r="H2464" s="2" t="s">
        <v>675</v>
      </c>
      <c r="I2464" s="2" t="s">
        <v>1050</v>
      </c>
      <c r="J2464" s="2" t="s">
        <v>119</v>
      </c>
      <c r="K2464" s="2" t="s">
        <v>664</v>
      </c>
      <c r="L2464" s="2" t="s">
        <v>11552</v>
      </c>
      <c r="M2464" s="2" t="s">
        <v>1283</v>
      </c>
      <c r="N2464" s="2" t="s">
        <v>701</v>
      </c>
      <c r="O2464" s="2" t="s">
        <v>1049</v>
      </c>
      <c r="P2464" s="2" t="s">
        <v>11557</v>
      </c>
      <c r="Q2464" s="9" t="s">
        <v>2263</v>
      </c>
      <c r="R2464" s="2" t="s">
        <v>5488</v>
      </c>
      <c r="S2464" s="9" t="s">
        <v>4843</v>
      </c>
      <c r="T2464" s="2" t="s">
        <v>675</v>
      </c>
    </row>
    <row r="2465" spans="1:20">
      <c r="A2465" s="2" t="s">
        <v>5489</v>
      </c>
      <c r="B2465" s="9" t="s">
        <v>2263</v>
      </c>
      <c r="C2465" s="2" t="s">
        <v>12289</v>
      </c>
      <c r="D2465" s="2" t="s">
        <v>2263</v>
      </c>
      <c r="E2465" s="2" t="s">
        <v>13738</v>
      </c>
      <c r="F2465" s="2" t="s">
        <v>11643</v>
      </c>
      <c r="G2465" s="2" t="s">
        <v>11551</v>
      </c>
      <c r="H2465" s="2" t="s">
        <v>675</v>
      </c>
      <c r="I2465" s="2" t="s">
        <v>931</v>
      </c>
      <c r="J2465" s="2" t="s">
        <v>462</v>
      </c>
      <c r="K2465" s="2" t="s">
        <v>664</v>
      </c>
      <c r="L2465" s="2" t="s">
        <v>11552</v>
      </c>
      <c r="M2465" s="2" t="s">
        <v>1283</v>
      </c>
      <c r="N2465" s="2" t="s">
        <v>701</v>
      </c>
      <c r="O2465" s="2" t="s">
        <v>930</v>
      </c>
      <c r="P2465" s="2" t="s">
        <v>11557</v>
      </c>
      <c r="Q2465" s="9" t="s">
        <v>2263</v>
      </c>
      <c r="R2465" s="2" t="s">
        <v>5490</v>
      </c>
      <c r="S2465" s="9" t="s">
        <v>4843</v>
      </c>
      <c r="T2465" s="2" t="s">
        <v>675</v>
      </c>
    </row>
    <row r="2466" spans="1:20">
      <c r="A2466" s="2" t="s">
        <v>4819</v>
      </c>
      <c r="B2466" s="9" t="s">
        <v>2263</v>
      </c>
      <c r="C2466" s="2" t="s">
        <v>13739</v>
      </c>
      <c r="D2466" s="2" t="s">
        <v>2263</v>
      </c>
      <c r="E2466" s="2" t="s">
        <v>13740</v>
      </c>
      <c r="F2466" s="2" t="s">
        <v>12699</v>
      </c>
      <c r="G2466" s="2" t="s">
        <v>11551</v>
      </c>
      <c r="H2466" s="2" t="s">
        <v>675</v>
      </c>
      <c r="I2466" s="2" t="s">
        <v>2274</v>
      </c>
      <c r="J2466" s="2" t="s">
        <v>217</v>
      </c>
      <c r="K2466" s="2" t="s">
        <v>664</v>
      </c>
      <c r="L2466" s="2" t="s">
        <v>11552</v>
      </c>
      <c r="M2466" s="2" t="s">
        <v>1676</v>
      </c>
      <c r="N2466" s="2" t="s">
        <v>701</v>
      </c>
      <c r="O2466" s="2" t="s">
        <v>2273</v>
      </c>
      <c r="P2466" s="2" t="s">
        <v>11568</v>
      </c>
      <c r="Q2466" s="9" t="s">
        <v>2272</v>
      </c>
      <c r="R2466" s="2" t="s">
        <v>4820</v>
      </c>
      <c r="S2466" s="9" t="s">
        <v>4843</v>
      </c>
      <c r="T2466" s="2" t="s">
        <v>675</v>
      </c>
    </row>
    <row r="2467" spans="1:20">
      <c r="A2467" s="2" t="s">
        <v>4821</v>
      </c>
      <c r="B2467" s="9" t="s">
        <v>2263</v>
      </c>
      <c r="C2467" s="2" t="s">
        <v>13425</v>
      </c>
      <c r="D2467" s="2" t="s">
        <v>2263</v>
      </c>
      <c r="E2467" s="2" t="s">
        <v>12923</v>
      </c>
      <c r="F2467" s="2" t="s">
        <v>11643</v>
      </c>
      <c r="G2467" s="2" t="s">
        <v>11551</v>
      </c>
      <c r="H2467" s="2" t="s">
        <v>675</v>
      </c>
      <c r="I2467" s="2" t="s">
        <v>2432</v>
      </c>
      <c r="J2467" s="2" t="s">
        <v>217</v>
      </c>
      <c r="K2467" s="2" t="s">
        <v>664</v>
      </c>
      <c r="L2467" s="2" t="s">
        <v>11552</v>
      </c>
      <c r="M2467" s="2" t="s">
        <v>1676</v>
      </c>
      <c r="N2467" s="2" t="s">
        <v>701</v>
      </c>
      <c r="O2467" s="2" t="s">
        <v>2431</v>
      </c>
      <c r="P2467" s="2" t="s">
        <v>11568</v>
      </c>
      <c r="Q2467" s="9" t="s">
        <v>2272</v>
      </c>
      <c r="R2467" s="2" t="s">
        <v>4822</v>
      </c>
      <c r="S2467" s="9" t="s">
        <v>4843</v>
      </c>
      <c r="T2467" s="2" t="s">
        <v>675</v>
      </c>
    </row>
    <row r="2468" spans="1:20">
      <c r="A2468" s="2" t="s">
        <v>3490</v>
      </c>
      <c r="B2468" s="9" t="s">
        <v>2272</v>
      </c>
      <c r="C2468" s="2" t="s">
        <v>13741</v>
      </c>
      <c r="D2468" s="2" t="s">
        <v>2272</v>
      </c>
      <c r="E2468" s="2" t="s">
        <v>12093</v>
      </c>
      <c r="F2468" s="2" t="s">
        <v>12135</v>
      </c>
      <c r="G2468" s="2" t="s">
        <v>11551</v>
      </c>
      <c r="H2468" s="2" t="s">
        <v>675</v>
      </c>
      <c r="I2468" s="2" t="s">
        <v>2563</v>
      </c>
      <c r="J2468" s="2" t="s">
        <v>217</v>
      </c>
      <c r="K2468" s="2" t="s">
        <v>664</v>
      </c>
      <c r="L2468" s="2" t="s">
        <v>11552</v>
      </c>
      <c r="M2468" s="2" t="s">
        <v>1676</v>
      </c>
      <c r="N2468" s="2" t="s">
        <v>701</v>
      </c>
      <c r="O2468" s="2" t="s">
        <v>2562</v>
      </c>
      <c r="P2468" s="2" t="s">
        <v>11568</v>
      </c>
      <c r="Q2468" s="9" t="s">
        <v>2272</v>
      </c>
      <c r="R2468" s="2" t="s">
        <v>3491</v>
      </c>
      <c r="S2468" s="9" t="s">
        <v>4843</v>
      </c>
      <c r="T2468" s="2" t="s">
        <v>675</v>
      </c>
    </row>
    <row r="2469" spans="1:20">
      <c r="A2469" s="2" t="s">
        <v>10267</v>
      </c>
      <c r="B2469" s="9" t="s">
        <v>2336</v>
      </c>
      <c r="C2469" s="2" t="s">
        <v>13742</v>
      </c>
      <c r="D2469" s="2" t="s">
        <v>675</v>
      </c>
      <c r="E2469" s="2" t="s">
        <v>682</v>
      </c>
      <c r="F2469" s="2" t="s">
        <v>11560</v>
      </c>
      <c r="G2469" s="2" t="s">
        <v>11551</v>
      </c>
      <c r="H2469" s="2" t="s">
        <v>675</v>
      </c>
      <c r="I2469" s="2" t="s">
        <v>97</v>
      </c>
      <c r="J2469" s="2" t="s">
        <v>6763</v>
      </c>
      <c r="K2469" s="2" t="s">
        <v>922</v>
      </c>
      <c r="L2469" s="2" t="s">
        <v>675</v>
      </c>
      <c r="M2469" s="2" t="s">
        <v>760</v>
      </c>
      <c r="N2469" s="2" t="s">
        <v>760</v>
      </c>
      <c r="O2469" s="2" t="s">
        <v>1532</v>
      </c>
      <c r="P2469" s="2" t="s">
        <v>675</v>
      </c>
      <c r="Q2469" s="9" t="s">
        <v>2272</v>
      </c>
      <c r="R2469" s="2" t="s">
        <v>10269</v>
      </c>
      <c r="S2469" s="9" t="s">
        <v>2353</v>
      </c>
      <c r="T2469" s="2" t="s">
        <v>675</v>
      </c>
    </row>
    <row r="2470" spans="1:20">
      <c r="A2470" s="2" t="s">
        <v>10270</v>
      </c>
      <c r="B2470" s="9" t="s">
        <v>2381</v>
      </c>
      <c r="C2470" s="2" t="s">
        <v>7321</v>
      </c>
      <c r="D2470" s="2" t="s">
        <v>2381</v>
      </c>
      <c r="E2470" s="2" t="s">
        <v>5881</v>
      </c>
      <c r="F2470" s="2" t="s">
        <v>11560</v>
      </c>
      <c r="G2470" s="2" t="s">
        <v>11551</v>
      </c>
      <c r="H2470" s="2" t="s">
        <v>675</v>
      </c>
      <c r="I2470" s="2" t="s">
        <v>90</v>
      </c>
      <c r="J2470" s="2" t="s">
        <v>6777</v>
      </c>
      <c r="K2470" s="2" t="s">
        <v>922</v>
      </c>
      <c r="L2470" s="2" t="s">
        <v>675</v>
      </c>
      <c r="M2470" s="2" t="s">
        <v>760</v>
      </c>
      <c r="N2470" s="2" t="s">
        <v>2672</v>
      </c>
      <c r="O2470" s="2" t="s">
        <v>2725</v>
      </c>
      <c r="P2470" s="2" t="s">
        <v>11557</v>
      </c>
      <c r="Q2470" s="9" t="s">
        <v>2272</v>
      </c>
      <c r="R2470" s="2" t="s">
        <v>10271</v>
      </c>
      <c r="S2470" s="9" t="s">
        <v>2384</v>
      </c>
      <c r="T2470" s="2" t="s">
        <v>675</v>
      </c>
    </row>
    <row r="2471" spans="1:20">
      <c r="A2471" s="2" t="s">
        <v>10272</v>
      </c>
      <c r="B2471" s="9" t="s">
        <v>2284</v>
      </c>
      <c r="C2471" s="2" t="s">
        <v>5882</v>
      </c>
      <c r="D2471" s="2" t="s">
        <v>2284</v>
      </c>
      <c r="E2471" s="2" t="s">
        <v>6993</v>
      </c>
      <c r="F2471" s="2" t="s">
        <v>11560</v>
      </c>
      <c r="G2471" s="2" t="s">
        <v>11551</v>
      </c>
      <c r="H2471" s="2" t="s">
        <v>675</v>
      </c>
      <c r="I2471" s="2" t="s">
        <v>124</v>
      </c>
      <c r="J2471" s="2" t="s">
        <v>6792</v>
      </c>
      <c r="K2471" s="2" t="s">
        <v>922</v>
      </c>
      <c r="L2471" s="2" t="s">
        <v>675</v>
      </c>
      <c r="M2471" s="2" t="s">
        <v>760</v>
      </c>
      <c r="N2471" s="2" t="s">
        <v>2672</v>
      </c>
      <c r="O2471" s="2" t="s">
        <v>1877</v>
      </c>
      <c r="P2471" s="2" t="s">
        <v>11557</v>
      </c>
      <c r="Q2471" s="9" t="s">
        <v>2272</v>
      </c>
      <c r="R2471" s="2" t="s">
        <v>10273</v>
      </c>
      <c r="S2471" s="9" t="s">
        <v>2348</v>
      </c>
      <c r="T2471" s="2" t="s">
        <v>675</v>
      </c>
    </row>
    <row r="2472" spans="1:20">
      <c r="A2472" s="2" t="s">
        <v>10274</v>
      </c>
      <c r="B2472" s="9" t="s">
        <v>2279</v>
      </c>
      <c r="C2472" s="2" t="s">
        <v>13743</v>
      </c>
      <c r="D2472" s="2" t="s">
        <v>675</v>
      </c>
      <c r="E2472" s="2" t="s">
        <v>682</v>
      </c>
      <c r="F2472" s="2" t="s">
        <v>11560</v>
      </c>
      <c r="G2472" s="2" t="s">
        <v>11551</v>
      </c>
      <c r="H2472" s="2" t="s">
        <v>675</v>
      </c>
      <c r="I2472" s="2" t="s">
        <v>93</v>
      </c>
      <c r="J2472" s="2" t="s">
        <v>6862</v>
      </c>
      <c r="K2472" s="2" t="s">
        <v>922</v>
      </c>
      <c r="L2472" s="2" t="s">
        <v>675</v>
      </c>
      <c r="M2472" s="2" t="s">
        <v>760</v>
      </c>
      <c r="N2472" s="2" t="s">
        <v>760</v>
      </c>
      <c r="O2472" s="2" t="s">
        <v>2967</v>
      </c>
      <c r="P2472" s="2" t="s">
        <v>11557</v>
      </c>
      <c r="Q2472" s="9" t="s">
        <v>2272</v>
      </c>
      <c r="R2472" s="2" t="s">
        <v>10276</v>
      </c>
      <c r="S2472" s="9" t="s">
        <v>2284</v>
      </c>
      <c r="T2472" s="2" t="s">
        <v>675</v>
      </c>
    </row>
    <row r="2473" spans="1:20">
      <c r="A2473" s="2" t="s">
        <v>10277</v>
      </c>
      <c r="B2473" s="9" t="s">
        <v>2348</v>
      </c>
      <c r="C2473" s="2" t="s">
        <v>13744</v>
      </c>
      <c r="D2473" s="2" t="s">
        <v>675</v>
      </c>
      <c r="E2473" s="2" t="s">
        <v>682</v>
      </c>
      <c r="F2473" s="2" t="s">
        <v>11560</v>
      </c>
      <c r="G2473" s="2" t="s">
        <v>11551</v>
      </c>
      <c r="H2473" s="2" t="s">
        <v>1370</v>
      </c>
      <c r="I2473" s="2" t="s">
        <v>1370</v>
      </c>
      <c r="J2473" s="2" t="s">
        <v>7172</v>
      </c>
      <c r="K2473" s="2" t="s">
        <v>922</v>
      </c>
      <c r="L2473" s="2" t="s">
        <v>675</v>
      </c>
      <c r="M2473" s="2" t="s">
        <v>760</v>
      </c>
      <c r="N2473" s="2" t="s">
        <v>760</v>
      </c>
      <c r="O2473" s="2" t="s">
        <v>1369</v>
      </c>
      <c r="P2473" s="2" t="s">
        <v>11557</v>
      </c>
      <c r="Q2473" s="9" t="s">
        <v>2272</v>
      </c>
      <c r="R2473" s="2" t="s">
        <v>10279</v>
      </c>
      <c r="S2473" s="9" t="s">
        <v>2353</v>
      </c>
      <c r="T2473" s="2" t="s">
        <v>675</v>
      </c>
    </row>
    <row r="2474" spans="1:20">
      <c r="A2474" s="2" t="s">
        <v>10280</v>
      </c>
      <c r="B2474" s="9" t="s">
        <v>2324</v>
      </c>
      <c r="C2474" s="2" t="s">
        <v>13745</v>
      </c>
      <c r="D2474" s="2" t="s">
        <v>675</v>
      </c>
      <c r="E2474" s="2" t="s">
        <v>682</v>
      </c>
      <c r="F2474" s="2" t="s">
        <v>11560</v>
      </c>
      <c r="G2474" s="2" t="s">
        <v>11551</v>
      </c>
      <c r="H2474" s="2" t="s">
        <v>997</v>
      </c>
      <c r="I2474" s="2" t="s">
        <v>997</v>
      </c>
      <c r="J2474" s="2" t="s">
        <v>7178</v>
      </c>
      <c r="K2474" s="2" t="s">
        <v>922</v>
      </c>
      <c r="L2474" s="2" t="s">
        <v>675</v>
      </c>
      <c r="M2474" s="2" t="s">
        <v>760</v>
      </c>
      <c r="N2474" s="2" t="s">
        <v>760</v>
      </c>
      <c r="O2474" s="2" t="s">
        <v>996</v>
      </c>
      <c r="P2474" s="2" t="s">
        <v>11557</v>
      </c>
      <c r="Q2474" s="9" t="s">
        <v>2272</v>
      </c>
      <c r="R2474" s="2" t="s">
        <v>10281</v>
      </c>
      <c r="S2474" s="9" t="s">
        <v>2348</v>
      </c>
      <c r="T2474" s="2" t="s">
        <v>675</v>
      </c>
    </row>
    <row r="2475" spans="1:20">
      <c r="A2475" s="2" t="s">
        <v>10282</v>
      </c>
      <c r="B2475" s="9" t="s">
        <v>675</v>
      </c>
      <c r="C2475" s="2" t="s">
        <v>682</v>
      </c>
      <c r="D2475" s="2" t="s">
        <v>675</v>
      </c>
      <c r="E2475" s="2" t="s">
        <v>682</v>
      </c>
      <c r="F2475" s="2" t="s">
        <v>11560</v>
      </c>
      <c r="G2475" s="2" t="s">
        <v>11551</v>
      </c>
      <c r="H2475" s="2" t="s">
        <v>7188</v>
      </c>
      <c r="I2475" s="2" t="s">
        <v>7188</v>
      </c>
      <c r="J2475" s="2" t="s">
        <v>7189</v>
      </c>
      <c r="K2475" s="2" t="s">
        <v>922</v>
      </c>
      <c r="L2475" s="2" t="s">
        <v>675</v>
      </c>
      <c r="M2475" s="2" t="s">
        <v>760</v>
      </c>
      <c r="N2475" s="2" t="s">
        <v>675</v>
      </c>
      <c r="O2475" s="2" t="s">
        <v>7187</v>
      </c>
      <c r="P2475" s="2" t="s">
        <v>11557</v>
      </c>
      <c r="Q2475" s="9" t="s">
        <v>2272</v>
      </c>
      <c r="R2475" s="2" t="s">
        <v>10283</v>
      </c>
      <c r="S2475" s="9" t="s">
        <v>675</v>
      </c>
      <c r="T2475" s="2" t="s">
        <v>675</v>
      </c>
    </row>
    <row r="2476" spans="1:20">
      <c r="A2476" s="2" t="s">
        <v>10284</v>
      </c>
      <c r="B2476" s="9" t="s">
        <v>2426</v>
      </c>
      <c r="C2476" s="2" t="s">
        <v>5949</v>
      </c>
      <c r="D2476" s="2" t="s">
        <v>2426</v>
      </c>
      <c r="E2476" s="2" t="s">
        <v>5852</v>
      </c>
      <c r="F2476" s="2" t="s">
        <v>11560</v>
      </c>
      <c r="G2476" s="2" t="s">
        <v>11551</v>
      </c>
      <c r="H2476" s="2" t="s">
        <v>667</v>
      </c>
      <c r="I2476" s="2" t="s">
        <v>667</v>
      </c>
      <c r="J2476" s="2" t="s">
        <v>6915</v>
      </c>
      <c r="K2476" s="2" t="s">
        <v>922</v>
      </c>
      <c r="L2476" s="2" t="s">
        <v>675</v>
      </c>
      <c r="M2476" s="2" t="s">
        <v>760</v>
      </c>
      <c r="N2476" s="2" t="s">
        <v>2672</v>
      </c>
      <c r="O2476" s="2" t="s">
        <v>666</v>
      </c>
      <c r="P2476" s="2" t="s">
        <v>11557</v>
      </c>
      <c r="Q2476" s="9" t="s">
        <v>2272</v>
      </c>
      <c r="R2476" s="2" t="s">
        <v>10285</v>
      </c>
      <c r="S2476" s="9" t="s">
        <v>2449</v>
      </c>
      <c r="T2476" s="2" t="s">
        <v>675</v>
      </c>
    </row>
    <row r="2477" spans="1:20">
      <c r="A2477" s="2" t="s">
        <v>10286</v>
      </c>
      <c r="B2477" s="9" t="s">
        <v>2348</v>
      </c>
      <c r="C2477" s="2" t="s">
        <v>13746</v>
      </c>
      <c r="D2477" s="2" t="s">
        <v>675</v>
      </c>
      <c r="E2477" s="2" t="s">
        <v>682</v>
      </c>
      <c r="F2477" s="2" t="s">
        <v>11560</v>
      </c>
      <c r="G2477" s="2" t="s">
        <v>11551</v>
      </c>
      <c r="H2477" s="2" t="s">
        <v>7374</v>
      </c>
      <c r="I2477" s="2" t="s">
        <v>7374</v>
      </c>
      <c r="J2477" s="2" t="s">
        <v>7375</v>
      </c>
      <c r="K2477" s="2" t="s">
        <v>922</v>
      </c>
      <c r="L2477" s="2" t="s">
        <v>675</v>
      </c>
      <c r="M2477" s="2" t="s">
        <v>760</v>
      </c>
      <c r="N2477" s="2" t="s">
        <v>760</v>
      </c>
      <c r="O2477" s="2" t="s">
        <v>7373</v>
      </c>
      <c r="P2477" s="2" t="s">
        <v>11557</v>
      </c>
      <c r="Q2477" s="9" t="s">
        <v>2272</v>
      </c>
      <c r="R2477" s="2" t="s">
        <v>10287</v>
      </c>
      <c r="S2477" s="9" t="s">
        <v>2353</v>
      </c>
      <c r="T2477" s="2" t="s">
        <v>675</v>
      </c>
    </row>
    <row r="2478" spans="1:20">
      <c r="A2478" s="2" t="s">
        <v>10288</v>
      </c>
      <c r="B2478" s="9" t="s">
        <v>2290</v>
      </c>
      <c r="C2478" s="2" t="s">
        <v>13747</v>
      </c>
      <c r="D2478" s="2" t="s">
        <v>675</v>
      </c>
      <c r="E2478" s="2" t="s">
        <v>682</v>
      </c>
      <c r="F2478" s="2" t="s">
        <v>11560</v>
      </c>
      <c r="G2478" s="2" t="s">
        <v>11551</v>
      </c>
      <c r="H2478" s="2" t="s">
        <v>675</v>
      </c>
      <c r="I2478" s="2" t="s">
        <v>47</v>
      </c>
      <c r="J2478" s="2" t="s">
        <v>7454</v>
      </c>
      <c r="K2478" s="2" t="s">
        <v>922</v>
      </c>
      <c r="L2478" s="2" t="s">
        <v>675</v>
      </c>
      <c r="M2478" s="2" t="s">
        <v>760</v>
      </c>
      <c r="N2478" s="2" t="s">
        <v>760</v>
      </c>
      <c r="O2478" s="2" t="s">
        <v>1286</v>
      </c>
      <c r="P2478" s="2" t="s">
        <v>11553</v>
      </c>
      <c r="Q2478" s="9" t="s">
        <v>2272</v>
      </c>
      <c r="R2478" s="2" t="s">
        <v>10290</v>
      </c>
      <c r="S2478" s="9" t="s">
        <v>2348</v>
      </c>
      <c r="T2478" s="2" t="s">
        <v>675</v>
      </c>
    </row>
    <row r="2479" spans="1:20">
      <c r="A2479" s="2" t="s">
        <v>2271</v>
      </c>
      <c r="B2479" s="9" t="s">
        <v>2272</v>
      </c>
      <c r="C2479" s="2" t="s">
        <v>13748</v>
      </c>
      <c r="D2479" s="2" t="s">
        <v>2272</v>
      </c>
      <c r="E2479" s="2" t="s">
        <v>7040</v>
      </c>
      <c r="F2479" s="2" t="s">
        <v>11560</v>
      </c>
      <c r="G2479" s="2" t="s">
        <v>11551</v>
      </c>
      <c r="H2479" s="2" t="s">
        <v>675</v>
      </c>
      <c r="I2479" s="2" t="s">
        <v>2274</v>
      </c>
      <c r="J2479" s="2" t="s">
        <v>2275</v>
      </c>
      <c r="K2479" s="2" t="s">
        <v>675</v>
      </c>
      <c r="L2479" s="2" t="s">
        <v>675</v>
      </c>
      <c r="M2479" s="2" t="s">
        <v>711</v>
      </c>
      <c r="N2479" s="2" t="s">
        <v>760</v>
      </c>
      <c r="O2479" s="2" t="s">
        <v>2273</v>
      </c>
      <c r="P2479" s="2" t="s">
        <v>11568</v>
      </c>
      <c r="Q2479" s="9" t="s">
        <v>2272</v>
      </c>
      <c r="R2479" s="2" t="s">
        <v>2277</v>
      </c>
      <c r="S2479" s="9" t="s">
        <v>2290</v>
      </c>
      <c r="T2479" s="2" t="s">
        <v>675</v>
      </c>
    </row>
    <row r="2480" spans="1:20">
      <c r="A2480" s="2" t="s">
        <v>10291</v>
      </c>
      <c r="B2480" s="9" t="s">
        <v>675</v>
      </c>
      <c r="C2480" s="2" t="s">
        <v>682</v>
      </c>
      <c r="D2480" s="2" t="s">
        <v>675</v>
      </c>
      <c r="E2480" s="2" t="s">
        <v>682</v>
      </c>
      <c r="F2480" s="2" t="s">
        <v>11560</v>
      </c>
      <c r="G2480" s="2" t="s">
        <v>11551</v>
      </c>
      <c r="H2480" s="2" t="s">
        <v>7966</v>
      </c>
      <c r="I2480" s="2" t="s">
        <v>885</v>
      </c>
      <c r="J2480" s="2" t="s">
        <v>7967</v>
      </c>
      <c r="K2480" s="2" t="s">
        <v>922</v>
      </c>
      <c r="L2480" s="2" t="s">
        <v>675</v>
      </c>
      <c r="M2480" s="2" t="s">
        <v>2672</v>
      </c>
      <c r="N2480" s="2" t="s">
        <v>675</v>
      </c>
      <c r="O2480" s="2" t="s">
        <v>884</v>
      </c>
      <c r="P2480" s="2" t="s">
        <v>11568</v>
      </c>
      <c r="Q2480" s="9" t="s">
        <v>2272</v>
      </c>
      <c r="R2480" s="2" t="s">
        <v>10292</v>
      </c>
      <c r="S2480" s="9" t="s">
        <v>675</v>
      </c>
      <c r="T2480" s="2" t="s">
        <v>675</v>
      </c>
    </row>
    <row r="2481" spans="1:20">
      <c r="A2481" s="2" t="s">
        <v>10293</v>
      </c>
      <c r="B2481" s="9" t="s">
        <v>675</v>
      </c>
      <c r="C2481" s="2" t="s">
        <v>682</v>
      </c>
      <c r="D2481" s="2" t="s">
        <v>675</v>
      </c>
      <c r="E2481" s="2" t="s">
        <v>682</v>
      </c>
      <c r="F2481" s="2" t="s">
        <v>11560</v>
      </c>
      <c r="G2481" s="2" t="s">
        <v>11551</v>
      </c>
      <c r="H2481" s="2" t="s">
        <v>8131</v>
      </c>
      <c r="I2481" s="2" t="s">
        <v>885</v>
      </c>
      <c r="J2481" s="2" t="s">
        <v>8132</v>
      </c>
      <c r="K2481" s="2" t="s">
        <v>922</v>
      </c>
      <c r="L2481" s="2" t="s">
        <v>675</v>
      </c>
      <c r="M2481" s="2" t="s">
        <v>2672</v>
      </c>
      <c r="N2481" s="2" t="s">
        <v>675</v>
      </c>
      <c r="O2481" s="2" t="s">
        <v>884</v>
      </c>
      <c r="P2481" s="2" t="s">
        <v>11568</v>
      </c>
      <c r="Q2481" s="9" t="s">
        <v>2272</v>
      </c>
      <c r="R2481" s="2" t="s">
        <v>10294</v>
      </c>
      <c r="S2481" s="9" t="s">
        <v>675</v>
      </c>
      <c r="T2481" s="2" t="s">
        <v>675</v>
      </c>
    </row>
    <row r="2482" spans="1:20">
      <c r="A2482" s="2" t="s">
        <v>10295</v>
      </c>
      <c r="B2482" s="9" t="s">
        <v>675</v>
      </c>
      <c r="C2482" s="2" t="s">
        <v>682</v>
      </c>
      <c r="D2482" s="2" t="s">
        <v>675</v>
      </c>
      <c r="E2482" s="2" t="s">
        <v>682</v>
      </c>
      <c r="F2482" s="2" t="s">
        <v>11560</v>
      </c>
      <c r="G2482" s="2" t="s">
        <v>11551</v>
      </c>
      <c r="H2482" s="2" t="s">
        <v>8136</v>
      </c>
      <c r="I2482" s="2" t="s">
        <v>885</v>
      </c>
      <c r="J2482" s="2" t="s">
        <v>8137</v>
      </c>
      <c r="K2482" s="2" t="s">
        <v>922</v>
      </c>
      <c r="L2482" s="2" t="s">
        <v>675</v>
      </c>
      <c r="M2482" s="2" t="s">
        <v>2672</v>
      </c>
      <c r="N2482" s="2" t="s">
        <v>675</v>
      </c>
      <c r="O2482" s="2" t="s">
        <v>884</v>
      </c>
      <c r="P2482" s="2" t="s">
        <v>11568</v>
      </c>
      <c r="Q2482" s="9" t="s">
        <v>2272</v>
      </c>
      <c r="R2482" s="2" t="s">
        <v>10296</v>
      </c>
      <c r="S2482" s="9" t="s">
        <v>675</v>
      </c>
      <c r="T2482" s="2" t="s">
        <v>675</v>
      </c>
    </row>
    <row r="2483" spans="1:20">
      <c r="A2483" s="2" t="s">
        <v>10297</v>
      </c>
      <c r="B2483" s="9" t="s">
        <v>675</v>
      </c>
      <c r="C2483" s="2" t="s">
        <v>682</v>
      </c>
      <c r="D2483" s="2" t="s">
        <v>675</v>
      </c>
      <c r="E2483" s="2" t="s">
        <v>682</v>
      </c>
      <c r="F2483" s="2" t="s">
        <v>11560</v>
      </c>
      <c r="G2483" s="2" t="s">
        <v>11551</v>
      </c>
      <c r="H2483" s="2" t="s">
        <v>8200</v>
      </c>
      <c r="I2483" s="2" t="s">
        <v>885</v>
      </c>
      <c r="J2483" s="2" t="s">
        <v>8201</v>
      </c>
      <c r="K2483" s="2" t="s">
        <v>922</v>
      </c>
      <c r="L2483" s="2" t="s">
        <v>675</v>
      </c>
      <c r="M2483" s="2" t="s">
        <v>2672</v>
      </c>
      <c r="N2483" s="2" t="s">
        <v>675</v>
      </c>
      <c r="O2483" s="2" t="s">
        <v>884</v>
      </c>
      <c r="P2483" s="2" t="s">
        <v>11568</v>
      </c>
      <c r="Q2483" s="9" t="s">
        <v>2272</v>
      </c>
      <c r="R2483" s="2" t="s">
        <v>10298</v>
      </c>
      <c r="S2483" s="9" t="s">
        <v>675</v>
      </c>
      <c r="T2483" s="2" t="s">
        <v>675</v>
      </c>
    </row>
    <row r="2484" spans="1:20">
      <c r="A2484" s="2" t="s">
        <v>10299</v>
      </c>
      <c r="B2484" s="9" t="s">
        <v>675</v>
      </c>
      <c r="C2484" s="2" t="s">
        <v>682</v>
      </c>
      <c r="D2484" s="2" t="s">
        <v>675</v>
      </c>
      <c r="E2484" s="2" t="s">
        <v>682</v>
      </c>
      <c r="F2484" s="2" t="s">
        <v>11560</v>
      </c>
      <c r="G2484" s="2" t="s">
        <v>11551</v>
      </c>
      <c r="H2484" s="2" t="s">
        <v>7825</v>
      </c>
      <c r="I2484" s="2" t="s">
        <v>885</v>
      </c>
      <c r="J2484" s="2" t="s">
        <v>7826</v>
      </c>
      <c r="K2484" s="2" t="s">
        <v>922</v>
      </c>
      <c r="L2484" s="2" t="s">
        <v>675</v>
      </c>
      <c r="M2484" s="2" t="s">
        <v>2672</v>
      </c>
      <c r="N2484" s="2" t="s">
        <v>675</v>
      </c>
      <c r="O2484" s="2" t="s">
        <v>884</v>
      </c>
      <c r="P2484" s="2" t="s">
        <v>11568</v>
      </c>
      <c r="Q2484" s="9" t="s">
        <v>2272</v>
      </c>
      <c r="R2484" s="2" t="s">
        <v>10300</v>
      </c>
      <c r="S2484" s="9" t="s">
        <v>675</v>
      </c>
      <c r="T2484" s="2" t="s">
        <v>675</v>
      </c>
    </row>
    <row r="2485" spans="1:20">
      <c r="A2485" s="2" t="s">
        <v>10301</v>
      </c>
      <c r="B2485" s="9" t="s">
        <v>675</v>
      </c>
      <c r="C2485" s="2" t="s">
        <v>682</v>
      </c>
      <c r="D2485" s="2" t="s">
        <v>675</v>
      </c>
      <c r="E2485" s="2" t="s">
        <v>682</v>
      </c>
      <c r="F2485" s="2" t="s">
        <v>11560</v>
      </c>
      <c r="G2485" s="2" t="s">
        <v>11551</v>
      </c>
      <c r="H2485" s="2" t="s">
        <v>8059</v>
      </c>
      <c r="I2485" s="2" t="s">
        <v>885</v>
      </c>
      <c r="J2485" s="2" t="s">
        <v>8060</v>
      </c>
      <c r="K2485" s="2" t="s">
        <v>922</v>
      </c>
      <c r="L2485" s="2" t="s">
        <v>675</v>
      </c>
      <c r="M2485" s="2" t="s">
        <v>2672</v>
      </c>
      <c r="N2485" s="2" t="s">
        <v>675</v>
      </c>
      <c r="O2485" s="2" t="s">
        <v>884</v>
      </c>
      <c r="P2485" s="2" t="s">
        <v>11568</v>
      </c>
      <c r="Q2485" s="9" t="s">
        <v>2272</v>
      </c>
      <c r="R2485" s="2" t="s">
        <v>10302</v>
      </c>
      <c r="S2485" s="9" t="s">
        <v>675</v>
      </c>
      <c r="T2485" s="2" t="s">
        <v>675</v>
      </c>
    </row>
    <row r="2486" spans="1:20">
      <c r="A2486" s="2" t="s">
        <v>10303</v>
      </c>
      <c r="B2486" s="9" t="s">
        <v>675</v>
      </c>
      <c r="C2486" s="2" t="s">
        <v>682</v>
      </c>
      <c r="D2486" s="2" t="s">
        <v>675</v>
      </c>
      <c r="E2486" s="2" t="s">
        <v>682</v>
      </c>
      <c r="F2486" s="2" t="s">
        <v>11560</v>
      </c>
      <c r="G2486" s="2" t="s">
        <v>11551</v>
      </c>
      <c r="H2486" s="2" t="s">
        <v>1109</v>
      </c>
      <c r="I2486" s="2" t="s">
        <v>885</v>
      </c>
      <c r="J2486" s="2" t="s">
        <v>8071</v>
      </c>
      <c r="K2486" s="2" t="s">
        <v>922</v>
      </c>
      <c r="L2486" s="2" t="s">
        <v>675</v>
      </c>
      <c r="M2486" s="2" t="s">
        <v>2672</v>
      </c>
      <c r="N2486" s="2" t="s">
        <v>675</v>
      </c>
      <c r="O2486" s="2" t="s">
        <v>884</v>
      </c>
      <c r="P2486" s="2" t="s">
        <v>11568</v>
      </c>
      <c r="Q2486" s="9" t="s">
        <v>2272</v>
      </c>
      <c r="R2486" s="2" t="s">
        <v>10304</v>
      </c>
      <c r="S2486" s="9" t="s">
        <v>675</v>
      </c>
      <c r="T2486" s="2" t="s">
        <v>675</v>
      </c>
    </row>
    <row r="2487" spans="1:20">
      <c r="A2487" s="2" t="s">
        <v>10305</v>
      </c>
      <c r="B2487" s="9" t="s">
        <v>675</v>
      </c>
      <c r="C2487" s="2" t="s">
        <v>682</v>
      </c>
      <c r="D2487" s="2" t="s">
        <v>675</v>
      </c>
      <c r="E2487" s="2" t="s">
        <v>682</v>
      </c>
      <c r="F2487" s="2" t="s">
        <v>11560</v>
      </c>
      <c r="G2487" s="2" t="s">
        <v>11551</v>
      </c>
      <c r="H2487" s="2" t="s">
        <v>8074</v>
      </c>
      <c r="I2487" s="2" t="s">
        <v>885</v>
      </c>
      <c r="J2487" s="2" t="s">
        <v>8075</v>
      </c>
      <c r="K2487" s="2" t="s">
        <v>922</v>
      </c>
      <c r="L2487" s="2" t="s">
        <v>675</v>
      </c>
      <c r="M2487" s="2" t="s">
        <v>2672</v>
      </c>
      <c r="N2487" s="2" t="s">
        <v>675</v>
      </c>
      <c r="O2487" s="2" t="s">
        <v>884</v>
      </c>
      <c r="P2487" s="2" t="s">
        <v>11568</v>
      </c>
      <c r="Q2487" s="9" t="s">
        <v>2272</v>
      </c>
      <c r="R2487" s="2" t="s">
        <v>10306</v>
      </c>
      <c r="S2487" s="9" t="s">
        <v>675</v>
      </c>
      <c r="T2487" s="2" t="s">
        <v>675</v>
      </c>
    </row>
    <row r="2488" spans="1:20">
      <c r="A2488" s="2" t="s">
        <v>10307</v>
      </c>
      <c r="B2488" s="9" t="s">
        <v>675</v>
      </c>
      <c r="C2488" s="2" t="s">
        <v>682</v>
      </c>
      <c r="D2488" s="2" t="s">
        <v>675</v>
      </c>
      <c r="E2488" s="2" t="s">
        <v>682</v>
      </c>
      <c r="F2488" s="2" t="s">
        <v>11560</v>
      </c>
      <c r="G2488" s="2" t="s">
        <v>11551</v>
      </c>
      <c r="H2488" s="2" t="s">
        <v>8222</v>
      </c>
      <c r="I2488" s="2" t="s">
        <v>885</v>
      </c>
      <c r="J2488" s="2" t="s">
        <v>8223</v>
      </c>
      <c r="K2488" s="2" t="s">
        <v>922</v>
      </c>
      <c r="L2488" s="2" t="s">
        <v>675</v>
      </c>
      <c r="M2488" s="2" t="s">
        <v>2672</v>
      </c>
      <c r="N2488" s="2" t="s">
        <v>675</v>
      </c>
      <c r="O2488" s="2" t="s">
        <v>884</v>
      </c>
      <c r="P2488" s="2" t="s">
        <v>11568</v>
      </c>
      <c r="Q2488" s="9" t="s">
        <v>2272</v>
      </c>
      <c r="R2488" s="2" t="s">
        <v>10308</v>
      </c>
      <c r="S2488" s="9" t="s">
        <v>675</v>
      </c>
      <c r="T2488" s="2" t="s">
        <v>675</v>
      </c>
    </row>
    <row r="2489" spans="1:20">
      <c r="A2489" s="2" t="s">
        <v>10309</v>
      </c>
      <c r="B2489" s="9" t="s">
        <v>675</v>
      </c>
      <c r="C2489" s="2" t="s">
        <v>682</v>
      </c>
      <c r="D2489" s="2" t="s">
        <v>675</v>
      </c>
      <c r="E2489" s="2" t="s">
        <v>682</v>
      </c>
      <c r="F2489" s="2" t="s">
        <v>11560</v>
      </c>
      <c r="G2489" s="2" t="s">
        <v>11551</v>
      </c>
      <c r="H2489" s="2" t="s">
        <v>8233</v>
      </c>
      <c r="I2489" s="2" t="s">
        <v>885</v>
      </c>
      <c r="J2489" s="2" t="s">
        <v>8234</v>
      </c>
      <c r="K2489" s="2" t="s">
        <v>922</v>
      </c>
      <c r="L2489" s="2" t="s">
        <v>675</v>
      </c>
      <c r="M2489" s="2" t="s">
        <v>2672</v>
      </c>
      <c r="N2489" s="2" t="s">
        <v>675</v>
      </c>
      <c r="O2489" s="2" t="s">
        <v>884</v>
      </c>
      <c r="P2489" s="2" t="s">
        <v>11568</v>
      </c>
      <c r="Q2489" s="9" t="s">
        <v>2272</v>
      </c>
      <c r="R2489" s="2" t="s">
        <v>10310</v>
      </c>
      <c r="S2489" s="9" t="s">
        <v>675</v>
      </c>
      <c r="T2489" s="2" t="s">
        <v>675</v>
      </c>
    </row>
    <row r="2490" spans="1:20">
      <c r="A2490" s="2" t="s">
        <v>10311</v>
      </c>
      <c r="B2490" s="9" t="s">
        <v>675</v>
      </c>
      <c r="C2490" s="2" t="s">
        <v>682</v>
      </c>
      <c r="D2490" s="2" t="s">
        <v>675</v>
      </c>
      <c r="E2490" s="2" t="s">
        <v>682</v>
      </c>
      <c r="F2490" s="2" t="s">
        <v>11560</v>
      </c>
      <c r="G2490" s="2" t="s">
        <v>11551</v>
      </c>
      <c r="H2490" s="2" t="s">
        <v>8409</v>
      </c>
      <c r="I2490" s="2" t="s">
        <v>885</v>
      </c>
      <c r="J2490" s="2" t="s">
        <v>8410</v>
      </c>
      <c r="K2490" s="2" t="s">
        <v>922</v>
      </c>
      <c r="L2490" s="2" t="s">
        <v>675</v>
      </c>
      <c r="M2490" s="2" t="s">
        <v>2672</v>
      </c>
      <c r="N2490" s="2" t="s">
        <v>675</v>
      </c>
      <c r="O2490" s="2" t="s">
        <v>884</v>
      </c>
      <c r="P2490" s="2" t="s">
        <v>11568</v>
      </c>
      <c r="Q2490" s="9" t="s">
        <v>2272</v>
      </c>
      <c r="R2490" s="2" t="s">
        <v>10312</v>
      </c>
      <c r="S2490" s="9" t="s">
        <v>675</v>
      </c>
      <c r="T2490" s="2" t="s">
        <v>675</v>
      </c>
    </row>
    <row r="2491" spans="1:20">
      <c r="A2491" s="2" t="s">
        <v>10313</v>
      </c>
      <c r="B2491" s="9" t="s">
        <v>675</v>
      </c>
      <c r="C2491" s="2" t="s">
        <v>682</v>
      </c>
      <c r="D2491" s="2" t="s">
        <v>675</v>
      </c>
      <c r="E2491" s="2" t="s">
        <v>682</v>
      </c>
      <c r="F2491" s="2" t="s">
        <v>11560</v>
      </c>
      <c r="G2491" s="2" t="s">
        <v>11551</v>
      </c>
      <c r="H2491" s="2" t="s">
        <v>675</v>
      </c>
      <c r="I2491" s="2" t="s">
        <v>9475</v>
      </c>
      <c r="J2491" s="2" t="s">
        <v>9476</v>
      </c>
      <c r="K2491" s="2" t="s">
        <v>4108</v>
      </c>
      <c r="L2491" s="2" t="s">
        <v>675</v>
      </c>
      <c r="M2491" s="2" t="s">
        <v>2672</v>
      </c>
      <c r="N2491" s="2" t="s">
        <v>675</v>
      </c>
      <c r="O2491" s="2" t="s">
        <v>9474</v>
      </c>
      <c r="P2491" s="2" t="s">
        <v>675</v>
      </c>
      <c r="Q2491" s="9" t="s">
        <v>2272</v>
      </c>
      <c r="R2491" s="2" t="s">
        <v>10314</v>
      </c>
      <c r="S2491" s="9" t="s">
        <v>675</v>
      </c>
      <c r="T2491" s="2" t="s">
        <v>675</v>
      </c>
    </row>
    <row r="2492" spans="1:20">
      <c r="A2492" s="2" t="s">
        <v>10315</v>
      </c>
      <c r="B2492" s="9" t="s">
        <v>675</v>
      </c>
      <c r="C2492" s="2" t="s">
        <v>682</v>
      </c>
      <c r="D2492" s="2" t="s">
        <v>675</v>
      </c>
      <c r="E2492" s="2" t="s">
        <v>682</v>
      </c>
      <c r="F2492" s="2" t="s">
        <v>11560</v>
      </c>
      <c r="G2492" s="2" t="s">
        <v>11551</v>
      </c>
      <c r="H2492" s="2" t="s">
        <v>675</v>
      </c>
      <c r="I2492" s="2" t="s">
        <v>9480</v>
      </c>
      <c r="J2492" s="2" t="s">
        <v>9481</v>
      </c>
      <c r="K2492" s="2" t="s">
        <v>4108</v>
      </c>
      <c r="L2492" s="2" t="s">
        <v>675</v>
      </c>
      <c r="M2492" s="2" t="s">
        <v>2672</v>
      </c>
      <c r="N2492" s="2" t="s">
        <v>675</v>
      </c>
      <c r="O2492" s="2" t="s">
        <v>9479</v>
      </c>
      <c r="P2492" s="2" t="s">
        <v>675</v>
      </c>
      <c r="Q2492" s="9" t="s">
        <v>2272</v>
      </c>
      <c r="R2492" s="2" t="s">
        <v>10316</v>
      </c>
      <c r="S2492" s="9" t="s">
        <v>675</v>
      </c>
      <c r="T2492" s="2" t="s">
        <v>675</v>
      </c>
    </row>
    <row r="2493" spans="1:20">
      <c r="A2493" s="2" t="s">
        <v>10317</v>
      </c>
      <c r="B2493" s="9" t="s">
        <v>675</v>
      </c>
      <c r="C2493" s="2" t="s">
        <v>682</v>
      </c>
      <c r="D2493" s="2" t="s">
        <v>675</v>
      </c>
      <c r="E2493" s="2" t="s">
        <v>682</v>
      </c>
      <c r="F2493" s="2" t="s">
        <v>11560</v>
      </c>
      <c r="G2493" s="2" t="s">
        <v>11551</v>
      </c>
      <c r="H2493" s="2" t="s">
        <v>675</v>
      </c>
      <c r="I2493" s="2" t="s">
        <v>9485</v>
      </c>
      <c r="J2493" s="2" t="s">
        <v>9486</v>
      </c>
      <c r="K2493" s="2" t="s">
        <v>4108</v>
      </c>
      <c r="L2493" s="2" t="s">
        <v>675</v>
      </c>
      <c r="M2493" s="2" t="s">
        <v>2672</v>
      </c>
      <c r="N2493" s="2" t="s">
        <v>675</v>
      </c>
      <c r="O2493" s="2" t="s">
        <v>9484</v>
      </c>
      <c r="P2493" s="2" t="s">
        <v>675</v>
      </c>
      <c r="Q2493" s="9" t="s">
        <v>2272</v>
      </c>
      <c r="R2493" s="2" t="s">
        <v>10318</v>
      </c>
      <c r="S2493" s="9" t="s">
        <v>675</v>
      </c>
      <c r="T2493" s="2" t="s">
        <v>675</v>
      </c>
    </row>
    <row r="2494" spans="1:20">
      <c r="A2494" s="2" t="s">
        <v>10319</v>
      </c>
      <c r="B2494" s="9" t="s">
        <v>675</v>
      </c>
      <c r="C2494" s="2" t="s">
        <v>682</v>
      </c>
      <c r="D2494" s="2" t="s">
        <v>675</v>
      </c>
      <c r="E2494" s="2" t="s">
        <v>682</v>
      </c>
      <c r="F2494" s="2" t="s">
        <v>11560</v>
      </c>
      <c r="G2494" s="2" t="s">
        <v>11551</v>
      </c>
      <c r="H2494" s="2" t="s">
        <v>675</v>
      </c>
      <c r="I2494" s="2" t="s">
        <v>9490</v>
      </c>
      <c r="J2494" s="2" t="s">
        <v>9491</v>
      </c>
      <c r="K2494" s="2" t="s">
        <v>4108</v>
      </c>
      <c r="L2494" s="2" t="s">
        <v>675</v>
      </c>
      <c r="M2494" s="2" t="s">
        <v>2672</v>
      </c>
      <c r="N2494" s="2" t="s">
        <v>675</v>
      </c>
      <c r="O2494" s="2" t="s">
        <v>9489</v>
      </c>
      <c r="P2494" s="2" t="s">
        <v>675</v>
      </c>
      <c r="Q2494" s="9" t="s">
        <v>2272</v>
      </c>
      <c r="R2494" s="2" t="s">
        <v>10320</v>
      </c>
      <c r="S2494" s="9" t="s">
        <v>675</v>
      </c>
      <c r="T2494" s="2" t="s">
        <v>675</v>
      </c>
    </row>
    <row r="2495" spans="1:20">
      <c r="A2495" s="2" t="s">
        <v>10321</v>
      </c>
      <c r="B2495" s="9" t="s">
        <v>675</v>
      </c>
      <c r="C2495" s="2" t="s">
        <v>682</v>
      </c>
      <c r="D2495" s="2" t="s">
        <v>675</v>
      </c>
      <c r="E2495" s="2" t="s">
        <v>682</v>
      </c>
      <c r="F2495" s="2" t="s">
        <v>11560</v>
      </c>
      <c r="G2495" s="2" t="s">
        <v>11551</v>
      </c>
      <c r="H2495" s="2" t="s">
        <v>675</v>
      </c>
      <c r="I2495" s="2" t="s">
        <v>9520</v>
      </c>
      <c r="J2495" s="2" t="s">
        <v>10058</v>
      </c>
      <c r="K2495" s="2" t="s">
        <v>4108</v>
      </c>
      <c r="L2495" s="2" t="s">
        <v>675</v>
      </c>
      <c r="M2495" s="2" t="s">
        <v>2672</v>
      </c>
      <c r="N2495" s="2" t="s">
        <v>675</v>
      </c>
      <c r="O2495" s="2" t="s">
        <v>9519</v>
      </c>
      <c r="P2495" s="2" t="s">
        <v>675</v>
      </c>
      <c r="Q2495" s="9" t="s">
        <v>2272</v>
      </c>
      <c r="R2495" s="2" t="s">
        <v>10322</v>
      </c>
      <c r="S2495" s="9" t="s">
        <v>675</v>
      </c>
      <c r="T2495" s="2" t="s">
        <v>675</v>
      </c>
    </row>
    <row r="2496" spans="1:20">
      <c r="A2496" s="2" t="s">
        <v>4823</v>
      </c>
      <c r="B2496" s="9" t="s">
        <v>2272</v>
      </c>
      <c r="C2496" s="2" t="s">
        <v>13749</v>
      </c>
      <c r="D2496" s="2" t="s">
        <v>2272</v>
      </c>
      <c r="E2496" s="2" t="s">
        <v>12531</v>
      </c>
      <c r="F2496" s="2" t="s">
        <v>12164</v>
      </c>
      <c r="G2496" s="2" t="s">
        <v>11551</v>
      </c>
      <c r="H2496" s="2" t="s">
        <v>675</v>
      </c>
      <c r="I2496" s="2" t="s">
        <v>4825</v>
      </c>
      <c r="J2496" s="2" t="s">
        <v>588</v>
      </c>
      <c r="K2496" s="2" t="s">
        <v>664</v>
      </c>
      <c r="L2496" s="2" t="s">
        <v>11552</v>
      </c>
      <c r="M2496" s="2" t="s">
        <v>1283</v>
      </c>
      <c r="N2496" s="2" t="s">
        <v>701</v>
      </c>
      <c r="O2496" s="2" t="s">
        <v>4824</v>
      </c>
      <c r="P2496" s="2" t="s">
        <v>11557</v>
      </c>
      <c r="Q2496" s="9" t="s">
        <v>2272</v>
      </c>
      <c r="R2496" s="2" t="s">
        <v>4826</v>
      </c>
      <c r="S2496" s="9" t="s">
        <v>4843</v>
      </c>
      <c r="T2496" s="2" t="s">
        <v>675</v>
      </c>
    </row>
    <row r="2497" spans="1:20">
      <c r="A2497" s="2" t="s">
        <v>5491</v>
      </c>
      <c r="B2497" s="9" t="s">
        <v>2272</v>
      </c>
      <c r="C2497" s="2" t="s">
        <v>13185</v>
      </c>
      <c r="D2497" s="2" t="s">
        <v>2272</v>
      </c>
      <c r="E2497" s="2" t="s">
        <v>13733</v>
      </c>
      <c r="F2497" s="2" t="s">
        <v>11762</v>
      </c>
      <c r="G2497" s="2" t="s">
        <v>11551</v>
      </c>
      <c r="H2497" s="2" t="s">
        <v>675</v>
      </c>
      <c r="I2497" s="2" t="s">
        <v>3255</v>
      </c>
      <c r="J2497" s="2" t="s">
        <v>119</v>
      </c>
      <c r="K2497" s="2" t="s">
        <v>664</v>
      </c>
      <c r="L2497" s="2" t="s">
        <v>11552</v>
      </c>
      <c r="M2497" s="2" t="s">
        <v>1283</v>
      </c>
      <c r="N2497" s="2" t="s">
        <v>701</v>
      </c>
      <c r="O2497" s="2" t="s">
        <v>3254</v>
      </c>
      <c r="P2497" s="2" t="s">
        <v>11557</v>
      </c>
      <c r="Q2497" s="9" t="s">
        <v>2272</v>
      </c>
      <c r="R2497" s="2" t="s">
        <v>5492</v>
      </c>
      <c r="S2497" s="9" t="s">
        <v>4843</v>
      </c>
      <c r="T2497" s="2" t="s">
        <v>675</v>
      </c>
    </row>
    <row r="2498" spans="1:20">
      <c r="A2498" s="2" t="s">
        <v>5493</v>
      </c>
      <c r="B2498" s="9" t="s">
        <v>2272</v>
      </c>
      <c r="C2498" s="2" t="s">
        <v>13519</v>
      </c>
      <c r="D2498" s="2" t="s">
        <v>2272</v>
      </c>
      <c r="E2498" s="2" t="s">
        <v>13750</v>
      </c>
      <c r="F2498" s="2" t="s">
        <v>11721</v>
      </c>
      <c r="G2498" s="2" t="s">
        <v>11551</v>
      </c>
      <c r="H2498" s="2" t="s">
        <v>675</v>
      </c>
      <c r="I2498" s="2" t="s">
        <v>2587</v>
      </c>
      <c r="J2498" s="2" t="s">
        <v>119</v>
      </c>
      <c r="K2498" s="2" t="s">
        <v>664</v>
      </c>
      <c r="L2498" s="2" t="s">
        <v>11552</v>
      </c>
      <c r="M2498" s="2" t="s">
        <v>1283</v>
      </c>
      <c r="N2498" s="2" t="s">
        <v>701</v>
      </c>
      <c r="O2498" s="2" t="s">
        <v>2586</v>
      </c>
      <c r="P2498" s="2" t="s">
        <v>11557</v>
      </c>
      <c r="Q2498" s="9" t="s">
        <v>2272</v>
      </c>
      <c r="R2498" s="2" t="s">
        <v>5494</v>
      </c>
      <c r="S2498" s="9" t="s">
        <v>4843</v>
      </c>
      <c r="T2498" s="2" t="s">
        <v>675</v>
      </c>
    </row>
    <row r="2499" spans="1:20">
      <c r="A2499" s="2" t="s">
        <v>5495</v>
      </c>
      <c r="B2499" s="9" t="s">
        <v>2272</v>
      </c>
      <c r="C2499" s="2" t="s">
        <v>13751</v>
      </c>
      <c r="D2499" s="2" t="s">
        <v>2272</v>
      </c>
      <c r="E2499" s="2" t="s">
        <v>13026</v>
      </c>
      <c r="F2499" s="2" t="s">
        <v>11643</v>
      </c>
      <c r="G2499" s="2" t="s">
        <v>11551</v>
      </c>
      <c r="H2499" s="2" t="s">
        <v>675</v>
      </c>
      <c r="I2499" s="2" t="s">
        <v>2571</v>
      </c>
      <c r="J2499" s="2" t="s">
        <v>119</v>
      </c>
      <c r="K2499" s="2" t="s">
        <v>664</v>
      </c>
      <c r="L2499" s="2" t="s">
        <v>11552</v>
      </c>
      <c r="M2499" s="2" t="s">
        <v>1283</v>
      </c>
      <c r="N2499" s="2" t="s">
        <v>701</v>
      </c>
      <c r="O2499" s="2" t="s">
        <v>2570</v>
      </c>
      <c r="P2499" s="2" t="s">
        <v>11557</v>
      </c>
      <c r="Q2499" s="9" t="s">
        <v>2272</v>
      </c>
      <c r="R2499" s="2" t="s">
        <v>5496</v>
      </c>
      <c r="S2499" s="9" t="s">
        <v>4843</v>
      </c>
      <c r="T2499" s="2" t="s">
        <v>675</v>
      </c>
    </row>
    <row r="2500" spans="1:20">
      <c r="A2500" s="2" t="s">
        <v>3492</v>
      </c>
      <c r="B2500" s="9" t="s">
        <v>2272</v>
      </c>
      <c r="C2500" s="2" t="s">
        <v>13752</v>
      </c>
      <c r="D2500" s="2" t="s">
        <v>2272</v>
      </c>
      <c r="E2500" s="2" t="s">
        <v>13164</v>
      </c>
      <c r="F2500" s="2" t="s">
        <v>12266</v>
      </c>
      <c r="G2500" s="2" t="s">
        <v>11551</v>
      </c>
      <c r="H2500" s="2" t="s">
        <v>675</v>
      </c>
      <c r="I2500" s="2" t="s">
        <v>1496</v>
      </c>
      <c r="J2500" s="2" t="s">
        <v>186</v>
      </c>
      <c r="K2500" s="2" t="s">
        <v>664</v>
      </c>
      <c r="L2500" s="2" t="s">
        <v>11552</v>
      </c>
      <c r="M2500" s="2" t="s">
        <v>1676</v>
      </c>
      <c r="N2500" s="2" t="s">
        <v>701</v>
      </c>
      <c r="O2500" s="2" t="s">
        <v>1495</v>
      </c>
      <c r="P2500" s="2" t="s">
        <v>11568</v>
      </c>
      <c r="Q2500" s="9" t="s">
        <v>2279</v>
      </c>
      <c r="R2500" s="2" t="s">
        <v>3493</v>
      </c>
      <c r="S2500" s="9" t="s">
        <v>4843</v>
      </c>
      <c r="T2500" s="2" t="s">
        <v>675</v>
      </c>
    </row>
    <row r="2501" spans="1:20">
      <c r="A2501" s="2" t="s">
        <v>4827</v>
      </c>
      <c r="B2501" s="9" t="s">
        <v>2272</v>
      </c>
      <c r="C2501" s="2" t="s">
        <v>13753</v>
      </c>
      <c r="D2501" s="2" t="s">
        <v>2272</v>
      </c>
      <c r="E2501" s="2" t="s">
        <v>12875</v>
      </c>
      <c r="F2501" s="2" t="s">
        <v>11767</v>
      </c>
      <c r="G2501" s="2" t="s">
        <v>11551</v>
      </c>
      <c r="H2501" s="2" t="s">
        <v>675</v>
      </c>
      <c r="I2501" s="2" t="s">
        <v>1275</v>
      </c>
      <c r="J2501" s="2" t="s">
        <v>273</v>
      </c>
      <c r="K2501" s="2" t="s">
        <v>664</v>
      </c>
      <c r="L2501" s="2" t="s">
        <v>11552</v>
      </c>
      <c r="M2501" s="2" t="s">
        <v>1676</v>
      </c>
      <c r="N2501" s="2" t="s">
        <v>701</v>
      </c>
      <c r="O2501" s="2" t="s">
        <v>1274</v>
      </c>
      <c r="P2501" s="2" t="s">
        <v>11568</v>
      </c>
      <c r="Q2501" s="9" t="s">
        <v>2279</v>
      </c>
      <c r="R2501" s="2" t="s">
        <v>4828</v>
      </c>
      <c r="S2501" s="9" t="s">
        <v>4843</v>
      </c>
      <c r="T2501" s="2" t="s">
        <v>675</v>
      </c>
    </row>
    <row r="2502" spans="1:20">
      <c r="A2502" s="2" t="s">
        <v>10323</v>
      </c>
      <c r="B2502" s="9" t="s">
        <v>2284</v>
      </c>
      <c r="C2502" s="2" t="s">
        <v>6902</v>
      </c>
      <c r="D2502" s="2" t="s">
        <v>2284</v>
      </c>
      <c r="E2502" s="2" t="s">
        <v>6735</v>
      </c>
      <c r="F2502" s="2" t="s">
        <v>11560</v>
      </c>
      <c r="G2502" s="2" t="s">
        <v>11551</v>
      </c>
      <c r="H2502" s="2" t="s">
        <v>5670</v>
      </c>
      <c r="I2502" s="2" t="s">
        <v>914</v>
      </c>
      <c r="J2502" s="2" t="s">
        <v>10324</v>
      </c>
      <c r="K2502" s="2" t="s">
        <v>922</v>
      </c>
      <c r="L2502" s="2" t="s">
        <v>675</v>
      </c>
      <c r="M2502" s="2" t="s">
        <v>760</v>
      </c>
      <c r="N2502" s="2" t="s">
        <v>2672</v>
      </c>
      <c r="O2502" s="2" t="s">
        <v>913</v>
      </c>
      <c r="P2502" s="2" t="s">
        <v>11568</v>
      </c>
      <c r="Q2502" s="9" t="s">
        <v>2279</v>
      </c>
      <c r="R2502" s="2" t="s">
        <v>10325</v>
      </c>
      <c r="S2502" s="9" t="s">
        <v>2348</v>
      </c>
      <c r="T2502" s="2" t="s">
        <v>675</v>
      </c>
    </row>
    <row r="2503" spans="1:20">
      <c r="A2503" s="2" t="s">
        <v>2278</v>
      </c>
      <c r="B2503" s="9" t="s">
        <v>2279</v>
      </c>
      <c r="C2503" s="2" t="s">
        <v>13754</v>
      </c>
      <c r="D2503" s="2" t="s">
        <v>675</v>
      </c>
      <c r="E2503" s="2" t="s">
        <v>682</v>
      </c>
      <c r="F2503" s="2" t="s">
        <v>11560</v>
      </c>
      <c r="G2503" s="2" t="s">
        <v>11551</v>
      </c>
      <c r="H2503" s="2" t="s">
        <v>2280</v>
      </c>
      <c r="I2503" s="2" t="s">
        <v>2150</v>
      </c>
      <c r="J2503" s="2" t="s">
        <v>2281</v>
      </c>
      <c r="K2503" s="2" t="s">
        <v>663</v>
      </c>
      <c r="L2503" s="2" t="s">
        <v>675</v>
      </c>
      <c r="M2503" s="2" t="s">
        <v>711</v>
      </c>
      <c r="N2503" s="2" t="s">
        <v>675</v>
      </c>
      <c r="O2503" s="2" t="s">
        <v>2149</v>
      </c>
      <c r="P2503" s="2" t="s">
        <v>11568</v>
      </c>
      <c r="Q2503" s="9" t="s">
        <v>2279</v>
      </c>
      <c r="R2503" s="2" t="s">
        <v>2282</v>
      </c>
      <c r="S2503" s="9" t="s">
        <v>675</v>
      </c>
      <c r="T2503" s="2" t="s">
        <v>675</v>
      </c>
    </row>
    <row r="2504" spans="1:20">
      <c r="A2504" s="2" t="s">
        <v>5497</v>
      </c>
      <c r="B2504" s="9" t="s">
        <v>4830</v>
      </c>
      <c r="C2504" s="2" t="s">
        <v>13755</v>
      </c>
      <c r="D2504" s="2" t="s">
        <v>4830</v>
      </c>
      <c r="E2504" s="2" t="s">
        <v>13756</v>
      </c>
      <c r="F2504" s="2" t="s">
        <v>11616</v>
      </c>
      <c r="G2504" s="2" t="s">
        <v>11551</v>
      </c>
      <c r="H2504" s="2" t="s">
        <v>675</v>
      </c>
      <c r="I2504" s="2" t="s">
        <v>2636</v>
      </c>
      <c r="J2504" s="2" t="s">
        <v>119</v>
      </c>
      <c r="K2504" s="2" t="s">
        <v>664</v>
      </c>
      <c r="L2504" s="2" t="s">
        <v>11552</v>
      </c>
      <c r="M2504" s="2" t="s">
        <v>1283</v>
      </c>
      <c r="N2504" s="2" t="s">
        <v>701</v>
      </c>
      <c r="O2504" s="2" t="s">
        <v>2635</v>
      </c>
      <c r="P2504" s="2" t="s">
        <v>11557</v>
      </c>
      <c r="Q2504" s="9" t="s">
        <v>4830</v>
      </c>
      <c r="R2504" s="2" t="s">
        <v>5498</v>
      </c>
      <c r="S2504" s="9" t="s">
        <v>4843</v>
      </c>
      <c r="T2504" s="2" t="s">
        <v>675</v>
      </c>
    </row>
    <row r="2505" spans="1:20">
      <c r="A2505" s="2" t="s">
        <v>4829</v>
      </c>
      <c r="B2505" s="9" t="s">
        <v>4830</v>
      </c>
      <c r="C2505" s="2" t="s">
        <v>13757</v>
      </c>
      <c r="D2505" s="2" t="s">
        <v>4830</v>
      </c>
      <c r="E2505" s="2" t="s">
        <v>13077</v>
      </c>
      <c r="F2505" s="2" t="s">
        <v>11560</v>
      </c>
      <c r="G2505" s="2" t="s">
        <v>11551</v>
      </c>
      <c r="H2505" s="2" t="s">
        <v>675</v>
      </c>
      <c r="I2505" s="2" t="s">
        <v>2694</v>
      </c>
      <c r="J2505" s="2" t="s">
        <v>589</v>
      </c>
      <c r="K2505" s="2" t="s">
        <v>664</v>
      </c>
      <c r="L2505" s="2" t="s">
        <v>675</v>
      </c>
      <c r="M2505" s="2" t="s">
        <v>1283</v>
      </c>
      <c r="N2505" s="2" t="s">
        <v>701</v>
      </c>
      <c r="O2505" s="2" t="s">
        <v>2693</v>
      </c>
      <c r="P2505" s="2" t="s">
        <v>11557</v>
      </c>
      <c r="Q2505" s="9" t="s">
        <v>4830</v>
      </c>
      <c r="R2505" s="2" t="s">
        <v>4831</v>
      </c>
      <c r="S2505" s="9" t="s">
        <v>4843</v>
      </c>
      <c r="T2505" s="2" t="s">
        <v>675</v>
      </c>
    </row>
    <row r="2506" spans="1:20">
      <c r="A2506" s="2" t="s">
        <v>5499</v>
      </c>
      <c r="B2506" s="9" t="s">
        <v>4830</v>
      </c>
      <c r="C2506" s="2" t="s">
        <v>7576</v>
      </c>
      <c r="D2506" s="2" t="s">
        <v>4830</v>
      </c>
      <c r="E2506" s="2" t="s">
        <v>13758</v>
      </c>
      <c r="F2506" s="2" t="s">
        <v>11853</v>
      </c>
      <c r="G2506" s="2" t="s">
        <v>11551</v>
      </c>
      <c r="H2506" s="2" t="s">
        <v>675</v>
      </c>
      <c r="I2506" s="2" t="s">
        <v>5246</v>
      </c>
      <c r="J2506" s="2" t="s">
        <v>166</v>
      </c>
      <c r="K2506" s="2" t="s">
        <v>664</v>
      </c>
      <c r="L2506" s="2" t="s">
        <v>11552</v>
      </c>
      <c r="M2506" s="2" t="s">
        <v>769</v>
      </c>
      <c r="N2506" s="2" t="s">
        <v>701</v>
      </c>
      <c r="O2506" s="2" t="s">
        <v>5245</v>
      </c>
      <c r="P2506" s="2" t="s">
        <v>11553</v>
      </c>
      <c r="Q2506" s="9" t="s">
        <v>4830</v>
      </c>
      <c r="R2506" s="2" t="s">
        <v>5500</v>
      </c>
      <c r="S2506" s="9" t="s">
        <v>4843</v>
      </c>
      <c r="T2506" s="2" t="s">
        <v>675</v>
      </c>
    </row>
    <row r="2507" spans="1:20">
      <c r="A2507" s="2" t="s">
        <v>4832</v>
      </c>
      <c r="B2507" s="9" t="s">
        <v>4830</v>
      </c>
      <c r="C2507" s="2" t="s">
        <v>13509</v>
      </c>
      <c r="D2507" s="2" t="s">
        <v>4830</v>
      </c>
      <c r="E2507" s="2" t="s">
        <v>13759</v>
      </c>
      <c r="F2507" s="2" t="s">
        <v>12857</v>
      </c>
      <c r="G2507" s="2" t="s">
        <v>11551</v>
      </c>
      <c r="H2507" s="2" t="s">
        <v>675</v>
      </c>
      <c r="I2507" s="2" t="s">
        <v>2274</v>
      </c>
      <c r="J2507" s="2" t="s">
        <v>590</v>
      </c>
      <c r="K2507" s="2" t="s">
        <v>664</v>
      </c>
      <c r="L2507" s="2" t="s">
        <v>11552</v>
      </c>
      <c r="M2507" s="2" t="s">
        <v>769</v>
      </c>
      <c r="N2507" s="2" t="s">
        <v>701</v>
      </c>
      <c r="O2507" s="2" t="s">
        <v>2273</v>
      </c>
      <c r="P2507" s="2" t="s">
        <v>11553</v>
      </c>
      <c r="Q2507" s="9" t="s">
        <v>4830</v>
      </c>
      <c r="R2507" s="2" t="s">
        <v>4833</v>
      </c>
      <c r="S2507" s="9" t="s">
        <v>4843</v>
      </c>
      <c r="T2507" s="2" t="s">
        <v>675</v>
      </c>
    </row>
    <row r="2508" spans="1:20">
      <c r="A2508" s="2" t="s">
        <v>4834</v>
      </c>
      <c r="B2508" s="9" t="s">
        <v>4830</v>
      </c>
      <c r="C2508" s="2" t="s">
        <v>12864</v>
      </c>
      <c r="D2508" s="2" t="s">
        <v>4830</v>
      </c>
      <c r="E2508" s="2" t="s">
        <v>12540</v>
      </c>
      <c r="F2508" s="2" t="s">
        <v>11721</v>
      </c>
      <c r="G2508" s="2" t="s">
        <v>11551</v>
      </c>
      <c r="H2508" s="2" t="s">
        <v>675</v>
      </c>
      <c r="I2508" s="2" t="s">
        <v>3267</v>
      </c>
      <c r="J2508" s="2" t="s">
        <v>433</v>
      </c>
      <c r="K2508" s="2" t="s">
        <v>664</v>
      </c>
      <c r="L2508" s="2" t="s">
        <v>11552</v>
      </c>
      <c r="M2508" s="2" t="s">
        <v>769</v>
      </c>
      <c r="N2508" s="2" t="s">
        <v>701</v>
      </c>
      <c r="O2508" s="2" t="s">
        <v>3266</v>
      </c>
      <c r="P2508" s="2" t="s">
        <v>11553</v>
      </c>
      <c r="Q2508" s="9" t="s">
        <v>4830</v>
      </c>
      <c r="R2508" s="2" t="s">
        <v>4835</v>
      </c>
      <c r="S2508" s="9" t="s">
        <v>4843</v>
      </c>
      <c r="T2508" s="2" t="s">
        <v>675</v>
      </c>
    </row>
    <row r="2509" spans="1:20">
      <c r="A2509" s="2" t="s">
        <v>4836</v>
      </c>
      <c r="B2509" s="9" t="s">
        <v>4830</v>
      </c>
      <c r="C2509" s="2" t="s">
        <v>12993</v>
      </c>
      <c r="D2509" s="2" t="s">
        <v>4830</v>
      </c>
      <c r="E2509" s="2" t="s">
        <v>6141</v>
      </c>
      <c r="F2509" s="2" t="s">
        <v>11550</v>
      </c>
      <c r="G2509" s="2" t="s">
        <v>11551</v>
      </c>
      <c r="H2509" s="2" t="s">
        <v>675</v>
      </c>
      <c r="I2509" s="2" t="s">
        <v>2343</v>
      </c>
      <c r="J2509" s="2" t="s">
        <v>591</v>
      </c>
      <c r="K2509" s="2" t="s">
        <v>664</v>
      </c>
      <c r="L2509" s="2" t="s">
        <v>11552</v>
      </c>
      <c r="M2509" s="2" t="s">
        <v>769</v>
      </c>
      <c r="N2509" s="2" t="s">
        <v>701</v>
      </c>
      <c r="O2509" s="2" t="s">
        <v>2342</v>
      </c>
      <c r="P2509" s="2" t="s">
        <v>11553</v>
      </c>
      <c r="Q2509" s="9" t="s">
        <v>4830</v>
      </c>
      <c r="R2509" s="2" t="s">
        <v>4837</v>
      </c>
      <c r="S2509" s="9" t="s">
        <v>4843</v>
      </c>
      <c r="T2509" s="2" t="s">
        <v>675</v>
      </c>
    </row>
    <row r="2510" spans="1:20">
      <c r="A2510" s="2" t="s">
        <v>4838</v>
      </c>
      <c r="B2510" s="9" t="s">
        <v>4830</v>
      </c>
      <c r="C2510" s="2" t="s">
        <v>13029</v>
      </c>
      <c r="D2510" s="2" t="s">
        <v>4830</v>
      </c>
      <c r="E2510" s="2" t="s">
        <v>13760</v>
      </c>
      <c r="F2510" s="2" t="s">
        <v>13761</v>
      </c>
      <c r="G2510" s="2" t="s">
        <v>11551</v>
      </c>
      <c r="H2510" s="2" t="s">
        <v>675</v>
      </c>
      <c r="I2510" s="2" t="s">
        <v>2161</v>
      </c>
      <c r="J2510" s="2" t="s">
        <v>566</v>
      </c>
      <c r="K2510" s="2" t="s">
        <v>664</v>
      </c>
      <c r="L2510" s="2" t="s">
        <v>11552</v>
      </c>
      <c r="M2510" s="2" t="s">
        <v>1283</v>
      </c>
      <c r="N2510" s="2" t="s">
        <v>701</v>
      </c>
      <c r="O2510" s="2" t="s">
        <v>2160</v>
      </c>
      <c r="P2510" s="2" t="s">
        <v>11557</v>
      </c>
      <c r="Q2510" s="9" t="s">
        <v>3495</v>
      </c>
      <c r="R2510" s="2" t="s">
        <v>4839</v>
      </c>
      <c r="S2510" s="9" t="s">
        <v>4843</v>
      </c>
      <c r="T2510" s="2" t="s">
        <v>675</v>
      </c>
    </row>
    <row r="2511" spans="1:20">
      <c r="A2511" s="2" t="s">
        <v>5501</v>
      </c>
      <c r="B2511" s="9" t="s">
        <v>4830</v>
      </c>
      <c r="C2511" s="2" t="s">
        <v>13762</v>
      </c>
      <c r="D2511" s="2" t="s">
        <v>4830</v>
      </c>
      <c r="E2511" s="2" t="s">
        <v>13018</v>
      </c>
      <c r="F2511" s="2" t="s">
        <v>11584</v>
      </c>
      <c r="G2511" s="2" t="s">
        <v>11551</v>
      </c>
      <c r="H2511" s="2" t="s">
        <v>675</v>
      </c>
      <c r="I2511" s="2" t="s">
        <v>2700</v>
      </c>
      <c r="J2511" s="2" t="s">
        <v>5502</v>
      </c>
      <c r="K2511" s="2" t="s">
        <v>664</v>
      </c>
      <c r="L2511" s="2" t="s">
        <v>11552</v>
      </c>
      <c r="M2511" s="2" t="s">
        <v>1283</v>
      </c>
      <c r="N2511" s="2" t="s">
        <v>701</v>
      </c>
      <c r="O2511" s="2" t="s">
        <v>2699</v>
      </c>
      <c r="P2511" s="2" t="s">
        <v>11557</v>
      </c>
      <c r="Q2511" s="9" t="s">
        <v>3495</v>
      </c>
      <c r="R2511" s="2" t="s">
        <v>5503</v>
      </c>
      <c r="S2511" s="9" t="s">
        <v>4843</v>
      </c>
      <c r="T2511" s="2" t="s">
        <v>675</v>
      </c>
    </row>
    <row r="2512" spans="1:20">
      <c r="A2512" s="2" t="s">
        <v>4840</v>
      </c>
      <c r="B2512" s="9" t="s">
        <v>3495</v>
      </c>
      <c r="C2512" s="2" t="s">
        <v>13538</v>
      </c>
      <c r="D2512" s="2" t="s">
        <v>3495</v>
      </c>
      <c r="E2512" s="2" t="s">
        <v>13763</v>
      </c>
      <c r="F2512" s="2" t="s">
        <v>11555</v>
      </c>
      <c r="G2512" s="2" t="s">
        <v>11551</v>
      </c>
      <c r="H2512" s="2" t="s">
        <v>675</v>
      </c>
      <c r="I2512" s="2" t="s">
        <v>4276</v>
      </c>
      <c r="J2512" s="2" t="s">
        <v>592</v>
      </c>
      <c r="K2512" s="2" t="s">
        <v>675</v>
      </c>
      <c r="L2512" s="2" t="s">
        <v>11552</v>
      </c>
      <c r="M2512" s="2" t="s">
        <v>1283</v>
      </c>
      <c r="N2512" s="2" t="s">
        <v>760</v>
      </c>
      <c r="O2512" s="2" t="s">
        <v>4275</v>
      </c>
      <c r="P2512" s="2" t="s">
        <v>11557</v>
      </c>
      <c r="Q2512" s="9" t="s">
        <v>3495</v>
      </c>
      <c r="R2512" s="2" t="s">
        <v>4841</v>
      </c>
      <c r="S2512" s="9" t="s">
        <v>2290</v>
      </c>
      <c r="T2512" s="2" t="s">
        <v>675</v>
      </c>
    </row>
    <row r="2513" spans="1:20">
      <c r="A2513" s="2" t="s">
        <v>3494</v>
      </c>
      <c r="B2513" s="9" t="s">
        <v>3495</v>
      </c>
      <c r="C2513" s="2" t="s">
        <v>13764</v>
      </c>
      <c r="D2513" s="2" t="s">
        <v>3495</v>
      </c>
      <c r="E2513" s="2" t="s">
        <v>13765</v>
      </c>
      <c r="F2513" s="2" t="s">
        <v>13072</v>
      </c>
      <c r="G2513" s="2" t="s">
        <v>11551</v>
      </c>
      <c r="H2513" s="2" t="s">
        <v>675</v>
      </c>
      <c r="I2513" s="2" t="s">
        <v>77</v>
      </c>
      <c r="J2513" s="2" t="s">
        <v>593</v>
      </c>
      <c r="K2513" s="2" t="s">
        <v>664</v>
      </c>
      <c r="L2513" s="2" t="s">
        <v>11552</v>
      </c>
      <c r="M2513" s="2" t="s">
        <v>1504</v>
      </c>
      <c r="N2513" s="2" t="s">
        <v>701</v>
      </c>
      <c r="O2513" s="2" t="s">
        <v>2096</v>
      </c>
      <c r="P2513" s="2" t="s">
        <v>11557</v>
      </c>
      <c r="Q2513" s="9" t="s">
        <v>3495</v>
      </c>
      <c r="R2513" s="2" t="s">
        <v>3496</v>
      </c>
      <c r="S2513" s="9" t="s">
        <v>4843</v>
      </c>
      <c r="T2513" s="2" t="s">
        <v>675</v>
      </c>
    </row>
    <row r="2514" spans="1:20">
      <c r="A2514" s="2" t="s">
        <v>5504</v>
      </c>
      <c r="B2514" s="9" t="s">
        <v>3495</v>
      </c>
      <c r="C2514" s="2" t="s">
        <v>13766</v>
      </c>
      <c r="D2514" s="2" t="s">
        <v>3495</v>
      </c>
      <c r="E2514" s="2" t="s">
        <v>8606</v>
      </c>
      <c r="F2514" s="2" t="s">
        <v>11560</v>
      </c>
      <c r="G2514" s="2" t="s">
        <v>11551</v>
      </c>
      <c r="H2514" s="2" t="s">
        <v>675</v>
      </c>
      <c r="I2514" s="2" t="s">
        <v>133</v>
      </c>
      <c r="J2514" s="2" t="s">
        <v>5505</v>
      </c>
      <c r="K2514" s="2" t="s">
        <v>664</v>
      </c>
      <c r="L2514" s="2" t="s">
        <v>675</v>
      </c>
      <c r="M2514" s="2" t="s">
        <v>1504</v>
      </c>
      <c r="N2514" s="2" t="s">
        <v>701</v>
      </c>
      <c r="O2514" s="2" t="s">
        <v>1122</v>
      </c>
      <c r="P2514" s="2" t="s">
        <v>11557</v>
      </c>
      <c r="Q2514" s="9" t="s">
        <v>3495</v>
      </c>
      <c r="R2514" s="2" t="s">
        <v>5506</v>
      </c>
      <c r="S2514" s="9" t="s">
        <v>4843</v>
      </c>
      <c r="T2514" s="2" t="s">
        <v>675</v>
      </c>
    </row>
    <row r="2515" spans="1:20">
      <c r="A2515" s="2" t="s">
        <v>3497</v>
      </c>
      <c r="B2515" s="9" t="s">
        <v>3495</v>
      </c>
      <c r="C2515" s="2" t="s">
        <v>13767</v>
      </c>
      <c r="D2515" s="2" t="s">
        <v>3495</v>
      </c>
      <c r="E2515" s="2" t="s">
        <v>13768</v>
      </c>
      <c r="F2515" s="2" t="s">
        <v>12968</v>
      </c>
      <c r="G2515" s="2" t="s">
        <v>11551</v>
      </c>
      <c r="H2515" s="2" t="s">
        <v>675</v>
      </c>
      <c r="I2515" s="2" t="s">
        <v>3123</v>
      </c>
      <c r="J2515" s="2" t="s">
        <v>594</v>
      </c>
      <c r="K2515" s="2" t="s">
        <v>664</v>
      </c>
      <c r="L2515" s="2" t="s">
        <v>11552</v>
      </c>
      <c r="M2515" s="2" t="s">
        <v>1504</v>
      </c>
      <c r="N2515" s="2" t="s">
        <v>701</v>
      </c>
      <c r="O2515" s="2" t="s">
        <v>3122</v>
      </c>
      <c r="P2515" s="2" t="s">
        <v>11557</v>
      </c>
      <c r="Q2515" s="9" t="s">
        <v>3495</v>
      </c>
      <c r="R2515" s="2" t="s">
        <v>3498</v>
      </c>
      <c r="S2515" s="9" t="s">
        <v>4843</v>
      </c>
      <c r="T2515" s="2" t="s">
        <v>675</v>
      </c>
    </row>
    <row r="2516" spans="1:20">
      <c r="A2516" s="2" t="s">
        <v>5507</v>
      </c>
      <c r="B2516" s="9" t="s">
        <v>4843</v>
      </c>
      <c r="C2516" s="2" t="s">
        <v>13769</v>
      </c>
      <c r="D2516" s="2" t="s">
        <v>4843</v>
      </c>
      <c r="E2516" s="2" t="s">
        <v>13268</v>
      </c>
      <c r="F2516" s="2" t="s">
        <v>11550</v>
      </c>
      <c r="G2516" s="2" t="s">
        <v>11551</v>
      </c>
      <c r="H2516" s="2" t="s">
        <v>675</v>
      </c>
      <c r="I2516" s="2" t="s">
        <v>3255</v>
      </c>
      <c r="J2516" s="2" t="s">
        <v>5508</v>
      </c>
      <c r="K2516" s="2" t="s">
        <v>664</v>
      </c>
      <c r="L2516" s="2" t="s">
        <v>11552</v>
      </c>
      <c r="M2516" s="2" t="s">
        <v>769</v>
      </c>
      <c r="N2516" s="2" t="s">
        <v>701</v>
      </c>
      <c r="O2516" s="2" t="s">
        <v>3254</v>
      </c>
      <c r="P2516" s="2" t="s">
        <v>11553</v>
      </c>
      <c r="Q2516" s="9" t="s">
        <v>4843</v>
      </c>
      <c r="R2516" s="2" t="s">
        <v>5509</v>
      </c>
      <c r="S2516" s="9" t="s">
        <v>4843</v>
      </c>
      <c r="T2516" s="2" t="s">
        <v>675</v>
      </c>
    </row>
    <row r="2517" spans="1:20">
      <c r="A2517" s="2" t="s">
        <v>4842</v>
      </c>
      <c r="B2517" s="9" t="s">
        <v>4843</v>
      </c>
      <c r="C2517" s="2" t="s">
        <v>13770</v>
      </c>
      <c r="D2517" s="2" t="s">
        <v>4843</v>
      </c>
      <c r="E2517" s="2" t="s">
        <v>13224</v>
      </c>
      <c r="F2517" s="2" t="s">
        <v>12102</v>
      </c>
      <c r="G2517" s="2" t="s">
        <v>11551</v>
      </c>
      <c r="H2517" s="2" t="s">
        <v>675</v>
      </c>
      <c r="I2517" s="2" t="s">
        <v>1452</v>
      </c>
      <c r="J2517" s="2" t="s">
        <v>595</v>
      </c>
      <c r="K2517" s="2" t="s">
        <v>664</v>
      </c>
      <c r="L2517" s="2" t="s">
        <v>11552</v>
      </c>
      <c r="M2517" s="2" t="s">
        <v>769</v>
      </c>
      <c r="N2517" s="2" t="s">
        <v>701</v>
      </c>
      <c r="O2517" s="2" t="s">
        <v>1451</v>
      </c>
      <c r="P2517" s="2" t="s">
        <v>11553</v>
      </c>
      <c r="Q2517" s="9" t="s">
        <v>4843</v>
      </c>
      <c r="R2517" s="2" t="s">
        <v>4844</v>
      </c>
      <c r="S2517" s="9" t="s">
        <v>4843</v>
      </c>
      <c r="T2517" s="2" t="s">
        <v>675</v>
      </c>
    </row>
    <row r="2518" spans="1:20">
      <c r="A2518" s="2" t="s">
        <v>4845</v>
      </c>
      <c r="B2518" s="9" t="s">
        <v>4843</v>
      </c>
      <c r="C2518" s="2" t="s">
        <v>13771</v>
      </c>
      <c r="D2518" s="2" t="s">
        <v>4843</v>
      </c>
      <c r="E2518" s="2" t="s">
        <v>13772</v>
      </c>
      <c r="F2518" s="2" t="s">
        <v>11601</v>
      </c>
      <c r="G2518" s="2" t="s">
        <v>11551</v>
      </c>
      <c r="H2518" s="2" t="s">
        <v>675</v>
      </c>
      <c r="I2518" s="2" t="s">
        <v>2031</v>
      </c>
      <c r="J2518" s="2" t="s">
        <v>596</v>
      </c>
      <c r="K2518" s="2" t="s">
        <v>664</v>
      </c>
      <c r="L2518" s="2" t="s">
        <v>11552</v>
      </c>
      <c r="M2518" s="2" t="s">
        <v>1504</v>
      </c>
      <c r="N2518" s="2" t="s">
        <v>675</v>
      </c>
      <c r="O2518" s="2" t="s">
        <v>2030</v>
      </c>
      <c r="P2518" s="2" t="s">
        <v>11557</v>
      </c>
      <c r="Q2518" s="9" t="s">
        <v>4843</v>
      </c>
      <c r="R2518" s="2" t="s">
        <v>4846</v>
      </c>
      <c r="S2518" s="9" t="s">
        <v>675</v>
      </c>
      <c r="T2518" s="2" t="s">
        <v>675</v>
      </c>
    </row>
    <row r="2519" spans="1:20">
      <c r="A2519" s="2" t="s">
        <v>4847</v>
      </c>
      <c r="B2519" s="9" t="s">
        <v>4843</v>
      </c>
      <c r="C2519" s="2" t="s">
        <v>13773</v>
      </c>
      <c r="D2519" s="2" t="s">
        <v>4843</v>
      </c>
      <c r="E2519" s="2" t="s">
        <v>13774</v>
      </c>
      <c r="F2519" s="2" t="s">
        <v>12594</v>
      </c>
      <c r="G2519" s="2" t="s">
        <v>11551</v>
      </c>
      <c r="H2519" s="2" t="s">
        <v>675</v>
      </c>
      <c r="I2519" s="2" t="s">
        <v>1925</v>
      </c>
      <c r="J2519" s="2" t="s">
        <v>597</v>
      </c>
      <c r="K2519" s="2" t="s">
        <v>675</v>
      </c>
      <c r="L2519" s="2" t="s">
        <v>11552</v>
      </c>
      <c r="M2519" s="2" t="s">
        <v>1504</v>
      </c>
      <c r="N2519" s="2" t="s">
        <v>760</v>
      </c>
      <c r="O2519" s="2" t="s">
        <v>1924</v>
      </c>
      <c r="P2519" s="2" t="s">
        <v>11557</v>
      </c>
      <c r="Q2519" s="9" t="s">
        <v>4843</v>
      </c>
      <c r="R2519" s="2" t="s">
        <v>4848</v>
      </c>
      <c r="S2519" s="9" t="s">
        <v>2290</v>
      </c>
      <c r="T2519" s="2" t="s">
        <v>675</v>
      </c>
    </row>
    <row r="2520" spans="1:20">
      <c r="A2520" s="2" t="s">
        <v>5510</v>
      </c>
      <c r="B2520" s="9" t="s">
        <v>2284</v>
      </c>
      <c r="C2520" s="2" t="s">
        <v>13775</v>
      </c>
      <c r="D2520" s="2" t="s">
        <v>2284</v>
      </c>
      <c r="E2520" s="2" t="s">
        <v>13296</v>
      </c>
      <c r="F2520" s="2" t="s">
        <v>12290</v>
      </c>
      <c r="G2520" s="2" t="s">
        <v>11551</v>
      </c>
      <c r="H2520" s="2" t="s">
        <v>675</v>
      </c>
      <c r="I2520" s="2" t="s">
        <v>3255</v>
      </c>
      <c r="J2520" s="2" t="s">
        <v>5508</v>
      </c>
      <c r="K2520" s="2" t="s">
        <v>664</v>
      </c>
      <c r="L2520" s="2" t="s">
        <v>11552</v>
      </c>
      <c r="M2520" s="2" t="s">
        <v>769</v>
      </c>
      <c r="N2520" s="2" t="s">
        <v>675</v>
      </c>
      <c r="O2520" s="2" t="s">
        <v>3254</v>
      </c>
      <c r="P2520" s="2" t="s">
        <v>11553</v>
      </c>
      <c r="Q2520" s="9" t="s">
        <v>2284</v>
      </c>
      <c r="R2520" s="2" t="s">
        <v>5511</v>
      </c>
      <c r="S2520" s="9" t="s">
        <v>675</v>
      </c>
      <c r="T2520" s="2" t="s">
        <v>675</v>
      </c>
    </row>
    <row r="2521" spans="1:20">
      <c r="A2521" s="2" t="s">
        <v>2283</v>
      </c>
      <c r="B2521" s="9" t="s">
        <v>2284</v>
      </c>
      <c r="C2521" s="2" t="s">
        <v>11621</v>
      </c>
      <c r="D2521" s="2" t="s">
        <v>2284</v>
      </c>
      <c r="E2521" s="2" t="s">
        <v>13776</v>
      </c>
      <c r="F2521" s="2" t="s">
        <v>11560</v>
      </c>
      <c r="G2521" s="2" t="s">
        <v>11551</v>
      </c>
      <c r="H2521" s="2" t="s">
        <v>675</v>
      </c>
      <c r="I2521" s="2" t="s">
        <v>56</v>
      </c>
      <c r="J2521" s="2" t="s">
        <v>2287</v>
      </c>
      <c r="K2521" s="2" t="s">
        <v>663</v>
      </c>
      <c r="L2521" s="2" t="s">
        <v>675</v>
      </c>
      <c r="M2521" s="2" t="s">
        <v>701</v>
      </c>
      <c r="N2521" s="2" t="s">
        <v>701</v>
      </c>
      <c r="O2521" s="2" t="s">
        <v>1086</v>
      </c>
      <c r="P2521" s="2" t="s">
        <v>11557</v>
      </c>
      <c r="Q2521" s="9" t="s">
        <v>2284</v>
      </c>
      <c r="R2521" s="2" t="s">
        <v>2288</v>
      </c>
      <c r="S2521" s="9" t="s">
        <v>2296</v>
      </c>
      <c r="T2521" s="2" t="s">
        <v>12465</v>
      </c>
    </row>
    <row r="2522" spans="1:20">
      <c r="A2522" s="2" t="s">
        <v>4849</v>
      </c>
      <c r="B2522" s="9" t="s">
        <v>2284</v>
      </c>
      <c r="C2522" s="2" t="s">
        <v>13777</v>
      </c>
      <c r="D2522" s="2" t="s">
        <v>2284</v>
      </c>
      <c r="E2522" s="2" t="s">
        <v>6112</v>
      </c>
      <c r="F2522" s="2" t="s">
        <v>11965</v>
      </c>
      <c r="G2522" s="2" t="s">
        <v>11551</v>
      </c>
      <c r="H2522" s="2" t="s">
        <v>675</v>
      </c>
      <c r="I2522" s="2" t="s">
        <v>2343</v>
      </c>
      <c r="J2522" s="2" t="s">
        <v>598</v>
      </c>
      <c r="K2522" s="2" t="s">
        <v>675</v>
      </c>
      <c r="L2522" s="2" t="s">
        <v>11552</v>
      </c>
      <c r="M2522" s="2" t="s">
        <v>902</v>
      </c>
      <c r="N2522" s="2" t="s">
        <v>760</v>
      </c>
      <c r="O2522" s="2" t="s">
        <v>2342</v>
      </c>
      <c r="P2522" s="2" t="s">
        <v>11557</v>
      </c>
      <c r="Q2522" s="9" t="s">
        <v>2284</v>
      </c>
      <c r="R2522" s="2" t="s">
        <v>4850</v>
      </c>
      <c r="S2522" s="9" t="s">
        <v>2353</v>
      </c>
      <c r="T2522" s="2" t="s">
        <v>675</v>
      </c>
    </row>
    <row r="2523" spans="1:20">
      <c r="A2523" s="2" t="s">
        <v>3499</v>
      </c>
      <c r="B2523" s="9" t="s">
        <v>2284</v>
      </c>
      <c r="C2523" s="2" t="s">
        <v>5877</v>
      </c>
      <c r="D2523" s="2" t="s">
        <v>2284</v>
      </c>
      <c r="E2523" s="2" t="s">
        <v>13561</v>
      </c>
      <c r="F2523" s="2" t="s">
        <v>11853</v>
      </c>
      <c r="G2523" s="2" t="s">
        <v>11551</v>
      </c>
      <c r="H2523" s="2" t="s">
        <v>675</v>
      </c>
      <c r="I2523" s="2" t="s">
        <v>132</v>
      </c>
      <c r="J2523" s="2" t="s">
        <v>494</v>
      </c>
      <c r="K2523" s="2" t="s">
        <v>664</v>
      </c>
      <c r="L2523" s="2" t="s">
        <v>11552</v>
      </c>
      <c r="M2523" s="2" t="s">
        <v>902</v>
      </c>
      <c r="N2523" s="2" t="s">
        <v>675</v>
      </c>
      <c r="O2523" s="2" t="s">
        <v>2235</v>
      </c>
      <c r="P2523" s="2" t="s">
        <v>11557</v>
      </c>
      <c r="Q2523" s="9" t="s">
        <v>2284</v>
      </c>
      <c r="R2523" s="2" t="s">
        <v>3501</v>
      </c>
      <c r="S2523" s="9" t="s">
        <v>675</v>
      </c>
      <c r="T2523" s="2" t="s">
        <v>675</v>
      </c>
    </row>
    <row r="2524" spans="1:20">
      <c r="A2524" s="2" t="s">
        <v>4851</v>
      </c>
      <c r="B2524" s="9" t="s">
        <v>2284</v>
      </c>
      <c r="C2524" s="2" t="s">
        <v>13778</v>
      </c>
      <c r="D2524" s="2" t="s">
        <v>2284</v>
      </c>
      <c r="E2524" s="2" t="s">
        <v>13779</v>
      </c>
      <c r="F2524" s="2" t="s">
        <v>11762</v>
      </c>
      <c r="G2524" s="2" t="s">
        <v>11551</v>
      </c>
      <c r="H2524" s="2" t="s">
        <v>675</v>
      </c>
      <c r="I2524" s="2" t="s">
        <v>2920</v>
      </c>
      <c r="J2524" s="2" t="s">
        <v>599</v>
      </c>
      <c r="K2524" s="2" t="s">
        <v>675</v>
      </c>
      <c r="L2524" s="2" t="s">
        <v>11552</v>
      </c>
      <c r="M2524" s="2" t="s">
        <v>1504</v>
      </c>
      <c r="N2524" s="2" t="s">
        <v>760</v>
      </c>
      <c r="O2524" s="2" t="s">
        <v>2919</v>
      </c>
      <c r="P2524" s="2" t="s">
        <v>11557</v>
      </c>
      <c r="Q2524" s="9" t="s">
        <v>2290</v>
      </c>
      <c r="R2524" s="2" t="s">
        <v>4852</v>
      </c>
      <c r="S2524" s="9" t="s">
        <v>2353</v>
      </c>
      <c r="T2524" s="2" t="s">
        <v>675</v>
      </c>
    </row>
    <row r="2525" spans="1:20">
      <c r="A2525" s="2" t="s">
        <v>4853</v>
      </c>
      <c r="B2525" s="9" t="s">
        <v>2290</v>
      </c>
      <c r="C2525" s="2" t="s">
        <v>13780</v>
      </c>
      <c r="D2525" s="2" t="s">
        <v>2290</v>
      </c>
      <c r="E2525" s="2" t="s">
        <v>5928</v>
      </c>
      <c r="F2525" s="2" t="s">
        <v>12197</v>
      </c>
      <c r="G2525" s="2" t="s">
        <v>11551</v>
      </c>
      <c r="H2525" s="2" t="s">
        <v>675</v>
      </c>
      <c r="I2525" s="2" t="s">
        <v>2547</v>
      </c>
      <c r="J2525" s="2" t="s">
        <v>268</v>
      </c>
      <c r="K2525" s="2" t="s">
        <v>675</v>
      </c>
      <c r="L2525" s="2" t="s">
        <v>11552</v>
      </c>
      <c r="M2525" s="2" t="s">
        <v>902</v>
      </c>
      <c r="N2525" s="2" t="s">
        <v>760</v>
      </c>
      <c r="O2525" s="2" t="s">
        <v>2546</v>
      </c>
      <c r="P2525" s="2" t="s">
        <v>11557</v>
      </c>
      <c r="Q2525" s="9" t="s">
        <v>2290</v>
      </c>
      <c r="R2525" s="2" t="s">
        <v>4854</v>
      </c>
      <c r="S2525" s="9" t="s">
        <v>2353</v>
      </c>
      <c r="T2525" s="2" t="s">
        <v>675</v>
      </c>
    </row>
    <row r="2526" spans="1:20">
      <c r="A2526" s="2" t="s">
        <v>2289</v>
      </c>
      <c r="B2526" s="9" t="s">
        <v>2290</v>
      </c>
      <c r="C2526" s="2" t="s">
        <v>13781</v>
      </c>
      <c r="D2526" s="2" t="s">
        <v>2290</v>
      </c>
      <c r="E2526" s="2" t="s">
        <v>5942</v>
      </c>
      <c r="F2526" s="2" t="s">
        <v>11560</v>
      </c>
      <c r="G2526" s="2" t="s">
        <v>11551</v>
      </c>
      <c r="H2526" s="2" t="s">
        <v>675</v>
      </c>
      <c r="I2526" s="2" t="s">
        <v>2292</v>
      </c>
      <c r="J2526" s="2" t="s">
        <v>2293</v>
      </c>
      <c r="K2526" s="2" t="s">
        <v>664</v>
      </c>
      <c r="L2526" s="2" t="s">
        <v>675</v>
      </c>
      <c r="M2526" s="2" t="s">
        <v>902</v>
      </c>
      <c r="N2526" s="2" t="s">
        <v>675</v>
      </c>
      <c r="O2526" s="2" t="s">
        <v>2291</v>
      </c>
      <c r="P2526" s="2" t="s">
        <v>11557</v>
      </c>
      <c r="Q2526" s="9" t="s">
        <v>2290</v>
      </c>
      <c r="R2526" s="2" t="s">
        <v>2294</v>
      </c>
      <c r="S2526" s="9" t="s">
        <v>675</v>
      </c>
      <c r="T2526" s="2" t="s">
        <v>675</v>
      </c>
    </row>
    <row r="2527" spans="1:20">
      <c r="A2527" s="2" t="s">
        <v>4855</v>
      </c>
      <c r="B2527" s="9" t="s">
        <v>2296</v>
      </c>
      <c r="C2527" s="2" t="s">
        <v>13442</v>
      </c>
      <c r="D2527" s="2" t="s">
        <v>2296</v>
      </c>
      <c r="E2527" s="2" t="s">
        <v>13782</v>
      </c>
      <c r="F2527" s="2" t="s">
        <v>11601</v>
      </c>
      <c r="G2527" s="2" t="s">
        <v>11551</v>
      </c>
      <c r="H2527" s="2" t="s">
        <v>675</v>
      </c>
      <c r="I2527" s="2" t="s">
        <v>2031</v>
      </c>
      <c r="J2527" s="2" t="s">
        <v>600</v>
      </c>
      <c r="K2527" s="2" t="s">
        <v>664</v>
      </c>
      <c r="L2527" s="2" t="s">
        <v>11552</v>
      </c>
      <c r="M2527" s="2" t="s">
        <v>1504</v>
      </c>
      <c r="N2527" s="2" t="s">
        <v>675</v>
      </c>
      <c r="O2527" s="2" t="s">
        <v>2030</v>
      </c>
      <c r="P2527" s="2" t="s">
        <v>11557</v>
      </c>
      <c r="Q2527" s="9" t="s">
        <v>2296</v>
      </c>
      <c r="R2527" s="2" t="s">
        <v>4856</v>
      </c>
      <c r="S2527" s="9" t="s">
        <v>675</v>
      </c>
      <c r="T2527" s="2" t="s">
        <v>675</v>
      </c>
    </row>
    <row r="2528" spans="1:20">
      <c r="A2528" s="2" t="s">
        <v>4857</v>
      </c>
      <c r="B2528" s="9" t="s">
        <v>2296</v>
      </c>
      <c r="C2528" s="2" t="s">
        <v>13783</v>
      </c>
      <c r="D2528" s="2" t="s">
        <v>2296</v>
      </c>
      <c r="E2528" s="2" t="s">
        <v>13784</v>
      </c>
      <c r="F2528" s="2" t="s">
        <v>13017</v>
      </c>
      <c r="G2528" s="2" t="s">
        <v>11551</v>
      </c>
      <c r="H2528" s="2" t="s">
        <v>675</v>
      </c>
      <c r="I2528" s="2" t="s">
        <v>2754</v>
      </c>
      <c r="J2528" s="2" t="s">
        <v>601</v>
      </c>
      <c r="K2528" s="2" t="s">
        <v>664</v>
      </c>
      <c r="L2528" s="2" t="s">
        <v>11552</v>
      </c>
      <c r="M2528" s="2" t="s">
        <v>1504</v>
      </c>
      <c r="N2528" s="2" t="s">
        <v>675</v>
      </c>
      <c r="O2528" s="2" t="s">
        <v>2753</v>
      </c>
      <c r="P2528" s="2" t="s">
        <v>11557</v>
      </c>
      <c r="Q2528" s="9" t="s">
        <v>2296</v>
      </c>
      <c r="R2528" s="2" t="s">
        <v>4858</v>
      </c>
      <c r="S2528" s="9" t="s">
        <v>675</v>
      </c>
      <c r="T2528" s="2" t="s">
        <v>675</v>
      </c>
    </row>
    <row r="2529" spans="1:20">
      <c r="A2529" s="2" t="s">
        <v>2295</v>
      </c>
      <c r="B2529" s="9" t="s">
        <v>2296</v>
      </c>
      <c r="C2529" s="2" t="s">
        <v>13785</v>
      </c>
      <c r="D2529" s="2" t="s">
        <v>2296</v>
      </c>
      <c r="E2529" s="2" t="s">
        <v>13786</v>
      </c>
      <c r="F2529" s="2" t="s">
        <v>11560</v>
      </c>
      <c r="G2529" s="2" t="s">
        <v>11551</v>
      </c>
      <c r="H2529" s="2" t="s">
        <v>675</v>
      </c>
      <c r="I2529" s="2" t="s">
        <v>2031</v>
      </c>
      <c r="J2529" s="2" t="s">
        <v>2297</v>
      </c>
      <c r="K2529" s="2" t="s">
        <v>664</v>
      </c>
      <c r="L2529" s="2" t="s">
        <v>675</v>
      </c>
      <c r="M2529" s="2" t="s">
        <v>1504</v>
      </c>
      <c r="N2529" s="2" t="s">
        <v>675</v>
      </c>
      <c r="O2529" s="2" t="s">
        <v>2030</v>
      </c>
      <c r="P2529" s="2" t="s">
        <v>11557</v>
      </c>
      <c r="Q2529" s="9" t="s">
        <v>2296</v>
      </c>
      <c r="R2529" s="2" t="s">
        <v>2298</v>
      </c>
      <c r="S2529" s="9" t="s">
        <v>675</v>
      </c>
      <c r="T2529" s="2" t="s">
        <v>675</v>
      </c>
    </row>
    <row r="2530" spans="1:20">
      <c r="A2530" s="2" t="s">
        <v>2299</v>
      </c>
      <c r="B2530" s="9" t="s">
        <v>2296</v>
      </c>
      <c r="C2530" s="2" t="s">
        <v>13787</v>
      </c>
      <c r="D2530" s="2" t="s">
        <v>2296</v>
      </c>
      <c r="E2530" s="2" t="s">
        <v>13787</v>
      </c>
      <c r="F2530" s="2" t="s">
        <v>11560</v>
      </c>
      <c r="G2530" s="2" t="s">
        <v>11551</v>
      </c>
      <c r="H2530" s="2" t="s">
        <v>675</v>
      </c>
      <c r="I2530" s="2" t="s">
        <v>2301</v>
      </c>
      <c r="J2530" s="2" t="s">
        <v>2302</v>
      </c>
      <c r="K2530" s="2" t="s">
        <v>663</v>
      </c>
      <c r="L2530" s="2" t="s">
        <v>675</v>
      </c>
      <c r="M2530" s="2" t="s">
        <v>711</v>
      </c>
      <c r="N2530" s="2" t="s">
        <v>760</v>
      </c>
      <c r="O2530" s="2" t="s">
        <v>2300</v>
      </c>
      <c r="P2530" s="2" t="s">
        <v>11568</v>
      </c>
      <c r="Q2530" s="9" t="s">
        <v>2296</v>
      </c>
      <c r="R2530" s="2" t="s">
        <v>2303</v>
      </c>
      <c r="S2530" s="9" t="s">
        <v>2353</v>
      </c>
      <c r="T2530" s="2" t="s">
        <v>675</v>
      </c>
    </row>
    <row r="2531" spans="1:20">
      <c r="A2531" s="2" t="s">
        <v>10326</v>
      </c>
      <c r="B2531" s="9" t="s">
        <v>4898</v>
      </c>
      <c r="C2531" s="2" t="s">
        <v>13788</v>
      </c>
      <c r="D2531" s="2" t="s">
        <v>675</v>
      </c>
      <c r="E2531" s="2" t="s">
        <v>682</v>
      </c>
      <c r="F2531" s="2" t="s">
        <v>11560</v>
      </c>
      <c r="G2531" s="2" t="s">
        <v>11551</v>
      </c>
      <c r="H2531" s="2" t="s">
        <v>675</v>
      </c>
      <c r="I2531" s="2" t="s">
        <v>15</v>
      </c>
      <c r="J2531" s="2" t="s">
        <v>6752</v>
      </c>
      <c r="K2531" s="2" t="s">
        <v>922</v>
      </c>
      <c r="L2531" s="2" t="s">
        <v>675</v>
      </c>
      <c r="M2531" s="2" t="s">
        <v>760</v>
      </c>
      <c r="N2531" s="2" t="s">
        <v>760</v>
      </c>
      <c r="O2531" s="2" t="s">
        <v>2332</v>
      </c>
      <c r="P2531" s="2" t="s">
        <v>11557</v>
      </c>
      <c r="Q2531" s="9" t="s">
        <v>2296</v>
      </c>
      <c r="R2531" s="2" t="s">
        <v>10329</v>
      </c>
      <c r="S2531" s="9" t="s">
        <v>2384</v>
      </c>
      <c r="T2531" s="2" t="s">
        <v>675</v>
      </c>
    </row>
    <row r="2532" spans="1:20">
      <c r="A2532" s="2" t="s">
        <v>10332</v>
      </c>
      <c r="B2532" s="9" t="s">
        <v>2381</v>
      </c>
      <c r="C2532" s="2" t="s">
        <v>13789</v>
      </c>
      <c r="D2532" s="2" t="s">
        <v>675</v>
      </c>
      <c r="E2532" s="2" t="s">
        <v>682</v>
      </c>
      <c r="F2532" s="2" t="s">
        <v>11560</v>
      </c>
      <c r="G2532" s="2" t="s">
        <v>11551</v>
      </c>
      <c r="H2532" s="2" t="s">
        <v>675</v>
      </c>
      <c r="I2532" s="2" t="s">
        <v>178</v>
      </c>
      <c r="J2532" s="2" t="s">
        <v>6786</v>
      </c>
      <c r="K2532" s="2" t="s">
        <v>922</v>
      </c>
      <c r="L2532" s="2" t="s">
        <v>675</v>
      </c>
      <c r="M2532" s="2" t="s">
        <v>760</v>
      </c>
      <c r="N2532" s="2" t="s">
        <v>760</v>
      </c>
      <c r="O2532" s="2" t="s">
        <v>1002</v>
      </c>
      <c r="P2532" s="2" t="s">
        <v>11557</v>
      </c>
      <c r="Q2532" s="9" t="s">
        <v>2296</v>
      </c>
      <c r="R2532" s="2" t="s">
        <v>10333</v>
      </c>
      <c r="S2532" s="9" t="s">
        <v>2384</v>
      </c>
      <c r="T2532" s="2" t="s">
        <v>675</v>
      </c>
    </row>
    <row r="2533" spans="1:20">
      <c r="A2533" s="2" t="s">
        <v>10334</v>
      </c>
      <c r="B2533" s="9" t="s">
        <v>2348</v>
      </c>
      <c r="C2533" s="2" t="s">
        <v>13790</v>
      </c>
      <c r="D2533" s="2" t="s">
        <v>675</v>
      </c>
      <c r="E2533" s="2" t="s">
        <v>682</v>
      </c>
      <c r="F2533" s="2" t="s">
        <v>11560</v>
      </c>
      <c r="G2533" s="2" t="s">
        <v>11551</v>
      </c>
      <c r="H2533" s="2" t="s">
        <v>675</v>
      </c>
      <c r="I2533" s="2" t="s">
        <v>106</v>
      </c>
      <c r="J2533" s="2" t="s">
        <v>6828</v>
      </c>
      <c r="K2533" s="2" t="s">
        <v>922</v>
      </c>
      <c r="L2533" s="2" t="s">
        <v>675</v>
      </c>
      <c r="M2533" s="2" t="s">
        <v>760</v>
      </c>
      <c r="N2533" s="2" t="s">
        <v>760</v>
      </c>
      <c r="O2533" s="2" t="s">
        <v>1387</v>
      </c>
      <c r="P2533" s="2" t="s">
        <v>11557</v>
      </c>
      <c r="Q2533" s="9" t="s">
        <v>2296</v>
      </c>
      <c r="R2533" s="2" t="s">
        <v>10336</v>
      </c>
      <c r="S2533" s="9" t="s">
        <v>2353</v>
      </c>
      <c r="T2533" s="2" t="s">
        <v>675</v>
      </c>
    </row>
    <row r="2534" spans="1:20">
      <c r="A2534" s="2" t="s">
        <v>10337</v>
      </c>
      <c r="B2534" s="9" t="s">
        <v>2423</v>
      </c>
      <c r="C2534" s="2" t="s">
        <v>7107</v>
      </c>
      <c r="D2534" s="2" t="s">
        <v>2423</v>
      </c>
      <c r="E2534" s="2" t="s">
        <v>5861</v>
      </c>
      <c r="F2534" s="2" t="s">
        <v>11560</v>
      </c>
      <c r="G2534" s="2" t="s">
        <v>11551</v>
      </c>
      <c r="H2534" s="2" t="s">
        <v>675</v>
      </c>
      <c r="I2534" s="2" t="s">
        <v>195</v>
      </c>
      <c r="J2534" s="2" t="s">
        <v>6852</v>
      </c>
      <c r="K2534" s="2" t="s">
        <v>922</v>
      </c>
      <c r="L2534" s="2" t="s">
        <v>675</v>
      </c>
      <c r="M2534" s="2" t="s">
        <v>760</v>
      </c>
      <c r="N2534" s="2" t="s">
        <v>2672</v>
      </c>
      <c r="O2534" s="2" t="s">
        <v>4073</v>
      </c>
      <c r="P2534" s="2" t="s">
        <v>11557</v>
      </c>
      <c r="Q2534" s="9" t="s">
        <v>2296</v>
      </c>
      <c r="R2534" s="2" t="s">
        <v>10338</v>
      </c>
      <c r="S2534" s="9" t="s">
        <v>3539</v>
      </c>
      <c r="T2534" s="2" t="s">
        <v>675</v>
      </c>
    </row>
    <row r="2535" spans="1:20">
      <c r="A2535" s="2" t="s">
        <v>10339</v>
      </c>
      <c r="B2535" s="9" t="s">
        <v>2353</v>
      </c>
      <c r="C2535" s="2" t="s">
        <v>13791</v>
      </c>
      <c r="D2535" s="2" t="s">
        <v>675</v>
      </c>
      <c r="E2535" s="2" t="s">
        <v>682</v>
      </c>
      <c r="F2535" s="2" t="s">
        <v>11560</v>
      </c>
      <c r="G2535" s="2" t="s">
        <v>11551</v>
      </c>
      <c r="H2535" s="2" t="s">
        <v>675</v>
      </c>
      <c r="I2535" s="2" t="s">
        <v>87</v>
      </c>
      <c r="J2535" s="2" t="s">
        <v>6856</v>
      </c>
      <c r="K2535" s="2" t="s">
        <v>922</v>
      </c>
      <c r="L2535" s="2" t="s">
        <v>675</v>
      </c>
      <c r="M2535" s="2" t="s">
        <v>760</v>
      </c>
      <c r="N2535" s="2" t="s">
        <v>760</v>
      </c>
      <c r="O2535" s="2" t="s">
        <v>4082</v>
      </c>
      <c r="P2535" s="2" t="s">
        <v>11557</v>
      </c>
      <c r="Q2535" s="9" t="s">
        <v>2296</v>
      </c>
      <c r="R2535" s="2" t="s">
        <v>10341</v>
      </c>
      <c r="S2535" s="9" t="s">
        <v>2372</v>
      </c>
      <c r="T2535" s="2" t="s">
        <v>675</v>
      </c>
    </row>
    <row r="2536" spans="1:20">
      <c r="A2536" s="2" t="s">
        <v>10342</v>
      </c>
      <c r="B2536" s="9" t="s">
        <v>675</v>
      </c>
      <c r="C2536" s="2" t="s">
        <v>682</v>
      </c>
      <c r="D2536" s="2" t="s">
        <v>675</v>
      </c>
      <c r="E2536" s="2" t="s">
        <v>682</v>
      </c>
      <c r="F2536" s="2" t="s">
        <v>11560</v>
      </c>
      <c r="G2536" s="2" t="s">
        <v>11551</v>
      </c>
      <c r="H2536" s="2" t="s">
        <v>410</v>
      </c>
      <c r="I2536" s="2" t="s">
        <v>410</v>
      </c>
      <c r="J2536" s="2" t="s">
        <v>7047</v>
      </c>
      <c r="K2536" s="2" t="s">
        <v>922</v>
      </c>
      <c r="L2536" s="2" t="s">
        <v>675</v>
      </c>
      <c r="M2536" s="2" t="s">
        <v>760</v>
      </c>
      <c r="N2536" s="2" t="s">
        <v>675</v>
      </c>
      <c r="O2536" s="2" t="s">
        <v>743</v>
      </c>
      <c r="P2536" s="2" t="s">
        <v>11557</v>
      </c>
      <c r="Q2536" s="9" t="s">
        <v>2296</v>
      </c>
      <c r="R2536" s="2" t="s">
        <v>10343</v>
      </c>
      <c r="S2536" s="9" t="s">
        <v>675</v>
      </c>
      <c r="T2536" s="2" t="s">
        <v>675</v>
      </c>
    </row>
    <row r="2537" spans="1:20">
      <c r="A2537" s="2" t="s">
        <v>10344</v>
      </c>
      <c r="B2537" s="9" t="s">
        <v>2423</v>
      </c>
      <c r="C2537" s="2" t="s">
        <v>13792</v>
      </c>
      <c r="D2537" s="2" t="s">
        <v>675</v>
      </c>
      <c r="E2537" s="2" t="s">
        <v>682</v>
      </c>
      <c r="F2537" s="2" t="s">
        <v>11560</v>
      </c>
      <c r="G2537" s="2" t="s">
        <v>11551</v>
      </c>
      <c r="H2537" s="2" t="s">
        <v>675</v>
      </c>
      <c r="I2537" s="2" t="s">
        <v>18</v>
      </c>
      <c r="J2537" s="2" t="s">
        <v>7440</v>
      </c>
      <c r="K2537" s="2" t="s">
        <v>922</v>
      </c>
      <c r="L2537" s="2" t="s">
        <v>675</v>
      </c>
      <c r="M2537" s="2" t="s">
        <v>760</v>
      </c>
      <c r="N2537" s="2" t="s">
        <v>825</v>
      </c>
      <c r="O2537" s="2" t="s">
        <v>2311</v>
      </c>
      <c r="P2537" s="2" t="s">
        <v>11553</v>
      </c>
      <c r="Q2537" s="9" t="s">
        <v>2296</v>
      </c>
      <c r="R2537" s="2" t="s">
        <v>10345</v>
      </c>
      <c r="S2537" s="9" t="s">
        <v>2423</v>
      </c>
      <c r="T2537" s="2" t="s">
        <v>675</v>
      </c>
    </row>
    <row r="2538" spans="1:20">
      <c r="A2538" s="2" t="s">
        <v>10346</v>
      </c>
      <c r="B2538" s="9" t="s">
        <v>2402</v>
      </c>
      <c r="C2538" s="2" t="s">
        <v>6748</v>
      </c>
      <c r="D2538" s="2" t="s">
        <v>2402</v>
      </c>
      <c r="E2538" s="2" t="s">
        <v>6800</v>
      </c>
      <c r="F2538" s="2" t="s">
        <v>11560</v>
      </c>
      <c r="G2538" s="2" t="s">
        <v>11551</v>
      </c>
      <c r="H2538" s="2" t="s">
        <v>675</v>
      </c>
      <c r="I2538" s="2" t="s">
        <v>11</v>
      </c>
      <c r="J2538" s="2" t="s">
        <v>7447</v>
      </c>
      <c r="K2538" s="2" t="s">
        <v>922</v>
      </c>
      <c r="L2538" s="2" t="s">
        <v>675</v>
      </c>
      <c r="M2538" s="2" t="s">
        <v>760</v>
      </c>
      <c r="N2538" s="2" t="s">
        <v>2672</v>
      </c>
      <c r="O2538" s="2" t="s">
        <v>815</v>
      </c>
      <c r="P2538" s="2" t="s">
        <v>11553</v>
      </c>
      <c r="Q2538" s="9" t="s">
        <v>2296</v>
      </c>
      <c r="R2538" s="2" t="s">
        <v>10347</v>
      </c>
      <c r="S2538" s="9" t="s">
        <v>3539</v>
      </c>
      <c r="T2538" s="2" t="s">
        <v>675</v>
      </c>
    </row>
    <row r="2539" spans="1:20">
      <c r="A2539" s="2" t="s">
        <v>10348</v>
      </c>
      <c r="B2539" s="9" t="s">
        <v>2410</v>
      </c>
      <c r="C2539" s="2" t="s">
        <v>6692</v>
      </c>
      <c r="D2539" s="2" t="s">
        <v>2410</v>
      </c>
      <c r="E2539" s="2" t="s">
        <v>6993</v>
      </c>
      <c r="F2539" s="2" t="s">
        <v>11560</v>
      </c>
      <c r="G2539" s="2" t="s">
        <v>11551</v>
      </c>
      <c r="H2539" s="2" t="s">
        <v>675</v>
      </c>
      <c r="I2539" s="2" t="s">
        <v>61</v>
      </c>
      <c r="J2539" s="2" t="s">
        <v>7460</v>
      </c>
      <c r="K2539" s="2" t="s">
        <v>922</v>
      </c>
      <c r="L2539" s="2" t="s">
        <v>675</v>
      </c>
      <c r="M2539" s="2" t="s">
        <v>760</v>
      </c>
      <c r="N2539" s="2" t="s">
        <v>2672</v>
      </c>
      <c r="O2539" s="2" t="s">
        <v>800</v>
      </c>
      <c r="P2539" s="2" t="s">
        <v>11553</v>
      </c>
      <c r="Q2539" s="9" t="s">
        <v>2296</v>
      </c>
      <c r="R2539" s="2" t="s">
        <v>10349</v>
      </c>
      <c r="S2539" s="9" t="s">
        <v>3539</v>
      </c>
      <c r="T2539" s="2" t="s">
        <v>675</v>
      </c>
    </row>
    <row r="2540" spans="1:20">
      <c r="A2540" s="2" t="s">
        <v>2304</v>
      </c>
      <c r="B2540" s="9" t="s">
        <v>2296</v>
      </c>
      <c r="C2540" s="2" t="s">
        <v>13793</v>
      </c>
      <c r="D2540" s="2" t="s">
        <v>675</v>
      </c>
      <c r="E2540" s="2" t="s">
        <v>682</v>
      </c>
      <c r="F2540" s="2" t="s">
        <v>11560</v>
      </c>
      <c r="G2540" s="2" t="s">
        <v>11551</v>
      </c>
      <c r="H2540" s="2" t="s">
        <v>1177</v>
      </c>
      <c r="I2540" s="2" t="s">
        <v>1176</v>
      </c>
      <c r="J2540" s="2" t="s">
        <v>2305</v>
      </c>
      <c r="K2540" s="2" t="s">
        <v>663</v>
      </c>
      <c r="L2540" s="2" t="s">
        <v>675</v>
      </c>
      <c r="M2540" s="2" t="s">
        <v>711</v>
      </c>
      <c r="N2540" s="2" t="s">
        <v>675</v>
      </c>
      <c r="O2540" s="2" t="s">
        <v>1175</v>
      </c>
      <c r="P2540" s="2" t="s">
        <v>11568</v>
      </c>
      <c r="Q2540" s="9" t="s">
        <v>2296</v>
      </c>
      <c r="R2540" s="2" t="s">
        <v>2306</v>
      </c>
      <c r="S2540" s="9" t="s">
        <v>675</v>
      </c>
      <c r="T2540" s="2" t="s">
        <v>675</v>
      </c>
    </row>
    <row r="2541" spans="1:20">
      <c r="A2541" s="2" t="s">
        <v>2307</v>
      </c>
      <c r="B2541" s="9" t="s">
        <v>2296</v>
      </c>
      <c r="C2541" s="2" t="s">
        <v>13794</v>
      </c>
      <c r="D2541" s="2" t="s">
        <v>2296</v>
      </c>
      <c r="E2541" s="2" t="s">
        <v>6121</v>
      </c>
      <c r="F2541" s="2" t="s">
        <v>11560</v>
      </c>
      <c r="G2541" s="2" t="s">
        <v>11551</v>
      </c>
      <c r="H2541" s="2" t="s">
        <v>675</v>
      </c>
      <c r="I2541" s="2" t="s">
        <v>27</v>
      </c>
      <c r="J2541" s="2" t="s">
        <v>2308</v>
      </c>
      <c r="K2541" s="2" t="s">
        <v>663</v>
      </c>
      <c r="L2541" s="2" t="s">
        <v>675</v>
      </c>
      <c r="M2541" s="2" t="s">
        <v>701</v>
      </c>
      <c r="N2541" s="2" t="s">
        <v>675</v>
      </c>
      <c r="O2541" s="2" t="s">
        <v>1030</v>
      </c>
      <c r="P2541" s="2" t="s">
        <v>11557</v>
      </c>
      <c r="Q2541" s="9" t="s">
        <v>2296</v>
      </c>
      <c r="R2541" s="2" t="s">
        <v>2309</v>
      </c>
      <c r="S2541" s="9" t="s">
        <v>675</v>
      </c>
      <c r="T2541" s="2" t="s">
        <v>675</v>
      </c>
    </row>
    <row r="2542" spans="1:20">
      <c r="A2542" s="2" t="s">
        <v>2310</v>
      </c>
      <c r="B2542" s="9" t="s">
        <v>2296</v>
      </c>
      <c r="C2542" s="2" t="s">
        <v>13795</v>
      </c>
      <c r="D2542" s="2" t="s">
        <v>2296</v>
      </c>
      <c r="E2542" s="2" t="s">
        <v>5882</v>
      </c>
      <c r="F2542" s="2" t="s">
        <v>11560</v>
      </c>
      <c r="G2542" s="2" t="s">
        <v>11551</v>
      </c>
      <c r="H2542" s="2" t="s">
        <v>675</v>
      </c>
      <c r="I2542" s="2" t="s">
        <v>18</v>
      </c>
      <c r="J2542" s="2" t="s">
        <v>2308</v>
      </c>
      <c r="K2542" s="2" t="s">
        <v>663</v>
      </c>
      <c r="L2542" s="2" t="s">
        <v>675</v>
      </c>
      <c r="M2542" s="2" t="s">
        <v>701</v>
      </c>
      <c r="N2542" s="2" t="s">
        <v>675</v>
      </c>
      <c r="O2542" s="2" t="s">
        <v>2311</v>
      </c>
      <c r="P2542" s="2" t="s">
        <v>11557</v>
      </c>
      <c r="Q2542" s="9" t="s">
        <v>2296</v>
      </c>
      <c r="R2542" s="2" t="s">
        <v>2312</v>
      </c>
      <c r="S2542" s="9" t="s">
        <v>675</v>
      </c>
      <c r="T2542" s="2" t="s">
        <v>675</v>
      </c>
    </row>
    <row r="2543" spans="1:20">
      <c r="A2543" s="2" t="s">
        <v>2313</v>
      </c>
      <c r="B2543" s="9" t="s">
        <v>2296</v>
      </c>
      <c r="C2543" s="2" t="s">
        <v>671</v>
      </c>
      <c r="D2543" s="2" t="s">
        <v>2296</v>
      </c>
      <c r="E2543" s="2" t="s">
        <v>6096</v>
      </c>
      <c r="F2543" s="2" t="s">
        <v>11560</v>
      </c>
      <c r="G2543" s="2" t="s">
        <v>11551</v>
      </c>
      <c r="H2543" s="2" t="s">
        <v>675</v>
      </c>
      <c r="I2543" s="2" t="s">
        <v>11</v>
      </c>
      <c r="J2543" s="2" t="s">
        <v>2308</v>
      </c>
      <c r="K2543" s="2" t="s">
        <v>663</v>
      </c>
      <c r="L2543" s="2" t="s">
        <v>675</v>
      </c>
      <c r="M2543" s="2" t="s">
        <v>701</v>
      </c>
      <c r="N2543" s="2" t="s">
        <v>675</v>
      </c>
      <c r="O2543" s="2" t="s">
        <v>815</v>
      </c>
      <c r="P2543" s="2" t="s">
        <v>11557</v>
      </c>
      <c r="Q2543" s="9" t="s">
        <v>2296</v>
      </c>
      <c r="R2543" s="2" t="s">
        <v>2314</v>
      </c>
      <c r="S2543" s="9" t="s">
        <v>675</v>
      </c>
      <c r="T2543" s="2" t="s">
        <v>675</v>
      </c>
    </row>
    <row r="2544" spans="1:20">
      <c r="A2544" s="2" t="s">
        <v>2315</v>
      </c>
      <c r="B2544" s="9" t="s">
        <v>2296</v>
      </c>
      <c r="C2544" s="2" t="s">
        <v>5851</v>
      </c>
      <c r="D2544" s="2" t="s">
        <v>2296</v>
      </c>
      <c r="E2544" s="2" t="s">
        <v>5861</v>
      </c>
      <c r="F2544" s="2" t="s">
        <v>11560</v>
      </c>
      <c r="G2544" s="2" t="s">
        <v>11551</v>
      </c>
      <c r="H2544" s="2" t="s">
        <v>675</v>
      </c>
      <c r="I2544" s="2" t="s">
        <v>47</v>
      </c>
      <c r="J2544" s="2" t="s">
        <v>2308</v>
      </c>
      <c r="K2544" s="2" t="s">
        <v>663</v>
      </c>
      <c r="L2544" s="2" t="s">
        <v>675</v>
      </c>
      <c r="M2544" s="2" t="s">
        <v>701</v>
      </c>
      <c r="N2544" s="2" t="s">
        <v>675</v>
      </c>
      <c r="O2544" s="2" t="s">
        <v>1286</v>
      </c>
      <c r="P2544" s="2" t="s">
        <v>11557</v>
      </c>
      <c r="Q2544" s="9" t="s">
        <v>2296</v>
      </c>
      <c r="R2544" s="2" t="s">
        <v>2316</v>
      </c>
      <c r="S2544" s="9" t="s">
        <v>675</v>
      </c>
      <c r="T2544" s="2" t="s">
        <v>675</v>
      </c>
    </row>
    <row r="2545" spans="1:20">
      <c r="A2545" s="2" t="s">
        <v>2317</v>
      </c>
      <c r="B2545" s="9" t="s">
        <v>2296</v>
      </c>
      <c r="C2545" s="2" t="s">
        <v>5861</v>
      </c>
      <c r="D2545" s="2" t="s">
        <v>2296</v>
      </c>
      <c r="E2545" s="2" t="s">
        <v>5852</v>
      </c>
      <c r="F2545" s="2" t="s">
        <v>11560</v>
      </c>
      <c r="G2545" s="2" t="s">
        <v>11551</v>
      </c>
      <c r="H2545" s="2" t="s">
        <v>675</v>
      </c>
      <c r="I2545" s="2" t="s">
        <v>61</v>
      </c>
      <c r="J2545" s="2" t="s">
        <v>2308</v>
      </c>
      <c r="K2545" s="2" t="s">
        <v>663</v>
      </c>
      <c r="L2545" s="2" t="s">
        <v>675</v>
      </c>
      <c r="M2545" s="2" t="s">
        <v>701</v>
      </c>
      <c r="N2545" s="2" t="s">
        <v>675</v>
      </c>
      <c r="O2545" s="2" t="s">
        <v>800</v>
      </c>
      <c r="P2545" s="2" t="s">
        <v>11557</v>
      </c>
      <c r="Q2545" s="9" t="s">
        <v>2296</v>
      </c>
      <c r="R2545" s="2" t="s">
        <v>2318</v>
      </c>
      <c r="S2545" s="9" t="s">
        <v>675</v>
      </c>
      <c r="T2545" s="2" t="s">
        <v>675</v>
      </c>
    </row>
    <row r="2546" spans="1:20">
      <c r="A2546" s="2" t="s">
        <v>2319</v>
      </c>
      <c r="B2546" s="9" t="s">
        <v>2296</v>
      </c>
      <c r="C2546" s="2" t="s">
        <v>5852</v>
      </c>
      <c r="D2546" s="2" t="s">
        <v>2296</v>
      </c>
      <c r="E2546" s="2" t="s">
        <v>5895</v>
      </c>
      <c r="F2546" s="2" t="s">
        <v>11560</v>
      </c>
      <c r="G2546" s="2" t="s">
        <v>11551</v>
      </c>
      <c r="H2546" s="2" t="s">
        <v>675</v>
      </c>
      <c r="I2546" s="2" t="s">
        <v>56</v>
      </c>
      <c r="J2546" s="2" t="s">
        <v>2308</v>
      </c>
      <c r="K2546" s="2" t="s">
        <v>663</v>
      </c>
      <c r="L2546" s="2" t="s">
        <v>675</v>
      </c>
      <c r="M2546" s="2" t="s">
        <v>701</v>
      </c>
      <c r="N2546" s="2" t="s">
        <v>675</v>
      </c>
      <c r="O2546" s="2" t="s">
        <v>1086</v>
      </c>
      <c r="P2546" s="2" t="s">
        <v>11557</v>
      </c>
      <c r="Q2546" s="9" t="s">
        <v>2296</v>
      </c>
      <c r="R2546" s="2" t="s">
        <v>2320</v>
      </c>
      <c r="S2546" s="9" t="s">
        <v>675</v>
      </c>
      <c r="T2546" s="2" t="s">
        <v>675</v>
      </c>
    </row>
    <row r="2547" spans="1:20">
      <c r="A2547" s="2" t="s">
        <v>2321</v>
      </c>
      <c r="B2547" s="9" t="s">
        <v>2296</v>
      </c>
      <c r="C2547" s="2" t="s">
        <v>13796</v>
      </c>
      <c r="D2547" s="2" t="s">
        <v>2296</v>
      </c>
      <c r="E2547" s="2" t="s">
        <v>5882</v>
      </c>
      <c r="F2547" s="2" t="s">
        <v>11560</v>
      </c>
      <c r="G2547" s="2" t="s">
        <v>11551</v>
      </c>
      <c r="H2547" s="2" t="s">
        <v>675</v>
      </c>
      <c r="I2547" s="2" t="s">
        <v>54</v>
      </c>
      <c r="J2547" s="2" t="s">
        <v>2308</v>
      </c>
      <c r="K2547" s="2" t="s">
        <v>663</v>
      </c>
      <c r="L2547" s="2" t="s">
        <v>675</v>
      </c>
      <c r="M2547" s="2" t="s">
        <v>701</v>
      </c>
      <c r="N2547" s="2" t="s">
        <v>675</v>
      </c>
      <c r="O2547" s="2" t="s">
        <v>2256</v>
      </c>
      <c r="P2547" s="2" t="s">
        <v>11557</v>
      </c>
      <c r="Q2547" s="9" t="s">
        <v>2296</v>
      </c>
      <c r="R2547" s="2" t="s">
        <v>2322</v>
      </c>
      <c r="S2547" s="9" t="s">
        <v>675</v>
      </c>
      <c r="T2547" s="2" t="s">
        <v>675</v>
      </c>
    </row>
    <row r="2548" spans="1:20">
      <c r="A2548" s="2" t="s">
        <v>10350</v>
      </c>
      <c r="B2548" s="9" t="s">
        <v>2296</v>
      </c>
      <c r="C2548" s="2" t="s">
        <v>13797</v>
      </c>
      <c r="D2548" s="2" t="s">
        <v>675</v>
      </c>
      <c r="E2548" s="2" t="s">
        <v>682</v>
      </c>
      <c r="F2548" s="2" t="s">
        <v>11560</v>
      </c>
      <c r="G2548" s="2" t="s">
        <v>11551</v>
      </c>
      <c r="H2548" s="2" t="s">
        <v>675</v>
      </c>
      <c r="I2548" s="2" t="s">
        <v>97</v>
      </c>
      <c r="J2548" s="2" t="s">
        <v>10351</v>
      </c>
      <c r="K2548" s="2" t="s">
        <v>675</v>
      </c>
      <c r="L2548" s="2" t="s">
        <v>675</v>
      </c>
      <c r="M2548" s="2" t="s">
        <v>2672</v>
      </c>
      <c r="N2548" s="2" t="s">
        <v>2672</v>
      </c>
      <c r="O2548" s="2" t="s">
        <v>1532</v>
      </c>
      <c r="P2548" s="2" t="s">
        <v>11568</v>
      </c>
      <c r="Q2548" s="9" t="s">
        <v>2296</v>
      </c>
      <c r="R2548" s="2" t="s">
        <v>10352</v>
      </c>
      <c r="S2548" s="9" t="s">
        <v>2296</v>
      </c>
      <c r="T2548" s="2" t="s">
        <v>675</v>
      </c>
    </row>
    <row r="2549" spans="1:20">
      <c r="A2549" s="2" t="s">
        <v>10353</v>
      </c>
      <c r="B2549" s="9" t="s">
        <v>2296</v>
      </c>
      <c r="C2549" s="2" t="s">
        <v>13798</v>
      </c>
      <c r="D2549" s="2" t="s">
        <v>675</v>
      </c>
      <c r="E2549" s="2" t="s">
        <v>682</v>
      </c>
      <c r="F2549" s="2" t="s">
        <v>11560</v>
      </c>
      <c r="G2549" s="2" t="s">
        <v>11551</v>
      </c>
      <c r="H2549" s="2" t="s">
        <v>675</v>
      </c>
      <c r="I2549" s="2" t="s">
        <v>114</v>
      </c>
      <c r="J2549" s="2" t="s">
        <v>10351</v>
      </c>
      <c r="K2549" s="2" t="s">
        <v>922</v>
      </c>
      <c r="L2549" s="2" t="s">
        <v>675</v>
      </c>
      <c r="M2549" s="2" t="s">
        <v>2672</v>
      </c>
      <c r="N2549" s="2" t="s">
        <v>675</v>
      </c>
      <c r="O2549" s="2" t="s">
        <v>1491</v>
      </c>
      <c r="P2549" s="2" t="s">
        <v>11568</v>
      </c>
      <c r="Q2549" s="9" t="s">
        <v>2296</v>
      </c>
      <c r="R2549" s="2" t="s">
        <v>10354</v>
      </c>
      <c r="S2549" s="9" t="s">
        <v>675</v>
      </c>
      <c r="T2549" s="2" t="s">
        <v>675</v>
      </c>
    </row>
    <row r="2550" spans="1:20">
      <c r="A2550" s="2" t="s">
        <v>3502</v>
      </c>
      <c r="B2550" s="9" t="s">
        <v>2296</v>
      </c>
      <c r="C2550" s="2" t="s">
        <v>13799</v>
      </c>
      <c r="D2550" s="2" t="s">
        <v>2296</v>
      </c>
      <c r="E2550" s="2" t="s">
        <v>13800</v>
      </c>
      <c r="F2550" s="2" t="s">
        <v>11560</v>
      </c>
      <c r="G2550" s="2" t="s">
        <v>11551</v>
      </c>
      <c r="H2550" s="2" t="s">
        <v>675</v>
      </c>
      <c r="I2550" s="2" t="s">
        <v>51</v>
      </c>
      <c r="J2550" s="2" t="s">
        <v>445</v>
      </c>
      <c r="K2550" s="2" t="s">
        <v>664</v>
      </c>
      <c r="L2550" s="2" t="s">
        <v>675</v>
      </c>
      <c r="M2550" s="2" t="s">
        <v>1283</v>
      </c>
      <c r="N2550" s="2" t="s">
        <v>675</v>
      </c>
      <c r="O2550" s="2" t="s">
        <v>1501</v>
      </c>
      <c r="P2550" s="2" t="s">
        <v>11557</v>
      </c>
      <c r="Q2550" s="9" t="s">
        <v>2296</v>
      </c>
      <c r="R2550" s="2" t="s">
        <v>3503</v>
      </c>
      <c r="S2550" s="9" t="s">
        <v>675</v>
      </c>
      <c r="T2550" s="2" t="s">
        <v>675</v>
      </c>
    </row>
    <row r="2551" spans="1:20">
      <c r="A2551" s="2" t="s">
        <v>3504</v>
      </c>
      <c r="B2551" s="9" t="s">
        <v>2296</v>
      </c>
      <c r="C2551" s="2" t="s">
        <v>13801</v>
      </c>
      <c r="D2551" s="2" t="s">
        <v>2296</v>
      </c>
      <c r="E2551" s="2" t="s">
        <v>13490</v>
      </c>
      <c r="F2551" s="2" t="s">
        <v>11560</v>
      </c>
      <c r="G2551" s="2" t="s">
        <v>11551</v>
      </c>
      <c r="H2551" s="2" t="s">
        <v>675</v>
      </c>
      <c r="I2551" s="2" t="s">
        <v>71</v>
      </c>
      <c r="J2551" s="2" t="s">
        <v>602</v>
      </c>
      <c r="K2551" s="2" t="s">
        <v>664</v>
      </c>
      <c r="L2551" s="2" t="s">
        <v>675</v>
      </c>
      <c r="M2551" s="2" t="s">
        <v>1283</v>
      </c>
      <c r="N2551" s="2" t="s">
        <v>675</v>
      </c>
      <c r="O2551" s="2" t="s">
        <v>1915</v>
      </c>
      <c r="P2551" s="2" t="s">
        <v>11557</v>
      </c>
      <c r="Q2551" s="9" t="s">
        <v>2296</v>
      </c>
      <c r="R2551" s="2" t="s">
        <v>3505</v>
      </c>
      <c r="S2551" s="9" t="s">
        <v>675</v>
      </c>
      <c r="T2551" s="2" t="s">
        <v>675</v>
      </c>
    </row>
    <row r="2552" spans="1:20">
      <c r="A2552" s="2" t="s">
        <v>4859</v>
      </c>
      <c r="B2552" s="9" t="s">
        <v>2296</v>
      </c>
      <c r="C2552" s="2" t="s">
        <v>13802</v>
      </c>
      <c r="D2552" s="2" t="s">
        <v>2296</v>
      </c>
      <c r="E2552" s="2" t="s">
        <v>13732</v>
      </c>
      <c r="F2552" s="2" t="s">
        <v>11560</v>
      </c>
      <c r="G2552" s="2" t="s">
        <v>11551</v>
      </c>
      <c r="H2552" s="2" t="s">
        <v>675</v>
      </c>
      <c r="I2552" s="2" t="s">
        <v>1550</v>
      </c>
      <c r="J2552" s="2" t="s">
        <v>603</v>
      </c>
      <c r="K2552" s="2" t="s">
        <v>664</v>
      </c>
      <c r="L2552" s="2" t="s">
        <v>675</v>
      </c>
      <c r="M2552" s="2" t="s">
        <v>1283</v>
      </c>
      <c r="N2552" s="2" t="s">
        <v>675</v>
      </c>
      <c r="O2552" s="2" t="s">
        <v>1549</v>
      </c>
      <c r="P2552" s="2" t="s">
        <v>11557</v>
      </c>
      <c r="Q2552" s="9" t="s">
        <v>2296</v>
      </c>
      <c r="R2552" s="2" t="s">
        <v>4860</v>
      </c>
      <c r="S2552" s="9" t="s">
        <v>675</v>
      </c>
      <c r="T2552" s="2" t="s">
        <v>675</v>
      </c>
    </row>
    <row r="2553" spans="1:20">
      <c r="A2553" s="2" t="s">
        <v>3506</v>
      </c>
      <c r="B2553" s="9" t="s">
        <v>2296</v>
      </c>
      <c r="C2553" s="2" t="s">
        <v>13802</v>
      </c>
      <c r="D2553" s="2" t="s">
        <v>2296</v>
      </c>
      <c r="E2553" s="2" t="s">
        <v>13803</v>
      </c>
      <c r="F2553" s="2" t="s">
        <v>11560</v>
      </c>
      <c r="G2553" s="2" t="s">
        <v>11551</v>
      </c>
      <c r="H2553" s="2" t="s">
        <v>675</v>
      </c>
      <c r="I2553" s="2" t="s">
        <v>95</v>
      </c>
      <c r="J2553" s="2" t="s">
        <v>602</v>
      </c>
      <c r="K2553" s="2" t="s">
        <v>664</v>
      </c>
      <c r="L2553" s="2" t="s">
        <v>675</v>
      </c>
      <c r="M2553" s="2" t="s">
        <v>1283</v>
      </c>
      <c r="N2553" s="2" t="s">
        <v>675</v>
      </c>
      <c r="O2553" s="2" t="s">
        <v>2403</v>
      </c>
      <c r="P2553" s="2" t="s">
        <v>11557</v>
      </c>
      <c r="Q2553" s="9" t="s">
        <v>2296</v>
      </c>
      <c r="R2553" s="2" t="s">
        <v>3507</v>
      </c>
      <c r="S2553" s="9" t="s">
        <v>675</v>
      </c>
      <c r="T2553" s="2" t="s">
        <v>675</v>
      </c>
    </row>
    <row r="2554" spans="1:20">
      <c r="A2554" s="2" t="s">
        <v>5512</v>
      </c>
      <c r="B2554" s="9" t="s">
        <v>2296</v>
      </c>
      <c r="C2554" s="2" t="s">
        <v>13731</v>
      </c>
      <c r="D2554" s="2" t="s">
        <v>2296</v>
      </c>
      <c r="E2554" s="2" t="s">
        <v>13023</v>
      </c>
      <c r="F2554" s="2" t="s">
        <v>11560</v>
      </c>
      <c r="G2554" s="2" t="s">
        <v>11551</v>
      </c>
      <c r="H2554" s="2" t="s">
        <v>675</v>
      </c>
      <c r="I2554" s="2" t="s">
        <v>4104</v>
      </c>
      <c r="J2554" s="2" t="s">
        <v>5513</v>
      </c>
      <c r="K2554" s="2" t="s">
        <v>664</v>
      </c>
      <c r="L2554" s="2" t="s">
        <v>675</v>
      </c>
      <c r="M2554" s="2" t="s">
        <v>1283</v>
      </c>
      <c r="N2554" s="2" t="s">
        <v>675</v>
      </c>
      <c r="O2554" s="2" t="s">
        <v>4103</v>
      </c>
      <c r="P2554" s="2" t="s">
        <v>11557</v>
      </c>
      <c r="Q2554" s="9" t="s">
        <v>2296</v>
      </c>
      <c r="R2554" s="2" t="s">
        <v>5514</v>
      </c>
      <c r="S2554" s="9" t="s">
        <v>675</v>
      </c>
      <c r="T2554" s="2" t="s">
        <v>675</v>
      </c>
    </row>
    <row r="2555" spans="1:20">
      <c r="A2555" s="2" t="s">
        <v>5515</v>
      </c>
      <c r="B2555" s="9" t="s">
        <v>2296</v>
      </c>
      <c r="C2555" s="2" t="s">
        <v>13006</v>
      </c>
      <c r="D2555" s="2" t="s">
        <v>2296</v>
      </c>
      <c r="E2555" s="2" t="s">
        <v>13804</v>
      </c>
      <c r="F2555" s="2" t="s">
        <v>11560</v>
      </c>
      <c r="G2555" s="2" t="s">
        <v>11551</v>
      </c>
      <c r="H2555" s="2" t="s">
        <v>675</v>
      </c>
      <c r="I2555" s="2" t="s">
        <v>2911</v>
      </c>
      <c r="J2555" s="2" t="s">
        <v>5191</v>
      </c>
      <c r="K2555" s="2" t="s">
        <v>664</v>
      </c>
      <c r="L2555" s="2" t="s">
        <v>675</v>
      </c>
      <c r="M2555" s="2" t="s">
        <v>1283</v>
      </c>
      <c r="N2555" s="2" t="s">
        <v>675</v>
      </c>
      <c r="O2555" s="2" t="s">
        <v>2910</v>
      </c>
      <c r="P2555" s="2" t="s">
        <v>11557</v>
      </c>
      <c r="Q2555" s="9" t="s">
        <v>2296</v>
      </c>
      <c r="R2555" s="2" t="s">
        <v>5516</v>
      </c>
      <c r="S2555" s="9" t="s">
        <v>675</v>
      </c>
      <c r="T2555" s="2" t="s">
        <v>675</v>
      </c>
    </row>
    <row r="2556" spans="1:20">
      <c r="A2556" s="2" t="s">
        <v>2323</v>
      </c>
      <c r="B2556" s="9" t="s">
        <v>2296</v>
      </c>
      <c r="C2556" s="2" t="s">
        <v>7376</v>
      </c>
      <c r="D2556" s="2" t="s">
        <v>2296</v>
      </c>
      <c r="E2556" s="2" t="s">
        <v>7369</v>
      </c>
      <c r="F2556" s="2" t="s">
        <v>11560</v>
      </c>
      <c r="G2556" s="2" t="s">
        <v>11551</v>
      </c>
      <c r="H2556" s="2" t="s">
        <v>675</v>
      </c>
      <c r="I2556" s="2" t="s">
        <v>2326</v>
      </c>
      <c r="J2556" s="2" t="s">
        <v>544</v>
      </c>
      <c r="K2556" s="2" t="s">
        <v>664</v>
      </c>
      <c r="L2556" s="2" t="s">
        <v>675</v>
      </c>
      <c r="M2556" s="2" t="s">
        <v>1676</v>
      </c>
      <c r="N2556" s="2" t="s">
        <v>675</v>
      </c>
      <c r="O2556" s="2" t="s">
        <v>2325</v>
      </c>
      <c r="P2556" s="2" t="s">
        <v>11568</v>
      </c>
      <c r="Q2556" s="9" t="s">
        <v>2324</v>
      </c>
      <c r="R2556" s="2" t="s">
        <v>2327</v>
      </c>
      <c r="S2556" s="9" t="s">
        <v>675</v>
      </c>
      <c r="T2556" s="2" t="s">
        <v>675</v>
      </c>
    </row>
    <row r="2557" spans="1:20">
      <c r="A2557" s="2" t="s">
        <v>5517</v>
      </c>
      <c r="B2557" s="9" t="s">
        <v>2296</v>
      </c>
      <c r="C2557" s="2" t="s">
        <v>13649</v>
      </c>
      <c r="D2557" s="2" t="s">
        <v>2296</v>
      </c>
      <c r="E2557" s="2" t="s">
        <v>13805</v>
      </c>
      <c r="F2557" s="2" t="s">
        <v>11591</v>
      </c>
      <c r="G2557" s="2" t="s">
        <v>11551</v>
      </c>
      <c r="H2557" s="2" t="s">
        <v>675</v>
      </c>
      <c r="I2557" s="2" t="s">
        <v>2624</v>
      </c>
      <c r="J2557" s="2" t="s">
        <v>217</v>
      </c>
      <c r="K2557" s="2" t="s">
        <v>664</v>
      </c>
      <c r="L2557" s="2" t="s">
        <v>11552</v>
      </c>
      <c r="M2557" s="2" t="s">
        <v>1676</v>
      </c>
      <c r="N2557" s="2" t="s">
        <v>675</v>
      </c>
      <c r="O2557" s="2" t="s">
        <v>2623</v>
      </c>
      <c r="P2557" s="2" t="s">
        <v>11568</v>
      </c>
      <c r="Q2557" s="9" t="s">
        <v>2324</v>
      </c>
      <c r="R2557" s="2" t="s">
        <v>5518</v>
      </c>
      <c r="S2557" s="9" t="s">
        <v>675</v>
      </c>
      <c r="T2557" s="2" t="s">
        <v>675</v>
      </c>
    </row>
    <row r="2558" spans="1:20">
      <c r="A2558" s="2" t="s">
        <v>5519</v>
      </c>
      <c r="B2558" s="9" t="s">
        <v>2296</v>
      </c>
      <c r="C2558" s="2" t="s">
        <v>13511</v>
      </c>
      <c r="D2558" s="2" t="s">
        <v>2324</v>
      </c>
      <c r="E2558" s="2" t="s">
        <v>12637</v>
      </c>
      <c r="F2558" s="2" t="s">
        <v>13114</v>
      </c>
      <c r="G2558" s="2" t="s">
        <v>11551</v>
      </c>
      <c r="H2558" s="2" t="s">
        <v>675</v>
      </c>
      <c r="I2558" s="2" t="s">
        <v>3255</v>
      </c>
      <c r="J2558" s="2" t="s">
        <v>186</v>
      </c>
      <c r="K2558" s="2" t="s">
        <v>664</v>
      </c>
      <c r="L2558" s="2" t="s">
        <v>11552</v>
      </c>
      <c r="M2558" s="2" t="s">
        <v>1676</v>
      </c>
      <c r="N2558" s="2" t="s">
        <v>675</v>
      </c>
      <c r="O2558" s="2" t="s">
        <v>3254</v>
      </c>
      <c r="P2558" s="2" t="s">
        <v>11568</v>
      </c>
      <c r="Q2558" s="9" t="s">
        <v>2324</v>
      </c>
      <c r="R2558" s="2" t="s">
        <v>5520</v>
      </c>
      <c r="S2558" s="9" t="s">
        <v>675</v>
      </c>
      <c r="T2558" s="2" t="s">
        <v>675</v>
      </c>
    </row>
    <row r="2559" spans="1:20">
      <c r="A2559" s="2" t="s">
        <v>5521</v>
      </c>
      <c r="B2559" s="9" t="s">
        <v>2296</v>
      </c>
      <c r="C2559" s="2" t="s">
        <v>13806</v>
      </c>
      <c r="D2559" s="2" t="s">
        <v>2324</v>
      </c>
      <c r="E2559" s="2" t="s">
        <v>13807</v>
      </c>
      <c r="F2559" s="2" t="s">
        <v>11762</v>
      </c>
      <c r="G2559" s="2" t="s">
        <v>11551</v>
      </c>
      <c r="H2559" s="2" t="s">
        <v>675</v>
      </c>
      <c r="I2559" s="2" t="s">
        <v>1193</v>
      </c>
      <c r="J2559" s="2" t="s">
        <v>485</v>
      </c>
      <c r="K2559" s="2" t="s">
        <v>664</v>
      </c>
      <c r="L2559" s="2" t="s">
        <v>11552</v>
      </c>
      <c r="M2559" s="2" t="s">
        <v>1676</v>
      </c>
      <c r="N2559" s="2" t="s">
        <v>675</v>
      </c>
      <c r="O2559" s="2" t="s">
        <v>1192</v>
      </c>
      <c r="P2559" s="2" t="s">
        <v>11568</v>
      </c>
      <c r="Q2559" s="9" t="s">
        <v>2324</v>
      </c>
      <c r="R2559" s="2" t="s">
        <v>5522</v>
      </c>
      <c r="S2559" s="9" t="s">
        <v>675</v>
      </c>
      <c r="T2559" s="2" t="s">
        <v>675</v>
      </c>
    </row>
    <row r="2560" spans="1:20">
      <c r="A2560" s="2" t="s">
        <v>5523</v>
      </c>
      <c r="B2560" s="9" t="s">
        <v>2324</v>
      </c>
      <c r="C2560" s="2" t="s">
        <v>13721</v>
      </c>
      <c r="D2560" s="2" t="s">
        <v>2324</v>
      </c>
      <c r="E2560" s="2" t="s">
        <v>12301</v>
      </c>
      <c r="F2560" s="2" t="s">
        <v>11580</v>
      </c>
      <c r="G2560" s="2" t="s">
        <v>11551</v>
      </c>
      <c r="H2560" s="2" t="s">
        <v>675</v>
      </c>
      <c r="I2560" s="2" t="s">
        <v>5246</v>
      </c>
      <c r="J2560" s="2" t="s">
        <v>2441</v>
      </c>
      <c r="K2560" s="2" t="s">
        <v>664</v>
      </c>
      <c r="L2560" s="2" t="s">
        <v>11552</v>
      </c>
      <c r="M2560" s="2" t="s">
        <v>1676</v>
      </c>
      <c r="N2560" s="2" t="s">
        <v>675</v>
      </c>
      <c r="O2560" s="2" t="s">
        <v>5245</v>
      </c>
      <c r="P2560" s="2" t="s">
        <v>11568</v>
      </c>
      <c r="Q2560" s="9" t="s">
        <v>2324</v>
      </c>
      <c r="R2560" s="2" t="s">
        <v>5524</v>
      </c>
      <c r="S2560" s="9" t="s">
        <v>675</v>
      </c>
      <c r="T2560" s="2" t="s">
        <v>675</v>
      </c>
    </row>
    <row r="2561" spans="1:20">
      <c r="A2561" s="2" t="s">
        <v>5525</v>
      </c>
      <c r="B2561" s="9" t="s">
        <v>2324</v>
      </c>
      <c r="C2561" s="2" t="s">
        <v>12775</v>
      </c>
      <c r="D2561" s="2" t="s">
        <v>2324</v>
      </c>
      <c r="E2561" s="2" t="s">
        <v>13808</v>
      </c>
      <c r="F2561" s="2" t="s">
        <v>11591</v>
      </c>
      <c r="G2561" s="2" t="s">
        <v>11551</v>
      </c>
      <c r="H2561" s="2" t="s">
        <v>675</v>
      </c>
      <c r="I2561" s="2" t="s">
        <v>1268</v>
      </c>
      <c r="J2561" s="2" t="s">
        <v>186</v>
      </c>
      <c r="K2561" s="2" t="s">
        <v>664</v>
      </c>
      <c r="L2561" s="2" t="s">
        <v>11552</v>
      </c>
      <c r="M2561" s="2" t="s">
        <v>1676</v>
      </c>
      <c r="N2561" s="2" t="s">
        <v>675</v>
      </c>
      <c r="O2561" s="2" t="s">
        <v>1267</v>
      </c>
      <c r="P2561" s="2" t="s">
        <v>11568</v>
      </c>
      <c r="Q2561" s="9" t="s">
        <v>2324</v>
      </c>
      <c r="R2561" s="2" t="s">
        <v>5526</v>
      </c>
      <c r="S2561" s="9" t="s">
        <v>675</v>
      </c>
      <c r="T2561" s="2" t="s">
        <v>675</v>
      </c>
    </row>
    <row r="2562" spans="1:20">
      <c r="A2562" s="2" t="s">
        <v>5527</v>
      </c>
      <c r="B2562" s="9" t="s">
        <v>2324</v>
      </c>
      <c r="C2562" s="2" t="s">
        <v>12093</v>
      </c>
      <c r="D2562" s="2" t="s">
        <v>2324</v>
      </c>
      <c r="E2562" s="2" t="s">
        <v>13775</v>
      </c>
      <c r="F2562" s="2" t="s">
        <v>11965</v>
      </c>
      <c r="G2562" s="2" t="s">
        <v>11551</v>
      </c>
      <c r="H2562" s="2" t="s">
        <v>675</v>
      </c>
      <c r="I2562" s="2" t="s">
        <v>1800</v>
      </c>
      <c r="J2562" s="2" t="s">
        <v>186</v>
      </c>
      <c r="K2562" s="2" t="s">
        <v>664</v>
      </c>
      <c r="L2562" s="2" t="s">
        <v>11552</v>
      </c>
      <c r="M2562" s="2" t="s">
        <v>1676</v>
      </c>
      <c r="N2562" s="2" t="s">
        <v>675</v>
      </c>
      <c r="O2562" s="2" t="s">
        <v>1799</v>
      </c>
      <c r="P2562" s="2" t="s">
        <v>11568</v>
      </c>
      <c r="Q2562" s="9" t="s">
        <v>2324</v>
      </c>
      <c r="R2562" s="2" t="s">
        <v>5528</v>
      </c>
      <c r="S2562" s="9" t="s">
        <v>675</v>
      </c>
      <c r="T2562" s="2" t="s">
        <v>675</v>
      </c>
    </row>
    <row r="2563" spans="1:20">
      <c r="A2563" s="2" t="s">
        <v>2328</v>
      </c>
      <c r="B2563" s="9" t="s">
        <v>2324</v>
      </c>
      <c r="C2563" s="2" t="s">
        <v>6766</v>
      </c>
      <c r="D2563" s="2" t="s">
        <v>2324</v>
      </c>
      <c r="E2563" s="2" t="s">
        <v>7558</v>
      </c>
      <c r="F2563" s="2" t="s">
        <v>11560</v>
      </c>
      <c r="G2563" s="2" t="s">
        <v>11551</v>
      </c>
      <c r="H2563" s="2" t="s">
        <v>675</v>
      </c>
      <c r="I2563" s="2" t="s">
        <v>27</v>
      </c>
      <c r="J2563" s="2" t="s">
        <v>2329</v>
      </c>
      <c r="K2563" s="2" t="s">
        <v>664</v>
      </c>
      <c r="L2563" s="2" t="s">
        <v>675</v>
      </c>
      <c r="M2563" s="2" t="s">
        <v>1676</v>
      </c>
      <c r="N2563" s="2" t="s">
        <v>675</v>
      </c>
      <c r="O2563" s="2" t="s">
        <v>1030</v>
      </c>
      <c r="P2563" s="2" t="s">
        <v>11568</v>
      </c>
      <c r="Q2563" s="9" t="s">
        <v>2324</v>
      </c>
      <c r="R2563" s="2" t="s">
        <v>2330</v>
      </c>
      <c r="S2563" s="9" t="s">
        <v>675</v>
      </c>
      <c r="T2563" s="2" t="s">
        <v>675</v>
      </c>
    </row>
    <row r="2564" spans="1:20">
      <c r="A2564" s="2" t="s">
        <v>10355</v>
      </c>
      <c r="B2564" s="9" t="s">
        <v>2324</v>
      </c>
      <c r="C2564" s="2" t="s">
        <v>13809</v>
      </c>
      <c r="D2564" s="2" t="s">
        <v>675</v>
      </c>
      <c r="E2564" s="2" t="s">
        <v>682</v>
      </c>
      <c r="F2564" s="2" t="s">
        <v>11560</v>
      </c>
      <c r="G2564" s="2" t="s">
        <v>11551</v>
      </c>
      <c r="H2564" s="2" t="s">
        <v>675</v>
      </c>
      <c r="I2564" s="2" t="s">
        <v>1428</v>
      </c>
      <c r="J2564" s="2" t="s">
        <v>10356</v>
      </c>
      <c r="K2564" s="2" t="s">
        <v>922</v>
      </c>
      <c r="L2564" s="2" t="s">
        <v>675</v>
      </c>
      <c r="M2564" s="2" t="s">
        <v>2672</v>
      </c>
      <c r="N2564" s="2" t="s">
        <v>675</v>
      </c>
      <c r="O2564" s="2" t="s">
        <v>1427</v>
      </c>
      <c r="P2564" s="2" t="s">
        <v>675</v>
      </c>
      <c r="Q2564" s="9" t="s">
        <v>2324</v>
      </c>
      <c r="R2564" s="2" t="s">
        <v>10357</v>
      </c>
      <c r="S2564" s="9" t="s">
        <v>675</v>
      </c>
      <c r="T2564" s="2" t="s">
        <v>675</v>
      </c>
    </row>
    <row r="2565" spans="1:20">
      <c r="A2565" s="2" t="s">
        <v>10358</v>
      </c>
      <c r="B2565" s="9" t="s">
        <v>2324</v>
      </c>
      <c r="C2565" s="2" t="s">
        <v>13810</v>
      </c>
      <c r="D2565" s="2" t="s">
        <v>675</v>
      </c>
      <c r="E2565" s="2" t="s">
        <v>682</v>
      </c>
      <c r="F2565" s="2" t="s">
        <v>11560</v>
      </c>
      <c r="G2565" s="2" t="s">
        <v>11551</v>
      </c>
      <c r="H2565" s="2" t="s">
        <v>675</v>
      </c>
      <c r="I2565" s="2" t="s">
        <v>85</v>
      </c>
      <c r="J2565" s="2" t="s">
        <v>10359</v>
      </c>
      <c r="K2565" s="2" t="s">
        <v>922</v>
      </c>
      <c r="L2565" s="2" t="s">
        <v>675</v>
      </c>
      <c r="M2565" s="2" t="s">
        <v>2672</v>
      </c>
      <c r="N2565" s="2" t="s">
        <v>675</v>
      </c>
      <c r="O2565" s="2" t="s">
        <v>5710</v>
      </c>
      <c r="P2565" s="2" t="s">
        <v>11568</v>
      </c>
      <c r="Q2565" s="9" t="s">
        <v>2324</v>
      </c>
      <c r="R2565" s="2" t="s">
        <v>10360</v>
      </c>
      <c r="S2565" s="9" t="s">
        <v>675</v>
      </c>
      <c r="T2565" s="2" t="s">
        <v>675</v>
      </c>
    </row>
    <row r="2566" spans="1:20">
      <c r="A2566" s="2" t="s">
        <v>10361</v>
      </c>
      <c r="B2566" s="9" t="s">
        <v>2324</v>
      </c>
      <c r="C2566" s="2" t="s">
        <v>13811</v>
      </c>
      <c r="D2566" s="2" t="s">
        <v>675</v>
      </c>
      <c r="E2566" s="2" t="s">
        <v>682</v>
      </c>
      <c r="F2566" s="2" t="s">
        <v>11560</v>
      </c>
      <c r="G2566" s="2" t="s">
        <v>11551</v>
      </c>
      <c r="H2566" s="2" t="s">
        <v>675</v>
      </c>
      <c r="I2566" s="2" t="s">
        <v>1479</v>
      </c>
      <c r="J2566" s="2" t="s">
        <v>10362</v>
      </c>
      <c r="K2566" s="2" t="s">
        <v>922</v>
      </c>
      <c r="L2566" s="2" t="s">
        <v>675</v>
      </c>
      <c r="M2566" s="2" t="s">
        <v>2672</v>
      </c>
      <c r="N2566" s="2" t="s">
        <v>675</v>
      </c>
      <c r="O2566" s="2" t="s">
        <v>1478</v>
      </c>
      <c r="P2566" s="2" t="s">
        <v>11568</v>
      </c>
      <c r="Q2566" s="9" t="s">
        <v>2324</v>
      </c>
      <c r="R2566" s="2" t="s">
        <v>10363</v>
      </c>
      <c r="S2566" s="9" t="s">
        <v>675</v>
      </c>
      <c r="T2566" s="2" t="s">
        <v>675</v>
      </c>
    </row>
    <row r="2567" spans="1:20">
      <c r="A2567" s="2" t="s">
        <v>10364</v>
      </c>
      <c r="B2567" s="9" t="s">
        <v>2324</v>
      </c>
      <c r="C2567" s="2" t="s">
        <v>13812</v>
      </c>
      <c r="D2567" s="2" t="s">
        <v>675</v>
      </c>
      <c r="E2567" s="2" t="s">
        <v>682</v>
      </c>
      <c r="F2567" s="2" t="s">
        <v>11560</v>
      </c>
      <c r="G2567" s="2" t="s">
        <v>11551</v>
      </c>
      <c r="H2567" s="2" t="s">
        <v>675</v>
      </c>
      <c r="I2567" s="2" t="s">
        <v>1487</v>
      </c>
      <c r="J2567" s="2" t="s">
        <v>10365</v>
      </c>
      <c r="K2567" s="2" t="s">
        <v>922</v>
      </c>
      <c r="L2567" s="2" t="s">
        <v>675</v>
      </c>
      <c r="M2567" s="2" t="s">
        <v>2672</v>
      </c>
      <c r="N2567" s="2" t="s">
        <v>675</v>
      </c>
      <c r="O2567" s="2" t="s">
        <v>1486</v>
      </c>
      <c r="P2567" s="2" t="s">
        <v>11568</v>
      </c>
      <c r="Q2567" s="9" t="s">
        <v>2324</v>
      </c>
      <c r="R2567" s="2" t="s">
        <v>10366</v>
      </c>
      <c r="S2567" s="9" t="s">
        <v>675</v>
      </c>
      <c r="T2567" s="2" t="s">
        <v>675</v>
      </c>
    </row>
    <row r="2568" spans="1:20">
      <c r="A2568" s="2" t="s">
        <v>10367</v>
      </c>
      <c r="B2568" s="9" t="s">
        <v>2324</v>
      </c>
      <c r="C2568" s="2" t="s">
        <v>13813</v>
      </c>
      <c r="D2568" s="2" t="s">
        <v>675</v>
      </c>
      <c r="E2568" s="2" t="s">
        <v>682</v>
      </c>
      <c r="F2568" s="2" t="s">
        <v>11560</v>
      </c>
      <c r="G2568" s="2" t="s">
        <v>11551</v>
      </c>
      <c r="H2568" s="2" t="s">
        <v>675</v>
      </c>
      <c r="I2568" s="2" t="s">
        <v>942</v>
      </c>
      <c r="J2568" s="2" t="s">
        <v>10368</v>
      </c>
      <c r="K2568" s="2" t="s">
        <v>922</v>
      </c>
      <c r="L2568" s="2" t="s">
        <v>675</v>
      </c>
      <c r="M2568" s="2" t="s">
        <v>2672</v>
      </c>
      <c r="N2568" s="2" t="s">
        <v>675</v>
      </c>
      <c r="O2568" s="2" t="s">
        <v>941</v>
      </c>
      <c r="P2568" s="2" t="s">
        <v>11568</v>
      </c>
      <c r="Q2568" s="9" t="s">
        <v>2324</v>
      </c>
      <c r="R2568" s="2" t="s">
        <v>10369</v>
      </c>
      <c r="S2568" s="9" t="s">
        <v>675</v>
      </c>
      <c r="T2568" s="2" t="s">
        <v>675</v>
      </c>
    </row>
    <row r="2569" spans="1:20">
      <c r="A2569" s="2" t="s">
        <v>10370</v>
      </c>
      <c r="B2569" s="9" t="s">
        <v>2324</v>
      </c>
      <c r="C2569" s="2" t="s">
        <v>13814</v>
      </c>
      <c r="D2569" s="2" t="s">
        <v>675</v>
      </c>
      <c r="E2569" s="2" t="s">
        <v>682</v>
      </c>
      <c r="F2569" s="2" t="s">
        <v>11560</v>
      </c>
      <c r="G2569" s="2" t="s">
        <v>11551</v>
      </c>
      <c r="H2569" s="2" t="s">
        <v>675</v>
      </c>
      <c r="I2569" s="2" t="s">
        <v>5859</v>
      </c>
      <c r="J2569" s="2" t="s">
        <v>10371</v>
      </c>
      <c r="K2569" s="2" t="s">
        <v>922</v>
      </c>
      <c r="L2569" s="2" t="s">
        <v>675</v>
      </c>
      <c r="M2569" s="2" t="s">
        <v>2672</v>
      </c>
      <c r="N2569" s="2" t="s">
        <v>675</v>
      </c>
      <c r="O2569" s="2" t="s">
        <v>5858</v>
      </c>
      <c r="P2569" s="2" t="s">
        <v>11568</v>
      </c>
      <c r="Q2569" s="9" t="s">
        <v>2324</v>
      </c>
      <c r="R2569" s="2" t="s">
        <v>10372</v>
      </c>
      <c r="S2569" s="9" t="s">
        <v>675</v>
      </c>
      <c r="T2569" s="2" t="s">
        <v>675</v>
      </c>
    </row>
    <row r="2570" spans="1:20">
      <c r="A2570" s="2" t="s">
        <v>10373</v>
      </c>
      <c r="B2570" s="9" t="s">
        <v>2324</v>
      </c>
      <c r="C2570" s="2" t="s">
        <v>13815</v>
      </c>
      <c r="D2570" s="2" t="s">
        <v>675</v>
      </c>
      <c r="E2570" s="2" t="s">
        <v>682</v>
      </c>
      <c r="F2570" s="2" t="s">
        <v>11560</v>
      </c>
      <c r="G2570" s="2" t="s">
        <v>11551</v>
      </c>
      <c r="H2570" s="2" t="s">
        <v>675</v>
      </c>
      <c r="I2570" s="2" t="s">
        <v>42</v>
      </c>
      <c r="J2570" s="2" t="s">
        <v>10374</v>
      </c>
      <c r="K2570" s="2" t="s">
        <v>922</v>
      </c>
      <c r="L2570" s="2" t="s">
        <v>675</v>
      </c>
      <c r="M2570" s="2" t="s">
        <v>2672</v>
      </c>
      <c r="N2570" s="2" t="s">
        <v>675</v>
      </c>
      <c r="O2570" s="2" t="s">
        <v>5930</v>
      </c>
      <c r="P2570" s="2" t="s">
        <v>11568</v>
      </c>
      <c r="Q2570" s="9" t="s">
        <v>2324</v>
      </c>
      <c r="R2570" s="2" t="s">
        <v>10375</v>
      </c>
      <c r="S2570" s="9" t="s">
        <v>675</v>
      </c>
      <c r="T2570" s="2" t="s">
        <v>675</v>
      </c>
    </row>
    <row r="2571" spans="1:20">
      <c r="A2571" s="2" t="s">
        <v>10376</v>
      </c>
      <c r="B2571" s="9" t="s">
        <v>2324</v>
      </c>
      <c r="C2571" s="2" t="s">
        <v>13816</v>
      </c>
      <c r="D2571" s="2" t="s">
        <v>675</v>
      </c>
      <c r="E2571" s="2" t="s">
        <v>682</v>
      </c>
      <c r="F2571" s="2" t="s">
        <v>11560</v>
      </c>
      <c r="G2571" s="2" t="s">
        <v>11551</v>
      </c>
      <c r="H2571" s="2" t="s">
        <v>6571</v>
      </c>
      <c r="I2571" s="2" t="s">
        <v>6571</v>
      </c>
      <c r="J2571" s="2" t="s">
        <v>10377</v>
      </c>
      <c r="K2571" s="2" t="s">
        <v>675</v>
      </c>
      <c r="L2571" s="2" t="s">
        <v>675</v>
      </c>
      <c r="M2571" s="2" t="s">
        <v>2672</v>
      </c>
      <c r="N2571" s="2" t="s">
        <v>2672</v>
      </c>
      <c r="O2571" s="2" t="s">
        <v>6570</v>
      </c>
      <c r="P2571" s="2" t="s">
        <v>11568</v>
      </c>
      <c r="Q2571" s="9" t="s">
        <v>2324</v>
      </c>
      <c r="R2571" s="2" t="s">
        <v>10378</v>
      </c>
      <c r="S2571" s="9" t="s">
        <v>2324</v>
      </c>
      <c r="T2571" s="2" t="s">
        <v>675</v>
      </c>
    </row>
    <row r="2572" spans="1:20">
      <c r="A2572" s="2" t="s">
        <v>10379</v>
      </c>
      <c r="B2572" s="9" t="s">
        <v>2324</v>
      </c>
      <c r="C2572" s="2" t="s">
        <v>13817</v>
      </c>
      <c r="D2572" s="2" t="s">
        <v>675</v>
      </c>
      <c r="E2572" s="2" t="s">
        <v>682</v>
      </c>
      <c r="F2572" s="2" t="s">
        <v>11560</v>
      </c>
      <c r="G2572" s="2" t="s">
        <v>11551</v>
      </c>
      <c r="H2572" s="2" t="s">
        <v>6584</v>
      </c>
      <c r="I2572" s="2" t="s">
        <v>6584</v>
      </c>
      <c r="J2572" s="2" t="s">
        <v>10380</v>
      </c>
      <c r="K2572" s="2" t="s">
        <v>675</v>
      </c>
      <c r="L2572" s="2" t="s">
        <v>675</v>
      </c>
      <c r="M2572" s="2" t="s">
        <v>2672</v>
      </c>
      <c r="N2572" s="2" t="s">
        <v>2672</v>
      </c>
      <c r="O2572" s="2" t="s">
        <v>6583</v>
      </c>
      <c r="P2572" s="2" t="s">
        <v>11568</v>
      </c>
      <c r="Q2572" s="9" t="s">
        <v>2324</v>
      </c>
      <c r="R2572" s="2" t="s">
        <v>10381</v>
      </c>
      <c r="S2572" s="9" t="s">
        <v>2324</v>
      </c>
      <c r="T2572" s="2" t="s">
        <v>675</v>
      </c>
    </row>
    <row r="2573" spans="1:20">
      <c r="A2573" s="2" t="s">
        <v>10382</v>
      </c>
      <c r="B2573" s="9" t="s">
        <v>2324</v>
      </c>
      <c r="C2573" s="2" t="s">
        <v>13818</v>
      </c>
      <c r="D2573" s="2" t="s">
        <v>675</v>
      </c>
      <c r="E2573" s="2" t="s">
        <v>682</v>
      </c>
      <c r="F2573" s="2" t="s">
        <v>11560</v>
      </c>
      <c r="G2573" s="2" t="s">
        <v>11551</v>
      </c>
      <c r="H2573" s="2" t="s">
        <v>1344</v>
      </c>
      <c r="I2573" s="2" t="s">
        <v>1344</v>
      </c>
      <c r="J2573" s="2" t="s">
        <v>10383</v>
      </c>
      <c r="K2573" s="2" t="s">
        <v>675</v>
      </c>
      <c r="L2573" s="2" t="s">
        <v>675</v>
      </c>
      <c r="M2573" s="2" t="s">
        <v>2672</v>
      </c>
      <c r="N2573" s="2" t="s">
        <v>2672</v>
      </c>
      <c r="O2573" s="2" t="s">
        <v>1343</v>
      </c>
      <c r="P2573" s="2" t="s">
        <v>11568</v>
      </c>
      <c r="Q2573" s="9" t="s">
        <v>2324</v>
      </c>
      <c r="R2573" s="2" t="s">
        <v>10384</v>
      </c>
      <c r="S2573" s="9" t="s">
        <v>2324</v>
      </c>
      <c r="T2573" s="2" t="s">
        <v>675</v>
      </c>
    </row>
    <row r="2574" spans="1:20">
      <c r="A2574" s="2" t="s">
        <v>10385</v>
      </c>
      <c r="B2574" s="9" t="s">
        <v>2324</v>
      </c>
      <c r="C2574" s="2" t="s">
        <v>13819</v>
      </c>
      <c r="D2574" s="2" t="s">
        <v>675</v>
      </c>
      <c r="E2574" s="2" t="s">
        <v>682</v>
      </c>
      <c r="F2574" s="2" t="s">
        <v>11560</v>
      </c>
      <c r="G2574" s="2" t="s">
        <v>11551</v>
      </c>
      <c r="H2574" s="2" t="s">
        <v>675</v>
      </c>
      <c r="I2574" s="2" t="s">
        <v>675</v>
      </c>
      <c r="J2574" s="2" t="s">
        <v>10386</v>
      </c>
      <c r="K2574" s="2" t="s">
        <v>922</v>
      </c>
      <c r="L2574" s="2" t="s">
        <v>675</v>
      </c>
      <c r="M2574" s="2" t="s">
        <v>2672</v>
      </c>
      <c r="N2574" s="2" t="s">
        <v>2672</v>
      </c>
      <c r="O2574" s="2" t="s">
        <v>675</v>
      </c>
      <c r="P2574" s="2" t="s">
        <v>675</v>
      </c>
      <c r="Q2574" s="9" t="s">
        <v>2324</v>
      </c>
      <c r="R2574" s="2" t="s">
        <v>10387</v>
      </c>
      <c r="S2574" s="9" t="s">
        <v>2324</v>
      </c>
      <c r="T2574" s="2" t="s">
        <v>675</v>
      </c>
    </row>
    <row r="2575" spans="1:20">
      <c r="A2575" s="2" t="s">
        <v>10388</v>
      </c>
      <c r="B2575" s="9" t="s">
        <v>2324</v>
      </c>
      <c r="C2575" s="2" t="s">
        <v>13820</v>
      </c>
      <c r="D2575" s="2" t="s">
        <v>675</v>
      </c>
      <c r="E2575" s="2" t="s">
        <v>682</v>
      </c>
      <c r="F2575" s="2" t="s">
        <v>11560</v>
      </c>
      <c r="G2575" s="2" t="s">
        <v>11551</v>
      </c>
      <c r="H2575" s="2" t="s">
        <v>6589</v>
      </c>
      <c r="I2575" s="2" t="s">
        <v>6589</v>
      </c>
      <c r="J2575" s="2" t="s">
        <v>10389</v>
      </c>
      <c r="K2575" s="2" t="s">
        <v>922</v>
      </c>
      <c r="L2575" s="2" t="s">
        <v>675</v>
      </c>
      <c r="M2575" s="2" t="s">
        <v>2672</v>
      </c>
      <c r="N2575" s="2" t="s">
        <v>675</v>
      </c>
      <c r="O2575" s="2" t="s">
        <v>6588</v>
      </c>
      <c r="P2575" s="2" t="s">
        <v>11568</v>
      </c>
      <c r="Q2575" s="9" t="s">
        <v>2324</v>
      </c>
      <c r="R2575" s="2" t="s">
        <v>10390</v>
      </c>
      <c r="S2575" s="9" t="s">
        <v>675</v>
      </c>
      <c r="T2575" s="2" t="s">
        <v>675</v>
      </c>
    </row>
    <row r="2576" spans="1:20">
      <c r="A2576" s="2" t="s">
        <v>10391</v>
      </c>
      <c r="B2576" s="9" t="s">
        <v>2324</v>
      </c>
      <c r="C2576" s="2" t="s">
        <v>13821</v>
      </c>
      <c r="D2576" s="2" t="s">
        <v>675</v>
      </c>
      <c r="E2576" s="2" t="s">
        <v>682</v>
      </c>
      <c r="F2576" s="2" t="s">
        <v>11560</v>
      </c>
      <c r="G2576" s="2" t="s">
        <v>11551</v>
      </c>
      <c r="H2576" s="2" t="s">
        <v>7019</v>
      </c>
      <c r="I2576" s="2" t="s">
        <v>7019</v>
      </c>
      <c r="J2576" s="2" t="s">
        <v>10392</v>
      </c>
      <c r="K2576" s="2" t="s">
        <v>922</v>
      </c>
      <c r="L2576" s="2" t="s">
        <v>675</v>
      </c>
      <c r="M2576" s="2" t="s">
        <v>2672</v>
      </c>
      <c r="N2576" s="2" t="s">
        <v>675</v>
      </c>
      <c r="O2576" s="2" t="s">
        <v>7018</v>
      </c>
      <c r="P2576" s="2" t="s">
        <v>11568</v>
      </c>
      <c r="Q2576" s="9" t="s">
        <v>2324</v>
      </c>
      <c r="R2576" s="2" t="s">
        <v>10393</v>
      </c>
      <c r="S2576" s="9" t="s">
        <v>675</v>
      </c>
      <c r="T2576" s="2" t="s">
        <v>675</v>
      </c>
    </row>
    <row r="2577" spans="1:20">
      <c r="A2577" s="2" t="s">
        <v>10394</v>
      </c>
      <c r="B2577" s="9" t="s">
        <v>2324</v>
      </c>
      <c r="C2577" s="2" t="s">
        <v>13822</v>
      </c>
      <c r="D2577" s="2" t="s">
        <v>675</v>
      </c>
      <c r="E2577" s="2" t="s">
        <v>682</v>
      </c>
      <c r="F2577" s="2" t="s">
        <v>11560</v>
      </c>
      <c r="G2577" s="2" t="s">
        <v>11551</v>
      </c>
      <c r="H2577" s="2" t="s">
        <v>7030</v>
      </c>
      <c r="I2577" s="2" t="s">
        <v>7030</v>
      </c>
      <c r="J2577" s="2" t="s">
        <v>10395</v>
      </c>
      <c r="K2577" s="2" t="s">
        <v>922</v>
      </c>
      <c r="L2577" s="2" t="s">
        <v>675</v>
      </c>
      <c r="M2577" s="2" t="s">
        <v>2672</v>
      </c>
      <c r="N2577" s="2" t="s">
        <v>675</v>
      </c>
      <c r="O2577" s="2" t="s">
        <v>7029</v>
      </c>
      <c r="P2577" s="2" t="s">
        <v>11568</v>
      </c>
      <c r="Q2577" s="9" t="s">
        <v>2324</v>
      </c>
      <c r="R2577" s="2" t="s">
        <v>10396</v>
      </c>
      <c r="S2577" s="9" t="s">
        <v>675</v>
      </c>
      <c r="T2577" s="2" t="s">
        <v>675</v>
      </c>
    </row>
    <row r="2578" spans="1:20">
      <c r="A2578" s="2" t="s">
        <v>10397</v>
      </c>
      <c r="B2578" s="9" t="s">
        <v>2324</v>
      </c>
      <c r="C2578" s="2" t="s">
        <v>13823</v>
      </c>
      <c r="D2578" s="2" t="s">
        <v>675</v>
      </c>
      <c r="E2578" s="2" t="s">
        <v>682</v>
      </c>
      <c r="F2578" s="2" t="s">
        <v>11560</v>
      </c>
      <c r="G2578" s="2" t="s">
        <v>11551</v>
      </c>
      <c r="H2578" s="2" t="s">
        <v>362</v>
      </c>
      <c r="I2578" s="2" t="s">
        <v>362</v>
      </c>
      <c r="J2578" s="2" t="s">
        <v>10398</v>
      </c>
      <c r="K2578" s="2" t="s">
        <v>922</v>
      </c>
      <c r="L2578" s="2" t="s">
        <v>675</v>
      </c>
      <c r="M2578" s="2" t="s">
        <v>2672</v>
      </c>
      <c r="N2578" s="2" t="s">
        <v>675</v>
      </c>
      <c r="O2578" s="2" t="s">
        <v>1895</v>
      </c>
      <c r="P2578" s="2" t="s">
        <v>11568</v>
      </c>
      <c r="Q2578" s="9" t="s">
        <v>2324</v>
      </c>
      <c r="R2578" s="2" t="s">
        <v>10400</v>
      </c>
      <c r="S2578" s="9" t="s">
        <v>675</v>
      </c>
      <c r="T2578" s="2" t="s">
        <v>675</v>
      </c>
    </row>
    <row r="2579" spans="1:20">
      <c r="A2579" s="2" t="s">
        <v>10401</v>
      </c>
      <c r="B2579" s="9" t="s">
        <v>2324</v>
      </c>
      <c r="C2579" s="2" t="s">
        <v>13824</v>
      </c>
      <c r="D2579" s="2" t="s">
        <v>675</v>
      </c>
      <c r="E2579" s="2" t="s">
        <v>682</v>
      </c>
      <c r="F2579" s="2" t="s">
        <v>11560</v>
      </c>
      <c r="G2579" s="2" t="s">
        <v>11551</v>
      </c>
      <c r="H2579" s="2" t="s">
        <v>7052</v>
      </c>
      <c r="I2579" s="2" t="s">
        <v>7052</v>
      </c>
      <c r="J2579" s="2" t="s">
        <v>10402</v>
      </c>
      <c r="K2579" s="2" t="s">
        <v>675</v>
      </c>
      <c r="L2579" s="2" t="s">
        <v>675</v>
      </c>
      <c r="M2579" s="2" t="s">
        <v>2672</v>
      </c>
      <c r="N2579" s="2" t="s">
        <v>2672</v>
      </c>
      <c r="O2579" s="2" t="s">
        <v>7051</v>
      </c>
      <c r="P2579" s="2" t="s">
        <v>11568</v>
      </c>
      <c r="Q2579" s="9" t="s">
        <v>2324</v>
      </c>
      <c r="R2579" s="2" t="s">
        <v>10403</v>
      </c>
      <c r="S2579" s="9" t="s">
        <v>2324</v>
      </c>
      <c r="T2579" s="2" t="s">
        <v>675</v>
      </c>
    </row>
    <row r="2580" spans="1:20">
      <c r="A2580" s="2" t="s">
        <v>10404</v>
      </c>
      <c r="B2580" s="9" t="s">
        <v>2324</v>
      </c>
      <c r="C2580" s="2" t="s">
        <v>13825</v>
      </c>
      <c r="D2580" s="2" t="s">
        <v>675</v>
      </c>
      <c r="E2580" s="2" t="s">
        <v>682</v>
      </c>
      <c r="F2580" s="2" t="s">
        <v>11560</v>
      </c>
      <c r="G2580" s="2" t="s">
        <v>11551</v>
      </c>
      <c r="H2580" s="2" t="s">
        <v>7062</v>
      </c>
      <c r="I2580" s="2" t="s">
        <v>7062</v>
      </c>
      <c r="J2580" s="2" t="s">
        <v>10405</v>
      </c>
      <c r="K2580" s="2" t="s">
        <v>922</v>
      </c>
      <c r="L2580" s="2" t="s">
        <v>675</v>
      </c>
      <c r="M2580" s="2" t="s">
        <v>2672</v>
      </c>
      <c r="N2580" s="2" t="s">
        <v>675</v>
      </c>
      <c r="O2580" s="2" t="s">
        <v>7061</v>
      </c>
      <c r="P2580" s="2" t="s">
        <v>11568</v>
      </c>
      <c r="Q2580" s="9" t="s">
        <v>2324</v>
      </c>
      <c r="R2580" s="2" t="s">
        <v>10406</v>
      </c>
      <c r="S2580" s="9" t="s">
        <v>675</v>
      </c>
      <c r="T2580" s="2" t="s">
        <v>675</v>
      </c>
    </row>
    <row r="2581" spans="1:20">
      <c r="A2581" s="2" t="s">
        <v>10407</v>
      </c>
      <c r="B2581" s="9" t="s">
        <v>2324</v>
      </c>
      <c r="C2581" s="2" t="s">
        <v>13826</v>
      </c>
      <c r="D2581" s="2" t="s">
        <v>675</v>
      </c>
      <c r="E2581" s="2" t="s">
        <v>682</v>
      </c>
      <c r="F2581" s="2" t="s">
        <v>11560</v>
      </c>
      <c r="G2581" s="2" t="s">
        <v>11551</v>
      </c>
      <c r="H2581" s="2" t="s">
        <v>7083</v>
      </c>
      <c r="I2581" s="2" t="s">
        <v>7083</v>
      </c>
      <c r="J2581" s="2" t="s">
        <v>10408</v>
      </c>
      <c r="K2581" s="2" t="s">
        <v>922</v>
      </c>
      <c r="L2581" s="2" t="s">
        <v>675</v>
      </c>
      <c r="M2581" s="2" t="s">
        <v>2672</v>
      </c>
      <c r="N2581" s="2" t="s">
        <v>675</v>
      </c>
      <c r="O2581" s="2" t="s">
        <v>7082</v>
      </c>
      <c r="P2581" s="2" t="s">
        <v>11568</v>
      </c>
      <c r="Q2581" s="9" t="s">
        <v>2324</v>
      </c>
      <c r="R2581" s="2" t="s">
        <v>10409</v>
      </c>
      <c r="S2581" s="9" t="s">
        <v>675</v>
      </c>
      <c r="T2581" s="2" t="s">
        <v>675</v>
      </c>
    </row>
    <row r="2582" spans="1:20">
      <c r="A2582" s="2" t="s">
        <v>10410</v>
      </c>
      <c r="B2582" s="9" t="s">
        <v>2324</v>
      </c>
      <c r="C2582" s="2" t="s">
        <v>13827</v>
      </c>
      <c r="D2582" s="2" t="s">
        <v>675</v>
      </c>
      <c r="E2582" s="2" t="s">
        <v>682</v>
      </c>
      <c r="F2582" s="2" t="s">
        <v>11560</v>
      </c>
      <c r="G2582" s="2" t="s">
        <v>11551</v>
      </c>
      <c r="H2582" s="2" t="s">
        <v>7088</v>
      </c>
      <c r="I2582" s="2" t="s">
        <v>7088</v>
      </c>
      <c r="J2582" s="2" t="s">
        <v>10411</v>
      </c>
      <c r="K2582" s="2" t="s">
        <v>922</v>
      </c>
      <c r="L2582" s="2" t="s">
        <v>675</v>
      </c>
      <c r="M2582" s="2" t="s">
        <v>2672</v>
      </c>
      <c r="N2582" s="2" t="s">
        <v>675</v>
      </c>
      <c r="O2582" s="2" t="s">
        <v>7087</v>
      </c>
      <c r="P2582" s="2" t="s">
        <v>11568</v>
      </c>
      <c r="Q2582" s="9" t="s">
        <v>2324</v>
      </c>
      <c r="R2582" s="2" t="s">
        <v>10412</v>
      </c>
      <c r="S2582" s="9" t="s">
        <v>675</v>
      </c>
      <c r="T2582" s="2" t="s">
        <v>675</v>
      </c>
    </row>
    <row r="2583" spans="1:20">
      <c r="A2583" s="2" t="s">
        <v>10413</v>
      </c>
      <c r="B2583" s="9" t="s">
        <v>2324</v>
      </c>
      <c r="C2583" s="2" t="s">
        <v>13828</v>
      </c>
      <c r="D2583" s="2" t="s">
        <v>675</v>
      </c>
      <c r="E2583" s="2" t="s">
        <v>682</v>
      </c>
      <c r="F2583" s="2" t="s">
        <v>11560</v>
      </c>
      <c r="G2583" s="2" t="s">
        <v>11551</v>
      </c>
      <c r="H2583" s="2" t="s">
        <v>7093</v>
      </c>
      <c r="I2583" s="2" t="s">
        <v>7093</v>
      </c>
      <c r="J2583" s="2" t="s">
        <v>10414</v>
      </c>
      <c r="K2583" s="2" t="s">
        <v>922</v>
      </c>
      <c r="L2583" s="2" t="s">
        <v>675</v>
      </c>
      <c r="M2583" s="2" t="s">
        <v>2672</v>
      </c>
      <c r="N2583" s="2" t="s">
        <v>675</v>
      </c>
      <c r="O2583" s="2" t="s">
        <v>7092</v>
      </c>
      <c r="P2583" s="2" t="s">
        <v>11568</v>
      </c>
      <c r="Q2583" s="9" t="s">
        <v>2324</v>
      </c>
      <c r="R2583" s="2" t="s">
        <v>10415</v>
      </c>
      <c r="S2583" s="9" t="s">
        <v>675</v>
      </c>
      <c r="T2583" s="2" t="s">
        <v>675</v>
      </c>
    </row>
    <row r="2584" spans="1:20">
      <c r="A2584" s="2" t="s">
        <v>10416</v>
      </c>
      <c r="B2584" s="9" t="s">
        <v>2324</v>
      </c>
      <c r="C2584" s="2" t="s">
        <v>13829</v>
      </c>
      <c r="D2584" s="2" t="s">
        <v>675</v>
      </c>
      <c r="E2584" s="2" t="s">
        <v>682</v>
      </c>
      <c r="F2584" s="2" t="s">
        <v>11560</v>
      </c>
      <c r="G2584" s="2" t="s">
        <v>11551</v>
      </c>
      <c r="H2584" s="2" t="s">
        <v>7099</v>
      </c>
      <c r="I2584" s="2" t="s">
        <v>7099</v>
      </c>
      <c r="J2584" s="2" t="s">
        <v>10417</v>
      </c>
      <c r="K2584" s="2" t="s">
        <v>922</v>
      </c>
      <c r="L2584" s="2" t="s">
        <v>675</v>
      </c>
      <c r="M2584" s="2" t="s">
        <v>2672</v>
      </c>
      <c r="N2584" s="2" t="s">
        <v>675</v>
      </c>
      <c r="O2584" s="2" t="s">
        <v>7098</v>
      </c>
      <c r="P2584" s="2" t="s">
        <v>675</v>
      </c>
      <c r="Q2584" s="9" t="s">
        <v>2324</v>
      </c>
      <c r="R2584" s="2" t="s">
        <v>10418</v>
      </c>
      <c r="S2584" s="9" t="s">
        <v>675</v>
      </c>
      <c r="T2584" s="2" t="s">
        <v>675</v>
      </c>
    </row>
    <row r="2585" spans="1:20">
      <c r="A2585" s="2" t="s">
        <v>10419</v>
      </c>
      <c r="B2585" s="9" t="s">
        <v>2324</v>
      </c>
      <c r="C2585" s="2" t="s">
        <v>8107</v>
      </c>
      <c r="D2585" s="2" t="s">
        <v>675</v>
      </c>
      <c r="E2585" s="2" t="s">
        <v>682</v>
      </c>
      <c r="F2585" s="2" t="s">
        <v>11560</v>
      </c>
      <c r="G2585" s="2" t="s">
        <v>11551</v>
      </c>
      <c r="H2585" s="2" t="s">
        <v>1630</v>
      </c>
      <c r="I2585" s="2" t="s">
        <v>1630</v>
      </c>
      <c r="J2585" s="2" t="s">
        <v>10420</v>
      </c>
      <c r="K2585" s="2" t="s">
        <v>922</v>
      </c>
      <c r="L2585" s="2" t="s">
        <v>675</v>
      </c>
      <c r="M2585" s="2" t="s">
        <v>2672</v>
      </c>
      <c r="N2585" s="2" t="s">
        <v>675</v>
      </c>
      <c r="O2585" s="2" t="s">
        <v>1629</v>
      </c>
      <c r="P2585" s="2" t="s">
        <v>675</v>
      </c>
      <c r="Q2585" s="9" t="s">
        <v>2324</v>
      </c>
      <c r="R2585" s="2" t="s">
        <v>10421</v>
      </c>
      <c r="S2585" s="9" t="s">
        <v>675</v>
      </c>
      <c r="T2585" s="2" t="s">
        <v>675</v>
      </c>
    </row>
    <row r="2586" spans="1:20">
      <c r="A2586" s="2" t="s">
        <v>10422</v>
      </c>
      <c r="B2586" s="9" t="s">
        <v>2324</v>
      </c>
      <c r="C2586" s="2" t="s">
        <v>13830</v>
      </c>
      <c r="D2586" s="2" t="s">
        <v>675</v>
      </c>
      <c r="E2586" s="2" t="s">
        <v>682</v>
      </c>
      <c r="F2586" s="2" t="s">
        <v>11560</v>
      </c>
      <c r="G2586" s="2" t="s">
        <v>11551</v>
      </c>
      <c r="H2586" s="2" t="s">
        <v>7111</v>
      </c>
      <c r="I2586" s="2" t="s">
        <v>7111</v>
      </c>
      <c r="J2586" s="2" t="s">
        <v>10423</v>
      </c>
      <c r="K2586" s="2" t="s">
        <v>922</v>
      </c>
      <c r="L2586" s="2" t="s">
        <v>675</v>
      </c>
      <c r="M2586" s="2" t="s">
        <v>2672</v>
      </c>
      <c r="N2586" s="2" t="s">
        <v>675</v>
      </c>
      <c r="O2586" s="2" t="s">
        <v>7110</v>
      </c>
      <c r="P2586" s="2" t="s">
        <v>11568</v>
      </c>
      <c r="Q2586" s="9" t="s">
        <v>2324</v>
      </c>
      <c r="R2586" s="2" t="s">
        <v>10424</v>
      </c>
      <c r="S2586" s="9" t="s">
        <v>675</v>
      </c>
      <c r="T2586" s="2" t="s">
        <v>675</v>
      </c>
    </row>
    <row r="2587" spans="1:20">
      <c r="A2587" s="2" t="s">
        <v>10425</v>
      </c>
      <c r="B2587" s="9" t="s">
        <v>2324</v>
      </c>
      <c r="C2587" s="2" t="s">
        <v>13831</v>
      </c>
      <c r="D2587" s="2" t="s">
        <v>675</v>
      </c>
      <c r="E2587" s="2" t="s">
        <v>682</v>
      </c>
      <c r="F2587" s="2" t="s">
        <v>11560</v>
      </c>
      <c r="G2587" s="2" t="s">
        <v>11551</v>
      </c>
      <c r="H2587" s="2" t="s">
        <v>7116</v>
      </c>
      <c r="I2587" s="2" t="s">
        <v>7116</v>
      </c>
      <c r="J2587" s="2" t="s">
        <v>10426</v>
      </c>
      <c r="K2587" s="2" t="s">
        <v>922</v>
      </c>
      <c r="L2587" s="2" t="s">
        <v>675</v>
      </c>
      <c r="M2587" s="2" t="s">
        <v>2672</v>
      </c>
      <c r="N2587" s="2" t="s">
        <v>675</v>
      </c>
      <c r="O2587" s="2" t="s">
        <v>7115</v>
      </c>
      <c r="P2587" s="2" t="s">
        <v>11568</v>
      </c>
      <c r="Q2587" s="9" t="s">
        <v>2324</v>
      </c>
      <c r="R2587" s="2" t="s">
        <v>10427</v>
      </c>
      <c r="S2587" s="9" t="s">
        <v>675</v>
      </c>
      <c r="T2587" s="2" t="s">
        <v>675</v>
      </c>
    </row>
    <row r="2588" spans="1:20">
      <c r="A2588" s="2" t="s">
        <v>10428</v>
      </c>
      <c r="B2588" s="9" t="s">
        <v>2324</v>
      </c>
      <c r="C2588" s="2" t="s">
        <v>13832</v>
      </c>
      <c r="D2588" s="2" t="s">
        <v>675</v>
      </c>
      <c r="E2588" s="2" t="s">
        <v>682</v>
      </c>
      <c r="F2588" s="2" t="s">
        <v>11560</v>
      </c>
      <c r="G2588" s="2" t="s">
        <v>11551</v>
      </c>
      <c r="H2588" s="2" t="s">
        <v>7133</v>
      </c>
      <c r="I2588" s="2" t="s">
        <v>7133</v>
      </c>
      <c r="J2588" s="2" t="s">
        <v>10429</v>
      </c>
      <c r="K2588" s="2" t="s">
        <v>922</v>
      </c>
      <c r="L2588" s="2" t="s">
        <v>675</v>
      </c>
      <c r="M2588" s="2" t="s">
        <v>2672</v>
      </c>
      <c r="N2588" s="2" t="s">
        <v>675</v>
      </c>
      <c r="O2588" s="2" t="s">
        <v>7132</v>
      </c>
      <c r="P2588" s="2" t="s">
        <v>11568</v>
      </c>
      <c r="Q2588" s="9" t="s">
        <v>2324</v>
      </c>
      <c r="R2588" s="2" t="s">
        <v>10430</v>
      </c>
      <c r="S2588" s="9" t="s">
        <v>675</v>
      </c>
      <c r="T2588" s="2" t="s">
        <v>675</v>
      </c>
    </row>
    <row r="2589" spans="1:20">
      <c r="A2589" s="2" t="s">
        <v>10431</v>
      </c>
      <c r="B2589" s="9" t="s">
        <v>2324</v>
      </c>
      <c r="C2589" s="2" t="s">
        <v>13833</v>
      </c>
      <c r="D2589" s="2" t="s">
        <v>675</v>
      </c>
      <c r="E2589" s="2" t="s">
        <v>682</v>
      </c>
      <c r="F2589" s="2" t="s">
        <v>11560</v>
      </c>
      <c r="G2589" s="2" t="s">
        <v>11551</v>
      </c>
      <c r="H2589" s="2" t="s">
        <v>7306</v>
      </c>
      <c r="I2589" s="2" t="s">
        <v>7306</v>
      </c>
      <c r="J2589" s="2" t="s">
        <v>10432</v>
      </c>
      <c r="K2589" s="2" t="s">
        <v>922</v>
      </c>
      <c r="L2589" s="2" t="s">
        <v>675</v>
      </c>
      <c r="M2589" s="2" t="s">
        <v>2672</v>
      </c>
      <c r="N2589" s="2" t="s">
        <v>675</v>
      </c>
      <c r="O2589" s="2" t="s">
        <v>7305</v>
      </c>
      <c r="P2589" s="2" t="s">
        <v>11568</v>
      </c>
      <c r="Q2589" s="9" t="s">
        <v>2324</v>
      </c>
      <c r="R2589" s="2" t="s">
        <v>10433</v>
      </c>
      <c r="S2589" s="9" t="s">
        <v>675</v>
      </c>
      <c r="T2589" s="2" t="s">
        <v>675</v>
      </c>
    </row>
    <row r="2590" spans="1:20">
      <c r="A2590" s="2" t="s">
        <v>10434</v>
      </c>
      <c r="B2590" s="9" t="s">
        <v>2324</v>
      </c>
      <c r="C2590" s="2" t="s">
        <v>13834</v>
      </c>
      <c r="D2590" s="2" t="s">
        <v>675</v>
      </c>
      <c r="E2590" s="2" t="s">
        <v>682</v>
      </c>
      <c r="F2590" s="2" t="s">
        <v>11560</v>
      </c>
      <c r="G2590" s="2" t="s">
        <v>11551</v>
      </c>
      <c r="H2590" s="2" t="s">
        <v>7168</v>
      </c>
      <c r="I2590" s="2" t="s">
        <v>7168</v>
      </c>
      <c r="J2590" s="2" t="s">
        <v>10435</v>
      </c>
      <c r="K2590" s="2" t="s">
        <v>922</v>
      </c>
      <c r="L2590" s="2" t="s">
        <v>675</v>
      </c>
      <c r="M2590" s="2" t="s">
        <v>2672</v>
      </c>
      <c r="N2590" s="2" t="s">
        <v>675</v>
      </c>
      <c r="O2590" s="2" t="s">
        <v>7167</v>
      </c>
      <c r="P2590" s="2" t="s">
        <v>11568</v>
      </c>
      <c r="Q2590" s="9" t="s">
        <v>2324</v>
      </c>
      <c r="R2590" s="2" t="s">
        <v>10436</v>
      </c>
      <c r="S2590" s="9" t="s">
        <v>675</v>
      </c>
      <c r="T2590" s="2" t="s">
        <v>675</v>
      </c>
    </row>
    <row r="2591" spans="1:20">
      <c r="A2591" s="2" t="s">
        <v>10437</v>
      </c>
      <c r="B2591" s="9" t="s">
        <v>2324</v>
      </c>
      <c r="C2591" s="2" t="s">
        <v>13835</v>
      </c>
      <c r="D2591" s="2" t="s">
        <v>675</v>
      </c>
      <c r="E2591" s="2" t="s">
        <v>682</v>
      </c>
      <c r="F2591" s="2" t="s">
        <v>11560</v>
      </c>
      <c r="G2591" s="2" t="s">
        <v>11551</v>
      </c>
      <c r="H2591" s="2" t="s">
        <v>7286</v>
      </c>
      <c r="I2591" s="2" t="s">
        <v>7286</v>
      </c>
      <c r="J2591" s="2" t="s">
        <v>10438</v>
      </c>
      <c r="K2591" s="2" t="s">
        <v>922</v>
      </c>
      <c r="L2591" s="2" t="s">
        <v>675</v>
      </c>
      <c r="M2591" s="2" t="s">
        <v>2672</v>
      </c>
      <c r="N2591" s="2" t="s">
        <v>675</v>
      </c>
      <c r="O2591" s="2" t="s">
        <v>7285</v>
      </c>
      <c r="P2591" s="2" t="s">
        <v>11568</v>
      </c>
      <c r="Q2591" s="9" t="s">
        <v>2324</v>
      </c>
      <c r="R2591" s="2" t="s">
        <v>10439</v>
      </c>
      <c r="S2591" s="9" t="s">
        <v>675</v>
      </c>
      <c r="T2591" s="2" t="s">
        <v>675</v>
      </c>
    </row>
    <row r="2592" spans="1:20">
      <c r="A2592" s="2" t="s">
        <v>10440</v>
      </c>
      <c r="B2592" s="9" t="s">
        <v>2324</v>
      </c>
      <c r="C2592" s="2" t="s">
        <v>13836</v>
      </c>
      <c r="D2592" s="2" t="s">
        <v>675</v>
      </c>
      <c r="E2592" s="2" t="s">
        <v>682</v>
      </c>
      <c r="F2592" s="2" t="s">
        <v>11560</v>
      </c>
      <c r="G2592" s="2" t="s">
        <v>11551</v>
      </c>
      <c r="H2592" s="2" t="s">
        <v>7301</v>
      </c>
      <c r="I2592" s="2" t="s">
        <v>7301</v>
      </c>
      <c r="J2592" s="2" t="s">
        <v>10441</v>
      </c>
      <c r="K2592" s="2" t="s">
        <v>922</v>
      </c>
      <c r="L2592" s="2" t="s">
        <v>675</v>
      </c>
      <c r="M2592" s="2" t="s">
        <v>2672</v>
      </c>
      <c r="N2592" s="2" t="s">
        <v>675</v>
      </c>
      <c r="O2592" s="2" t="s">
        <v>7300</v>
      </c>
      <c r="P2592" s="2" t="s">
        <v>11568</v>
      </c>
      <c r="Q2592" s="9" t="s">
        <v>2324</v>
      </c>
      <c r="R2592" s="2" t="s">
        <v>10442</v>
      </c>
      <c r="S2592" s="9" t="s">
        <v>675</v>
      </c>
      <c r="T2592" s="2" t="s">
        <v>675</v>
      </c>
    </row>
    <row r="2593" spans="1:20">
      <c r="A2593" s="2" t="s">
        <v>10443</v>
      </c>
      <c r="B2593" s="9" t="s">
        <v>2324</v>
      </c>
      <c r="C2593" s="2" t="s">
        <v>13837</v>
      </c>
      <c r="D2593" s="2" t="s">
        <v>675</v>
      </c>
      <c r="E2593" s="2" t="s">
        <v>682</v>
      </c>
      <c r="F2593" s="2" t="s">
        <v>11560</v>
      </c>
      <c r="G2593" s="2" t="s">
        <v>11551</v>
      </c>
      <c r="H2593" s="2" t="s">
        <v>7383</v>
      </c>
      <c r="I2593" s="2" t="s">
        <v>7383</v>
      </c>
      <c r="J2593" s="2" t="s">
        <v>10444</v>
      </c>
      <c r="K2593" s="2" t="s">
        <v>922</v>
      </c>
      <c r="L2593" s="2" t="s">
        <v>675</v>
      </c>
      <c r="M2593" s="2" t="s">
        <v>2672</v>
      </c>
      <c r="N2593" s="2" t="s">
        <v>675</v>
      </c>
      <c r="O2593" s="2" t="s">
        <v>7382</v>
      </c>
      <c r="P2593" s="2" t="s">
        <v>11568</v>
      </c>
      <c r="Q2593" s="9" t="s">
        <v>2324</v>
      </c>
      <c r="R2593" s="2" t="s">
        <v>10445</v>
      </c>
      <c r="S2593" s="9" t="s">
        <v>675</v>
      </c>
      <c r="T2593" s="2" t="s">
        <v>675</v>
      </c>
    </row>
    <row r="2594" spans="1:20">
      <c r="A2594" s="2" t="s">
        <v>10446</v>
      </c>
      <c r="B2594" s="9" t="s">
        <v>2324</v>
      </c>
      <c r="C2594" s="2" t="s">
        <v>13838</v>
      </c>
      <c r="D2594" s="2" t="s">
        <v>675</v>
      </c>
      <c r="E2594" s="2" t="s">
        <v>682</v>
      </c>
      <c r="F2594" s="2" t="s">
        <v>11560</v>
      </c>
      <c r="G2594" s="2" t="s">
        <v>11551</v>
      </c>
      <c r="H2594" s="2" t="s">
        <v>7222</v>
      </c>
      <c r="I2594" s="2" t="s">
        <v>7222</v>
      </c>
      <c r="J2594" s="2" t="s">
        <v>10447</v>
      </c>
      <c r="K2594" s="2" t="s">
        <v>922</v>
      </c>
      <c r="L2594" s="2" t="s">
        <v>675</v>
      </c>
      <c r="M2594" s="2" t="s">
        <v>2672</v>
      </c>
      <c r="N2594" s="2" t="s">
        <v>675</v>
      </c>
      <c r="O2594" s="2" t="s">
        <v>7221</v>
      </c>
      <c r="P2594" s="2" t="s">
        <v>11568</v>
      </c>
      <c r="Q2594" s="9" t="s">
        <v>2324</v>
      </c>
      <c r="R2594" s="2" t="s">
        <v>10448</v>
      </c>
      <c r="S2594" s="9" t="s">
        <v>675</v>
      </c>
      <c r="T2594" s="2" t="s">
        <v>675</v>
      </c>
    </row>
    <row r="2595" spans="1:20">
      <c r="A2595" s="2" t="s">
        <v>10449</v>
      </c>
      <c r="B2595" s="9" t="s">
        <v>2324</v>
      </c>
      <c r="C2595" s="2" t="s">
        <v>13839</v>
      </c>
      <c r="D2595" s="2" t="s">
        <v>675</v>
      </c>
      <c r="E2595" s="2" t="s">
        <v>682</v>
      </c>
      <c r="F2595" s="2" t="s">
        <v>11560</v>
      </c>
      <c r="G2595" s="2" t="s">
        <v>11551</v>
      </c>
      <c r="H2595" s="2" t="s">
        <v>2445</v>
      </c>
      <c r="I2595" s="2" t="s">
        <v>2445</v>
      </c>
      <c r="J2595" s="2" t="s">
        <v>10450</v>
      </c>
      <c r="K2595" s="2" t="s">
        <v>922</v>
      </c>
      <c r="L2595" s="2" t="s">
        <v>675</v>
      </c>
      <c r="M2595" s="2" t="s">
        <v>2672</v>
      </c>
      <c r="N2595" s="2" t="s">
        <v>675</v>
      </c>
      <c r="O2595" s="2" t="s">
        <v>2444</v>
      </c>
      <c r="P2595" s="2" t="s">
        <v>11568</v>
      </c>
      <c r="Q2595" s="9" t="s">
        <v>2324</v>
      </c>
      <c r="R2595" s="2" t="s">
        <v>10451</v>
      </c>
      <c r="S2595" s="9" t="s">
        <v>675</v>
      </c>
      <c r="T2595" s="2" t="s">
        <v>675</v>
      </c>
    </row>
    <row r="2596" spans="1:20">
      <c r="A2596" s="2" t="s">
        <v>10452</v>
      </c>
      <c r="B2596" s="9" t="s">
        <v>2324</v>
      </c>
      <c r="C2596" s="2" t="s">
        <v>13840</v>
      </c>
      <c r="D2596" s="2" t="s">
        <v>675</v>
      </c>
      <c r="E2596" s="2" t="s">
        <v>682</v>
      </c>
      <c r="F2596" s="2" t="s">
        <v>11560</v>
      </c>
      <c r="G2596" s="2" t="s">
        <v>11551</v>
      </c>
      <c r="H2596" s="2" t="s">
        <v>7357</v>
      </c>
      <c r="I2596" s="2" t="s">
        <v>7357</v>
      </c>
      <c r="J2596" s="2" t="s">
        <v>10453</v>
      </c>
      <c r="K2596" s="2" t="s">
        <v>922</v>
      </c>
      <c r="L2596" s="2" t="s">
        <v>675</v>
      </c>
      <c r="M2596" s="2" t="s">
        <v>2672</v>
      </c>
      <c r="N2596" s="2" t="s">
        <v>675</v>
      </c>
      <c r="O2596" s="2" t="s">
        <v>7356</v>
      </c>
      <c r="P2596" s="2" t="s">
        <v>11568</v>
      </c>
      <c r="Q2596" s="9" t="s">
        <v>2324</v>
      </c>
      <c r="R2596" s="2" t="s">
        <v>10454</v>
      </c>
      <c r="S2596" s="9" t="s">
        <v>675</v>
      </c>
      <c r="T2596" s="2" t="s">
        <v>675</v>
      </c>
    </row>
    <row r="2597" spans="1:20">
      <c r="A2597" s="2" t="s">
        <v>10455</v>
      </c>
      <c r="B2597" s="9" t="s">
        <v>2324</v>
      </c>
      <c r="C2597" s="2" t="s">
        <v>13841</v>
      </c>
      <c r="D2597" s="2" t="s">
        <v>675</v>
      </c>
      <c r="E2597" s="2" t="s">
        <v>682</v>
      </c>
      <c r="F2597" s="2" t="s">
        <v>11560</v>
      </c>
      <c r="G2597" s="2" t="s">
        <v>11551</v>
      </c>
      <c r="H2597" s="2" t="s">
        <v>7227</v>
      </c>
      <c r="I2597" s="2" t="s">
        <v>7227</v>
      </c>
      <c r="J2597" s="2" t="s">
        <v>10456</v>
      </c>
      <c r="K2597" s="2" t="s">
        <v>922</v>
      </c>
      <c r="L2597" s="2" t="s">
        <v>675</v>
      </c>
      <c r="M2597" s="2" t="s">
        <v>2672</v>
      </c>
      <c r="N2597" s="2" t="s">
        <v>675</v>
      </c>
      <c r="O2597" s="2" t="s">
        <v>7226</v>
      </c>
      <c r="P2597" s="2" t="s">
        <v>11568</v>
      </c>
      <c r="Q2597" s="9" t="s">
        <v>2324</v>
      </c>
      <c r="R2597" s="2" t="s">
        <v>10457</v>
      </c>
      <c r="S2597" s="9" t="s">
        <v>675</v>
      </c>
      <c r="T2597" s="2" t="s">
        <v>675</v>
      </c>
    </row>
    <row r="2598" spans="1:20">
      <c r="A2598" s="2" t="s">
        <v>10458</v>
      </c>
      <c r="B2598" s="9" t="s">
        <v>2324</v>
      </c>
      <c r="C2598" s="2" t="s">
        <v>13842</v>
      </c>
      <c r="D2598" s="2" t="s">
        <v>675</v>
      </c>
      <c r="E2598" s="2" t="s">
        <v>682</v>
      </c>
      <c r="F2598" s="2" t="s">
        <v>11560</v>
      </c>
      <c r="G2598" s="2" t="s">
        <v>11551</v>
      </c>
      <c r="H2598" s="2" t="s">
        <v>7240</v>
      </c>
      <c r="I2598" s="2" t="s">
        <v>7240</v>
      </c>
      <c r="J2598" s="2" t="s">
        <v>10459</v>
      </c>
      <c r="K2598" s="2" t="s">
        <v>922</v>
      </c>
      <c r="L2598" s="2" t="s">
        <v>675</v>
      </c>
      <c r="M2598" s="2" t="s">
        <v>2672</v>
      </c>
      <c r="N2598" s="2" t="s">
        <v>675</v>
      </c>
      <c r="O2598" s="2" t="s">
        <v>7239</v>
      </c>
      <c r="P2598" s="2" t="s">
        <v>11557</v>
      </c>
      <c r="Q2598" s="9" t="s">
        <v>2324</v>
      </c>
      <c r="R2598" s="2" t="s">
        <v>10460</v>
      </c>
      <c r="S2598" s="9" t="s">
        <v>675</v>
      </c>
      <c r="T2598" s="2" t="s">
        <v>675</v>
      </c>
    </row>
    <row r="2599" spans="1:20">
      <c r="A2599" s="2" t="s">
        <v>10461</v>
      </c>
      <c r="B2599" s="9" t="s">
        <v>2324</v>
      </c>
      <c r="C2599" s="2" t="s">
        <v>13843</v>
      </c>
      <c r="D2599" s="2" t="s">
        <v>675</v>
      </c>
      <c r="E2599" s="2" t="s">
        <v>682</v>
      </c>
      <c r="F2599" s="2" t="s">
        <v>11560</v>
      </c>
      <c r="G2599" s="2" t="s">
        <v>11551</v>
      </c>
      <c r="H2599" s="2" t="s">
        <v>7256</v>
      </c>
      <c r="I2599" s="2" t="s">
        <v>7256</v>
      </c>
      <c r="J2599" s="2" t="s">
        <v>10462</v>
      </c>
      <c r="K2599" s="2" t="s">
        <v>922</v>
      </c>
      <c r="L2599" s="2" t="s">
        <v>675</v>
      </c>
      <c r="M2599" s="2" t="s">
        <v>2672</v>
      </c>
      <c r="N2599" s="2" t="s">
        <v>675</v>
      </c>
      <c r="O2599" s="2" t="s">
        <v>7255</v>
      </c>
      <c r="P2599" s="2" t="s">
        <v>11568</v>
      </c>
      <c r="Q2599" s="9" t="s">
        <v>2324</v>
      </c>
      <c r="R2599" s="2" t="s">
        <v>10463</v>
      </c>
      <c r="S2599" s="9" t="s">
        <v>675</v>
      </c>
      <c r="T2599" s="2" t="s">
        <v>675</v>
      </c>
    </row>
    <row r="2600" spans="1:20">
      <c r="A2600" s="2" t="s">
        <v>10464</v>
      </c>
      <c r="B2600" s="9" t="s">
        <v>2324</v>
      </c>
      <c r="C2600" s="2" t="s">
        <v>13844</v>
      </c>
      <c r="D2600" s="2" t="s">
        <v>675</v>
      </c>
      <c r="E2600" s="2" t="s">
        <v>682</v>
      </c>
      <c r="F2600" s="2" t="s">
        <v>11560</v>
      </c>
      <c r="G2600" s="2" t="s">
        <v>11551</v>
      </c>
      <c r="H2600" s="2" t="s">
        <v>7281</v>
      </c>
      <c r="I2600" s="2" t="s">
        <v>7281</v>
      </c>
      <c r="J2600" s="2" t="s">
        <v>10465</v>
      </c>
      <c r="K2600" s="2" t="s">
        <v>922</v>
      </c>
      <c r="L2600" s="2" t="s">
        <v>675</v>
      </c>
      <c r="M2600" s="2" t="s">
        <v>2672</v>
      </c>
      <c r="N2600" s="2" t="s">
        <v>675</v>
      </c>
      <c r="O2600" s="2" t="s">
        <v>7280</v>
      </c>
      <c r="P2600" s="2" t="s">
        <v>11568</v>
      </c>
      <c r="Q2600" s="9" t="s">
        <v>2324</v>
      </c>
      <c r="R2600" s="2" t="s">
        <v>10466</v>
      </c>
      <c r="S2600" s="9" t="s">
        <v>675</v>
      </c>
      <c r="T2600" s="2" t="s">
        <v>675</v>
      </c>
    </row>
    <row r="2601" spans="1:20">
      <c r="A2601" s="2" t="s">
        <v>10467</v>
      </c>
      <c r="B2601" s="9" t="s">
        <v>2324</v>
      </c>
      <c r="C2601" s="2" t="s">
        <v>13845</v>
      </c>
      <c r="D2601" s="2" t="s">
        <v>675</v>
      </c>
      <c r="E2601" s="2" t="s">
        <v>682</v>
      </c>
      <c r="F2601" s="2" t="s">
        <v>11560</v>
      </c>
      <c r="G2601" s="2" t="s">
        <v>11551</v>
      </c>
      <c r="H2601" s="2" t="s">
        <v>7141</v>
      </c>
      <c r="I2601" s="2" t="s">
        <v>7141</v>
      </c>
      <c r="J2601" s="2" t="s">
        <v>10468</v>
      </c>
      <c r="K2601" s="2" t="s">
        <v>922</v>
      </c>
      <c r="L2601" s="2" t="s">
        <v>675</v>
      </c>
      <c r="M2601" s="2" t="s">
        <v>2672</v>
      </c>
      <c r="N2601" s="2" t="s">
        <v>675</v>
      </c>
      <c r="O2601" s="2" t="s">
        <v>7140</v>
      </c>
      <c r="P2601" s="2" t="s">
        <v>11568</v>
      </c>
      <c r="Q2601" s="9" t="s">
        <v>2324</v>
      </c>
      <c r="R2601" s="2" t="s">
        <v>10469</v>
      </c>
      <c r="S2601" s="9" t="s">
        <v>675</v>
      </c>
      <c r="T2601" s="2" t="s">
        <v>675</v>
      </c>
    </row>
    <row r="2602" spans="1:20">
      <c r="A2602" s="2" t="s">
        <v>10470</v>
      </c>
      <c r="B2602" s="9" t="s">
        <v>2324</v>
      </c>
      <c r="C2602" s="2" t="s">
        <v>13846</v>
      </c>
      <c r="D2602" s="2" t="s">
        <v>675</v>
      </c>
      <c r="E2602" s="2" t="s">
        <v>682</v>
      </c>
      <c r="F2602" s="2" t="s">
        <v>11560</v>
      </c>
      <c r="G2602" s="2" t="s">
        <v>11551</v>
      </c>
      <c r="H2602" s="2" t="s">
        <v>7232</v>
      </c>
      <c r="I2602" s="2" t="s">
        <v>7232</v>
      </c>
      <c r="J2602" s="2" t="s">
        <v>10471</v>
      </c>
      <c r="K2602" s="2" t="s">
        <v>922</v>
      </c>
      <c r="L2602" s="2" t="s">
        <v>675</v>
      </c>
      <c r="M2602" s="2" t="s">
        <v>2672</v>
      </c>
      <c r="N2602" s="2" t="s">
        <v>675</v>
      </c>
      <c r="O2602" s="2" t="s">
        <v>7231</v>
      </c>
      <c r="P2602" s="2" t="s">
        <v>11568</v>
      </c>
      <c r="Q2602" s="9" t="s">
        <v>2324</v>
      </c>
      <c r="R2602" s="2" t="s">
        <v>10472</v>
      </c>
      <c r="S2602" s="9" t="s">
        <v>675</v>
      </c>
      <c r="T2602" s="2" t="s">
        <v>675</v>
      </c>
    </row>
    <row r="2603" spans="1:20">
      <c r="A2603" s="2" t="s">
        <v>10473</v>
      </c>
      <c r="B2603" s="9" t="s">
        <v>2324</v>
      </c>
      <c r="C2603" s="2" t="s">
        <v>6950</v>
      </c>
      <c r="D2603" s="2" t="s">
        <v>675</v>
      </c>
      <c r="E2603" s="2" t="s">
        <v>682</v>
      </c>
      <c r="F2603" s="2" t="s">
        <v>11560</v>
      </c>
      <c r="G2603" s="2" t="s">
        <v>11551</v>
      </c>
      <c r="H2603" s="2" t="s">
        <v>7261</v>
      </c>
      <c r="I2603" s="2" t="s">
        <v>7261</v>
      </c>
      <c r="J2603" s="2" t="s">
        <v>10474</v>
      </c>
      <c r="K2603" s="2" t="s">
        <v>922</v>
      </c>
      <c r="L2603" s="2" t="s">
        <v>675</v>
      </c>
      <c r="M2603" s="2" t="s">
        <v>2672</v>
      </c>
      <c r="N2603" s="2" t="s">
        <v>675</v>
      </c>
      <c r="O2603" s="2" t="s">
        <v>7260</v>
      </c>
      <c r="P2603" s="2" t="s">
        <v>675</v>
      </c>
      <c r="Q2603" s="9" t="s">
        <v>2324</v>
      </c>
      <c r="R2603" s="2" t="s">
        <v>10475</v>
      </c>
      <c r="S2603" s="9" t="s">
        <v>675</v>
      </c>
      <c r="T2603" s="2" t="s">
        <v>675</v>
      </c>
    </row>
    <row r="2604" spans="1:20">
      <c r="A2604" s="2" t="s">
        <v>10476</v>
      </c>
      <c r="B2604" s="9" t="s">
        <v>2324</v>
      </c>
      <c r="C2604" s="2" t="s">
        <v>13847</v>
      </c>
      <c r="D2604" s="2" t="s">
        <v>675</v>
      </c>
      <c r="E2604" s="2" t="s">
        <v>682</v>
      </c>
      <c r="F2604" s="2" t="s">
        <v>11560</v>
      </c>
      <c r="G2604" s="2" t="s">
        <v>11551</v>
      </c>
      <c r="H2604" s="2" t="s">
        <v>7276</v>
      </c>
      <c r="I2604" s="2" t="s">
        <v>7276</v>
      </c>
      <c r="J2604" s="2" t="s">
        <v>10477</v>
      </c>
      <c r="K2604" s="2" t="s">
        <v>922</v>
      </c>
      <c r="L2604" s="2" t="s">
        <v>675</v>
      </c>
      <c r="M2604" s="2" t="s">
        <v>2672</v>
      </c>
      <c r="N2604" s="2" t="s">
        <v>675</v>
      </c>
      <c r="O2604" s="2" t="s">
        <v>7275</v>
      </c>
      <c r="P2604" s="2" t="s">
        <v>675</v>
      </c>
      <c r="Q2604" s="9" t="s">
        <v>2324</v>
      </c>
      <c r="R2604" s="2" t="s">
        <v>10478</v>
      </c>
      <c r="S2604" s="9" t="s">
        <v>675</v>
      </c>
      <c r="T2604" s="2" t="s">
        <v>675</v>
      </c>
    </row>
    <row r="2605" spans="1:20">
      <c r="A2605" s="2" t="s">
        <v>10479</v>
      </c>
      <c r="B2605" s="9" t="s">
        <v>2324</v>
      </c>
      <c r="C2605" s="2" t="s">
        <v>13848</v>
      </c>
      <c r="D2605" s="2" t="s">
        <v>675</v>
      </c>
      <c r="E2605" s="2" t="s">
        <v>682</v>
      </c>
      <c r="F2605" s="2" t="s">
        <v>11560</v>
      </c>
      <c r="G2605" s="2" t="s">
        <v>11551</v>
      </c>
      <c r="H2605" s="2" t="s">
        <v>7342</v>
      </c>
      <c r="I2605" s="2" t="s">
        <v>7342</v>
      </c>
      <c r="J2605" s="2" t="s">
        <v>10480</v>
      </c>
      <c r="K2605" s="2" t="s">
        <v>922</v>
      </c>
      <c r="L2605" s="2" t="s">
        <v>675</v>
      </c>
      <c r="M2605" s="2" t="s">
        <v>2672</v>
      </c>
      <c r="N2605" s="2" t="s">
        <v>675</v>
      </c>
      <c r="O2605" s="2" t="s">
        <v>7341</v>
      </c>
      <c r="P2605" s="2" t="s">
        <v>11568</v>
      </c>
      <c r="Q2605" s="9" t="s">
        <v>2324</v>
      </c>
      <c r="R2605" s="2" t="s">
        <v>10481</v>
      </c>
      <c r="S2605" s="9" t="s">
        <v>675</v>
      </c>
      <c r="T2605" s="2" t="s">
        <v>675</v>
      </c>
    </row>
    <row r="2606" spans="1:20">
      <c r="A2606" s="2" t="s">
        <v>10482</v>
      </c>
      <c r="B2606" s="9" t="s">
        <v>2324</v>
      </c>
      <c r="C2606" s="2" t="s">
        <v>13849</v>
      </c>
      <c r="D2606" s="2" t="s">
        <v>675</v>
      </c>
      <c r="E2606" s="2" t="s">
        <v>682</v>
      </c>
      <c r="F2606" s="2" t="s">
        <v>11560</v>
      </c>
      <c r="G2606" s="2" t="s">
        <v>11551</v>
      </c>
      <c r="H2606" s="2" t="s">
        <v>7146</v>
      </c>
      <c r="I2606" s="2" t="s">
        <v>7146</v>
      </c>
      <c r="J2606" s="2" t="s">
        <v>10480</v>
      </c>
      <c r="K2606" s="2" t="s">
        <v>922</v>
      </c>
      <c r="L2606" s="2" t="s">
        <v>675</v>
      </c>
      <c r="M2606" s="2" t="s">
        <v>2672</v>
      </c>
      <c r="N2606" s="2" t="s">
        <v>675</v>
      </c>
      <c r="O2606" s="2" t="s">
        <v>7145</v>
      </c>
      <c r="P2606" s="2" t="s">
        <v>11568</v>
      </c>
      <c r="Q2606" s="9" t="s">
        <v>2324</v>
      </c>
      <c r="R2606" s="2" t="s">
        <v>10484</v>
      </c>
      <c r="S2606" s="9" t="s">
        <v>675</v>
      </c>
      <c r="T2606" s="2" t="s">
        <v>675</v>
      </c>
    </row>
    <row r="2607" spans="1:20">
      <c r="A2607" s="2" t="s">
        <v>10485</v>
      </c>
      <c r="B2607" s="9" t="s">
        <v>2324</v>
      </c>
      <c r="C2607" s="2" t="s">
        <v>13850</v>
      </c>
      <c r="D2607" s="2" t="s">
        <v>675</v>
      </c>
      <c r="E2607" s="2" t="s">
        <v>682</v>
      </c>
      <c r="F2607" s="2" t="s">
        <v>11560</v>
      </c>
      <c r="G2607" s="2" t="s">
        <v>11551</v>
      </c>
      <c r="H2607" s="2" t="s">
        <v>7266</v>
      </c>
      <c r="I2607" s="2" t="s">
        <v>7266</v>
      </c>
      <c r="J2607" s="2" t="s">
        <v>10486</v>
      </c>
      <c r="K2607" s="2" t="s">
        <v>922</v>
      </c>
      <c r="L2607" s="2" t="s">
        <v>675</v>
      </c>
      <c r="M2607" s="2" t="s">
        <v>2672</v>
      </c>
      <c r="N2607" s="2" t="s">
        <v>675</v>
      </c>
      <c r="O2607" s="2" t="s">
        <v>7265</v>
      </c>
      <c r="P2607" s="2" t="s">
        <v>11568</v>
      </c>
      <c r="Q2607" s="9" t="s">
        <v>2324</v>
      </c>
      <c r="R2607" s="2" t="s">
        <v>10487</v>
      </c>
      <c r="S2607" s="9" t="s">
        <v>675</v>
      </c>
      <c r="T2607" s="2" t="s">
        <v>675</v>
      </c>
    </row>
    <row r="2608" spans="1:20">
      <c r="A2608" s="2" t="s">
        <v>10488</v>
      </c>
      <c r="B2608" s="9" t="s">
        <v>2324</v>
      </c>
      <c r="C2608" s="2" t="s">
        <v>13851</v>
      </c>
      <c r="D2608" s="2" t="s">
        <v>675</v>
      </c>
      <c r="E2608" s="2" t="s">
        <v>682</v>
      </c>
      <c r="F2608" s="2" t="s">
        <v>11560</v>
      </c>
      <c r="G2608" s="2" t="s">
        <v>11551</v>
      </c>
      <c r="H2608" s="2" t="s">
        <v>7347</v>
      </c>
      <c r="I2608" s="2" t="s">
        <v>7347</v>
      </c>
      <c r="J2608" s="2" t="s">
        <v>10489</v>
      </c>
      <c r="K2608" s="2" t="s">
        <v>922</v>
      </c>
      <c r="L2608" s="2" t="s">
        <v>675</v>
      </c>
      <c r="M2608" s="2" t="s">
        <v>2672</v>
      </c>
      <c r="N2608" s="2" t="s">
        <v>675</v>
      </c>
      <c r="O2608" s="2" t="s">
        <v>7346</v>
      </c>
      <c r="P2608" s="2" t="s">
        <v>675</v>
      </c>
      <c r="Q2608" s="9" t="s">
        <v>2324</v>
      </c>
      <c r="R2608" s="2" t="s">
        <v>10490</v>
      </c>
      <c r="S2608" s="9" t="s">
        <v>675</v>
      </c>
      <c r="T2608" s="2" t="s">
        <v>675</v>
      </c>
    </row>
    <row r="2609" spans="1:20">
      <c r="A2609" s="2" t="s">
        <v>10491</v>
      </c>
      <c r="B2609" s="9" t="s">
        <v>2324</v>
      </c>
      <c r="C2609" s="2" t="s">
        <v>13852</v>
      </c>
      <c r="D2609" s="2" t="s">
        <v>675</v>
      </c>
      <c r="E2609" s="2" t="s">
        <v>682</v>
      </c>
      <c r="F2609" s="2" t="s">
        <v>11560</v>
      </c>
      <c r="G2609" s="2" t="s">
        <v>11551</v>
      </c>
      <c r="H2609" s="2" t="s">
        <v>7245</v>
      </c>
      <c r="I2609" s="2" t="s">
        <v>7245</v>
      </c>
      <c r="J2609" s="2" t="s">
        <v>10492</v>
      </c>
      <c r="K2609" s="2" t="s">
        <v>922</v>
      </c>
      <c r="L2609" s="2" t="s">
        <v>675</v>
      </c>
      <c r="M2609" s="2" t="s">
        <v>2672</v>
      </c>
      <c r="N2609" s="2" t="s">
        <v>675</v>
      </c>
      <c r="O2609" s="2" t="s">
        <v>7244</v>
      </c>
      <c r="P2609" s="2" t="s">
        <v>11568</v>
      </c>
      <c r="Q2609" s="9" t="s">
        <v>2324</v>
      </c>
      <c r="R2609" s="2" t="s">
        <v>10493</v>
      </c>
      <c r="S2609" s="9" t="s">
        <v>675</v>
      </c>
      <c r="T2609" s="2" t="s">
        <v>675</v>
      </c>
    </row>
    <row r="2610" spans="1:20">
      <c r="A2610" s="2" t="s">
        <v>10494</v>
      </c>
      <c r="B2610" s="9" t="s">
        <v>2324</v>
      </c>
      <c r="C2610" s="2" t="s">
        <v>11662</v>
      </c>
      <c r="D2610" s="2" t="s">
        <v>675</v>
      </c>
      <c r="E2610" s="2" t="s">
        <v>682</v>
      </c>
      <c r="F2610" s="2" t="s">
        <v>11560</v>
      </c>
      <c r="G2610" s="2" t="s">
        <v>11551</v>
      </c>
      <c r="H2610" s="2" t="s">
        <v>7291</v>
      </c>
      <c r="I2610" s="2" t="s">
        <v>7291</v>
      </c>
      <c r="J2610" s="2" t="s">
        <v>10495</v>
      </c>
      <c r="K2610" s="2" t="s">
        <v>922</v>
      </c>
      <c r="L2610" s="2" t="s">
        <v>675</v>
      </c>
      <c r="M2610" s="2" t="s">
        <v>2672</v>
      </c>
      <c r="N2610" s="2" t="s">
        <v>675</v>
      </c>
      <c r="O2610" s="2" t="s">
        <v>7290</v>
      </c>
      <c r="P2610" s="2" t="s">
        <v>675</v>
      </c>
      <c r="Q2610" s="9" t="s">
        <v>2324</v>
      </c>
      <c r="R2610" s="2" t="s">
        <v>10496</v>
      </c>
      <c r="S2610" s="9" t="s">
        <v>675</v>
      </c>
      <c r="T2610" s="2" t="s">
        <v>675</v>
      </c>
    </row>
    <row r="2611" spans="1:20">
      <c r="A2611" s="2" t="s">
        <v>10497</v>
      </c>
      <c r="B2611" s="9" t="s">
        <v>2324</v>
      </c>
      <c r="C2611" s="2" t="s">
        <v>13853</v>
      </c>
      <c r="D2611" s="2" t="s">
        <v>675</v>
      </c>
      <c r="E2611" s="2" t="s">
        <v>682</v>
      </c>
      <c r="F2611" s="2" t="s">
        <v>11560</v>
      </c>
      <c r="G2611" s="2" t="s">
        <v>11551</v>
      </c>
      <c r="H2611" s="2" t="s">
        <v>7352</v>
      </c>
      <c r="I2611" s="2" t="s">
        <v>7352</v>
      </c>
      <c r="J2611" s="2" t="s">
        <v>10498</v>
      </c>
      <c r="K2611" s="2" t="s">
        <v>922</v>
      </c>
      <c r="L2611" s="2" t="s">
        <v>675</v>
      </c>
      <c r="M2611" s="2" t="s">
        <v>2672</v>
      </c>
      <c r="N2611" s="2" t="s">
        <v>675</v>
      </c>
      <c r="O2611" s="2" t="s">
        <v>7351</v>
      </c>
      <c r="P2611" s="2" t="s">
        <v>675</v>
      </c>
      <c r="Q2611" s="9" t="s">
        <v>2324</v>
      </c>
      <c r="R2611" s="2" t="s">
        <v>10499</v>
      </c>
      <c r="S2611" s="9" t="s">
        <v>675</v>
      </c>
      <c r="T2611" s="2" t="s">
        <v>675</v>
      </c>
    </row>
    <row r="2612" spans="1:20">
      <c r="A2612" s="2" t="s">
        <v>10500</v>
      </c>
      <c r="B2612" s="9" t="s">
        <v>2324</v>
      </c>
      <c r="C2612" s="2" t="s">
        <v>13854</v>
      </c>
      <c r="D2612" s="2" t="s">
        <v>675</v>
      </c>
      <c r="E2612" s="2" t="s">
        <v>682</v>
      </c>
      <c r="F2612" s="2" t="s">
        <v>11560</v>
      </c>
      <c r="G2612" s="2" t="s">
        <v>11551</v>
      </c>
      <c r="H2612" s="2" t="s">
        <v>1680</v>
      </c>
      <c r="I2612" s="2" t="s">
        <v>1680</v>
      </c>
      <c r="J2612" s="2" t="s">
        <v>10501</v>
      </c>
      <c r="K2612" s="2" t="s">
        <v>922</v>
      </c>
      <c r="L2612" s="2" t="s">
        <v>675</v>
      </c>
      <c r="M2612" s="2" t="s">
        <v>2672</v>
      </c>
      <c r="N2612" s="2" t="s">
        <v>675</v>
      </c>
      <c r="O2612" s="2" t="s">
        <v>1679</v>
      </c>
      <c r="P2612" s="2" t="s">
        <v>675</v>
      </c>
      <c r="Q2612" s="9" t="s">
        <v>2324</v>
      </c>
      <c r="R2612" s="2" t="s">
        <v>10502</v>
      </c>
      <c r="S2612" s="9" t="s">
        <v>675</v>
      </c>
      <c r="T2612" s="2" t="s">
        <v>675</v>
      </c>
    </row>
    <row r="2613" spans="1:20">
      <c r="A2613" s="2" t="s">
        <v>10503</v>
      </c>
      <c r="B2613" s="9" t="s">
        <v>2324</v>
      </c>
      <c r="C2613" s="2" t="s">
        <v>13855</v>
      </c>
      <c r="D2613" s="2" t="s">
        <v>675</v>
      </c>
      <c r="E2613" s="2" t="s">
        <v>682</v>
      </c>
      <c r="F2613" s="2" t="s">
        <v>11560</v>
      </c>
      <c r="G2613" s="2" t="s">
        <v>11551</v>
      </c>
      <c r="H2613" s="2" t="s">
        <v>794</v>
      </c>
      <c r="I2613" s="2" t="s">
        <v>794</v>
      </c>
      <c r="J2613" s="2" t="s">
        <v>10504</v>
      </c>
      <c r="K2613" s="2" t="s">
        <v>922</v>
      </c>
      <c r="L2613" s="2" t="s">
        <v>675</v>
      </c>
      <c r="M2613" s="2" t="s">
        <v>2672</v>
      </c>
      <c r="N2613" s="2" t="s">
        <v>675</v>
      </c>
      <c r="O2613" s="2" t="s">
        <v>793</v>
      </c>
      <c r="P2613" s="2" t="s">
        <v>675</v>
      </c>
      <c r="Q2613" s="9" t="s">
        <v>2324</v>
      </c>
      <c r="R2613" s="2" t="s">
        <v>10505</v>
      </c>
      <c r="S2613" s="9" t="s">
        <v>675</v>
      </c>
      <c r="T2613" s="2" t="s">
        <v>675</v>
      </c>
    </row>
    <row r="2614" spans="1:20">
      <c r="A2614" s="2" t="s">
        <v>10506</v>
      </c>
      <c r="B2614" s="9" t="s">
        <v>2324</v>
      </c>
      <c r="C2614" s="2" t="s">
        <v>13856</v>
      </c>
      <c r="D2614" s="2" t="s">
        <v>675</v>
      </c>
      <c r="E2614" s="2" t="s">
        <v>682</v>
      </c>
      <c r="F2614" s="2" t="s">
        <v>11560</v>
      </c>
      <c r="G2614" s="2" t="s">
        <v>11551</v>
      </c>
      <c r="H2614" s="2" t="s">
        <v>7397</v>
      </c>
      <c r="I2614" s="2" t="s">
        <v>7397</v>
      </c>
      <c r="J2614" s="2" t="s">
        <v>10507</v>
      </c>
      <c r="K2614" s="2" t="s">
        <v>922</v>
      </c>
      <c r="L2614" s="2" t="s">
        <v>675</v>
      </c>
      <c r="M2614" s="2" t="s">
        <v>2672</v>
      </c>
      <c r="N2614" s="2" t="s">
        <v>675</v>
      </c>
      <c r="O2614" s="2" t="s">
        <v>7396</v>
      </c>
      <c r="P2614" s="2" t="s">
        <v>675</v>
      </c>
      <c r="Q2614" s="9" t="s">
        <v>2324</v>
      </c>
      <c r="R2614" s="2" t="s">
        <v>10508</v>
      </c>
      <c r="S2614" s="9" t="s">
        <v>675</v>
      </c>
      <c r="T2614" s="2" t="s">
        <v>675</v>
      </c>
    </row>
    <row r="2615" spans="1:20">
      <c r="A2615" s="2" t="s">
        <v>10509</v>
      </c>
      <c r="B2615" s="9" t="s">
        <v>2324</v>
      </c>
      <c r="C2615" s="2" t="s">
        <v>13857</v>
      </c>
      <c r="D2615" s="2" t="s">
        <v>675</v>
      </c>
      <c r="E2615" s="2" t="s">
        <v>682</v>
      </c>
      <c r="F2615" s="2" t="s">
        <v>11560</v>
      </c>
      <c r="G2615" s="2" t="s">
        <v>11551</v>
      </c>
      <c r="H2615" s="2" t="s">
        <v>1209</v>
      </c>
      <c r="I2615" s="2" t="s">
        <v>1209</v>
      </c>
      <c r="J2615" s="2" t="s">
        <v>10507</v>
      </c>
      <c r="K2615" s="2" t="s">
        <v>922</v>
      </c>
      <c r="L2615" s="2" t="s">
        <v>675</v>
      </c>
      <c r="M2615" s="2" t="s">
        <v>2672</v>
      </c>
      <c r="N2615" s="2" t="s">
        <v>675</v>
      </c>
      <c r="O2615" s="2" t="s">
        <v>1208</v>
      </c>
      <c r="P2615" s="2" t="s">
        <v>675</v>
      </c>
      <c r="Q2615" s="9" t="s">
        <v>2324</v>
      </c>
      <c r="R2615" s="2" t="s">
        <v>10510</v>
      </c>
      <c r="S2615" s="9" t="s">
        <v>675</v>
      </c>
      <c r="T2615" s="2" t="s">
        <v>675</v>
      </c>
    </row>
    <row r="2616" spans="1:20">
      <c r="A2616" s="2" t="s">
        <v>10511</v>
      </c>
      <c r="B2616" s="9" t="s">
        <v>2324</v>
      </c>
      <c r="C2616" s="2" t="s">
        <v>13858</v>
      </c>
      <c r="D2616" s="2" t="s">
        <v>675</v>
      </c>
      <c r="E2616" s="2" t="s">
        <v>682</v>
      </c>
      <c r="F2616" s="2" t="s">
        <v>11560</v>
      </c>
      <c r="G2616" s="2" t="s">
        <v>11551</v>
      </c>
      <c r="H2616" s="2" t="s">
        <v>1057</v>
      </c>
      <c r="I2616" s="2" t="s">
        <v>1057</v>
      </c>
      <c r="J2616" s="2" t="s">
        <v>10512</v>
      </c>
      <c r="K2616" s="2" t="s">
        <v>922</v>
      </c>
      <c r="L2616" s="2" t="s">
        <v>675</v>
      </c>
      <c r="M2616" s="2" t="s">
        <v>2672</v>
      </c>
      <c r="N2616" s="2" t="s">
        <v>675</v>
      </c>
      <c r="O2616" s="2" t="s">
        <v>1056</v>
      </c>
      <c r="P2616" s="2" t="s">
        <v>675</v>
      </c>
      <c r="Q2616" s="9" t="s">
        <v>2324</v>
      </c>
      <c r="R2616" s="2" t="s">
        <v>10513</v>
      </c>
      <c r="S2616" s="9" t="s">
        <v>675</v>
      </c>
      <c r="T2616" s="2" t="s">
        <v>675</v>
      </c>
    </row>
    <row r="2617" spans="1:20">
      <c r="A2617" s="2" t="s">
        <v>10514</v>
      </c>
      <c r="B2617" s="9" t="s">
        <v>2324</v>
      </c>
      <c r="C2617" s="2" t="s">
        <v>13859</v>
      </c>
      <c r="D2617" s="2" t="s">
        <v>675</v>
      </c>
      <c r="E2617" s="2" t="s">
        <v>682</v>
      </c>
      <c r="F2617" s="2" t="s">
        <v>11560</v>
      </c>
      <c r="G2617" s="2" t="s">
        <v>11551</v>
      </c>
      <c r="H2617" s="2" t="s">
        <v>7296</v>
      </c>
      <c r="I2617" s="2" t="s">
        <v>7296</v>
      </c>
      <c r="J2617" s="2" t="s">
        <v>10515</v>
      </c>
      <c r="K2617" s="2" t="s">
        <v>922</v>
      </c>
      <c r="L2617" s="2" t="s">
        <v>675</v>
      </c>
      <c r="M2617" s="2" t="s">
        <v>2672</v>
      </c>
      <c r="N2617" s="2" t="s">
        <v>675</v>
      </c>
      <c r="O2617" s="2" t="s">
        <v>7295</v>
      </c>
      <c r="P2617" s="2" t="s">
        <v>675</v>
      </c>
      <c r="Q2617" s="9" t="s">
        <v>2324</v>
      </c>
      <c r="R2617" s="2" t="s">
        <v>10516</v>
      </c>
      <c r="S2617" s="9" t="s">
        <v>675</v>
      </c>
      <c r="T2617" s="2" t="s">
        <v>675</v>
      </c>
    </row>
    <row r="2618" spans="1:20">
      <c r="A2618" s="2" t="s">
        <v>10517</v>
      </c>
      <c r="B2618" s="9" t="s">
        <v>2324</v>
      </c>
      <c r="C2618" s="2" t="s">
        <v>13860</v>
      </c>
      <c r="D2618" s="2" t="s">
        <v>675</v>
      </c>
      <c r="E2618" s="2" t="s">
        <v>682</v>
      </c>
      <c r="F2618" s="2" t="s">
        <v>11560</v>
      </c>
      <c r="G2618" s="2" t="s">
        <v>11551</v>
      </c>
      <c r="H2618" s="2" t="s">
        <v>7405</v>
      </c>
      <c r="I2618" s="2" t="s">
        <v>7405</v>
      </c>
      <c r="J2618" s="2" t="s">
        <v>10518</v>
      </c>
      <c r="K2618" s="2" t="s">
        <v>922</v>
      </c>
      <c r="L2618" s="2" t="s">
        <v>675</v>
      </c>
      <c r="M2618" s="2" t="s">
        <v>2672</v>
      </c>
      <c r="N2618" s="2" t="s">
        <v>675</v>
      </c>
      <c r="O2618" s="2" t="s">
        <v>7404</v>
      </c>
      <c r="P2618" s="2" t="s">
        <v>675</v>
      </c>
      <c r="Q2618" s="9" t="s">
        <v>2324</v>
      </c>
      <c r="R2618" s="2" t="s">
        <v>10519</v>
      </c>
      <c r="S2618" s="9" t="s">
        <v>675</v>
      </c>
      <c r="T2618" s="2" t="s">
        <v>675</v>
      </c>
    </row>
    <row r="2619" spans="1:20">
      <c r="A2619" s="2" t="s">
        <v>10520</v>
      </c>
      <c r="B2619" s="9" t="s">
        <v>2324</v>
      </c>
      <c r="C2619" s="2" t="s">
        <v>13861</v>
      </c>
      <c r="D2619" s="2" t="s">
        <v>675</v>
      </c>
      <c r="E2619" s="2" t="s">
        <v>682</v>
      </c>
      <c r="F2619" s="2" t="s">
        <v>11560</v>
      </c>
      <c r="G2619" s="2" t="s">
        <v>11551</v>
      </c>
      <c r="H2619" s="2" t="s">
        <v>7362</v>
      </c>
      <c r="I2619" s="2" t="s">
        <v>7362</v>
      </c>
      <c r="J2619" s="2" t="s">
        <v>10521</v>
      </c>
      <c r="K2619" s="2" t="s">
        <v>922</v>
      </c>
      <c r="L2619" s="2" t="s">
        <v>675</v>
      </c>
      <c r="M2619" s="2" t="s">
        <v>2672</v>
      </c>
      <c r="N2619" s="2" t="s">
        <v>675</v>
      </c>
      <c r="O2619" s="2" t="s">
        <v>7361</v>
      </c>
      <c r="P2619" s="2" t="s">
        <v>675</v>
      </c>
      <c r="Q2619" s="9" t="s">
        <v>2324</v>
      </c>
      <c r="R2619" s="2" t="s">
        <v>10522</v>
      </c>
      <c r="S2619" s="9" t="s">
        <v>675</v>
      </c>
      <c r="T2619" s="2" t="s">
        <v>675</v>
      </c>
    </row>
    <row r="2620" spans="1:20">
      <c r="A2620" s="2" t="s">
        <v>10523</v>
      </c>
      <c r="B2620" s="9" t="s">
        <v>2324</v>
      </c>
      <c r="C2620" s="2" t="s">
        <v>13862</v>
      </c>
      <c r="D2620" s="2" t="s">
        <v>675</v>
      </c>
      <c r="E2620" s="2" t="s">
        <v>682</v>
      </c>
      <c r="F2620" s="2" t="s">
        <v>11560</v>
      </c>
      <c r="G2620" s="2" t="s">
        <v>11551</v>
      </c>
      <c r="H2620" s="2" t="s">
        <v>7155</v>
      </c>
      <c r="I2620" s="2" t="s">
        <v>7155</v>
      </c>
      <c r="J2620" s="2" t="s">
        <v>10524</v>
      </c>
      <c r="K2620" s="2" t="s">
        <v>922</v>
      </c>
      <c r="L2620" s="2" t="s">
        <v>675</v>
      </c>
      <c r="M2620" s="2" t="s">
        <v>2672</v>
      </c>
      <c r="N2620" s="2" t="s">
        <v>675</v>
      </c>
      <c r="O2620" s="2" t="s">
        <v>7154</v>
      </c>
      <c r="P2620" s="2" t="s">
        <v>675</v>
      </c>
      <c r="Q2620" s="9" t="s">
        <v>2324</v>
      </c>
      <c r="R2620" s="2" t="s">
        <v>10525</v>
      </c>
      <c r="S2620" s="9" t="s">
        <v>675</v>
      </c>
      <c r="T2620" s="2" t="s">
        <v>675</v>
      </c>
    </row>
    <row r="2621" spans="1:20">
      <c r="A2621" s="2" t="s">
        <v>10526</v>
      </c>
      <c r="B2621" s="9" t="s">
        <v>2324</v>
      </c>
      <c r="C2621" s="2" t="s">
        <v>13216</v>
      </c>
      <c r="D2621" s="2" t="s">
        <v>675</v>
      </c>
      <c r="E2621" s="2" t="s">
        <v>682</v>
      </c>
      <c r="F2621" s="2" t="s">
        <v>11560</v>
      </c>
      <c r="G2621" s="2" t="s">
        <v>11551</v>
      </c>
      <c r="H2621" s="2" t="s">
        <v>7336</v>
      </c>
      <c r="I2621" s="2" t="s">
        <v>7336</v>
      </c>
      <c r="J2621" s="2" t="s">
        <v>10527</v>
      </c>
      <c r="K2621" s="2" t="s">
        <v>922</v>
      </c>
      <c r="L2621" s="2" t="s">
        <v>675</v>
      </c>
      <c r="M2621" s="2" t="s">
        <v>2672</v>
      </c>
      <c r="N2621" s="2" t="s">
        <v>675</v>
      </c>
      <c r="O2621" s="2" t="s">
        <v>7335</v>
      </c>
      <c r="P2621" s="2" t="s">
        <v>675</v>
      </c>
      <c r="Q2621" s="9" t="s">
        <v>2324</v>
      </c>
      <c r="R2621" s="2" t="s">
        <v>10528</v>
      </c>
      <c r="S2621" s="9" t="s">
        <v>675</v>
      </c>
      <c r="T2621" s="2" t="s">
        <v>675</v>
      </c>
    </row>
    <row r="2622" spans="1:20">
      <c r="A2622" s="2" t="s">
        <v>4861</v>
      </c>
      <c r="B2622" s="9" t="s">
        <v>2324</v>
      </c>
      <c r="C2622" s="2" t="s">
        <v>12779</v>
      </c>
      <c r="D2622" s="2" t="s">
        <v>2324</v>
      </c>
      <c r="E2622" s="2" t="s">
        <v>13863</v>
      </c>
      <c r="F2622" s="2" t="s">
        <v>13761</v>
      </c>
      <c r="G2622" s="2" t="s">
        <v>11551</v>
      </c>
      <c r="H2622" s="2" t="s">
        <v>675</v>
      </c>
      <c r="I2622" s="2" t="s">
        <v>931</v>
      </c>
      <c r="J2622" s="2" t="s">
        <v>268</v>
      </c>
      <c r="K2622" s="2" t="s">
        <v>664</v>
      </c>
      <c r="L2622" s="2" t="s">
        <v>11552</v>
      </c>
      <c r="M2622" s="2" t="s">
        <v>1283</v>
      </c>
      <c r="N2622" s="2" t="s">
        <v>675</v>
      </c>
      <c r="O2622" s="2" t="s">
        <v>930</v>
      </c>
      <c r="P2622" s="2" t="s">
        <v>11557</v>
      </c>
      <c r="Q2622" s="9" t="s">
        <v>2324</v>
      </c>
      <c r="R2622" s="2" t="s">
        <v>4862</v>
      </c>
      <c r="S2622" s="9" t="s">
        <v>675</v>
      </c>
      <c r="T2622" s="2" t="s">
        <v>675</v>
      </c>
    </row>
    <row r="2623" spans="1:20">
      <c r="A2623" s="2" t="s">
        <v>5529</v>
      </c>
      <c r="B2623" s="9" t="s">
        <v>2324</v>
      </c>
      <c r="C2623" s="2" t="s">
        <v>12828</v>
      </c>
      <c r="D2623" s="2" t="s">
        <v>2324</v>
      </c>
      <c r="E2623" s="2" t="s">
        <v>12421</v>
      </c>
      <c r="F2623" s="2" t="s">
        <v>11560</v>
      </c>
      <c r="G2623" s="2" t="s">
        <v>11551</v>
      </c>
      <c r="H2623" s="2" t="s">
        <v>675</v>
      </c>
      <c r="I2623" s="2" t="s">
        <v>931</v>
      </c>
      <c r="J2623" s="2" t="s">
        <v>462</v>
      </c>
      <c r="K2623" s="2" t="s">
        <v>664</v>
      </c>
      <c r="L2623" s="2" t="s">
        <v>675</v>
      </c>
      <c r="M2623" s="2" t="s">
        <v>1283</v>
      </c>
      <c r="N2623" s="2" t="s">
        <v>675</v>
      </c>
      <c r="O2623" s="2" t="s">
        <v>930</v>
      </c>
      <c r="P2623" s="2" t="s">
        <v>11557</v>
      </c>
      <c r="Q2623" s="9" t="s">
        <v>2324</v>
      </c>
      <c r="R2623" s="2" t="s">
        <v>5530</v>
      </c>
      <c r="S2623" s="9" t="s">
        <v>675</v>
      </c>
      <c r="T2623" s="2" t="s">
        <v>675</v>
      </c>
    </row>
    <row r="2624" spans="1:20">
      <c r="A2624" s="2" t="s">
        <v>2331</v>
      </c>
      <c r="B2624" s="9" t="s">
        <v>2324</v>
      </c>
      <c r="C2624" s="2" t="s">
        <v>13864</v>
      </c>
      <c r="D2624" s="2" t="s">
        <v>2324</v>
      </c>
      <c r="E2624" s="2" t="s">
        <v>7369</v>
      </c>
      <c r="F2624" s="2" t="s">
        <v>11560</v>
      </c>
      <c r="G2624" s="2" t="s">
        <v>11551</v>
      </c>
      <c r="H2624" s="2" t="s">
        <v>675</v>
      </c>
      <c r="I2624" s="2" t="s">
        <v>15</v>
      </c>
      <c r="J2624" s="2" t="s">
        <v>2333</v>
      </c>
      <c r="K2624" s="2" t="s">
        <v>663</v>
      </c>
      <c r="L2624" s="2" t="s">
        <v>675</v>
      </c>
      <c r="M2624" s="2" t="s">
        <v>683</v>
      </c>
      <c r="N2624" s="2" t="s">
        <v>683</v>
      </c>
      <c r="O2624" s="2" t="s">
        <v>2332</v>
      </c>
      <c r="P2624" s="2" t="s">
        <v>11557</v>
      </c>
      <c r="Q2624" s="9" t="s">
        <v>2324</v>
      </c>
      <c r="R2624" s="2" t="s">
        <v>2334</v>
      </c>
      <c r="S2624" s="9" t="s">
        <v>2324</v>
      </c>
      <c r="T2624" s="2" t="s">
        <v>675</v>
      </c>
    </row>
    <row r="2625" spans="1:20">
      <c r="A2625" s="2" t="s">
        <v>3508</v>
      </c>
      <c r="B2625" s="9" t="s">
        <v>2324</v>
      </c>
      <c r="C2625" s="2" t="s">
        <v>13164</v>
      </c>
      <c r="D2625" s="2" t="s">
        <v>2324</v>
      </c>
      <c r="E2625" s="2" t="s">
        <v>13865</v>
      </c>
      <c r="F2625" s="2" t="s">
        <v>11550</v>
      </c>
      <c r="G2625" s="2" t="s">
        <v>11551</v>
      </c>
      <c r="H2625" s="2" t="s">
        <v>675</v>
      </c>
      <c r="I2625" s="2" t="s">
        <v>1050</v>
      </c>
      <c r="J2625" s="2" t="s">
        <v>186</v>
      </c>
      <c r="K2625" s="2" t="s">
        <v>664</v>
      </c>
      <c r="L2625" s="2" t="s">
        <v>11552</v>
      </c>
      <c r="M2625" s="2" t="s">
        <v>1676</v>
      </c>
      <c r="N2625" s="2" t="s">
        <v>675</v>
      </c>
      <c r="O2625" s="2" t="s">
        <v>1049</v>
      </c>
      <c r="P2625" s="2" t="s">
        <v>11568</v>
      </c>
      <c r="Q2625" s="9" t="s">
        <v>3509</v>
      </c>
      <c r="R2625" s="2" t="s">
        <v>3510</v>
      </c>
      <c r="S2625" s="9" t="s">
        <v>675</v>
      </c>
      <c r="T2625" s="2" t="s">
        <v>675</v>
      </c>
    </row>
    <row r="2626" spans="1:20">
      <c r="A2626" s="2" t="s">
        <v>5531</v>
      </c>
      <c r="B2626" s="9" t="s">
        <v>2324</v>
      </c>
      <c r="C2626" s="2" t="s">
        <v>12275</v>
      </c>
      <c r="D2626" s="2" t="s">
        <v>2324</v>
      </c>
      <c r="E2626" s="2" t="s">
        <v>7184</v>
      </c>
      <c r="F2626" s="2" t="s">
        <v>11550</v>
      </c>
      <c r="G2626" s="2" t="s">
        <v>11551</v>
      </c>
      <c r="H2626" s="2" t="s">
        <v>675</v>
      </c>
      <c r="I2626" s="2" t="s">
        <v>1619</v>
      </c>
      <c r="J2626" s="2" t="s">
        <v>186</v>
      </c>
      <c r="K2626" s="2" t="s">
        <v>664</v>
      </c>
      <c r="L2626" s="2" t="s">
        <v>11552</v>
      </c>
      <c r="M2626" s="2" t="s">
        <v>1676</v>
      </c>
      <c r="N2626" s="2" t="s">
        <v>675</v>
      </c>
      <c r="O2626" s="2" t="s">
        <v>1618</v>
      </c>
      <c r="P2626" s="2" t="s">
        <v>11568</v>
      </c>
      <c r="Q2626" s="9" t="s">
        <v>3509</v>
      </c>
      <c r="R2626" s="2" t="s">
        <v>5532</v>
      </c>
      <c r="S2626" s="9" t="s">
        <v>675</v>
      </c>
      <c r="T2626" s="2" t="s">
        <v>675</v>
      </c>
    </row>
    <row r="2627" spans="1:20">
      <c r="A2627" s="2" t="s">
        <v>4863</v>
      </c>
      <c r="B2627" s="9" t="s">
        <v>3509</v>
      </c>
      <c r="C2627" s="2" t="s">
        <v>12630</v>
      </c>
      <c r="D2627" s="2" t="s">
        <v>3509</v>
      </c>
      <c r="E2627" s="2" t="s">
        <v>13866</v>
      </c>
      <c r="F2627" s="2" t="s">
        <v>11580</v>
      </c>
      <c r="G2627" s="2" t="s">
        <v>11551</v>
      </c>
      <c r="H2627" s="2" t="s">
        <v>675</v>
      </c>
      <c r="I2627" s="2" t="s">
        <v>2003</v>
      </c>
      <c r="J2627" s="2" t="s">
        <v>377</v>
      </c>
      <c r="K2627" s="2" t="s">
        <v>664</v>
      </c>
      <c r="L2627" s="2" t="s">
        <v>11552</v>
      </c>
      <c r="M2627" s="2" t="s">
        <v>769</v>
      </c>
      <c r="N2627" s="2" t="s">
        <v>675</v>
      </c>
      <c r="O2627" s="2" t="s">
        <v>2002</v>
      </c>
      <c r="P2627" s="2" t="s">
        <v>11553</v>
      </c>
      <c r="Q2627" s="9" t="s">
        <v>3509</v>
      </c>
      <c r="R2627" s="2" t="s">
        <v>4864</v>
      </c>
      <c r="S2627" s="9" t="s">
        <v>675</v>
      </c>
      <c r="T2627" s="2" t="s">
        <v>675</v>
      </c>
    </row>
    <row r="2628" spans="1:20">
      <c r="A2628" s="2" t="s">
        <v>4865</v>
      </c>
      <c r="B2628" s="9" t="s">
        <v>3509</v>
      </c>
      <c r="C2628" s="2" t="s">
        <v>13867</v>
      </c>
      <c r="D2628" s="2" t="s">
        <v>3509</v>
      </c>
      <c r="E2628" s="2" t="s">
        <v>13868</v>
      </c>
      <c r="F2628" s="2" t="s">
        <v>11555</v>
      </c>
      <c r="G2628" s="2" t="s">
        <v>11551</v>
      </c>
      <c r="H2628" s="2" t="s">
        <v>675</v>
      </c>
      <c r="I2628" s="2" t="s">
        <v>2760</v>
      </c>
      <c r="J2628" s="2" t="s">
        <v>604</v>
      </c>
      <c r="K2628" s="2" t="s">
        <v>664</v>
      </c>
      <c r="L2628" s="2" t="s">
        <v>11552</v>
      </c>
      <c r="M2628" s="2" t="s">
        <v>769</v>
      </c>
      <c r="N2628" s="2" t="s">
        <v>675</v>
      </c>
      <c r="O2628" s="2" t="s">
        <v>2759</v>
      </c>
      <c r="P2628" s="2" t="s">
        <v>11553</v>
      </c>
      <c r="Q2628" s="9" t="s">
        <v>3509</v>
      </c>
      <c r="R2628" s="2" t="s">
        <v>4866</v>
      </c>
      <c r="S2628" s="9" t="s">
        <v>675</v>
      </c>
      <c r="T2628" s="2" t="s">
        <v>675</v>
      </c>
    </row>
    <row r="2629" spans="1:20">
      <c r="A2629" s="2" t="s">
        <v>3511</v>
      </c>
      <c r="B2629" s="9" t="s">
        <v>3509</v>
      </c>
      <c r="C2629" s="2" t="s">
        <v>13869</v>
      </c>
      <c r="D2629" s="2" t="s">
        <v>3509</v>
      </c>
      <c r="E2629" s="2" t="s">
        <v>13870</v>
      </c>
      <c r="F2629" s="2" t="s">
        <v>11560</v>
      </c>
      <c r="G2629" s="2" t="s">
        <v>11551</v>
      </c>
      <c r="H2629" s="2" t="s">
        <v>675</v>
      </c>
      <c r="I2629" s="2" t="s">
        <v>1050</v>
      </c>
      <c r="J2629" s="2" t="s">
        <v>605</v>
      </c>
      <c r="K2629" s="2" t="s">
        <v>664</v>
      </c>
      <c r="L2629" s="2" t="s">
        <v>675</v>
      </c>
      <c r="M2629" s="2" t="s">
        <v>1283</v>
      </c>
      <c r="N2629" s="2" t="s">
        <v>675</v>
      </c>
      <c r="O2629" s="2" t="s">
        <v>1049</v>
      </c>
      <c r="P2629" s="2" t="s">
        <v>11557</v>
      </c>
      <c r="Q2629" s="9" t="s">
        <v>2336</v>
      </c>
      <c r="R2629" s="2" t="s">
        <v>3512</v>
      </c>
      <c r="S2629" s="9" t="s">
        <v>675</v>
      </c>
      <c r="T2629" s="2" t="s">
        <v>675</v>
      </c>
    </row>
    <row r="2630" spans="1:20">
      <c r="A2630" s="2" t="s">
        <v>4867</v>
      </c>
      <c r="B2630" s="9" t="s">
        <v>2336</v>
      </c>
      <c r="C2630" s="2" t="s">
        <v>13244</v>
      </c>
      <c r="D2630" s="2" t="s">
        <v>2336</v>
      </c>
      <c r="E2630" s="2" t="s">
        <v>12257</v>
      </c>
      <c r="F2630" s="2" t="s">
        <v>11965</v>
      </c>
      <c r="G2630" s="2" t="s">
        <v>11551</v>
      </c>
      <c r="H2630" s="2" t="s">
        <v>675</v>
      </c>
      <c r="I2630" s="2" t="s">
        <v>4506</v>
      </c>
      <c r="J2630" s="2" t="s">
        <v>606</v>
      </c>
      <c r="K2630" s="2" t="s">
        <v>664</v>
      </c>
      <c r="L2630" s="2" t="s">
        <v>11552</v>
      </c>
      <c r="M2630" s="2" t="s">
        <v>1283</v>
      </c>
      <c r="N2630" s="2" t="s">
        <v>675</v>
      </c>
      <c r="O2630" s="2" t="s">
        <v>4505</v>
      </c>
      <c r="P2630" s="2" t="s">
        <v>11557</v>
      </c>
      <c r="Q2630" s="9" t="s">
        <v>2336</v>
      </c>
      <c r="R2630" s="2" t="s">
        <v>4868</v>
      </c>
      <c r="S2630" s="9" t="s">
        <v>675</v>
      </c>
      <c r="T2630" s="2" t="s">
        <v>675</v>
      </c>
    </row>
    <row r="2631" spans="1:20">
      <c r="A2631" s="2" t="s">
        <v>5533</v>
      </c>
      <c r="B2631" s="9" t="s">
        <v>2336</v>
      </c>
      <c r="C2631" s="2" t="s">
        <v>6778</v>
      </c>
      <c r="D2631" s="2" t="s">
        <v>2336</v>
      </c>
      <c r="E2631" s="2" t="s">
        <v>9992</v>
      </c>
      <c r="F2631" s="2" t="s">
        <v>11560</v>
      </c>
      <c r="G2631" s="2" t="s">
        <v>11551</v>
      </c>
      <c r="H2631" s="2" t="s">
        <v>527</v>
      </c>
      <c r="I2631" s="2" t="s">
        <v>527</v>
      </c>
      <c r="J2631" s="2" t="s">
        <v>5534</v>
      </c>
      <c r="K2631" s="2" t="s">
        <v>664</v>
      </c>
      <c r="L2631" s="2" t="s">
        <v>675</v>
      </c>
      <c r="M2631" s="2" t="s">
        <v>1283</v>
      </c>
      <c r="N2631" s="2" t="s">
        <v>675</v>
      </c>
      <c r="O2631" s="2" t="s">
        <v>1007</v>
      </c>
      <c r="P2631" s="2" t="s">
        <v>11557</v>
      </c>
      <c r="Q2631" s="9" t="s">
        <v>2336</v>
      </c>
      <c r="R2631" s="2" t="s">
        <v>5535</v>
      </c>
      <c r="S2631" s="9" t="s">
        <v>675</v>
      </c>
      <c r="T2631" s="2" t="s">
        <v>675</v>
      </c>
    </row>
    <row r="2632" spans="1:20">
      <c r="A2632" s="2" t="s">
        <v>4869</v>
      </c>
      <c r="B2632" s="9" t="s">
        <v>2336</v>
      </c>
      <c r="C2632" s="2" t="s">
        <v>13871</v>
      </c>
      <c r="D2632" s="2" t="s">
        <v>2336</v>
      </c>
      <c r="E2632" s="2" t="s">
        <v>13270</v>
      </c>
      <c r="F2632" s="2" t="s">
        <v>12197</v>
      </c>
      <c r="G2632" s="2" t="s">
        <v>11551</v>
      </c>
      <c r="H2632" s="2" t="s">
        <v>675</v>
      </c>
      <c r="I2632" s="2" t="s">
        <v>2464</v>
      </c>
      <c r="J2632" s="2" t="s">
        <v>566</v>
      </c>
      <c r="K2632" s="2" t="s">
        <v>664</v>
      </c>
      <c r="L2632" s="2" t="s">
        <v>11552</v>
      </c>
      <c r="M2632" s="2" t="s">
        <v>1283</v>
      </c>
      <c r="N2632" s="2" t="s">
        <v>675</v>
      </c>
      <c r="O2632" s="2" t="s">
        <v>2463</v>
      </c>
      <c r="P2632" s="2" t="s">
        <v>11557</v>
      </c>
      <c r="Q2632" s="9" t="s">
        <v>2336</v>
      </c>
      <c r="R2632" s="2" t="s">
        <v>4870</v>
      </c>
      <c r="S2632" s="9" t="s">
        <v>675</v>
      </c>
      <c r="T2632" s="2" t="s">
        <v>675</v>
      </c>
    </row>
    <row r="2633" spans="1:20">
      <c r="A2633" s="2" t="s">
        <v>4871</v>
      </c>
      <c r="B2633" s="9" t="s">
        <v>2336</v>
      </c>
      <c r="C2633" s="2" t="s">
        <v>13872</v>
      </c>
      <c r="D2633" s="2" t="s">
        <v>2336</v>
      </c>
      <c r="E2633" s="2" t="s">
        <v>13873</v>
      </c>
      <c r="F2633" s="2" t="s">
        <v>11580</v>
      </c>
      <c r="G2633" s="2" t="s">
        <v>11551</v>
      </c>
      <c r="H2633" s="2" t="s">
        <v>675</v>
      </c>
      <c r="I2633" s="2" t="s">
        <v>2624</v>
      </c>
      <c r="J2633" s="2" t="s">
        <v>607</v>
      </c>
      <c r="K2633" s="2" t="s">
        <v>664</v>
      </c>
      <c r="L2633" s="2" t="s">
        <v>11552</v>
      </c>
      <c r="M2633" s="2" t="s">
        <v>769</v>
      </c>
      <c r="N2633" s="2" t="s">
        <v>675</v>
      </c>
      <c r="O2633" s="2" t="s">
        <v>2623</v>
      </c>
      <c r="P2633" s="2" t="s">
        <v>11553</v>
      </c>
      <c r="Q2633" s="9" t="s">
        <v>2336</v>
      </c>
      <c r="R2633" s="2" t="s">
        <v>4872</v>
      </c>
      <c r="S2633" s="9" t="s">
        <v>675</v>
      </c>
      <c r="T2633" s="2" t="s">
        <v>675</v>
      </c>
    </row>
    <row r="2634" spans="1:20">
      <c r="A2634" s="2" t="s">
        <v>4873</v>
      </c>
      <c r="B2634" s="9" t="s">
        <v>2336</v>
      </c>
      <c r="C2634" s="2" t="s">
        <v>13170</v>
      </c>
      <c r="D2634" s="2" t="s">
        <v>2336</v>
      </c>
      <c r="E2634" s="2" t="s">
        <v>13874</v>
      </c>
      <c r="F2634" s="2" t="s">
        <v>11965</v>
      </c>
      <c r="G2634" s="2" t="s">
        <v>11551</v>
      </c>
      <c r="H2634" s="2" t="s">
        <v>675</v>
      </c>
      <c r="I2634" s="2" t="s">
        <v>2484</v>
      </c>
      <c r="J2634" s="2" t="s">
        <v>608</v>
      </c>
      <c r="K2634" s="2" t="s">
        <v>664</v>
      </c>
      <c r="L2634" s="2" t="s">
        <v>11552</v>
      </c>
      <c r="M2634" s="2" t="s">
        <v>769</v>
      </c>
      <c r="N2634" s="2" t="s">
        <v>675</v>
      </c>
      <c r="O2634" s="2" t="s">
        <v>2483</v>
      </c>
      <c r="P2634" s="2" t="s">
        <v>11553</v>
      </c>
      <c r="Q2634" s="9" t="s">
        <v>2336</v>
      </c>
      <c r="R2634" s="2" t="s">
        <v>4874</v>
      </c>
      <c r="S2634" s="9" t="s">
        <v>675</v>
      </c>
      <c r="T2634" s="2" t="s">
        <v>675</v>
      </c>
    </row>
    <row r="2635" spans="1:20">
      <c r="A2635" s="2" t="s">
        <v>2335</v>
      </c>
      <c r="B2635" s="9" t="s">
        <v>2336</v>
      </c>
      <c r="C2635" s="2" t="s">
        <v>13875</v>
      </c>
      <c r="D2635" s="2" t="s">
        <v>2336</v>
      </c>
      <c r="E2635" s="2" t="s">
        <v>5861</v>
      </c>
      <c r="F2635" s="2" t="s">
        <v>11560</v>
      </c>
      <c r="G2635" s="2" t="s">
        <v>11551</v>
      </c>
      <c r="H2635" s="2" t="s">
        <v>675</v>
      </c>
      <c r="I2635" s="2" t="s">
        <v>2338</v>
      </c>
      <c r="J2635" s="2" t="s">
        <v>2339</v>
      </c>
      <c r="K2635" s="2" t="s">
        <v>663</v>
      </c>
      <c r="L2635" s="2" t="s">
        <v>675</v>
      </c>
      <c r="M2635" s="2" t="s">
        <v>825</v>
      </c>
      <c r="N2635" s="2" t="s">
        <v>825</v>
      </c>
      <c r="O2635" s="2" t="s">
        <v>2337</v>
      </c>
      <c r="P2635" s="2" t="s">
        <v>11568</v>
      </c>
      <c r="Q2635" s="9" t="s">
        <v>2336</v>
      </c>
      <c r="R2635" s="2" t="s">
        <v>2340</v>
      </c>
      <c r="S2635" s="9" t="s">
        <v>2336</v>
      </c>
      <c r="T2635" s="2" t="s">
        <v>675</v>
      </c>
    </row>
    <row r="2636" spans="1:20">
      <c r="A2636" s="2" t="s">
        <v>2341</v>
      </c>
      <c r="B2636" s="9" t="s">
        <v>2336</v>
      </c>
      <c r="C2636" s="2" t="s">
        <v>13876</v>
      </c>
      <c r="D2636" s="2" t="s">
        <v>2336</v>
      </c>
      <c r="E2636" s="2" t="s">
        <v>13877</v>
      </c>
      <c r="F2636" s="2" t="s">
        <v>11560</v>
      </c>
      <c r="G2636" s="2" t="s">
        <v>11551</v>
      </c>
      <c r="H2636" s="2" t="s">
        <v>675</v>
      </c>
      <c r="I2636" s="2" t="s">
        <v>2343</v>
      </c>
      <c r="J2636" s="2" t="s">
        <v>2344</v>
      </c>
      <c r="K2636" s="2" t="s">
        <v>664</v>
      </c>
      <c r="L2636" s="2" t="s">
        <v>675</v>
      </c>
      <c r="M2636" s="2" t="s">
        <v>769</v>
      </c>
      <c r="N2636" s="2" t="s">
        <v>675</v>
      </c>
      <c r="O2636" s="2" t="s">
        <v>2342</v>
      </c>
      <c r="P2636" s="2" t="s">
        <v>11553</v>
      </c>
      <c r="Q2636" s="9" t="s">
        <v>2336</v>
      </c>
      <c r="R2636" s="2" t="s">
        <v>2346</v>
      </c>
      <c r="S2636" s="9" t="s">
        <v>675</v>
      </c>
      <c r="T2636" s="2" t="s">
        <v>675</v>
      </c>
    </row>
    <row r="2637" spans="1:20">
      <c r="A2637" s="2" t="s">
        <v>5536</v>
      </c>
      <c r="B2637" s="9" t="s">
        <v>2336</v>
      </c>
      <c r="C2637" s="2" t="s">
        <v>13733</v>
      </c>
      <c r="D2637" s="2" t="s">
        <v>2336</v>
      </c>
      <c r="E2637" s="2" t="s">
        <v>12492</v>
      </c>
      <c r="F2637" s="2" t="s">
        <v>12290</v>
      </c>
      <c r="G2637" s="2" t="s">
        <v>11551</v>
      </c>
      <c r="H2637" s="2" t="s">
        <v>675</v>
      </c>
      <c r="I2637" s="2" t="s">
        <v>61</v>
      </c>
      <c r="J2637" s="2" t="s">
        <v>5215</v>
      </c>
      <c r="K2637" s="2" t="s">
        <v>664</v>
      </c>
      <c r="L2637" s="2" t="s">
        <v>11552</v>
      </c>
      <c r="M2637" s="2" t="s">
        <v>769</v>
      </c>
      <c r="N2637" s="2" t="s">
        <v>675</v>
      </c>
      <c r="O2637" s="2" t="s">
        <v>800</v>
      </c>
      <c r="P2637" s="2" t="s">
        <v>11553</v>
      </c>
      <c r="Q2637" s="9" t="s">
        <v>2336</v>
      </c>
      <c r="R2637" s="2" t="s">
        <v>5537</v>
      </c>
      <c r="S2637" s="9" t="s">
        <v>675</v>
      </c>
      <c r="T2637" s="2" t="s">
        <v>675</v>
      </c>
    </row>
    <row r="2638" spans="1:20">
      <c r="A2638" s="2" t="s">
        <v>5538</v>
      </c>
      <c r="B2638" s="9" t="s">
        <v>2336</v>
      </c>
      <c r="C2638" s="2" t="s">
        <v>13878</v>
      </c>
      <c r="D2638" s="2" t="s">
        <v>2336</v>
      </c>
      <c r="E2638" s="2" t="s">
        <v>13879</v>
      </c>
      <c r="F2638" s="2" t="s">
        <v>11616</v>
      </c>
      <c r="G2638" s="2" t="s">
        <v>11551</v>
      </c>
      <c r="H2638" s="2" t="s">
        <v>675</v>
      </c>
      <c r="I2638" s="2" t="s">
        <v>2750</v>
      </c>
      <c r="J2638" s="2" t="s">
        <v>525</v>
      </c>
      <c r="K2638" s="2" t="s">
        <v>664</v>
      </c>
      <c r="L2638" s="2" t="s">
        <v>11552</v>
      </c>
      <c r="M2638" s="2" t="s">
        <v>769</v>
      </c>
      <c r="N2638" s="2" t="s">
        <v>675</v>
      </c>
      <c r="O2638" s="2" t="s">
        <v>2749</v>
      </c>
      <c r="P2638" s="2" t="s">
        <v>11553</v>
      </c>
      <c r="Q2638" s="9" t="s">
        <v>2336</v>
      </c>
      <c r="R2638" s="2" t="s">
        <v>5539</v>
      </c>
      <c r="S2638" s="9" t="s">
        <v>675</v>
      </c>
      <c r="T2638" s="2" t="s">
        <v>675</v>
      </c>
    </row>
    <row r="2639" spans="1:20">
      <c r="A2639" s="2" t="s">
        <v>3513</v>
      </c>
      <c r="B2639" s="9" t="s">
        <v>2336</v>
      </c>
      <c r="C2639" s="2" t="s">
        <v>13879</v>
      </c>
      <c r="D2639" s="2" t="s">
        <v>2336</v>
      </c>
      <c r="E2639" s="2" t="s">
        <v>6003</v>
      </c>
      <c r="F2639" s="2" t="s">
        <v>12266</v>
      </c>
      <c r="G2639" s="2" t="s">
        <v>11551</v>
      </c>
      <c r="H2639" s="2" t="s">
        <v>675</v>
      </c>
      <c r="I2639" s="2" t="s">
        <v>877</v>
      </c>
      <c r="J2639" s="2" t="s">
        <v>154</v>
      </c>
      <c r="K2639" s="2" t="s">
        <v>664</v>
      </c>
      <c r="L2639" s="2" t="s">
        <v>11552</v>
      </c>
      <c r="M2639" s="2" t="s">
        <v>769</v>
      </c>
      <c r="N2639" s="2" t="s">
        <v>675</v>
      </c>
      <c r="O2639" s="2" t="s">
        <v>876</v>
      </c>
      <c r="P2639" s="2" t="s">
        <v>11553</v>
      </c>
      <c r="Q2639" s="9" t="s">
        <v>2336</v>
      </c>
      <c r="R2639" s="2" t="s">
        <v>3514</v>
      </c>
      <c r="S2639" s="9" t="s">
        <v>675</v>
      </c>
      <c r="T2639" s="2" t="s">
        <v>675</v>
      </c>
    </row>
    <row r="2640" spans="1:20">
      <c r="A2640" s="2" t="s">
        <v>3515</v>
      </c>
      <c r="B2640" s="9" t="s">
        <v>2336</v>
      </c>
      <c r="C2640" s="2" t="s">
        <v>12630</v>
      </c>
      <c r="D2640" s="2" t="s">
        <v>2336</v>
      </c>
      <c r="E2640" s="2" t="s">
        <v>13880</v>
      </c>
      <c r="F2640" s="2" t="s">
        <v>12427</v>
      </c>
      <c r="G2640" s="2" t="s">
        <v>11551</v>
      </c>
      <c r="H2640" s="2" t="s">
        <v>675</v>
      </c>
      <c r="I2640" s="2" t="s">
        <v>2754</v>
      </c>
      <c r="J2640" s="2" t="s">
        <v>525</v>
      </c>
      <c r="K2640" s="2" t="s">
        <v>664</v>
      </c>
      <c r="L2640" s="2" t="s">
        <v>11552</v>
      </c>
      <c r="M2640" s="2" t="s">
        <v>769</v>
      </c>
      <c r="N2640" s="2" t="s">
        <v>675</v>
      </c>
      <c r="O2640" s="2" t="s">
        <v>2753</v>
      </c>
      <c r="P2640" s="2" t="s">
        <v>11553</v>
      </c>
      <c r="Q2640" s="9" t="s">
        <v>2336</v>
      </c>
      <c r="R2640" s="2" t="s">
        <v>3516</v>
      </c>
      <c r="S2640" s="9" t="s">
        <v>675</v>
      </c>
      <c r="T2640" s="2" t="s">
        <v>675</v>
      </c>
    </row>
    <row r="2641" spans="1:20">
      <c r="A2641" s="2" t="s">
        <v>3517</v>
      </c>
      <c r="B2641" s="9" t="s">
        <v>2336</v>
      </c>
      <c r="C2641" s="2" t="s">
        <v>13881</v>
      </c>
      <c r="D2641" s="2" t="s">
        <v>2336</v>
      </c>
      <c r="E2641" s="2" t="s">
        <v>12492</v>
      </c>
      <c r="F2641" s="2" t="s">
        <v>11721</v>
      </c>
      <c r="G2641" s="2" t="s">
        <v>11551</v>
      </c>
      <c r="H2641" s="2" t="s">
        <v>675</v>
      </c>
      <c r="I2641" s="2" t="s">
        <v>2576</v>
      </c>
      <c r="J2641" s="2" t="s">
        <v>525</v>
      </c>
      <c r="K2641" s="2" t="s">
        <v>664</v>
      </c>
      <c r="L2641" s="2" t="s">
        <v>11552</v>
      </c>
      <c r="M2641" s="2" t="s">
        <v>769</v>
      </c>
      <c r="N2641" s="2" t="s">
        <v>675</v>
      </c>
      <c r="O2641" s="2" t="s">
        <v>2575</v>
      </c>
      <c r="P2641" s="2" t="s">
        <v>11553</v>
      </c>
      <c r="Q2641" s="9" t="s">
        <v>2336</v>
      </c>
      <c r="R2641" s="2" t="s">
        <v>3518</v>
      </c>
      <c r="S2641" s="9" t="s">
        <v>675</v>
      </c>
      <c r="T2641" s="2" t="s">
        <v>675</v>
      </c>
    </row>
    <row r="2642" spans="1:20">
      <c r="A2642" s="2" t="s">
        <v>5540</v>
      </c>
      <c r="B2642" s="9" t="s">
        <v>2336</v>
      </c>
      <c r="C2642" s="2" t="s">
        <v>12225</v>
      </c>
      <c r="D2642" s="2" t="s">
        <v>2336</v>
      </c>
      <c r="E2642" s="2" t="s">
        <v>13006</v>
      </c>
      <c r="F2642" s="2" t="s">
        <v>12290</v>
      </c>
      <c r="G2642" s="2" t="s">
        <v>11551</v>
      </c>
      <c r="H2642" s="2" t="s">
        <v>675</v>
      </c>
      <c r="I2642" s="2" t="s">
        <v>1268</v>
      </c>
      <c r="J2642" s="2" t="s">
        <v>5508</v>
      </c>
      <c r="K2642" s="2" t="s">
        <v>664</v>
      </c>
      <c r="L2642" s="2" t="s">
        <v>11552</v>
      </c>
      <c r="M2642" s="2" t="s">
        <v>769</v>
      </c>
      <c r="N2642" s="2" t="s">
        <v>675</v>
      </c>
      <c r="O2642" s="2" t="s">
        <v>1267</v>
      </c>
      <c r="P2642" s="2" t="s">
        <v>11553</v>
      </c>
      <c r="Q2642" s="9" t="s">
        <v>2336</v>
      </c>
      <c r="R2642" s="2" t="s">
        <v>5541</v>
      </c>
      <c r="S2642" s="9" t="s">
        <v>675</v>
      </c>
      <c r="T2642" s="2" t="s">
        <v>675</v>
      </c>
    </row>
    <row r="2643" spans="1:20">
      <c r="A2643" s="2" t="s">
        <v>5542</v>
      </c>
      <c r="B2643" s="9" t="s">
        <v>2336</v>
      </c>
      <c r="C2643" s="2" t="s">
        <v>12001</v>
      </c>
      <c r="D2643" s="2" t="s">
        <v>2336</v>
      </c>
      <c r="E2643" s="2" t="s">
        <v>13221</v>
      </c>
      <c r="F2643" s="2" t="s">
        <v>11555</v>
      </c>
      <c r="G2643" s="2" t="s">
        <v>11551</v>
      </c>
      <c r="H2643" s="2" t="s">
        <v>675</v>
      </c>
      <c r="I2643" s="2" t="s">
        <v>2624</v>
      </c>
      <c r="J2643" s="2" t="s">
        <v>129</v>
      </c>
      <c r="K2643" s="2" t="s">
        <v>664</v>
      </c>
      <c r="L2643" s="2" t="s">
        <v>11552</v>
      </c>
      <c r="M2643" s="2" t="s">
        <v>1283</v>
      </c>
      <c r="N2643" s="2" t="s">
        <v>675</v>
      </c>
      <c r="O2643" s="2" t="s">
        <v>2623</v>
      </c>
      <c r="P2643" s="2" t="s">
        <v>11557</v>
      </c>
      <c r="Q2643" s="9" t="s">
        <v>2348</v>
      </c>
      <c r="R2643" s="2" t="s">
        <v>5543</v>
      </c>
      <c r="S2643" s="9" t="s">
        <v>675</v>
      </c>
      <c r="T2643" s="2" t="s">
        <v>675</v>
      </c>
    </row>
    <row r="2644" spans="1:20">
      <c r="A2644" s="2" t="s">
        <v>5544</v>
      </c>
      <c r="B2644" s="9" t="s">
        <v>2336</v>
      </c>
      <c r="C2644" s="2" t="s">
        <v>12552</v>
      </c>
      <c r="D2644" s="2" t="s">
        <v>2336</v>
      </c>
      <c r="E2644" s="2" t="s">
        <v>13882</v>
      </c>
      <c r="F2644" s="2" t="s">
        <v>11560</v>
      </c>
      <c r="G2644" s="2" t="s">
        <v>11551</v>
      </c>
      <c r="H2644" s="2" t="s">
        <v>675</v>
      </c>
      <c r="I2644" s="2" t="s">
        <v>2694</v>
      </c>
      <c r="J2644" s="2" t="s">
        <v>129</v>
      </c>
      <c r="K2644" s="2" t="s">
        <v>664</v>
      </c>
      <c r="L2644" s="2" t="s">
        <v>675</v>
      </c>
      <c r="M2644" s="2" t="s">
        <v>1283</v>
      </c>
      <c r="N2644" s="2" t="s">
        <v>675</v>
      </c>
      <c r="O2644" s="2" t="s">
        <v>2693</v>
      </c>
      <c r="P2644" s="2" t="s">
        <v>11557</v>
      </c>
      <c r="Q2644" s="9" t="s">
        <v>2348</v>
      </c>
      <c r="R2644" s="2" t="s">
        <v>5545</v>
      </c>
      <c r="S2644" s="9" t="s">
        <v>675</v>
      </c>
      <c r="T2644" s="2" t="s">
        <v>675</v>
      </c>
    </row>
    <row r="2645" spans="1:20">
      <c r="A2645" s="2" t="s">
        <v>5546</v>
      </c>
      <c r="B2645" s="9" t="s">
        <v>2336</v>
      </c>
      <c r="C2645" s="2" t="s">
        <v>13883</v>
      </c>
      <c r="D2645" s="2" t="s">
        <v>2336</v>
      </c>
      <c r="E2645" s="2" t="s">
        <v>13884</v>
      </c>
      <c r="F2645" s="2" t="s">
        <v>11591</v>
      </c>
      <c r="G2645" s="2" t="s">
        <v>11551</v>
      </c>
      <c r="H2645" s="2" t="s">
        <v>675</v>
      </c>
      <c r="I2645" s="2" t="s">
        <v>2587</v>
      </c>
      <c r="J2645" s="2" t="s">
        <v>119</v>
      </c>
      <c r="K2645" s="2" t="s">
        <v>664</v>
      </c>
      <c r="L2645" s="2" t="s">
        <v>11552</v>
      </c>
      <c r="M2645" s="2" t="s">
        <v>1283</v>
      </c>
      <c r="N2645" s="2" t="s">
        <v>675</v>
      </c>
      <c r="O2645" s="2" t="s">
        <v>2586</v>
      </c>
      <c r="P2645" s="2" t="s">
        <v>11557</v>
      </c>
      <c r="Q2645" s="9" t="s">
        <v>2348</v>
      </c>
      <c r="R2645" s="2" t="s">
        <v>5547</v>
      </c>
      <c r="S2645" s="9" t="s">
        <v>675</v>
      </c>
      <c r="T2645" s="2" t="s">
        <v>675</v>
      </c>
    </row>
    <row r="2646" spans="1:20">
      <c r="A2646" s="2" t="s">
        <v>5548</v>
      </c>
      <c r="B2646" s="9" t="s">
        <v>2336</v>
      </c>
      <c r="C2646" s="2" t="s">
        <v>13885</v>
      </c>
      <c r="D2646" s="2" t="s">
        <v>2336</v>
      </c>
      <c r="E2646" s="2" t="s">
        <v>12894</v>
      </c>
      <c r="F2646" s="2" t="s">
        <v>11560</v>
      </c>
      <c r="G2646" s="2" t="s">
        <v>11551</v>
      </c>
      <c r="H2646" s="2" t="s">
        <v>675</v>
      </c>
      <c r="I2646" s="2" t="s">
        <v>2537</v>
      </c>
      <c r="J2646" s="2" t="s">
        <v>129</v>
      </c>
      <c r="K2646" s="2" t="s">
        <v>664</v>
      </c>
      <c r="L2646" s="2" t="s">
        <v>675</v>
      </c>
      <c r="M2646" s="2" t="s">
        <v>1283</v>
      </c>
      <c r="N2646" s="2" t="s">
        <v>675</v>
      </c>
      <c r="O2646" s="2" t="s">
        <v>2536</v>
      </c>
      <c r="P2646" s="2" t="s">
        <v>11557</v>
      </c>
      <c r="Q2646" s="9" t="s">
        <v>2348</v>
      </c>
      <c r="R2646" s="2" t="s">
        <v>5549</v>
      </c>
      <c r="S2646" s="9" t="s">
        <v>675</v>
      </c>
      <c r="T2646" s="2" t="s">
        <v>675</v>
      </c>
    </row>
    <row r="2647" spans="1:20">
      <c r="A2647" s="2" t="s">
        <v>3519</v>
      </c>
      <c r="B2647" s="9" t="s">
        <v>2348</v>
      </c>
      <c r="C2647" s="2" t="s">
        <v>13749</v>
      </c>
      <c r="D2647" s="2" t="s">
        <v>2348</v>
      </c>
      <c r="E2647" s="2" t="s">
        <v>12868</v>
      </c>
      <c r="F2647" s="2" t="s">
        <v>13886</v>
      </c>
      <c r="G2647" s="2" t="s">
        <v>11551</v>
      </c>
      <c r="H2647" s="2" t="s">
        <v>675</v>
      </c>
      <c r="I2647" s="2" t="s">
        <v>145</v>
      </c>
      <c r="J2647" s="2" t="s">
        <v>580</v>
      </c>
      <c r="K2647" s="2" t="s">
        <v>664</v>
      </c>
      <c r="L2647" s="2" t="s">
        <v>11552</v>
      </c>
      <c r="M2647" s="2" t="s">
        <v>701</v>
      </c>
      <c r="N2647" s="2" t="s">
        <v>675</v>
      </c>
      <c r="O2647" s="2" t="s">
        <v>3520</v>
      </c>
      <c r="P2647" s="2" t="s">
        <v>11557</v>
      </c>
      <c r="Q2647" s="9" t="s">
        <v>2348</v>
      </c>
      <c r="R2647" s="2" t="s">
        <v>3521</v>
      </c>
      <c r="S2647" s="9" t="s">
        <v>675</v>
      </c>
      <c r="T2647" s="2" t="s">
        <v>675</v>
      </c>
    </row>
    <row r="2648" spans="1:20">
      <c r="A2648" s="2" t="s">
        <v>4875</v>
      </c>
      <c r="B2648" s="9" t="s">
        <v>2348</v>
      </c>
      <c r="C2648" s="2" t="s">
        <v>13801</v>
      </c>
      <c r="D2648" s="2" t="s">
        <v>2348</v>
      </c>
      <c r="E2648" s="2" t="s">
        <v>12561</v>
      </c>
      <c r="F2648" s="2" t="s">
        <v>11550</v>
      </c>
      <c r="G2648" s="2" t="s">
        <v>11551</v>
      </c>
      <c r="H2648" s="2" t="s">
        <v>675</v>
      </c>
      <c r="I2648" s="2" t="s">
        <v>4530</v>
      </c>
      <c r="J2648" s="2" t="s">
        <v>609</v>
      </c>
      <c r="K2648" s="2" t="s">
        <v>675</v>
      </c>
      <c r="L2648" s="2" t="s">
        <v>11552</v>
      </c>
      <c r="M2648" s="2" t="s">
        <v>701</v>
      </c>
      <c r="N2648" s="2" t="s">
        <v>760</v>
      </c>
      <c r="O2648" s="2" t="s">
        <v>4529</v>
      </c>
      <c r="P2648" s="2" t="s">
        <v>11557</v>
      </c>
      <c r="Q2648" s="9" t="s">
        <v>2348</v>
      </c>
      <c r="R2648" s="2" t="s">
        <v>4876</v>
      </c>
      <c r="S2648" s="9" t="s">
        <v>2353</v>
      </c>
      <c r="T2648" s="2" t="s">
        <v>675</v>
      </c>
    </row>
    <row r="2649" spans="1:20">
      <c r="A2649" s="2" t="s">
        <v>2347</v>
      </c>
      <c r="B2649" s="9" t="s">
        <v>2348</v>
      </c>
      <c r="C2649" s="2" t="s">
        <v>12993</v>
      </c>
      <c r="D2649" s="2" t="s">
        <v>2348</v>
      </c>
      <c r="E2649" s="2" t="s">
        <v>12272</v>
      </c>
      <c r="F2649" s="2" t="s">
        <v>11560</v>
      </c>
      <c r="G2649" s="2" t="s">
        <v>11551</v>
      </c>
      <c r="H2649" s="2" t="s">
        <v>675</v>
      </c>
      <c r="I2649" s="2" t="s">
        <v>145</v>
      </c>
      <c r="J2649" s="2" t="s">
        <v>435</v>
      </c>
      <c r="K2649" s="2" t="s">
        <v>664</v>
      </c>
      <c r="L2649" s="2" t="s">
        <v>675</v>
      </c>
      <c r="M2649" s="2" t="s">
        <v>701</v>
      </c>
      <c r="N2649" s="2" t="s">
        <v>675</v>
      </c>
      <c r="O2649" s="2" t="s">
        <v>3520</v>
      </c>
      <c r="P2649" s="2" t="s">
        <v>11557</v>
      </c>
      <c r="Q2649" s="9" t="s">
        <v>2348</v>
      </c>
      <c r="R2649" s="2" t="s">
        <v>2351</v>
      </c>
      <c r="S2649" s="9" t="s">
        <v>675</v>
      </c>
      <c r="T2649" s="2" t="s">
        <v>675</v>
      </c>
    </row>
    <row r="2650" spans="1:20">
      <c r="A2650" s="2" t="s">
        <v>5550</v>
      </c>
      <c r="B2650" s="9" t="s">
        <v>2348</v>
      </c>
      <c r="C2650" s="2" t="s">
        <v>13722</v>
      </c>
      <c r="D2650" s="2" t="s">
        <v>2348</v>
      </c>
      <c r="E2650" s="2" t="s">
        <v>13887</v>
      </c>
      <c r="F2650" s="2" t="s">
        <v>12266</v>
      </c>
      <c r="G2650" s="2" t="s">
        <v>11551</v>
      </c>
      <c r="H2650" s="2" t="s">
        <v>675</v>
      </c>
      <c r="I2650" s="2" t="s">
        <v>1268</v>
      </c>
      <c r="J2650" s="2" t="s">
        <v>5508</v>
      </c>
      <c r="K2650" s="2" t="s">
        <v>664</v>
      </c>
      <c r="L2650" s="2" t="s">
        <v>11552</v>
      </c>
      <c r="M2650" s="2" t="s">
        <v>769</v>
      </c>
      <c r="N2650" s="2" t="s">
        <v>675</v>
      </c>
      <c r="O2650" s="2" t="s">
        <v>1267</v>
      </c>
      <c r="P2650" s="2" t="s">
        <v>11553</v>
      </c>
      <c r="Q2650" s="9" t="s">
        <v>3523</v>
      </c>
      <c r="R2650" s="2" t="s">
        <v>5551</v>
      </c>
      <c r="S2650" s="9" t="s">
        <v>675</v>
      </c>
      <c r="T2650" s="2" t="s">
        <v>675</v>
      </c>
    </row>
    <row r="2651" spans="1:20">
      <c r="A2651" s="2" t="s">
        <v>5552</v>
      </c>
      <c r="B2651" s="9" t="s">
        <v>3523</v>
      </c>
      <c r="C2651" s="2" t="s">
        <v>13888</v>
      </c>
      <c r="D2651" s="2" t="s">
        <v>3523</v>
      </c>
      <c r="E2651" s="2" t="s">
        <v>12173</v>
      </c>
      <c r="F2651" s="2" t="s">
        <v>11737</v>
      </c>
      <c r="G2651" s="2" t="s">
        <v>11551</v>
      </c>
      <c r="H2651" s="2" t="s">
        <v>675</v>
      </c>
      <c r="I2651" s="2" t="s">
        <v>2469</v>
      </c>
      <c r="J2651" s="2" t="s">
        <v>166</v>
      </c>
      <c r="K2651" s="2" t="s">
        <v>664</v>
      </c>
      <c r="L2651" s="2" t="s">
        <v>11552</v>
      </c>
      <c r="M2651" s="2" t="s">
        <v>769</v>
      </c>
      <c r="N2651" s="2" t="s">
        <v>675</v>
      </c>
      <c r="O2651" s="2" t="s">
        <v>2468</v>
      </c>
      <c r="P2651" s="2" t="s">
        <v>11553</v>
      </c>
      <c r="Q2651" s="9" t="s">
        <v>3523</v>
      </c>
      <c r="R2651" s="2" t="s">
        <v>5553</v>
      </c>
      <c r="S2651" s="9" t="s">
        <v>675</v>
      </c>
      <c r="T2651" s="2" t="s">
        <v>675</v>
      </c>
    </row>
    <row r="2652" spans="1:20">
      <c r="A2652" s="2" t="s">
        <v>3522</v>
      </c>
      <c r="B2652" s="9" t="s">
        <v>3523</v>
      </c>
      <c r="C2652" s="2" t="s">
        <v>13777</v>
      </c>
      <c r="D2652" s="2" t="s">
        <v>3523</v>
      </c>
      <c r="E2652" s="2" t="s">
        <v>6097</v>
      </c>
      <c r="F2652" s="2" t="s">
        <v>12266</v>
      </c>
      <c r="G2652" s="2" t="s">
        <v>11551</v>
      </c>
      <c r="H2652" s="2" t="s">
        <v>675</v>
      </c>
      <c r="I2652" s="2" t="s">
        <v>15</v>
      </c>
      <c r="J2652" s="2" t="s">
        <v>580</v>
      </c>
      <c r="K2652" s="2" t="s">
        <v>664</v>
      </c>
      <c r="L2652" s="2" t="s">
        <v>11552</v>
      </c>
      <c r="M2652" s="2" t="s">
        <v>701</v>
      </c>
      <c r="N2652" s="2" t="s">
        <v>675</v>
      </c>
      <c r="O2652" s="2" t="s">
        <v>2332</v>
      </c>
      <c r="P2652" s="2" t="s">
        <v>11557</v>
      </c>
      <c r="Q2652" s="9" t="s">
        <v>3523</v>
      </c>
      <c r="R2652" s="2" t="s">
        <v>3524</v>
      </c>
      <c r="S2652" s="9" t="s">
        <v>675</v>
      </c>
      <c r="T2652" s="2" t="s">
        <v>675</v>
      </c>
    </row>
    <row r="2653" spans="1:20">
      <c r="A2653" s="2" t="s">
        <v>5554</v>
      </c>
      <c r="B2653" s="9" t="s">
        <v>3523</v>
      </c>
      <c r="C2653" s="2" t="s">
        <v>13889</v>
      </c>
      <c r="D2653" s="2" t="s">
        <v>3523</v>
      </c>
      <c r="E2653" s="2" t="s">
        <v>12275</v>
      </c>
      <c r="F2653" s="2" t="s">
        <v>11721</v>
      </c>
      <c r="G2653" s="2" t="s">
        <v>11551</v>
      </c>
      <c r="H2653" s="2" t="s">
        <v>675</v>
      </c>
      <c r="I2653" s="2" t="s">
        <v>1619</v>
      </c>
      <c r="J2653" s="2" t="s">
        <v>525</v>
      </c>
      <c r="K2653" s="2" t="s">
        <v>664</v>
      </c>
      <c r="L2653" s="2" t="s">
        <v>11552</v>
      </c>
      <c r="M2653" s="2" t="s">
        <v>769</v>
      </c>
      <c r="N2653" s="2" t="s">
        <v>675</v>
      </c>
      <c r="O2653" s="2" t="s">
        <v>1618</v>
      </c>
      <c r="P2653" s="2" t="s">
        <v>11553</v>
      </c>
      <c r="Q2653" s="9" t="s">
        <v>3523</v>
      </c>
      <c r="R2653" s="2" t="s">
        <v>5555</v>
      </c>
      <c r="S2653" s="9" t="s">
        <v>675</v>
      </c>
      <c r="T2653" s="2" t="s">
        <v>675</v>
      </c>
    </row>
    <row r="2654" spans="1:20">
      <c r="A2654" s="2" t="s">
        <v>2352</v>
      </c>
      <c r="B2654" s="9" t="s">
        <v>3523</v>
      </c>
      <c r="C2654" s="2" t="s">
        <v>5851</v>
      </c>
      <c r="D2654" s="2" t="s">
        <v>3523</v>
      </c>
      <c r="E2654" s="2" t="s">
        <v>5891</v>
      </c>
      <c r="F2654" s="2" t="s">
        <v>11560</v>
      </c>
      <c r="G2654" s="2" t="s">
        <v>11551</v>
      </c>
      <c r="H2654" s="2" t="s">
        <v>675</v>
      </c>
      <c r="I2654" s="2" t="s">
        <v>2355</v>
      </c>
      <c r="J2654" s="2" t="s">
        <v>2356</v>
      </c>
      <c r="K2654" s="2" t="s">
        <v>664</v>
      </c>
      <c r="L2654" s="2" t="s">
        <v>675</v>
      </c>
      <c r="M2654" s="2" t="s">
        <v>769</v>
      </c>
      <c r="N2654" s="2" t="s">
        <v>769</v>
      </c>
      <c r="O2654" s="2" t="s">
        <v>2354</v>
      </c>
      <c r="P2654" s="2" t="s">
        <v>11553</v>
      </c>
      <c r="Q2654" s="9" t="s">
        <v>2353</v>
      </c>
      <c r="R2654" s="2" t="s">
        <v>2357</v>
      </c>
      <c r="S2654" s="9" t="s">
        <v>2353</v>
      </c>
      <c r="T2654" s="2" t="s">
        <v>12465</v>
      </c>
    </row>
    <row r="2655" spans="1:20">
      <c r="A2655" s="2" t="s">
        <v>2358</v>
      </c>
      <c r="B2655" s="9" t="s">
        <v>3523</v>
      </c>
      <c r="C2655" s="2" t="s">
        <v>671</v>
      </c>
      <c r="D2655" s="2" t="s">
        <v>3523</v>
      </c>
      <c r="E2655" s="2" t="s">
        <v>5851</v>
      </c>
      <c r="F2655" s="2" t="s">
        <v>11560</v>
      </c>
      <c r="G2655" s="2" t="s">
        <v>11551</v>
      </c>
      <c r="H2655" s="2" t="s">
        <v>675</v>
      </c>
      <c r="I2655" s="2" t="s">
        <v>27</v>
      </c>
      <c r="J2655" s="2" t="s">
        <v>2359</v>
      </c>
      <c r="K2655" s="2" t="s">
        <v>664</v>
      </c>
      <c r="L2655" s="2" t="s">
        <v>675</v>
      </c>
      <c r="M2655" s="2" t="s">
        <v>769</v>
      </c>
      <c r="N2655" s="2" t="s">
        <v>769</v>
      </c>
      <c r="O2655" s="2" t="s">
        <v>1030</v>
      </c>
      <c r="P2655" s="2" t="s">
        <v>11553</v>
      </c>
      <c r="Q2655" s="9" t="s">
        <v>2353</v>
      </c>
      <c r="R2655" s="2" t="s">
        <v>2360</v>
      </c>
      <c r="S2655" s="9" t="s">
        <v>2353</v>
      </c>
      <c r="T2655" s="2" t="s">
        <v>675</v>
      </c>
    </row>
    <row r="2656" spans="1:20">
      <c r="A2656" s="2" t="s">
        <v>2361</v>
      </c>
      <c r="B2656" s="9" t="s">
        <v>2353</v>
      </c>
      <c r="C2656" s="2" t="s">
        <v>11789</v>
      </c>
      <c r="D2656" s="2" t="s">
        <v>2353</v>
      </c>
      <c r="E2656" s="2" t="s">
        <v>11962</v>
      </c>
      <c r="F2656" s="2" t="s">
        <v>11560</v>
      </c>
      <c r="G2656" s="2" t="s">
        <v>11551</v>
      </c>
      <c r="H2656" s="2" t="s">
        <v>675</v>
      </c>
      <c r="I2656" s="2" t="s">
        <v>2363</v>
      </c>
      <c r="J2656" s="2" t="s">
        <v>2364</v>
      </c>
      <c r="K2656" s="2" t="s">
        <v>664</v>
      </c>
      <c r="L2656" s="2" t="s">
        <v>675</v>
      </c>
      <c r="M2656" s="2" t="s">
        <v>769</v>
      </c>
      <c r="N2656" s="2" t="s">
        <v>675</v>
      </c>
      <c r="O2656" s="2" t="s">
        <v>2362</v>
      </c>
      <c r="P2656" s="2" t="s">
        <v>11553</v>
      </c>
      <c r="Q2656" s="9" t="s">
        <v>2353</v>
      </c>
      <c r="R2656" s="2" t="s">
        <v>2365</v>
      </c>
      <c r="S2656" s="9" t="s">
        <v>675</v>
      </c>
      <c r="T2656" s="2" t="s">
        <v>675</v>
      </c>
    </row>
    <row r="2657" spans="1:20">
      <c r="A2657" s="2" t="s">
        <v>2366</v>
      </c>
      <c r="B2657" s="9" t="s">
        <v>2353</v>
      </c>
      <c r="C2657" s="2" t="s">
        <v>7190</v>
      </c>
      <c r="D2657" s="2" t="s">
        <v>2353</v>
      </c>
      <c r="E2657" s="2" t="s">
        <v>7040</v>
      </c>
      <c r="F2657" s="2" t="s">
        <v>11560</v>
      </c>
      <c r="G2657" s="2" t="s">
        <v>11551</v>
      </c>
      <c r="H2657" s="2" t="s">
        <v>675</v>
      </c>
      <c r="I2657" s="2" t="s">
        <v>2368</v>
      </c>
      <c r="J2657" s="2" t="s">
        <v>2369</v>
      </c>
      <c r="K2657" s="2" t="s">
        <v>664</v>
      </c>
      <c r="L2657" s="2" t="s">
        <v>675</v>
      </c>
      <c r="M2657" s="2" t="s">
        <v>902</v>
      </c>
      <c r="N2657" s="2" t="s">
        <v>675</v>
      </c>
      <c r="O2657" s="2" t="s">
        <v>2367</v>
      </c>
      <c r="P2657" s="2" t="s">
        <v>11557</v>
      </c>
      <c r="Q2657" s="9" t="s">
        <v>2353</v>
      </c>
      <c r="R2657" s="2" t="s">
        <v>2370</v>
      </c>
      <c r="S2657" s="9" t="s">
        <v>675</v>
      </c>
      <c r="T2657" s="2" t="s">
        <v>675</v>
      </c>
    </row>
    <row r="2658" spans="1:20">
      <c r="A2658" s="2" t="s">
        <v>4877</v>
      </c>
      <c r="B2658" s="9" t="s">
        <v>2353</v>
      </c>
      <c r="C2658" s="2" t="s">
        <v>13648</v>
      </c>
      <c r="D2658" s="2" t="s">
        <v>2353</v>
      </c>
      <c r="E2658" s="2" t="s">
        <v>13885</v>
      </c>
      <c r="F2658" s="2" t="s">
        <v>11550</v>
      </c>
      <c r="G2658" s="2" t="s">
        <v>11551</v>
      </c>
      <c r="H2658" s="2" t="s">
        <v>675</v>
      </c>
      <c r="I2658" s="2" t="s">
        <v>2008</v>
      </c>
      <c r="J2658" s="2" t="s">
        <v>610</v>
      </c>
      <c r="K2658" s="2" t="s">
        <v>664</v>
      </c>
      <c r="L2658" s="2" t="s">
        <v>11552</v>
      </c>
      <c r="M2658" s="2" t="s">
        <v>902</v>
      </c>
      <c r="N2658" s="2" t="s">
        <v>675</v>
      </c>
      <c r="O2658" s="2" t="s">
        <v>2007</v>
      </c>
      <c r="P2658" s="2" t="s">
        <v>11557</v>
      </c>
      <c r="Q2658" s="9" t="s">
        <v>2372</v>
      </c>
      <c r="R2658" s="2" t="s">
        <v>4878</v>
      </c>
      <c r="S2658" s="9" t="s">
        <v>675</v>
      </c>
      <c r="T2658" s="2" t="s">
        <v>675</v>
      </c>
    </row>
    <row r="2659" spans="1:20">
      <c r="A2659" s="2" t="s">
        <v>4879</v>
      </c>
      <c r="B2659" s="9" t="s">
        <v>2353</v>
      </c>
      <c r="C2659" s="2" t="s">
        <v>13512</v>
      </c>
      <c r="D2659" s="2" t="s">
        <v>2353</v>
      </c>
      <c r="E2659" s="2" t="s">
        <v>12191</v>
      </c>
      <c r="F2659" s="2" t="s">
        <v>11555</v>
      </c>
      <c r="G2659" s="2" t="s">
        <v>11551</v>
      </c>
      <c r="H2659" s="2" t="s">
        <v>675</v>
      </c>
      <c r="I2659" s="2" t="s">
        <v>2031</v>
      </c>
      <c r="J2659" s="2" t="s">
        <v>611</v>
      </c>
      <c r="K2659" s="2" t="s">
        <v>664</v>
      </c>
      <c r="L2659" s="2" t="s">
        <v>11552</v>
      </c>
      <c r="M2659" s="2" t="s">
        <v>902</v>
      </c>
      <c r="N2659" s="2" t="s">
        <v>675</v>
      </c>
      <c r="O2659" s="2" t="s">
        <v>2030</v>
      </c>
      <c r="P2659" s="2" t="s">
        <v>11557</v>
      </c>
      <c r="Q2659" s="9" t="s">
        <v>2372</v>
      </c>
      <c r="R2659" s="2" t="s">
        <v>4880</v>
      </c>
      <c r="S2659" s="9" t="s">
        <v>675</v>
      </c>
      <c r="T2659" s="2" t="s">
        <v>675</v>
      </c>
    </row>
    <row r="2660" spans="1:20">
      <c r="A2660" s="2" t="s">
        <v>4881</v>
      </c>
      <c r="B2660" s="9" t="s">
        <v>2353</v>
      </c>
      <c r="C2660" s="2" t="s">
        <v>12190</v>
      </c>
      <c r="D2660" s="2" t="s">
        <v>2353</v>
      </c>
      <c r="E2660" s="2" t="s">
        <v>7370</v>
      </c>
      <c r="F2660" s="2" t="s">
        <v>11556</v>
      </c>
      <c r="G2660" s="2" t="s">
        <v>11551</v>
      </c>
      <c r="H2660" s="2" t="s">
        <v>675</v>
      </c>
      <c r="I2660" s="2" t="s">
        <v>1589</v>
      </c>
      <c r="J2660" s="2" t="s">
        <v>612</v>
      </c>
      <c r="K2660" s="2" t="s">
        <v>664</v>
      </c>
      <c r="L2660" s="2" t="s">
        <v>11552</v>
      </c>
      <c r="M2660" s="2" t="s">
        <v>902</v>
      </c>
      <c r="N2660" s="2" t="s">
        <v>675</v>
      </c>
      <c r="O2660" s="2" t="s">
        <v>1588</v>
      </c>
      <c r="P2660" s="2" t="s">
        <v>11557</v>
      </c>
      <c r="Q2660" s="9" t="s">
        <v>2372</v>
      </c>
      <c r="R2660" s="2" t="s">
        <v>4882</v>
      </c>
      <c r="S2660" s="9" t="s">
        <v>675</v>
      </c>
      <c r="T2660" s="2" t="s">
        <v>675</v>
      </c>
    </row>
    <row r="2661" spans="1:20">
      <c r="A2661" s="2" t="s">
        <v>10529</v>
      </c>
      <c r="B2661" s="9" t="s">
        <v>3526</v>
      </c>
      <c r="C2661" s="2" t="s">
        <v>13890</v>
      </c>
      <c r="D2661" s="2" t="s">
        <v>675</v>
      </c>
      <c r="E2661" s="2" t="s">
        <v>682</v>
      </c>
      <c r="F2661" s="2" t="s">
        <v>11560</v>
      </c>
      <c r="G2661" s="2" t="s">
        <v>11551</v>
      </c>
      <c r="H2661" s="2" t="s">
        <v>675</v>
      </c>
      <c r="I2661" s="2" t="s">
        <v>71</v>
      </c>
      <c r="J2661" s="2" t="s">
        <v>6734</v>
      </c>
      <c r="K2661" s="2" t="s">
        <v>922</v>
      </c>
      <c r="L2661" s="2" t="s">
        <v>675</v>
      </c>
      <c r="M2661" s="2" t="s">
        <v>760</v>
      </c>
      <c r="N2661" s="2" t="s">
        <v>760</v>
      </c>
      <c r="O2661" s="2" t="s">
        <v>1915</v>
      </c>
      <c r="P2661" s="2" t="s">
        <v>11557</v>
      </c>
      <c r="Q2661" s="9" t="s">
        <v>2372</v>
      </c>
      <c r="R2661" s="2" t="s">
        <v>10531</v>
      </c>
      <c r="S2661" s="9" t="s">
        <v>2384</v>
      </c>
      <c r="T2661" s="2" t="s">
        <v>675</v>
      </c>
    </row>
    <row r="2662" spans="1:20">
      <c r="A2662" s="2" t="s">
        <v>10532</v>
      </c>
      <c r="B2662" s="9" t="s">
        <v>2384</v>
      </c>
      <c r="C2662" s="2" t="s">
        <v>5882</v>
      </c>
      <c r="D2662" s="2" t="s">
        <v>2384</v>
      </c>
      <c r="E2662" s="2" t="s">
        <v>6800</v>
      </c>
      <c r="F2662" s="2" t="s">
        <v>11560</v>
      </c>
      <c r="G2662" s="2" t="s">
        <v>11551</v>
      </c>
      <c r="H2662" s="2" t="s">
        <v>675</v>
      </c>
      <c r="I2662" s="2" t="s">
        <v>58</v>
      </c>
      <c r="J2662" s="2" t="s">
        <v>6839</v>
      </c>
      <c r="K2662" s="2" t="s">
        <v>922</v>
      </c>
      <c r="L2662" s="2" t="s">
        <v>675</v>
      </c>
      <c r="M2662" s="2" t="s">
        <v>760</v>
      </c>
      <c r="N2662" s="2" t="s">
        <v>2672</v>
      </c>
      <c r="O2662" s="2" t="s">
        <v>2962</v>
      </c>
      <c r="P2662" s="2" t="s">
        <v>11557</v>
      </c>
      <c r="Q2662" s="9" t="s">
        <v>2372</v>
      </c>
      <c r="R2662" s="2" t="s">
        <v>10533</v>
      </c>
      <c r="S2662" s="9" t="s">
        <v>3539</v>
      </c>
      <c r="T2662" s="2" t="s">
        <v>675</v>
      </c>
    </row>
    <row r="2663" spans="1:20">
      <c r="A2663" s="2" t="s">
        <v>10534</v>
      </c>
      <c r="B2663" s="9" t="s">
        <v>2384</v>
      </c>
      <c r="C2663" s="2" t="s">
        <v>6748</v>
      </c>
      <c r="D2663" s="2" t="s">
        <v>2384</v>
      </c>
      <c r="E2663" s="2" t="s">
        <v>5881</v>
      </c>
      <c r="F2663" s="2" t="s">
        <v>11560</v>
      </c>
      <c r="G2663" s="2" t="s">
        <v>11551</v>
      </c>
      <c r="H2663" s="2" t="s">
        <v>675</v>
      </c>
      <c r="I2663" s="2" t="s">
        <v>51</v>
      </c>
      <c r="J2663" s="2" t="s">
        <v>6865</v>
      </c>
      <c r="K2663" s="2" t="s">
        <v>922</v>
      </c>
      <c r="L2663" s="2" t="s">
        <v>675</v>
      </c>
      <c r="M2663" s="2" t="s">
        <v>760</v>
      </c>
      <c r="N2663" s="2" t="s">
        <v>2672</v>
      </c>
      <c r="O2663" s="2" t="s">
        <v>1501</v>
      </c>
      <c r="P2663" s="2" t="s">
        <v>11557</v>
      </c>
      <c r="Q2663" s="9" t="s">
        <v>2372</v>
      </c>
      <c r="R2663" s="2" t="s">
        <v>10535</v>
      </c>
      <c r="S2663" s="9" t="s">
        <v>3539</v>
      </c>
      <c r="T2663" s="2" t="s">
        <v>675</v>
      </c>
    </row>
    <row r="2664" spans="1:20">
      <c r="A2664" s="2" t="s">
        <v>10536</v>
      </c>
      <c r="B2664" s="9" t="s">
        <v>2426</v>
      </c>
      <c r="C2664" s="2" t="s">
        <v>6692</v>
      </c>
      <c r="D2664" s="2" t="s">
        <v>2426</v>
      </c>
      <c r="E2664" s="2" t="s">
        <v>5949</v>
      </c>
      <c r="F2664" s="2" t="s">
        <v>11560</v>
      </c>
      <c r="G2664" s="2" t="s">
        <v>11551</v>
      </c>
      <c r="H2664" s="2" t="s">
        <v>1042</v>
      </c>
      <c r="I2664" s="2" t="s">
        <v>1042</v>
      </c>
      <c r="J2664" s="2" t="s">
        <v>6918</v>
      </c>
      <c r="K2664" s="2" t="s">
        <v>922</v>
      </c>
      <c r="L2664" s="2" t="s">
        <v>675</v>
      </c>
      <c r="M2664" s="2" t="s">
        <v>760</v>
      </c>
      <c r="N2664" s="2" t="s">
        <v>2672</v>
      </c>
      <c r="O2664" s="2" t="s">
        <v>1041</v>
      </c>
      <c r="P2664" s="2" t="s">
        <v>11557</v>
      </c>
      <c r="Q2664" s="9" t="s">
        <v>2372</v>
      </c>
      <c r="R2664" s="2" t="s">
        <v>10537</v>
      </c>
      <c r="S2664" s="9" t="s">
        <v>2449</v>
      </c>
      <c r="T2664" s="2" t="s">
        <v>675</v>
      </c>
    </row>
    <row r="2665" spans="1:20">
      <c r="A2665" s="2" t="s">
        <v>2371</v>
      </c>
      <c r="B2665" s="9" t="s">
        <v>2372</v>
      </c>
      <c r="C2665" s="2" t="s">
        <v>13891</v>
      </c>
      <c r="D2665" s="2" t="s">
        <v>2372</v>
      </c>
      <c r="E2665" s="2" t="s">
        <v>5851</v>
      </c>
      <c r="F2665" s="2" t="s">
        <v>11560</v>
      </c>
      <c r="G2665" s="2" t="s">
        <v>11551</v>
      </c>
      <c r="H2665" s="2" t="s">
        <v>675</v>
      </c>
      <c r="I2665" s="2" t="s">
        <v>61</v>
      </c>
      <c r="J2665" s="2" t="s">
        <v>2373</v>
      </c>
      <c r="K2665" s="2" t="s">
        <v>664</v>
      </c>
      <c r="L2665" s="2" t="s">
        <v>675</v>
      </c>
      <c r="M2665" s="2" t="s">
        <v>701</v>
      </c>
      <c r="N2665" s="2" t="s">
        <v>675</v>
      </c>
      <c r="O2665" s="2" t="s">
        <v>800</v>
      </c>
      <c r="P2665" s="2" t="s">
        <v>11557</v>
      </c>
      <c r="Q2665" s="9" t="s">
        <v>2372</v>
      </c>
      <c r="R2665" s="2" t="s">
        <v>2374</v>
      </c>
      <c r="S2665" s="9" t="s">
        <v>675</v>
      </c>
      <c r="T2665" s="2" t="s">
        <v>675</v>
      </c>
    </row>
    <row r="2666" spans="1:20">
      <c r="A2666" s="2" t="s">
        <v>2375</v>
      </c>
      <c r="B2666" s="9" t="s">
        <v>2372</v>
      </c>
      <c r="C2666" s="2" t="s">
        <v>13892</v>
      </c>
      <c r="D2666" s="2" t="s">
        <v>2372</v>
      </c>
      <c r="E2666" s="2" t="s">
        <v>5882</v>
      </c>
      <c r="F2666" s="2" t="s">
        <v>11560</v>
      </c>
      <c r="G2666" s="2" t="s">
        <v>11551</v>
      </c>
      <c r="H2666" s="2" t="s">
        <v>675</v>
      </c>
      <c r="I2666" s="2" t="s">
        <v>2377</v>
      </c>
      <c r="J2666" s="2" t="s">
        <v>2378</v>
      </c>
      <c r="K2666" s="2" t="s">
        <v>664</v>
      </c>
      <c r="L2666" s="2" t="s">
        <v>675</v>
      </c>
      <c r="M2666" s="2" t="s">
        <v>701</v>
      </c>
      <c r="N2666" s="2" t="s">
        <v>675</v>
      </c>
      <c r="O2666" s="2" t="s">
        <v>2376</v>
      </c>
      <c r="P2666" s="2" t="s">
        <v>11557</v>
      </c>
      <c r="Q2666" s="9" t="s">
        <v>2372</v>
      </c>
      <c r="R2666" s="2" t="s">
        <v>2379</v>
      </c>
      <c r="S2666" s="9" t="s">
        <v>675</v>
      </c>
      <c r="T2666" s="2" t="s">
        <v>675</v>
      </c>
    </row>
    <row r="2667" spans="1:20">
      <c r="A2667" s="2" t="s">
        <v>10538</v>
      </c>
      <c r="B2667" s="9" t="s">
        <v>2372</v>
      </c>
      <c r="C2667" s="2" t="s">
        <v>13893</v>
      </c>
      <c r="D2667" s="2" t="s">
        <v>675</v>
      </c>
      <c r="E2667" s="2" t="s">
        <v>682</v>
      </c>
      <c r="F2667" s="2" t="s">
        <v>11560</v>
      </c>
      <c r="G2667" s="2" t="s">
        <v>11551</v>
      </c>
      <c r="H2667" s="2" t="s">
        <v>675</v>
      </c>
      <c r="I2667" s="2" t="s">
        <v>71</v>
      </c>
      <c r="J2667" s="2" t="s">
        <v>10351</v>
      </c>
      <c r="K2667" s="2" t="s">
        <v>922</v>
      </c>
      <c r="L2667" s="2" t="s">
        <v>675</v>
      </c>
      <c r="M2667" s="2" t="s">
        <v>2672</v>
      </c>
      <c r="N2667" s="2" t="s">
        <v>675</v>
      </c>
      <c r="O2667" s="2" t="s">
        <v>1915</v>
      </c>
      <c r="P2667" s="2" t="s">
        <v>11568</v>
      </c>
      <c r="Q2667" s="9" t="s">
        <v>2372</v>
      </c>
      <c r="R2667" s="2" t="s">
        <v>10539</v>
      </c>
      <c r="S2667" s="9" t="s">
        <v>675</v>
      </c>
      <c r="T2667" s="2" t="s">
        <v>675</v>
      </c>
    </row>
    <row r="2668" spans="1:20">
      <c r="A2668" s="2" t="s">
        <v>3525</v>
      </c>
      <c r="B2668" s="9" t="s">
        <v>2372</v>
      </c>
      <c r="C2668" s="2" t="s">
        <v>13894</v>
      </c>
      <c r="D2668" s="2" t="s">
        <v>2372</v>
      </c>
      <c r="E2668" s="2" t="s">
        <v>13895</v>
      </c>
      <c r="F2668" s="2" t="s">
        <v>12135</v>
      </c>
      <c r="G2668" s="2" t="s">
        <v>11551</v>
      </c>
      <c r="H2668" s="2" t="s">
        <v>675</v>
      </c>
      <c r="I2668" s="2" t="s">
        <v>1268</v>
      </c>
      <c r="J2668" s="2" t="s">
        <v>613</v>
      </c>
      <c r="K2668" s="2" t="s">
        <v>664</v>
      </c>
      <c r="L2668" s="2" t="s">
        <v>11552</v>
      </c>
      <c r="M2668" s="2" t="s">
        <v>1513</v>
      </c>
      <c r="N2668" s="2" t="s">
        <v>675</v>
      </c>
      <c r="O2668" s="2" t="s">
        <v>1267</v>
      </c>
      <c r="P2668" s="2" t="s">
        <v>11553</v>
      </c>
      <c r="Q2668" s="9" t="s">
        <v>3526</v>
      </c>
      <c r="R2668" s="2" t="s">
        <v>3527</v>
      </c>
      <c r="S2668" s="9" t="s">
        <v>675</v>
      </c>
      <c r="T2668" s="2" t="s">
        <v>675</v>
      </c>
    </row>
    <row r="2669" spans="1:20">
      <c r="A2669" s="2" t="s">
        <v>3528</v>
      </c>
      <c r="B2669" s="9" t="s">
        <v>3526</v>
      </c>
      <c r="C2669" s="2" t="s">
        <v>13896</v>
      </c>
      <c r="D2669" s="2" t="s">
        <v>3526</v>
      </c>
      <c r="E2669" s="2" t="s">
        <v>13897</v>
      </c>
      <c r="F2669" s="2" t="s">
        <v>12333</v>
      </c>
      <c r="G2669" s="2" t="s">
        <v>11551</v>
      </c>
      <c r="H2669" s="2" t="s">
        <v>675</v>
      </c>
      <c r="I2669" s="2" t="s">
        <v>2754</v>
      </c>
      <c r="J2669" s="2" t="s">
        <v>613</v>
      </c>
      <c r="K2669" s="2" t="s">
        <v>664</v>
      </c>
      <c r="L2669" s="2" t="s">
        <v>11552</v>
      </c>
      <c r="M2669" s="2" t="s">
        <v>1513</v>
      </c>
      <c r="N2669" s="2" t="s">
        <v>675</v>
      </c>
      <c r="O2669" s="2" t="s">
        <v>2753</v>
      </c>
      <c r="P2669" s="2" t="s">
        <v>11553</v>
      </c>
      <c r="Q2669" s="9" t="s">
        <v>3526</v>
      </c>
      <c r="R2669" s="2" t="s">
        <v>3529</v>
      </c>
      <c r="S2669" s="9" t="s">
        <v>675</v>
      </c>
      <c r="T2669" s="2" t="s">
        <v>675</v>
      </c>
    </row>
    <row r="2670" spans="1:20">
      <c r="A2670" s="2" t="s">
        <v>3530</v>
      </c>
      <c r="B2670" s="9" t="s">
        <v>3526</v>
      </c>
      <c r="C2670" s="2" t="s">
        <v>13898</v>
      </c>
      <c r="D2670" s="2" t="s">
        <v>3526</v>
      </c>
      <c r="E2670" s="2" t="s">
        <v>13899</v>
      </c>
      <c r="F2670" s="2" t="s">
        <v>12290</v>
      </c>
      <c r="G2670" s="2" t="s">
        <v>11551</v>
      </c>
      <c r="H2670" s="2" t="s">
        <v>675</v>
      </c>
      <c r="I2670" s="2" t="s">
        <v>2641</v>
      </c>
      <c r="J2670" s="2" t="s">
        <v>614</v>
      </c>
      <c r="K2670" s="2" t="s">
        <v>664</v>
      </c>
      <c r="L2670" s="2" t="s">
        <v>11552</v>
      </c>
      <c r="M2670" s="2" t="s">
        <v>1513</v>
      </c>
      <c r="N2670" s="2" t="s">
        <v>675</v>
      </c>
      <c r="O2670" s="2" t="s">
        <v>2640</v>
      </c>
      <c r="P2670" s="2" t="s">
        <v>11553</v>
      </c>
      <c r="Q2670" s="9" t="s">
        <v>3526</v>
      </c>
      <c r="R2670" s="2" t="s">
        <v>3531</v>
      </c>
      <c r="S2670" s="9" t="s">
        <v>675</v>
      </c>
      <c r="T2670" s="2" t="s">
        <v>675</v>
      </c>
    </row>
    <row r="2671" spans="1:20">
      <c r="A2671" s="2" t="s">
        <v>10540</v>
      </c>
      <c r="B2671" s="9" t="s">
        <v>2384</v>
      </c>
      <c r="C2671" s="2" t="s">
        <v>5882</v>
      </c>
      <c r="D2671" s="2" t="s">
        <v>2384</v>
      </c>
      <c r="E2671" s="2" t="s">
        <v>6800</v>
      </c>
      <c r="F2671" s="2" t="s">
        <v>11560</v>
      </c>
      <c r="G2671" s="2" t="s">
        <v>11551</v>
      </c>
      <c r="H2671" s="2" t="s">
        <v>6020</v>
      </c>
      <c r="I2671" s="2" t="s">
        <v>914</v>
      </c>
      <c r="J2671" s="2" t="s">
        <v>7932</v>
      </c>
      <c r="K2671" s="2" t="s">
        <v>922</v>
      </c>
      <c r="L2671" s="2" t="s">
        <v>675</v>
      </c>
      <c r="M2671" s="2" t="s">
        <v>2672</v>
      </c>
      <c r="N2671" s="2" t="s">
        <v>2672</v>
      </c>
      <c r="O2671" s="2" t="s">
        <v>913</v>
      </c>
      <c r="P2671" s="2" t="s">
        <v>11568</v>
      </c>
      <c r="Q2671" s="9" t="s">
        <v>3526</v>
      </c>
      <c r="R2671" s="2" t="s">
        <v>10541</v>
      </c>
      <c r="S2671" s="9" t="s">
        <v>3539</v>
      </c>
      <c r="T2671" s="2" t="s">
        <v>675</v>
      </c>
    </row>
    <row r="2672" spans="1:20">
      <c r="A2672" s="2" t="s">
        <v>5556</v>
      </c>
      <c r="B2672" s="9" t="s">
        <v>3526</v>
      </c>
      <c r="C2672" s="2" t="s">
        <v>6097</v>
      </c>
      <c r="D2672" s="2" t="s">
        <v>3526</v>
      </c>
      <c r="E2672" s="2" t="s">
        <v>5935</v>
      </c>
      <c r="F2672" s="2" t="s">
        <v>12192</v>
      </c>
      <c r="G2672" s="2" t="s">
        <v>11551</v>
      </c>
      <c r="H2672" s="2" t="s">
        <v>675</v>
      </c>
      <c r="I2672" s="2" t="s">
        <v>2031</v>
      </c>
      <c r="J2672" s="2" t="s">
        <v>5557</v>
      </c>
      <c r="K2672" s="2" t="s">
        <v>664</v>
      </c>
      <c r="L2672" s="2" t="s">
        <v>11552</v>
      </c>
      <c r="M2672" s="2" t="s">
        <v>1283</v>
      </c>
      <c r="N2672" s="2" t="s">
        <v>675</v>
      </c>
      <c r="O2672" s="2" t="s">
        <v>2030</v>
      </c>
      <c r="P2672" s="2" t="s">
        <v>11557</v>
      </c>
      <c r="Q2672" s="9" t="s">
        <v>3526</v>
      </c>
      <c r="R2672" s="2" t="s">
        <v>5558</v>
      </c>
      <c r="S2672" s="9" t="s">
        <v>675</v>
      </c>
      <c r="T2672" s="2" t="s">
        <v>675</v>
      </c>
    </row>
    <row r="2673" spans="1:20">
      <c r="A2673" s="2" t="s">
        <v>5559</v>
      </c>
      <c r="B2673" s="9" t="s">
        <v>3526</v>
      </c>
      <c r="C2673" s="2" t="s">
        <v>13900</v>
      </c>
      <c r="D2673" s="2" t="s">
        <v>3526</v>
      </c>
      <c r="E2673" s="2" t="s">
        <v>13321</v>
      </c>
      <c r="F2673" s="2" t="s">
        <v>11550</v>
      </c>
      <c r="G2673" s="2" t="s">
        <v>11551</v>
      </c>
      <c r="H2673" s="2" t="s">
        <v>675</v>
      </c>
      <c r="I2673" s="2" t="s">
        <v>1050</v>
      </c>
      <c r="J2673" s="2" t="s">
        <v>119</v>
      </c>
      <c r="K2673" s="2" t="s">
        <v>664</v>
      </c>
      <c r="L2673" s="2" t="s">
        <v>11552</v>
      </c>
      <c r="M2673" s="2" t="s">
        <v>1283</v>
      </c>
      <c r="N2673" s="2" t="s">
        <v>675</v>
      </c>
      <c r="O2673" s="2" t="s">
        <v>1049</v>
      </c>
      <c r="P2673" s="2" t="s">
        <v>11557</v>
      </c>
      <c r="Q2673" s="9" t="s">
        <v>3526</v>
      </c>
      <c r="R2673" s="2" t="s">
        <v>5560</v>
      </c>
      <c r="S2673" s="9" t="s">
        <v>675</v>
      </c>
      <c r="T2673" s="2" t="s">
        <v>675</v>
      </c>
    </row>
    <row r="2674" spans="1:20">
      <c r="A2674" s="2" t="s">
        <v>4883</v>
      </c>
      <c r="B2674" s="9" t="s">
        <v>3526</v>
      </c>
      <c r="C2674" s="2" t="s">
        <v>13901</v>
      </c>
      <c r="D2674" s="2" t="s">
        <v>3526</v>
      </c>
      <c r="E2674" s="2" t="s">
        <v>13902</v>
      </c>
      <c r="F2674" s="2" t="s">
        <v>12424</v>
      </c>
      <c r="G2674" s="2" t="s">
        <v>11551</v>
      </c>
      <c r="H2674" s="2" t="s">
        <v>675</v>
      </c>
      <c r="I2674" s="2" t="s">
        <v>2552</v>
      </c>
      <c r="J2674" s="2" t="s">
        <v>566</v>
      </c>
      <c r="K2674" s="2" t="s">
        <v>664</v>
      </c>
      <c r="L2674" s="2" t="s">
        <v>11552</v>
      </c>
      <c r="M2674" s="2" t="s">
        <v>1283</v>
      </c>
      <c r="N2674" s="2" t="s">
        <v>675</v>
      </c>
      <c r="O2674" s="2" t="s">
        <v>2551</v>
      </c>
      <c r="P2674" s="2" t="s">
        <v>11557</v>
      </c>
      <c r="Q2674" s="9" t="s">
        <v>3526</v>
      </c>
      <c r="R2674" s="2" t="s">
        <v>4884</v>
      </c>
      <c r="S2674" s="9" t="s">
        <v>675</v>
      </c>
      <c r="T2674" s="2" t="s">
        <v>675</v>
      </c>
    </row>
    <row r="2675" spans="1:20">
      <c r="A2675" s="2" t="s">
        <v>4885</v>
      </c>
      <c r="B2675" s="9" t="s">
        <v>3526</v>
      </c>
      <c r="C2675" s="2" t="s">
        <v>13903</v>
      </c>
      <c r="D2675" s="2" t="s">
        <v>3526</v>
      </c>
      <c r="E2675" s="2" t="s">
        <v>13518</v>
      </c>
      <c r="F2675" s="2" t="s">
        <v>11560</v>
      </c>
      <c r="G2675" s="2" t="s">
        <v>11551</v>
      </c>
      <c r="H2675" s="2" t="s">
        <v>675</v>
      </c>
      <c r="I2675" s="2" t="s">
        <v>4698</v>
      </c>
      <c r="J2675" s="2" t="s">
        <v>566</v>
      </c>
      <c r="K2675" s="2" t="s">
        <v>664</v>
      </c>
      <c r="L2675" s="2" t="s">
        <v>675</v>
      </c>
      <c r="M2675" s="2" t="s">
        <v>1283</v>
      </c>
      <c r="N2675" s="2" t="s">
        <v>675</v>
      </c>
      <c r="O2675" s="2" t="s">
        <v>4697</v>
      </c>
      <c r="P2675" s="2" t="s">
        <v>11557</v>
      </c>
      <c r="Q2675" s="9" t="s">
        <v>3526</v>
      </c>
      <c r="R2675" s="2" t="s">
        <v>4886</v>
      </c>
      <c r="S2675" s="9" t="s">
        <v>675</v>
      </c>
      <c r="T2675" s="2" t="s">
        <v>675</v>
      </c>
    </row>
    <row r="2676" spans="1:20">
      <c r="A2676" s="2" t="s">
        <v>5561</v>
      </c>
      <c r="B2676" s="9" t="s">
        <v>3526</v>
      </c>
      <c r="C2676" s="2" t="s">
        <v>13729</v>
      </c>
      <c r="D2676" s="2" t="s">
        <v>3526</v>
      </c>
      <c r="E2676" s="2" t="s">
        <v>13315</v>
      </c>
      <c r="F2676" s="2" t="s">
        <v>11580</v>
      </c>
      <c r="G2676" s="2" t="s">
        <v>11551</v>
      </c>
      <c r="H2676" s="2" t="s">
        <v>675</v>
      </c>
      <c r="I2676" s="2" t="s">
        <v>1434</v>
      </c>
      <c r="J2676" s="2" t="s">
        <v>5562</v>
      </c>
      <c r="K2676" s="2" t="s">
        <v>664</v>
      </c>
      <c r="L2676" s="2" t="s">
        <v>11552</v>
      </c>
      <c r="M2676" s="2" t="s">
        <v>1283</v>
      </c>
      <c r="N2676" s="2" t="s">
        <v>675</v>
      </c>
      <c r="O2676" s="2" t="s">
        <v>1433</v>
      </c>
      <c r="P2676" s="2" t="s">
        <v>11557</v>
      </c>
      <c r="Q2676" s="9" t="s">
        <v>3526</v>
      </c>
      <c r="R2676" s="2" t="s">
        <v>5563</v>
      </c>
      <c r="S2676" s="9" t="s">
        <v>675</v>
      </c>
      <c r="T2676" s="2" t="s">
        <v>675</v>
      </c>
    </row>
    <row r="2677" spans="1:20">
      <c r="A2677" s="2" t="s">
        <v>5564</v>
      </c>
      <c r="B2677" s="9" t="s">
        <v>3526</v>
      </c>
      <c r="C2677" s="2" t="s">
        <v>13729</v>
      </c>
      <c r="D2677" s="2" t="s">
        <v>3526</v>
      </c>
      <c r="E2677" s="2" t="s">
        <v>12194</v>
      </c>
      <c r="F2677" s="2" t="s">
        <v>11556</v>
      </c>
      <c r="G2677" s="2" t="s">
        <v>11551</v>
      </c>
      <c r="H2677" s="2" t="s">
        <v>675</v>
      </c>
      <c r="I2677" s="2" t="s">
        <v>2415</v>
      </c>
      <c r="J2677" s="2" t="s">
        <v>5565</v>
      </c>
      <c r="K2677" s="2" t="s">
        <v>664</v>
      </c>
      <c r="L2677" s="2" t="s">
        <v>11552</v>
      </c>
      <c r="M2677" s="2" t="s">
        <v>1283</v>
      </c>
      <c r="N2677" s="2" t="s">
        <v>675</v>
      </c>
      <c r="O2677" s="2" t="s">
        <v>2414</v>
      </c>
      <c r="P2677" s="2" t="s">
        <v>11557</v>
      </c>
      <c r="Q2677" s="9" t="s">
        <v>3526</v>
      </c>
      <c r="R2677" s="2" t="s">
        <v>5566</v>
      </c>
      <c r="S2677" s="9" t="s">
        <v>675</v>
      </c>
      <c r="T2677" s="2" t="s">
        <v>675</v>
      </c>
    </row>
    <row r="2678" spans="1:20">
      <c r="A2678" s="2" t="s">
        <v>5567</v>
      </c>
      <c r="B2678" s="9" t="s">
        <v>3526</v>
      </c>
      <c r="C2678" s="2" t="s">
        <v>11835</v>
      </c>
      <c r="D2678" s="2" t="s">
        <v>3526</v>
      </c>
      <c r="E2678" s="2" t="s">
        <v>13336</v>
      </c>
      <c r="F2678" s="2" t="s">
        <v>11853</v>
      </c>
      <c r="G2678" s="2" t="s">
        <v>11551</v>
      </c>
      <c r="H2678" s="2" t="s">
        <v>675</v>
      </c>
      <c r="I2678" s="2" t="s">
        <v>2680</v>
      </c>
      <c r="J2678" s="2" t="s">
        <v>566</v>
      </c>
      <c r="K2678" s="2" t="s">
        <v>664</v>
      </c>
      <c r="L2678" s="2" t="s">
        <v>11552</v>
      </c>
      <c r="M2678" s="2" t="s">
        <v>1283</v>
      </c>
      <c r="N2678" s="2" t="s">
        <v>675</v>
      </c>
      <c r="O2678" s="2" t="s">
        <v>2679</v>
      </c>
      <c r="P2678" s="2" t="s">
        <v>11557</v>
      </c>
      <c r="Q2678" s="9" t="s">
        <v>3526</v>
      </c>
      <c r="R2678" s="2" t="s">
        <v>5568</v>
      </c>
      <c r="S2678" s="9" t="s">
        <v>675</v>
      </c>
      <c r="T2678" s="2" t="s">
        <v>675</v>
      </c>
    </row>
    <row r="2679" spans="1:20">
      <c r="A2679" s="2" t="s">
        <v>5569</v>
      </c>
      <c r="B2679" s="9" t="s">
        <v>3526</v>
      </c>
      <c r="C2679" s="2" t="s">
        <v>12330</v>
      </c>
      <c r="D2679" s="2" t="s">
        <v>3526</v>
      </c>
      <c r="E2679" s="2" t="s">
        <v>12768</v>
      </c>
      <c r="F2679" s="2" t="s">
        <v>11584</v>
      </c>
      <c r="G2679" s="2" t="s">
        <v>11551</v>
      </c>
      <c r="H2679" s="2" t="s">
        <v>675</v>
      </c>
      <c r="I2679" s="2" t="s">
        <v>1800</v>
      </c>
      <c r="J2679" s="2" t="s">
        <v>119</v>
      </c>
      <c r="K2679" s="2" t="s">
        <v>664</v>
      </c>
      <c r="L2679" s="2" t="s">
        <v>11552</v>
      </c>
      <c r="M2679" s="2" t="s">
        <v>1283</v>
      </c>
      <c r="N2679" s="2" t="s">
        <v>675</v>
      </c>
      <c r="O2679" s="2" t="s">
        <v>1799</v>
      </c>
      <c r="P2679" s="2" t="s">
        <v>11557</v>
      </c>
      <c r="Q2679" s="9" t="s">
        <v>3526</v>
      </c>
      <c r="R2679" s="2" t="s">
        <v>5570</v>
      </c>
      <c r="S2679" s="9" t="s">
        <v>675</v>
      </c>
      <c r="T2679" s="2" t="s">
        <v>675</v>
      </c>
    </row>
    <row r="2680" spans="1:20">
      <c r="A2680" s="2" t="s">
        <v>4887</v>
      </c>
      <c r="B2680" s="9" t="s">
        <v>3526</v>
      </c>
      <c r="C2680" s="2" t="s">
        <v>12225</v>
      </c>
      <c r="D2680" s="2" t="s">
        <v>3526</v>
      </c>
      <c r="E2680" s="2" t="s">
        <v>12606</v>
      </c>
      <c r="F2680" s="2" t="s">
        <v>12474</v>
      </c>
      <c r="G2680" s="2" t="s">
        <v>11551</v>
      </c>
      <c r="H2680" s="2" t="s">
        <v>675</v>
      </c>
      <c r="I2680" s="2" t="s">
        <v>2552</v>
      </c>
      <c r="J2680" s="2" t="s">
        <v>615</v>
      </c>
      <c r="K2680" s="2" t="s">
        <v>664</v>
      </c>
      <c r="L2680" s="2" t="s">
        <v>11552</v>
      </c>
      <c r="M2680" s="2" t="s">
        <v>1283</v>
      </c>
      <c r="N2680" s="2" t="s">
        <v>675</v>
      </c>
      <c r="O2680" s="2" t="s">
        <v>2551</v>
      </c>
      <c r="P2680" s="2" t="s">
        <v>11557</v>
      </c>
      <c r="Q2680" s="9" t="s">
        <v>3526</v>
      </c>
      <c r="R2680" s="2" t="s">
        <v>4888</v>
      </c>
      <c r="S2680" s="9" t="s">
        <v>675</v>
      </c>
      <c r="T2680" s="2" t="s">
        <v>675</v>
      </c>
    </row>
    <row r="2681" spans="1:20">
      <c r="A2681" s="2" t="s">
        <v>5571</v>
      </c>
      <c r="B2681" s="9" t="s">
        <v>3526</v>
      </c>
      <c r="C2681" s="2" t="s">
        <v>13680</v>
      </c>
      <c r="D2681" s="2" t="s">
        <v>3526</v>
      </c>
      <c r="E2681" s="2" t="s">
        <v>12914</v>
      </c>
      <c r="F2681" s="2" t="s">
        <v>11853</v>
      </c>
      <c r="G2681" s="2" t="s">
        <v>11551</v>
      </c>
      <c r="H2681" s="2" t="s">
        <v>675</v>
      </c>
      <c r="I2681" s="2" t="s">
        <v>1193</v>
      </c>
      <c r="J2681" s="2" t="s">
        <v>119</v>
      </c>
      <c r="K2681" s="2" t="s">
        <v>664</v>
      </c>
      <c r="L2681" s="2" t="s">
        <v>11552</v>
      </c>
      <c r="M2681" s="2" t="s">
        <v>1283</v>
      </c>
      <c r="N2681" s="2" t="s">
        <v>675</v>
      </c>
      <c r="O2681" s="2" t="s">
        <v>1192</v>
      </c>
      <c r="P2681" s="2" t="s">
        <v>11557</v>
      </c>
      <c r="Q2681" s="9" t="s">
        <v>3526</v>
      </c>
      <c r="R2681" s="2" t="s">
        <v>5572</v>
      </c>
      <c r="S2681" s="9" t="s">
        <v>675</v>
      </c>
      <c r="T2681" s="2" t="s">
        <v>675</v>
      </c>
    </row>
    <row r="2682" spans="1:20">
      <c r="A2682" s="2" t="s">
        <v>4889</v>
      </c>
      <c r="B2682" s="9" t="s">
        <v>3526</v>
      </c>
      <c r="C2682" s="2" t="s">
        <v>12770</v>
      </c>
      <c r="D2682" s="2" t="s">
        <v>3526</v>
      </c>
      <c r="E2682" s="2" t="s">
        <v>13904</v>
      </c>
      <c r="F2682" s="2" t="s">
        <v>11550</v>
      </c>
      <c r="G2682" s="2" t="s">
        <v>11551</v>
      </c>
      <c r="H2682" s="2" t="s">
        <v>675</v>
      </c>
      <c r="I2682" s="2" t="s">
        <v>2013</v>
      </c>
      <c r="J2682" s="2" t="s">
        <v>262</v>
      </c>
      <c r="K2682" s="2" t="s">
        <v>664</v>
      </c>
      <c r="L2682" s="2" t="s">
        <v>11552</v>
      </c>
      <c r="M2682" s="2" t="s">
        <v>1283</v>
      </c>
      <c r="N2682" s="2" t="s">
        <v>675</v>
      </c>
      <c r="O2682" s="2" t="s">
        <v>2012</v>
      </c>
      <c r="P2682" s="2" t="s">
        <v>11557</v>
      </c>
      <c r="Q2682" s="9" t="s">
        <v>3526</v>
      </c>
      <c r="R2682" s="2" t="s">
        <v>4890</v>
      </c>
      <c r="S2682" s="9" t="s">
        <v>675</v>
      </c>
      <c r="T2682" s="2" t="s">
        <v>675</v>
      </c>
    </row>
    <row r="2683" spans="1:20">
      <c r="A2683" s="2" t="s">
        <v>2380</v>
      </c>
      <c r="B2683" s="9" t="s">
        <v>3526</v>
      </c>
      <c r="C2683" s="2" t="s">
        <v>6800</v>
      </c>
      <c r="D2683" s="2" t="s">
        <v>3526</v>
      </c>
      <c r="E2683" s="2" t="s">
        <v>7577</v>
      </c>
      <c r="F2683" s="2" t="s">
        <v>11560</v>
      </c>
      <c r="G2683" s="2" t="s">
        <v>11551</v>
      </c>
      <c r="H2683" s="2" t="s">
        <v>675</v>
      </c>
      <c r="I2683" s="2" t="s">
        <v>99</v>
      </c>
      <c r="J2683" s="2" t="s">
        <v>2097</v>
      </c>
      <c r="K2683" s="2" t="s">
        <v>664</v>
      </c>
      <c r="L2683" s="2" t="s">
        <v>675</v>
      </c>
      <c r="M2683" s="2" t="s">
        <v>1676</v>
      </c>
      <c r="N2683" s="2" t="s">
        <v>675</v>
      </c>
      <c r="O2683" s="2" t="s">
        <v>2202</v>
      </c>
      <c r="P2683" s="2" t="s">
        <v>11568</v>
      </c>
      <c r="Q2683" s="9" t="s">
        <v>2381</v>
      </c>
      <c r="R2683" s="2" t="s">
        <v>2382</v>
      </c>
      <c r="S2683" s="9" t="s">
        <v>675</v>
      </c>
      <c r="T2683" s="2" t="s">
        <v>675</v>
      </c>
    </row>
    <row r="2684" spans="1:20">
      <c r="A2684" s="2" t="s">
        <v>4891</v>
      </c>
      <c r="B2684" s="9" t="s">
        <v>2381</v>
      </c>
      <c r="C2684" s="2" t="s">
        <v>12855</v>
      </c>
      <c r="D2684" s="2" t="s">
        <v>2381</v>
      </c>
      <c r="E2684" s="2" t="s">
        <v>13313</v>
      </c>
      <c r="F2684" s="2" t="s">
        <v>11762</v>
      </c>
      <c r="G2684" s="2" t="s">
        <v>11551</v>
      </c>
      <c r="H2684" s="2" t="s">
        <v>675</v>
      </c>
      <c r="I2684" s="2" t="s">
        <v>4506</v>
      </c>
      <c r="J2684" s="2" t="s">
        <v>566</v>
      </c>
      <c r="K2684" s="2" t="s">
        <v>664</v>
      </c>
      <c r="L2684" s="2" t="s">
        <v>11552</v>
      </c>
      <c r="M2684" s="2" t="s">
        <v>1283</v>
      </c>
      <c r="N2684" s="2" t="s">
        <v>675</v>
      </c>
      <c r="O2684" s="2" t="s">
        <v>4505</v>
      </c>
      <c r="P2684" s="2" t="s">
        <v>11557</v>
      </c>
      <c r="Q2684" s="9" t="s">
        <v>2381</v>
      </c>
      <c r="R2684" s="2" t="s">
        <v>4892</v>
      </c>
      <c r="S2684" s="9" t="s">
        <v>675</v>
      </c>
      <c r="T2684" s="2" t="s">
        <v>675</v>
      </c>
    </row>
    <row r="2685" spans="1:20">
      <c r="A2685" s="2" t="s">
        <v>4893</v>
      </c>
      <c r="B2685" s="9" t="s">
        <v>2381</v>
      </c>
      <c r="C2685" s="2" t="s">
        <v>12683</v>
      </c>
      <c r="D2685" s="2" t="s">
        <v>2381</v>
      </c>
      <c r="E2685" s="2" t="s">
        <v>13136</v>
      </c>
      <c r="F2685" s="2" t="s">
        <v>12290</v>
      </c>
      <c r="G2685" s="2" t="s">
        <v>11551</v>
      </c>
      <c r="H2685" s="2" t="s">
        <v>675</v>
      </c>
      <c r="I2685" s="2" t="s">
        <v>15</v>
      </c>
      <c r="J2685" s="2" t="s">
        <v>616</v>
      </c>
      <c r="K2685" s="2" t="s">
        <v>664</v>
      </c>
      <c r="L2685" s="2" t="s">
        <v>11552</v>
      </c>
      <c r="M2685" s="2" t="s">
        <v>1283</v>
      </c>
      <c r="N2685" s="2" t="s">
        <v>675</v>
      </c>
      <c r="O2685" s="2" t="s">
        <v>2332</v>
      </c>
      <c r="P2685" s="2" t="s">
        <v>11557</v>
      </c>
      <c r="Q2685" s="9" t="s">
        <v>2381</v>
      </c>
      <c r="R2685" s="2" t="s">
        <v>4894</v>
      </c>
      <c r="S2685" s="9" t="s">
        <v>675</v>
      </c>
      <c r="T2685" s="2" t="s">
        <v>675</v>
      </c>
    </row>
    <row r="2686" spans="1:20">
      <c r="A2686" s="2" t="s">
        <v>4895</v>
      </c>
      <c r="B2686" s="9" t="s">
        <v>2381</v>
      </c>
      <c r="C2686" s="2" t="s">
        <v>13905</v>
      </c>
      <c r="D2686" s="2" t="s">
        <v>2381</v>
      </c>
      <c r="E2686" s="2" t="s">
        <v>5960</v>
      </c>
      <c r="F2686" s="2" t="s">
        <v>11616</v>
      </c>
      <c r="G2686" s="2" t="s">
        <v>11551</v>
      </c>
      <c r="H2686" s="2" t="s">
        <v>675</v>
      </c>
      <c r="I2686" s="2" t="s">
        <v>2274</v>
      </c>
      <c r="J2686" s="2" t="s">
        <v>118</v>
      </c>
      <c r="K2686" s="2" t="s">
        <v>664</v>
      </c>
      <c r="L2686" s="2" t="s">
        <v>11552</v>
      </c>
      <c r="M2686" s="2" t="s">
        <v>1283</v>
      </c>
      <c r="N2686" s="2" t="s">
        <v>675</v>
      </c>
      <c r="O2686" s="2" t="s">
        <v>2273</v>
      </c>
      <c r="P2686" s="2" t="s">
        <v>11557</v>
      </c>
      <c r="Q2686" s="9" t="s">
        <v>2381</v>
      </c>
      <c r="R2686" s="2" t="s">
        <v>4896</v>
      </c>
      <c r="S2686" s="9" t="s">
        <v>675</v>
      </c>
      <c r="T2686" s="2" t="s">
        <v>675</v>
      </c>
    </row>
    <row r="2687" spans="1:20">
      <c r="A2687" s="2" t="s">
        <v>5573</v>
      </c>
      <c r="B2687" s="9" t="s">
        <v>2381</v>
      </c>
      <c r="C2687" s="2" t="s">
        <v>13906</v>
      </c>
      <c r="D2687" s="2" t="s">
        <v>2381</v>
      </c>
      <c r="E2687" s="2" t="s">
        <v>12869</v>
      </c>
      <c r="F2687" s="2" t="s">
        <v>11560</v>
      </c>
      <c r="G2687" s="2" t="s">
        <v>11551</v>
      </c>
      <c r="H2687" s="2" t="s">
        <v>675</v>
      </c>
      <c r="I2687" s="2" t="s">
        <v>1050</v>
      </c>
      <c r="J2687" s="2" t="s">
        <v>140</v>
      </c>
      <c r="K2687" s="2" t="s">
        <v>664</v>
      </c>
      <c r="L2687" s="2" t="s">
        <v>675</v>
      </c>
      <c r="M2687" s="2" t="s">
        <v>1283</v>
      </c>
      <c r="N2687" s="2" t="s">
        <v>675</v>
      </c>
      <c r="O2687" s="2" t="s">
        <v>1049</v>
      </c>
      <c r="P2687" s="2" t="s">
        <v>11557</v>
      </c>
      <c r="Q2687" s="9" t="s">
        <v>2381</v>
      </c>
      <c r="R2687" s="2" t="s">
        <v>5574</v>
      </c>
      <c r="S2687" s="9" t="s">
        <v>675</v>
      </c>
      <c r="T2687" s="2" t="s">
        <v>675</v>
      </c>
    </row>
    <row r="2688" spans="1:20">
      <c r="A2688" s="2" t="s">
        <v>5575</v>
      </c>
      <c r="B2688" s="9" t="s">
        <v>2381</v>
      </c>
      <c r="C2688" s="2" t="s">
        <v>13907</v>
      </c>
      <c r="D2688" s="2" t="s">
        <v>2381</v>
      </c>
      <c r="E2688" s="2" t="s">
        <v>13317</v>
      </c>
      <c r="F2688" s="2" t="s">
        <v>12290</v>
      </c>
      <c r="G2688" s="2" t="s">
        <v>11551</v>
      </c>
      <c r="H2688" s="2" t="s">
        <v>675</v>
      </c>
      <c r="I2688" s="2" t="s">
        <v>2624</v>
      </c>
      <c r="J2688" s="2" t="s">
        <v>5576</v>
      </c>
      <c r="K2688" s="2" t="s">
        <v>664</v>
      </c>
      <c r="L2688" s="2" t="s">
        <v>11552</v>
      </c>
      <c r="M2688" s="2" t="s">
        <v>902</v>
      </c>
      <c r="N2688" s="2" t="s">
        <v>675</v>
      </c>
      <c r="O2688" s="2" t="s">
        <v>2623</v>
      </c>
      <c r="P2688" s="2" t="s">
        <v>11557</v>
      </c>
      <c r="Q2688" s="9" t="s">
        <v>4898</v>
      </c>
      <c r="R2688" s="2" t="s">
        <v>5577</v>
      </c>
      <c r="S2688" s="9" t="s">
        <v>675</v>
      </c>
      <c r="T2688" s="2" t="s">
        <v>675</v>
      </c>
    </row>
    <row r="2689" spans="1:20">
      <c r="A2689" s="2" t="s">
        <v>5578</v>
      </c>
      <c r="B2689" s="9" t="s">
        <v>2381</v>
      </c>
      <c r="C2689" s="2" t="s">
        <v>12191</v>
      </c>
      <c r="D2689" s="2" t="s">
        <v>4898</v>
      </c>
      <c r="E2689" s="2" t="s">
        <v>13362</v>
      </c>
      <c r="F2689" s="2" t="s">
        <v>11643</v>
      </c>
      <c r="G2689" s="2" t="s">
        <v>11551</v>
      </c>
      <c r="H2689" s="2" t="s">
        <v>675</v>
      </c>
      <c r="I2689" s="2" t="s">
        <v>4900</v>
      </c>
      <c r="J2689" s="2" t="s">
        <v>617</v>
      </c>
      <c r="K2689" s="2" t="s">
        <v>664</v>
      </c>
      <c r="L2689" s="2" t="s">
        <v>11552</v>
      </c>
      <c r="M2689" s="2" t="s">
        <v>902</v>
      </c>
      <c r="N2689" s="2" t="s">
        <v>675</v>
      </c>
      <c r="O2689" s="2" t="s">
        <v>4899</v>
      </c>
      <c r="P2689" s="2" t="s">
        <v>11557</v>
      </c>
      <c r="Q2689" s="9" t="s">
        <v>4898</v>
      </c>
      <c r="R2689" s="2" t="s">
        <v>5579</v>
      </c>
      <c r="S2689" s="9" t="s">
        <v>675</v>
      </c>
      <c r="T2689" s="2" t="s">
        <v>675</v>
      </c>
    </row>
    <row r="2690" spans="1:20">
      <c r="A2690" s="2" t="s">
        <v>5580</v>
      </c>
      <c r="B2690" s="9" t="s">
        <v>4898</v>
      </c>
      <c r="C2690" s="2" t="s">
        <v>13908</v>
      </c>
      <c r="D2690" s="2" t="s">
        <v>4898</v>
      </c>
      <c r="E2690" s="2" t="s">
        <v>12166</v>
      </c>
      <c r="F2690" s="2" t="s">
        <v>11591</v>
      </c>
      <c r="G2690" s="2" t="s">
        <v>11551</v>
      </c>
      <c r="H2690" s="2" t="s">
        <v>675</v>
      </c>
      <c r="I2690" s="2" t="s">
        <v>1268</v>
      </c>
      <c r="J2690" s="2" t="s">
        <v>494</v>
      </c>
      <c r="K2690" s="2" t="s">
        <v>664</v>
      </c>
      <c r="L2690" s="2" t="s">
        <v>11552</v>
      </c>
      <c r="M2690" s="2" t="s">
        <v>902</v>
      </c>
      <c r="N2690" s="2" t="s">
        <v>675</v>
      </c>
      <c r="O2690" s="2" t="s">
        <v>1267</v>
      </c>
      <c r="P2690" s="2" t="s">
        <v>11557</v>
      </c>
      <c r="Q2690" s="9" t="s">
        <v>4898</v>
      </c>
      <c r="R2690" s="2" t="s">
        <v>5581</v>
      </c>
      <c r="S2690" s="9" t="s">
        <v>675</v>
      </c>
      <c r="T2690" s="2" t="s">
        <v>675</v>
      </c>
    </row>
    <row r="2691" spans="1:20">
      <c r="A2691" s="2" t="s">
        <v>4897</v>
      </c>
      <c r="B2691" s="9" t="s">
        <v>2381</v>
      </c>
      <c r="C2691" s="2" t="s">
        <v>12191</v>
      </c>
      <c r="D2691" s="2" t="s">
        <v>4898</v>
      </c>
      <c r="E2691" s="2" t="s">
        <v>13362</v>
      </c>
      <c r="F2691" s="2" t="s">
        <v>11643</v>
      </c>
      <c r="G2691" s="2" t="s">
        <v>11551</v>
      </c>
      <c r="H2691" s="2" t="s">
        <v>675</v>
      </c>
      <c r="I2691" s="2" t="s">
        <v>4900</v>
      </c>
      <c r="J2691" s="2" t="s">
        <v>617</v>
      </c>
      <c r="K2691" s="2" t="s">
        <v>664</v>
      </c>
      <c r="L2691" s="2" t="s">
        <v>11552</v>
      </c>
      <c r="M2691" s="2" t="s">
        <v>902</v>
      </c>
      <c r="N2691" s="2" t="s">
        <v>675</v>
      </c>
      <c r="O2691" s="2" t="s">
        <v>4899</v>
      </c>
      <c r="P2691" s="2" t="s">
        <v>11557</v>
      </c>
      <c r="Q2691" s="9" t="s">
        <v>4898</v>
      </c>
      <c r="R2691" s="2" t="s">
        <v>4901</v>
      </c>
      <c r="S2691" s="9" t="s">
        <v>675</v>
      </c>
      <c r="T2691" s="2" t="s">
        <v>675</v>
      </c>
    </row>
    <row r="2692" spans="1:20">
      <c r="A2692" s="2" t="s">
        <v>4902</v>
      </c>
      <c r="B2692" s="9" t="s">
        <v>4898</v>
      </c>
      <c r="C2692" s="2" t="s">
        <v>13154</v>
      </c>
      <c r="D2692" s="2" t="s">
        <v>4898</v>
      </c>
      <c r="E2692" s="2" t="s">
        <v>13089</v>
      </c>
      <c r="F2692" s="2" t="s">
        <v>13033</v>
      </c>
      <c r="G2692" s="2" t="s">
        <v>11551</v>
      </c>
      <c r="H2692" s="2" t="s">
        <v>675</v>
      </c>
      <c r="I2692" s="2" t="s">
        <v>1024</v>
      </c>
      <c r="J2692" s="2" t="s">
        <v>119</v>
      </c>
      <c r="K2692" s="2" t="s">
        <v>664</v>
      </c>
      <c r="L2692" s="2" t="s">
        <v>11552</v>
      </c>
      <c r="M2692" s="2" t="s">
        <v>769</v>
      </c>
      <c r="N2692" s="2" t="s">
        <v>675</v>
      </c>
      <c r="O2692" s="2" t="s">
        <v>1023</v>
      </c>
      <c r="P2692" s="2" t="s">
        <v>11553</v>
      </c>
      <c r="Q2692" s="9" t="s">
        <v>4898</v>
      </c>
      <c r="R2692" s="2" t="s">
        <v>4903</v>
      </c>
      <c r="S2692" s="9" t="s">
        <v>675</v>
      </c>
      <c r="T2692" s="2" t="s">
        <v>675</v>
      </c>
    </row>
    <row r="2693" spans="1:20">
      <c r="A2693" s="2" t="s">
        <v>4904</v>
      </c>
      <c r="B2693" s="9" t="s">
        <v>4898</v>
      </c>
      <c r="C2693" s="2" t="s">
        <v>6006</v>
      </c>
      <c r="D2693" s="2" t="s">
        <v>4898</v>
      </c>
      <c r="E2693" s="2" t="s">
        <v>13909</v>
      </c>
      <c r="F2693" s="2" t="s">
        <v>12290</v>
      </c>
      <c r="G2693" s="2" t="s">
        <v>11551</v>
      </c>
      <c r="H2693" s="2" t="s">
        <v>675</v>
      </c>
      <c r="I2693" s="2" t="s">
        <v>809</v>
      </c>
      <c r="J2693" s="2" t="s">
        <v>618</v>
      </c>
      <c r="K2693" s="2" t="s">
        <v>664</v>
      </c>
      <c r="L2693" s="2" t="s">
        <v>11552</v>
      </c>
      <c r="M2693" s="2" t="s">
        <v>769</v>
      </c>
      <c r="N2693" s="2" t="s">
        <v>675</v>
      </c>
      <c r="O2693" s="2" t="s">
        <v>808</v>
      </c>
      <c r="P2693" s="2" t="s">
        <v>11553</v>
      </c>
      <c r="Q2693" s="9" t="s">
        <v>4898</v>
      </c>
      <c r="R2693" s="2" t="s">
        <v>4905</v>
      </c>
      <c r="S2693" s="9" t="s">
        <v>675</v>
      </c>
      <c r="T2693" s="2" t="s">
        <v>675</v>
      </c>
    </row>
    <row r="2694" spans="1:20">
      <c r="A2694" s="2" t="s">
        <v>4906</v>
      </c>
      <c r="B2694" s="9" t="s">
        <v>4898</v>
      </c>
      <c r="C2694" s="2" t="s">
        <v>13542</v>
      </c>
      <c r="D2694" s="2" t="s">
        <v>4898</v>
      </c>
      <c r="E2694" s="2" t="s">
        <v>13223</v>
      </c>
      <c r="F2694" s="2" t="s">
        <v>11643</v>
      </c>
      <c r="G2694" s="2" t="s">
        <v>11551</v>
      </c>
      <c r="H2694" s="2" t="s">
        <v>675</v>
      </c>
      <c r="I2694" s="2" t="s">
        <v>2286</v>
      </c>
      <c r="J2694" s="2" t="s">
        <v>619</v>
      </c>
      <c r="K2694" s="2" t="s">
        <v>664</v>
      </c>
      <c r="L2694" s="2" t="s">
        <v>11552</v>
      </c>
      <c r="M2694" s="2" t="s">
        <v>769</v>
      </c>
      <c r="N2694" s="2" t="s">
        <v>675</v>
      </c>
      <c r="O2694" s="2" t="s">
        <v>2285</v>
      </c>
      <c r="P2694" s="2" t="s">
        <v>11553</v>
      </c>
      <c r="Q2694" s="9" t="s">
        <v>4898</v>
      </c>
      <c r="R2694" s="2" t="s">
        <v>4907</v>
      </c>
      <c r="S2694" s="9" t="s">
        <v>675</v>
      </c>
      <c r="T2694" s="2" t="s">
        <v>675</v>
      </c>
    </row>
    <row r="2695" spans="1:20">
      <c r="A2695" s="2" t="s">
        <v>4908</v>
      </c>
      <c r="B2695" s="9" t="s">
        <v>4898</v>
      </c>
      <c r="C2695" s="2" t="s">
        <v>12530</v>
      </c>
      <c r="D2695" s="2" t="s">
        <v>4898</v>
      </c>
      <c r="E2695" s="2" t="s">
        <v>13006</v>
      </c>
      <c r="F2695" s="2" t="s">
        <v>13114</v>
      </c>
      <c r="G2695" s="2" t="s">
        <v>11551</v>
      </c>
      <c r="H2695" s="2" t="s">
        <v>675</v>
      </c>
      <c r="I2695" s="2" t="s">
        <v>2624</v>
      </c>
      <c r="J2695" s="2" t="s">
        <v>620</v>
      </c>
      <c r="K2695" s="2" t="s">
        <v>664</v>
      </c>
      <c r="L2695" s="2" t="s">
        <v>11552</v>
      </c>
      <c r="M2695" s="2" t="s">
        <v>769</v>
      </c>
      <c r="N2695" s="2" t="s">
        <v>675</v>
      </c>
      <c r="O2695" s="2" t="s">
        <v>2623</v>
      </c>
      <c r="P2695" s="2" t="s">
        <v>11553</v>
      </c>
      <c r="Q2695" s="9" t="s">
        <v>4898</v>
      </c>
      <c r="R2695" s="2" t="s">
        <v>4909</v>
      </c>
      <c r="S2695" s="9" t="s">
        <v>675</v>
      </c>
      <c r="T2695" s="2" t="s">
        <v>675</v>
      </c>
    </row>
    <row r="2696" spans="1:20">
      <c r="A2696" s="2" t="s">
        <v>5582</v>
      </c>
      <c r="B2696" s="9" t="s">
        <v>4898</v>
      </c>
      <c r="C2696" s="2" t="s">
        <v>13910</v>
      </c>
      <c r="D2696" s="2" t="s">
        <v>4898</v>
      </c>
      <c r="E2696" s="2" t="s">
        <v>12993</v>
      </c>
      <c r="F2696" s="2" t="s">
        <v>11580</v>
      </c>
      <c r="G2696" s="2" t="s">
        <v>11551</v>
      </c>
      <c r="H2696" s="2" t="s">
        <v>675</v>
      </c>
      <c r="I2696" s="2" t="s">
        <v>2008</v>
      </c>
      <c r="J2696" s="2" t="s">
        <v>5583</v>
      </c>
      <c r="K2696" s="2" t="s">
        <v>664</v>
      </c>
      <c r="L2696" s="2" t="s">
        <v>11552</v>
      </c>
      <c r="M2696" s="2" t="s">
        <v>769</v>
      </c>
      <c r="N2696" s="2" t="s">
        <v>675</v>
      </c>
      <c r="O2696" s="2" t="s">
        <v>2007</v>
      </c>
      <c r="P2696" s="2" t="s">
        <v>11553</v>
      </c>
      <c r="Q2696" s="9" t="s">
        <v>4898</v>
      </c>
      <c r="R2696" s="2" t="s">
        <v>5584</v>
      </c>
      <c r="S2696" s="9" t="s">
        <v>675</v>
      </c>
      <c r="T2696" s="2" t="s">
        <v>675</v>
      </c>
    </row>
    <row r="2697" spans="1:20">
      <c r="A2697" s="2" t="s">
        <v>4910</v>
      </c>
      <c r="B2697" s="9" t="s">
        <v>4898</v>
      </c>
      <c r="C2697" s="2" t="s">
        <v>13519</v>
      </c>
      <c r="D2697" s="2" t="s">
        <v>4898</v>
      </c>
      <c r="E2697" s="2" t="s">
        <v>13911</v>
      </c>
      <c r="F2697" s="2" t="s">
        <v>12197</v>
      </c>
      <c r="G2697" s="2" t="s">
        <v>11551</v>
      </c>
      <c r="H2697" s="2" t="s">
        <v>675</v>
      </c>
      <c r="I2697" s="2" t="s">
        <v>2563</v>
      </c>
      <c r="J2697" s="2" t="s">
        <v>621</v>
      </c>
      <c r="K2697" s="2" t="s">
        <v>664</v>
      </c>
      <c r="L2697" s="2" t="s">
        <v>11552</v>
      </c>
      <c r="M2697" s="2" t="s">
        <v>769</v>
      </c>
      <c r="N2697" s="2" t="s">
        <v>675</v>
      </c>
      <c r="O2697" s="2" t="s">
        <v>2562</v>
      </c>
      <c r="P2697" s="2" t="s">
        <v>11553</v>
      </c>
      <c r="Q2697" s="9" t="s">
        <v>4898</v>
      </c>
      <c r="R2697" s="2" t="s">
        <v>4911</v>
      </c>
      <c r="S2697" s="9" t="s">
        <v>675</v>
      </c>
      <c r="T2697" s="2" t="s">
        <v>675</v>
      </c>
    </row>
    <row r="2698" spans="1:20">
      <c r="A2698" s="2" t="s">
        <v>4912</v>
      </c>
      <c r="B2698" s="9" t="s">
        <v>4898</v>
      </c>
      <c r="C2698" s="2" t="s">
        <v>12912</v>
      </c>
      <c r="D2698" s="2" t="s">
        <v>4898</v>
      </c>
      <c r="E2698" s="2" t="s">
        <v>13912</v>
      </c>
      <c r="F2698" s="2" t="s">
        <v>12649</v>
      </c>
      <c r="G2698" s="2" t="s">
        <v>11551</v>
      </c>
      <c r="H2698" s="2" t="s">
        <v>675</v>
      </c>
      <c r="I2698" s="2" t="s">
        <v>2563</v>
      </c>
      <c r="J2698" s="2" t="s">
        <v>622</v>
      </c>
      <c r="K2698" s="2" t="s">
        <v>664</v>
      </c>
      <c r="L2698" s="2" t="s">
        <v>11552</v>
      </c>
      <c r="M2698" s="2" t="s">
        <v>769</v>
      </c>
      <c r="N2698" s="2" t="s">
        <v>675</v>
      </c>
      <c r="O2698" s="2" t="s">
        <v>2562</v>
      </c>
      <c r="P2698" s="2" t="s">
        <v>11553</v>
      </c>
      <c r="Q2698" s="9" t="s">
        <v>4898</v>
      </c>
      <c r="R2698" s="2" t="s">
        <v>4913</v>
      </c>
      <c r="S2698" s="9" t="s">
        <v>675</v>
      </c>
      <c r="T2698" s="2" t="s">
        <v>675</v>
      </c>
    </row>
    <row r="2699" spans="1:20">
      <c r="A2699" s="2" t="s">
        <v>5585</v>
      </c>
      <c r="B2699" s="9" t="s">
        <v>4898</v>
      </c>
      <c r="C2699" s="2" t="s">
        <v>4017</v>
      </c>
      <c r="D2699" s="2" t="s">
        <v>4898</v>
      </c>
      <c r="E2699" s="2" t="s">
        <v>13913</v>
      </c>
      <c r="F2699" s="2" t="s">
        <v>11560</v>
      </c>
      <c r="G2699" s="2" t="s">
        <v>11551</v>
      </c>
      <c r="H2699" s="2" t="s">
        <v>675</v>
      </c>
      <c r="I2699" s="2" t="s">
        <v>2060</v>
      </c>
      <c r="J2699" s="2" t="s">
        <v>462</v>
      </c>
      <c r="K2699" s="2" t="s">
        <v>664</v>
      </c>
      <c r="L2699" s="2" t="s">
        <v>675</v>
      </c>
      <c r="M2699" s="2" t="s">
        <v>1283</v>
      </c>
      <c r="N2699" s="2" t="s">
        <v>675</v>
      </c>
      <c r="O2699" s="2" t="s">
        <v>2059</v>
      </c>
      <c r="P2699" s="2" t="s">
        <v>11557</v>
      </c>
      <c r="Q2699" s="9" t="s">
        <v>4898</v>
      </c>
      <c r="R2699" s="2" t="s">
        <v>5586</v>
      </c>
      <c r="S2699" s="9" t="s">
        <v>675</v>
      </c>
      <c r="T2699" s="2" t="s">
        <v>675</v>
      </c>
    </row>
    <row r="2700" spans="1:20">
      <c r="A2700" s="2" t="s">
        <v>5587</v>
      </c>
      <c r="B2700" s="9" t="s">
        <v>4898</v>
      </c>
      <c r="C2700" s="2" t="s">
        <v>9835</v>
      </c>
      <c r="D2700" s="2" t="s">
        <v>4898</v>
      </c>
      <c r="E2700" s="2" t="s">
        <v>11793</v>
      </c>
      <c r="F2700" s="2" t="s">
        <v>12192</v>
      </c>
      <c r="G2700" s="2" t="s">
        <v>11551</v>
      </c>
      <c r="H2700" s="2" t="s">
        <v>675</v>
      </c>
      <c r="I2700" s="2" t="s">
        <v>12</v>
      </c>
      <c r="J2700" s="2" t="s">
        <v>5588</v>
      </c>
      <c r="K2700" s="2" t="s">
        <v>664</v>
      </c>
      <c r="L2700" s="2" t="s">
        <v>11552</v>
      </c>
      <c r="M2700" s="2" t="s">
        <v>1283</v>
      </c>
      <c r="N2700" s="2" t="s">
        <v>675</v>
      </c>
      <c r="O2700" s="2" t="s">
        <v>782</v>
      </c>
      <c r="P2700" s="2" t="s">
        <v>11557</v>
      </c>
      <c r="Q2700" s="9" t="s">
        <v>4898</v>
      </c>
      <c r="R2700" s="2" t="s">
        <v>5589</v>
      </c>
      <c r="S2700" s="9" t="s">
        <v>675</v>
      </c>
      <c r="T2700" s="2" t="s">
        <v>675</v>
      </c>
    </row>
    <row r="2701" spans="1:20">
      <c r="A2701" s="2" t="s">
        <v>4914</v>
      </c>
      <c r="B2701" s="9" t="s">
        <v>4898</v>
      </c>
      <c r="C2701" s="2" t="s">
        <v>13914</v>
      </c>
      <c r="D2701" s="2" t="s">
        <v>4898</v>
      </c>
      <c r="E2701" s="2" t="s">
        <v>13653</v>
      </c>
      <c r="F2701" s="2" t="s">
        <v>11560</v>
      </c>
      <c r="G2701" s="2" t="s">
        <v>11551</v>
      </c>
      <c r="H2701" s="2" t="s">
        <v>675</v>
      </c>
      <c r="I2701" s="2" t="s">
        <v>2432</v>
      </c>
      <c r="J2701" s="2" t="s">
        <v>118</v>
      </c>
      <c r="K2701" s="2" t="s">
        <v>664</v>
      </c>
      <c r="L2701" s="2" t="s">
        <v>675</v>
      </c>
      <c r="M2701" s="2" t="s">
        <v>1283</v>
      </c>
      <c r="N2701" s="2" t="s">
        <v>675</v>
      </c>
      <c r="O2701" s="2" t="s">
        <v>2431</v>
      </c>
      <c r="P2701" s="2" t="s">
        <v>11557</v>
      </c>
      <c r="Q2701" s="9" t="s">
        <v>4898</v>
      </c>
      <c r="R2701" s="2" t="s">
        <v>4915</v>
      </c>
      <c r="S2701" s="9" t="s">
        <v>675</v>
      </c>
      <c r="T2701" s="2" t="s">
        <v>675</v>
      </c>
    </row>
    <row r="2702" spans="1:20">
      <c r="A2702" s="2" t="s">
        <v>5590</v>
      </c>
      <c r="B2702" s="9" t="s">
        <v>4917</v>
      </c>
      <c r="C2702" s="2" t="s">
        <v>13915</v>
      </c>
      <c r="D2702" s="2" t="s">
        <v>4917</v>
      </c>
      <c r="E2702" s="2" t="s">
        <v>11966</v>
      </c>
      <c r="F2702" s="2" t="s">
        <v>12290</v>
      </c>
      <c r="G2702" s="2" t="s">
        <v>11551</v>
      </c>
      <c r="H2702" s="2" t="s">
        <v>675</v>
      </c>
      <c r="I2702" s="2" t="s">
        <v>2274</v>
      </c>
      <c r="J2702" s="2" t="s">
        <v>166</v>
      </c>
      <c r="K2702" s="2" t="s">
        <v>664</v>
      </c>
      <c r="L2702" s="2" t="s">
        <v>11552</v>
      </c>
      <c r="M2702" s="2" t="s">
        <v>769</v>
      </c>
      <c r="N2702" s="2" t="s">
        <v>675</v>
      </c>
      <c r="O2702" s="2" t="s">
        <v>2273</v>
      </c>
      <c r="P2702" s="2" t="s">
        <v>11553</v>
      </c>
      <c r="Q2702" s="9" t="s">
        <v>4917</v>
      </c>
      <c r="R2702" s="2" t="s">
        <v>5591</v>
      </c>
      <c r="S2702" s="9" t="s">
        <v>675</v>
      </c>
      <c r="T2702" s="2" t="s">
        <v>675</v>
      </c>
    </row>
    <row r="2703" spans="1:20">
      <c r="A2703" s="2" t="s">
        <v>4916</v>
      </c>
      <c r="B2703" s="9" t="s">
        <v>4917</v>
      </c>
      <c r="C2703" s="2" t="s">
        <v>11597</v>
      </c>
      <c r="D2703" s="2" t="s">
        <v>4917</v>
      </c>
      <c r="E2703" s="2" t="s">
        <v>6721</v>
      </c>
      <c r="F2703" s="2" t="s">
        <v>11555</v>
      </c>
      <c r="G2703" s="2" t="s">
        <v>11551</v>
      </c>
      <c r="H2703" s="2" t="s">
        <v>675</v>
      </c>
      <c r="I2703" s="2" t="s">
        <v>2104</v>
      </c>
      <c r="J2703" s="2" t="s">
        <v>623</v>
      </c>
      <c r="K2703" s="2" t="s">
        <v>664</v>
      </c>
      <c r="L2703" s="2" t="s">
        <v>11552</v>
      </c>
      <c r="M2703" s="2" t="s">
        <v>769</v>
      </c>
      <c r="N2703" s="2" t="s">
        <v>675</v>
      </c>
      <c r="O2703" s="2" t="s">
        <v>2103</v>
      </c>
      <c r="P2703" s="2" t="s">
        <v>11553</v>
      </c>
      <c r="Q2703" s="9" t="s">
        <v>4917</v>
      </c>
      <c r="R2703" s="2" t="s">
        <v>4918</v>
      </c>
      <c r="S2703" s="9" t="s">
        <v>675</v>
      </c>
      <c r="T2703" s="2" t="s">
        <v>675</v>
      </c>
    </row>
    <row r="2704" spans="1:20">
      <c r="A2704" s="2" t="s">
        <v>5036</v>
      </c>
      <c r="B2704" s="9" t="s">
        <v>4917</v>
      </c>
      <c r="C2704" s="2" t="s">
        <v>13393</v>
      </c>
      <c r="D2704" s="2" t="s">
        <v>4917</v>
      </c>
      <c r="E2704" s="2" t="s">
        <v>13088</v>
      </c>
      <c r="F2704" s="2" t="s">
        <v>13916</v>
      </c>
      <c r="G2704" s="2" t="s">
        <v>11551</v>
      </c>
      <c r="H2704" s="2" t="s">
        <v>675</v>
      </c>
      <c r="I2704" s="2" t="s">
        <v>18</v>
      </c>
      <c r="J2704" s="2" t="s">
        <v>5037</v>
      </c>
      <c r="K2704" s="2" t="s">
        <v>664</v>
      </c>
      <c r="L2704" s="2" t="s">
        <v>11552</v>
      </c>
      <c r="M2704" s="2" t="s">
        <v>769</v>
      </c>
      <c r="N2704" s="2" t="s">
        <v>675</v>
      </c>
      <c r="O2704" s="2" t="s">
        <v>2311</v>
      </c>
      <c r="P2704" s="2" t="s">
        <v>11553</v>
      </c>
      <c r="Q2704" s="9" t="s">
        <v>4917</v>
      </c>
      <c r="R2704" s="2" t="s">
        <v>5038</v>
      </c>
      <c r="S2704" s="9" t="s">
        <v>675</v>
      </c>
      <c r="T2704" s="2" t="s">
        <v>675</v>
      </c>
    </row>
    <row r="2705" spans="1:20">
      <c r="A2705" s="2" t="s">
        <v>5592</v>
      </c>
      <c r="B2705" s="9" t="s">
        <v>4917</v>
      </c>
      <c r="C2705" s="2" t="s">
        <v>12207</v>
      </c>
      <c r="D2705" s="2" t="s">
        <v>4917</v>
      </c>
      <c r="E2705" s="2" t="s">
        <v>13917</v>
      </c>
      <c r="F2705" s="2" t="s">
        <v>13033</v>
      </c>
      <c r="G2705" s="2" t="s">
        <v>11551</v>
      </c>
      <c r="H2705" s="2" t="s">
        <v>675</v>
      </c>
      <c r="I2705" s="2" t="s">
        <v>1550</v>
      </c>
      <c r="J2705" s="2" t="s">
        <v>5593</v>
      </c>
      <c r="K2705" s="2" t="s">
        <v>664</v>
      </c>
      <c r="L2705" s="2" t="s">
        <v>11552</v>
      </c>
      <c r="M2705" s="2" t="s">
        <v>769</v>
      </c>
      <c r="N2705" s="2" t="s">
        <v>675</v>
      </c>
      <c r="O2705" s="2" t="s">
        <v>1549</v>
      </c>
      <c r="P2705" s="2" t="s">
        <v>11553</v>
      </c>
      <c r="Q2705" s="9" t="s">
        <v>4917</v>
      </c>
      <c r="R2705" s="2" t="s">
        <v>5594</v>
      </c>
      <c r="S2705" s="9" t="s">
        <v>675</v>
      </c>
      <c r="T2705" s="2" t="s">
        <v>675</v>
      </c>
    </row>
    <row r="2706" spans="1:20">
      <c r="A2706" s="2" t="s">
        <v>5595</v>
      </c>
      <c r="B2706" s="9" t="s">
        <v>4917</v>
      </c>
      <c r="C2706" s="2" t="s">
        <v>5967</v>
      </c>
      <c r="D2706" s="2" t="s">
        <v>4917</v>
      </c>
      <c r="E2706" s="2" t="s">
        <v>13918</v>
      </c>
      <c r="F2706" s="2" t="s">
        <v>11762</v>
      </c>
      <c r="G2706" s="2" t="s">
        <v>11551</v>
      </c>
      <c r="H2706" s="2" t="s">
        <v>675</v>
      </c>
      <c r="I2706" s="2" t="s">
        <v>1619</v>
      </c>
      <c r="J2706" s="2" t="s">
        <v>525</v>
      </c>
      <c r="K2706" s="2" t="s">
        <v>664</v>
      </c>
      <c r="L2706" s="2" t="s">
        <v>11552</v>
      </c>
      <c r="M2706" s="2" t="s">
        <v>769</v>
      </c>
      <c r="N2706" s="2" t="s">
        <v>675</v>
      </c>
      <c r="O2706" s="2" t="s">
        <v>1618</v>
      </c>
      <c r="P2706" s="2" t="s">
        <v>11553</v>
      </c>
      <c r="Q2706" s="9" t="s">
        <v>4917</v>
      </c>
      <c r="R2706" s="2" t="s">
        <v>5596</v>
      </c>
      <c r="S2706" s="9" t="s">
        <v>675</v>
      </c>
      <c r="T2706" s="2" t="s">
        <v>675</v>
      </c>
    </row>
    <row r="2707" spans="1:20">
      <c r="A2707" s="2" t="s">
        <v>4919</v>
      </c>
      <c r="B2707" s="9" t="s">
        <v>4917</v>
      </c>
      <c r="C2707" s="2" t="s">
        <v>12947</v>
      </c>
      <c r="D2707" s="2" t="s">
        <v>4917</v>
      </c>
      <c r="E2707" s="2" t="s">
        <v>7577</v>
      </c>
      <c r="F2707" s="2" t="s">
        <v>11560</v>
      </c>
      <c r="G2707" s="2" t="s">
        <v>11551</v>
      </c>
      <c r="H2707" s="2" t="s">
        <v>675</v>
      </c>
      <c r="I2707" s="2" t="s">
        <v>15</v>
      </c>
      <c r="J2707" s="2" t="s">
        <v>624</v>
      </c>
      <c r="K2707" s="2" t="s">
        <v>664</v>
      </c>
      <c r="L2707" s="2" t="s">
        <v>675</v>
      </c>
      <c r="M2707" s="2" t="s">
        <v>1283</v>
      </c>
      <c r="N2707" s="2" t="s">
        <v>675</v>
      </c>
      <c r="O2707" s="2" t="s">
        <v>2332</v>
      </c>
      <c r="P2707" s="2" t="s">
        <v>11557</v>
      </c>
      <c r="Q2707" s="9" t="s">
        <v>2384</v>
      </c>
      <c r="R2707" s="2" t="s">
        <v>4920</v>
      </c>
      <c r="S2707" s="9" t="s">
        <v>675</v>
      </c>
      <c r="T2707" s="2" t="s">
        <v>675</v>
      </c>
    </row>
    <row r="2708" spans="1:20">
      <c r="A2708" s="2" t="s">
        <v>2383</v>
      </c>
      <c r="B2708" s="9" t="s">
        <v>2384</v>
      </c>
      <c r="C2708" s="2" t="s">
        <v>5851</v>
      </c>
      <c r="D2708" s="2" t="s">
        <v>2384</v>
      </c>
      <c r="E2708" s="2" t="s">
        <v>5882</v>
      </c>
      <c r="F2708" s="2" t="s">
        <v>11560</v>
      </c>
      <c r="G2708" s="2" t="s">
        <v>11551</v>
      </c>
      <c r="H2708" s="2" t="s">
        <v>675</v>
      </c>
      <c r="I2708" s="2" t="s">
        <v>12</v>
      </c>
      <c r="J2708" s="2" t="s">
        <v>2385</v>
      </c>
      <c r="K2708" s="2" t="s">
        <v>663</v>
      </c>
      <c r="L2708" s="2" t="s">
        <v>675</v>
      </c>
      <c r="M2708" s="2" t="s">
        <v>779</v>
      </c>
      <c r="N2708" s="2" t="s">
        <v>701</v>
      </c>
      <c r="O2708" s="2" t="s">
        <v>782</v>
      </c>
      <c r="P2708" s="2" t="s">
        <v>11557</v>
      </c>
      <c r="Q2708" s="9" t="s">
        <v>2384</v>
      </c>
      <c r="R2708" s="2" t="s">
        <v>2386</v>
      </c>
      <c r="S2708" s="9" t="s">
        <v>2402</v>
      </c>
      <c r="T2708" s="2" t="s">
        <v>675</v>
      </c>
    </row>
    <row r="2709" spans="1:20">
      <c r="A2709" s="2" t="s">
        <v>2387</v>
      </c>
      <c r="B2709" s="9" t="s">
        <v>2384</v>
      </c>
      <c r="C2709" s="2" t="s">
        <v>5852</v>
      </c>
      <c r="D2709" s="2" t="s">
        <v>2384</v>
      </c>
      <c r="E2709" s="2" t="s">
        <v>5882</v>
      </c>
      <c r="F2709" s="2" t="s">
        <v>11560</v>
      </c>
      <c r="G2709" s="2" t="s">
        <v>11551</v>
      </c>
      <c r="H2709" s="2" t="s">
        <v>788</v>
      </c>
      <c r="I2709" s="2" t="s">
        <v>788</v>
      </c>
      <c r="J2709" s="2" t="s">
        <v>2388</v>
      </c>
      <c r="K2709" s="2" t="s">
        <v>663</v>
      </c>
      <c r="L2709" s="2" t="s">
        <v>675</v>
      </c>
      <c r="M2709" s="2" t="s">
        <v>779</v>
      </c>
      <c r="N2709" s="2" t="s">
        <v>701</v>
      </c>
      <c r="O2709" s="2" t="s">
        <v>787</v>
      </c>
      <c r="P2709" s="2" t="s">
        <v>11557</v>
      </c>
      <c r="Q2709" s="9" t="s">
        <v>2384</v>
      </c>
      <c r="R2709" s="2" t="s">
        <v>2389</v>
      </c>
      <c r="S2709" s="9" t="s">
        <v>2402</v>
      </c>
      <c r="T2709" s="2" t="s">
        <v>675</v>
      </c>
    </row>
    <row r="2710" spans="1:20">
      <c r="A2710" s="2" t="s">
        <v>2390</v>
      </c>
      <c r="B2710" s="9" t="s">
        <v>2384</v>
      </c>
      <c r="C2710" s="2" t="s">
        <v>6096</v>
      </c>
      <c r="D2710" s="2" t="s">
        <v>2384</v>
      </c>
      <c r="E2710" s="2" t="s">
        <v>5895</v>
      </c>
      <c r="F2710" s="2" t="s">
        <v>11560</v>
      </c>
      <c r="G2710" s="2" t="s">
        <v>11551</v>
      </c>
      <c r="H2710" s="2" t="s">
        <v>675</v>
      </c>
      <c r="I2710" s="2" t="s">
        <v>11</v>
      </c>
      <c r="J2710" s="2" t="s">
        <v>2391</v>
      </c>
      <c r="K2710" s="2" t="s">
        <v>663</v>
      </c>
      <c r="L2710" s="2" t="s">
        <v>675</v>
      </c>
      <c r="M2710" s="2" t="s">
        <v>701</v>
      </c>
      <c r="N2710" s="2" t="s">
        <v>675</v>
      </c>
      <c r="O2710" s="2" t="s">
        <v>815</v>
      </c>
      <c r="P2710" s="2" t="s">
        <v>11557</v>
      </c>
      <c r="Q2710" s="9" t="s">
        <v>2384</v>
      </c>
      <c r="R2710" s="2" t="s">
        <v>2392</v>
      </c>
      <c r="S2710" s="9" t="s">
        <v>675</v>
      </c>
      <c r="T2710" s="2" t="s">
        <v>675</v>
      </c>
    </row>
    <row r="2711" spans="1:20">
      <c r="A2711" s="2" t="s">
        <v>2393</v>
      </c>
      <c r="B2711" s="9" t="s">
        <v>2384</v>
      </c>
      <c r="C2711" s="2" t="s">
        <v>6096</v>
      </c>
      <c r="D2711" s="2" t="s">
        <v>2384</v>
      </c>
      <c r="E2711" s="2" t="s">
        <v>5844</v>
      </c>
      <c r="F2711" s="2" t="s">
        <v>11560</v>
      </c>
      <c r="G2711" s="2" t="s">
        <v>11551</v>
      </c>
      <c r="H2711" s="2" t="s">
        <v>675</v>
      </c>
      <c r="I2711" s="2" t="s">
        <v>12</v>
      </c>
      <c r="J2711" s="2" t="s">
        <v>2394</v>
      </c>
      <c r="K2711" s="2" t="s">
        <v>664</v>
      </c>
      <c r="L2711" s="2" t="s">
        <v>675</v>
      </c>
      <c r="M2711" s="2" t="s">
        <v>701</v>
      </c>
      <c r="N2711" s="2" t="s">
        <v>675</v>
      </c>
      <c r="O2711" s="2" t="s">
        <v>782</v>
      </c>
      <c r="P2711" s="2" t="s">
        <v>11557</v>
      </c>
      <c r="Q2711" s="9" t="s">
        <v>2384</v>
      </c>
      <c r="R2711" s="2" t="s">
        <v>2395</v>
      </c>
      <c r="S2711" s="9" t="s">
        <v>675</v>
      </c>
      <c r="T2711" s="2" t="s">
        <v>675</v>
      </c>
    </row>
    <row r="2712" spans="1:20">
      <c r="A2712" s="2" t="s">
        <v>2396</v>
      </c>
      <c r="B2712" s="9" t="s">
        <v>2384</v>
      </c>
      <c r="C2712" s="2" t="s">
        <v>5882</v>
      </c>
      <c r="D2712" s="2" t="s">
        <v>2384</v>
      </c>
      <c r="E2712" s="2" t="s">
        <v>6902</v>
      </c>
      <c r="F2712" s="2" t="s">
        <v>11560</v>
      </c>
      <c r="G2712" s="2" t="s">
        <v>11551</v>
      </c>
      <c r="H2712" s="2" t="s">
        <v>675</v>
      </c>
      <c r="I2712" s="2" t="s">
        <v>47</v>
      </c>
      <c r="J2712" s="2" t="s">
        <v>2399</v>
      </c>
      <c r="K2712" s="2" t="s">
        <v>663</v>
      </c>
      <c r="L2712" s="2" t="s">
        <v>675</v>
      </c>
      <c r="M2712" s="2" t="s">
        <v>701</v>
      </c>
      <c r="N2712" s="2" t="s">
        <v>675</v>
      </c>
      <c r="O2712" s="2" t="s">
        <v>1286</v>
      </c>
      <c r="P2712" s="2" t="s">
        <v>11557</v>
      </c>
      <c r="Q2712" s="9" t="s">
        <v>2384</v>
      </c>
      <c r="R2712" s="2" t="s">
        <v>2400</v>
      </c>
      <c r="S2712" s="9" t="s">
        <v>675</v>
      </c>
      <c r="T2712" s="2" t="s">
        <v>675</v>
      </c>
    </row>
    <row r="2713" spans="1:20">
      <c r="A2713" s="2" t="s">
        <v>4921</v>
      </c>
      <c r="B2713" s="9" t="s">
        <v>2384</v>
      </c>
      <c r="C2713" s="2" t="s">
        <v>13919</v>
      </c>
      <c r="D2713" s="2" t="s">
        <v>2384</v>
      </c>
      <c r="E2713" s="2" t="s">
        <v>13920</v>
      </c>
      <c r="F2713" s="2" t="s">
        <v>12290</v>
      </c>
      <c r="G2713" s="2" t="s">
        <v>11551</v>
      </c>
      <c r="H2713" s="2" t="s">
        <v>675</v>
      </c>
      <c r="I2713" s="2" t="s">
        <v>4923</v>
      </c>
      <c r="J2713" s="2" t="s">
        <v>496</v>
      </c>
      <c r="K2713" s="2" t="s">
        <v>664</v>
      </c>
      <c r="L2713" s="2" t="s">
        <v>11552</v>
      </c>
      <c r="M2713" s="2" t="s">
        <v>769</v>
      </c>
      <c r="N2713" s="2" t="s">
        <v>675</v>
      </c>
      <c r="O2713" s="2" t="s">
        <v>4922</v>
      </c>
      <c r="P2713" s="2" t="s">
        <v>11553</v>
      </c>
      <c r="Q2713" s="9" t="s">
        <v>2384</v>
      </c>
      <c r="R2713" s="2" t="s">
        <v>4924</v>
      </c>
      <c r="S2713" s="9" t="s">
        <v>675</v>
      </c>
      <c r="T2713" s="2" t="s">
        <v>675</v>
      </c>
    </row>
    <row r="2714" spans="1:20">
      <c r="A2714" s="2" t="s">
        <v>2401</v>
      </c>
      <c r="B2714" s="9" t="s">
        <v>2384</v>
      </c>
      <c r="C2714" s="2" t="s">
        <v>6692</v>
      </c>
      <c r="D2714" s="2" t="s">
        <v>2384</v>
      </c>
      <c r="E2714" s="2" t="s">
        <v>5851</v>
      </c>
      <c r="F2714" s="2" t="s">
        <v>11560</v>
      </c>
      <c r="G2714" s="2" t="s">
        <v>11551</v>
      </c>
      <c r="H2714" s="2" t="s">
        <v>675</v>
      </c>
      <c r="I2714" s="2" t="s">
        <v>95</v>
      </c>
      <c r="J2714" s="2" t="s">
        <v>2404</v>
      </c>
      <c r="K2714" s="2" t="s">
        <v>664</v>
      </c>
      <c r="L2714" s="2" t="s">
        <v>675</v>
      </c>
      <c r="M2714" s="2" t="s">
        <v>769</v>
      </c>
      <c r="N2714" s="2" t="s">
        <v>675</v>
      </c>
      <c r="O2714" s="2" t="s">
        <v>2403</v>
      </c>
      <c r="P2714" s="2" t="s">
        <v>11553</v>
      </c>
      <c r="Q2714" s="9" t="s">
        <v>2402</v>
      </c>
      <c r="R2714" s="2" t="s">
        <v>2405</v>
      </c>
      <c r="S2714" s="9" t="s">
        <v>675</v>
      </c>
      <c r="T2714" s="2" t="s">
        <v>675</v>
      </c>
    </row>
    <row r="2715" spans="1:20">
      <c r="A2715" s="2" t="s">
        <v>5597</v>
      </c>
      <c r="B2715" s="9" t="s">
        <v>2402</v>
      </c>
      <c r="C2715" s="2" t="s">
        <v>671</v>
      </c>
      <c r="D2715" s="2" t="s">
        <v>2402</v>
      </c>
      <c r="E2715" s="2" t="s">
        <v>8606</v>
      </c>
      <c r="F2715" s="2" t="s">
        <v>11737</v>
      </c>
      <c r="G2715" s="2" t="s">
        <v>11551</v>
      </c>
      <c r="H2715" s="2" t="s">
        <v>675</v>
      </c>
      <c r="I2715" s="2" t="s">
        <v>2754</v>
      </c>
      <c r="J2715" s="2" t="s">
        <v>626</v>
      </c>
      <c r="K2715" s="2" t="s">
        <v>664</v>
      </c>
      <c r="L2715" s="2" t="s">
        <v>11552</v>
      </c>
      <c r="M2715" s="2" t="s">
        <v>779</v>
      </c>
      <c r="N2715" s="2" t="s">
        <v>701</v>
      </c>
      <c r="O2715" s="2" t="s">
        <v>2753</v>
      </c>
      <c r="P2715" s="2" t="s">
        <v>11557</v>
      </c>
      <c r="Q2715" s="9" t="s">
        <v>2402</v>
      </c>
      <c r="R2715" s="2" t="s">
        <v>5598</v>
      </c>
      <c r="S2715" s="9" t="s">
        <v>2410</v>
      </c>
      <c r="T2715" s="2" t="s">
        <v>675</v>
      </c>
    </row>
    <row r="2716" spans="1:20">
      <c r="A2716" s="2" t="s">
        <v>2406</v>
      </c>
      <c r="B2716" s="9" t="s">
        <v>2402</v>
      </c>
      <c r="C2716" s="2" t="s">
        <v>13921</v>
      </c>
      <c r="D2716" s="2" t="s">
        <v>2402</v>
      </c>
      <c r="E2716" s="2" t="s">
        <v>5882</v>
      </c>
      <c r="F2716" s="2" t="s">
        <v>11560</v>
      </c>
      <c r="G2716" s="2" t="s">
        <v>11551</v>
      </c>
      <c r="H2716" s="2" t="s">
        <v>675</v>
      </c>
      <c r="I2716" s="2" t="s">
        <v>1275</v>
      </c>
      <c r="J2716" s="2" t="s">
        <v>2407</v>
      </c>
      <c r="K2716" s="2" t="s">
        <v>663</v>
      </c>
      <c r="L2716" s="2" t="s">
        <v>675</v>
      </c>
      <c r="M2716" s="2" t="s">
        <v>779</v>
      </c>
      <c r="N2716" s="2" t="s">
        <v>701</v>
      </c>
      <c r="O2716" s="2" t="s">
        <v>1274</v>
      </c>
      <c r="P2716" s="2" t="s">
        <v>11557</v>
      </c>
      <c r="Q2716" s="9" t="s">
        <v>2402</v>
      </c>
      <c r="R2716" s="2" t="s">
        <v>2408</v>
      </c>
      <c r="S2716" s="9" t="s">
        <v>2410</v>
      </c>
      <c r="T2716" s="2" t="s">
        <v>675</v>
      </c>
    </row>
    <row r="2717" spans="1:20">
      <c r="A2717" s="2" t="s">
        <v>10543</v>
      </c>
      <c r="B2717" s="9" t="s">
        <v>675</v>
      </c>
      <c r="C2717" s="2" t="s">
        <v>682</v>
      </c>
      <c r="D2717" s="2" t="s">
        <v>675</v>
      </c>
      <c r="E2717" s="2" t="s">
        <v>682</v>
      </c>
      <c r="F2717" s="2" t="s">
        <v>11560</v>
      </c>
      <c r="G2717" s="2" t="s">
        <v>11551</v>
      </c>
      <c r="H2717" s="2" t="s">
        <v>675</v>
      </c>
      <c r="I2717" s="2" t="s">
        <v>66</v>
      </c>
      <c r="J2717" s="2" t="s">
        <v>6798</v>
      </c>
      <c r="K2717" s="2" t="s">
        <v>922</v>
      </c>
      <c r="L2717" s="2" t="s">
        <v>675</v>
      </c>
      <c r="M2717" s="2" t="s">
        <v>2672</v>
      </c>
      <c r="N2717" s="2" t="s">
        <v>675</v>
      </c>
      <c r="O2717" s="2" t="s">
        <v>1309</v>
      </c>
      <c r="P2717" s="2" t="s">
        <v>11557</v>
      </c>
      <c r="Q2717" s="9" t="s">
        <v>2402</v>
      </c>
      <c r="R2717" s="2" t="s">
        <v>10545</v>
      </c>
      <c r="S2717" s="9" t="s">
        <v>675</v>
      </c>
      <c r="T2717" s="2" t="s">
        <v>675</v>
      </c>
    </row>
    <row r="2718" spans="1:20">
      <c r="A2718" s="2" t="s">
        <v>10546</v>
      </c>
      <c r="B2718" s="9" t="s">
        <v>675</v>
      </c>
      <c r="C2718" s="2" t="s">
        <v>682</v>
      </c>
      <c r="D2718" s="2" t="s">
        <v>675</v>
      </c>
      <c r="E2718" s="2" t="s">
        <v>682</v>
      </c>
      <c r="F2718" s="2" t="s">
        <v>11560</v>
      </c>
      <c r="G2718" s="2" t="s">
        <v>11551</v>
      </c>
      <c r="H2718" s="2" t="s">
        <v>7125</v>
      </c>
      <c r="I2718" s="2" t="s">
        <v>7125</v>
      </c>
      <c r="J2718" s="2" t="s">
        <v>7126</v>
      </c>
      <c r="K2718" s="2" t="s">
        <v>922</v>
      </c>
      <c r="L2718" s="2" t="s">
        <v>675</v>
      </c>
      <c r="M2718" s="2" t="s">
        <v>2672</v>
      </c>
      <c r="N2718" s="2" t="s">
        <v>675</v>
      </c>
      <c r="O2718" s="2" t="s">
        <v>7124</v>
      </c>
      <c r="P2718" s="2" t="s">
        <v>11557</v>
      </c>
      <c r="Q2718" s="9" t="s">
        <v>2402</v>
      </c>
      <c r="R2718" s="2" t="s">
        <v>10547</v>
      </c>
      <c r="S2718" s="9" t="s">
        <v>675</v>
      </c>
      <c r="T2718" s="2" t="s">
        <v>675</v>
      </c>
    </row>
    <row r="2719" spans="1:20">
      <c r="A2719" s="2" t="s">
        <v>10548</v>
      </c>
      <c r="B2719" s="9" t="s">
        <v>675</v>
      </c>
      <c r="C2719" s="2" t="s">
        <v>682</v>
      </c>
      <c r="D2719" s="2" t="s">
        <v>675</v>
      </c>
      <c r="E2719" s="2" t="s">
        <v>682</v>
      </c>
      <c r="F2719" s="2" t="s">
        <v>11560</v>
      </c>
      <c r="G2719" s="2" t="s">
        <v>11551</v>
      </c>
      <c r="H2719" s="2" t="s">
        <v>7182</v>
      </c>
      <c r="I2719" s="2" t="s">
        <v>7182</v>
      </c>
      <c r="J2719" s="2" t="s">
        <v>7183</v>
      </c>
      <c r="K2719" s="2" t="s">
        <v>922</v>
      </c>
      <c r="L2719" s="2" t="s">
        <v>675</v>
      </c>
      <c r="M2719" s="2" t="s">
        <v>2672</v>
      </c>
      <c r="N2719" s="2" t="s">
        <v>675</v>
      </c>
      <c r="O2719" s="2" t="s">
        <v>7181</v>
      </c>
      <c r="P2719" s="2" t="s">
        <v>11557</v>
      </c>
      <c r="Q2719" s="9" t="s">
        <v>2402</v>
      </c>
      <c r="R2719" s="2" t="s">
        <v>10549</v>
      </c>
      <c r="S2719" s="9" t="s">
        <v>675</v>
      </c>
      <c r="T2719" s="2" t="s">
        <v>675</v>
      </c>
    </row>
    <row r="2720" spans="1:20">
      <c r="A2720" s="2" t="s">
        <v>10550</v>
      </c>
      <c r="B2720" s="9" t="s">
        <v>3539</v>
      </c>
      <c r="C2720" s="2" t="s">
        <v>13922</v>
      </c>
      <c r="D2720" s="2" t="s">
        <v>675</v>
      </c>
      <c r="E2720" s="2" t="s">
        <v>682</v>
      </c>
      <c r="F2720" s="2" t="s">
        <v>11560</v>
      </c>
      <c r="G2720" s="2" t="s">
        <v>11551</v>
      </c>
      <c r="H2720" s="2" t="s">
        <v>696</v>
      </c>
      <c r="I2720" s="2" t="s">
        <v>696</v>
      </c>
      <c r="J2720" s="2" t="s">
        <v>7199</v>
      </c>
      <c r="K2720" s="2" t="s">
        <v>922</v>
      </c>
      <c r="L2720" s="2" t="s">
        <v>675</v>
      </c>
      <c r="M2720" s="2" t="s">
        <v>2672</v>
      </c>
      <c r="N2720" s="2" t="s">
        <v>711</v>
      </c>
      <c r="O2720" s="2" t="s">
        <v>695</v>
      </c>
      <c r="P2720" s="2" t="s">
        <v>11557</v>
      </c>
      <c r="Q2720" s="9" t="s">
        <v>2402</v>
      </c>
      <c r="R2720" s="2" t="s">
        <v>10551</v>
      </c>
      <c r="S2720" s="9" t="s">
        <v>3539</v>
      </c>
      <c r="T2720" s="2" t="s">
        <v>675</v>
      </c>
    </row>
    <row r="2721" spans="1:20">
      <c r="A2721" s="2" t="s">
        <v>10552</v>
      </c>
      <c r="B2721" s="9" t="s">
        <v>675</v>
      </c>
      <c r="C2721" s="2" t="s">
        <v>682</v>
      </c>
      <c r="D2721" s="2" t="s">
        <v>675</v>
      </c>
      <c r="E2721" s="2" t="s">
        <v>682</v>
      </c>
      <c r="F2721" s="2" t="s">
        <v>11560</v>
      </c>
      <c r="G2721" s="2" t="s">
        <v>11551</v>
      </c>
      <c r="H2721" s="2" t="s">
        <v>7206</v>
      </c>
      <c r="I2721" s="2" t="s">
        <v>7206</v>
      </c>
      <c r="J2721" s="2" t="s">
        <v>7207</v>
      </c>
      <c r="K2721" s="2" t="s">
        <v>922</v>
      </c>
      <c r="L2721" s="2" t="s">
        <v>675</v>
      </c>
      <c r="M2721" s="2" t="s">
        <v>2672</v>
      </c>
      <c r="N2721" s="2" t="s">
        <v>675</v>
      </c>
      <c r="O2721" s="2" t="s">
        <v>7205</v>
      </c>
      <c r="P2721" s="2" t="s">
        <v>11557</v>
      </c>
      <c r="Q2721" s="9" t="s">
        <v>2402</v>
      </c>
      <c r="R2721" s="2" t="s">
        <v>10553</v>
      </c>
      <c r="S2721" s="9" t="s">
        <v>675</v>
      </c>
      <c r="T2721" s="2" t="s">
        <v>675</v>
      </c>
    </row>
    <row r="2722" spans="1:20">
      <c r="A2722" s="2" t="s">
        <v>10554</v>
      </c>
      <c r="B2722" s="9" t="s">
        <v>2435</v>
      </c>
      <c r="C2722" s="2" t="s">
        <v>13923</v>
      </c>
      <c r="D2722" s="2" t="s">
        <v>675</v>
      </c>
      <c r="E2722" s="2" t="s">
        <v>682</v>
      </c>
      <c r="F2722" s="2" t="s">
        <v>11560</v>
      </c>
      <c r="G2722" s="2" t="s">
        <v>11551</v>
      </c>
      <c r="H2722" s="2" t="s">
        <v>364</v>
      </c>
      <c r="I2722" s="2" t="s">
        <v>364</v>
      </c>
      <c r="J2722" s="2" t="s">
        <v>6901</v>
      </c>
      <c r="K2722" s="2" t="s">
        <v>922</v>
      </c>
      <c r="L2722" s="2" t="s">
        <v>675</v>
      </c>
      <c r="M2722" s="2" t="s">
        <v>2672</v>
      </c>
      <c r="N2722" s="2" t="s">
        <v>1513</v>
      </c>
      <c r="O2722" s="2" t="s">
        <v>1742</v>
      </c>
      <c r="P2722" s="2" t="s">
        <v>11557</v>
      </c>
      <c r="Q2722" s="9" t="s">
        <v>2402</v>
      </c>
      <c r="R2722" s="2" t="s">
        <v>10555</v>
      </c>
      <c r="S2722" s="9" t="s">
        <v>2435</v>
      </c>
      <c r="T2722" s="2" t="s">
        <v>675</v>
      </c>
    </row>
    <row r="2723" spans="1:20">
      <c r="A2723" s="2" t="s">
        <v>10556</v>
      </c>
      <c r="B2723" s="9" t="s">
        <v>675</v>
      </c>
      <c r="C2723" s="2" t="s">
        <v>682</v>
      </c>
      <c r="D2723" s="2" t="s">
        <v>675</v>
      </c>
      <c r="E2723" s="2" t="s">
        <v>682</v>
      </c>
      <c r="F2723" s="2" t="s">
        <v>11560</v>
      </c>
      <c r="G2723" s="2" t="s">
        <v>11551</v>
      </c>
      <c r="H2723" s="2" t="s">
        <v>472</v>
      </c>
      <c r="I2723" s="2" t="s">
        <v>472</v>
      </c>
      <c r="J2723" s="2" t="s">
        <v>6905</v>
      </c>
      <c r="K2723" s="2" t="s">
        <v>922</v>
      </c>
      <c r="L2723" s="2" t="s">
        <v>675</v>
      </c>
      <c r="M2723" s="2" t="s">
        <v>2672</v>
      </c>
      <c r="N2723" s="2" t="s">
        <v>675</v>
      </c>
      <c r="O2723" s="2" t="s">
        <v>845</v>
      </c>
      <c r="P2723" s="2" t="s">
        <v>11557</v>
      </c>
      <c r="Q2723" s="9" t="s">
        <v>2402</v>
      </c>
      <c r="R2723" s="2" t="s">
        <v>10557</v>
      </c>
      <c r="S2723" s="9" t="s">
        <v>675</v>
      </c>
      <c r="T2723" s="2" t="s">
        <v>675</v>
      </c>
    </row>
    <row r="2724" spans="1:20">
      <c r="A2724" s="2" t="s">
        <v>10558</v>
      </c>
      <c r="B2724" s="9" t="s">
        <v>675</v>
      </c>
      <c r="C2724" s="2" t="s">
        <v>682</v>
      </c>
      <c r="D2724" s="2" t="s">
        <v>675</v>
      </c>
      <c r="E2724" s="2" t="s">
        <v>682</v>
      </c>
      <c r="F2724" s="2" t="s">
        <v>11560</v>
      </c>
      <c r="G2724" s="2" t="s">
        <v>11551</v>
      </c>
      <c r="H2724" s="2" t="s">
        <v>788</v>
      </c>
      <c r="I2724" s="2" t="s">
        <v>788</v>
      </c>
      <c r="J2724" s="2" t="s">
        <v>6909</v>
      </c>
      <c r="K2724" s="2" t="s">
        <v>922</v>
      </c>
      <c r="L2724" s="2" t="s">
        <v>675</v>
      </c>
      <c r="M2724" s="2" t="s">
        <v>2672</v>
      </c>
      <c r="N2724" s="2" t="s">
        <v>675</v>
      </c>
      <c r="O2724" s="2" t="s">
        <v>787</v>
      </c>
      <c r="P2724" s="2" t="s">
        <v>11557</v>
      </c>
      <c r="Q2724" s="9" t="s">
        <v>2402</v>
      </c>
      <c r="R2724" s="2" t="s">
        <v>10559</v>
      </c>
      <c r="S2724" s="9" t="s">
        <v>675</v>
      </c>
      <c r="T2724" s="2" t="s">
        <v>675</v>
      </c>
    </row>
    <row r="2725" spans="1:20">
      <c r="A2725" s="2" t="s">
        <v>10560</v>
      </c>
      <c r="B2725" s="9" t="s">
        <v>675</v>
      </c>
      <c r="C2725" s="2" t="s">
        <v>682</v>
      </c>
      <c r="D2725" s="2" t="s">
        <v>675</v>
      </c>
      <c r="E2725" s="2" t="s">
        <v>682</v>
      </c>
      <c r="F2725" s="2" t="s">
        <v>11560</v>
      </c>
      <c r="G2725" s="2" t="s">
        <v>11551</v>
      </c>
      <c r="H2725" s="2" t="s">
        <v>1517</v>
      </c>
      <c r="I2725" s="2" t="s">
        <v>1517</v>
      </c>
      <c r="J2725" s="2" t="s">
        <v>6912</v>
      </c>
      <c r="K2725" s="2" t="s">
        <v>922</v>
      </c>
      <c r="L2725" s="2" t="s">
        <v>675</v>
      </c>
      <c r="M2725" s="2" t="s">
        <v>2672</v>
      </c>
      <c r="N2725" s="2" t="s">
        <v>675</v>
      </c>
      <c r="O2725" s="2" t="s">
        <v>1516</v>
      </c>
      <c r="P2725" s="2" t="s">
        <v>11557</v>
      </c>
      <c r="Q2725" s="9" t="s">
        <v>2402</v>
      </c>
      <c r="R2725" s="2" t="s">
        <v>10561</v>
      </c>
      <c r="S2725" s="9" t="s">
        <v>675</v>
      </c>
      <c r="T2725" s="2" t="s">
        <v>675</v>
      </c>
    </row>
    <row r="2726" spans="1:20">
      <c r="A2726" s="2" t="s">
        <v>10562</v>
      </c>
      <c r="B2726" s="9" t="s">
        <v>675</v>
      </c>
      <c r="C2726" s="2" t="s">
        <v>682</v>
      </c>
      <c r="D2726" s="2" t="s">
        <v>675</v>
      </c>
      <c r="E2726" s="2" t="s">
        <v>682</v>
      </c>
      <c r="F2726" s="2" t="s">
        <v>11560</v>
      </c>
      <c r="G2726" s="2" t="s">
        <v>11551</v>
      </c>
      <c r="H2726" s="2" t="s">
        <v>2091</v>
      </c>
      <c r="I2726" s="2" t="s">
        <v>2091</v>
      </c>
      <c r="J2726" s="2" t="s">
        <v>7218</v>
      </c>
      <c r="K2726" s="2" t="s">
        <v>922</v>
      </c>
      <c r="L2726" s="2" t="s">
        <v>675</v>
      </c>
      <c r="M2726" s="2" t="s">
        <v>2672</v>
      </c>
      <c r="N2726" s="2" t="s">
        <v>675</v>
      </c>
      <c r="O2726" s="2" t="s">
        <v>2090</v>
      </c>
      <c r="P2726" s="2" t="s">
        <v>11557</v>
      </c>
      <c r="Q2726" s="9" t="s">
        <v>2402</v>
      </c>
      <c r="R2726" s="2" t="s">
        <v>10563</v>
      </c>
      <c r="S2726" s="9" t="s">
        <v>675</v>
      </c>
      <c r="T2726" s="2" t="s">
        <v>675</v>
      </c>
    </row>
    <row r="2727" spans="1:20">
      <c r="A2727" s="2" t="s">
        <v>10564</v>
      </c>
      <c r="B2727" s="9" t="s">
        <v>675</v>
      </c>
      <c r="C2727" s="2" t="s">
        <v>682</v>
      </c>
      <c r="D2727" s="2" t="s">
        <v>675</v>
      </c>
      <c r="E2727" s="2" t="s">
        <v>682</v>
      </c>
      <c r="F2727" s="2" t="s">
        <v>11560</v>
      </c>
      <c r="G2727" s="2" t="s">
        <v>11551</v>
      </c>
      <c r="H2727" s="2" t="s">
        <v>510</v>
      </c>
      <c r="I2727" s="2" t="s">
        <v>510</v>
      </c>
      <c r="J2727" s="2" t="s">
        <v>6925</v>
      </c>
      <c r="K2727" s="2" t="s">
        <v>922</v>
      </c>
      <c r="L2727" s="2" t="s">
        <v>675</v>
      </c>
      <c r="M2727" s="2" t="s">
        <v>2672</v>
      </c>
      <c r="N2727" s="2" t="s">
        <v>675</v>
      </c>
      <c r="O2727" s="2" t="s">
        <v>1097</v>
      </c>
      <c r="P2727" s="2" t="s">
        <v>11557</v>
      </c>
      <c r="Q2727" s="9" t="s">
        <v>2402</v>
      </c>
      <c r="R2727" s="2" t="s">
        <v>10565</v>
      </c>
      <c r="S2727" s="9" t="s">
        <v>675</v>
      </c>
      <c r="T2727" s="2" t="s">
        <v>675</v>
      </c>
    </row>
    <row r="2728" spans="1:20">
      <c r="A2728" s="2" t="s">
        <v>10566</v>
      </c>
      <c r="B2728" s="9" t="s">
        <v>675</v>
      </c>
      <c r="C2728" s="2" t="s">
        <v>682</v>
      </c>
      <c r="D2728" s="2" t="s">
        <v>675</v>
      </c>
      <c r="E2728" s="2" t="s">
        <v>682</v>
      </c>
      <c r="F2728" s="2" t="s">
        <v>11560</v>
      </c>
      <c r="G2728" s="2" t="s">
        <v>11551</v>
      </c>
      <c r="H2728" s="2" t="s">
        <v>7250</v>
      </c>
      <c r="I2728" s="2" t="s">
        <v>7250</v>
      </c>
      <c r="J2728" s="2" t="s">
        <v>7251</v>
      </c>
      <c r="K2728" s="2" t="s">
        <v>922</v>
      </c>
      <c r="L2728" s="2" t="s">
        <v>675</v>
      </c>
      <c r="M2728" s="2" t="s">
        <v>2672</v>
      </c>
      <c r="N2728" s="2" t="s">
        <v>675</v>
      </c>
      <c r="O2728" s="2" t="s">
        <v>7249</v>
      </c>
      <c r="P2728" s="2" t="s">
        <v>11557</v>
      </c>
      <c r="Q2728" s="9" t="s">
        <v>2402</v>
      </c>
      <c r="R2728" s="2" t="s">
        <v>10567</v>
      </c>
      <c r="S2728" s="9" t="s">
        <v>675</v>
      </c>
      <c r="T2728" s="2" t="s">
        <v>675</v>
      </c>
    </row>
    <row r="2729" spans="1:20">
      <c r="A2729" s="2" t="s">
        <v>10568</v>
      </c>
      <c r="B2729" s="9" t="s">
        <v>3539</v>
      </c>
      <c r="C2729" s="2" t="s">
        <v>13924</v>
      </c>
      <c r="D2729" s="2" t="s">
        <v>675</v>
      </c>
      <c r="E2729" s="2" t="s">
        <v>682</v>
      </c>
      <c r="F2729" s="2" t="s">
        <v>11560</v>
      </c>
      <c r="G2729" s="2" t="s">
        <v>11551</v>
      </c>
      <c r="H2729" s="2" t="s">
        <v>893</v>
      </c>
      <c r="I2729" s="2" t="s">
        <v>893</v>
      </c>
      <c r="J2729" s="2" t="s">
        <v>7315</v>
      </c>
      <c r="K2729" s="2" t="s">
        <v>922</v>
      </c>
      <c r="L2729" s="2" t="s">
        <v>675</v>
      </c>
      <c r="M2729" s="2" t="s">
        <v>2672</v>
      </c>
      <c r="N2729" s="2" t="s">
        <v>711</v>
      </c>
      <c r="O2729" s="2" t="s">
        <v>892</v>
      </c>
      <c r="P2729" s="2" t="s">
        <v>11557</v>
      </c>
      <c r="Q2729" s="9" t="s">
        <v>2402</v>
      </c>
      <c r="R2729" s="2" t="s">
        <v>10570</v>
      </c>
      <c r="S2729" s="9" t="s">
        <v>3539</v>
      </c>
      <c r="T2729" s="2" t="s">
        <v>675</v>
      </c>
    </row>
    <row r="2730" spans="1:20">
      <c r="A2730" s="2" t="s">
        <v>10571</v>
      </c>
      <c r="B2730" s="9" t="s">
        <v>675</v>
      </c>
      <c r="C2730" s="2" t="s">
        <v>682</v>
      </c>
      <c r="D2730" s="2" t="s">
        <v>675</v>
      </c>
      <c r="E2730" s="2" t="s">
        <v>682</v>
      </c>
      <c r="F2730" s="2" t="s">
        <v>11560</v>
      </c>
      <c r="G2730" s="2" t="s">
        <v>11551</v>
      </c>
      <c r="H2730" s="2" t="s">
        <v>1036</v>
      </c>
      <c r="I2730" s="2" t="s">
        <v>1036</v>
      </c>
      <c r="J2730" s="2" t="s">
        <v>7328</v>
      </c>
      <c r="K2730" s="2" t="s">
        <v>922</v>
      </c>
      <c r="L2730" s="2" t="s">
        <v>675</v>
      </c>
      <c r="M2730" s="2" t="s">
        <v>2672</v>
      </c>
      <c r="N2730" s="2" t="s">
        <v>675</v>
      </c>
      <c r="O2730" s="2" t="s">
        <v>1035</v>
      </c>
      <c r="P2730" s="2" t="s">
        <v>11557</v>
      </c>
      <c r="Q2730" s="9" t="s">
        <v>2402</v>
      </c>
      <c r="R2730" s="2" t="s">
        <v>10572</v>
      </c>
      <c r="S2730" s="9" t="s">
        <v>675</v>
      </c>
      <c r="T2730" s="2" t="s">
        <v>675</v>
      </c>
    </row>
    <row r="2731" spans="1:20">
      <c r="A2731" s="2" t="s">
        <v>10573</v>
      </c>
      <c r="B2731" s="9" t="s">
        <v>2435</v>
      </c>
      <c r="C2731" s="2" t="s">
        <v>13925</v>
      </c>
      <c r="D2731" s="2" t="s">
        <v>675</v>
      </c>
      <c r="E2731" s="2" t="s">
        <v>682</v>
      </c>
      <c r="F2731" s="2" t="s">
        <v>11560</v>
      </c>
      <c r="G2731" s="2" t="s">
        <v>11551</v>
      </c>
      <c r="H2731" s="2" t="s">
        <v>7367</v>
      </c>
      <c r="I2731" s="2" t="s">
        <v>7367</v>
      </c>
      <c r="J2731" s="2" t="s">
        <v>7368</v>
      </c>
      <c r="K2731" s="2" t="s">
        <v>922</v>
      </c>
      <c r="L2731" s="2" t="s">
        <v>675</v>
      </c>
      <c r="M2731" s="2" t="s">
        <v>2672</v>
      </c>
      <c r="N2731" s="2" t="s">
        <v>1513</v>
      </c>
      <c r="O2731" s="2" t="s">
        <v>7366</v>
      </c>
      <c r="P2731" s="2" t="s">
        <v>11557</v>
      </c>
      <c r="Q2731" s="9" t="s">
        <v>2402</v>
      </c>
      <c r="R2731" s="2" t="s">
        <v>10574</v>
      </c>
      <c r="S2731" s="9" t="s">
        <v>2435</v>
      </c>
      <c r="T2731" s="2" t="s">
        <v>675</v>
      </c>
    </row>
    <row r="2732" spans="1:20">
      <c r="A2732" s="2" t="s">
        <v>10575</v>
      </c>
      <c r="B2732" s="9" t="s">
        <v>675</v>
      </c>
      <c r="C2732" s="2" t="s">
        <v>682</v>
      </c>
      <c r="D2732" s="2" t="s">
        <v>675</v>
      </c>
      <c r="E2732" s="2" t="s">
        <v>682</v>
      </c>
      <c r="F2732" s="2" t="s">
        <v>11560</v>
      </c>
      <c r="G2732" s="2" t="s">
        <v>11551</v>
      </c>
      <c r="H2732" s="2" t="s">
        <v>7787</v>
      </c>
      <c r="I2732" s="2" t="s">
        <v>885</v>
      </c>
      <c r="J2732" s="2" t="s">
        <v>7788</v>
      </c>
      <c r="K2732" s="2" t="s">
        <v>922</v>
      </c>
      <c r="L2732" s="2" t="s">
        <v>675</v>
      </c>
      <c r="M2732" s="2" t="s">
        <v>2672</v>
      </c>
      <c r="N2732" s="2" t="s">
        <v>675</v>
      </c>
      <c r="O2732" s="2" t="s">
        <v>884</v>
      </c>
      <c r="P2732" s="2" t="s">
        <v>11568</v>
      </c>
      <c r="Q2732" s="9" t="s">
        <v>2402</v>
      </c>
      <c r="R2732" s="2" t="s">
        <v>10576</v>
      </c>
      <c r="S2732" s="9" t="s">
        <v>675</v>
      </c>
      <c r="T2732" s="2" t="s">
        <v>675</v>
      </c>
    </row>
    <row r="2733" spans="1:20">
      <c r="A2733" s="2" t="s">
        <v>10577</v>
      </c>
      <c r="B2733" s="9" t="s">
        <v>675</v>
      </c>
      <c r="C2733" s="2" t="s">
        <v>682</v>
      </c>
      <c r="D2733" s="2" t="s">
        <v>675</v>
      </c>
      <c r="E2733" s="2" t="s">
        <v>682</v>
      </c>
      <c r="F2733" s="2" t="s">
        <v>11560</v>
      </c>
      <c r="G2733" s="2" t="s">
        <v>11551</v>
      </c>
      <c r="H2733" s="2" t="s">
        <v>1011</v>
      </c>
      <c r="I2733" s="2" t="s">
        <v>885</v>
      </c>
      <c r="J2733" s="2" t="s">
        <v>7792</v>
      </c>
      <c r="K2733" s="2" t="s">
        <v>922</v>
      </c>
      <c r="L2733" s="2" t="s">
        <v>675</v>
      </c>
      <c r="M2733" s="2" t="s">
        <v>2672</v>
      </c>
      <c r="N2733" s="2" t="s">
        <v>675</v>
      </c>
      <c r="O2733" s="2" t="s">
        <v>884</v>
      </c>
      <c r="P2733" s="2" t="s">
        <v>11568</v>
      </c>
      <c r="Q2733" s="9" t="s">
        <v>2402</v>
      </c>
      <c r="R2733" s="2" t="s">
        <v>10578</v>
      </c>
      <c r="S2733" s="9" t="s">
        <v>675</v>
      </c>
      <c r="T2733" s="2" t="s">
        <v>675</v>
      </c>
    </row>
    <row r="2734" spans="1:20">
      <c r="A2734" s="2" t="s">
        <v>10579</v>
      </c>
      <c r="B2734" s="9" t="s">
        <v>675</v>
      </c>
      <c r="C2734" s="2" t="s">
        <v>682</v>
      </c>
      <c r="D2734" s="2" t="s">
        <v>675</v>
      </c>
      <c r="E2734" s="2" t="s">
        <v>682</v>
      </c>
      <c r="F2734" s="2" t="s">
        <v>11560</v>
      </c>
      <c r="G2734" s="2" t="s">
        <v>11551</v>
      </c>
      <c r="H2734" s="2" t="s">
        <v>7805</v>
      </c>
      <c r="I2734" s="2" t="s">
        <v>885</v>
      </c>
      <c r="J2734" s="2" t="s">
        <v>7806</v>
      </c>
      <c r="K2734" s="2" t="s">
        <v>922</v>
      </c>
      <c r="L2734" s="2" t="s">
        <v>675</v>
      </c>
      <c r="M2734" s="2" t="s">
        <v>2672</v>
      </c>
      <c r="N2734" s="2" t="s">
        <v>675</v>
      </c>
      <c r="O2734" s="2" t="s">
        <v>884</v>
      </c>
      <c r="P2734" s="2" t="s">
        <v>11568</v>
      </c>
      <c r="Q2734" s="9" t="s">
        <v>2402</v>
      </c>
      <c r="R2734" s="2" t="s">
        <v>10580</v>
      </c>
      <c r="S2734" s="9" t="s">
        <v>675</v>
      </c>
      <c r="T2734" s="2" t="s">
        <v>675</v>
      </c>
    </row>
    <row r="2735" spans="1:20">
      <c r="A2735" s="2" t="s">
        <v>10581</v>
      </c>
      <c r="B2735" s="9" t="s">
        <v>675</v>
      </c>
      <c r="C2735" s="2" t="s">
        <v>682</v>
      </c>
      <c r="D2735" s="2" t="s">
        <v>675</v>
      </c>
      <c r="E2735" s="2" t="s">
        <v>682</v>
      </c>
      <c r="F2735" s="2" t="s">
        <v>11560</v>
      </c>
      <c r="G2735" s="2" t="s">
        <v>11551</v>
      </c>
      <c r="H2735" s="2" t="s">
        <v>7948</v>
      </c>
      <c r="I2735" s="2" t="s">
        <v>885</v>
      </c>
      <c r="J2735" s="2" t="s">
        <v>7949</v>
      </c>
      <c r="K2735" s="2" t="s">
        <v>922</v>
      </c>
      <c r="L2735" s="2" t="s">
        <v>675</v>
      </c>
      <c r="M2735" s="2" t="s">
        <v>2672</v>
      </c>
      <c r="N2735" s="2" t="s">
        <v>675</v>
      </c>
      <c r="O2735" s="2" t="s">
        <v>884</v>
      </c>
      <c r="P2735" s="2" t="s">
        <v>11568</v>
      </c>
      <c r="Q2735" s="9" t="s">
        <v>2402</v>
      </c>
      <c r="R2735" s="2" t="s">
        <v>10582</v>
      </c>
      <c r="S2735" s="9" t="s">
        <v>675</v>
      </c>
      <c r="T2735" s="2" t="s">
        <v>675</v>
      </c>
    </row>
    <row r="2736" spans="1:20">
      <c r="A2736" s="2" t="s">
        <v>10584</v>
      </c>
      <c r="B2736" s="9" t="s">
        <v>675</v>
      </c>
      <c r="C2736" s="2" t="s">
        <v>682</v>
      </c>
      <c r="D2736" s="2" t="s">
        <v>675</v>
      </c>
      <c r="E2736" s="2" t="s">
        <v>682</v>
      </c>
      <c r="F2736" s="2" t="s">
        <v>11560</v>
      </c>
      <c r="G2736" s="2" t="s">
        <v>11551</v>
      </c>
      <c r="H2736" s="2" t="s">
        <v>8008</v>
      </c>
      <c r="I2736" s="2" t="s">
        <v>885</v>
      </c>
      <c r="J2736" s="2" t="s">
        <v>8009</v>
      </c>
      <c r="K2736" s="2" t="s">
        <v>922</v>
      </c>
      <c r="L2736" s="2" t="s">
        <v>675</v>
      </c>
      <c r="M2736" s="2" t="s">
        <v>2672</v>
      </c>
      <c r="N2736" s="2" t="s">
        <v>675</v>
      </c>
      <c r="O2736" s="2" t="s">
        <v>884</v>
      </c>
      <c r="P2736" s="2" t="s">
        <v>11568</v>
      </c>
      <c r="Q2736" s="9" t="s">
        <v>2402</v>
      </c>
      <c r="R2736" s="2" t="s">
        <v>10585</v>
      </c>
      <c r="S2736" s="9" t="s">
        <v>675</v>
      </c>
      <c r="T2736" s="2" t="s">
        <v>675</v>
      </c>
    </row>
    <row r="2737" spans="1:20">
      <c r="A2737" s="2" t="s">
        <v>10586</v>
      </c>
      <c r="B2737" s="9" t="s">
        <v>675</v>
      </c>
      <c r="C2737" s="2" t="s">
        <v>682</v>
      </c>
      <c r="D2737" s="2" t="s">
        <v>675</v>
      </c>
      <c r="E2737" s="2" t="s">
        <v>682</v>
      </c>
      <c r="F2737" s="2" t="s">
        <v>11560</v>
      </c>
      <c r="G2737" s="2" t="s">
        <v>11551</v>
      </c>
      <c r="H2737" s="2" t="s">
        <v>8024</v>
      </c>
      <c r="I2737" s="2" t="s">
        <v>885</v>
      </c>
      <c r="J2737" s="2" t="s">
        <v>8025</v>
      </c>
      <c r="K2737" s="2" t="s">
        <v>922</v>
      </c>
      <c r="L2737" s="2" t="s">
        <v>675</v>
      </c>
      <c r="M2737" s="2" t="s">
        <v>2672</v>
      </c>
      <c r="N2737" s="2" t="s">
        <v>675</v>
      </c>
      <c r="O2737" s="2" t="s">
        <v>884</v>
      </c>
      <c r="P2737" s="2" t="s">
        <v>11568</v>
      </c>
      <c r="Q2737" s="9" t="s">
        <v>2402</v>
      </c>
      <c r="R2737" s="2" t="s">
        <v>10587</v>
      </c>
      <c r="S2737" s="9" t="s">
        <v>675</v>
      </c>
      <c r="T2737" s="2" t="s">
        <v>675</v>
      </c>
    </row>
    <row r="2738" spans="1:20">
      <c r="A2738" s="2" t="s">
        <v>10588</v>
      </c>
      <c r="B2738" s="9" t="s">
        <v>675</v>
      </c>
      <c r="C2738" s="2" t="s">
        <v>682</v>
      </c>
      <c r="D2738" s="2" t="s">
        <v>675</v>
      </c>
      <c r="E2738" s="2" t="s">
        <v>682</v>
      </c>
      <c r="F2738" s="2" t="s">
        <v>11560</v>
      </c>
      <c r="G2738" s="2" t="s">
        <v>11551</v>
      </c>
      <c r="H2738" s="2" t="s">
        <v>8033</v>
      </c>
      <c r="I2738" s="2" t="s">
        <v>885</v>
      </c>
      <c r="J2738" s="2" t="s">
        <v>8034</v>
      </c>
      <c r="K2738" s="2" t="s">
        <v>922</v>
      </c>
      <c r="L2738" s="2" t="s">
        <v>675</v>
      </c>
      <c r="M2738" s="2" t="s">
        <v>2672</v>
      </c>
      <c r="N2738" s="2" t="s">
        <v>675</v>
      </c>
      <c r="O2738" s="2" t="s">
        <v>884</v>
      </c>
      <c r="P2738" s="2" t="s">
        <v>11568</v>
      </c>
      <c r="Q2738" s="9" t="s">
        <v>2402</v>
      </c>
      <c r="R2738" s="2" t="s">
        <v>10589</v>
      </c>
      <c r="S2738" s="9" t="s">
        <v>675</v>
      </c>
      <c r="T2738" s="2" t="s">
        <v>675</v>
      </c>
    </row>
    <row r="2739" spans="1:20">
      <c r="A2739" s="2" t="s">
        <v>10590</v>
      </c>
      <c r="B2739" s="9" t="s">
        <v>675</v>
      </c>
      <c r="C2739" s="2" t="s">
        <v>682</v>
      </c>
      <c r="D2739" s="2" t="s">
        <v>675</v>
      </c>
      <c r="E2739" s="2" t="s">
        <v>682</v>
      </c>
      <c r="F2739" s="2" t="s">
        <v>11560</v>
      </c>
      <c r="G2739" s="2" t="s">
        <v>11551</v>
      </c>
      <c r="H2739" s="2" t="s">
        <v>8168</v>
      </c>
      <c r="I2739" s="2" t="s">
        <v>885</v>
      </c>
      <c r="J2739" s="2" t="s">
        <v>8169</v>
      </c>
      <c r="K2739" s="2" t="s">
        <v>922</v>
      </c>
      <c r="L2739" s="2" t="s">
        <v>675</v>
      </c>
      <c r="M2739" s="2" t="s">
        <v>2672</v>
      </c>
      <c r="N2739" s="2" t="s">
        <v>675</v>
      </c>
      <c r="O2739" s="2" t="s">
        <v>884</v>
      </c>
      <c r="P2739" s="2" t="s">
        <v>11568</v>
      </c>
      <c r="Q2739" s="9" t="s">
        <v>2402</v>
      </c>
      <c r="R2739" s="2" t="s">
        <v>10591</v>
      </c>
      <c r="S2739" s="9" t="s">
        <v>675</v>
      </c>
      <c r="T2739" s="2" t="s">
        <v>675</v>
      </c>
    </row>
    <row r="2740" spans="1:20">
      <c r="A2740" s="2" t="s">
        <v>10592</v>
      </c>
      <c r="B2740" s="9" t="s">
        <v>675</v>
      </c>
      <c r="C2740" s="2" t="s">
        <v>682</v>
      </c>
      <c r="D2740" s="2" t="s">
        <v>675</v>
      </c>
      <c r="E2740" s="2" t="s">
        <v>682</v>
      </c>
      <c r="F2740" s="2" t="s">
        <v>11560</v>
      </c>
      <c r="G2740" s="2" t="s">
        <v>11551</v>
      </c>
      <c r="H2740" s="2" t="s">
        <v>4982</v>
      </c>
      <c r="I2740" s="2" t="s">
        <v>885</v>
      </c>
      <c r="J2740" s="2" t="s">
        <v>7865</v>
      </c>
      <c r="K2740" s="2" t="s">
        <v>922</v>
      </c>
      <c r="L2740" s="2" t="s">
        <v>675</v>
      </c>
      <c r="M2740" s="2" t="s">
        <v>2672</v>
      </c>
      <c r="N2740" s="2" t="s">
        <v>675</v>
      </c>
      <c r="O2740" s="2" t="s">
        <v>884</v>
      </c>
      <c r="P2740" s="2" t="s">
        <v>11568</v>
      </c>
      <c r="Q2740" s="9" t="s">
        <v>2402</v>
      </c>
      <c r="R2740" s="2" t="s">
        <v>10593</v>
      </c>
      <c r="S2740" s="9" t="s">
        <v>675</v>
      </c>
      <c r="T2740" s="2" t="s">
        <v>675</v>
      </c>
    </row>
    <row r="2741" spans="1:20">
      <c r="A2741" s="2" t="s">
        <v>10594</v>
      </c>
      <c r="B2741" s="9" t="s">
        <v>675</v>
      </c>
      <c r="C2741" s="2" t="s">
        <v>682</v>
      </c>
      <c r="D2741" s="2" t="s">
        <v>675</v>
      </c>
      <c r="E2741" s="2" t="s">
        <v>682</v>
      </c>
      <c r="F2741" s="2" t="s">
        <v>11560</v>
      </c>
      <c r="G2741" s="2" t="s">
        <v>11551</v>
      </c>
      <c r="H2741" s="2" t="s">
        <v>8067</v>
      </c>
      <c r="I2741" s="2" t="s">
        <v>885</v>
      </c>
      <c r="J2741" s="2" t="s">
        <v>8068</v>
      </c>
      <c r="K2741" s="2" t="s">
        <v>922</v>
      </c>
      <c r="L2741" s="2" t="s">
        <v>675</v>
      </c>
      <c r="M2741" s="2" t="s">
        <v>2672</v>
      </c>
      <c r="N2741" s="2" t="s">
        <v>675</v>
      </c>
      <c r="O2741" s="2" t="s">
        <v>884</v>
      </c>
      <c r="P2741" s="2" t="s">
        <v>11568</v>
      </c>
      <c r="Q2741" s="9" t="s">
        <v>2402</v>
      </c>
      <c r="R2741" s="2" t="s">
        <v>10595</v>
      </c>
      <c r="S2741" s="9" t="s">
        <v>675</v>
      </c>
      <c r="T2741" s="2" t="s">
        <v>675</v>
      </c>
    </row>
    <row r="2742" spans="1:20">
      <c r="A2742" s="2" t="s">
        <v>10596</v>
      </c>
      <c r="B2742" s="9" t="s">
        <v>675</v>
      </c>
      <c r="C2742" s="2" t="s">
        <v>682</v>
      </c>
      <c r="D2742" s="2" t="s">
        <v>675</v>
      </c>
      <c r="E2742" s="2" t="s">
        <v>682</v>
      </c>
      <c r="F2742" s="2" t="s">
        <v>11560</v>
      </c>
      <c r="G2742" s="2" t="s">
        <v>11551</v>
      </c>
      <c r="H2742" s="2" t="s">
        <v>5013</v>
      </c>
      <c r="I2742" s="2" t="s">
        <v>885</v>
      </c>
      <c r="J2742" s="2" t="s">
        <v>8206</v>
      </c>
      <c r="K2742" s="2" t="s">
        <v>922</v>
      </c>
      <c r="L2742" s="2" t="s">
        <v>675</v>
      </c>
      <c r="M2742" s="2" t="s">
        <v>2672</v>
      </c>
      <c r="N2742" s="2" t="s">
        <v>675</v>
      </c>
      <c r="O2742" s="2" t="s">
        <v>884</v>
      </c>
      <c r="P2742" s="2" t="s">
        <v>11568</v>
      </c>
      <c r="Q2742" s="9" t="s">
        <v>2402</v>
      </c>
      <c r="R2742" s="2" t="s">
        <v>10597</v>
      </c>
      <c r="S2742" s="9" t="s">
        <v>675</v>
      </c>
      <c r="T2742" s="2" t="s">
        <v>675</v>
      </c>
    </row>
    <row r="2743" spans="1:20">
      <c r="A2743" s="2" t="s">
        <v>10598</v>
      </c>
      <c r="B2743" s="9" t="s">
        <v>675</v>
      </c>
      <c r="C2743" s="2" t="s">
        <v>682</v>
      </c>
      <c r="D2743" s="2" t="s">
        <v>675</v>
      </c>
      <c r="E2743" s="2" t="s">
        <v>682</v>
      </c>
      <c r="F2743" s="2" t="s">
        <v>11560</v>
      </c>
      <c r="G2743" s="2" t="s">
        <v>11551</v>
      </c>
      <c r="H2743" s="2" t="s">
        <v>8210</v>
      </c>
      <c r="I2743" s="2" t="s">
        <v>885</v>
      </c>
      <c r="J2743" s="2" t="s">
        <v>8211</v>
      </c>
      <c r="K2743" s="2" t="s">
        <v>922</v>
      </c>
      <c r="L2743" s="2" t="s">
        <v>675</v>
      </c>
      <c r="M2743" s="2" t="s">
        <v>2672</v>
      </c>
      <c r="N2743" s="2" t="s">
        <v>675</v>
      </c>
      <c r="O2743" s="2" t="s">
        <v>884</v>
      </c>
      <c r="P2743" s="2" t="s">
        <v>11568</v>
      </c>
      <c r="Q2743" s="9" t="s">
        <v>2402</v>
      </c>
      <c r="R2743" s="2" t="s">
        <v>10599</v>
      </c>
      <c r="S2743" s="9" t="s">
        <v>675</v>
      </c>
      <c r="T2743" s="2" t="s">
        <v>675</v>
      </c>
    </row>
    <row r="2744" spans="1:20">
      <c r="A2744" s="2" t="s">
        <v>10600</v>
      </c>
      <c r="B2744" s="9" t="s">
        <v>675</v>
      </c>
      <c r="C2744" s="2" t="s">
        <v>682</v>
      </c>
      <c r="D2744" s="2" t="s">
        <v>675</v>
      </c>
      <c r="E2744" s="2" t="s">
        <v>682</v>
      </c>
      <c r="F2744" s="2" t="s">
        <v>11560</v>
      </c>
      <c r="G2744" s="2" t="s">
        <v>11551</v>
      </c>
      <c r="H2744" s="2" t="s">
        <v>2056</v>
      </c>
      <c r="I2744" s="2" t="s">
        <v>1185</v>
      </c>
      <c r="J2744" s="2" t="s">
        <v>9864</v>
      </c>
      <c r="K2744" s="2" t="s">
        <v>922</v>
      </c>
      <c r="L2744" s="2" t="s">
        <v>675</v>
      </c>
      <c r="M2744" s="2" t="s">
        <v>2672</v>
      </c>
      <c r="N2744" s="2" t="s">
        <v>675</v>
      </c>
      <c r="O2744" s="2" t="s">
        <v>1184</v>
      </c>
      <c r="P2744" s="2" t="s">
        <v>11568</v>
      </c>
      <c r="Q2744" s="9" t="s">
        <v>2402</v>
      </c>
      <c r="R2744" s="2" t="s">
        <v>10601</v>
      </c>
      <c r="S2744" s="9" t="s">
        <v>675</v>
      </c>
      <c r="T2744" s="2" t="s">
        <v>675</v>
      </c>
    </row>
    <row r="2745" spans="1:20">
      <c r="A2745" s="2" t="s">
        <v>10602</v>
      </c>
      <c r="B2745" s="9" t="s">
        <v>675</v>
      </c>
      <c r="C2745" s="2" t="s">
        <v>682</v>
      </c>
      <c r="D2745" s="2" t="s">
        <v>675</v>
      </c>
      <c r="E2745" s="2" t="s">
        <v>682</v>
      </c>
      <c r="F2745" s="2" t="s">
        <v>11560</v>
      </c>
      <c r="G2745" s="2" t="s">
        <v>11551</v>
      </c>
      <c r="H2745" s="2" t="s">
        <v>6324</v>
      </c>
      <c r="I2745" s="2" t="s">
        <v>1185</v>
      </c>
      <c r="J2745" s="2" t="s">
        <v>8677</v>
      </c>
      <c r="K2745" s="2" t="s">
        <v>922</v>
      </c>
      <c r="L2745" s="2" t="s">
        <v>675</v>
      </c>
      <c r="M2745" s="2" t="s">
        <v>2672</v>
      </c>
      <c r="N2745" s="2" t="s">
        <v>675</v>
      </c>
      <c r="O2745" s="2" t="s">
        <v>1184</v>
      </c>
      <c r="P2745" s="2" t="s">
        <v>11568</v>
      </c>
      <c r="Q2745" s="9" t="s">
        <v>2402</v>
      </c>
      <c r="R2745" s="2" t="s">
        <v>10603</v>
      </c>
      <c r="S2745" s="9" t="s">
        <v>675</v>
      </c>
      <c r="T2745" s="2" t="s">
        <v>675</v>
      </c>
    </row>
    <row r="2746" spans="1:20">
      <c r="A2746" s="2" t="s">
        <v>10604</v>
      </c>
      <c r="B2746" s="9" t="s">
        <v>675</v>
      </c>
      <c r="C2746" s="2" t="s">
        <v>682</v>
      </c>
      <c r="D2746" s="2" t="s">
        <v>675</v>
      </c>
      <c r="E2746" s="2" t="s">
        <v>682</v>
      </c>
      <c r="F2746" s="2" t="s">
        <v>11560</v>
      </c>
      <c r="G2746" s="2" t="s">
        <v>11551</v>
      </c>
      <c r="H2746" s="2" t="s">
        <v>5646</v>
      </c>
      <c r="I2746" s="2" t="s">
        <v>914</v>
      </c>
      <c r="J2746" s="2" t="s">
        <v>8122</v>
      </c>
      <c r="K2746" s="2" t="s">
        <v>922</v>
      </c>
      <c r="L2746" s="2" t="s">
        <v>675</v>
      </c>
      <c r="M2746" s="2" t="s">
        <v>2672</v>
      </c>
      <c r="N2746" s="2" t="s">
        <v>675</v>
      </c>
      <c r="O2746" s="2" t="s">
        <v>913</v>
      </c>
      <c r="P2746" s="2" t="s">
        <v>11568</v>
      </c>
      <c r="Q2746" s="9" t="s">
        <v>2402</v>
      </c>
      <c r="R2746" s="2" t="s">
        <v>10605</v>
      </c>
      <c r="S2746" s="9" t="s">
        <v>675</v>
      </c>
      <c r="T2746" s="2" t="s">
        <v>675</v>
      </c>
    </row>
    <row r="2747" spans="1:20">
      <c r="A2747" s="2" t="s">
        <v>10607</v>
      </c>
      <c r="B2747" s="9" t="s">
        <v>675</v>
      </c>
      <c r="C2747" s="2" t="s">
        <v>682</v>
      </c>
      <c r="D2747" s="2" t="s">
        <v>675</v>
      </c>
      <c r="E2747" s="2" t="s">
        <v>682</v>
      </c>
      <c r="F2747" s="2" t="s">
        <v>11560</v>
      </c>
      <c r="G2747" s="2" t="s">
        <v>11551</v>
      </c>
      <c r="H2747" s="2" t="s">
        <v>5667</v>
      </c>
      <c r="I2747" s="2" t="s">
        <v>914</v>
      </c>
      <c r="J2747" s="2" t="s">
        <v>7922</v>
      </c>
      <c r="K2747" s="2" t="s">
        <v>922</v>
      </c>
      <c r="L2747" s="2" t="s">
        <v>675</v>
      </c>
      <c r="M2747" s="2" t="s">
        <v>2672</v>
      </c>
      <c r="N2747" s="2" t="s">
        <v>675</v>
      </c>
      <c r="O2747" s="2" t="s">
        <v>913</v>
      </c>
      <c r="P2747" s="2" t="s">
        <v>11568</v>
      </c>
      <c r="Q2747" s="9" t="s">
        <v>2402</v>
      </c>
      <c r="R2747" s="2" t="s">
        <v>10608</v>
      </c>
      <c r="S2747" s="9" t="s">
        <v>675</v>
      </c>
      <c r="T2747" s="2" t="s">
        <v>675</v>
      </c>
    </row>
    <row r="2748" spans="1:20">
      <c r="A2748" s="2" t="s">
        <v>10609</v>
      </c>
      <c r="B2748" s="9" t="s">
        <v>675</v>
      </c>
      <c r="C2748" s="2" t="s">
        <v>682</v>
      </c>
      <c r="D2748" s="2" t="s">
        <v>675</v>
      </c>
      <c r="E2748" s="2" t="s">
        <v>682</v>
      </c>
      <c r="F2748" s="2" t="s">
        <v>11560</v>
      </c>
      <c r="G2748" s="2" t="s">
        <v>11551</v>
      </c>
      <c r="H2748" s="2" t="s">
        <v>5693</v>
      </c>
      <c r="I2748" s="2" t="s">
        <v>914</v>
      </c>
      <c r="J2748" s="2" t="s">
        <v>8762</v>
      </c>
      <c r="K2748" s="2" t="s">
        <v>922</v>
      </c>
      <c r="L2748" s="2" t="s">
        <v>675</v>
      </c>
      <c r="M2748" s="2" t="s">
        <v>2672</v>
      </c>
      <c r="N2748" s="2" t="s">
        <v>675</v>
      </c>
      <c r="O2748" s="2" t="s">
        <v>913</v>
      </c>
      <c r="P2748" s="2" t="s">
        <v>11568</v>
      </c>
      <c r="Q2748" s="9" t="s">
        <v>2402</v>
      </c>
      <c r="R2748" s="2" t="s">
        <v>10610</v>
      </c>
      <c r="S2748" s="9" t="s">
        <v>675</v>
      </c>
      <c r="T2748" s="2" t="s">
        <v>675</v>
      </c>
    </row>
    <row r="2749" spans="1:20">
      <c r="A2749" s="2" t="s">
        <v>10611</v>
      </c>
      <c r="B2749" s="9" t="s">
        <v>675</v>
      </c>
      <c r="C2749" s="2" t="s">
        <v>682</v>
      </c>
      <c r="D2749" s="2" t="s">
        <v>675</v>
      </c>
      <c r="E2749" s="2" t="s">
        <v>682</v>
      </c>
      <c r="F2749" s="2" t="s">
        <v>11560</v>
      </c>
      <c r="G2749" s="2" t="s">
        <v>11551</v>
      </c>
      <c r="H2749" s="2" t="s">
        <v>8538</v>
      </c>
      <c r="I2749" s="2" t="s">
        <v>885</v>
      </c>
      <c r="J2749" s="2" t="s">
        <v>8539</v>
      </c>
      <c r="K2749" s="2" t="s">
        <v>922</v>
      </c>
      <c r="L2749" s="2" t="s">
        <v>675</v>
      </c>
      <c r="M2749" s="2" t="s">
        <v>2672</v>
      </c>
      <c r="N2749" s="2" t="s">
        <v>675</v>
      </c>
      <c r="O2749" s="2" t="s">
        <v>884</v>
      </c>
      <c r="P2749" s="2" t="s">
        <v>11568</v>
      </c>
      <c r="Q2749" s="9" t="s">
        <v>2402</v>
      </c>
      <c r="R2749" s="2" t="s">
        <v>10612</v>
      </c>
      <c r="S2749" s="9" t="s">
        <v>675</v>
      </c>
      <c r="T2749" s="2" t="s">
        <v>675</v>
      </c>
    </row>
    <row r="2750" spans="1:20">
      <c r="A2750" s="2" t="s">
        <v>10613</v>
      </c>
      <c r="B2750" s="9" t="s">
        <v>675</v>
      </c>
      <c r="C2750" s="2" t="s">
        <v>682</v>
      </c>
      <c r="D2750" s="2" t="s">
        <v>675</v>
      </c>
      <c r="E2750" s="2" t="s">
        <v>682</v>
      </c>
      <c r="F2750" s="2" t="s">
        <v>11560</v>
      </c>
      <c r="G2750" s="2" t="s">
        <v>11551</v>
      </c>
      <c r="H2750" s="2" t="s">
        <v>8543</v>
      </c>
      <c r="I2750" s="2" t="s">
        <v>885</v>
      </c>
      <c r="J2750" s="2" t="s">
        <v>8544</v>
      </c>
      <c r="K2750" s="2" t="s">
        <v>922</v>
      </c>
      <c r="L2750" s="2" t="s">
        <v>675</v>
      </c>
      <c r="M2750" s="2" t="s">
        <v>2672</v>
      </c>
      <c r="N2750" s="2" t="s">
        <v>675</v>
      </c>
      <c r="O2750" s="2" t="s">
        <v>884</v>
      </c>
      <c r="P2750" s="2" t="s">
        <v>11568</v>
      </c>
      <c r="Q2750" s="9" t="s">
        <v>2402</v>
      </c>
      <c r="R2750" s="2" t="s">
        <v>10614</v>
      </c>
      <c r="S2750" s="9" t="s">
        <v>675</v>
      </c>
      <c r="T2750" s="2" t="s">
        <v>675</v>
      </c>
    </row>
    <row r="2751" spans="1:20">
      <c r="A2751" s="2" t="s">
        <v>10615</v>
      </c>
      <c r="B2751" s="9" t="s">
        <v>675</v>
      </c>
      <c r="C2751" s="2" t="s">
        <v>682</v>
      </c>
      <c r="D2751" s="2" t="s">
        <v>675</v>
      </c>
      <c r="E2751" s="2" t="s">
        <v>682</v>
      </c>
      <c r="F2751" s="2" t="s">
        <v>11560</v>
      </c>
      <c r="G2751" s="2" t="s">
        <v>11551</v>
      </c>
      <c r="H2751" s="2" t="s">
        <v>8547</v>
      </c>
      <c r="I2751" s="2" t="s">
        <v>885</v>
      </c>
      <c r="J2751" s="2" t="s">
        <v>8548</v>
      </c>
      <c r="K2751" s="2" t="s">
        <v>922</v>
      </c>
      <c r="L2751" s="2" t="s">
        <v>675</v>
      </c>
      <c r="M2751" s="2" t="s">
        <v>2672</v>
      </c>
      <c r="N2751" s="2" t="s">
        <v>675</v>
      </c>
      <c r="O2751" s="2" t="s">
        <v>884</v>
      </c>
      <c r="P2751" s="2" t="s">
        <v>11568</v>
      </c>
      <c r="Q2751" s="9" t="s">
        <v>2402</v>
      </c>
      <c r="R2751" s="2" t="s">
        <v>10616</v>
      </c>
      <c r="S2751" s="9" t="s">
        <v>675</v>
      </c>
      <c r="T2751" s="2" t="s">
        <v>675</v>
      </c>
    </row>
    <row r="2752" spans="1:20">
      <c r="A2752" s="2" t="s">
        <v>10617</v>
      </c>
      <c r="B2752" s="9" t="s">
        <v>675</v>
      </c>
      <c r="C2752" s="2" t="s">
        <v>682</v>
      </c>
      <c r="D2752" s="2" t="s">
        <v>675</v>
      </c>
      <c r="E2752" s="2" t="s">
        <v>682</v>
      </c>
      <c r="F2752" s="2" t="s">
        <v>11560</v>
      </c>
      <c r="G2752" s="2" t="s">
        <v>11551</v>
      </c>
      <c r="H2752" s="2" t="s">
        <v>8551</v>
      </c>
      <c r="I2752" s="2" t="s">
        <v>885</v>
      </c>
      <c r="J2752" s="2" t="s">
        <v>8552</v>
      </c>
      <c r="K2752" s="2" t="s">
        <v>922</v>
      </c>
      <c r="L2752" s="2" t="s">
        <v>675</v>
      </c>
      <c r="M2752" s="2" t="s">
        <v>2672</v>
      </c>
      <c r="N2752" s="2" t="s">
        <v>675</v>
      </c>
      <c r="O2752" s="2" t="s">
        <v>884</v>
      </c>
      <c r="P2752" s="2" t="s">
        <v>11568</v>
      </c>
      <c r="Q2752" s="9" t="s">
        <v>2402</v>
      </c>
      <c r="R2752" s="2" t="s">
        <v>10618</v>
      </c>
      <c r="S2752" s="9" t="s">
        <v>675</v>
      </c>
      <c r="T2752" s="2" t="s">
        <v>675</v>
      </c>
    </row>
    <row r="2753" spans="1:20">
      <c r="A2753" s="2" t="s">
        <v>10619</v>
      </c>
      <c r="B2753" s="9" t="s">
        <v>675</v>
      </c>
      <c r="C2753" s="2" t="s">
        <v>682</v>
      </c>
      <c r="D2753" s="2" t="s">
        <v>675</v>
      </c>
      <c r="E2753" s="2" t="s">
        <v>682</v>
      </c>
      <c r="F2753" s="2" t="s">
        <v>11560</v>
      </c>
      <c r="G2753" s="2" t="s">
        <v>11551</v>
      </c>
      <c r="H2753" s="2" t="s">
        <v>9571</v>
      </c>
      <c r="I2753" s="2" t="s">
        <v>1185</v>
      </c>
      <c r="J2753" s="2" t="s">
        <v>10620</v>
      </c>
      <c r="K2753" s="2" t="s">
        <v>922</v>
      </c>
      <c r="L2753" s="2" t="s">
        <v>675</v>
      </c>
      <c r="M2753" s="2" t="s">
        <v>2672</v>
      </c>
      <c r="N2753" s="2" t="s">
        <v>675</v>
      </c>
      <c r="O2753" s="2" t="s">
        <v>1184</v>
      </c>
      <c r="P2753" s="2" t="s">
        <v>11568</v>
      </c>
      <c r="Q2753" s="9" t="s">
        <v>2402</v>
      </c>
      <c r="R2753" s="2" t="s">
        <v>10621</v>
      </c>
      <c r="S2753" s="9" t="s">
        <v>675</v>
      </c>
      <c r="T2753" s="2" t="s">
        <v>675</v>
      </c>
    </row>
    <row r="2754" spans="1:20">
      <c r="A2754" s="2" t="s">
        <v>10622</v>
      </c>
      <c r="B2754" s="9" t="s">
        <v>675</v>
      </c>
      <c r="C2754" s="2" t="s">
        <v>682</v>
      </c>
      <c r="D2754" s="2" t="s">
        <v>675</v>
      </c>
      <c r="E2754" s="2" t="s">
        <v>682</v>
      </c>
      <c r="F2754" s="2" t="s">
        <v>11560</v>
      </c>
      <c r="G2754" s="2" t="s">
        <v>11551</v>
      </c>
      <c r="H2754" s="2" t="s">
        <v>10623</v>
      </c>
      <c r="I2754" s="2" t="s">
        <v>1185</v>
      </c>
      <c r="J2754" s="2" t="s">
        <v>10624</v>
      </c>
      <c r="K2754" s="2" t="s">
        <v>922</v>
      </c>
      <c r="L2754" s="2" t="s">
        <v>675</v>
      </c>
      <c r="M2754" s="2" t="s">
        <v>2672</v>
      </c>
      <c r="N2754" s="2" t="s">
        <v>675</v>
      </c>
      <c r="O2754" s="2" t="s">
        <v>1184</v>
      </c>
      <c r="P2754" s="2" t="s">
        <v>11568</v>
      </c>
      <c r="Q2754" s="9" t="s">
        <v>2402</v>
      </c>
      <c r="R2754" s="2" t="s">
        <v>10625</v>
      </c>
      <c r="S2754" s="9" t="s">
        <v>675</v>
      </c>
      <c r="T2754" s="2" t="s">
        <v>675</v>
      </c>
    </row>
    <row r="2755" spans="1:20">
      <c r="A2755" s="2" t="s">
        <v>10626</v>
      </c>
      <c r="B2755" s="9" t="s">
        <v>675</v>
      </c>
      <c r="C2755" s="2" t="s">
        <v>682</v>
      </c>
      <c r="D2755" s="2" t="s">
        <v>675</v>
      </c>
      <c r="E2755" s="2" t="s">
        <v>682</v>
      </c>
      <c r="F2755" s="2" t="s">
        <v>11560</v>
      </c>
      <c r="G2755" s="2" t="s">
        <v>11551</v>
      </c>
      <c r="H2755" s="2" t="s">
        <v>10111</v>
      </c>
      <c r="I2755" s="2" t="s">
        <v>885</v>
      </c>
      <c r="J2755" s="2" t="s">
        <v>10112</v>
      </c>
      <c r="K2755" s="2" t="s">
        <v>922</v>
      </c>
      <c r="L2755" s="2" t="s">
        <v>675</v>
      </c>
      <c r="M2755" s="2" t="s">
        <v>2672</v>
      </c>
      <c r="N2755" s="2" t="s">
        <v>675</v>
      </c>
      <c r="O2755" s="2" t="s">
        <v>884</v>
      </c>
      <c r="P2755" s="2" t="s">
        <v>675</v>
      </c>
      <c r="Q2755" s="9" t="s">
        <v>2402</v>
      </c>
      <c r="R2755" s="2" t="s">
        <v>10627</v>
      </c>
      <c r="S2755" s="9" t="s">
        <v>675</v>
      </c>
      <c r="T2755" s="2" t="s">
        <v>675</v>
      </c>
    </row>
    <row r="2756" spans="1:20">
      <c r="A2756" s="2" t="s">
        <v>10628</v>
      </c>
      <c r="B2756" s="9" t="s">
        <v>675</v>
      </c>
      <c r="C2756" s="2" t="s">
        <v>682</v>
      </c>
      <c r="D2756" s="2" t="s">
        <v>675</v>
      </c>
      <c r="E2756" s="2" t="s">
        <v>682</v>
      </c>
      <c r="F2756" s="2" t="s">
        <v>11560</v>
      </c>
      <c r="G2756" s="2" t="s">
        <v>11551</v>
      </c>
      <c r="H2756" s="2" t="s">
        <v>10115</v>
      </c>
      <c r="I2756" s="2" t="s">
        <v>885</v>
      </c>
      <c r="J2756" s="2" t="s">
        <v>10116</v>
      </c>
      <c r="K2756" s="2" t="s">
        <v>922</v>
      </c>
      <c r="L2756" s="2" t="s">
        <v>675</v>
      </c>
      <c r="M2756" s="2" t="s">
        <v>2672</v>
      </c>
      <c r="N2756" s="2" t="s">
        <v>675</v>
      </c>
      <c r="O2756" s="2" t="s">
        <v>884</v>
      </c>
      <c r="P2756" s="2" t="s">
        <v>675</v>
      </c>
      <c r="Q2756" s="9" t="s">
        <v>2402</v>
      </c>
      <c r="R2756" s="2" t="s">
        <v>10629</v>
      </c>
      <c r="S2756" s="9" t="s">
        <v>675</v>
      </c>
      <c r="T2756" s="2" t="s">
        <v>675</v>
      </c>
    </row>
    <row r="2757" spans="1:20">
      <c r="A2757" s="2" t="s">
        <v>10630</v>
      </c>
      <c r="B2757" s="9" t="s">
        <v>675</v>
      </c>
      <c r="C2757" s="2" t="s">
        <v>682</v>
      </c>
      <c r="D2757" s="2" t="s">
        <v>675</v>
      </c>
      <c r="E2757" s="2" t="s">
        <v>682</v>
      </c>
      <c r="F2757" s="2" t="s">
        <v>11560</v>
      </c>
      <c r="G2757" s="2" t="s">
        <v>11551</v>
      </c>
      <c r="H2757" s="2" t="s">
        <v>10119</v>
      </c>
      <c r="I2757" s="2" t="s">
        <v>885</v>
      </c>
      <c r="J2757" s="2" t="s">
        <v>10120</v>
      </c>
      <c r="K2757" s="2" t="s">
        <v>922</v>
      </c>
      <c r="L2757" s="2" t="s">
        <v>675</v>
      </c>
      <c r="M2757" s="2" t="s">
        <v>2672</v>
      </c>
      <c r="N2757" s="2" t="s">
        <v>675</v>
      </c>
      <c r="O2757" s="2" t="s">
        <v>884</v>
      </c>
      <c r="P2757" s="2" t="s">
        <v>675</v>
      </c>
      <c r="Q2757" s="9" t="s">
        <v>2402</v>
      </c>
      <c r="R2757" s="2" t="s">
        <v>10631</v>
      </c>
      <c r="S2757" s="9" t="s">
        <v>675</v>
      </c>
      <c r="T2757" s="2" t="s">
        <v>675</v>
      </c>
    </row>
    <row r="2758" spans="1:20">
      <c r="A2758" s="2" t="s">
        <v>10632</v>
      </c>
      <c r="B2758" s="9" t="s">
        <v>675</v>
      </c>
      <c r="C2758" s="2" t="s">
        <v>682</v>
      </c>
      <c r="D2758" s="2" t="s">
        <v>675</v>
      </c>
      <c r="E2758" s="2" t="s">
        <v>682</v>
      </c>
      <c r="F2758" s="2" t="s">
        <v>11560</v>
      </c>
      <c r="G2758" s="2" t="s">
        <v>11551</v>
      </c>
      <c r="H2758" s="2" t="s">
        <v>10107</v>
      </c>
      <c r="I2758" s="2" t="s">
        <v>885</v>
      </c>
      <c r="J2758" s="2" t="s">
        <v>10108</v>
      </c>
      <c r="K2758" s="2" t="s">
        <v>922</v>
      </c>
      <c r="L2758" s="2" t="s">
        <v>675</v>
      </c>
      <c r="M2758" s="2" t="s">
        <v>2672</v>
      </c>
      <c r="N2758" s="2" t="s">
        <v>675</v>
      </c>
      <c r="O2758" s="2" t="s">
        <v>884</v>
      </c>
      <c r="P2758" s="2" t="s">
        <v>675</v>
      </c>
      <c r="Q2758" s="9" t="s">
        <v>2402</v>
      </c>
      <c r="R2758" s="2" t="s">
        <v>10633</v>
      </c>
      <c r="S2758" s="9" t="s">
        <v>675</v>
      </c>
      <c r="T2758" s="2" t="s">
        <v>675</v>
      </c>
    </row>
    <row r="2759" spans="1:20">
      <c r="A2759" s="2" t="s">
        <v>4925</v>
      </c>
      <c r="B2759" s="9" t="s">
        <v>2402</v>
      </c>
      <c r="C2759" s="2" t="s">
        <v>13926</v>
      </c>
      <c r="D2759" s="2" t="s">
        <v>2402</v>
      </c>
      <c r="E2759" s="2" t="s">
        <v>13927</v>
      </c>
      <c r="F2759" s="2" t="s">
        <v>11550</v>
      </c>
      <c r="G2759" s="2" t="s">
        <v>11551</v>
      </c>
      <c r="H2759" s="2" t="s">
        <v>675</v>
      </c>
      <c r="I2759" s="2" t="s">
        <v>2060</v>
      </c>
      <c r="J2759" s="2" t="s">
        <v>496</v>
      </c>
      <c r="K2759" s="2" t="s">
        <v>664</v>
      </c>
      <c r="L2759" s="2" t="s">
        <v>11552</v>
      </c>
      <c r="M2759" s="2" t="s">
        <v>1513</v>
      </c>
      <c r="N2759" s="2" t="s">
        <v>675</v>
      </c>
      <c r="O2759" s="2" t="s">
        <v>2059</v>
      </c>
      <c r="P2759" s="2" t="s">
        <v>11553</v>
      </c>
      <c r="Q2759" s="9" t="s">
        <v>2410</v>
      </c>
      <c r="R2759" s="2" t="s">
        <v>4927</v>
      </c>
      <c r="S2759" s="9" t="s">
        <v>675</v>
      </c>
      <c r="T2759" s="2" t="s">
        <v>675</v>
      </c>
    </row>
    <row r="2760" spans="1:20">
      <c r="A2760" s="2" t="s">
        <v>2409</v>
      </c>
      <c r="B2760" s="9" t="s">
        <v>2402</v>
      </c>
      <c r="C2760" s="2" t="s">
        <v>6902</v>
      </c>
      <c r="D2760" s="2" t="s">
        <v>2402</v>
      </c>
      <c r="E2760" s="2" t="s">
        <v>7712</v>
      </c>
      <c r="F2760" s="2" t="s">
        <v>11560</v>
      </c>
      <c r="G2760" s="2" t="s">
        <v>11551</v>
      </c>
      <c r="H2760" s="2" t="s">
        <v>1177</v>
      </c>
      <c r="I2760" s="2" t="s">
        <v>1176</v>
      </c>
      <c r="J2760" s="2" t="s">
        <v>2411</v>
      </c>
      <c r="K2760" s="2" t="s">
        <v>663</v>
      </c>
      <c r="L2760" s="2" t="s">
        <v>675</v>
      </c>
      <c r="M2760" s="2" t="s">
        <v>711</v>
      </c>
      <c r="N2760" s="2" t="s">
        <v>675</v>
      </c>
      <c r="O2760" s="2" t="s">
        <v>1175</v>
      </c>
      <c r="P2760" s="2" t="s">
        <v>11568</v>
      </c>
      <c r="Q2760" s="9" t="s">
        <v>2410</v>
      </c>
      <c r="R2760" s="2" t="s">
        <v>2412</v>
      </c>
      <c r="S2760" s="9" t="s">
        <v>675</v>
      </c>
      <c r="T2760" s="2" t="s">
        <v>675</v>
      </c>
    </row>
    <row r="2761" spans="1:20">
      <c r="A2761" s="2" t="s">
        <v>10634</v>
      </c>
      <c r="B2761" s="9" t="s">
        <v>675</v>
      </c>
      <c r="C2761" s="2" t="s">
        <v>682</v>
      </c>
      <c r="D2761" s="2" t="s">
        <v>675</v>
      </c>
      <c r="E2761" s="2" t="s">
        <v>682</v>
      </c>
      <c r="F2761" s="2" t="s">
        <v>11560</v>
      </c>
      <c r="G2761" s="2" t="s">
        <v>11551</v>
      </c>
      <c r="H2761" s="2" t="s">
        <v>675</v>
      </c>
      <c r="I2761" s="2" t="s">
        <v>79</v>
      </c>
      <c r="J2761" s="2" t="s">
        <v>6824</v>
      </c>
      <c r="K2761" s="2" t="s">
        <v>922</v>
      </c>
      <c r="L2761" s="2" t="s">
        <v>675</v>
      </c>
      <c r="M2761" s="2" t="s">
        <v>760</v>
      </c>
      <c r="N2761" s="2" t="s">
        <v>675</v>
      </c>
      <c r="O2761" s="2" t="s">
        <v>5223</v>
      </c>
      <c r="P2761" s="2" t="s">
        <v>11557</v>
      </c>
      <c r="Q2761" s="9" t="s">
        <v>2410</v>
      </c>
      <c r="R2761" s="2" t="s">
        <v>10636</v>
      </c>
      <c r="S2761" s="9" t="s">
        <v>675</v>
      </c>
      <c r="T2761" s="2" t="s">
        <v>675</v>
      </c>
    </row>
    <row r="2762" spans="1:20">
      <c r="A2762" s="2" t="s">
        <v>10638</v>
      </c>
      <c r="B2762" s="9" t="s">
        <v>675</v>
      </c>
      <c r="C2762" s="2" t="s">
        <v>682</v>
      </c>
      <c r="D2762" s="2" t="s">
        <v>675</v>
      </c>
      <c r="E2762" s="2" t="s">
        <v>682</v>
      </c>
      <c r="F2762" s="2" t="s">
        <v>11560</v>
      </c>
      <c r="G2762" s="2" t="s">
        <v>11551</v>
      </c>
      <c r="H2762" s="2" t="s">
        <v>474</v>
      </c>
      <c r="I2762" s="2" t="s">
        <v>474</v>
      </c>
      <c r="J2762" s="2" t="s">
        <v>7175</v>
      </c>
      <c r="K2762" s="2" t="s">
        <v>922</v>
      </c>
      <c r="L2762" s="2" t="s">
        <v>675</v>
      </c>
      <c r="M2762" s="2" t="s">
        <v>760</v>
      </c>
      <c r="N2762" s="2" t="s">
        <v>675</v>
      </c>
      <c r="O2762" s="2" t="s">
        <v>4574</v>
      </c>
      <c r="P2762" s="2" t="s">
        <v>11557</v>
      </c>
      <c r="Q2762" s="9" t="s">
        <v>2410</v>
      </c>
      <c r="R2762" s="2" t="s">
        <v>10639</v>
      </c>
      <c r="S2762" s="9" t="s">
        <v>675</v>
      </c>
      <c r="T2762" s="2" t="s">
        <v>675</v>
      </c>
    </row>
    <row r="2763" spans="1:20">
      <c r="A2763" s="2" t="s">
        <v>10640</v>
      </c>
      <c r="B2763" s="9" t="s">
        <v>675</v>
      </c>
      <c r="C2763" s="2" t="s">
        <v>682</v>
      </c>
      <c r="D2763" s="2" t="s">
        <v>675</v>
      </c>
      <c r="E2763" s="2" t="s">
        <v>682</v>
      </c>
      <c r="F2763" s="2" t="s">
        <v>11560</v>
      </c>
      <c r="G2763" s="2" t="s">
        <v>11551</v>
      </c>
      <c r="H2763" s="2" t="s">
        <v>7211</v>
      </c>
      <c r="I2763" s="2" t="s">
        <v>7211</v>
      </c>
      <c r="J2763" s="2" t="s">
        <v>7212</v>
      </c>
      <c r="K2763" s="2" t="s">
        <v>922</v>
      </c>
      <c r="L2763" s="2" t="s">
        <v>675</v>
      </c>
      <c r="M2763" s="2" t="s">
        <v>760</v>
      </c>
      <c r="N2763" s="2" t="s">
        <v>675</v>
      </c>
      <c r="O2763" s="2" t="s">
        <v>7210</v>
      </c>
      <c r="P2763" s="2" t="s">
        <v>11557</v>
      </c>
      <c r="Q2763" s="9" t="s">
        <v>2410</v>
      </c>
      <c r="R2763" s="2" t="s">
        <v>10641</v>
      </c>
      <c r="S2763" s="9" t="s">
        <v>675</v>
      </c>
      <c r="T2763" s="2" t="s">
        <v>675</v>
      </c>
    </row>
    <row r="2764" spans="1:20">
      <c r="A2764" s="2" t="s">
        <v>10642</v>
      </c>
      <c r="B2764" s="9" t="s">
        <v>675</v>
      </c>
      <c r="C2764" s="2" t="s">
        <v>682</v>
      </c>
      <c r="D2764" s="2" t="s">
        <v>675</v>
      </c>
      <c r="E2764" s="2" t="s">
        <v>682</v>
      </c>
      <c r="F2764" s="2" t="s">
        <v>11560</v>
      </c>
      <c r="G2764" s="2" t="s">
        <v>11551</v>
      </c>
      <c r="H2764" s="2" t="s">
        <v>176</v>
      </c>
      <c r="I2764" s="2" t="s">
        <v>176</v>
      </c>
      <c r="J2764" s="2" t="s">
        <v>7236</v>
      </c>
      <c r="K2764" s="2" t="s">
        <v>922</v>
      </c>
      <c r="L2764" s="2" t="s">
        <v>675</v>
      </c>
      <c r="M2764" s="2" t="s">
        <v>760</v>
      </c>
      <c r="N2764" s="2" t="s">
        <v>675</v>
      </c>
      <c r="O2764" s="2" t="s">
        <v>2845</v>
      </c>
      <c r="P2764" s="2" t="s">
        <v>11557</v>
      </c>
      <c r="Q2764" s="9" t="s">
        <v>2410</v>
      </c>
      <c r="R2764" s="2" t="s">
        <v>10643</v>
      </c>
      <c r="S2764" s="9" t="s">
        <v>675</v>
      </c>
      <c r="T2764" s="2" t="s">
        <v>675</v>
      </c>
    </row>
    <row r="2765" spans="1:20">
      <c r="A2765" s="2" t="s">
        <v>2413</v>
      </c>
      <c r="B2765" s="9" t="s">
        <v>2410</v>
      </c>
      <c r="C2765" s="2" t="s">
        <v>13928</v>
      </c>
      <c r="D2765" s="2" t="s">
        <v>2410</v>
      </c>
      <c r="E2765" s="2" t="s">
        <v>5882</v>
      </c>
      <c r="F2765" s="2" t="s">
        <v>11560</v>
      </c>
      <c r="G2765" s="2" t="s">
        <v>11551</v>
      </c>
      <c r="H2765" s="2" t="s">
        <v>675</v>
      </c>
      <c r="I2765" s="2" t="s">
        <v>79</v>
      </c>
      <c r="J2765" s="2" t="s">
        <v>2416</v>
      </c>
      <c r="K2765" s="2" t="s">
        <v>663</v>
      </c>
      <c r="L2765" s="2" t="s">
        <v>675</v>
      </c>
      <c r="M2765" s="2" t="s">
        <v>701</v>
      </c>
      <c r="N2765" s="2" t="s">
        <v>675</v>
      </c>
      <c r="O2765" s="2" t="s">
        <v>5223</v>
      </c>
      <c r="P2765" s="2" t="s">
        <v>11557</v>
      </c>
      <c r="Q2765" s="9" t="s">
        <v>2410</v>
      </c>
      <c r="R2765" s="2" t="s">
        <v>2417</v>
      </c>
      <c r="S2765" s="9" t="s">
        <v>675</v>
      </c>
      <c r="T2765" s="2" t="s">
        <v>675</v>
      </c>
    </row>
    <row r="2766" spans="1:20">
      <c r="A2766" s="2" t="s">
        <v>2418</v>
      </c>
      <c r="B2766" s="9" t="s">
        <v>2410</v>
      </c>
      <c r="C2766" s="2" t="s">
        <v>13929</v>
      </c>
      <c r="D2766" s="2" t="s">
        <v>2410</v>
      </c>
      <c r="E2766" s="2" t="s">
        <v>5895</v>
      </c>
      <c r="F2766" s="2" t="s">
        <v>11560</v>
      </c>
      <c r="G2766" s="2" t="s">
        <v>11551</v>
      </c>
      <c r="H2766" s="2" t="s">
        <v>675</v>
      </c>
      <c r="I2766" s="2" t="s">
        <v>71</v>
      </c>
      <c r="J2766" s="2" t="s">
        <v>2419</v>
      </c>
      <c r="K2766" s="2" t="s">
        <v>663</v>
      </c>
      <c r="L2766" s="2" t="s">
        <v>675</v>
      </c>
      <c r="M2766" s="2" t="s">
        <v>701</v>
      </c>
      <c r="N2766" s="2" t="s">
        <v>675</v>
      </c>
      <c r="O2766" s="2" t="s">
        <v>1915</v>
      </c>
      <c r="P2766" s="2" t="s">
        <v>11557</v>
      </c>
      <c r="Q2766" s="9" t="s">
        <v>2410</v>
      </c>
      <c r="R2766" s="2" t="s">
        <v>2421</v>
      </c>
      <c r="S2766" s="9" t="s">
        <v>675</v>
      </c>
      <c r="T2766" s="2" t="s">
        <v>675</v>
      </c>
    </row>
    <row r="2767" spans="1:20">
      <c r="A2767" s="2" t="s">
        <v>10644</v>
      </c>
      <c r="B2767" s="9" t="s">
        <v>2410</v>
      </c>
      <c r="C2767" s="2" t="s">
        <v>13930</v>
      </c>
      <c r="D2767" s="2" t="s">
        <v>675</v>
      </c>
      <c r="E2767" s="2" t="s">
        <v>682</v>
      </c>
      <c r="F2767" s="2" t="s">
        <v>11560</v>
      </c>
      <c r="G2767" s="2" t="s">
        <v>11551</v>
      </c>
      <c r="H2767" s="2" t="s">
        <v>675</v>
      </c>
      <c r="I2767" s="2" t="s">
        <v>1413</v>
      </c>
      <c r="J2767" s="2" t="s">
        <v>10645</v>
      </c>
      <c r="K2767" s="2" t="s">
        <v>922</v>
      </c>
      <c r="L2767" s="2" t="s">
        <v>675</v>
      </c>
      <c r="M2767" s="2" t="s">
        <v>2672</v>
      </c>
      <c r="N2767" s="2" t="s">
        <v>675</v>
      </c>
      <c r="O2767" s="2" t="s">
        <v>1412</v>
      </c>
      <c r="P2767" s="2" t="s">
        <v>11568</v>
      </c>
      <c r="Q2767" s="9" t="s">
        <v>2410</v>
      </c>
      <c r="R2767" s="2" t="s">
        <v>10646</v>
      </c>
      <c r="S2767" s="9" t="s">
        <v>675</v>
      </c>
      <c r="T2767" s="2" t="s">
        <v>675</v>
      </c>
    </row>
    <row r="2768" spans="1:20">
      <c r="A2768" s="2" t="s">
        <v>10647</v>
      </c>
      <c r="B2768" s="9" t="s">
        <v>2410</v>
      </c>
      <c r="C2768" s="2" t="s">
        <v>13931</v>
      </c>
      <c r="D2768" s="2" t="s">
        <v>675</v>
      </c>
      <c r="E2768" s="2" t="s">
        <v>682</v>
      </c>
      <c r="F2768" s="2" t="s">
        <v>11560</v>
      </c>
      <c r="G2768" s="2" t="s">
        <v>11551</v>
      </c>
      <c r="H2768" s="2" t="s">
        <v>675</v>
      </c>
      <c r="I2768" s="2" t="s">
        <v>1337</v>
      </c>
      <c r="J2768" s="2" t="s">
        <v>10648</v>
      </c>
      <c r="K2768" s="2" t="s">
        <v>922</v>
      </c>
      <c r="L2768" s="2" t="s">
        <v>675</v>
      </c>
      <c r="M2768" s="2" t="s">
        <v>2672</v>
      </c>
      <c r="N2768" s="2" t="s">
        <v>675</v>
      </c>
      <c r="O2768" s="2" t="s">
        <v>1336</v>
      </c>
      <c r="P2768" s="2" t="s">
        <v>11568</v>
      </c>
      <c r="Q2768" s="9" t="s">
        <v>2410</v>
      </c>
      <c r="R2768" s="2" t="s">
        <v>10649</v>
      </c>
      <c r="S2768" s="9" t="s">
        <v>675</v>
      </c>
      <c r="T2768" s="2" t="s">
        <v>675</v>
      </c>
    </row>
    <row r="2769" spans="1:20">
      <c r="A2769" s="2" t="s">
        <v>3532</v>
      </c>
      <c r="B2769" s="9" t="s">
        <v>2410</v>
      </c>
      <c r="C2769" s="2" t="s">
        <v>13318</v>
      </c>
      <c r="D2769" s="2" t="s">
        <v>2410</v>
      </c>
      <c r="E2769" s="2" t="s">
        <v>12924</v>
      </c>
      <c r="F2769" s="2" t="s">
        <v>11560</v>
      </c>
      <c r="G2769" s="2" t="s">
        <v>11551</v>
      </c>
      <c r="H2769" s="2" t="s">
        <v>675</v>
      </c>
      <c r="I2769" s="2" t="s">
        <v>2008</v>
      </c>
      <c r="J2769" s="2" t="s">
        <v>382</v>
      </c>
      <c r="K2769" s="2" t="s">
        <v>664</v>
      </c>
      <c r="L2769" s="2" t="s">
        <v>675</v>
      </c>
      <c r="M2769" s="2" t="s">
        <v>779</v>
      </c>
      <c r="N2769" s="2" t="s">
        <v>2672</v>
      </c>
      <c r="O2769" s="2" t="s">
        <v>2007</v>
      </c>
      <c r="P2769" s="2" t="s">
        <v>11557</v>
      </c>
      <c r="Q2769" s="9" t="s">
        <v>2410</v>
      </c>
      <c r="R2769" s="2" t="s">
        <v>3533</v>
      </c>
      <c r="S2769" s="9" t="s">
        <v>2449</v>
      </c>
      <c r="T2769" s="2" t="s">
        <v>675</v>
      </c>
    </row>
    <row r="2770" spans="1:20">
      <c r="A2770" s="2" t="s">
        <v>2422</v>
      </c>
      <c r="B2770" s="9" t="s">
        <v>2423</v>
      </c>
      <c r="C2770" s="2" t="s">
        <v>6721</v>
      </c>
      <c r="D2770" s="2" t="s">
        <v>2423</v>
      </c>
      <c r="E2770" s="2" t="s">
        <v>11615</v>
      </c>
      <c r="F2770" s="2" t="s">
        <v>11560</v>
      </c>
      <c r="G2770" s="2" t="s">
        <v>11551</v>
      </c>
      <c r="H2770" s="2" t="s">
        <v>675</v>
      </c>
      <c r="I2770" s="2" t="s">
        <v>1800</v>
      </c>
      <c r="J2770" s="2" t="s">
        <v>186</v>
      </c>
      <c r="K2770" s="2" t="s">
        <v>664</v>
      </c>
      <c r="L2770" s="2" t="s">
        <v>675</v>
      </c>
      <c r="M2770" s="2" t="s">
        <v>1676</v>
      </c>
      <c r="N2770" s="2" t="s">
        <v>675</v>
      </c>
      <c r="O2770" s="2" t="s">
        <v>1799</v>
      </c>
      <c r="P2770" s="2" t="s">
        <v>11568</v>
      </c>
      <c r="Q2770" s="9" t="s">
        <v>2423</v>
      </c>
      <c r="R2770" s="2" t="s">
        <v>2424</v>
      </c>
      <c r="S2770" s="9" t="s">
        <v>675</v>
      </c>
      <c r="T2770" s="2" t="s">
        <v>675</v>
      </c>
    </row>
    <row r="2771" spans="1:20">
      <c r="A2771" s="2" t="s">
        <v>3534</v>
      </c>
      <c r="B2771" s="9" t="s">
        <v>2423</v>
      </c>
      <c r="C2771" s="2" t="s">
        <v>12306</v>
      </c>
      <c r="D2771" s="2" t="s">
        <v>2423</v>
      </c>
      <c r="E2771" s="2" t="s">
        <v>13932</v>
      </c>
      <c r="F2771" s="2" t="s">
        <v>11560</v>
      </c>
      <c r="G2771" s="2" t="s">
        <v>11551</v>
      </c>
      <c r="H2771" s="2" t="s">
        <v>675</v>
      </c>
      <c r="I2771" s="2" t="s">
        <v>1398</v>
      </c>
      <c r="J2771" s="2" t="s">
        <v>625</v>
      </c>
      <c r="K2771" s="2" t="s">
        <v>664</v>
      </c>
      <c r="L2771" s="2" t="s">
        <v>675</v>
      </c>
      <c r="M2771" s="2" t="s">
        <v>779</v>
      </c>
      <c r="N2771" s="2" t="s">
        <v>2672</v>
      </c>
      <c r="O2771" s="2" t="s">
        <v>1397</v>
      </c>
      <c r="P2771" s="2" t="s">
        <v>11557</v>
      </c>
      <c r="Q2771" s="9" t="s">
        <v>2423</v>
      </c>
      <c r="R2771" s="2" t="s">
        <v>3535</v>
      </c>
      <c r="S2771" s="9" t="s">
        <v>2449</v>
      </c>
      <c r="T2771" s="2" t="s">
        <v>675</v>
      </c>
    </row>
    <row r="2772" spans="1:20">
      <c r="A2772" s="2" t="s">
        <v>5599</v>
      </c>
      <c r="B2772" s="9" t="s">
        <v>2423</v>
      </c>
      <c r="C2772" s="2" t="s">
        <v>12099</v>
      </c>
      <c r="D2772" s="2" t="s">
        <v>2423</v>
      </c>
      <c r="E2772" s="2" t="s">
        <v>6800</v>
      </c>
      <c r="F2772" s="2" t="s">
        <v>11560</v>
      </c>
      <c r="G2772" s="2" t="s">
        <v>11551</v>
      </c>
      <c r="H2772" s="2" t="s">
        <v>675</v>
      </c>
      <c r="I2772" s="2" t="s">
        <v>2547</v>
      </c>
      <c r="J2772" s="2" t="s">
        <v>5600</v>
      </c>
      <c r="K2772" s="2" t="s">
        <v>664</v>
      </c>
      <c r="L2772" s="2" t="s">
        <v>675</v>
      </c>
      <c r="M2772" s="2" t="s">
        <v>779</v>
      </c>
      <c r="N2772" s="2" t="s">
        <v>2672</v>
      </c>
      <c r="O2772" s="2" t="s">
        <v>2546</v>
      </c>
      <c r="P2772" s="2" t="s">
        <v>11557</v>
      </c>
      <c r="Q2772" s="9" t="s">
        <v>2423</v>
      </c>
      <c r="R2772" s="2" t="s">
        <v>5601</v>
      </c>
      <c r="S2772" s="9" t="s">
        <v>2449</v>
      </c>
      <c r="T2772" s="2" t="s">
        <v>675</v>
      </c>
    </row>
    <row r="2773" spans="1:20">
      <c r="A2773" s="2" t="s">
        <v>3536</v>
      </c>
      <c r="B2773" s="9" t="s">
        <v>2423</v>
      </c>
      <c r="C2773" s="2" t="s">
        <v>13933</v>
      </c>
      <c r="D2773" s="2" t="s">
        <v>2423</v>
      </c>
      <c r="E2773" s="2" t="s">
        <v>13934</v>
      </c>
      <c r="F2773" s="2" t="s">
        <v>11560</v>
      </c>
      <c r="G2773" s="2" t="s">
        <v>11551</v>
      </c>
      <c r="H2773" s="2" t="s">
        <v>675</v>
      </c>
      <c r="I2773" s="2" t="s">
        <v>1496</v>
      </c>
      <c r="J2773" s="2" t="s">
        <v>626</v>
      </c>
      <c r="K2773" s="2" t="s">
        <v>664</v>
      </c>
      <c r="L2773" s="2" t="s">
        <v>675</v>
      </c>
      <c r="M2773" s="2" t="s">
        <v>779</v>
      </c>
      <c r="N2773" s="2" t="s">
        <v>2672</v>
      </c>
      <c r="O2773" s="2" t="s">
        <v>1495</v>
      </c>
      <c r="P2773" s="2" t="s">
        <v>11557</v>
      </c>
      <c r="Q2773" s="9" t="s">
        <v>2423</v>
      </c>
      <c r="R2773" s="2" t="s">
        <v>3537</v>
      </c>
      <c r="S2773" s="9" t="s">
        <v>2449</v>
      </c>
      <c r="T2773" s="2" t="s">
        <v>675</v>
      </c>
    </row>
    <row r="2774" spans="1:20">
      <c r="A2774" s="2" t="s">
        <v>4928</v>
      </c>
      <c r="B2774" s="9" t="s">
        <v>2426</v>
      </c>
      <c r="C2774" s="2" t="s">
        <v>12492</v>
      </c>
      <c r="D2774" s="2" t="s">
        <v>2426</v>
      </c>
      <c r="E2774" s="2" t="s">
        <v>13935</v>
      </c>
      <c r="F2774" s="2" t="s">
        <v>11560</v>
      </c>
      <c r="G2774" s="2" t="s">
        <v>11551</v>
      </c>
      <c r="H2774" s="2" t="s">
        <v>675</v>
      </c>
      <c r="I2774" s="2" t="s">
        <v>27</v>
      </c>
      <c r="J2774" s="2" t="s">
        <v>627</v>
      </c>
      <c r="K2774" s="2" t="s">
        <v>664</v>
      </c>
      <c r="L2774" s="2" t="s">
        <v>675</v>
      </c>
      <c r="M2774" s="2" t="s">
        <v>1283</v>
      </c>
      <c r="N2774" s="2" t="s">
        <v>675</v>
      </c>
      <c r="O2774" s="2" t="s">
        <v>1030</v>
      </c>
      <c r="P2774" s="2" t="s">
        <v>11557</v>
      </c>
      <c r="Q2774" s="9" t="s">
        <v>2426</v>
      </c>
      <c r="R2774" s="2" t="s">
        <v>4929</v>
      </c>
      <c r="S2774" s="9" t="s">
        <v>675</v>
      </c>
      <c r="T2774" s="2" t="s">
        <v>675</v>
      </c>
    </row>
    <row r="2775" spans="1:20">
      <c r="A2775" s="2" t="s">
        <v>4930</v>
      </c>
      <c r="B2775" s="9" t="s">
        <v>2426</v>
      </c>
      <c r="C2775" s="2" t="s">
        <v>12532</v>
      </c>
      <c r="D2775" s="2" t="s">
        <v>2426</v>
      </c>
      <c r="E2775" s="2" t="s">
        <v>13118</v>
      </c>
      <c r="F2775" s="2" t="s">
        <v>11560</v>
      </c>
      <c r="G2775" s="2" t="s">
        <v>11551</v>
      </c>
      <c r="H2775" s="2" t="s">
        <v>675</v>
      </c>
      <c r="I2775" s="2" t="s">
        <v>2060</v>
      </c>
      <c r="J2775" s="2" t="s">
        <v>628</v>
      </c>
      <c r="K2775" s="2" t="s">
        <v>664</v>
      </c>
      <c r="L2775" s="2" t="s">
        <v>675</v>
      </c>
      <c r="M2775" s="2" t="s">
        <v>1283</v>
      </c>
      <c r="N2775" s="2" t="s">
        <v>675</v>
      </c>
      <c r="O2775" s="2" t="s">
        <v>2059</v>
      </c>
      <c r="P2775" s="2" t="s">
        <v>11557</v>
      </c>
      <c r="Q2775" s="9" t="s">
        <v>2426</v>
      </c>
      <c r="R2775" s="2" t="s">
        <v>4931</v>
      </c>
      <c r="S2775" s="9" t="s">
        <v>675</v>
      </c>
      <c r="T2775" s="2" t="s">
        <v>675</v>
      </c>
    </row>
    <row r="2776" spans="1:20">
      <c r="A2776" s="2" t="s">
        <v>5602</v>
      </c>
      <c r="B2776" s="9" t="s">
        <v>2426</v>
      </c>
      <c r="C2776" s="2" t="s">
        <v>12289</v>
      </c>
      <c r="D2776" s="2" t="s">
        <v>2426</v>
      </c>
      <c r="E2776" s="2" t="s">
        <v>12068</v>
      </c>
      <c r="F2776" s="2" t="s">
        <v>11560</v>
      </c>
      <c r="G2776" s="2" t="s">
        <v>11551</v>
      </c>
      <c r="H2776" s="2" t="s">
        <v>675</v>
      </c>
      <c r="I2776" s="2" t="s">
        <v>2587</v>
      </c>
      <c r="J2776" s="2" t="s">
        <v>119</v>
      </c>
      <c r="K2776" s="2" t="s">
        <v>664</v>
      </c>
      <c r="L2776" s="2" t="s">
        <v>675</v>
      </c>
      <c r="M2776" s="2" t="s">
        <v>1283</v>
      </c>
      <c r="N2776" s="2" t="s">
        <v>675</v>
      </c>
      <c r="O2776" s="2" t="s">
        <v>2586</v>
      </c>
      <c r="P2776" s="2" t="s">
        <v>11557</v>
      </c>
      <c r="Q2776" s="9" t="s">
        <v>2426</v>
      </c>
      <c r="R2776" s="2" t="s">
        <v>5603</v>
      </c>
      <c r="S2776" s="9" t="s">
        <v>675</v>
      </c>
      <c r="T2776" s="2" t="s">
        <v>675</v>
      </c>
    </row>
    <row r="2777" spans="1:20">
      <c r="A2777" s="2" t="s">
        <v>2425</v>
      </c>
      <c r="B2777" s="9" t="s">
        <v>2426</v>
      </c>
      <c r="C2777" s="2" t="s">
        <v>7035</v>
      </c>
      <c r="D2777" s="2" t="s">
        <v>2426</v>
      </c>
      <c r="E2777" s="2" t="s">
        <v>7376</v>
      </c>
      <c r="F2777" s="2" t="s">
        <v>11560</v>
      </c>
      <c r="G2777" s="2" t="s">
        <v>11551</v>
      </c>
      <c r="H2777" s="2" t="s">
        <v>675</v>
      </c>
      <c r="I2777" s="2" t="s">
        <v>788</v>
      </c>
      <c r="J2777" s="2" t="s">
        <v>2427</v>
      </c>
      <c r="K2777" s="2" t="s">
        <v>664</v>
      </c>
      <c r="L2777" s="2" t="s">
        <v>675</v>
      </c>
      <c r="M2777" s="2" t="s">
        <v>902</v>
      </c>
      <c r="N2777" s="2" t="s">
        <v>675</v>
      </c>
      <c r="O2777" s="2" t="s">
        <v>787</v>
      </c>
      <c r="P2777" s="2" t="s">
        <v>11557</v>
      </c>
      <c r="Q2777" s="9" t="s">
        <v>2426</v>
      </c>
      <c r="R2777" s="2" t="s">
        <v>2428</v>
      </c>
      <c r="S2777" s="9" t="s">
        <v>675</v>
      </c>
      <c r="T2777" s="2" t="s">
        <v>675</v>
      </c>
    </row>
    <row r="2778" spans="1:20">
      <c r="A2778" s="2" t="s">
        <v>2429</v>
      </c>
      <c r="B2778" s="9" t="s">
        <v>2430</v>
      </c>
      <c r="C2778" s="2" t="s">
        <v>11962</v>
      </c>
      <c r="D2778" s="2" t="s">
        <v>2430</v>
      </c>
      <c r="E2778" s="2" t="s">
        <v>12093</v>
      </c>
      <c r="F2778" s="2" t="s">
        <v>11560</v>
      </c>
      <c r="G2778" s="2" t="s">
        <v>11551</v>
      </c>
      <c r="H2778" s="2" t="s">
        <v>675</v>
      </c>
      <c r="I2778" s="2" t="s">
        <v>2432</v>
      </c>
      <c r="J2778" s="2" t="s">
        <v>327</v>
      </c>
      <c r="K2778" s="2" t="s">
        <v>664</v>
      </c>
      <c r="L2778" s="2" t="s">
        <v>675</v>
      </c>
      <c r="M2778" s="2" t="s">
        <v>1676</v>
      </c>
      <c r="N2778" s="2" t="s">
        <v>675</v>
      </c>
      <c r="O2778" s="2" t="s">
        <v>2431</v>
      </c>
      <c r="P2778" s="2" t="s">
        <v>11568</v>
      </c>
      <c r="Q2778" s="9" t="s">
        <v>2430</v>
      </c>
      <c r="R2778" s="2" t="s">
        <v>2433</v>
      </c>
      <c r="S2778" s="9" t="s">
        <v>675</v>
      </c>
      <c r="T2778" s="2" t="s">
        <v>675</v>
      </c>
    </row>
    <row r="2779" spans="1:20">
      <c r="A2779" s="2" t="s">
        <v>4932</v>
      </c>
      <c r="B2779" s="9" t="s">
        <v>2430</v>
      </c>
      <c r="C2779" s="2" t="s">
        <v>13936</v>
      </c>
      <c r="D2779" s="2" t="s">
        <v>2430</v>
      </c>
      <c r="E2779" s="2" t="s">
        <v>12692</v>
      </c>
      <c r="F2779" s="2" t="s">
        <v>12102</v>
      </c>
      <c r="G2779" s="2" t="s">
        <v>11551</v>
      </c>
      <c r="H2779" s="2" t="s">
        <v>675</v>
      </c>
      <c r="I2779" s="2" t="s">
        <v>1816</v>
      </c>
      <c r="J2779" s="2" t="s">
        <v>129</v>
      </c>
      <c r="K2779" s="2" t="s">
        <v>664</v>
      </c>
      <c r="L2779" s="2" t="s">
        <v>11552</v>
      </c>
      <c r="M2779" s="2" t="s">
        <v>1283</v>
      </c>
      <c r="N2779" s="2" t="s">
        <v>675</v>
      </c>
      <c r="O2779" s="2" t="s">
        <v>1815</v>
      </c>
      <c r="P2779" s="2" t="s">
        <v>11557</v>
      </c>
      <c r="Q2779" s="9" t="s">
        <v>2430</v>
      </c>
      <c r="R2779" s="2" t="s">
        <v>4933</v>
      </c>
      <c r="S2779" s="9" t="s">
        <v>675</v>
      </c>
      <c r="T2779" s="2" t="s">
        <v>675</v>
      </c>
    </row>
    <row r="2780" spans="1:20">
      <c r="A2780" s="2" t="s">
        <v>4934</v>
      </c>
      <c r="B2780" s="9" t="s">
        <v>2430</v>
      </c>
      <c r="C2780" s="2" t="s">
        <v>13034</v>
      </c>
      <c r="D2780" s="2" t="s">
        <v>2430</v>
      </c>
      <c r="E2780" s="2" t="s">
        <v>13476</v>
      </c>
      <c r="F2780" s="2" t="s">
        <v>11560</v>
      </c>
      <c r="G2780" s="2" t="s">
        <v>11551</v>
      </c>
      <c r="H2780" s="2" t="s">
        <v>675</v>
      </c>
      <c r="I2780" s="2" t="s">
        <v>1816</v>
      </c>
      <c r="J2780" s="2" t="s">
        <v>129</v>
      </c>
      <c r="K2780" s="2" t="s">
        <v>664</v>
      </c>
      <c r="L2780" s="2" t="s">
        <v>675</v>
      </c>
      <c r="M2780" s="2" t="s">
        <v>1283</v>
      </c>
      <c r="N2780" s="2" t="s">
        <v>675</v>
      </c>
      <c r="O2780" s="2" t="s">
        <v>1815</v>
      </c>
      <c r="P2780" s="2" t="s">
        <v>11568</v>
      </c>
      <c r="Q2780" s="9" t="s">
        <v>2430</v>
      </c>
      <c r="R2780" s="2" t="s">
        <v>4935</v>
      </c>
      <c r="S2780" s="9" t="s">
        <v>675</v>
      </c>
      <c r="T2780" s="2" t="s">
        <v>675</v>
      </c>
    </row>
    <row r="2781" spans="1:20">
      <c r="A2781" s="2" t="s">
        <v>4936</v>
      </c>
      <c r="B2781" s="9" t="s">
        <v>2430</v>
      </c>
      <c r="C2781" s="2" t="s">
        <v>9641</v>
      </c>
      <c r="D2781" s="2" t="s">
        <v>2430</v>
      </c>
      <c r="E2781" s="2" t="s">
        <v>13080</v>
      </c>
      <c r="F2781" s="2" t="s">
        <v>11616</v>
      </c>
      <c r="G2781" s="2" t="s">
        <v>11551</v>
      </c>
      <c r="H2781" s="2" t="s">
        <v>675</v>
      </c>
      <c r="I2781" s="2" t="s">
        <v>1816</v>
      </c>
      <c r="J2781" s="2" t="s">
        <v>129</v>
      </c>
      <c r="K2781" s="2" t="s">
        <v>664</v>
      </c>
      <c r="L2781" s="2" t="s">
        <v>11552</v>
      </c>
      <c r="M2781" s="2" t="s">
        <v>1283</v>
      </c>
      <c r="N2781" s="2" t="s">
        <v>675</v>
      </c>
      <c r="O2781" s="2" t="s">
        <v>1815</v>
      </c>
      <c r="P2781" s="2" t="s">
        <v>11557</v>
      </c>
      <c r="Q2781" s="9" t="s">
        <v>2430</v>
      </c>
      <c r="R2781" s="2" t="s">
        <v>4937</v>
      </c>
      <c r="S2781" s="9" t="s">
        <v>675</v>
      </c>
      <c r="T2781" s="2" t="s">
        <v>675</v>
      </c>
    </row>
    <row r="2782" spans="1:20">
      <c r="A2782" s="2" t="s">
        <v>2434</v>
      </c>
      <c r="B2782" s="9" t="s">
        <v>2430</v>
      </c>
      <c r="C2782" s="2" t="s">
        <v>6783</v>
      </c>
      <c r="D2782" s="2" t="s">
        <v>2430</v>
      </c>
      <c r="E2782" s="2" t="s">
        <v>6993</v>
      </c>
      <c r="F2782" s="2" t="s">
        <v>11560</v>
      </c>
      <c r="G2782" s="2" t="s">
        <v>11551</v>
      </c>
      <c r="H2782" s="2" t="s">
        <v>675</v>
      </c>
      <c r="I2782" s="2" t="s">
        <v>2437</v>
      </c>
      <c r="J2782" s="2" t="s">
        <v>2438</v>
      </c>
      <c r="K2782" s="2" t="s">
        <v>664</v>
      </c>
      <c r="L2782" s="2" t="s">
        <v>675</v>
      </c>
      <c r="M2782" s="2" t="s">
        <v>1676</v>
      </c>
      <c r="N2782" s="2" t="s">
        <v>675</v>
      </c>
      <c r="O2782" s="2" t="s">
        <v>2436</v>
      </c>
      <c r="P2782" s="2" t="s">
        <v>11568</v>
      </c>
      <c r="Q2782" s="9" t="s">
        <v>2435</v>
      </c>
      <c r="R2782" s="2" t="s">
        <v>2439</v>
      </c>
      <c r="S2782" s="9" t="s">
        <v>675</v>
      </c>
      <c r="T2782" s="2" t="s">
        <v>675</v>
      </c>
    </row>
    <row r="2783" spans="1:20">
      <c r="A2783" s="2" t="s">
        <v>2440</v>
      </c>
      <c r="B2783" s="9" t="s">
        <v>2430</v>
      </c>
      <c r="C2783" s="2" t="s">
        <v>7577</v>
      </c>
      <c r="D2783" s="2" t="s">
        <v>2435</v>
      </c>
      <c r="E2783" s="2" t="s">
        <v>11789</v>
      </c>
      <c r="F2783" s="2" t="s">
        <v>11560</v>
      </c>
      <c r="G2783" s="2" t="s">
        <v>11551</v>
      </c>
      <c r="H2783" s="2" t="s">
        <v>675</v>
      </c>
      <c r="I2783" s="2" t="s">
        <v>1550</v>
      </c>
      <c r="J2783" s="2" t="s">
        <v>2441</v>
      </c>
      <c r="K2783" s="2" t="s">
        <v>664</v>
      </c>
      <c r="L2783" s="2" t="s">
        <v>675</v>
      </c>
      <c r="M2783" s="2" t="s">
        <v>1676</v>
      </c>
      <c r="N2783" s="2" t="s">
        <v>675</v>
      </c>
      <c r="O2783" s="2" t="s">
        <v>1549</v>
      </c>
      <c r="P2783" s="2" t="s">
        <v>11568</v>
      </c>
      <c r="Q2783" s="9" t="s">
        <v>2435</v>
      </c>
      <c r="R2783" s="2" t="s">
        <v>2442</v>
      </c>
      <c r="S2783" s="9" t="s">
        <v>675</v>
      </c>
      <c r="T2783" s="2" t="s">
        <v>675</v>
      </c>
    </row>
    <row r="2784" spans="1:20">
      <c r="A2784" s="2" t="s">
        <v>5604</v>
      </c>
      <c r="B2784" s="9" t="s">
        <v>2430</v>
      </c>
      <c r="C2784" s="2" t="s">
        <v>12235</v>
      </c>
      <c r="D2784" s="2" t="s">
        <v>2435</v>
      </c>
      <c r="E2784" s="2" t="s">
        <v>12189</v>
      </c>
      <c r="F2784" s="2" t="s">
        <v>13916</v>
      </c>
      <c r="G2784" s="2" t="s">
        <v>11551</v>
      </c>
      <c r="H2784" s="2" t="s">
        <v>675</v>
      </c>
      <c r="I2784" s="2" t="s">
        <v>4506</v>
      </c>
      <c r="J2784" s="2" t="s">
        <v>5605</v>
      </c>
      <c r="K2784" s="2" t="s">
        <v>664</v>
      </c>
      <c r="L2784" s="2" t="s">
        <v>11552</v>
      </c>
      <c r="M2784" s="2" t="s">
        <v>1676</v>
      </c>
      <c r="N2784" s="2" t="s">
        <v>675</v>
      </c>
      <c r="O2784" s="2" t="s">
        <v>4505</v>
      </c>
      <c r="P2784" s="2" t="s">
        <v>11568</v>
      </c>
      <c r="Q2784" s="9" t="s">
        <v>2435</v>
      </c>
      <c r="R2784" s="2" t="s">
        <v>5606</v>
      </c>
      <c r="S2784" s="9" t="s">
        <v>675</v>
      </c>
      <c r="T2784" s="2" t="s">
        <v>675</v>
      </c>
    </row>
    <row r="2785" spans="1:20">
      <c r="A2785" s="2" t="s">
        <v>2443</v>
      </c>
      <c r="B2785" s="9" t="s">
        <v>2435</v>
      </c>
      <c r="C2785" s="2" t="s">
        <v>13937</v>
      </c>
      <c r="D2785" s="2" t="s">
        <v>675</v>
      </c>
      <c r="E2785" s="2" t="s">
        <v>682</v>
      </c>
      <c r="F2785" s="2" t="s">
        <v>11560</v>
      </c>
      <c r="G2785" s="2" t="s">
        <v>11551</v>
      </c>
      <c r="H2785" s="2" t="s">
        <v>675</v>
      </c>
      <c r="I2785" s="2" t="s">
        <v>2445</v>
      </c>
      <c r="J2785" s="2" t="s">
        <v>13938</v>
      </c>
      <c r="K2785" s="2" t="s">
        <v>663</v>
      </c>
      <c r="L2785" s="2" t="s">
        <v>675</v>
      </c>
      <c r="M2785" s="2" t="s">
        <v>759</v>
      </c>
      <c r="N2785" s="2" t="s">
        <v>675</v>
      </c>
      <c r="O2785" s="2" t="s">
        <v>2444</v>
      </c>
      <c r="P2785" s="2" t="s">
        <v>675</v>
      </c>
      <c r="Q2785" s="9" t="s">
        <v>2435</v>
      </c>
      <c r="R2785" s="2" t="s">
        <v>2447</v>
      </c>
      <c r="S2785" s="9" t="s">
        <v>675</v>
      </c>
      <c r="T2785" s="2" t="s">
        <v>675</v>
      </c>
    </row>
    <row r="2786" spans="1:20">
      <c r="A2786" s="2" t="s">
        <v>4938</v>
      </c>
      <c r="B2786" s="9" t="s">
        <v>2435</v>
      </c>
      <c r="C2786" s="2" t="s">
        <v>13939</v>
      </c>
      <c r="D2786" s="2" t="s">
        <v>2435</v>
      </c>
      <c r="E2786" s="2" t="s">
        <v>13940</v>
      </c>
      <c r="F2786" s="2" t="s">
        <v>11560</v>
      </c>
      <c r="G2786" s="2" t="s">
        <v>11551</v>
      </c>
      <c r="H2786" s="2" t="s">
        <v>675</v>
      </c>
      <c r="I2786" s="2" t="s">
        <v>1730</v>
      </c>
      <c r="J2786" s="2" t="s">
        <v>629</v>
      </c>
      <c r="K2786" s="2" t="s">
        <v>664</v>
      </c>
      <c r="L2786" s="2" t="s">
        <v>675</v>
      </c>
      <c r="M2786" s="2" t="s">
        <v>759</v>
      </c>
      <c r="N2786" s="2" t="s">
        <v>675</v>
      </c>
      <c r="O2786" s="2" t="s">
        <v>1729</v>
      </c>
      <c r="P2786" s="2" t="s">
        <v>11557</v>
      </c>
      <c r="Q2786" s="9" t="s">
        <v>2435</v>
      </c>
      <c r="R2786" s="2" t="s">
        <v>4939</v>
      </c>
      <c r="S2786" s="9" t="s">
        <v>675</v>
      </c>
      <c r="T2786" s="2" t="s">
        <v>675</v>
      </c>
    </row>
    <row r="2787" spans="1:20">
      <c r="A2787" s="2" t="s">
        <v>4940</v>
      </c>
      <c r="B2787" s="9" t="s">
        <v>2435</v>
      </c>
      <c r="C2787" s="2" t="s">
        <v>13941</v>
      </c>
      <c r="D2787" s="2" t="s">
        <v>2435</v>
      </c>
      <c r="E2787" s="2" t="s">
        <v>13008</v>
      </c>
      <c r="F2787" s="2" t="s">
        <v>11560</v>
      </c>
      <c r="G2787" s="2" t="s">
        <v>11551</v>
      </c>
      <c r="H2787" s="2" t="s">
        <v>675</v>
      </c>
      <c r="I2787" s="2" t="s">
        <v>1496</v>
      </c>
      <c r="J2787" s="2" t="s">
        <v>630</v>
      </c>
      <c r="K2787" s="2" t="s">
        <v>664</v>
      </c>
      <c r="L2787" s="2" t="s">
        <v>675</v>
      </c>
      <c r="M2787" s="2" t="s">
        <v>759</v>
      </c>
      <c r="N2787" s="2" t="s">
        <v>675</v>
      </c>
      <c r="O2787" s="2" t="s">
        <v>1495</v>
      </c>
      <c r="P2787" s="2" t="s">
        <v>11557</v>
      </c>
      <c r="Q2787" s="9" t="s">
        <v>2435</v>
      </c>
      <c r="R2787" s="2" t="s">
        <v>4941</v>
      </c>
      <c r="S2787" s="9" t="s">
        <v>675</v>
      </c>
      <c r="T2787" s="2" t="s">
        <v>675</v>
      </c>
    </row>
    <row r="2788" spans="1:20">
      <c r="A2788" s="2" t="s">
        <v>4942</v>
      </c>
      <c r="B2788" s="9" t="s">
        <v>2435</v>
      </c>
      <c r="C2788" s="2" t="s">
        <v>13942</v>
      </c>
      <c r="D2788" s="2" t="s">
        <v>2435</v>
      </c>
      <c r="E2788" s="2" t="s">
        <v>13943</v>
      </c>
      <c r="F2788" s="2" t="s">
        <v>12759</v>
      </c>
      <c r="G2788" s="2" t="s">
        <v>11551</v>
      </c>
      <c r="H2788" s="2" t="s">
        <v>675</v>
      </c>
      <c r="I2788" s="2" t="s">
        <v>2464</v>
      </c>
      <c r="J2788" s="2" t="s">
        <v>631</v>
      </c>
      <c r="K2788" s="2" t="s">
        <v>664</v>
      </c>
      <c r="L2788" s="2" t="s">
        <v>11552</v>
      </c>
      <c r="M2788" s="2" t="s">
        <v>759</v>
      </c>
      <c r="N2788" s="2" t="s">
        <v>675</v>
      </c>
      <c r="O2788" s="2" t="s">
        <v>2463</v>
      </c>
      <c r="P2788" s="2" t="s">
        <v>11557</v>
      </c>
      <c r="Q2788" s="9" t="s">
        <v>2435</v>
      </c>
      <c r="R2788" s="2" t="s">
        <v>4943</v>
      </c>
      <c r="S2788" s="9" t="s">
        <v>675</v>
      </c>
      <c r="T2788" s="2" t="s">
        <v>675</v>
      </c>
    </row>
    <row r="2789" spans="1:20">
      <c r="A2789" s="2" t="s">
        <v>4944</v>
      </c>
      <c r="B2789" s="9" t="s">
        <v>2435</v>
      </c>
      <c r="C2789" s="2" t="s">
        <v>13944</v>
      </c>
      <c r="D2789" s="2" t="s">
        <v>2435</v>
      </c>
      <c r="E2789" s="2" t="s">
        <v>13945</v>
      </c>
      <c r="F2789" s="2" t="s">
        <v>13017</v>
      </c>
      <c r="G2789" s="2" t="s">
        <v>11551</v>
      </c>
      <c r="H2789" s="2" t="s">
        <v>675</v>
      </c>
      <c r="I2789" s="2" t="s">
        <v>1834</v>
      </c>
      <c r="J2789" s="2" t="s">
        <v>632</v>
      </c>
      <c r="K2789" s="2" t="s">
        <v>664</v>
      </c>
      <c r="L2789" s="2" t="s">
        <v>11552</v>
      </c>
      <c r="M2789" s="2" t="s">
        <v>759</v>
      </c>
      <c r="N2789" s="2" t="s">
        <v>675</v>
      </c>
      <c r="O2789" s="2" t="s">
        <v>1833</v>
      </c>
      <c r="P2789" s="2" t="s">
        <v>11557</v>
      </c>
      <c r="Q2789" s="9" t="s">
        <v>2435</v>
      </c>
      <c r="R2789" s="2" t="s">
        <v>4945</v>
      </c>
      <c r="S2789" s="9" t="s">
        <v>675</v>
      </c>
      <c r="T2789" s="2" t="s">
        <v>675</v>
      </c>
    </row>
    <row r="2790" spans="1:20">
      <c r="A2790" s="2" t="s">
        <v>4946</v>
      </c>
      <c r="B2790" s="9" t="s">
        <v>2435</v>
      </c>
      <c r="C2790" s="2" t="s">
        <v>13946</v>
      </c>
      <c r="D2790" s="2" t="s">
        <v>2435</v>
      </c>
      <c r="E2790" s="2" t="s">
        <v>13947</v>
      </c>
      <c r="F2790" s="2" t="s">
        <v>12135</v>
      </c>
      <c r="G2790" s="2" t="s">
        <v>11551</v>
      </c>
      <c r="H2790" s="2" t="s">
        <v>675</v>
      </c>
      <c r="I2790" s="2" t="s">
        <v>15</v>
      </c>
      <c r="J2790" s="2" t="s">
        <v>633</v>
      </c>
      <c r="K2790" s="2" t="s">
        <v>664</v>
      </c>
      <c r="L2790" s="2" t="s">
        <v>11552</v>
      </c>
      <c r="M2790" s="2" t="s">
        <v>759</v>
      </c>
      <c r="N2790" s="2" t="s">
        <v>675</v>
      </c>
      <c r="O2790" s="2" t="s">
        <v>2332</v>
      </c>
      <c r="P2790" s="2" t="s">
        <v>11557</v>
      </c>
      <c r="Q2790" s="9" t="s">
        <v>2435</v>
      </c>
      <c r="R2790" s="2" t="s">
        <v>4947</v>
      </c>
      <c r="S2790" s="9" t="s">
        <v>675</v>
      </c>
      <c r="T2790" s="2" t="s">
        <v>675</v>
      </c>
    </row>
    <row r="2791" spans="1:20">
      <c r="A2791" s="2" t="s">
        <v>4948</v>
      </c>
      <c r="B2791" s="9" t="s">
        <v>2435</v>
      </c>
      <c r="C2791" s="2" t="s">
        <v>13948</v>
      </c>
      <c r="D2791" s="2" t="s">
        <v>2435</v>
      </c>
      <c r="E2791" s="2" t="s">
        <v>13480</v>
      </c>
      <c r="F2791" s="2" t="s">
        <v>12290</v>
      </c>
      <c r="G2791" s="2" t="s">
        <v>11551</v>
      </c>
      <c r="H2791" s="2" t="s">
        <v>675</v>
      </c>
      <c r="I2791" s="2" t="s">
        <v>3123</v>
      </c>
      <c r="J2791" s="2" t="s">
        <v>632</v>
      </c>
      <c r="K2791" s="2" t="s">
        <v>664</v>
      </c>
      <c r="L2791" s="2" t="s">
        <v>11552</v>
      </c>
      <c r="M2791" s="2" t="s">
        <v>759</v>
      </c>
      <c r="N2791" s="2" t="s">
        <v>675</v>
      </c>
      <c r="O2791" s="2" t="s">
        <v>3122</v>
      </c>
      <c r="P2791" s="2" t="s">
        <v>11557</v>
      </c>
      <c r="Q2791" s="9" t="s">
        <v>2435</v>
      </c>
      <c r="R2791" s="2" t="s">
        <v>4949</v>
      </c>
      <c r="S2791" s="9" t="s">
        <v>675</v>
      </c>
      <c r="T2791" s="2" t="s">
        <v>675</v>
      </c>
    </row>
    <row r="2792" spans="1:20">
      <c r="A2792" s="2" t="s">
        <v>4950</v>
      </c>
      <c r="B2792" s="9" t="s">
        <v>2435</v>
      </c>
      <c r="C2792" s="2" t="s">
        <v>13949</v>
      </c>
      <c r="D2792" s="2" t="s">
        <v>2435</v>
      </c>
      <c r="E2792" s="2" t="s">
        <v>5844</v>
      </c>
      <c r="F2792" s="2" t="s">
        <v>13204</v>
      </c>
      <c r="G2792" s="2" t="s">
        <v>11551</v>
      </c>
      <c r="H2792" s="2" t="s">
        <v>675</v>
      </c>
      <c r="I2792" s="2" t="s">
        <v>4952</v>
      </c>
      <c r="J2792" s="2" t="s">
        <v>382</v>
      </c>
      <c r="K2792" s="2" t="s">
        <v>664</v>
      </c>
      <c r="L2792" s="2" t="s">
        <v>11552</v>
      </c>
      <c r="M2792" s="2" t="s">
        <v>759</v>
      </c>
      <c r="N2792" s="2" t="s">
        <v>675</v>
      </c>
      <c r="O2792" s="2" t="s">
        <v>4951</v>
      </c>
      <c r="P2792" s="2" t="s">
        <v>11557</v>
      </c>
      <c r="Q2792" s="9" t="s">
        <v>2435</v>
      </c>
      <c r="R2792" s="2" t="s">
        <v>4953</v>
      </c>
      <c r="S2792" s="9" t="s">
        <v>675</v>
      </c>
      <c r="T2792" s="2" t="s">
        <v>675</v>
      </c>
    </row>
    <row r="2793" spans="1:20">
      <c r="A2793" s="2" t="s">
        <v>4954</v>
      </c>
      <c r="B2793" s="9" t="s">
        <v>2435</v>
      </c>
      <c r="C2793" s="2" t="s">
        <v>13950</v>
      </c>
      <c r="D2793" s="2" t="s">
        <v>2435</v>
      </c>
      <c r="E2793" s="2" t="s">
        <v>13951</v>
      </c>
      <c r="F2793" s="2" t="s">
        <v>11601</v>
      </c>
      <c r="G2793" s="2" t="s">
        <v>11551</v>
      </c>
      <c r="H2793" s="2" t="s">
        <v>675</v>
      </c>
      <c r="I2793" s="2" t="s">
        <v>4956</v>
      </c>
      <c r="J2793" s="2" t="s">
        <v>634</v>
      </c>
      <c r="K2793" s="2" t="s">
        <v>664</v>
      </c>
      <c r="L2793" s="2" t="s">
        <v>11552</v>
      </c>
      <c r="M2793" s="2" t="s">
        <v>759</v>
      </c>
      <c r="N2793" s="2" t="s">
        <v>675</v>
      </c>
      <c r="O2793" s="2" t="s">
        <v>4955</v>
      </c>
      <c r="P2793" s="2" t="s">
        <v>11557</v>
      </c>
      <c r="Q2793" s="9" t="s">
        <v>2435</v>
      </c>
      <c r="R2793" s="2" t="s">
        <v>4957</v>
      </c>
      <c r="S2793" s="9" t="s">
        <v>675</v>
      </c>
      <c r="T2793" s="2" t="s">
        <v>675</v>
      </c>
    </row>
    <row r="2794" spans="1:20">
      <c r="A2794" s="2" t="s">
        <v>3538</v>
      </c>
      <c r="B2794" s="9" t="s">
        <v>2435</v>
      </c>
      <c r="C2794" s="2" t="s">
        <v>13952</v>
      </c>
      <c r="D2794" s="2" t="s">
        <v>2435</v>
      </c>
      <c r="E2794" s="2" t="s">
        <v>13681</v>
      </c>
      <c r="F2794" s="2" t="s">
        <v>11560</v>
      </c>
      <c r="G2794" s="2" t="s">
        <v>11551</v>
      </c>
      <c r="H2794" s="2" t="s">
        <v>675</v>
      </c>
      <c r="I2794" s="2" t="s">
        <v>1816</v>
      </c>
      <c r="J2794" s="2" t="s">
        <v>635</v>
      </c>
      <c r="K2794" s="2" t="s">
        <v>664</v>
      </c>
      <c r="L2794" s="2" t="s">
        <v>675</v>
      </c>
      <c r="M2794" s="2" t="s">
        <v>1283</v>
      </c>
      <c r="N2794" s="2" t="s">
        <v>675</v>
      </c>
      <c r="O2794" s="2" t="s">
        <v>1815</v>
      </c>
      <c r="P2794" s="2" t="s">
        <v>11557</v>
      </c>
      <c r="Q2794" s="9" t="s">
        <v>3539</v>
      </c>
      <c r="R2794" s="2" t="s">
        <v>3540</v>
      </c>
      <c r="S2794" s="9" t="s">
        <v>675</v>
      </c>
      <c r="T2794" s="2" t="s">
        <v>675</v>
      </c>
    </row>
    <row r="2795" spans="1:20">
      <c r="A2795" s="2" t="s">
        <v>5607</v>
      </c>
      <c r="B2795" s="9" t="s">
        <v>2435</v>
      </c>
      <c r="C2795" s="2" t="s">
        <v>13325</v>
      </c>
      <c r="D2795" s="2" t="s">
        <v>2435</v>
      </c>
      <c r="E2795" s="2" t="s">
        <v>13953</v>
      </c>
      <c r="F2795" s="2" t="s">
        <v>11643</v>
      </c>
      <c r="G2795" s="2" t="s">
        <v>11551</v>
      </c>
      <c r="H2795" s="2" t="s">
        <v>675</v>
      </c>
      <c r="I2795" s="2" t="s">
        <v>1216</v>
      </c>
      <c r="J2795" s="2" t="s">
        <v>462</v>
      </c>
      <c r="K2795" s="2" t="s">
        <v>664</v>
      </c>
      <c r="L2795" s="2" t="s">
        <v>11552</v>
      </c>
      <c r="M2795" s="2" t="s">
        <v>1283</v>
      </c>
      <c r="N2795" s="2" t="s">
        <v>675</v>
      </c>
      <c r="O2795" s="2" t="s">
        <v>1215</v>
      </c>
      <c r="P2795" s="2" t="s">
        <v>11557</v>
      </c>
      <c r="Q2795" s="9" t="s">
        <v>3539</v>
      </c>
      <c r="R2795" s="2" t="s">
        <v>5608</v>
      </c>
      <c r="S2795" s="9" t="s">
        <v>675</v>
      </c>
      <c r="T2795" s="2" t="s">
        <v>675</v>
      </c>
    </row>
    <row r="2796" spans="1:20">
      <c r="A2796" s="2" t="s">
        <v>5609</v>
      </c>
      <c r="B2796" s="9" t="s">
        <v>3539</v>
      </c>
      <c r="C2796" s="2" t="s">
        <v>13954</v>
      </c>
      <c r="D2796" s="2" t="s">
        <v>3539</v>
      </c>
      <c r="E2796" s="2" t="s">
        <v>13030</v>
      </c>
      <c r="F2796" s="2" t="s">
        <v>12857</v>
      </c>
      <c r="G2796" s="2" t="s">
        <v>11551</v>
      </c>
      <c r="H2796" s="2" t="s">
        <v>675</v>
      </c>
      <c r="I2796" s="2" t="s">
        <v>1800</v>
      </c>
      <c r="J2796" s="2" t="s">
        <v>119</v>
      </c>
      <c r="K2796" s="2" t="s">
        <v>664</v>
      </c>
      <c r="L2796" s="2" t="s">
        <v>11552</v>
      </c>
      <c r="M2796" s="2" t="s">
        <v>1283</v>
      </c>
      <c r="N2796" s="2" t="s">
        <v>675</v>
      </c>
      <c r="O2796" s="2" t="s">
        <v>1799</v>
      </c>
      <c r="P2796" s="2" t="s">
        <v>11557</v>
      </c>
      <c r="Q2796" s="9" t="s">
        <v>3539</v>
      </c>
      <c r="R2796" s="2" t="s">
        <v>5610</v>
      </c>
      <c r="S2796" s="9" t="s">
        <v>675</v>
      </c>
      <c r="T2796" s="2" t="s">
        <v>675</v>
      </c>
    </row>
    <row r="2797" spans="1:20">
      <c r="A2797" s="2" t="s">
        <v>3541</v>
      </c>
      <c r="B2797" s="9" t="s">
        <v>3539</v>
      </c>
      <c r="C2797" s="2" t="s">
        <v>12327</v>
      </c>
      <c r="D2797" s="2" t="s">
        <v>3539</v>
      </c>
      <c r="E2797" s="2" t="s">
        <v>13955</v>
      </c>
      <c r="F2797" s="2" t="s">
        <v>11560</v>
      </c>
      <c r="G2797" s="2" t="s">
        <v>11551</v>
      </c>
      <c r="H2797" s="2" t="s">
        <v>675</v>
      </c>
      <c r="I2797" s="2" t="s">
        <v>3543</v>
      </c>
      <c r="J2797" s="2" t="s">
        <v>118</v>
      </c>
      <c r="K2797" s="2" t="s">
        <v>664</v>
      </c>
      <c r="L2797" s="2" t="s">
        <v>675</v>
      </c>
      <c r="M2797" s="2" t="s">
        <v>1283</v>
      </c>
      <c r="N2797" s="2" t="s">
        <v>675</v>
      </c>
      <c r="O2797" s="2" t="s">
        <v>3542</v>
      </c>
      <c r="P2797" s="2" t="s">
        <v>11557</v>
      </c>
      <c r="Q2797" s="9" t="s">
        <v>3539</v>
      </c>
      <c r="R2797" s="2" t="s">
        <v>3544</v>
      </c>
      <c r="S2797" s="9" t="s">
        <v>675</v>
      </c>
      <c r="T2797" s="2" t="s">
        <v>675</v>
      </c>
    </row>
    <row r="2798" spans="1:20">
      <c r="A2798" s="2" t="s">
        <v>4958</v>
      </c>
      <c r="B2798" s="9" t="s">
        <v>3539</v>
      </c>
      <c r="C2798" s="2" t="s">
        <v>13956</v>
      </c>
      <c r="D2798" s="2" t="s">
        <v>3539</v>
      </c>
      <c r="E2798" s="2" t="s">
        <v>13957</v>
      </c>
      <c r="F2798" s="2" t="s">
        <v>12809</v>
      </c>
      <c r="G2798" s="2" t="s">
        <v>11551</v>
      </c>
      <c r="H2798" s="2" t="s">
        <v>675</v>
      </c>
      <c r="I2798" s="2" t="s">
        <v>1872</v>
      </c>
      <c r="J2798" s="2" t="s">
        <v>636</v>
      </c>
      <c r="K2798" s="2" t="s">
        <v>664</v>
      </c>
      <c r="L2798" s="2" t="s">
        <v>11552</v>
      </c>
      <c r="M2798" s="2" t="s">
        <v>759</v>
      </c>
      <c r="N2798" s="2" t="s">
        <v>675</v>
      </c>
      <c r="O2798" s="2" t="s">
        <v>1871</v>
      </c>
      <c r="P2798" s="2" t="s">
        <v>11557</v>
      </c>
      <c r="Q2798" s="9" t="s">
        <v>3539</v>
      </c>
      <c r="R2798" s="2" t="s">
        <v>4959</v>
      </c>
      <c r="S2798" s="9" t="s">
        <v>675</v>
      </c>
      <c r="T2798" s="2" t="s">
        <v>675</v>
      </c>
    </row>
    <row r="2799" spans="1:20">
      <c r="A2799" s="2" t="s">
        <v>4960</v>
      </c>
      <c r="B2799" s="9" t="s">
        <v>3539</v>
      </c>
      <c r="C2799" s="2" t="s">
        <v>13958</v>
      </c>
      <c r="D2799" s="2" t="s">
        <v>3539</v>
      </c>
      <c r="E2799" s="2" t="s">
        <v>13959</v>
      </c>
      <c r="F2799" s="2" t="s">
        <v>11643</v>
      </c>
      <c r="G2799" s="2" t="s">
        <v>11551</v>
      </c>
      <c r="H2799" s="2" t="s">
        <v>675</v>
      </c>
      <c r="I2799" s="2" t="s">
        <v>1216</v>
      </c>
      <c r="J2799" s="2" t="s">
        <v>637</v>
      </c>
      <c r="K2799" s="2" t="s">
        <v>664</v>
      </c>
      <c r="L2799" s="2" t="s">
        <v>11552</v>
      </c>
      <c r="M2799" s="2" t="s">
        <v>759</v>
      </c>
      <c r="N2799" s="2" t="s">
        <v>675</v>
      </c>
      <c r="O2799" s="2" t="s">
        <v>1215</v>
      </c>
      <c r="P2799" s="2" t="s">
        <v>11557</v>
      </c>
      <c r="Q2799" s="9" t="s">
        <v>3539</v>
      </c>
      <c r="R2799" s="2" t="s">
        <v>4961</v>
      </c>
      <c r="S2799" s="9" t="s">
        <v>675</v>
      </c>
      <c r="T2799" s="2" t="s">
        <v>675</v>
      </c>
    </row>
    <row r="2800" spans="1:20">
      <c r="A2800" s="2" t="s">
        <v>4962</v>
      </c>
      <c r="B2800" s="9" t="s">
        <v>3539</v>
      </c>
      <c r="C2800" s="2" t="s">
        <v>13960</v>
      </c>
      <c r="D2800" s="2" t="s">
        <v>3539</v>
      </c>
      <c r="E2800" s="2" t="s">
        <v>12679</v>
      </c>
      <c r="F2800" s="2" t="s">
        <v>11762</v>
      </c>
      <c r="G2800" s="2" t="s">
        <v>11551</v>
      </c>
      <c r="H2800" s="2" t="s">
        <v>675</v>
      </c>
      <c r="I2800" s="2" t="s">
        <v>2458</v>
      </c>
      <c r="J2800" s="2" t="s">
        <v>638</v>
      </c>
      <c r="K2800" s="2" t="s">
        <v>664</v>
      </c>
      <c r="L2800" s="2" t="s">
        <v>11552</v>
      </c>
      <c r="M2800" s="2" t="s">
        <v>759</v>
      </c>
      <c r="N2800" s="2" t="s">
        <v>675</v>
      </c>
      <c r="O2800" s="2" t="s">
        <v>2457</v>
      </c>
      <c r="P2800" s="2" t="s">
        <v>11557</v>
      </c>
      <c r="Q2800" s="9" t="s">
        <v>3539</v>
      </c>
      <c r="R2800" s="2" t="s">
        <v>4963</v>
      </c>
      <c r="S2800" s="9" t="s">
        <v>675</v>
      </c>
      <c r="T2800" s="2" t="s">
        <v>675</v>
      </c>
    </row>
    <row r="2801" spans="1:20">
      <c r="A2801" s="2" t="s">
        <v>4964</v>
      </c>
      <c r="B2801" s="9" t="s">
        <v>3539</v>
      </c>
      <c r="C2801" s="2" t="s">
        <v>13512</v>
      </c>
      <c r="D2801" s="2" t="s">
        <v>3539</v>
      </c>
      <c r="E2801" s="2" t="s">
        <v>13961</v>
      </c>
      <c r="F2801" s="2" t="s">
        <v>11643</v>
      </c>
      <c r="G2801" s="2" t="s">
        <v>11551</v>
      </c>
      <c r="H2801" s="2" t="s">
        <v>675</v>
      </c>
      <c r="I2801" s="2" t="s">
        <v>2710</v>
      </c>
      <c r="J2801" s="2" t="s">
        <v>129</v>
      </c>
      <c r="K2801" s="2" t="s">
        <v>664</v>
      </c>
      <c r="L2801" s="2" t="s">
        <v>11552</v>
      </c>
      <c r="M2801" s="2" t="s">
        <v>1283</v>
      </c>
      <c r="N2801" s="2" t="s">
        <v>675</v>
      </c>
      <c r="O2801" s="2" t="s">
        <v>2709</v>
      </c>
      <c r="P2801" s="2" t="s">
        <v>11557</v>
      </c>
      <c r="Q2801" s="9" t="s">
        <v>2449</v>
      </c>
      <c r="R2801" s="2" t="s">
        <v>4965</v>
      </c>
      <c r="S2801" s="9" t="s">
        <v>675</v>
      </c>
      <c r="T2801" s="2" t="s">
        <v>675</v>
      </c>
    </row>
    <row r="2802" spans="1:20">
      <c r="A2802" s="2" t="s">
        <v>5611</v>
      </c>
      <c r="B2802" s="9" t="s">
        <v>2449</v>
      </c>
      <c r="C2802" s="2" t="s">
        <v>12819</v>
      </c>
      <c r="D2802" s="2" t="s">
        <v>2449</v>
      </c>
      <c r="E2802" s="2" t="s">
        <v>11724</v>
      </c>
      <c r="F2802" s="2" t="s">
        <v>11591</v>
      </c>
      <c r="G2802" s="2" t="s">
        <v>11551</v>
      </c>
      <c r="H2802" s="2" t="s">
        <v>675</v>
      </c>
      <c r="I2802" s="2" t="s">
        <v>1050</v>
      </c>
      <c r="J2802" s="2" t="s">
        <v>119</v>
      </c>
      <c r="K2802" s="2" t="s">
        <v>664</v>
      </c>
      <c r="L2802" s="2" t="s">
        <v>11552</v>
      </c>
      <c r="M2802" s="2" t="s">
        <v>1283</v>
      </c>
      <c r="N2802" s="2" t="s">
        <v>675</v>
      </c>
      <c r="O2802" s="2" t="s">
        <v>1049</v>
      </c>
      <c r="P2802" s="2" t="s">
        <v>11557</v>
      </c>
      <c r="Q2802" s="9" t="s">
        <v>2449</v>
      </c>
      <c r="R2802" s="2" t="s">
        <v>5612</v>
      </c>
      <c r="S2802" s="9" t="s">
        <v>675</v>
      </c>
      <c r="T2802" s="2" t="s">
        <v>675</v>
      </c>
    </row>
    <row r="2803" spans="1:20">
      <c r="A2803" s="2" t="s">
        <v>5613</v>
      </c>
      <c r="B2803" s="9" t="s">
        <v>2449</v>
      </c>
      <c r="C2803" s="2" t="s">
        <v>13808</v>
      </c>
      <c r="D2803" s="2" t="s">
        <v>2449</v>
      </c>
      <c r="E2803" s="2" t="s">
        <v>12238</v>
      </c>
      <c r="F2803" s="2" t="s">
        <v>11560</v>
      </c>
      <c r="G2803" s="2" t="s">
        <v>11551</v>
      </c>
      <c r="H2803" s="2" t="s">
        <v>675</v>
      </c>
      <c r="I2803" s="2" t="s">
        <v>5615</v>
      </c>
      <c r="J2803" s="2" t="s">
        <v>635</v>
      </c>
      <c r="K2803" s="2" t="s">
        <v>664</v>
      </c>
      <c r="L2803" s="2" t="s">
        <v>675</v>
      </c>
      <c r="M2803" s="2" t="s">
        <v>1283</v>
      </c>
      <c r="N2803" s="2" t="s">
        <v>675</v>
      </c>
      <c r="O2803" s="2" t="s">
        <v>5614</v>
      </c>
      <c r="P2803" s="2" t="s">
        <v>11557</v>
      </c>
      <c r="Q2803" s="9" t="s">
        <v>2449</v>
      </c>
      <c r="R2803" s="2" t="s">
        <v>5616</v>
      </c>
      <c r="S2803" s="9" t="s">
        <v>675</v>
      </c>
      <c r="T2803" s="2" t="s">
        <v>675</v>
      </c>
    </row>
    <row r="2804" spans="1:20">
      <c r="A2804" s="2" t="s">
        <v>2448</v>
      </c>
      <c r="B2804" s="9" t="s">
        <v>2449</v>
      </c>
      <c r="C2804" s="2" t="s">
        <v>13962</v>
      </c>
      <c r="D2804" s="2" t="s">
        <v>675</v>
      </c>
      <c r="E2804" s="2" t="s">
        <v>682</v>
      </c>
      <c r="F2804" s="2" t="s">
        <v>11560</v>
      </c>
      <c r="G2804" s="2" t="s">
        <v>11551</v>
      </c>
      <c r="H2804" s="2" t="s">
        <v>1328</v>
      </c>
      <c r="I2804" s="2" t="s">
        <v>1328</v>
      </c>
      <c r="J2804" s="2" t="s">
        <v>2450</v>
      </c>
      <c r="K2804" s="2" t="s">
        <v>663</v>
      </c>
      <c r="L2804" s="2" t="s">
        <v>675</v>
      </c>
      <c r="M2804" s="2" t="s">
        <v>711</v>
      </c>
      <c r="N2804" s="2" t="s">
        <v>675</v>
      </c>
      <c r="O2804" s="2" t="s">
        <v>1327</v>
      </c>
      <c r="P2804" s="2" t="s">
        <v>11568</v>
      </c>
      <c r="Q2804" s="9" t="s">
        <v>2449</v>
      </c>
      <c r="R2804" s="2" t="s">
        <v>2451</v>
      </c>
      <c r="S2804" s="9" t="s">
        <v>675</v>
      </c>
      <c r="T2804" s="2" t="s">
        <v>675</v>
      </c>
    </row>
    <row r="2805" spans="1:20">
      <c r="A2805" s="2" t="s">
        <v>4966</v>
      </c>
      <c r="B2805" s="9" t="s">
        <v>2449</v>
      </c>
      <c r="C2805" s="2" t="s">
        <v>13963</v>
      </c>
      <c r="D2805" s="2" t="s">
        <v>2449</v>
      </c>
      <c r="E2805" s="2" t="s">
        <v>13964</v>
      </c>
      <c r="F2805" s="2" t="s">
        <v>11560</v>
      </c>
      <c r="G2805" s="2" t="s">
        <v>11551</v>
      </c>
      <c r="H2805" s="2" t="s">
        <v>675</v>
      </c>
      <c r="I2805" s="2" t="s">
        <v>20</v>
      </c>
      <c r="J2805" s="2" t="s">
        <v>639</v>
      </c>
      <c r="K2805" s="2" t="s">
        <v>664</v>
      </c>
      <c r="L2805" s="2" t="s">
        <v>675</v>
      </c>
      <c r="M2805" s="2" t="s">
        <v>1504</v>
      </c>
      <c r="N2805" s="2" t="s">
        <v>675</v>
      </c>
      <c r="O2805" s="2" t="s">
        <v>3712</v>
      </c>
      <c r="P2805" s="2" t="s">
        <v>11557</v>
      </c>
      <c r="Q2805" s="9" t="s">
        <v>2449</v>
      </c>
      <c r="R2805" s="2" t="s">
        <v>4967</v>
      </c>
      <c r="S2805" s="9" t="s">
        <v>675</v>
      </c>
      <c r="T2805" s="2" t="s">
        <v>675</v>
      </c>
    </row>
    <row r="2806" spans="1:20">
      <c r="A2806" s="2" t="s">
        <v>4968</v>
      </c>
      <c r="B2806" s="9" t="s">
        <v>2449</v>
      </c>
      <c r="C2806" s="2" t="s">
        <v>13965</v>
      </c>
      <c r="D2806" s="2" t="s">
        <v>2449</v>
      </c>
      <c r="E2806" s="2" t="s">
        <v>13966</v>
      </c>
      <c r="F2806" s="2" t="s">
        <v>11601</v>
      </c>
      <c r="G2806" s="2" t="s">
        <v>11551</v>
      </c>
      <c r="H2806" s="2" t="s">
        <v>675</v>
      </c>
      <c r="I2806" s="2" t="s">
        <v>15</v>
      </c>
      <c r="J2806" s="2" t="s">
        <v>597</v>
      </c>
      <c r="K2806" s="2" t="s">
        <v>664</v>
      </c>
      <c r="L2806" s="2" t="s">
        <v>11552</v>
      </c>
      <c r="M2806" s="2" t="s">
        <v>1504</v>
      </c>
      <c r="N2806" s="2" t="s">
        <v>675</v>
      </c>
      <c r="O2806" s="2" t="s">
        <v>2332</v>
      </c>
      <c r="P2806" s="2" t="s">
        <v>11557</v>
      </c>
      <c r="Q2806" s="9" t="s">
        <v>2449</v>
      </c>
      <c r="R2806" s="2" t="s">
        <v>4969</v>
      </c>
      <c r="S2806" s="9" t="s">
        <v>675</v>
      </c>
      <c r="T2806" s="2" t="s">
        <v>675</v>
      </c>
    </row>
    <row r="2807" spans="1:20">
      <c r="A2807" s="2" t="s">
        <v>5617</v>
      </c>
      <c r="B2807" s="9" t="s">
        <v>2449</v>
      </c>
      <c r="C2807" s="2" t="s">
        <v>13552</v>
      </c>
      <c r="D2807" s="2" t="s">
        <v>2449</v>
      </c>
      <c r="E2807" s="2" t="s">
        <v>13967</v>
      </c>
      <c r="F2807" s="2" t="s">
        <v>13058</v>
      </c>
      <c r="G2807" s="2" t="s">
        <v>11551</v>
      </c>
      <c r="H2807" s="2" t="s">
        <v>675</v>
      </c>
      <c r="I2807" s="2" t="s">
        <v>5615</v>
      </c>
      <c r="J2807" s="2" t="s">
        <v>5618</v>
      </c>
      <c r="K2807" s="2" t="s">
        <v>664</v>
      </c>
      <c r="L2807" s="2" t="s">
        <v>11552</v>
      </c>
      <c r="M2807" s="2" t="s">
        <v>1504</v>
      </c>
      <c r="N2807" s="2" t="s">
        <v>675</v>
      </c>
      <c r="O2807" s="2" t="s">
        <v>5614</v>
      </c>
      <c r="P2807" s="2" t="s">
        <v>11557</v>
      </c>
      <c r="Q2807" s="9" t="s">
        <v>2449</v>
      </c>
      <c r="R2807" s="2" t="s">
        <v>5619</v>
      </c>
      <c r="S2807" s="9" t="s">
        <v>675</v>
      </c>
      <c r="T2807" s="2" t="s">
        <v>675</v>
      </c>
    </row>
    <row r="2808" spans="1:20">
      <c r="A2808" s="2" t="s">
        <v>3545</v>
      </c>
      <c r="B2808" s="9" t="s">
        <v>2449</v>
      </c>
      <c r="C2808" s="2" t="s">
        <v>13968</v>
      </c>
      <c r="D2808" s="2" t="s">
        <v>2449</v>
      </c>
      <c r="E2808" s="2" t="s">
        <v>13969</v>
      </c>
      <c r="F2808" s="2" t="s">
        <v>12594</v>
      </c>
      <c r="G2808" s="2" t="s">
        <v>11551</v>
      </c>
      <c r="H2808" s="2" t="s">
        <v>675</v>
      </c>
      <c r="I2808" s="2" t="s">
        <v>3547</v>
      </c>
      <c r="J2808" s="2" t="s">
        <v>641</v>
      </c>
      <c r="K2808" s="2" t="s">
        <v>664</v>
      </c>
      <c r="L2808" s="2" t="s">
        <v>11552</v>
      </c>
      <c r="M2808" s="2" t="s">
        <v>1504</v>
      </c>
      <c r="N2808" s="2" t="s">
        <v>675</v>
      </c>
      <c r="O2808" s="2" t="s">
        <v>3546</v>
      </c>
      <c r="P2808" s="2" t="s">
        <v>11557</v>
      </c>
      <c r="Q2808" s="9" t="s">
        <v>2449</v>
      </c>
      <c r="R2808" s="2" t="s">
        <v>3548</v>
      </c>
      <c r="S2808" s="9" t="s">
        <v>675</v>
      </c>
      <c r="T2808" s="2" t="s">
        <v>675</v>
      </c>
    </row>
    <row r="2809" spans="1:20">
      <c r="A2809" s="2" t="s">
        <v>5620</v>
      </c>
      <c r="B2809" s="9" t="s">
        <v>2449</v>
      </c>
      <c r="C2809" s="2" t="s">
        <v>13970</v>
      </c>
      <c r="D2809" s="2" t="s">
        <v>2449</v>
      </c>
      <c r="E2809" s="2" t="s">
        <v>13971</v>
      </c>
      <c r="F2809" s="2" t="s">
        <v>12424</v>
      </c>
      <c r="G2809" s="2" t="s">
        <v>11551</v>
      </c>
      <c r="H2809" s="2" t="s">
        <v>675</v>
      </c>
      <c r="I2809" s="2" t="s">
        <v>1791</v>
      </c>
      <c r="J2809" s="2" t="s">
        <v>5621</v>
      </c>
      <c r="K2809" s="2" t="s">
        <v>664</v>
      </c>
      <c r="L2809" s="2" t="s">
        <v>11552</v>
      </c>
      <c r="M2809" s="2" t="s">
        <v>1504</v>
      </c>
      <c r="N2809" s="2" t="s">
        <v>675</v>
      </c>
      <c r="O2809" s="2" t="s">
        <v>1790</v>
      </c>
      <c r="P2809" s="2" t="s">
        <v>11557</v>
      </c>
      <c r="Q2809" s="9" t="s">
        <v>2449</v>
      </c>
      <c r="R2809" s="2" t="s">
        <v>5622</v>
      </c>
      <c r="S2809" s="9" t="s">
        <v>675</v>
      </c>
      <c r="T2809" s="2" t="s">
        <v>675</v>
      </c>
    </row>
    <row r="2810" spans="1:20">
      <c r="A2810" s="2" t="s">
        <v>5623</v>
      </c>
      <c r="B2810" s="9" t="s">
        <v>2449</v>
      </c>
      <c r="C2810" s="2" t="s">
        <v>13972</v>
      </c>
      <c r="D2810" s="2" t="s">
        <v>2449</v>
      </c>
      <c r="E2810" s="2" t="s">
        <v>13973</v>
      </c>
      <c r="F2810" s="2" t="s">
        <v>12102</v>
      </c>
      <c r="G2810" s="2" t="s">
        <v>11551</v>
      </c>
      <c r="H2810" s="2" t="s">
        <v>675</v>
      </c>
      <c r="I2810" s="2" t="s">
        <v>3278</v>
      </c>
      <c r="J2810" s="2" t="s">
        <v>5621</v>
      </c>
      <c r="K2810" s="2" t="s">
        <v>664</v>
      </c>
      <c r="L2810" s="2" t="s">
        <v>11552</v>
      </c>
      <c r="M2810" s="2" t="s">
        <v>1504</v>
      </c>
      <c r="N2810" s="2" t="s">
        <v>675</v>
      </c>
      <c r="O2810" s="2" t="s">
        <v>3277</v>
      </c>
      <c r="P2810" s="2" t="s">
        <v>11557</v>
      </c>
      <c r="Q2810" s="9" t="s">
        <v>2449</v>
      </c>
      <c r="R2810" s="2" t="s">
        <v>5624</v>
      </c>
      <c r="S2810" s="9" t="s">
        <v>675</v>
      </c>
      <c r="T2810" s="2" t="s">
        <v>675</v>
      </c>
    </row>
    <row r="2811" spans="1:20">
      <c r="A2811" s="2" t="s">
        <v>6506</v>
      </c>
      <c r="B2811" s="9" t="s">
        <v>6507</v>
      </c>
      <c r="C2811" s="2" t="s">
        <v>13974</v>
      </c>
      <c r="D2811" s="2" t="s">
        <v>6507</v>
      </c>
      <c r="E2811" s="2" t="s">
        <v>13975</v>
      </c>
      <c r="F2811" s="2" t="s">
        <v>11560</v>
      </c>
      <c r="G2811" s="2" t="s">
        <v>11551</v>
      </c>
      <c r="H2811" s="2" t="s">
        <v>675</v>
      </c>
      <c r="I2811" s="2" t="s">
        <v>6519</v>
      </c>
      <c r="J2811" s="2" t="s">
        <v>6511</v>
      </c>
      <c r="K2811" s="2" t="s">
        <v>922</v>
      </c>
      <c r="L2811" s="2" t="s">
        <v>675</v>
      </c>
      <c r="M2811" s="2" t="s">
        <v>712</v>
      </c>
      <c r="N2811" s="2" t="s">
        <v>760</v>
      </c>
      <c r="O2811" s="2" t="s">
        <v>6518</v>
      </c>
      <c r="P2811" s="2" t="s">
        <v>11553</v>
      </c>
      <c r="Q2811" s="9" t="s">
        <v>6507</v>
      </c>
      <c r="R2811" s="2" t="s">
        <v>6512</v>
      </c>
      <c r="S2811" s="9" t="s">
        <v>1503</v>
      </c>
      <c r="T2811" s="2" t="s">
        <v>675</v>
      </c>
    </row>
    <row r="2812" spans="1:20">
      <c r="A2812" s="2" t="s">
        <v>6513</v>
      </c>
      <c r="B2812" s="9" t="s">
        <v>6507</v>
      </c>
      <c r="C2812" s="2" t="s">
        <v>12683</v>
      </c>
      <c r="D2812" s="2" t="s">
        <v>6507</v>
      </c>
      <c r="E2812" s="2" t="s">
        <v>13976</v>
      </c>
      <c r="F2812" s="2" t="s">
        <v>11560</v>
      </c>
      <c r="G2812" s="2" t="s">
        <v>11551</v>
      </c>
      <c r="H2812" s="2" t="s">
        <v>675</v>
      </c>
      <c r="I2812" s="2" t="s">
        <v>6515</v>
      </c>
      <c r="J2812" s="2" t="s">
        <v>6511</v>
      </c>
      <c r="K2812" s="2" t="s">
        <v>922</v>
      </c>
      <c r="L2812" s="2" t="s">
        <v>675</v>
      </c>
      <c r="M2812" s="2" t="s">
        <v>712</v>
      </c>
      <c r="N2812" s="2" t="s">
        <v>760</v>
      </c>
      <c r="O2812" s="2" t="s">
        <v>6514</v>
      </c>
      <c r="P2812" s="2" t="s">
        <v>11553</v>
      </c>
      <c r="Q2812" s="9" t="s">
        <v>6507</v>
      </c>
      <c r="R2812" s="2" t="s">
        <v>6516</v>
      </c>
      <c r="S2812" s="9" t="s">
        <v>1503</v>
      </c>
      <c r="T2812" s="2" t="s">
        <v>675</v>
      </c>
    </row>
    <row r="2813" spans="1:20">
      <c r="A2813" s="2" t="s">
        <v>6517</v>
      </c>
      <c r="B2813" s="9" t="s">
        <v>6507</v>
      </c>
      <c r="C2813" s="2" t="s">
        <v>13977</v>
      </c>
      <c r="D2813" s="2" t="s">
        <v>6507</v>
      </c>
      <c r="E2813" s="2" t="s">
        <v>13978</v>
      </c>
      <c r="F2813" s="2" t="s">
        <v>11560</v>
      </c>
      <c r="G2813" s="2" t="s">
        <v>11551</v>
      </c>
      <c r="H2813" s="2" t="s">
        <v>675</v>
      </c>
      <c r="I2813" s="2" t="s">
        <v>6519</v>
      </c>
      <c r="J2813" s="2" t="s">
        <v>6520</v>
      </c>
      <c r="K2813" s="2" t="s">
        <v>922</v>
      </c>
      <c r="L2813" s="2" t="s">
        <v>675</v>
      </c>
      <c r="M2813" s="2" t="s">
        <v>712</v>
      </c>
      <c r="N2813" s="2" t="s">
        <v>760</v>
      </c>
      <c r="O2813" s="2" t="s">
        <v>6518</v>
      </c>
      <c r="P2813" s="2" t="s">
        <v>11557</v>
      </c>
      <c r="Q2813" s="9" t="s">
        <v>6507</v>
      </c>
      <c r="R2813" s="2" t="s">
        <v>6521</v>
      </c>
      <c r="S2813" s="9" t="s">
        <v>1503</v>
      </c>
      <c r="T2813" s="2" t="s">
        <v>675</v>
      </c>
    </row>
    <row r="2814" spans="1:20">
      <c r="A2814" s="2" t="s">
        <v>6522</v>
      </c>
      <c r="B2814" s="9" t="s">
        <v>6507</v>
      </c>
      <c r="C2814" s="2" t="s">
        <v>13979</v>
      </c>
      <c r="D2814" s="2" t="s">
        <v>6507</v>
      </c>
      <c r="E2814" s="2" t="s">
        <v>13980</v>
      </c>
      <c r="F2814" s="2" t="s">
        <v>11560</v>
      </c>
      <c r="G2814" s="2" t="s">
        <v>11551</v>
      </c>
      <c r="H2814" s="2" t="s">
        <v>675</v>
      </c>
      <c r="I2814" s="2" t="s">
        <v>6524</v>
      </c>
      <c r="J2814" s="2" t="s">
        <v>6520</v>
      </c>
      <c r="K2814" s="2" t="s">
        <v>922</v>
      </c>
      <c r="L2814" s="2" t="s">
        <v>675</v>
      </c>
      <c r="M2814" s="2" t="s">
        <v>712</v>
      </c>
      <c r="N2814" s="2" t="s">
        <v>760</v>
      </c>
      <c r="O2814" s="2" t="s">
        <v>6523</v>
      </c>
      <c r="P2814" s="2" t="s">
        <v>11557</v>
      </c>
      <c r="Q2814" s="9" t="s">
        <v>6507</v>
      </c>
      <c r="R2814" s="2" t="s">
        <v>6525</v>
      </c>
      <c r="S2814" s="9" t="s">
        <v>1503</v>
      </c>
      <c r="T2814" s="2" t="s">
        <v>675</v>
      </c>
    </row>
    <row r="2815" spans="1:20">
      <c r="A2815" s="2" t="s">
        <v>6526</v>
      </c>
      <c r="B2815" s="9" t="s">
        <v>6507</v>
      </c>
      <c r="C2815" s="2" t="s">
        <v>13981</v>
      </c>
      <c r="D2815" s="2" t="s">
        <v>6507</v>
      </c>
      <c r="E2815" s="2" t="s">
        <v>13982</v>
      </c>
      <c r="F2815" s="2" t="s">
        <v>11560</v>
      </c>
      <c r="G2815" s="2" t="s">
        <v>11551</v>
      </c>
      <c r="H2815" s="2" t="s">
        <v>675</v>
      </c>
      <c r="I2815" s="2" t="s">
        <v>6528</v>
      </c>
      <c r="J2815" s="2" t="s">
        <v>6520</v>
      </c>
      <c r="K2815" s="2" t="s">
        <v>922</v>
      </c>
      <c r="L2815" s="2" t="s">
        <v>675</v>
      </c>
      <c r="M2815" s="2" t="s">
        <v>712</v>
      </c>
      <c r="N2815" s="2" t="s">
        <v>760</v>
      </c>
      <c r="O2815" s="2" t="s">
        <v>6527</v>
      </c>
      <c r="P2815" s="2" t="s">
        <v>675</v>
      </c>
      <c r="Q2815" s="9" t="s">
        <v>6507</v>
      </c>
      <c r="R2815" s="2" t="s">
        <v>6529</v>
      </c>
      <c r="S2815" s="9" t="s">
        <v>1503</v>
      </c>
      <c r="T2815" s="2" t="s">
        <v>675</v>
      </c>
    </row>
    <row r="2816" spans="1:20">
      <c r="A2816" s="2" t="s">
        <v>6530</v>
      </c>
      <c r="B2816" s="9" t="s">
        <v>6507</v>
      </c>
      <c r="C2816" s="2" t="s">
        <v>13983</v>
      </c>
      <c r="D2816" s="2" t="s">
        <v>6507</v>
      </c>
      <c r="E2816" s="2" t="s">
        <v>13984</v>
      </c>
      <c r="F2816" s="2" t="s">
        <v>11560</v>
      </c>
      <c r="G2816" s="2" t="s">
        <v>11551</v>
      </c>
      <c r="H2816" s="2" t="s">
        <v>675</v>
      </c>
      <c r="I2816" s="2" t="s">
        <v>6532</v>
      </c>
      <c r="J2816" s="2" t="s">
        <v>6520</v>
      </c>
      <c r="K2816" s="2" t="s">
        <v>922</v>
      </c>
      <c r="L2816" s="2" t="s">
        <v>675</v>
      </c>
      <c r="M2816" s="2" t="s">
        <v>712</v>
      </c>
      <c r="N2816" s="2" t="s">
        <v>760</v>
      </c>
      <c r="O2816" s="2" t="s">
        <v>6531</v>
      </c>
      <c r="P2816" s="2" t="s">
        <v>675</v>
      </c>
      <c r="Q2816" s="9" t="s">
        <v>6507</v>
      </c>
      <c r="R2816" s="2" t="s">
        <v>6534</v>
      </c>
      <c r="S2816" s="9" t="s">
        <v>1503</v>
      </c>
      <c r="T2816" s="2" t="s">
        <v>675</v>
      </c>
    </row>
    <row r="2817" spans="1:20">
      <c r="A2817" s="2" t="s">
        <v>6535</v>
      </c>
      <c r="B2817" s="9" t="s">
        <v>6507</v>
      </c>
      <c r="C2817" s="2" t="s">
        <v>13985</v>
      </c>
      <c r="D2817" s="2" t="s">
        <v>6507</v>
      </c>
      <c r="E2817" s="2" t="s">
        <v>13986</v>
      </c>
      <c r="F2817" s="2" t="s">
        <v>11560</v>
      </c>
      <c r="G2817" s="2" t="s">
        <v>11551</v>
      </c>
      <c r="H2817" s="2" t="s">
        <v>675</v>
      </c>
      <c r="I2817" s="2" t="s">
        <v>6537</v>
      </c>
      <c r="J2817" s="2" t="s">
        <v>6520</v>
      </c>
      <c r="K2817" s="2" t="s">
        <v>922</v>
      </c>
      <c r="L2817" s="2" t="s">
        <v>675</v>
      </c>
      <c r="M2817" s="2" t="s">
        <v>712</v>
      </c>
      <c r="N2817" s="2" t="s">
        <v>760</v>
      </c>
      <c r="O2817" s="2" t="s">
        <v>6536</v>
      </c>
      <c r="P2817" s="2" t="s">
        <v>11557</v>
      </c>
      <c r="Q2817" s="9" t="s">
        <v>6507</v>
      </c>
      <c r="R2817" s="2" t="s">
        <v>6538</v>
      </c>
      <c r="S2817" s="9" t="s">
        <v>1503</v>
      </c>
      <c r="T2817" s="2" t="s">
        <v>675</v>
      </c>
    </row>
    <row r="2818" spans="1:20">
      <c r="A2818" s="2" t="s">
        <v>6539</v>
      </c>
      <c r="B2818" s="9" t="s">
        <v>5632</v>
      </c>
      <c r="C2818" s="2" t="s">
        <v>13987</v>
      </c>
      <c r="D2818" s="2" t="s">
        <v>5632</v>
      </c>
      <c r="E2818" s="2" t="s">
        <v>13988</v>
      </c>
      <c r="F2818" s="2" t="s">
        <v>11560</v>
      </c>
      <c r="G2818" s="2" t="s">
        <v>11551</v>
      </c>
      <c r="H2818" s="2" t="s">
        <v>675</v>
      </c>
      <c r="I2818" s="2" t="s">
        <v>12</v>
      </c>
      <c r="J2818" s="2" t="s">
        <v>6540</v>
      </c>
      <c r="K2818" s="2" t="s">
        <v>3676</v>
      </c>
      <c r="L2818" s="2" t="s">
        <v>675</v>
      </c>
      <c r="M2818" s="2" t="s">
        <v>1019</v>
      </c>
      <c r="N2818" s="2" t="s">
        <v>760</v>
      </c>
      <c r="O2818" s="2" t="s">
        <v>782</v>
      </c>
      <c r="P2818" s="2" t="s">
        <v>11568</v>
      </c>
      <c r="Q2818" s="9" t="s">
        <v>5632</v>
      </c>
      <c r="R2818" s="2" t="s">
        <v>6541</v>
      </c>
      <c r="S2818" s="9" t="s">
        <v>1572</v>
      </c>
      <c r="T2818" s="2" t="s">
        <v>675</v>
      </c>
    </row>
    <row r="2819" spans="1:20">
      <c r="A2819" s="2" t="s">
        <v>6542</v>
      </c>
      <c r="B2819" s="9" t="s">
        <v>5632</v>
      </c>
      <c r="C2819" s="2" t="s">
        <v>13989</v>
      </c>
      <c r="D2819" s="2" t="s">
        <v>5632</v>
      </c>
      <c r="E2819" s="2" t="s">
        <v>13990</v>
      </c>
      <c r="F2819" s="2" t="s">
        <v>11560</v>
      </c>
      <c r="G2819" s="2" t="s">
        <v>11551</v>
      </c>
      <c r="H2819" s="2" t="s">
        <v>675</v>
      </c>
      <c r="I2819" s="2" t="s">
        <v>12</v>
      </c>
      <c r="J2819" s="2" t="s">
        <v>13991</v>
      </c>
      <c r="K2819" s="2" t="s">
        <v>3676</v>
      </c>
      <c r="L2819" s="2" t="s">
        <v>675</v>
      </c>
      <c r="M2819" s="2" t="s">
        <v>1019</v>
      </c>
      <c r="N2819" s="2" t="s">
        <v>760</v>
      </c>
      <c r="O2819" s="2" t="s">
        <v>782</v>
      </c>
      <c r="P2819" s="2" t="s">
        <v>11568</v>
      </c>
      <c r="Q2819" s="9" t="s">
        <v>5632</v>
      </c>
      <c r="R2819" s="2" t="s">
        <v>6543</v>
      </c>
      <c r="S2819" s="9" t="s">
        <v>1572</v>
      </c>
      <c r="T2819" s="2" t="s">
        <v>675</v>
      </c>
    </row>
    <row r="2820" spans="1:20">
      <c r="A2820" s="2" t="s">
        <v>6544</v>
      </c>
      <c r="B2820" s="9" t="s">
        <v>5638</v>
      </c>
      <c r="C2820" s="2" t="s">
        <v>13992</v>
      </c>
      <c r="D2820" s="2" t="s">
        <v>5638</v>
      </c>
      <c r="E2820" s="2" t="s">
        <v>13993</v>
      </c>
      <c r="F2820" s="2" t="s">
        <v>11560</v>
      </c>
      <c r="G2820" s="2" t="s">
        <v>11551</v>
      </c>
      <c r="H2820" s="2" t="s">
        <v>675</v>
      </c>
      <c r="I2820" s="2" t="s">
        <v>12</v>
      </c>
      <c r="J2820" s="2" t="s">
        <v>6545</v>
      </c>
      <c r="K2820" s="2" t="s">
        <v>3676</v>
      </c>
      <c r="L2820" s="2" t="s">
        <v>675</v>
      </c>
      <c r="M2820" s="2" t="s">
        <v>1019</v>
      </c>
      <c r="N2820" s="2" t="s">
        <v>760</v>
      </c>
      <c r="O2820" s="2" t="s">
        <v>782</v>
      </c>
      <c r="P2820" s="2" t="s">
        <v>11568</v>
      </c>
      <c r="Q2820" s="9" t="s">
        <v>5638</v>
      </c>
      <c r="R2820" s="2" t="s">
        <v>6547</v>
      </c>
      <c r="S2820" s="9" t="s">
        <v>1572</v>
      </c>
      <c r="T2820" s="2" t="s">
        <v>675</v>
      </c>
    </row>
    <row r="2821" spans="1:20">
      <c r="A2821" s="2" t="s">
        <v>6548</v>
      </c>
      <c r="B2821" s="9" t="s">
        <v>1096</v>
      </c>
      <c r="C2821" s="2" t="s">
        <v>13994</v>
      </c>
      <c r="D2821" s="2" t="s">
        <v>1096</v>
      </c>
      <c r="E2821" s="2" t="s">
        <v>5949</v>
      </c>
      <c r="F2821" s="2" t="s">
        <v>11560</v>
      </c>
      <c r="G2821" s="2" t="s">
        <v>11551</v>
      </c>
      <c r="H2821" s="2" t="s">
        <v>675</v>
      </c>
      <c r="I2821" s="2" t="s">
        <v>27</v>
      </c>
      <c r="J2821" s="2" t="s">
        <v>6549</v>
      </c>
      <c r="K2821" s="2" t="s">
        <v>922</v>
      </c>
      <c r="L2821" s="2" t="s">
        <v>675</v>
      </c>
      <c r="M2821" s="2" t="s">
        <v>825</v>
      </c>
      <c r="N2821" s="2" t="s">
        <v>760</v>
      </c>
      <c r="O2821" s="2" t="s">
        <v>1030</v>
      </c>
      <c r="P2821" s="2" t="s">
        <v>11557</v>
      </c>
      <c r="Q2821" s="9" t="s">
        <v>1096</v>
      </c>
      <c r="R2821" s="2" t="s">
        <v>6550</v>
      </c>
      <c r="S2821" s="9" t="s">
        <v>1572</v>
      </c>
      <c r="T2821" s="2" t="s">
        <v>675</v>
      </c>
    </row>
    <row r="2822" spans="1:20">
      <c r="A2822" s="2" t="s">
        <v>6551</v>
      </c>
      <c r="B2822" s="9" t="s">
        <v>1099</v>
      </c>
      <c r="C2822" s="2" t="s">
        <v>13995</v>
      </c>
      <c r="D2822" s="2" t="s">
        <v>1099</v>
      </c>
      <c r="E2822" s="2" t="s">
        <v>5844</v>
      </c>
      <c r="F2822" s="2" t="s">
        <v>11560</v>
      </c>
      <c r="G2822" s="2" t="s">
        <v>11551</v>
      </c>
      <c r="H2822" s="2" t="s">
        <v>675</v>
      </c>
      <c r="I2822" s="2" t="s">
        <v>56</v>
      </c>
      <c r="J2822" s="2" t="s">
        <v>6552</v>
      </c>
      <c r="K2822" s="2" t="s">
        <v>922</v>
      </c>
      <c r="L2822" s="2" t="s">
        <v>675</v>
      </c>
      <c r="M2822" s="2" t="s">
        <v>2672</v>
      </c>
      <c r="N2822" s="2" t="s">
        <v>760</v>
      </c>
      <c r="O2822" s="2" t="s">
        <v>1086</v>
      </c>
      <c r="P2822" s="2" t="s">
        <v>11557</v>
      </c>
      <c r="Q2822" s="9" t="s">
        <v>1099</v>
      </c>
      <c r="R2822" s="2" t="s">
        <v>6553</v>
      </c>
      <c r="S2822" s="9" t="s">
        <v>1572</v>
      </c>
      <c r="T2822" s="2" t="s">
        <v>675</v>
      </c>
    </row>
    <row r="2823" spans="1:20">
      <c r="A2823" s="2" t="s">
        <v>6554</v>
      </c>
      <c r="B2823" s="9" t="s">
        <v>5821</v>
      </c>
      <c r="C2823" s="2" t="s">
        <v>13996</v>
      </c>
      <c r="D2823" s="2" t="s">
        <v>5821</v>
      </c>
      <c r="E2823" s="2" t="s">
        <v>13997</v>
      </c>
      <c r="F2823" s="2" t="s">
        <v>11560</v>
      </c>
      <c r="G2823" s="2" t="s">
        <v>11551</v>
      </c>
      <c r="H2823" s="2" t="s">
        <v>675</v>
      </c>
      <c r="I2823" s="2" t="s">
        <v>12</v>
      </c>
      <c r="J2823" s="2" t="s">
        <v>6555</v>
      </c>
      <c r="K2823" s="2" t="s">
        <v>3676</v>
      </c>
      <c r="L2823" s="2" t="s">
        <v>675</v>
      </c>
      <c r="M2823" s="2" t="s">
        <v>1019</v>
      </c>
      <c r="N2823" s="2" t="s">
        <v>760</v>
      </c>
      <c r="O2823" s="2" t="s">
        <v>782</v>
      </c>
      <c r="P2823" s="2" t="s">
        <v>11568</v>
      </c>
      <c r="Q2823" s="9" t="s">
        <v>5821</v>
      </c>
      <c r="R2823" s="2" t="s">
        <v>6556</v>
      </c>
      <c r="S2823" s="9" t="s">
        <v>1454</v>
      </c>
      <c r="T2823" s="2" t="s">
        <v>675</v>
      </c>
    </row>
    <row r="2824" spans="1:20">
      <c r="A2824" s="2" t="s">
        <v>6557</v>
      </c>
      <c r="B2824" s="9" t="s">
        <v>2745</v>
      </c>
      <c r="C2824" s="2" t="s">
        <v>13998</v>
      </c>
      <c r="D2824" s="2" t="s">
        <v>2745</v>
      </c>
      <c r="E2824" s="2" t="s">
        <v>13999</v>
      </c>
      <c r="F2824" s="2" t="s">
        <v>11560</v>
      </c>
      <c r="G2824" s="2" t="s">
        <v>11551</v>
      </c>
      <c r="H2824" s="2" t="s">
        <v>675</v>
      </c>
      <c r="I2824" s="2" t="s">
        <v>1441</v>
      </c>
      <c r="J2824" s="2" t="s">
        <v>6558</v>
      </c>
      <c r="K2824" s="2" t="s">
        <v>3676</v>
      </c>
      <c r="L2824" s="2" t="s">
        <v>675</v>
      </c>
      <c r="M2824" s="2" t="s">
        <v>1019</v>
      </c>
      <c r="N2824" s="2" t="s">
        <v>760</v>
      </c>
      <c r="O2824" s="2" t="s">
        <v>1440</v>
      </c>
      <c r="P2824" s="2" t="s">
        <v>11568</v>
      </c>
      <c r="Q2824" s="9" t="s">
        <v>2745</v>
      </c>
      <c r="R2824" s="2" t="s">
        <v>6560</v>
      </c>
      <c r="S2824" s="9" t="s">
        <v>1572</v>
      </c>
      <c r="T2824" s="2" t="s">
        <v>675</v>
      </c>
    </row>
    <row r="2825" spans="1:20">
      <c r="A2825" s="2" t="s">
        <v>6561</v>
      </c>
      <c r="B2825" s="9" t="s">
        <v>2745</v>
      </c>
      <c r="C2825" s="2" t="s">
        <v>14000</v>
      </c>
      <c r="D2825" s="2" t="s">
        <v>2745</v>
      </c>
      <c r="E2825" s="2" t="s">
        <v>14001</v>
      </c>
      <c r="F2825" s="2" t="s">
        <v>11560</v>
      </c>
      <c r="G2825" s="2" t="s">
        <v>11551</v>
      </c>
      <c r="H2825" s="2" t="s">
        <v>675</v>
      </c>
      <c r="I2825" s="2" t="s">
        <v>1805</v>
      </c>
      <c r="J2825" s="2" t="s">
        <v>6562</v>
      </c>
      <c r="K2825" s="2" t="s">
        <v>3676</v>
      </c>
      <c r="L2825" s="2" t="s">
        <v>675</v>
      </c>
      <c r="M2825" s="2" t="s">
        <v>1019</v>
      </c>
      <c r="N2825" s="2" t="s">
        <v>760</v>
      </c>
      <c r="O2825" s="2" t="s">
        <v>1804</v>
      </c>
      <c r="P2825" s="2" t="s">
        <v>11568</v>
      </c>
      <c r="Q2825" s="9" t="s">
        <v>2745</v>
      </c>
      <c r="R2825" s="2" t="s">
        <v>6563</v>
      </c>
      <c r="S2825" s="9" t="s">
        <v>1572</v>
      </c>
      <c r="T2825" s="2" t="s">
        <v>675</v>
      </c>
    </row>
    <row r="2826" spans="1:20">
      <c r="A2826" s="2" t="s">
        <v>6564</v>
      </c>
      <c r="B2826" s="9" t="s">
        <v>1454</v>
      </c>
      <c r="C2826" s="2" t="s">
        <v>14002</v>
      </c>
      <c r="D2826" s="2" t="s">
        <v>1623</v>
      </c>
      <c r="E2826" s="2" t="s">
        <v>6800</v>
      </c>
      <c r="F2826" s="2" t="s">
        <v>11560</v>
      </c>
      <c r="G2826" s="2" t="s">
        <v>11551</v>
      </c>
      <c r="H2826" s="2" t="s">
        <v>675</v>
      </c>
      <c r="I2826" s="2" t="s">
        <v>6566</v>
      </c>
      <c r="J2826" s="2" t="s">
        <v>6567</v>
      </c>
      <c r="K2826" s="2" t="s">
        <v>3676</v>
      </c>
      <c r="L2826" s="2" t="s">
        <v>675</v>
      </c>
      <c r="M2826" s="2" t="s">
        <v>1019</v>
      </c>
      <c r="N2826" s="2" t="s">
        <v>1019</v>
      </c>
      <c r="O2826" s="2" t="s">
        <v>6565</v>
      </c>
      <c r="P2826" s="2" t="s">
        <v>11553</v>
      </c>
      <c r="Q2826" s="9" t="s">
        <v>1454</v>
      </c>
      <c r="R2826" s="2" t="s">
        <v>6568</v>
      </c>
      <c r="S2826" s="9" t="s">
        <v>1623</v>
      </c>
      <c r="T2826" s="2" t="s">
        <v>675</v>
      </c>
    </row>
    <row r="2827" spans="1:20">
      <c r="A2827" s="2" t="s">
        <v>6569</v>
      </c>
      <c r="B2827" s="9" t="s">
        <v>1716</v>
      </c>
      <c r="C2827" s="2" t="s">
        <v>14003</v>
      </c>
      <c r="D2827" s="2" t="s">
        <v>675</v>
      </c>
      <c r="E2827" s="2" t="s">
        <v>682</v>
      </c>
      <c r="F2827" s="2" t="s">
        <v>11560</v>
      </c>
      <c r="G2827" s="2" t="s">
        <v>11551</v>
      </c>
      <c r="H2827" s="2" t="s">
        <v>6571</v>
      </c>
      <c r="I2827" s="2" t="s">
        <v>6571</v>
      </c>
      <c r="J2827" s="2" t="s">
        <v>6572</v>
      </c>
      <c r="K2827" s="2" t="s">
        <v>3676</v>
      </c>
      <c r="L2827" s="2" t="s">
        <v>675</v>
      </c>
      <c r="M2827" s="2" t="s">
        <v>2672</v>
      </c>
      <c r="N2827" s="2" t="s">
        <v>675</v>
      </c>
      <c r="O2827" s="2" t="s">
        <v>6570</v>
      </c>
      <c r="P2827" s="2" t="s">
        <v>11568</v>
      </c>
      <c r="Q2827" s="9" t="s">
        <v>1716</v>
      </c>
      <c r="R2827" s="2" t="s">
        <v>6573</v>
      </c>
      <c r="S2827" s="9" t="s">
        <v>675</v>
      </c>
      <c r="T2827" s="2" t="s">
        <v>675</v>
      </c>
    </row>
    <row r="2828" spans="1:20">
      <c r="A2828" s="2" t="s">
        <v>6574</v>
      </c>
      <c r="B2828" s="9" t="s">
        <v>1716</v>
      </c>
      <c r="C2828" s="2" t="s">
        <v>14004</v>
      </c>
      <c r="D2828" s="2" t="s">
        <v>675</v>
      </c>
      <c r="E2828" s="2" t="s">
        <v>682</v>
      </c>
      <c r="F2828" s="2" t="s">
        <v>11560</v>
      </c>
      <c r="G2828" s="2" t="s">
        <v>11551</v>
      </c>
      <c r="H2828" s="2" t="s">
        <v>2139</v>
      </c>
      <c r="I2828" s="2" t="s">
        <v>2139</v>
      </c>
      <c r="J2828" s="2" t="s">
        <v>6575</v>
      </c>
      <c r="K2828" s="2" t="s">
        <v>3676</v>
      </c>
      <c r="L2828" s="2" t="s">
        <v>675</v>
      </c>
      <c r="M2828" s="2" t="s">
        <v>2672</v>
      </c>
      <c r="N2828" s="2" t="s">
        <v>675</v>
      </c>
      <c r="O2828" s="2" t="s">
        <v>2138</v>
      </c>
      <c r="P2828" s="2" t="s">
        <v>11568</v>
      </c>
      <c r="Q2828" s="9" t="s">
        <v>1716</v>
      </c>
      <c r="R2828" s="2" t="s">
        <v>6576</v>
      </c>
      <c r="S2828" s="9" t="s">
        <v>675</v>
      </c>
      <c r="T2828" s="2" t="s">
        <v>675</v>
      </c>
    </row>
    <row r="2829" spans="1:20">
      <c r="A2829" s="2" t="s">
        <v>6577</v>
      </c>
      <c r="B2829" s="9" t="s">
        <v>1716</v>
      </c>
      <c r="C2829" s="2" t="s">
        <v>14005</v>
      </c>
      <c r="D2829" s="2" t="s">
        <v>675</v>
      </c>
      <c r="E2829" s="2" t="s">
        <v>682</v>
      </c>
      <c r="F2829" s="2" t="s">
        <v>11560</v>
      </c>
      <c r="G2829" s="2" t="s">
        <v>11551</v>
      </c>
      <c r="H2829" s="2" t="s">
        <v>6579</v>
      </c>
      <c r="I2829" s="2" t="s">
        <v>6579</v>
      </c>
      <c r="J2829" s="2" t="s">
        <v>6580</v>
      </c>
      <c r="K2829" s="2" t="s">
        <v>3676</v>
      </c>
      <c r="L2829" s="2" t="s">
        <v>675</v>
      </c>
      <c r="M2829" s="2" t="s">
        <v>2672</v>
      </c>
      <c r="N2829" s="2" t="s">
        <v>675</v>
      </c>
      <c r="O2829" s="2" t="s">
        <v>6578</v>
      </c>
      <c r="P2829" s="2" t="s">
        <v>11568</v>
      </c>
      <c r="Q2829" s="9" t="s">
        <v>1716</v>
      </c>
      <c r="R2829" s="2" t="s">
        <v>6581</v>
      </c>
      <c r="S2829" s="9" t="s">
        <v>675</v>
      </c>
      <c r="T2829" s="2" t="s">
        <v>675</v>
      </c>
    </row>
    <row r="2830" spans="1:20">
      <c r="A2830" s="2" t="s">
        <v>6582</v>
      </c>
      <c r="B2830" s="9" t="s">
        <v>1716</v>
      </c>
      <c r="C2830" s="2" t="s">
        <v>12758</v>
      </c>
      <c r="D2830" s="2" t="s">
        <v>675</v>
      </c>
      <c r="E2830" s="2" t="s">
        <v>682</v>
      </c>
      <c r="F2830" s="2" t="s">
        <v>11560</v>
      </c>
      <c r="G2830" s="2" t="s">
        <v>11551</v>
      </c>
      <c r="H2830" s="2" t="s">
        <v>6584</v>
      </c>
      <c r="I2830" s="2" t="s">
        <v>6584</v>
      </c>
      <c r="J2830" s="2" t="s">
        <v>6585</v>
      </c>
      <c r="K2830" s="2" t="s">
        <v>3676</v>
      </c>
      <c r="L2830" s="2" t="s">
        <v>675</v>
      </c>
      <c r="M2830" s="2" t="s">
        <v>2672</v>
      </c>
      <c r="N2830" s="2" t="s">
        <v>675</v>
      </c>
      <c r="O2830" s="2" t="s">
        <v>6583</v>
      </c>
      <c r="P2830" s="2" t="s">
        <v>11568</v>
      </c>
      <c r="Q2830" s="9" t="s">
        <v>1716</v>
      </c>
      <c r="R2830" s="2" t="s">
        <v>6586</v>
      </c>
      <c r="S2830" s="9" t="s">
        <v>675</v>
      </c>
      <c r="T2830" s="2" t="s">
        <v>675</v>
      </c>
    </row>
    <row r="2831" spans="1:20">
      <c r="A2831" s="2" t="s">
        <v>6587</v>
      </c>
      <c r="B2831" s="9" t="s">
        <v>1716</v>
      </c>
      <c r="C2831" s="2" t="s">
        <v>14006</v>
      </c>
      <c r="D2831" s="2" t="s">
        <v>675</v>
      </c>
      <c r="E2831" s="2" t="s">
        <v>682</v>
      </c>
      <c r="F2831" s="2" t="s">
        <v>11560</v>
      </c>
      <c r="G2831" s="2" t="s">
        <v>11551</v>
      </c>
      <c r="H2831" s="2" t="s">
        <v>6589</v>
      </c>
      <c r="I2831" s="2" t="s">
        <v>6589</v>
      </c>
      <c r="J2831" s="2" t="s">
        <v>6590</v>
      </c>
      <c r="K2831" s="2" t="s">
        <v>3676</v>
      </c>
      <c r="L2831" s="2" t="s">
        <v>675</v>
      </c>
      <c r="M2831" s="2" t="s">
        <v>2672</v>
      </c>
      <c r="N2831" s="2" t="s">
        <v>675</v>
      </c>
      <c r="O2831" s="2" t="s">
        <v>6588</v>
      </c>
      <c r="P2831" s="2" t="s">
        <v>11568</v>
      </c>
      <c r="Q2831" s="9" t="s">
        <v>1716</v>
      </c>
      <c r="R2831" s="2" t="s">
        <v>6591</v>
      </c>
      <c r="S2831" s="9" t="s">
        <v>675</v>
      </c>
      <c r="T2831" s="2" t="s">
        <v>675</v>
      </c>
    </row>
    <row r="2832" spans="1:20">
      <c r="A2832" s="2" t="s">
        <v>6592</v>
      </c>
      <c r="B2832" s="9" t="s">
        <v>3270</v>
      </c>
      <c r="C2832" s="2" t="s">
        <v>14007</v>
      </c>
      <c r="D2832" s="2" t="s">
        <v>3270</v>
      </c>
      <c r="E2832" s="2" t="s">
        <v>5895</v>
      </c>
      <c r="F2832" s="2" t="s">
        <v>11560</v>
      </c>
      <c r="G2832" s="2" t="s">
        <v>11551</v>
      </c>
      <c r="H2832" s="2" t="s">
        <v>675</v>
      </c>
      <c r="I2832" s="2" t="s">
        <v>47</v>
      </c>
      <c r="J2832" s="2" t="s">
        <v>14008</v>
      </c>
      <c r="K2832" s="2" t="s">
        <v>3676</v>
      </c>
      <c r="L2832" s="2" t="s">
        <v>675</v>
      </c>
      <c r="M2832" s="2" t="s">
        <v>1019</v>
      </c>
      <c r="N2832" s="2" t="s">
        <v>760</v>
      </c>
      <c r="O2832" s="2" t="s">
        <v>1286</v>
      </c>
      <c r="P2832" s="2" t="s">
        <v>11568</v>
      </c>
      <c r="Q2832" s="9" t="s">
        <v>1726</v>
      </c>
      <c r="R2832" s="2" t="s">
        <v>6594</v>
      </c>
      <c r="S2832" s="9" t="s">
        <v>2108</v>
      </c>
      <c r="T2832" s="2" t="s">
        <v>675</v>
      </c>
    </row>
    <row r="2833" spans="1:20">
      <c r="A2833" s="2" t="s">
        <v>6595</v>
      </c>
      <c r="B2833" s="9" t="s">
        <v>4663</v>
      </c>
      <c r="C2833" s="2" t="s">
        <v>14009</v>
      </c>
      <c r="D2833" s="2" t="s">
        <v>4663</v>
      </c>
      <c r="E2833" s="2" t="s">
        <v>5844</v>
      </c>
      <c r="F2833" s="2" t="s">
        <v>11560</v>
      </c>
      <c r="G2833" s="2" t="s">
        <v>11551</v>
      </c>
      <c r="H2833" s="2" t="s">
        <v>675</v>
      </c>
      <c r="I2833" s="2" t="s">
        <v>6597</v>
      </c>
      <c r="J2833" s="2" t="s">
        <v>6598</v>
      </c>
      <c r="K2833" s="2" t="s">
        <v>675</v>
      </c>
      <c r="L2833" s="2" t="s">
        <v>675</v>
      </c>
      <c r="M2833" s="2" t="s">
        <v>1019</v>
      </c>
      <c r="N2833" s="2" t="s">
        <v>760</v>
      </c>
      <c r="O2833" s="2" t="s">
        <v>6596</v>
      </c>
      <c r="P2833" s="2" t="s">
        <v>675</v>
      </c>
      <c r="Q2833" s="9" t="s">
        <v>1726</v>
      </c>
      <c r="R2833" s="2" t="s">
        <v>6599</v>
      </c>
      <c r="S2833" s="9" t="s">
        <v>2108</v>
      </c>
      <c r="T2833" s="2" t="s">
        <v>675</v>
      </c>
    </row>
    <row r="2834" spans="1:20">
      <c r="A2834" s="2" t="s">
        <v>6600</v>
      </c>
      <c r="B2834" s="9" t="s">
        <v>1726</v>
      </c>
      <c r="C2834" s="2" t="s">
        <v>14010</v>
      </c>
      <c r="D2834" s="2" t="s">
        <v>1726</v>
      </c>
      <c r="E2834" s="2" t="s">
        <v>14011</v>
      </c>
      <c r="F2834" s="2" t="s">
        <v>11560</v>
      </c>
      <c r="G2834" s="2" t="s">
        <v>11551</v>
      </c>
      <c r="H2834" s="2" t="s">
        <v>675</v>
      </c>
      <c r="I2834" s="2" t="s">
        <v>6602</v>
      </c>
      <c r="J2834" s="2" t="s">
        <v>6603</v>
      </c>
      <c r="K2834" s="2" t="s">
        <v>675</v>
      </c>
      <c r="L2834" s="2" t="s">
        <v>675</v>
      </c>
      <c r="M2834" s="2" t="s">
        <v>1019</v>
      </c>
      <c r="N2834" s="2" t="s">
        <v>760</v>
      </c>
      <c r="O2834" s="2" t="s">
        <v>6601</v>
      </c>
      <c r="P2834" s="2" t="s">
        <v>11568</v>
      </c>
      <c r="Q2834" s="9" t="s">
        <v>1726</v>
      </c>
      <c r="R2834" s="2" t="s">
        <v>6604</v>
      </c>
      <c r="S2834" s="9" t="s">
        <v>4775</v>
      </c>
      <c r="T2834" s="2" t="s">
        <v>675</v>
      </c>
    </row>
    <row r="2835" spans="1:20">
      <c r="A2835" s="2" t="s">
        <v>6605</v>
      </c>
      <c r="B2835" s="9" t="s">
        <v>1726</v>
      </c>
      <c r="C2835" s="2" t="s">
        <v>14012</v>
      </c>
      <c r="D2835" s="2" t="s">
        <v>1726</v>
      </c>
      <c r="E2835" s="2" t="s">
        <v>14013</v>
      </c>
      <c r="F2835" s="2" t="s">
        <v>11560</v>
      </c>
      <c r="G2835" s="2" t="s">
        <v>11551</v>
      </c>
      <c r="H2835" s="2" t="s">
        <v>675</v>
      </c>
      <c r="I2835" s="2" t="s">
        <v>54</v>
      </c>
      <c r="J2835" s="2" t="s">
        <v>6606</v>
      </c>
      <c r="K2835" s="2" t="s">
        <v>3676</v>
      </c>
      <c r="L2835" s="2" t="s">
        <v>675</v>
      </c>
      <c r="M2835" s="2" t="s">
        <v>1019</v>
      </c>
      <c r="N2835" s="2" t="s">
        <v>760</v>
      </c>
      <c r="O2835" s="2" t="s">
        <v>2256</v>
      </c>
      <c r="P2835" s="2" t="s">
        <v>11568</v>
      </c>
      <c r="Q2835" s="9" t="s">
        <v>1726</v>
      </c>
      <c r="R2835" s="2" t="s">
        <v>6607</v>
      </c>
      <c r="S2835" s="9" t="s">
        <v>4775</v>
      </c>
      <c r="T2835" s="2" t="s">
        <v>675</v>
      </c>
    </row>
    <row r="2836" spans="1:20">
      <c r="A2836" s="2" t="s">
        <v>6608</v>
      </c>
      <c r="B2836" s="9" t="s">
        <v>1726</v>
      </c>
      <c r="C2836" s="2" t="s">
        <v>14014</v>
      </c>
      <c r="D2836" s="2" t="s">
        <v>1726</v>
      </c>
      <c r="E2836" s="2" t="s">
        <v>14015</v>
      </c>
      <c r="F2836" s="2" t="s">
        <v>11560</v>
      </c>
      <c r="G2836" s="2" t="s">
        <v>11551</v>
      </c>
      <c r="H2836" s="2" t="s">
        <v>675</v>
      </c>
      <c r="I2836" s="2" t="s">
        <v>1750</v>
      </c>
      <c r="J2836" s="2" t="s">
        <v>6609</v>
      </c>
      <c r="K2836" s="2" t="s">
        <v>675</v>
      </c>
      <c r="L2836" s="2" t="s">
        <v>675</v>
      </c>
      <c r="M2836" s="2" t="s">
        <v>1019</v>
      </c>
      <c r="N2836" s="2" t="s">
        <v>760</v>
      </c>
      <c r="O2836" s="2" t="s">
        <v>1749</v>
      </c>
      <c r="P2836" s="2" t="s">
        <v>11568</v>
      </c>
      <c r="Q2836" s="9" t="s">
        <v>1726</v>
      </c>
      <c r="R2836" s="2" t="s">
        <v>6610</v>
      </c>
      <c r="S2836" s="9" t="s">
        <v>2137</v>
      </c>
      <c r="T2836" s="2" t="s">
        <v>675</v>
      </c>
    </row>
    <row r="2837" spans="1:20">
      <c r="A2837" s="2" t="s">
        <v>6611</v>
      </c>
      <c r="B2837" s="9" t="s">
        <v>2082</v>
      </c>
      <c r="C2837" s="2" t="s">
        <v>14016</v>
      </c>
      <c r="D2837" s="2" t="s">
        <v>2082</v>
      </c>
      <c r="E2837" s="2" t="s">
        <v>5895</v>
      </c>
      <c r="F2837" s="2" t="s">
        <v>11560</v>
      </c>
      <c r="G2837" s="2" t="s">
        <v>11551</v>
      </c>
      <c r="H2837" s="2" t="s">
        <v>675</v>
      </c>
      <c r="I2837" s="2" t="s">
        <v>6613</v>
      </c>
      <c r="J2837" s="2" t="s">
        <v>6614</v>
      </c>
      <c r="K2837" s="2" t="s">
        <v>675</v>
      </c>
      <c r="L2837" s="2" t="s">
        <v>675</v>
      </c>
      <c r="M2837" s="2" t="s">
        <v>1019</v>
      </c>
      <c r="N2837" s="2" t="s">
        <v>760</v>
      </c>
      <c r="O2837" s="2" t="s">
        <v>6612</v>
      </c>
      <c r="P2837" s="2" t="s">
        <v>11568</v>
      </c>
      <c r="Q2837" s="9" t="s">
        <v>1726</v>
      </c>
      <c r="R2837" s="2" t="s">
        <v>6615</v>
      </c>
      <c r="S2837" s="9" t="s">
        <v>2108</v>
      </c>
      <c r="T2837" s="2" t="s">
        <v>675</v>
      </c>
    </row>
    <row r="2838" spans="1:20">
      <c r="A2838" s="2" t="s">
        <v>6616</v>
      </c>
      <c r="B2838" s="9" t="s">
        <v>1726</v>
      </c>
      <c r="C2838" s="2" t="s">
        <v>14017</v>
      </c>
      <c r="D2838" s="2" t="s">
        <v>675</v>
      </c>
      <c r="E2838" s="2" t="s">
        <v>682</v>
      </c>
      <c r="F2838" s="2" t="s">
        <v>11560</v>
      </c>
      <c r="G2838" s="2" t="s">
        <v>11551</v>
      </c>
      <c r="H2838" s="2" t="s">
        <v>675</v>
      </c>
      <c r="I2838" s="2" t="s">
        <v>1413</v>
      </c>
      <c r="J2838" s="2" t="s">
        <v>6617</v>
      </c>
      <c r="K2838" s="2" t="s">
        <v>3676</v>
      </c>
      <c r="L2838" s="2" t="s">
        <v>675</v>
      </c>
      <c r="M2838" s="2" t="s">
        <v>1019</v>
      </c>
      <c r="N2838" s="2" t="s">
        <v>675</v>
      </c>
      <c r="O2838" s="2" t="s">
        <v>1412</v>
      </c>
      <c r="P2838" s="2" t="s">
        <v>11568</v>
      </c>
      <c r="Q2838" s="9" t="s">
        <v>1726</v>
      </c>
      <c r="R2838" s="2" t="s">
        <v>6618</v>
      </c>
      <c r="S2838" s="9" t="s">
        <v>675</v>
      </c>
      <c r="T2838" s="2" t="s">
        <v>675</v>
      </c>
    </row>
    <row r="2839" spans="1:20">
      <c r="A2839" s="2" t="s">
        <v>6619</v>
      </c>
      <c r="B2839" s="9" t="s">
        <v>1726</v>
      </c>
      <c r="C2839" s="2" t="s">
        <v>14018</v>
      </c>
      <c r="D2839" s="2" t="s">
        <v>675</v>
      </c>
      <c r="E2839" s="2" t="s">
        <v>682</v>
      </c>
      <c r="F2839" s="2" t="s">
        <v>11560</v>
      </c>
      <c r="G2839" s="2" t="s">
        <v>11551</v>
      </c>
      <c r="H2839" s="2" t="s">
        <v>675</v>
      </c>
      <c r="I2839" s="2" t="s">
        <v>6621</v>
      </c>
      <c r="J2839" s="2" t="s">
        <v>6622</v>
      </c>
      <c r="K2839" s="2" t="s">
        <v>3676</v>
      </c>
      <c r="L2839" s="2" t="s">
        <v>675</v>
      </c>
      <c r="M2839" s="2" t="s">
        <v>1019</v>
      </c>
      <c r="N2839" s="2" t="s">
        <v>675</v>
      </c>
      <c r="O2839" s="2" t="s">
        <v>6620</v>
      </c>
      <c r="P2839" s="2" t="s">
        <v>11568</v>
      </c>
      <c r="Q2839" s="9" t="s">
        <v>1726</v>
      </c>
      <c r="R2839" s="2" t="s">
        <v>6623</v>
      </c>
      <c r="S2839" s="9" t="s">
        <v>675</v>
      </c>
      <c r="T2839" s="2" t="s">
        <v>675</v>
      </c>
    </row>
    <row r="2840" spans="1:20">
      <c r="A2840" s="2" t="s">
        <v>6624</v>
      </c>
      <c r="B2840" s="9" t="s">
        <v>1726</v>
      </c>
      <c r="C2840" s="2" t="s">
        <v>14019</v>
      </c>
      <c r="D2840" s="2" t="s">
        <v>675</v>
      </c>
      <c r="E2840" s="2" t="s">
        <v>682</v>
      </c>
      <c r="F2840" s="2" t="s">
        <v>11560</v>
      </c>
      <c r="G2840" s="2" t="s">
        <v>11551</v>
      </c>
      <c r="H2840" s="2" t="s">
        <v>675</v>
      </c>
      <c r="I2840" s="2" t="s">
        <v>6626</v>
      </c>
      <c r="J2840" s="2" t="s">
        <v>6627</v>
      </c>
      <c r="K2840" s="2" t="s">
        <v>3676</v>
      </c>
      <c r="L2840" s="2" t="s">
        <v>675</v>
      </c>
      <c r="M2840" s="2" t="s">
        <v>1019</v>
      </c>
      <c r="N2840" s="2" t="s">
        <v>675</v>
      </c>
      <c r="O2840" s="2" t="s">
        <v>6625</v>
      </c>
      <c r="P2840" s="2" t="s">
        <v>11568</v>
      </c>
      <c r="Q2840" s="9" t="s">
        <v>1726</v>
      </c>
      <c r="R2840" s="2" t="s">
        <v>6628</v>
      </c>
      <c r="S2840" s="9" t="s">
        <v>675</v>
      </c>
      <c r="T2840" s="2" t="s">
        <v>675</v>
      </c>
    </row>
    <row r="2841" spans="1:20">
      <c r="A2841" s="2" t="s">
        <v>6629</v>
      </c>
      <c r="B2841" s="9" t="s">
        <v>1726</v>
      </c>
      <c r="C2841" s="2" t="s">
        <v>14020</v>
      </c>
      <c r="D2841" s="2" t="s">
        <v>675</v>
      </c>
      <c r="E2841" s="2" t="s">
        <v>682</v>
      </c>
      <c r="F2841" s="2" t="s">
        <v>11560</v>
      </c>
      <c r="G2841" s="2" t="s">
        <v>11551</v>
      </c>
      <c r="H2841" s="2" t="s">
        <v>675</v>
      </c>
      <c r="I2841" s="2" t="s">
        <v>1337</v>
      </c>
      <c r="J2841" s="2" t="s">
        <v>6630</v>
      </c>
      <c r="K2841" s="2" t="s">
        <v>3676</v>
      </c>
      <c r="L2841" s="2" t="s">
        <v>675</v>
      </c>
      <c r="M2841" s="2" t="s">
        <v>1019</v>
      </c>
      <c r="N2841" s="2" t="s">
        <v>675</v>
      </c>
      <c r="O2841" s="2" t="s">
        <v>1336</v>
      </c>
      <c r="P2841" s="2" t="s">
        <v>11568</v>
      </c>
      <c r="Q2841" s="9" t="s">
        <v>1726</v>
      </c>
      <c r="R2841" s="2" t="s">
        <v>6631</v>
      </c>
      <c r="S2841" s="9" t="s">
        <v>675</v>
      </c>
      <c r="T2841" s="2" t="s">
        <v>675</v>
      </c>
    </row>
    <row r="2842" spans="1:20">
      <c r="A2842" s="2" t="s">
        <v>6632</v>
      </c>
      <c r="B2842" s="9" t="s">
        <v>1726</v>
      </c>
      <c r="C2842" s="2" t="s">
        <v>14021</v>
      </c>
      <c r="D2842" s="2" t="s">
        <v>675</v>
      </c>
      <c r="E2842" s="2" t="s">
        <v>682</v>
      </c>
      <c r="F2842" s="2" t="s">
        <v>11560</v>
      </c>
      <c r="G2842" s="2" t="s">
        <v>11551</v>
      </c>
      <c r="H2842" s="2" t="s">
        <v>675</v>
      </c>
      <c r="I2842" s="2" t="s">
        <v>6634</v>
      </c>
      <c r="J2842" s="2" t="s">
        <v>6635</v>
      </c>
      <c r="K2842" s="2" t="s">
        <v>3676</v>
      </c>
      <c r="L2842" s="2" t="s">
        <v>675</v>
      </c>
      <c r="M2842" s="2" t="s">
        <v>1019</v>
      </c>
      <c r="N2842" s="2" t="s">
        <v>675</v>
      </c>
      <c r="O2842" s="2" t="s">
        <v>6633</v>
      </c>
      <c r="P2842" s="2" t="s">
        <v>11568</v>
      </c>
      <c r="Q2842" s="9" t="s">
        <v>1726</v>
      </c>
      <c r="R2842" s="2" t="s">
        <v>6636</v>
      </c>
      <c r="S2842" s="9" t="s">
        <v>675</v>
      </c>
      <c r="T2842" s="2" t="s">
        <v>675</v>
      </c>
    </row>
    <row r="2843" spans="1:20">
      <c r="A2843" s="2" t="s">
        <v>6637</v>
      </c>
      <c r="B2843" s="9" t="s">
        <v>3270</v>
      </c>
      <c r="C2843" s="2" t="s">
        <v>14022</v>
      </c>
      <c r="D2843" s="2" t="s">
        <v>3270</v>
      </c>
      <c r="E2843" s="2" t="s">
        <v>7035</v>
      </c>
      <c r="F2843" s="2" t="s">
        <v>11560</v>
      </c>
      <c r="G2843" s="2" t="s">
        <v>11551</v>
      </c>
      <c r="H2843" s="2" t="s">
        <v>675</v>
      </c>
      <c r="I2843" s="2" t="s">
        <v>47</v>
      </c>
      <c r="J2843" s="2" t="s">
        <v>6638</v>
      </c>
      <c r="K2843" s="2" t="s">
        <v>3676</v>
      </c>
      <c r="L2843" s="2" t="s">
        <v>675</v>
      </c>
      <c r="M2843" s="2" t="s">
        <v>1019</v>
      </c>
      <c r="N2843" s="2" t="s">
        <v>760</v>
      </c>
      <c r="O2843" s="2" t="s">
        <v>1286</v>
      </c>
      <c r="P2843" s="2" t="s">
        <v>11557</v>
      </c>
      <c r="Q2843" s="9" t="s">
        <v>3018</v>
      </c>
      <c r="R2843" s="2" t="s">
        <v>6639</v>
      </c>
      <c r="S2843" s="9" t="s">
        <v>2108</v>
      </c>
      <c r="T2843" s="2" t="s">
        <v>675</v>
      </c>
    </row>
    <row r="2844" spans="1:20">
      <c r="A2844" s="2" t="s">
        <v>6640</v>
      </c>
      <c r="B2844" s="9" t="s">
        <v>2244</v>
      </c>
      <c r="C2844" s="2" t="s">
        <v>14023</v>
      </c>
      <c r="D2844" s="2" t="s">
        <v>675</v>
      </c>
      <c r="E2844" s="2" t="s">
        <v>682</v>
      </c>
      <c r="F2844" s="2" t="s">
        <v>11560</v>
      </c>
      <c r="G2844" s="2" t="s">
        <v>11551</v>
      </c>
      <c r="H2844" s="2" t="s">
        <v>675</v>
      </c>
      <c r="I2844" s="2" t="s">
        <v>27</v>
      </c>
      <c r="J2844" s="2" t="s">
        <v>6641</v>
      </c>
      <c r="K2844" s="2" t="s">
        <v>3676</v>
      </c>
      <c r="L2844" s="2" t="s">
        <v>675</v>
      </c>
      <c r="M2844" s="2" t="s">
        <v>760</v>
      </c>
      <c r="N2844" s="2" t="s">
        <v>675</v>
      </c>
      <c r="O2844" s="2" t="s">
        <v>1030</v>
      </c>
      <c r="P2844" s="2" t="s">
        <v>11557</v>
      </c>
      <c r="Q2844" s="9" t="s">
        <v>2244</v>
      </c>
      <c r="R2844" s="2" t="s">
        <v>6642</v>
      </c>
      <c r="S2844" s="9" t="s">
        <v>675</v>
      </c>
      <c r="T2844" s="2" t="s">
        <v>675</v>
      </c>
    </row>
    <row r="2845" spans="1:20">
      <c r="A2845" s="2" t="s">
        <v>6643</v>
      </c>
      <c r="B2845" s="9" t="s">
        <v>2244</v>
      </c>
      <c r="C2845" s="2" t="s">
        <v>14024</v>
      </c>
      <c r="D2845" s="2" t="s">
        <v>675</v>
      </c>
      <c r="E2845" s="2" t="s">
        <v>682</v>
      </c>
      <c r="F2845" s="2" t="s">
        <v>11560</v>
      </c>
      <c r="G2845" s="2" t="s">
        <v>11551</v>
      </c>
      <c r="H2845" s="2" t="s">
        <v>675</v>
      </c>
      <c r="I2845" s="2" t="s">
        <v>18</v>
      </c>
      <c r="J2845" s="2" t="s">
        <v>6641</v>
      </c>
      <c r="K2845" s="2" t="s">
        <v>3676</v>
      </c>
      <c r="L2845" s="2" t="s">
        <v>675</v>
      </c>
      <c r="M2845" s="2" t="s">
        <v>760</v>
      </c>
      <c r="N2845" s="2" t="s">
        <v>675</v>
      </c>
      <c r="O2845" s="2" t="s">
        <v>2311</v>
      </c>
      <c r="P2845" s="2" t="s">
        <v>675</v>
      </c>
      <c r="Q2845" s="9" t="s">
        <v>2244</v>
      </c>
      <c r="R2845" s="2" t="s">
        <v>6644</v>
      </c>
      <c r="S2845" s="9" t="s">
        <v>675</v>
      </c>
      <c r="T2845" s="2" t="s">
        <v>675</v>
      </c>
    </row>
    <row r="2846" spans="1:20">
      <c r="A2846" s="2" t="s">
        <v>6645</v>
      </c>
      <c r="B2846" s="9" t="s">
        <v>2244</v>
      </c>
      <c r="C2846" s="2" t="s">
        <v>14025</v>
      </c>
      <c r="D2846" s="2" t="s">
        <v>675</v>
      </c>
      <c r="E2846" s="2" t="s">
        <v>682</v>
      </c>
      <c r="F2846" s="2" t="s">
        <v>11560</v>
      </c>
      <c r="G2846" s="2" t="s">
        <v>11551</v>
      </c>
      <c r="H2846" s="2" t="s">
        <v>675</v>
      </c>
      <c r="I2846" s="2" t="s">
        <v>11</v>
      </c>
      <c r="J2846" s="2" t="s">
        <v>6641</v>
      </c>
      <c r="K2846" s="2" t="s">
        <v>3676</v>
      </c>
      <c r="L2846" s="2" t="s">
        <v>675</v>
      </c>
      <c r="M2846" s="2" t="s">
        <v>760</v>
      </c>
      <c r="N2846" s="2" t="s">
        <v>675</v>
      </c>
      <c r="O2846" s="2" t="s">
        <v>815</v>
      </c>
      <c r="P2846" s="2" t="s">
        <v>11557</v>
      </c>
      <c r="Q2846" s="9" t="s">
        <v>2244</v>
      </c>
      <c r="R2846" s="2" t="s">
        <v>6646</v>
      </c>
      <c r="S2846" s="9" t="s">
        <v>675</v>
      </c>
      <c r="T2846" s="2" t="s">
        <v>675</v>
      </c>
    </row>
    <row r="2847" spans="1:20">
      <c r="A2847" s="2" t="s">
        <v>6647</v>
      </c>
      <c r="B2847" s="9" t="s">
        <v>2284</v>
      </c>
      <c r="C2847" s="2" t="s">
        <v>12067</v>
      </c>
      <c r="D2847" s="2" t="s">
        <v>2284</v>
      </c>
      <c r="E2847" s="2" t="s">
        <v>9009</v>
      </c>
      <c r="F2847" s="2" t="s">
        <v>11556</v>
      </c>
      <c r="G2847" s="2" t="s">
        <v>11551</v>
      </c>
      <c r="H2847" s="2" t="s">
        <v>675</v>
      </c>
      <c r="I2847" s="2" t="s">
        <v>56</v>
      </c>
      <c r="J2847" s="2" t="s">
        <v>6641</v>
      </c>
      <c r="K2847" s="2" t="s">
        <v>3676</v>
      </c>
      <c r="L2847" s="2" t="s">
        <v>11552</v>
      </c>
      <c r="M2847" s="2" t="s">
        <v>760</v>
      </c>
      <c r="N2847" s="2" t="s">
        <v>683</v>
      </c>
      <c r="O2847" s="2" t="s">
        <v>1086</v>
      </c>
      <c r="P2847" s="2" t="s">
        <v>675</v>
      </c>
      <c r="Q2847" s="9" t="s">
        <v>2244</v>
      </c>
      <c r="R2847" s="2" t="s">
        <v>6648</v>
      </c>
      <c r="S2847" s="9" t="s">
        <v>2290</v>
      </c>
      <c r="T2847" s="2" t="s">
        <v>675</v>
      </c>
    </row>
    <row r="2848" spans="1:20">
      <c r="A2848" s="2" t="s">
        <v>6649</v>
      </c>
      <c r="B2848" s="9" t="s">
        <v>2244</v>
      </c>
      <c r="C2848" s="2" t="s">
        <v>14026</v>
      </c>
      <c r="D2848" s="2" t="s">
        <v>675</v>
      </c>
      <c r="E2848" s="2" t="s">
        <v>682</v>
      </c>
      <c r="F2848" s="2" t="s">
        <v>11560</v>
      </c>
      <c r="G2848" s="2" t="s">
        <v>11551</v>
      </c>
      <c r="H2848" s="2" t="s">
        <v>675</v>
      </c>
      <c r="I2848" s="2" t="s">
        <v>54</v>
      </c>
      <c r="J2848" s="2" t="s">
        <v>6641</v>
      </c>
      <c r="K2848" s="2" t="s">
        <v>3676</v>
      </c>
      <c r="L2848" s="2" t="s">
        <v>675</v>
      </c>
      <c r="M2848" s="2" t="s">
        <v>760</v>
      </c>
      <c r="N2848" s="2" t="s">
        <v>675</v>
      </c>
      <c r="O2848" s="2" t="s">
        <v>2256</v>
      </c>
      <c r="P2848" s="2" t="s">
        <v>11557</v>
      </c>
      <c r="Q2848" s="9" t="s">
        <v>2244</v>
      </c>
      <c r="R2848" s="2" t="s">
        <v>6650</v>
      </c>
      <c r="S2848" s="9" t="s">
        <v>675</v>
      </c>
      <c r="T2848" s="2" t="s">
        <v>675</v>
      </c>
    </row>
    <row r="2849" spans="1:20">
      <c r="A2849" s="2" t="s">
        <v>6651</v>
      </c>
      <c r="B2849" s="9" t="s">
        <v>2290</v>
      </c>
      <c r="C2849" s="2" t="s">
        <v>14027</v>
      </c>
      <c r="D2849" s="2" t="s">
        <v>675</v>
      </c>
      <c r="E2849" s="2" t="s">
        <v>682</v>
      </c>
      <c r="F2849" s="2" t="s">
        <v>11560</v>
      </c>
      <c r="G2849" s="2" t="s">
        <v>11551</v>
      </c>
      <c r="H2849" s="2" t="s">
        <v>675</v>
      </c>
      <c r="I2849" s="2" t="s">
        <v>11</v>
      </c>
      <c r="J2849" s="2" t="s">
        <v>6638</v>
      </c>
      <c r="K2849" s="2" t="s">
        <v>3676</v>
      </c>
      <c r="L2849" s="2" t="s">
        <v>675</v>
      </c>
      <c r="M2849" s="2" t="s">
        <v>1019</v>
      </c>
      <c r="N2849" s="2" t="s">
        <v>675</v>
      </c>
      <c r="O2849" s="2" t="s">
        <v>815</v>
      </c>
      <c r="P2849" s="2" t="s">
        <v>11557</v>
      </c>
      <c r="Q2849" s="9" t="s">
        <v>2290</v>
      </c>
      <c r="R2849" s="2" t="s">
        <v>6653</v>
      </c>
      <c r="S2849" s="9" t="s">
        <v>675</v>
      </c>
      <c r="T2849" s="2" t="s">
        <v>675</v>
      </c>
    </row>
  </sheetData>
  <phoneticPr fontId="18"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E2A7-4FBE-416D-A83D-24EB2E9DCDD8}">
  <sheetPr codeName="Sheet14"/>
  <dimension ref="B1:AD52"/>
  <sheetViews>
    <sheetView showGridLines="0" topLeftCell="A2" zoomScale="85" zoomScaleNormal="85" workbookViewId="0">
      <selection activeCell="D20" sqref="D20"/>
    </sheetView>
  </sheetViews>
  <sheetFormatPr defaultRowHeight="12.6"/>
  <cols>
    <col min="1" max="1" width="1.42578125" customWidth="1"/>
    <col min="2" max="2" width="14" bestFit="1" customWidth="1"/>
    <col min="3" max="3" width="10.5703125" customWidth="1"/>
    <col min="4" max="4" width="3.42578125" customWidth="1"/>
    <col min="5" max="5" width="15.5703125" customWidth="1"/>
    <col min="6" max="6" width="9" customWidth="1"/>
    <col min="7" max="7" width="13.28515625" customWidth="1"/>
    <col min="8" max="8" width="14.42578125" customWidth="1"/>
    <col min="9" max="9" width="12.5703125" customWidth="1"/>
    <col min="10" max="10" width="9.42578125" customWidth="1"/>
    <col min="11" max="11" width="12.5703125" customWidth="1"/>
    <col min="12" max="12" width="7.42578125" customWidth="1"/>
    <col min="13" max="13" width="12.42578125" customWidth="1"/>
    <col min="14" max="14" width="13.5703125" customWidth="1"/>
    <col min="15" max="15" width="10.28515625" customWidth="1"/>
    <col min="16" max="16" width="7.5703125" customWidth="1"/>
    <col min="17" max="17" width="10" customWidth="1"/>
    <col min="18" max="18" width="9.5703125" customWidth="1"/>
    <col min="19" max="19" width="10.42578125" customWidth="1"/>
    <col min="20" max="20" width="11.28515625" customWidth="1"/>
    <col min="21" max="21" width="7.5703125" customWidth="1"/>
    <col min="22" max="22" width="15" customWidth="1"/>
    <col min="23" max="23" width="4.42578125" customWidth="1"/>
    <col min="24" max="24" width="8.42578125" customWidth="1"/>
    <col min="25" max="25" width="7.5703125" customWidth="1"/>
    <col min="26" max="26" width="11.5703125" customWidth="1"/>
    <col min="27" max="27" width="9.42578125" customWidth="1"/>
    <col min="28" max="28" width="13.5703125" customWidth="1"/>
    <col min="29" max="29" width="6.28515625" bestFit="1" customWidth="1"/>
    <col min="30" max="30" width="3.42578125" customWidth="1"/>
    <col min="34" max="34" width="11" customWidth="1"/>
  </cols>
  <sheetData>
    <row r="1" spans="2:30" ht="12.75" customHeight="1">
      <c r="B1" s="86" t="s">
        <v>14028</v>
      </c>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8"/>
    </row>
    <row r="2" spans="2:30" ht="30.75" customHeight="1">
      <c r="B2" s="89"/>
      <c r="C2" s="90"/>
      <c r="D2" s="90"/>
      <c r="E2" s="90"/>
      <c r="F2" s="90"/>
      <c r="G2" s="90"/>
      <c r="H2" s="90"/>
      <c r="I2" s="90"/>
      <c r="J2" s="90"/>
      <c r="K2" s="90"/>
      <c r="L2" s="90"/>
      <c r="M2" s="90"/>
      <c r="N2" s="90"/>
      <c r="O2" s="90"/>
      <c r="P2" s="90"/>
      <c r="Q2" s="90"/>
      <c r="R2" s="90"/>
      <c r="S2" s="90"/>
      <c r="T2" s="90"/>
      <c r="U2" s="90"/>
      <c r="V2" s="90"/>
      <c r="W2" s="90"/>
      <c r="X2" s="90"/>
      <c r="Y2" s="90"/>
      <c r="Z2" s="90"/>
      <c r="AA2" s="90"/>
      <c r="AB2" s="90"/>
      <c r="AC2" s="90"/>
      <c r="AD2" s="91"/>
    </row>
    <row r="3" spans="2:30" ht="9" customHeight="1" thickBot="1">
      <c r="B3" s="44"/>
      <c r="AD3" s="45"/>
    </row>
    <row r="4" spans="2:30" ht="20.25" customHeight="1">
      <c r="B4" s="44"/>
      <c r="D4" s="92" t="s">
        <v>14029</v>
      </c>
      <c r="E4" s="93"/>
      <c r="G4" s="94" t="s">
        <v>14030</v>
      </c>
      <c r="H4" s="95"/>
      <c r="J4" s="94" t="s">
        <v>14031</v>
      </c>
      <c r="K4" s="95"/>
      <c r="M4" s="94" t="s">
        <v>14032</v>
      </c>
      <c r="N4" s="95"/>
      <c r="P4" s="94" t="s">
        <v>14033</v>
      </c>
      <c r="Q4" s="95"/>
      <c r="S4" s="94" t="s">
        <v>14034</v>
      </c>
      <c r="T4" s="95"/>
      <c r="V4" s="94" t="s">
        <v>14035</v>
      </c>
      <c r="W4" s="95"/>
      <c r="Y4" s="94" t="s">
        <v>14036</v>
      </c>
      <c r="Z4" s="95"/>
      <c r="AB4" s="94" t="s">
        <v>14037</v>
      </c>
      <c r="AC4" s="95"/>
      <c r="AD4" s="45"/>
    </row>
    <row r="5" spans="2:30" ht="12.95" thickBot="1">
      <c r="B5" s="44"/>
      <c r="D5" s="78">
        <f>GETPIVOTDATA("Downtime (hr.)",'Pivot Table'!$A$5)</f>
        <v>9.7200000000000006</v>
      </c>
      <c r="E5" s="79"/>
      <c r="G5" s="80">
        <f>IFERROR(VLOOKUP("ER",'Pivot Table'!A33:B34,2,0),"-")</f>
        <v>33</v>
      </c>
      <c r="H5" s="81"/>
      <c r="J5" s="82">
        <f>IFERROR(VLOOKUP("ER",'Pivot Table'!A44:B45,2)/G5,"-")</f>
        <v>0.22303030303030302</v>
      </c>
      <c r="K5" s="83"/>
      <c r="M5" s="84">
        <f>SUMIFS('Pivot Table'!B105:B110,'Pivot Table'!A105:A110,"&gt;="&amp;8)</f>
        <v>2</v>
      </c>
      <c r="N5" s="85"/>
      <c r="P5" s="84">
        <f>COUNTIF('Pivot Table'!A54:A77,"&gt;="&amp;200)</f>
        <v>1</v>
      </c>
      <c r="Q5" s="85"/>
      <c r="S5" s="78">
        <f>GETPIVOTDATA("New RPN",'Pivot Table'!$A$21)</f>
        <v>73.780487804878049</v>
      </c>
      <c r="T5" s="79"/>
      <c r="V5" s="78">
        <f>GETPIVOTDATA("New Severity (S)",'Pivot Table'!$A$12)</f>
        <v>6.4390243902439028</v>
      </c>
      <c r="W5" s="79"/>
      <c r="Y5" s="78">
        <f>GETPIVOTDATA("New Detectability (D)",'Pivot Table'!$A$18)</f>
        <v>3.8536585365853657</v>
      </c>
      <c r="Z5" s="79"/>
      <c r="AB5" s="78">
        <f>GETPIVOTDATA("New Occurrence (O)",'Pivot Table'!$A$25)</f>
        <v>3.6585365853658538</v>
      </c>
      <c r="AC5" s="79"/>
      <c r="AD5" s="45"/>
    </row>
    <row r="6" spans="2:30">
      <c r="B6" s="44"/>
      <c r="AD6" s="45"/>
    </row>
    <row r="7" spans="2:30">
      <c r="B7" s="44"/>
      <c r="AD7" s="45"/>
    </row>
    <row r="8" spans="2:30" ht="31.35" customHeight="1">
      <c r="B8" s="44"/>
      <c r="AD8" s="45"/>
    </row>
    <row r="9" spans="2:30">
      <c r="B9" s="44"/>
      <c r="AD9" s="45"/>
    </row>
    <row r="10" spans="2:30">
      <c r="B10" s="44"/>
      <c r="AD10" s="45"/>
    </row>
    <row r="11" spans="2:30">
      <c r="B11" s="44"/>
      <c r="AD11" s="45"/>
    </row>
    <row r="12" spans="2:30">
      <c r="B12" s="44"/>
      <c r="AD12" s="45"/>
    </row>
    <row r="13" spans="2:30">
      <c r="B13" s="44"/>
      <c r="AD13" s="45"/>
    </row>
    <row r="14" spans="2:30" ht="24" customHeight="1">
      <c r="B14" s="44"/>
      <c r="AD14" s="45"/>
    </row>
    <row r="15" spans="2:30">
      <c r="B15" s="44"/>
      <c r="AD15" s="45"/>
    </row>
    <row r="16" spans="2:30">
      <c r="B16" s="44"/>
      <c r="AD16" s="45"/>
    </row>
    <row r="17" spans="2:30">
      <c r="B17" s="44"/>
      <c r="AD17" s="45"/>
    </row>
    <row r="18" spans="2:30">
      <c r="B18" s="44"/>
      <c r="AD18" s="45"/>
    </row>
    <row r="19" spans="2:30">
      <c r="B19" s="44"/>
      <c r="AD19" s="45"/>
    </row>
    <row r="20" spans="2:30">
      <c r="B20" s="44"/>
      <c r="AD20" s="45"/>
    </row>
    <row r="21" spans="2:30">
      <c r="B21" s="44"/>
      <c r="AD21" s="45"/>
    </row>
    <row r="22" spans="2:30">
      <c r="B22" s="44"/>
      <c r="AD22" s="45"/>
    </row>
    <row r="23" spans="2:30">
      <c r="B23" s="44"/>
      <c r="AD23" s="45"/>
    </row>
    <row r="24" spans="2:30">
      <c r="B24" s="44"/>
      <c r="AD24" s="45"/>
    </row>
    <row r="25" spans="2:30" ht="33" customHeight="1">
      <c r="B25" s="44"/>
      <c r="AD25" s="45"/>
    </row>
    <row r="26" spans="2:30">
      <c r="B26" s="44"/>
      <c r="AD26" s="45"/>
    </row>
    <row r="27" spans="2:30">
      <c r="B27" s="44"/>
      <c r="AD27" s="45"/>
    </row>
    <row r="28" spans="2:30">
      <c r="B28" s="44"/>
      <c r="AD28" s="45"/>
    </row>
    <row r="29" spans="2:30">
      <c r="B29" s="44"/>
      <c r="AD29" s="45"/>
    </row>
    <row r="30" spans="2:30">
      <c r="B30" s="44"/>
      <c r="AD30" s="45"/>
    </row>
    <row r="31" spans="2:30">
      <c r="B31" s="44"/>
      <c r="AD31" s="45"/>
    </row>
    <row r="32" spans="2:30">
      <c r="B32" s="44"/>
      <c r="AD32" s="45"/>
    </row>
    <row r="33" spans="2:30">
      <c r="B33" s="44"/>
      <c r="AD33" s="45"/>
    </row>
    <row r="34" spans="2:30">
      <c r="B34" s="44"/>
      <c r="AD34" s="45"/>
    </row>
    <row r="35" spans="2:30">
      <c r="B35" s="44"/>
      <c r="AD35" s="45"/>
    </row>
    <row r="36" spans="2:30">
      <c r="B36" s="44"/>
      <c r="AD36" s="45"/>
    </row>
    <row r="37" spans="2:30">
      <c r="B37" s="44"/>
      <c r="AD37" s="45"/>
    </row>
    <row r="38" spans="2:30">
      <c r="B38" s="44"/>
      <c r="AD38" s="45"/>
    </row>
    <row r="39" spans="2:30" ht="19.5" customHeight="1">
      <c r="B39" s="44"/>
      <c r="AD39" s="45"/>
    </row>
    <row r="40" spans="2:30">
      <c r="B40" s="44"/>
      <c r="AD40" s="45"/>
    </row>
    <row r="41" spans="2:30" ht="12.75" customHeight="1">
      <c r="B41" s="44"/>
      <c r="AD41" s="45"/>
    </row>
    <row r="42" spans="2:30">
      <c r="B42" s="44"/>
      <c r="AD42" s="45"/>
    </row>
    <row r="43" spans="2:30">
      <c r="B43" s="44"/>
      <c r="AD43" s="45"/>
    </row>
    <row r="44" spans="2:30">
      <c r="B44" s="44"/>
      <c r="AD44" s="45"/>
    </row>
    <row r="45" spans="2:30">
      <c r="B45" s="44"/>
      <c r="AD45" s="45"/>
    </row>
    <row r="46" spans="2:30">
      <c r="B46" s="44"/>
      <c r="AD46" s="45"/>
    </row>
    <row r="47" spans="2:30">
      <c r="B47" s="44"/>
      <c r="AD47" s="45"/>
    </row>
    <row r="48" spans="2:30">
      <c r="B48" s="44"/>
      <c r="AD48" s="45"/>
    </row>
    <row r="49" spans="2:30">
      <c r="B49" s="44"/>
      <c r="AD49" s="45"/>
    </row>
    <row r="50" spans="2:30">
      <c r="B50" s="44"/>
      <c r="AD50" s="45"/>
    </row>
    <row r="51" spans="2:30" ht="10.35" customHeight="1" thickBot="1">
      <c r="B51" s="46"/>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8"/>
    </row>
    <row r="52" spans="2:30" ht="20.100000000000001" customHeight="1"/>
  </sheetData>
  <sheetProtection sort="0" pivotTables="0"/>
  <mergeCells count="19">
    <mergeCell ref="B1:AD2"/>
    <mergeCell ref="D4:E4"/>
    <mergeCell ref="G4:H4"/>
    <mergeCell ref="J4:K4"/>
    <mergeCell ref="M4:N4"/>
    <mergeCell ref="P4:Q4"/>
    <mergeCell ref="S4:T4"/>
    <mergeCell ref="V4:W4"/>
    <mergeCell ref="Y4:Z4"/>
    <mergeCell ref="AB4:AC4"/>
    <mergeCell ref="V5:W5"/>
    <mergeCell ref="Y5:Z5"/>
    <mergeCell ref="AB5:AC5"/>
    <mergeCell ref="D5:E5"/>
    <mergeCell ref="G5:H5"/>
    <mergeCell ref="J5:K5"/>
    <mergeCell ref="M5:N5"/>
    <mergeCell ref="P5:Q5"/>
    <mergeCell ref="S5:T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4C4F9-9217-4ECB-8EFB-1B0A23A3A523}">
  <sheetPr codeName="Sheet4"/>
  <dimension ref="B1:AC41"/>
  <sheetViews>
    <sheetView workbookViewId="0">
      <selection activeCell="C8" sqref="C8"/>
    </sheetView>
  </sheetViews>
  <sheetFormatPr defaultColWidth="8.7109375" defaultRowHeight="12.6"/>
  <cols>
    <col min="1" max="1" width="8.7109375" style="20"/>
    <col min="2" max="2" width="20.42578125" style="20" bestFit="1" customWidth="1"/>
    <col min="3" max="3" width="17.5703125" style="20" bestFit="1" customWidth="1"/>
    <col min="4" max="4" width="23.28515625" style="20" bestFit="1" customWidth="1"/>
    <col min="5" max="5" width="22" style="20" customWidth="1"/>
    <col min="6" max="6" width="21.7109375" style="20" bestFit="1" customWidth="1"/>
    <col min="7" max="7" width="13.5703125" style="20" bestFit="1" customWidth="1"/>
    <col min="8" max="8" width="22" style="20" customWidth="1"/>
    <col min="9" max="9" width="23" style="20" customWidth="1"/>
    <col min="10" max="10" width="16.42578125" style="20" bestFit="1" customWidth="1"/>
    <col min="11" max="11" width="22" style="20" customWidth="1"/>
    <col min="12" max="12" width="20.42578125" style="20" customWidth="1"/>
    <col min="13" max="13" width="12.5703125" style="20" bestFit="1" customWidth="1"/>
    <col min="14" max="14" width="22" style="20" customWidth="1"/>
    <col min="15" max="15" width="19.42578125" style="20" customWidth="1"/>
    <col min="16" max="16" width="15.5703125" style="20" bestFit="1" customWidth="1"/>
    <col min="17" max="17" width="22" style="20" customWidth="1"/>
    <col min="18" max="18" width="15.5703125" style="20" bestFit="1" customWidth="1"/>
    <col min="19" max="19" width="122.5703125" style="27" bestFit="1" customWidth="1"/>
    <col min="20" max="20" width="22" style="20" customWidth="1"/>
    <col min="21" max="21" width="19.5703125" style="20" customWidth="1"/>
    <col min="22" max="22" width="39.42578125" style="20" bestFit="1" customWidth="1"/>
    <col min="23" max="23" width="22" style="20" customWidth="1"/>
    <col min="24" max="24" width="27.42578125" style="20" bestFit="1" customWidth="1"/>
    <col min="25" max="25" width="122.42578125" style="27" bestFit="1" customWidth="1"/>
    <col min="26" max="26" width="8.7109375" style="20"/>
    <col min="27" max="29" width="27.42578125" style="20" bestFit="1" customWidth="1"/>
    <col min="30" max="16384" width="8.7109375" style="20"/>
  </cols>
  <sheetData>
    <row r="1" spans="2:29" ht="12.95">
      <c r="B1" s="13" t="s">
        <v>2</v>
      </c>
      <c r="C1" s="19" t="s">
        <v>14038</v>
      </c>
      <c r="D1" s="14" t="s">
        <v>14039</v>
      </c>
      <c r="F1" s="13" t="s">
        <v>14040</v>
      </c>
      <c r="G1" s="14" t="s">
        <v>14041</v>
      </c>
      <c r="I1" s="13" t="s">
        <v>14040</v>
      </c>
      <c r="J1" s="14" t="s">
        <v>14042</v>
      </c>
      <c r="L1" s="13" t="s">
        <v>14043</v>
      </c>
      <c r="M1" s="14" t="s">
        <v>14041</v>
      </c>
      <c r="O1" s="13" t="s">
        <v>14040</v>
      </c>
      <c r="P1" s="21" t="s">
        <v>14044</v>
      </c>
      <c r="R1" s="13" t="s">
        <v>14040</v>
      </c>
      <c r="S1" s="14" t="s">
        <v>14045</v>
      </c>
      <c r="U1" s="13" t="s">
        <v>14040</v>
      </c>
      <c r="V1" s="14" t="s">
        <v>14046</v>
      </c>
      <c r="X1" s="13" t="s">
        <v>14046</v>
      </c>
      <c r="Y1" s="14" t="s">
        <v>14047</v>
      </c>
      <c r="AA1" s="29" t="s">
        <v>14040</v>
      </c>
      <c r="AB1" s="29" t="s">
        <v>14048</v>
      </c>
      <c r="AC1" s="30" t="s">
        <v>14049</v>
      </c>
    </row>
    <row r="2" spans="2:29">
      <c r="B2" s="15" t="s">
        <v>12</v>
      </c>
      <c r="C2" s="22">
        <v>9</v>
      </c>
      <c r="D2" s="16">
        <v>4</v>
      </c>
      <c r="F2" s="15" t="s">
        <v>14050</v>
      </c>
      <c r="G2" s="16">
        <v>10</v>
      </c>
      <c r="I2" s="15" t="s">
        <v>14050</v>
      </c>
      <c r="J2" s="16">
        <v>5</v>
      </c>
      <c r="L2" s="15">
        <v>0</v>
      </c>
      <c r="M2" s="16">
        <v>3</v>
      </c>
      <c r="O2" s="15" t="s">
        <v>14050</v>
      </c>
      <c r="P2" s="23">
        <v>2</v>
      </c>
      <c r="R2" s="15" t="s">
        <v>14050</v>
      </c>
      <c r="S2" s="24" t="s">
        <v>14051</v>
      </c>
      <c r="U2" s="15" t="s">
        <v>14050</v>
      </c>
      <c r="V2" s="16" t="s">
        <v>14052</v>
      </c>
      <c r="X2" s="15" t="s">
        <v>14052</v>
      </c>
      <c r="Y2" s="24" t="s">
        <v>14053</v>
      </c>
      <c r="AA2" s="15" t="s">
        <v>14054</v>
      </c>
      <c r="AB2" s="15">
        <v>3</v>
      </c>
      <c r="AC2" s="23">
        <v>2</v>
      </c>
    </row>
    <row r="3" spans="2:29">
      <c r="B3" s="15" t="s">
        <v>16</v>
      </c>
      <c r="C3" s="22">
        <v>8</v>
      </c>
      <c r="D3" s="16">
        <v>5</v>
      </c>
      <c r="F3" s="15" t="s">
        <v>221</v>
      </c>
      <c r="G3" s="16">
        <v>9</v>
      </c>
      <c r="I3" s="15" t="s">
        <v>221</v>
      </c>
      <c r="J3" s="16">
        <v>7</v>
      </c>
      <c r="L3" s="15">
        <v>10</v>
      </c>
      <c r="M3" s="16">
        <v>4</v>
      </c>
      <c r="O3" s="15" t="s">
        <v>221</v>
      </c>
      <c r="P3" s="23">
        <v>4</v>
      </c>
      <c r="R3" s="15" t="s">
        <v>221</v>
      </c>
      <c r="S3" s="24" t="s">
        <v>14055</v>
      </c>
      <c r="U3" s="15" t="s">
        <v>221</v>
      </c>
      <c r="V3" s="16" t="s">
        <v>14056</v>
      </c>
      <c r="X3" s="15" t="s">
        <v>14056</v>
      </c>
      <c r="Y3" s="24" t="s">
        <v>14057</v>
      </c>
      <c r="AA3" s="15" t="s">
        <v>14058</v>
      </c>
      <c r="AB3" s="15">
        <v>2</v>
      </c>
      <c r="AC3" s="23">
        <v>2</v>
      </c>
    </row>
    <row r="4" spans="2:29">
      <c r="B4" s="15" t="s">
        <v>134</v>
      </c>
      <c r="C4" s="22">
        <v>7</v>
      </c>
      <c r="D4" s="16">
        <v>6</v>
      </c>
      <c r="F4" s="15" t="s">
        <v>14059</v>
      </c>
      <c r="G4" s="16">
        <v>6</v>
      </c>
      <c r="I4" s="15" t="s">
        <v>14059</v>
      </c>
      <c r="J4" s="16">
        <v>2</v>
      </c>
      <c r="L4" s="15">
        <v>30</v>
      </c>
      <c r="M4" s="16">
        <v>5</v>
      </c>
      <c r="O4" s="15" t="s">
        <v>14059</v>
      </c>
      <c r="P4" s="23">
        <v>5</v>
      </c>
      <c r="R4" s="15" t="s">
        <v>14059</v>
      </c>
      <c r="S4" s="24" t="s">
        <v>14060</v>
      </c>
      <c r="U4" s="15" t="s">
        <v>14059</v>
      </c>
      <c r="V4" s="16" t="s">
        <v>14061</v>
      </c>
      <c r="X4" s="15" t="s">
        <v>14061</v>
      </c>
      <c r="Y4" s="24" t="s">
        <v>14062</v>
      </c>
      <c r="AA4" s="15" t="s">
        <v>14063</v>
      </c>
      <c r="AB4" s="15">
        <v>3</v>
      </c>
      <c r="AC4" s="23">
        <v>2</v>
      </c>
    </row>
    <row r="5" spans="2:29">
      <c r="B5" s="15" t="s">
        <v>25</v>
      </c>
      <c r="C5" s="22">
        <v>6</v>
      </c>
      <c r="D5" s="16">
        <v>6</v>
      </c>
      <c r="F5" s="15" t="s">
        <v>159</v>
      </c>
      <c r="G5" s="16">
        <v>6</v>
      </c>
      <c r="I5" s="15" t="s">
        <v>159</v>
      </c>
      <c r="J5" s="16">
        <v>3</v>
      </c>
      <c r="L5" s="15">
        <v>60</v>
      </c>
      <c r="M5" s="16">
        <v>6</v>
      </c>
      <c r="O5" s="15" t="s">
        <v>159</v>
      </c>
      <c r="P5" s="16">
        <v>5</v>
      </c>
      <c r="R5" s="15" t="s">
        <v>159</v>
      </c>
      <c r="S5" s="24" t="s">
        <v>14064</v>
      </c>
      <c r="U5" s="15" t="s">
        <v>159</v>
      </c>
      <c r="V5" s="16" t="s">
        <v>14065</v>
      </c>
      <c r="X5" s="15" t="s">
        <v>14065</v>
      </c>
      <c r="Y5" s="24" t="s">
        <v>14066</v>
      </c>
      <c r="AA5" s="15" t="s">
        <v>14067</v>
      </c>
      <c r="AB5" s="15">
        <v>3</v>
      </c>
      <c r="AC5" s="23">
        <v>3</v>
      </c>
    </row>
    <row r="6" spans="2:29">
      <c r="B6" s="15" t="s">
        <v>226</v>
      </c>
      <c r="C6" s="22">
        <v>6</v>
      </c>
      <c r="D6" s="16">
        <v>6</v>
      </c>
      <c r="F6" s="15" t="s">
        <v>14068</v>
      </c>
      <c r="G6" s="16">
        <v>6</v>
      </c>
      <c r="I6" s="15" t="s">
        <v>14068</v>
      </c>
      <c r="J6" s="16">
        <v>4</v>
      </c>
      <c r="L6" s="15">
        <v>120</v>
      </c>
      <c r="M6" s="16">
        <v>7</v>
      </c>
      <c r="O6" s="15" t="s">
        <v>14068</v>
      </c>
      <c r="P6" s="16">
        <v>3</v>
      </c>
      <c r="R6" s="15" t="s">
        <v>14068</v>
      </c>
      <c r="S6" s="24" t="s">
        <v>14069</v>
      </c>
      <c r="U6" s="15" t="s">
        <v>14068</v>
      </c>
      <c r="V6" s="16" t="s">
        <v>14070</v>
      </c>
      <c r="X6" s="15" t="s">
        <v>14070</v>
      </c>
      <c r="Y6" s="24" t="s">
        <v>14071</v>
      </c>
      <c r="AA6" s="15" t="s">
        <v>14072</v>
      </c>
      <c r="AB6" s="15">
        <v>2</v>
      </c>
      <c r="AC6" s="23">
        <v>2</v>
      </c>
    </row>
    <row r="7" spans="2:29">
      <c r="B7" s="15" t="s">
        <v>223</v>
      </c>
      <c r="C7" s="22">
        <v>5</v>
      </c>
      <c r="D7" s="16">
        <v>6</v>
      </c>
      <c r="F7" s="15" t="s">
        <v>160</v>
      </c>
      <c r="G7" s="16">
        <v>6</v>
      </c>
      <c r="I7" s="15" t="s">
        <v>160</v>
      </c>
      <c r="J7" s="16">
        <v>3</v>
      </c>
      <c r="L7" s="17">
        <v>240</v>
      </c>
      <c r="M7" s="18">
        <v>8</v>
      </c>
      <c r="O7" s="15" t="s">
        <v>160</v>
      </c>
      <c r="P7" s="16">
        <v>6</v>
      </c>
      <c r="R7" s="15" t="s">
        <v>160</v>
      </c>
      <c r="S7" s="24" t="s">
        <v>14073</v>
      </c>
      <c r="U7" s="15" t="s">
        <v>160</v>
      </c>
      <c r="V7" s="16" t="s">
        <v>14074</v>
      </c>
      <c r="X7" s="15" t="s">
        <v>14074</v>
      </c>
      <c r="Y7" s="24" t="s">
        <v>14075</v>
      </c>
      <c r="AA7" s="15" t="s">
        <v>14076</v>
      </c>
      <c r="AB7" s="15">
        <v>2</v>
      </c>
      <c r="AC7" s="23">
        <v>1</v>
      </c>
    </row>
    <row r="8" spans="2:29">
      <c r="B8" s="17" t="s">
        <v>512</v>
      </c>
      <c r="C8" s="25">
        <v>6</v>
      </c>
      <c r="D8" s="18">
        <v>5</v>
      </c>
      <c r="F8" s="15" t="s">
        <v>14077</v>
      </c>
      <c r="G8" s="16">
        <v>6</v>
      </c>
      <c r="I8" s="15" t="s">
        <v>14077</v>
      </c>
      <c r="J8" s="16">
        <v>3</v>
      </c>
      <c r="O8" s="15" t="s">
        <v>14077</v>
      </c>
      <c r="P8" s="16">
        <v>6</v>
      </c>
      <c r="R8" s="15" t="s">
        <v>14077</v>
      </c>
      <c r="S8" s="24" t="s">
        <v>14078</v>
      </c>
      <c r="U8" s="15" t="s">
        <v>14077</v>
      </c>
      <c r="V8" s="16" t="s">
        <v>14079</v>
      </c>
      <c r="X8" s="15" t="s">
        <v>14079</v>
      </c>
      <c r="Y8" s="24" t="s">
        <v>14080</v>
      </c>
      <c r="AA8" s="15" t="s">
        <v>14081</v>
      </c>
      <c r="AB8" s="15">
        <v>1</v>
      </c>
      <c r="AC8" s="23">
        <v>3</v>
      </c>
    </row>
    <row r="9" spans="2:29">
      <c r="F9" s="15" t="s">
        <v>14082</v>
      </c>
      <c r="G9" s="16">
        <v>6</v>
      </c>
      <c r="I9" s="15" t="s">
        <v>14082</v>
      </c>
      <c r="J9" s="16">
        <v>4</v>
      </c>
      <c r="O9" s="15" t="s">
        <v>14082</v>
      </c>
      <c r="P9" s="16">
        <v>6</v>
      </c>
      <c r="R9" s="15" t="s">
        <v>14082</v>
      </c>
      <c r="S9" s="24" t="s">
        <v>14083</v>
      </c>
      <c r="U9" s="15" t="s">
        <v>14082</v>
      </c>
      <c r="V9" s="16" t="s">
        <v>14084</v>
      </c>
      <c r="X9" s="15" t="s">
        <v>14084</v>
      </c>
      <c r="Y9" s="24" t="s">
        <v>14085</v>
      </c>
      <c r="AA9" s="15" t="s">
        <v>14086</v>
      </c>
      <c r="AB9" s="15">
        <v>1</v>
      </c>
      <c r="AC9" s="23">
        <v>3</v>
      </c>
    </row>
    <row r="10" spans="2:29">
      <c r="F10" s="15" t="s">
        <v>14087</v>
      </c>
      <c r="G10" s="16">
        <v>6</v>
      </c>
      <c r="I10" s="15" t="s">
        <v>14087</v>
      </c>
      <c r="J10" s="16">
        <v>4</v>
      </c>
      <c r="O10" s="15" t="s">
        <v>14087</v>
      </c>
      <c r="P10" s="16">
        <v>6</v>
      </c>
      <c r="R10" s="15" t="s">
        <v>14087</v>
      </c>
      <c r="S10" s="24" t="s">
        <v>14088</v>
      </c>
      <c r="U10" s="15" t="s">
        <v>14087</v>
      </c>
      <c r="V10" s="16" t="s">
        <v>14089</v>
      </c>
      <c r="X10" s="15" t="s">
        <v>14089</v>
      </c>
      <c r="Y10" s="24" t="s">
        <v>14090</v>
      </c>
      <c r="AA10" s="15" t="s">
        <v>14091</v>
      </c>
      <c r="AB10" s="15">
        <v>1</v>
      </c>
      <c r="AC10" s="23">
        <v>2</v>
      </c>
    </row>
    <row r="11" spans="2:29">
      <c r="F11" s="15" t="s">
        <v>14092</v>
      </c>
      <c r="G11" s="16">
        <v>6</v>
      </c>
      <c r="I11" s="15" t="s">
        <v>14092</v>
      </c>
      <c r="J11" s="16">
        <v>5</v>
      </c>
      <c r="O11" s="15" t="s">
        <v>14092</v>
      </c>
      <c r="P11" s="16">
        <v>7</v>
      </c>
      <c r="R11" s="15" t="s">
        <v>14092</v>
      </c>
      <c r="S11" s="24" t="s">
        <v>14093</v>
      </c>
      <c r="U11" s="15" t="s">
        <v>14092</v>
      </c>
      <c r="V11" s="16" t="s">
        <v>14094</v>
      </c>
      <c r="X11" s="15" t="s">
        <v>14094</v>
      </c>
      <c r="Y11" s="24" t="s">
        <v>14095</v>
      </c>
      <c r="AA11" s="15" t="s">
        <v>14096</v>
      </c>
      <c r="AB11" s="15">
        <v>1</v>
      </c>
      <c r="AC11" s="23">
        <v>2</v>
      </c>
    </row>
    <row r="12" spans="2:29">
      <c r="F12" s="15" t="s">
        <v>14097</v>
      </c>
      <c r="G12" s="16">
        <v>6</v>
      </c>
      <c r="I12" s="15" t="s">
        <v>14097</v>
      </c>
      <c r="J12" s="16">
        <v>8</v>
      </c>
      <c r="O12" s="15" t="s">
        <v>14097</v>
      </c>
      <c r="P12" s="16">
        <v>7</v>
      </c>
      <c r="R12" s="15" t="s">
        <v>14097</v>
      </c>
      <c r="S12" s="24" t="s">
        <v>14098</v>
      </c>
      <c r="U12" s="15" t="s">
        <v>14097</v>
      </c>
      <c r="V12" s="16" t="s">
        <v>14099</v>
      </c>
      <c r="X12" s="15" t="s">
        <v>14099</v>
      </c>
      <c r="Y12" s="24" t="s">
        <v>14100</v>
      </c>
      <c r="AA12" s="15" t="s">
        <v>14101</v>
      </c>
      <c r="AB12" s="15">
        <v>1</v>
      </c>
      <c r="AC12" s="23">
        <v>2</v>
      </c>
    </row>
    <row r="13" spans="2:29">
      <c r="F13" s="15" t="s">
        <v>14102</v>
      </c>
      <c r="G13" s="16">
        <v>5</v>
      </c>
      <c r="I13" s="15" t="s">
        <v>14102</v>
      </c>
      <c r="J13" s="16">
        <v>2</v>
      </c>
      <c r="O13" s="15" t="s">
        <v>14102</v>
      </c>
      <c r="P13" s="16">
        <v>7</v>
      </c>
      <c r="R13" s="15" t="s">
        <v>14102</v>
      </c>
      <c r="S13" s="24" t="s">
        <v>14103</v>
      </c>
      <c r="U13" s="15" t="s">
        <v>14102</v>
      </c>
      <c r="V13" s="16" t="s">
        <v>14104</v>
      </c>
      <c r="X13" s="15" t="s">
        <v>14104</v>
      </c>
      <c r="Y13" s="24" t="s">
        <v>14105</v>
      </c>
      <c r="AA13" s="15" t="s">
        <v>14106</v>
      </c>
      <c r="AB13" s="15">
        <v>1</v>
      </c>
      <c r="AC13" s="23">
        <v>3</v>
      </c>
    </row>
    <row r="14" spans="2:29">
      <c r="F14" s="15" t="s">
        <v>14107</v>
      </c>
      <c r="G14" s="16">
        <v>5</v>
      </c>
      <c r="I14" s="15" t="s">
        <v>14107</v>
      </c>
      <c r="J14" s="16">
        <v>2</v>
      </c>
      <c r="O14" s="15" t="s">
        <v>14107</v>
      </c>
      <c r="P14" s="16">
        <v>7</v>
      </c>
      <c r="R14" s="15" t="s">
        <v>14107</v>
      </c>
      <c r="S14" s="24" t="s">
        <v>14108</v>
      </c>
      <c r="U14" s="15" t="s">
        <v>14107</v>
      </c>
      <c r="V14" s="16" t="s">
        <v>14109</v>
      </c>
      <c r="X14" s="15" t="s">
        <v>14109</v>
      </c>
      <c r="Y14" s="24" t="s">
        <v>14110</v>
      </c>
      <c r="AA14" s="15" t="s">
        <v>14111</v>
      </c>
      <c r="AB14" s="15">
        <v>1</v>
      </c>
      <c r="AC14" s="23">
        <v>3</v>
      </c>
    </row>
    <row r="15" spans="2:29">
      <c r="F15" s="15" t="s">
        <v>14112</v>
      </c>
      <c r="G15" s="16">
        <v>5</v>
      </c>
      <c r="I15" s="15" t="s">
        <v>14112</v>
      </c>
      <c r="J15" s="16">
        <v>2</v>
      </c>
      <c r="O15" s="15" t="s">
        <v>14112</v>
      </c>
      <c r="P15" s="16">
        <v>7</v>
      </c>
      <c r="R15" s="15" t="s">
        <v>14112</v>
      </c>
      <c r="S15" s="24" t="s">
        <v>14113</v>
      </c>
      <c r="U15" s="15" t="s">
        <v>14112</v>
      </c>
      <c r="V15" s="16" t="s">
        <v>14114</v>
      </c>
      <c r="X15" s="15" t="s">
        <v>14114</v>
      </c>
      <c r="Y15" s="24" t="s">
        <v>14115</v>
      </c>
      <c r="AA15" s="15" t="s">
        <v>14116</v>
      </c>
      <c r="AB15" s="15">
        <v>1</v>
      </c>
      <c r="AC15" s="23">
        <v>1</v>
      </c>
    </row>
    <row r="16" spans="2:29">
      <c r="F16" s="15" t="s">
        <v>14117</v>
      </c>
      <c r="G16" s="16">
        <v>6</v>
      </c>
      <c r="I16" s="15" t="s">
        <v>14117</v>
      </c>
      <c r="J16" s="16">
        <v>2</v>
      </c>
      <c r="O16" s="15" t="s">
        <v>14117</v>
      </c>
      <c r="P16" s="16">
        <v>7</v>
      </c>
      <c r="R16" s="15" t="s">
        <v>14117</v>
      </c>
      <c r="S16" s="24" t="s">
        <v>14118</v>
      </c>
      <c r="U16" s="15" t="s">
        <v>14117</v>
      </c>
      <c r="V16" s="16" t="s">
        <v>14119</v>
      </c>
      <c r="X16" s="15" t="s">
        <v>14119</v>
      </c>
      <c r="Y16" s="24" t="s">
        <v>14120</v>
      </c>
      <c r="AA16" s="15" t="s">
        <v>14121</v>
      </c>
      <c r="AB16" s="15">
        <v>1</v>
      </c>
      <c r="AC16" s="23">
        <v>2</v>
      </c>
    </row>
    <row r="17" spans="6:29">
      <c r="F17" s="15" t="s">
        <v>14122</v>
      </c>
      <c r="G17" s="16">
        <v>6</v>
      </c>
      <c r="I17" s="15" t="s">
        <v>14122</v>
      </c>
      <c r="J17" s="16">
        <v>2</v>
      </c>
      <c r="O17" s="15" t="s">
        <v>14122</v>
      </c>
      <c r="P17" s="16">
        <v>7</v>
      </c>
      <c r="R17" s="15" t="s">
        <v>14122</v>
      </c>
      <c r="S17" s="24" t="s">
        <v>14123</v>
      </c>
      <c r="U17" s="15" t="s">
        <v>14122</v>
      </c>
      <c r="V17" s="16" t="s">
        <v>14124</v>
      </c>
      <c r="X17" s="15" t="s">
        <v>14124</v>
      </c>
      <c r="Y17" s="24" t="s">
        <v>14125</v>
      </c>
      <c r="AA17" s="15" t="s">
        <v>14126</v>
      </c>
      <c r="AB17" s="15">
        <v>1</v>
      </c>
      <c r="AC17" s="23">
        <v>1</v>
      </c>
    </row>
    <row r="18" spans="6:29">
      <c r="F18" s="15" t="s">
        <v>14127</v>
      </c>
      <c r="G18" s="16">
        <v>8</v>
      </c>
      <c r="I18" s="15" t="s">
        <v>14127</v>
      </c>
      <c r="J18" s="16">
        <v>2</v>
      </c>
      <c r="O18" s="15" t="s">
        <v>14127</v>
      </c>
      <c r="P18" s="16">
        <v>5</v>
      </c>
      <c r="R18" s="15" t="s">
        <v>14127</v>
      </c>
      <c r="S18" s="24" t="s">
        <v>14128</v>
      </c>
      <c r="U18" s="15" t="s">
        <v>14127</v>
      </c>
      <c r="V18" s="16" t="s">
        <v>14129</v>
      </c>
      <c r="X18" s="15" t="s">
        <v>14129</v>
      </c>
      <c r="Y18" s="24" t="s">
        <v>14130</v>
      </c>
      <c r="AA18" s="15" t="s">
        <v>14131</v>
      </c>
      <c r="AB18" s="15">
        <v>2</v>
      </c>
      <c r="AC18" s="23">
        <v>1</v>
      </c>
    </row>
    <row r="19" spans="6:29">
      <c r="F19" s="15" t="s">
        <v>14132</v>
      </c>
      <c r="G19" s="16">
        <v>6</v>
      </c>
      <c r="I19" s="15" t="s">
        <v>14132</v>
      </c>
      <c r="J19" s="16">
        <v>3</v>
      </c>
      <c r="O19" s="15" t="s">
        <v>14132</v>
      </c>
      <c r="P19" s="16">
        <v>7</v>
      </c>
      <c r="R19" s="15" t="s">
        <v>14132</v>
      </c>
      <c r="S19" s="24" t="s">
        <v>14133</v>
      </c>
      <c r="U19" s="15" t="s">
        <v>14132</v>
      </c>
      <c r="V19" s="16" t="s">
        <v>14134</v>
      </c>
      <c r="X19" s="15" t="s">
        <v>14134</v>
      </c>
      <c r="Y19" s="24" t="s">
        <v>14135</v>
      </c>
      <c r="AA19" s="15" t="s">
        <v>14136</v>
      </c>
      <c r="AB19" s="15">
        <v>1</v>
      </c>
      <c r="AC19" s="23">
        <v>1</v>
      </c>
    </row>
    <row r="20" spans="6:29">
      <c r="F20" s="15" t="s">
        <v>14137</v>
      </c>
      <c r="G20" s="16">
        <v>5</v>
      </c>
      <c r="I20" s="15" t="s">
        <v>14137</v>
      </c>
      <c r="J20" s="16">
        <v>3</v>
      </c>
      <c r="O20" s="15" t="s">
        <v>14137</v>
      </c>
      <c r="P20" s="16">
        <v>7</v>
      </c>
      <c r="R20" s="15" t="s">
        <v>14137</v>
      </c>
      <c r="S20" s="24" t="s">
        <v>14138</v>
      </c>
      <c r="U20" s="15" t="s">
        <v>14137</v>
      </c>
      <c r="V20" s="16" t="s">
        <v>14139</v>
      </c>
      <c r="X20" s="15" t="s">
        <v>14139</v>
      </c>
      <c r="Y20" s="24" t="s">
        <v>14140</v>
      </c>
      <c r="AA20" s="15" t="s">
        <v>14141</v>
      </c>
      <c r="AB20" s="15">
        <v>2</v>
      </c>
      <c r="AC20" s="23">
        <v>1</v>
      </c>
    </row>
    <row r="21" spans="6:29">
      <c r="F21" s="15" t="s">
        <v>14142</v>
      </c>
      <c r="G21" s="16">
        <v>5</v>
      </c>
      <c r="I21" s="15" t="s">
        <v>14142</v>
      </c>
      <c r="J21" s="16">
        <v>3</v>
      </c>
      <c r="O21" s="15" t="s">
        <v>14142</v>
      </c>
      <c r="P21" s="16">
        <v>7</v>
      </c>
      <c r="R21" s="15" t="s">
        <v>14142</v>
      </c>
      <c r="S21" s="24" t="s">
        <v>14143</v>
      </c>
      <c r="U21" s="15" t="s">
        <v>14142</v>
      </c>
      <c r="V21" s="16" t="s">
        <v>14144</v>
      </c>
      <c r="X21" s="15" t="s">
        <v>14144</v>
      </c>
      <c r="Y21" s="24" t="s">
        <v>14145</v>
      </c>
      <c r="AA21" s="15" t="s">
        <v>14146</v>
      </c>
      <c r="AB21" s="15">
        <v>2</v>
      </c>
      <c r="AC21" s="23">
        <v>2</v>
      </c>
    </row>
    <row r="22" spans="6:29">
      <c r="F22" s="15" t="s">
        <v>14147</v>
      </c>
      <c r="G22" s="16">
        <v>5</v>
      </c>
      <c r="I22" s="15" t="s">
        <v>14147</v>
      </c>
      <c r="J22" s="16">
        <v>3</v>
      </c>
      <c r="O22" s="15" t="s">
        <v>14147</v>
      </c>
      <c r="P22" s="16">
        <v>7</v>
      </c>
      <c r="R22" s="15" t="s">
        <v>14147</v>
      </c>
      <c r="S22" s="24" t="s">
        <v>14148</v>
      </c>
      <c r="U22" s="15" t="s">
        <v>14147</v>
      </c>
      <c r="V22" s="16" t="s">
        <v>14149</v>
      </c>
      <c r="X22" s="15" t="s">
        <v>14149</v>
      </c>
      <c r="Y22" s="24" t="s">
        <v>14150</v>
      </c>
      <c r="AA22" s="15" t="s">
        <v>14151</v>
      </c>
      <c r="AB22" s="15">
        <v>2</v>
      </c>
      <c r="AC22" s="23">
        <v>2</v>
      </c>
    </row>
    <row r="23" spans="6:29">
      <c r="F23" s="15" t="s">
        <v>14152</v>
      </c>
      <c r="G23" s="16">
        <v>5</v>
      </c>
      <c r="I23" s="15" t="s">
        <v>14152</v>
      </c>
      <c r="J23" s="16">
        <v>3</v>
      </c>
      <c r="O23" s="15" t="s">
        <v>14152</v>
      </c>
      <c r="P23" s="16">
        <v>6</v>
      </c>
      <c r="R23" s="15" t="s">
        <v>14152</v>
      </c>
      <c r="S23" s="24" t="s">
        <v>14153</v>
      </c>
      <c r="U23" s="15" t="s">
        <v>14152</v>
      </c>
      <c r="V23" s="16" t="s">
        <v>14154</v>
      </c>
      <c r="X23" s="15" t="s">
        <v>14154</v>
      </c>
      <c r="Y23" s="24" t="s">
        <v>14155</v>
      </c>
      <c r="AA23" s="15" t="s">
        <v>14156</v>
      </c>
      <c r="AB23" s="15">
        <v>2</v>
      </c>
      <c r="AC23" s="23">
        <v>2</v>
      </c>
    </row>
    <row r="24" spans="6:29">
      <c r="F24" s="15" t="s">
        <v>14157</v>
      </c>
      <c r="G24" s="16">
        <v>6</v>
      </c>
      <c r="I24" s="15" t="s">
        <v>14157</v>
      </c>
      <c r="J24" s="16">
        <v>4</v>
      </c>
      <c r="O24" s="15" t="s">
        <v>14157</v>
      </c>
      <c r="P24" s="16">
        <v>6</v>
      </c>
      <c r="R24" s="15" t="s">
        <v>14157</v>
      </c>
      <c r="S24" s="24" t="s">
        <v>14158</v>
      </c>
      <c r="U24" s="15" t="s">
        <v>14157</v>
      </c>
      <c r="V24" s="16" t="s">
        <v>14159</v>
      </c>
      <c r="X24" s="15" t="s">
        <v>14159</v>
      </c>
      <c r="Y24" s="24" t="s">
        <v>14160</v>
      </c>
      <c r="AA24" s="15" t="s">
        <v>14161</v>
      </c>
      <c r="AB24" s="15">
        <v>3</v>
      </c>
      <c r="AC24" s="23">
        <v>3</v>
      </c>
    </row>
    <row r="25" spans="6:29">
      <c r="F25" s="15" t="s">
        <v>14162</v>
      </c>
      <c r="G25" s="16">
        <v>3</v>
      </c>
      <c r="I25" s="15" t="s">
        <v>14162</v>
      </c>
      <c r="J25" s="16">
        <v>4</v>
      </c>
      <c r="O25" s="15" t="s">
        <v>14162</v>
      </c>
      <c r="P25" s="16">
        <v>8</v>
      </c>
      <c r="R25" s="15" t="s">
        <v>14162</v>
      </c>
      <c r="S25" s="24" t="s">
        <v>14163</v>
      </c>
      <c r="U25" s="15" t="s">
        <v>14162</v>
      </c>
      <c r="V25" s="16" t="s">
        <v>14164</v>
      </c>
      <c r="X25" s="15" t="s">
        <v>14164</v>
      </c>
      <c r="Y25" s="24" t="s">
        <v>14165</v>
      </c>
      <c r="AA25" s="15" t="s">
        <v>14166</v>
      </c>
      <c r="AB25" s="15">
        <v>3</v>
      </c>
      <c r="AC25" s="23">
        <v>3</v>
      </c>
    </row>
    <row r="26" spans="6:29">
      <c r="F26" s="15" t="s">
        <v>14167</v>
      </c>
      <c r="G26" s="16">
        <v>2</v>
      </c>
      <c r="I26" s="15" t="s">
        <v>14167</v>
      </c>
      <c r="J26" s="16">
        <v>4</v>
      </c>
      <c r="O26" s="15" t="s">
        <v>14167</v>
      </c>
      <c r="P26" s="16">
        <v>5</v>
      </c>
      <c r="R26" s="15" t="s">
        <v>14167</v>
      </c>
      <c r="S26" s="24" t="s">
        <v>14168</v>
      </c>
      <c r="U26" s="15" t="s">
        <v>14167</v>
      </c>
      <c r="V26" s="16" t="s">
        <v>14169</v>
      </c>
      <c r="X26" s="15" t="s">
        <v>14169</v>
      </c>
      <c r="Y26" s="24" t="s">
        <v>14170</v>
      </c>
      <c r="AA26" s="15" t="s">
        <v>14171</v>
      </c>
      <c r="AB26" s="15">
        <v>1</v>
      </c>
      <c r="AC26" s="23">
        <v>3</v>
      </c>
    </row>
    <row r="27" spans="6:29">
      <c r="F27" s="15" t="s">
        <v>14172</v>
      </c>
      <c r="G27" s="16">
        <v>1</v>
      </c>
      <c r="I27" s="15" t="s">
        <v>14172</v>
      </c>
      <c r="J27" s="16">
        <v>2</v>
      </c>
      <c r="O27" s="15" t="s">
        <v>14172</v>
      </c>
      <c r="P27" s="16">
        <v>5</v>
      </c>
      <c r="R27" s="15" t="s">
        <v>14172</v>
      </c>
      <c r="S27" s="24" t="s">
        <v>14173</v>
      </c>
      <c r="U27" s="15" t="s">
        <v>14172</v>
      </c>
      <c r="V27" s="16" t="s">
        <v>14174</v>
      </c>
      <c r="X27" s="15" t="s">
        <v>14174</v>
      </c>
      <c r="Y27" s="24" t="s">
        <v>14175</v>
      </c>
      <c r="AA27" s="15" t="s">
        <v>14137</v>
      </c>
      <c r="AB27" s="15">
        <v>2</v>
      </c>
      <c r="AC27" s="23">
        <v>3</v>
      </c>
    </row>
    <row r="28" spans="6:29">
      <c r="F28" s="15" t="s">
        <v>14176</v>
      </c>
      <c r="G28" s="16">
        <v>1</v>
      </c>
      <c r="I28" s="15" t="s">
        <v>14176</v>
      </c>
      <c r="J28" s="16">
        <v>4</v>
      </c>
      <c r="O28" s="15" t="s">
        <v>14176</v>
      </c>
      <c r="P28" s="16">
        <v>7</v>
      </c>
      <c r="R28" s="15" t="s">
        <v>14176</v>
      </c>
      <c r="S28" s="24" t="s">
        <v>14177</v>
      </c>
      <c r="U28" s="15" t="s">
        <v>14176</v>
      </c>
      <c r="V28" s="16" t="s">
        <v>14178</v>
      </c>
      <c r="X28" s="15" t="s">
        <v>14178</v>
      </c>
      <c r="Y28" s="24" t="s">
        <v>14179</v>
      </c>
      <c r="AA28" s="15" t="s">
        <v>14180</v>
      </c>
      <c r="AB28" s="15">
        <v>1</v>
      </c>
      <c r="AC28" s="23">
        <v>3</v>
      </c>
    </row>
    <row r="29" spans="6:29">
      <c r="F29" s="15" t="s">
        <v>14181</v>
      </c>
      <c r="G29" s="16">
        <v>1</v>
      </c>
      <c r="I29" s="15" t="s">
        <v>14181</v>
      </c>
      <c r="J29" s="16">
        <v>2</v>
      </c>
      <c r="O29" s="15" t="s">
        <v>14181</v>
      </c>
      <c r="P29" s="16">
        <v>7</v>
      </c>
      <c r="R29" s="15" t="s">
        <v>14181</v>
      </c>
      <c r="S29" s="24" t="s">
        <v>14182</v>
      </c>
      <c r="U29" s="15" t="s">
        <v>14181</v>
      </c>
      <c r="V29" s="16" t="s">
        <v>14183</v>
      </c>
      <c r="X29" s="15" t="s">
        <v>14183</v>
      </c>
      <c r="Y29" s="24" t="s">
        <v>14184</v>
      </c>
      <c r="AA29" s="15" t="s">
        <v>14185</v>
      </c>
      <c r="AB29" s="15">
        <v>2</v>
      </c>
      <c r="AC29" s="23">
        <v>2</v>
      </c>
    </row>
    <row r="30" spans="6:29">
      <c r="F30" s="15" t="s">
        <v>14186</v>
      </c>
      <c r="G30" s="16">
        <v>1</v>
      </c>
      <c r="I30" s="15" t="s">
        <v>14186</v>
      </c>
      <c r="J30" s="16">
        <v>2</v>
      </c>
      <c r="O30" s="15" t="s">
        <v>14186</v>
      </c>
      <c r="P30" s="16">
        <v>7</v>
      </c>
      <c r="R30" s="17" t="s">
        <v>14186</v>
      </c>
      <c r="S30" s="26" t="s">
        <v>14187</v>
      </c>
      <c r="U30" s="17" t="s">
        <v>14186</v>
      </c>
      <c r="V30" s="18" t="s">
        <v>14188</v>
      </c>
      <c r="X30" s="17" t="s">
        <v>14188</v>
      </c>
      <c r="Y30" s="26" t="s">
        <v>14189</v>
      </c>
      <c r="AA30" s="17" t="s">
        <v>14190</v>
      </c>
      <c r="AB30" s="17">
        <v>2</v>
      </c>
      <c r="AC30" s="28">
        <v>2</v>
      </c>
    </row>
    <row r="31" spans="6:29">
      <c r="F31" s="15" t="s">
        <v>14191</v>
      </c>
      <c r="G31" s="16">
        <v>10</v>
      </c>
      <c r="I31" s="15" t="s">
        <v>14191</v>
      </c>
      <c r="J31" s="16">
        <v>2</v>
      </c>
      <c r="O31" s="15" t="s">
        <v>14191</v>
      </c>
      <c r="P31" s="16">
        <v>6</v>
      </c>
      <c r="R31" s="15" t="s">
        <v>14191</v>
      </c>
      <c r="S31" s="24" t="s">
        <v>14192</v>
      </c>
      <c r="U31" s="15" t="s">
        <v>14191</v>
      </c>
      <c r="V31" s="16" t="s">
        <v>14193</v>
      </c>
      <c r="X31" s="15" t="s">
        <v>14191</v>
      </c>
      <c r="Y31" s="24" t="s">
        <v>14194</v>
      </c>
      <c r="AA31" s="15" t="s">
        <v>14195</v>
      </c>
      <c r="AB31" s="15">
        <v>2</v>
      </c>
      <c r="AC31" s="23">
        <v>2</v>
      </c>
    </row>
    <row r="32" spans="6:29">
      <c r="F32" s="15" t="s">
        <v>14196</v>
      </c>
      <c r="G32" s="16">
        <v>4</v>
      </c>
      <c r="I32" s="15" t="s">
        <v>14196</v>
      </c>
      <c r="J32" s="16">
        <v>3</v>
      </c>
      <c r="O32" s="15" t="s">
        <v>14196</v>
      </c>
      <c r="P32" s="16">
        <v>5</v>
      </c>
      <c r="R32" s="15" t="s">
        <v>14196</v>
      </c>
      <c r="S32" s="24" t="s">
        <v>14197</v>
      </c>
      <c r="U32" s="15" t="s">
        <v>14196</v>
      </c>
      <c r="V32" s="16" t="s">
        <v>14056</v>
      </c>
      <c r="X32" s="15" t="s">
        <v>14196</v>
      </c>
      <c r="Y32" s="24" t="s">
        <v>14057</v>
      </c>
      <c r="AA32" s="15" t="s">
        <v>14198</v>
      </c>
      <c r="AB32" s="15">
        <v>2</v>
      </c>
      <c r="AC32" s="23">
        <v>2</v>
      </c>
    </row>
    <row r="33" spans="6:29">
      <c r="F33" s="15" t="s">
        <v>14199</v>
      </c>
      <c r="G33" s="16">
        <v>4</v>
      </c>
      <c r="I33" s="15" t="s">
        <v>14199</v>
      </c>
      <c r="J33" s="16">
        <v>7</v>
      </c>
      <c r="O33" s="15" t="s">
        <v>14199</v>
      </c>
      <c r="P33" s="16">
        <v>5</v>
      </c>
      <c r="R33" s="15" t="s">
        <v>14199</v>
      </c>
      <c r="S33" s="24" t="s">
        <v>14200</v>
      </c>
      <c r="U33" s="15" t="s">
        <v>14199</v>
      </c>
      <c r="V33" s="16" t="s">
        <v>14201</v>
      </c>
      <c r="X33" s="15" t="s">
        <v>14199</v>
      </c>
      <c r="Y33" s="24" t="s">
        <v>14202</v>
      </c>
      <c r="AA33" s="15" t="s">
        <v>14203</v>
      </c>
      <c r="AB33" s="15">
        <v>1</v>
      </c>
      <c r="AC33" s="23">
        <v>2</v>
      </c>
    </row>
    <row r="34" spans="6:29">
      <c r="F34" s="15" t="s">
        <v>14204</v>
      </c>
      <c r="G34" s="16">
        <v>2</v>
      </c>
      <c r="I34" s="15" t="s">
        <v>14204</v>
      </c>
      <c r="J34" s="16">
        <v>3</v>
      </c>
      <c r="O34" s="15" t="s">
        <v>14204</v>
      </c>
      <c r="P34" s="16">
        <v>6</v>
      </c>
      <c r="R34" s="15" t="s">
        <v>14204</v>
      </c>
      <c r="S34" s="24" t="s">
        <v>14205</v>
      </c>
      <c r="U34" s="15" t="s">
        <v>14204</v>
      </c>
      <c r="V34" s="16" t="s">
        <v>14206</v>
      </c>
      <c r="X34" s="15" t="s">
        <v>14204</v>
      </c>
      <c r="Y34" s="24" t="s">
        <v>14207</v>
      </c>
      <c r="AA34" s="15" t="s">
        <v>14208</v>
      </c>
      <c r="AB34" s="15">
        <v>1</v>
      </c>
      <c r="AC34" s="23">
        <v>3</v>
      </c>
    </row>
    <row r="35" spans="6:29">
      <c r="F35" s="15" t="s">
        <v>14209</v>
      </c>
      <c r="G35" s="16">
        <v>2</v>
      </c>
      <c r="I35" s="15" t="s">
        <v>14209</v>
      </c>
      <c r="J35" s="16">
        <v>3</v>
      </c>
      <c r="O35" s="15" t="s">
        <v>14209</v>
      </c>
      <c r="P35" s="16">
        <v>6</v>
      </c>
      <c r="R35" s="15" t="s">
        <v>14209</v>
      </c>
      <c r="S35" s="24" t="s">
        <v>14210</v>
      </c>
      <c r="U35" s="15" t="s">
        <v>14209</v>
      </c>
      <c r="V35" s="16" t="s">
        <v>14211</v>
      </c>
      <c r="X35" s="15" t="s">
        <v>14209</v>
      </c>
      <c r="Y35" s="24" t="s">
        <v>14212</v>
      </c>
      <c r="AA35" s="15" t="s">
        <v>14213</v>
      </c>
      <c r="AB35" s="15">
        <v>1</v>
      </c>
      <c r="AC35" s="23">
        <v>2</v>
      </c>
    </row>
    <row r="36" spans="6:29">
      <c r="F36" s="15" t="s">
        <v>14214</v>
      </c>
      <c r="G36" s="16">
        <v>4</v>
      </c>
      <c r="I36" s="15" t="s">
        <v>14214</v>
      </c>
      <c r="J36" s="16">
        <v>7</v>
      </c>
      <c r="O36" s="15" t="s">
        <v>14214</v>
      </c>
      <c r="P36" s="16">
        <v>6</v>
      </c>
      <c r="R36" s="15" t="s">
        <v>14214</v>
      </c>
      <c r="S36" s="24" t="s">
        <v>14215</v>
      </c>
      <c r="U36" s="15" t="s">
        <v>14214</v>
      </c>
      <c r="V36" s="16" t="s">
        <v>14216</v>
      </c>
      <c r="X36" s="15" t="s">
        <v>14214</v>
      </c>
      <c r="Y36" s="24" t="s">
        <v>14217</v>
      </c>
      <c r="AA36" s="15" t="s">
        <v>14218</v>
      </c>
      <c r="AB36" s="15">
        <v>2</v>
      </c>
      <c r="AC36" s="23">
        <v>2</v>
      </c>
    </row>
    <row r="37" spans="6:29">
      <c r="F37" s="15" t="s">
        <v>14219</v>
      </c>
      <c r="G37" s="16">
        <v>7</v>
      </c>
      <c r="I37" s="15" t="s">
        <v>14219</v>
      </c>
      <c r="J37" s="16">
        <v>3</v>
      </c>
      <c r="O37" s="15" t="s">
        <v>14219</v>
      </c>
      <c r="P37" s="16">
        <v>4</v>
      </c>
      <c r="R37" s="15" t="s">
        <v>14219</v>
      </c>
      <c r="S37" s="24" t="s">
        <v>14220</v>
      </c>
      <c r="U37" s="15" t="s">
        <v>14219</v>
      </c>
      <c r="V37" s="16" t="s">
        <v>14221</v>
      </c>
      <c r="X37" s="15" t="s">
        <v>14219</v>
      </c>
      <c r="Y37" s="24" t="s">
        <v>14222</v>
      </c>
      <c r="AA37" s="15" t="s">
        <v>14223</v>
      </c>
      <c r="AB37" s="15">
        <v>2</v>
      </c>
      <c r="AC37" s="23">
        <v>2</v>
      </c>
    </row>
    <row r="38" spans="6:29">
      <c r="F38" s="15" t="s">
        <v>14224</v>
      </c>
      <c r="G38" s="16">
        <v>7</v>
      </c>
      <c r="I38" s="15" t="s">
        <v>14224</v>
      </c>
      <c r="J38" s="16">
        <v>3</v>
      </c>
      <c r="O38" s="15" t="s">
        <v>14224</v>
      </c>
      <c r="P38" s="16">
        <v>4</v>
      </c>
      <c r="R38" s="15" t="s">
        <v>14224</v>
      </c>
      <c r="S38" s="24" t="s">
        <v>14225</v>
      </c>
      <c r="U38" s="15" t="s">
        <v>14224</v>
      </c>
      <c r="V38" s="16" t="s">
        <v>14226</v>
      </c>
      <c r="X38" s="15" t="s">
        <v>14224</v>
      </c>
      <c r="Y38" s="24" t="s">
        <v>14227</v>
      </c>
      <c r="AA38" s="15" t="s">
        <v>14228</v>
      </c>
      <c r="AB38" s="15">
        <v>3</v>
      </c>
      <c r="AC38" s="23">
        <v>2</v>
      </c>
    </row>
    <row r="39" spans="6:29">
      <c r="F39" s="15" t="s">
        <v>14229</v>
      </c>
      <c r="G39" s="16">
        <v>5</v>
      </c>
      <c r="I39" s="15" t="s">
        <v>14229</v>
      </c>
      <c r="J39" s="16">
        <v>3</v>
      </c>
      <c r="O39" s="15" t="s">
        <v>14229</v>
      </c>
      <c r="P39" s="16">
        <v>4</v>
      </c>
      <c r="R39" s="15" t="s">
        <v>14229</v>
      </c>
      <c r="S39" s="24" t="s">
        <v>14230</v>
      </c>
      <c r="U39" s="15" t="s">
        <v>14229</v>
      </c>
      <c r="V39" s="16" t="s">
        <v>14231</v>
      </c>
      <c r="X39" s="15" t="s">
        <v>14229</v>
      </c>
      <c r="Y39" s="24" t="s">
        <v>14232</v>
      </c>
      <c r="AA39" s="15" t="s">
        <v>14233</v>
      </c>
      <c r="AB39" s="15">
        <v>3</v>
      </c>
      <c r="AC39" s="23">
        <v>2</v>
      </c>
    </row>
    <row r="40" spans="6:29">
      <c r="F40" s="17" t="s">
        <v>14127</v>
      </c>
      <c r="G40" s="18">
        <v>6</v>
      </c>
      <c r="I40" s="17" t="s">
        <v>14127</v>
      </c>
      <c r="J40" s="18">
        <v>2</v>
      </c>
      <c r="O40" s="17" t="s">
        <v>14127</v>
      </c>
      <c r="P40" s="18">
        <v>4</v>
      </c>
      <c r="R40" s="15" t="s">
        <v>14127</v>
      </c>
      <c r="S40" s="24" t="s">
        <v>14234</v>
      </c>
      <c r="U40" s="15" t="s">
        <v>14127</v>
      </c>
      <c r="V40" s="16" t="s">
        <v>14129</v>
      </c>
      <c r="X40" s="15" t="s">
        <v>14127</v>
      </c>
      <c r="Y40" s="24" t="s">
        <v>14235</v>
      </c>
      <c r="AA40" s="15" t="s">
        <v>14236</v>
      </c>
      <c r="AB40" s="15">
        <v>3</v>
      </c>
      <c r="AC40" s="23">
        <v>3</v>
      </c>
    </row>
    <row r="41" spans="6:29">
      <c r="F41" s="17" t="s">
        <v>14092</v>
      </c>
      <c r="G41" s="18">
        <v>8</v>
      </c>
      <c r="I41" s="17" t="s">
        <v>14092</v>
      </c>
      <c r="J41" s="18">
        <v>8</v>
      </c>
      <c r="O41" s="17" t="s">
        <v>14092</v>
      </c>
      <c r="P41" s="18">
        <v>8</v>
      </c>
      <c r="R41" s="17" t="s">
        <v>14092</v>
      </c>
      <c r="S41" s="26" t="s">
        <v>14237</v>
      </c>
      <c r="U41" s="17" t="s">
        <v>14092</v>
      </c>
      <c r="V41" s="18" t="s">
        <v>14094</v>
      </c>
      <c r="X41" s="17" t="s">
        <v>14092</v>
      </c>
      <c r="Y41" s="26" t="s">
        <v>14238</v>
      </c>
      <c r="AA41" s="17" t="s">
        <v>14239</v>
      </c>
      <c r="AB41" s="17">
        <v>3</v>
      </c>
      <c r="AC41" s="28">
        <v>3</v>
      </c>
    </row>
  </sheetData>
  <pageMargins left="0.75" right="0.75" top="1" bottom="1" header="0.5" footer="0.5"/>
  <tableParts count="9">
    <tablePart r:id="rId1"/>
    <tablePart r:id="rId2"/>
    <tablePart r:id="rId3"/>
    <tablePart r:id="rId4"/>
    <tablePart r:id="rId5"/>
    <tablePart r:id="rId6"/>
    <tablePart r:id="rId7"/>
    <tablePart r:id="rId8"/>
    <tablePart r:id="rId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5081E-9C8C-444B-B9D6-223ED16F1BEA}">
  <sheetPr codeName="Sheet5"/>
  <dimension ref="A1:O20"/>
  <sheetViews>
    <sheetView zoomScale="85" zoomScaleNormal="85" workbookViewId="0">
      <selection activeCell="B22" sqref="B22"/>
    </sheetView>
  </sheetViews>
  <sheetFormatPr defaultColWidth="9.28515625" defaultRowHeight="12.6"/>
  <cols>
    <col min="1" max="1" width="16" style="11" bestFit="1" customWidth="1"/>
    <col min="2" max="2" width="20.28515625" style="11" bestFit="1" customWidth="1"/>
    <col min="3" max="3" width="13.140625" style="11" bestFit="1" customWidth="1"/>
    <col min="4" max="6" width="17" style="11" bestFit="1" customWidth="1"/>
    <col min="7" max="7" width="11.5703125" style="11" bestFit="1" customWidth="1"/>
    <col min="8" max="8" width="9.28515625" style="11"/>
    <col min="9" max="9" width="21.28515625" style="11" bestFit="1" customWidth="1"/>
    <col min="10" max="10" width="22.5703125" style="11" bestFit="1" customWidth="1"/>
    <col min="11" max="11" width="30.7109375" style="11" bestFit="1" customWidth="1"/>
    <col min="12" max="12" width="7.42578125" style="11" bestFit="1" customWidth="1"/>
    <col min="13" max="13" width="10" style="11" bestFit="1" customWidth="1"/>
    <col min="14" max="14" width="19.7109375" style="11" bestFit="1" customWidth="1"/>
    <col min="15" max="15" width="24.42578125" style="11" bestFit="1" customWidth="1"/>
    <col min="16" max="16384" width="9.28515625" style="11"/>
  </cols>
  <sheetData>
    <row r="1" spans="1:15">
      <c r="A1" s="41" t="s">
        <v>4</v>
      </c>
      <c r="B1" s="11" t="s" vm="1">
        <v>13</v>
      </c>
    </row>
    <row r="3" spans="1:15">
      <c r="A3" s="41" t="s">
        <v>14240</v>
      </c>
      <c r="B3" s="11" t="s">
        <v>14241</v>
      </c>
      <c r="C3" s="11" t="s">
        <v>14242</v>
      </c>
      <c r="D3"/>
      <c r="E3"/>
      <c r="F3"/>
      <c r="G3"/>
    </row>
    <row r="4" spans="1:15" ht="14.1">
      <c r="A4" s="11" t="s">
        <v>226</v>
      </c>
      <c r="B4" s="11">
        <v>0.17</v>
      </c>
      <c r="C4" s="11">
        <v>1</v>
      </c>
      <c r="D4"/>
      <c r="E4"/>
      <c r="F4"/>
      <c r="G4"/>
      <c r="I4" s="42" t="s">
        <v>14029</v>
      </c>
      <c r="J4" s="42" t="s">
        <v>14243</v>
      </c>
      <c r="K4" s="42" t="s">
        <v>14030</v>
      </c>
      <c r="L4" s="42" t="s">
        <v>14031</v>
      </c>
      <c r="M4" s="42" t="s">
        <v>14034</v>
      </c>
      <c r="N4" s="42" t="s">
        <v>14033</v>
      </c>
      <c r="O4" s="42" t="s">
        <v>14032</v>
      </c>
    </row>
    <row r="5" spans="1:15">
      <c r="A5" s="11" t="s">
        <v>134</v>
      </c>
      <c r="B5" s="11">
        <v>1.51</v>
      </c>
      <c r="C5" s="11">
        <v>5</v>
      </c>
    </row>
    <row r="6" spans="1:15">
      <c r="A6" s="11" t="s">
        <v>16</v>
      </c>
      <c r="B6" s="11">
        <v>75.95</v>
      </c>
      <c r="C6" s="11">
        <v>311</v>
      </c>
    </row>
    <row r="7" spans="1:15">
      <c r="A7" s="11" t="s">
        <v>512</v>
      </c>
      <c r="B7" s="11">
        <v>0.03</v>
      </c>
      <c r="C7" s="11">
        <v>1</v>
      </c>
    </row>
    <row r="8" spans="1:15">
      <c r="A8" s="11" t="s">
        <v>12</v>
      </c>
      <c r="B8" s="11">
        <v>33.72</v>
      </c>
      <c r="C8" s="11">
        <v>153</v>
      </c>
    </row>
    <row r="9" spans="1:15">
      <c r="A9" s="11" t="s">
        <v>223</v>
      </c>
      <c r="B9" s="11">
        <v>0.45</v>
      </c>
      <c r="C9" s="11">
        <v>2</v>
      </c>
    </row>
    <row r="10" spans="1:15">
      <c r="A10" s="11" t="s">
        <v>25</v>
      </c>
      <c r="B10" s="11">
        <v>3.44</v>
      </c>
      <c r="C10" s="11">
        <v>12</v>
      </c>
    </row>
    <row r="11" spans="1:15">
      <c r="A11" s="11" t="s">
        <v>14244</v>
      </c>
      <c r="B11" s="11">
        <v>115.27</v>
      </c>
      <c r="C11" s="11">
        <v>485</v>
      </c>
    </row>
    <row r="12" spans="1:15">
      <c r="A12"/>
      <c r="B12"/>
      <c r="C12"/>
    </row>
    <row r="13" spans="1:15">
      <c r="A13"/>
      <c r="B13"/>
      <c r="C13"/>
    </row>
    <row r="14" spans="1:15">
      <c r="A14"/>
      <c r="B14"/>
      <c r="C14"/>
    </row>
    <row r="15" spans="1:15">
      <c r="A15"/>
      <c r="B15"/>
      <c r="C15"/>
    </row>
    <row r="16" spans="1:15">
      <c r="A16"/>
      <c r="B16"/>
      <c r="C16"/>
    </row>
    <row r="17" spans="1:3">
      <c r="A17"/>
      <c r="B17"/>
      <c r="C17"/>
    </row>
    <row r="18" spans="1:3">
      <c r="A18"/>
      <c r="B18"/>
      <c r="C18"/>
    </row>
    <row r="19" spans="1:3">
      <c r="A19"/>
      <c r="B19"/>
      <c r="C19"/>
    </row>
    <row r="20" spans="1:3">
      <c r="A20"/>
      <c r="B20"/>
      <c r="C2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8FDE8-D80A-4BBA-9D8B-F65901190C3F}">
  <sheetPr codeName="Sheet15"/>
  <dimension ref="A1:AJ43"/>
  <sheetViews>
    <sheetView topLeftCell="Q1" workbookViewId="0">
      <selection activeCell="K4" sqref="K4"/>
    </sheetView>
  </sheetViews>
  <sheetFormatPr defaultRowHeight="12.6"/>
  <cols>
    <col min="1" max="1" width="10.7109375" bestFit="1" customWidth="1"/>
    <col min="2" max="2" width="14.5703125" bestFit="1" customWidth="1"/>
    <col min="3" max="3" width="17.5703125" bestFit="1" customWidth="1"/>
    <col min="4" max="4" width="12.7109375" bestFit="1" customWidth="1"/>
    <col min="5" max="5" width="11.28515625" bestFit="1" customWidth="1"/>
    <col min="6" max="7" width="10.5703125" bestFit="1" customWidth="1"/>
    <col min="8" max="8" width="33" bestFit="1" customWidth="1"/>
    <col min="9" max="10" width="15.28515625" bestFit="1" customWidth="1"/>
    <col min="11" max="11" width="15.7109375" bestFit="1" customWidth="1"/>
    <col min="12" max="13" width="8.7109375" bestFit="1" customWidth="1"/>
    <col min="14" max="14" width="17.28515625" bestFit="1" customWidth="1"/>
    <col min="15" max="15" width="10.5703125" bestFit="1" customWidth="1"/>
    <col min="16" max="16" width="18.42578125" bestFit="1" customWidth="1"/>
    <col min="17" max="17" width="75.7109375" bestFit="1" customWidth="1"/>
    <col min="18" max="18" width="22.42578125" bestFit="1" customWidth="1"/>
    <col min="19" max="19" width="18.42578125" bestFit="1" customWidth="1"/>
    <col min="20" max="20" width="19.42578125" bestFit="1" customWidth="1"/>
    <col min="21" max="21" width="13.28515625" bestFit="1" customWidth="1"/>
    <col min="22" max="22" width="16.7109375" bestFit="1" customWidth="1"/>
    <col min="23" max="23" width="16.5703125" bestFit="1" customWidth="1"/>
    <col min="24" max="24" width="8.7109375" bestFit="1" customWidth="1"/>
    <col min="25" max="25" width="69.7109375" bestFit="1" customWidth="1"/>
    <col min="26" max="26" width="14.5703125" bestFit="1" customWidth="1"/>
    <col min="27" max="27" width="35.28515625" bestFit="1" customWidth="1"/>
    <col min="28" max="28" width="67.7109375" bestFit="1" customWidth="1"/>
    <col min="29" max="29" width="15.42578125" bestFit="1" customWidth="1"/>
    <col min="30" max="30" width="10.5703125" bestFit="1" customWidth="1"/>
    <col min="31" max="31" width="17.42578125" bestFit="1" customWidth="1"/>
    <col min="32" max="32" width="21.28515625" bestFit="1" customWidth="1"/>
    <col min="33" max="33" width="20.7109375" bestFit="1" customWidth="1"/>
    <col min="34" max="34" width="11" bestFit="1" customWidth="1"/>
    <col min="35" max="35" width="8.7109375" bestFit="1" customWidth="1"/>
    <col min="36" max="36" width="9.5703125" bestFit="1" customWidth="1"/>
  </cols>
  <sheetData>
    <row r="1" spans="1:36" ht="12.95">
      <c r="A1" s="43" t="s">
        <v>14245</v>
      </c>
    </row>
    <row r="3" spans="1:36">
      <c r="A3" t="s">
        <v>0</v>
      </c>
      <c r="B3" t="s">
        <v>1</v>
      </c>
      <c r="C3" t="s">
        <v>2</v>
      </c>
      <c r="D3" t="s">
        <v>3</v>
      </c>
      <c r="E3" t="s">
        <v>4</v>
      </c>
      <c r="F3" t="s">
        <v>5</v>
      </c>
      <c r="G3" t="s">
        <v>6</v>
      </c>
      <c r="H3" t="s">
        <v>7</v>
      </c>
      <c r="I3" t="s">
        <v>8</v>
      </c>
      <c r="J3" t="s">
        <v>9</v>
      </c>
      <c r="K3" t="s">
        <v>14246</v>
      </c>
      <c r="L3" t="s">
        <v>14247</v>
      </c>
      <c r="M3" t="s">
        <v>14248</v>
      </c>
      <c r="N3" t="s">
        <v>14249</v>
      </c>
      <c r="O3" t="s">
        <v>14040</v>
      </c>
      <c r="P3" t="s">
        <v>14046</v>
      </c>
      <c r="Q3" t="s">
        <v>14047</v>
      </c>
      <c r="R3" t="s">
        <v>14250</v>
      </c>
      <c r="S3" t="s">
        <v>14251</v>
      </c>
      <c r="T3" t="s">
        <v>14252</v>
      </c>
      <c r="U3" t="s">
        <v>14253</v>
      </c>
      <c r="V3" t="s">
        <v>14254</v>
      </c>
      <c r="W3" t="s">
        <v>14255</v>
      </c>
      <c r="X3" t="s">
        <v>14256</v>
      </c>
      <c r="Y3" t="s">
        <v>14045</v>
      </c>
      <c r="Z3" t="s">
        <v>14257</v>
      </c>
      <c r="AA3" t="s">
        <v>14258</v>
      </c>
      <c r="AB3" t="s">
        <v>14259</v>
      </c>
      <c r="AC3" t="s">
        <v>14260</v>
      </c>
      <c r="AD3" t="s">
        <v>14261</v>
      </c>
      <c r="AE3" t="s">
        <v>14262</v>
      </c>
      <c r="AF3" t="s">
        <v>14263</v>
      </c>
      <c r="AG3" t="s">
        <v>14264</v>
      </c>
      <c r="AH3" t="s">
        <v>14265</v>
      </c>
      <c r="AI3" t="s">
        <v>14266</v>
      </c>
      <c r="AJ3" t="s">
        <v>14267</v>
      </c>
    </row>
    <row r="4" spans="1:36">
      <c r="A4">
        <v>1300000259</v>
      </c>
      <c r="B4" t="s">
        <v>15</v>
      </c>
      <c r="C4" t="s">
        <v>16</v>
      </c>
      <c r="D4" s="8">
        <v>46163</v>
      </c>
      <c r="E4" t="s">
        <v>13</v>
      </c>
      <c r="F4" t="s">
        <v>14268</v>
      </c>
      <c r="G4" t="s">
        <v>675</v>
      </c>
      <c r="H4" t="s">
        <v>339</v>
      </c>
      <c r="I4" s="53">
        <v>46162.208344907405</v>
      </c>
      <c r="J4" s="53">
        <v>46162.215277777781</v>
      </c>
      <c r="K4">
        <v>0.17</v>
      </c>
      <c r="L4" s="8">
        <v>46143</v>
      </c>
      <c r="M4">
        <v>21</v>
      </c>
      <c r="N4">
        <v>10.200000000000001</v>
      </c>
      <c r="O4" t="s">
        <v>160</v>
      </c>
      <c r="P4" t="s">
        <v>14074</v>
      </c>
      <c r="Q4" t="s">
        <v>14075</v>
      </c>
      <c r="R4">
        <v>8</v>
      </c>
      <c r="S4">
        <v>6</v>
      </c>
      <c r="T4">
        <v>4</v>
      </c>
      <c r="U4">
        <v>6</v>
      </c>
      <c r="V4">
        <v>3</v>
      </c>
      <c r="W4">
        <v>5</v>
      </c>
      <c r="X4">
        <v>90</v>
      </c>
      <c r="Y4" t="s">
        <v>14073</v>
      </c>
      <c r="AC4" t="s">
        <v>14269</v>
      </c>
      <c r="AE4">
        <v>6</v>
      </c>
      <c r="AF4">
        <v>3</v>
      </c>
      <c r="AG4">
        <v>5</v>
      </c>
      <c r="AH4">
        <v>90</v>
      </c>
      <c r="AI4" t="s">
        <v>14270</v>
      </c>
    </row>
    <row r="5" spans="1:36" hidden="1">
      <c r="A5">
        <v>1300000253</v>
      </c>
      <c r="B5" t="s">
        <v>11</v>
      </c>
      <c r="C5" t="s">
        <v>12</v>
      </c>
      <c r="D5" s="8">
        <v>46160</v>
      </c>
      <c r="E5" t="s">
        <v>13</v>
      </c>
      <c r="F5" t="s">
        <v>14268</v>
      </c>
      <c r="G5" t="s">
        <v>675</v>
      </c>
      <c r="H5" t="s">
        <v>119</v>
      </c>
      <c r="I5" s="53">
        <v>46160.319444444445</v>
      </c>
      <c r="J5" s="53">
        <v>46160.326388888891</v>
      </c>
      <c r="K5">
        <v>0.17</v>
      </c>
      <c r="L5" s="8">
        <v>46143</v>
      </c>
      <c r="M5">
        <v>21</v>
      </c>
      <c r="N5">
        <v>10.200000000000001</v>
      </c>
      <c r="O5" t="s">
        <v>160</v>
      </c>
      <c r="P5" t="s">
        <v>14074</v>
      </c>
      <c r="Q5" t="s">
        <v>14075</v>
      </c>
      <c r="R5">
        <v>9</v>
      </c>
      <c r="S5">
        <v>6</v>
      </c>
      <c r="T5">
        <v>4</v>
      </c>
      <c r="U5">
        <v>7</v>
      </c>
      <c r="V5">
        <v>3</v>
      </c>
      <c r="W5">
        <v>1</v>
      </c>
      <c r="X5">
        <v>21</v>
      </c>
      <c r="Y5" t="s">
        <v>14073</v>
      </c>
      <c r="Z5" t="s">
        <v>14271</v>
      </c>
      <c r="AA5" t="s">
        <v>14272</v>
      </c>
      <c r="AB5" t="s">
        <v>14273</v>
      </c>
      <c r="AC5" t="s">
        <v>14269</v>
      </c>
      <c r="AD5" s="8">
        <v>46203</v>
      </c>
      <c r="AE5">
        <v>7</v>
      </c>
      <c r="AF5">
        <v>3</v>
      </c>
      <c r="AG5">
        <v>1</v>
      </c>
      <c r="AH5">
        <v>21</v>
      </c>
      <c r="AI5" t="s">
        <v>14274</v>
      </c>
    </row>
    <row r="6" spans="1:36" hidden="1">
      <c r="A6">
        <v>1300000249</v>
      </c>
      <c r="B6" t="s">
        <v>61</v>
      </c>
      <c r="C6" t="s">
        <v>12</v>
      </c>
      <c r="D6" s="8">
        <v>46158</v>
      </c>
      <c r="E6" t="s">
        <v>13</v>
      </c>
      <c r="F6" t="s">
        <v>14268</v>
      </c>
      <c r="G6" t="s">
        <v>675</v>
      </c>
      <c r="H6" t="s">
        <v>172</v>
      </c>
      <c r="I6" s="53">
        <v>46158.680555555555</v>
      </c>
      <c r="J6" s="53">
        <v>46158.684027777781</v>
      </c>
      <c r="K6">
        <v>0.08</v>
      </c>
      <c r="L6" s="8">
        <v>46143</v>
      </c>
      <c r="M6">
        <v>20</v>
      </c>
      <c r="N6">
        <v>4.8</v>
      </c>
      <c r="O6" t="s">
        <v>160</v>
      </c>
      <c r="P6" t="s">
        <v>14074</v>
      </c>
      <c r="Q6" t="s">
        <v>14075</v>
      </c>
      <c r="R6">
        <v>9</v>
      </c>
      <c r="S6">
        <v>6</v>
      </c>
      <c r="T6">
        <v>3</v>
      </c>
      <c r="U6">
        <v>6</v>
      </c>
      <c r="V6">
        <v>3</v>
      </c>
      <c r="W6">
        <v>3</v>
      </c>
      <c r="X6">
        <v>54</v>
      </c>
      <c r="Y6" t="s">
        <v>14073</v>
      </c>
      <c r="Z6" t="s">
        <v>14271</v>
      </c>
      <c r="AA6" t="s">
        <v>14275</v>
      </c>
      <c r="AB6" t="s">
        <v>14276</v>
      </c>
      <c r="AC6" t="s">
        <v>14269</v>
      </c>
      <c r="AD6" s="8">
        <v>46189</v>
      </c>
      <c r="AE6">
        <v>6</v>
      </c>
      <c r="AF6">
        <v>1</v>
      </c>
      <c r="AG6">
        <v>1</v>
      </c>
      <c r="AH6">
        <v>6</v>
      </c>
      <c r="AI6" t="s">
        <v>14274</v>
      </c>
    </row>
    <row r="7" spans="1:36">
      <c r="A7">
        <v>1300000248</v>
      </c>
      <c r="B7" t="s">
        <v>93</v>
      </c>
      <c r="C7" t="s">
        <v>16</v>
      </c>
      <c r="D7" s="8">
        <v>46158</v>
      </c>
      <c r="E7" t="s">
        <v>13</v>
      </c>
      <c r="F7" t="s">
        <v>14268</v>
      </c>
      <c r="G7" t="s">
        <v>675</v>
      </c>
      <c r="H7" t="s">
        <v>186</v>
      </c>
      <c r="I7" s="53">
        <v>46158.354166666664</v>
      </c>
      <c r="J7" s="53">
        <v>46158.361111111109</v>
      </c>
      <c r="K7">
        <v>0.17</v>
      </c>
      <c r="L7" s="8">
        <v>46143</v>
      </c>
      <c r="M7">
        <v>20</v>
      </c>
      <c r="N7">
        <v>10.200000000000001</v>
      </c>
      <c r="O7" t="s">
        <v>160</v>
      </c>
      <c r="P7" t="s">
        <v>14074</v>
      </c>
      <c r="Q7" t="s">
        <v>14075</v>
      </c>
      <c r="R7">
        <v>8</v>
      </c>
      <c r="S7">
        <v>6</v>
      </c>
      <c r="T7">
        <v>4</v>
      </c>
      <c r="U7">
        <v>6</v>
      </c>
      <c r="V7">
        <v>3</v>
      </c>
      <c r="W7">
        <v>7</v>
      </c>
      <c r="X7">
        <v>126</v>
      </c>
      <c r="Y7" t="s">
        <v>14073</v>
      </c>
      <c r="Z7" t="s">
        <v>14271</v>
      </c>
      <c r="AC7" t="s">
        <v>14277</v>
      </c>
      <c r="AE7">
        <v>6</v>
      </c>
      <c r="AF7">
        <v>3</v>
      </c>
      <c r="AG7">
        <v>7</v>
      </c>
      <c r="AH7">
        <v>126</v>
      </c>
      <c r="AI7" t="s">
        <v>14270</v>
      </c>
    </row>
    <row r="8" spans="1:36">
      <c r="A8">
        <v>1300000247</v>
      </c>
      <c r="B8" t="s">
        <v>40</v>
      </c>
      <c r="C8" t="s">
        <v>16</v>
      </c>
      <c r="D8" s="8">
        <v>46158</v>
      </c>
      <c r="E8" t="s">
        <v>13</v>
      </c>
      <c r="F8" t="s">
        <v>14268</v>
      </c>
      <c r="G8" t="s">
        <v>675</v>
      </c>
      <c r="H8" t="s">
        <v>334</v>
      </c>
      <c r="I8" s="53">
        <v>46158.105555555558</v>
      </c>
      <c r="J8" s="53">
        <v>46158.10833333333</v>
      </c>
      <c r="K8">
        <v>7.0000000000000007E-2</v>
      </c>
      <c r="L8" s="8">
        <v>46143</v>
      </c>
      <c r="M8">
        <v>20</v>
      </c>
      <c r="N8">
        <v>4.2</v>
      </c>
      <c r="O8" t="s">
        <v>160</v>
      </c>
      <c r="P8" t="s">
        <v>14074</v>
      </c>
      <c r="Q8" t="s">
        <v>14075</v>
      </c>
      <c r="R8">
        <v>8</v>
      </c>
      <c r="S8">
        <v>6</v>
      </c>
      <c r="T8">
        <v>3</v>
      </c>
      <c r="U8">
        <v>6</v>
      </c>
      <c r="V8">
        <v>3</v>
      </c>
      <c r="W8">
        <v>4</v>
      </c>
      <c r="X8">
        <v>72</v>
      </c>
      <c r="Y8" t="s">
        <v>14073</v>
      </c>
      <c r="Z8" t="s">
        <v>14271</v>
      </c>
      <c r="AC8" t="s">
        <v>14269</v>
      </c>
      <c r="AE8">
        <v>6</v>
      </c>
      <c r="AF8">
        <v>3</v>
      </c>
      <c r="AG8">
        <v>4</v>
      </c>
      <c r="AH8">
        <v>72</v>
      </c>
      <c r="AI8" t="s">
        <v>14270</v>
      </c>
    </row>
    <row r="9" spans="1:36" hidden="1">
      <c r="A9">
        <v>1300000235</v>
      </c>
      <c r="B9" t="s">
        <v>18</v>
      </c>
      <c r="C9" t="s">
        <v>12</v>
      </c>
      <c r="D9" s="8">
        <v>46152</v>
      </c>
      <c r="E9" t="s">
        <v>13</v>
      </c>
      <c r="F9" t="s">
        <v>14268</v>
      </c>
      <c r="G9" t="s">
        <v>675</v>
      </c>
      <c r="H9" t="s">
        <v>329</v>
      </c>
      <c r="I9" s="53">
        <v>46152.054120370369</v>
      </c>
      <c r="J9" s="53">
        <v>46152.061701388891</v>
      </c>
      <c r="K9">
        <v>0.18</v>
      </c>
      <c r="L9" s="8">
        <v>46143</v>
      </c>
      <c r="M9">
        <v>19</v>
      </c>
      <c r="N9">
        <v>10.799999999999999</v>
      </c>
      <c r="O9" t="s">
        <v>160</v>
      </c>
      <c r="P9" t="s">
        <v>14074</v>
      </c>
      <c r="Q9" t="s">
        <v>14075</v>
      </c>
      <c r="R9">
        <v>9</v>
      </c>
      <c r="S9">
        <v>6</v>
      </c>
      <c r="T9">
        <v>4</v>
      </c>
      <c r="U9">
        <v>7</v>
      </c>
      <c r="V9">
        <v>3</v>
      </c>
      <c r="W9">
        <v>4</v>
      </c>
      <c r="X9">
        <v>84</v>
      </c>
      <c r="Y9" t="s">
        <v>14073</v>
      </c>
      <c r="Z9" t="s">
        <v>14271</v>
      </c>
      <c r="AA9" t="s">
        <v>14278</v>
      </c>
      <c r="AB9" t="s">
        <v>14279</v>
      </c>
      <c r="AC9" t="s">
        <v>14269</v>
      </c>
      <c r="AD9" s="8">
        <v>46203</v>
      </c>
      <c r="AE9">
        <v>7</v>
      </c>
      <c r="AF9">
        <v>1</v>
      </c>
      <c r="AG9">
        <v>1</v>
      </c>
      <c r="AH9">
        <v>7</v>
      </c>
      <c r="AI9" t="s">
        <v>14274</v>
      </c>
    </row>
    <row r="10" spans="1:36" hidden="1">
      <c r="A10">
        <v>1300000225</v>
      </c>
      <c r="B10" t="s">
        <v>18</v>
      </c>
      <c r="C10" t="s">
        <v>12</v>
      </c>
      <c r="D10" s="8">
        <v>46150</v>
      </c>
      <c r="E10" t="s">
        <v>13</v>
      </c>
      <c r="F10" t="s">
        <v>14268</v>
      </c>
      <c r="G10" t="s">
        <v>675</v>
      </c>
      <c r="H10" t="s">
        <v>322</v>
      </c>
      <c r="I10" s="53">
        <v>46150.681944444441</v>
      </c>
      <c r="J10" s="53">
        <v>46150.685416666667</v>
      </c>
      <c r="K10">
        <v>0.08</v>
      </c>
      <c r="L10" s="8">
        <v>46143</v>
      </c>
      <c r="M10">
        <v>19</v>
      </c>
      <c r="N10">
        <v>4.8</v>
      </c>
      <c r="O10" t="s">
        <v>160</v>
      </c>
      <c r="P10" t="s">
        <v>14074</v>
      </c>
      <c r="Q10" t="s">
        <v>14075</v>
      </c>
      <c r="R10">
        <v>9</v>
      </c>
      <c r="S10">
        <v>6</v>
      </c>
      <c r="T10">
        <v>3</v>
      </c>
      <c r="U10">
        <v>6</v>
      </c>
      <c r="V10">
        <v>3</v>
      </c>
      <c r="W10">
        <v>4</v>
      </c>
      <c r="X10">
        <v>72</v>
      </c>
      <c r="Y10" t="s">
        <v>14073</v>
      </c>
      <c r="Z10" t="s">
        <v>14271</v>
      </c>
      <c r="AC10" t="s">
        <v>14269</v>
      </c>
      <c r="AE10">
        <v>6</v>
      </c>
      <c r="AF10">
        <v>3</v>
      </c>
      <c r="AG10">
        <v>4</v>
      </c>
      <c r="AH10">
        <v>72</v>
      </c>
      <c r="AI10" t="s">
        <v>14270</v>
      </c>
    </row>
    <row r="11" spans="1:36">
      <c r="A11">
        <v>1300000218</v>
      </c>
      <c r="B11" t="s">
        <v>95</v>
      </c>
      <c r="C11" t="s">
        <v>16</v>
      </c>
      <c r="D11" s="8">
        <v>46143</v>
      </c>
      <c r="E11" t="s">
        <v>13</v>
      </c>
      <c r="F11" t="s">
        <v>14268</v>
      </c>
      <c r="G11" t="s">
        <v>675</v>
      </c>
      <c r="H11" t="s">
        <v>316</v>
      </c>
      <c r="I11" s="53">
        <v>46143.208333333336</v>
      </c>
      <c r="J11" s="53">
        <v>46143.21875</v>
      </c>
      <c r="K11">
        <v>0.25</v>
      </c>
      <c r="L11" s="8">
        <v>46143</v>
      </c>
      <c r="M11">
        <v>18</v>
      </c>
      <c r="N11">
        <v>15</v>
      </c>
      <c r="O11" t="s">
        <v>160</v>
      </c>
      <c r="P11" t="s">
        <v>14074</v>
      </c>
      <c r="Q11" t="s">
        <v>14075</v>
      </c>
      <c r="R11">
        <v>8</v>
      </c>
      <c r="S11">
        <v>6</v>
      </c>
      <c r="T11">
        <v>4</v>
      </c>
      <c r="U11">
        <v>6</v>
      </c>
      <c r="V11">
        <v>3</v>
      </c>
      <c r="W11">
        <v>3</v>
      </c>
      <c r="X11">
        <v>54</v>
      </c>
      <c r="Y11" t="s">
        <v>14073</v>
      </c>
      <c r="Z11" t="s">
        <v>14280</v>
      </c>
      <c r="AC11" t="s">
        <v>14269</v>
      </c>
      <c r="AE11">
        <v>6</v>
      </c>
      <c r="AF11">
        <v>3</v>
      </c>
      <c r="AG11">
        <v>3</v>
      </c>
      <c r="AH11">
        <v>54</v>
      </c>
      <c r="AI11" t="s">
        <v>14270</v>
      </c>
    </row>
    <row r="12" spans="1:36">
      <c r="A12">
        <v>1300000217</v>
      </c>
      <c r="B12" t="s">
        <v>106</v>
      </c>
      <c r="C12" t="s">
        <v>16</v>
      </c>
      <c r="D12" s="8">
        <v>46142</v>
      </c>
      <c r="E12" t="s">
        <v>13</v>
      </c>
      <c r="F12" t="s">
        <v>14268</v>
      </c>
      <c r="G12" t="s">
        <v>675</v>
      </c>
      <c r="H12" t="s">
        <v>316</v>
      </c>
      <c r="I12" s="53">
        <v>46142.361111111109</v>
      </c>
      <c r="J12" s="53">
        <v>46142.368055555555</v>
      </c>
      <c r="K12">
        <v>0.17</v>
      </c>
      <c r="L12" s="8">
        <v>46113</v>
      </c>
      <c r="M12">
        <v>18</v>
      </c>
      <c r="N12">
        <v>10.200000000000001</v>
      </c>
      <c r="O12" t="s">
        <v>160</v>
      </c>
      <c r="P12" t="s">
        <v>14074</v>
      </c>
      <c r="Q12" t="s">
        <v>14075</v>
      </c>
      <c r="R12">
        <v>8</v>
      </c>
      <c r="S12">
        <v>6</v>
      </c>
      <c r="T12">
        <v>4</v>
      </c>
      <c r="U12">
        <v>6</v>
      </c>
      <c r="V12">
        <v>3</v>
      </c>
      <c r="W12">
        <v>2</v>
      </c>
      <c r="X12">
        <v>36</v>
      </c>
      <c r="Y12" t="s">
        <v>14073</v>
      </c>
      <c r="Z12" t="s">
        <v>14271</v>
      </c>
      <c r="AC12" t="s">
        <v>14269</v>
      </c>
      <c r="AE12">
        <v>6</v>
      </c>
      <c r="AF12">
        <v>3</v>
      </c>
      <c r="AG12">
        <v>2</v>
      </c>
      <c r="AH12">
        <v>36</v>
      </c>
      <c r="AI12" t="s">
        <v>14270</v>
      </c>
    </row>
    <row r="13" spans="1:36">
      <c r="A13">
        <v>1300000216</v>
      </c>
      <c r="B13" t="s">
        <v>132</v>
      </c>
      <c r="C13" t="s">
        <v>16</v>
      </c>
      <c r="D13" s="8">
        <v>46142</v>
      </c>
      <c r="E13" t="s">
        <v>13</v>
      </c>
      <c r="F13" t="s">
        <v>14268</v>
      </c>
      <c r="G13" t="s">
        <v>675</v>
      </c>
      <c r="H13" t="s">
        <v>316</v>
      </c>
      <c r="I13" s="53">
        <v>46142.572916666664</v>
      </c>
      <c r="J13" s="53">
        <v>46142.579861111109</v>
      </c>
      <c r="K13">
        <v>0.17</v>
      </c>
      <c r="L13" s="8">
        <v>46113</v>
      </c>
      <c r="M13">
        <v>18</v>
      </c>
      <c r="N13">
        <v>10.200000000000001</v>
      </c>
      <c r="O13" t="s">
        <v>160</v>
      </c>
      <c r="P13" t="s">
        <v>14074</v>
      </c>
      <c r="Q13" t="s">
        <v>14075</v>
      </c>
      <c r="R13">
        <v>8</v>
      </c>
      <c r="S13">
        <v>6</v>
      </c>
      <c r="T13">
        <v>4</v>
      </c>
      <c r="U13">
        <v>6</v>
      </c>
      <c r="V13">
        <v>3</v>
      </c>
      <c r="W13">
        <v>2</v>
      </c>
      <c r="X13">
        <v>36</v>
      </c>
      <c r="Y13" t="s">
        <v>14073</v>
      </c>
      <c r="Z13" t="s">
        <v>14271</v>
      </c>
      <c r="AC13" t="s">
        <v>14269</v>
      </c>
      <c r="AE13">
        <v>6</v>
      </c>
      <c r="AF13">
        <v>3</v>
      </c>
      <c r="AG13">
        <v>2</v>
      </c>
      <c r="AH13">
        <v>36</v>
      </c>
      <c r="AI13" t="s">
        <v>14270</v>
      </c>
    </row>
    <row r="14" spans="1:36">
      <c r="A14">
        <v>1300000202</v>
      </c>
      <c r="B14" t="s">
        <v>58</v>
      </c>
      <c r="C14" t="s">
        <v>16</v>
      </c>
      <c r="D14" s="8">
        <v>46136</v>
      </c>
      <c r="E14" t="s">
        <v>13</v>
      </c>
      <c r="F14" t="s">
        <v>14268</v>
      </c>
      <c r="G14" t="s">
        <v>675</v>
      </c>
      <c r="H14" t="s">
        <v>157</v>
      </c>
      <c r="I14" s="53">
        <v>46135.181250000001</v>
      </c>
      <c r="J14" s="53">
        <v>46135.18472222222</v>
      </c>
      <c r="K14">
        <v>0.08</v>
      </c>
      <c r="L14" s="8">
        <v>46113</v>
      </c>
      <c r="M14">
        <v>17</v>
      </c>
      <c r="N14">
        <v>4.8</v>
      </c>
      <c r="O14" t="s">
        <v>160</v>
      </c>
      <c r="P14" t="s">
        <v>14074</v>
      </c>
      <c r="Q14" t="s">
        <v>14075</v>
      </c>
      <c r="R14">
        <v>8</v>
      </c>
      <c r="S14">
        <v>6</v>
      </c>
      <c r="T14">
        <v>3</v>
      </c>
      <c r="U14">
        <v>6</v>
      </c>
      <c r="V14">
        <v>3</v>
      </c>
      <c r="W14">
        <v>3</v>
      </c>
      <c r="X14">
        <v>54</v>
      </c>
      <c r="Y14" t="s">
        <v>14073</v>
      </c>
      <c r="Z14" t="s">
        <v>14281</v>
      </c>
      <c r="AC14" t="s">
        <v>14269</v>
      </c>
      <c r="AE14">
        <v>6</v>
      </c>
      <c r="AF14">
        <v>3</v>
      </c>
      <c r="AG14">
        <v>3</v>
      </c>
      <c r="AH14">
        <v>54</v>
      </c>
      <c r="AI14" t="s">
        <v>14270</v>
      </c>
    </row>
    <row r="15" spans="1:36" hidden="1">
      <c r="A15">
        <v>1300000183</v>
      </c>
      <c r="B15" t="s">
        <v>56</v>
      </c>
      <c r="C15" t="s">
        <v>12</v>
      </c>
      <c r="D15" s="8">
        <v>46123</v>
      </c>
      <c r="E15" t="s">
        <v>13</v>
      </c>
      <c r="F15" t="s">
        <v>14268</v>
      </c>
      <c r="G15" t="s">
        <v>675</v>
      </c>
      <c r="H15" t="s">
        <v>119</v>
      </c>
      <c r="I15" s="53">
        <v>46123.8125</v>
      </c>
      <c r="J15" s="53">
        <v>46123.822916666664</v>
      </c>
      <c r="K15">
        <v>0.25</v>
      </c>
      <c r="L15" s="8">
        <v>46113</v>
      </c>
      <c r="M15">
        <v>15</v>
      </c>
      <c r="N15">
        <v>15</v>
      </c>
      <c r="O15" t="s">
        <v>160</v>
      </c>
      <c r="P15" t="s">
        <v>14074</v>
      </c>
      <c r="Q15" t="s">
        <v>14075</v>
      </c>
      <c r="R15">
        <v>9</v>
      </c>
      <c r="S15">
        <v>6</v>
      </c>
      <c r="T15">
        <v>4</v>
      </c>
      <c r="U15">
        <v>7</v>
      </c>
      <c r="V15">
        <v>3</v>
      </c>
      <c r="W15">
        <v>2</v>
      </c>
      <c r="X15">
        <v>42</v>
      </c>
      <c r="Y15" t="s">
        <v>14073</v>
      </c>
      <c r="Z15" t="s">
        <v>14271</v>
      </c>
      <c r="AC15" t="s">
        <v>14269</v>
      </c>
      <c r="AE15">
        <v>7</v>
      </c>
      <c r="AF15">
        <v>3</v>
      </c>
      <c r="AG15">
        <v>2</v>
      </c>
      <c r="AH15">
        <v>42</v>
      </c>
      <c r="AI15" t="s">
        <v>14270</v>
      </c>
    </row>
    <row r="16" spans="1:36" hidden="1">
      <c r="A16">
        <v>1300000182</v>
      </c>
      <c r="B16" t="s">
        <v>15</v>
      </c>
      <c r="C16" t="s">
        <v>16</v>
      </c>
      <c r="D16" s="8">
        <v>46123</v>
      </c>
      <c r="E16" t="s">
        <v>13</v>
      </c>
      <c r="F16" t="s">
        <v>14268</v>
      </c>
      <c r="G16" t="s">
        <v>675</v>
      </c>
      <c r="H16" t="s">
        <v>298</v>
      </c>
      <c r="I16" s="53">
        <v>46123.354166666664</v>
      </c>
      <c r="J16" s="53">
        <v>46123.362500000003</v>
      </c>
      <c r="K16">
        <v>0.2</v>
      </c>
      <c r="L16" s="8">
        <v>46113</v>
      </c>
      <c r="M16">
        <v>15</v>
      </c>
      <c r="N16">
        <v>12</v>
      </c>
      <c r="O16" t="s">
        <v>160</v>
      </c>
      <c r="P16" t="s">
        <v>14074</v>
      </c>
      <c r="Q16" t="s">
        <v>14075</v>
      </c>
      <c r="R16">
        <v>8</v>
      </c>
      <c r="S16">
        <v>6</v>
      </c>
      <c r="T16">
        <v>4</v>
      </c>
      <c r="U16">
        <v>6</v>
      </c>
      <c r="V16">
        <v>3</v>
      </c>
      <c r="W16">
        <v>5</v>
      </c>
      <c r="X16">
        <v>90</v>
      </c>
      <c r="Y16" t="s">
        <v>14073</v>
      </c>
      <c r="Z16" t="s">
        <v>14281</v>
      </c>
      <c r="AC16" t="s">
        <v>14269</v>
      </c>
      <c r="AE16">
        <v>6</v>
      </c>
      <c r="AF16">
        <v>3</v>
      </c>
      <c r="AG16">
        <v>5</v>
      </c>
      <c r="AH16">
        <v>90</v>
      </c>
      <c r="AI16" t="s">
        <v>14270</v>
      </c>
    </row>
    <row r="17" spans="1:35">
      <c r="A17">
        <v>1300000179</v>
      </c>
      <c r="B17" t="s">
        <v>97</v>
      </c>
      <c r="C17" t="s">
        <v>16</v>
      </c>
      <c r="D17" s="8">
        <v>46123</v>
      </c>
      <c r="E17" t="s">
        <v>13</v>
      </c>
      <c r="F17" t="s">
        <v>14268</v>
      </c>
      <c r="G17" t="s">
        <v>675</v>
      </c>
      <c r="H17" t="s">
        <v>119</v>
      </c>
      <c r="I17" s="53">
        <v>46123.0625</v>
      </c>
      <c r="J17" s="53">
        <v>46123.086805555555</v>
      </c>
      <c r="K17">
        <v>0.57999999999999996</v>
      </c>
      <c r="L17" s="8">
        <v>46113</v>
      </c>
      <c r="M17">
        <v>15</v>
      </c>
      <c r="N17">
        <v>34.799999999999997</v>
      </c>
      <c r="O17" t="s">
        <v>160</v>
      </c>
      <c r="P17" t="s">
        <v>14074</v>
      </c>
      <c r="Q17" t="s">
        <v>14075</v>
      </c>
      <c r="R17">
        <v>8</v>
      </c>
      <c r="S17">
        <v>6</v>
      </c>
      <c r="T17">
        <v>5</v>
      </c>
      <c r="U17">
        <v>7</v>
      </c>
      <c r="V17">
        <v>3</v>
      </c>
      <c r="W17">
        <v>1</v>
      </c>
      <c r="X17">
        <v>21</v>
      </c>
      <c r="Y17" t="s">
        <v>14073</v>
      </c>
      <c r="Z17" t="s">
        <v>14271</v>
      </c>
      <c r="AC17" t="s">
        <v>14269</v>
      </c>
      <c r="AE17">
        <v>7</v>
      </c>
      <c r="AF17">
        <v>3</v>
      </c>
      <c r="AG17">
        <v>1</v>
      </c>
      <c r="AH17">
        <v>21</v>
      </c>
      <c r="AI17" t="s">
        <v>14270</v>
      </c>
    </row>
    <row r="18" spans="1:35" hidden="1">
      <c r="A18">
        <v>1300000177</v>
      </c>
      <c r="B18" t="s">
        <v>47</v>
      </c>
      <c r="C18" t="s">
        <v>12</v>
      </c>
      <c r="D18" s="8">
        <v>46122</v>
      </c>
      <c r="E18" t="s">
        <v>13</v>
      </c>
      <c r="F18" t="s">
        <v>14268</v>
      </c>
      <c r="G18" t="s">
        <v>675</v>
      </c>
      <c r="H18" t="s">
        <v>119</v>
      </c>
      <c r="I18" s="53">
        <v>46122.472222222219</v>
      </c>
      <c r="J18" s="53">
        <v>46122.477083333331</v>
      </c>
      <c r="K18">
        <v>0.12</v>
      </c>
      <c r="L18" s="8">
        <v>46113</v>
      </c>
      <c r="M18">
        <v>15</v>
      </c>
      <c r="N18">
        <v>7.1999999999999993</v>
      </c>
      <c r="O18" t="s">
        <v>160</v>
      </c>
      <c r="P18" t="s">
        <v>14074</v>
      </c>
      <c r="Q18" t="s">
        <v>14075</v>
      </c>
      <c r="R18">
        <v>9</v>
      </c>
      <c r="S18">
        <v>6</v>
      </c>
      <c r="T18">
        <v>3</v>
      </c>
      <c r="U18">
        <v>6</v>
      </c>
      <c r="V18">
        <v>3</v>
      </c>
      <c r="W18">
        <v>1</v>
      </c>
      <c r="X18">
        <v>18</v>
      </c>
      <c r="Y18" t="s">
        <v>14073</v>
      </c>
      <c r="Z18" t="s">
        <v>14281</v>
      </c>
      <c r="AC18" t="s">
        <v>14269</v>
      </c>
      <c r="AE18">
        <v>6</v>
      </c>
      <c r="AF18">
        <v>3</v>
      </c>
      <c r="AG18">
        <v>1</v>
      </c>
      <c r="AH18">
        <v>18</v>
      </c>
      <c r="AI18" t="s">
        <v>14270</v>
      </c>
    </row>
    <row r="19" spans="1:35" hidden="1">
      <c r="A19">
        <v>1300000175</v>
      </c>
      <c r="B19" t="s">
        <v>87</v>
      </c>
      <c r="C19" t="s">
        <v>16</v>
      </c>
      <c r="D19" s="8">
        <v>46122</v>
      </c>
      <c r="E19" t="s">
        <v>13</v>
      </c>
      <c r="F19" t="s">
        <v>14268</v>
      </c>
      <c r="G19" t="s">
        <v>675</v>
      </c>
      <c r="H19" t="s">
        <v>294</v>
      </c>
      <c r="I19" s="53">
        <v>46122.379861111112</v>
      </c>
      <c r="J19" s="53">
        <v>46122.384722222225</v>
      </c>
      <c r="K19">
        <v>0.12</v>
      </c>
      <c r="L19" s="8">
        <v>46113</v>
      </c>
      <c r="M19">
        <v>15</v>
      </c>
      <c r="N19">
        <v>7.1999999999999993</v>
      </c>
      <c r="O19" t="s">
        <v>160</v>
      </c>
      <c r="P19" t="s">
        <v>14074</v>
      </c>
      <c r="Q19" t="s">
        <v>14075</v>
      </c>
      <c r="R19">
        <v>8</v>
      </c>
      <c r="S19">
        <v>6</v>
      </c>
      <c r="T19">
        <v>3</v>
      </c>
      <c r="U19">
        <v>6</v>
      </c>
      <c r="V19">
        <v>3</v>
      </c>
      <c r="W19">
        <v>2</v>
      </c>
      <c r="X19">
        <v>36</v>
      </c>
      <c r="Y19" t="s">
        <v>14073</v>
      </c>
      <c r="Z19" t="s">
        <v>14281</v>
      </c>
      <c r="AC19" t="s">
        <v>14269</v>
      </c>
      <c r="AE19">
        <v>6</v>
      </c>
      <c r="AF19">
        <v>3</v>
      </c>
      <c r="AG19">
        <v>2</v>
      </c>
      <c r="AH19">
        <v>36</v>
      </c>
      <c r="AI19" t="s">
        <v>14270</v>
      </c>
    </row>
    <row r="20" spans="1:35">
      <c r="A20">
        <v>1300000174</v>
      </c>
      <c r="B20" t="s">
        <v>178</v>
      </c>
      <c r="C20" t="s">
        <v>16</v>
      </c>
      <c r="D20" s="8">
        <v>46122</v>
      </c>
      <c r="E20" t="s">
        <v>13</v>
      </c>
      <c r="F20" t="s">
        <v>14268</v>
      </c>
      <c r="G20" t="s">
        <v>675</v>
      </c>
      <c r="H20" t="s">
        <v>150</v>
      </c>
      <c r="I20" s="53">
        <v>46121.989884259259</v>
      </c>
      <c r="J20" s="8">
        <v>46122</v>
      </c>
      <c r="K20">
        <v>0.24</v>
      </c>
      <c r="L20" s="8">
        <v>46113</v>
      </c>
      <c r="M20">
        <v>15</v>
      </c>
      <c r="N20">
        <v>14.399999999999999</v>
      </c>
      <c r="O20" t="s">
        <v>160</v>
      </c>
      <c r="P20" t="s">
        <v>14074</v>
      </c>
      <c r="Q20" t="s">
        <v>14075</v>
      </c>
      <c r="R20">
        <v>8</v>
      </c>
      <c r="S20">
        <v>6</v>
      </c>
      <c r="T20">
        <v>4</v>
      </c>
      <c r="U20">
        <v>6</v>
      </c>
      <c r="V20">
        <v>3</v>
      </c>
      <c r="W20">
        <v>3</v>
      </c>
      <c r="X20">
        <v>54</v>
      </c>
      <c r="Y20" t="s">
        <v>14073</v>
      </c>
      <c r="Z20" t="s">
        <v>14271</v>
      </c>
      <c r="AC20" t="s">
        <v>14269</v>
      </c>
      <c r="AE20">
        <v>6</v>
      </c>
      <c r="AF20">
        <v>3</v>
      </c>
      <c r="AG20">
        <v>3</v>
      </c>
      <c r="AH20">
        <v>54</v>
      </c>
      <c r="AI20" t="s">
        <v>14270</v>
      </c>
    </row>
    <row r="21" spans="1:35">
      <c r="A21">
        <v>1300000169</v>
      </c>
      <c r="B21" t="s">
        <v>90</v>
      </c>
      <c r="C21" t="s">
        <v>16</v>
      </c>
      <c r="D21" s="8">
        <v>46116</v>
      </c>
      <c r="E21" t="s">
        <v>13</v>
      </c>
      <c r="F21" t="s">
        <v>14268</v>
      </c>
      <c r="G21" t="s">
        <v>675</v>
      </c>
      <c r="H21" t="s">
        <v>157</v>
      </c>
      <c r="I21" s="53">
        <v>46116.711805555555</v>
      </c>
      <c r="J21" s="53">
        <v>46116.722222222219</v>
      </c>
      <c r="K21">
        <v>0.25</v>
      </c>
      <c r="L21" s="8">
        <v>46113</v>
      </c>
      <c r="M21">
        <v>14</v>
      </c>
      <c r="N21">
        <v>15</v>
      </c>
      <c r="O21" t="s">
        <v>160</v>
      </c>
      <c r="P21" t="s">
        <v>14074</v>
      </c>
      <c r="Q21" t="s">
        <v>14075</v>
      </c>
      <c r="R21">
        <v>8</v>
      </c>
      <c r="S21">
        <v>6</v>
      </c>
      <c r="T21">
        <v>4</v>
      </c>
      <c r="U21">
        <v>6</v>
      </c>
      <c r="V21">
        <v>3</v>
      </c>
      <c r="W21">
        <v>4</v>
      </c>
      <c r="X21">
        <v>72</v>
      </c>
      <c r="Y21" t="s">
        <v>14073</v>
      </c>
      <c r="Z21" t="s">
        <v>14271</v>
      </c>
      <c r="AC21" t="s">
        <v>14269</v>
      </c>
      <c r="AE21">
        <v>6</v>
      </c>
      <c r="AF21">
        <v>3</v>
      </c>
      <c r="AG21">
        <v>4</v>
      </c>
      <c r="AH21">
        <v>72</v>
      </c>
      <c r="AI21" t="s">
        <v>14270</v>
      </c>
    </row>
    <row r="22" spans="1:35" hidden="1">
      <c r="A22">
        <v>1300000168</v>
      </c>
      <c r="B22" t="s">
        <v>18</v>
      </c>
      <c r="C22" t="s">
        <v>12</v>
      </c>
      <c r="D22" s="8">
        <v>46115</v>
      </c>
      <c r="E22" t="s">
        <v>13</v>
      </c>
      <c r="F22" t="s">
        <v>14268</v>
      </c>
      <c r="G22" t="s">
        <v>675</v>
      </c>
      <c r="H22" t="s">
        <v>140</v>
      </c>
      <c r="I22" s="53">
        <v>46115.25</v>
      </c>
      <c r="J22" s="53">
        <v>46115.260416666664</v>
      </c>
      <c r="K22">
        <v>0.25</v>
      </c>
      <c r="L22" s="8">
        <v>46113</v>
      </c>
      <c r="M22">
        <v>14</v>
      </c>
      <c r="N22">
        <v>15</v>
      </c>
      <c r="O22" t="s">
        <v>160</v>
      </c>
      <c r="P22" t="s">
        <v>14074</v>
      </c>
      <c r="Q22" t="s">
        <v>14075</v>
      </c>
      <c r="R22">
        <v>9</v>
      </c>
      <c r="S22">
        <v>6</v>
      </c>
      <c r="T22">
        <v>4</v>
      </c>
      <c r="U22">
        <v>7</v>
      </c>
      <c r="V22">
        <v>3</v>
      </c>
      <c r="W22">
        <v>4</v>
      </c>
      <c r="X22">
        <v>84</v>
      </c>
      <c r="Y22" t="s">
        <v>14073</v>
      </c>
      <c r="Z22" t="s">
        <v>14271</v>
      </c>
      <c r="AC22" t="s">
        <v>14269</v>
      </c>
      <c r="AE22">
        <v>7</v>
      </c>
      <c r="AF22">
        <v>3</v>
      </c>
      <c r="AG22">
        <v>4</v>
      </c>
      <c r="AH22">
        <v>84</v>
      </c>
      <c r="AI22" t="s">
        <v>14270</v>
      </c>
    </row>
    <row r="23" spans="1:35" hidden="1">
      <c r="A23">
        <v>1300000156</v>
      </c>
      <c r="B23" t="s">
        <v>77</v>
      </c>
      <c r="C23" t="s">
        <v>16</v>
      </c>
      <c r="D23" s="8">
        <v>46103</v>
      </c>
      <c r="E23" t="s">
        <v>13</v>
      </c>
      <c r="F23" t="s">
        <v>14268</v>
      </c>
      <c r="G23" t="s">
        <v>675</v>
      </c>
      <c r="H23" t="s">
        <v>286</v>
      </c>
      <c r="I23" s="53">
        <v>46103.454861111109</v>
      </c>
      <c r="J23" s="53">
        <v>46103.461805555555</v>
      </c>
      <c r="K23">
        <v>0.17</v>
      </c>
      <c r="L23" s="8">
        <v>46082</v>
      </c>
      <c r="M23">
        <v>12</v>
      </c>
      <c r="N23">
        <v>10.200000000000001</v>
      </c>
      <c r="O23" t="s">
        <v>160</v>
      </c>
      <c r="P23" t="s">
        <v>14074</v>
      </c>
      <c r="Q23" t="s">
        <v>14075</v>
      </c>
      <c r="R23">
        <v>8</v>
      </c>
      <c r="S23">
        <v>6</v>
      </c>
      <c r="T23">
        <v>4</v>
      </c>
      <c r="U23">
        <v>6</v>
      </c>
      <c r="V23">
        <v>3</v>
      </c>
      <c r="W23">
        <v>4</v>
      </c>
      <c r="X23">
        <v>72</v>
      </c>
      <c r="Y23" t="s">
        <v>14073</v>
      </c>
      <c r="Z23" t="s">
        <v>14271</v>
      </c>
      <c r="AC23" t="s">
        <v>14269</v>
      </c>
      <c r="AE23">
        <v>6</v>
      </c>
      <c r="AF23">
        <v>3</v>
      </c>
      <c r="AG23">
        <v>4</v>
      </c>
      <c r="AH23">
        <v>72</v>
      </c>
      <c r="AI23" t="s">
        <v>14270</v>
      </c>
    </row>
    <row r="24" spans="1:35">
      <c r="A24">
        <v>1300000155</v>
      </c>
      <c r="B24" t="s">
        <v>79</v>
      </c>
      <c r="C24" t="s">
        <v>16</v>
      </c>
      <c r="D24" s="8">
        <v>46103</v>
      </c>
      <c r="E24" t="s">
        <v>13</v>
      </c>
      <c r="F24" t="s">
        <v>14268</v>
      </c>
      <c r="G24" t="s">
        <v>675</v>
      </c>
      <c r="H24" t="s">
        <v>157</v>
      </c>
      <c r="I24" s="53">
        <v>46103.277777777781</v>
      </c>
      <c r="J24" s="53">
        <v>46103.286111111112</v>
      </c>
      <c r="K24">
        <v>0.2</v>
      </c>
      <c r="L24" s="8">
        <v>46082</v>
      </c>
      <c r="M24">
        <v>12</v>
      </c>
      <c r="N24">
        <v>12</v>
      </c>
      <c r="O24" t="s">
        <v>160</v>
      </c>
      <c r="P24" t="s">
        <v>14074</v>
      </c>
      <c r="Q24" t="s">
        <v>14075</v>
      </c>
      <c r="R24">
        <v>8</v>
      </c>
      <c r="S24">
        <v>6</v>
      </c>
      <c r="T24">
        <v>4</v>
      </c>
      <c r="U24">
        <v>6</v>
      </c>
      <c r="V24">
        <v>3</v>
      </c>
      <c r="W24">
        <v>2</v>
      </c>
      <c r="X24">
        <v>36</v>
      </c>
      <c r="Y24" t="s">
        <v>14073</v>
      </c>
      <c r="Z24" t="s">
        <v>14271</v>
      </c>
      <c r="AC24" t="s">
        <v>14269</v>
      </c>
      <c r="AE24">
        <v>6</v>
      </c>
      <c r="AF24">
        <v>3</v>
      </c>
      <c r="AG24">
        <v>2</v>
      </c>
      <c r="AH24">
        <v>36</v>
      </c>
      <c r="AI24" t="s">
        <v>14270</v>
      </c>
    </row>
    <row r="25" spans="1:35" hidden="1">
      <c r="A25">
        <v>1300000145</v>
      </c>
      <c r="B25" t="s">
        <v>93</v>
      </c>
      <c r="C25" t="s">
        <v>16</v>
      </c>
      <c r="D25" s="8">
        <v>46101</v>
      </c>
      <c r="E25" t="s">
        <v>13</v>
      </c>
      <c r="F25" t="s">
        <v>14268</v>
      </c>
      <c r="G25" t="s">
        <v>675</v>
      </c>
      <c r="H25" t="s">
        <v>280</v>
      </c>
      <c r="I25" s="53">
        <v>46101.554861111108</v>
      </c>
      <c r="J25" s="53">
        <v>46101.559027777781</v>
      </c>
      <c r="K25">
        <v>0.1</v>
      </c>
      <c r="L25" s="8">
        <v>46082</v>
      </c>
      <c r="M25">
        <v>12</v>
      </c>
      <c r="N25">
        <v>6</v>
      </c>
      <c r="O25" t="s">
        <v>160</v>
      </c>
      <c r="P25" t="s">
        <v>14074</v>
      </c>
      <c r="Q25" t="s">
        <v>14075</v>
      </c>
      <c r="R25">
        <v>8</v>
      </c>
      <c r="S25">
        <v>6</v>
      </c>
      <c r="T25">
        <v>3</v>
      </c>
      <c r="U25">
        <v>6</v>
      </c>
      <c r="V25">
        <v>3</v>
      </c>
      <c r="W25">
        <v>7</v>
      </c>
      <c r="X25">
        <v>126</v>
      </c>
      <c r="Y25" t="s">
        <v>14073</v>
      </c>
      <c r="Z25" t="s">
        <v>14271</v>
      </c>
      <c r="AC25" t="s">
        <v>14277</v>
      </c>
      <c r="AE25">
        <v>6</v>
      </c>
      <c r="AF25">
        <v>3</v>
      </c>
      <c r="AG25">
        <v>7</v>
      </c>
      <c r="AH25">
        <v>126</v>
      </c>
      <c r="AI25" t="s">
        <v>14270</v>
      </c>
    </row>
    <row r="26" spans="1:35">
      <c r="A26">
        <v>1300000144</v>
      </c>
      <c r="B26" t="s">
        <v>51</v>
      </c>
      <c r="C26" t="s">
        <v>16</v>
      </c>
      <c r="D26" s="8">
        <v>46101</v>
      </c>
      <c r="E26" t="s">
        <v>13</v>
      </c>
      <c r="F26" t="s">
        <v>14268</v>
      </c>
      <c r="G26" t="s">
        <v>675</v>
      </c>
      <c r="H26" t="s">
        <v>186</v>
      </c>
      <c r="I26" s="53">
        <v>46101.753472222219</v>
      </c>
      <c r="J26" s="53">
        <v>46101.757638888892</v>
      </c>
      <c r="K26">
        <v>0.1</v>
      </c>
      <c r="L26" s="8">
        <v>46082</v>
      </c>
      <c r="M26">
        <v>12</v>
      </c>
      <c r="N26">
        <v>6</v>
      </c>
      <c r="O26" t="s">
        <v>160</v>
      </c>
      <c r="P26" t="s">
        <v>14074</v>
      </c>
      <c r="Q26" t="s">
        <v>14075</v>
      </c>
      <c r="R26">
        <v>8</v>
      </c>
      <c r="S26">
        <v>6</v>
      </c>
      <c r="T26">
        <v>3</v>
      </c>
      <c r="U26">
        <v>6</v>
      </c>
      <c r="V26">
        <v>3</v>
      </c>
      <c r="W26">
        <v>6</v>
      </c>
      <c r="X26">
        <v>108</v>
      </c>
      <c r="Y26" t="s">
        <v>14073</v>
      </c>
      <c r="Z26" t="s">
        <v>14271</v>
      </c>
      <c r="AC26" t="s">
        <v>14277</v>
      </c>
      <c r="AE26">
        <v>6</v>
      </c>
      <c r="AF26">
        <v>3</v>
      </c>
      <c r="AG26">
        <v>6</v>
      </c>
      <c r="AH26">
        <v>108</v>
      </c>
      <c r="AI26" t="s">
        <v>14270</v>
      </c>
    </row>
    <row r="27" spans="1:35">
      <c r="A27">
        <v>1300000143</v>
      </c>
      <c r="B27" t="s">
        <v>99</v>
      </c>
      <c r="C27" t="s">
        <v>16</v>
      </c>
      <c r="D27" s="8">
        <v>46101</v>
      </c>
      <c r="E27" t="s">
        <v>13</v>
      </c>
      <c r="F27" t="s">
        <v>14268</v>
      </c>
      <c r="G27" t="s">
        <v>675</v>
      </c>
      <c r="H27" t="s">
        <v>122</v>
      </c>
      <c r="I27" s="53">
        <v>46101.035416666666</v>
      </c>
      <c r="J27" s="53">
        <v>46101.042361111111</v>
      </c>
      <c r="K27">
        <v>0.17</v>
      </c>
      <c r="L27" s="8">
        <v>46082</v>
      </c>
      <c r="M27">
        <v>12</v>
      </c>
      <c r="N27">
        <v>10.200000000000001</v>
      </c>
      <c r="O27" t="s">
        <v>160</v>
      </c>
      <c r="P27" t="s">
        <v>14074</v>
      </c>
      <c r="Q27" t="s">
        <v>14075</v>
      </c>
      <c r="R27">
        <v>8</v>
      </c>
      <c r="S27">
        <v>6</v>
      </c>
      <c r="T27">
        <v>4</v>
      </c>
      <c r="U27">
        <v>6</v>
      </c>
      <c r="V27">
        <v>3</v>
      </c>
      <c r="W27">
        <v>3</v>
      </c>
      <c r="X27">
        <v>54</v>
      </c>
      <c r="Y27" t="s">
        <v>14073</v>
      </c>
      <c r="Z27" t="s">
        <v>14281</v>
      </c>
      <c r="AC27" t="s">
        <v>14269</v>
      </c>
      <c r="AE27">
        <v>6</v>
      </c>
      <c r="AF27">
        <v>3</v>
      </c>
      <c r="AG27">
        <v>3</v>
      </c>
      <c r="AH27">
        <v>54</v>
      </c>
      <c r="AI27" t="s">
        <v>14270</v>
      </c>
    </row>
    <row r="28" spans="1:35" hidden="1">
      <c r="A28">
        <v>1300000140</v>
      </c>
      <c r="B28" t="s">
        <v>61</v>
      </c>
      <c r="C28" t="s">
        <v>12</v>
      </c>
      <c r="D28" s="8">
        <v>46098</v>
      </c>
      <c r="E28" t="s">
        <v>13</v>
      </c>
      <c r="F28" t="s">
        <v>14268</v>
      </c>
      <c r="G28" t="s">
        <v>675</v>
      </c>
      <c r="H28" t="s">
        <v>122</v>
      </c>
      <c r="I28" s="53">
        <v>46098.03125</v>
      </c>
      <c r="J28" s="53">
        <v>46098.040277777778</v>
      </c>
      <c r="K28">
        <v>0.22</v>
      </c>
      <c r="L28" s="8">
        <v>46082</v>
      </c>
      <c r="M28">
        <v>12</v>
      </c>
      <c r="N28">
        <v>13.2</v>
      </c>
      <c r="O28" t="s">
        <v>160</v>
      </c>
      <c r="P28" t="s">
        <v>14074</v>
      </c>
      <c r="Q28" t="s">
        <v>14075</v>
      </c>
      <c r="R28">
        <v>9</v>
      </c>
      <c r="S28">
        <v>6</v>
      </c>
      <c r="T28">
        <v>4</v>
      </c>
      <c r="U28">
        <v>7</v>
      </c>
      <c r="V28">
        <v>3</v>
      </c>
      <c r="W28">
        <v>3</v>
      </c>
      <c r="X28">
        <v>63</v>
      </c>
      <c r="Y28" t="s">
        <v>14073</v>
      </c>
      <c r="Z28" t="s">
        <v>14280</v>
      </c>
      <c r="AC28" t="s">
        <v>14269</v>
      </c>
      <c r="AE28">
        <v>7</v>
      </c>
      <c r="AF28">
        <v>3</v>
      </c>
      <c r="AG28">
        <v>3</v>
      </c>
      <c r="AH28">
        <v>63</v>
      </c>
      <c r="AI28" t="s">
        <v>14270</v>
      </c>
    </row>
    <row r="29" spans="1:35">
      <c r="A29">
        <v>1300000135</v>
      </c>
      <c r="B29" t="s">
        <v>93</v>
      </c>
      <c r="C29" t="s">
        <v>16</v>
      </c>
      <c r="D29" s="8">
        <v>46097</v>
      </c>
      <c r="E29" t="s">
        <v>13</v>
      </c>
      <c r="F29" t="s">
        <v>14268</v>
      </c>
      <c r="G29" t="s">
        <v>675</v>
      </c>
      <c r="H29" t="s">
        <v>119</v>
      </c>
      <c r="I29" s="53">
        <v>46097.451388888891</v>
      </c>
      <c r="J29" s="53">
        <v>46097.465277777781</v>
      </c>
      <c r="K29">
        <v>0.33</v>
      </c>
      <c r="L29" s="8">
        <v>46082</v>
      </c>
      <c r="M29">
        <v>12</v>
      </c>
      <c r="N29">
        <v>19.8</v>
      </c>
      <c r="O29" t="s">
        <v>160</v>
      </c>
      <c r="P29" t="s">
        <v>14074</v>
      </c>
      <c r="Q29" t="s">
        <v>14075</v>
      </c>
      <c r="R29">
        <v>8</v>
      </c>
      <c r="S29">
        <v>6</v>
      </c>
      <c r="T29">
        <v>4</v>
      </c>
      <c r="U29">
        <v>6</v>
      </c>
      <c r="V29">
        <v>3</v>
      </c>
      <c r="W29">
        <v>7</v>
      </c>
      <c r="X29">
        <v>126</v>
      </c>
      <c r="Y29" t="s">
        <v>14073</v>
      </c>
      <c r="Z29" t="s">
        <v>14271</v>
      </c>
      <c r="AC29" t="s">
        <v>14277</v>
      </c>
      <c r="AE29">
        <v>6</v>
      </c>
      <c r="AF29">
        <v>3</v>
      </c>
      <c r="AG29">
        <v>7</v>
      </c>
      <c r="AH29">
        <v>126</v>
      </c>
      <c r="AI29" t="s">
        <v>14270</v>
      </c>
    </row>
    <row r="30" spans="1:35">
      <c r="A30">
        <v>1300000134</v>
      </c>
      <c r="B30" t="s">
        <v>99</v>
      </c>
      <c r="C30" t="s">
        <v>16</v>
      </c>
      <c r="D30" s="8">
        <v>46097</v>
      </c>
      <c r="E30" t="s">
        <v>13</v>
      </c>
      <c r="F30" t="s">
        <v>14268</v>
      </c>
      <c r="G30" t="s">
        <v>675</v>
      </c>
      <c r="H30" t="s">
        <v>119</v>
      </c>
      <c r="I30" s="53">
        <v>46097.475694444445</v>
      </c>
      <c r="J30" s="53">
        <v>46097.482638888891</v>
      </c>
      <c r="K30">
        <v>0.17</v>
      </c>
      <c r="L30" s="8">
        <v>46082</v>
      </c>
      <c r="M30">
        <v>12</v>
      </c>
      <c r="N30">
        <v>10.200000000000001</v>
      </c>
      <c r="O30" t="s">
        <v>160</v>
      </c>
      <c r="P30" t="s">
        <v>14074</v>
      </c>
      <c r="Q30" t="s">
        <v>14075</v>
      </c>
      <c r="R30">
        <v>8</v>
      </c>
      <c r="S30">
        <v>6</v>
      </c>
      <c r="T30">
        <v>4</v>
      </c>
      <c r="U30">
        <v>6</v>
      </c>
      <c r="V30">
        <v>3</v>
      </c>
      <c r="W30">
        <v>3</v>
      </c>
      <c r="X30">
        <v>54</v>
      </c>
      <c r="Y30" t="s">
        <v>14073</v>
      </c>
      <c r="Z30" t="s">
        <v>14271</v>
      </c>
      <c r="AC30" t="s">
        <v>14269</v>
      </c>
      <c r="AE30">
        <v>6</v>
      </c>
      <c r="AF30">
        <v>3</v>
      </c>
      <c r="AG30">
        <v>3</v>
      </c>
      <c r="AH30">
        <v>54</v>
      </c>
      <c r="AI30" t="s">
        <v>14270</v>
      </c>
    </row>
    <row r="31" spans="1:35">
      <c r="A31">
        <v>1300000127</v>
      </c>
      <c r="B31" t="s">
        <v>51</v>
      </c>
      <c r="C31" t="s">
        <v>16</v>
      </c>
      <c r="D31" s="8">
        <v>46096</v>
      </c>
      <c r="E31" t="s">
        <v>13</v>
      </c>
      <c r="F31" t="s">
        <v>14268</v>
      </c>
      <c r="G31" t="s">
        <v>675</v>
      </c>
      <c r="H31" t="s">
        <v>122</v>
      </c>
      <c r="I31" s="53">
        <v>46096.859027777777</v>
      </c>
      <c r="J31" s="53">
        <v>46096.861805555556</v>
      </c>
      <c r="K31">
        <v>7.0000000000000007E-2</v>
      </c>
      <c r="L31" s="8">
        <v>46082</v>
      </c>
      <c r="M31">
        <v>11</v>
      </c>
      <c r="N31">
        <v>4.2</v>
      </c>
      <c r="O31" t="s">
        <v>160</v>
      </c>
      <c r="P31" t="s">
        <v>14074</v>
      </c>
      <c r="Q31" t="s">
        <v>14075</v>
      </c>
      <c r="R31">
        <v>8</v>
      </c>
      <c r="S31">
        <v>6</v>
      </c>
      <c r="T31">
        <v>3</v>
      </c>
      <c r="U31">
        <v>6</v>
      </c>
      <c r="V31">
        <v>3</v>
      </c>
      <c r="W31">
        <v>6</v>
      </c>
      <c r="X31">
        <v>108</v>
      </c>
      <c r="Y31" t="s">
        <v>14073</v>
      </c>
      <c r="Z31" t="s">
        <v>14281</v>
      </c>
      <c r="AC31" t="s">
        <v>14277</v>
      </c>
      <c r="AE31">
        <v>6</v>
      </c>
      <c r="AF31">
        <v>3</v>
      </c>
      <c r="AG31">
        <v>6</v>
      </c>
      <c r="AH31">
        <v>108</v>
      </c>
      <c r="AI31" t="s">
        <v>14270</v>
      </c>
    </row>
    <row r="32" spans="1:35" hidden="1">
      <c r="A32">
        <v>1300000124</v>
      </c>
      <c r="B32" t="s">
        <v>61</v>
      </c>
      <c r="C32" t="s">
        <v>12</v>
      </c>
      <c r="D32" s="8">
        <v>46091</v>
      </c>
      <c r="E32" t="s">
        <v>13</v>
      </c>
      <c r="F32" t="s">
        <v>14268</v>
      </c>
      <c r="G32" t="s">
        <v>675</v>
      </c>
      <c r="H32" t="s">
        <v>119</v>
      </c>
      <c r="I32" s="53">
        <v>46091.177083333336</v>
      </c>
      <c r="J32" s="53">
        <v>46091.184027777781</v>
      </c>
      <c r="K32">
        <v>0.17</v>
      </c>
      <c r="L32" s="8">
        <v>46082</v>
      </c>
      <c r="M32">
        <v>11</v>
      </c>
      <c r="N32">
        <v>10.200000000000001</v>
      </c>
      <c r="O32" t="s">
        <v>160</v>
      </c>
      <c r="P32" t="s">
        <v>14074</v>
      </c>
      <c r="Q32" t="s">
        <v>14075</v>
      </c>
      <c r="R32">
        <v>9</v>
      </c>
      <c r="S32">
        <v>6</v>
      </c>
      <c r="T32">
        <v>4</v>
      </c>
      <c r="U32">
        <v>7</v>
      </c>
      <c r="V32">
        <v>3</v>
      </c>
      <c r="W32">
        <v>3</v>
      </c>
      <c r="X32">
        <v>63</v>
      </c>
      <c r="Y32" t="s">
        <v>14073</v>
      </c>
      <c r="Z32" t="s">
        <v>14271</v>
      </c>
      <c r="AC32" t="s">
        <v>14269</v>
      </c>
      <c r="AE32">
        <v>7</v>
      </c>
      <c r="AF32">
        <v>3</v>
      </c>
      <c r="AG32">
        <v>3</v>
      </c>
      <c r="AH32">
        <v>63</v>
      </c>
      <c r="AI32" t="s">
        <v>14270</v>
      </c>
    </row>
    <row r="33" spans="1:35">
      <c r="A33">
        <v>1300000122</v>
      </c>
      <c r="B33" t="s">
        <v>77</v>
      </c>
      <c r="C33" t="s">
        <v>16</v>
      </c>
      <c r="D33" s="8">
        <v>46091</v>
      </c>
      <c r="E33" t="s">
        <v>13</v>
      </c>
      <c r="F33" t="s">
        <v>14268</v>
      </c>
      <c r="G33" t="s">
        <v>675</v>
      </c>
      <c r="H33" t="s">
        <v>119</v>
      </c>
      <c r="I33" s="53">
        <v>46091.020833333336</v>
      </c>
      <c r="J33" s="53">
        <v>46091.065972222219</v>
      </c>
      <c r="K33">
        <v>1.08</v>
      </c>
      <c r="L33" s="8">
        <v>46082</v>
      </c>
      <c r="M33">
        <v>11</v>
      </c>
      <c r="N33">
        <v>64.800000000000011</v>
      </c>
      <c r="O33" t="s">
        <v>160</v>
      </c>
      <c r="P33" t="s">
        <v>14074</v>
      </c>
      <c r="Q33" t="s">
        <v>14075</v>
      </c>
      <c r="R33">
        <v>8</v>
      </c>
      <c r="S33">
        <v>6</v>
      </c>
      <c r="T33">
        <v>6</v>
      </c>
      <c r="U33">
        <v>7</v>
      </c>
      <c r="V33">
        <v>3</v>
      </c>
      <c r="W33">
        <v>4</v>
      </c>
      <c r="X33">
        <v>84</v>
      </c>
      <c r="Y33" t="s">
        <v>14073</v>
      </c>
      <c r="Z33" t="s">
        <v>14271</v>
      </c>
      <c r="AC33" t="s">
        <v>14269</v>
      </c>
      <c r="AE33">
        <v>7</v>
      </c>
      <c r="AF33">
        <v>3</v>
      </c>
      <c r="AG33">
        <v>4</v>
      </c>
      <c r="AH33">
        <v>84</v>
      </c>
      <c r="AI33" t="s">
        <v>14270</v>
      </c>
    </row>
    <row r="34" spans="1:35">
      <c r="A34">
        <v>1300000116</v>
      </c>
      <c r="B34" t="s">
        <v>90</v>
      </c>
      <c r="C34" t="s">
        <v>16</v>
      </c>
      <c r="D34" s="8">
        <v>46088</v>
      </c>
      <c r="E34" t="s">
        <v>13</v>
      </c>
      <c r="F34" t="s">
        <v>14268</v>
      </c>
      <c r="G34" t="s">
        <v>675</v>
      </c>
      <c r="H34" t="s">
        <v>115</v>
      </c>
      <c r="I34" s="53">
        <v>46088.079861111109</v>
      </c>
      <c r="J34" s="53">
        <v>46088.086805555555</v>
      </c>
      <c r="K34">
        <v>0.17</v>
      </c>
      <c r="L34" s="8">
        <v>46082</v>
      </c>
      <c r="M34">
        <v>10</v>
      </c>
      <c r="N34">
        <v>10.200000000000001</v>
      </c>
      <c r="O34" t="s">
        <v>160</v>
      </c>
      <c r="P34" t="s">
        <v>14074</v>
      </c>
      <c r="Q34" t="s">
        <v>14075</v>
      </c>
      <c r="R34">
        <v>8</v>
      </c>
      <c r="S34">
        <v>6</v>
      </c>
      <c r="T34">
        <v>4</v>
      </c>
      <c r="U34">
        <v>6</v>
      </c>
      <c r="V34">
        <v>3</v>
      </c>
      <c r="W34">
        <v>4</v>
      </c>
      <c r="X34">
        <v>72</v>
      </c>
      <c r="Y34" t="s">
        <v>14073</v>
      </c>
      <c r="Z34" t="s">
        <v>14271</v>
      </c>
      <c r="AC34" t="s">
        <v>14269</v>
      </c>
      <c r="AE34">
        <v>6</v>
      </c>
      <c r="AF34">
        <v>3</v>
      </c>
      <c r="AG34">
        <v>4</v>
      </c>
      <c r="AH34">
        <v>72</v>
      </c>
      <c r="AI34" t="s">
        <v>14270</v>
      </c>
    </row>
    <row r="35" spans="1:35" hidden="1">
      <c r="A35">
        <v>1300000030</v>
      </c>
      <c r="B35" t="s">
        <v>56</v>
      </c>
      <c r="C35" t="s">
        <v>12</v>
      </c>
      <c r="D35" s="8">
        <v>45986</v>
      </c>
      <c r="E35" t="s">
        <v>13</v>
      </c>
      <c r="F35" t="s">
        <v>14268</v>
      </c>
      <c r="G35" t="s">
        <v>675</v>
      </c>
      <c r="H35" t="s">
        <v>57</v>
      </c>
      <c r="I35" s="53">
        <v>45986.553206018521</v>
      </c>
      <c r="J35" s="53">
        <v>45986.55667824074</v>
      </c>
      <c r="K35">
        <v>0.08</v>
      </c>
      <c r="L35" s="8">
        <v>45962</v>
      </c>
      <c r="M35">
        <v>48</v>
      </c>
      <c r="N35">
        <v>4.8</v>
      </c>
      <c r="O35" t="s">
        <v>160</v>
      </c>
      <c r="P35" t="s">
        <v>14074</v>
      </c>
      <c r="Q35" t="s">
        <v>14075</v>
      </c>
      <c r="R35">
        <v>9</v>
      </c>
      <c r="S35">
        <v>6</v>
      </c>
      <c r="T35">
        <v>3</v>
      </c>
      <c r="U35">
        <v>6</v>
      </c>
      <c r="V35">
        <v>3</v>
      </c>
      <c r="W35">
        <v>2</v>
      </c>
      <c r="X35">
        <v>36</v>
      </c>
      <c r="Y35" t="s">
        <v>14073</v>
      </c>
      <c r="Z35" t="s">
        <v>14271</v>
      </c>
      <c r="AC35" t="s">
        <v>14269</v>
      </c>
      <c r="AE35">
        <v>6</v>
      </c>
      <c r="AF35">
        <v>3</v>
      </c>
      <c r="AG35">
        <v>2</v>
      </c>
      <c r="AH35">
        <v>36</v>
      </c>
      <c r="AI35" t="s">
        <v>14270</v>
      </c>
    </row>
    <row r="36" spans="1:35">
      <c r="A36">
        <v>1300000113</v>
      </c>
      <c r="B36" t="s">
        <v>178</v>
      </c>
      <c r="C36" t="s">
        <v>16</v>
      </c>
      <c r="D36" s="8">
        <v>46087</v>
      </c>
      <c r="E36" t="s">
        <v>13</v>
      </c>
      <c r="F36" t="s">
        <v>14268</v>
      </c>
      <c r="G36" t="s">
        <v>675</v>
      </c>
      <c r="H36" t="s">
        <v>157</v>
      </c>
      <c r="I36" s="53">
        <v>46087.070833333331</v>
      </c>
      <c r="J36" s="53">
        <v>46087.079861111109</v>
      </c>
      <c r="K36">
        <v>0.22</v>
      </c>
      <c r="L36" s="8">
        <v>46082</v>
      </c>
      <c r="M36">
        <v>10</v>
      </c>
      <c r="N36">
        <v>13.2</v>
      </c>
      <c r="O36" t="s">
        <v>160</v>
      </c>
      <c r="P36" t="s">
        <v>14074</v>
      </c>
      <c r="Q36" t="s">
        <v>14075</v>
      </c>
      <c r="R36">
        <v>8</v>
      </c>
      <c r="S36">
        <v>6</v>
      </c>
      <c r="T36">
        <v>4</v>
      </c>
      <c r="U36">
        <v>6</v>
      </c>
      <c r="V36">
        <v>3</v>
      </c>
      <c r="W36">
        <v>3</v>
      </c>
      <c r="X36">
        <v>54</v>
      </c>
      <c r="Y36" t="s">
        <v>14073</v>
      </c>
      <c r="Z36" t="s">
        <v>14271</v>
      </c>
      <c r="AC36" t="s">
        <v>14269</v>
      </c>
      <c r="AE36">
        <v>6</v>
      </c>
      <c r="AF36">
        <v>3</v>
      </c>
      <c r="AG36">
        <v>3</v>
      </c>
      <c r="AH36">
        <v>54</v>
      </c>
      <c r="AI36" t="s">
        <v>14270</v>
      </c>
    </row>
    <row r="37" spans="1:35">
      <c r="A37">
        <v>1300000108</v>
      </c>
      <c r="B37" t="s">
        <v>99</v>
      </c>
      <c r="C37" t="s">
        <v>16</v>
      </c>
      <c r="D37" s="8">
        <v>46085</v>
      </c>
      <c r="E37" t="s">
        <v>13</v>
      </c>
      <c r="F37" t="s">
        <v>14268</v>
      </c>
      <c r="G37" t="s">
        <v>675</v>
      </c>
      <c r="H37" t="s">
        <v>157</v>
      </c>
      <c r="I37" s="53">
        <v>46085.552083333336</v>
      </c>
      <c r="J37" s="53">
        <v>46085.563888888886</v>
      </c>
      <c r="K37">
        <v>0.28000000000000003</v>
      </c>
      <c r="L37" s="8">
        <v>46082</v>
      </c>
      <c r="M37">
        <v>10</v>
      </c>
      <c r="N37">
        <v>16.8</v>
      </c>
      <c r="O37" t="s">
        <v>160</v>
      </c>
      <c r="P37" t="s">
        <v>14074</v>
      </c>
      <c r="Q37" t="s">
        <v>14075</v>
      </c>
      <c r="R37">
        <v>8</v>
      </c>
      <c r="S37">
        <v>6</v>
      </c>
      <c r="T37">
        <v>4</v>
      </c>
      <c r="U37">
        <v>6</v>
      </c>
      <c r="V37">
        <v>3</v>
      </c>
      <c r="W37">
        <v>3</v>
      </c>
      <c r="X37">
        <v>54</v>
      </c>
      <c r="Y37" t="s">
        <v>14073</v>
      </c>
      <c r="Z37" t="s">
        <v>14271</v>
      </c>
      <c r="AC37" t="s">
        <v>14269</v>
      </c>
      <c r="AE37">
        <v>6</v>
      </c>
      <c r="AF37">
        <v>3</v>
      </c>
      <c r="AG37">
        <v>3</v>
      </c>
      <c r="AH37">
        <v>54</v>
      </c>
      <c r="AI37" t="s">
        <v>14270</v>
      </c>
    </row>
    <row r="38" spans="1:35">
      <c r="A38">
        <v>1300000096</v>
      </c>
      <c r="B38" t="s">
        <v>51</v>
      </c>
      <c r="C38" t="s">
        <v>16</v>
      </c>
      <c r="D38" s="8">
        <v>46080</v>
      </c>
      <c r="E38" t="s">
        <v>13</v>
      </c>
      <c r="F38" t="s">
        <v>14268</v>
      </c>
      <c r="G38" t="s">
        <v>675</v>
      </c>
      <c r="H38" t="s">
        <v>157</v>
      </c>
      <c r="I38" s="53">
        <v>46080.156944444447</v>
      </c>
      <c r="J38" s="53">
        <v>46080.186111111114</v>
      </c>
      <c r="K38">
        <v>0.7</v>
      </c>
      <c r="L38" s="8">
        <v>46054</v>
      </c>
      <c r="M38">
        <v>9</v>
      </c>
      <c r="N38">
        <v>42</v>
      </c>
      <c r="O38" t="s">
        <v>160</v>
      </c>
      <c r="P38" t="s">
        <v>14074</v>
      </c>
      <c r="Q38" t="s">
        <v>14075</v>
      </c>
      <c r="R38">
        <v>8</v>
      </c>
      <c r="S38">
        <v>6</v>
      </c>
      <c r="T38">
        <v>5</v>
      </c>
      <c r="U38">
        <v>7</v>
      </c>
      <c r="V38">
        <v>3</v>
      </c>
      <c r="W38">
        <v>6</v>
      </c>
      <c r="X38">
        <v>126</v>
      </c>
      <c r="Y38" t="s">
        <v>14073</v>
      </c>
      <c r="Z38" t="s">
        <v>14271</v>
      </c>
      <c r="AC38" t="s">
        <v>14277</v>
      </c>
      <c r="AE38">
        <v>7</v>
      </c>
      <c r="AF38">
        <v>3</v>
      </c>
      <c r="AG38">
        <v>6</v>
      </c>
      <c r="AH38">
        <v>126</v>
      </c>
      <c r="AI38" t="s">
        <v>14270</v>
      </c>
    </row>
    <row r="39" spans="1:35">
      <c r="A39">
        <v>1300000095</v>
      </c>
      <c r="B39" t="s">
        <v>93</v>
      </c>
      <c r="C39" t="s">
        <v>16</v>
      </c>
      <c r="D39" s="8">
        <v>46080</v>
      </c>
      <c r="E39" t="s">
        <v>13</v>
      </c>
      <c r="F39" t="s">
        <v>14268</v>
      </c>
      <c r="G39" t="s">
        <v>675</v>
      </c>
      <c r="H39" t="s">
        <v>157</v>
      </c>
      <c r="I39" s="53">
        <v>46080.086805555555</v>
      </c>
      <c r="J39" s="53">
        <v>46080.095833333333</v>
      </c>
      <c r="K39">
        <v>0.22</v>
      </c>
      <c r="L39" s="8">
        <v>46054</v>
      </c>
      <c r="M39">
        <v>9</v>
      </c>
      <c r="N39">
        <v>13.2</v>
      </c>
      <c r="O39" t="s">
        <v>160</v>
      </c>
      <c r="P39" t="s">
        <v>14074</v>
      </c>
      <c r="Q39" t="s">
        <v>14075</v>
      </c>
      <c r="R39">
        <v>8</v>
      </c>
      <c r="S39">
        <v>6</v>
      </c>
      <c r="T39">
        <v>4</v>
      </c>
      <c r="U39">
        <v>6</v>
      </c>
      <c r="V39">
        <v>3</v>
      </c>
      <c r="W39">
        <v>7</v>
      </c>
      <c r="X39">
        <v>126</v>
      </c>
      <c r="Y39" t="s">
        <v>14073</v>
      </c>
      <c r="Z39" t="s">
        <v>14271</v>
      </c>
      <c r="AC39" t="s">
        <v>14277</v>
      </c>
      <c r="AE39">
        <v>6</v>
      </c>
      <c r="AF39">
        <v>3</v>
      </c>
      <c r="AG39">
        <v>7</v>
      </c>
      <c r="AH39">
        <v>126</v>
      </c>
      <c r="AI39" t="s">
        <v>14270</v>
      </c>
    </row>
    <row r="40" spans="1:35">
      <c r="A40">
        <v>1300000094</v>
      </c>
      <c r="B40" t="s">
        <v>114</v>
      </c>
      <c r="C40" t="s">
        <v>16</v>
      </c>
      <c r="D40" s="8">
        <v>46080</v>
      </c>
      <c r="E40" t="s">
        <v>13</v>
      </c>
      <c r="F40" t="s">
        <v>14268</v>
      </c>
      <c r="G40" t="s">
        <v>675</v>
      </c>
      <c r="H40" t="s">
        <v>157</v>
      </c>
      <c r="I40" s="53">
        <v>46080.072916666664</v>
      </c>
      <c r="J40" s="53">
        <v>46080.085416666669</v>
      </c>
      <c r="K40">
        <v>0.3</v>
      </c>
      <c r="L40" s="8">
        <v>46054</v>
      </c>
      <c r="M40">
        <v>9</v>
      </c>
      <c r="N40">
        <v>18</v>
      </c>
      <c r="O40" t="s">
        <v>160</v>
      </c>
      <c r="P40" t="s">
        <v>14074</v>
      </c>
      <c r="Q40" t="s">
        <v>14075</v>
      </c>
      <c r="R40">
        <v>8</v>
      </c>
      <c r="S40">
        <v>6</v>
      </c>
      <c r="T40">
        <v>4</v>
      </c>
      <c r="U40">
        <v>6</v>
      </c>
      <c r="V40">
        <v>3</v>
      </c>
      <c r="W40">
        <v>4</v>
      </c>
      <c r="X40">
        <v>72</v>
      </c>
      <c r="Y40" t="s">
        <v>14073</v>
      </c>
      <c r="Z40" t="s">
        <v>14280</v>
      </c>
      <c r="AC40" t="s">
        <v>14269</v>
      </c>
      <c r="AE40">
        <v>6</v>
      </c>
      <c r="AF40">
        <v>3</v>
      </c>
      <c r="AG40">
        <v>4</v>
      </c>
      <c r="AH40">
        <v>72</v>
      </c>
      <c r="AI40" t="s">
        <v>14270</v>
      </c>
    </row>
    <row r="41" spans="1:35">
      <c r="A41">
        <v>1300000092</v>
      </c>
      <c r="B41" t="s">
        <v>93</v>
      </c>
      <c r="C41" t="s">
        <v>16</v>
      </c>
      <c r="D41" s="8">
        <v>46079</v>
      </c>
      <c r="E41" t="s">
        <v>13</v>
      </c>
      <c r="F41" t="s">
        <v>14268</v>
      </c>
      <c r="G41" t="s">
        <v>675</v>
      </c>
      <c r="H41" t="s">
        <v>249</v>
      </c>
      <c r="I41" s="53">
        <v>46079.198611111111</v>
      </c>
      <c r="J41" s="53">
        <v>46079.203472222223</v>
      </c>
      <c r="K41">
        <v>0.12</v>
      </c>
      <c r="L41" s="8">
        <v>46054</v>
      </c>
      <c r="M41">
        <v>9</v>
      </c>
      <c r="N41">
        <v>7.1999999999999993</v>
      </c>
      <c r="O41" t="s">
        <v>160</v>
      </c>
      <c r="P41" t="s">
        <v>14074</v>
      </c>
      <c r="Q41" t="s">
        <v>14075</v>
      </c>
      <c r="R41">
        <v>8</v>
      </c>
      <c r="S41">
        <v>6</v>
      </c>
      <c r="T41">
        <v>3</v>
      </c>
      <c r="U41">
        <v>6</v>
      </c>
      <c r="V41">
        <v>3</v>
      </c>
      <c r="W41">
        <v>7</v>
      </c>
      <c r="X41">
        <v>126</v>
      </c>
      <c r="Y41" t="s">
        <v>14073</v>
      </c>
      <c r="Z41" t="s">
        <v>14271</v>
      </c>
      <c r="AC41" t="s">
        <v>14277</v>
      </c>
      <c r="AE41">
        <v>6</v>
      </c>
      <c r="AF41">
        <v>3</v>
      </c>
      <c r="AG41">
        <v>7</v>
      </c>
      <c r="AH41">
        <v>126</v>
      </c>
      <c r="AI41" t="s">
        <v>14270</v>
      </c>
    </row>
    <row r="42" spans="1:35">
      <c r="A42">
        <v>1300000061</v>
      </c>
      <c r="B42" t="s">
        <v>51</v>
      </c>
      <c r="C42" t="s">
        <v>16</v>
      </c>
      <c r="D42" s="8">
        <v>46033</v>
      </c>
      <c r="E42" t="s">
        <v>13</v>
      </c>
      <c r="F42" t="s">
        <v>14268</v>
      </c>
      <c r="G42" t="s">
        <v>675</v>
      </c>
      <c r="H42" t="s">
        <v>167</v>
      </c>
      <c r="I42" s="53">
        <v>46033.388888888891</v>
      </c>
      <c r="J42" s="53">
        <v>46033.395833333336</v>
      </c>
      <c r="K42">
        <v>0.17</v>
      </c>
      <c r="L42" s="8">
        <v>46023</v>
      </c>
      <c r="M42">
        <v>2</v>
      </c>
      <c r="N42">
        <v>10.200000000000001</v>
      </c>
      <c r="O42" t="s">
        <v>160</v>
      </c>
      <c r="P42" t="s">
        <v>14074</v>
      </c>
      <c r="Q42" t="s">
        <v>14075</v>
      </c>
      <c r="R42">
        <v>8</v>
      </c>
      <c r="S42">
        <v>6</v>
      </c>
      <c r="T42">
        <v>4</v>
      </c>
      <c r="U42">
        <v>6</v>
      </c>
      <c r="V42">
        <v>3</v>
      </c>
      <c r="W42">
        <v>6</v>
      </c>
      <c r="X42">
        <v>108</v>
      </c>
      <c r="Y42" t="s">
        <v>14073</v>
      </c>
      <c r="Z42" t="s">
        <v>14271</v>
      </c>
      <c r="AC42" t="s">
        <v>14277</v>
      </c>
      <c r="AE42">
        <v>6</v>
      </c>
      <c r="AF42">
        <v>3</v>
      </c>
      <c r="AG42">
        <v>6</v>
      </c>
      <c r="AH42">
        <v>108</v>
      </c>
      <c r="AI42" t="s">
        <v>14270</v>
      </c>
    </row>
    <row r="43" spans="1:35" hidden="1">
      <c r="A43">
        <v>1300000049</v>
      </c>
      <c r="B43" t="s">
        <v>40</v>
      </c>
      <c r="C43" t="s">
        <v>16</v>
      </c>
      <c r="D43" s="8">
        <v>46005</v>
      </c>
      <c r="E43" t="s">
        <v>13</v>
      </c>
      <c r="F43" t="s">
        <v>14268</v>
      </c>
      <c r="G43" t="s">
        <v>675</v>
      </c>
      <c r="H43" t="s">
        <v>74</v>
      </c>
      <c r="I43" s="53">
        <v>46001.542199074072</v>
      </c>
      <c r="J43" s="53">
        <v>46001.549143518518</v>
      </c>
      <c r="K43">
        <v>0.17</v>
      </c>
      <c r="L43" s="8">
        <v>45992</v>
      </c>
      <c r="M43">
        <v>50</v>
      </c>
      <c r="N43">
        <v>10.200000000000001</v>
      </c>
      <c r="O43" t="s">
        <v>160</v>
      </c>
      <c r="P43" t="s">
        <v>14074</v>
      </c>
      <c r="Q43" t="s">
        <v>14075</v>
      </c>
      <c r="R43">
        <v>8</v>
      </c>
      <c r="S43">
        <v>6</v>
      </c>
      <c r="T43">
        <v>4</v>
      </c>
      <c r="U43">
        <v>6</v>
      </c>
      <c r="V43">
        <v>3</v>
      </c>
      <c r="W43">
        <v>4</v>
      </c>
      <c r="X43">
        <v>72</v>
      </c>
      <c r="Y43" t="s">
        <v>14073</v>
      </c>
      <c r="Z43" t="s">
        <v>14271</v>
      </c>
      <c r="AC43" t="s">
        <v>14269</v>
      </c>
      <c r="AE43">
        <v>6</v>
      </c>
      <c r="AF43">
        <v>3</v>
      </c>
      <c r="AG43">
        <v>4</v>
      </c>
      <c r="AH43">
        <v>72</v>
      </c>
      <c r="AI43" t="s">
        <v>14270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7B90F-BC4E-4D96-9239-23F24840760A}">
  <sheetPr codeName="Sheet8"/>
  <dimension ref="B1:AD52"/>
  <sheetViews>
    <sheetView showGridLines="0" tabSelected="1" zoomScale="85" zoomScaleNormal="85" workbookViewId="0">
      <selection activeCell="I4" sqref="I4"/>
    </sheetView>
  </sheetViews>
  <sheetFormatPr defaultRowHeight="12.6"/>
  <cols>
    <col min="1" max="1" width="1.42578125" customWidth="1"/>
    <col min="2" max="2" width="14" bestFit="1" customWidth="1"/>
    <col min="3" max="3" width="10.5703125" customWidth="1"/>
    <col min="4" max="4" width="3.42578125" customWidth="1"/>
    <col min="5" max="5" width="15.5703125" customWidth="1"/>
    <col min="6" max="6" width="9" customWidth="1"/>
    <col min="7" max="7" width="13.28515625" customWidth="1"/>
    <col min="8" max="8" width="14.42578125" customWidth="1"/>
    <col min="9" max="9" width="12.5703125" customWidth="1"/>
    <col min="10" max="10" width="9.42578125" customWidth="1"/>
    <col min="11" max="11" width="12.5703125" customWidth="1"/>
    <col min="12" max="12" width="7.42578125" customWidth="1"/>
    <col min="13" max="13" width="12.42578125" customWidth="1"/>
    <col min="14" max="14" width="13.5703125" customWidth="1"/>
    <col min="15" max="15" width="10.28515625" customWidth="1"/>
    <col min="16" max="16" width="7.5703125" customWidth="1"/>
    <col min="17" max="17" width="10" customWidth="1"/>
    <col min="18" max="18" width="9.5703125" customWidth="1"/>
    <col min="19" max="19" width="10.42578125" customWidth="1"/>
    <col min="20" max="20" width="11.28515625" customWidth="1"/>
    <col min="21" max="21" width="7.5703125" customWidth="1"/>
    <col min="22" max="22" width="15" customWidth="1"/>
    <col min="23" max="23" width="4.42578125" customWidth="1"/>
    <col min="24" max="24" width="8.42578125" customWidth="1"/>
    <col min="25" max="25" width="7.5703125" customWidth="1"/>
    <col min="26" max="26" width="11.5703125" customWidth="1"/>
    <col min="27" max="27" width="9.42578125" customWidth="1"/>
    <col min="28" max="28" width="13.5703125" customWidth="1"/>
    <col min="29" max="29" width="6.28515625" bestFit="1" customWidth="1"/>
    <col min="30" max="30" width="3.42578125" customWidth="1"/>
    <col min="31" max="31" width="9.7109375" customWidth="1"/>
    <col min="34" max="34" width="11" customWidth="1"/>
  </cols>
  <sheetData>
    <row r="1" spans="2:30" ht="12.75" customHeight="1">
      <c r="B1" s="86" t="s">
        <v>14028</v>
      </c>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8"/>
    </row>
    <row r="2" spans="2:30" ht="30.75" customHeight="1">
      <c r="B2" s="89"/>
      <c r="C2" s="90"/>
      <c r="D2" s="90"/>
      <c r="E2" s="90"/>
      <c r="F2" s="90"/>
      <c r="G2" s="90"/>
      <c r="H2" s="90"/>
      <c r="I2" s="90"/>
      <c r="J2" s="90"/>
      <c r="K2" s="90"/>
      <c r="L2" s="90"/>
      <c r="M2" s="90"/>
      <c r="N2" s="90"/>
      <c r="O2" s="90"/>
      <c r="P2" s="90"/>
      <c r="Q2" s="90"/>
      <c r="R2" s="90"/>
      <c r="S2" s="90"/>
      <c r="T2" s="90"/>
      <c r="U2" s="90"/>
      <c r="V2" s="90"/>
      <c r="W2" s="90"/>
      <c r="X2" s="90"/>
      <c r="Y2" s="90"/>
      <c r="Z2" s="90"/>
      <c r="AA2" s="90"/>
      <c r="AB2" s="90"/>
      <c r="AC2" s="90"/>
      <c r="AD2" s="91"/>
    </row>
    <row r="3" spans="2:30" ht="9" customHeight="1" thickBot="1">
      <c r="B3" s="44"/>
      <c r="AD3" s="45"/>
    </row>
    <row r="4" spans="2:30" ht="20.25" customHeight="1">
      <c r="B4" s="44"/>
      <c r="D4" s="92" t="s">
        <v>14029</v>
      </c>
      <c r="E4" s="93"/>
      <c r="G4" s="94" t="s">
        <v>14030</v>
      </c>
      <c r="H4" s="95"/>
      <c r="J4" s="94" t="s">
        <v>14031</v>
      </c>
      <c r="K4" s="95"/>
      <c r="M4" s="94" t="s">
        <v>14032</v>
      </c>
      <c r="N4" s="95"/>
      <c r="P4" s="94" t="s">
        <v>14033</v>
      </c>
      <c r="Q4" s="95"/>
      <c r="S4" s="94" t="s">
        <v>14034</v>
      </c>
      <c r="T4" s="95"/>
      <c r="V4" s="94" t="s">
        <v>14035</v>
      </c>
      <c r="W4" s="95"/>
      <c r="Y4" s="94" t="s">
        <v>14036</v>
      </c>
      <c r="Z4" s="95"/>
      <c r="AB4" s="94" t="s">
        <v>14037</v>
      </c>
      <c r="AC4" s="95"/>
      <c r="AD4" s="45"/>
    </row>
    <row r="5" spans="2:30" ht="12.95" thickBot="1">
      <c r="B5" s="44"/>
      <c r="D5" s="78">
        <f>GETPIVOTDATA("Downtime (hr.)",'Pivot Table'!$A$5)</f>
        <v>9.7200000000000006</v>
      </c>
      <c r="E5" s="79"/>
      <c r="G5" s="80">
        <f>IFERROR(VLOOKUP("ER",'Pivot Table'!A33:B34,2,0),"-")</f>
        <v>33</v>
      </c>
      <c r="H5" s="81"/>
      <c r="J5" s="82">
        <f>IFERROR(VLOOKUP("ER",'Pivot Table'!A44:B45,2)/G5,"-")</f>
        <v>0.22303030303030302</v>
      </c>
      <c r="K5" s="83"/>
      <c r="M5" s="84">
        <f>SUMIFS('Pivot Table'!B105:B110,'Pivot Table'!A105:A110,"&gt;="&amp;8)</f>
        <v>2</v>
      </c>
      <c r="N5" s="85"/>
      <c r="P5" s="84">
        <f>COUNTIF('Pivot Table'!A54:A77,"&gt;="&amp;200)</f>
        <v>1</v>
      </c>
      <c r="Q5" s="85"/>
      <c r="S5" s="78">
        <f>GETPIVOTDATA("New RPN",'Pivot Table'!$A$21)</f>
        <v>73.780487804878049</v>
      </c>
      <c r="T5" s="79"/>
      <c r="V5" s="78">
        <f>GETPIVOTDATA("New Severity (S)",'Pivot Table'!$A$12)</f>
        <v>6.4390243902439028</v>
      </c>
      <c r="W5" s="79"/>
      <c r="Y5" s="78">
        <f>GETPIVOTDATA("New Detectability (D)",'Pivot Table'!$A$18)</f>
        <v>3.8536585365853657</v>
      </c>
      <c r="Z5" s="79"/>
      <c r="AB5" s="78">
        <f>GETPIVOTDATA("New Occurrence (O)",'Pivot Table'!$A$25)</f>
        <v>3.6585365853658538</v>
      </c>
      <c r="AC5" s="79"/>
      <c r="AD5" s="45"/>
    </row>
    <row r="6" spans="2:30">
      <c r="B6" s="44"/>
      <c r="AD6" s="45"/>
    </row>
    <row r="7" spans="2:30">
      <c r="B7" s="44"/>
      <c r="AD7" s="45"/>
    </row>
    <row r="8" spans="2:30" ht="31.35" customHeight="1">
      <c r="B8" s="44"/>
      <c r="AD8" s="45"/>
    </row>
    <row r="9" spans="2:30">
      <c r="B9" s="44"/>
      <c r="AD9" s="45"/>
    </row>
    <row r="10" spans="2:30">
      <c r="B10" s="44"/>
      <c r="AD10" s="45"/>
    </row>
    <row r="11" spans="2:30">
      <c r="B11" s="44"/>
      <c r="AD11" s="45"/>
    </row>
    <row r="12" spans="2:30">
      <c r="B12" s="44"/>
      <c r="AD12" s="45"/>
    </row>
    <row r="13" spans="2:30">
      <c r="B13" s="44"/>
      <c r="AD13" s="45"/>
    </row>
    <row r="14" spans="2:30" ht="24" customHeight="1">
      <c r="B14" s="44"/>
      <c r="AD14" s="45"/>
    </row>
    <row r="15" spans="2:30">
      <c r="B15" s="44"/>
      <c r="AD15" s="45"/>
    </row>
    <row r="16" spans="2:30">
      <c r="B16" s="44"/>
      <c r="AD16" s="45"/>
    </row>
    <row r="17" spans="2:30">
      <c r="B17" s="44"/>
      <c r="AD17" s="45"/>
    </row>
    <row r="18" spans="2:30">
      <c r="B18" s="44"/>
      <c r="AD18" s="45"/>
    </row>
    <row r="19" spans="2:30">
      <c r="B19" s="44"/>
      <c r="AD19" s="45"/>
    </row>
    <row r="20" spans="2:30">
      <c r="B20" s="44"/>
      <c r="AD20" s="45"/>
    </row>
    <row r="21" spans="2:30">
      <c r="B21" s="44"/>
      <c r="AD21" s="45"/>
    </row>
    <row r="22" spans="2:30">
      <c r="B22" s="44"/>
      <c r="AD22" s="45"/>
    </row>
    <row r="23" spans="2:30">
      <c r="B23" s="44"/>
      <c r="AD23" s="45"/>
    </row>
    <row r="24" spans="2:30">
      <c r="B24" s="44"/>
      <c r="AD24" s="45"/>
    </row>
    <row r="25" spans="2:30" ht="33" customHeight="1">
      <c r="B25" s="44"/>
      <c r="AD25" s="45"/>
    </row>
    <row r="26" spans="2:30">
      <c r="B26" s="44"/>
      <c r="AD26" s="45"/>
    </row>
    <row r="27" spans="2:30">
      <c r="B27" s="44"/>
      <c r="AD27" s="45"/>
    </row>
    <row r="28" spans="2:30">
      <c r="B28" s="44"/>
      <c r="AD28" s="45"/>
    </row>
    <row r="29" spans="2:30">
      <c r="B29" s="44"/>
      <c r="AD29" s="45"/>
    </row>
    <row r="30" spans="2:30">
      <c r="B30" s="44"/>
      <c r="AD30" s="45"/>
    </row>
    <row r="31" spans="2:30">
      <c r="B31" s="44"/>
      <c r="AD31" s="45"/>
    </row>
    <row r="32" spans="2:30">
      <c r="B32" s="44"/>
      <c r="AD32" s="45"/>
    </row>
    <row r="33" spans="2:30">
      <c r="B33" s="44"/>
      <c r="AD33" s="45"/>
    </row>
    <row r="34" spans="2:30">
      <c r="B34" s="44"/>
      <c r="AD34" s="45"/>
    </row>
    <row r="35" spans="2:30">
      <c r="B35" s="44"/>
      <c r="AD35" s="45"/>
    </row>
    <row r="36" spans="2:30">
      <c r="B36" s="44"/>
      <c r="AD36" s="45"/>
    </row>
    <row r="37" spans="2:30">
      <c r="B37" s="44"/>
      <c r="AD37" s="45"/>
    </row>
    <row r="38" spans="2:30">
      <c r="B38" s="44"/>
      <c r="AD38" s="45"/>
    </row>
    <row r="39" spans="2:30" ht="19.5" customHeight="1">
      <c r="B39" s="44"/>
      <c r="AD39" s="45"/>
    </row>
    <row r="40" spans="2:30">
      <c r="B40" s="44"/>
      <c r="AD40" s="45"/>
    </row>
    <row r="41" spans="2:30" ht="12.75" customHeight="1">
      <c r="B41" s="44"/>
      <c r="AD41" s="45"/>
    </row>
    <row r="42" spans="2:30">
      <c r="B42" s="44"/>
      <c r="AD42" s="45"/>
    </row>
    <row r="43" spans="2:30">
      <c r="B43" s="44"/>
      <c r="AD43" s="45"/>
    </row>
    <row r="44" spans="2:30">
      <c r="B44" s="44"/>
      <c r="AD44" s="45"/>
    </row>
    <row r="45" spans="2:30">
      <c r="B45" s="44"/>
      <c r="AD45" s="45"/>
    </row>
    <row r="46" spans="2:30">
      <c r="B46" s="44"/>
      <c r="AD46" s="45"/>
    </row>
    <row r="47" spans="2:30">
      <c r="B47" s="44"/>
      <c r="AD47" s="45"/>
    </row>
    <row r="48" spans="2:30">
      <c r="B48" s="44"/>
      <c r="AD48" s="45"/>
    </row>
    <row r="49" spans="2:30">
      <c r="B49" s="44"/>
      <c r="AD49" s="45"/>
    </row>
    <row r="50" spans="2:30">
      <c r="B50" s="44"/>
      <c r="AD50" s="45"/>
    </row>
    <row r="51" spans="2:30" ht="279.75" customHeight="1" thickBot="1">
      <c r="B51" s="46"/>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8"/>
    </row>
    <row r="52" spans="2:30" ht="20.100000000000001" customHeight="1"/>
  </sheetData>
  <sheetProtection sort="0" pivotTables="0"/>
  <mergeCells count="19">
    <mergeCell ref="B1:AD2"/>
    <mergeCell ref="D4:E4"/>
    <mergeCell ref="G4:H4"/>
    <mergeCell ref="J4:K4"/>
    <mergeCell ref="M4:N4"/>
    <mergeCell ref="P4:Q4"/>
    <mergeCell ref="S4:T4"/>
    <mergeCell ref="V4:W4"/>
    <mergeCell ref="Y4:Z4"/>
    <mergeCell ref="AB4:AC4"/>
    <mergeCell ref="V5:W5"/>
    <mergeCell ref="Y5:Z5"/>
    <mergeCell ref="AB5:AC5"/>
    <mergeCell ref="D5:E5"/>
    <mergeCell ref="G5:H5"/>
    <mergeCell ref="J5:K5"/>
    <mergeCell ref="M5:N5"/>
    <mergeCell ref="P5:Q5"/>
    <mergeCell ref="S5:T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C0BAD-79CD-4899-B4EA-B7984C3A748D}">
  <sheetPr codeName="Sheet12"/>
  <dimension ref="B1:O3"/>
  <sheetViews>
    <sheetView showGridLines="0" zoomScale="40" zoomScaleNormal="40" workbookViewId="0">
      <selection activeCell="P15" sqref="P15"/>
    </sheetView>
  </sheetViews>
  <sheetFormatPr defaultColWidth="27.28515625" defaultRowHeight="12.6"/>
  <cols>
    <col min="7" max="7" width="45.28515625" customWidth="1"/>
    <col min="15" max="15" width="33.42578125" customWidth="1"/>
  </cols>
  <sheetData>
    <row r="1" spans="2:15" ht="35.1">
      <c r="B1" s="97" t="s">
        <v>14029</v>
      </c>
      <c r="C1" s="97"/>
      <c r="D1" s="97" t="s">
        <v>14243</v>
      </c>
      <c r="E1" s="97"/>
      <c r="F1" s="97" t="s">
        <v>14030</v>
      </c>
      <c r="G1" s="97"/>
      <c r="H1" s="97" t="s">
        <v>14031</v>
      </c>
      <c r="I1" s="97"/>
      <c r="J1" s="97" t="s">
        <v>14034</v>
      </c>
      <c r="K1" s="97"/>
      <c r="L1" s="97" t="s">
        <v>14033</v>
      </c>
      <c r="M1" s="97"/>
      <c r="N1" s="97" t="s">
        <v>14032</v>
      </c>
      <c r="O1" s="97"/>
    </row>
    <row r="2" spans="2:15" ht="60">
      <c r="B2" s="96">
        <f>SUM(Unique_Data[Downtime (hr.)])</f>
        <v>192.00999999999993</v>
      </c>
      <c r="C2" s="96"/>
      <c r="D2" s="96">
        <f>SUM(Unique_Data[Downtime (min.)])</f>
        <v>11520.599999999977</v>
      </c>
      <c r="E2" s="96"/>
      <c r="F2" s="96">
        <f>COUNTIF(Unique_Data[WO Type],"ER")</f>
        <v>485</v>
      </c>
      <c r="G2" s="96"/>
      <c r="H2" s="96">
        <f>IF(F2=0,0,B2/F2)</f>
        <v>0.39589690721649473</v>
      </c>
      <c r="I2" s="96"/>
      <c r="J2" s="98">
        <f>AVERAGE(Unique_Data[RPN])</f>
        <v>81.087008343265794</v>
      </c>
      <c r="K2" s="98"/>
      <c r="L2" s="96">
        <f>COUNTIF(Unique_Data[RPN],"&gt;=200")</f>
        <v>10</v>
      </c>
      <c r="M2" s="96"/>
      <c r="N2" s="96">
        <f>COUNTIF('FMEA Output'!U:U,"&gt;=8")</f>
        <v>40</v>
      </c>
      <c r="O2" s="96"/>
    </row>
    <row r="3" spans="2:15" hidden="1"/>
  </sheetData>
  <sheetProtection sort="0" pivotTables="0"/>
  <mergeCells count="14">
    <mergeCell ref="D2:E2"/>
    <mergeCell ref="B2:C2"/>
    <mergeCell ref="N1:O1"/>
    <mergeCell ref="N2:O2"/>
    <mergeCell ref="L2:M2"/>
    <mergeCell ref="J2:K2"/>
    <mergeCell ref="H2:I2"/>
    <mergeCell ref="F2:G2"/>
    <mergeCell ref="B1:C1"/>
    <mergeCell ref="D1:E1"/>
    <mergeCell ref="F1:G1"/>
    <mergeCell ref="H1:I1"/>
    <mergeCell ref="J1:K1"/>
    <mergeCell ref="L1:M1"/>
  </mergeCells>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FC364-D7D8-4FB5-9E4C-7AB522299521}">
  <sheetPr codeName="Sheet9"/>
  <dimension ref="B1:AD52"/>
  <sheetViews>
    <sheetView showGridLines="0" zoomScale="85" zoomScaleNormal="85" workbookViewId="0">
      <selection activeCell="B47" sqref="B47"/>
    </sheetView>
  </sheetViews>
  <sheetFormatPr defaultRowHeight="12.6"/>
  <cols>
    <col min="1" max="1" width="2.5703125" customWidth="1"/>
    <col min="2" max="2" width="14" bestFit="1" customWidth="1"/>
    <col min="3" max="3" width="8.7109375" customWidth="1"/>
    <col min="4" max="4" width="3.42578125" customWidth="1"/>
    <col min="5" max="5" width="15.5703125" customWidth="1"/>
    <col min="6" max="6" width="9" customWidth="1"/>
    <col min="7" max="7" width="13.28515625" customWidth="1"/>
    <col min="8" max="8" width="16.42578125" customWidth="1"/>
    <col min="9" max="9" width="12.5703125" customWidth="1"/>
    <col min="10" max="10" width="9.42578125" customWidth="1"/>
    <col min="11" max="11" width="12.5703125" customWidth="1"/>
    <col min="12" max="12" width="7.42578125" customWidth="1"/>
    <col min="13" max="13" width="12.42578125" customWidth="1"/>
    <col min="14" max="14" width="13.5703125" customWidth="1"/>
    <col min="15" max="15" width="10.28515625" customWidth="1"/>
    <col min="16" max="16" width="7.5703125" customWidth="1"/>
    <col min="17" max="17" width="10" customWidth="1"/>
    <col min="18" max="18" width="9.5703125" customWidth="1"/>
    <col min="19" max="19" width="10.42578125" customWidth="1"/>
    <col min="20" max="20" width="11.28515625" customWidth="1"/>
    <col min="21" max="21" width="7.5703125" customWidth="1"/>
    <col min="22" max="22" width="12.5703125" customWidth="1"/>
    <col min="23" max="23" width="4.42578125" customWidth="1"/>
    <col min="24" max="24" width="8.42578125" customWidth="1"/>
    <col min="25" max="25" width="7.5703125" customWidth="1"/>
    <col min="26" max="26" width="11.5703125" customWidth="1"/>
    <col min="27" max="27" width="9.42578125" customWidth="1"/>
    <col min="28" max="28" width="11.5703125" customWidth="1"/>
    <col min="29" max="29" width="6.28515625" bestFit="1" customWidth="1"/>
    <col min="30" max="30" width="3.42578125" customWidth="1"/>
    <col min="34" max="34" width="11" customWidth="1"/>
  </cols>
  <sheetData>
    <row r="1" spans="2:30" ht="12.75" customHeight="1">
      <c r="B1" s="86" t="s">
        <v>14028</v>
      </c>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8"/>
    </row>
    <row r="2" spans="2:30" ht="30.75" customHeight="1">
      <c r="B2" s="89"/>
      <c r="C2" s="90"/>
      <c r="D2" s="90"/>
      <c r="E2" s="90"/>
      <c r="F2" s="90"/>
      <c r="G2" s="90"/>
      <c r="H2" s="90"/>
      <c r="I2" s="90"/>
      <c r="J2" s="90"/>
      <c r="K2" s="90"/>
      <c r="L2" s="90"/>
      <c r="M2" s="90"/>
      <c r="N2" s="90"/>
      <c r="O2" s="90"/>
      <c r="P2" s="90"/>
      <c r="Q2" s="90"/>
      <c r="R2" s="90"/>
      <c r="S2" s="90"/>
      <c r="T2" s="90"/>
      <c r="U2" s="90"/>
      <c r="V2" s="90"/>
      <c r="W2" s="90"/>
      <c r="X2" s="90"/>
      <c r="Y2" s="90"/>
      <c r="Z2" s="90"/>
      <c r="AA2" s="90"/>
      <c r="AB2" s="90"/>
      <c r="AC2" s="90"/>
      <c r="AD2" s="91"/>
    </row>
    <row r="3" spans="2:30" ht="9" customHeight="1" thickBot="1">
      <c r="B3" s="44"/>
      <c r="AD3" s="45"/>
    </row>
    <row r="4" spans="2:30" ht="20.25" customHeight="1">
      <c r="B4" s="44"/>
      <c r="D4" s="92" t="s">
        <v>14029</v>
      </c>
      <c r="E4" s="93"/>
      <c r="G4" s="94" t="s">
        <v>14030</v>
      </c>
      <c r="H4" s="95"/>
      <c r="J4" s="94" t="s">
        <v>14031</v>
      </c>
      <c r="K4" s="95"/>
      <c r="M4" s="94" t="s">
        <v>14032</v>
      </c>
      <c r="N4" s="95"/>
      <c r="P4" s="94" t="s">
        <v>14033</v>
      </c>
      <c r="Q4" s="95"/>
      <c r="S4" s="94" t="s">
        <v>14034</v>
      </c>
      <c r="T4" s="95"/>
      <c r="V4" s="94" t="s">
        <v>14035</v>
      </c>
      <c r="W4" s="95"/>
      <c r="Y4" s="94" t="s">
        <v>14036</v>
      </c>
      <c r="Z4" s="95"/>
      <c r="AB4" s="94" t="s">
        <v>14037</v>
      </c>
      <c r="AC4" s="95"/>
      <c r="AD4" s="45"/>
    </row>
    <row r="5" spans="2:30" ht="12.95" thickBot="1">
      <c r="B5" s="44"/>
      <c r="D5" s="78">
        <f>GETPIVOTDATA("Downtime (hr.)",'Pivot Table'!$A$5)</f>
        <v>9.7200000000000006</v>
      </c>
      <c r="E5" s="79"/>
      <c r="G5" s="80">
        <f>IFERROR(VLOOKUP("ER",'Pivot Table'!A33:B34,2,0),"-")</f>
        <v>33</v>
      </c>
      <c r="H5" s="81"/>
      <c r="J5" s="82">
        <f>IFERROR(VLOOKUP("ER",'Pivot Table'!A44:B45,2)/G5,"-")</f>
        <v>0.22303030303030302</v>
      </c>
      <c r="K5" s="83"/>
      <c r="M5" s="84">
        <f>SUMIFS('Pivot Table'!B105:B110,'Pivot Table'!A105:A110,"&gt;="&amp;8)</f>
        <v>2</v>
      </c>
      <c r="N5" s="85"/>
      <c r="P5" s="84">
        <f>COUNTIF('Pivot Table'!A54:A77,"&gt;="&amp;200)</f>
        <v>1</v>
      </c>
      <c r="Q5" s="85"/>
      <c r="S5" s="78">
        <f>GETPIVOTDATA("New RPN",'Pivot Table'!$A$21)</f>
        <v>73.780487804878049</v>
      </c>
      <c r="T5" s="79"/>
      <c r="V5" s="78">
        <f>GETPIVOTDATA("New Severity (S)",'Pivot Table'!$A$12)</f>
        <v>6.4390243902439028</v>
      </c>
      <c r="W5" s="79"/>
      <c r="Y5" s="78">
        <f>GETPIVOTDATA("New Detectability (D)",'Pivot Table'!$A$18)</f>
        <v>3.8536585365853657</v>
      </c>
      <c r="Z5" s="79"/>
      <c r="AB5" s="78">
        <f>GETPIVOTDATA("New Occurrence (O)",'Pivot Table'!$A$25)</f>
        <v>3.6585365853658538</v>
      </c>
      <c r="AC5" s="79"/>
      <c r="AD5" s="45"/>
    </row>
    <row r="6" spans="2:30">
      <c r="B6" s="44"/>
      <c r="AD6" s="45"/>
    </row>
    <row r="7" spans="2:30">
      <c r="B7" s="44"/>
      <c r="AD7" s="45"/>
    </row>
    <row r="8" spans="2:30">
      <c r="B8" s="44"/>
      <c r="AD8" s="45"/>
    </row>
    <row r="9" spans="2:30">
      <c r="B9" s="44"/>
      <c r="AD9" s="45"/>
    </row>
    <row r="10" spans="2:30">
      <c r="B10" s="44"/>
      <c r="AD10" s="45"/>
    </row>
    <row r="11" spans="2:30">
      <c r="B11" s="44"/>
      <c r="AD11" s="45"/>
    </row>
    <row r="12" spans="2:30">
      <c r="B12" s="44"/>
      <c r="AD12" s="45"/>
    </row>
    <row r="13" spans="2:30">
      <c r="B13" s="44"/>
      <c r="AD13" s="45"/>
    </row>
    <row r="14" spans="2:30" ht="24" customHeight="1">
      <c r="B14" s="44"/>
      <c r="AD14" s="45"/>
    </row>
    <row r="15" spans="2:30">
      <c r="B15" s="44"/>
      <c r="AD15" s="45"/>
    </row>
    <row r="16" spans="2:30">
      <c r="B16" s="44"/>
      <c r="AD16" s="45"/>
    </row>
    <row r="17" spans="2:30">
      <c r="B17" s="44"/>
      <c r="AD17" s="45"/>
    </row>
    <row r="18" spans="2:30">
      <c r="B18" s="44"/>
      <c r="AD18" s="45"/>
    </row>
    <row r="19" spans="2:30">
      <c r="B19" s="44"/>
      <c r="AD19" s="45"/>
    </row>
    <row r="20" spans="2:30">
      <c r="B20" s="44"/>
      <c r="AD20" s="45"/>
    </row>
    <row r="21" spans="2:30">
      <c r="B21" s="44"/>
      <c r="AD21" s="45"/>
    </row>
    <row r="22" spans="2:30">
      <c r="B22" s="44"/>
      <c r="AD22" s="45"/>
    </row>
    <row r="23" spans="2:30">
      <c r="B23" s="44"/>
      <c r="AD23" s="45"/>
    </row>
    <row r="24" spans="2:30">
      <c r="B24" s="44"/>
      <c r="AD24" s="45"/>
    </row>
    <row r="25" spans="2:30">
      <c r="B25" s="44"/>
      <c r="AD25" s="45"/>
    </row>
    <row r="26" spans="2:30">
      <c r="B26" s="44"/>
      <c r="AD26" s="45"/>
    </row>
    <row r="27" spans="2:30">
      <c r="B27" s="44"/>
      <c r="AD27" s="45"/>
    </row>
    <row r="28" spans="2:30">
      <c r="B28" s="44"/>
      <c r="AD28" s="45"/>
    </row>
    <row r="29" spans="2:30">
      <c r="B29" s="44"/>
      <c r="AD29" s="45"/>
    </row>
    <row r="30" spans="2:30">
      <c r="B30" s="44"/>
      <c r="AD30" s="45"/>
    </row>
    <row r="31" spans="2:30">
      <c r="B31" s="44"/>
      <c r="AD31" s="45"/>
    </row>
    <row r="32" spans="2:30">
      <c r="B32" s="44"/>
      <c r="AD32" s="45"/>
    </row>
    <row r="33" spans="2:30">
      <c r="B33" s="44"/>
      <c r="AD33" s="45"/>
    </row>
    <row r="34" spans="2:30">
      <c r="B34" s="44"/>
      <c r="AD34" s="45"/>
    </row>
    <row r="35" spans="2:30">
      <c r="B35" s="44"/>
      <c r="AD35" s="45"/>
    </row>
    <row r="36" spans="2:30">
      <c r="B36" s="44"/>
      <c r="AD36" s="45"/>
    </row>
    <row r="37" spans="2:30">
      <c r="B37" s="44"/>
      <c r="AD37" s="45"/>
    </row>
    <row r="38" spans="2:30">
      <c r="B38" s="44"/>
      <c r="AD38" s="45"/>
    </row>
    <row r="39" spans="2:30" ht="19.5" customHeight="1">
      <c r="B39" s="44"/>
      <c r="AD39" s="45"/>
    </row>
    <row r="40" spans="2:30">
      <c r="B40" s="44"/>
      <c r="AD40" s="45"/>
    </row>
    <row r="41" spans="2:30" ht="12.75" customHeight="1">
      <c r="B41" s="44"/>
      <c r="AD41" s="45"/>
    </row>
    <row r="42" spans="2:30">
      <c r="B42" s="44"/>
      <c r="AD42" s="45"/>
    </row>
    <row r="43" spans="2:30">
      <c r="B43" s="44"/>
      <c r="AD43" s="45"/>
    </row>
    <row r="44" spans="2:30">
      <c r="B44" s="44"/>
      <c r="AD44" s="45"/>
    </row>
    <row r="45" spans="2:30">
      <c r="B45" s="44"/>
      <c r="AD45" s="45"/>
    </row>
    <row r="46" spans="2:30">
      <c r="B46" s="44"/>
      <c r="AD46" s="45"/>
    </row>
    <row r="47" spans="2:30">
      <c r="B47" s="44"/>
      <c r="AD47" s="45"/>
    </row>
    <row r="48" spans="2:30">
      <c r="B48" s="44"/>
      <c r="AD48" s="45"/>
    </row>
    <row r="49" spans="2:30">
      <c r="B49" s="44"/>
      <c r="AD49" s="45"/>
    </row>
    <row r="50" spans="2:30">
      <c r="B50" s="44"/>
      <c r="AD50" s="45"/>
    </row>
    <row r="51" spans="2:30" ht="10.35" customHeight="1" thickBot="1">
      <c r="B51" s="46"/>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8"/>
    </row>
    <row r="52" spans="2:30" ht="20.100000000000001" customHeight="1"/>
  </sheetData>
  <mergeCells count="19">
    <mergeCell ref="M4:N4"/>
    <mergeCell ref="M5:N5"/>
    <mergeCell ref="D4:E4"/>
    <mergeCell ref="D5:E5"/>
    <mergeCell ref="G4:H4"/>
    <mergeCell ref="G5:H5"/>
    <mergeCell ref="V5:W5"/>
    <mergeCell ref="B1:AD2"/>
    <mergeCell ref="Y4:Z4"/>
    <mergeCell ref="Y5:Z5"/>
    <mergeCell ref="AB4:AC4"/>
    <mergeCell ref="AB5:AC5"/>
    <mergeCell ref="V4:W4"/>
    <mergeCell ref="J4:K4"/>
    <mergeCell ref="J5:K5"/>
    <mergeCell ref="S4:T4"/>
    <mergeCell ref="S5:T5"/>
    <mergeCell ref="P4:Q4"/>
    <mergeCell ref="P5:Q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0F9A3-817B-42A0-93E2-12A7D3E69E84}">
  <sheetPr codeName="Sheet10"/>
  <dimension ref="A1:EV776"/>
  <sheetViews>
    <sheetView zoomScale="70" zoomScaleNormal="70" workbookViewId="0">
      <selection activeCell="EU13" sqref="EU13"/>
    </sheetView>
  </sheetViews>
  <sheetFormatPr defaultRowHeight="12.6"/>
  <cols>
    <col min="1" max="1" width="14.5703125" bestFit="1" customWidth="1"/>
    <col min="2" max="2" width="13.42578125" bestFit="1" customWidth="1"/>
    <col min="3" max="3" width="20.7109375" bestFit="1" customWidth="1"/>
    <col min="5" max="5" width="13.42578125" bestFit="1" customWidth="1"/>
    <col min="6" max="6" width="13.5703125" customWidth="1"/>
    <col min="7" max="7" width="13.42578125" customWidth="1"/>
    <col min="8" max="8" width="20.7109375" customWidth="1"/>
    <col min="9" max="9" width="8.7109375" customWidth="1"/>
    <col min="10" max="10" width="24.7109375" customWidth="1"/>
    <col min="11" max="11" width="7.28515625" customWidth="1"/>
    <col min="12" max="13" width="17.5703125" bestFit="1" customWidth="1"/>
    <col min="14" max="14" width="11.42578125" bestFit="1" customWidth="1"/>
    <col min="15" max="15" width="16.42578125" bestFit="1" customWidth="1"/>
    <col min="16" max="17" width="12.5703125" bestFit="1" customWidth="1"/>
    <col min="20" max="20" width="14.5703125" bestFit="1" customWidth="1"/>
    <col min="21" max="21" width="14.7109375" bestFit="1" customWidth="1"/>
    <col min="22" max="22" width="8.85546875" bestFit="1" customWidth="1"/>
    <col min="23" max="23" width="13.42578125" bestFit="1" customWidth="1"/>
    <col min="24" max="24" width="14.5703125" bestFit="1" customWidth="1"/>
    <col min="25" max="25" width="13.42578125" bestFit="1" customWidth="1"/>
    <col min="26" max="27" width="13.5703125" customWidth="1"/>
    <col min="30" max="30" width="14.5703125" bestFit="1" customWidth="1"/>
    <col min="31" max="31" width="21.140625" bestFit="1" customWidth="1"/>
    <col min="36" max="36" width="35.5703125" bestFit="1" customWidth="1"/>
    <col min="37" max="37" width="13.42578125" bestFit="1" customWidth="1"/>
    <col min="38" max="38" width="26.28515625" bestFit="1" customWidth="1"/>
    <col min="39" max="39" width="17.5703125" customWidth="1"/>
    <col min="41" max="41" width="14.5703125" bestFit="1" customWidth="1"/>
    <col min="42" max="42" width="13.42578125" bestFit="1" customWidth="1"/>
    <col min="45" max="46" width="14.5703125" bestFit="1" customWidth="1"/>
    <col min="47" max="47" width="13.42578125" bestFit="1" customWidth="1"/>
    <col min="48" max="48" width="8.5703125" bestFit="1" customWidth="1"/>
    <col min="49" max="49" width="11.5703125" bestFit="1" customWidth="1"/>
    <col min="50" max="50" width="14.5703125" bestFit="1" customWidth="1"/>
    <col min="51" max="51" width="17.5703125" bestFit="1" customWidth="1"/>
    <col min="52" max="52" width="3.42578125" bestFit="1" customWidth="1"/>
    <col min="53" max="53" width="11.42578125" bestFit="1" customWidth="1"/>
    <col min="54" max="54" width="9" bestFit="1" customWidth="1"/>
    <col min="55" max="55" width="19.42578125" bestFit="1" customWidth="1"/>
    <col min="56" max="56" width="14.5703125" bestFit="1" customWidth="1"/>
    <col min="57" max="57" width="17.5703125" bestFit="1" customWidth="1"/>
    <col min="58" max="58" width="8.85546875" bestFit="1" customWidth="1"/>
    <col min="59" max="59" width="11.42578125" bestFit="1" customWidth="1"/>
    <col min="60" max="60" width="14.28515625" bestFit="1" customWidth="1"/>
    <col min="61" max="61" width="11.28515625" bestFit="1" customWidth="1"/>
    <col min="62" max="62" width="19.28515625" customWidth="1"/>
    <col min="63" max="63" width="29.42578125" bestFit="1" customWidth="1"/>
    <col min="64" max="64" width="20.140625" bestFit="1" customWidth="1"/>
    <col min="65" max="65" width="12.28515625" bestFit="1" customWidth="1"/>
    <col min="66" max="68" width="12" bestFit="1" customWidth="1"/>
    <col min="69" max="69" width="3" bestFit="1" customWidth="1"/>
    <col min="70" max="70" width="13.42578125" bestFit="1" customWidth="1"/>
    <col min="71" max="71" width="24.42578125" bestFit="1" customWidth="1"/>
    <col min="72" max="73" width="12" bestFit="1" customWidth="1"/>
    <col min="74" max="75" width="14.5703125" bestFit="1" customWidth="1"/>
    <col min="76" max="76" width="13.42578125" bestFit="1" customWidth="1"/>
    <col min="77" max="77" width="30.42578125" bestFit="1" customWidth="1"/>
    <col min="78" max="78" width="22.42578125" bestFit="1" customWidth="1"/>
    <col min="79" max="79" width="14.5703125" bestFit="1" customWidth="1"/>
    <col min="80" max="80" width="11.28515625" style="50" bestFit="1" customWidth="1"/>
    <col min="81" max="81" width="15.85546875" bestFit="1" customWidth="1"/>
    <col min="82" max="82" width="6" bestFit="1" customWidth="1"/>
    <col min="83" max="85" width="13.5703125" customWidth="1"/>
    <col min="86" max="86" width="19.42578125" bestFit="1" customWidth="1"/>
    <col min="87" max="89" width="17" bestFit="1" customWidth="1"/>
    <col min="90" max="90" width="11.42578125" bestFit="1" customWidth="1"/>
    <col min="91" max="91" width="11.28515625" bestFit="1" customWidth="1"/>
    <col min="92" max="92" width="12" bestFit="1" customWidth="1"/>
    <col min="93" max="93" width="3.42578125" bestFit="1" customWidth="1"/>
    <col min="94" max="95" width="12" bestFit="1" customWidth="1"/>
    <col min="96" max="96" width="24.42578125" bestFit="1" customWidth="1"/>
    <col min="97" max="97" width="19.42578125" bestFit="1" customWidth="1"/>
    <col min="98" max="98" width="15.5703125" bestFit="1" customWidth="1"/>
    <col min="99" max="99" width="19.5703125" bestFit="1" customWidth="1"/>
    <col min="100" max="100" width="19.140625" bestFit="1" customWidth="1"/>
    <col min="101" max="101" width="20.28515625" bestFit="1" customWidth="1"/>
    <col min="102" max="102" width="31" bestFit="1" customWidth="1"/>
    <col min="103" max="103" width="19.42578125" bestFit="1" customWidth="1"/>
    <col min="104" max="104" width="19.85546875" bestFit="1" customWidth="1"/>
    <col min="105" max="107" width="31" bestFit="1" customWidth="1"/>
    <col min="108" max="108" width="35.5703125" bestFit="1" customWidth="1"/>
    <col min="109" max="109" width="19.85546875" bestFit="1" customWidth="1"/>
    <col min="110" max="110" width="25" bestFit="1" customWidth="1"/>
    <col min="111" max="111" width="35.5703125" bestFit="1" customWidth="1"/>
    <col min="112" max="112" width="25.5703125" bestFit="1" customWidth="1"/>
    <col min="113" max="113" width="27.5703125" bestFit="1" customWidth="1"/>
    <col min="114" max="114" width="31.5703125" bestFit="1" customWidth="1"/>
    <col min="115" max="115" width="20.5703125" bestFit="1" customWidth="1"/>
    <col min="120" max="120" width="25" bestFit="1" customWidth="1"/>
    <col min="121" max="121" width="12" bestFit="1" customWidth="1"/>
    <col min="122" max="122" width="4.5703125" bestFit="1" customWidth="1"/>
    <col min="123" max="123" width="11.42578125" bestFit="1" customWidth="1"/>
    <col min="134" max="134" width="13.140625" bestFit="1" customWidth="1"/>
    <col min="135" max="135" width="17.28515625" bestFit="1" customWidth="1"/>
    <col min="136" max="136" width="4.7109375" bestFit="1" customWidth="1"/>
    <col min="137" max="137" width="15.5703125" bestFit="1" customWidth="1"/>
    <col min="144" max="144" width="19.42578125" bestFit="1" customWidth="1"/>
    <col min="145" max="145" width="16.140625" bestFit="1" customWidth="1"/>
    <col min="146" max="146" width="20.140625" bestFit="1" customWidth="1"/>
    <col min="147" max="147" width="19.7109375" bestFit="1" customWidth="1"/>
    <col min="151" max="151" width="19.42578125" bestFit="1" customWidth="1"/>
    <col min="152" max="152" width="9.140625" bestFit="1" customWidth="1"/>
    <col min="153" max="153" width="25.5703125" bestFit="1" customWidth="1"/>
  </cols>
  <sheetData>
    <row r="1" spans="1:152">
      <c r="AJ1" s="38" t="s">
        <v>14240</v>
      </c>
      <c r="AK1" t="s">
        <v>14242</v>
      </c>
      <c r="CB1"/>
    </row>
    <row r="2" spans="1:152">
      <c r="A2" t="s">
        <v>14282</v>
      </c>
      <c r="AJ2" s="36" t="s">
        <v>14052</v>
      </c>
      <c r="AK2">
        <v>1</v>
      </c>
      <c r="CB2"/>
    </row>
    <row r="3" spans="1:152">
      <c r="AJ3" s="36" t="s">
        <v>14149</v>
      </c>
      <c r="AK3">
        <v>1</v>
      </c>
      <c r="CB3"/>
    </row>
    <row r="4" spans="1:152">
      <c r="T4" s="38" t="s">
        <v>14240</v>
      </c>
      <c r="U4" t="s">
        <v>14283</v>
      </c>
      <c r="V4" t="s">
        <v>14284</v>
      </c>
      <c r="X4" s="38" t="s">
        <v>14240</v>
      </c>
      <c r="Y4" t="s">
        <v>14242</v>
      </c>
      <c r="AD4" s="38" t="s">
        <v>14240</v>
      </c>
      <c r="AE4" t="s">
        <v>14241</v>
      </c>
      <c r="AI4" s="1"/>
      <c r="AJ4" s="36" t="s">
        <v>14079</v>
      </c>
      <c r="AK4">
        <v>1</v>
      </c>
      <c r="AO4" s="38" t="s">
        <v>14240</v>
      </c>
      <c r="AP4" t="s">
        <v>14242</v>
      </c>
      <c r="AT4" s="38" t="s">
        <v>14240</v>
      </c>
      <c r="AU4" t="s">
        <v>14242</v>
      </c>
      <c r="AX4" s="38" t="s">
        <v>14242</v>
      </c>
      <c r="AY4" s="38" t="s">
        <v>14285</v>
      </c>
      <c r="BL4" s="38" t="s">
        <v>14286</v>
      </c>
      <c r="CB4"/>
    </row>
    <row r="5" spans="1:152">
      <c r="A5" t="s">
        <v>14287</v>
      </c>
      <c r="T5" s="36" t="s">
        <v>14288</v>
      </c>
      <c r="U5">
        <v>9.7200000000000006</v>
      </c>
      <c r="V5">
        <v>41</v>
      </c>
      <c r="X5" s="36" t="s">
        <v>14288</v>
      </c>
      <c r="AD5" s="36" t="s">
        <v>12</v>
      </c>
      <c r="AE5">
        <v>3.37</v>
      </c>
      <c r="AJ5" s="36" t="s">
        <v>14154</v>
      </c>
      <c r="AK5">
        <v>1</v>
      </c>
      <c r="AO5" s="36" t="s">
        <v>14269</v>
      </c>
      <c r="AP5">
        <v>32</v>
      </c>
      <c r="AT5" s="36" t="s">
        <v>14270</v>
      </c>
      <c r="AU5">
        <v>40</v>
      </c>
      <c r="AX5" s="38" t="s">
        <v>14240</v>
      </c>
      <c r="AY5" t="s">
        <v>13</v>
      </c>
      <c r="AZ5" t="s">
        <v>69</v>
      </c>
      <c r="BA5" t="s">
        <v>14244</v>
      </c>
      <c r="BL5" s="36" t="s">
        <v>14289</v>
      </c>
      <c r="BM5">
        <v>3.8536585365853657</v>
      </c>
      <c r="CB5"/>
    </row>
    <row r="6" spans="1:152">
      <c r="A6">
        <v>9.7200000000000006</v>
      </c>
      <c r="T6" s="39" t="s">
        <v>14290</v>
      </c>
      <c r="U6">
        <v>9.7200000000000006</v>
      </c>
      <c r="V6">
        <v>41</v>
      </c>
      <c r="X6" s="39" t="s">
        <v>14290</v>
      </c>
      <c r="Y6">
        <v>41</v>
      </c>
      <c r="AD6" s="36" t="s">
        <v>16</v>
      </c>
      <c r="AE6">
        <v>6.35</v>
      </c>
      <c r="AJ6" s="36" t="s">
        <v>14070</v>
      </c>
      <c r="AK6">
        <v>1</v>
      </c>
      <c r="AO6" s="36" t="s">
        <v>14277</v>
      </c>
      <c r="AP6">
        <v>8</v>
      </c>
      <c r="AT6" s="36" t="s">
        <v>14274</v>
      </c>
      <c r="AU6">
        <v>1</v>
      </c>
      <c r="AX6" s="36" t="s">
        <v>12</v>
      </c>
      <c r="AY6">
        <v>11</v>
      </c>
      <c r="AZ6">
        <v>2</v>
      </c>
      <c r="BA6">
        <v>13</v>
      </c>
      <c r="BL6" s="36" t="s">
        <v>14291</v>
      </c>
      <c r="BM6">
        <v>3.8536585365853657</v>
      </c>
      <c r="BW6" s="38" t="s">
        <v>14240</v>
      </c>
      <c r="BX6" t="s">
        <v>14242</v>
      </c>
      <c r="CA6" s="38" t="s">
        <v>2</v>
      </c>
      <c r="CB6" s="38" t="s">
        <v>0</v>
      </c>
      <c r="CC6" t="s">
        <v>14292</v>
      </c>
      <c r="CD6" t="s">
        <v>14031</v>
      </c>
      <c r="CE6" s="36"/>
      <c r="CF6" s="36"/>
    </row>
    <row r="7" spans="1:152">
      <c r="T7" s="69">
        <v>40</v>
      </c>
      <c r="U7">
        <v>3.83</v>
      </c>
      <c r="V7">
        <v>16</v>
      </c>
      <c r="X7" s="36" t="s">
        <v>14244</v>
      </c>
      <c r="Y7">
        <v>41</v>
      </c>
      <c r="AD7" s="36" t="s">
        <v>14244</v>
      </c>
      <c r="AE7">
        <v>9.7199999999999989</v>
      </c>
      <c r="AJ7" s="36" t="s">
        <v>14114</v>
      </c>
      <c r="AK7">
        <v>1</v>
      </c>
      <c r="AO7" s="36" t="s">
        <v>14293</v>
      </c>
      <c r="AP7">
        <v>1</v>
      </c>
      <c r="AT7" s="36" t="s">
        <v>14244</v>
      </c>
      <c r="AU7">
        <v>41</v>
      </c>
      <c r="AX7" s="36" t="s">
        <v>16</v>
      </c>
      <c r="AY7">
        <v>22</v>
      </c>
      <c r="AZ7">
        <v>6</v>
      </c>
      <c r="BA7">
        <v>28</v>
      </c>
      <c r="BD7" s="38" t="s">
        <v>14242</v>
      </c>
      <c r="BE7" s="38" t="s">
        <v>14285</v>
      </c>
      <c r="BL7" s="36" t="s">
        <v>14294</v>
      </c>
      <c r="BM7">
        <v>3.6585365853658538</v>
      </c>
      <c r="BW7" s="36" t="s">
        <v>14295</v>
      </c>
      <c r="BX7">
        <v>8</v>
      </c>
      <c r="CA7" t="s">
        <v>16</v>
      </c>
      <c r="CB7">
        <v>1200000462</v>
      </c>
      <c r="CC7">
        <v>90</v>
      </c>
      <c r="CD7" s="49">
        <v>0.24</v>
      </c>
      <c r="CE7" s="36"/>
      <c r="CF7" s="36"/>
    </row>
    <row r="8" spans="1:152">
      <c r="T8" s="69">
        <v>41</v>
      </c>
      <c r="U8">
        <v>4.8299999999999992</v>
      </c>
      <c r="V8">
        <v>17</v>
      </c>
      <c r="AJ8" s="36" t="s">
        <v>14124</v>
      </c>
      <c r="AK8">
        <v>1</v>
      </c>
      <c r="AO8" s="36" t="s">
        <v>14244</v>
      </c>
      <c r="AP8">
        <v>41</v>
      </c>
      <c r="AX8" s="36" t="s">
        <v>14244</v>
      </c>
      <c r="AY8">
        <v>33</v>
      </c>
      <c r="AZ8">
        <v>8</v>
      </c>
      <c r="BA8">
        <v>41</v>
      </c>
      <c r="BD8" s="38" t="s">
        <v>14240</v>
      </c>
      <c r="BE8" t="s">
        <v>14270</v>
      </c>
      <c r="BF8" t="s">
        <v>14274</v>
      </c>
      <c r="BG8" t="s">
        <v>14244</v>
      </c>
      <c r="BL8" s="36" t="s">
        <v>14296</v>
      </c>
      <c r="BM8">
        <v>3.6585365853658538</v>
      </c>
      <c r="BW8" s="36" t="s">
        <v>14297</v>
      </c>
      <c r="BX8">
        <v>16</v>
      </c>
      <c r="CB8">
        <v>1200000463</v>
      </c>
      <c r="CC8">
        <v>54</v>
      </c>
      <c r="CD8" s="49">
        <v>0.1</v>
      </c>
      <c r="CE8" s="36"/>
      <c r="CF8" s="36"/>
    </row>
    <row r="9" spans="1:152">
      <c r="T9" s="69">
        <v>42</v>
      </c>
      <c r="U9">
        <v>1.06</v>
      </c>
      <c r="V9">
        <v>8</v>
      </c>
      <c r="AJ9" s="36" t="s">
        <v>14056</v>
      </c>
      <c r="AK9">
        <v>1</v>
      </c>
      <c r="BD9" s="36" t="s">
        <v>12</v>
      </c>
      <c r="BE9">
        <v>13</v>
      </c>
      <c r="BG9">
        <v>13</v>
      </c>
      <c r="BL9" s="36" t="s">
        <v>14298</v>
      </c>
      <c r="BM9">
        <v>6.4390243902439028</v>
      </c>
      <c r="BW9" s="36" t="s">
        <v>14299</v>
      </c>
      <c r="BX9">
        <v>6</v>
      </c>
      <c r="CB9">
        <v>1300000543</v>
      </c>
      <c r="CC9">
        <v>84</v>
      </c>
      <c r="CD9" s="49">
        <v>0.38</v>
      </c>
      <c r="CE9" s="36"/>
      <c r="CF9" s="36"/>
    </row>
    <row r="10" spans="1:152" ht="12.95">
      <c r="T10" s="36" t="s">
        <v>14244</v>
      </c>
      <c r="U10">
        <v>9.7200000000000006</v>
      </c>
      <c r="V10">
        <v>41</v>
      </c>
      <c r="AJ10" s="36" t="s">
        <v>14300</v>
      </c>
      <c r="AK10">
        <v>2</v>
      </c>
      <c r="BD10" s="36" t="s">
        <v>16</v>
      </c>
      <c r="BE10">
        <v>27</v>
      </c>
      <c r="BF10">
        <v>1</v>
      </c>
      <c r="BG10">
        <v>28</v>
      </c>
      <c r="BL10" s="36" t="s">
        <v>14301</v>
      </c>
      <c r="BM10">
        <v>6.4390243902439028</v>
      </c>
      <c r="BW10" s="36" t="s">
        <v>14302</v>
      </c>
      <c r="BX10">
        <v>1</v>
      </c>
      <c r="CB10">
        <v>1300000545</v>
      </c>
      <c r="CC10">
        <v>105</v>
      </c>
      <c r="CD10" s="49">
        <v>0.83</v>
      </c>
      <c r="CE10" s="36"/>
      <c r="CF10" s="36"/>
      <c r="CG10" s="36"/>
      <c r="CH10" s="38" t="s">
        <v>14242</v>
      </c>
      <c r="CI10" s="38" t="s">
        <v>14260</v>
      </c>
      <c r="DD10" s="38" t="s">
        <v>2</v>
      </c>
      <c r="DE10" t="s">
        <v>14303</v>
      </c>
      <c r="DH10" s="51"/>
      <c r="DI10" s="51"/>
    </row>
    <row r="11" spans="1:152">
      <c r="AJ11" s="36" t="s">
        <v>14139</v>
      </c>
      <c r="AK11">
        <v>2</v>
      </c>
      <c r="BD11" s="36" t="s">
        <v>14244</v>
      </c>
      <c r="BE11">
        <v>40</v>
      </c>
      <c r="BF11">
        <v>1</v>
      </c>
      <c r="BG11">
        <v>41</v>
      </c>
      <c r="BL11" s="36" t="s">
        <v>14304</v>
      </c>
      <c r="BM11">
        <v>73.780487804878049</v>
      </c>
      <c r="BW11" s="36" t="s">
        <v>14305</v>
      </c>
      <c r="BX11">
        <v>5</v>
      </c>
      <c r="CB11">
        <v>1300000547</v>
      </c>
      <c r="CC11">
        <v>60</v>
      </c>
      <c r="CD11" s="49">
        <v>0.08</v>
      </c>
      <c r="CE11" s="36"/>
      <c r="CF11" s="36"/>
      <c r="CG11" s="36"/>
      <c r="CH11" s="38" t="s">
        <v>2</v>
      </c>
      <c r="CI11" t="s">
        <v>14269</v>
      </c>
      <c r="CJ11" t="s">
        <v>14277</v>
      </c>
      <c r="CK11" t="s">
        <v>14293</v>
      </c>
      <c r="CL11" t="s">
        <v>14244</v>
      </c>
      <c r="EI11">
        <f>SUM(EE:EE)</f>
        <v>41</v>
      </c>
    </row>
    <row r="12" spans="1:152">
      <c r="A12" s="49" t="s">
        <v>14306</v>
      </c>
      <c r="AJ12" s="36" t="s">
        <v>14084</v>
      </c>
      <c r="AK12">
        <v>3</v>
      </c>
      <c r="BL12" s="36" t="s">
        <v>14307</v>
      </c>
      <c r="BM12">
        <v>73.780487804878049</v>
      </c>
      <c r="BW12" s="36" t="s">
        <v>14308</v>
      </c>
      <c r="BX12">
        <v>4</v>
      </c>
      <c r="CB12">
        <v>1300000548</v>
      </c>
      <c r="CC12">
        <v>270</v>
      </c>
      <c r="CD12" s="49">
        <v>0.1</v>
      </c>
      <c r="CE12" s="36"/>
      <c r="CF12" s="36"/>
      <c r="CG12" s="36"/>
      <c r="CH12" t="s">
        <v>16</v>
      </c>
      <c r="CI12">
        <v>22</v>
      </c>
      <c r="CJ12">
        <v>5</v>
      </c>
      <c r="CK12">
        <v>1</v>
      </c>
      <c r="CL12">
        <v>28</v>
      </c>
      <c r="DD12" s="38" t="s">
        <v>14240</v>
      </c>
      <c r="DE12" t="s">
        <v>14309</v>
      </c>
      <c r="DF12" t="s">
        <v>14310</v>
      </c>
      <c r="EN12" s="38" t="s">
        <v>2</v>
      </c>
      <c r="EO12" t="s">
        <v>14311</v>
      </c>
      <c r="EP12" t="s">
        <v>14312</v>
      </c>
      <c r="EQ12" t="s">
        <v>14313</v>
      </c>
      <c r="EU12" s="38" t="s">
        <v>2</v>
      </c>
      <c r="EV12" t="s">
        <v>14314</v>
      </c>
    </row>
    <row r="13" spans="1:152" ht="12.95">
      <c r="A13" s="49">
        <v>6.4390243902439028</v>
      </c>
      <c r="AJ13" s="36" t="s">
        <v>14099</v>
      </c>
      <c r="AK13">
        <v>3</v>
      </c>
      <c r="BW13" s="36" t="s">
        <v>14315</v>
      </c>
      <c r="BX13">
        <v>1</v>
      </c>
      <c r="CB13">
        <v>1300000549</v>
      </c>
      <c r="CC13">
        <v>72</v>
      </c>
      <c r="CD13" s="49">
        <v>0.15</v>
      </c>
      <c r="CE13" s="36"/>
      <c r="CF13" s="36"/>
      <c r="CG13" s="36"/>
      <c r="CH13" t="s">
        <v>12</v>
      </c>
      <c r="CI13">
        <v>10</v>
      </c>
      <c r="CJ13">
        <v>3</v>
      </c>
      <c r="CL13">
        <v>13</v>
      </c>
      <c r="CS13" s="38" t="s">
        <v>2</v>
      </c>
      <c r="CT13" t="s">
        <v>14035</v>
      </c>
      <c r="CU13" t="s">
        <v>14036</v>
      </c>
      <c r="CV13" t="s">
        <v>14037</v>
      </c>
      <c r="DD13" s="36" t="s">
        <v>14052</v>
      </c>
      <c r="DE13">
        <v>50</v>
      </c>
      <c r="DF13">
        <v>0.12</v>
      </c>
      <c r="DH13" s="51" t="s">
        <v>14309</v>
      </c>
      <c r="DI13" s="51" t="s">
        <v>14310</v>
      </c>
      <c r="EN13" t="s">
        <v>16</v>
      </c>
      <c r="EO13" s="49">
        <v>6.25</v>
      </c>
      <c r="EP13" s="49">
        <v>4.1428571428571432</v>
      </c>
      <c r="EQ13" s="49">
        <v>3.4642857142857144</v>
      </c>
      <c r="EU13" t="s">
        <v>16</v>
      </c>
      <c r="EV13" s="49">
        <v>73.928571428571431</v>
      </c>
    </row>
    <row r="14" spans="1:152">
      <c r="AJ14" s="36" t="s">
        <v>14201</v>
      </c>
      <c r="AK14">
        <v>4</v>
      </c>
      <c r="CB14">
        <v>1300000550</v>
      </c>
      <c r="CC14">
        <v>72</v>
      </c>
      <c r="CD14" s="49">
        <v>0.13</v>
      </c>
      <c r="CE14" s="36"/>
      <c r="CF14" s="36"/>
      <c r="CG14" s="36"/>
      <c r="CH14" t="s">
        <v>14244</v>
      </c>
      <c r="CI14">
        <v>32</v>
      </c>
      <c r="CJ14">
        <v>8</v>
      </c>
      <c r="CK14">
        <v>1</v>
      </c>
      <c r="CL14">
        <v>41</v>
      </c>
      <c r="CS14" t="s">
        <v>16</v>
      </c>
      <c r="CT14" s="49">
        <v>6.25</v>
      </c>
      <c r="CU14" s="49">
        <v>4.1428571428571432</v>
      </c>
      <c r="CV14" s="49">
        <v>3.4642857142857144</v>
      </c>
      <c r="DD14" s="36" t="s">
        <v>14061</v>
      </c>
      <c r="DE14">
        <v>78</v>
      </c>
      <c r="DF14">
        <v>0.21249999999999997</v>
      </c>
      <c r="DH14">
        <f>AVERAGE(DE13:DE37)</f>
        <v>63.492969870875186</v>
      </c>
      <c r="DI14">
        <f>AVERAGE(DF13:DF37)</f>
        <v>0.21332783357245338</v>
      </c>
      <c r="EN14" t="s">
        <v>12</v>
      </c>
      <c r="EO14" s="49">
        <v>6.8461538461538458</v>
      </c>
      <c r="EP14" s="49">
        <v>3.2307692307692308</v>
      </c>
      <c r="EQ14" s="49">
        <v>4.0769230769230766</v>
      </c>
      <c r="EU14" t="s">
        <v>12</v>
      </c>
      <c r="EV14" s="49">
        <v>73.461538461538467</v>
      </c>
    </row>
    <row r="15" spans="1:152">
      <c r="AJ15" s="36" t="s">
        <v>14074</v>
      </c>
      <c r="AK15">
        <v>5</v>
      </c>
      <c r="CB15">
        <v>1300000558</v>
      </c>
      <c r="CC15">
        <v>12</v>
      </c>
      <c r="CD15" s="49">
        <v>0.2</v>
      </c>
      <c r="CE15" s="36"/>
      <c r="CF15" s="36"/>
      <c r="CG15" s="36"/>
      <c r="CS15" t="s">
        <v>12</v>
      </c>
      <c r="CT15" s="49">
        <v>6.8461538461538458</v>
      </c>
      <c r="CU15" s="49">
        <v>3.2307692307692308</v>
      </c>
      <c r="CV15" s="49">
        <v>4.0769230769230766</v>
      </c>
      <c r="DD15" s="36" t="s">
        <v>14084</v>
      </c>
      <c r="DE15">
        <v>56</v>
      </c>
      <c r="DF15">
        <v>0.11333333333333334</v>
      </c>
      <c r="ED15" s="38" t="s">
        <v>14040</v>
      </c>
      <c r="EE15" t="s">
        <v>14316</v>
      </c>
      <c r="EG15" s="1" t="s">
        <v>5</v>
      </c>
      <c r="EH15" s="1" t="s">
        <v>6</v>
      </c>
      <c r="EI15" s="57" t="s">
        <v>14317</v>
      </c>
    </row>
    <row r="16" spans="1:152">
      <c r="AJ16" s="36" t="s">
        <v>14065</v>
      </c>
      <c r="AK16">
        <v>6</v>
      </c>
      <c r="CB16">
        <v>1300000559</v>
      </c>
      <c r="CC16">
        <v>48</v>
      </c>
      <c r="CD16" s="49">
        <v>0.05</v>
      </c>
      <c r="CE16" s="36"/>
      <c r="CF16" s="36"/>
      <c r="CG16" s="36"/>
      <c r="CS16" t="s">
        <v>14244</v>
      </c>
      <c r="CT16" s="49">
        <v>6.4390243902439028</v>
      </c>
      <c r="CU16" s="49">
        <v>3.8536585365853657</v>
      </c>
      <c r="CV16" s="49">
        <v>3.6585365853658538</v>
      </c>
      <c r="DD16" s="36" t="s">
        <v>14154</v>
      </c>
      <c r="DE16">
        <v>18</v>
      </c>
      <c r="DF16">
        <v>0.28999999999999998</v>
      </c>
      <c r="ED16" t="s">
        <v>14152</v>
      </c>
      <c r="EE16" s="56">
        <v>1</v>
      </c>
      <c r="EG16" s="58" t="s">
        <v>14318</v>
      </c>
      <c r="EH16" s="1" cm="1">
        <f t="array" ref="EH16">SUM(SUMIFS(EE:EE, ED:ED,  {"*Steering*","*Collision*","*Busbar*","*Gantry*"}))</f>
        <v>6</v>
      </c>
      <c r="EI16" s="57">
        <f t="shared" ref="EI16:EI25" si="0">SUM(EH1:EH16)/$EI$11</f>
        <v>0.14634146341463414</v>
      </c>
    </row>
    <row r="17" spans="1:139" ht="12.95">
      <c r="G17" s="43"/>
      <c r="AJ17" s="36" t="s">
        <v>14061</v>
      </c>
      <c r="AK17">
        <v>8</v>
      </c>
      <c r="CB17">
        <v>1300000560</v>
      </c>
      <c r="CC17">
        <v>24</v>
      </c>
      <c r="CD17" s="49">
        <v>0.1</v>
      </c>
      <c r="CE17" s="36"/>
      <c r="CF17" s="36"/>
      <c r="CG17" s="36"/>
      <c r="CY17" s="38" t="s">
        <v>2</v>
      </c>
      <c r="CZ17" t="s">
        <v>14309</v>
      </c>
      <c r="DD17" s="36" t="s">
        <v>14070</v>
      </c>
      <c r="DE17">
        <v>24</v>
      </c>
      <c r="DF17">
        <v>0.16</v>
      </c>
      <c r="ED17" t="s">
        <v>14050</v>
      </c>
      <c r="EE17" s="56">
        <v>1</v>
      </c>
      <c r="EG17" s="61" t="s">
        <v>14319</v>
      </c>
      <c r="EH17" cm="1">
        <f t="array" ref="EH17">SUM(SUMIFS(EE:EE, ED:ED, {"*Over Travel*","*Gate*","*Sensor*","*Other*","*CB Trip*","*Sound*"}))</f>
        <v>9</v>
      </c>
      <c r="EI17" s="57">
        <f t="shared" si="0"/>
        <v>0.36585365853658536</v>
      </c>
    </row>
    <row r="18" spans="1:139">
      <c r="A18" s="49" t="s">
        <v>14320</v>
      </c>
      <c r="CB18">
        <v>1300000561</v>
      </c>
      <c r="CC18">
        <v>96</v>
      </c>
      <c r="CD18" s="49">
        <v>0.16</v>
      </c>
      <c r="CE18" s="36"/>
      <c r="CF18" s="36"/>
      <c r="CG18" s="36"/>
      <c r="CY18" t="s">
        <v>16</v>
      </c>
      <c r="CZ18" s="49">
        <v>73.928571428571431</v>
      </c>
      <c r="DD18" s="36" t="s">
        <v>14074</v>
      </c>
      <c r="DE18">
        <v>81.599999999999994</v>
      </c>
      <c r="DF18">
        <v>0.182</v>
      </c>
      <c r="DP18" s="38" t="s">
        <v>14310</v>
      </c>
      <c r="DQ18" s="38" t="s">
        <v>4</v>
      </c>
      <c r="ED18" t="s">
        <v>14068</v>
      </c>
      <c r="EE18" s="56">
        <v>1</v>
      </c>
      <c r="EG18" s="60" t="s">
        <v>14185</v>
      </c>
      <c r="EH18" cm="1">
        <f t="array" ref="EH18">SUM(SUMIFS(EE:EE, ED:ED, {"*Control*","*Joystick*","*Seat*"}))</f>
        <v>9</v>
      </c>
      <c r="EI18" s="57">
        <f t="shared" si="0"/>
        <v>0.58536585365853655</v>
      </c>
    </row>
    <row r="19" spans="1:139">
      <c r="A19" s="49">
        <v>3.8536585365853657</v>
      </c>
      <c r="BM19" s="36"/>
      <c r="CB19">
        <v>1200000464</v>
      </c>
      <c r="CC19">
        <v>49</v>
      </c>
      <c r="CD19" s="49">
        <v>0.5</v>
      </c>
      <c r="CE19" s="36"/>
      <c r="CF19" s="36"/>
      <c r="CG19" s="36"/>
      <c r="CY19" t="s">
        <v>12</v>
      </c>
      <c r="CZ19" s="49">
        <v>73.461538461538467</v>
      </c>
      <c r="DD19" s="36" t="s">
        <v>14300</v>
      </c>
      <c r="DE19">
        <v>210</v>
      </c>
      <c r="DF19">
        <v>0.09</v>
      </c>
      <c r="DP19" s="38" t="s">
        <v>2</v>
      </c>
      <c r="DQ19" t="s">
        <v>13</v>
      </c>
      <c r="DR19" t="s">
        <v>69</v>
      </c>
      <c r="DW19" s="49"/>
      <c r="ED19" t="s">
        <v>14147</v>
      </c>
      <c r="EE19" s="56">
        <v>1</v>
      </c>
      <c r="EG19" s="59" t="s">
        <v>14321</v>
      </c>
      <c r="EH19" cm="1">
        <f t="array" ref="EH19">SUM(SUMIFS(EE:EE, ED:ED, {"*Hoist*","*Spreader*","*Wrong Landed*"}))</f>
        <v>10</v>
      </c>
      <c r="EI19" s="57">
        <f t="shared" si="0"/>
        <v>0.82926829268292679</v>
      </c>
    </row>
    <row r="20" spans="1:139">
      <c r="BM20" s="36"/>
      <c r="CB20">
        <v>1200000465</v>
      </c>
      <c r="CC20">
        <v>49</v>
      </c>
      <c r="CD20" s="49">
        <v>0.5</v>
      </c>
      <c r="CE20" s="36"/>
      <c r="CF20" s="36"/>
      <c r="CG20" s="36"/>
      <c r="CY20" t="s">
        <v>14244</v>
      </c>
      <c r="CZ20" s="49">
        <v>73.780487804878049</v>
      </c>
      <c r="DD20" s="36" t="s">
        <v>14065</v>
      </c>
      <c r="DE20">
        <v>102</v>
      </c>
      <c r="DF20">
        <v>0.40499999999999997</v>
      </c>
      <c r="DP20" t="s">
        <v>16</v>
      </c>
      <c r="DQ20" s="49">
        <v>0.20863636363636362</v>
      </c>
      <c r="DR20" s="49">
        <v>0.29333333333333333</v>
      </c>
      <c r="DU20" s="49"/>
      <c r="DW20" s="49"/>
      <c r="ED20" t="s">
        <v>14059</v>
      </c>
      <c r="EE20" s="56">
        <v>8</v>
      </c>
      <c r="EG20" s="62" t="s">
        <v>14322</v>
      </c>
      <c r="EH20" cm="1">
        <f t="array" ref="EH20">SUM(SUMIFS(EE:EE, ED:ED, {"*No Trolley*"}))</f>
        <v>1</v>
      </c>
      <c r="EI20" s="57">
        <f t="shared" si="0"/>
        <v>0.85365853658536583</v>
      </c>
    </row>
    <row r="21" spans="1:139">
      <c r="A21" t="s">
        <v>14309</v>
      </c>
      <c r="BM21" s="36"/>
      <c r="CB21">
        <v>1300000563</v>
      </c>
      <c r="CC21">
        <v>112</v>
      </c>
      <c r="CD21" s="49">
        <v>0.57999999999999996</v>
      </c>
      <c r="CE21" s="36"/>
      <c r="CF21" s="36"/>
      <c r="CG21" s="36"/>
      <c r="DD21" s="36" t="s">
        <v>14149</v>
      </c>
      <c r="DE21">
        <v>21</v>
      </c>
      <c r="DF21">
        <v>0.48</v>
      </c>
      <c r="DP21" t="s">
        <v>12</v>
      </c>
      <c r="DQ21" s="49">
        <v>0.25181818181818183</v>
      </c>
      <c r="DR21" s="49">
        <v>0.3</v>
      </c>
      <c r="DU21" s="49"/>
      <c r="DW21" s="49"/>
      <c r="ED21" t="s">
        <v>14082</v>
      </c>
      <c r="EE21" s="56">
        <v>3</v>
      </c>
      <c r="EG21" s="63" t="s">
        <v>14323</v>
      </c>
      <c r="EH21" cm="1">
        <f t="array" ref="EH21">SUM(SUMIFS(EE:EE, ED:ED, {"*No Diesel*","*Power Cut*"}))</f>
        <v>4</v>
      </c>
      <c r="EI21" s="57">
        <f t="shared" si="0"/>
        <v>0.95121951219512191</v>
      </c>
    </row>
    <row r="22" spans="1:139">
      <c r="A22">
        <v>73.780487804878049</v>
      </c>
      <c r="BM22" s="36"/>
      <c r="CB22">
        <v>1300000567</v>
      </c>
      <c r="CC22">
        <v>84</v>
      </c>
      <c r="CD22" s="49">
        <v>0.28000000000000003</v>
      </c>
      <c r="CE22" s="36"/>
      <c r="CF22" s="36"/>
      <c r="CG22" s="36"/>
      <c r="DD22" s="36" t="s">
        <v>14099</v>
      </c>
      <c r="DE22">
        <v>48</v>
      </c>
      <c r="DF22">
        <v>0.23666666666666666</v>
      </c>
      <c r="DU22" s="49"/>
      <c r="DW22" s="49"/>
      <c r="ED22" t="s">
        <v>160</v>
      </c>
      <c r="EE22" s="56">
        <v>5</v>
      </c>
      <c r="EG22" s="64" t="s">
        <v>14324</v>
      </c>
      <c r="EH22" cm="1">
        <f t="array" ref="EH22">SUM(SUMIFS(EE:EE, ED:ED, {"*Engine*"}))</f>
        <v>1</v>
      </c>
      <c r="EI22" s="57">
        <f t="shared" si="0"/>
        <v>0.97560975609756095</v>
      </c>
    </row>
    <row r="23" spans="1:139">
      <c r="BM23" s="36"/>
      <c r="CB23">
        <v>1300000569</v>
      </c>
      <c r="CC23">
        <v>18</v>
      </c>
      <c r="CD23" s="49">
        <v>0.28999999999999998</v>
      </c>
      <c r="CE23" s="36"/>
      <c r="CF23" s="36"/>
      <c r="CG23" s="36"/>
      <c r="DD23" s="36" t="s">
        <v>14114</v>
      </c>
      <c r="DE23">
        <v>12</v>
      </c>
      <c r="DF23">
        <v>0.2</v>
      </c>
      <c r="DU23" s="49"/>
      <c r="DW23" s="49"/>
      <c r="ED23" t="s">
        <v>159</v>
      </c>
      <c r="EE23" s="56">
        <v>6</v>
      </c>
      <c r="EG23" s="65" t="s">
        <v>14224</v>
      </c>
      <c r="EH23" cm="1">
        <f t="array" ref="EH23">SUM(SUMIFS(EE:EE, ED:ED, {"*Brake*"}))</f>
        <v>0</v>
      </c>
      <c r="EI23" s="57">
        <f t="shared" si="0"/>
        <v>0.97560975609756095</v>
      </c>
    </row>
    <row r="24" spans="1:139">
      <c r="BM24" s="36"/>
      <c r="CB24">
        <v>1300000570</v>
      </c>
      <c r="CC24">
        <v>48</v>
      </c>
      <c r="CD24" s="49">
        <v>0.48</v>
      </c>
      <c r="CE24" s="36"/>
      <c r="CF24" s="36"/>
      <c r="CG24" s="36"/>
      <c r="DD24" s="36" t="s">
        <v>14201</v>
      </c>
      <c r="DE24">
        <v>66.5</v>
      </c>
      <c r="DF24">
        <v>0.33500000000000002</v>
      </c>
      <c r="DU24" s="49"/>
      <c r="DW24" s="49"/>
      <c r="ED24" t="s">
        <v>14077</v>
      </c>
      <c r="EE24" s="56">
        <v>1</v>
      </c>
      <c r="EG24" s="66" t="s">
        <v>14325</v>
      </c>
      <c r="EH24" cm="1">
        <f t="array" ref="EH24">SUM(SUMIFS(EE:EE, ED:ED, {"*Oil*","*Leak*"}))</f>
        <v>1</v>
      </c>
      <c r="EI24" s="57">
        <f t="shared" si="0"/>
        <v>1</v>
      </c>
    </row>
    <row r="25" spans="1:139">
      <c r="A25" s="49" t="s">
        <v>14326</v>
      </c>
      <c r="BM25" s="36"/>
      <c r="CB25">
        <v>1300000571</v>
      </c>
      <c r="CC25">
        <v>144</v>
      </c>
      <c r="CD25" s="49">
        <v>0.05</v>
      </c>
      <c r="CE25" s="36"/>
      <c r="CF25" s="36"/>
      <c r="CG25" s="36"/>
      <c r="CI25" s="49"/>
      <c r="DD25" s="36" t="s">
        <v>14056</v>
      </c>
      <c r="DE25">
        <v>63</v>
      </c>
      <c r="DF25">
        <v>0.08</v>
      </c>
      <c r="DU25" s="49"/>
      <c r="ED25" t="s">
        <v>14112</v>
      </c>
      <c r="EE25" s="56">
        <v>1</v>
      </c>
      <c r="EG25" s="67" t="s">
        <v>14327</v>
      </c>
      <c r="EH25" cm="1">
        <f t="array" ref="EH25">SUM(SUMIFS(EE:EE, ED:ED, {"*Rope*","*Slack*"}))</f>
        <v>0</v>
      </c>
      <c r="EI25" s="57">
        <f t="shared" si="0"/>
        <v>1</v>
      </c>
    </row>
    <row r="26" spans="1:139">
      <c r="A26" s="49">
        <v>3.6585365853658538</v>
      </c>
      <c r="BM26" s="36"/>
      <c r="CB26">
        <v>1300000572</v>
      </c>
      <c r="CC26">
        <v>48</v>
      </c>
      <c r="CD26" s="49">
        <v>0.1</v>
      </c>
      <c r="CE26" s="36"/>
      <c r="CF26" s="36"/>
      <c r="CG26" s="36"/>
      <c r="CI26" s="49"/>
      <c r="DD26" s="36" t="s">
        <v>14139</v>
      </c>
      <c r="DE26">
        <v>19.5</v>
      </c>
      <c r="DF26">
        <v>0.29500000000000004</v>
      </c>
      <c r="ED26" t="s">
        <v>14319</v>
      </c>
      <c r="EE26" s="56">
        <v>2</v>
      </c>
    </row>
    <row r="27" spans="1:139">
      <c r="BM27" s="36"/>
      <c r="CB27">
        <v>1300000573</v>
      </c>
      <c r="CC27">
        <v>84</v>
      </c>
      <c r="CD27" s="49">
        <v>0.06</v>
      </c>
      <c r="CE27" s="36"/>
      <c r="CF27" s="36"/>
      <c r="CG27" s="36"/>
      <c r="CI27" s="49"/>
      <c r="DD27" s="36" t="s">
        <v>14124</v>
      </c>
      <c r="DE27">
        <v>48</v>
      </c>
      <c r="DF27">
        <v>0.1</v>
      </c>
      <c r="ED27" t="s">
        <v>14199</v>
      </c>
      <c r="EE27" s="56">
        <v>4</v>
      </c>
    </row>
    <row r="28" spans="1:139">
      <c r="AM28" s="1"/>
      <c r="BM28" s="36"/>
      <c r="CB28">
        <v>1300000574</v>
      </c>
      <c r="CC28">
        <v>24</v>
      </c>
      <c r="CD28" s="49">
        <v>0.16</v>
      </c>
      <c r="CE28" s="36"/>
      <c r="CF28" s="36"/>
      <c r="CG28" s="36"/>
      <c r="CI28" s="49"/>
      <c r="DD28" s="36" t="s">
        <v>14079</v>
      </c>
      <c r="DE28">
        <v>108</v>
      </c>
      <c r="DF28">
        <v>0.09</v>
      </c>
      <c r="ED28" t="s">
        <v>221</v>
      </c>
      <c r="EE28" s="56">
        <v>1</v>
      </c>
    </row>
    <row r="29" spans="1:139">
      <c r="BM29" s="36"/>
      <c r="CB29">
        <v>1200000468</v>
      </c>
      <c r="CC29">
        <v>36</v>
      </c>
      <c r="CD29" s="49">
        <v>0.28000000000000003</v>
      </c>
      <c r="CE29" s="36"/>
      <c r="CF29" s="36"/>
      <c r="CG29" s="36"/>
      <c r="CI29" s="49"/>
      <c r="DD29" s="36" t="s">
        <v>14244</v>
      </c>
      <c r="DE29">
        <v>73.780487804878049</v>
      </c>
      <c r="DF29">
        <v>0.23707317073170728</v>
      </c>
      <c r="ED29" t="s">
        <v>14137</v>
      </c>
      <c r="EE29" s="56">
        <v>2</v>
      </c>
    </row>
    <row r="30" spans="1:139">
      <c r="BM30" s="36"/>
      <c r="CB30">
        <v>1300000575</v>
      </c>
      <c r="CC30">
        <v>108</v>
      </c>
      <c r="CD30" s="49">
        <v>0.09</v>
      </c>
      <c r="CE30" s="36"/>
      <c r="CF30" s="36"/>
      <c r="CG30" s="36"/>
      <c r="CI30" s="49"/>
      <c r="ED30" t="s">
        <v>14122</v>
      </c>
      <c r="EE30" s="56">
        <v>1</v>
      </c>
    </row>
    <row r="31" spans="1:139">
      <c r="A31" t="s">
        <v>14030</v>
      </c>
      <c r="AL31" s="1"/>
      <c r="BM31" s="36"/>
      <c r="CB31">
        <v>1300000577</v>
      </c>
      <c r="CC31">
        <v>63</v>
      </c>
      <c r="CD31" s="49">
        <v>0.08</v>
      </c>
      <c r="CE31" s="36"/>
      <c r="CF31" s="36"/>
      <c r="CG31" s="36"/>
      <c r="CI31" s="49"/>
      <c r="ED31" t="s">
        <v>14097</v>
      </c>
      <c r="EE31" s="56">
        <v>3</v>
      </c>
    </row>
    <row r="32" spans="1:139">
      <c r="A32" s="38" t="s">
        <v>14240</v>
      </c>
      <c r="B32" t="s">
        <v>14242</v>
      </c>
      <c r="AM32">
        <f ca="1">IFERROR(OFFSET($AJ$3, ROW()-ROW($AM$2), 0), "")</f>
        <v>0</v>
      </c>
      <c r="BM32" s="36"/>
      <c r="CB32">
        <v>1300000579</v>
      </c>
      <c r="CC32">
        <v>150</v>
      </c>
      <c r="CD32" s="49">
        <v>0.08</v>
      </c>
      <c r="CE32" s="36"/>
      <c r="CF32" s="36"/>
      <c r="CG32" s="36"/>
      <c r="CI32" s="49"/>
    </row>
    <row r="33" spans="1:87">
      <c r="A33" s="36" t="s">
        <v>13</v>
      </c>
      <c r="B33">
        <v>33</v>
      </c>
      <c r="BM33" s="36"/>
      <c r="CB33">
        <v>1300000580</v>
      </c>
      <c r="CC33">
        <v>48</v>
      </c>
      <c r="CD33" s="49">
        <v>0.16</v>
      </c>
      <c r="CE33" s="36"/>
      <c r="CF33" s="36"/>
      <c r="CG33" s="36"/>
      <c r="CI33" s="49"/>
    </row>
    <row r="34" spans="1:87">
      <c r="A34" s="36" t="s">
        <v>69</v>
      </c>
      <c r="B34">
        <v>8</v>
      </c>
      <c r="BM34" s="36"/>
      <c r="CB34">
        <v>1200000469</v>
      </c>
      <c r="CC34">
        <v>18</v>
      </c>
      <c r="CD34" s="49">
        <v>0.14000000000000001</v>
      </c>
      <c r="CE34" s="36"/>
      <c r="CF34" s="36"/>
      <c r="CG34" s="36"/>
      <c r="CI34" s="49"/>
    </row>
    <row r="35" spans="1:87">
      <c r="A35" s="36" t="s">
        <v>14244</v>
      </c>
      <c r="B35">
        <v>41</v>
      </c>
      <c r="BM35" s="36"/>
      <c r="CA35" t="s">
        <v>12</v>
      </c>
      <c r="CB35">
        <v>1300000546</v>
      </c>
      <c r="CC35">
        <v>56</v>
      </c>
      <c r="CD35" s="49">
        <v>0.17</v>
      </c>
      <c r="CE35" s="36"/>
      <c r="CF35" s="36"/>
      <c r="CG35" s="36"/>
      <c r="CI35" s="49"/>
    </row>
    <row r="36" spans="1:87">
      <c r="BM36" s="36"/>
      <c r="CB36">
        <v>1300000551</v>
      </c>
      <c r="CC36">
        <v>36</v>
      </c>
      <c r="CD36" s="49">
        <v>0.02</v>
      </c>
      <c r="CE36" s="36"/>
      <c r="CF36" s="36"/>
      <c r="CG36" s="36"/>
      <c r="CI36" s="49"/>
    </row>
    <row r="37" spans="1:87">
      <c r="BM37" s="36"/>
      <c r="CB37">
        <v>1300000552</v>
      </c>
      <c r="CC37">
        <v>48</v>
      </c>
      <c r="CD37" s="49">
        <v>0.1</v>
      </c>
      <c r="CE37" s="36"/>
      <c r="CF37" s="36"/>
      <c r="CG37" s="36"/>
      <c r="CI37" s="49"/>
    </row>
    <row r="38" spans="1:87">
      <c r="BM38" s="36"/>
      <c r="CB38">
        <v>1300000553</v>
      </c>
      <c r="CC38">
        <v>96</v>
      </c>
      <c r="CD38" s="49">
        <v>0.13</v>
      </c>
      <c r="CE38" s="36"/>
      <c r="CF38" s="36"/>
      <c r="CG38" s="36"/>
      <c r="CI38" s="49"/>
    </row>
    <row r="39" spans="1:87">
      <c r="BM39" s="36"/>
      <c r="CB39">
        <v>1300000554</v>
      </c>
      <c r="CC39">
        <v>21</v>
      </c>
      <c r="CD39" s="49">
        <v>0.45</v>
      </c>
      <c r="CE39" s="36"/>
      <c r="CF39" s="36"/>
      <c r="CG39" s="36"/>
      <c r="CI39" s="49"/>
    </row>
    <row r="40" spans="1:87">
      <c r="BM40" s="36"/>
      <c r="CB40">
        <v>1300000555</v>
      </c>
      <c r="CC40">
        <v>126</v>
      </c>
      <c r="CD40" s="49">
        <v>0.28000000000000003</v>
      </c>
      <c r="CE40" s="36"/>
      <c r="CF40" s="36"/>
      <c r="CG40" s="36"/>
      <c r="CI40" s="49"/>
    </row>
    <row r="41" spans="1:87">
      <c r="BM41" s="36"/>
      <c r="CB41">
        <v>1300000556</v>
      </c>
      <c r="CC41">
        <v>126</v>
      </c>
      <c r="CD41" s="49">
        <v>0.47</v>
      </c>
      <c r="CE41" s="36"/>
      <c r="CF41" s="36"/>
      <c r="CG41" s="36"/>
      <c r="CI41" s="49"/>
    </row>
    <row r="42" spans="1:87">
      <c r="A42" t="s">
        <v>14031</v>
      </c>
      <c r="BM42" s="36"/>
      <c r="CB42">
        <v>1200000466</v>
      </c>
      <c r="CC42">
        <v>84</v>
      </c>
      <c r="CD42" s="49">
        <v>0.5</v>
      </c>
      <c r="CE42" s="36"/>
      <c r="CF42" s="36"/>
      <c r="CG42" s="36"/>
      <c r="CI42" s="49"/>
    </row>
    <row r="43" spans="1:87">
      <c r="A43" s="38" t="s">
        <v>14240</v>
      </c>
      <c r="B43" t="s">
        <v>14241</v>
      </c>
      <c r="BM43" s="36"/>
      <c r="CB43">
        <v>1300000562</v>
      </c>
      <c r="CC43">
        <v>21</v>
      </c>
      <c r="CD43" s="49">
        <v>0.48</v>
      </c>
      <c r="CE43" s="36"/>
      <c r="CF43" s="36"/>
      <c r="CG43" s="36"/>
      <c r="CI43" s="49"/>
    </row>
    <row r="44" spans="1:87">
      <c r="A44" s="36" t="s">
        <v>13</v>
      </c>
      <c r="B44">
        <v>7.3599999999999994</v>
      </c>
      <c r="BM44" s="36"/>
      <c r="CB44">
        <v>1300000564</v>
      </c>
      <c r="CC44">
        <v>147</v>
      </c>
      <c r="CD44" s="49">
        <v>0.42</v>
      </c>
      <c r="CE44" s="36"/>
      <c r="CF44" s="36"/>
      <c r="CG44" s="36"/>
      <c r="CI44" s="49"/>
    </row>
    <row r="45" spans="1:87">
      <c r="A45" s="36" t="s">
        <v>69</v>
      </c>
      <c r="B45">
        <v>2.3600000000000003</v>
      </c>
      <c r="BM45" s="36"/>
      <c r="CB45">
        <v>1300000568</v>
      </c>
      <c r="CC45">
        <v>50</v>
      </c>
      <c r="CD45" s="49">
        <v>0.12</v>
      </c>
      <c r="CE45" s="36"/>
      <c r="CF45" s="36"/>
      <c r="CG45" s="36"/>
      <c r="CI45" s="49"/>
    </row>
    <row r="46" spans="1:87">
      <c r="A46" s="36" t="s">
        <v>14244</v>
      </c>
      <c r="B46">
        <v>9.7199999999999989</v>
      </c>
      <c r="BM46" s="36"/>
      <c r="CB46">
        <v>1200000467</v>
      </c>
      <c r="CC46">
        <v>96</v>
      </c>
      <c r="CD46" s="49">
        <v>0.1</v>
      </c>
      <c r="CE46" s="36"/>
      <c r="CF46" s="36"/>
      <c r="CG46" s="36"/>
      <c r="CI46" s="49"/>
    </row>
    <row r="47" spans="1:87">
      <c r="BM47" s="36"/>
      <c r="CB47">
        <v>1300000576</v>
      </c>
      <c r="CC47">
        <v>48</v>
      </c>
      <c r="CD47" s="49">
        <v>0.13</v>
      </c>
      <c r="CE47" s="36"/>
      <c r="CF47" s="36"/>
      <c r="CG47" s="36"/>
      <c r="CI47" s="49"/>
    </row>
    <row r="48" spans="1:87">
      <c r="BM48" s="36"/>
      <c r="CB48"/>
      <c r="CE48" s="36"/>
      <c r="CF48" s="36"/>
      <c r="CG48" s="36"/>
      <c r="CI48" s="49"/>
    </row>
    <row r="49" spans="1:87">
      <c r="BM49" s="36"/>
      <c r="CB49"/>
      <c r="CE49" s="36"/>
      <c r="CF49" s="36"/>
      <c r="CG49" s="36"/>
      <c r="CI49" s="49"/>
    </row>
    <row r="50" spans="1:87">
      <c r="BM50" s="36"/>
      <c r="BR50" s="36"/>
      <c r="CB50"/>
      <c r="CE50" s="36"/>
      <c r="CF50" s="36"/>
      <c r="CG50" s="36"/>
      <c r="CI50" s="49"/>
    </row>
    <row r="51" spans="1:87">
      <c r="BM51" s="36"/>
      <c r="BR51" s="36"/>
      <c r="CB51"/>
      <c r="CE51" s="36"/>
      <c r="CF51" s="36"/>
      <c r="CG51" s="36"/>
      <c r="CI51" s="49"/>
    </row>
    <row r="52" spans="1:87">
      <c r="A52" t="s">
        <v>14033</v>
      </c>
      <c r="BM52" s="36"/>
      <c r="BR52" s="36"/>
      <c r="CB52"/>
      <c r="CE52" s="36"/>
      <c r="CF52" s="36"/>
      <c r="CG52" s="36"/>
      <c r="CI52" s="49"/>
    </row>
    <row r="53" spans="1:87">
      <c r="A53" s="38" t="s">
        <v>14240</v>
      </c>
      <c r="B53" t="s">
        <v>14242</v>
      </c>
      <c r="BM53" s="36"/>
      <c r="BR53" s="36"/>
      <c r="CB53"/>
      <c r="CE53" s="36"/>
      <c r="CF53" s="36"/>
      <c r="CG53" s="36"/>
      <c r="CI53" s="49"/>
    </row>
    <row r="54" spans="1:87">
      <c r="A54" s="36">
        <v>12</v>
      </c>
      <c r="B54">
        <v>1</v>
      </c>
      <c r="BM54" s="36"/>
      <c r="BR54" s="36"/>
      <c r="BV54" s="36"/>
      <c r="CB54"/>
      <c r="CE54" s="36"/>
      <c r="CF54" s="36"/>
      <c r="CG54" s="36"/>
      <c r="CI54" s="49"/>
    </row>
    <row r="55" spans="1:87">
      <c r="A55" s="36">
        <v>18</v>
      </c>
      <c r="B55">
        <v>2</v>
      </c>
      <c r="BM55" s="36"/>
      <c r="BR55" s="36"/>
      <c r="CB55"/>
      <c r="CE55" s="36"/>
      <c r="CF55" s="36"/>
      <c r="CG55" s="36"/>
      <c r="CI55" s="49"/>
    </row>
    <row r="56" spans="1:87">
      <c r="A56" s="36">
        <v>21</v>
      </c>
      <c r="B56">
        <v>2</v>
      </c>
      <c r="BM56" s="36"/>
      <c r="CB56"/>
      <c r="CE56" s="36"/>
      <c r="CF56" s="36"/>
      <c r="CG56" s="36"/>
      <c r="CI56" s="49"/>
    </row>
    <row r="57" spans="1:87">
      <c r="A57" s="36">
        <v>24</v>
      </c>
      <c r="B57">
        <v>2</v>
      </c>
      <c r="BM57" s="36"/>
      <c r="CB57"/>
      <c r="CE57" s="36"/>
      <c r="CF57" s="36"/>
      <c r="CG57" s="36"/>
      <c r="CI57" s="49"/>
    </row>
    <row r="58" spans="1:87">
      <c r="A58" s="36">
        <v>36</v>
      </c>
      <c r="B58">
        <v>2</v>
      </c>
      <c r="BM58" s="36"/>
      <c r="CB58"/>
      <c r="CE58" s="36"/>
      <c r="CF58" s="36"/>
      <c r="CG58" s="36"/>
      <c r="CI58" s="49"/>
    </row>
    <row r="59" spans="1:87">
      <c r="A59" s="36">
        <v>48</v>
      </c>
      <c r="B59">
        <v>6</v>
      </c>
      <c r="BM59" s="36"/>
      <c r="CB59"/>
      <c r="CE59" s="36"/>
      <c r="CF59" s="36"/>
      <c r="CG59" s="36"/>
      <c r="CI59" s="49"/>
    </row>
    <row r="60" spans="1:87">
      <c r="A60" s="36">
        <v>50</v>
      </c>
      <c r="B60">
        <v>1</v>
      </c>
      <c r="BM60" s="36"/>
      <c r="CB60"/>
      <c r="CE60" s="36"/>
      <c r="CF60" s="36"/>
      <c r="CG60" s="36"/>
      <c r="CI60" s="49"/>
    </row>
    <row r="61" spans="1:87">
      <c r="A61" s="36">
        <v>54</v>
      </c>
      <c r="B61">
        <v>1</v>
      </c>
      <c r="BM61" s="36"/>
      <c r="CB61"/>
      <c r="CE61" s="36"/>
      <c r="CF61" s="36"/>
      <c r="CG61" s="36"/>
      <c r="CI61" s="49"/>
    </row>
    <row r="62" spans="1:87">
      <c r="A62" s="36">
        <v>56</v>
      </c>
      <c r="B62">
        <v>1</v>
      </c>
      <c r="BM62" s="36"/>
      <c r="CB62"/>
      <c r="CE62" s="36"/>
      <c r="CF62" s="36"/>
      <c r="CG62" s="36"/>
      <c r="CI62" s="49"/>
    </row>
    <row r="63" spans="1:87" ht="12.95">
      <c r="A63" s="36">
        <v>60</v>
      </c>
      <c r="B63">
        <v>1</v>
      </c>
      <c r="AO63" s="54"/>
      <c r="BM63" s="36"/>
      <c r="CB63"/>
      <c r="CE63" s="36"/>
      <c r="CF63" s="36"/>
      <c r="CG63" s="36"/>
      <c r="CI63" s="49"/>
    </row>
    <row r="64" spans="1:87" ht="12.95">
      <c r="A64" s="36">
        <v>63</v>
      </c>
      <c r="B64">
        <v>1</v>
      </c>
      <c r="AO64" s="54"/>
      <c r="BM64" s="36"/>
      <c r="CB64"/>
      <c r="CE64" s="36"/>
      <c r="CF64" s="36"/>
      <c r="CG64" s="36"/>
      <c r="CI64" s="49"/>
    </row>
    <row r="65" spans="1:87" ht="12.95">
      <c r="A65" s="36">
        <v>72</v>
      </c>
      <c r="B65">
        <v>2</v>
      </c>
      <c r="AO65" s="54"/>
      <c r="BM65" s="36"/>
      <c r="CB65"/>
      <c r="CE65" s="36"/>
      <c r="CF65" s="36"/>
      <c r="CG65" s="36"/>
      <c r="CI65" s="49"/>
    </row>
    <row r="66" spans="1:87" ht="12.95">
      <c r="A66" s="36">
        <v>84</v>
      </c>
      <c r="B66">
        <v>4</v>
      </c>
      <c r="AO66" s="54"/>
      <c r="BM66" s="36"/>
      <c r="CB66"/>
      <c r="CE66" s="36"/>
      <c r="CF66" s="36"/>
      <c r="CG66" s="36"/>
      <c r="CI66" s="49"/>
    </row>
    <row r="67" spans="1:87" ht="12.95">
      <c r="A67" s="36">
        <v>90</v>
      </c>
      <c r="B67">
        <v>1</v>
      </c>
      <c r="AO67" s="54"/>
      <c r="BM67" s="36"/>
      <c r="CB67"/>
      <c r="CE67" s="36"/>
      <c r="CF67" s="36"/>
      <c r="CG67" s="36"/>
      <c r="CI67" s="49"/>
    </row>
    <row r="68" spans="1:87" ht="12.95">
      <c r="A68" s="36">
        <v>108</v>
      </c>
      <c r="B68">
        <v>1</v>
      </c>
      <c r="AO68" s="54"/>
      <c r="BM68" s="36"/>
      <c r="CB68"/>
      <c r="CE68" s="36"/>
      <c r="CF68" s="36"/>
      <c r="CG68" s="36"/>
      <c r="CI68" s="49"/>
    </row>
    <row r="69" spans="1:87" ht="12.95">
      <c r="A69" s="36">
        <v>126</v>
      </c>
      <c r="B69">
        <v>2</v>
      </c>
      <c r="AO69" s="54"/>
      <c r="BM69" s="36"/>
      <c r="CB69"/>
      <c r="CE69" s="36"/>
      <c r="CF69" s="36"/>
      <c r="CG69" s="36"/>
      <c r="CI69" s="49"/>
    </row>
    <row r="70" spans="1:87" ht="12.95">
      <c r="A70" s="36">
        <v>96</v>
      </c>
      <c r="B70">
        <v>3</v>
      </c>
      <c r="AO70" s="54"/>
      <c r="BM70" s="36"/>
      <c r="CB70"/>
      <c r="CE70" s="36"/>
      <c r="CF70" s="36"/>
      <c r="CG70" s="36"/>
      <c r="CI70" s="49"/>
    </row>
    <row r="71" spans="1:87" ht="12.95">
      <c r="A71" s="36">
        <v>112</v>
      </c>
      <c r="B71">
        <v>1</v>
      </c>
      <c r="AO71" s="54"/>
      <c r="BM71" s="36"/>
      <c r="CB71"/>
      <c r="CE71" s="36"/>
      <c r="CF71" s="36"/>
      <c r="CG71" s="36"/>
      <c r="CI71" s="49"/>
    </row>
    <row r="72" spans="1:87" ht="12.95">
      <c r="A72" s="36">
        <v>105</v>
      </c>
      <c r="B72">
        <v>1</v>
      </c>
      <c r="AO72" s="54"/>
      <c r="BM72" s="36"/>
      <c r="CB72"/>
      <c r="CE72" s="36"/>
      <c r="CF72" s="36"/>
      <c r="CG72" s="36"/>
      <c r="CI72" s="49"/>
    </row>
    <row r="73" spans="1:87" ht="12.95">
      <c r="A73" s="36">
        <v>144</v>
      </c>
      <c r="B73">
        <v>1</v>
      </c>
      <c r="AO73" s="54"/>
      <c r="BM73" s="36"/>
      <c r="CB73"/>
      <c r="CE73" s="36"/>
      <c r="CF73" s="36"/>
      <c r="CG73" s="36"/>
      <c r="CI73" s="49"/>
    </row>
    <row r="74" spans="1:87" ht="12.95">
      <c r="A74" s="36">
        <v>150</v>
      </c>
      <c r="B74">
        <v>1</v>
      </c>
      <c r="AO74" s="54"/>
      <c r="BM74" s="36"/>
      <c r="CB74"/>
      <c r="CE74" s="36"/>
      <c r="CF74" s="36"/>
      <c r="CG74" s="36"/>
      <c r="CI74" s="49"/>
    </row>
    <row r="75" spans="1:87" ht="12.95">
      <c r="A75" s="36">
        <v>147</v>
      </c>
      <c r="B75">
        <v>1</v>
      </c>
      <c r="AO75" s="54"/>
      <c r="BM75" s="36"/>
      <c r="CB75"/>
      <c r="CE75" s="36"/>
      <c r="CF75" s="36"/>
      <c r="CG75" s="36"/>
      <c r="CI75" s="49"/>
    </row>
    <row r="76" spans="1:87" ht="12.95">
      <c r="A76" s="36">
        <v>49</v>
      </c>
      <c r="B76">
        <v>2</v>
      </c>
      <c r="AO76" s="54"/>
      <c r="BM76" s="36"/>
      <c r="CB76"/>
      <c r="CE76" s="36"/>
      <c r="CF76" s="36"/>
      <c r="CG76" s="36"/>
      <c r="CI76" s="49"/>
    </row>
    <row r="77" spans="1:87" ht="12.95">
      <c r="A77" s="36">
        <v>270</v>
      </c>
      <c r="B77">
        <v>1</v>
      </c>
      <c r="AO77" s="54"/>
      <c r="BM77" s="36"/>
      <c r="CB77"/>
      <c r="CE77" s="36"/>
      <c r="CF77" s="36"/>
      <c r="CG77" s="36"/>
      <c r="CI77" s="49"/>
    </row>
    <row r="78" spans="1:87" ht="12.95">
      <c r="A78" s="36" t="s">
        <v>14244</v>
      </c>
      <c r="B78">
        <v>41</v>
      </c>
      <c r="AO78" s="54"/>
      <c r="BM78" s="36"/>
      <c r="CB78"/>
      <c r="CE78" s="36"/>
      <c r="CF78" s="36"/>
      <c r="CG78" s="36"/>
      <c r="CI78" s="49"/>
    </row>
    <row r="79" spans="1:87" ht="12.95">
      <c r="AO79" s="54"/>
      <c r="BM79" s="36"/>
      <c r="CB79"/>
      <c r="CE79" s="36"/>
      <c r="CF79" s="36"/>
      <c r="CG79" s="36"/>
      <c r="CI79" s="49"/>
    </row>
    <row r="80" spans="1:87" ht="12.95">
      <c r="AO80" s="54"/>
      <c r="BM80" s="36"/>
      <c r="CB80"/>
      <c r="CE80" s="36"/>
      <c r="CF80" s="36"/>
      <c r="CG80" s="36"/>
      <c r="CI80" s="49"/>
    </row>
    <row r="81" spans="41:87" ht="12.95">
      <c r="AO81" s="54"/>
      <c r="BM81" s="36"/>
      <c r="CB81"/>
      <c r="CE81" s="36"/>
      <c r="CF81" s="36"/>
      <c r="CG81" s="36"/>
      <c r="CI81" s="49"/>
    </row>
    <row r="82" spans="41:87" ht="12.95">
      <c r="AO82" s="54"/>
      <c r="BM82" s="36"/>
      <c r="CB82"/>
      <c r="CE82" s="36"/>
      <c r="CF82" s="36"/>
      <c r="CG82" s="36"/>
      <c r="CI82" s="49"/>
    </row>
    <row r="83" spans="41:87" ht="12.95">
      <c r="AO83" s="54"/>
      <c r="BM83" s="36"/>
      <c r="CB83"/>
      <c r="CE83" s="36"/>
      <c r="CF83" s="36"/>
      <c r="CG83" s="36"/>
      <c r="CI83" s="49"/>
    </row>
    <row r="84" spans="41:87" ht="12.95">
      <c r="AO84" s="54"/>
      <c r="BM84" s="36"/>
      <c r="CB84"/>
      <c r="CE84" s="36"/>
      <c r="CF84" s="36"/>
      <c r="CG84" s="36"/>
      <c r="CI84" s="49"/>
    </row>
    <row r="85" spans="41:87" ht="12.95">
      <c r="AO85" s="54"/>
      <c r="BM85" s="36"/>
      <c r="CB85"/>
      <c r="CE85" s="36"/>
      <c r="CF85" s="36"/>
      <c r="CG85" s="36"/>
      <c r="CI85" s="49"/>
    </row>
    <row r="86" spans="41:87" ht="12.95">
      <c r="AO86" s="54"/>
      <c r="BM86" s="36"/>
      <c r="CB86"/>
      <c r="CE86" s="36"/>
      <c r="CF86" s="36"/>
      <c r="CG86" s="36"/>
      <c r="CI86" s="49"/>
    </row>
    <row r="87" spans="41:87" ht="12.95">
      <c r="AO87" s="54"/>
      <c r="BM87" s="36"/>
      <c r="CB87"/>
      <c r="CE87" s="36"/>
      <c r="CF87" s="36"/>
      <c r="CG87" s="36"/>
      <c r="CI87" s="49"/>
    </row>
    <row r="88" spans="41:87" ht="12.95">
      <c r="AO88" s="54"/>
      <c r="BM88" s="36"/>
      <c r="CB88"/>
      <c r="CE88" s="36"/>
      <c r="CF88" s="36"/>
      <c r="CG88" s="36"/>
      <c r="CI88" s="49"/>
    </row>
    <row r="89" spans="41:87" ht="12.95">
      <c r="AO89" s="54"/>
      <c r="BM89" s="36"/>
      <c r="CB89"/>
      <c r="CE89" s="36"/>
      <c r="CF89" s="36"/>
      <c r="CG89" s="36"/>
      <c r="CI89" s="49"/>
    </row>
    <row r="90" spans="41:87" ht="12.95">
      <c r="AO90" s="54"/>
      <c r="BM90" s="36"/>
      <c r="CB90"/>
      <c r="CE90" s="36"/>
      <c r="CF90" s="36"/>
      <c r="CG90" s="36"/>
      <c r="CI90" s="49"/>
    </row>
    <row r="91" spans="41:87">
      <c r="BM91" s="36"/>
      <c r="CB91"/>
      <c r="CE91" s="36"/>
      <c r="CF91" s="36"/>
      <c r="CG91" s="36"/>
      <c r="CI91" s="49"/>
    </row>
    <row r="92" spans="41:87">
      <c r="BM92" s="36"/>
      <c r="CB92"/>
      <c r="CE92" s="36"/>
      <c r="CF92" s="36"/>
      <c r="CG92" s="36"/>
      <c r="CI92" s="49"/>
    </row>
    <row r="93" spans="41:87">
      <c r="BM93" s="36"/>
      <c r="CB93"/>
      <c r="CE93" s="36"/>
      <c r="CF93" s="36"/>
      <c r="CG93" s="36"/>
      <c r="CI93" s="49"/>
    </row>
    <row r="94" spans="41:87">
      <c r="BM94" s="36"/>
      <c r="CB94"/>
      <c r="CE94" s="36"/>
      <c r="CF94" s="36"/>
      <c r="CG94" s="36"/>
      <c r="CI94" s="49"/>
    </row>
    <row r="95" spans="41:87">
      <c r="BM95" s="36"/>
      <c r="CB95"/>
      <c r="CE95" s="36"/>
      <c r="CF95" s="36"/>
      <c r="CG95" s="36"/>
      <c r="CI95" s="49"/>
    </row>
    <row r="96" spans="41:87">
      <c r="BM96" s="36"/>
      <c r="CB96"/>
      <c r="CE96" s="36"/>
      <c r="CF96" s="36"/>
      <c r="CG96" s="36"/>
      <c r="CI96" s="49"/>
    </row>
    <row r="97" spans="1:87">
      <c r="BM97" s="36"/>
      <c r="CB97"/>
      <c r="CE97" s="36"/>
      <c r="CF97" s="36"/>
      <c r="CG97" s="36"/>
      <c r="CI97" s="49"/>
    </row>
    <row r="98" spans="1:87">
      <c r="BM98" s="36"/>
      <c r="CB98"/>
      <c r="CE98" s="36"/>
      <c r="CF98" s="36"/>
      <c r="CG98" s="36"/>
      <c r="CI98" s="49"/>
    </row>
    <row r="99" spans="1:87">
      <c r="BM99" s="36"/>
      <c r="CB99"/>
      <c r="CE99" s="36"/>
      <c r="CF99" s="36"/>
      <c r="CG99" s="36"/>
      <c r="CI99" s="49"/>
    </row>
    <row r="100" spans="1:87">
      <c r="BM100" s="36"/>
      <c r="CB100"/>
      <c r="CE100" s="36"/>
      <c r="CF100" s="36"/>
      <c r="CG100" s="36"/>
      <c r="CI100" s="49"/>
    </row>
    <row r="101" spans="1:87">
      <c r="BM101" s="36"/>
      <c r="CB101"/>
      <c r="CE101" s="36"/>
      <c r="CF101" s="36"/>
      <c r="CG101" s="36"/>
      <c r="CI101" s="49"/>
    </row>
    <row r="102" spans="1:87">
      <c r="BM102" s="36"/>
      <c r="CB102"/>
      <c r="CE102" s="36"/>
      <c r="CF102" s="36"/>
      <c r="CG102" s="36"/>
      <c r="CI102" s="49"/>
    </row>
    <row r="103" spans="1:87">
      <c r="A103" t="s">
        <v>14032</v>
      </c>
      <c r="BM103" s="36"/>
      <c r="CB103"/>
      <c r="CE103" s="36"/>
      <c r="CF103" s="36"/>
      <c r="CG103" s="36"/>
      <c r="CI103" s="49"/>
    </row>
    <row r="104" spans="1:87">
      <c r="A104" s="38" t="s">
        <v>14240</v>
      </c>
      <c r="B104" t="s">
        <v>14242</v>
      </c>
      <c r="BM104" s="36"/>
      <c r="CB104"/>
      <c r="CE104" s="36"/>
      <c r="CF104" s="36"/>
      <c r="CG104" s="36"/>
      <c r="CI104" s="49"/>
    </row>
    <row r="105" spans="1:87">
      <c r="A105" s="36">
        <v>6</v>
      </c>
      <c r="B105">
        <v>28</v>
      </c>
      <c r="BM105" s="36"/>
      <c r="CB105"/>
      <c r="CE105" s="36"/>
      <c r="CF105" s="36"/>
      <c r="CG105" s="36"/>
      <c r="CI105" s="49"/>
    </row>
    <row r="106" spans="1:87">
      <c r="A106" s="36">
        <v>7</v>
      </c>
      <c r="B106">
        <v>11</v>
      </c>
      <c r="BM106" s="36"/>
      <c r="CB106"/>
      <c r="CE106" s="36"/>
      <c r="CF106" s="36"/>
      <c r="CG106" s="36"/>
      <c r="CI106" s="49"/>
    </row>
    <row r="107" spans="1:87">
      <c r="A107" s="36">
        <v>9</v>
      </c>
      <c r="B107">
        <v>1</v>
      </c>
      <c r="BM107" s="36"/>
      <c r="CB107"/>
      <c r="CE107" s="36"/>
      <c r="CF107" s="36"/>
      <c r="CG107" s="36"/>
      <c r="CI107" s="49"/>
    </row>
    <row r="108" spans="1:87">
      <c r="A108" s="36">
        <v>10</v>
      </c>
      <c r="B108">
        <v>1</v>
      </c>
      <c r="BM108" s="36"/>
      <c r="CB108"/>
      <c r="CE108" s="36"/>
      <c r="CF108" s="36"/>
      <c r="CG108" s="36"/>
      <c r="CI108" s="49"/>
    </row>
    <row r="109" spans="1:87">
      <c r="A109" s="36" t="s">
        <v>14244</v>
      </c>
      <c r="B109">
        <v>41</v>
      </c>
      <c r="BM109" s="36"/>
      <c r="CB109"/>
      <c r="CE109" s="36"/>
      <c r="CF109" s="36"/>
      <c r="CG109" s="36"/>
      <c r="CI109" s="49"/>
    </row>
    <row r="110" spans="1:87">
      <c r="BM110" s="36"/>
      <c r="CB110"/>
      <c r="CE110" s="36"/>
      <c r="CF110" s="36"/>
      <c r="CG110" s="36"/>
      <c r="CI110" s="49"/>
    </row>
    <row r="111" spans="1:87">
      <c r="BM111" s="36"/>
      <c r="CB111"/>
      <c r="CE111" s="36"/>
      <c r="CF111" s="36"/>
      <c r="CG111" s="36"/>
      <c r="CI111" s="49"/>
    </row>
    <row r="112" spans="1:87">
      <c r="BM112" s="36"/>
      <c r="CB112"/>
      <c r="CE112" s="36"/>
      <c r="CF112" s="36"/>
      <c r="CG112" s="36"/>
      <c r="CI112" s="49"/>
    </row>
    <row r="113" spans="65:87">
      <c r="BM113" s="36"/>
      <c r="CB113"/>
      <c r="CE113" s="36"/>
      <c r="CF113" s="36"/>
      <c r="CG113" s="36"/>
      <c r="CI113" s="49"/>
    </row>
    <row r="114" spans="65:87">
      <c r="BM114" s="36"/>
      <c r="CB114"/>
      <c r="CE114" s="36"/>
      <c r="CF114" s="36"/>
      <c r="CG114" s="36"/>
      <c r="CI114" s="49"/>
    </row>
    <row r="115" spans="65:87">
      <c r="BM115" s="36"/>
      <c r="CB115"/>
      <c r="CE115" s="36"/>
      <c r="CF115" s="36"/>
      <c r="CG115" s="36"/>
      <c r="CI115" s="49"/>
    </row>
    <row r="116" spans="65:87">
      <c r="BM116" s="36"/>
      <c r="CB116"/>
      <c r="CE116" s="36"/>
      <c r="CF116" s="36"/>
      <c r="CG116" s="36"/>
      <c r="CI116" s="49"/>
    </row>
    <row r="117" spans="65:87">
      <c r="BM117" s="36"/>
      <c r="CB117"/>
      <c r="CE117" s="36"/>
      <c r="CF117" s="36"/>
      <c r="CG117" s="36"/>
      <c r="CI117" s="49"/>
    </row>
    <row r="118" spans="65:87">
      <c r="BM118" s="36"/>
      <c r="CB118"/>
      <c r="CE118" s="36"/>
      <c r="CF118" s="36"/>
      <c r="CG118" s="36"/>
      <c r="CI118" s="49"/>
    </row>
    <row r="119" spans="65:87">
      <c r="BM119" s="36"/>
      <c r="CB119"/>
      <c r="CE119" s="36"/>
      <c r="CF119" s="36"/>
      <c r="CG119" s="36"/>
      <c r="CI119" s="49"/>
    </row>
    <row r="120" spans="65:87">
      <c r="BM120" s="36"/>
      <c r="CB120"/>
      <c r="CE120" s="36"/>
      <c r="CF120" s="36"/>
      <c r="CG120" s="36"/>
      <c r="CI120" s="49"/>
    </row>
    <row r="121" spans="65:87">
      <c r="BM121" s="36"/>
      <c r="CB121"/>
      <c r="CE121" s="36"/>
      <c r="CF121" s="36"/>
      <c r="CG121" s="36"/>
      <c r="CI121" s="49"/>
    </row>
    <row r="122" spans="65:87">
      <c r="BM122" s="36"/>
      <c r="CB122"/>
      <c r="CE122" s="36"/>
      <c r="CF122" s="36"/>
      <c r="CG122" s="36"/>
      <c r="CI122" s="49"/>
    </row>
    <row r="123" spans="65:87">
      <c r="BM123" s="36"/>
      <c r="CB123"/>
      <c r="CE123" s="36"/>
      <c r="CF123" s="36"/>
      <c r="CG123" s="36"/>
      <c r="CI123" s="49"/>
    </row>
    <row r="124" spans="65:87">
      <c r="BM124" s="36"/>
      <c r="CB124"/>
      <c r="CE124" s="36"/>
      <c r="CF124" s="36"/>
      <c r="CG124" s="36"/>
      <c r="CI124" s="49"/>
    </row>
    <row r="125" spans="65:87">
      <c r="BM125" s="36"/>
      <c r="CB125"/>
      <c r="CE125" s="36"/>
      <c r="CF125" s="36"/>
      <c r="CG125" s="36"/>
      <c r="CI125" s="49"/>
    </row>
    <row r="126" spans="65:87">
      <c r="BM126" s="36"/>
      <c r="CB126"/>
      <c r="CE126" s="36"/>
      <c r="CF126" s="36"/>
      <c r="CG126" s="36"/>
      <c r="CI126" s="49"/>
    </row>
    <row r="127" spans="65:87">
      <c r="BM127" s="36"/>
      <c r="CB127"/>
      <c r="CE127" s="36"/>
      <c r="CF127" s="36"/>
      <c r="CG127" s="36"/>
      <c r="CI127" s="49"/>
    </row>
    <row r="128" spans="65:87">
      <c r="BM128" s="36"/>
      <c r="CB128"/>
      <c r="CE128" s="36"/>
      <c r="CF128" s="36"/>
      <c r="CG128" s="36"/>
      <c r="CI128" s="49"/>
    </row>
    <row r="129" spans="65:87">
      <c r="BM129" s="36"/>
      <c r="CB129"/>
      <c r="CE129" s="36"/>
      <c r="CF129" s="36"/>
      <c r="CG129" s="36"/>
      <c r="CI129" s="49"/>
    </row>
    <row r="130" spans="65:87">
      <c r="BM130" s="36"/>
      <c r="CB130"/>
      <c r="CE130" s="36"/>
      <c r="CF130" s="36"/>
      <c r="CG130" s="36"/>
      <c r="CI130" s="49"/>
    </row>
    <row r="131" spans="65:87">
      <c r="BM131" s="36"/>
      <c r="CB131"/>
      <c r="CE131" s="36"/>
      <c r="CF131" s="36"/>
      <c r="CG131" s="36"/>
      <c r="CI131" s="49"/>
    </row>
    <row r="132" spans="65:87">
      <c r="BM132" s="36"/>
      <c r="CB132"/>
      <c r="CE132" s="36"/>
      <c r="CF132" s="36"/>
      <c r="CG132" s="36"/>
      <c r="CI132" s="49"/>
    </row>
    <row r="133" spans="65:87">
      <c r="BM133" s="36"/>
      <c r="CB133"/>
      <c r="CE133" s="36"/>
      <c r="CF133" s="36"/>
      <c r="CG133" s="36"/>
      <c r="CI133" s="49"/>
    </row>
    <row r="134" spans="65:87">
      <c r="BM134" s="36"/>
      <c r="CB134"/>
      <c r="CE134" s="36"/>
      <c r="CF134" s="36"/>
      <c r="CG134" s="36"/>
      <c r="CI134" s="49"/>
    </row>
    <row r="135" spans="65:87">
      <c r="BM135" s="36"/>
      <c r="CB135"/>
      <c r="CE135" s="36"/>
      <c r="CF135" s="36"/>
      <c r="CG135" s="36"/>
      <c r="CI135" s="49"/>
    </row>
    <row r="136" spans="65:87">
      <c r="BM136" s="36"/>
      <c r="CB136"/>
      <c r="CE136" s="36"/>
      <c r="CF136" s="36"/>
      <c r="CG136" s="36"/>
      <c r="CI136" s="49"/>
    </row>
    <row r="137" spans="65:87">
      <c r="BM137" s="36"/>
      <c r="CB137"/>
      <c r="CE137" s="36"/>
      <c r="CF137" s="36"/>
      <c r="CG137" s="36"/>
      <c r="CI137" s="49"/>
    </row>
    <row r="138" spans="65:87">
      <c r="BM138" s="36"/>
      <c r="CB138"/>
      <c r="CE138" s="36"/>
      <c r="CF138" s="36"/>
      <c r="CG138" s="36"/>
      <c r="CI138" s="49"/>
    </row>
    <row r="139" spans="65:87">
      <c r="BM139" s="36"/>
      <c r="CB139"/>
      <c r="CE139" s="36"/>
      <c r="CF139" s="36"/>
      <c r="CG139" s="36"/>
      <c r="CI139" s="49"/>
    </row>
    <row r="140" spans="65:87">
      <c r="BM140" s="36"/>
      <c r="CB140"/>
      <c r="CE140" s="36"/>
      <c r="CF140" s="36"/>
      <c r="CG140" s="36"/>
      <c r="CI140" s="49"/>
    </row>
    <row r="141" spans="65:87">
      <c r="BM141" s="36"/>
      <c r="CB141"/>
      <c r="CE141" s="36"/>
      <c r="CF141" s="36"/>
      <c r="CG141" s="36"/>
      <c r="CI141" s="49"/>
    </row>
    <row r="142" spans="65:87">
      <c r="BM142" s="36"/>
      <c r="CB142"/>
      <c r="CE142" s="36"/>
      <c r="CF142" s="36"/>
      <c r="CG142" s="36"/>
      <c r="CI142" s="49"/>
    </row>
    <row r="143" spans="65:87">
      <c r="BM143" s="36"/>
      <c r="CB143"/>
      <c r="CE143" s="36"/>
      <c r="CF143" s="36"/>
      <c r="CG143" s="36"/>
      <c r="CI143" s="49"/>
    </row>
    <row r="144" spans="65:87">
      <c r="BM144" s="36"/>
      <c r="CB144"/>
      <c r="CE144" s="36"/>
      <c r="CF144" s="36"/>
      <c r="CG144" s="36"/>
      <c r="CI144" s="49"/>
    </row>
    <row r="145" spans="65:87">
      <c r="BM145" s="36"/>
      <c r="CB145"/>
      <c r="CE145" s="36"/>
      <c r="CF145" s="36"/>
      <c r="CG145" s="36"/>
      <c r="CI145" s="49"/>
    </row>
    <row r="146" spans="65:87">
      <c r="BM146" s="36"/>
      <c r="CB146"/>
      <c r="CE146" s="36"/>
      <c r="CF146" s="36"/>
      <c r="CG146" s="36"/>
      <c r="CI146" s="49"/>
    </row>
    <row r="147" spans="65:87">
      <c r="BM147" s="36"/>
      <c r="CB147"/>
      <c r="CE147" s="36"/>
      <c r="CF147" s="36"/>
      <c r="CG147" s="36"/>
      <c r="CI147" s="49"/>
    </row>
    <row r="148" spans="65:87">
      <c r="BM148" s="36"/>
      <c r="CB148"/>
      <c r="CE148" s="36"/>
      <c r="CF148" s="36"/>
      <c r="CG148" s="36"/>
      <c r="CI148" s="49"/>
    </row>
    <row r="149" spans="65:87">
      <c r="BM149" s="36"/>
      <c r="CB149"/>
      <c r="CE149" s="36"/>
      <c r="CF149" s="36"/>
      <c r="CG149" s="36"/>
      <c r="CI149" s="49"/>
    </row>
    <row r="150" spans="65:87">
      <c r="BM150" s="36"/>
      <c r="CB150"/>
      <c r="CE150" s="36"/>
      <c r="CF150" s="36"/>
      <c r="CG150" s="36"/>
      <c r="CI150" s="49"/>
    </row>
    <row r="151" spans="65:87">
      <c r="BM151" s="36"/>
      <c r="CB151"/>
      <c r="CE151" s="36"/>
      <c r="CF151" s="36"/>
      <c r="CG151" s="36"/>
      <c r="CI151" s="49"/>
    </row>
    <row r="152" spans="65:87">
      <c r="BM152" s="36"/>
      <c r="CB152"/>
      <c r="CE152" s="36"/>
      <c r="CF152" s="36"/>
      <c r="CG152" s="36"/>
      <c r="CI152" s="49"/>
    </row>
    <row r="153" spans="65:87">
      <c r="BM153" s="36"/>
      <c r="CB153"/>
      <c r="CE153" s="36"/>
      <c r="CF153" s="36"/>
      <c r="CG153" s="36"/>
      <c r="CI153" s="49"/>
    </row>
    <row r="154" spans="65:87">
      <c r="BM154" s="36"/>
      <c r="CB154"/>
      <c r="CE154" s="36"/>
      <c r="CF154" s="36"/>
      <c r="CG154" s="36"/>
      <c r="CI154" s="49"/>
    </row>
    <row r="155" spans="65:87">
      <c r="BM155" s="36"/>
      <c r="CB155"/>
      <c r="CE155" s="36"/>
      <c r="CF155" s="36"/>
      <c r="CG155" s="36"/>
      <c r="CI155" s="49"/>
    </row>
    <row r="156" spans="65:87">
      <c r="BM156" s="36"/>
      <c r="CB156"/>
      <c r="CE156" s="36"/>
      <c r="CF156" s="36"/>
      <c r="CG156" s="36"/>
      <c r="CI156" s="49"/>
    </row>
    <row r="157" spans="65:87">
      <c r="BM157" s="36"/>
      <c r="CB157"/>
      <c r="CE157" s="36"/>
      <c r="CF157" s="36"/>
      <c r="CG157" s="36"/>
      <c r="CI157" s="49"/>
    </row>
    <row r="158" spans="65:87">
      <c r="BM158" s="36"/>
      <c r="CB158"/>
      <c r="CE158" s="36"/>
      <c r="CF158" s="36"/>
      <c r="CG158" s="36"/>
      <c r="CI158" s="49"/>
    </row>
    <row r="159" spans="65:87">
      <c r="BM159" s="36"/>
      <c r="CB159"/>
      <c r="CE159" s="36"/>
      <c r="CF159" s="36"/>
      <c r="CG159" s="36"/>
      <c r="CI159" s="49"/>
    </row>
    <row r="160" spans="65:87">
      <c r="BM160" s="36"/>
      <c r="CB160"/>
      <c r="CE160" s="36"/>
      <c r="CF160" s="36"/>
      <c r="CG160" s="36"/>
      <c r="CI160" s="49"/>
    </row>
    <row r="161" spans="65:87">
      <c r="BM161" s="36"/>
      <c r="CB161"/>
      <c r="CE161" s="36"/>
      <c r="CF161" s="36"/>
      <c r="CG161" s="36"/>
      <c r="CI161" s="49"/>
    </row>
    <row r="162" spans="65:87">
      <c r="BM162" s="36"/>
      <c r="CB162"/>
      <c r="CE162" s="36"/>
      <c r="CF162" s="36"/>
      <c r="CG162" s="36"/>
      <c r="CI162" s="49"/>
    </row>
    <row r="163" spans="65:87">
      <c r="BM163" s="36"/>
      <c r="CB163"/>
      <c r="CE163" s="36"/>
      <c r="CF163" s="36"/>
      <c r="CG163" s="36"/>
      <c r="CI163" s="49"/>
    </row>
    <row r="164" spans="65:87">
      <c r="BM164" s="36"/>
      <c r="CB164"/>
      <c r="CE164" s="36"/>
      <c r="CF164" s="36"/>
      <c r="CG164" s="36"/>
      <c r="CI164" s="49"/>
    </row>
    <row r="165" spans="65:87">
      <c r="BM165" s="36"/>
      <c r="CB165"/>
      <c r="CE165" s="36"/>
      <c r="CF165" s="36"/>
      <c r="CG165" s="36"/>
    </row>
    <row r="166" spans="65:87">
      <c r="BM166" s="36"/>
      <c r="CB166"/>
      <c r="CE166" s="36"/>
      <c r="CF166" s="36"/>
      <c r="CG166" s="36"/>
    </row>
    <row r="167" spans="65:87">
      <c r="BM167" s="36"/>
      <c r="CB167"/>
      <c r="CE167" s="36"/>
      <c r="CF167" s="36"/>
      <c r="CG167" s="36"/>
    </row>
    <row r="168" spans="65:87">
      <c r="BM168" s="36"/>
      <c r="CB168"/>
      <c r="CE168" s="36"/>
      <c r="CF168" s="36"/>
      <c r="CG168" s="36"/>
    </row>
    <row r="169" spans="65:87">
      <c r="BM169" s="36"/>
      <c r="CB169"/>
      <c r="CE169" s="36"/>
      <c r="CF169" s="36"/>
      <c r="CG169" s="36"/>
    </row>
    <row r="170" spans="65:87">
      <c r="BM170" s="36"/>
      <c r="CB170"/>
      <c r="CE170" s="36"/>
      <c r="CF170" s="36"/>
      <c r="CG170" s="36"/>
    </row>
    <row r="171" spans="65:87">
      <c r="BM171" s="36"/>
      <c r="CB171"/>
      <c r="CE171" s="36"/>
      <c r="CF171" s="36"/>
      <c r="CG171" s="36"/>
    </row>
    <row r="172" spans="65:87">
      <c r="BM172" s="36"/>
      <c r="CB172"/>
      <c r="CE172" s="36"/>
      <c r="CF172" s="36"/>
      <c r="CG172" s="36"/>
    </row>
    <row r="173" spans="65:87">
      <c r="BM173" s="36"/>
      <c r="CB173"/>
      <c r="CE173" s="36"/>
      <c r="CF173" s="36"/>
      <c r="CG173" s="36"/>
    </row>
    <row r="174" spans="65:87">
      <c r="BM174" s="36"/>
      <c r="CB174"/>
      <c r="CE174" s="36"/>
      <c r="CF174" s="36"/>
      <c r="CG174" s="36"/>
    </row>
    <row r="175" spans="65:87">
      <c r="BM175" s="36"/>
      <c r="CB175"/>
      <c r="CE175" s="36"/>
      <c r="CF175" s="36"/>
      <c r="CG175" s="36"/>
    </row>
    <row r="176" spans="65:87">
      <c r="BM176" s="36"/>
      <c r="CB176"/>
      <c r="CE176" s="36"/>
      <c r="CF176" s="36"/>
      <c r="CG176" s="36"/>
    </row>
    <row r="177" spans="65:85">
      <c r="BM177" s="36"/>
      <c r="CB177"/>
      <c r="CE177" s="36"/>
      <c r="CF177" s="36"/>
      <c r="CG177" s="36"/>
    </row>
    <row r="178" spans="65:85">
      <c r="BM178" s="36"/>
      <c r="CB178"/>
      <c r="CE178" s="36"/>
      <c r="CF178" s="36"/>
      <c r="CG178" s="36"/>
    </row>
    <row r="179" spans="65:85">
      <c r="BM179" s="36"/>
      <c r="CB179"/>
      <c r="CE179" s="36"/>
      <c r="CF179" s="36"/>
      <c r="CG179" s="36"/>
    </row>
    <row r="180" spans="65:85">
      <c r="BM180" s="36"/>
      <c r="CB180"/>
      <c r="CE180" s="36"/>
      <c r="CF180" s="36"/>
      <c r="CG180" s="36"/>
    </row>
    <row r="181" spans="65:85">
      <c r="BM181" s="36"/>
      <c r="CB181"/>
      <c r="CE181" s="36"/>
      <c r="CF181" s="36"/>
      <c r="CG181" s="36"/>
    </row>
    <row r="182" spans="65:85">
      <c r="BM182" s="36"/>
      <c r="CB182"/>
      <c r="CE182" s="36"/>
      <c r="CF182" s="36"/>
      <c r="CG182" s="36"/>
    </row>
    <row r="183" spans="65:85">
      <c r="BM183" s="36"/>
      <c r="CB183"/>
      <c r="CE183" s="36"/>
      <c r="CF183" s="36"/>
      <c r="CG183" s="36"/>
    </row>
    <row r="184" spans="65:85">
      <c r="BM184" s="36"/>
      <c r="CB184"/>
      <c r="CE184" s="36"/>
      <c r="CF184" s="36"/>
      <c r="CG184" s="36"/>
    </row>
    <row r="185" spans="65:85">
      <c r="BM185" s="36"/>
      <c r="CB185"/>
      <c r="CE185" s="36"/>
      <c r="CF185" s="36"/>
      <c r="CG185" s="36"/>
    </row>
    <row r="186" spans="65:85">
      <c r="BM186" s="36"/>
      <c r="CB186"/>
      <c r="CE186" s="36"/>
      <c r="CF186" s="36"/>
      <c r="CG186" s="36"/>
    </row>
    <row r="187" spans="65:85">
      <c r="BM187" s="36"/>
      <c r="CB187"/>
      <c r="CE187" s="36"/>
      <c r="CF187" s="36"/>
      <c r="CG187" s="36"/>
    </row>
    <row r="188" spans="65:85">
      <c r="BM188" s="36"/>
      <c r="CB188"/>
      <c r="CE188" s="36"/>
      <c r="CF188" s="36"/>
      <c r="CG188" s="36"/>
    </row>
    <row r="189" spans="65:85">
      <c r="BM189" s="36"/>
      <c r="CB189"/>
      <c r="CE189" s="36"/>
      <c r="CF189" s="36"/>
      <c r="CG189" s="36"/>
    </row>
    <row r="190" spans="65:85">
      <c r="BM190" s="36"/>
      <c r="CB190"/>
      <c r="CE190" s="36"/>
      <c r="CF190" s="36"/>
      <c r="CG190" s="36"/>
    </row>
    <row r="191" spans="65:85">
      <c r="BM191" s="36"/>
      <c r="CB191"/>
      <c r="CE191" s="36"/>
      <c r="CF191" s="36"/>
      <c r="CG191" s="36"/>
    </row>
    <row r="192" spans="65:85">
      <c r="BM192" s="36"/>
      <c r="CB192"/>
      <c r="CE192" s="36"/>
      <c r="CF192" s="36"/>
      <c r="CG192" s="36"/>
    </row>
    <row r="193" spans="65:85">
      <c r="BM193" s="36"/>
      <c r="CB193"/>
      <c r="CE193" s="36"/>
      <c r="CF193" s="36"/>
      <c r="CG193" s="36"/>
    </row>
    <row r="194" spans="65:85">
      <c r="BM194" s="36"/>
      <c r="CB194"/>
      <c r="CE194" s="36"/>
      <c r="CF194" s="36"/>
      <c r="CG194" s="36"/>
    </row>
    <row r="195" spans="65:85">
      <c r="BM195" s="36"/>
      <c r="CB195"/>
      <c r="CE195" s="36"/>
      <c r="CF195" s="36"/>
      <c r="CG195" s="36"/>
    </row>
    <row r="196" spans="65:85">
      <c r="BM196" s="36"/>
      <c r="CB196"/>
      <c r="CE196" s="36"/>
      <c r="CF196" s="36"/>
      <c r="CG196" s="36"/>
    </row>
    <row r="197" spans="65:85">
      <c r="BM197" s="36"/>
      <c r="CB197"/>
      <c r="CE197" s="36"/>
      <c r="CF197" s="36"/>
      <c r="CG197" s="36"/>
    </row>
    <row r="198" spans="65:85">
      <c r="BM198" s="36"/>
      <c r="CB198"/>
      <c r="CE198" s="36"/>
      <c r="CF198" s="36"/>
      <c r="CG198" s="36"/>
    </row>
    <row r="199" spans="65:85">
      <c r="BM199" s="36"/>
      <c r="CB199"/>
      <c r="CE199" s="36"/>
      <c r="CF199" s="36"/>
      <c r="CG199" s="36"/>
    </row>
    <row r="200" spans="65:85">
      <c r="BM200" s="36"/>
      <c r="CB200"/>
      <c r="CE200" s="36"/>
      <c r="CF200" s="36"/>
      <c r="CG200" s="36"/>
    </row>
    <row r="201" spans="65:85">
      <c r="BM201" s="36"/>
      <c r="CB201"/>
      <c r="CE201" s="36"/>
      <c r="CF201" s="36"/>
      <c r="CG201" s="36"/>
    </row>
    <row r="202" spans="65:85">
      <c r="BM202" s="36"/>
      <c r="CB202"/>
      <c r="CE202" s="36"/>
      <c r="CF202" s="36"/>
      <c r="CG202" s="36"/>
    </row>
    <row r="203" spans="65:85">
      <c r="BM203" s="36"/>
      <c r="CB203"/>
      <c r="CE203" s="36"/>
      <c r="CF203" s="36"/>
      <c r="CG203" s="36"/>
    </row>
    <row r="204" spans="65:85">
      <c r="BM204" s="36"/>
      <c r="CB204"/>
      <c r="CE204" s="36"/>
      <c r="CF204" s="36"/>
      <c r="CG204" s="36"/>
    </row>
    <row r="205" spans="65:85">
      <c r="BM205" s="36"/>
      <c r="CB205"/>
      <c r="CE205" s="36"/>
      <c r="CF205" s="36"/>
      <c r="CG205" s="36"/>
    </row>
    <row r="206" spans="65:85">
      <c r="BM206" s="36"/>
      <c r="CB206"/>
      <c r="CE206" s="36"/>
      <c r="CF206" s="36"/>
      <c r="CG206" s="36"/>
    </row>
    <row r="207" spans="65:85">
      <c r="BM207" s="36"/>
      <c r="CB207"/>
      <c r="CE207" s="36"/>
      <c r="CF207" s="36"/>
      <c r="CG207" s="36"/>
    </row>
    <row r="208" spans="65:85">
      <c r="BM208" s="36"/>
      <c r="CB208"/>
      <c r="CE208" s="36"/>
      <c r="CF208" s="36"/>
      <c r="CG208" s="36"/>
    </row>
    <row r="209" spans="65:87">
      <c r="BM209" s="36"/>
      <c r="CB209"/>
      <c r="CE209" s="36"/>
      <c r="CF209" s="36"/>
      <c r="CG209" s="36"/>
    </row>
    <row r="210" spans="65:87">
      <c r="BM210" s="36"/>
      <c r="CB210"/>
      <c r="CE210" s="36"/>
      <c r="CF210" s="36"/>
      <c r="CG210" s="36"/>
    </row>
    <row r="211" spans="65:87">
      <c r="BM211" s="36"/>
      <c r="CB211"/>
      <c r="CE211" s="36"/>
      <c r="CF211" s="36"/>
      <c r="CG211" s="36"/>
    </row>
    <row r="212" spans="65:87">
      <c r="BM212" s="36"/>
      <c r="CB212"/>
      <c r="CE212" s="36"/>
      <c r="CF212" s="36"/>
      <c r="CG212" s="36"/>
    </row>
    <row r="213" spans="65:87">
      <c r="BM213" s="36"/>
      <c r="CB213"/>
      <c r="CE213" s="36"/>
      <c r="CF213" s="36"/>
      <c r="CG213" s="36"/>
    </row>
    <row r="214" spans="65:87">
      <c r="BM214" s="36"/>
      <c r="CB214"/>
      <c r="CE214" s="36"/>
      <c r="CF214" s="36"/>
      <c r="CG214" s="36"/>
    </row>
    <row r="215" spans="65:87">
      <c r="BM215" s="36"/>
      <c r="CB215"/>
      <c r="CE215" s="36"/>
      <c r="CF215" s="36"/>
      <c r="CG215" s="36"/>
    </row>
    <row r="216" spans="65:87">
      <c r="BM216" s="36"/>
      <c r="CB216"/>
      <c r="CE216" s="36"/>
      <c r="CF216" s="36"/>
      <c r="CG216" s="36"/>
    </row>
    <row r="217" spans="65:87">
      <c r="BM217" s="36"/>
      <c r="CB217"/>
      <c r="CE217" s="36"/>
      <c r="CF217" s="36"/>
      <c r="CG217" s="36"/>
    </row>
    <row r="218" spans="65:87">
      <c r="BM218" s="36"/>
      <c r="CB218"/>
      <c r="CE218" s="36"/>
      <c r="CF218" s="36"/>
      <c r="CG218" s="36"/>
    </row>
    <row r="219" spans="65:87">
      <c r="BM219" s="36"/>
      <c r="CB219"/>
      <c r="CE219" s="36"/>
      <c r="CF219" s="36"/>
      <c r="CG219" s="36"/>
    </row>
    <row r="220" spans="65:87">
      <c r="BM220" s="36"/>
      <c r="CB220"/>
      <c r="CE220" s="36"/>
      <c r="CF220" s="36"/>
      <c r="CG220" s="36"/>
    </row>
    <row r="221" spans="65:87">
      <c r="BM221" s="36"/>
      <c r="CB221"/>
      <c r="CE221" s="36"/>
      <c r="CF221" s="36"/>
      <c r="CG221" s="36"/>
    </row>
    <row r="222" spans="65:87">
      <c r="BM222" s="36"/>
      <c r="CB222"/>
      <c r="CE222" s="36"/>
      <c r="CF222" s="36"/>
      <c r="CG222" s="36"/>
    </row>
    <row r="223" spans="65:87">
      <c r="BM223" s="36"/>
      <c r="CB223"/>
      <c r="CE223" s="36"/>
      <c r="CF223" s="36"/>
      <c r="CG223" s="36"/>
    </row>
    <row r="224" spans="65:87">
      <c r="BM224" s="36"/>
      <c r="CB224"/>
      <c r="CE224" s="36"/>
      <c r="CF224" s="36"/>
      <c r="CG224" s="36"/>
      <c r="CI224" s="49"/>
    </row>
    <row r="225" spans="65:87">
      <c r="BM225" s="36"/>
      <c r="CB225"/>
      <c r="CE225" s="36"/>
      <c r="CF225" s="36"/>
      <c r="CG225" s="36"/>
      <c r="CI225" s="49"/>
    </row>
    <row r="226" spans="65:87">
      <c r="BM226" s="36"/>
      <c r="CB226"/>
      <c r="CE226" s="36"/>
      <c r="CF226" s="36"/>
      <c r="CG226" s="36"/>
      <c r="CI226" s="49"/>
    </row>
    <row r="227" spans="65:87">
      <c r="BM227" s="36"/>
      <c r="CB227"/>
      <c r="CE227" s="36"/>
      <c r="CF227" s="36"/>
      <c r="CG227" s="36"/>
      <c r="CI227" s="49"/>
    </row>
    <row r="228" spans="65:87">
      <c r="BM228" s="36"/>
      <c r="CB228"/>
      <c r="CE228" s="36"/>
      <c r="CF228" s="36"/>
      <c r="CG228" s="36"/>
      <c r="CI228" s="49"/>
    </row>
    <row r="229" spans="65:87">
      <c r="BM229" s="36"/>
      <c r="CB229"/>
    </row>
    <row r="230" spans="65:87">
      <c r="BM230" s="36"/>
      <c r="CB230"/>
    </row>
    <row r="231" spans="65:87">
      <c r="BM231" s="36"/>
      <c r="CB231"/>
    </row>
    <row r="232" spans="65:87">
      <c r="BM232" s="36"/>
      <c r="CB232"/>
    </row>
    <row r="233" spans="65:87">
      <c r="BM233" s="36"/>
      <c r="CB233"/>
    </row>
    <row r="234" spans="65:87">
      <c r="BM234" s="36"/>
      <c r="CB234"/>
    </row>
    <row r="235" spans="65:87">
      <c r="BM235" s="36"/>
      <c r="CB235"/>
    </row>
    <row r="236" spans="65:87">
      <c r="CB236"/>
    </row>
    <row r="237" spans="65:87">
      <c r="CB237"/>
    </row>
    <row r="238" spans="65:87">
      <c r="CB238"/>
    </row>
    <row r="239" spans="65:87">
      <c r="CB239"/>
    </row>
    <row r="240" spans="65:87">
      <c r="CB240"/>
    </row>
    <row r="241" spans="80:80">
      <c r="CB241"/>
    </row>
    <row r="242" spans="80:80">
      <c r="CB242"/>
    </row>
    <row r="243" spans="80:80">
      <c r="CB243"/>
    </row>
    <row r="244" spans="80:80">
      <c r="CB244"/>
    </row>
    <row r="245" spans="80:80">
      <c r="CB245"/>
    </row>
    <row r="246" spans="80:80">
      <c r="CB246"/>
    </row>
    <row r="247" spans="80:80">
      <c r="CB247"/>
    </row>
    <row r="248" spans="80:80">
      <c r="CB248"/>
    </row>
    <row r="249" spans="80:80">
      <c r="CB249"/>
    </row>
    <row r="250" spans="80:80">
      <c r="CB250"/>
    </row>
    <row r="251" spans="80:80">
      <c r="CB251"/>
    </row>
    <row r="252" spans="80:80">
      <c r="CB252"/>
    </row>
    <row r="253" spans="80:80">
      <c r="CB253"/>
    </row>
    <row r="254" spans="80:80">
      <c r="CB254"/>
    </row>
    <row r="255" spans="80:80">
      <c r="CB255"/>
    </row>
    <row r="256" spans="80:80">
      <c r="CB256"/>
    </row>
    <row r="257" spans="80:80">
      <c r="CB257"/>
    </row>
    <row r="258" spans="80:80">
      <c r="CB258"/>
    </row>
    <row r="259" spans="80:80">
      <c r="CB259"/>
    </row>
    <row r="260" spans="80:80">
      <c r="CB260"/>
    </row>
    <row r="261" spans="80:80">
      <c r="CB261"/>
    </row>
    <row r="262" spans="80:80">
      <c r="CB262"/>
    </row>
    <row r="263" spans="80:80">
      <c r="CB263"/>
    </row>
    <row r="264" spans="80:80">
      <c r="CB264"/>
    </row>
    <row r="265" spans="80:80">
      <c r="CB265"/>
    </row>
    <row r="266" spans="80:80">
      <c r="CB266"/>
    </row>
    <row r="267" spans="80:80">
      <c r="CB267"/>
    </row>
    <row r="268" spans="80:80">
      <c r="CB268"/>
    </row>
    <row r="269" spans="80:80">
      <c r="CB269"/>
    </row>
    <row r="270" spans="80:80">
      <c r="CB270"/>
    </row>
    <row r="271" spans="80:80">
      <c r="CB271"/>
    </row>
    <row r="272" spans="80:80">
      <c r="CB272"/>
    </row>
    <row r="273" spans="80:80">
      <c r="CB273"/>
    </row>
    <row r="274" spans="80:80">
      <c r="CB274"/>
    </row>
    <row r="275" spans="80:80">
      <c r="CB275"/>
    </row>
    <row r="276" spans="80:80">
      <c r="CB276"/>
    </row>
    <row r="277" spans="80:80">
      <c r="CB277"/>
    </row>
    <row r="278" spans="80:80">
      <c r="CB278"/>
    </row>
    <row r="279" spans="80:80">
      <c r="CB279"/>
    </row>
    <row r="280" spans="80:80">
      <c r="CB280"/>
    </row>
    <row r="281" spans="80:80">
      <c r="CB281"/>
    </row>
    <row r="282" spans="80:80">
      <c r="CB282"/>
    </row>
    <row r="283" spans="80:80">
      <c r="CB283"/>
    </row>
    <row r="284" spans="80:80">
      <c r="CB284"/>
    </row>
    <row r="285" spans="80:80">
      <c r="CB285"/>
    </row>
    <row r="286" spans="80:80">
      <c r="CB286"/>
    </row>
    <row r="287" spans="80:80">
      <c r="CB287"/>
    </row>
    <row r="288" spans="80:80">
      <c r="CB288"/>
    </row>
    <row r="289" spans="80:80">
      <c r="CB289"/>
    </row>
    <row r="290" spans="80:80">
      <c r="CB290"/>
    </row>
    <row r="291" spans="80:80">
      <c r="CB291"/>
    </row>
    <row r="292" spans="80:80">
      <c r="CB292"/>
    </row>
    <row r="293" spans="80:80">
      <c r="CB293"/>
    </row>
    <row r="294" spans="80:80">
      <c r="CB294"/>
    </row>
    <row r="295" spans="80:80">
      <c r="CB295"/>
    </row>
    <row r="296" spans="80:80">
      <c r="CB296"/>
    </row>
    <row r="297" spans="80:80">
      <c r="CB297"/>
    </row>
    <row r="298" spans="80:80">
      <c r="CB298"/>
    </row>
    <row r="299" spans="80:80">
      <c r="CB299"/>
    </row>
    <row r="300" spans="80:80">
      <c r="CB300"/>
    </row>
    <row r="301" spans="80:80">
      <c r="CB301"/>
    </row>
    <row r="302" spans="80:80">
      <c r="CB302"/>
    </row>
    <row r="303" spans="80:80">
      <c r="CB303"/>
    </row>
    <row r="304" spans="80:80">
      <c r="CB304"/>
    </row>
    <row r="305" spans="80:80">
      <c r="CB305"/>
    </row>
    <row r="306" spans="80:80">
      <c r="CB306"/>
    </row>
    <row r="307" spans="80:80">
      <c r="CB307"/>
    </row>
    <row r="308" spans="80:80">
      <c r="CB308"/>
    </row>
    <row r="309" spans="80:80">
      <c r="CB309"/>
    </row>
    <row r="310" spans="80:80">
      <c r="CB310"/>
    </row>
    <row r="311" spans="80:80">
      <c r="CB311"/>
    </row>
    <row r="312" spans="80:80">
      <c r="CB312"/>
    </row>
    <row r="313" spans="80:80">
      <c r="CB313"/>
    </row>
    <row r="314" spans="80:80">
      <c r="CB314"/>
    </row>
    <row r="315" spans="80:80">
      <c r="CB315"/>
    </row>
    <row r="316" spans="80:80">
      <c r="CB316"/>
    </row>
    <row r="317" spans="80:80">
      <c r="CB317"/>
    </row>
    <row r="318" spans="80:80">
      <c r="CB318"/>
    </row>
    <row r="319" spans="80:80">
      <c r="CB319"/>
    </row>
    <row r="320" spans="80:80">
      <c r="CB320"/>
    </row>
    <row r="321" spans="80:80">
      <c r="CB321"/>
    </row>
    <row r="322" spans="80:80">
      <c r="CB322"/>
    </row>
    <row r="323" spans="80:80">
      <c r="CB323"/>
    </row>
    <row r="324" spans="80:80">
      <c r="CB324"/>
    </row>
    <row r="325" spans="80:80">
      <c r="CB325"/>
    </row>
    <row r="326" spans="80:80">
      <c r="CB326"/>
    </row>
    <row r="327" spans="80:80">
      <c r="CB327"/>
    </row>
    <row r="328" spans="80:80">
      <c r="CB328"/>
    </row>
    <row r="329" spans="80:80">
      <c r="CB329"/>
    </row>
    <row r="330" spans="80:80">
      <c r="CB330"/>
    </row>
    <row r="331" spans="80:80">
      <c r="CB331"/>
    </row>
    <row r="332" spans="80:80">
      <c r="CB332"/>
    </row>
    <row r="333" spans="80:80">
      <c r="CB333"/>
    </row>
    <row r="334" spans="80:80">
      <c r="CB334"/>
    </row>
    <row r="335" spans="80:80">
      <c r="CB335"/>
    </row>
    <row r="336" spans="80:80">
      <c r="CB336"/>
    </row>
    <row r="337" spans="80:80">
      <c r="CB337"/>
    </row>
    <row r="338" spans="80:80">
      <c r="CB338"/>
    </row>
    <row r="339" spans="80:80">
      <c r="CB339"/>
    </row>
    <row r="340" spans="80:80">
      <c r="CB340"/>
    </row>
    <row r="341" spans="80:80">
      <c r="CB341"/>
    </row>
    <row r="342" spans="80:80">
      <c r="CB342"/>
    </row>
    <row r="343" spans="80:80">
      <c r="CB343"/>
    </row>
    <row r="344" spans="80:80">
      <c r="CB344"/>
    </row>
    <row r="345" spans="80:80">
      <c r="CB345"/>
    </row>
    <row r="346" spans="80:80">
      <c r="CB346"/>
    </row>
    <row r="347" spans="80:80">
      <c r="CB347"/>
    </row>
    <row r="348" spans="80:80">
      <c r="CB348"/>
    </row>
    <row r="349" spans="80:80">
      <c r="CB349"/>
    </row>
    <row r="350" spans="80:80">
      <c r="CB350"/>
    </row>
    <row r="351" spans="80:80">
      <c r="CB351"/>
    </row>
    <row r="352" spans="80:80">
      <c r="CB352"/>
    </row>
    <row r="353" spans="80:80">
      <c r="CB353"/>
    </row>
    <row r="354" spans="80:80">
      <c r="CB354"/>
    </row>
    <row r="355" spans="80:80">
      <c r="CB355"/>
    </row>
    <row r="356" spans="80:80">
      <c r="CB356"/>
    </row>
    <row r="357" spans="80:80">
      <c r="CB357"/>
    </row>
    <row r="358" spans="80:80">
      <c r="CB358"/>
    </row>
    <row r="359" spans="80:80">
      <c r="CB359"/>
    </row>
    <row r="360" spans="80:80">
      <c r="CB360"/>
    </row>
    <row r="361" spans="80:80">
      <c r="CB361"/>
    </row>
    <row r="362" spans="80:80">
      <c r="CB362"/>
    </row>
    <row r="363" spans="80:80">
      <c r="CB363"/>
    </row>
    <row r="364" spans="80:80">
      <c r="CB364"/>
    </row>
    <row r="365" spans="80:80">
      <c r="CB365"/>
    </row>
    <row r="366" spans="80:80">
      <c r="CB366"/>
    </row>
    <row r="367" spans="80:80">
      <c r="CB367"/>
    </row>
    <row r="368" spans="80:80">
      <c r="CB368"/>
    </row>
    <row r="369" spans="80:80">
      <c r="CB369"/>
    </row>
    <row r="370" spans="80:80">
      <c r="CB370"/>
    </row>
    <row r="371" spans="80:80">
      <c r="CB371"/>
    </row>
    <row r="372" spans="80:80">
      <c r="CB372"/>
    </row>
    <row r="373" spans="80:80">
      <c r="CB373"/>
    </row>
    <row r="374" spans="80:80">
      <c r="CB374"/>
    </row>
    <row r="375" spans="80:80">
      <c r="CB375"/>
    </row>
    <row r="376" spans="80:80">
      <c r="CB376"/>
    </row>
    <row r="377" spans="80:80">
      <c r="CB377"/>
    </row>
    <row r="378" spans="80:80">
      <c r="CB378"/>
    </row>
    <row r="379" spans="80:80">
      <c r="CB379"/>
    </row>
    <row r="380" spans="80:80">
      <c r="CB380"/>
    </row>
    <row r="381" spans="80:80">
      <c r="CB381"/>
    </row>
    <row r="382" spans="80:80">
      <c r="CB382"/>
    </row>
    <row r="383" spans="80:80">
      <c r="CB383"/>
    </row>
    <row r="384" spans="80:80">
      <c r="CB384"/>
    </row>
    <row r="385" spans="80:80">
      <c r="CB385"/>
    </row>
    <row r="386" spans="80:80">
      <c r="CB386"/>
    </row>
    <row r="387" spans="80:80">
      <c r="CB387"/>
    </row>
    <row r="388" spans="80:80">
      <c r="CB388"/>
    </row>
    <row r="389" spans="80:80">
      <c r="CB389"/>
    </row>
    <row r="390" spans="80:80">
      <c r="CB390"/>
    </row>
    <row r="391" spans="80:80">
      <c r="CB391"/>
    </row>
    <row r="392" spans="80:80">
      <c r="CB392"/>
    </row>
    <row r="393" spans="80:80">
      <c r="CB393"/>
    </row>
    <row r="394" spans="80:80">
      <c r="CB394"/>
    </row>
    <row r="395" spans="80:80">
      <c r="CB395"/>
    </row>
    <row r="396" spans="80:80">
      <c r="CB396"/>
    </row>
    <row r="397" spans="80:80">
      <c r="CB397"/>
    </row>
    <row r="398" spans="80:80">
      <c r="CB398"/>
    </row>
    <row r="399" spans="80:80">
      <c r="CB399"/>
    </row>
    <row r="400" spans="80:80">
      <c r="CB400"/>
    </row>
    <row r="401" spans="80:80">
      <c r="CB401"/>
    </row>
    <row r="402" spans="80:80">
      <c r="CB402"/>
    </row>
    <row r="403" spans="80:80">
      <c r="CB403"/>
    </row>
    <row r="404" spans="80:80">
      <c r="CB404"/>
    </row>
    <row r="405" spans="80:80">
      <c r="CB405"/>
    </row>
    <row r="406" spans="80:80">
      <c r="CB406"/>
    </row>
    <row r="407" spans="80:80">
      <c r="CB407"/>
    </row>
    <row r="408" spans="80:80">
      <c r="CB408"/>
    </row>
    <row r="409" spans="80:80">
      <c r="CB409"/>
    </row>
    <row r="410" spans="80:80">
      <c r="CB410"/>
    </row>
    <row r="411" spans="80:80">
      <c r="CB411"/>
    </row>
    <row r="412" spans="80:80">
      <c r="CB412"/>
    </row>
    <row r="413" spans="80:80">
      <c r="CB413"/>
    </row>
    <row r="414" spans="80:80">
      <c r="CB414"/>
    </row>
    <row r="415" spans="80:80">
      <c r="CB415"/>
    </row>
    <row r="416" spans="80:80">
      <c r="CB416"/>
    </row>
    <row r="417" spans="80:80">
      <c r="CB417"/>
    </row>
    <row r="418" spans="80:80">
      <c r="CB418"/>
    </row>
    <row r="419" spans="80:80">
      <c r="CB419"/>
    </row>
    <row r="420" spans="80:80">
      <c r="CB420"/>
    </row>
    <row r="421" spans="80:80">
      <c r="CB421"/>
    </row>
    <row r="422" spans="80:80">
      <c r="CB422"/>
    </row>
    <row r="423" spans="80:80">
      <c r="CB423"/>
    </row>
    <row r="424" spans="80:80">
      <c r="CB424"/>
    </row>
    <row r="425" spans="80:80">
      <c r="CB425"/>
    </row>
    <row r="426" spans="80:80">
      <c r="CB426"/>
    </row>
    <row r="427" spans="80:80">
      <c r="CB427"/>
    </row>
    <row r="428" spans="80:80">
      <c r="CB428"/>
    </row>
    <row r="429" spans="80:80">
      <c r="CB429"/>
    </row>
    <row r="430" spans="80:80">
      <c r="CB430"/>
    </row>
    <row r="431" spans="80:80">
      <c r="CB431"/>
    </row>
    <row r="432" spans="80:80">
      <c r="CB432"/>
    </row>
    <row r="433" spans="80:80">
      <c r="CB433"/>
    </row>
    <row r="434" spans="80:80">
      <c r="CB434"/>
    </row>
    <row r="435" spans="80:80">
      <c r="CB435"/>
    </row>
    <row r="436" spans="80:80">
      <c r="CB436"/>
    </row>
    <row r="437" spans="80:80">
      <c r="CB437"/>
    </row>
    <row r="438" spans="80:80">
      <c r="CB438"/>
    </row>
    <row r="439" spans="80:80">
      <c r="CB439"/>
    </row>
    <row r="440" spans="80:80">
      <c r="CB440"/>
    </row>
    <row r="441" spans="80:80">
      <c r="CB441"/>
    </row>
    <row r="442" spans="80:80">
      <c r="CB442"/>
    </row>
    <row r="443" spans="80:80">
      <c r="CB443"/>
    </row>
    <row r="444" spans="80:80">
      <c r="CB444"/>
    </row>
    <row r="445" spans="80:80">
      <c r="CB445"/>
    </row>
    <row r="446" spans="80:80">
      <c r="CB446"/>
    </row>
    <row r="447" spans="80:80">
      <c r="CB447"/>
    </row>
    <row r="448" spans="80:80">
      <c r="CB448"/>
    </row>
    <row r="449" spans="80:80">
      <c r="CB449"/>
    </row>
    <row r="450" spans="80:80">
      <c r="CB450"/>
    </row>
    <row r="451" spans="80:80">
      <c r="CB451"/>
    </row>
    <row r="452" spans="80:80">
      <c r="CB452"/>
    </row>
    <row r="453" spans="80:80">
      <c r="CB453"/>
    </row>
    <row r="454" spans="80:80">
      <c r="CB454"/>
    </row>
    <row r="455" spans="80:80">
      <c r="CB455"/>
    </row>
    <row r="456" spans="80:80">
      <c r="CB456"/>
    </row>
    <row r="457" spans="80:80">
      <c r="CB457"/>
    </row>
    <row r="458" spans="80:80">
      <c r="CB458"/>
    </row>
    <row r="459" spans="80:80">
      <c r="CB459"/>
    </row>
    <row r="460" spans="80:80">
      <c r="CB460"/>
    </row>
    <row r="461" spans="80:80">
      <c r="CB461"/>
    </row>
    <row r="462" spans="80:80">
      <c r="CB462"/>
    </row>
    <row r="463" spans="80:80">
      <c r="CB463"/>
    </row>
    <row r="464" spans="80:80">
      <c r="CB464"/>
    </row>
    <row r="465" spans="80:80">
      <c r="CB465"/>
    </row>
    <row r="466" spans="80:80">
      <c r="CB466"/>
    </row>
    <row r="467" spans="80:80">
      <c r="CB467"/>
    </row>
    <row r="468" spans="80:80">
      <c r="CB468"/>
    </row>
    <row r="469" spans="80:80">
      <c r="CB469"/>
    </row>
    <row r="470" spans="80:80">
      <c r="CB470"/>
    </row>
    <row r="471" spans="80:80">
      <c r="CB471"/>
    </row>
    <row r="472" spans="80:80">
      <c r="CB472"/>
    </row>
    <row r="473" spans="80:80">
      <c r="CB473"/>
    </row>
    <row r="474" spans="80:80">
      <c r="CB474"/>
    </row>
    <row r="475" spans="80:80">
      <c r="CB475"/>
    </row>
    <row r="476" spans="80:80">
      <c r="CB476"/>
    </row>
    <row r="477" spans="80:80">
      <c r="CB477"/>
    </row>
    <row r="478" spans="80:80">
      <c r="CB478"/>
    </row>
    <row r="479" spans="80:80">
      <c r="CB479"/>
    </row>
    <row r="480" spans="80:80">
      <c r="CB480"/>
    </row>
    <row r="481" spans="80:80">
      <c r="CB481"/>
    </row>
    <row r="482" spans="80:80">
      <c r="CB482"/>
    </row>
    <row r="483" spans="80:80">
      <c r="CB483"/>
    </row>
    <row r="484" spans="80:80">
      <c r="CB484"/>
    </row>
    <row r="485" spans="80:80">
      <c r="CB485"/>
    </row>
    <row r="486" spans="80:80">
      <c r="CB486"/>
    </row>
    <row r="487" spans="80:80">
      <c r="CB487"/>
    </row>
    <row r="488" spans="80:80">
      <c r="CB488"/>
    </row>
    <row r="489" spans="80:80">
      <c r="CB489"/>
    </row>
    <row r="490" spans="80:80">
      <c r="CB490"/>
    </row>
    <row r="491" spans="80:80">
      <c r="CB491"/>
    </row>
    <row r="492" spans="80:80">
      <c r="CB492"/>
    </row>
    <row r="493" spans="80:80">
      <c r="CB493"/>
    </row>
    <row r="494" spans="80:80">
      <c r="CB494"/>
    </row>
    <row r="495" spans="80:80">
      <c r="CB495"/>
    </row>
    <row r="496" spans="80:80">
      <c r="CB496"/>
    </row>
    <row r="497" spans="80:80">
      <c r="CB497"/>
    </row>
    <row r="498" spans="80:80">
      <c r="CB498"/>
    </row>
    <row r="499" spans="80:80">
      <c r="CB499"/>
    </row>
    <row r="500" spans="80:80">
      <c r="CB500"/>
    </row>
    <row r="501" spans="80:80">
      <c r="CB501"/>
    </row>
    <row r="502" spans="80:80">
      <c r="CB502"/>
    </row>
    <row r="503" spans="80:80">
      <c r="CB503"/>
    </row>
    <row r="504" spans="80:80">
      <c r="CB504"/>
    </row>
    <row r="505" spans="80:80">
      <c r="CB505"/>
    </row>
    <row r="506" spans="80:80">
      <c r="CB506"/>
    </row>
    <row r="507" spans="80:80">
      <c r="CB507"/>
    </row>
    <row r="508" spans="80:80">
      <c r="CB508"/>
    </row>
    <row r="509" spans="80:80">
      <c r="CB509"/>
    </row>
    <row r="510" spans="80:80">
      <c r="CB510"/>
    </row>
    <row r="511" spans="80:80">
      <c r="CB511"/>
    </row>
    <row r="512" spans="80:80">
      <c r="CB512"/>
    </row>
    <row r="513" spans="80:80">
      <c r="CB513"/>
    </row>
    <row r="514" spans="80:80">
      <c r="CB514"/>
    </row>
    <row r="515" spans="80:80">
      <c r="CB515"/>
    </row>
    <row r="516" spans="80:80">
      <c r="CB516"/>
    </row>
    <row r="517" spans="80:80">
      <c r="CB517"/>
    </row>
    <row r="518" spans="80:80">
      <c r="CB518"/>
    </row>
    <row r="519" spans="80:80">
      <c r="CB519"/>
    </row>
    <row r="520" spans="80:80">
      <c r="CB520"/>
    </row>
    <row r="521" spans="80:80">
      <c r="CB521"/>
    </row>
    <row r="522" spans="80:80">
      <c r="CB522"/>
    </row>
    <row r="523" spans="80:80">
      <c r="CB523"/>
    </row>
    <row r="524" spans="80:80">
      <c r="CB524"/>
    </row>
    <row r="525" spans="80:80">
      <c r="CB525"/>
    </row>
    <row r="526" spans="80:80">
      <c r="CB526"/>
    </row>
    <row r="527" spans="80:80">
      <c r="CB527"/>
    </row>
    <row r="528" spans="80:80">
      <c r="CB528"/>
    </row>
    <row r="529" spans="80:80">
      <c r="CB529"/>
    </row>
    <row r="530" spans="80:80">
      <c r="CB530"/>
    </row>
    <row r="531" spans="80:80">
      <c r="CB531"/>
    </row>
    <row r="532" spans="80:80">
      <c r="CB532"/>
    </row>
    <row r="533" spans="80:80">
      <c r="CB533"/>
    </row>
    <row r="534" spans="80:80">
      <c r="CB534"/>
    </row>
    <row r="535" spans="80:80">
      <c r="CB535"/>
    </row>
    <row r="536" spans="80:80">
      <c r="CB536"/>
    </row>
    <row r="537" spans="80:80">
      <c r="CB537"/>
    </row>
    <row r="538" spans="80:80">
      <c r="CB538"/>
    </row>
    <row r="539" spans="80:80">
      <c r="CB539"/>
    </row>
    <row r="540" spans="80:80">
      <c r="CB540"/>
    </row>
    <row r="541" spans="80:80">
      <c r="CB541"/>
    </row>
    <row r="542" spans="80:80">
      <c r="CB542"/>
    </row>
    <row r="543" spans="80:80">
      <c r="CB543"/>
    </row>
    <row r="544" spans="80:80">
      <c r="CB544"/>
    </row>
    <row r="545" spans="80:80">
      <c r="CB545"/>
    </row>
    <row r="546" spans="80:80">
      <c r="CB546"/>
    </row>
    <row r="547" spans="80:80">
      <c r="CB547"/>
    </row>
    <row r="548" spans="80:80">
      <c r="CB548"/>
    </row>
    <row r="549" spans="80:80">
      <c r="CB549"/>
    </row>
    <row r="550" spans="80:80">
      <c r="CB550"/>
    </row>
    <row r="551" spans="80:80">
      <c r="CB551"/>
    </row>
    <row r="552" spans="80:80">
      <c r="CB552"/>
    </row>
    <row r="553" spans="80:80">
      <c r="CB553"/>
    </row>
    <row r="554" spans="80:80">
      <c r="CB554"/>
    </row>
    <row r="555" spans="80:80">
      <c r="CB555"/>
    </row>
    <row r="556" spans="80:80">
      <c r="CB556"/>
    </row>
    <row r="557" spans="80:80">
      <c r="CB557"/>
    </row>
    <row r="558" spans="80:80">
      <c r="CB558"/>
    </row>
    <row r="559" spans="80:80">
      <c r="CB559"/>
    </row>
    <row r="560" spans="80:80">
      <c r="CB560"/>
    </row>
    <row r="561" spans="80:80">
      <c r="CB561"/>
    </row>
    <row r="562" spans="80:80">
      <c r="CB562"/>
    </row>
    <row r="563" spans="80:80">
      <c r="CB563"/>
    </row>
    <row r="564" spans="80:80">
      <c r="CB564"/>
    </row>
    <row r="565" spans="80:80">
      <c r="CB565"/>
    </row>
    <row r="566" spans="80:80">
      <c r="CB566"/>
    </row>
    <row r="567" spans="80:80">
      <c r="CB567"/>
    </row>
    <row r="568" spans="80:80">
      <c r="CB568"/>
    </row>
    <row r="569" spans="80:80">
      <c r="CB569"/>
    </row>
    <row r="570" spans="80:80">
      <c r="CB570"/>
    </row>
    <row r="571" spans="80:80">
      <c r="CB571"/>
    </row>
    <row r="572" spans="80:80">
      <c r="CB572"/>
    </row>
    <row r="573" spans="80:80">
      <c r="CB573"/>
    </row>
    <row r="574" spans="80:80">
      <c r="CB574"/>
    </row>
    <row r="575" spans="80:80">
      <c r="CB575"/>
    </row>
    <row r="576" spans="80:80">
      <c r="CB576"/>
    </row>
    <row r="577" spans="80:80">
      <c r="CB577"/>
    </row>
    <row r="578" spans="80:80">
      <c r="CB578"/>
    </row>
    <row r="579" spans="80:80">
      <c r="CB579"/>
    </row>
    <row r="580" spans="80:80">
      <c r="CB580"/>
    </row>
    <row r="581" spans="80:80">
      <c r="CB581"/>
    </row>
    <row r="582" spans="80:80">
      <c r="CB582"/>
    </row>
    <row r="583" spans="80:80">
      <c r="CB583"/>
    </row>
    <row r="584" spans="80:80">
      <c r="CB584"/>
    </row>
    <row r="585" spans="80:80">
      <c r="CB585"/>
    </row>
    <row r="586" spans="80:80">
      <c r="CB586"/>
    </row>
    <row r="587" spans="80:80">
      <c r="CB587"/>
    </row>
    <row r="588" spans="80:80">
      <c r="CB588"/>
    </row>
    <row r="589" spans="80:80">
      <c r="CB589"/>
    </row>
    <row r="590" spans="80:80">
      <c r="CB590"/>
    </row>
    <row r="591" spans="80:80">
      <c r="CB591"/>
    </row>
    <row r="592" spans="80:80">
      <c r="CB592"/>
    </row>
    <row r="593" spans="80:80">
      <c r="CB593"/>
    </row>
    <row r="594" spans="80:80">
      <c r="CB594"/>
    </row>
    <row r="595" spans="80:80">
      <c r="CB595"/>
    </row>
    <row r="596" spans="80:80">
      <c r="CB596"/>
    </row>
    <row r="597" spans="80:80">
      <c r="CB597"/>
    </row>
    <row r="598" spans="80:80">
      <c r="CB598"/>
    </row>
    <row r="599" spans="80:80">
      <c r="CB599"/>
    </row>
    <row r="600" spans="80:80">
      <c r="CB600"/>
    </row>
    <row r="601" spans="80:80">
      <c r="CB601"/>
    </row>
    <row r="602" spans="80:80">
      <c r="CB602"/>
    </row>
    <row r="603" spans="80:80">
      <c r="CB603"/>
    </row>
    <row r="604" spans="80:80">
      <c r="CB604"/>
    </row>
    <row r="605" spans="80:80">
      <c r="CB605"/>
    </row>
    <row r="606" spans="80:80">
      <c r="CB606"/>
    </row>
    <row r="607" spans="80:80">
      <c r="CB607"/>
    </row>
    <row r="608" spans="80:80">
      <c r="CB608"/>
    </row>
    <row r="609" spans="80:80">
      <c r="CB609"/>
    </row>
    <row r="610" spans="80:80">
      <c r="CB610"/>
    </row>
    <row r="611" spans="80:80">
      <c r="CB611"/>
    </row>
    <row r="612" spans="80:80">
      <c r="CB612"/>
    </row>
    <row r="613" spans="80:80">
      <c r="CB613"/>
    </row>
    <row r="614" spans="80:80">
      <c r="CB614"/>
    </row>
    <row r="615" spans="80:80">
      <c r="CB615"/>
    </row>
    <row r="616" spans="80:80">
      <c r="CB616"/>
    </row>
    <row r="617" spans="80:80">
      <c r="CB617"/>
    </row>
    <row r="618" spans="80:80">
      <c r="CB618"/>
    </row>
    <row r="619" spans="80:80">
      <c r="CB619"/>
    </row>
    <row r="620" spans="80:80">
      <c r="CB620"/>
    </row>
    <row r="621" spans="80:80">
      <c r="CB621"/>
    </row>
    <row r="622" spans="80:80">
      <c r="CB622"/>
    </row>
    <row r="623" spans="80:80">
      <c r="CB623"/>
    </row>
    <row r="624" spans="80:80">
      <c r="CB624"/>
    </row>
    <row r="625" spans="80:80">
      <c r="CB625"/>
    </row>
    <row r="626" spans="80:80">
      <c r="CB626"/>
    </row>
    <row r="627" spans="80:80">
      <c r="CB627"/>
    </row>
    <row r="628" spans="80:80">
      <c r="CB628"/>
    </row>
    <row r="629" spans="80:80">
      <c r="CB629"/>
    </row>
    <row r="630" spans="80:80">
      <c r="CB630"/>
    </row>
    <row r="631" spans="80:80">
      <c r="CB631"/>
    </row>
    <row r="632" spans="80:80">
      <c r="CB632"/>
    </row>
    <row r="633" spans="80:80">
      <c r="CB633"/>
    </row>
    <row r="634" spans="80:80">
      <c r="CB634"/>
    </row>
    <row r="635" spans="80:80">
      <c r="CB635"/>
    </row>
    <row r="636" spans="80:80">
      <c r="CB636"/>
    </row>
    <row r="637" spans="80:80">
      <c r="CB637"/>
    </row>
    <row r="638" spans="80:80">
      <c r="CB638"/>
    </row>
    <row r="639" spans="80:80">
      <c r="CB639"/>
    </row>
    <row r="640" spans="80:80">
      <c r="CB640"/>
    </row>
    <row r="641" spans="80:80">
      <c r="CB641"/>
    </row>
    <row r="642" spans="80:80">
      <c r="CB642"/>
    </row>
    <row r="643" spans="80:80">
      <c r="CB643"/>
    </row>
    <row r="644" spans="80:80">
      <c r="CB644"/>
    </row>
    <row r="645" spans="80:80">
      <c r="CB645"/>
    </row>
    <row r="646" spans="80:80">
      <c r="CB646"/>
    </row>
    <row r="647" spans="80:80">
      <c r="CB647"/>
    </row>
    <row r="648" spans="80:80">
      <c r="CB648"/>
    </row>
    <row r="649" spans="80:80">
      <c r="CB649"/>
    </row>
    <row r="650" spans="80:80">
      <c r="CB650"/>
    </row>
    <row r="651" spans="80:80">
      <c r="CB651"/>
    </row>
    <row r="652" spans="80:80">
      <c r="CB652"/>
    </row>
    <row r="653" spans="80:80">
      <c r="CB653"/>
    </row>
    <row r="654" spans="80:80">
      <c r="CB654"/>
    </row>
    <row r="655" spans="80:80">
      <c r="CB655"/>
    </row>
    <row r="656" spans="80:80">
      <c r="CB656"/>
    </row>
    <row r="657" spans="80:80">
      <c r="CB657"/>
    </row>
    <row r="658" spans="80:80">
      <c r="CB658"/>
    </row>
    <row r="659" spans="80:80">
      <c r="CB659"/>
    </row>
    <row r="660" spans="80:80">
      <c r="CB660"/>
    </row>
    <row r="661" spans="80:80">
      <c r="CB661"/>
    </row>
    <row r="662" spans="80:80">
      <c r="CB662"/>
    </row>
    <row r="663" spans="80:80">
      <c r="CB663"/>
    </row>
    <row r="664" spans="80:80">
      <c r="CB664"/>
    </row>
    <row r="665" spans="80:80">
      <c r="CB665"/>
    </row>
    <row r="666" spans="80:80">
      <c r="CB666"/>
    </row>
    <row r="667" spans="80:80">
      <c r="CB667"/>
    </row>
    <row r="668" spans="80:80">
      <c r="CB668"/>
    </row>
    <row r="669" spans="80:80">
      <c r="CB669"/>
    </row>
    <row r="670" spans="80:80">
      <c r="CB670"/>
    </row>
    <row r="671" spans="80:80">
      <c r="CB671"/>
    </row>
    <row r="672" spans="80:80">
      <c r="CB672"/>
    </row>
    <row r="673" spans="80:80">
      <c r="CB673"/>
    </row>
    <row r="674" spans="80:80">
      <c r="CB674"/>
    </row>
    <row r="675" spans="80:80">
      <c r="CB675"/>
    </row>
    <row r="676" spans="80:80">
      <c r="CB676"/>
    </row>
    <row r="677" spans="80:80">
      <c r="CB677"/>
    </row>
    <row r="678" spans="80:80">
      <c r="CB678"/>
    </row>
    <row r="679" spans="80:80">
      <c r="CB679"/>
    </row>
    <row r="680" spans="80:80">
      <c r="CB680"/>
    </row>
    <row r="681" spans="80:80">
      <c r="CB681"/>
    </row>
    <row r="682" spans="80:80">
      <c r="CB682"/>
    </row>
    <row r="683" spans="80:80">
      <c r="CB683"/>
    </row>
    <row r="684" spans="80:80">
      <c r="CB684"/>
    </row>
    <row r="685" spans="80:80">
      <c r="CB685"/>
    </row>
    <row r="686" spans="80:80">
      <c r="CB686"/>
    </row>
    <row r="687" spans="80:80">
      <c r="CB687"/>
    </row>
    <row r="688" spans="80:80">
      <c r="CB688"/>
    </row>
    <row r="689" spans="80:80">
      <c r="CB689"/>
    </row>
    <row r="690" spans="80:80">
      <c r="CB690"/>
    </row>
    <row r="691" spans="80:80">
      <c r="CB691"/>
    </row>
    <row r="692" spans="80:80">
      <c r="CB692"/>
    </row>
    <row r="693" spans="80:80">
      <c r="CB693"/>
    </row>
    <row r="694" spans="80:80">
      <c r="CB694"/>
    </row>
    <row r="695" spans="80:80">
      <c r="CB695"/>
    </row>
    <row r="696" spans="80:80">
      <c r="CB696"/>
    </row>
    <row r="697" spans="80:80">
      <c r="CB697"/>
    </row>
    <row r="698" spans="80:80">
      <c r="CB698"/>
    </row>
    <row r="699" spans="80:80">
      <c r="CB699"/>
    </row>
    <row r="700" spans="80:80">
      <c r="CB700"/>
    </row>
    <row r="701" spans="80:80">
      <c r="CB701"/>
    </row>
    <row r="702" spans="80:80">
      <c r="CB702"/>
    </row>
    <row r="703" spans="80:80">
      <c r="CB703"/>
    </row>
    <row r="704" spans="80:80">
      <c r="CB704"/>
    </row>
    <row r="705" spans="80:80">
      <c r="CB705"/>
    </row>
    <row r="706" spans="80:80">
      <c r="CB706"/>
    </row>
    <row r="707" spans="80:80">
      <c r="CB707"/>
    </row>
    <row r="708" spans="80:80">
      <c r="CB708"/>
    </row>
    <row r="709" spans="80:80">
      <c r="CB709"/>
    </row>
    <row r="710" spans="80:80">
      <c r="CB710"/>
    </row>
    <row r="711" spans="80:80">
      <c r="CB711"/>
    </row>
    <row r="712" spans="80:80">
      <c r="CB712"/>
    </row>
    <row r="713" spans="80:80">
      <c r="CB713"/>
    </row>
    <row r="714" spans="80:80">
      <c r="CB714"/>
    </row>
    <row r="715" spans="80:80">
      <c r="CB715"/>
    </row>
    <row r="716" spans="80:80">
      <c r="CB716"/>
    </row>
    <row r="717" spans="80:80">
      <c r="CB717"/>
    </row>
    <row r="718" spans="80:80">
      <c r="CB718"/>
    </row>
    <row r="719" spans="80:80">
      <c r="CB719"/>
    </row>
    <row r="720" spans="80:80">
      <c r="CB720"/>
    </row>
    <row r="721" spans="80:80">
      <c r="CB721"/>
    </row>
    <row r="722" spans="80:80">
      <c r="CB722"/>
    </row>
    <row r="723" spans="80:80">
      <c r="CB723"/>
    </row>
    <row r="724" spans="80:80">
      <c r="CB724"/>
    </row>
    <row r="725" spans="80:80">
      <c r="CB725"/>
    </row>
    <row r="726" spans="80:80">
      <c r="CB726"/>
    </row>
    <row r="727" spans="80:80">
      <c r="CB727"/>
    </row>
    <row r="728" spans="80:80">
      <c r="CB728"/>
    </row>
    <row r="729" spans="80:80">
      <c r="CB729"/>
    </row>
    <row r="730" spans="80:80">
      <c r="CB730"/>
    </row>
    <row r="731" spans="80:80">
      <c r="CB731"/>
    </row>
    <row r="732" spans="80:80">
      <c r="CB732"/>
    </row>
    <row r="733" spans="80:80">
      <c r="CB733"/>
    </row>
    <row r="734" spans="80:80">
      <c r="CB734"/>
    </row>
    <row r="735" spans="80:80">
      <c r="CB735"/>
    </row>
    <row r="736" spans="80:80">
      <c r="CB736"/>
    </row>
    <row r="737" spans="80:80">
      <c r="CB737"/>
    </row>
    <row r="738" spans="80:80">
      <c r="CB738"/>
    </row>
    <row r="739" spans="80:80">
      <c r="CB739"/>
    </row>
    <row r="740" spans="80:80">
      <c r="CB740"/>
    </row>
    <row r="741" spans="80:80">
      <c r="CB741"/>
    </row>
    <row r="742" spans="80:80">
      <c r="CB742"/>
    </row>
    <row r="743" spans="80:80">
      <c r="CB743"/>
    </row>
    <row r="744" spans="80:80">
      <c r="CB744"/>
    </row>
    <row r="745" spans="80:80">
      <c r="CB745"/>
    </row>
    <row r="746" spans="80:80">
      <c r="CB746"/>
    </row>
    <row r="747" spans="80:80">
      <c r="CB747"/>
    </row>
    <row r="748" spans="80:80">
      <c r="CB748"/>
    </row>
    <row r="749" spans="80:80">
      <c r="CB749"/>
    </row>
    <row r="750" spans="80:80">
      <c r="CB750"/>
    </row>
    <row r="751" spans="80:80">
      <c r="CB751"/>
    </row>
    <row r="752" spans="80:80">
      <c r="CB752"/>
    </row>
    <row r="753" spans="80:80">
      <c r="CB753"/>
    </row>
    <row r="754" spans="80:80">
      <c r="CB754"/>
    </row>
    <row r="755" spans="80:80">
      <c r="CB755"/>
    </row>
    <row r="756" spans="80:80">
      <c r="CB756"/>
    </row>
    <row r="757" spans="80:80">
      <c r="CB757"/>
    </row>
    <row r="758" spans="80:80">
      <c r="CB758"/>
    </row>
    <row r="759" spans="80:80">
      <c r="CB759"/>
    </row>
    <row r="760" spans="80:80">
      <c r="CB760"/>
    </row>
    <row r="761" spans="80:80">
      <c r="CB761"/>
    </row>
    <row r="762" spans="80:80">
      <c r="CB762"/>
    </row>
    <row r="763" spans="80:80">
      <c r="CB763"/>
    </row>
    <row r="764" spans="80:80">
      <c r="CB764"/>
    </row>
    <row r="765" spans="80:80">
      <c r="CB765"/>
    </row>
    <row r="766" spans="80:80">
      <c r="CB766"/>
    </row>
    <row r="767" spans="80:80">
      <c r="CB767"/>
    </row>
    <row r="768" spans="80:80">
      <c r="CB768"/>
    </row>
    <row r="769" spans="80:80">
      <c r="CB769"/>
    </row>
    <row r="770" spans="80:80">
      <c r="CB770"/>
    </row>
    <row r="771" spans="80:80">
      <c r="CB771"/>
    </row>
    <row r="772" spans="80:80">
      <c r="CB772"/>
    </row>
    <row r="773" spans="80:80">
      <c r="CB773"/>
    </row>
    <row r="774" spans="80:80">
      <c r="CB774"/>
    </row>
    <row r="775" spans="80:80">
      <c r="CB775"/>
    </row>
    <row r="776" spans="80:80">
      <c r="CB776"/>
    </row>
  </sheetData>
  <conditionalFormatting sqref="CY18:CY23">
    <cfRule type="expression" dxfId="55" priority="23">
      <formula>$CZ18=MAX($CZ$18:$CZ$23)</formula>
    </cfRule>
  </conditionalFormatting>
  <conditionalFormatting sqref="DP19:DP24">
    <cfRule type="expression" dxfId="54" priority="5">
      <formula>$CZ19=MAX($CZ$18:$CZ$23)</formula>
    </cfRule>
  </conditionalFormatting>
  <conditionalFormatting sqref="DT20:DT24">
    <cfRule type="expression" dxfId="53" priority="3">
      <formula>$CZ20=MAX($CZ$18:$CZ$23)</formula>
    </cfRule>
  </conditionalFormatting>
  <conditionalFormatting sqref="DV19:DV23">
    <cfRule type="expression" dxfId="52" priority="4">
      <formula>$CZ19=MAX($CZ$18:$CZ$23)</formula>
    </cfRule>
  </conditionalFormatting>
  <conditionalFormatting sqref="AK33:AK1048576 AK1">
    <cfRule type="cellIs" priority="2" operator="greaterThan">
      <formula>$AM$32</formula>
    </cfRule>
  </conditionalFormatting>
  <pageMargins left="0.7" right="0.7" top="0.75" bottom="0.75" header="0.3" footer="0.3"/>
  <drawing r:id="rId29"/>
  <tableParts count="1">
    <tablePart r:id="rId30"/>
  </tableParts>
  <extLst>
    <ext xmlns:x14="http://schemas.microsoft.com/office/spreadsheetml/2009/9/main" uri="{78C0D931-6437-407d-A8EE-F0AAD7539E65}">
      <x14:conditionalFormattings>
        <x14:conditionalFormatting xmlns:xm="http://schemas.microsoft.com/office/excel/2006/main">
          <x14:cfRule type="containsText" priority="6" operator="containsText" id="{5D84B77C-ECE7-4ADC-8230-AD2D1817BA66}">
            <xm:f>NOT(ISERROR(SEARCH($CK$176,CH25)))</xm:f>
            <xm:f>$CK$176</xm:f>
            <x14:dxf>
              <font>
                <color rgb="FF9C0006"/>
              </font>
              <fill>
                <patternFill>
                  <bgColor rgb="FFFFC7CE"/>
                </patternFill>
              </fill>
            </x14:dxf>
          </x14:cfRule>
          <xm:sqref>CH25:CK228</xm:sqref>
        </x14:conditionalFormatting>
      </x14:conditionalFormattings>
    </ext>
    <ext xmlns:x14="http://schemas.microsoft.com/office/spreadsheetml/2009/9/main" uri="{A8765BA9-456A-4dab-B4F3-ACF838C121DE}">
      <x14:slicerList>
        <x14:slicer r:id="rId31"/>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B079F-5227-47ED-ABF0-30E1DE2D61C8}">
  <sheetPr codeName="Sheet6"/>
  <dimension ref="A1:AC1795"/>
  <sheetViews>
    <sheetView zoomScale="85" zoomScaleNormal="85" workbookViewId="0">
      <selection activeCell="E15" sqref="E15"/>
    </sheetView>
  </sheetViews>
  <sheetFormatPr defaultRowHeight="12.6"/>
  <cols>
    <col min="1" max="1" width="18.42578125" bestFit="1" customWidth="1"/>
    <col min="2" max="2" width="19" bestFit="1" customWidth="1"/>
    <col min="3" max="3" width="17.42578125" bestFit="1" customWidth="1"/>
    <col min="4" max="4" width="18" bestFit="1" customWidth="1"/>
    <col min="5" max="5" width="13" bestFit="1" customWidth="1"/>
    <col min="6" max="6" width="13.7109375" customWidth="1"/>
    <col min="7" max="7" width="13.42578125" bestFit="1" customWidth="1"/>
    <col min="8" max="8" width="18.28515625" bestFit="1" customWidth="1"/>
    <col min="9" max="9" width="17.5703125" bestFit="1" customWidth="1"/>
    <col min="10" max="10" width="12.5703125" bestFit="1" customWidth="1"/>
    <col min="11" max="11" width="13.7109375" bestFit="1" customWidth="1"/>
    <col min="12" max="12" width="16.42578125" bestFit="1" customWidth="1"/>
    <col min="14" max="14" width="13.7109375" bestFit="1" customWidth="1"/>
    <col min="15" max="15" width="17.5703125" bestFit="1" customWidth="1"/>
    <col min="16" max="16" width="13.42578125" bestFit="1" customWidth="1"/>
    <col min="17" max="17" width="16.42578125" bestFit="1" customWidth="1"/>
    <col min="18" max="18" width="3.42578125" bestFit="1" customWidth="1"/>
    <col min="19" max="19" width="4.28515625" bestFit="1" customWidth="1"/>
    <col min="20" max="22" width="5.28515625" bestFit="1" customWidth="1"/>
    <col min="23" max="23" width="11.5703125" bestFit="1" customWidth="1"/>
    <col min="24" max="24" width="4" bestFit="1" customWidth="1"/>
    <col min="25" max="26" width="5" bestFit="1" customWidth="1"/>
    <col min="27" max="27" width="11.5703125" bestFit="1" customWidth="1"/>
    <col min="31" max="31" width="14.5703125" bestFit="1" customWidth="1"/>
  </cols>
  <sheetData>
    <row r="1" spans="1:29">
      <c r="A1" t="s">
        <v>2</v>
      </c>
      <c r="B1" t="s">
        <v>14328</v>
      </c>
      <c r="C1" t="s">
        <v>14329</v>
      </c>
      <c r="D1" t="s">
        <v>14330</v>
      </c>
      <c r="E1" t="s">
        <v>647</v>
      </c>
      <c r="F1" t="s">
        <v>14331</v>
      </c>
      <c r="G1" t="s">
        <v>7</v>
      </c>
      <c r="H1" t="s">
        <v>14332</v>
      </c>
      <c r="I1" t="s">
        <v>14333</v>
      </c>
      <c r="J1" t="s">
        <v>14334</v>
      </c>
      <c r="K1" t="s">
        <v>14335</v>
      </c>
      <c r="L1" t="s">
        <v>14336</v>
      </c>
    </row>
    <row r="2" spans="1:29">
      <c r="A2" t="s">
        <v>226</v>
      </c>
      <c r="B2" t="s">
        <v>947</v>
      </c>
      <c r="C2">
        <v>26267</v>
      </c>
      <c r="D2">
        <v>325</v>
      </c>
      <c r="E2" t="s">
        <v>947</v>
      </c>
      <c r="F2" s="8">
        <v>46047</v>
      </c>
      <c r="G2" t="s">
        <v>14337</v>
      </c>
      <c r="H2">
        <v>138</v>
      </c>
      <c r="I2">
        <v>138</v>
      </c>
      <c r="J2">
        <v>3</v>
      </c>
      <c r="K2" t="s">
        <v>14338</v>
      </c>
      <c r="L2">
        <v>5</v>
      </c>
    </row>
    <row r="3" spans="1:29">
      <c r="A3" t="s">
        <v>226</v>
      </c>
      <c r="B3" t="s">
        <v>947</v>
      </c>
      <c r="C3">
        <v>25255</v>
      </c>
      <c r="D3">
        <v>325</v>
      </c>
      <c r="E3" t="s">
        <v>947</v>
      </c>
      <c r="F3" s="8">
        <v>46040</v>
      </c>
      <c r="G3" t="s">
        <v>14337</v>
      </c>
      <c r="H3">
        <v>135</v>
      </c>
      <c r="I3">
        <v>135</v>
      </c>
      <c r="J3">
        <v>0</v>
      </c>
      <c r="K3" t="s">
        <v>14338</v>
      </c>
      <c r="L3">
        <v>4</v>
      </c>
    </row>
    <row r="4" spans="1:29">
      <c r="A4" t="s">
        <v>226</v>
      </c>
      <c r="B4" t="s">
        <v>947</v>
      </c>
      <c r="C4">
        <v>23519</v>
      </c>
      <c r="D4">
        <v>325</v>
      </c>
      <c r="E4" t="s">
        <v>947</v>
      </c>
      <c r="F4" s="8">
        <v>46026</v>
      </c>
      <c r="G4" t="s">
        <v>14337</v>
      </c>
      <c r="H4">
        <v>135</v>
      </c>
      <c r="I4">
        <v>135</v>
      </c>
      <c r="J4">
        <v>0</v>
      </c>
      <c r="K4" t="s">
        <v>14338</v>
      </c>
      <c r="L4">
        <v>2</v>
      </c>
    </row>
    <row r="5" spans="1:29">
      <c r="A5" t="s">
        <v>226</v>
      </c>
      <c r="B5" t="s">
        <v>947</v>
      </c>
      <c r="C5">
        <v>27110</v>
      </c>
      <c r="D5">
        <v>325</v>
      </c>
      <c r="E5" t="s">
        <v>947</v>
      </c>
      <c r="F5" s="8">
        <v>46053</v>
      </c>
      <c r="G5" t="s">
        <v>14337</v>
      </c>
      <c r="H5">
        <v>138</v>
      </c>
      <c r="I5">
        <v>138</v>
      </c>
      <c r="J5">
        <v>0</v>
      </c>
      <c r="K5" t="s">
        <v>14338</v>
      </c>
      <c r="L5">
        <v>5</v>
      </c>
    </row>
    <row r="6" spans="1:29">
      <c r="A6" t="s">
        <v>226</v>
      </c>
      <c r="B6" t="s">
        <v>947</v>
      </c>
      <c r="C6">
        <v>31931</v>
      </c>
      <c r="D6">
        <v>325</v>
      </c>
      <c r="E6" t="s">
        <v>947</v>
      </c>
      <c r="F6" s="8">
        <v>46089</v>
      </c>
      <c r="G6" t="s">
        <v>14337</v>
      </c>
      <c r="H6">
        <v>146</v>
      </c>
      <c r="I6">
        <v>146</v>
      </c>
      <c r="J6">
        <v>7</v>
      </c>
      <c r="K6" t="s">
        <v>14338</v>
      </c>
      <c r="L6">
        <v>11</v>
      </c>
    </row>
    <row r="7" spans="1:29">
      <c r="A7" t="s">
        <v>226</v>
      </c>
      <c r="B7" t="s">
        <v>947</v>
      </c>
      <c r="C7">
        <v>28999</v>
      </c>
      <c r="D7">
        <v>325</v>
      </c>
      <c r="E7" t="s">
        <v>947</v>
      </c>
      <c r="F7" s="8">
        <v>46068</v>
      </c>
      <c r="G7" t="s">
        <v>14337</v>
      </c>
      <c r="H7">
        <v>139</v>
      </c>
      <c r="I7">
        <v>139</v>
      </c>
      <c r="J7">
        <v>1</v>
      </c>
      <c r="K7" t="s">
        <v>14338</v>
      </c>
      <c r="L7">
        <v>8</v>
      </c>
    </row>
    <row r="8" spans="1:29">
      <c r="A8" t="s">
        <v>226</v>
      </c>
      <c r="B8" t="s">
        <v>947</v>
      </c>
      <c r="C8">
        <v>29796</v>
      </c>
      <c r="D8">
        <v>325</v>
      </c>
      <c r="E8" t="s">
        <v>947</v>
      </c>
      <c r="F8" s="8">
        <v>46075</v>
      </c>
      <c r="G8" t="s">
        <v>14337</v>
      </c>
      <c r="H8">
        <v>139</v>
      </c>
      <c r="I8">
        <v>139</v>
      </c>
      <c r="J8">
        <v>0</v>
      </c>
      <c r="K8" t="s">
        <v>14338</v>
      </c>
      <c r="L8">
        <v>9</v>
      </c>
    </row>
    <row r="9" spans="1:29">
      <c r="A9" t="s">
        <v>226</v>
      </c>
      <c r="B9" t="s">
        <v>947</v>
      </c>
      <c r="C9">
        <v>24427</v>
      </c>
      <c r="D9">
        <v>325</v>
      </c>
      <c r="E9" t="s">
        <v>947</v>
      </c>
      <c r="F9" s="8">
        <v>46033</v>
      </c>
      <c r="G9" t="s">
        <v>14337</v>
      </c>
      <c r="H9">
        <v>135</v>
      </c>
      <c r="I9">
        <v>135</v>
      </c>
      <c r="J9">
        <v>0</v>
      </c>
      <c r="K9" t="s">
        <v>14338</v>
      </c>
      <c r="L9">
        <v>3</v>
      </c>
      <c r="P9" s="38" t="s">
        <v>14240</v>
      </c>
      <c r="Q9" t="s">
        <v>14339</v>
      </c>
      <c r="AC9" s="1"/>
    </row>
    <row r="10" spans="1:29">
      <c r="A10" t="s">
        <v>226</v>
      </c>
      <c r="B10" t="s">
        <v>947</v>
      </c>
      <c r="C10">
        <v>32922</v>
      </c>
      <c r="D10">
        <v>325</v>
      </c>
      <c r="E10" t="s">
        <v>947</v>
      </c>
      <c r="F10" s="8">
        <v>46096</v>
      </c>
      <c r="G10" t="s">
        <v>14337</v>
      </c>
      <c r="H10">
        <v>146</v>
      </c>
      <c r="I10">
        <v>146</v>
      </c>
      <c r="J10">
        <v>0</v>
      </c>
      <c r="K10" t="s">
        <v>14338</v>
      </c>
      <c r="L10">
        <v>12</v>
      </c>
      <c r="P10" s="37" t="s">
        <v>14340</v>
      </c>
      <c r="Q10" s="37">
        <v>4383</v>
      </c>
      <c r="AC10" s="1"/>
    </row>
    <row r="11" spans="1:29">
      <c r="A11" t="s">
        <v>226</v>
      </c>
      <c r="B11" t="s">
        <v>947</v>
      </c>
      <c r="C11">
        <v>30915</v>
      </c>
      <c r="D11">
        <v>325</v>
      </c>
      <c r="E11" t="s">
        <v>947</v>
      </c>
      <c r="F11" s="8">
        <v>46082</v>
      </c>
      <c r="G11" t="s">
        <v>14337</v>
      </c>
      <c r="H11">
        <v>139</v>
      </c>
      <c r="I11">
        <v>139</v>
      </c>
      <c r="J11">
        <v>0</v>
      </c>
      <c r="K11" t="s">
        <v>14338</v>
      </c>
      <c r="L11">
        <v>10</v>
      </c>
      <c r="P11" s="39">
        <v>2</v>
      </c>
      <c r="Q11" s="37">
        <v>880</v>
      </c>
      <c r="AC11" s="1"/>
    </row>
    <row r="12" spans="1:29">
      <c r="A12" t="s">
        <v>226</v>
      </c>
      <c r="B12" t="s">
        <v>947</v>
      </c>
      <c r="C12">
        <v>28102</v>
      </c>
      <c r="D12">
        <v>325</v>
      </c>
      <c r="E12" t="s">
        <v>947</v>
      </c>
      <c r="F12" s="8">
        <v>46060</v>
      </c>
      <c r="G12" t="s">
        <v>14337</v>
      </c>
      <c r="H12">
        <v>138</v>
      </c>
      <c r="I12">
        <v>138</v>
      </c>
      <c r="J12">
        <v>0</v>
      </c>
      <c r="K12" t="s">
        <v>14338</v>
      </c>
      <c r="L12">
        <v>6</v>
      </c>
      <c r="P12" s="39">
        <v>3</v>
      </c>
      <c r="Q12" s="37">
        <v>692</v>
      </c>
      <c r="AC12" s="1"/>
    </row>
    <row r="13" spans="1:29">
      <c r="A13" t="s">
        <v>226</v>
      </c>
      <c r="B13" t="s">
        <v>225</v>
      </c>
      <c r="C13">
        <v>26269</v>
      </c>
      <c r="D13">
        <v>326</v>
      </c>
      <c r="E13" t="s">
        <v>225</v>
      </c>
      <c r="F13" s="8">
        <v>46047</v>
      </c>
      <c r="G13" t="s">
        <v>14337</v>
      </c>
      <c r="H13">
        <v>205</v>
      </c>
      <c r="I13">
        <v>205</v>
      </c>
      <c r="J13">
        <v>0</v>
      </c>
      <c r="K13" t="s">
        <v>14338</v>
      </c>
      <c r="L13">
        <v>5</v>
      </c>
      <c r="P13" s="39">
        <v>4</v>
      </c>
      <c r="Q13" s="37">
        <v>1297</v>
      </c>
      <c r="AC13" s="1"/>
    </row>
    <row r="14" spans="1:29">
      <c r="A14" t="s">
        <v>226</v>
      </c>
      <c r="B14" t="s">
        <v>225</v>
      </c>
      <c r="C14">
        <v>25257</v>
      </c>
      <c r="D14">
        <v>326</v>
      </c>
      <c r="E14" t="s">
        <v>225</v>
      </c>
      <c r="F14" s="8">
        <v>46040</v>
      </c>
      <c r="G14" t="s">
        <v>14337</v>
      </c>
      <c r="H14">
        <v>205</v>
      </c>
      <c r="I14">
        <v>205</v>
      </c>
      <c r="J14">
        <v>0</v>
      </c>
      <c r="K14" t="s">
        <v>14338</v>
      </c>
      <c r="L14">
        <v>4</v>
      </c>
      <c r="P14" s="39">
        <v>5</v>
      </c>
      <c r="Q14" s="37">
        <v>1514</v>
      </c>
      <c r="AC14" s="1"/>
    </row>
    <row r="15" spans="1:29">
      <c r="A15" t="s">
        <v>226</v>
      </c>
      <c r="B15" t="s">
        <v>225</v>
      </c>
      <c r="C15">
        <v>27112</v>
      </c>
      <c r="D15">
        <v>326</v>
      </c>
      <c r="E15" t="s">
        <v>225</v>
      </c>
      <c r="F15" s="8">
        <v>46053</v>
      </c>
      <c r="G15" t="s">
        <v>14337</v>
      </c>
      <c r="H15">
        <v>210</v>
      </c>
      <c r="I15">
        <v>210</v>
      </c>
      <c r="J15">
        <v>5</v>
      </c>
      <c r="K15" t="s">
        <v>14338</v>
      </c>
      <c r="L15">
        <v>5</v>
      </c>
      <c r="P15" s="37" t="s">
        <v>14341</v>
      </c>
      <c r="Q15" s="37">
        <v>6688</v>
      </c>
      <c r="AC15" s="1"/>
    </row>
    <row r="16" spans="1:29">
      <c r="A16" t="s">
        <v>226</v>
      </c>
      <c r="B16" t="s">
        <v>225</v>
      </c>
      <c r="C16">
        <v>31933</v>
      </c>
      <c r="D16">
        <v>326</v>
      </c>
      <c r="E16" t="s">
        <v>225</v>
      </c>
      <c r="F16" s="8">
        <v>46089</v>
      </c>
      <c r="G16" t="s">
        <v>14337</v>
      </c>
      <c r="H16">
        <v>220</v>
      </c>
      <c r="I16">
        <v>220</v>
      </c>
      <c r="J16">
        <v>9</v>
      </c>
      <c r="K16" t="s">
        <v>14338</v>
      </c>
      <c r="L16">
        <v>11</v>
      </c>
      <c r="P16" s="39">
        <v>6</v>
      </c>
      <c r="Q16" s="37">
        <v>1247</v>
      </c>
      <c r="AC16" s="1"/>
    </row>
    <row r="17" spans="1:17">
      <c r="A17" t="s">
        <v>226</v>
      </c>
      <c r="B17" t="s">
        <v>225</v>
      </c>
      <c r="C17">
        <v>29798</v>
      </c>
      <c r="D17">
        <v>326</v>
      </c>
      <c r="E17" t="s">
        <v>225</v>
      </c>
      <c r="F17" s="8">
        <v>46075</v>
      </c>
      <c r="G17" t="s">
        <v>14337</v>
      </c>
      <c r="H17">
        <v>211</v>
      </c>
      <c r="I17">
        <v>211</v>
      </c>
      <c r="J17">
        <v>0</v>
      </c>
      <c r="K17" t="s">
        <v>14338</v>
      </c>
      <c r="L17">
        <v>9</v>
      </c>
      <c r="P17" s="39">
        <v>8</v>
      </c>
      <c r="Q17" s="37">
        <v>1677</v>
      </c>
    </row>
    <row r="18" spans="1:17">
      <c r="A18" t="s">
        <v>226</v>
      </c>
      <c r="B18" t="s">
        <v>225</v>
      </c>
      <c r="C18">
        <v>23521</v>
      </c>
      <c r="D18">
        <v>326</v>
      </c>
      <c r="E18" t="s">
        <v>225</v>
      </c>
      <c r="F18" s="8">
        <v>46026</v>
      </c>
      <c r="G18" t="s">
        <v>14337</v>
      </c>
      <c r="H18">
        <v>203</v>
      </c>
      <c r="I18">
        <v>203</v>
      </c>
      <c r="J18">
        <v>0</v>
      </c>
      <c r="K18" t="s">
        <v>14338</v>
      </c>
      <c r="L18">
        <v>2</v>
      </c>
      <c r="P18" s="39">
        <v>9</v>
      </c>
      <c r="Q18" s="37">
        <v>3764</v>
      </c>
    </row>
    <row r="19" spans="1:17">
      <c r="A19" t="s">
        <v>226</v>
      </c>
      <c r="B19" t="s">
        <v>225</v>
      </c>
      <c r="C19">
        <v>24429</v>
      </c>
      <c r="D19">
        <v>326</v>
      </c>
      <c r="E19" t="s">
        <v>225</v>
      </c>
      <c r="F19" s="8">
        <v>46033</v>
      </c>
      <c r="G19" t="s">
        <v>14337</v>
      </c>
      <c r="H19">
        <v>205</v>
      </c>
      <c r="I19">
        <v>205</v>
      </c>
      <c r="J19">
        <v>2</v>
      </c>
      <c r="K19" t="s">
        <v>14338</v>
      </c>
      <c r="L19">
        <v>3</v>
      </c>
      <c r="P19" s="37" t="s">
        <v>14342</v>
      </c>
      <c r="Q19" s="37">
        <v>4456</v>
      </c>
    </row>
    <row r="20" spans="1:17">
      <c r="A20" t="s">
        <v>226</v>
      </c>
      <c r="B20" t="s">
        <v>225</v>
      </c>
      <c r="C20">
        <v>32924</v>
      </c>
      <c r="D20">
        <v>326</v>
      </c>
      <c r="E20" t="s">
        <v>225</v>
      </c>
      <c r="F20" s="8">
        <v>46096</v>
      </c>
      <c r="G20" t="s">
        <v>14337</v>
      </c>
      <c r="H20">
        <v>220</v>
      </c>
      <c r="I20">
        <v>220</v>
      </c>
      <c r="J20">
        <v>0</v>
      </c>
      <c r="K20" t="s">
        <v>14338</v>
      </c>
      <c r="L20">
        <v>12</v>
      </c>
      <c r="P20" s="39">
        <v>10</v>
      </c>
      <c r="Q20" s="37">
        <v>913</v>
      </c>
    </row>
    <row r="21" spans="1:17">
      <c r="A21" t="s">
        <v>226</v>
      </c>
      <c r="B21" t="s">
        <v>225</v>
      </c>
      <c r="C21">
        <v>30917</v>
      </c>
      <c r="D21">
        <v>326</v>
      </c>
      <c r="E21" t="s">
        <v>225</v>
      </c>
      <c r="F21" s="8">
        <v>46082</v>
      </c>
      <c r="G21" t="s">
        <v>14337</v>
      </c>
      <c r="H21">
        <v>211</v>
      </c>
      <c r="I21">
        <v>211</v>
      </c>
      <c r="J21">
        <v>0</v>
      </c>
      <c r="K21" t="s">
        <v>14338</v>
      </c>
      <c r="L21">
        <v>10</v>
      </c>
      <c r="P21" s="39">
        <v>11</v>
      </c>
      <c r="Q21" s="37">
        <v>1801</v>
      </c>
    </row>
    <row r="22" spans="1:17">
      <c r="A22" t="s">
        <v>226</v>
      </c>
      <c r="B22" t="s">
        <v>225</v>
      </c>
      <c r="C22">
        <v>29001</v>
      </c>
      <c r="D22">
        <v>326</v>
      </c>
      <c r="E22" t="s">
        <v>225</v>
      </c>
      <c r="F22" s="8">
        <v>46068</v>
      </c>
      <c r="G22" t="s">
        <v>14337</v>
      </c>
      <c r="H22">
        <v>211</v>
      </c>
      <c r="I22">
        <v>211</v>
      </c>
      <c r="J22">
        <v>1</v>
      </c>
      <c r="K22" t="s">
        <v>14338</v>
      </c>
      <c r="L22">
        <v>8</v>
      </c>
      <c r="P22" s="39">
        <v>12</v>
      </c>
      <c r="Q22" s="37">
        <v>1742</v>
      </c>
    </row>
    <row r="23" spans="1:17">
      <c r="A23" t="s">
        <v>226</v>
      </c>
      <c r="B23" t="s">
        <v>225</v>
      </c>
      <c r="C23">
        <v>28104</v>
      </c>
      <c r="D23">
        <v>326</v>
      </c>
      <c r="E23" t="s">
        <v>225</v>
      </c>
      <c r="F23" s="8">
        <v>46060</v>
      </c>
      <c r="G23" t="s">
        <v>14337</v>
      </c>
      <c r="H23">
        <v>210</v>
      </c>
      <c r="I23">
        <v>210</v>
      </c>
      <c r="J23">
        <v>0</v>
      </c>
      <c r="K23" t="s">
        <v>14338</v>
      </c>
      <c r="L23">
        <v>6</v>
      </c>
      <c r="P23" s="37" t="s">
        <v>14244</v>
      </c>
      <c r="Q23" s="52">
        <v>15527</v>
      </c>
    </row>
    <row r="24" spans="1:17">
      <c r="A24" t="s">
        <v>226</v>
      </c>
      <c r="B24" t="s">
        <v>1320</v>
      </c>
      <c r="C24">
        <v>26271</v>
      </c>
      <c r="D24">
        <v>327</v>
      </c>
      <c r="E24" t="s">
        <v>1320</v>
      </c>
      <c r="F24" s="8">
        <v>46047</v>
      </c>
      <c r="G24" t="s">
        <v>14337</v>
      </c>
      <c r="H24">
        <v>18</v>
      </c>
      <c r="I24">
        <v>44</v>
      </c>
      <c r="J24">
        <v>1</v>
      </c>
      <c r="K24" t="s">
        <v>14338</v>
      </c>
      <c r="L24">
        <v>5</v>
      </c>
    </row>
    <row r="25" spans="1:17">
      <c r="A25" t="s">
        <v>226</v>
      </c>
      <c r="B25" t="s">
        <v>1320</v>
      </c>
      <c r="C25">
        <v>31935</v>
      </c>
      <c r="D25">
        <v>327</v>
      </c>
      <c r="E25" t="s">
        <v>1320</v>
      </c>
      <c r="F25" s="8">
        <v>46089</v>
      </c>
      <c r="G25" t="s">
        <v>14337</v>
      </c>
      <c r="H25">
        <v>22</v>
      </c>
      <c r="I25">
        <v>48</v>
      </c>
      <c r="J25">
        <v>0</v>
      </c>
      <c r="K25" t="s">
        <v>14338</v>
      </c>
      <c r="L25">
        <v>11</v>
      </c>
    </row>
    <row r="26" spans="1:17">
      <c r="A26" t="s">
        <v>226</v>
      </c>
      <c r="B26" t="s">
        <v>1320</v>
      </c>
      <c r="C26">
        <v>27114</v>
      </c>
      <c r="D26">
        <v>327</v>
      </c>
      <c r="E26" t="s">
        <v>1320</v>
      </c>
      <c r="F26" s="8">
        <v>46053</v>
      </c>
      <c r="G26" t="s">
        <v>14337</v>
      </c>
      <c r="H26">
        <v>19</v>
      </c>
      <c r="I26">
        <v>45</v>
      </c>
      <c r="J26">
        <v>1</v>
      </c>
      <c r="K26" t="s">
        <v>14338</v>
      </c>
      <c r="L26">
        <v>5</v>
      </c>
    </row>
    <row r="27" spans="1:17">
      <c r="A27" t="s">
        <v>226</v>
      </c>
      <c r="B27" t="s">
        <v>1320</v>
      </c>
      <c r="C27">
        <v>23523</v>
      </c>
      <c r="D27">
        <v>327</v>
      </c>
      <c r="E27" t="s">
        <v>1320</v>
      </c>
      <c r="F27" s="8">
        <v>46026</v>
      </c>
      <c r="G27" t="s">
        <v>14337</v>
      </c>
      <c r="H27">
        <v>16</v>
      </c>
      <c r="I27">
        <v>42</v>
      </c>
      <c r="J27">
        <v>3</v>
      </c>
      <c r="K27" t="s">
        <v>14338</v>
      </c>
      <c r="L27">
        <v>2</v>
      </c>
    </row>
    <row r="28" spans="1:17">
      <c r="A28" t="s">
        <v>226</v>
      </c>
      <c r="B28" t="s">
        <v>1320</v>
      </c>
      <c r="C28">
        <v>29800</v>
      </c>
      <c r="D28">
        <v>327</v>
      </c>
      <c r="E28" t="s">
        <v>1320</v>
      </c>
      <c r="F28" s="8">
        <v>46075</v>
      </c>
      <c r="G28" t="s">
        <v>14337</v>
      </c>
      <c r="H28">
        <v>22</v>
      </c>
      <c r="I28">
        <v>48</v>
      </c>
      <c r="J28">
        <v>0</v>
      </c>
      <c r="K28" t="s">
        <v>14338</v>
      </c>
      <c r="L28">
        <v>9</v>
      </c>
    </row>
    <row r="29" spans="1:17">
      <c r="A29" t="s">
        <v>226</v>
      </c>
      <c r="B29" t="s">
        <v>1320</v>
      </c>
      <c r="C29">
        <v>24431</v>
      </c>
      <c r="D29">
        <v>327</v>
      </c>
      <c r="E29" t="s">
        <v>1320</v>
      </c>
      <c r="F29" s="8">
        <v>46033</v>
      </c>
      <c r="G29" t="s">
        <v>14337</v>
      </c>
      <c r="H29">
        <v>16</v>
      </c>
      <c r="I29">
        <v>42</v>
      </c>
      <c r="J29">
        <v>0</v>
      </c>
      <c r="K29" t="s">
        <v>14338</v>
      </c>
      <c r="L29">
        <v>3</v>
      </c>
    </row>
    <row r="30" spans="1:17">
      <c r="A30" t="s">
        <v>226</v>
      </c>
      <c r="B30" t="s">
        <v>1320</v>
      </c>
      <c r="C30">
        <v>32926</v>
      </c>
      <c r="D30">
        <v>327</v>
      </c>
      <c r="E30" t="s">
        <v>1320</v>
      </c>
      <c r="F30" s="8">
        <v>46096</v>
      </c>
      <c r="G30" t="s">
        <v>14337</v>
      </c>
      <c r="H30">
        <v>23</v>
      </c>
      <c r="I30">
        <v>49</v>
      </c>
      <c r="J30">
        <v>1</v>
      </c>
      <c r="K30" t="s">
        <v>14338</v>
      </c>
      <c r="L30">
        <v>12</v>
      </c>
    </row>
    <row r="31" spans="1:17">
      <c r="A31" t="s">
        <v>226</v>
      </c>
      <c r="B31" t="s">
        <v>1320</v>
      </c>
      <c r="C31">
        <v>30919</v>
      </c>
      <c r="D31">
        <v>327</v>
      </c>
      <c r="E31" t="s">
        <v>1320</v>
      </c>
      <c r="F31" s="8">
        <v>46082</v>
      </c>
      <c r="G31" t="s">
        <v>14337</v>
      </c>
      <c r="H31">
        <v>22</v>
      </c>
      <c r="I31">
        <v>48</v>
      </c>
      <c r="J31">
        <v>0</v>
      </c>
      <c r="K31" t="s">
        <v>14338</v>
      </c>
      <c r="L31">
        <v>10</v>
      </c>
    </row>
    <row r="32" spans="1:17">
      <c r="A32" t="s">
        <v>226</v>
      </c>
      <c r="B32" t="s">
        <v>1320</v>
      </c>
      <c r="C32">
        <v>28106</v>
      </c>
      <c r="D32">
        <v>327</v>
      </c>
      <c r="E32" t="s">
        <v>1320</v>
      </c>
      <c r="F32" s="8">
        <v>46060</v>
      </c>
      <c r="G32" t="s">
        <v>14337</v>
      </c>
      <c r="H32">
        <v>21</v>
      </c>
      <c r="I32">
        <v>47</v>
      </c>
      <c r="J32">
        <v>2</v>
      </c>
      <c r="K32" t="s">
        <v>14338</v>
      </c>
      <c r="L32">
        <v>6</v>
      </c>
    </row>
    <row r="33" spans="1:16">
      <c r="A33" t="s">
        <v>226</v>
      </c>
      <c r="B33" t="s">
        <v>1320</v>
      </c>
      <c r="C33">
        <v>29003</v>
      </c>
      <c r="D33">
        <v>327</v>
      </c>
      <c r="E33" t="s">
        <v>1320</v>
      </c>
      <c r="F33" s="8">
        <v>46068</v>
      </c>
      <c r="G33" t="s">
        <v>14337</v>
      </c>
      <c r="H33">
        <v>22</v>
      </c>
      <c r="I33">
        <v>48</v>
      </c>
      <c r="J33">
        <v>1</v>
      </c>
      <c r="K33" t="s">
        <v>14338</v>
      </c>
      <c r="L33">
        <v>8</v>
      </c>
    </row>
    <row r="34" spans="1:16">
      <c r="A34" t="s">
        <v>226</v>
      </c>
      <c r="B34" t="s">
        <v>1328</v>
      </c>
      <c r="C34">
        <v>26273</v>
      </c>
      <c r="D34">
        <v>328</v>
      </c>
      <c r="E34" t="s">
        <v>1328</v>
      </c>
      <c r="F34" s="8">
        <v>46047</v>
      </c>
      <c r="G34" t="s">
        <v>14337</v>
      </c>
      <c r="H34">
        <v>22</v>
      </c>
      <c r="I34">
        <v>22</v>
      </c>
      <c r="J34">
        <v>0</v>
      </c>
      <c r="K34" t="s">
        <v>14338</v>
      </c>
      <c r="L34">
        <v>5</v>
      </c>
    </row>
    <row r="35" spans="1:16">
      <c r="A35" t="s">
        <v>226</v>
      </c>
      <c r="B35" t="s">
        <v>1328</v>
      </c>
      <c r="C35">
        <v>31937</v>
      </c>
      <c r="D35">
        <v>328</v>
      </c>
      <c r="E35" t="s">
        <v>1328</v>
      </c>
      <c r="F35" s="8">
        <v>46089</v>
      </c>
      <c r="G35" t="s">
        <v>14337</v>
      </c>
      <c r="H35">
        <v>24</v>
      </c>
      <c r="I35">
        <v>24</v>
      </c>
      <c r="J35">
        <v>0</v>
      </c>
      <c r="K35" t="s">
        <v>14338</v>
      </c>
      <c r="L35">
        <v>11</v>
      </c>
    </row>
    <row r="36" spans="1:16">
      <c r="A36" t="s">
        <v>226</v>
      </c>
      <c r="B36" t="s">
        <v>1328</v>
      </c>
      <c r="C36">
        <v>25261</v>
      </c>
      <c r="D36">
        <v>328</v>
      </c>
      <c r="E36" t="s">
        <v>1328</v>
      </c>
      <c r="F36" s="8">
        <v>46040</v>
      </c>
      <c r="G36" t="s">
        <v>14337</v>
      </c>
      <c r="H36">
        <v>22</v>
      </c>
      <c r="I36">
        <v>22</v>
      </c>
      <c r="J36">
        <v>3</v>
      </c>
      <c r="K36" t="s">
        <v>14338</v>
      </c>
      <c r="L36">
        <v>4</v>
      </c>
    </row>
    <row r="37" spans="1:16">
      <c r="A37" t="s">
        <v>226</v>
      </c>
      <c r="B37" t="s">
        <v>1328</v>
      </c>
      <c r="C37">
        <v>27116</v>
      </c>
      <c r="D37">
        <v>328</v>
      </c>
      <c r="E37" t="s">
        <v>1328</v>
      </c>
      <c r="F37" s="8">
        <v>46053</v>
      </c>
      <c r="G37" t="s">
        <v>14337</v>
      </c>
      <c r="H37">
        <v>22</v>
      </c>
      <c r="I37">
        <v>22</v>
      </c>
      <c r="J37">
        <v>0</v>
      </c>
      <c r="K37" t="s">
        <v>14338</v>
      </c>
      <c r="L37">
        <v>5</v>
      </c>
    </row>
    <row r="38" spans="1:16">
      <c r="A38" t="s">
        <v>226</v>
      </c>
      <c r="B38" t="s">
        <v>1328</v>
      </c>
      <c r="C38">
        <v>23525</v>
      </c>
      <c r="D38">
        <v>328</v>
      </c>
      <c r="E38" t="s">
        <v>1328</v>
      </c>
      <c r="F38" s="8">
        <v>46026</v>
      </c>
      <c r="G38" t="s">
        <v>14337</v>
      </c>
      <c r="H38">
        <v>18</v>
      </c>
      <c r="I38">
        <v>18</v>
      </c>
      <c r="J38">
        <v>2</v>
      </c>
      <c r="K38" t="s">
        <v>14338</v>
      </c>
      <c r="L38">
        <v>2</v>
      </c>
    </row>
    <row r="39" spans="1:16">
      <c r="A39" t="s">
        <v>226</v>
      </c>
      <c r="B39" t="s">
        <v>1328</v>
      </c>
      <c r="C39">
        <v>29802</v>
      </c>
      <c r="D39">
        <v>328</v>
      </c>
      <c r="E39" t="s">
        <v>1328</v>
      </c>
      <c r="F39" s="8">
        <v>46075</v>
      </c>
      <c r="G39" t="s">
        <v>14337</v>
      </c>
      <c r="H39">
        <v>24</v>
      </c>
      <c r="I39">
        <v>24</v>
      </c>
      <c r="J39">
        <v>0</v>
      </c>
      <c r="K39" t="s">
        <v>14338</v>
      </c>
      <c r="L39">
        <v>9</v>
      </c>
    </row>
    <row r="40" spans="1:16">
      <c r="A40" t="s">
        <v>226</v>
      </c>
      <c r="B40" t="s">
        <v>1328</v>
      </c>
      <c r="C40">
        <v>24433</v>
      </c>
      <c r="D40">
        <v>328</v>
      </c>
      <c r="E40" t="s">
        <v>1328</v>
      </c>
      <c r="F40" s="8">
        <v>46033</v>
      </c>
      <c r="G40" t="s">
        <v>14337</v>
      </c>
      <c r="H40">
        <v>19</v>
      </c>
      <c r="I40">
        <v>19</v>
      </c>
      <c r="J40">
        <v>1</v>
      </c>
      <c r="K40" t="s">
        <v>14338</v>
      </c>
      <c r="L40">
        <v>3</v>
      </c>
    </row>
    <row r="41" spans="1:16">
      <c r="A41" t="s">
        <v>226</v>
      </c>
      <c r="B41" t="s">
        <v>1328</v>
      </c>
      <c r="C41">
        <v>32928</v>
      </c>
      <c r="D41">
        <v>328</v>
      </c>
      <c r="E41" t="s">
        <v>1328</v>
      </c>
      <c r="F41" s="8">
        <v>46096</v>
      </c>
      <c r="G41" t="s">
        <v>14337</v>
      </c>
      <c r="H41">
        <v>26</v>
      </c>
      <c r="I41">
        <v>26</v>
      </c>
      <c r="J41">
        <v>2</v>
      </c>
      <c r="K41" t="s">
        <v>14338</v>
      </c>
      <c r="L41">
        <v>12</v>
      </c>
      <c r="P41" s="1"/>
    </row>
    <row r="42" spans="1:16">
      <c r="A42" t="s">
        <v>226</v>
      </c>
      <c r="B42" t="s">
        <v>1328</v>
      </c>
      <c r="C42">
        <v>28108</v>
      </c>
      <c r="D42">
        <v>328</v>
      </c>
      <c r="E42" t="s">
        <v>1328</v>
      </c>
      <c r="F42" s="8">
        <v>46060</v>
      </c>
      <c r="G42" t="s">
        <v>14337</v>
      </c>
      <c r="H42">
        <v>23</v>
      </c>
      <c r="I42">
        <v>23</v>
      </c>
      <c r="J42">
        <v>1</v>
      </c>
      <c r="K42" t="s">
        <v>14338</v>
      </c>
      <c r="L42">
        <v>6</v>
      </c>
      <c r="P42" s="1"/>
    </row>
    <row r="43" spans="1:16">
      <c r="A43" t="s">
        <v>226</v>
      </c>
      <c r="B43" t="s">
        <v>1328</v>
      </c>
      <c r="C43">
        <v>29005</v>
      </c>
      <c r="D43">
        <v>328</v>
      </c>
      <c r="E43" t="s">
        <v>1328</v>
      </c>
      <c r="F43" s="8">
        <v>46068</v>
      </c>
      <c r="G43" t="s">
        <v>14337</v>
      </c>
      <c r="H43">
        <v>24</v>
      </c>
      <c r="I43">
        <v>24</v>
      </c>
      <c r="J43">
        <v>1</v>
      </c>
      <c r="K43" t="s">
        <v>14338</v>
      </c>
      <c r="L43">
        <v>8</v>
      </c>
      <c r="P43" s="1"/>
    </row>
    <row r="44" spans="1:16">
      <c r="A44" t="s">
        <v>226</v>
      </c>
      <c r="B44" t="s">
        <v>1328</v>
      </c>
      <c r="C44">
        <v>30921</v>
      </c>
      <c r="D44">
        <v>328</v>
      </c>
      <c r="E44" t="s">
        <v>1328</v>
      </c>
      <c r="F44" s="8">
        <v>46082</v>
      </c>
      <c r="G44" t="s">
        <v>14337</v>
      </c>
      <c r="H44">
        <v>24</v>
      </c>
      <c r="I44">
        <v>24</v>
      </c>
      <c r="J44">
        <v>0</v>
      </c>
      <c r="K44" t="s">
        <v>14338</v>
      </c>
      <c r="L44">
        <v>10</v>
      </c>
      <c r="P44" s="1"/>
    </row>
    <row r="45" spans="1:16">
      <c r="A45" t="s">
        <v>14343</v>
      </c>
      <c r="B45" t="s">
        <v>821</v>
      </c>
      <c r="C45">
        <v>32930</v>
      </c>
      <c r="D45">
        <v>329</v>
      </c>
      <c r="E45" t="s">
        <v>821</v>
      </c>
      <c r="F45" s="8">
        <v>46096</v>
      </c>
      <c r="G45" t="s">
        <v>14337</v>
      </c>
      <c r="H45">
        <v>239</v>
      </c>
      <c r="I45">
        <v>239</v>
      </c>
      <c r="J45">
        <v>0</v>
      </c>
      <c r="K45" t="s">
        <v>14338</v>
      </c>
      <c r="L45">
        <v>12</v>
      </c>
      <c r="P45" s="1"/>
    </row>
    <row r="46" spans="1:16">
      <c r="A46" t="s">
        <v>14343</v>
      </c>
      <c r="B46" t="s">
        <v>821</v>
      </c>
      <c r="C46">
        <v>28110</v>
      </c>
      <c r="D46">
        <v>329</v>
      </c>
      <c r="E46" t="s">
        <v>821</v>
      </c>
      <c r="F46" s="8">
        <v>46060</v>
      </c>
      <c r="G46" t="s">
        <v>14337</v>
      </c>
      <c r="H46">
        <v>186</v>
      </c>
      <c r="I46">
        <v>186</v>
      </c>
      <c r="J46">
        <v>0</v>
      </c>
      <c r="K46" t="s">
        <v>14338</v>
      </c>
      <c r="L46">
        <v>6</v>
      </c>
      <c r="P46" s="1"/>
    </row>
    <row r="47" spans="1:16">
      <c r="A47" t="s">
        <v>14343</v>
      </c>
      <c r="B47" t="s">
        <v>821</v>
      </c>
      <c r="C47">
        <v>29007</v>
      </c>
      <c r="D47">
        <v>329</v>
      </c>
      <c r="E47" t="s">
        <v>821</v>
      </c>
      <c r="F47" s="8">
        <v>46068</v>
      </c>
      <c r="G47" t="s">
        <v>14337</v>
      </c>
      <c r="H47">
        <v>186</v>
      </c>
      <c r="I47">
        <v>186</v>
      </c>
      <c r="J47">
        <v>0</v>
      </c>
      <c r="K47" t="s">
        <v>14338</v>
      </c>
      <c r="L47">
        <v>8</v>
      </c>
      <c r="P47" s="1"/>
    </row>
    <row r="48" spans="1:16">
      <c r="A48" t="s">
        <v>14343</v>
      </c>
      <c r="B48" t="s">
        <v>821</v>
      </c>
      <c r="C48">
        <v>23527</v>
      </c>
      <c r="D48">
        <v>329</v>
      </c>
      <c r="E48" t="s">
        <v>821</v>
      </c>
      <c r="F48" s="8">
        <v>46026</v>
      </c>
      <c r="G48" t="s">
        <v>14337</v>
      </c>
      <c r="H48">
        <v>166</v>
      </c>
      <c r="I48">
        <v>166</v>
      </c>
      <c r="J48">
        <v>0</v>
      </c>
      <c r="K48" t="s">
        <v>14338</v>
      </c>
      <c r="L48">
        <v>2</v>
      </c>
    </row>
    <row r="49" spans="1:12">
      <c r="A49" t="s">
        <v>14343</v>
      </c>
      <c r="B49" t="s">
        <v>821</v>
      </c>
      <c r="C49">
        <v>29804</v>
      </c>
      <c r="D49">
        <v>329</v>
      </c>
      <c r="E49" t="s">
        <v>821</v>
      </c>
      <c r="F49" s="8">
        <v>46075</v>
      </c>
      <c r="G49" t="s">
        <v>14337</v>
      </c>
      <c r="H49">
        <v>235</v>
      </c>
      <c r="I49">
        <v>235</v>
      </c>
      <c r="J49">
        <v>49</v>
      </c>
      <c r="K49" t="s">
        <v>14338</v>
      </c>
      <c r="L49">
        <v>9</v>
      </c>
    </row>
    <row r="50" spans="1:12">
      <c r="A50" t="s">
        <v>14343</v>
      </c>
      <c r="B50" t="s">
        <v>821</v>
      </c>
      <c r="C50">
        <v>26275</v>
      </c>
      <c r="D50">
        <v>329</v>
      </c>
      <c r="E50" t="s">
        <v>821</v>
      </c>
      <c r="F50" s="8">
        <v>46047</v>
      </c>
      <c r="G50" t="s">
        <v>14337</v>
      </c>
      <c r="H50">
        <v>186</v>
      </c>
      <c r="I50">
        <v>186</v>
      </c>
      <c r="J50">
        <v>8</v>
      </c>
      <c r="K50" t="s">
        <v>14338</v>
      </c>
      <c r="L50">
        <v>5</v>
      </c>
    </row>
    <row r="51" spans="1:12">
      <c r="A51" t="s">
        <v>14343</v>
      </c>
      <c r="B51" t="s">
        <v>821</v>
      </c>
      <c r="C51">
        <v>31939</v>
      </c>
      <c r="D51">
        <v>329</v>
      </c>
      <c r="E51" t="s">
        <v>821</v>
      </c>
      <c r="F51" s="8">
        <v>46089</v>
      </c>
      <c r="G51" t="s">
        <v>14337</v>
      </c>
      <c r="H51">
        <v>239</v>
      </c>
      <c r="I51">
        <v>239</v>
      </c>
      <c r="J51">
        <v>0</v>
      </c>
      <c r="K51" t="s">
        <v>14338</v>
      </c>
      <c r="L51">
        <v>11</v>
      </c>
    </row>
    <row r="52" spans="1:12">
      <c r="A52" t="s">
        <v>14343</v>
      </c>
      <c r="B52" t="s">
        <v>821</v>
      </c>
      <c r="C52">
        <v>27308</v>
      </c>
      <c r="D52">
        <v>329</v>
      </c>
      <c r="E52" t="s">
        <v>821</v>
      </c>
      <c r="F52" s="8">
        <v>46046</v>
      </c>
      <c r="G52" t="s">
        <v>14337</v>
      </c>
      <c r="H52">
        <v>183</v>
      </c>
      <c r="I52">
        <v>183</v>
      </c>
      <c r="J52">
        <v>5</v>
      </c>
      <c r="K52" t="s">
        <v>14338</v>
      </c>
      <c r="L52">
        <v>4</v>
      </c>
    </row>
    <row r="53" spans="1:12">
      <c r="A53" t="s">
        <v>14343</v>
      </c>
      <c r="B53" t="s">
        <v>821</v>
      </c>
      <c r="C53">
        <v>30923</v>
      </c>
      <c r="D53">
        <v>329</v>
      </c>
      <c r="E53" t="s">
        <v>821</v>
      </c>
      <c r="F53" s="8">
        <v>46082</v>
      </c>
      <c r="G53" t="s">
        <v>14337</v>
      </c>
      <c r="H53">
        <v>239</v>
      </c>
      <c r="I53">
        <v>239</v>
      </c>
      <c r="J53">
        <v>4</v>
      </c>
      <c r="K53" t="s">
        <v>14338</v>
      </c>
      <c r="L53">
        <v>10</v>
      </c>
    </row>
    <row r="54" spans="1:12">
      <c r="A54" t="s">
        <v>14343</v>
      </c>
      <c r="B54" t="s">
        <v>821</v>
      </c>
      <c r="C54">
        <v>27118</v>
      </c>
      <c r="D54">
        <v>329</v>
      </c>
      <c r="E54" t="s">
        <v>821</v>
      </c>
      <c r="F54" s="8">
        <v>46053</v>
      </c>
      <c r="G54" t="s">
        <v>14337</v>
      </c>
      <c r="H54">
        <v>186</v>
      </c>
      <c r="I54">
        <v>186</v>
      </c>
      <c r="J54">
        <v>0</v>
      </c>
      <c r="K54" t="s">
        <v>14338</v>
      </c>
      <c r="L54">
        <v>5</v>
      </c>
    </row>
    <row r="55" spans="1:12">
      <c r="A55" t="s">
        <v>134</v>
      </c>
      <c r="B55" t="s">
        <v>527</v>
      </c>
      <c r="C55">
        <v>28991</v>
      </c>
      <c r="D55">
        <v>330</v>
      </c>
      <c r="E55" t="s">
        <v>527</v>
      </c>
      <c r="F55" s="8">
        <v>46068</v>
      </c>
      <c r="G55" t="s">
        <v>14337</v>
      </c>
      <c r="H55">
        <v>161</v>
      </c>
      <c r="I55">
        <v>161</v>
      </c>
      <c r="J55">
        <v>3</v>
      </c>
      <c r="K55" t="s">
        <v>14338</v>
      </c>
      <c r="L55">
        <v>8</v>
      </c>
    </row>
    <row r="56" spans="1:12">
      <c r="A56" t="s">
        <v>134</v>
      </c>
      <c r="B56" t="s">
        <v>527</v>
      </c>
      <c r="C56">
        <v>28094</v>
      </c>
      <c r="D56">
        <v>330</v>
      </c>
      <c r="E56" t="s">
        <v>527</v>
      </c>
      <c r="F56" s="8">
        <v>46060</v>
      </c>
      <c r="G56" t="s">
        <v>14337</v>
      </c>
      <c r="H56">
        <v>158</v>
      </c>
      <c r="I56">
        <v>158</v>
      </c>
      <c r="J56">
        <v>2</v>
      </c>
      <c r="K56" t="s">
        <v>14338</v>
      </c>
      <c r="L56">
        <v>6</v>
      </c>
    </row>
    <row r="57" spans="1:12">
      <c r="A57" t="s">
        <v>134</v>
      </c>
      <c r="B57" t="s">
        <v>527</v>
      </c>
      <c r="C57">
        <v>32914</v>
      </c>
      <c r="D57">
        <v>330</v>
      </c>
      <c r="E57" t="s">
        <v>527</v>
      </c>
      <c r="F57" s="8">
        <v>46096</v>
      </c>
      <c r="G57" t="s">
        <v>14337</v>
      </c>
      <c r="H57">
        <v>171</v>
      </c>
      <c r="I57">
        <v>171</v>
      </c>
      <c r="J57">
        <v>0</v>
      </c>
      <c r="K57" t="s">
        <v>14338</v>
      </c>
      <c r="L57">
        <v>12</v>
      </c>
    </row>
    <row r="58" spans="1:12">
      <c r="A58" t="s">
        <v>134</v>
      </c>
      <c r="B58" t="s">
        <v>527</v>
      </c>
      <c r="C58">
        <v>30907</v>
      </c>
      <c r="D58">
        <v>330</v>
      </c>
      <c r="E58" t="s">
        <v>527</v>
      </c>
      <c r="F58" s="8">
        <v>46082</v>
      </c>
      <c r="G58" t="s">
        <v>14337</v>
      </c>
      <c r="H58">
        <v>168</v>
      </c>
      <c r="I58">
        <v>168</v>
      </c>
      <c r="J58">
        <v>3</v>
      </c>
      <c r="K58" t="s">
        <v>14338</v>
      </c>
      <c r="L58">
        <v>10</v>
      </c>
    </row>
    <row r="59" spans="1:12">
      <c r="A59" t="s">
        <v>134</v>
      </c>
      <c r="B59" t="s">
        <v>527</v>
      </c>
      <c r="C59">
        <v>24419</v>
      </c>
      <c r="D59">
        <v>330</v>
      </c>
      <c r="E59" t="s">
        <v>527</v>
      </c>
      <c r="F59" s="8">
        <v>46033</v>
      </c>
      <c r="G59" t="s">
        <v>14337</v>
      </c>
      <c r="H59">
        <v>151</v>
      </c>
      <c r="I59">
        <v>151</v>
      </c>
      <c r="J59">
        <v>1</v>
      </c>
      <c r="K59" t="s">
        <v>14338</v>
      </c>
      <c r="L59">
        <v>3</v>
      </c>
    </row>
    <row r="60" spans="1:12">
      <c r="A60" t="s">
        <v>134</v>
      </c>
      <c r="B60" t="s">
        <v>527</v>
      </c>
      <c r="C60">
        <v>29788</v>
      </c>
      <c r="D60">
        <v>330</v>
      </c>
      <c r="E60" t="s">
        <v>527</v>
      </c>
      <c r="F60" s="8">
        <v>46075</v>
      </c>
      <c r="G60" t="s">
        <v>14337</v>
      </c>
      <c r="H60">
        <v>165</v>
      </c>
      <c r="I60">
        <v>165</v>
      </c>
      <c r="J60">
        <v>4</v>
      </c>
      <c r="K60" t="s">
        <v>14338</v>
      </c>
      <c r="L60">
        <v>9</v>
      </c>
    </row>
    <row r="61" spans="1:12">
      <c r="A61" t="s">
        <v>134</v>
      </c>
      <c r="B61" t="s">
        <v>527</v>
      </c>
      <c r="C61">
        <v>31923</v>
      </c>
      <c r="D61">
        <v>330</v>
      </c>
      <c r="E61" t="s">
        <v>527</v>
      </c>
      <c r="F61" s="8">
        <v>46089</v>
      </c>
      <c r="G61" t="s">
        <v>14337</v>
      </c>
      <c r="H61">
        <v>171</v>
      </c>
      <c r="I61">
        <v>171</v>
      </c>
      <c r="J61">
        <v>3</v>
      </c>
      <c r="K61" t="s">
        <v>14338</v>
      </c>
      <c r="L61">
        <v>11</v>
      </c>
    </row>
    <row r="62" spans="1:12">
      <c r="A62" t="s">
        <v>134</v>
      </c>
      <c r="B62" t="s">
        <v>527</v>
      </c>
      <c r="C62">
        <v>26259</v>
      </c>
      <c r="D62">
        <v>330</v>
      </c>
      <c r="E62" t="s">
        <v>527</v>
      </c>
      <c r="F62" s="8">
        <v>46047</v>
      </c>
      <c r="G62" t="s">
        <v>14337</v>
      </c>
      <c r="H62">
        <v>156</v>
      </c>
      <c r="I62">
        <v>156</v>
      </c>
      <c r="J62">
        <v>4</v>
      </c>
      <c r="K62" t="s">
        <v>14338</v>
      </c>
      <c r="L62">
        <v>5</v>
      </c>
    </row>
    <row r="63" spans="1:12">
      <c r="A63" t="s">
        <v>134</v>
      </c>
      <c r="B63" t="s">
        <v>527</v>
      </c>
      <c r="C63">
        <v>23511</v>
      </c>
      <c r="D63">
        <v>330</v>
      </c>
      <c r="E63" t="s">
        <v>527</v>
      </c>
      <c r="F63" s="8">
        <v>46026</v>
      </c>
      <c r="G63" t="s">
        <v>14337</v>
      </c>
      <c r="H63">
        <v>150</v>
      </c>
      <c r="I63">
        <v>150</v>
      </c>
      <c r="J63">
        <v>1</v>
      </c>
      <c r="K63" t="s">
        <v>14338</v>
      </c>
      <c r="L63">
        <v>2</v>
      </c>
    </row>
    <row r="64" spans="1:12">
      <c r="A64" t="s">
        <v>134</v>
      </c>
      <c r="B64" t="s">
        <v>527</v>
      </c>
      <c r="C64">
        <v>27102</v>
      </c>
      <c r="D64">
        <v>330</v>
      </c>
      <c r="E64" t="s">
        <v>527</v>
      </c>
      <c r="F64" s="8">
        <v>46053</v>
      </c>
      <c r="G64" t="s">
        <v>14337</v>
      </c>
      <c r="H64">
        <v>156</v>
      </c>
      <c r="I64">
        <v>156</v>
      </c>
      <c r="J64">
        <v>0</v>
      </c>
      <c r="K64" t="s">
        <v>14338</v>
      </c>
      <c r="L64">
        <v>5</v>
      </c>
    </row>
    <row r="65" spans="1:12">
      <c r="A65" t="s">
        <v>134</v>
      </c>
      <c r="B65" t="s">
        <v>375</v>
      </c>
      <c r="C65">
        <v>31925</v>
      </c>
      <c r="D65">
        <v>331</v>
      </c>
      <c r="E65" t="s">
        <v>375</v>
      </c>
      <c r="F65" s="8">
        <v>46089</v>
      </c>
      <c r="G65" t="s">
        <v>14337</v>
      </c>
      <c r="H65">
        <v>100</v>
      </c>
      <c r="I65">
        <v>100</v>
      </c>
      <c r="J65">
        <v>1</v>
      </c>
      <c r="K65" t="s">
        <v>14338</v>
      </c>
      <c r="L65">
        <v>11</v>
      </c>
    </row>
    <row r="66" spans="1:12">
      <c r="A66" t="s">
        <v>134</v>
      </c>
      <c r="B66" t="s">
        <v>375</v>
      </c>
      <c r="C66">
        <v>28993</v>
      </c>
      <c r="D66">
        <v>331</v>
      </c>
      <c r="E66" t="s">
        <v>375</v>
      </c>
      <c r="F66" s="8">
        <v>46068</v>
      </c>
      <c r="G66" t="s">
        <v>14337</v>
      </c>
      <c r="H66">
        <v>99</v>
      </c>
      <c r="I66">
        <v>99</v>
      </c>
      <c r="J66">
        <v>1</v>
      </c>
      <c r="K66" t="s">
        <v>14338</v>
      </c>
      <c r="L66">
        <v>8</v>
      </c>
    </row>
    <row r="67" spans="1:12">
      <c r="A67" t="s">
        <v>134</v>
      </c>
      <c r="B67" t="s">
        <v>375</v>
      </c>
      <c r="C67">
        <v>30909</v>
      </c>
      <c r="D67">
        <v>331</v>
      </c>
      <c r="E67" t="s">
        <v>375</v>
      </c>
      <c r="F67" s="8">
        <v>46082</v>
      </c>
      <c r="G67" t="s">
        <v>14337</v>
      </c>
      <c r="H67">
        <v>99</v>
      </c>
      <c r="I67">
        <v>99</v>
      </c>
      <c r="J67">
        <v>0</v>
      </c>
      <c r="K67" t="s">
        <v>14338</v>
      </c>
      <c r="L67">
        <v>10</v>
      </c>
    </row>
    <row r="68" spans="1:12">
      <c r="A68" t="s">
        <v>134</v>
      </c>
      <c r="B68" t="s">
        <v>375</v>
      </c>
      <c r="C68">
        <v>28096</v>
      </c>
      <c r="D68">
        <v>331</v>
      </c>
      <c r="E68" t="s">
        <v>375</v>
      </c>
      <c r="F68" s="8">
        <v>46060</v>
      </c>
      <c r="G68" t="s">
        <v>14337</v>
      </c>
      <c r="H68">
        <v>98</v>
      </c>
      <c r="I68">
        <v>98</v>
      </c>
      <c r="J68">
        <v>0</v>
      </c>
      <c r="K68" t="s">
        <v>14338</v>
      </c>
      <c r="L68">
        <v>6</v>
      </c>
    </row>
    <row r="69" spans="1:12">
      <c r="A69" t="s">
        <v>134</v>
      </c>
      <c r="B69" t="s">
        <v>375</v>
      </c>
      <c r="C69">
        <v>29790</v>
      </c>
      <c r="D69">
        <v>331</v>
      </c>
      <c r="E69" t="s">
        <v>375</v>
      </c>
      <c r="F69" s="8">
        <v>46075</v>
      </c>
      <c r="G69" t="s">
        <v>14337</v>
      </c>
      <c r="H69">
        <v>99</v>
      </c>
      <c r="I69">
        <v>99</v>
      </c>
      <c r="J69">
        <v>0</v>
      </c>
      <c r="K69" t="s">
        <v>14338</v>
      </c>
      <c r="L69">
        <v>9</v>
      </c>
    </row>
    <row r="70" spans="1:12">
      <c r="A70" t="s">
        <v>134</v>
      </c>
      <c r="B70" t="s">
        <v>375</v>
      </c>
      <c r="C70">
        <v>32916</v>
      </c>
      <c r="D70">
        <v>331</v>
      </c>
      <c r="E70" t="s">
        <v>375</v>
      </c>
      <c r="F70" s="8">
        <v>46096</v>
      </c>
      <c r="G70" t="s">
        <v>14337</v>
      </c>
      <c r="H70">
        <v>100</v>
      </c>
      <c r="I70">
        <v>100</v>
      </c>
      <c r="J70">
        <v>0</v>
      </c>
      <c r="K70" t="s">
        <v>14338</v>
      </c>
      <c r="L70">
        <v>12</v>
      </c>
    </row>
    <row r="71" spans="1:12">
      <c r="A71" t="s">
        <v>134</v>
      </c>
      <c r="B71" t="s">
        <v>375</v>
      </c>
      <c r="C71">
        <v>24421</v>
      </c>
      <c r="D71">
        <v>331</v>
      </c>
      <c r="E71" t="s">
        <v>375</v>
      </c>
      <c r="F71" s="8">
        <v>46033</v>
      </c>
      <c r="G71" t="s">
        <v>14337</v>
      </c>
      <c r="H71">
        <v>92</v>
      </c>
      <c r="I71">
        <v>92</v>
      </c>
      <c r="J71">
        <v>0</v>
      </c>
      <c r="K71" t="s">
        <v>14338</v>
      </c>
      <c r="L71">
        <v>3</v>
      </c>
    </row>
    <row r="72" spans="1:12">
      <c r="A72" t="s">
        <v>134</v>
      </c>
      <c r="B72" t="s">
        <v>375</v>
      </c>
      <c r="C72">
        <v>26261</v>
      </c>
      <c r="D72">
        <v>331</v>
      </c>
      <c r="E72" t="s">
        <v>375</v>
      </c>
      <c r="F72" s="8">
        <v>46047</v>
      </c>
      <c r="G72" t="s">
        <v>14337</v>
      </c>
      <c r="H72">
        <v>97</v>
      </c>
      <c r="I72">
        <v>97</v>
      </c>
      <c r="J72">
        <v>0</v>
      </c>
      <c r="K72" t="s">
        <v>14338</v>
      </c>
      <c r="L72">
        <v>5</v>
      </c>
    </row>
    <row r="73" spans="1:12">
      <c r="A73" t="s">
        <v>134</v>
      </c>
      <c r="B73" t="s">
        <v>375</v>
      </c>
      <c r="C73">
        <v>25249</v>
      </c>
      <c r="D73">
        <v>331</v>
      </c>
      <c r="E73" t="s">
        <v>375</v>
      </c>
      <c r="F73" s="8">
        <v>46040</v>
      </c>
      <c r="G73" t="s">
        <v>14337</v>
      </c>
      <c r="H73">
        <v>97</v>
      </c>
      <c r="I73">
        <v>97</v>
      </c>
      <c r="J73">
        <v>4</v>
      </c>
      <c r="K73" t="s">
        <v>14338</v>
      </c>
      <c r="L73">
        <v>4</v>
      </c>
    </row>
    <row r="74" spans="1:12">
      <c r="A74" t="s">
        <v>134</v>
      </c>
      <c r="B74" t="s">
        <v>375</v>
      </c>
      <c r="C74">
        <v>23513</v>
      </c>
      <c r="D74">
        <v>331</v>
      </c>
      <c r="E74" t="s">
        <v>375</v>
      </c>
      <c r="F74" s="8">
        <v>46026</v>
      </c>
      <c r="G74" t="s">
        <v>14337</v>
      </c>
      <c r="H74">
        <v>92</v>
      </c>
      <c r="I74">
        <v>92</v>
      </c>
      <c r="J74">
        <v>3</v>
      </c>
      <c r="K74" t="s">
        <v>14338</v>
      </c>
      <c r="L74">
        <v>2</v>
      </c>
    </row>
    <row r="75" spans="1:12">
      <c r="A75" t="s">
        <v>134</v>
      </c>
      <c r="B75" t="s">
        <v>375</v>
      </c>
      <c r="C75">
        <v>27104</v>
      </c>
      <c r="D75">
        <v>331</v>
      </c>
      <c r="E75" t="s">
        <v>375</v>
      </c>
      <c r="F75" s="8">
        <v>46053</v>
      </c>
      <c r="G75" t="s">
        <v>14337</v>
      </c>
      <c r="H75">
        <v>98</v>
      </c>
      <c r="I75">
        <v>98</v>
      </c>
      <c r="J75">
        <v>1</v>
      </c>
      <c r="K75" t="s">
        <v>14338</v>
      </c>
      <c r="L75">
        <v>5</v>
      </c>
    </row>
    <row r="76" spans="1:12">
      <c r="A76" t="s">
        <v>134</v>
      </c>
      <c r="B76" t="s">
        <v>133</v>
      </c>
      <c r="C76">
        <v>31927</v>
      </c>
      <c r="D76">
        <v>332</v>
      </c>
      <c r="E76" t="s">
        <v>133</v>
      </c>
      <c r="F76" s="8">
        <v>46089</v>
      </c>
      <c r="G76" t="s">
        <v>14337</v>
      </c>
      <c r="H76">
        <v>235</v>
      </c>
      <c r="I76">
        <v>235</v>
      </c>
      <c r="J76">
        <v>9</v>
      </c>
      <c r="K76" t="s">
        <v>14338</v>
      </c>
      <c r="L76">
        <v>11</v>
      </c>
    </row>
    <row r="77" spans="1:12">
      <c r="A77" t="s">
        <v>134</v>
      </c>
      <c r="B77" t="s">
        <v>133</v>
      </c>
      <c r="C77">
        <v>24423</v>
      </c>
      <c r="D77">
        <v>332</v>
      </c>
      <c r="E77" t="s">
        <v>133</v>
      </c>
      <c r="F77" s="8">
        <v>46033</v>
      </c>
      <c r="G77" t="s">
        <v>14337</v>
      </c>
      <c r="H77">
        <v>181</v>
      </c>
      <c r="I77">
        <v>181</v>
      </c>
      <c r="J77">
        <v>0</v>
      </c>
      <c r="K77" t="s">
        <v>14338</v>
      </c>
      <c r="L77">
        <v>3</v>
      </c>
    </row>
    <row r="78" spans="1:12">
      <c r="A78" t="s">
        <v>134</v>
      </c>
      <c r="B78" t="s">
        <v>133</v>
      </c>
      <c r="C78">
        <v>30911</v>
      </c>
      <c r="D78">
        <v>332</v>
      </c>
      <c r="E78" t="s">
        <v>133</v>
      </c>
      <c r="F78" s="8">
        <v>46082</v>
      </c>
      <c r="G78" t="s">
        <v>14337</v>
      </c>
      <c r="H78">
        <v>226</v>
      </c>
      <c r="I78">
        <v>226</v>
      </c>
      <c r="J78">
        <v>6</v>
      </c>
      <c r="K78" t="s">
        <v>14338</v>
      </c>
      <c r="L78">
        <v>10</v>
      </c>
    </row>
    <row r="79" spans="1:12">
      <c r="A79" t="s">
        <v>134</v>
      </c>
      <c r="B79" t="s">
        <v>133</v>
      </c>
      <c r="C79">
        <v>32918</v>
      </c>
      <c r="D79">
        <v>332</v>
      </c>
      <c r="E79" t="s">
        <v>133</v>
      </c>
      <c r="F79" s="8">
        <v>46096</v>
      </c>
      <c r="G79" t="s">
        <v>14337</v>
      </c>
      <c r="H79">
        <v>254</v>
      </c>
      <c r="I79">
        <v>254</v>
      </c>
      <c r="J79">
        <v>19</v>
      </c>
      <c r="K79" t="s">
        <v>14338</v>
      </c>
      <c r="L79">
        <v>12</v>
      </c>
    </row>
    <row r="80" spans="1:12">
      <c r="A80" t="s">
        <v>134</v>
      </c>
      <c r="B80" t="s">
        <v>133</v>
      </c>
      <c r="C80">
        <v>26263</v>
      </c>
      <c r="D80">
        <v>332</v>
      </c>
      <c r="E80" t="s">
        <v>133</v>
      </c>
      <c r="F80" s="8">
        <v>46047</v>
      </c>
      <c r="G80" t="s">
        <v>14337</v>
      </c>
      <c r="H80">
        <v>188</v>
      </c>
      <c r="I80">
        <v>188</v>
      </c>
      <c r="J80">
        <v>7</v>
      </c>
      <c r="K80" t="s">
        <v>14338</v>
      </c>
      <c r="L80">
        <v>5</v>
      </c>
    </row>
    <row r="81" spans="1:12">
      <c r="A81" t="s">
        <v>134</v>
      </c>
      <c r="B81" t="s">
        <v>133</v>
      </c>
      <c r="C81">
        <v>28098</v>
      </c>
      <c r="D81">
        <v>332</v>
      </c>
      <c r="E81" t="s">
        <v>133</v>
      </c>
      <c r="F81" s="8">
        <v>46060</v>
      </c>
      <c r="G81" t="s">
        <v>14337</v>
      </c>
      <c r="H81">
        <v>197</v>
      </c>
      <c r="I81">
        <v>197</v>
      </c>
      <c r="J81">
        <v>9</v>
      </c>
      <c r="K81" t="s">
        <v>14338</v>
      </c>
      <c r="L81">
        <v>6</v>
      </c>
    </row>
    <row r="82" spans="1:12">
      <c r="A82" t="s">
        <v>134</v>
      </c>
      <c r="B82" t="s">
        <v>133</v>
      </c>
      <c r="C82">
        <v>29792</v>
      </c>
      <c r="D82">
        <v>332</v>
      </c>
      <c r="E82" t="s">
        <v>133</v>
      </c>
      <c r="F82" s="8">
        <v>46075</v>
      </c>
      <c r="G82" t="s">
        <v>14337</v>
      </c>
      <c r="H82">
        <v>220</v>
      </c>
      <c r="I82">
        <v>220</v>
      </c>
      <c r="J82">
        <v>13</v>
      </c>
      <c r="K82" t="s">
        <v>14338</v>
      </c>
      <c r="L82">
        <v>9</v>
      </c>
    </row>
    <row r="83" spans="1:12">
      <c r="A83" t="s">
        <v>134</v>
      </c>
      <c r="B83" t="s">
        <v>133</v>
      </c>
      <c r="C83">
        <v>23515</v>
      </c>
      <c r="D83">
        <v>332</v>
      </c>
      <c r="E83" t="s">
        <v>133</v>
      </c>
      <c r="F83" s="8">
        <v>46026</v>
      </c>
      <c r="G83" t="s">
        <v>14337</v>
      </c>
      <c r="H83">
        <v>181</v>
      </c>
      <c r="I83">
        <v>181</v>
      </c>
      <c r="J83">
        <v>0</v>
      </c>
      <c r="K83" t="s">
        <v>14338</v>
      </c>
      <c r="L83">
        <v>2</v>
      </c>
    </row>
    <row r="84" spans="1:12">
      <c r="A84" t="s">
        <v>134</v>
      </c>
      <c r="B84" t="s">
        <v>133</v>
      </c>
      <c r="C84">
        <v>25251</v>
      </c>
      <c r="D84">
        <v>332</v>
      </c>
      <c r="E84" t="s">
        <v>133</v>
      </c>
      <c r="F84" s="8">
        <v>46040</v>
      </c>
      <c r="G84" t="s">
        <v>14337</v>
      </c>
      <c r="H84">
        <v>181</v>
      </c>
      <c r="I84">
        <v>181</v>
      </c>
      <c r="J84">
        <v>0</v>
      </c>
      <c r="K84" t="s">
        <v>14338</v>
      </c>
      <c r="L84">
        <v>4</v>
      </c>
    </row>
    <row r="85" spans="1:12">
      <c r="A85" t="s">
        <v>134</v>
      </c>
      <c r="B85" t="s">
        <v>133</v>
      </c>
      <c r="C85">
        <v>27106</v>
      </c>
      <c r="D85">
        <v>332</v>
      </c>
      <c r="E85" t="s">
        <v>133</v>
      </c>
      <c r="F85" s="8">
        <v>46053</v>
      </c>
      <c r="G85" t="s">
        <v>14337</v>
      </c>
      <c r="H85">
        <v>188</v>
      </c>
      <c r="I85">
        <v>188</v>
      </c>
      <c r="J85">
        <v>0</v>
      </c>
      <c r="K85" t="s">
        <v>14338</v>
      </c>
      <c r="L85">
        <v>5</v>
      </c>
    </row>
    <row r="86" spans="1:12">
      <c r="A86" t="s">
        <v>134</v>
      </c>
      <c r="B86" t="s">
        <v>133</v>
      </c>
      <c r="C86">
        <v>28995</v>
      </c>
      <c r="D86">
        <v>332</v>
      </c>
      <c r="E86" t="s">
        <v>133</v>
      </c>
      <c r="F86" s="8">
        <v>46068</v>
      </c>
      <c r="G86" t="s">
        <v>14337</v>
      </c>
      <c r="H86">
        <v>207</v>
      </c>
      <c r="I86">
        <v>207</v>
      </c>
      <c r="J86">
        <v>10</v>
      </c>
      <c r="K86" t="s">
        <v>14338</v>
      </c>
      <c r="L86">
        <v>8</v>
      </c>
    </row>
    <row r="87" spans="1:12">
      <c r="A87" t="s">
        <v>134</v>
      </c>
      <c r="B87" t="s">
        <v>6442</v>
      </c>
      <c r="C87">
        <v>31929</v>
      </c>
      <c r="D87">
        <v>333</v>
      </c>
      <c r="E87" t="s">
        <v>6442</v>
      </c>
      <c r="F87" s="8">
        <v>46089</v>
      </c>
      <c r="G87" t="s">
        <v>14337</v>
      </c>
      <c r="H87">
        <v>43</v>
      </c>
      <c r="I87">
        <v>45</v>
      </c>
      <c r="J87">
        <v>1</v>
      </c>
      <c r="K87" t="s">
        <v>14338</v>
      </c>
      <c r="L87">
        <v>11</v>
      </c>
    </row>
    <row r="88" spans="1:12">
      <c r="A88" t="s">
        <v>134</v>
      </c>
      <c r="B88" t="s">
        <v>6442</v>
      </c>
      <c r="C88">
        <v>24425</v>
      </c>
      <c r="D88">
        <v>333</v>
      </c>
      <c r="E88" t="s">
        <v>6442</v>
      </c>
      <c r="F88" s="8">
        <v>46033</v>
      </c>
      <c r="G88" t="s">
        <v>14337</v>
      </c>
      <c r="H88">
        <v>31</v>
      </c>
      <c r="I88">
        <v>33</v>
      </c>
      <c r="J88">
        <v>2</v>
      </c>
      <c r="K88" t="s">
        <v>14338</v>
      </c>
      <c r="L88">
        <v>3</v>
      </c>
    </row>
    <row r="89" spans="1:12">
      <c r="A89" t="s">
        <v>134</v>
      </c>
      <c r="B89" t="s">
        <v>6442</v>
      </c>
      <c r="C89">
        <v>30913</v>
      </c>
      <c r="D89">
        <v>333</v>
      </c>
      <c r="E89" t="s">
        <v>6442</v>
      </c>
      <c r="F89" s="8">
        <v>46082</v>
      </c>
      <c r="G89" t="s">
        <v>14337</v>
      </c>
      <c r="H89">
        <v>42</v>
      </c>
      <c r="I89">
        <v>44</v>
      </c>
      <c r="J89">
        <v>0</v>
      </c>
      <c r="K89" t="s">
        <v>14338</v>
      </c>
      <c r="L89">
        <v>10</v>
      </c>
    </row>
    <row r="90" spans="1:12">
      <c r="A90" t="s">
        <v>134</v>
      </c>
      <c r="B90" t="s">
        <v>6442</v>
      </c>
      <c r="C90">
        <v>32920</v>
      </c>
      <c r="D90">
        <v>333</v>
      </c>
      <c r="E90" t="s">
        <v>6442</v>
      </c>
      <c r="F90" s="8">
        <v>46096</v>
      </c>
      <c r="G90" t="s">
        <v>14337</v>
      </c>
      <c r="H90">
        <v>43</v>
      </c>
      <c r="I90">
        <v>45</v>
      </c>
      <c r="J90">
        <v>0</v>
      </c>
      <c r="K90" t="s">
        <v>14338</v>
      </c>
      <c r="L90">
        <v>12</v>
      </c>
    </row>
    <row r="91" spans="1:12">
      <c r="A91" t="s">
        <v>134</v>
      </c>
      <c r="B91" t="s">
        <v>6442</v>
      </c>
      <c r="C91">
        <v>28100</v>
      </c>
      <c r="D91">
        <v>333</v>
      </c>
      <c r="E91" t="s">
        <v>6442</v>
      </c>
      <c r="F91" s="8">
        <v>46060</v>
      </c>
      <c r="G91" t="s">
        <v>14337</v>
      </c>
      <c r="H91">
        <v>41</v>
      </c>
      <c r="I91">
        <v>43</v>
      </c>
      <c r="J91">
        <v>3</v>
      </c>
      <c r="K91" t="s">
        <v>14338</v>
      </c>
      <c r="L91">
        <v>6</v>
      </c>
    </row>
    <row r="92" spans="1:12">
      <c r="A92" t="s">
        <v>134</v>
      </c>
      <c r="B92" t="s">
        <v>6442</v>
      </c>
      <c r="C92">
        <v>26265</v>
      </c>
      <c r="D92">
        <v>333</v>
      </c>
      <c r="E92" t="s">
        <v>6442</v>
      </c>
      <c r="F92" s="8">
        <v>46047</v>
      </c>
      <c r="G92" t="s">
        <v>14337</v>
      </c>
      <c r="H92">
        <v>38</v>
      </c>
      <c r="I92">
        <v>40</v>
      </c>
      <c r="J92">
        <v>7</v>
      </c>
      <c r="K92" t="s">
        <v>14338</v>
      </c>
      <c r="L92">
        <v>5</v>
      </c>
    </row>
    <row r="93" spans="1:12">
      <c r="A93" t="s">
        <v>134</v>
      </c>
      <c r="B93" t="s">
        <v>6442</v>
      </c>
      <c r="C93">
        <v>28997</v>
      </c>
      <c r="D93">
        <v>333</v>
      </c>
      <c r="E93" t="s">
        <v>6442</v>
      </c>
      <c r="F93" s="8">
        <v>46068</v>
      </c>
      <c r="G93" t="s">
        <v>14337</v>
      </c>
      <c r="H93">
        <v>41</v>
      </c>
      <c r="I93">
        <v>43</v>
      </c>
      <c r="J93">
        <v>0</v>
      </c>
      <c r="K93" t="s">
        <v>14338</v>
      </c>
      <c r="L93">
        <v>8</v>
      </c>
    </row>
    <row r="94" spans="1:12">
      <c r="A94" t="s">
        <v>134</v>
      </c>
      <c r="B94" t="s">
        <v>6442</v>
      </c>
      <c r="C94">
        <v>29794</v>
      </c>
      <c r="D94">
        <v>333</v>
      </c>
      <c r="E94" t="s">
        <v>6442</v>
      </c>
      <c r="F94" s="8">
        <v>46075</v>
      </c>
      <c r="G94" t="s">
        <v>14337</v>
      </c>
      <c r="H94">
        <v>42</v>
      </c>
      <c r="I94">
        <v>44</v>
      </c>
      <c r="J94">
        <v>1</v>
      </c>
      <c r="K94" t="s">
        <v>14338</v>
      </c>
      <c r="L94">
        <v>9</v>
      </c>
    </row>
    <row r="95" spans="1:12">
      <c r="A95" t="s">
        <v>134</v>
      </c>
      <c r="B95" t="s">
        <v>6442</v>
      </c>
      <c r="C95">
        <v>23517</v>
      </c>
      <c r="D95">
        <v>333</v>
      </c>
      <c r="E95" t="s">
        <v>6442</v>
      </c>
      <c r="F95" s="8">
        <v>46026</v>
      </c>
      <c r="G95" t="s">
        <v>14337</v>
      </c>
      <c r="H95">
        <v>29</v>
      </c>
      <c r="I95">
        <v>31</v>
      </c>
      <c r="J95">
        <v>0</v>
      </c>
      <c r="K95" t="s">
        <v>14338</v>
      </c>
      <c r="L95">
        <v>2</v>
      </c>
    </row>
    <row r="96" spans="1:12">
      <c r="A96" t="s">
        <v>134</v>
      </c>
      <c r="B96" t="s">
        <v>6442</v>
      </c>
      <c r="C96">
        <v>25253</v>
      </c>
      <c r="D96">
        <v>333</v>
      </c>
      <c r="E96" t="s">
        <v>6442</v>
      </c>
      <c r="F96" s="8">
        <v>46040</v>
      </c>
      <c r="G96" t="s">
        <v>14337</v>
      </c>
      <c r="H96">
        <v>31</v>
      </c>
      <c r="I96">
        <v>33</v>
      </c>
      <c r="J96">
        <v>0</v>
      </c>
      <c r="K96" t="s">
        <v>14338</v>
      </c>
      <c r="L96">
        <v>4</v>
      </c>
    </row>
    <row r="97" spans="1:12">
      <c r="A97" t="s">
        <v>134</v>
      </c>
      <c r="B97" t="s">
        <v>6442</v>
      </c>
      <c r="C97">
        <v>27108</v>
      </c>
      <c r="D97">
        <v>333</v>
      </c>
      <c r="E97" t="s">
        <v>6442</v>
      </c>
      <c r="F97" s="8">
        <v>46053</v>
      </c>
      <c r="G97" t="s">
        <v>14337</v>
      </c>
      <c r="H97">
        <v>38</v>
      </c>
      <c r="I97">
        <v>40</v>
      </c>
      <c r="J97">
        <v>0</v>
      </c>
      <c r="K97" t="s">
        <v>14338</v>
      </c>
      <c r="L97">
        <v>5</v>
      </c>
    </row>
    <row r="98" spans="1:12">
      <c r="A98" t="s">
        <v>16</v>
      </c>
      <c r="B98" t="s">
        <v>71</v>
      </c>
      <c r="C98">
        <v>29100</v>
      </c>
      <c r="D98">
        <v>73</v>
      </c>
      <c r="E98" t="s">
        <v>675</v>
      </c>
      <c r="F98" s="8">
        <v>46075</v>
      </c>
      <c r="G98" t="s">
        <v>14344</v>
      </c>
      <c r="H98">
        <v>45</v>
      </c>
      <c r="I98">
        <v>45</v>
      </c>
      <c r="J98">
        <v>0</v>
      </c>
      <c r="K98" t="s">
        <v>14338</v>
      </c>
      <c r="L98">
        <v>9</v>
      </c>
    </row>
    <row r="99" spans="1:12">
      <c r="A99" t="s">
        <v>16</v>
      </c>
      <c r="B99" t="s">
        <v>71</v>
      </c>
      <c r="C99">
        <v>23731</v>
      </c>
      <c r="D99">
        <v>73</v>
      </c>
      <c r="E99" t="s">
        <v>675</v>
      </c>
      <c r="F99" s="8">
        <v>46033</v>
      </c>
      <c r="G99" t="s">
        <v>14344</v>
      </c>
      <c r="H99">
        <v>40</v>
      </c>
      <c r="I99">
        <v>40</v>
      </c>
      <c r="J99">
        <v>0</v>
      </c>
      <c r="K99" t="s">
        <v>14338</v>
      </c>
      <c r="L99">
        <v>3</v>
      </c>
    </row>
    <row r="100" spans="1:12">
      <c r="A100" t="s">
        <v>16</v>
      </c>
      <c r="B100" t="s">
        <v>71</v>
      </c>
      <c r="C100">
        <v>30219</v>
      </c>
      <c r="D100">
        <v>73</v>
      </c>
      <c r="E100" t="s">
        <v>675</v>
      </c>
      <c r="F100" s="8">
        <v>46082</v>
      </c>
      <c r="G100" t="s">
        <v>14344</v>
      </c>
      <c r="H100">
        <v>45</v>
      </c>
      <c r="I100">
        <v>45</v>
      </c>
      <c r="J100">
        <v>0</v>
      </c>
      <c r="K100" t="s">
        <v>14338</v>
      </c>
      <c r="L100">
        <v>10</v>
      </c>
    </row>
    <row r="101" spans="1:12">
      <c r="A101" t="s">
        <v>16</v>
      </c>
      <c r="B101" t="s">
        <v>71</v>
      </c>
      <c r="C101">
        <v>22823</v>
      </c>
      <c r="D101">
        <v>73</v>
      </c>
      <c r="E101" t="s">
        <v>675</v>
      </c>
      <c r="F101" s="8">
        <v>46026</v>
      </c>
      <c r="G101" t="s">
        <v>14344</v>
      </c>
      <c r="H101">
        <v>40</v>
      </c>
      <c r="I101">
        <v>40</v>
      </c>
      <c r="J101">
        <v>0</v>
      </c>
      <c r="K101" t="s">
        <v>14338</v>
      </c>
      <c r="L101">
        <v>2</v>
      </c>
    </row>
    <row r="102" spans="1:12">
      <c r="A102" t="s">
        <v>16</v>
      </c>
      <c r="B102" t="s">
        <v>71</v>
      </c>
      <c r="C102">
        <v>26416</v>
      </c>
      <c r="D102">
        <v>73</v>
      </c>
      <c r="E102" t="s">
        <v>675</v>
      </c>
      <c r="F102" s="8">
        <v>46053</v>
      </c>
      <c r="G102" t="s">
        <v>14344</v>
      </c>
      <c r="H102">
        <v>45</v>
      </c>
      <c r="I102">
        <v>45</v>
      </c>
      <c r="J102">
        <v>5</v>
      </c>
      <c r="K102" t="s">
        <v>14338</v>
      </c>
      <c r="L102">
        <v>5</v>
      </c>
    </row>
    <row r="103" spans="1:12">
      <c r="A103" t="s">
        <v>16</v>
      </c>
      <c r="B103" t="s">
        <v>71</v>
      </c>
      <c r="C103">
        <v>27406</v>
      </c>
      <c r="D103">
        <v>73</v>
      </c>
      <c r="E103" t="s">
        <v>675</v>
      </c>
      <c r="F103" s="8">
        <v>46060</v>
      </c>
      <c r="G103" t="s">
        <v>14344</v>
      </c>
      <c r="H103">
        <v>45</v>
      </c>
      <c r="I103">
        <v>45</v>
      </c>
      <c r="J103">
        <v>0</v>
      </c>
      <c r="K103" t="s">
        <v>14338</v>
      </c>
      <c r="L103">
        <v>6</v>
      </c>
    </row>
    <row r="104" spans="1:12">
      <c r="A104" t="s">
        <v>16</v>
      </c>
      <c r="B104" t="s">
        <v>71</v>
      </c>
      <c r="C104">
        <v>24559</v>
      </c>
      <c r="D104">
        <v>73</v>
      </c>
      <c r="E104" t="s">
        <v>675</v>
      </c>
      <c r="F104" s="8">
        <v>46040</v>
      </c>
      <c r="G104" t="s">
        <v>14344</v>
      </c>
      <c r="H104">
        <v>40</v>
      </c>
      <c r="I104">
        <v>40</v>
      </c>
      <c r="J104">
        <v>0</v>
      </c>
      <c r="K104" t="s">
        <v>14338</v>
      </c>
      <c r="L104">
        <v>4</v>
      </c>
    </row>
    <row r="105" spans="1:12">
      <c r="A105" t="s">
        <v>16</v>
      </c>
      <c r="B105" t="s">
        <v>71</v>
      </c>
      <c r="C105">
        <v>25571</v>
      </c>
      <c r="D105">
        <v>73</v>
      </c>
      <c r="E105" t="s">
        <v>675</v>
      </c>
      <c r="F105" s="8">
        <v>46047</v>
      </c>
      <c r="G105" t="s">
        <v>14344</v>
      </c>
      <c r="H105">
        <v>40</v>
      </c>
      <c r="I105">
        <v>40</v>
      </c>
      <c r="J105">
        <v>0</v>
      </c>
      <c r="K105" t="s">
        <v>14338</v>
      </c>
      <c r="L105">
        <v>5</v>
      </c>
    </row>
    <row r="106" spans="1:12">
      <c r="A106" t="s">
        <v>16</v>
      </c>
      <c r="B106" t="s">
        <v>71</v>
      </c>
      <c r="C106">
        <v>28303</v>
      </c>
      <c r="D106">
        <v>73</v>
      </c>
      <c r="E106" t="s">
        <v>675</v>
      </c>
      <c r="F106" s="8">
        <v>46068</v>
      </c>
      <c r="G106" t="s">
        <v>14344</v>
      </c>
      <c r="H106">
        <v>45</v>
      </c>
      <c r="I106">
        <v>45</v>
      </c>
      <c r="J106">
        <v>0</v>
      </c>
      <c r="K106" t="s">
        <v>14338</v>
      </c>
      <c r="L106">
        <v>8</v>
      </c>
    </row>
    <row r="107" spans="1:12">
      <c r="A107" t="s">
        <v>16</v>
      </c>
      <c r="B107" t="s">
        <v>71</v>
      </c>
      <c r="C107">
        <v>31235</v>
      </c>
      <c r="D107">
        <v>73</v>
      </c>
      <c r="E107" t="s">
        <v>675</v>
      </c>
      <c r="F107" s="8">
        <v>46089</v>
      </c>
      <c r="G107" t="s">
        <v>14344</v>
      </c>
      <c r="H107">
        <v>45</v>
      </c>
      <c r="I107">
        <v>45</v>
      </c>
      <c r="J107">
        <v>0</v>
      </c>
      <c r="K107" t="s">
        <v>14338</v>
      </c>
      <c r="L107">
        <v>11</v>
      </c>
    </row>
    <row r="108" spans="1:12">
      <c r="A108" t="s">
        <v>16</v>
      </c>
      <c r="B108" t="s">
        <v>71</v>
      </c>
      <c r="C108">
        <v>32226</v>
      </c>
      <c r="D108">
        <v>73</v>
      </c>
      <c r="E108" t="s">
        <v>675</v>
      </c>
      <c r="F108" s="8">
        <v>46096</v>
      </c>
      <c r="G108" t="s">
        <v>14344</v>
      </c>
      <c r="H108">
        <v>45</v>
      </c>
      <c r="I108">
        <v>45</v>
      </c>
      <c r="J108">
        <v>0</v>
      </c>
      <c r="K108" t="s">
        <v>14338</v>
      </c>
      <c r="L108">
        <v>12</v>
      </c>
    </row>
    <row r="109" spans="1:12">
      <c r="A109" t="s">
        <v>16</v>
      </c>
      <c r="B109" t="s">
        <v>20</v>
      </c>
      <c r="C109">
        <v>29112</v>
      </c>
      <c r="D109">
        <v>79</v>
      </c>
      <c r="E109" t="s">
        <v>675</v>
      </c>
      <c r="F109" s="8">
        <v>46075</v>
      </c>
      <c r="G109" t="s">
        <v>14344</v>
      </c>
      <c r="H109">
        <v>1028</v>
      </c>
      <c r="I109">
        <v>1028</v>
      </c>
      <c r="J109">
        <v>32</v>
      </c>
      <c r="K109" t="s">
        <v>14338</v>
      </c>
      <c r="L109">
        <v>9</v>
      </c>
    </row>
    <row r="110" spans="1:12">
      <c r="A110" t="s">
        <v>16</v>
      </c>
      <c r="B110" t="s">
        <v>20</v>
      </c>
      <c r="C110">
        <v>23743</v>
      </c>
      <c r="D110">
        <v>79</v>
      </c>
      <c r="E110" t="s">
        <v>675</v>
      </c>
      <c r="F110" s="8">
        <v>46033</v>
      </c>
      <c r="G110" t="s">
        <v>14344</v>
      </c>
      <c r="H110">
        <v>850</v>
      </c>
      <c r="I110">
        <v>850</v>
      </c>
      <c r="J110">
        <v>4</v>
      </c>
      <c r="K110" t="s">
        <v>14338</v>
      </c>
      <c r="L110">
        <v>3</v>
      </c>
    </row>
    <row r="111" spans="1:12">
      <c r="A111" t="s">
        <v>16</v>
      </c>
      <c r="B111" t="s">
        <v>20</v>
      </c>
      <c r="C111">
        <v>30231</v>
      </c>
      <c r="D111">
        <v>79</v>
      </c>
      <c r="E111" t="s">
        <v>675</v>
      </c>
      <c r="F111" s="8">
        <v>46082</v>
      </c>
      <c r="G111" t="s">
        <v>14344</v>
      </c>
      <c r="H111">
        <v>1046</v>
      </c>
      <c r="I111">
        <v>1046</v>
      </c>
      <c r="J111">
        <v>18</v>
      </c>
      <c r="K111" t="s">
        <v>14338</v>
      </c>
      <c r="L111">
        <v>10</v>
      </c>
    </row>
    <row r="112" spans="1:12">
      <c r="A112" t="s">
        <v>16</v>
      </c>
      <c r="B112" t="s">
        <v>20</v>
      </c>
      <c r="C112">
        <v>22835</v>
      </c>
      <c r="D112">
        <v>79</v>
      </c>
      <c r="E112" t="s">
        <v>675</v>
      </c>
      <c r="F112" s="8">
        <v>46026</v>
      </c>
      <c r="G112" t="s">
        <v>14344</v>
      </c>
      <c r="H112">
        <v>846</v>
      </c>
      <c r="I112">
        <v>846</v>
      </c>
      <c r="J112">
        <v>0</v>
      </c>
      <c r="K112" t="s">
        <v>14338</v>
      </c>
      <c r="L112">
        <v>2</v>
      </c>
    </row>
    <row r="113" spans="1:12">
      <c r="A113" t="s">
        <v>16</v>
      </c>
      <c r="B113" t="s">
        <v>20</v>
      </c>
      <c r="C113">
        <v>26428</v>
      </c>
      <c r="D113">
        <v>79</v>
      </c>
      <c r="E113" t="s">
        <v>675</v>
      </c>
      <c r="F113" s="8">
        <v>46053</v>
      </c>
      <c r="G113" t="s">
        <v>14344</v>
      </c>
      <c r="H113">
        <v>852</v>
      </c>
      <c r="I113">
        <v>852</v>
      </c>
      <c r="J113">
        <v>0</v>
      </c>
      <c r="K113" t="s">
        <v>14338</v>
      </c>
      <c r="L113">
        <v>5</v>
      </c>
    </row>
    <row r="114" spans="1:12">
      <c r="A114" t="s">
        <v>16</v>
      </c>
      <c r="B114" t="s">
        <v>20</v>
      </c>
      <c r="C114">
        <v>27418</v>
      </c>
      <c r="D114">
        <v>79</v>
      </c>
      <c r="E114" t="s">
        <v>675</v>
      </c>
      <c r="F114" s="8">
        <v>46060</v>
      </c>
      <c r="G114" t="s">
        <v>14344</v>
      </c>
      <c r="H114">
        <v>933</v>
      </c>
      <c r="I114">
        <v>933</v>
      </c>
      <c r="J114">
        <v>81</v>
      </c>
      <c r="K114" t="s">
        <v>14338</v>
      </c>
      <c r="L114">
        <v>6</v>
      </c>
    </row>
    <row r="115" spans="1:12">
      <c r="A115" t="s">
        <v>16</v>
      </c>
      <c r="B115" t="s">
        <v>20</v>
      </c>
      <c r="C115">
        <v>24571</v>
      </c>
      <c r="D115">
        <v>79</v>
      </c>
      <c r="E115" t="s">
        <v>675</v>
      </c>
      <c r="F115" s="8">
        <v>46040</v>
      </c>
      <c r="G115" t="s">
        <v>14344</v>
      </c>
      <c r="H115">
        <v>850</v>
      </c>
      <c r="I115">
        <v>850</v>
      </c>
      <c r="J115">
        <v>0</v>
      </c>
      <c r="K115" t="s">
        <v>14338</v>
      </c>
      <c r="L115">
        <v>4</v>
      </c>
    </row>
    <row r="116" spans="1:12">
      <c r="A116" t="s">
        <v>16</v>
      </c>
      <c r="B116" t="s">
        <v>20</v>
      </c>
      <c r="C116">
        <v>25583</v>
      </c>
      <c r="D116">
        <v>79</v>
      </c>
      <c r="E116" t="s">
        <v>675</v>
      </c>
      <c r="F116" s="8">
        <v>46047</v>
      </c>
      <c r="G116" t="s">
        <v>14344</v>
      </c>
      <c r="H116">
        <v>852</v>
      </c>
      <c r="I116">
        <v>852</v>
      </c>
      <c r="J116">
        <v>2</v>
      </c>
      <c r="K116" t="s">
        <v>14338</v>
      </c>
      <c r="L116">
        <v>5</v>
      </c>
    </row>
    <row r="117" spans="1:12">
      <c r="A117" t="s">
        <v>16</v>
      </c>
      <c r="B117" t="s">
        <v>20</v>
      </c>
      <c r="C117">
        <v>28315</v>
      </c>
      <c r="D117">
        <v>79</v>
      </c>
      <c r="E117" t="s">
        <v>675</v>
      </c>
      <c r="F117" s="8">
        <v>46068</v>
      </c>
      <c r="G117" t="s">
        <v>14344</v>
      </c>
      <c r="H117">
        <v>996</v>
      </c>
      <c r="I117">
        <v>996</v>
      </c>
      <c r="J117">
        <v>63</v>
      </c>
      <c r="K117" t="s">
        <v>14338</v>
      </c>
      <c r="L117">
        <v>8</v>
      </c>
    </row>
    <row r="118" spans="1:12">
      <c r="A118" t="s">
        <v>16</v>
      </c>
      <c r="B118" t="s">
        <v>20</v>
      </c>
      <c r="C118">
        <v>32238</v>
      </c>
      <c r="D118">
        <v>79</v>
      </c>
      <c r="E118" t="s">
        <v>675</v>
      </c>
      <c r="F118" s="8">
        <v>46096</v>
      </c>
      <c r="G118" t="s">
        <v>14344</v>
      </c>
      <c r="H118">
        <v>1046</v>
      </c>
      <c r="I118">
        <v>1046</v>
      </c>
      <c r="J118">
        <v>0</v>
      </c>
      <c r="K118" t="s">
        <v>14338</v>
      </c>
      <c r="L118">
        <v>12</v>
      </c>
    </row>
    <row r="119" spans="1:12">
      <c r="A119" t="s">
        <v>16</v>
      </c>
      <c r="B119" t="s">
        <v>20</v>
      </c>
      <c r="C119">
        <v>31247</v>
      </c>
      <c r="D119">
        <v>79</v>
      </c>
      <c r="E119" t="s">
        <v>675</v>
      </c>
      <c r="F119" s="8">
        <v>46089</v>
      </c>
      <c r="G119" t="s">
        <v>14344</v>
      </c>
      <c r="H119">
        <v>1046</v>
      </c>
      <c r="I119">
        <v>1046</v>
      </c>
      <c r="J119">
        <v>0</v>
      </c>
      <c r="K119" t="s">
        <v>14338</v>
      </c>
      <c r="L119">
        <v>11</v>
      </c>
    </row>
    <row r="120" spans="1:12">
      <c r="A120" t="s">
        <v>16</v>
      </c>
      <c r="B120" t="s">
        <v>5701</v>
      </c>
      <c r="C120">
        <v>29124</v>
      </c>
      <c r="D120">
        <v>85</v>
      </c>
      <c r="E120" t="s">
        <v>675</v>
      </c>
      <c r="F120" s="8">
        <v>46075</v>
      </c>
      <c r="G120" t="s">
        <v>14344</v>
      </c>
      <c r="H120">
        <v>46</v>
      </c>
      <c r="I120">
        <v>46</v>
      </c>
      <c r="J120">
        <v>0</v>
      </c>
      <c r="K120" t="s">
        <v>14338</v>
      </c>
      <c r="L120">
        <v>9</v>
      </c>
    </row>
    <row r="121" spans="1:12">
      <c r="A121" t="s">
        <v>16</v>
      </c>
      <c r="B121" t="s">
        <v>5701</v>
      </c>
      <c r="C121">
        <v>23755</v>
      </c>
      <c r="D121">
        <v>85</v>
      </c>
      <c r="E121" t="s">
        <v>675</v>
      </c>
      <c r="F121" s="8">
        <v>46033</v>
      </c>
      <c r="G121" t="s">
        <v>14344</v>
      </c>
      <c r="H121">
        <v>42</v>
      </c>
      <c r="I121">
        <v>42</v>
      </c>
      <c r="J121">
        <v>0</v>
      </c>
      <c r="K121" t="s">
        <v>14338</v>
      </c>
      <c r="L121">
        <v>3</v>
      </c>
    </row>
    <row r="122" spans="1:12">
      <c r="A122" t="s">
        <v>16</v>
      </c>
      <c r="B122" t="s">
        <v>5701</v>
      </c>
      <c r="C122">
        <v>30243</v>
      </c>
      <c r="D122">
        <v>85</v>
      </c>
      <c r="E122" t="s">
        <v>675</v>
      </c>
      <c r="F122" s="8">
        <v>46082</v>
      </c>
      <c r="G122" t="s">
        <v>14344</v>
      </c>
      <c r="H122">
        <v>46</v>
      </c>
      <c r="I122">
        <v>46</v>
      </c>
      <c r="J122">
        <v>0</v>
      </c>
      <c r="K122" t="s">
        <v>14338</v>
      </c>
      <c r="L122">
        <v>10</v>
      </c>
    </row>
    <row r="123" spans="1:12">
      <c r="A123" t="s">
        <v>16</v>
      </c>
      <c r="B123" t="s">
        <v>5701</v>
      </c>
      <c r="C123">
        <v>22847</v>
      </c>
      <c r="D123">
        <v>85</v>
      </c>
      <c r="E123" t="s">
        <v>675</v>
      </c>
      <c r="F123" s="8">
        <v>46026</v>
      </c>
      <c r="G123" t="s">
        <v>14344</v>
      </c>
      <c r="H123">
        <v>42</v>
      </c>
      <c r="I123">
        <v>42</v>
      </c>
      <c r="J123">
        <v>0</v>
      </c>
      <c r="K123" t="s">
        <v>14338</v>
      </c>
      <c r="L123">
        <v>2</v>
      </c>
    </row>
    <row r="124" spans="1:12">
      <c r="A124" t="s">
        <v>16</v>
      </c>
      <c r="B124" t="s">
        <v>5701</v>
      </c>
      <c r="C124">
        <v>26440</v>
      </c>
      <c r="D124">
        <v>85</v>
      </c>
      <c r="E124" t="s">
        <v>675</v>
      </c>
      <c r="F124" s="8">
        <v>46053</v>
      </c>
      <c r="G124" t="s">
        <v>14344</v>
      </c>
      <c r="H124">
        <v>46</v>
      </c>
      <c r="I124">
        <v>46</v>
      </c>
      <c r="J124">
        <v>4</v>
      </c>
      <c r="K124" t="s">
        <v>14338</v>
      </c>
      <c r="L124">
        <v>5</v>
      </c>
    </row>
    <row r="125" spans="1:12">
      <c r="A125" t="s">
        <v>16</v>
      </c>
      <c r="B125" t="s">
        <v>5701</v>
      </c>
      <c r="C125">
        <v>27430</v>
      </c>
      <c r="D125">
        <v>85</v>
      </c>
      <c r="E125" t="s">
        <v>675</v>
      </c>
      <c r="F125" s="8">
        <v>46060</v>
      </c>
      <c r="G125" t="s">
        <v>14344</v>
      </c>
      <c r="H125">
        <v>46</v>
      </c>
      <c r="I125">
        <v>46</v>
      </c>
      <c r="J125">
        <v>0</v>
      </c>
      <c r="K125" t="s">
        <v>14338</v>
      </c>
      <c r="L125">
        <v>6</v>
      </c>
    </row>
    <row r="126" spans="1:12">
      <c r="A126" t="s">
        <v>16</v>
      </c>
      <c r="B126" t="s">
        <v>5701</v>
      </c>
      <c r="C126">
        <v>24583</v>
      </c>
      <c r="D126">
        <v>85</v>
      </c>
      <c r="E126" t="s">
        <v>675</v>
      </c>
      <c r="F126" s="8">
        <v>46040</v>
      </c>
      <c r="G126" t="s">
        <v>14344</v>
      </c>
      <c r="H126">
        <v>42</v>
      </c>
      <c r="I126">
        <v>42</v>
      </c>
      <c r="J126">
        <v>0</v>
      </c>
      <c r="K126" t="s">
        <v>14338</v>
      </c>
      <c r="L126">
        <v>4</v>
      </c>
    </row>
    <row r="127" spans="1:12">
      <c r="A127" t="s">
        <v>16</v>
      </c>
      <c r="B127" t="s">
        <v>5701</v>
      </c>
      <c r="C127">
        <v>25595</v>
      </c>
      <c r="D127">
        <v>85</v>
      </c>
      <c r="E127" t="s">
        <v>675</v>
      </c>
      <c r="F127" s="8">
        <v>46047</v>
      </c>
      <c r="G127" t="s">
        <v>14344</v>
      </c>
      <c r="H127">
        <v>42</v>
      </c>
      <c r="I127">
        <v>42</v>
      </c>
      <c r="J127">
        <v>0</v>
      </c>
      <c r="K127" t="s">
        <v>14338</v>
      </c>
      <c r="L127">
        <v>5</v>
      </c>
    </row>
    <row r="128" spans="1:12">
      <c r="A128" t="s">
        <v>16</v>
      </c>
      <c r="B128" t="s">
        <v>5701</v>
      </c>
      <c r="C128">
        <v>28327</v>
      </c>
      <c r="D128">
        <v>85</v>
      </c>
      <c r="E128" t="s">
        <v>675</v>
      </c>
      <c r="F128" s="8">
        <v>46068</v>
      </c>
      <c r="G128" t="s">
        <v>14344</v>
      </c>
      <c r="H128">
        <v>46</v>
      </c>
      <c r="I128">
        <v>46</v>
      </c>
      <c r="J128">
        <v>0</v>
      </c>
      <c r="K128" t="s">
        <v>14338</v>
      </c>
      <c r="L128">
        <v>8</v>
      </c>
    </row>
    <row r="129" spans="1:12">
      <c r="A129" t="s">
        <v>16</v>
      </c>
      <c r="B129" t="s">
        <v>5701</v>
      </c>
      <c r="C129">
        <v>32250</v>
      </c>
      <c r="D129">
        <v>85</v>
      </c>
      <c r="E129" t="s">
        <v>675</v>
      </c>
      <c r="F129" s="8">
        <v>46096</v>
      </c>
      <c r="G129" t="s">
        <v>14344</v>
      </c>
      <c r="H129">
        <v>46</v>
      </c>
      <c r="I129">
        <v>46</v>
      </c>
      <c r="J129">
        <v>0</v>
      </c>
      <c r="K129" t="s">
        <v>14338</v>
      </c>
      <c r="L129">
        <v>12</v>
      </c>
    </row>
    <row r="130" spans="1:12">
      <c r="A130" t="s">
        <v>16</v>
      </c>
      <c r="B130" t="s">
        <v>5701</v>
      </c>
      <c r="C130">
        <v>31259</v>
      </c>
      <c r="D130">
        <v>85</v>
      </c>
      <c r="E130" t="s">
        <v>675</v>
      </c>
      <c r="F130" s="8">
        <v>46089</v>
      </c>
      <c r="G130" t="s">
        <v>14344</v>
      </c>
      <c r="H130">
        <v>46</v>
      </c>
      <c r="I130">
        <v>46</v>
      </c>
      <c r="J130">
        <v>0</v>
      </c>
      <c r="K130" t="s">
        <v>14338</v>
      </c>
      <c r="L130">
        <v>11</v>
      </c>
    </row>
    <row r="131" spans="1:12">
      <c r="A131" t="s">
        <v>16</v>
      </c>
      <c r="B131" t="s">
        <v>15</v>
      </c>
      <c r="C131">
        <v>29136</v>
      </c>
      <c r="D131">
        <v>91</v>
      </c>
      <c r="E131" t="s">
        <v>675</v>
      </c>
      <c r="F131" s="8">
        <v>46075</v>
      </c>
      <c r="G131" t="s">
        <v>14344</v>
      </c>
      <c r="H131">
        <v>1464</v>
      </c>
      <c r="I131">
        <v>1464</v>
      </c>
      <c r="J131">
        <v>53</v>
      </c>
      <c r="K131" t="s">
        <v>14338</v>
      </c>
      <c r="L131">
        <v>9</v>
      </c>
    </row>
    <row r="132" spans="1:12">
      <c r="A132" t="s">
        <v>16</v>
      </c>
      <c r="B132" t="s">
        <v>15</v>
      </c>
      <c r="C132">
        <v>23767</v>
      </c>
      <c r="D132">
        <v>91</v>
      </c>
      <c r="E132" t="s">
        <v>675</v>
      </c>
      <c r="F132" s="8">
        <v>46033</v>
      </c>
      <c r="G132" t="s">
        <v>14344</v>
      </c>
      <c r="H132">
        <v>1257</v>
      </c>
      <c r="I132">
        <v>1257</v>
      </c>
      <c r="J132">
        <v>45</v>
      </c>
      <c r="K132" t="s">
        <v>14338</v>
      </c>
      <c r="L132">
        <v>3</v>
      </c>
    </row>
    <row r="133" spans="1:12">
      <c r="A133" t="s">
        <v>16</v>
      </c>
      <c r="B133" t="s">
        <v>15</v>
      </c>
      <c r="C133">
        <v>30255</v>
      </c>
      <c r="D133">
        <v>91</v>
      </c>
      <c r="E133" t="s">
        <v>675</v>
      </c>
      <c r="F133" s="8">
        <v>46082</v>
      </c>
      <c r="G133" t="s">
        <v>14344</v>
      </c>
      <c r="H133">
        <v>1510</v>
      </c>
      <c r="I133">
        <v>1510</v>
      </c>
      <c r="J133">
        <v>46</v>
      </c>
      <c r="K133" t="s">
        <v>14338</v>
      </c>
      <c r="L133">
        <v>10</v>
      </c>
    </row>
    <row r="134" spans="1:12">
      <c r="A134" t="s">
        <v>16</v>
      </c>
      <c r="B134" t="s">
        <v>15</v>
      </c>
      <c r="C134">
        <v>22859</v>
      </c>
      <c r="D134">
        <v>91</v>
      </c>
      <c r="E134" t="s">
        <v>675</v>
      </c>
      <c r="F134" s="8">
        <v>46026</v>
      </c>
      <c r="G134" t="s">
        <v>14344</v>
      </c>
      <c r="H134">
        <v>1212</v>
      </c>
      <c r="I134">
        <v>1212</v>
      </c>
      <c r="J134">
        <v>62</v>
      </c>
      <c r="K134" t="s">
        <v>14338</v>
      </c>
      <c r="L134">
        <v>2</v>
      </c>
    </row>
    <row r="135" spans="1:12">
      <c r="A135" t="s">
        <v>16</v>
      </c>
      <c r="B135" t="s">
        <v>15</v>
      </c>
      <c r="C135">
        <v>26452</v>
      </c>
      <c r="D135">
        <v>91</v>
      </c>
      <c r="E135" t="s">
        <v>675</v>
      </c>
      <c r="F135" s="8">
        <v>46053</v>
      </c>
      <c r="G135" t="s">
        <v>14344</v>
      </c>
      <c r="H135">
        <v>1262</v>
      </c>
      <c r="I135">
        <v>1262</v>
      </c>
      <c r="J135">
        <v>0</v>
      </c>
      <c r="K135" t="s">
        <v>14338</v>
      </c>
      <c r="L135">
        <v>5</v>
      </c>
    </row>
    <row r="136" spans="1:12">
      <c r="A136" t="s">
        <v>16</v>
      </c>
      <c r="B136" t="s">
        <v>15</v>
      </c>
      <c r="C136">
        <v>27442</v>
      </c>
      <c r="D136">
        <v>91</v>
      </c>
      <c r="E136" t="s">
        <v>675</v>
      </c>
      <c r="F136" s="8">
        <v>46060</v>
      </c>
      <c r="G136" t="s">
        <v>14344</v>
      </c>
      <c r="H136">
        <v>1344</v>
      </c>
      <c r="I136">
        <v>1344</v>
      </c>
      <c r="J136">
        <v>82</v>
      </c>
      <c r="K136" t="s">
        <v>14338</v>
      </c>
      <c r="L136">
        <v>6</v>
      </c>
    </row>
    <row r="137" spans="1:12">
      <c r="A137" t="s">
        <v>16</v>
      </c>
      <c r="B137" t="s">
        <v>15</v>
      </c>
      <c r="C137">
        <v>24595</v>
      </c>
      <c r="D137">
        <v>91</v>
      </c>
      <c r="E137" t="s">
        <v>675</v>
      </c>
      <c r="F137" s="8">
        <v>46040</v>
      </c>
      <c r="G137" t="s">
        <v>14344</v>
      </c>
      <c r="H137">
        <v>1259</v>
      </c>
      <c r="I137">
        <v>1259</v>
      </c>
      <c r="J137">
        <v>2</v>
      </c>
      <c r="K137" t="s">
        <v>14338</v>
      </c>
      <c r="L137">
        <v>4</v>
      </c>
    </row>
    <row r="138" spans="1:12">
      <c r="A138" t="s">
        <v>16</v>
      </c>
      <c r="B138" t="s">
        <v>15</v>
      </c>
      <c r="C138">
        <v>25607</v>
      </c>
      <c r="D138">
        <v>91</v>
      </c>
      <c r="E138" t="s">
        <v>675</v>
      </c>
      <c r="F138" s="8">
        <v>46047</v>
      </c>
      <c r="G138" t="s">
        <v>14344</v>
      </c>
      <c r="H138">
        <v>1262</v>
      </c>
      <c r="I138">
        <v>1262</v>
      </c>
      <c r="J138">
        <v>3</v>
      </c>
      <c r="K138" t="s">
        <v>14338</v>
      </c>
      <c r="L138">
        <v>5</v>
      </c>
    </row>
    <row r="139" spans="1:12">
      <c r="A139" t="s">
        <v>16</v>
      </c>
      <c r="B139" t="s">
        <v>15</v>
      </c>
      <c r="C139">
        <v>28339</v>
      </c>
      <c r="D139">
        <v>91</v>
      </c>
      <c r="E139" t="s">
        <v>675</v>
      </c>
      <c r="F139" s="8">
        <v>46068</v>
      </c>
      <c r="G139" t="s">
        <v>14344</v>
      </c>
      <c r="H139">
        <v>1411</v>
      </c>
      <c r="I139">
        <v>1411</v>
      </c>
      <c r="J139">
        <v>67</v>
      </c>
      <c r="K139" t="s">
        <v>14338</v>
      </c>
      <c r="L139">
        <v>8</v>
      </c>
    </row>
    <row r="140" spans="1:12">
      <c r="A140" t="s">
        <v>16</v>
      </c>
      <c r="B140" t="s">
        <v>15</v>
      </c>
      <c r="C140">
        <v>32262</v>
      </c>
      <c r="D140">
        <v>91</v>
      </c>
      <c r="E140" t="s">
        <v>675</v>
      </c>
      <c r="F140" s="8">
        <v>46096</v>
      </c>
      <c r="G140" t="s">
        <v>14344</v>
      </c>
      <c r="H140">
        <v>1602</v>
      </c>
      <c r="I140">
        <v>1602</v>
      </c>
      <c r="J140">
        <v>59</v>
      </c>
      <c r="K140" t="s">
        <v>14338</v>
      </c>
      <c r="L140">
        <v>12</v>
      </c>
    </row>
    <row r="141" spans="1:12">
      <c r="A141" t="s">
        <v>16</v>
      </c>
      <c r="B141" t="s">
        <v>15</v>
      </c>
      <c r="C141">
        <v>31271</v>
      </c>
      <c r="D141">
        <v>91</v>
      </c>
      <c r="E141" t="s">
        <v>675</v>
      </c>
      <c r="F141" s="8">
        <v>46089</v>
      </c>
      <c r="G141" t="s">
        <v>14344</v>
      </c>
      <c r="H141">
        <v>1543</v>
      </c>
      <c r="I141">
        <v>1543</v>
      </c>
      <c r="J141">
        <v>33</v>
      </c>
      <c r="K141" t="s">
        <v>14338</v>
      </c>
      <c r="L141">
        <v>11</v>
      </c>
    </row>
    <row r="142" spans="1:12">
      <c r="A142" t="s">
        <v>16</v>
      </c>
      <c r="B142" t="s">
        <v>145</v>
      </c>
      <c r="C142">
        <v>29148</v>
      </c>
      <c r="D142">
        <v>97</v>
      </c>
      <c r="E142" t="s">
        <v>675</v>
      </c>
      <c r="F142" s="8">
        <v>46075</v>
      </c>
      <c r="G142" t="s">
        <v>14344</v>
      </c>
      <c r="H142">
        <v>881</v>
      </c>
      <c r="I142">
        <v>881</v>
      </c>
      <c r="J142">
        <v>0</v>
      </c>
      <c r="K142" t="s">
        <v>14338</v>
      </c>
      <c r="L142">
        <v>9</v>
      </c>
    </row>
    <row r="143" spans="1:12">
      <c r="A143" t="s">
        <v>16</v>
      </c>
      <c r="B143" t="s">
        <v>145</v>
      </c>
      <c r="C143">
        <v>23779</v>
      </c>
      <c r="D143">
        <v>97</v>
      </c>
      <c r="E143" t="s">
        <v>675</v>
      </c>
      <c r="F143" s="8">
        <v>46033</v>
      </c>
      <c r="G143" t="s">
        <v>14344</v>
      </c>
      <c r="H143">
        <v>881</v>
      </c>
      <c r="I143">
        <v>881</v>
      </c>
      <c r="J143">
        <v>0</v>
      </c>
      <c r="K143" t="s">
        <v>14338</v>
      </c>
      <c r="L143">
        <v>3</v>
      </c>
    </row>
    <row r="144" spans="1:12">
      <c r="A144" t="s">
        <v>16</v>
      </c>
      <c r="B144" t="s">
        <v>145</v>
      </c>
      <c r="C144">
        <v>30267</v>
      </c>
      <c r="D144">
        <v>97</v>
      </c>
      <c r="E144" t="s">
        <v>675</v>
      </c>
      <c r="F144" s="8">
        <v>46082</v>
      </c>
      <c r="G144" t="s">
        <v>14344</v>
      </c>
      <c r="H144">
        <v>881</v>
      </c>
      <c r="I144">
        <v>881</v>
      </c>
      <c r="J144">
        <v>0</v>
      </c>
      <c r="K144" t="s">
        <v>14338</v>
      </c>
      <c r="L144">
        <v>10</v>
      </c>
    </row>
    <row r="145" spans="1:12">
      <c r="A145" t="s">
        <v>16</v>
      </c>
      <c r="B145" t="s">
        <v>145</v>
      </c>
      <c r="C145">
        <v>22871</v>
      </c>
      <c r="D145">
        <v>97</v>
      </c>
      <c r="E145" t="s">
        <v>675</v>
      </c>
      <c r="F145" s="8">
        <v>46026</v>
      </c>
      <c r="G145" t="s">
        <v>14344</v>
      </c>
      <c r="H145">
        <v>881</v>
      </c>
      <c r="I145">
        <v>881</v>
      </c>
      <c r="J145">
        <v>0</v>
      </c>
      <c r="K145" t="s">
        <v>14338</v>
      </c>
      <c r="L145">
        <v>2</v>
      </c>
    </row>
    <row r="146" spans="1:12">
      <c r="A146" t="s">
        <v>16</v>
      </c>
      <c r="B146" t="s">
        <v>145</v>
      </c>
      <c r="C146">
        <v>26464</v>
      </c>
      <c r="D146">
        <v>97</v>
      </c>
      <c r="E146" t="s">
        <v>675</v>
      </c>
      <c r="F146" s="8">
        <v>46053</v>
      </c>
      <c r="G146" t="s">
        <v>14344</v>
      </c>
      <c r="H146">
        <v>881</v>
      </c>
      <c r="I146">
        <v>881</v>
      </c>
      <c r="J146">
        <v>0</v>
      </c>
      <c r="K146" t="s">
        <v>14338</v>
      </c>
      <c r="L146">
        <v>5</v>
      </c>
    </row>
    <row r="147" spans="1:12">
      <c r="A147" t="s">
        <v>16</v>
      </c>
      <c r="B147" t="s">
        <v>145</v>
      </c>
      <c r="C147">
        <v>27454</v>
      </c>
      <c r="D147">
        <v>97</v>
      </c>
      <c r="E147" t="s">
        <v>675</v>
      </c>
      <c r="F147" s="8">
        <v>46060</v>
      </c>
      <c r="G147" t="s">
        <v>14344</v>
      </c>
      <c r="H147">
        <v>881</v>
      </c>
      <c r="I147">
        <v>881</v>
      </c>
      <c r="J147">
        <v>0</v>
      </c>
      <c r="K147" t="s">
        <v>14338</v>
      </c>
      <c r="L147">
        <v>6</v>
      </c>
    </row>
    <row r="148" spans="1:12">
      <c r="A148" t="s">
        <v>16</v>
      </c>
      <c r="B148" t="s">
        <v>145</v>
      </c>
      <c r="C148">
        <v>28351</v>
      </c>
      <c r="D148">
        <v>97</v>
      </c>
      <c r="E148" t="s">
        <v>675</v>
      </c>
      <c r="F148" s="8">
        <v>46068</v>
      </c>
      <c r="G148" t="s">
        <v>14344</v>
      </c>
      <c r="H148">
        <v>881</v>
      </c>
      <c r="I148">
        <v>881</v>
      </c>
      <c r="J148">
        <v>0</v>
      </c>
      <c r="K148" t="s">
        <v>14338</v>
      </c>
      <c r="L148">
        <v>8</v>
      </c>
    </row>
    <row r="149" spans="1:12">
      <c r="A149" t="s">
        <v>16</v>
      </c>
      <c r="B149" t="s">
        <v>145</v>
      </c>
      <c r="C149">
        <v>24607</v>
      </c>
      <c r="D149">
        <v>97</v>
      </c>
      <c r="E149" t="s">
        <v>675</v>
      </c>
      <c r="F149" s="8">
        <v>46040</v>
      </c>
      <c r="G149" t="s">
        <v>14344</v>
      </c>
      <c r="H149">
        <v>881</v>
      </c>
      <c r="I149">
        <v>881</v>
      </c>
      <c r="J149">
        <v>0</v>
      </c>
      <c r="K149" t="s">
        <v>14338</v>
      </c>
      <c r="L149">
        <v>4</v>
      </c>
    </row>
    <row r="150" spans="1:12">
      <c r="A150" t="s">
        <v>16</v>
      </c>
      <c r="B150" t="s">
        <v>145</v>
      </c>
      <c r="C150">
        <v>25619</v>
      </c>
      <c r="D150">
        <v>97</v>
      </c>
      <c r="E150" t="s">
        <v>675</v>
      </c>
      <c r="F150" s="8">
        <v>46047</v>
      </c>
      <c r="G150" t="s">
        <v>14344</v>
      </c>
      <c r="H150">
        <v>881</v>
      </c>
      <c r="I150">
        <v>881</v>
      </c>
      <c r="J150">
        <v>0</v>
      </c>
      <c r="K150" t="s">
        <v>14338</v>
      </c>
      <c r="L150">
        <v>5</v>
      </c>
    </row>
    <row r="151" spans="1:12">
      <c r="A151" t="s">
        <v>16</v>
      </c>
      <c r="B151" t="s">
        <v>145</v>
      </c>
      <c r="C151">
        <v>32274</v>
      </c>
      <c r="D151">
        <v>97</v>
      </c>
      <c r="E151" t="s">
        <v>675</v>
      </c>
      <c r="F151" s="8">
        <v>46096</v>
      </c>
      <c r="G151" t="s">
        <v>14344</v>
      </c>
      <c r="H151">
        <v>881</v>
      </c>
      <c r="I151">
        <v>881</v>
      </c>
      <c r="J151">
        <v>0</v>
      </c>
      <c r="K151" t="s">
        <v>14338</v>
      </c>
      <c r="L151">
        <v>12</v>
      </c>
    </row>
    <row r="152" spans="1:12">
      <c r="A152" t="s">
        <v>16</v>
      </c>
      <c r="B152" t="s">
        <v>145</v>
      </c>
      <c r="C152">
        <v>31283</v>
      </c>
      <c r="D152">
        <v>97</v>
      </c>
      <c r="E152" t="s">
        <v>675</v>
      </c>
      <c r="F152" s="8">
        <v>46089</v>
      </c>
      <c r="G152" t="s">
        <v>14344</v>
      </c>
      <c r="H152">
        <v>881</v>
      </c>
      <c r="I152">
        <v>881</v>
      </c>
      <c r="J152">
        <v>0</v>
      </c>
      <c r="K152" t="s">
        <v>14338</v>
      </c>
      <c r="L152">
        <v>11</v>
      </c>
    </row>
    <row r="153" spans="1:12">
      <c r="A153" t="s">
        <v>16</v>
      </c>
      <c r="B153" t="s">
        <v>97</v>
      </c>
      <c r="C153">
        <v>29160</v>
      </c>
      <c r="D153">
        <v>103</v>
      </c>
      <c r="E153" t="s">
        <v>675</v>
      </c>
      <c r="F153" s="8">
        <v>46075</v>
      </c>
      <c r="G153" t="s">
        <v>14344</v>
      </c>
      <c r="H153">
        <v>740</v>
      </c>
      <c r="I153">
        <v>740</v>
      </c>
      <c r="J153">
        <v>12</v>
      </c>
      <c r="K153" t="s">
        <v>14338</v>
      </c>
      <c r="L153">
        <v>9</v>
      </c>
    </row>
    <row r="154" spans="1:12">
      <c r="A154" t="s">
        <v>16</v>
      </c>
      <c r="B154" t="s">
        <v>97</v>
      </c>
      <c r="C154">
        <v>23791</v>
      </c>
      <c r="D154">
        <v>103</v>
      </c>
      <c r="E154" t="s">
        <v>675</v>
      </c>
      <c r="F154" s="8">
        <v>46033</v>
      </c>
      <c r="G154" t="s">
        <v>14344</v>
      </c>
      <c r="H154">
        <v>720</v>
      </c>
      <c r="I154">
        <v>720</v>
      </c>
      <c r="J154">
        <v>0</v>
      </c>
      <c r="K154" t="s">
        <v>14338</v>
      </c>
      <c r="L154">
        <v>3</v>
      </c>
    </row>
    <row r="155" spans="1:12">
      <c r="A155" t="s">
        <v>16</v>
      </c>
      <c r="B155" t="s">
        <v>97</v>
      </c>
      <c r="C155">
        <v>30279</v>
      </c>
      <c r="D155">
        <v>103</v>
      </c>
      <c r="E155" t="s">
        <v>675</v>
      </c>
      <c r="F155" s="8">
        <v>46082</v>
      </c>
      <c r="G155" t="s">
        <v>14344</v>
      </c>
      <c r="H155">
        <v>740</v>
      </c>
      <c r="I155">
        <v>740</v>
      </c>
      <c r="J155">
        <v>0</v>
      </c>
      <c r="K155" t="s">
        <v>14338</v>
      </c>
      <c r="L155">
        <v>10</v>
      </c>
    </row>
    <row r="156" spans="1:12">
      <c r="A156" t="s">
        <v>16</v>
      </c>
      <c r="B156" t="s">
        <v>97</v>
      </c>
      <c r="C156">
        <v>22883</v>
      </c>
      <c r="D156">
        <v>103</v>
      </c>
      <c r="E156" t="s">
        <v>675</v>
      </c>
      <c r="F156" s="8">
        <v>46026</v>
      </c>
      <c r="G156" t="s">
        <v>14344</v>
      </c>
      <c r="H156">
        <v>720</v>
      </c>
      <c r="I156">
        <v>720</v>
      </c>
      <c r="J156">
        <v>0</v>
      </c>
      <c r="K156" t="s">
        <v>14338</v>
      </c>
      <c r="L156">
        <v>2</v>
      </c>
    </row>
    <row r="157" spans="1:12">
      <c r="A157" t="s">
        <v>16</v>
      </c>
      <c r="B157" t="s">
        <v>97</v>
      </c>
      <c r="C157">
        <v>26476</v>
      </c>
      <c r="D157">
        <v>103</v>
      </c>
      <c r="E157" t="s">
        <v>675</v>
      </c>
      <c r="F157" s="8">
        <v>46053</v>
      </c>
      <c r="G157" t="s">
        <v>14344</v>
      </c>
      <c r="H157">
        <v>723</v>
      </c>
      <c r="I157">
        <v>723</v>
      </c>
      <c r="J157">
        <v>3</v>
      </c>
      <c r="K157" t="s">
        <v>14338</v>
      </c>
      <c r="L157">
        <v>5</v>
      </c>
    </row>
    <row r="158" spans="1:12">
      <c r="A158" t="s">
        <v>16</v>
      </c>
      <c r="B158" t="s">
        <v>97</v>
      </c>
      <c r="C158">
        <v>27466</v>
      </c>
      <c r="D158">
        <v>103</v>
      </c>
      <c r="E158" t="s">
        <v>675</v>
      </c>
      <c r="F158" s="8">
        <v>46060</v>
      </c>
      <c r="G158" t="s">
        <v>14344</v>
      </c>
      <c r="H158">
        <v>723</v>
      </c>
      <c r="I158">
        <v>723</v>
      </c>
      <c r="J158">
        <v>0</v>
      </c>
      <c r="K158" t="s">
        <v>14338</v>
      </c>
      <c r="L158">
        <v>6</v>
      </c>
    </row>
    <row r="159" spans="1:12">
      <c r="A159" t="s">
        <v>16</v>
      </c>
      <c r="B159" t="s">
        <v>97</v>
      </c>
      <c r="C159">
        <v>28363</v>
      </c>
      <c r="D159">
        <v>103</v>
      </c>
      <c r="E159" t="s">
        <v>675</v>
      </c>
      <c r="F159" s="8">
        <v>46068</v>
      </c>
      <c r="G159" t="s">
        <v>14344</v>
      </c>
      <c r="H159">
        <v>728</v>
      </c>
      <c r="I159">
        <v>728</v>
      </c>
      <c r="J159">
        <v>5</v>
      </c>
      <c r="K159" t="s">
        <v>14338</v>
      </c>
      <c r="L159">
        <v>8</v>
      </c>
    </row>
    <row r="160" spans="1:12">
      <c r="A160" t="s">
        <v>16</v>
      </c>
      <c r="B160" t="s">
        <v>97</v>
      </c>
      <c r="C160">
        <v>24619</v>
      </c>
      <c r="D160">
        <v>103</v>
      </c>
      <c r="E160" t="s">
        <v>675</v>
      </c>
      <c r="F160" s="8">
        <v>46040</v>
      </c>
      <c r="G160" t="s">
        <v>14344</v>
      </c>
      <c r="H160">
        <v>720</v>
      </c>
      <c r="I160">
        <v>720</v>
      </c>
      <c r="J160">
        <v>0</v>
      </c>
      <c r="K160" t="s">
        <v>14338</v>
      </c>
      <c r="L160">
        <v>4</v>
      </c>
    </row>
    <row r="161" spans="1:12">
      <c r="A161" t="s">
        <v>16</v>
      </c>
      <c r="B161" t="s">
        <v>97</v>
      </c>
      <c r="C161">
        <v>25631</v>
      </c>
      <c r="D161">
        <v>103</v>
      </c>
      <c r="E161" t="s">
        <v>675</v>
      </c>
      <c r="F161" s="8">
        <v>46047</v>
      </c>
      <c r="G161" t="s">
        <v>14344</v>
      </c>
      <c r="H161">
        <v>720</v>
      </c>
      <c r="I161">
        <v>720</v>
      </c>
      <c r="J161">
        <v>0</v>
      </c>
      <c r="K161" t="s">
        <v>14338</v>
      </c>
      <c r="L161">
        <v>5</v>
      </c>
    </row>
    <row r="162" spans="1:12">
      <c r="A162" t="s">
        <v>16</v>
      </c>
      <c r="B162" t="s">
        <v>97</v>
      </c>
      <c r="C162">
        <v>32286</v>
      </c>
      <c r="D162">
        <v>103</v>
      </c>
      <c r="E162" t="s">
        <v>675</v>
      </c>
      <c r="F162" s="8">
        <v>46096</v>
      </c>
      <c r="G162" t="s">
        <v>14344</v>
      </c>
      <c r="H162">
        <v>742</v>
      </c>
      <c r="I162">
        <v>742</v>
      </c>
      <c r="J162">
        <v>0</v>
      </c>
      <c r="K162" t="s">
        <v>14338</v>
      </c>
      <c r="L162">
        <v>12</v>
      </c>
    </row>
    <row r="163" spans="1:12">
      <c r="A163" t="s">
        <v>16</v>
      </c>
      <c r="B163" t="s">
        <v>97</v>
      </c>
      <c r="C163">
        <v>31295</v>
      </c>
      <c r="D163">
        <v>103</v>
      </c>
      <c r="E163" t="s">
        <v>675</v>
      </c>
      <c r="F163" s="8">
        <v>46089</v>
      </c>
      <c r="G163" t="s">
        <v>14344</v>
      </c>
      <c r="H163">
        <v>742</v>
      </c>
      <c r="I163">
        <v>742</v>
      </c>
      <c r="J163">
        <v>2</v>
      </c>
      <c r="K163" t="s">
        <v>14338</v>
      </c>
      <c r="L163">
        <v>11</v>
      </c>
    </row>
    <row r="164" spans="1:12">
      <c r="A164" t="s">
        <v>16</v>
      </c>
      <c r="B164" t="s">
        <v>85</v>
      </c>
      <c r="C164">
        <v>29172</v>
      </c>
      <c r="D164">
        <v>109</v>
      </c>
      <c r="E164" t="s">
        <v>675</v>
      </c>
      <c r="F164" s="8">
        <v>46075</v>
      </c>
      <c r="G164" t="s">
        <v>14344</v>
      </c>
      <c r="H164">
        <v>50</v>
      </c>
      <c r="I164">
        <v>50</v>
      </c>
      <c r="J164">
        <v>0</v>
      </c>
      <c r="K164" t="s">
        <v>14338</v>
      </c>
      <c r="L164">
        <v>9</v>
      </c>
    </row>
    <row r="165" spans="1:12">
      <c r="A165" t="s">
        <v>16</v>
      </c>
      <c r="B165" t="s">
        <v>85</v>
      </c>
      <c r="C165">
        <v>23803</v>
      </c>
      <c r="D165">
        <v>109</v>
      </c>
      <c r="E165" t="s">
        <v>675</v>
      </c>
      <c r="F165" s="8">
        <v>46033</v>
      </c>
      <c r="G165" t="s">
        <v>14344</v>
      </c>
      <c r="H165">
        <v>50</v>
      </c>
      <c r="I165">
        <v>50</v>
      </c>
      <c r="J165">
        <v>0</v>
      </c>
      <c r="K165" t="s">
        <v>14338</v>
      </c>
      <c r="L165">
        <v>3</v>
      </c>
    </row>
    <row r="166" spans="1:12">
      <c r="A166" t="s">
        <v>16</v>
      </c>
      <c r="B166" t="s">
        <v>85</v>
      </c>
      <c r="C166">
        <v>30291</v>
      </c>
      <c r="D166">
        <v>109</v>
      </c>
      <c r="E166" t="s">
        <v>675</v>
      </c>
      <c r="F166" s="8">
        <v>46082</v>
      </c>
      <c r="G166" t="s">
        <v>14344</v>
      </c>
      <c r="H166">
        <v>50</v>
      </c>
      <c r="I166">
        <v>50</v>
      </c>
      <c r="J166">
        <v>0</v>
      </c>
      <c r="K166" t="s">
        <v>14338</v>
      </c>
      <c r="L166">
        <v>10</v>
      </c>
    </row>
    <row r="167" spans="1:12">
      <c r="A167" t="s">
        <v>16</v>
      </c>
      <c r="B167" t="s">
        <v>85</v>
      </c>
      <c r="C167">
        <v>22895</v>
      </c>
      <c r="D167">
        <v>109</v>
      </c>
      <c r="E167" t="s">
        <v>675</v>
      </c>
      <c r="F167" s="8">
        <v>46026</v>
      </c>
      <c r="G167" t="s">
        <v>14344</v>
      </c>
      <c r="H167">
        <v>50</v>
      </c>
      <c r="I167">
        <v>50</v>
      </c>
      <c r="J167">
        <v>0</v>
      </c>
      <c r="K167" t="s">
        <v>14338</v>
      </c>
      <c r="L167">
        <v>2</v>
      </c>
    </row>
    <row r="168" spans="1:12">
      <c r="A168" t="s">
        <v>16</v>
      </c>
      <c r="B168" t="s">
        <v>85</v>
      </c>
      <c r="C168">
        <v>26488</v>
      </c>
      <c r="D168">
        <v>109</v>
      </c>
      <c r="E168" t="s">
        <v>675</v>
      </c>
      <c r="F168" s="8">
        <v>46053</v>
      </c>
      <c r="G168" t="s">
        <v>14344</v>
      </c>
      <c r="H168">
        <v>50</v>
      </c>
      <c r="I168">
        <v>50</v>
      </c>
      <c r="J168">
        <v>0</v>
      </c>
      <c r="K168" t="s">
        <v>14338</v>
      </c>
      <c r="L168">
        <v>5</v>
      </c>
    </row>
    <row r="169" spans="1:12">
      <c r="A169" t="s">
        <v>16</v>
      </c>
      <c r="B169" t="s">
        <v>85</v>
      </c>
      <c r="C169">
        <v>27478</v>
      </c>
      <c r="D169">
        <v>109</v>
      </c>
      <c r="E169" t="s">
        <v>675</v>
      </c>
      <c r="F169" s="8">
        <v>46060</v>
      </c>
      <c r="G169" t="s">
        <v>14344</v>
      </c>
      <c r="H169">
        <v>50</v>
      </c>
      <c r="I169">
        <v>50</v>
      </c>
      <c r="J169">
        <v>0</v>
      </c>
      <c r="K169" t="s">
        <v>14338</v>
      </c>
      <c r="L169">
        <v>6</v>
      </c>
    </row>
    <row r="170" spans="1:12">
      <c r="A170" t="s">
        <v>16</v>
      </c>
      <c r="B170" t="s">
        <v>85</v>
      </c>
      <c r="C170">
        <v>28375</v>
      </c>
      <c r="D170">
        <v>109</v>
      </c>
      <c r="E170" t="s">
        <v>675</v>
      </c>
      <c r="F170" s="8">
        <v>46068</v>
      </c>
      <c r="G170" t="s">
        <v>14344</v>
      </c>
      <c r="H170">
        <v>50</v>
      </c>
      <c r="I170">
        <v>50</v>
      </c>
      <c r="J170">
        <v>0</v>
      </c>
      <c r="K170" t="s">
        <v>14338</v>
      </c>
      <c r="L170">
        <v>8</v>
      </c>
    </row>
    <row r="171" spans="1:12">
      <c r="A171" t="s">
        <v>16</v>
      </c>
      <c r="B171" t="s">
        <v>85</v>
      </c>
      <c r="C171">
        <v>24631</v>
      </c>
      <c r="D171">
        <v>109</v>
      </c>
      <c r="E171" t="s">
        <v>675</v>
      </c>
      <c r="F171" s="8">
        <v>46040</v>
      </c>
      <c r="G171" t="s">
        <v>14344</v>
      </c>
      <c r="H171">
        <v>50</v>
      </c>
      <c r="I171">
        <v>50</v>
      </c>
      <c r="J171">
        <v>0</v>
      </c>
      <c r="K171" t="s">
        <v>14338</v>
      </c>
      <c r="L171">
        <v>4</v>
      </c>
    </row>
    <row r="172" spans="1:12">
      <c r="A172" t="s">
        <v>16</v>
      </c>
      <c r="B172" t="s">
        <v>85</v>
      </c>
      <c r="C172">
        <v>25643</v>
      </c>
      <c r="D172">
        <v>109</v>
      </c>
      <c r="E172" t="s">
        <v>675</v>
      </c>
      <c r="F172" s="8">
        <v>46047</v>
      </c>
      <c r="G172" t="s">
        <v>14344</v>
      </c>
      <c r="H172">
        <v>50</v>
      </c>
      <c r="I172">
        <v>50</v>
      </c>
      <c r="J172">
        <v>0</v>
      </c>
      <c r="K172" t="s">
        <v>14338</v>
      </c>
      <c r="L172">
        <v>5</v>
      </c>
    </row>
    <row r="173" spans="1:12">
      <c r="A173" t="s">
        <v>16</v>
      </c>
      <c r="B173" t="s">
        <v>85</v>
      </c>
      <c r="C173">
        <v>32298</v>
      </c>
      <c r="D173">
        <v>109</v>
      </c>
      <c r="E173" t="s">
        <v>675</v>
      </c>
      <c r="F173" s="8">
        <v>46096</v>
      </c>
      <c r="G173" t="s">
        <v>14344</v>
      </c>
      <c r="H173">
        <v>50</v>
      </c>
      <c r="I173">
        <v>50</v>
      </c>
      <c r="J173">
        <v>0</v>
      </c>
      <c r="K173" t="s">
        <v>14338</v>
      </c>
      <c r="L173">
        <v>12</v>
      </c>
    </row>
    <row r="174" spans="1:12">
      <c r="A174" t="s">
        <v>16</v>
      </c>
      <c r="B174" t="s">
        <v>85</v>
      </c>
      <c r="C174">
        <v>31307</v>
      </c>
      <c r="D174">
        <v>109</v>
      </c>
      <c r="E174" t="s">
        <v>675</v>
      </c>
      <c r="F174" s="8">
        <v>46089</v>
      </c>
      <c r="G174" t="s">
        <v>14344</v>
      </c>
      <c r="H174">
        <v>50</v>
      </c>
      <c r="I174">
        <v>50</v>
      </c>
      <c r="J174">
        <v>0</v>
      </c>
      <c r="K174" t="s">
        <v>14338</v>
      </c>
      <c r="L174">
        <v>11</v>
      </c>
    </row>
    <row r="175" spans="1:12">
      <c r="A175" t="s">
        <v>16</v>
      </c>
      <c r="B175" t="s">
        <v>99</v>
      </c>
      <c r="C175">
        <v>29184</v>
      </c>
      <c r="D175">
        <v>115</v>
      </c>
      <c r="E175" t="s">
        <v>675</v>
      </c>
      <c r="F175" s="8">
        <v>46075</v>
      </c>
      <c r="G175" t="s">
        <v>14344</v>
      </c>
      <c r="H175">
        <v>92</v>
      </c>
      <c r="I175">
        <v>92</v>
      </c>
      <c r="J175">
        <v>32</v>
      </c>
      <c r="K175" t="s">
        <v>14338</v>
      </c>
      <c r="L175">
        <v>9</v>
      </c>
    </row>
    <row r="176" spans="1:12">
      <c r="A176" t="s">
        <v>16</v>
      </c>
      <c r="B176" t="s">
        <v>99</v>
      </c>
      <c r="C176">
        <v>23815</v>
      </c>
      <c r="D176">
        <v>115</v>
      </c>
      <c r="E176" t="s">
        <v>675</v>
      </c>
      <c r="F176" s="8">
        <v>46033</v>
      </c>
      <c r="G176" t="s">
        <v>14344</v>
      </c>
      <c r="H176">
        <v>53</v>
      </c>
      <c r="I176">
        <v>53</v>
      </c>
      <c r="J176">
        <v>0</v>
      </c>
      <c r="K176" t="s">
        <v>14338</v>
      </c>
      <c r="L176">
        <v>3</v>
      </c>
    </row>
    <row r="177" spans="1:12">
      <c r="A177" t="s">
        <v>16</v>
      </c>
      <c r="B177" t="s">
        <v>99</v>
      </c>
      <c r="C177">
        <v>30303</v>
      </c>
      <c r="D177">
        <v>115</v>
      </c>
      <c r="E177" t="s">
        <v>675</v>
      </c>
      <c r="F177" s="8">
        <v>46082</v>
      </c>
      <c r="G177" t="s">
        <v>14344</v>
      </c>
      <c r="H177">
        <v>110</v>
      </c>
      <c r="I177">
        <v>110</v>
      </c>
      <c r="J177">
        <v>18</v>
      </c>
      <c r="K177" t="s">
        <v>14338</v>
      </c>
      <c r="L177">
        <v>10</v>
      </c>
    </row>
    <row r="178" spans="1:12">
      <c r="A178" t="s">
        <v>16</v>
      </c>
      <c r="B178" t="s">
        <v>99</v>
      </c>
      <c r="C178">
        <v>22907</v>
      </c>
      <c r="D178">
        <v>115</v>
      </c>
      <c r="E178" t="s">
        <v>675</v>
      </c>
      <c r="F178" s="8">
        <v>46026</v>
      </c>
      <c r="G178" t="s">
        <v>14344</v>
      </c>
      <c r="H178">
        <v>53</v>
      </c>
      <c r="I178">
        <v>53</v>
      </c>
      <c r="J178">
        <v>1</v>
      </c>
      <c r="K178" t="s">
        <v>14338</v>
      </c>
      <c r="L178">
        <v>2</v>
      </c>
    </row>
    <row r="179" spans="1:12">
      <c r="A179" t="s">
        <v>16</v>
      </c>
      <c r="B179" t="s">
        <v>99</v>
      </c>
      <c r="C179">
        <v>26500</v>
      </c>
      <c r="D179">
        <v>115</v>
      </c>
      <c r="E179" t="s">
        <v>675</v>
      </c>
      <c r="F179" s="8">
        <v>46053</v>
      </c>
      <c r="G179" t="s">
        <v>14344</v>
      </c>
      <c r="H179">
        <v>56</v>
      </c>
      <c r="I179">
        <v>56</v>
      </c>
      <c r="J179">
        <v>3</v>
      </c>
      <c r="K179" t="s">
        <v>14338</v>
      </c>
      <c r="L179">
        <v>5</v>
      </c>
    </row>
    <row r="180" spans="1:12">
      <c r="A180" t="s">
        <v>16</v>
      </c>
      <c r="B180" t="s">
        <v>99</v>
      </c>
      <c r="C180">
        <v>27490</v>
      </c>
      <c r="D180">
        <v>115</v>
      </c>
      <c r="E180" t="s">
        <v>675</v>
      </c>
      <c r="F180" s="8">
        <v>46060</v>
      </c>
      <c r="G180" t="s">
        <v>14344</v>
      </c>
      <c r="H180">
        <v>56</v>
      </c>
      <c r="I180">
        <v>56</v>
      </c>
      <c r="J180">
        <v>0</v>
      </c>
      <c r="K180" t="s">
        <v>14338</v>
      </c>
      <c r="L180">
        <v>6</v>
      </c>
    </row>
    <row r="181" spans="1:12">
      <c r="A181" t="s">
        <v>16</v>
      </c>
      <c r="B181" t="s">
        <v>99</v>
      </c>
      <c r="C181">
        <v>28387</v>
      </c>
      <c r="D181">
        <v>115</v>
      </c>
      <c r="E181" t="s">
        <v>675</v>
      </c>
      <c r="F181" s="8">
        <v>46068</v>
      </c>
      <c r="G181" t="s">
        <v>14344</v>
      </c>
      <c r="H181">
        <v>60</v>
      </c>
      <c r="I181">
        <v>60</v>
      </c>
      <c r="J181">
        <v>4</v>
      </c>
      <c r="K181" t="s">
        <v>14338</v>
      </c>
      <c r="L181">
        <v>8</v>
      </c>
    </row>
    <row r="182" spans="1:12">
      <c r="A182" t="s">
        <v>16</v>
      </c>
      <c r="B182" t="s">
        <v>99</v>
      </c>
      <c r="C182">
        <v>24643</v>
      </c>
      <c r="D182">
        <v>115</v>
      </c>
      <c r="E182" t="s">
        <v>675</v>
      </c>
      <c r="F182" s="8">
        <v>46040</v>
      </c>
      <c r="G182" t="s">
        <v>14344</v>
      </c>
      <c r="H182">
        <v>53</v>
      </c>
      <c r="I182">
        <v>53</v>
      </c>
      <c r="J182">
        <v>0</v>
      </c>
      <c r="K182" t="s">
        <v>14338</v>
      </c>
      <c r="L182">
        <v>4</v>
      </c>
    </row>
    <row r="183" spans="1:12">
      <c r="A183" t="s">
        <v>16</v>
      </c>
      <c r="B183" t="s">
        <v>99</v>
      </c>
      <c r="C183">
        <v>25655</v>
      </c>
      <c r="D183">
        <v>115</v>
      </c>
      <c r="E183" t="s">
        <v>675</v>
      </c>
      <c r="F183" s="8">
        <v>46047</v>
      </c>
      <c r="G183" t="s">
        <v>14344</v>
      </c>
      <c r="H183">
        <v>53</v>
      </c>
      <c r="I183">
        <v>53</v>
      </c>
      <c r="J183">
        <v>0</v>
      </c>
      <c r="K183" t="s">
        <v>14338</v>
      </c>
      <c r="L183">
        <v>5</v>
      </c>
    </row>
    <row r="184" spans="1:12">
      <c r="A184" t="s">
        <v>16</v>
      </c>
      <c r="B184" t="s">
        <v>99</v>
      </c>
      <c r="C184">
        <v>32310</v>
      </c>
      <c r="D184">
        <v>115</v>
      </c>
      <c r="E184" t="s">
        <v>675</v>
      </c>
      <c r="F184" s="8">
        <v>46096</v>
      </c>
      <c r="G184" t="s">
        <v>14344</v>
      </c>
      <c r="H184">
        <v>253</v>
      </c>
      <c r="I184">
        <v>253</v>
      </c>
      <c r="J184">
        <v>68</v>
      </c>
      <c r="K184" t="s">
        <v>14338</v>
      </c>
      <c r="L184">
        <v>12</v>
      </c>
    </row>
    <row r="185" spans="1:12">
      <c r="A185" t="s">
        <v>16</v>
      </c>
      <c r="B185" t="s">
        <v>99</v>
      </c>
      <c r="C185">
        <v>31319</v>
      </c>
      <c r="D185">
        <v>115</v>
      </c>
      <c r="E185" t="s">
        <v>675</v>
      </c>
      <c r="F185" s="8">
        <v>46089</v>
      </c>
      <c r="G185" t="s">
        <v>14344</v>
      </c>
      <c r="H185">
        <v>185</v>
      </c>
      <c r="I185">
        <v>185</v>
      </c>
      <c r="J185">
        <v>75</v>
      </c>
      <c r="K185" t="s">
        <v>14338</v>
      </c>
      <c r="L185">
        <v>11</v>
      </c>
    </row>
    <row r="186" spans="1:12">
      <c r="A186" t="s">
        <v>16</v>
      </c>
      <c r="B186" t="s">
        <v>90</v>
      </c>
      <c r="C186">
        <v>29196</v>
      </c>
      <c r="D186">
        <v>121</v>
      </c>
      <c r="E186" t="s">
        <v>675</v>
      </c>
      <c r="F186" s="8">
        <v>46075</v>
      </c>
      <c r="G186" t="s">
        <v>14344</v>
      </c>
      <c r="H186">
        <v>274</v>
      </c>
      <c r="I186">
        <v>274</v>
      </c>
      <c r="J186">
        <v>31</v>
      </c>
      <c r="K186" t="s">
        <v>14338</v>
      </c>
      <c r="L186">
        <v>9</v>
      </c>
    </row>
    <row r="187" spans="1:12">
      <c r="A187" t="s">
        <v>16</v>
      </c>
      <c r="B187" t="s">
        <v>90</v>
      </c>
      <c r="C187">
        <v>23827</v>
      </c>
      <c r="D187">
        <v>121</v>
      </c>
      <c r="E187" t="s">
        <v>675</v>
      </c>
      <c r="F187" s="8">
        <v>46033</v>
      </c>
      <c r="G187" t="s">
        <v>14344</v>
      </c>
      <c r="H187">
        <v>206</v>
      </c>
      <c r="I187">
        <v>206</v>
      </c>
      <c r="J187">
        <v>0</v>
      </c>
      <c r="K187" t="s">
        <v>14338</v>
      </c>
      <c r="L187">
        <v>3</v>
      </c>
    </row>
    <row r="188" spans="1:12">
      <c r="A188" t="s">
        <v>16</v>
      </c>
      <c r="B188" t="s">
        <v>90</v>
      </c>
      <c r="C188">
        <v>30315</v>
      </c>
      <c r="D188">
        <v>121</v>
      </c>
      <c r="E188" t="s">
        <v>675</v>
      </c>
      <c r="F188" s="8">
        <v>46082</v>
      </c>
      <c r="G188" t="s">
        <v>14344</v>
      </c>
      <c r="H188">
        <v>308</v>
      </c>
      <c r="I188">
        <v>308</v>
      </c>
      <c r="J188">
        <v>34</v>
      </c>
      <c r="K188" t="s">
        <v>14338</v>
      </c>
      <c r="L188">
        <v>10</v>
      </c>
    </row>
    <row r="189" spans="1:12">
      <c r="A189" t="s">
        <v>16</v>
      </c>
      <c r="B189" t="s">
        <v>90</v>
      </c>
      <c r="C189">
        <v>22919</v>
      </c>
      <c r="D189">
        <v>121</v>
      </c>
      <c r="E189" t="s">
        <v>675</v>
      </c>
      <c r="F189" s="8">
        <v>46026</v>
      </c>
      <c r="G189" t="s">
        <v>14344</v>
      </c>
      <c r="H189">
        <v>206</v>
      </c>
      <c r="I189">
        <v>206</v>
      </c>
      <c r="J189">
        <v>0</v>
      </c>
      <c r="K189" t="s">
        <v>14338</v>
      </c>
      <c r="L189">
        <v>2</v>
      </c>
    </row>
    <row r="190" spans="1:12">
      <c r="A190" t="s">
        <v>16</v>
      </c>
      <c r="B190" t="s">
        <v>90</v>
      </c>
      <c r="C190">
        <v>26512</v>
      </c>
      <c r="D190">
        <v>121</v>
      </c>
      <c r="E190" t="s">
        <v>675</v>
      </c>
      <c r="F190" s="8">
        <v>46053</v>
      </c>
      <c r="G190" t="s">
        <v>14344</v>
      </c>
      <c r="H190">
        <v>207</v>
      </c>
      <c r="I190">
        <v>207</v>
      </c>
      <c r="J190">
        <v>1</v>
      </c>
      <c r="K190" t="s">
        <v>14338</v>
      </c>
      <c r="L190">
        <v>5</v>
      </c>
    </row>
    <row r="191" spans="1:12">
      <c r="A191" t="s">
        <v>16</v>
      </c>
      <c r="B191" t="s">
        <v>90</v>
      </c>
      <c r="C191">
        <v>27502</v>
      </c>
      <c r="D191">
        <v>121</v>
      </c>
      <c r="E191" t="s">
        <v>675</v>
      </c>
      <c r="F191" s="8">
        <v>46060</v>
      </c>
      <c r="G191" t="s">
        <v>14344</v>
      </c>
      <c r="H191">
        <v>207</v>
      </c>
      <c r="I191">
        <v>207</v>
      </c>
      <c r="J191">
        <v>0</v>
      </c>
      <c r="K191" t="s">
        <v>14338</v>
      </c>
      <c r="L191">
        <v>6</v>
      </c>
    </row>
    <row r="192" spans="1:12">
      <c r="A192" t="s">
        <v>16</v>
      </c>
      <c r="B192" t="s">
        <v>90</v>
      </c>
      <c r="C192">
        <v>28399</v>
      </c>
      <c r="D192">
        <v>121</v>
      </c>
      <c r="E192" t="s">
        <v>675</v>
      </c>
      <c r="F192" s="8">
        <v>46068</v>
      </c>
      <c r="G192" t="s">
        <v>14344</v>
      </c>
      <c r="H192">
        <v>243</v>
      </c>
      <c r="I192">
        <v>243</v>
      </c>
      <c r="J192">
        <v>36</v>
      </c>
      <c r="K192" t="s">
        <v>14338</v>
      </c>
      <c r="L192">
        <v>8</v>
      </c>
    </row>
    <row r="193" spans="1:12">
      <c r="A193" t="s">
        <v>16</v>
      </c>
      <c r="B193" t="s">
        <v>90</v>
      </c>
      <c r="C193">
        <v>24655</v>
      </c>
      <c r="D193">
        <v>121</v>
      </c>
      <c r="E193" t="s">
        <v>675</v>
      </c>
      <c r="F193" s="8">
        <v>46040</v>
      </c>
      <c r="G193" t="s">
        <v>14344</v>
      </c>
      <c r="H193">
        <v>206</v>
      </c>
      <c r="I193">
        <v>206</v>
      </c>
      <c r="J193">
        <v>0</v>
      </c>
      <c r="K193" t="s">
        <v>14338</v>
      </c>
      <c r="L193">
        <v>4</v>
      </c>
    </row>
    <row r="194" spans="1:12">
      <c r="A194" t="s">
        <v>16</v>
      </c>
      <c r="B194" t="s">
        <v>90</v>
      </c>
      <c r="C194">
        <v>25667</v>
      </c>
      <c r="D194">
        <v>121</v>
      </c>
      <c r="E194" t="s">
        <v>675</v>
      </c>
      <c r="F194" s="8">
        <v>46047</v>
      </c>
      <c r="G194" t="s">
        <v>14344</v>
      </c>
      <c r="H194">
        <v>206</v>
      </c>
      <c r="I194">
        <v>206</v>
      </c>
      <c r="J194">
        <v>0</v>
      </c>
      <c r="K194" t="s">
        <v>14338</v>
      </c>
      <c r="L194">
        <v>5</v>
      </c>
    </row>
    <row r="195" spans="1:12">
      <c r="A195" t="s">
        <v>16</v>
      </c>
      <c r="B195" t="s">
        <v>90</v>
      </c>
      <c r="C195">
        <v>32322</v>
      </c>
      <c r="D195">
        <v>121</v>
      </c>
      <c r="E195" t="s">
        <v>675</v>
      </c>
      <c r="F195" s="8">
        <v>46096</v>
      </c>
      <c r="G195" t="s">
        <v>14344</v>
      </c>
      <c r="H195">
        <v>402</v>
      </c>
      <c r="I195">
        <v>402</v>
      </c>
      <c r="J195">
        <v>47</v>
      </c>
      <c r="K195" t="s">
        <v>14338</v>
      </c>
      <c r="L195">
        <v>12</v>
      </c>
    </row>
    <row r="196" spans="1:12">
      <c r="A196" t="s">
        <v>16</v>
      </c>
      <c r="B196" t="s">
        <v>90</v>
      </c>
      <c r="C196">
        <v>31331</v>
      </c>
      <c r="D196">
        <v>121</v>
      </c>
      <c r="E196" t="s">
        <v>675</v>
      </c>
      <c r="F196" s="8">
        <v>46089</v>
      </c>
      <c r="G196" t="s">
        <v>14344</v>
      </c>
      <c r="H196">
        <v>355</v>
      </c>
      <c r="I196">
        <v>355</v>
      </c>
      <c r="J196">
        <v>47</v>
      </c>
      <c r="K196" t="s">
        <v>14338</v>
      </c>
      <c r="L196">
        <v>11</v>
      </c>
    </row>
    <row r="197" spans="1:12">
      <c r="A197" t="s">
        <v>16</v>
      </c>
      <c r="B197" t="s">
        <v>90</v>
      </c>
      <c r="C197">
        <v>31016</v>
      </c>
      <c r="D197">
        <v>945</v>
      </c>
      <c r="E197" t="s">
        <v>90</v>
      </c>
      <c r="F197" s="8">
        <v>46075</v>
      </c>
      <c r="G197" t="s">
        <v>14337</v>
      </c>
      <c r="H197">
        <v>380</v>
      </c>
      <c r="I197">
        <v>380</v>
      </c>
      <c r="J197">
        <v>329</v>
      </c>
      <c r="K197" t="s">
        <v>14338</v>
      </c>
      <c r="L197">
        <v>9</v>
      </c>
    </row>
    <row r="198" spans="1:12">
      <c r="A198" t="s">
        <v>16</v>
      </c>
      <c r="B198" t="s">
        <v>1537</v>
      </c>
      <c r="C198">
        <v>29208</v>
      </c>
      <c r="D198">
        <v>127</v>
      </c>
      <c r="E198" t="s">
        <v>675</v>
      </c>
      <c r="F198" s="8">
        <v>46075</v>
      </c>
      <c r="G198" t="s">
        <v>14344</v>
      </c>
      <c r="H198">
        <v>171</v>
      </c>
      <c r="I198">
        <v>171</v>
      </c>
      <c r="J198">
        <v>0</v>
      </c>
      <c r="K198" t="s">
        <v>14338</v>
      </c>
      <c r="L198">
        <v>9</v>
      </c>
    </row>
    <row r="199" spans="1:12">
      <c r="A199" t="s">
        <v>16</v>
      </c>
      <c r="B199" t="s">
        <v>1537</v>
      </c>
      <c r="C199">
        <v>23839</v>
      </c>
      <c r="D199">
        <v>127</v>
      </c>
      <c r="E199" t="s">
        <v>675</v>
      </c>
      <c r="F199" s="8">
        <v>46033</v>
      </c>
      <c r="G199" t="s">
        <v>14344</v>
      </c>
      <c r="H199">
        <v>170</v>
      </c>
      <c r="I199">
        <v>170</v>
      </c>
      <c r="J199">
        <v>0</v>
      </c>
      <c r="K199" t="s">
        <v>14338</v>
      </c>
      <c r="L199">
        <v>3</v>
      </c>
    </row>
    <row r="200" spans="1:12">
      <c r="A200" t="s">
        <v>16</v>
      </c>
      <c r="B200" t="s">
        <v>1537</v>
      </c>
      <c r="C200">
        <v>30327</v>
      </c>
      <c r="D200">
        <v>127</v>
      </c>
      <c r="E200" t="s">
        <v>675</v>
      </c>
      <c r="F200" s="8">
        <v>46082</v>
      </c>
      <c r="G200" t="s">
        <v>14344</v>
      </c>
      <c r="H200">
        <v>171</v>
      </c>
      <c r="I200">
        <v>171</v>
      </c>
      <c r="J200">
        <v>0</v>
      </c>
      <c r="K200" t="s">
        <v>14338</v>
      </c>
      <c r="L200">
        <v>10</v>
      </c>
    </row>
    <row r="201" spans="1:12">
      <c r="A201" t="s">
        <v>16</v>
      </c>
      <c r="B201" t="s">
        <v>1537</v>
      </c>
      <c r="C201">
        <v>22931</v>
      </c>
      <c r="D201">
        <v>127</v>
      </c>
      <c r="E201" t="s">
        <v>675</v>
      </c>
      <c r="F201" s="8">
        <v>46026</v>
      </c>
      <c r="G201" t="s">
        <v>14344</v>
      </c>
      <c r="H201">
        <v>170</v>
      </c>
      <c r="I201">
        <v>170</v>
      </c>
      <c r="J201">
        <v>0</v>
      </c>
      <c r="K201" t="s">
        <v>14338</v>
      </c>
      <c r="L201">
        <v>2</v>
      </c>
    </row>
    <row r="202" spans="1:12">
      <c r="A202" t="s">
        <v>16</v>
      </c>
      <c r="B202" t="s">
        <v>1537</v>
      </c>
      <c r="C202">
        <v>26524</v>
      </c>
      <c r="D202">
        <v>127</v>
      </c>
      <c r="E202" t="s">
        <v>675</v>
      </c>
      <c r="F202" s="8">
        <v>46053</v>
      </c>
      <c r="G202" t="s">
        <v>14344</v>
      </c>
      <c r="H202">
        <v>171</v>
      </c>
      <c r="I202">
        <v>171</v>
      </c>
      <c r="J202">
        <v>1</v>
      </c>
      <c r="K202" t="s">
        <v>14338</v>
      </c>
      <c r="L202">
        <v>5</v>
      </c>
    </row>
    <row r="203" spans="1:12">
      <c r="A203" t="s">
        <v>16</v>
      </c>
      <c r="B203" t="s">
        <v>1537</v>
      </c>
      <c r="C203">
        <v>27514</v>
      </c>
      <c r="D203">
        <v>127</v>
      </c>
      <c r="E203" t="s">
        <v>675</v>
      </c>
      <c r="F203" s="8">
        <v>46060</v>
      </c>
      <c r="G203" t="s">
        <v>14344</v>
      </c>
      <c r="H203">
        <v>171</v>
      </c>
      <c r="I203">
        <v>171</v>
      </c>
      <c r="J203">
        <v>0</v>
      </c>
      <c r="K203" t="s">
        <v>14338</v>
      </c>
      <c r="L203">
        <v>6</v>
      </c>
    </row>
    <row r="204" spans="1:12">
      <c r="A204" t="s">
        <v>16</v>
      </c>
      <c r="B204" t="s">
        <v>1537</v>
      </c>
      <c r="C204">
        <v>28411</v>
      </c>
      <c r="D204">
        <v>127</v>
      </c>
      <c r="E204" t="s">
        <v>675</v>
      </c>
      <c r="F204" s="8">
        <v>46068</v>
      </c>
      <c r="G204" t="s">
        <v>14344</v>
      </c>
      <c r="H204">
        <v>171</v>
      </c>
      <c r="I204">
        <v>171</v>
      </c>
      <c r="J204">
        <v>0</v>
      </c>
      <c r="K204" t="s">
        <v>14338</v>
      </c>
      <c r="L204">
        <v>8</v>
      </c>
    </row>
    <row r="205" spans="1:12">
      <c r="A205" t="s">
        <v>16</v>
      </c>
      <c r="B205" t="s">
        <v>1537</v>
      </c>
      <c r="C205">
        <v>24667</v>
      </c>
      <c r="D205">
        <v>127</v>
      </c>
      <c r="E205" t="s">
        <v>675</v>
      </c>
      <c r="F205" s="8">
        <v>46040</v>
      </c>
      <c r="G205" t="s">
        <v>14344</v>
      </c>
      <c r="H205">
        <v>170</v>
      </c>
      <c r="I205">
        <v>170</v>
      </c>
      <c r="J205">
        <v>0</v>
      </c>
      <c r="K205" t="s">
        <v>14338</v>
      </c>
      <c r="L205">
        <v>4</v>
      </c>
    </row>
    <row r="206" spans="1:12">
      <c r="A206" t="s">
        <v>16</v>
      </c>
      <c r="B206" t="s">
        <v>1537</v>
      </c>
      <c r="C206">
        <v>25679</v>
      </c>
      <c r="D206">
        <v>127</v>
      </c>
      <c r="E206" t="s">
        <v>675</v>
      </c>
      <c r="F206" s="8">
        <v>46047</v>
      </c>
      <c r="G206" t="s">
        <v>14344</v>
      </c>
      <c r="H206">
        <v>170</v>
      </c>
      <c r="I206">
        <v>170</v>
      </c>
      <c r="J206">
        <v>0</v>
      </c>
      <c r="K206" t="s">
        <v>14338</v>
      </c>
      <c r="L206">
        <v>5</v>
      </c>
    </row>
    <row r="207" spans="1:12">
      <c r="A207" t="s">
        <v>16</v>
      </c>
      <c r="B207" t="s">
        <v>1537</v>
      </c>
      <c r="C207">
        <v>32334</v>
      </c>
      <c r="D207">
        <v>127</v>
      </c>
      <c r="E207" t="s">
        <v>675</v>
      </c>
      <c r="F207" s="8">
        <v>46096</v>
      </c>
      <c r="G207" t="s">
        <v>14344</v>
      </c>
      <c r="H207">
        <v>171</v>
      </c>
      <c r="I207">
        <v>171</v>
      </c>
      <c r="J207">
        <v>0</v>
      </c>
      <c r="K207" t="s">
        <v>14338</v>
      </c>
      <c r="L207">
        <v>12</v>
      </c>
    </row>
    <row r="208" spans="1:12">
      <c r="A208" t="s">
        <v>16</v>
      </c>
      <c r="B208" t="s">
        <v>1537</v>
      </c>
      <c r="C208">
        <v>31343</v>
      </c>
      <c r="D208">
        <v>127</v>
      </c>
      <c r="E208" t="s">
        <v>675</v>
      </c>
      <c r="F208" s="8">
        <v>46089</v>
      </c>
      <c r="G208" t="s">
        <v>14344</v>
      </c>
      <c r="H208">
        <v>171</v>
      </c>
      <c r="I208">
        <v>171</v>
      </c>
      <c r="J208">
        <v>0</v>
      </c>
      <c r="K208" t="s">
        <v>14338</v>
      </c>
      <c r="L208">
        <v>11</v>
      </c>
    </row>
    <row r="209" spans="1:12">
      <c r="A209" t="s">
        <v>16</v>
      </c>
      <c r="B209" t="s">
        <v>178</v>
      </c>
      <c r="C209">
        <v>29220</v>
      </c>
      <c r="D209">
        <v>133</v>
      </c>
      <c r="E209" t="s">
        <v>675</v>
      </c>
      <c r="F209" s="8">
        <v>46075</v>
      </c>
      <c r="G209" t="s">
        <v>14344</v>
      </c>
      <c r="H209">
        <v>1453</v>
      </c>
      <c r="I209">
        <v>1453</v>
      </c>
      <c r="J209">
        <v>128</v>
      </c>
      <c r="K209" t="s">
        <v>14338</v>
      </c>
      <c r="L209">
        <v>9</v>
      </c>
    </row>
    <row r="210" spans="1:12">
      <c r="A210" t="s">
        <v>16</v>
      </c>
      <c r="B210" t="s">
        <v>178</v>
      </c>
      <c r="C210">
        <v>23851</v>
      </c>
      <c r="D210">
        <v>133</v>
      </c>
      <c r="E210" t="s">
        <v>675</v>
      </c>
      <c r="F210" s="8">
        <v>46033</v>
      </c>
      <c r="G210" t="s">
        <v>14344</v>
      </c>
      <c r="H210">
        <v>1270</v>
      </c>
      <c r="I210">
        <v>1270</v>
      </c>
      <c r="J210">
        <v>44</v>
      </c>
      <c r="K210" t="s">
        <v>14338</v>
      </c>
      <c r="L210">
        <v>3</v>
      </c>
    </row>
    <row r="211" spans="1:12">
      <c r="A211" t="s">
        <v>16</v>
      </c>
      <c r="B211" t="s">
        <v>178</v>
      </c>
      <c r="C211">
        <v>30339</v>
      </c>
      <c r="D211">
        <v>133</v>
      </c>
      <c r="E211" t="s">
        <v>675</v>
      </c>
      <c r="F211" s="8">
        <v>46082</v>
      </c>
      <c r="G211" t="s">
        <v>14344</v>
      </c>
      <c r="H211">
        <v>1453</v>
      </c>
      <c r="I211">
        <v>1453</v>
      </c>
      <c r="J211">
        <v>0</v>
      </c>
      <c r="K211" t="s">
        <v>14338</v>
      </c>
      <c r="L211">
        <v>10</v>
      </c>
    </row>
    <row r="212" spans="1:12">
      <c r="A212" t="s">
        <v>16</v>
      </c>
      <c r="B212" t="s">
        <v>178</v>
      </c>
      <c r="C212">
        <v>22943</v>
      </c>
      <c r="D212">
        <v>133</v>
      </c>
      <c r="E212" t="s">
        <v>675</v>
      </c>
      <c r="F212" s="8">
        <v>46026</v>
      </c>
      <c r="G212" t="s">
        <v>14344</v>
      </c>
      <c r="H212">
        <v>1226</v>
      </c>
      <c r="I212">
        <v>1226</v>
      </c>
      <c r="J212">
        <v>66</v>
      </c>
      <c r="K212" t="s">
        <v>14338</v>
      </c>
      <c r="L212">
        <v>2</v>
      </c>
    </row>
    <row r="213" spans="1:12">
      <c r="A213" t="s">
        <v>16</v>
      </c>
      <c r="B213" t="s">
        <v>178</v>
      </c>
      <c r="C213">
        <v>26536</v>
      </c>
      <c r="D213">
        <v>133</v>
      </c>
      <c r="E213" t="s">
        <v>675</v>
      </c>
      <c r="F213" s="8">
        <v>46053</v>
      </c>
      <c r="G213" t="s">
        <v>14344</v>
      </c>
      <c r="H213">
        <v>1322</v>
      </c>
      <c r="I213">
        <v>1322</v>
      </c>
      <c r="J213">
        <v>4</v>
      </c>
      <c r="K213" t="s">
        <v>14338</v>
      </c>
      <c r="L213">
        <v>5</v>
      </c>
    </row>
    <row r="214" spans="1:12">
      <c r="A214" t="s">
        <v>16</v>
      </c>
      <c r="B214" t="s">
        <v>178</v>
      </c>
      <c r="C214">
        <v>27526</v>
      </c>
      <c r="D214">
        <v>133</v>
      </c>
      <c r="E214" t="s">
        <v>675</v>
      </c>
      <c r="F214" s="8">
        <v>46060</v>
      </c>
      <c r="G214" t="s">
        <v>14344</v>
      </c>
      <c r="H214">
        <v>1325</v>
      </c>
      <c r="I214">
        <v>1325</v>
      </c>
      <c r="J214">
        <v>3</v>
      </c>
      <c r="K214" t="s">
        <v>14338</v>
      </c>
      <c r="L214">
        <v>6</v>
      </c>
    </row>
    <row r="215" spans="1:12">
      <c r="A215" t="s">
        <v>16</v>
      </c>
      <c r="B215" t="s">
        <v>178</v>
      </c>
      <c r="C215">
        <v>24679</v>
      </c>
      <c r="D215">
        <v>133</v>
      </c>
      <c r="E215" t="s">
        <v>675</v>
      </c>
      <c r="F215" s="8">
        <v>46040</v>
      </c>
      <c r="G215" t="s">
        <v>14344</v>
      </c>
      <c r="H215">
        <v>1291</v>
      </c>
      <c r="I215">
        <v>1291</v>
      </c>
      <c r="J215">
        <v>21</v>
      </c>
      <c r="K215" t="s">
        <v>14338</v>
      </c>
      <c r="L215">
        <v>4</v>
      </c>
    </row>
    <row r="216" spans="1:12">
      <c r="A216" t="s">
        <v>16</v>
      </c>
      <c r="B216" t="s">
        <v>178</v>
      </c>
      <c r="C216">
        <v>28423</v>
      </c>
      <c r="D216">
        <v>133</v>
      </c>
      <c r="E216" t="s">
        <v>675</v>
      </c>
      <c r="F216" s="8">
        <v>46068</v>
      </c>
      <c r="G216" t="s">
        <v>14344</v>
      </c>
      <c r="H216">
        <v>1325</v>
      </c>
      <c r="I216">
        <v>1325</v>
      </c>
      <c r="J216">
        <v>0</v>
      </c>
      <c r="K216" t="s">
        <v>14338</v>
      </c>
      <c r="L216">
        <v>8</v>
      </c>
    </row>
    <row r="217" spans="1:12">
      <c r="A217" t="s">
        <v>16</v>
      </c>
      <c r="B217" t="s">
        <v>178</v>
      </c>
      <c r="C217">
        <v>25691</v>
      </c>
      <c r="D217">
        <v>133</v>
      </c>
      <c r="E217" t="s">
        <v>675</v>
      </c>
      <c r="F217" s="8">
        <v>46047</v>
      </c>
      <c r="G217" t="s">
        <v>14344</v>
      </c>
      <c r="H217">
        <v>1318</v>
      </c>
      <c r="I217">
        <v>1318</v>
      </c>
      <c r="J217">
        <v>27</v>
      </c>
      <c r="K217" t="s">
        <v>14338</v>
      </c>
      <c r="L217">
        <v>5</v>
      </c>
    </row>
    <row r="218" spans="1:12">
      <c r="A218" t="s">
        <v>16</v>
      </c>
      <c r="B218" t="s">
        <v>178</v>
      </c>
      <c r="C218">
        <v>32346</v>
      </c>
      <c r="D218">
        <v>133</v>
      </c>
      <c r="E218" t="s">
        <v>675</v>
      </c>
      <c r="F218" s="8">
        <v>46096</v>
      </c>
      <c r="G218" t="s">
        <v>14344</v>
      </c>
      <c r="H218">
        <v>1461</v>
      </c>
      <c r="I218">
        <v>1461</v>
      </c>
      <c r="J218">
        <v>0</v>
      </c>
      <c r="K218" t="s">
        <v>14338</v>
      </c>
      <c r="L218">
        <v>12</v>
      </c>
    </row>
    <row r="219" spans="1:12">
      <c r="A219" t="s">
        <v>16</v>
      </c>
      <c r="B219" t="s">
        <v>178</v>
      </c>
      <c r="C219">
        <v>31355</v>
      </c>
      <c r="D219">
        <v>133</v>
      </c>
      <c r="E219" t="s">
        <v>675</v>
      </c>
      <c r="F219" s="8">
        <v>46089</v>
      </c>
      <c r="G219" t="s">
        <v>14344</v>
      </c>
      <c r="H219">
        <v>1461</v>
      </c>
      <c r="I219">
        <v>1461</v>
      </c>
      <c r="J219">
        <v>8</v>
      </c>
      <c r="K219" t="s">
        <v>14338</v>
      </c>
      <c r="L219">
        <v>11</v>
      </c>
    </row>
    <row r="220" spans="1:12">
      <c r="A220" t="s">
        <v>16</v>
      </c>
      <c r="B220" t="s">
        <v>124</v>
      </c>
      <c r="C220">
        <v>29232</v>
      </c>
      <c r="D220">
        <v>139</v>
      </c>
      <c r="E220" t="s">
        <v>675</v>
      </c>
      <c r="F220" s="8">
        <v>46075</v>
      </c>
      <c r="G220" t="s">
        <v>14344</v>
      </c>
      <c r="H220">
        <v>482</v>
      </c>
      <c r="I220">
        <v>482</v>
      </c>
      <c r="J220">
        <v>8</v>
      </c>
      <c r="K220" t="s">
        <v>14338</v>
      </c>
      <c r="L220">
        <v>9</v>
      </c>
    </row>
    <row r="221" spans="1:12">
      <c r="A221" t="s">
        <v>16</v>
      </c>
      <c r="B221" t="s">
        <v>124</v>
      </c>
      <c r="C221">
        <v>23863</v>
      </c>
      <c r="D221">
        <v>139</v>
      </c>
      <c r="E221" t="s">
        <v>675</v>
      </c>
      <c r="F221" s="8">
        <v>46033</v>
      </c>
      <c r="G221" t="s">
        <v>14344</v>
      </c>
      <c r="H221">
        <v>467</v>
      </c>
      <c r="I221">
        <v>467</v>
      </c>
      <c r="J221">
        <v>0</v>
      </c>
      <c r="K221" t="s">
        <v>14338</v>
      </c>
      <c r="L221">
        <v>3</v>
      </c>
    </row>
    <row r="222" spans="1:12">
      <c r="A222" t="s">
        <v>16</v>
      </c>
      <c r="B222" t="s">
        <v>124</v>
      </c>
      <c r="C222">
        <v>30351</v>
      </c>
      <c r="D222">
        <v>139</v>
      </c>
      <c r="E222" t="s">
        <v>675</v>
      </c>
      <c r="F222" s="8">
        <v>46082</v>
      </c>
      <c r="G222" t="s">
        <v>14344</v>
      </c>
      <c r="H222">
        <v>482</v>
      </c>
      <c r="I222">
        <v>482</v>
      </c>
      <c r="J222">
        <v>0</v>
      </c>
      <c r="K222" t="s">
        <v>14338</v>
      </c>
      <c r="L222">
        <v>10</v>
      </c>
    </row>
    <row r="223" spans="1:12">
      <c r="A223" t="s">
        <v>16</v>
      </c>
      <c r="B223" t="s">
        <v>124</v>
      </c>
      <c r="C223">
        <v>22955</v>
      </c>
      <c r="D223">
        <v>139</v>
      </c>
      <c r="E223" t="s">
        <v>675</v>
      </c>
      <c r="F223" s="8">
        <v>46026</v>
      </c>
      <c r="G223" t="s">
        <v>14344</v>
      </c>
      <c r="H223">
        <v>467</v>
      </c>
      <c r="I223">
        <v>467</v>
      </c>
      <c r="J223">
        <v>0</v>
      </c>
      <c r="K223" t="s">
        <v>14338</v>
      </c>
      <c r="L223">
        <v>2</v>
      </c>
    </row>
    <row r="224" spans="1:12">
      <c r="A224" t="s">
        <v>16</v>
      </c>
      <c r="B224" t="s">
        <v>124</v>
      </c>
      <c r="C224">
        <v>26548</v>
      </c>
      <c r="D224">
        <v>139</v>
      </c>
      <c r="E224" t="s">
        <v>675</v>
      </c>
      <c r="F224" s="8">
        <v>46053</v>
      </c>
      <c r="G224" t="s">
        <v>14344</v>
      </c>
      <c r="H224">
        <v>467</v>
      </c>
      <c r="I224">
        <v>467</v>
      </c>
      <c r="J224">
        <v>0</v>
      </c>
      <c r="K224" t="s">
        <v>14338</v>
      </c>
      <c r="L224">
        <v>5</v>
      </c>
    </row>
    <row r="225" spans="1:12">
      <c r="A225" t="s">
        <v>16</v>
      </c>
      <c r="B225" t="s">
        <v>124</v>
      </c>
      <c r="C225">
        <v>27538</v>
      </c>
      <c r="D225">
        <v>139</v>
      </c>
      <c r="E225" t="s">
        <v>675</v>
      </c>
      <c r="F225" s="8">
        <v>46060</v>
      </c>
      <c r="G225" t="s">
        <v>14344</v>
      </c>
      <c r="H225">
        <v>467</v>
      </c>
      <c r="I225">
        <v>467</v>
      </c>
      <c r="J225">
        <v>0</v>
      </c>
      <c r="K225" t="s">
        <v>14338</v>
      </c>
      <c r="L225">
        <v>6</v>
      </c>
    </row>
    <row r="226" spans="1:12">
      <c r="A226" t="s">
        <v>16</v>
      </c>
      <c r="B226" t="s">
        <v>124</v>
      </c>
      <c r="C226">
        <v>24691</v>
      </c>
      <c r="D226">
        <v>139</v>
      </c>
      <c r="E226" t="s">
        <v>675</v>
      </c>
      <c r="F226" s="8">
        <v>46040</v>
      </c>
      <c r="G226" t="s">
        <v>14344</v>
      </c>
      <c r="H226">
        <v>467</v>
      </c>
      <c r="I226">
        <v>467</v>
      </c>
      <c r="J226">
        <v>0</v>
      </c>
      <c r="K226" t="s">
        <v>14338</v>
      </c>
      <c r="L226">
        <v>4</v>
      </c>
    </row>
    <row r="227" spans="1:12">
      <c r="A227" t="s">
        <v>16</v>
      </c>
      <c r="B227" t="s">
        <v>124</v>
      </c>
      <c r="C227">
        <v>28435</v>
      </c>
      <c r="D227">
        <v>139</v>
      </c>
      <c r="E227" t="s">
        <v>675</v>
      </c>
      <c r="F227" s="8">
        <v>46068</v>
      </c>
      <c r="G227" t="s">
        <v>14344</v>
      </c>
      <c r="H227">
        <v>474</v>
      </c>
      <c r="I227">
        <v>474</v>
      </c>
      <c r="J227">
        <v>7</v>
      </c>
      <c r="K227" t="s">
        <v>14338</v>
      </c>
      <c r="L227">
        <v>8</v>
      </c>
    </row>
    <row r="228" spans="1:12">
      <c r="A228" t="s">
        <v>16</v>
      </c>
      <c r="B228" t="s">
        <v>124</v>
      </c>
      <c r="C228">
        <v>25703</v>
      </c>
      <c r="D228">
        <v>139</v>
      </c>
      <c r="E228" t="s">
        <v>675</v>
      </c>
      <c r="F228" s="8">
        <v>46047</v>
      </c>
      <c r="G228" t="s">
        <v>14344</v>
      </c>
      <c r="H228">
        <v>467</v>
      </c>
      <c r="I228">
        <v>467</v>
      </c>
      <c r="J228">
        <v>0</v>
      </c>
      <c r="K228" t="s">
        <v>14338</v>
      </c>
      <c r="L228">
        <v>5</v>
      </c>
    </row>
    <row r="229" spans="1:12">
      <c r="A229" t="s">
        <v>16</v>
      </c>
      <c r="B229" t="s">
        <v>124</v>
      </c>
      <c r="C229">
        <v>32358</v>
      </c>
      <c r="D229">
        <v>139</v>
      </c>
      <c r="E229" t="s">
        <v>675</v>
      </c>
      <c r="F229" s="8">
        <v>46096</v>
      </c>
      <c r="G229" t="s">
        <v>14344</v>
      </c>
      <c r="H229">
        <v>487</v>
      </c>
      <c r="I229">
        <v>487</v>
      </c>
      <c r="J229">
        <v>5</v>
      </c>
      <c r="K229" t="s">
        <v>14338</v>
      </c>
      <c r="L229">
        <v>12</v>
      </c>
    </row>
    <row r="230" spans="1:12">
      <c r="A230" t="s">
        <v>16</v>
      </c>
      <c r="B230" t="s">
        <v>124</v>
      </c>
      <c r="C230">
        <v>31367</v>
      </c>
      <c r="D230">
        <v>139</v>
      </c>
      <c r="E230" t="s">
        <v>675</v>
      </c>
      <c r="F230" s="8">
        <v>46089</v>
      </c>
      <c r="G230" t="s">
        <v>14344</v>
      </c>
      <c r="H230">
        <v>482</v>
      </c>
      <c r="I230">
        <v>482</v>
      </c>
      <c r="J230">
        <v>0</v>
      </c>
      <c r="K230" t="s">
        <v>14338</v>
      </c>
      <c r="L230">
        <v>11</v>
      </c>
    </row>
    <row r="231" spans="1:12">
      <c r="A231" t="s">
        <v>16</v>
      </c>
      <c r="B231" t="s">
        <v>66</v>
      </c>
      <c r="C231">
        <v>29244</v>
      </c>
      <c r="D231">
        <v>145</v>
      </c>
      <c r="E231" t="s">
        <v>675</v>
      </c>
      <c r="F231" s="8">
        <v>46075</v>
      </c>
      <c r="G231" t="s">
        <v>14344</v>
      </c>
      <c r="H231">
        <v>280</v>
      </c>
      <c r="I231">
        <v>473</v>
      </c>
      <c r="J231">
        <v>84</v>
      </c>
      <c r="K231" t="s">
        <v>14338</v>
      </c>
      <c r="L231">
        <v>9</v>
      </c>
    </row>
    <row r="232" spans="1:12">
      <c r="A232" t="s">
        <v>16</v>
      </c>
      <c r="B232" t="s">
        <v>66</v>
      </c>
      <c r="C232">
        <v>23875</v>
      </c>
      <c r="D232">
        <v>145</v>
      </c>
      <c r="E232" t="s">
        <v>675</v>
      </c>
      <c r="F232" s="8">
        <v>46033</v>
      </c>
      <c r="G232" t="s">
        <v>14344</v>
      </c>
      <c r="H232">
        <v>72</v>
      </c>
      <c r="I232">
        <v>265</v>
      </c>
      <c r="J232">
        <v>0</v>
      </c>
      <c r="K232" t="s">
        <v>14338</v>
      </c>
      <c r="L232">
        <v>3</v>
      </c>
    </row>
    <row r="233" spans="1:12">
      <c r="A233" t="s">
        <v>16</v>
      </c>
      <c r="B233" t="s">
        <v>66</v>
      </c>
      <c r="C233">
        <v>30363</v>
      </c>
      <c r="D233">
        <v>145</v>
      </c>
      <c r="E233" t="s">
        <v>675</v>
      </c>
      <c r="F233" s="8">
        <v>46082</v>
      </c>
      <c r="G233" t="s">
        <v>14344</v>
      </c>
      <c r="H233">
        <v>328</v>
      </c>
      <c r="I233">
        <v>521</v>
      </c>
      <c r="J233">
        <v>48</v>
      </c>
      <c r="K233" t="s">
        <v>14338</v>
      </c>
      <c r="L233">
        <v>10</v>
      </c>
    </row>
    <row r="234" spans="1:12">
      <c r="A234" t="s">
        <v>16</v>
      </c>
      <c r="B234" t="s">
        <v>66</v>
      </c>
      <c r="C234">
        <v>22967</v>
      </c>
      <c r="D234">
        <v>145</v>
      </c>
      <c r="E234" t="s">
        <v>675</v>
      </c>
      <c r="F234" s="8">
        <v>46026</v>
      </c>
      <c r="G234" t="s">
        <v>14344</v>
      </c>
      <c r="H234">
        <v>72</v>
      </c>
      <c r="I234">
        <v>265</v>
      </c>
      <c r="J234">
        <v>0</v>
      </c>
      <c r="K234" t="s">
        <v>14338</v>
      </c>
      <c r="L234">
        <v>2</v>
      </c>
    </row>
    <row r="235" spans="1:12">
      <c r="A235" t="s">
        <v>16</v>
      </c>
      <c r="B235" t="s">
        <v>66</v>
      </c>
      <c r="C235">
        <v>26560</v>
      </c>
      <c r="D235">
        <v>145</v>
      </c>
      <c r="E235" t="s">
        <v>675</v>
      </c>
      <c r="F235" s="8">
        <v>46053</v>
      </c>
      <c r="G235" t="s">
        <v>14344</v>
      </c>
      <c r="H235">
        <v>88</v>
      </c>
      <c r="I235">
        <v>281</v>
      </c>
      <c r="J235">
        <v>2</v>
      </c>
      <c r="K235" t="s">
        <v>14338</v>
      </c>
      <c r="L235">
        <v>5</v>
      </c>
    </row>
    <row r="236" spans="1:12">
      <c r="A236" t="s">
        <v>16</v>
      </c>
      <c r="B236" t="s">
        <v>66</v>
      </c>
      <c r="C236">
        <v>27550</v>
      </c>
      <c r="D236">
        <v>145</v>
      </c>
      <c r="E236" t="s">
        <v>675</v>
      </c>
      <c r="F236" s="8">
        <v>46060</v>
      </c>
      <c r="G236" t="s">
        <v>14344</v>
      </c>
      <c r="H236">
        <v>118</v>
      </c>
      <c r="I236">
        <v>311</v>
      </c>
      <c r="J236">
        <v>30</v>
      </c>
      <c r="K236" t="s">
        <v>14338</v>
      </c>
      <c r="L236">
        <v>6</v>
      </c>
    </row>
    <row r="237" spans="1:12">
      <c r="A237" t="s">
        <v>16</v>
      </c>
      <c r="B237" t="s">
        <v>66</v>
      </c>
      <c r="C237">
        <v>24703</v>
      </c>
      <c r="D237">
        <v>145</v>
      </c>
      <c r="E237" t="s">
        <v>675</v>
      </c>
      <c r="F237" s="8">
        <v>46040</v>
      </c>
      <c r="G237" t="s">
        <v>14344</v>
      </c>
      <c r="H237">
        <v>72</v>
      </c>
      <c r="I237">
        <v>265</v>
      </c>
      <c r="J237">
        <v>0</v>
      </c>
      <c r="K237" t="s">
        <v>14338</v>
      </c>
      <c r="L237">
        <v>4</v>
      </c>
    </row>
    <row r="238" spans="1:12">
      <c r="A238" t="s">
        <v>16</v>
      </c>
      <c r="B238" t="s">
        <v>66</v>
      </c>
      <c r="C238">
        <v>28447</v>
      </c>
      <c r="D238">
        <v>145</v>
      </c>
      <c r="E238" t="s">
        <v>675</v>
      </c>
      <c r="F238" s="8">
        <v>46068</v>
      </c>
      <c r="G238" t="s">
        <v>14344</v>
      </c>
      <c r="H238">
        <v>196</v>
      </c>
      <c r="I238">
        <v>389</v>
      </c>
      <c r="J238">
        <v>78</v>
      </c>
      <c r="K238" t="s">
        <v>14338</v>
      </c>
      <c r="L238">
        <v>8</v>
      </c>
    </row>
    <row r="239" spans="1:12">
      <c r="A239" t="s">
        <v>16</v>
      </c>
      <c r="B239" t="s">
        <v>66</v>
      </c>
      <c r="C239">
        <v>25715</v>
      </c>
      <c r="D239">
        <v>145</v>
      </c>
      <c r="E239" t="s">
        <v>675</v>
      </c>
      <c r="F239" s="8">
        <v>46047</v>
      </c>
      <c r="G239" t="s">
        <v>14344</v>
      </c>
      <c r="H239">
        <v>86</v>
      </c>
      <c r="I239">
        <v>279</v>
      </c>
      <c r="J239">
        <v>14</v>
      </c>
      <c r="K239" t="s">
        <v>14338</v>
      </c>
      <c r="L239">
        <v>5</v>
      </c>
    </row>
    <row r="240" spans="1:12">
      <c r="A240" t="s">
        <v>16</v>
      </c>
      <c r="B240" t="s">
        <v>66</v>
      </c>
      <c r="C240">
        <v>27232</v>
      </c>
      <c r="D240">
        <v>949</v>
      </c>
      <c r="E240" t="s">
        <v>66</v>
      </c>
      <c r="F240" s="8">
        <v>46042</v>
      </c>
      <c r="G240" t="s">
        <v>14337</v>
      </c>
      <c r="H240">
        <v>491</v>
      </c>
      <c r="I240">
        <v>491</v>
      </c>
      <c r="J240">
        <v>16</v>
      </c>
      <c r="K240" t="s">
        <v>14338</v>
      </c>
      <c r="L240">
        <v>4</v>
      </c>
    </row>
    <row r="241" spans="1:12">
      <c r="A241" t="s">
        <v>16</v>
      </c>
      <c r="B241" t="s">
        <v>66</v>
      </c>
      <c r="C241">
        <v>32370</v>
      </c>
      <c r="D241">
        <v>145</v>
      </c>
      <c r="E241" t="s">
        <v>675</v>
      </c>
      <c r="F241" s="8">
        <v>46096</v>
      </c>
      <c r="G241" t="s">
        <v>14344</v>
      </c>
      <c r="H241">
        <v>422</v>
      </c>
      <c r="I241">
        <v>615</v>
      </c>
      <c r="J241">
        <v>45</v>
      </c>
      <c r="K241" t="s">
        <v>14338</v>
      </c>
      <c r="L241">
        <v>12</v>
      </c>
    </row>
    <row r="242" spans="1:12">
      <c r="A242" t="s">
        <v>16</v>
      </c>
      <c r="B242" t="s">
        <v>66</v>
      </c>
      <c r="C242">
        <v>31042</v>
      </c>
      <c r="D242">
        <v>949</v>
      </c>
      <c r="E242" t="s">
        <v>66</v>
      </c>
      <c r="F242" s="8">
        <v>46081</v>
      </c>
      <c r="G242" t="s">
        <v>14337</v>
      </c>
      <c r="H242">
        <v>742</v>
      </c>
      <c r="I242">
        <v>742</v>
      </c>
      <c r="J242">
        <v>251</v>
      </c>
      <c r="K242" t="s">
        <v>14338</v>
      </c>
      <c r="L242">
        <v>9</v>
      </c>
    </row>
    <row r="243" spans="1:12">
      <c r="A243" t="s">
        <v>16</v>
      </c>
      <c r="B243" t="s">
        <v>66</v>
      </c>
      <c r="C243">
        <v>31379</v>
      </c>
      <c r="D243">
        <v>145</v>
      </c>
      <c r="E243" t="s">
        <v>675</v>
      </c>
      <c r="F243" s="8">
        <v>46089</v>
      </c>
      <c r="G243" t="s">
        <v>14344</v>
      </c>
      <c r="H243">
        <v>377</v>
      </c>
      <c r="I243">
        <v>570</v>
      </c>
      <c r="J243">
        <v>49</v>
      </c>
      <c r="K243" t="s">
        <v>14338</v>
      </c>
      <c r="L243">
        <v>11</v>
      </c>
    </row>
    <row r="244" spans="1:12">
      <c r="A244" t="s">
        <v>16</v>
      </c>
      <c r="B244" t="s">
        <v>5726</v>
      </c>
      <c r="C244">
        <v>29256</v>
      </c>
      <c r="D244">
        <v>151</v>
      </c>
      <c r="E244" t="s">
        <v>675</v>
      </c>
      <c r="F244" s="8">
        <v>46075</v>
      </c>
      <c r="G244" t="s">
        <v>14344</v>
      </c>
      <c r="H244">
        <v>56</v>
      </c>
      <c r="I244">
        <v>56</v>
      </c>
      <c r="J244">
        <v>0</v>
      </c>
      <c r="K244" t="s">
        <v>14338</v>
      </c>
      <c r="L244">
        <v>9</v>
      </c>
    </row>
    <row r="245" spans="1:12">
      <c r="A245" t="s">
        <v>16</v>
      </c>
      <c r="B245" t="s">
        <v>5726</v>
      </c>
      <c r="C245">
        <v>23887</v>
      </c>
      <c r="D245">
        <v>151</v>
      </c>
      <c r="E245" t="s">
        <v>675</v>
      </c>
      <c r="F245" s="8">
        <v>46033</v>
      </c>
      <c r="G245" t="s">
        <v>14344</v>
      </c>
      <c r="H245">
        <v>52</v>
      </c>
      <c r="I245">
        <v>52</v>
      </c>
      <c r="J245">
        <v>0</v>
      </c>
      <c r="K245" t="s">
        <v>14338</v>
      </c>
      <c r="L245">
        <v>3</v>
      </c>
    </row>
    <row r="246" spans="1:12">
      <c r="A246" t="s">
        <v>16</v>
      </c>
      <c r="B246" t="s">
        <v>5726</v>
      </c>
      <c r="C246">
        <v>30375</v>
      </c>
      <c r="D246">
        <v>151</v>
      </c>
      <c r="E246" t="s">
        <v>675</v>
      </c>
      <c r="F246" s="8">
        <v>46082</v>
      </c>
      <c r="G246" t="s">
        <v>14344</v>
      </c>
      <c r="H246">
        <v>56</v>
      </c>
      <c r="I246">
        <v>56</v>
      </c>
      <c r="J246">
        <v>0</v>
      </c>
      <c r="K246" t="s">
        <v>14338</v>
      </c>
      <c r="L246">
        <v>10</v>
      </c>
    </row>
    <row r="247" spans="1:12">
      <c r="A247" t="s">
        <v>16</v>
      </c>
      <c r="B247" t="s">
        <v>5726</v>
      </c>
      <c r="C247">
        <v>22979</v>
      </c>
      <c r="D247">
        <v>151</v>
      </c>
      <c r="E247" t="s">
        <v>675</v>
      </c>
      <c r="F247" s="8">
        <v>46026</v>
      </c>
      <c r="G247" t="s">
        <v>14344</v>
      </c>
      <c r="H247">
        <v>52</v>
      </c>
      <c r="I247">
        <v>52</v>
      </c>
      <c r="J247">
        <v>0</v>
      </c>
      <c r="K247" t="s">
        <v>14338</v>
      </c>
      <c r="L247">
        <v>2</v>
      </c>
    </row>
    <row r="248" spans="1:12">
      <c r="A248" t="s">
        <v>16</v>
      </c>
      <c r="B248" t="s">
        <v>5726</v>
      </c>
      <c r="C248">
        <v>26572</v>
      </c>
      <c r="D248">
        <v>151</v>
      </c>
      <c r="E248" t="s">
        <v>675</v>
      </c>
      <c r="F248" s="8">
        <v>46053</v>
      </c>
      <c r="G248" t="s">
        <v>14344</v>
      </c>
      <c r="H248">
        <v>56</v>
      </c>
      <c r="I248">
        <v>56</v>
      </c>
      <c r="J248">
        <v>4</v>
      </c>
      <c r="K248" t="s">
        <v>14338</v>
      </c>
      <c r="L248">
        <v>5</v>
      </c>
    </row>
    <row r="249" spans="1:12">
      <c r="A249" t="s">
        <v>16</v>
      </c>
      <c r="B249" t="s">
        <v>5726</v>
      </c>
      <c r="C249">
        <v>27562</v>
      </c>
      <c r="D249">
        <v>151</v>
      </c>
      <c r="E249" t="s">
        <v>675</v>
      </c>
      <c r="F249" s="8">
        <v>46060</v>
      </c>
      <c r="G249" t="s">
        <v>14344</v>
      </c>
      <c r="H249">
        <v>56</v>
      </c>
      <c r="I249">
        <v>56</v>
      </c>
      <c r="J249">
        <v>0</v>
      </c>
      <c r="K249" t="s">
        <v>14338</v>
      </c>
      <c r="L249">
        <v>6</v>
      </c>
    </row>
    <row r="250" spans="1:12">
      <c r="A250" t="s">
        <v>16</v>
      </c>
      <c r="B250" t="s">
        <v>5726</v>
      </c>
      <c r="C250">
        <v>24715</v>
      </c>
      <c r="D250">
        <v>151</v>
      </c>
      <c r="E250" t="s">
        <v>675</v>
      </c>
      <c r="F250" s="8">
        <v>46040</v>
      </c>
      <c r="G250" t="s">
        <v>14344</v>
      </c>
      <c r="H250">
        <v>52</v>
      </c>
      <c r="I250">
        <v>52</v>
      </c>
      <c r="J250">
        <v>0</v>
      </c>
      <c r="K250" t="s">
        <v>14338</v>
      </c>
      <c r="L250">
        <v>4</v>
      </c>
    </row>
    <row r="251" spans="1:12">
      <c r="A251" t="s">
        <v>16</v>
      </c>
      <c r="B251" t="s">
        <v>5726</v>
      </c>
      <c r="C251">
        <v>28459</v>
      </c>
      <c r="D251">
        <v>151</v>
      </c>
      <c r="E251" t="s">
        <v>675</v>
      </c>
      <c r="F251" s="8">
        <v>46068</v>
      </c>
      <c r="G251" t="s">
        <v>14344</v>
      </c>
      <c r="H251">
        <v>56</v>
      </c>
      <c r="I251">
        <v>56</v>
      </c>
      <c r="J251">
        <v>0</v>
      </c>
      <c r="K251" t="s">
        <v>14338</v>
      </c>
      <c r="L251">
        <v>8</v>
      </c>
    </row>
    <row r="252" spans="1:12">
      <c r="A252" t="s">
        <v>16</v>
      </c>
      <c r="B252" t="s">
        <v>5726</v>
      </c>
      <c r="C252">
        <v>25727</v>
      </c>
      <c r="D252">
        <v>151</v>
      </c>
      <c r="E252" t="s">
        <v>675</v>
      </c>
      <c r="F252" s="8">
        <v>46047</v>
      </c>
      <c r="G252" t="s">
        <v>14344</v>
      </c>
      <c r="H252">
        <v>52</v>
      </c>
      <c r="I252">
        <v>52</v>
      </c>
      <c r="J252">
        <v>0</v>
      </c>
      <c r="K252" t="s">
        <v>14338</v>
      </c>
      <c r="L252">
        <v>5</v>
      </c>
    </row>
    <row r="253" spans="1:12">
      <c r="A253" t="s">
        <v>16</v>
      </c>
      <c r="B253" t="s">
        <v>5726</v>
      </c>
      <c r="C253">
        <v>32382</v>
      </c>
      <c r="D253">
        <v>151</v>
      </c>
      <c r="E253" t="s">
        <v>675</v>
      </c>
      <c r="F253" s="8">
        <v>46096</v>
      </c>
      <c r="G253" t="s">
        <v>14344</v>
      </c>
      <c r="H253">
        <v>56</v>
      </c>
      <c r="I253">
        <v>56</v>
      </c>
      <c r="J253">
        <v>0</v>
      </c>
      <c r="K253" t="s">
        <v>14338</v>
      </c>
      <c r="L253">
        <v>12</v>
      </c>
    </row>
    <row r="254" spans="1:12">
      <c r="A254" t="s">
        <v>16</v>
      </c>
      <c r="B254" t="s">
        <v>5726</v>
      </c>
      <c r="C254">
        <v>31391</v>
      </c>
      <c r="D254">
        <v>151</v>
      </c>
      <c r="E254" t="s">
        <v>675</v>
      </c>
      <c r="F254" s="8">
        <v>46089</v>
      </c>
      <c r="G254" t="s">
        <v>14344</v>
      </c>
      <c r="H254">
        <v>56</v>
      </c>
      <c r="I254">
        <v>56</v>
      </c>
      <c r="J254">
        <v>0</v>
      </c>
      <c r="K254" t="s">
        <v>14338</v>
      </c>
      <c r="L254">
        <v>11</v>
      </c>
    </row>
    <row r="255" spans="1:12">
      <c r="A255" t="s">
        <v>16</v>
      </c>
      <c r="B255" t="s">
        <v>40</v>
      </c>
      <c r="C255">
        <v>29268</v>
      </c>
      <c r="D255">
        <v>157</v>
      </c>
      <c r="E255" t="s">
        <v>675</v>
      </c>
      <c r="F255" s="8">
        <v>46075</v>
      </c>
      <c r="G255" t="s">
        <v>14344</v>
      </c>
      <c r="H255">
        <v>968</v>
      </c>
      <c r="I255">
        <v>968</v>
      </c>
      <c r="J255">
        <v>60</v>
      </c>
      <c r="K255" t="s">
        <v>14338</v>
      </c>
      <c r="L255">
        <v>9</v>
      </c>
    </row>
    <row r="256" spans="1:12">
      <c r="A256" t="s">
        <v>16</v>
      </c>
      <c r="B256" t="s">
        <v>40</v>
      </c>
      <c r="C256">
        <v>23899</v>
      </c>
      <c r="D256">
        <v>157</v>
      </c>
      <c r="E256" t="s">
        <v>675</v>
      </c>
      <c r="F256" s="8">
        <v>46033</v>
      </c>
      <c r="G256" t="s">
        <v>14344</v>
      </c>
      <c r="H256">
        <v>857</v>
      </c>
      <c r="I256">
        <v>857</v>
      </c>
      <c r="J256">
        <v>13</v>
      </c>
      <c r="K256" t="s">
        <v>14338</v>
      </c>
      <c r="L256">
        <v>3</v>
      </c>
    </row>
    <row r="257" spans="1:12">
      <c r="A257" t="s">
        <v>16</v>
      </c>
      <c r="B257" t="s">
        <v>40</v>
      </c>
      <c r="C257">
        <v>30387</v>
      </c>
      <c r="D257">
        <v>157</v>
      </c>
      <c r="E257" t="s">
        <v>675</v>
      </c>
      <c r="F257" s="8">
        <v>46082</v>
      </c>
      <c r="G257" t="s">
        <v>14344</v>
      </c>
      <c r="H257">
        <v>1003</v>
      </c>
      <c r="I257">
        <v>1003</v>
      </c>
      <c r="J257">
        <v>35</v>
      </c>
      <c r="K257" t="s">
        <v>14338</v>
      </c>
      <c r="L257">
        <v>10</v>
      </c>
    </row>
    <row r="258" spans="1:12">
      <c r="A258" t="s">
        <v>16</v>
      </c>
      <c r="B258" t="s">
        <v>40</v>
      </c>
      <c r="C258">
        <v>22991</v>
      </c>
      <c r="D258">
        <v>157</v>
      </c>
      <c r="E258" t="s">
        <v>675</v>
      </c>
      <c r="F258" s="8">
        <v>46026</v>
      </c>
      <c r="G258" t="s">
        <v>14344</v>
      </c>
      <c r="H258">
        <v>844</v>
      </c>
      <c r="I258">
        <v>844</v>
      </c>
      <c r="J258">
        <v>9</v>
      </c>
      <c r="K258" t="s">
        <v>14338</v>
      </c>
      <c r="L258">
        <v>2</v>
      </c>
    </row>
    <row r="259" spans="1:12">
      <c r="A259" t="s">
        <v>16</v>
      </c>
      <c r="B259" t="s">
        <v>40</v>
      </c>
      <c r="C259">
        <v>26584</v>
      </c>
      <c r="D259">
        <v>157</v>
      </c>
      <c r="E259" t="s">
        <v>675</v>
      </c>
      <c r="F259" s="8">
        <v>46053</v>
      </c>
      <c r="G259" t="s">
        <v>14344</v>
      </c>
      <c r="H259">
        <v>864</v>
      </c>
      <c r="I259">
        <v>864</v>
      </c>
      <c r="J259">
        <v>2</v>
      </c>
      <c r="K259" t="s">
        <v>14338</v>
      </c>
      <c r="L259">
        <v>5</v>
      </c>
    </row>
    <row r="260" spans="1:12">
      <c r="A260" t="s">
        <v>16</v>
      </c>
      <c r="B260" t="s">
        <v>40</v>
      </c>
      <c r="C260">
        <v>27574</v>
      </c>
      <c r="D260">
        <v>157</v>
      </c>
      <c r="E260" t="s">
        <v>675</v>
      </c>
      <c r="F260" s="8">
        <v>46060</v>
      </c>
      <c r="G260" t="s">
        <v>14344</v>
      </c>
      <c r="H260">
        <v>876</v>
      </c>
      <c r="I260">
        <v>876</v>
      </c>
      <c r="J260">
        <v>12</v>
      </c>
      <c r="K260" t="s">
        <v>14338</v>
      </c>
      <c r="L260">
        <v>6</v>
      </c>
    </row>
    <row r="261" spans="1:12">
      <c r="A261" t="s">
        <v>16</v>
      </c>
      <c r="B261" t="s">
        <v>40</v>
      </c>
      <c r="C261">
        <v>24727</v>
      </c>
      <c r="D261">
        <v>157</v>
      </c>
      <c r="E261" t="s">
        <v>675</v>
      </c>
      <c r="F261" s="8">
        <v>46040</v>
      </c>
      <c r="G261" t="s">
        <v>14344</v>
      </c>
      <c r="H261">
        <v>858</v>
      </c>
      <c r="I261">
        <v>858</v>
      </c>
      <c r="J261">
        <v>1</v>
      </c>
      <c r="K261" t="s">
        <v>14338</v>
      </c>
      <c r="L261">
        <v>4</v>
      </c>
    </row>
    <row r="262" spans="1:12">
      <c r="A262" t="s">
        <v>16</v>
      </c>
      <c r="B262" t="s">
        <v>40</v>
      </c>
      <c r="C262">
        <v>28471</v>
      </c>
      <c r="D262">
        <v>157</v>
      </c>
      <c r="E262" t="s">
        <v>675</v>
      </c>
      <c r="F262" s="8">
        <v>46068</v>
      </c>
      <c r="G262" t="s">
        <v>14344</v>
      </c>
      <c r="H262">
        <v>908</v>
      </c>
      <c r="I262">
        <v>908</v>
      </c>
      <c r="J262">
        <v>32</v>
      </c>
      <c r="K262" t="s">
        <v>14338</v>
      </c>
      <c r="L262">
        <v>8</v>
      </c>
    </row>
    <row r="263" spans="1:12">
      <c r="A263" t="s">
        <v>16</v>
      </c>
      <c r="B263" t="s">
        <v>40</v>
      </c>
      <c r="C263">
        <v>25739</v>
      </c>
      <c r="D263">
        <v>157</v>
      </c>
      <c r="E263" t="s">
        <v>675</v>
      </c>
      <c r="F263" s="8">
        <v>46047</v>
      </c>
      <c r="G263" t="s">
        <v>14344</v>
      </c>
      <c r="H263">
        <v>862</v>
      </c>
      <c r="I263">
        <v>862</v>
      </c>
      <c r="J263">
        <v>4</v>
      </c>
      <c r="K263" t="s">
        <v>14338</v>
      </c>
      <c r="L263">
        <v>5</v>
      </c>
    </row>
    <row r="264" spans="1:12">
      <c r="A264" t="s">
        <v>16</v>
      </c>
      <c r="B264" t="s">
        <v>40</v>
      </c>
      <c r="C264">
        <v>32394</v>
      </c>
      <c r="D264">
        <v>157</v>
      </c>
      <c r="E264" t="s">
        <v>675</v>
      </c>
      <c r="F264" s="8">
        <v>46096</v>
      </c>
      <c r="G264" t="s">
        <v>14344</v>
      </c>
      <c r="H264">
        <v>1058</v>
      </c>
      <c r="I264">
        <v>1058</v>
      </c>
      <c r="J264">
        <v>27</v>
      </c>
      <c r="K264" t="s">
        <v>14338</v>
      </c>
      <c r="L264">
        <v>12</v>
      </c>
    </row>
    <row r="265" spans="1:12">
      <c r="A265" t="s">
        <v>16</v>
      </c>
      <c r="B265" t="s">
        <v>40</v>
      </c>
      <c r="C265">
        <v>30998</v>
      </c>
      <c r="D265">
        <v>951</v>
      </c>
      <c r="E265" t="s">
        <v>40</v>
      </c>
      <c r="F265" s="8">
        <v>46075</v>
      </c>
      <c r="G265" t="s">
        <v>14337</v>
      </c>
      <c r="H265">
        <v>1116</v>
      </c>
      <c r="I265">
        <v>1116</v>
      </c>
      <c r="J265">
        <v>61</v>
      </c>
      <c r="K265" t="s">
        <v>14338</v>
      </c>
      <c r="L265">
        <v>9</v>
      </c>
    </row>
    <row r="266" spans="1:12">
      <c r="A266" t="s">
        <v>16</v>
      </c>
      <c r="B266" t="s">
        <v>40</v>
      </c>
      <c r="C266">
        <v>31403</v>
      </c>
      <c r="D266">
        <v>157</v>
      </c>
      <c r="E266" t="s">
        <v>675</v>
      </c>
      <c r="F266" s="8">
        <v>46089</v>
      </c>
      <c r="G266" t="s">
        <v>14344</v>
      </c>
      <c r="H266">
        <v>1031</v>
      </c>
      <c r="I266">
        <v>1031</v>
      </c>
      <c r="J266">
        <v>28</v>
      </c>
      <c r="K266" t="s">
        <v>14338</v>
      </c>
      <c r="L266">
        <v>11</v>
      </c>
    </row>
    <row r="267" spans="1:12">
      <c r="A267" t="s">
        <v>16</v>
      </c>
      <c r="B267" t="s">
        <v>114</v>
      </c>
      <c r="C267">
        <v>29280</v>
      </c>
      <c r="D267">
        <v>163</v>
      </c>
      <c r="E267" t="s">
        <v>675</v>
      </c>
      <c r="F267" s="8">
        <v>46075</v>
      </c>
      <c r="G267" t="s">
        <v>14344</v>
      </c>
      <c r="H267">
        <v>491</v>
      </c>
      <c r="I267">
        <v>491</v>
      </c>
      <c r="J267">
        <v>70</v>
      </c>
      <c r="K267" t="s">
        <v>14338</v>
      </c>
      <c r="L267">
        <v>9</v>
      </c>
    </row>
    <row r="268" spans="1:12">
      <c r="A268" t="s">
        <v>16</v>
      </c>
      <c r="B268" t="s">
        <v>114</v>
      </c>
      <c r="C268">
        <v>23911</v>
      </c>
      <c r="D268">
        <v>163</v>
      </c>
      <c r="E268" t="s">
        <v>675</v>
      </c>
      <c r="F268" s="8">
        <v>46033</v>
      </c>
      <c r="G268" t="s">
        <v>14344</v>
      </c>
      <c r="H268">
        <v>286</v>
      </c>
      <c r="I268">
        <v>286</v>
      </c>
      <c r="J268">
        <v>15</v>
      </c>
      <c r="K268" t="s">
        <v>14338</v>
      </c>
      <c r="L268">
        <v>3</v>
      </c>
    </row>
    <row r="269" spans="1:12">
      <c r="A269" t="s">
        <v>16</v>
      </c>
      <c r="B269" t="s">
        <v>114</v>
      </c>
      <c r="C269">
        <v>27234</v>
      </c>
      <c r="D269">
        <v>952</v>
      </c>
      <c r="E269" t="s">
        <v>114</v>
      </c>
      <c r="F269" s="8">
        <v>46042</v>
      </c>
      <c r="G269" t="s">
        <v>14337</v>
      </c>
      <c r="H269">
        <v>459</v>
      </c>
      <c r="I269">
        <v>459</v>
      </c>
      <c r="J269">
        <v>97</v>
      </c>
      <c r="K269" t="s">
        <v>14338</v>
      </c>
      <c r="L269">
        <v>4</v>
      </c>
    </row>
    <row r="270" spans="1:12">
      <c r="A270" t="s">
        <v>16</v>
      </c>
      <c r="B270" t="s">
        <v>114</v>
      </c>
      <c r="C270">
        <v>30399</v>
      </c>
      <c r="D270">
        <v>163</v>
      </c>
      <c r="E270" t="s">
        <v>675</v>
      </c>
      <c r="F270" s="8">
        <v>46082</v>
      </c>
      <c r="G270" t="s">
        <v>14344</v>
      </c>
      <c r="H270">
        <v>536</v>
      </c>
      <c r="I270">
        <v>536</v>
      </c>
      <c r="J270">
        <v>45</v>
      </c>
      <c r="K270" t="s">
        <v>14338</v>
      </c>
      <c r="L270">
        <v>10</v>
      </c>
    </row>
    <row r="271" spans="1:12">
      <c r="A271" t="s">
        <v>16</v>
      </c>
      <c r="B271" t="s">
        <v>114</v>
      </c>
      <c r="C271">
        <v>23003</v>
      </c>
      <c r="D271">
        <v>163</v>
      </c>
      <c r="E271" t="s">
        <v>675</v>
      </c>
      <c r="F271" s="8">
        <v>46026</v>
      </c>
      <c r="G271" t="s">
        <v>14344</v>
      </c>
      <c r="H271">
        <v>271</v>
      </c>
      <c r="I271">
        <v>271</v>
      </c>
      <c r="J271">
        <v>15</v>
      </c>
      <c r="K271" t="s">
        <v>14338</v>
      </c>
      <c r="L271">
        <v>2</v>
      </c>
    </row>
    <row r="272" spans="1:12">
      <c r="A272" t="s">
        <v>16</v>
      </c>
      <c r="B272" t="s">
        <v>114</v>
      </c>
      <c r="C272">
        <v>26596</v>
      </c>
      <c r="D272">
        <v>163</v>
      </c>
      <c r="E272" t="s">
        <v>675</v>
      </c>
      <c r="F272" s="8">
        <v>46053</v>
      </c>
      <c r="G272" t="s">
        <v>14344</v>
      </c>
      <c r="H272">
        <v>325</v>
      </c>
      <c r="I272">
        <v>325</v>
      </c>
      <c r="J272">
        <v>10</v>
      </c>
      <c r="K272" t="s">
        <v>14338</v>
      </c>
      <c r="L272">
        <v>5</v>
      </c>
    </row>
    <row r="273" spans="1:12">
      <c r="A273" t="s">
        <v>16</v>
      </c>
      <c r="B273" t="s">
        <v>114</v>
      </c>
      <c r="C273">
        <v>27586</v>
      </c>
      <c r="D273">
        <v>163</v>
      </c>
      <c r="E273" t="s">
        <v>675</v>
      </c>
      <c r="F273" s="8">
        <v>46060</v>
      </c>
      <c r="G273" t="s">
        <v>14344</v>
      </c>
      <c r="H273">
        <v>382</v>
      </c>
      <c r="I273">
        <v>382</v>
      </c>
      <c r="J273">
        <v>57</v>
      </c>
      <c r="K273" t="s">
        <v>14338</v>
      </c>
      <c r="L273">
        <v>6</v>
      </c>
    </row>
    <row r="274" spans="1:12">
      <c r="A274" t="s">
        <v>16</v>
      </c>
      <c r="B274" t="s">
        <v>114</v>
      </c>
      <c r="C274">
        <v>24739</v>
      </c>
      <c r="D274">
        <v>163</v>
      </c>
      <c r="E274" t="s">
        <v>675</v>
      </c>
      <c r="F274" s="8">
        <v>46040</v>
      </c>
      <c r="G274" t="s">
        <v>14344</v>
      </c>
      <c r="H274">
        <v>304</v>
      </c>
      <c r="I274">
        <v>304</v>
      </c>
      <c r="J274">
        <v>18</v>
      </c>
      <c r="K274" t="s">
        <v>14338</v>
      </c>
      <c r="L274">
        <v>4</v>
      </c>
    </row>
    <row r="275" spans="1:12">
      <c r="A275" t="s">
        <v>16</v>
      </c>
      <c r="B275" t="s">
        <v>114</v>
      </c>
      <c r="C275">
        <v>28483</v>
      </c>
      <c r="D275">
        <v>163</v>
      </c>
      <c r="E275" t="s">
        <v>675</v>
      </c>
      <c r="F275" s="8">
        <v>46068</v>
      </c>
      <c r="G275" t="s">
        <v>14344</v>
      </c>
      <c r="H275">
        <v>421</v>
      </c>
      <c r="I275">
        <v>421</v>
      </c>
      <c r="J275">
        <v>39</v>
      </c>
      <c r="K275" t="s">
        <v>14338</v>
      </c>
      <c r="L275">
        <v>8</v>
      </c>
    </row>
    <row r="276" spans="1:12">
      <c r="A276" t="s">
        <v>16</v>
      </c>
      <c r="B276" t="s">
        <v>114</v>
      </c>
      <c r="C276">
        <v>25751</v>
      </c>
      <c r="D276">
        <v>163</v>
      </c>
      <c r="E276" t="s">
        <v>675</v>
      </c>
      <c r="F276" s="8">
        <v>46047</v>
      </c>
      <c r="G276" t="s">
        <v>14344</v>
      </c>
      <c r="H276">
        <v>315</v>
      </c>
      <c r="I276">
        <v>315</v>
      </c>
      <c r="J276">
        <v>11</v>
      </c>
      <c r="K276" t="s">
        <v>14338</v>
      </c>
      <c r="L276">
        <v>5</v>
      </c>
    </row>
    <row r="277" spans="1:12">
      <c r="A277" t="s">
        <v>16</v>
      </c>
      <c r="B277" t="s">
        <v>114</v>
      </c>
      <c r="C277">
        <v>32406</v>
      </c>
      <c r="D277">
        <v>163</v>
      </c>
      <c r="E277" t="s">
        <v>675</v>
      </c>
      <c r="F277" s="8">
        <v>46096</v>
      </c>
      <c r="G277" t="s">
        <v>14344</v>
      </c>
      <c r="H277">
        <v>639</v>
      </c>
      <c r="I277">
        <v>639</v>
      </c>
      <c r="J277">
        <v>48</v>
      </c>
      <c r="K277" t="s">
        <v>14338</v>
      </c>
      <c r="L277">
        <v>12</v>
      </c>
    </row>
    <row r="278" spans="1:12">
      <c r="A278" t="s">
        <v>16</v>
      </c>
      <c r="B278" t="s">
        <v>114</v>
      </c>
      <c r="C278">
        <v>31000</v>
      </c>
      <c r="D278">
        <v>952</v>
      </c>
      <c r="E278" t="s">
        <v>114</v>
      </c>
      <c r="F278" s="8">
        <v>46075</v>
      </c>
      <c r="G278" t="s">
        <v>14337</v>
      </c>
      <c r="H278">
        <v>581</v>
      </c>
      <c r="I278">
        <v>581</v>
      </c>
      <c r="J278">
        <v>122</v>
      </c>
      <c r="K278" t="s">
        <v>14338</v>
      </c>
      <c r="L278">
        <v>9</v>
      </c>
    </row>
    <row r="279" spans="1:12">
      <c r="A279" t="s">
        <v>16</v>
      </c>
      <c r="B279" t="s">
        <v>114</v>
      </c>
      <c r="C279">
        <v>31415</v>
      </c>
      <c r="D279">
        <v>163</v>
      </c>
      <c r="E279" t="s">
        <v>675</v>
      </c>
      <c r="F279" s="8">
        <v>46089</v>
      </c>
      <c r="G279" t="s">
        <v>14344</v>
      </c>
      <c r="H279">
        <v>591</v>
      </c>
      <c r="I279">
        <v>591</v>
      </c>
      <c r="J279">
        <v>55</v>
      </c>
      <c r="K279" t="s">
        <v>14338</v>
      </c>
      <c r="L279">
        <v>11</v>
      </c>
    </row>
    <row r="280" spans="1:12">
      <c r="A280" t="s">
        <v>16</v>
      </c>
      <c r="B280" t="s">
        <v>640</v>
      </c>
      <c r="C280">
        <v>23923</v>
      </c>
      <c r="D280">
        <v>169</v>
      </c>
      <c r="E280" t="s">
        <v>675</v>
      </c>
      <c r="F280" s="8">
        <v>46033</v>
      </c>
      <c r="G280" t="s">
        <v>14344</v>
      </c>
      <c r="H280">
        <v>221</v>
      </c>
      <c r="I280">
        <v>221</v>
      </c>
      <c r="J280">
        <v>0</v>
      </c>
      <c r="K280" t="s">
        <v>14338</v>
      </c>
      <c r="L280">
        <v>3</v>
      </c>
    </row>
    <row r="281" spans="1:12">
      <c r="A281" t="s">
        <v>16</v>
      </c>
      <c r="B281" t="s">
        <v>640</v>
      </c>
      <c r="C281">
        <v>29292</v>
      </c>
      <c r="D281">
        <v>169</v>
      </c>
      <c r="E281" t="s">
        <v>675</v>
      </c>
      <c r="F281" s="8">
        <v>46075</v>
      </c>
      <c r="G281" t="s">
        <v>14344</v>
      </c>
      <c r="H281">
        <v>221</v>
      </c>
      <c r="I281">
        <v>221</v>
      </c>
      <c r="J281">
        <v>0</v>
      </c>
      <c r="K281" t="s">
        <v>14338</v>
      </c>
      <c r="L281">
        <v>9</v>
      </c>
    </row>
    <row r="282" spans="1:12">
      <c r="A282" t="s">
        <v>16</v>
      </c>
      <c r="B282" t="s">
        <v>640</v>
      </c>
      <c r="C282">
        <v>30411</v>
      </c>
      <c r="D282">
        <v>169</v>
      </c>
      <c r="E282" t="s">
        <v>675</v>
      </c>
      <c r="F282" s="8">
        <v>46082</v>
      </c>
      <c r="G282" t="s">
        <v>14344</v>
      </c>
      <c r="H282">
        <v>221</v>
      </c>
      <c r="I282">
        <v>221</v>
      </c>
      <c r="J282">
        <v>0</v>
      </c>
      <c r="K282" t="s">
        <v>14338</v>
      </c>
      <c r="L282">
        <v>10</v>
      </c>
    </row>
    <row r="283" spans="1:12">
      <c r="A283" t="s">
        <v>16</v>
      </c>
      <c r="B283" t="s">
        <v>640</v>
      </c>
      <c r="C283">
        <v>23015</v>
      </c>
      <c r="D283">
        <v>169</v>
      </c>
      <c r="E283" t="s">
        <v>675</v>
      </c>
      <c r="F283" s="8">
        <v>46026</v>
      </c>
      <c r="G283" t="s">
        <v>14344</v>
      </c>
      <c r="H283">
        <v>221</v>
      </c>
      <c r="I283">
        <v>221</v>
      </c>
      <c r="J283">
        <v>0</v>
      </c>
      <c r="K283" t="s">
        <v>14338</v>
      </c>
      <c r="L283">
        <v>2</v>
      </c>
    </row>
    <row r="284" spans="1:12">
      <c r="A284" t="s">
        <v>16</v>
      </c>
      <c r="B284" t="s">
        <v>640</v>
      </c>
      <c r="C284">
        <v>26608</v>
      </c>
      <c r="D284">
        <v>169</v>
      </c>
      <c r="E284" t="s">
        <v>675</v>
      </c>
      <c r="F284" s="8">
        <v>46053</v>
      </c>
      <c r="G284" t="s">
        <v>14344</v>
      </c>
      <c r="H284">
        <v>221</v>
      </c>
      <c r="I284">
        <v>221</v>
      </c>
      <c r="J284">
        <v>0</v>
      </c>
      <c r="K284" t="s">
        <v>14338</v>
      </c>
      <c r="L284">
        <v>5</v>
      </c>
    </row>
    <row r="285" spans="1:12">
      <c r="A285" t="s">
        <v>16</v>
      </c>
      <c r="B285" t="s">
        <v>640</v>
      </c>
      <c r="C285">
        <v>27598</v>
      </c>
      <c r="D285">
        <v>169</v>
      </c>
      <c r="E285" t="s">
        <v>675</v>
      </c>
      <c r="F285" s="8">
        <v>46060</v>
      </c>
      <c r="G285" t="s">
        <v>14344</v>
      </c>
      <c r="H285">
        <v>221</v>
      </c>
      <c r="I285">
        <v>221</v>
      </c>
      <c r="J285">
        <v>0</v>
      </c>
      <c r="K285" t="s">
        <v>14338</v>
      </c>
      <c r="L285">
        <v>6</v>
      </c>
    </row>
    <row r="286" spans="1:12">
      <c r="A286" t="s">
        <v>16</v>
      </c>
      <c r="B286" t="s">
        <v>640</v>
      </c>
      <c r="C286">
        <v>28495</v>
      </c>
      <c r="D286">
        <v>169</v>
      </c>
      <c r="E286" t="s">
        <v>675</v>
      </c>
      <c r="F286" s="8">
        <v>46068</v>
      </c>
      <c r="G286" t="s">
        <v>14344</v>
      </c>
      <c r="H286">
        <v>221</v>
      </c>
      <c r="I286">
        <v>221</v>
      </c>
      <c r="J286">
        <v>0</v>
      </c>
      <c r="K286" t="s">
        <v>14338</v>
      </c>
      <c r="L286">
        <v>8</v>
      </c>
    </row>
    <row r="287" spans="1:12">
      <c r="A287" t="s">
        <v>16</v>
      </c>
      <c r="B287" t="s">
        <v>640</v>
      </c>
      <c r="C287">
        <v>24751</v>
      </c>
      <c r="D287">
        <v>169</v>
      </c>
      <c r="E287" t="s">
        <v>675</v>
      </c>
      <c r="F287" s="8">
        <v>46040</v>
      </c>
      <c r="G287" t="s">
        <v>14344</v>
      </c>
      <c r="H287">
        <v>221</v>
      </c>
      <c r="I287">
        <v>221</v>
      </c>
      <c r="J287">
        <v>0</v>
      </c>
      <c r="K287" t="s">
        <v>14338</v>
      </c>
      <c r="L287">
        <v>4</v>
      </c>
    </row>
    <row r="288" spans="1:12">
      <c r="A288" t="s">
        <v>16</v>
      </c>
      <c r="B288" t="s">
        <v>640</v>
      </c>
      <c r="C288">
        <v>25763</v>
      </c>
      <c r="D288">
        <v>169</v>
      </c>
      <c r="E288" t="s">
        <v>675</v>
      </c>
      <c r="F288" s="8">
        <v>46047</v>
      </c>
      <c r="G288" t="s">
        <v>14344</v>
      </c>
      <c r="H288">
        <v>221</v>
      </c>
      <c r="I288">
        <v>221</v>
      </c>
      <c r="J288">
        <v>0</v>
      </c>
      <c r="K288" t="s">
        <v>14338</v>
      </c>
      <c r="L288">
        <v>5</v>
      </c>
    </row>
    <row r="289" spans="1:12">
      <c r="A289" t="s">
        <v>16</v>
      </c>
      <c r="B289" t="s">
        <v>640</v>
      </c>
      <c r="C289">
        <v>32418</v>
      </c>
      <c r="D289">
        <v>169</v>
      </c>
      <c r="E289" t="s">
        <v>675</v>
      </c>
      <c r="F289" s="8">
        <v>46096</v>
      </c>
      <c r="G289" t="s">
        <v>14344</v>
      </c>
      <c r="H289">
        <v>221</v>
      </c>
      <c r="I289">
        <v>221</v>
      </c>
      <c r="J289">
        <v>0</v>
      </c>
      <c r="K289" t="s">
        <v>14338</v>
      </c>
      <c r="L289">
        <v>12</v>
      </c>
    </row>
    <row r="290" spans="1:12">
      <c r="A290" t="s">
        <v>16</v>
      </c>
      <c r="B290" t="s">
        <v>640</v>
      </c>
      <c r="C290">
        <v>31427</v>
      </c>
      <c r="D290">
        <v>169</v>
      </c>
      <c r="E290" t="s">
        <v>675</v>
      </c>
      <c r="F290" s="8">
        <v>46089</v>
      </c>
      <c r="G290" t="s">
        <v>14344</v>
      </c>
      <c r="H290">
        <v>221</v>
      </c>
      <c r="I290">
        <v>221</v>
      </c>
      <c r="J290">
        <v>0</v>
      </c>
      <c r="K290" t="s">
        <v>14338</v>
      </c>
      <c r="L290">
        <v>11</v>
      </c>
    </row>
    <row r="291" spans="1:12">
      <c r="A291" t="s">
        <v>16</v>
      </c>
      <c r="B291" t="s">
        <v>64</v>
      </c>
      <c r="C291">
        <v>23935</v>
      </c>
      <c r="D291">
        <v>175</v>
      </c>
      <c r="E291" t="s">
        <v>675</v>
      </c>
      <c r="F291" s="8">
        <v>46033</v>
      </c>
      <c r="G291" t="s">
        <v>14344</v>
      </c>
      <c r="H291">
        <v>607</v>
      </c>
      <c r="I291">
        <v>607</v>
      </c>
      <c r="J291">
        <v>0</v>
      </c>
      <c r="K291" t="s">
        <v>14338</v>
      </c>
      <c r="L291">
        <v>3</v>
      </c>
    </row>
    <row r="292" spans="1:12">
      <c r="A292" t="s">
        <v>16</v>
      </c>
      <c r="B292" t="s">
        <v>64</v>
      </c>
      <c r="C292">
        <v>29304</v>
      </c>
      <c r="D292">
        <v>175</v>
      </c>
      <c r="E292" t="s">
        <v>675</v>
      </c>
      <c r="F292" s="8">
        <v>46075</v>
      </c>
      <c r="G292" t="s">
        <v>14344</v>
      </c>
      <c r="H292">
        <v>608</v>
      </c>
      <c r="I292">
        <v>608</v>
      </c>
      <c r="J292">
        <v>0</v>
      </c>
      <c r="K292" t="s">
        <v>14338</v>
      </c>
      <c r="L292">
        <v>9</v>
      </c>
    </row>
    <row r="293" spans="1:12">
      <c r="A293" t="s">
        <v>16</v>
      </c>
      <c r="B293" t="s">
        <v>64</v>
      </c>
      <c r="C293">
        <v>30423</v>
      </c>
      <c r="D293">
        <v>175</v>
      </c>
      <c r="E293" t="s">
        <v>675</v>
      </c>
      <c r="F293" s="8">
        <v>46082</v>
      </c>
      <c r="G293" t="s">
        <v>14344</v>
      </c>
      <c r="H293">
        <v>608</v>
      </c>
      <c r="I293">
        <v>608</v>
      </c>
      <c r="J293">
        <v>0</v>
      </c>
      <c r="K293" t="s">
        <v>14338</v>
      </c>
      <c r="L293">
        <v>10</v>
      </c>
    </row>
    <row r="294" spans="1:12">
      <c r="A294" t="s">
        <v>16</v>
      </c>
      <c r="B294" t="s">
        <v>64</v>
      </c>
      <c r="C294">
        <v>23027</v>
      </c>
      <c r="D294">
        <v>175</v>
      </c>
      <c r="E294" t="s">
        <v>675</v>
      </c>
      <c r="F294" s="8">
        <v>46026</v>
      </c>
      <c r="G294" t="s">
        <v>14344</v>
      </c>
      <c r="H294">
        <v>607</v>
      </c>
      <c r="I294">
        <v>607</v>
      </c>
      <c r="J294">
        <v>1</v>
      </c>
      <c r="K294" t="s">
        <v>14338</v>
      </c>
      <c r="L294">
        <v>2</v>
      </c>
    </row>
    <row r="295" spans="1:12">
      <c r="A295" t="s">
        <v>16</v>
      </c>
      <c r="B295" t="s">
        <v>64</v>
      </c>
      <c r="C295">
        <v>28507</v>
      </c>
      <c r="D295">
        <v>175</v>
      </c>
      <c r="E295" t="s">
        <v>675</v>
      </c>
      <c r="F295" s="8">
        <v>46068</v>
      </c>
      <c r="G295" t="s">
        <v>14344</v>
      </c>
      <c r="H295">
        <v>608</v>
      </c>
      <c r="I295">
        <v>608</v>
      </c>
      <c r="J295">
        <v>0</v>
      </c>
      <c r="K295" t="s">
        <v>14338</v>
      </c>
      <c r="L295">
        <v>8</v>
      </c>
    </row>
    <row r="296" spans="1:12">
      <c r="A296" t="s">
        <v>16</v>
      </c>
      <c r="B296" t="s">
        <v>64</v>
      </c>
      <c r="C296">
        <v>26620</v>
      </c>
      <c r="D296">
        <v>175</v>
      </c>
      <c r="E296" t="s">
        <v>675</v>
      </c>
      <c r="F296" s="8">
        <v>46053</v>
      </c>
      <c r="G296" t="s">
        <v>14344</v>
      </c>
      <c r="H296">
        <v>608</v>
      </c>
      <c r="I296">
        <v>608</v>
      </c>
      <c r="J296">
        <v>1</v>
      </c>
      <c r="K296" t="s">
        <v>14338</v>
      </c>
      <c r="L296">
        <v>5</v>
      </c>
    </row>
    <row r="297" spans="1:12">
      <c r="A297" t="s">
        <v>16</v>
      </c>
      <c r="B297" t="s">
        <v>64</v>
      </c>
      <c r="C297">
        <v>27610</v>
      </c>
      <c r="D297">
        <v>175</v>
      </c>
      <c r="E297" t="s">
        <v>675</v>
      </c>
      <c r="F297" s="8">
        <v>46060</v>
      </c>
      <c r="G297" t="s">
        <v>14344</v>
      </c>
      <c r="H297">
        <v>608</v>
      </c>
      <c r="I297">
        <v>608</v>
      </c>
      <c r="J297">
        <v>0</v>
      </c>
      <c r="K297" t="s">
        <v>14338</v>
      </c>
      <c r="L297">
        <v>6</v>
      </c>
    </row>
    <row r="298" spans="1:12">
      <c r="A298" t="s">
        <v>16</v>
      </c>
      <c r="B298" t="s">
        <v>64</v>
      </c>
      <c r="C298">
        <v>24763</v>
      </c>
      <c r="D298">
        <v>175</v>
      </c>
      <c r="E298" t="s">
        <v>675</v>
      </c>
      <c r="F298" s="8">
        <v>46040</v>
      </c>
      <c r="G298" t="s">
        <v>14344</v>
      </c>
      <c r="H298">
        <v>607</v>
      </c>
      <c r="I298">
        <v>607</v>
      </c>
      <c r="J298">
        <v>0</v>
      </c>
      <c r="K298" t="s">
        <v>14338</v>
      </c>
      <c r="L298">
        <v>4</v>
      </c>
    </row>
    <row r="299" spans="1:12">
      <c r="A299" t="s">
        <v>16</v>
      </c>
      <c r="B299" t="s">
        <v>64</v>
      </c>
      <c r="C299">
        <v>25775</v>
      </c>
      <c r="D299">
        <v>175</v>
      </c>
      <c r="E299" t="s">
        <v>675</v>
      </c>
      <c r="F299" s="8">
        <v>46047</v>
      </c>
      <c r="G299" t="s">
        <v>14344</v>
      </c>
      <c r="H299">
        <v>607</v>
      </c>
      <c r="I299">
        <v>607</v>
      </c>
      <c r="J299">
        <v>0</v>
      </c>
      <c r="K299" t="s">
        <v>14338</v>
      </c>
      <c r="L299">
        <v>5</v>
      </c>
    </row>
    <row r="300" spans="1:12">
      <c r="A300" t="s">
        <v>16</v>
      </c>
      <c r="B300" t="s">
        <v>64</v>
      </c>
      <c r="C300">
        <v>32430</v>
      </c>
      <c r="D300">
        <v>175</v>
      </c>
      <c r="E300" t="s">
        <v>675</v>
      </c>
      <c r="F300" s="8">
        <v>46096</v>
      </c>
      <c r="G300" t="s">
        <v>14344</v>
      </c>
      <c r="H300">
        <v>608</v>
      </c>
      <c r="I300">
        <v>608</v>
      </c>
      <c r="J300">
        <v>0</v>
      </c>
      <c r="K300" t="s">
        <v>14338</v>
      </c>
      <c r="L300">
        <v>12</v>
      </c>
    </row>
    <row r="301" spans="1:12">
      <c r="A301" t="s">
        <v>16</v>
      </c>
      <c r="B301" t="s">
        <v>64</v>
      </c>
      <c r="C301">
        <v>31439</v>
      </c>
      <c r="D301">
        <v>175</v>
      </c>
      <c r="E301" t="s">
        <v>675</v>
      </c>
      <c r="F301" s="8">
        <v>46089</v>
      </c>
      <c r="G301" t="s">
        <v>14344</v>
      </c>
      <c r="H301">
        <v>608</v>
      </c>
      <c r="I301">
        <v>608</v>
      </c>
      <c r="J301">
        <v>0</v>
      </c>
      <c r="K301" t="s">
        <v>14338</v>
      </c>
      <c r="L301">
        <v>11</v>
      </c>
    </row>
    <row r="302" spans="1:12">
      <c r="A302" t="s">
        <v>16</v>
      </c>
      <c r="B302" t="s">
        <v>79</v>
      </c>
      <c r="C302">
        <v>23947</v>
      </c>
      <c r="D302">
        <v>181</v>
      </c>
      <c r="E302" t="s">
        <v>675</v>
      </c>
      <c r="F302" s="8">
        <v>46033</v>
      </c>
      <c r="G302" t="s">
        <v>14344</v>
      </c>
      <c r="H302">
        <v>898</v>
      </c>
      <c r="I302">
        <v>898</v>
      </c>
      <c r="J302">
        <v>32</v>
      </c>
      <c r="K302" t="s">
        <v>14338</v>
      </c>
      <c r="L302">
        <v>3</v>
      </c>
    </row>
    <row r="303" spans="1:12">
      <c r="A303" t="s">
        <v>16</v>
      </c>
      <c r="B303" t="s">
        <v>79</v>
      </c>
      <c r="C303">
        <v>30435</v>
      </c>
      <c r="D303">
        <v>181</v>
      </c>
      <c r="E303" t="s">
        <v>675</v>
      </c>
      <c r="F303" s="8">
        <v>46082</v>
      </c>
      <c r="G303" t="s">
        <v>14344</v>
      </c>
      <c r="H303">
        <v>1124</v>
      </c>
      <c r="I303">
        <v>1124</v>
      </c>
      <c r="J303">
        <v>59</v>
      </c>
      <c r="K303" t="s">
        <v>14338</v>
      </c>
      <c r="L303">
        <v>10</v>
      </c>
    </row>
    <row r="304" spans="1:12">
      <c r="A304" t="s">
        <v>16</v>
      </c>
      <c r="B304" t="s">
        <v>79</v>
      </c>
      <c r="C304">
        <v>29316</v>
      </c>
      <c r="D304">
        <v>181</v>
      </c>
      <c r="E304" t="s">
        <v>675</v>
      </c>
      <c r="F304" s="8">
        <v>46075</v>
      </c>
      <c r="G304" t="s">
        <v>14344</v>
      </c>
      <c r="H304">
        <v>1065</v>
      </c>
      <c r="I304">
        <v>1065</v>
      </c>
      <c r="J304">
        <v>115</v>
      </c>
      <c r="K304" t="s">
        <v>14338</v>
      </c>
      <c r="L304">
        <v>9</v>
      </c>
    </row>
    <row r="305" spans="1:12">
      <c r="A305" t="s">
        <v>16</v>
      </c>
      <c r="B305" t="s">
        <v>79</v>
      </c>
      <c r="C305">
        <v>23039</v>
      </c>
      <c r="D305">
        <v>181</v>
      </c>
      <c r="E305" t="s">
        <v>675</v>
      </c>
      <c r="F305" s="8">
        <v>46026</v>
      </c>
      <c r="G305" t="s">
        <v>14344</v>
      </c>
      <c r="H305">
        <v>866</v>
      </c>
      <c r="I305">
        <v>866</v>
      </c>
      <c r="J305">
        <v>64</v>
      </c>
      <c r="K305" t="s">
        <v>14338</v>
      </c>
      <c r="L305">
        <v>2</v>
      </c>
    </row>
    <row r="306" spans="1:12">
      <c r="A306" t="s">
        <v>16</v>
      </c>
      <c r="B306" t="s">
        <v>79</v>
      </c>
      <c r="C306">
        <v>26632</v>
      </c>
      <c r="D306">
        <v>181</v>
      </c>
      <c r="E306" t="s">
        <v>675</v>
      </c>
      <c r="F306" s="8">
        <v>46053</v>
      </c>
      <c r="G306" t="s">
        <v>14344</v>
      </c>
      <c r="H306">
        <v>950</v>
      </c>
      <c r="I306">
        <v>950</v>
      </c>
      <c r="J306">
        <v>0</v>
      </c>
      <c r="K306" t="s">
        <v>14338</v>
      </c>
      <c r="L306">
        <v>5</v>
      </c>
    </row>
    <row r="307" spans="1:12">
      <c r="A307" t="s">
        <v>16</v>
      </c>
      <c r="B307" t="s">
        <v>79</v>
      </c>
      <c r="C307">
        <v>27304</v>
      </c>
      <c r="D307">
        <v>955</v>
      </c>
      <c r="E307" t="s">
        <v>79</v>
      </c>
      <c r="F307" s="8">
        <v>46046</v>
      </c>
      <c r="G307" t="s">
        <v>14337</v>
      </c>
      <c r="H307">
        <v>1095</v>
      </c>
      <c r="I307">
        <v>1095</v>
      </c>
      <c r="J307">
        <v>36</v>
      </c>
      <c r="K307" t="s">
        <v>14338</v>
      </c>
      <c r="L307">
        <v>4</v>
      </c>
    </row>
    <row r="308" spans="1:12">
      <c r="A308" t="s">
        <v>16</v>
      </c>
      <c r="B308" t="s">
        <v>79</v>
      </c>
      <c r="C308">
        <v>27622</v>
      </c>
      <c r="D308">
        <v>181</v>
      </c>
      <c r="E308" t="s">
        <v>675</v>
      </c>
      <c r="F308" s="8">
        <v>46060</v>
      </c>
      <c r="G308" t="s">
        <v>14344</v>
      </c>
      <c r="H308">
        <v>950</v>
      </c>
      <c r="I308">
        <v>950</v>
      </c>
      <c r="J308">
        <v>0</v>
      </c>
      <c r="K308" t="s">
        <v>14338</v>
      </c>
      <c r="L308">
        <v>6</v>
      </c>
    </row>
    <row r="309" spans="1:12">
      <c r="A309" t="s">
        <v>16</v>
      </c>
      <c r="B309" t="s">
        <v>79</v>
      </c>
      <c r="C309">
        <v>28519</v>
      </c>
      <c r="D309">
        <v>181</v>
      </c>
      <c r="E309" t="s">
        <v>675</v>
      </c>
      <c r="F309" s="8">
        <v>46068</v>
      </c>
      <c r="G309" t="s">
        <v>14344</v>
      </c>
      <c r="H309">
        <v>950</v>
      </c>
      <c r="I309">
        <v>950</v>
      </c>
      <c r="J309">
        <v>0</v>
      </c>
      <c r="K309" t="s">
        <v>14338</v>
      </c>
      <c r="L309">
        <v>8</v>
      </c>
    </row>
    <row r="310" spans="1:12">
      <c r="A310" t="s">
        <v>16</v>
      </c>
      <c r="B310" t="s">
        <v>79</v>
      </c>
      <c r="C310">
        <v>24775</v>
      </c>
      <c r="D310">
        <v>181</v>
      </c>
      <c r="E310" t="s">
        <v>675</v>
      </c>
      <c r="F310" s="8">
        <v>46040</v>
      </c>
      <c r="G310" t="s">
        <v>14344</v>
      </c>
      <c r="H310">
        <v>916</v>
      </c>
      <c r="I310">
        <v>916</v>
      </c>
      <c r="J310">
        <v>18</v>
      </c>
      <c r="K310" t="s">
        <v>14338</v>
      </c>
      <c r="L310">
        <v>4</v>
      </c>
    </row>
    <row r="311" spans="1:12">
      <c r="A311" t="s">
        <v>16</v>
      </c>
      <c r="B311" t="s">
        <v>79</v>
      </c>
      <c r="C311">
        <v>25787</v>
      </c>
      <c r="D311">
        <v>181</v>
      </c>
      <c r="E311" t="s">
        <v>675</v>
      </c>
      <c r="F311" s="8">
        <v>46047</v>
      </c>
      <c r="G311" t="s">
        <v>14344</v>
      </c>
      <c r="H311">
        <v>950</v>
      </c>
      <c r="I311">
        <v>950</v>
      </c>
      <c r="J311">
        <v>34</v>
      </c>
      <c r="K311" t="s">
        <v>14338</v>
      </c>
      <c r="L311">
        <v>5</v>
      </c>
    </row>
    <row r="312" spans="1:12">
      <c r="A312" t="s">
        <v>16</v>
      </c>
      <c r="B312" t="s">
        <v>79</v>
      </c>
      <c r="C312">
        <v>32442</v>
      </c>
      <c r="D312">
        <v>181</v>
      </c>
      <c r="E312" t="s">
        <v>675</v>
      </c>
      <c r="F312" s="8">
        <v>46096</v>
      </c>
      <c r="G312" t="s">
        <v>14344</v>
      </c>
      <c r="H312">
        <v>1204</v>
      </c>
      <c r="I312">
        <v>1204</v>
      </c>
      <c r="J312">
        <v>35</v>
      </c>
      <c r="K312" t="s">
        <v>14338</v>
      </c>
      <c r="L312">
        <v>12</v>
      </c>
    </row>
    <row r="313" spans="1:12">
      <c r="A313" t="s">
        <v>16</v>
      </c>
      <c r="B313" t="s">
        <v>79</v>
      </c>
      <c r="C313">
        <v>31002</v>
      </c>
      <c r="D313">
        <v>955</v>
      </c>
      <c r="E313" t="s">
        <v>79</v>
      </c>
      <c r="F313" s="8">
        <v>46075</v>
      </c>
      <c r="G313" t="s">
        <v>14337</v>
      </c>
      <c r="H313">
        <v>1185</v>
      </c>
      <c r="I313">
        <v>1185</v>
      </c>
      <c r="J313">
        <v>90</v>
      </c>
      <c r="K313" t="s">
        <v>14338</v>
      </c>
      <c r="L313">
        <v>9</v>
      </c>
    </row>
    <row r="314" spans="1:12">
      <c r="A314" t="s">
        <v>16</v>
      </c>
      <c r="B314" t="s">
        <v>79</v>
      </c>
      <c r="C314">
        <v>31451</v>
      </c>
      <c r="D314">
        <v>181</v>
      </c>
      <c r="E314" t="s">
        <v>675</v>
      </c>
      <c r="F314" s="8">
        <v>46089</v>
      </c>
      <c r="G314" t="s">
        <v>14344</v>
      </c>
      <c r="H314">
        <v>1169</v>
      </c>
      <c r="I314">
        <v>1169</v>
      </c>
      <c r="J314">
        <v>45</v>
      </c>
      <c r="K314" t="s">
        <v>14338</v>
      </c>
      <c r="L314">
        <v>11</v>
      </c>
    </row>
    <row r="315" spans="1:12">
      <c r="A315" t="s">
        <v>16</v>
      </c>
      <c r="B315" t="s">
        <v>106</v>
      </c>
      <c r="C315">
        <v>23959</v>
      </c>
      <c r="D315">
        <v>187</v>
      </c>
      <c r="E315" t="s">
        <v>675</v>
      </c>
      <c r="F315" s="8">
        <v>46033</v>
      </c>
      <c r="G315" t="s">
        <v>14344</v>
      </c>
      <c r="H315">
        <v>48</v>
      </c>
      <c r="I315">
        <v>48</v>
      </c>
      <c r="J315">
        <v>0</v>
      </c>
      <c r="K315" t="s">
        <v>14338</v>
      </c>
      <c r="L315">
        <v>3</v>
      </c>
    </row>
    <row r="316" spans="1:12">
      <c r="A316" t="s">
        <v>16</v>
      </c>
      <c r="B316" t="s">
        <v>106</v>
      </c>
      <c r="C316">
        <v>29328</v>
      </c>
      <c r="D316">
        <v>187</v>
      </c>
      <c r="E316" t="s">
        <v>675</v>
      </c>
      <c r="F316" s="8">
        <v>46075</v>
      </c>
      <c r="G316" t="s">
        <v>14344</v>
      </c>
      <c r="H316">
        <v>179</v>
      </c>
      <c r="I316">
        <v>179</v>
      </c>
      <c r="J316">
        <v>66</v>
      </c>
      <c r="K316" t="s">
        <v>14338</v>
      </c>
      <c r="L316">
        <v>9</v>
      </c>
    </row>
    <row r="317" spans="1:12">
      <c r="A317" t="s">
        <v>16</v>
      </c>
      <c r="B317" t="s">
        <v>106</v>
      </c>
      <c r="C317">
        <v>30447</v>
      </c>
      <c r="D317">
        <v>187</v>
      </c>
      <c r="E317" t="s">
        <v>675</v>
      </c>
      <c r="F317" s="8">
        <v>46082</v>
      </c>
      <c r="G317" t="s">
        <v>14344</v>
      </c>
      <c r="H317">
        <v>220</v>
      </c>
      <c r="I317">
        <v>220</v>
      </c>
      <c r="J317">
        <v>41</v>
      </c>
      <c r="K317" t="s">
        <v>14338</v>
      </c>
      <c r="L317">
        <v>10</v>
      </c>
    </row>
    <row r="318" spans="1:12">
      <c r="A318" t="s">
        <v>16</v>
      </c>
      <c r="B318" t="s">
        <v>106</v>
      </c>
      <c r="C318">
        <v>23051</v>
      </c>
      <c r="D318">
        <v>187</v>
      </c>
      <c r="E318" t="s">
        <v>675</v>
      </c>
      <c r="F318" s="8">
        <v>46026</v>
      </c>
      <c r="G318" t="s">
        <v>14344</v>
      </c>
      <c r="H318">
        <v>48</v>
      </c>
      <c r="I318">
        <v>48</v>
      </c>
      <c r="J318">
        <v>1</v>
      </c>
      <c r="K318" t="s">
        <v>14338</v>
      </c>
      <c r="L318">
        <v>2</v>
      </c>
    </row>
    <row r="319" spans="1:12">
      <c r="A319" t="s">
        <v>16</v>
      </c>
      <c r="B319" t="s">
        <v>106</v>
      </c>
      <c r="C319">
        <v>26644</v>
      </c>
      <c r="D319">
        <v>187</v>
      </c>
      <c r="E319" t="s">
        <v>675</v>
      </c>
      <c r="F319" s="8">
        <v>46053</v>
      </c>
      <c r="G319" t="s">
        <v>14344</v>
      </c>
      <c r="H319">
        <v>48</v>
      </c>
      <c r="I319">
        <v>48</v>
      </c>
      <c r="J319">
        <v>0</v>
      </c>
      <c r="K319" t="s">
        <v>14338</v>
      </c>
      <c r="L319">
        <v>5</v>
      </c>
    </row>
    <row r="320" spans="1:12">
      <c r="A320" t="s">
        <v>16</v>
      </c>
      <c r="B320" t="s">
        <v>106</v>
      </c>
      <c r="C320">
        <v>27634</v>
      </c>
      <c r="D320">
        <v>187</v>
      </c>
      <c r="E320" t="s">
        <v>675</v>
      </c>
      <c r="F320" s="8">
        <v>46060</v>
      </c>
      <c r="G320" t="s">
        <v>14344</v>
      </c>
      <c r="H320">
        <v>48</v>
      </c>
      <c r="I320">
        <v>48</v>
      </c>
      <c r="J320">
        <v>0</v>
      </c>
      <c r="K320" t="s">
        <v>14338</v>
      </c>
      <c r="L320">
        <v>6</v>
      </c>
    </row>
    <row r="321" spans="1:12">
      <c r="A321" t="s">
        <v>16</v>
      </c>
      <c r="B321" t="s">
        <v>106</v>
      </c>
      <c r="C321">
        <v>28531</v>
      </c>
      <c r="D321">
        <v>187</v>
      </c>
      <c r="E321" t="s">
        <v>675</v>
      </c>
      <c r="F321" s="8">
        <v>46068</v>
      </c>
      <c r="G321" t="s">
        <v>14344</v>
      </c>
      <c r="H321">
        <v>113</v>
      </c>
      <c r="I321">
        <v>113</v>
      </c>
      <c r="J321">
        <v>65</v>
      </c>
      <c r="K321" t="s">
        <v>14338</v>
      </c>
      <c r="L321">
        <v>8</v>
      </c>
    </row>
    <row r="322" spans="1:12">
      <c r="A322" t="s">
        <v>16</v>
      </c>
      <c r="B322" t="s">
        <v>106</v>
      </c>
      <c r="C322">
        <v>25799</v>
      </c>
      <c r="D322">
        <v>187</v>
      </c>
      <c r="E322" t="s">
        <v>675</v>
      </c>
      <c r="F322" s="8">
        <v>46047</v>
      </c>
      <c r="G322" t="s">
        <v>14344</v>
      </c>
      <c r="H322">
        <v>48</v>
      </c>
      <c r="I322">
        <v>48</v>
      </c>
      <c r="J322">
        <v>0</v>
      </c>
      <c r="K322" t="s">
        <v>14338</v>
      </c>
      <c r="L322">
        <v>5</v>
      </c>
    </row>
    <row r="323" spans="1:12">
      <c r="A323" t="s">
        <v>16</v>
      </c>
      <c r="B323" t="s">
        <v>106</v>
      </c>
      <c r="C323">
        <v>24787</v>
      </c>
      <c r="D323">
        <v>187</v>
      </c>
      <c r="E323" t="s">
        <v>675</v>
      </c>
      <c r="F323" s="8">
        <v>46040</v>
      </c>
      <c r="G323" t="s">
        <v>14344</v>
      </c>
      <c r="H323">
        <v>48</v>
      </c>
      <c r="I323">
        <v>48</v>
      </c>
      <c r="J323">
        <v>0</v>
      </c>
      <c r="K323" t="s">
        <v>14338</v>
      </c>
      <c r="L323">
        <v>4</v>
      </c>
    </row>
    <row r="324" spans="1:12">
      <c r="A324" t="s">
        <v>16</v>
      </c>
      <c r="B324" t="s">
        <v>106</v>
      </c>
      <c r="C324">
        <v>32454</v>
      </c>
      <c r="D324">
        <v>187</v>
      </c>
      <c r="E324" t="s">
        <v>675</v>
      </c>
      <c r="F324" s="8">
        <v>46096</v>
      </c>
      <c r="G324" t="s">
        <v>14344</v>
      </c>
      <c r="H324">
        <v>348</v>
      </c>
      <c r="I324">
        <v>348</v>
      </c>
      <c r="J324">
        <v>69</v>
      </c>
      <c r="K324" t="s">
        <v>14338</v>
      </c>
      <c r="L324">
        <v>12</v>
      </c>
    </row>
    <row r="325" spans="1:12">
      <c r="A325" t="s">
        <v>16</v>
      </c>
      <c r="B325" t="s">
        <v>106</v>
      </c>
      <c r="C325">
        <v>31040</v>
      </c>
      <c r="D325">
        <v>956</v>
      </c>
      <c r="E325" t="s">
        <v>106</v>
      </c>
      <c r="F325" s="8">
        <v>46081</v>
      </c>
      <c r="G325" t="s">
        <v>14337</v>
      </c>
      <c r="H325">
        <v>356</v>
      </c>
      <c r="I325">
        <v>356</v>
      </c>
      <c r="J325">
        <v>5</v>
      </c>
      <c r="K325" t="s">
        <v>14338</v>
      </c>
      <c r="L325">
        <v>9</v>
      </c>
    </row>
    <row r="326" spans="1:12">
      <c r="A326" t="s">
        <v>16</v>
      </c>
      <c r="B326" t="s">
        <v>106</v>
      </c>
      <c r="C326">
        <v>31463</v>
      </c>
      <c r="D326">
        <v>187</v>
      </c>
      <c r="E326" t="s">
        <v>675</v>
      </c>
      <c r="F326" s="8">
        <v>46089</v>
      </c>
      <c r="G326" t="s">
        <v>14344</v>
      </c>
      <c r="H326">
        <v>279</v>
      </c>
      <c r="I326">
        <v>279</v>
      </c>
      <c r="J326">
        <v>59</v>
      </c>
      <c r="K326" t="s">
        <v>14338</v>
      </c>
      <c r="L326">
        <v>11</v>
      </c>
    </row>
    <row r="327" spans="1:12">
      <c r="A327" t="s">
        <v>16</v>
      </c>
      <c r="B327" t="s">
        <v>77</v>
      </c>
      <c r="C327">
        <v>23971</v>
      </c>
      <c r="D327">
        <v>193</v>
      </c>
      <c r="E327" t="s">
        <v>675</v>
      </c>
      <c r="F327" s="8">
        <v>46033</v>
      </c>
      <c r="G327" t="s">
        <v>14344</v>
      </c>
      <c r="H327">
        <v>756</v>
      </c>
      <c r="I327">
        <v>756</v>
      </c>
      <c r="J327">
        <v>0</v>
      </c>
      <c r="K327" t="s">
        <v>14338</v>
      </c>
      <c r="L327">
        <v>3</v>
      </c>
    </row>
    <row r="328" spans="1:12">
      <c r="A328" t="s">
        <v>16</v>
      </c>
      <c r="B328" t="s">
        <v>77</v>
      </c>
      <c r="C328">
        <v>30459</v>
      </c>
      <c r="D328">
        <v>193</v>
      </c>
      <c r="E328" t="s">
        <v>675</v>
      </c>
      <c r="F328" s="8">
        <v>46082</v>
      </c>
      <c r="G328" t="s">
        <v>14344</v>
      </c>
      <c r="H328">
        <v>784</v>
      </c>
      <c r="I328">
        <v>784</v>
      </c>
      <c r="J328">
        <v>16</v>
      </c>
      <c r="K328" t="s">
        <v>14338</v>
      </c>
      <c r="L328">
        <v>10</v>
      </c>
    </row>
    <row r="329" spans="1:12">
      <c r="A329" t="s">
        <v>16</v>
      </c>
      <c r="B329" t="s">
        <v>77</v>
      </c>
      <c r="C329">
        <v>29340</v>
      </c>
      <c r="D329">
        <v>193</v>
      </c>
      <c r="E329" t="s">
        <v>675</v>
      </c>
      <c r="F329" s="8">
        <v>46075</v>
      </c>
      <c r="G329" t="s">
        <v>14344</v>
      </c>
      <c r="H329">
        <v>768</v>
      </c>
      <c r="I329">
        <v>768</v>
      </c>
      <c r="J329">
        <v>6</v>
      </c>
      <c r="K329" t="s">
        <v>14338</v>
      </c>
      <c r="L329">
        <v>9</v>
      </c>
    </row>
    <row r="330" spans="1:12">
      <c r="A330" t="s">
        <v>16</v>
      </c>
      <c r="B330" t="s">
        <v>77</v>
      </c>
      <c r="C330">
        <v>23063</v>
      </c>
      <c r="D330">
        <v>193</v>
      </c>
      <c r="E330" t="s">
        <v>675</v>
      </c>
      <c r="F330" s="8">
        <v>46026</v>
      </c>
      <c r="G330" t="s">
        <v>14344</v>
      </c>
      <c r="H330">
        <v>756</v>
      </c>
      <c r="I330">
        <v>756</v>
      </c>
      <c r="J330">
        <v>1</v>
      </c>
      <c r="K330" t="s">
        <v>14338</v>
      </c>
      <c r="L330">
        <v>2</v>
      </c>
    </row>
    <row r="331" spans="1:12">
      <c r="A331" t="s">
        <v>16</v>
      </c>
      <c r="B331" t="s">
        <v>77</v>
      </c>
      <c r="C331">
        <v>26656</v>
      </c>
      <c r="D331">
        <v>193</v>
      </c>
      <c r="E331" t="s">
        <v>675</v>
      </c>
      <c r="F331" s="8">
        <v>46053</v>
      </c>
      <c r="G331" t="s">
        <v>14344</v>
      </c>
      <c r="H331">
        <v>757</v>
      </c>
      <c r="I331">
        <v>757</v>
      </c>
      <c r="J331">
        <v>1</v>
      </c>
      <c r="K331" t="s">
        <v>14338</v>
      </c>
      <c r="L331">
        <v>5</v>
      </c>
    </row>
    <row r="332" spans="1:12">
      <c r="A332" t="s">
        <v>16</v>
      </c>
      <c r="B332" t="s">
        <v>77</v>
      </c>
      <c r="C332">
        <v>27646</v>
      </c>
      <c r="D332">
        <v>193</v>
      </c>
      <c r="E332" t="s">
        <v>675</v>
      </c>
      <c r="F332" s="8">
        <v>46060</v>
      </c>
      <c r="G332" t="s">
        <v>14344</v>
      </c>
      <c r="H332">
        <v>757</v>
      </c>
      <c r="I332">
        <v>757</v>
      </c>
      <c r="J332">
        <v>0</v>
      </c>
      <c r="K332" t="s">
        <v>14338</v>
      </c>
      <c r="L332">
        <v>6</v>
      </c>
    </row>
    <row r="333" spans="1:12">
      <c r="A333" t="s">
        <v>16</v>
      </c>
      <c r="B333" t="s">
        <v>77</v>
      </c>
      <c r="C333">
        <v>28543</v>
      </c>
      <c r="D333">
        <v>193</v>
      </c>
      <c r="E333" t="s">
        <v>675</v>
      </c>
      <c r="F333" s="8">
        <v>46068</v>
      </c>
      <c r="G333" t="s">
        <v>14344</v>
      </c>
      <c r="H333">
        <v>762</v>
      </c>
      <c r="I333">
        <v>762</v>
      </c>
      <c r="J333">
        <v>5</v>
      </c>
      <c r="K333" t="s">
        <v>14338</v>
      </c>
      <c r="L333">
        <v>8</v>
      </c>
    </row>
    <row r="334" spans="1:12">
      <c r="A334" t="s">
        <v>16</v>
      </c>
      <c r="B334" t="s">
        <v>77</v>
      </c>
      <c r="C334">
        <v>25811</v>
      </c>
      <c r="D334">
        <v>193</v>
      </c>
      <c r="E334" t="s">
        <v>675</v>
      </c>
      <c r="F334" s="8">
        <v>46047</v>
      </c>
      <c r="G334" t="s">
        <v>14344</v>
      </c>
      <c r="H334">
        <v>756</v>
      </c>
      <c r="I334">
        <v>756</v>
      </c>
      <c r="J334">
        <v>0</v>
      </c>
      <c r="K334" t="s">
        <v>14338</v>
      </c>
      <c r="L334">
        <v>5</v>
      </c>
    </row>
    <row r="335" spans="1:12">
      <c r="A335" t="s">
        <v>16</v>
      </c>
      <c r="B335" t="s">
        <v>77</v>
      </c>
      <c r="C335">
        <v>24799</v>
      </c>
      <c r="D335">
        <v>193</v>
      </c>
      <c r="E335" t="s">
        <v>675</v>
      </c>
      <c r="F335" s="8">
        <v>46040</v>
      </c>
      <c r="G335" t="s">
        <v>14344</v>
      </c>
      <c r="H335">
        <v>756</v>
      </c>
      <c r="I335">
        <v>756</v>
      </c>
      <c r="J335">
        <v>0</v>
      </c>
      <c r="K335" t="s">
        <v>14338</v>
      </c>
      <c r="L335">
        <v>4</v>
      </c>
    </row>
    <row r="336" spans="1:12">
      <c r="A336" t="s">
        <v>16</v>
      </c>
      <c r="B336" t="s">
        <v>77</v>
      </c>
      <c r="C336">
        <v>32466</v>
      </c>
      <c r="D336">
        <v>193</v>
      </c>
      <c r="E336" t="s">
        <v>675</v>
      </c>
      <c r="F336" s="8">
        <v>46096</v>
      </c>
      <c r="G336" t="s">
        <v>14344</v>
      </c>
      <c r="H336">
        <v>877</v>
      </c>
      <c r="I336">
        <v>877</v>
      </c>
      <c r="J336">
        <v>62</v>
      </c>
      <c r="K336" t="s">
        <v>14338</v>
      </c>
      <c r="L336">
        <v>12</v>
      </c>
    </row>
    <row r="337" spans="1:12">
      <c r="A337" t="s">
        <v>16</v>
      </c>
      <c r="B337" t="s">
        <v>77</v>
      </c>
      <c r="C337">
        <v>31475</v>
      </c>
      <c r="D337">
        <v>193</v>
      </c>
      <c r="E337" t="s">
        <v>675</v>
      </c>
      <c r="F337" s="8">
        <v>46089</v>
      </c>
      <c r="G337" t="s">
        <v>14344</v>
      </c>
      <c r="H337">
        <v>815</v>
      </c>
      <c r="I337">
        <v>815</v>
      </c>
      <c r="J337">
        <v>31</v>
      </c>
      <c r="K337" t="s">
        <v>14338</v>
      </c>
      <c r="L337">
        <v>11</v>
      </c>
    </row>
    <row r="338" spans="1:12">
      <c r="A338" t="s">
        <v>16</v>
      </c>
      <c r="B338" t="s">
        <v>58</v>
      </c>
      <c r="C338">
        <v>23983</v>
      </c>
      <c r="D338">
        <v>199</v>
      </c>
      <c r="E338" t="s">
        <v>675</v>
      </c>
      <c r="F338" s="8">
        <v>46033</v>
      </c>
      <c r="G338" t="s">
        <v>14344</v>
      </c>
      <c r="H338">
        <v>219</v>
      </c>
      <c r="I338">
        <v>1257</v>
      </c>
      <c r="J338">
        <v>3</v>
      </c>
      <c r="K338" t="s">
        <v>14338</v>
      </c>
      <c r="L338">
        <v>3</v>
      </c>
    </row>
    <row r="339" spans="1:12">
      <c r="A339" t="s">
        <v>16</v>
      </c>
      <c r="B339" t="s">
        <v>58</v>
      </c>
      <c r="C339">
        <v>30471</v>
      </c>
      <c r="D339">
        <v>199</v>
      </c>
      <c r="E339" t="s">
        <v>675</v>
      </c>
      <c r="F339" s="8">
        <v>46082</v>
      </c>
      <c r="G339" t="s">
        <v>14344</v>
      </c>
      <c r="H339">
        <v>373</v>
      </c>
      <c r="I339">
        <v>1411</v>
      </c>
      <c r="J339">
        <v>47</v>
      </c>
      <c r="K339" t="s">
        <v>14338</v>
      </c>
      <c r="L339">
        <v>10</v>
      </c>
    </row>
    <row r="340" spans="1:12">
      <c r="A340" t="s">
        <v>16</v>
      </c>
      <c r="B340" t="s">
        <v>58</v>
      </c>
      <c r="C340">
        <v>29352</v>
      </c>
      <c r="D340">
        <v>199</v>
      </c>
      <c r="E340" t="s">
        <v>675</v>
      </c>
      <c r="F340" s="8">
        <v>46075</v>
      </c>
      <c r="G340" t="s">
        <v>14344</v>
      </c>
      <c r="H340">
        <v>326</v>
      </c>
      <c r="I340">
        <v>1364</v>
      </c>
      <c r="J340">
        <v>57</v>
      </c>
      <c r="K340" t="s">
        <v>14338</v>
      </c>
      <c r="L340">
        <v>9</v>
      </c>
    </row>
    <row r="341" spans="1:12">
      <c r="A341" t="s">
        <v>16</v>
      </c>
      <c r="B341" t="s">
        <v>58</v>
      </c>
      <c r="C341">
        <v>23075</v>
      </c>
      <c r="D341">
        <v>199</v>
      </c>
      <c r="E341" t="s">
        <v>675</v>
      </c>
      <c r="F341" s="8">
        <v>46026</v>
      </c>
      <c r="G341" t="s">
        <v>14344</v>
      </c>
      <c r="H341">
        <v>216</v>
      </c>
      <c r="I341">
        <v>1254</v>
      </c>
      <c r="J341">
        <v>4</v>
      </c>
      <c r="K341" t="s">
        <v>14338</v>
      </c>
      <c r="L341">
        <v>2</v>
      </c>
    </row>
    <row r="342" spans="1:12">
      <c r="A342" t="s">
        <v>16</v>
      </c>
      <c r="B342" t="s">
        <v>58</v>
      </c>
      <c r="C342">
        <v>26668</v>
      </c>
      <c r="D342">
        <v>199</v>
      </c>
      <c r="E342" t="s">
        <v>675</v>
      </c>
      <c r="F342" s="8">
        <v>46053</v>
      </c>
      <c r="G342" t="s">
        <v>14344</v>
      </c>
      <c r="H342">
        <v>221</v>
      </c>
      <c r="I342">
        <v>1259</v>
      </c>
      <c r="J342">
        <v>2</v>
      </c>
      <c r="K342" t="s">
        <v>14338</v>
      </c>
      <c r="L342">
        <v>5</v>
      </c>
    </row>
    <row r="343" spans="1:12">
      <c r="A343" t="s">
        <v>16</v>
      </c>
      <c r="B343" t="s">
        <v>58</v>
      </c>
      <c r="C343">
        <v>27658</v>
      </c>
      <c r="D343">
        <v>199</v>
      </c>
      <c r="E343" t="s">
        <v>675</v>
      </c>
      <c r="F343" s="8">
        <v>46060</v>
      </c>
      <c r="G343" t="s">
        <v>14344</v>
      </c>
      <c r="H343">
        <v>221</v>
      </c>
      <c r="I343">
        <v>1259</v>
      </c>
      <c r="J343">
        <v>0</v>
      </c>
      <c r="K343" t="s">
        <v>14338</v>
      </c>
      <c r="L343">
        <v>6</v>
      </c>
    </row>
    <row r="344" spans="1:12">
      <c r="A344" t="s">
        <v>16</v>
      </c>
      <c r="B344" t="s">
        <v>58</v>
      </c>
      <c r="C344">
        <v>28555</v>
      </c>
      <c r="D344">
        <v>199</v>
      </c>
      <c r="E344" t="s">
        <v>675</v>
      </c>
      <c r="F344" s="8">
        <v>46068</v>
      </c>
      <c r="G344" t="s">
        <v>14344</v>
      </c>
      <c r="H344">
        <v>269</v>
      </c>
      <c r="I344">
        <v>1307</v>
      </c>
      <c r="J344">
        <v>48</v>
      </c>
      <c r="K344" t="s">
        <v>14338</v>
      </c>
      <c r="L344">
        <v>8</v>
      </c>
    </row>
    <row r="345" spans="1:12">
      <c r="A345" t="s">
        <v>16</v>
      </c>
      <c r="B345" t="s">
        <v>58</v>
      </c>
      <c r="C345">
        <v>25823</v>
      </c>
      <c r="D345">
        <v>199</v>
      </c>
      <c r="E345" t="s">
        <v>675</v>
      </c>
      <c r="F345" s="8">
        <v>46047</v>
      </c>
      <c r="G345" t="s">
        <v>14344</v>
      </c>
      <c r="H345">
        <v>219</v>
      </c>
      <c r="I345">
        <v>1257</v>
      </c>
      <c r="J345">
        <v>0</v>
      </c>
      <c r="K345" t="s">
        <v>14338</v>
      </c>
      <c r="L345">
        <v>5</v>
      </c>
    </row>
    <row r="346" spans="1:12">
      <c r="A346" t="s">
        <v>16</v>
      </c>
      <c r="B346" t="s">
        <v>58</v>
      </c>
      <c r="C346">
        <v>24811</v>
      </c>
      <c r="D346">
        <v>199</v>
      </c>
      <c r="E346" t="s">
        <v>675</v>
      </c>
      <c r="F346" s="8">
        <v>46040</v>
      </c>
      <c r="G346" t="s">
        <v>14344</v>
      </c>
      <c r="H346">
        <v>219</v>
      </c>
      <c r="I346">
        <v>1257</v>
      </c>
      <c r="J346">
        <v>0</v>
      </c>
      <c r="K346" t="s">
        <v>14338</v>
      </c>
      <c r="L346">
        <v>4</v>
      </c>
    </row>
    <row r="347" spans="1:12">
      <c r="A347" t="s">
        <v>16</v>
      </c>
      <c r="B347" t="s">
        <v>58</v>
      </c>
      <c r="C347">
        <v>31018</v>
      </c>
      <c r="D347">
        <v>958</v>
      </c>
      <c r="E347" t="s">
        <v>58</v>
      </c>
      <c r="F347" s="8">
        <v>46077</v>
      </c>
      <c r="G347" t="s">
        <v>14337</v>
      </c>
      <c r="H347">
        <v>1730</v>
      </c>
      <c r="I347">
        <v>1730</v>
      </c>
      <c r="J347">
        <v>75</v>
      </c>
      <c r="K347" t="s">
        <v>14338</v>
      </c>
      <c r="L347">
        <v>9</v>
      </c>
    </row>
    <row r="348" spans="1:12">
      <c r="A348" t="s">
        <v>16</v>
      </c>
      <c r="B348" t="s">
        <v>58</v>
      </c>
      <c r="C348">
        <v>31004</v>
      </c>
      <c r="D348">
        <v>958</v>
      </c>
      <c r="E348" t="s">
        <v>58</v>
      </c>
      <c r="F348" s="8">
        <v>46075</v>
      </c>
      <c r="G348" t="s">
        <v>14337</v>
      </c>
      <c r="H348">
        <v>1655</v>
      </c>
      <c r="I348">
        <v>1655</v>
      </c>
      <c r="J348">
        <v>103</v>
      </c>
      <c r="K348" t="s">
        <v>14338</v>
      </c>
      <c r="L348">
        <v>9</v>
      </c>
    </row>
    <row r="349" spans="1:12">
      <c r="A349" t="s">
        <v>16</v>
      </c>
      <c r="B349" t="s">
        <v>58</v>
      </c>
      <c r="C349">
        <v>32478</v>
      </c>
      <c r="D349">
        <v>199</v>
      </c>
      <c r="E349" t="s">
        <v>675</v>
      </c>
      <c r="F349" s="8">
        <v>46096</v>
      </c>
      <c r="G349" t="s">
        <v>14344</v>
      </c>
      <c r="H349">
        <v>493</v>
      </c>
      <c r="I349">
        <v>1531</v>
      </c>
      <c r="J349">
        <v>60</v>
      </c>
      <c r="K349" t="s">
        <v>14338</v>
      </c>
      <c r="L349">
        <v>12</v>
      </c>
    </row>
    <row r="350" spans="1:12">
      <c r="A350" t="s">
        <v>16</v>
      </c>
      <c r="B350" t="s">
        <v>58</v>
      </c>
      <c r="C350">
        <v>31487</v>
      </c>
      <c r="D350">
        <v>199</v>
      </c>
      <c r="E350" t="s">
        <v>675</v>
      </c>
      <c r="F350" s="8">
        <v>46089</v>
      </c>
      <c r="G350" t="s">
        <v>14344</v>
      </c>
      <c r="H350">
        <v>433</v>
      </c>
      <c r="I350">
        <v>1471</v>
      </c>
      <c r="J350">
        <v>60</v>
      </c>
      <c r="K350" t="s">
        <v>14338</v>
      </c>
      <c r="L350">
        <v>11</v>
      </c>
    </row>
    <row r="351" spans="1:12">
      <c r="A351" t="s">
        <v>16</v>
      </c>
      <c r="B351" t="s">
        <v>42</v>
      </c>
      <c r="C351">
        <v>23995</v>
      </c>
      <c r="D351">
        <v>205</v>
      </c>
      <c r="E351" t="s">
        <v>675</v>
      </c>
      <c r="F351" s="8">
        <v>46033</v>
      </c>
      <c r="G351" t="s">
        <v>14344</v>
      </c>
      <c r="H351">
        <v>8</v>
      </c>
      <c r="I351">
        <v>320</v>
      </c>
      <c r="J351">
        <v>0</v>
      </c>
      <c r="K351" t="s">
        <v>14338</v>
      </c>
      <c r="L351">
        <v>3</v>
      </c>
    </row>
    <row r="352" spans="1:12">
      <c r="A352" t="s">
        <v>16</v>
      </c>
      <c r="B352" t="s">
        <v>42</v>
      </c>
      <c r="C352">
        <v>30483</v>
      </c>
      <c r="D352">
        <v>205</v>
      </c>
      <c r="E352" t="s">
        <v>675</v>
      </c>
      <c r="F352" s="8">
        <v>46082</v>
      </c>
      <c r="G352" t="s">
        <v>14344</v>
      </c>
      <c r="H352">
        <v>8</v>
      </c>
      <c r="I352">
        <v>320</v>
      </c>
      <c r="J352">
        <v>0</v>
      </c>
      <c r="K352" t="s">
        <v>14338</v>
      </c>
      <c r="L352">
        <v>10</v>
      </c>
    </row>
    <row r="353" spans="1:12">
      <c r="A353" t="s">
        <v>16</v>
      </c>
      <c r="B353" t="s">
        <v>42</v>
      </c>
      <c r="C353">
        <v>29364</v>
      </c>
      <c r="D353">
        <v>205</v>
      </c>
      <c r="E353" t="s">
        <v>675</v>
      </c>
      <c r="F353" s="8">
        <v>46075</v>
      </c>
      <c r="G353" t="s">
        <v>14344</v>
      </c>
      <c r="H353">
        <v>8</v>
      </c>
      <c r="I353">
        <v>320</v>
      </c>
      <c r="J353">
        <v>0</v>
      </c>
      <c r="K353" t="s">
        <v>14338</v>
      </c>
      <c r="L353">
        <v>9</v>
      </c>
    </row>
    <row r="354" spans="1:12">
      <c r="A354" t="s">
        <v>16</v>
      </c>
      <c r="B354" t="s">
        <v>42</v>
      </c>
      <c r="C354">
        <v>23087</v>
      </c>
      <c r="D354">
        <v>205</v>
      </c>
      <c r="E354" t="s">
        <v>675</v>
      </c>
      <c r="F354" s="8">
        <v>46026</v>
      </c>
      <c r="G354" t="s">
        <v>14344</v>
      </c>
      <c r="H354">
        <v>8</v>
      </c>
      <c r="I354">
        <v>320</v>
      </c>
      <c r="J354">
        <v>1</v>
      </c>
      <c r="K354" t="s">
        <v>14338</v>
      </c>
      <c r="L354">
        <v>2</v>
      </c>
    </row>
    <row r="355" spans="1:12">
      <c r="A355" t="s">
        <v>16</v>
      </c>
      <c r="B355" t="s">
        <v>42</v>
      </c>
      <c r="C355">
        <v>26680</v>
      </c>
      <c r="D355">
        <v>205</v>
      </c>
      <c r="E355" t="s">
        <v>675</v>
      </c>
      <c r="F355" s="8">
        <v>46053</v>
      </c>
      <c r="G355" t="s">
        <v>14344</v>
      </c>
      <c r="H355">
        <v>8</v>
      </c>
      <c r="I355">
        <v>320</v>
      </c>
      <c r="J355">
        <v>0</v>
      </c>
      <c r="K355" t="s">
        <v>14338</v>
      </c>
      <c r="L355">
        <v>5</v>
      </c>
    </row>
    <row r="356" spans="1:12">
      <c r="A356" t="s">
        <v>16</v>
      </c>
      <c r="B356" t="s">
        <v>42</v>
      </c>
      <c r="C356">
        <v>27670</v>
      </c>
      <c r="D356">
        <v>205</v>
      </c>
      <c r="E356" t="s">
        <v>675</v>
      </c>
      <c r="F356" s="8">
        <v>46060</v>
      </c>
      <c r="G356" t="s">
        <v>14344</v>
      </c>
      <c r="H356">
        <v>8</v>
      </c>
      <c r="I356">
        <v>320</v>
      </c>
      <c r="J356">
        <v>0</v>
      </c>
      <c r="K356" t="s">
        <v>14338</v>
      </c>
      <c r="L356">
        <v>6</v>
      </c>
    </row>
    <row r="357" spans="1:12">
      <c r="A357" t="s">
        <v>16</v>
      </c>
      <c r="B357" t="s">
        <v>42</v>
      </c>
      <c r="C357">
        <v>25835</v>
      </c>
      <c r="D357">
        <v>205</v>
      </c>
      <c r="E357" t="s">
        <v>675</v>
      </c>
      <c r="F357" s="8">
        <v>46047</v>
      </c>
      <c r="G357" t="s">
        <v>14344</v>
      </c>
      <c r="H357">
        <v>8</v>
      </c>
      <c r="I357">
        <v>320</v>
      </c>
      <c r="J357">
        <v>0</v>
      </c>
      <c r="K357" t="s">
        <v>14338</v>
      </c>
      <c r="L357">
        <v>5</v>
      </c>
    </row>
    <row r="358" spans="1:12">
      <c r="A358" t="s">
        <v>16</v>
      </c>
      <c r="B358" t="s">
        <v>42</v>
      </c>
      <c r="C358">
        <v>28567</v>
      </c>
      <c r="D358">
        <v>205</v>
      </c>
      <c r="E358" t="s">
        <v>675</v>
      </c>
      <c r="F358" s="8">
        <v>46068</v>
      </c>
      <c r="G358" t="s">
        <v>14344</v>
      </c>
      <c r="H358">
        <v>8</v>
      </c>
      <c r="I358">
        <v>320</v>
      </c>
      <c r="J358">
        <v>0</v>
      </c>
      <c r="K358" t="s">
        <v>14338</v>
      </c>
      <c r="L358">
        <v>8</v>
      </c>
    </row>
    <row r="359" spans="1:12">
      <c r="A359" t="s">
        <v>16</v>
      </c>
      <c r="B359" t="s">
        <v>42</v>
      </c>
      <c r="C359">
        <v>24823</v>
      </c>
      <c r="D359">
        <v>205</v>
      </c>
      <c r="E359" t="s">
        <v>675</v>
      </c>
      <c r="F359" s="8">
        <v>46040</v>
      </c>
      <c r="G359" t="s">
        <v>14344</v>
      </c>
      <c r="H359">
        <v>8</v>
      </c>
      <c r="I359">
        <v>320</v>
      </c>
      <c r="J359">
        <v>0</v>
      </c>
      <c r="K359" t="s">
        <v>14338</v>
      </c>
      <c r="L359">
        <v>4</v>
      </c>
    </row>
    <row r="360" spans="1:12">
      <c r="A360" t="s">
        <v>16</v>
      </c>
      <c r="B360" t="s">
        <v>42</v>
      </c>
      <c r="C360">
        <v>32490</v>
      </c>
      <c r="D360">
        <v>205</v>
      </c>
      <c r="E360" t="s">
        <v>675</v>
      </c>
      <c r="F360" s="8">
        <v>46096</v>
      </c>
      <c r="G360" t="s">
        <v>14344</v>
      </c>
      <c r="H360">
        <v>8</v>
      </c>
      <c r="I360">
        <v>320</v>
      </c>
      <c r="J360">
        <v>0</v>
      </c>
      <c r="K360" t="s">
        <v>14338</v>
      </c>
      <c r="L360">
        <v>12</v>
      </c>
    </row>
    <row r="361" spans="1:12">
      <c r="A361" t="s">
        <v>16</v>
      </c>
      <c r="B361" t="s">
        <v>42</v>
      </c>
      <c r="C361">
        <v>31499</v>
      </c>
      <c r="D361">
        <v>205</v>
      </c>
      <c r="E361" t="s">
        <v>675</v>
      </c>
      <c r="F361" s="8">
        <v>46089</v>
      </c>
      <c r="G361" t="s">
        <v>14344</v>
      </c>
      <c r="H361">
        <v>8</v>
      </c>
      <c r="I361">
        <v>320</v>
      </c>
      <c r="J361">
        <v>0</v>
      </c>
      <c r="K361" t="s">
        <v>14338</v>
      </c>
      <c r="L361">
        <v>11</v>
      </c>
    </row>
    <row r="362" spans="1:12">
      <c r="A362" t="s">
        <v>16</v>
      </c>
      <c r="B362" t="s">
        <v>95</v>
      </c>
      <c r="C362">
        <v>24007</v>
      </c>
      <c r="D362">
        <v>211</v>
      </c>
      <c r="E362" t="s">
        <v>675</v>
      </c>
      <c r="F362" s="8">
        <v>46033</v>
      </c>
      <c r="G362" t="s">
        <v>14344</v>
      </c>
      <c r="H362">
        <v>532</v>
      </c>
      <c r="I362">
        <v>532</v>
      </c>
      <c r="J362">
        <v>2</v>
      </c>
      <c r="K362" t="s">
        <v>14338</v>
      </c>
      <c r="L362">
        <v>3</v>
      </c>
    </row>
    <row r="363" spans="1:12">
      <c r="A363" t="s">
        <v>16</v>
      </c>
      <c r="B363" t="s">
        <v>95</v>
      </c>
      <c r="C363">
        <v>30495</v>
      </c>
      <c r="D363">
        <v>211</v>
      </c>
      <c r="E363" t="s">
        <v>675</v>
      </c>
      <c r="F363" s="8">
        <v>46082</v>
      </c>
      <c r="G363" t="s">
        <v>14344</v>
      </c>
      <c r="H363">
        <v>626</v>
      </c>
      <c r="I363">
        <v>626</v>
      </c>
      <c r="J363">
        <v>20</v>
      </c>
      <c r="K363" t="s">
        <v>14338</v>
      </c>
      <c r="L363">
        <v>10</v>
      </c>
    </row>
    <row r="364" spans="1:12">
      <c r="A364" t="s">
        <v>16</v>
      </c>
      <c r="B364" t="s">
        <v>95</v>
      </c>
      <c r="C364">
        <v>29376</v>
      </c>
      <c r="D364">
        <v>211</v>
      </c>
      <c r="E364" t="s">
        <v>675</v>
      </c>
      <c r="F364" s="8">
        <v>46075</v>
      </c>
      <c r="G364" t="s">
        <v>14344</v>
      </c>
      <c r="H364">
        <v>606</v>
      </c>
      <c r="I364">
        <v>606</v>
      </c>
      <c r="J364">
        <v>40</v>
      </c>
      <c r="K364" t="s">
        <v>14338</v>
      </c>
      <c r="L364">
        <v>9</v>
      </c>
    </row>
    <row r="365" spans="1:12">
      <c r="A365" t="s">
        <v>16</v>
      </c>
      <c r="B365" t="s">
        <v>95</v>
      </c>
      <c r="C365">
        <v>23099</v>
      </c>
      <c r="D365">
        <v>211</v>
      </c>
      <c r="E365" t="s">
        <v>675</v>
      </c>
      <c r="F365" s="8">
        <v>46026</v>
      </c>
      <c r="G365" t="s">
        <v>14344</v>
      </c>
      <c r="H365">
        <v>530</v>
      </c>
      <c r="I365">
        <v>530</v>
      </c>
      <c r="J365">
        <v>0</v>
      </c>
      <c r="K365" t="s">
        <v>14338</v>
      </c>
      <c r="L365">
        <v>2</v>
      </c>
    </row>
    <row r="366" spans="1:12">
      <c r="A366" t="s">
        <v>16</v>
      </c>
      <c r="B366" t="s">
        <v>95</v>
      </c>
      <c r="C366">
        <v>26692</v>
      </c>
      <c r="D366">
        <v>211</v>
      </c>
      <c r="E366" t="s">
        <v>675</v>
      </c>
      <c r="F366" s="8">
        <v>46053</v>
      </c>
      <c r="G366" t="s">
        <v>14344</v>
      </c>
      <c r="H366">
        <v>533</v>
      </c>
      <c r="I366">
        <v>533</v>
      </c>
      <c r="J366">
        <v>1</v>
      </c>
      <c r="K366" t="s">
        <v>14338</v>
      </c>
      <c r="L366">
        <v>5</v>
      </c>
    </row>
    <row r="367" spans="1:12">
      <c r="A367" t="s">
        <v>16</v>
      </c>
      <c r="B367" t="s">
        <v>95</v>
      </c>
      <c r="C367">
        <v>27682</v>
      </c>
      <c r="D367">
        <v>211</v>
      </c>
      <c r="E367" t="s">
        <v>675</v>
      </c>
      <c r="F367" s="8">
        <v>46060</v>
      </c>
      <c r="G367" t="s">
        <v>14344</v>
      </c>
      <c r="H367">
        <v>533</v>
      </c>
      <c r="I367">
        <v>533</v>
      </c>
      <c r="J367">
        <v>0</v>
      </c>
      <c r="K367" t="s">
        <v>14338</v>
      </c>
      <c r="L367">
        <v>6</v>
      </c>
    </row>
    <row r="368" spans="1:12">
      <c r="A368" t="s">
        <v>16</v>
      </c>
      <c r="B368" t="s">
        <v>95</v>
      </c>
      <c r="C368">
        <v>25847</v>
      </c>
      <c r="D368">
        <v>211</v>
      </c>
      <c r="E368" t="s">
        <v>675</v>
      </c>
      <c r="F368" s="8">
        <v>46047</v>
      </c>
      <c r="G368" t="s">
        <v>14344</v>
      </c>
      <c r="H368">
        <v>532</v>
      </c>
      <c r="I368">
        <v>532</v>
      </c>
      <c r="J368">
        <v>0</v>
      </c>
      <c r="K368" t="s">
        <v>14338</v>
      </c>
      <c r="L368">
        <v>5</v>
      </c>
    </row>
    <row r="369" spans="1:12">
      <c r="A369" t="s">
        <v>16</v>
      </c>
      <c r="B369" t="s">
        <v>95</v>
      </c>
      <c r="C369">
        <v>28579</v>
      </c>
      <c r="D369">
        <v>211</v>
      </c>
      <c r="E369" t="s">
        <v>675</v>
      </c>
      <c r="F369" s="8">
        <v>46068</v>
      </c>
      <c r="G369" t="s">
        <v>14344</v>
      </c>
      <c r="H369">
        <v>566</v>
      </c>
      <c r="I369">
        <v>566</v>
      </c>
      <c r="J369">
        <v>33</v>
      </c>
      <c r="K369" t="s">
        <v>14338</v>
      </c>
      <c r="L369">
        <v>8</v>
      </c>
    </row>
    <row r="370" spans="1:12">
      <c r="A370" t="s">
        <v>16</v>
      </c>
      <c r="B370" t="s">
        <v>95</v>
      </c>
      <c r="C370">
        <v>24835</v>
      </c>
      <c r="D370">
        <v>211</v>
      </c>
      <c r="E370" t="s">
        <v>675</v>
      </c>
      <c r="F370" s="8">
        <v>46040</v>
      </c>
      <c r="G370" t="s">
        <v>14344</v>
      </c>
      <c r="H370">
        <v>532</v>
      </c>
      <c r="I370">
        <v>532</v>
      </c>
      <c r="J370">
        <v>0</v>
      </c>
      <c r="K370" t="s">
        <v>14338</v>
      </c>
      <c r="L370">
        <v>4</v>
      </c>
    </row>
    <row r="371" spans="1:12">
      <c r="A371" t="s">
        <v>16</v>
      </c>
      <c r="B371" t="s">
        <v>95</v>
      </c>
      <c r="C371">
        <v>32502</v>
      </c>
      <c r="D371">
        <v>211</v>
      </c>
      <c r="E371" t="s">
        <v>675</v>
      </c>
      <c r="F371" s="8">
        <v>46096</v>
      </c>
      <c r="G371" t="s">
        <v>14344</v>
      </c>
      <c r="H371">
        <v>697</v>
      </c>
      <c r="I371">
        <v>697</v>
      </c>
      <c r="J371">
        <v>39</v>
      </c>
      <c r="K371" t="s">
        <v>14338</v>
      </c>
      <c r="L371">
        <v>12</v>
      </c>
    </row>
    <row r="372" spans="1:12">
      <c r="A372" t="s">
        <v>16</v>
      </c>
      <c r="B372" t="s">
        <v>95</v>
      </c>
      <c r="C372">
        <v>31511</v>
      </c>
      <c r="D372">
        <v>211</v>
      </c>
      <c r="E372" t="s">
        <v>675</v>
      </c>
      <c r="F372" s="8">
        <v>46089</v>
      </c>
      <c r="G372" t="s">
        <v>14344</v>
      </c>
      <c r="H372">
        <v>658</v>
      </c>
      <c r="I372">
        <v>658</v>
      </c>
      <c r="J372">
        <v>32</v>
      </c>
      <c r="K372" t="s">
        <v>14338</v>
      </c>
      <c r="L372">
        <v>11</v>
      </c>
    </row>
    <row r="373" spans="1:12">
      <c r="A373" t="s">
        <v>16</v>
      </c>
      <c r="B373" t="s">
        <v>195</v>
      </c>
      <c r="C373">
        <v>24019</v>
      </c>
      <c r="D373">
        <v>217</v>
      </c>
      <c r="E373" t="s">
        <v>675</v>
      </c>
      <c r="F373" s="8">
        <v>46033</v>
      </c>
      <c r="G373" t="s">
        <v>14344</v>
      </c>
      <c r="H373">
        <v>55</v>
      </c>
      <c r="I373">
        <v>55</v>
      </c>
      <c r="J373">
        <v>0</v>
      </c>
      <c r="K373" t="s">
        <v>14338</v>
      </c>
      <c r="L373">
        <v>3</v>
      </c>
    </row>
    <row r="374" spans="1:12">
      <c r="A374" t="s">
        <v>16</v>
      </c>
      <c r="B374" t="s">
        <v>195</v>
      </c>
      <c r="C374">
        <v>30507</v>
      </c>
      <c r="D374">
        <v>217</v>
      </c>
      <c r="E374" t="s">
        <v>675</v>
      </c>
      <c r="F374" s="8">
        <v>46082</v>
      </c>
      <c r="G374" t="s">
        <v>14344</v>
      </c>
      <c r="H374">
        <v>171</v>
      </c>
      <c r="I374">
        <v>171</v>
      </c>
      <c r="J374">
        <v>29</v>
      </c>
      <c r="K374" t="s">
        <v>14338</v>
      </c>
      <c r="L374">
        <v>10</v>
      </c>
    </row>
    <row r="375" spans="1:12">
      <c r="A375" t="s">
        <v>16</v>
      </c>
      <c r="B375" t="s">
        <v>195</v>
      </c>
      <c r="C375">
        <v>29388</v>
      </c>
      <c r="D375">
        <v>217</v>
      </c>
      <c r="E375" t="s">
        <v>675</v>
      </c>
      <c r="F375" s="8">
        <v>46075</v>
      </c>
      <c r="G375" t="s">
        <v>14344</v>
      </c>
      <c r="H375">
        <v>142</v>
      </c>
      <c r="I375">
        <v>142</v>
      </c>
      <c r="J375">
        <v>86</v>
      </c>
      <c r="K375" t="s">
        <v>14338</v>
      </c>
      <c r="L375">
        <v>9</v>
      </c>
    </row>
    <row r="376" spans="1:12">
      <c r="A376" t="s">
        <v>16</v>
      </c>
      <c r="B376" t="s">
        <v>195</v>
      </c>
      <c r="C376">
        <v>23111</v>
      </c>
      <c r="D376">
        <v>217</v>
      </c>
      <c r="E376" t="s">
        <v>675</v>
      </c>
      <c r="F376" s="8">
        <v>46026</v>
      </c>
      <c r="G376" t="s">
        <v>14344</v>
      </c>
      <c r="H376">
        <v>55</v>
      </c>
      <c r="I376">
        <v>55</v>
      </c>
      <c r="J376">
        <v>4</v>
      </c>
      <c r="K376" t="s">
        <v>14338</v>
      </c>
      <c r="L376">
        <v>2</v>
      </c>
    </row>
    <row r="377" spans="1:12">
      <c r="A377" t="s">
        <v>16</v>
      </c>
      <c r="B377" t="s">
        <v>195</v>
      </c>
      <c r="C377">
        <v>26704</v>
      </c>
      <c r="D377">
        <v>217</v>
      </c>
      <c r="E377" t="s">
        <v>675</v>
      </c>
      <c r="F377" s="8">
        <v>46053</v>
      </c>
      <c r="G377" t="s">
        <v>14344</v>
      </c>
      <c r="H377">
        <v>56</v>
      </c>
      <c r="I377">
        <v>56</v>
      </c>
      <c r="J377">
        <v>1</v>
      </c>
      <c r="K377" t="s">
        <v>14338</v>
      </c>
      <c r="L377">
        <v>5</v>
      </c>
    </row>
    <row r="378" spans="1:12">
      <c r="A378" t="s">
        <v>16</v>
      </c>
      <c r="B378" t="s">
        <v>195</v>
      </c>
      <c r="C378">
        <v>27694</v>
      </c>
      <c r="D378">
        <v>217</v>
      </c>
      <c r="E378" t="s">
        <v>675</v>
      </c>
      <c r="F378" s="8">
        <v>46060</v>
      </c>
      <c r="G378" t="s">
        <v>14344</v>
      </c>
      <c r="H378">
        <v>56</v>
      </c>
      <c r="I378">
        <v>56</v>
      </c>
      <c r="J378">
        <v>0</v>
      </c>
      <c r="K378" t="s">
        <v>14338</v>
      </c>
      <c r="L378">
        <v>6</v>
      </c>
    </row>
    <row r="379" spans="1:12">
      <c r="A379" t="s">
        <v>16</v>
      </c>
      <c r="B379" t="s">
        <v>195</v>
      </c>
      <c r="C379">
        <v>25859</v>
      </c>
      <c r="D379">
        <v>217</v>
      </c>
      <c r="E379" t="s">
        <v>675</v>
      </c>
      <c r="F379" s="8">
        <v>46047</v>
      </c>
      <c r="G379" t="s">
        <v>14344</v>
      </c>
      <c r="H379">
        <v>55</v>
      </c>
      <c r="I379">
        <v>55</v>
      </c>
      <c r="J379">
        <v>0</v>
      </c>
      <c r="K379" t="s">
        <v>14338</v>
      </c>
      <c r="L379">
        <v>5</v>
      </c>
    </row>
    <row r="380" spans="1:12">
      <c r="A380" t="s">
        <v>16</v>
      </c>
      <c r="B380" t="s">
        <v>195</v>
      </c>
      <c r="C380">
        <v>28591</v>
      </c>
      <c r="D380">
        <v>217</v>
      </c>
      <c r="E380" t="s">
        <v>675</v>
      </c>
      <c r="F380" s="8">
        <v>46068</v>
      </c>
      <c r="G380" t="s">
        <v>14344</v>
      </c>
      <c r="H380">
        <v>56</v>
      </c>
      <c r="I380">
        <v>56</v>
      </c>
      <c r="J380">
        <v>0</v>
      </c>
      <c r="K380" t="s">
        <v>14338</v>
      </c>
      <c r="L380">
        <v>8</v>
      </c>
    </row>
    <row r="381" spans="1:12">
      <c r="A381" t="s">
        <v>16</v>
      </c>
      <c r="B381" t="s">
        <v>195</v>
      </c>
      <c r="C381">
        <v>24847</v>
      </c>
      <c r="D381">
        <v>217</v>
      </c>
      <c r="E381" t="s">
        <v>675</v>
      </c>
      <c r="F381" s="8">
        <v>46040</v>
      </c>
      <c r="G381" t="s">
        <v>14344</v>
      </c>
      <c r="H381">
        <v>55</v>
      </c>
      <c r="I381">
        <v>55</v>
      </c>
      <c r="J381">
        <v>0</v>
      </c>
      <c r="K381" t="s">
        <v>14338</v>
      </c>
      <c r="L381">
        <v>4</v>
      </c>
    </row>
    <row r="382" spans="1:12">
      <c r="A382" t="s">
        <v>16</v>
      </c>
      <c r="B382" t="s">
        <v>195</v>
      </c>
      <c r="C382">
        <v>31006</v>
      </c>
      <c r="D382">
        <v>961</v>
      </c>
      <c r="E382" t="s">
        <v>195</v>
      </c>
      <c r="F382" s="8">
        <v>46075</v>
      </c>
      <c r="G382" t="s">
        <v>14337</v>
      </c>
      <c r="H382">
        <v>204</v>
      </c>
      <c r="I382">
        <v>204</v>
      </c>
      <c r="J382">
        <v>169</v>
      </c>
      <c r="K382" t="s">
        <v>14338</v>
      </c>
      <c r="L382">
        <v>9</v>
      </c>
    </row>
    <row r="383" spans="1:12">
      <c r="A383" t="s">
        <v>16</v>
      </c>
      <c r="B383" t="s">
        <v>195</v>
      </c>
      <c r="C383">
        <v>32514</v>
      </c>
      <c r="D383">
        <v>217</v>
      </c>
      <c r="E383" t="s">
        <v>675</v>
      </c>
      <c r="F383" s="8">
        <v>46096</v>
      </c>
      <c r="G383" t="s">
        <v>14344</v>
      </c>
      <c r="H383">
        <v>277</v>
      </c>
      <c r="I383">
        <v>277</v>
      </c>
      <c r="J383">
        <v>72</v>
      </c>
      <c r="K383" t="s">
        <v>14338</v>
      </c>
      <c r="L383">
        <v>12</v>
      </c>
    </row>
    <row r="384" spans="1:12">
      <c r="A384" t="s">
        <v>16</v>
      </c>
      <c r="B384" t="s">
        <v>195</v>
      </c>
      <c r="C384">
        <v>31523</v>
      </c>
      <c r="D384">
        <v>217</v>
      </c>
      <c r="E384" t="s">
        <v>675</v>
      </c>
      <c r="F384" s="8">
        <v>46089</v>
      </c>
      <c r="G384" t="s">
        <v>14344</v>
      </c>
      <c r="H384">
        <v>205</v>
      </c>
      <c r="I384">
        <v>205</v>
      </c>
      <c r="J384">
        <v>34</v>
      </c>
      <c r="K384" t="s">
        <v>14338</v>
      </c>
      <c r="L384">
        <v>11</v>
      </c>
    </row>
    <row r="385" spans="1:12">
      <c r="A385" t="s">
        <v>16</v>
      </c>
      <c r="B385" t="s">
        <v>87</v>
      </c>
      <c r="C385">
        <v>24031</v>
      </c>
      <c r="D385">
        <v>223</v>
      </c>
      <c r="E385" t="s">
        <v>675</v>
      </c>
      <c r="F385" s="8">
        <v>46033</v>
      </c>
      <c r="G385" t="s">
        <v>14344</v>
      </c>
      <c r="H385">
        <v>889</v>
      </c>
      <c r="I385">
        <v>889</v>
      </c>
      <c r="J385">
        <v>3</v>
      </c>
      <c r="K385" t="s">
        <v>14338</v>
      </c>
      <c r="L385">
        <v>3</v>
      </c>
    </row>
    <row r="386" spans="1:12">
      <c r="A386" t="s">
        <v>16</v>
      </c>
      <c r="B386" t="s">
        <v>87</v>
      </c>
      <c r="C386">
        <v>30519</v>
      </c>
      <c r="D386">
        <v>223</v>
      </c>
      <c r="E386" t="s">
        <v>675</v>
      </c>
      <c r="F386" s="8">
        <v>46082</v>
      </c>
      <c r="G386" t="s">
        <v>14344</v>
      </c>
      <c r="H386">
        <v>1045</v>
      </c>
      <c r="I386">
        <v>1045</v>
      </c>
      <c r="J386">
        <v>35</v>
      </c>
      <c r="K386" t="s">
        <v>14338</v>
      </c>
      <c r="L386">
        <v>10</v>
      </c>
    </row>
    <row r="387" spans="1:12">
      <c r="A387" t="s">
        <v>16</v>
      </c>
      <c r="B387" t="s">
        <v>87</v>
      </c>
      <c r="C387">
        <v>29400</v>
      </c>
      <c r="D387">
        <v>223</v>
      </c>
      <c r="E387" t="s">
        <v>675</v>
      </c>
      <c r="F387" s="8">
        <v>46075</v>
      </c>
      <c r="G387" t="s">
        <v>14344</v>
      </c>
      <c r="H387">
        <v>1010</v>
      </c>
      <c r="I387">
        <v>1010</v>
      </c>
      <c r="J387">
        <v>53</v>
      </c>
      <c r="K387" t="s">
        <v>14338</v>
      </c>
      <c r="L387">
        <v>9</v>
      </c>
    </row>
    <row r="388" spans="1:12">
      <c r="A388" t="s">
        <v>16</v>
      </c>
      <c r="B388" t="s">
        <v>87</v>
      </c>
      <c r="C388">
        <v>23123</v>
      </c>
      <c r="D388">
        <v>223</v>
      </c>
      <c r="E388" t="s">
        <v>675</v>
      </c>
      <c r="F388" s="8">
        <v>46026</v>
      </c>
      <c r="G388" t="s">
        <v>14344</v>
      </c>
      <c r="H388">
        <v>886</v>
      </c>
      <c r="I388">
        <v>886</v>
      </c>
      <c r="J388">
        <v>1</v>
      </c>
      <c r="K388" t="s">
        <v>14338</v>
      </c>
      <c r="L388">
        <v>2</v>
      </c>
    </row>
    <row r="389" spans="1:12">
      <c r="A389" t="s">
        <v>16</v>
      </c>
      <c r="B389" t="s">
        <v>87</v>
      </c>
      <c r="C389">
        <v>25871</v>
      </c>
      <c r="D389">
        <v>223</v>
      </c>
      <c r="E389" t="s">
        <v>675</v>
      </c>
      <c r="F389" s="8">
        <v>46047</v>
      </c>
      <c r="G389" t="s">
        <v>14344</v>
      </c>
      <c r="H389">
        <v>889</v>
      </c>
      <c r="I389">
        <v>889</v>
      </c>
      <c r="J389">
        <v>0</v>
      </c>
      <c r="K389" t="s">
        <v>14338</v>
      </c>
      <c r="L389">
        <v>5</v>
      </c>
    </row>
    <row r="390" spans="1:12">
      <c r="A390" t="s">
        <v>16</v>
      </c>
      <c r="B390" t="s">
        <v>87</v>
      </c>
      <c r="C390">
        <v>26716</v>
      </c>
      <c r="D390">
        <v>223</v>
      </c>
      <c r="E390" t="s">
        <v>675</v>
      </c>
      <c r="F390" s="8">
        <v>46053</v>
      </c>
      <c r="G390" t="s">
        <v>14344</v>
      </c>
      <c r="H390">
        <v>894</v>
      </c>
      <c r="I390">
        <v>894</v>
      </c>
      <c r="J390">
        <v>5</v>
      </c>
      <c r="K390" t="s">
        <v>14338</v>
      </c>
      <c r="L390">
        <v>5</v>
      </c>
    </row>
    <row r="391" spans="1:12">
      <c r="A391" t="s">
        <v>16</v>
      </c>
      <c r="B391" t="s">
        <v>87</v>
      </c>
      <c r="C391">
        <v>27706</v>
      </c>
      <c r="D391">
        <v>223</v>
      </c>
      <c r="E391" t="s">
        <v>675</v>
      </c>
      <c r="F391" s="8">
        <v>46060</v>
      </c>
      <c r="G391" t="s">
        <v>14344</v>
      </c>
      <c r="H391">
        <v>894</v>
      </c>
      <c r="I391">
        <v>894</v>
      </c>
      <c r="J391">
        <v>0</v>
      </c>
      <c r="K391" t="s">
        <v>14338</v>
      </c>
      <c r="L391">
        <v>6</v>
      </c>
    </row>
    <row r="392" spans="1:12">
      <c r="A392" t="s">
        <v>16</v>
      </c>
      <c r="B392" t="s">
        <v>87</v>
      </c>
      <c r="C392">
        <v>28603</v>
      </c>
      <c r="D392">
        <v>223</v>
      </c>
      <c r="E392" t="s">
        <v>675</v>
      </c>
      <c r="F392" s="8">
        <v>46068</v>
      </c>
      <c r="G392" t="s">
        <v>14344</v>
      </c>
      <c r="H392">
        <v>957</v>
      </c>
      <c r="I392">
        <v>957</v>
      </c>
      <c r="J392">
        <v>63</v>
      </c>
      <c r="K392" t="s">
        <v>14338</v>
      </c>
      <c r="L392">
        <v>8</v>
      </c>
    </row>
    <row r="393" spans="1:12">
      <c r="A393" t="s">
        <v>16</v>
      </c>
      <c r="B393" t="s">
        <v>87</v>
      </c>
      <c r="C393">
        <v>24859</v>
      </c>
      <c r="D393">
        <v>223</v>
      </c>
      <c r="E393" t="s">
        <v>675</v>
      </c>
      <c r="F393" s="8">
        <v>46040</v>
      </c>
      <c r="G393" t="s">
        <v>14344</v>
      </c>
      <c r="H393">
        <v>889</v>
      </c>
      <c r="I393">
        <v>889</v>
      </c>
      <c r="J393">
        <v>0</v>
      </c>
      <c r="K393" t="s">
        <v>14338</v>
      </c>
      <c r="L393">
        <v>4</v>
      </c>
    </row>
    <row r="394" spans="1:12">
      <c r="A394" t="s">
        <v>16</v>
      </c>
      <c r="B394" t="s">
        <v>87</v>
      </c>
      <c r="C394">
        <v>31008</v>
      </c>
      <c r="D394">
        <v>962</v>
      </c>
      <c r="E394" t="s">
        <v>87</v>
      </c>
      <c r="F394" s="8">
        <v>46075</v>
      </c>
      <c r="G394" t="s">
        <v>14337</v>
      </c>
      <c r="H394">
        <v>1133</v>
      </c>
      <c r="I394">
        <v>1133</v>
      </c>
      <c r="J394">
        <v>107</v>
      </c>
      <c r="K394" t="s">
        <v>14338</v>
      </c>
      <c r="L394">
        <v>9</v>
      </c>
    </row>
    <row r="395" spans="1:12">
      <c r="A395" t="s">
        <v>16</v>
      </c>
      <c r="B395" t="s">
        <v>87</v>
      </c>
      <c r="C395">
        <v>32526</v>
      </c>
      <c r="D395">
        <v>223</v>
      </c>
      <c r="E395" t="s">
        <v>675</v>
      </c>
      <c r="F395" s="8">
        <v>46096</v>
      </c>
      <c r="G395" t="s">
        <v>14344</v>
      </c>
      <c r="H395">
        <v>1111</v>
      </c>
      <c r="I395">
        <v>1111</v>
      </c>
      <c r="J395">
        <v>38</v>
      </c>
      <c r="K395" t="s">
        <v>14338</v>
      </c>
      <c r="L395">
        <v>12</v>
      </c>
    </row>
    <row r="396" spans="1:12">
      <c r="A396" t="s">
        <v>16</v>
      </c>
      <c r="B396" t="s">
        <v>87</v>
      </c>
      <c r="C396">
        <v>31535</v>
      </c>
      <c r="D396">
        <v>223</v>
      </c>
      <c r="E396" t="s">
        <v>675</v>
      </c>
      <c r="F396" s="8">
        <v>46089</v>
      </c>
      <c r="G396" t="s">
        <v>14344</v>
      </c>
      <c r="H396">
        <v>1073</v>
      </c>
      <c r="I396">
        <v>1073</v>
      </c>
      <c r="J396">
        <v>28</v>
      </c>
      <c r="K396" t="s">
        <v>14338</v>
      </c>
      <c r="L396">
        <v>11</v>
      </c>
    </row>
    <row r="397" spans="1:12">
      <c r="A397" t="s">
        <v>16</v>
      </c>
      <c r="B397" t="s">
        <v>93</v>
      </c>
      <c r="C397">
        <v>24043</v>
      </c>
      <c r="D397">
        <v>229</v>
      </c>
      <c r="E397" t="s">
        <v>675</v>
      </c>
      <c r="F397" s="8">
        <v>46033</v>
      </c>
      <c r="G397" t="s">
        <v>14344</v>
      </c>
      <c r="H397">
        <v>113</v>
      </c>
      <c r="I397">
        <v>113</v>
      </c>
      <c r="J397">
        <v>0</v>
      </c>
      <c r="K397" t="s">
        <v>14338</v>
      </c>
      <c r="L397">
        <v>3</v>
      </c>
    </row>
    <row r="398" spans="1:12">
      <c r="A398" t="s">
        <v>16</v>
      </c>
      <c r="B398" t="s">
        <v>93</v>
      </c>
      <c r="C398">
        <v>30531</v>
      </c>
      <c r="D398">
        <v>229</v>
      </c>
      <c r="E398" t="s">
        <v>675</v>
      </c>
      <c r="F398" s="8">
        <v>46082</v>
      </c>
      <c r="G398" t="s">
        <v>14344</v>
      </c>
      <c r="H398">
        <v>261</v>
      </c>
      <c r="I398">
        <v>261</v>
      </c>
      <c r="J398">
        <v>32</v>
      </c>
      <c r="K398" t="s">
        <v>14338</v>
      </c>
      <c r="L398">
        <v>10</v>
      </c>
    </row>
    <row r="399" spans="1:12">
      <c r="A399" t="s">
        <v>16</v>
      </c>
      <c r="B399" t="s">
        <v>93</v>
      </c>
      <c r="C399">
        <v>29412</v>
      </c>
      <c r="D399">
        <v>229</v>
      </c>
      <c r="E399" t="s">
        <v>675</v>
      </c>
      <c r="F399" s="8">
        <v>46075</v>
      </c>
      <c r="G399" t="s">
        <v>14344</v>
      </c>
      <c r="H399">
        <v>229</v>
      </c>
      <c r="I399">
        <v>229</v>
      </c>
      <c r="J399">
        <v>70</v>
      </c>
      <c r="K399" t="s">
        <v>14338</v>
      </c>
      <c r="L399">
        <v>9</v>
      </c>
    </row>
    <row r="400" spans="1:12">
      <c r="A400" t="s">
        <v>16</v>
      </c>
      <c r="B400" t="s">
        <v>93</v>
      </c>
      <c r="C400">
        <v>23135</v>
      </c>
      <c r="D400">
        <v>229</v>
      </c>
      <c r="E400" t="s">
        <v>675</v>
      </c>
      <c r="F400" s="8">
        <v>46026</v>
      </c>
      <c r="G400" t="s">
        <v>14344</v>
      </c>
      <c r="H400">
        <v>113</v>
      </c>
      <c r="I400">
        <v>113</v>
      </c>
      <c r="J400">
        <v>3</v>
      </c>
      <c r="K400" t="s">
        <v>14338</v>
      </c>
      <c r="L400">
        <v>2</v>
      </c>
    </row>
    <row r="401" spans="1:12">
      <c r="A401" t="s">
        <v>16</v>
      </c>
      <c r="B401" t="s">
        <v>93</v>
      </c>
      <c r="C401">
        <v>25883</v>
      </c>
      <c r="D401">
        <v>229</v>
      </c>
      <c r="E401" t="s">
        <v>675</v>
      </c>
      <c r="F401" s="8">
        <v>46047</v>
      </c>
      <c r="G401" t="s">
        <v>14344</v>
      </c>
      <c r="H401">
        <v>113</v>
      </c>
      <c r="I401">
        <v>113</v>
      </c>
      <c r="J401">
        <v>0</v>
      </c>
      <c r="K401" t="s">
        <v>14338</v>
      </c>
      <c r="L401">
        <v>5</v>
      </c>
    </row>
    <row r="402" spans="1:12">
      <c r="A402" t="s">
        <v>16</v>
      </c>
      <c r="B402" t="s">
        <v>93</v>
      </c>
      <c r="C402">
        <v>26728</v>
      </c>
      <c r="D402">
        <v>229</v>
      </c>
      <c r="E402" t="s">
        <v>675</v>
      </c>
      <c r="F402" s="8">
        <v>46053</v>
      </c>
      <c r="G402" t="s">
        <v>14344</v>
      </c>
      <c r="H402">
        <v>114</v>
      </c>
      <c r="I402">
        <v>114</v>
      </c>
      <c r="J402">
        <v>1</v>
      </c>
      <c r="K402" t="s">
        <v>14338</v>
      </c>
      <c r="L402">
        <v>5</v>
      </c>
    </row>
    <row r="403" spans="1:12">
      <c r="A403" t="s">
        <v>16</v>
      </c>
      <c r="B403" t="s">
        <v>93</v>
      </c>
      <c r="C403">
        <v>27718</v>
      </c>
      <c r="D403">
        <v>229</v>
      </c>
      <c r="E403" t="s">
        <v>675</v>
      </c>
      <c r="F403" s="8">
        <v>46060</v>
      </c>
      <c r="G403" t="s">
        <v>14344</v>
      </c>
      <c r="H403">
        <v>114</v>
      </c>
      <c r="I403">
        <v>114</v>
      </c>
      <c r="J403">
        <v>0</v>
      </c>
      <c r="K403" t="s">
        <v>14338</v>
      </c>
      <c r="L403">
        <v>6</v>
      </c>
    </row>
    <row r="404" spans="1:12">
      <c r="A404" t="s">
        <v>16</v>
      </c>
      <c r="B404" t="s">
        <v>93</v>
      </c>
      <c r="C404">
        <v>28615</v>
      </c>
      <c r="D404">
        <v>229</v>
      </c>
      <c r="E404" t="s">
        <v>675</v>
      </c>
      <c r="F404" s="8">
        <v>46068</v>
      </c>
      <c r="G404" t="s">
        <v>14344</v>
      </c>
      <c r="H404">
        <v>159</v>
      </c>
      <c r="I404">
        <v>159</v>
      </c>
      <c r="J404">
        <v>45</v>
      </c>
      <c r="K404" t="s">
        <v>14338</v>
      </c>
      <c r="L404">
        <v>8</v>
      </c>
    </row>
    <row r="405" spans="1:12">
      <c r="A405" t="s">
        <v>16</v>
      </c>
      <c r="B405" t="s">
        <v>93</v>
      </c>
      <c r="C405">
        <v>24871</v>
      </c>
      <c r="D405">
        <v>229</v>
      </c>
      <c r="E405" t="s">
        <v>675</v>
      </c>
      <c r="F405" s="8">
        <v>46040</v>
      </c>
      <c r="G405" t="s">
        <v>14344</v>
      </c>
      <c r="H405">
        <v>113</v>
      </c>
      <c r="I405">
        <v>113</v>
      </c>
      <c r="J405">
        <v>0</v>
      </c>
      <c r="K405" t="s">
        <v>14338</v>
      </c>
      <c r="L405">
        <v>4</v>
      </c>
    </row>
    <row r="406" spans="1:12">
      <c r="A406" t="s">
        <v>16</v>
      </c>
      <c r="B406" t="s">
        <v>93</v>
      </c>
      <c r="C406">
        <v>31010</v>
      </c>
      <c r="D406">
        <v>963</v>
      </c>
      <c r="E406" t="s">
        <v>93</v>
      </c>
      <c r="F406" s="8">
        <v>46075</v>
      </c>
      <c r="G406" t="s">
        <v>14337</v>
      </c>
      <c r="H406">
        <v>238</v>
      </c>
      <c r="I406">
        <v>238</v>
      </c>
      <c r="J406">
        <v>126</v>
      </c>
      <c r="K406" t="s">
        <v>14338</v>
      </c>
      <c r="L406">
        <v>9</v>
      </c>
    </row>
    <row r="407" spans="1:12">
      <c r="A407" t="s">
        <v>16</v>
      </c>
      <c r="B407" t="s">
        <v>93</v>
      </c>
      <c r="C407">
        <v>32538</v>
      </c>
      <c r="D407">
        <v>229</v>
      </c>
      <c r="E407" t="s">
        <v>675</v>
      </c>
      <c r="F407" s="8">
        <v>46096</v>
      </c>
      <c r="G407" t="s">
        <v>14344</v>
      </c>
      <c r="H407">
        <v>342</v>
      </c>
      <c r="I407">
        <v>342</v>
      </c>
      <c r="J407">
        <v>50</v>
      </c>
      <c r="K407" t="s">
        <v>14338</v>
      </c>
      <c r="L407">
        <v>12</v>
      </c>
    </row>
    <row r="408" spans="1:12">
      <c r="A408" t="s">
        <v>16</v>
      </c>
      <c r="B408" t="s">
        <v>93</v>
      </c>
      <c r="C408">
        <v>31547</v>
      </c>
      <c r="D408">
        <v>229</v>
      </c>
      <c r="E408" t="s">
        <v>675</v>
      </c>
      <c r="F408" s="8">
        <v>46089</v>
      </c>
      <c r="G408" t="s">
        <v>14344</v>
      </c>
      <c r="H408">
        <v>292</v>
      </c>
      <c r="I408">
        <v>292</v>
      </c>
      <c r="J408">
        <v>31</v>
      </c>
      <c r="K408" t="s">
        <v>14338</v>
      </c>
      <c r="L408">
        <v>11</v>
      </c>
    </row>
    <row r="409" spans="1:12">
      <c r="A409" t="s">
        <v>16</v>
      </c>
      <c r="B409" t="s">
        <v>51</v>
      </c>
      <c r="C409">
        <v>24055</v>
      </c>
      <c r="D409">
        <v>235</v>
      </c>
      <c r="E409" t="s">
        <v>675</v>
      </c>
      <c r="F409" s="8">
        <v>46033</v>
      </c>
      <c r="G409" t="s">
        <v>14344</v>
      </c>
      <c r="H409">
        <v>1008</v>
      </c>
      <c r="I409">
        <v>1008</v>
      </c>
      <c r="J409">
        <v>38</v>
      </c>
      <c r="K409" t="s">
        <v>14338</v>
      </c>
      <c r="L409">
        <v>3</v>
      </c>
    </row>
    <row r="410" spans="1:12">
      <c r="A410" t="s">
        <v>16</v>
      </c>
      <c r="B410" t="s">
        <v>51</v>
      </c>
      <c r="C410">
        <v>30543</v>
      </c>
      <c r="D410">
        <v>235</v>
      </c>
      <c r="E410" t="s">
        <v>675</v>
      </c>
      <c r="F410" s="8">
        <v>46082</v>
      </c>
      <c r="G410" t="s">
        <v>14344</v>
      </c>
      <c r="H410">
        <v>1202</v>
      </c>
      <c r="I410">
        <v>1202</v>
      </c>
      <c r="J410">
        <v>28</v>
      </c>
      <c r="K410" t="s">
        <v>14338</v>
      </c>
      <c r="L410">
        <v>10</v>
      </c>
    </row>
    <row r="411" spans="1:12">
      <c r="A411" t="s">
        <v>16</v>
      </c>
      <c r="B411" t="s">
        <v>51</v>
      </c>
      <c r="C411">
        <v>29424</v>
      </c>
      <c r="D411">
        <v>235</v>
      </c>
      <c r="E411" t="s">
        <v>675</v>
      </c>
      <c r="F411" s="8">
        <v>46075</v>
      </c>
      <c r="G411" t="s">
        <v>14344</v>
      </c>
      <c r="H411">
        <v>1174</v>
      </c>
      <c r="I411">
        <v>1174</v>
      </c>
      <c r="J411">
        <v>62</v>
      </c>
      <c r="K411" t="s">
        <v>14338</v>
      </c>
      <c r="L411">
        <v>9</v>
      </c>
    </row>
    <row r="412" spans="1:12">
      <c r="A412" t="s">
        <v>16</v>
      </c>
      <c r="B412" t="s">
        <v>51</v>
      </c>
      <c r="C412">
        <v>23147</v>
      </c>
      <c r="D412">
        <v>235</v>
      </c>
      <c r="E412" t="s">
        <v>675</v>
      </c>
      <c r="F412" s="8">
        <v>46026</v>
      </c>
      <c r="G412" t="s">
        <v>14344</v>
      </c>
      <c r="H412">
        <v>970</v>
      </c>
      <c r="I412">
        <v>970</v>
      </c>
      <c r="J412">
        <v>66</v>
      </c>
      <c r="K412" t="s">
        <v>14338</v>
      </c>
      <c r="L412">
        <v>2</v>
      </c>
    </row>
    <row r="413" spans="1:12">
      <c r="A413" t="s">
        <v>16</v>
      </c>
      <c r="B413" t="s">
        <v>51</v>
      </c>
      <c r="C413">
        <v>25895</v>
      </c>
      <c r="D413">
        <v>235</v>
      </c>
      <c r="E413" t="s">
        <v>675</v>
      </c>
      <c r="F413" s="8">
        <v>46047</v>
      </c>
      <c r="G413" t="s">
        <v>14344</v>
      </c>
      <c r="H413">
        <v>1040</v>
      </c>
      <c r="I413">
        <v>1040</v>
      </c>
      <c r="J413">
        <v>20</v>
      </c>
      <c r="K413" t="s">
        <v>14338</v>
      </c>
      <c r="L413">
        <v>5</v>
      </c>
    </row>
    <row r="414" spans="1:12">
      <c r="A414" t="s">
        <v>16</v>
      </c>
      <c r="B414" t="s">
        <v>51</v>
      </c>
      <c r="C414">
        <v>27306</v>
      </c>
      <c r="D414">
        <v>964</v>
      </c>
      <c r="E414" t="s">
        <v>51</v>
      </c>
      <c r="F414" s="8">
        <v>46046</v>
      </c>
      <c r="G414" t="s">
        <v>14337</v>
      </c>
      <c r="H414">
        <v>1154</v>
      </c>
      <c r="I414">
        <v>1154</v>
      </c>
      <c r="J414">
        <v>20</v>
      </c>
      <c r="K414" t="s">
        <v>14338</v>
      </c>
      <c r="L414">
        <v>4</v>
      </c>
    </row>
    <row r="415" spans="1:12">
      <c r="A415" t="s">
        <v>16</v>
      </c>
      <c r="B415" t="s">
        <v>51</v>
      </c>
      <c r="C415">
        <v>26740</v>
      </c>
      <c r="D415">
        <v>235</v>
      </c>
      <c r="E415" t="s">
        <v>675</v>
      </c>
      <c r="F415" s="8">
        <v>46053</v>
      </c>
      <c r="G415" t="s">
        <v>14344</v>
      </c>
      <c r="H415">
        <v>1049</v>
      </c>
      <c r="I415">
        <v>1049</v>
      </c>
      <c r="J415">
        <v>9</v>
      </c>
      <c r="K415" t="s">
        <v>14338</v>
      </c>
      <c r="L415">
        <v>5</v>
      </c>
    </row>
    <row r="416" spans="1:12">
      <c r="A416" t="s">
        <v>16</v>
      </c>
      <c r="B416" t="s">
        <v>51</v>
      </c>
      <c r="C416">
        <v>27730</v>
      </c>
      <c r="D416">
        <v>235</v>
      </c>
      <c r="E416" t="s">
        <v>675</v>
      </c>
      <c r="F416" s="8">
        <v>46060</v>
      </c>
      <c r="G416" t="s">
        <v>14344</v>
      </c>
      <c r="H416">
        <v>1049</v>
      </c>
      <c r="I416">
        <v>1049</v>
      </c>
      <c r="J416">
        <v>0</v>
      </c>
      <c r="K416" t="s">
        <v>14338</v>
      </c>
      <c r="L416">
        <v>6</v>
      </c>
    </row>
    <row r="417" spans="1:12">
      <c r="A417" t="s">
        <v>16</v>
      </c>
      <c r="B417" t="s">
        <v>51</v>
      </c>
      <c r="C417">
        <v>28627</v>
      </c>
      <c r="D417">
        <v>235</v>
      </c>
      <c r="E417" t="s">
        <v>675</v>
      </c>
      <c r="F417" s="8">
        <v>46068</v>
      </c>
      <c r="G417" t="s">
        <v>14344</v>
      </c>
      <c r="H417">
        <v>1112</v>
      </c>
      <c r="I417">
        <v>1112</v>
      </c>
      <c r="J417">
        <v>63</v>
      </c>
      <c r="K417" t="s">
        <v>14338</v>
      </c>
      <c r="L417">
        <v>8</v>
      </c>
    </row>
    <row r="418" spans="1:12">
      <c r="A418" t="s">
        <v>16</v>
      </c>
      <c r="B418" t="s">
        <v>51</v>
      </c>
      <c r="C418">
        <v>24883</v>
      </c>
      <c r="D418">
        <v>235</v>
      </c>
      <c r="E418" t="s">
        <v>675</v>
      </c>
      <c r="F418" s="8">
        <v>46040</v>
      </c>
      <c r="G418" t="s">
        <v>14344</v>
      </c>
      <c r="H418">
        <v>1020</v>
      </c>
      <c r="I418">
        <v>1020</v>
      </c>
      <c r="J418">
        <v>12</v>
      </c>
      <c r="K418" t="s">
        <v>14338</v>
      </c>
      <c r="L418">
        <v>4</v>
      </c>
    </row>
    <row r="419" spans="1:12">
      <c r="A419" t="s">
        <v>16</v>
      </c>
      <c r="B419" t="s">
        <v>51</v>
      </c>
      <c r="C419">
        <v>31012</v>
      </c>
      <c r="D419">
        <v>964</v>
      </c>
      <c r="E419" t="s">
        <v>51</v>
      </c>
      <c r="F419" s="8">
        <v>46075</v>
      </c>
      <c r="G419" t="s">
        <v>14337</v>
      </c>
      <c r="H419">
        <v>1236</v>
      </c>
      <c r="I419">
        <v>1236</v>
      </c>
      <c r="J419">
        <v>82</v>
      </c>
      <c r="K419" t="s">
        <v>14338</v>
      </c>
      <c r="L419">
        <v>9</v>
      </c>
    </row>
    <row r="420" spans="1:12">
      <c r="A420" t="s">
        <v>16</v>
      </c>
      <c r="B420" t="s">
        <v>51</v>
      </c>
      <c r="C420">
        <v>32550</v>
      </c>
      <c r="D420">
        <v>235</v>
      </c>
      <c r="E420" t="s">
        <v>675</v>
      </c>
      <c r="F420" s="8">
        <v>46096</v>
      </c>
      <c r="G420" t="s">
        <v>14344</v>
      </c>
      <c r="H420">
        <v>1271</v>
      </c>
      <c r="I420">
        <v>1271</v>
      </c>
      <c r="J420">
        <v>51</v>
      </c>
      <c r="K420" t="s">
        <v>14338</v>
      </c>
      <c r="L420">
        <v>12</v>
      </c>
    </row>
    <row r="421" spans="1:12">
      <c r="A421" t="s">
        <v>16</v>
      </c>
      <c r="B421" t="s">
        <v>51</v>
      </c>
      <c r="C421">
        <v>31559</v>
      </c>
      <c r="D421">
        <v>235</v>
      </c>
      <c r="E421" t="s">
        <v>675</v>
      </c>
      <c r="F421" s="8">
        <v>46089</v>
      </c>
      <c r="G421" t="s">
        <v>14344</v>
      </c>
      <c r="H421">
        <v>1220</v>
      </c>
      <c r="I421">
        <v>1220</v>
      </c>
      <c r="J421">
        <v>18</v>
      </c>
      <c r="K421" t="s">
        <v>14338</v>
      </c>
      <c r="L421">
        <v>11</v>
      </c>
    </row>
    <row r="422" spans="1:12">
      <c r="A422" t="s">
        <v>16</v>
      </c>
      <c r="B422" t="s">
        <v>5909</v>
      </c>
      <c r="C422">
        <v>24067</v>
      </c>
      <c r="D422">
        <v>241</v>
      </c>
      <c r="E422" t="s">
        <v>675</v>
      </c>
      <c r="F422" s="8">
        <v>46033</v>
      </c>
      <c r="G422" t="s">
        <v>14344</v>
      </c>
      <c r="H422">
        <v>96</v>
      </c>
      <c r="I422">
        <v>96</v>
      </c>
      <c r="J422">
        <v>0</v>
      </c>
      <c r="K422" t="s">
        <v>14338</v>
      </c>
      <c r="L422">
        <v>3</v>
      </c>
    </row>
    <row r="423" spans="1:12">
      <c r="A423" t="s">
        <v>16</v>
      </c>
      <c r="B423" t="s">
        <v>5909</v>
      </c>
      <c r="C423">
        <v>30555</v>
      </c>
      <c r="D423">
        <v>241</v>
      </c>
      <c r="E423" t="s">
        <v>675</v>
      </c>
      <c r="F423" s="8">
        <v>46082</v>
      </c>
      <c r="G423" t="s">
        <v>14344</v>
      </c>
      <c r="H423">
        <v>103</v>
      </c>
      <c r="I423">
        <v>103</v>
      </c>
      <c r="J423">
        <v>0</v>
      </c>
      <c r="K423" t="s">
        <v>14338</v>
      </c>
      <c r="L423">
        <v>10</v>
      </c>
    </row>
    <row r="424" spans="1:12">
      <c r="A424" t="s">
        <v>16</v>
      </c>
      <c r="B424" t="s">
        <v>5909</v>
      </c>
      <c r="C424">
        <v>29436</v>
      </c>
      <c r="D424">
        <v>241</v>
      </c>
      <c r="E424" t="s">
        <v>675</v>
      </c>
      <c r="F424" s="8">
        <v>46075</v>
      </c>
      <c r="G424" t="s">
        <v>14344</v>
      </c>
      <c r="H424">
        <v>103</v>
      </c>
      <c r="I424">
        <v>103</v>
      </c>
      <c r="J424">
        <v>0</v>
      </c>
      <c r="K424" t="s">
        <v>14338</v>
      </c>
      <c r="L424">
        <v>9</v>
      </c>
    </row>
    <row r="425" spans="1:12">
      <c r="A425" t="s">
        <v>16</v>
      </c>
      <c r="B425" t="s">
        <v>5909</v>
      </c>
      <c r="C425">
        <v>23159</v>
      </c>
      <c r="D425">
        <v>241</v>
      </c>
      <c r="E425" t="s">
        <v>675</v>
      </c>
      <c r="F425" s="8">
        <v>46026</v>
      </c>
      <c r="G425" t="s">
        <v>14344</v>
      </c>
      <c r="H425">
        <v>96</v>
      </c>
      <c r="I425">
        <v>96</v>
      </c>
      <c r="J425">
        <v>2</v>
      </c>
      <c r="K425" t="s">
        <v>14338</v>
      </c>
      <c r="L425">
        <v>2</v>
      </c>
    </row>
    <row r="426" spans="1:12">
      <c r="A426" t="s">
        <v>16</v>
      </c>
      <c r="B426" t="s">
        <v>5909</v>
      </c>
      <c r="C426">
        <v>25907</v>
      </c>
      <c r="D426">
        <v>241</v>
      </c>
      <c r="E426" t="s">
        <v>675</v>
      </c>
      <c r="F426" s="8">
        <v>46047</v>
      </c>
      <c r="G426" t="s">
        <v>14344</v>
      </c>
      <c r="H426">
        <v>96</v>
      </c>
      <c r="I426">
        <v>96</v>
      </c>
      <c r="J426">
        <v>0</v>
      </c>
      <c r="K426" t="s">
        <v>14338</v>
      </c>
      <c r="L426">
        <v>5</v>
      </c>
    </row>
    <row r="427" spans="1:12">
      <c r="A427" t="s">
        <v>16</v>
      </c>
      <c r="B427" t="s">
        <v>5909</v>
      </c>
      <c r="C427">
        <v>26752</v>
      </c>
      <c r="D427">
        <v>241</v>
      </c>
      <c r="E427" t="s">
        <v>675</v>
      </c>
      <c r="F427" s="8">
        <v>46053</v>
      </c>
      <c r="G427" t="s">
        <v>14344</v>
      </c>
      <c r="H427">
        <v>103</v>
      </c>
      <c r="I427">
        <v>103</v>
      </c>
      <c r="J427">
        <v>7</v>
      </c>
      <c r="K427" t="s">
        <v>14338</v>
      </c>
      <c r="L427">
        <v>5</v>
      </c>
    </row>
    <row r="428" spans="1:12">
      <c r="A428" t="s">
        <v>16</v>
      </c>
      <c r="B428" t="s">
        <v>5909</v>
      </c>
      <c r="C428">
        <v>27742</v>
      </c>
      <c r="D428">
        <v>241</v>
      </c>
      <c r="E428" t="s">
        <v>675</v>
      </c>
      <c r="F428" s="8">
        <v>46060</v>
      </c>
      <c r="G428" t="s">
        <v>14344</v>
      </c>
      <c r="H428">
        <v>103</v>
      </c>
      <c r="I428">
        <v>103</v>
      </c>
      <c r="J428">
        <v>0</v>
      </c>
      <c r="K428" t="s">
        <v>14338</v>
      </c>
      <c r="L428">
        <v>6</v>
      </c>
    </row>
    <row r="429" spans="1:12">
      <c r="A429" t="s">
        <v>16</v>
      </c>
      <c r="B429" t="s">
        <v>5909</v>
      </c>
      <c r="C429">
        <v>28639</v>
      </c>
      <c r="D429">
        <v>241</v>
      </c>
      <c r="E429" t="s">
        <v>675</v>
      </c>
      <c r="F429" s="8">
        <v>46068</v>
      </c>
      <c r="G429" t="s">
        <v>14344</v>
      </c>
      <c r="H429">
        <v>103</v>
      </c>
      <c r="I429">
        <v>103</v>
      </c>
      <c r="J429">
        <v>0</v>
      </c>
      <c r="K429" t="s">
        <v>14338</v>
      </c>
      <c r="L429">
        <v>8</v>
      </c>
    </row>
    <row r="430" spans="1:12">
      <c r="A430" t="s">
        <v>16</v>
      </c>
      <c r="B430" t="s">
        <v>5909</v>
      </c>
      <c r="C430">
        <v>24895</v>
      </c>
      <c r="D430">
        <v>241</v>
      </c>
      <c r="E430" t="s">
        <v>675</v>
      </c>
      <c r="F430" s="8">
        <v>46040</v>
      </c>
      <c r="G430" t="s">
        <v>14344</v>
      </c>
      <c r="H430">
        <v>96</v>
      </c>
      <c r="I430">
        <v>96</v>
      </c>
      <c r="J430">
        <v>0</v>
      </c>
      <c r="K430" t="s">
        <v>14338</v>
      </c>
      <c r="L430">
        <v>4</v>
      </c>
    </row>
    <row r="431" spans="1:12">
      <c r="A431" t="s">
        <v>16</v>
      </c>
      <c r="B431" t="s">
        <v>5909</v>
      </c>
      <c r="C431">
        <v>32562</v>
      </c>
      <c r="D431">
        <v>241</v>
      </c>
      <c r="E431" t="s">
        <v>675</v>
      </c>
      <c r="F431" s="8">
        <v>46096</v>
      </c>
      <c r="G431" t="s">
        <v>14344</v>
      </c>
      <c r="H431">
        <v>103</v>
      </c>
      <c r="I431">
        <v>103</v>
      </c>
      <c r="J431">
        <v>0</v>
      </c>
      <c r="K431" t="s">
        <v>14338</v>
      </c>
      <c r="L431">
        <v>12</v>
      </c>
    </row>
    <row r="432" spans="1:12">
      <c r="A432" t="s">
        <v>16</v>
      </c>
      <c r="B432" t="s">
        <v>5909</v>
      </c>
      <c r="C432">
        <v>31571</v>
      </c>
      <c r="D432">
        <v>241</v>
      </c>
      <c r="E432" t="s">
        <v>675</v>
      </c>
      <c r="F432" s="8">
        <v>46089</v>
      </c>
      <c r="G432" t="s">
        <v>14344</v>
      </c>
      <c r="H432">
        <v>103</v>
      </c>
      <c r="I432">
        <v>103</v>
      </c>
      <c r="J432">
        <v>0</v>
      </c>
      <c r="K432" t="s">
        <v>14338</v>
      </c>
      <c r="L432">
        <v>11</v>
      </c>
    </row>
    <row r="433" spans="1:12">
      <c r="A433" t="s">
        <v>16</v>
      </c>
      <c r="B433" t="s">
        <v>132</v>
      </c>
      <c r="C433">
        <v>24079</v>
      </c>
      <c r="D433">
        <v>247</v>
      </c>
      <c r="E433" t="s">
        <v>675</v>
      </c>
      <c r="F433" s="8">
        <v>46033</v>
      </c>
      <c r="G433" t="s">
        <v>14344</v>
      </c>
      <c r="H433">
        <v>1196</v>
      </c>
      <c r="I433">
        <v>1196</v>
      </c>
      <c r="J433">
        <v>2</v>
      </c>
      <c r="K433" t="s">
        <v>14338</v>
      </c>
      <c r="L433">
        <v>3</v>
      </c>
    </row>
    <row r="434" spans="1:12">
      <c r="A434" t="s">
        <v>16</v>
      </c>
      <c r="B434" t="s">
        <v>132</v>
      </c>
      <c r="C434">
        <v>23171</v>
      </c>
      <c r="D434">
        <v>247</v>
      </c>
      <c r="E434" t="s">
        <v>675</v>
      </c>
      <c r="F434" s="8">
        <v>46026</v>
      </c>
      <c r="G434" t="s">
        <v>14344</v>
      </c>
      <c r="H434">
        <v>1194</v>
      </c>
      <c r="I434">
        <v>1194</v>
      </c>
      <c r="J434">
        <v>0</v>
      </c>
      <c r="K434" t="s">
        <v>14338</v>
      </c>
      <c r="L434">
        <v>2</v>
      </c>
    </row>
    <row r="435" spans="1:12">
      <c r="A435" t="s">
        <v>16</v>
      </c>
      <c r="B435" t="s">
        <v>132</v>
      </c>
      <c r="C435">
        <v>29448</v>
      </c>
      <c r="D435">
        <v>247</v>
      </c>
      <c r="E435" t="s">
        <v>675</v>
      </c>
      <c r="F435" s="8">
        <v>46075</v>
      </c>
      <c r="G435" t="s">
        <v>14344</v>
      </c>
      <c r="H435">
        <v>1279</v>
      </c>
      <c r="I435">
        <v>1279</v>
      </c>
      <c r="J435">
        <v>35</v>
      </c>
      <c r="K435" t="s">
        <v>14338</v>
      </c>
      <c r="L435">
        <v>9</v>
      </c>
    </row>
    <row r="436" spans="1:12">
      <c r="A436" t="s">
        <v>16</v>
      </c>
      <c r="B436" t="s">
        <v>132</v>
      </c>
      <c r="C436">
        <v>27754</v>
      </c>
      <c r="D436">
        <v>247</v>
      </c>
      <c r="E436" t="s">
        <v>675</v>
      </c>
      <c r="F436" s="8">
        <v>46060</v>
      </c>
      <c r="G436" t="s">
        <v>14344</v>
      </c>
      <c r="H436">
        <v>1200</v>
      </c>
      <c r="I436">
        <v>1200</v>
      </c>
      <c r="J436">
        <v>0</v>
      </c>
      <c r="K436" t="s">
        <v>14338</v>
      </c>
      <c r="L436">
        <v>6</v>
      </c>
    </row>
    <row r="437" spans="1:12">
      <c r="A437" t="s">
        <v>16</v>
      </c>
      <c r="B437" t="s">
        <v>132</v>
      </c>
      <c r="C437">
        <v>25919</v>
      </c>
      <c r="D437">
        <v>247</v>
      </c>
      <c r="E437" t="s">
        <v>675</v>
      </c>
      <c r="F437" s="8">
        <v>46047</v>
      </c>
      <c r="G437" t="s">
        <v>14344</v>
      </c>
      <c r="H437">
        <v>1196</v>
      </c>
      <c r="I437">
        <v>1196</v>
      </c>
      <c r="J437">
        <v>0</v>
      </c>
      <c r="K437" t="s">
        <v>14338</v>
      </c>
      <c r="L437">
        <v>5</v>
      </c>
    </row>
    <row r="438" spans="1:12">
      <c r="A438" t="s">
        <v>16</v>
      </c>
      <c r="B438" t="s">
        <v>132</v>
      </c>
      <c r="C438">
        <v>26764</v>
      </c>
      <c r="D438">
        <v>247</v>
      </c>
      <c r="E438" t="s">
        <v>675</v>
      </c>
      <c r="F438" s="8">
        <v>46053</v>
      </c>
      <c r="G438" t="s">
        <v>14344</v>
      </c>
      <c r="H438">
        <v>1200</v>
      </c>
      <c r="I438">
        <v>1200</v>
      </c>
      <c r="J438">
        <v>4</v>
      </c>
      <c r="K438" t="s">
        <v>14338</v>
      </c>
      <c r="L438">
        <v>5</v>
      </c>
    </row>
    <row r="439" spans="1:12">
      <c r="A439" t="s">
        <v>16</v>
      </c>
      <c r="B439" t="s">
        <v>132</v>
      </c>
      <c r="C439">
        <v>28651</v>
      </c>
      <c r="D439">
        <v>247</v>
      </c>
      <c r="E439" t="s">
        <v>675</v>
      </c>
      <c r="F439" s="8">
        <v>46068</v>
      </c>
      <c r="G439" t="s">
        <v>14344</v>
      </c>
      <c r="H439">
        <v>1244</v>
      </c>
      <c r="I439">
        <v>1244</v>
      </c>
      <c r="J439">
        <v>44</v>
      </c>
      <c r="K439" t="s">
        <v>14338</v>
      </c>
      <c r="L439">
        <v>8</v>
      </c>
    </row>
    <row r="440" spans="1:12">
      <c r="A440" t="s">
        <v>16</v>
      </c>
      <c r="B440" t="s">
        <v>132</v>
      </c>
      <c r="C440">
        <v>30567</v>
      </c>
      <c r="D440">
        <v>247</v>
      </c>
      <c r="E440" t="s">
        <v>675</v>
      </c>
      <c r="F440" s="8">
        <v>46082</v>
      </c>
      <c r="G440" t="s">
        <v>14344</v>
      </c>
      <c r="H440">
        <v>1312</v>
      </c>
      <c r="I440">
        <v>1312</v>
      </c>
      <c r="J440">
        <v>33</v>
      </c>
      <c r="K440" t="s">
        <v>14338</v>
      </c>
      <c r="L440">
        <v>10</v>
      </c>
    </row>
    <row r="441" spans="1:12">
      <c r="A441" t="s">
        <v>16</v>
      </c>
      <c r="B441" t="s">
        <v>132</v>
      </c>
      <c r="C441">
        <v>24907</v>
      </c>
      <c r="D441">
        <v>247</v>
      </c>
      <c r="E441" t="s">
        <v>675</v>
      </c>
      <c r="F441" s="8">
        <v>46040</v>
      </c>
      <c r="G441" t="s">
        <v>14344</v>
      </c>
      <c r="H441">
        <v>1196</v>
      </c>
      <c r="I441">
        <v>1196</v>
      </c>
      <c r="J441">
        <v>0</v>
      </c>
      <c r="K441" t="s">
        <v>14338</v>
      </c>
      <c r="L441">
        <v>4</v>
      </c>
    </row>
    <row r="442" spans="1:12">
      <c r="A442" t="s">
        <v>16</v>
      </c>
      <c r="B442" t="s">
        <v>132</v>
      </c>
      <c r="C442">
        <v>31020</v>
      </c>
      <c r="D442">
        <v>966</v>
      </c>
      <c r="E442" t="s">
        <v>132</v>
      </c>
      <c r="F442" s="8">
        <v>46077</v>
      </c>
      <c r="G442" t="s">
        <v>14337</v>
      </c>
      <c r="H442">
        <v>1467</v>
      </c>
      <c r="I442">
        <v>1467</v>
      </c>
      <c r="J442">
        <v>17</v>
      </c>
      <c r="K442" t="s">
        <v>14338</v>
      </c>
      <c r="L442">
        <v>9</v>
      </c>
    </row>
    <row r="443" spans="1:12">
      <c r="A443" t="s">
        <v>16</v>
      </c>
      <c r="B443" t="s">
        <v>132</v>
      </c>
      <c r="C443">
        <v>31014</v>
      </c>
      <c r="D443">
        <v>966</v>
      </c>
      <c r="E443" t="s">
        <v>132</v>
      </c>
      <c r="F443" s="8">
        <v>46075</v>
      </c>
      <c r="G443" t="s">
        <v>14337</v>
      </c>
      <c r="H443">
        <v>1450</v>
      </c>
      <c r="I443">
        <v>1450</v>
      </c>
      <c r="J443">
        <v>139</v>
      </c>
      <c r="K443" t="s">
        <v>14338</v>
      </c>
      <c r="L443">
        <v>9</v>
      </c>
    </row>
    <row r="444" spans="1:12">
      <c r="A444" t="s">
        <v>16</v>
      </c>
      <c r="B444" t="s">
        <v>132</v>
      </c>
      <c r="C444">
        <v>32574</v>
      </c>
      <c r="D444">
        <v>247</v>
      </c>
      <c r="E444" t="s">
        <v>675</v>
      </c>
      <c r="F444" s="8">
        <v>46096</v>
      </c>
      <c r="G444" t="s">
        <v>14344</v>
      </c>
      <c r="H444">
        <v>1414</v>
      </c>
      <c r="I444">
        <v>1414</v>
      </c>
      <c r="J444">
        <v>102</v>
      </c>
      <c r="K444" t="s">
        <v>14338</v>
      </c>
      <c r="L444">
        <v>12</v>
      </c>
    </row>
    <row r="445" spans="1:12">
      <c r="A445" t="s">
        <v>16</v>
      </c>
      <c r="B445" t="s">
        <v>132</v>
      </c>
      <c r="C445">
        <v>31583</v>
      </c>
      <c r="D445">
        <v>247</v>
      </c>
      <c r="E445" t="s">
        <v>675</v>
      </c>
      <c r="F445" s="8">
        <v>46089</v>
      </c>
      <c r="G445" t="s">
        <v>14344</v>
      </c>
      <c r="H445">
        <v>1312</v>
      </c>
      <c r="I445">
        <v>1312</v>
      </c>
      <c r="J445">
        <v>0</v>
      </c>
      <c r="K445" t="s">
        <v>14338</v>
      </c>
      <c r="L445">
        <v>11</v>
      </c>
    </row>
    <row r="446" spans="1:12">
      <c r="A446" t="s">
        <v>16</v>
      </c>
      <c r="B446" t="s">
        <v>5902</v>
      </c>
      <c r="C446">
        <v>24091</v>
      </c>
      <c r="D446">
        <v>253</v>
      </c>
      <c r="E446" t="s">
        <v>675</v>
      </c>
      <c r="F446" s="8">
        <v>46033</v>
      </c>
      <c r="G446" t="s">
        <v>14344</v>
      </c>
      <c r="H446">
        <v>218</v>
      </c>
      <c r="I446">
        <v>218</v>
      </c>
      <c r="J446">
        <v>0</v>
      </c>
      <c r="K446" t="s">
        <v>14338</v>
      </c>
      <c r="L446">
        <v>3</v>
      </c>
    </row>
    <row r="447" spans="1:12">
      <c r="A447" t="s">
        <v>16</v>
      </c>
      <c r="B447" t="s">
        <v>5902</v>
      </c>
      <c r="C447">
        <v>29460</v>
      </c>
      <c r="D447">
        <v>253</v>
      </c>
      <c r="E447" t="s">
        <v>675</v>
      </c>
      <c r="F447" s="8">
        <v>46075</v>
      </c>
      <c r="G447" t="s">
        <v>14344</v>
      </c>
      <c r="H447">
        <v>219</v>
      </c>
      <c r="I447">
        <v>219</v>
      </c>
      <c r="J447">
        <v>0</v>
      </c>
      <c r="K447" t="s">
        <v>14338</v>
      </c>
      <c r="L447">
        <v>9</v>
      </c>
    </row>
    <row r="448" spans="1:12">
      <c r="A448" t="s">
        <v>16</v>
      </c>
      <c r="B448" t="s">
        <v>5902</v>
      </c>
      <c r="C448">
        <v>23183</v>
      </c>
      <c r="D448">
        <v>253</v>
      </c>
      <c r="E448" t="s">
        <v>675</v>
      </c>
      <c r="F448" s="8">
        <v>46026</v>
      </c>
      <c r="G448" t="s">
        <v>14344</v>
      </c>
      <c r="H448">
        <v>218</v>
      </c>
      <c r="I448">
        <v>218</v>
      </c>
      <c r="J448">
        <v>1</v>
      </c>
      <c r="K448" t="s">
        <v>14338</v>
      </c>
      <c r="L448">
        <v>2</v>
      </c>
    </row>
    <row r="449" spans="1:12">
      <c r="A449" t="s">
        <v>16</v>
      </c>
      <c r="B449" t="s">
        <v>5902</v>
      </c>
      <c r="C449">
        <v>25931</v>
      </c>
      <c r="D449">
        <v>253</v>
      </c>
      <c r="E449" t="s">
        <v>675</v>
      </c>
      <c r="F449" s="8">
        <v>46047</v>
      </c>
      <c r="G449" t="s">
        <v>14344</v>
      </c>
      <c r="H449">
        <v>218</v>
      </c>
      <c r="I449">
        <v>218</v>
      </c>
      <c r="J449">
        <v>0</v>
      </c>
      <c r="K449" t="s">
        <v>14338</v>
      </c>
      <c r="L449">
        <v>5</v>
      </c>
    </row>
    <row r="450" spans="1:12">
      <c r="A450" t="s">
        <v>16</v>
      </c>
      <c r="B450" t="s">
        <v>5902</v>
      </c>
      <c r="C450">
        <v>27766</v>
      </c>
      <c r="D450">
        <v>253</v>
      </c>
      <c r="E450" t="s">
        <v>675</v>
      </c>
      <c r="F450" s="8">
        <v>46060</v>
      </c>
      <c r="G450" t="s">
        <v>14344</v>
      </c>
      <c r="H450">
        <v>219</v>
      </c>
      <c r="I450">
        <v>219</v>
      </c>
      <c r="J450">
        <v>0</v>
      </c>
      <c r="K450" t="s">
        <v>14338</v>
      </c>
      <c r="L450">
        <v>6</v>
      </c>
    </row>
    <row r="451" spans="1:12">
      <c r="A451" t="s">
        <v>16</v>
      </c>
      <c r="B451" t="s">
        <v>5902</v>
      </c>
      <c r="C451">
        <v>26776</v>
      </c>
      <c r="D451">
        <v>253</v>
      </c>
      <c r="E451" t="s">
        <v>675</v>
      </c>
      <c r="F451" s="8">
        <v>46053</v>
      </c>
      <c r="G451" t="s">
        <v>14344</v>
      </c>
      <c r="H451">
        <v>219</v>
      </c>
      <c r="I451">
        <v>219</v>
      </c>
      <c r="J451">
        <v>1</v>
      </c>
      <c r="K451" t="s">
        <v>14338</v>
      </c>
      <c r="L451">
        <v>5</v>
      </c>
    </row>
    <row r="452" spans="1:12">
      <c r="A452" t="s">
        <v>16</v>
      </c>
      <c r="B452" t="s">
        <v>5902</v>
      </c>
      <c r="C452">
        <v>28663</v>
      </c>
      <c r="D452">
        <v>253</v>
      </c>
      <c r="E452" t="s">
        <v>675</v>
      </c>
      <c r="F452" s="8">
        <v>46068</v>
      </c>
      <c r="G452" t="s">
        <v>14344</v>
      </c>
      <c r="H452">
        <v>219</v>
      </c>
      <c r="I452">
        <v>219</v>
      </c>
      <c r="J452">
        <v>0</v>
      </c>
      <c r="K452" t="s">
        <v>14338</v>
      </c>
      <c r="L452">
        <v>8</v>
      </c>
    </row>
    <row r="453" spans="1:12">
      <c r="A453" t="s">
        <v>16</v>
      </c>
      <c r="B453" t="s">
        <v>5902</v>
      </c>
      <c r="C453">
        <v>24919</v>
      </c>
      <c r="D453">
        <v>253</v>
      </c>
      <c r="E453" t="s">
        <v>675</v>
      </c>
      <c r="F453" s="8">
        <v>46040</v>
      </c>
      <c r="G453" t="s">
        <v>14344</v>
      </c>
      <c r="H453">
        <v>218</v>
      </c>
      <c r="I453">
        <v>218</v>
      </c>
      <c r="J453">
        <v>0</v>
      </c>
      <c r="K453" t="s">
        <v>14338</v>
      </c>
      <c r="L453">
        <v>4</v>
      </c>
    </row>
    <row r="454" spans="1:12">
      <c r="A454" t="s">
        <v>16</v>
      </c>
      <c r="B454" t="s">
        <v>5902</v>
      </c>
      <c r="C454">
        <v>30579</v>
      </c>
      <c r="D454">
        <v>253</v>
      </c>
      <c r="E454" t="s">
        <v>675</v>
      </c>
      <c r="F454" s="8">
        <v>46082</v>
      </c>
      <c r="G454" t="s">
        <v>14344</v>
      </c>
      <c r="H454">
        <v>219</v>
      </c>
      <c r="I454">
        <v>219</v>
      </c>
      <c r="J454">
        <v>0</v>
      </c>
      <c r="K454" t="s">
        <v>14338</v>
      </c>
      <c r="L454">
        <v>10</v>
      </c>
    </row>
    <row r="455" spans="1:12">
      <c r="A455" t="s">
        <v>16</v>
      </c>
      <c r="B455" t="s">
        <v>5902</v>
      </c>
      <c r="C455">
        <v>32586</v>
      </c>
      <c r="D455">
        <v>253</v>
      </c>
      <c r="E455" t="s">
        <v>675</v>
      </c>
      <c r="F455" s="8">
        <v>46096</v>
      </c>
      <c r="G455" t="s">
        <v>14344</v>
      </c>
      <c r="H455">
        <v>219</v>
      </c>
      <c r="I455">
        <v>219</v>
      </c>
      <c r="J455">
        <v>0</v>
      </c>
      <c r="K455" t="s">
        <v>14338</v>
      </c>
      <c r="L455">
        <v>12</v>
      </c>
    </row>
    <row r="456" spans="1:12">
      <c r="A456" t="s">
        <v>16</v>
      </c>
      <c r="B456" t="s">
        <v>5902</v>
      </c>
      <c r="C456">
        <v>31595</v>
      </c>
      <c r="D456">
        <v>253</v>
      </c>
      <c r="E456" t="s">
        <v>675</v>
      </c>
      <c r="F456" s="8">
        <v>46089</v>
      </c>
      <c r="G456" t="s">
        <v>14344</v>
      </c>
      <c r="H456">
        <v>219</v>
      </c>
      <c r="I456">
        <v>219</v>
      </c>
      <c r="J456">
        <v>0</v>
      </c>
      <c r="K456" t="s">
        <v>14338</v>
      </c>
      <c r="L456">
        <v>11</v>
      </c>
    </row>
    <row r="457" spans="1:12">
      <c r="A457" t="s">
        <v>16</v>
      </c>
      <c r="B457" t="s">
        <v>5898</v>
      </c>
      <c r="C457">
        <v>24103</v>
      </c>
      <c r="D457">
        <v>259</v>
      </c>
      <c r="E457" t="s">
        <v>675</v>
      </c>
      <c r="F457" s="8">
        <v>46033</v>
      </c>
      <c r="G457" t="s">
        <v>14344</v>
      </c>
      <c r="H457">
        <v>51</v>
      </c>
      <c r="I457">
        <v>51</v>
      </c>
      <c r="J457">
        <v>0</v>
      </c>
      <c r="K457" t="s">
        <v>14338</v>
      </c>
      <c r="L457">
        <v>3</v>
      </c>
    </row>
    <row r="458" spans="1:12">
      <c r="A458" t="s">
        <v>16</v>
      </c>
      <c r="B458" t="s">
        <v>5898</v>
      </c>
      <c r="C458">
        <v>29472</v>
      </c>
      <c r="D458">
        <v>259</v>
      </c>
      <c r="E458" t="s">
        <v>675</v>
      </c>
      <c r="F458" s="8">
        <v>46075</v>
      </c>
      <c r="G458" t="s">
        <v>14344</v>
      </c>
      <c r="H458">
        <v>51</v>
      </c>
      <c r="I458">
        <v>51</v>
      </c>
      <c r="J458">
        <v>0</v>
      </c>
      <c r="K458" t="s">
        <v>14338</v>
      </c>
      <c r="L458">
        <v>9</v>
      </c>
    </row>
    <row r="459" spans="1:12">
      <c r="A459" t="s">
        <v>16</v>
      </c>
      <c r="B459" t="s">
        <v>5898</v>
      </c>
      <c r="C459">
        <v>23195</v>
      </c>
      <c r="D459">
        <v>259</v>
      </c>
      <c r="E459" t="s">
        <v>675</v>
      </c>
      <c r="F459" s="8">
        <v>46026</v>
      </c>
      <c r="G459" t="s">
        <v>14344</v>
      </c>
      <c r="H459">
        <v>51</v>
      </c>
      <c r="I459">
        <v>51</v>
      </c>
      <c r="J459">
        <v>1</v>
      </c>
      <c r="K459" t="s">
        <v>14338</v>
      </c>
      <c r="L459">
        <v>2</v>
      </c>
    </row>
    <row r="460" spans="1:12">
      <c r="A460" t="s">
        <v>16</v>
      </c>
      <c r="B460" t="s">
        <v>5898</v>
      </c>
      <c r="C460">
        <v>27778</v>
      </c>
      <c r="D460">
        <v>259</v>
      </c>
      <c r="E460" t="s">
        <v>675</v>
      </c>
      <c r="F460" s="8">
        <v>46060</v>
      </c>
      <c r="G460" t="s">
        <v>14344</v>
      </c>
      <c r="H460">
        <v>51</v>
      </c>
      <c r="I460">
        <v>51</v>
      </c>
      <c r="J460">
        <v>0</v>
      </c>
      <c r="K460" t="s">
        <v>14338</v>
      </c>
      <c r="L460">
        <v>6</v>
      </c>
    </row>
    <row r="461" spans="1:12">
      <c r="A461" t="s">
        <v>16</v>
      </c>
      <c r="B461" t="s">
        <v>5898</v>
      </c>
      <c r="C461">
        <v>25943</v>
      </c>
      <c r="D461">
        <v>259</v>
      </c>
      <c r="E461" t="s">
        <v>675</v>
      </c>
      <c r="F461" s="8">
        <v>46047</v>
      </c>
      <c r="G461" t="s">
        <v>14344</v>
      </c>
      <c r="H461">
        <v>51</v>
      </c>
      <c r="I461">
        <v>51</v>
      </c>
      <c r="J461">
        <v>0</v>
      </c>
      <c r="K461" t="s">
        <v>14338</v>
      </c>
      <c r="L461">
        <v>5</v>
      </c>
    </row>
    <row r="462" spans="1:12">
      <c r="A462" t="s">
        <v>16</v>
      </c>
      <c r="B462" t="s">
        <v>5898</v>
      </c>
      <c r="C462">
        <v>26788</v>
      </c>
      <c r="D462">
        <v>259</v>
      </c>
      <c r="E462" t="s">
        <v>675</v>
      </c>
      <c r="F462" s="8">
        <v>46053</v>
      </c>
      <c r="G462" t="s">
        <v>14344</v>
      </c>
      <c r="H462">
        <v>51</v>
      </c>
      <c r="I462">
        <v>51</v>
      </c>
      <c r="J462">
        <v>0</v>
      </c>
      <c r="K462" t="s">
        <v>14338</v>
      </c>
      <c r="L462">
        <v>5</v>
      </c>
    </row>
    <row r="463" spans="1:12">
      <c r="A463" t="s">
        <v>16</v>
      </c>
      <c r="B463" t="s">
        <v>5898</v>
      </c>
      <c r="C463">
        <v>28675</v>
      </c>
      <c r="D463">
        <v>259</v>
      </c>
      <c r="E463" t="s">
        <v>675</v>
      </c>
      <c r="F463" s="8">
        <v>46068</v>
      </c>
      <c r="G463" t="s">
        <v>14344</v>
      </c>
      <c r="H463">
        <v>51</v>
      </c>
      <c r="I463">
        <v>51</v>
      </c>
      <c r="J463">
        <v>0</v>
      </c>
      <c r="K463" t="s">
        <v>14338</v>
      </c>
      <c r="L463">
        <v>8</v>
      </c>
    </row>
    <row r="464" spans="1:12">
      <c r="A464" t="s">
        <v>16</v>
      </c>
      <c r="B464" t="s">
        <v>5898</v>
      </c>
      <c r="C464">
        <v>24931</v>
      </c>
      <c r="D464">
        <v>259</v>
      </c>
      <c r="E464" t="s">
        <v>675</v>
      </c>
      <c r="F464" s="8">
        <v>46040</v>
      </c>
      <c r="G464" t="s">
        <v>14344</v>
      </c>
      <c r="H464">
        <v>51</v>
      </c>
      <c r="I464">
        <v>51</v>
      </c>
      <c r="J464">
        <v>0</v>
      </c>
      <c r="K464" t="s">
        <v>14338</v>
      </c>
      <c r="L464">
        <v>4</v>
      </c>
    </row>
    <row r="465" spans="1:12">
      <c r="A465" t="s">
        <v>16</v>
      </c>
      <c r="B465" t="s">
        <v>5898</v>
      </c>
      <c r="C465">
        <v>32598</v>
      </c>
      <c r="D465">
        <v>259</v>
      </c>
      <c r="E465" t="s">
        <v>675</v>
      </c>
      <c r="F465" s="8">
        <v>46096</v>
      </c>
      <c r="G465" t="s">
        <v>14344</v>
      </c>
      <c r="H465">
        <v>51</v>
      </c>
      <c r="I465">
        <v>51</v>
      </c>
      <c r="J465">
        <v>0</v>
      </c>
      <c r="K465" t="s">
        <v>14338</v>
      </c>
      <c r="L465">
        <v>12</v>
      </c>
    </row>
    <row r="466" spans="1:12">
      <c r="A466" t="s">
        <v>16</v>
      </c>
      <c r="B466" t="s">
        <v>5898</v>
      </c>
      <c r="C466">
        <v>31607</v>
      </c>
      <c r="D466">
        <v>259</v>
      </c>
      <c r="E466" t="s">
        <v>675</v>
      </c>
      <c r="F466" s="8">
        <v>46089</v>
      </c>
      <c r="G466" t="s">
        <v>14344</v>
      </c>
      <c r="H466">
        <v>51</v>
      </c>
      <c r="I466">
        <v>51</v>
      </c>
      <c r="J466">
        <v>0</v>
      </c>
      <c r="K466" t="s">
        <v>14338</v>
      </c>
      <c r="L466">
        <v>11</v>
      </c>
    </row>
    <row r="467" spans="1:12">
      <c r="A467" t="s">
        <v>16</v>
      </c>
      <c r="B467" t="s">
        <v>5898</v>
      </c>
      <c r="C467">
        <v>30591</v>
      </c>
      <c r="D467">
        <v>259</v>
      </c>
      <c r="E467" t="s">
        <v>675</v>
      </c>
      <c r="F467" s="8">
        <v>46082</v>
      </c>
      <c r="G467" t="s">
        <v>14344</v>
      </c>
      <c r="H467">
        <v>51</v>
      </c>
      <c r="I467">
        <v>51</v>
      </c>
      <c r="J467">
        <v>0</v>
      </c>
      <c r="K467" t="s">
        <v>14338</v>
      </c>
      <c r="L467">
        <v>10</v>
      </c>
    </row>
    <row r="468" spans="1:12">
      <c r="A468" t="s">
        <v>16</v>
      </c>
      <c r="B468" t="s">
        <v>1479</v>
      </c>
      <c r="C468">
        <v>24115</v>
      </c>
      <c r="D468">
        <v>265</v>
      </c>
      <c r="E468" t="s">
        <v>675</v>
      </c>
      <c r="F468" s="8">
        <v>46033</v>
      </c>
      <c r="G468" t="s">
        <v>14344</v>
      </c>
      <c r="H468">
        <v>53</v>
      </c>
      <c r="I468">
        <v>53</v>
      </c>
      <c r="J468">
        <v>0</v>
      </c>
      <c r="K468" t="s">
        <v>14338</v>
      </c>
      <c r="L468">
        <v>3</v>
      </c>
    </row>
    <row r="469" spans="1:12">
      <c r="A469" t="s">
        <v>16</v>
      </c>
      <c r="B469" t="s">
        <v>1479</v>
      </c>
      <c r="C469">
        <v>29484</v>
      </c>
      <c r="D469">
        <v>265</v>
      </c>
      <c r="E469" t="s">
        <v>675</v>
      </c>
      <c r="F469" s="8">
        <v>46075</v>
      </c>
      <c r="G469" t="s">
        <v>14344</v>
      </c>
      <c r="H469">
        <v>56</v>
      </c>
      <c r="I469">
        <v>56</v>
      </c>
      <c r="J469">
        <v>0</v>
      </c>
      <c r="K469" t="s">
        <v>14338</v>
      </c>
      <c r="L469">
        <v>9</v>
      </c>
    </row>
    <row r="470" spans="1:12">
      <c r="A470" t="s">
        <v>16</v>
      </c>
      <c r="B470" t="s">
        <v>1479</v>
      </c>
      <c r="C470">
        <v>23207</v>
      </c>
      <c r="D470">
        <v>265</v>
      </c>
      <c r="E470" t="s">
        <v>675</v>
      </c>
      <c r="F470" s="8">
        <v>46026</v>
      </c>
      <c r="G470" t="s">
        <v>14344</v>
      </c>
      <c r="H470">
        <v>53</v>
      </c>
      <c r="I470">
        <v>53</v>
      </c>
      <c r="J470">
        <v>1</v>
      </c>
      <c r="K470" t="s">
        <v>14338</v>
      </c>
      <c r="L470">
        <v>2</v>
      </c>
    </row>
    <row r="471" spans="1:12">
      <c r="A471" t="s">
        <v>16</v>
      </c>
      <c r="B471" t="s">
        <v>1479</v>
      </c>
      <c r="C471">
        <v>25955</v>
      </c>
      <c r="D471">
        <v>265</v>
      </c>
      <c r="E471" t="s">
        <v>675</v>
      </c>
      <c r="F471" s="8">
        <v>46047</v>
      </c>
      <c r="G471" t="s">
        <v>14344</v>
      </c>
      <c r="H471">
        <v>53</v>
      </c>
      <c r="I471">
        <v>53</v>
      </c>
      <c r="J471">
        <v>0</v>
      </c>
      <c r="K471" t="s">
        <v>14338</v>
      </c>
      <c r="L471">
        <v>5</v>
      </c>
    </row>
    <row r="472" spans="1:12">
      <c r="A472" t="s">
        <v>16</v>
      </c>
      <c r="B472" t="s">
        <v>1479</v>
      </c>
      <c r="C472">
        <v>27790</v>
      </c>
      <c r="D472">
        <v>265</v>
      </c>
      <c r="E472" t="s">
        <v>675</v>
      </c>
      <c r="F472" s="8">
        <v>46060</v>
      </c>
      <c r="G472" t="s">
        <v>14344</v>
      </c>
      <c r="H472">
        <v>56</v>
      </c>
      <c r="I472">
        <v>56</v>
      </c>
      <c r="J472">
        <v>0</v>
      </c>
      <c r="K472" t="s">
        <v>14338</v>
      </c>
      <c r="L472">
        <v>6</v>
      </c>
    </row>
    <row r="473" spans="1:12">
      <c r="A473" t="s">
        <v>16</v>
      </c>
      <c r="B473" t="s">
        <v>1479</v>
      </c>
      <c r="C473">
        <v>26800</v>
      </c>
      <c r="D473">
        <v>265</v>
      </c>
      <c r="E473" t="s">
        <v>675</v>
      </c>
      <c r="F473" s="8">
        <v>46053</v>
      </c>
      <c r="G473" t="s">
        <v>14344</v>
      </c>
      <c r="H473">
        <v>56</v>
      </c>
      <c r="I473">
        <v>56</v>
      </c>
      <c r="J473">
        <v>3</v>
      </c>
      <c r="K473" t="s">
        <v>14338</v>
      </c>
      <c r="L473">
        <v>5</v>
      </c>
    </row>
    <row r="474" spans="1:12">
      <c r="A474" t="s">
        <v>16</v>
      </c>
      <c r="B474" t="s">
        <v>1479</v>
      </c>
      <c r="C474">
        <v>28687</v>
      </c>
      <c r="D474">
        <v>265</v>
      </c>
      <c r="E474" t="s">
        <v>675</v>
      </c>
      <c r="F474" s="8">
        <v>46068</v>
      </c>
      <c r="G474" t="s">
        <v>14344</v>
      </c>
      <c r="H474">
        <v>56</v>
      </c>
      <c r="I474">
        <v>56</v>
      </c>
      <c r="J474">
        <v>0</v>
      </c>
      <c r="K474" t="s">
        <v>14338</v>
      </c>
      <c r="L474">
        <v>8</v>
      </c>
    </row>
    <row r="475" spans="1:12">
      <c r="A475" t="s">
        <v>16</v>
      </c>
      <c r="B475" t="s">
        <v>1479</v>
      </c>
      <c r="C475">
        <v>24943</v>
      </c>
      <c r="D475">
        <v>265</v>
      </c>
      <c r="E475" t="s">
        <v>675</v>
      </c>
      <c r="F475" s="8">
        <v>46040</v>
      </c>
      <c r="G475" t="s">
        <v>14344</v>
      </c>
      <c r="H475">
        <v>53</v>
      </c>
      <c r="I475">
        <v>53</v>
      </c>
      <c r="J475">
        <v>0</v>
      </c>
      <c r="K475" t="s">
        <v>14338</v>
      </c>
      <c r="L475">
        <v>4</v>
      </c>
    </row>
    <row r="476" spans="1:12">
      <c r="A476" t="s">
        <v>16</v>
      </c>
      <c r="B476" t="s">
        <v>1479</v>
      </c>
      <c r="C476">
        <v>30603</v>
      </c>
      <c r="D476">
        <v>265</v>
      </c>
      <c r="E476" t="s">
        <v>675</v>
      </c>
      <c r="F476" s="8">
        <v>46082</v>
      </c>
      <c r="G476" t="s">
        <v>14344</v>
      </c>
      <c r="H476">
        <v>56</v>
      </c>
      <c r="I476">
        <v>56</v>
      </c>
      <c r="J476">
        <v>0</v>
      </c>
      <c r="K476" t="s">
        <v>14338</v>
      </c>
      <c r="L476">
        <v>10</v>
      </c>
    </row>
    <row r="477" spans="1:12">
      <c r="A477" t="s">
        <v>16</v>
      </c>
      <c r="B477" t="s">
        <v>1479</v>
      </c>
      <c r="C477">
        <v>32610</v>
      </c>
      <c r="D477">
        <v>265</v>
      </c>
      <c r="E477" t="s">
        <v>675</v>
      </c>
      <c r="F477" s="8">
        <v>46096</v>
      </c>
      <c r="G477" t="s">
        <v>14344</v>
      </c>
      <c r="H477">
        <v>56</v>
      </c>
      <c r="I477">
        <v>56</v>
      </c>
      <c r="J477">
        <v>0</v>
      </c>
      <c r="K477" t="s">
        <v>14338</v>
      </c>
      <c r="L477">
        <v>12</v>
      </c>
    </row>
    <row r="478" spans="1:12">
      <c r="A478" t="s">
        <v>16</v>
      </c>
      <c r="B478" t="s">
        <v>1479</v>
      </c>
      <c r="C478">
        <v>31619</v>
      </c>
      <c r="D478">
        <v>265</v>
      </c>
      <c r="E478" t="s">
        <v>675</v>
      </c>
      <c r="F478" s="8">
        <v>46089</v>
      </c>
      <c r="G478" t="s">
        <v>14344</v>
      </c>
      <c r="H478">
        <v>56</v>
      </c>
      <c r="I478">
        <v>56</v>
      </c>
      <c r="J478">
        <v>0</v>
      </c>
      <c r="K478" t="s">
        <v>14338</v>
      </c>
      <c r="L478">
        <v>11</v>
      </c>
    </row>
    <row r="479" spans="1:12">
      <c r="A479" t="s">
        <v>16</v>
      </c>
      <c r="B479" t="s">
        <v>350</v>
      </c>
      <c r="C479">
        <v>24127</v>
      </c>
      <c r="D479">
        <v>271</v>
      </c>
      <c r="E479" t="s">
        <v>675</v>
      </c>
      <c r="F479" s="8">
        <v>46033</v>
      </c>
      <c r="G479" t="s">
        <v>14344</v>
      </c>
      <c r="H479">
        <v>140</v>
      </c>
      <c r="I479">
        <v>140</v>
      </c>
      <c r="J479">
        <v>0</v>
      </c>
      <c r="K479" t="s">
        <v>14338</v>
      </c>
      <c r="L479">
        <v>3</v>
      </c>
    </row>
    <row r="480" spans="1:12">
      <c r="A480" t="s">
        <v>16</v>
      </c>
      <c r="B480" t="s">
        <v>350</v>
      </c>
      <c r="C480">
        <v>29496</v>
      </c>
      <c r="D480">
        <v>271</v>
      </c>
      <c r="E480" t="s">
        <v>675</v>
      </c>
      <c r="F480" s="8">
        <v>46075</v>
      </c>
      <c r="G480" t="s">
        <v>14344</v>
      </c>
      <c r="H480">
        <v>142</v>
      </c>
      <c r="I480">
        <v>142</v>
      </c>
      <c r="J480">
        <v>0</v>
      </c>
      <c r="K480" t="s">
        <v>14338</v>
      </c>
      <c r="L480">
        <v>9</v>
      </c>
    </row>
    <row r="481" spans="1:12">
      <c r="A481" t="s">
        <v>16</v>
      </c>
      <c r="B481" t="s">
        <v>350</v>
      </c>
      <c r="C481">
        <v>23219</v>
      </c>
      <c r="D481">
        <v>271</v>
      </c>
      <c r="E481" t="s">
        <v>675</v>
      </c>
      <c r="F481" s="8">
        <v>46026</v>
      </c>
      <c r="G481" t="s">
        <v>14344</v>
      </c>
      <c r="H481">
        <v>140</v>
      </c>
      <c r="I481">
        <v>140</v>
      </c>
      <c r="J481">
        <v>0</v>
      </c>
      <c r="K481" t="s">
        <v>14338</v>
      </c>
      <c r="L481">
        <v>2</v>
      </c>
    </row>
    <row r="482" spans="1:12">
      <c r="A482" t="s">
        <v>16</v>
      </c>
      <c r="B482" t="s">
        <v>350</v>
      </c>
      <c r="C482">
        <v>25967</v>
      </c>
      <c r="D482">
        <v>271</v>
      </c>
      <c r="E482" t="s">
        <v>675</v>
      </c>
      <c r="F482" s="8">
        <v>46047</v>
      </c>
      <c r="G482" t="s">
        <v>14344</v>
      </c>
      <c r="H482">
        <v>140</v>
      </c>
      <c r="I482">
        <v>140</v>
      </c>
      <c r="J482">
        <v>0</v>
      </c>
      <c r="K482" t="s">
        <v>14338</v>
      </c>
      <c r="L482">
        <v>5</v>
      </c>
    </row>
    <row r="483" spans="1:12">
      <c r="A483" t="s">
        <v>16</v>
      </c>
      <c r="B483" t="s">
        <v>350</v>
      </c>
      <c r="C483">
        <v>27802</v>
      </c>
      <c r="D483">
        <v>271</v>
      </c>
      <c r="E483" t="s">
        <v>675</v>
      </c>
      <c r="F483" s="8">
        <v>46060</v>
      </c>
      <c r="G483" t="s">
        <v>14344</v>
      </c>
      <c r="H483">
        <v>142</v>
      </c>
      <c r="I483">
        <v>142</v>
      </c>
      <c r="J483">
        <v>0</v>
      </c>
      <c r="K483" t="s">
        <v>14338</v>
      </c>
      <c r="L483">
        <v>6</v>
      </c>
    </row>
    <row r="484" spans="1:12">
      <c r="A484" t="s">
        <v>16</v>
      </c>
      <c r="B484" t="s">
        <v>350</v>
      </c>
      <c r="C484">
        <v>26812</v>
      </c>
      <c r="D484">
        <v>271</v>
      </c>
      <c r="E484" t="s">
        <v>675</v>
      </c>
      <c r="F484" s="8">
        <v>46053</v>
      </c>
      <c r="G484" t="s">
        <v>14344</v>
      </c>
      <c r="H484">
        <v>142</v>
      </c>
      <c r="I484">
        <v>142</v>
      </c>
      <c r="J484">
        <v>2</v>
      </c>
      <c r="K484" t="s">
        <v>14338</v>
      </c>
      <c r="L484">
        <v>5</v>
      </c>
    </row>
    <row r="485" spans="1:12">
      <c r="A485" t="s">
        <v>16</v>
      </c>
      <c r="B485" t="s">
        <v>350</v>
      </c>
      <c r="C485">
        <v>28699</v>
      </c>
      <c r="D485">
        <v>271</v>
      </c>
      <c r="E485" t="s">
        <v>675</v>
      </c>
      <c r="F485" s="8">
        <v>46068</v>
      </c>
      <c r="G485" t="s">
        <v>14344</v>
      </c>
      <c r="H485">
        <v>142</v>
      </c>
      <c r="I485">
        <v>142</v>
      </c>
      <c r="J485">
        <v>0</v>
      </c>
      <c r="K485" t="s">
        <v>14338</v>
      </c>
      <c r="L485">
        <v>8</v>
      </c>
    </row>
    <row r="486" spans="1:12">
      <c r="A486" t="s">
        <v>16</v>
      </c>
      <c r="B486" t="s">
        <v>350</v>
      </c>
      <c r="C486">
        <v>24955</v>
      </c>
      <c r="D486">
        <v>271</v>
      </c>
      <c r="E486" t="s">
        <v>675</v>
      </c>
      <c r="F486" s="8">
        <v>46040</v>
      </c>
      <c r="G486" t="s">
        <v>14344</v>
      </c>
      <c r="H486">
        <v>140</v>
      </c>
      <c r="I486">
        <v>140</v>
      </c>
      <c r="J486">
        <v>0</v>
      </c>
      <c r="K486" t="s">
        <v>14338</v>
      </c>
      <c r="L486">
        <v>4</v>
      </c>
    </row>
    <row r="487" spans="1:12">
      <c r="A487" t="s">
        <v>16</v>
      </c>
      <c r="B487" t="s">
        <v>350</v>
      </c>
      <c r="C487">
        <v>32622</v>
      </c>
      <c r="D487">
        <v>271</v>
      </c>
      <c r="E487" t="s">
        <v>675</v>
      </c>
      <c r="F487" s="8">
        <v>46096</v>
      </c>
      <c r="G487" t="s">
        <v>14344</v>
      </c>
      <c r="H487">
        <v>142</v>
      </c>
      <c r="I487">
        <v>142</v>
      </c>
      <c r="J487">
        <v>0</v>
      </c>
      <c r="K487" t="s">
        <v>14338</v>
      </c>
      <c r="L487">
        <v>12</v>
      </c>
    </row>
    <row r="488" spans="1:12">
      <c r="A488" t="s">
        <v>16</v>
      </c>
      <c r="B488" t="s">
        <v>350</v>
      </c>
      <c r="C488">
        <v>31631</v>
      </c>
      <c r="D488">
        <v>271</v>
      </c>
      <c r="E488" t="s">
        <v>675</v>
      </c>
      <c r="F488" s="8">
        <v>46089</v>
      </c>
      <c r="G488" t="s">
        <v>14344</v>
      </c>
      <c r="H488">
        <v>142</v>
      </c>
      <c r="I488">
        <v>142</v>
      </c>
      <c r="J488">
        <v>0</v>
      </c>
      <c r="K488" t="s">
        <v>14338</v>
      </c>
      <c r="L488">
        <v>11</v>
      </c>
    </row>
    <row r="489" spans="1:12">
      <c r="A489" t="s">
        <v>16</v>
      </c>
      <c r="B489" t="s">
        <v>350</v>
      </c>
      <c r="C489">
        <v>30615</v>
      </c>
      <c r="D489">
        <v>271</v>
      </c>
      <c r="E489" t="s">
        <v>675</v>
      </c>
      <c r="F489" s="8">
        <v>46082</v>
      </c>
      <c r="G489" t="s">
        <v>14344</v>
      </c>
      <c r="H489">
        <v>142</v>
      </c>
      <c r="I489">
        <v>142</v>
      </c>
      <c r="J489">
        <v>0</v>
      </c>
      <c r="K489" t="s">
        <v>14338</v>
      </c>
      <c r="L489">
        <v>10</v>
      </c>
    </row>
    <row r="490" spans="1:12">
      <c r="A490" t="s">
        <v>16</v>
      </c>
      <c r="B490" t="s">
        <v>1428</v>
      </c>
      <c r="C490">
        <v>24139</v>
      </c>
      <c r="D490">
        <v>277</v>
      </c>
      <c r="E490" t="s">
        <v>675</v>
      </c>
      <c r="F490" s="8">
        <v>46033</v>
      </c>
      <c r="G490" t="s">
        <v>14344</v>
      </c>
      <c r="H490">
        <v>44</v>
      </c>
      <c r="I490">
        <v>44</v>
      </c>
      <c r="J490">
        <v>0</v>
      </c>
      <c r="K490" t="s">
        <v>14338</v>
      </c>
      <c r="L490">
        <v>3</v>
      </c>
    </row>
    <row r="491" spans="1:12">
      <c r="A491" t="s">
        <v>16</v>
      </c>
      <c r="B491" t="s">
        <v>1428</v>
      </c>
      <c r="C491">
        <v>28711</v>
      </c>
      <c r="D491">
        <v>277</v>
      </c>
      <c r="E491" t="s">
        <v>675</v>
      </c>
      <c r="F491" s="8">
        <v>46068</v>
      </c>
      <c r="G491" t="s">
        <v>14344</v>
      </c>
      <c r="H491">
        <v>45</v>
      </c>
      <c r="I491">
        <v>45</v>
      </c>
      <c r="J491">
        <v>0</v>
      </c>
      <c r="K491" t="s">
        <v>14338</v>
      </c>
      <c r="L491">
        <v>8</v>
      </c>
    </row>
    <row r="492" spans="1:12">
      <c r="A492" t="s">
        <v>16</v>
      </c>
      <c r="B492" t="s">
        <v>1428</v>
      </c>
      <c r="C492">
        <v>29508</v>
      </c>
      <c r="D492">
        <v>277</v>
      </c>
      <c r="E492" t="s">
        <v>675</v>
      </c>
      <c r="F492" s="8">
        <v>46075</v>
      </c>
      <c r="G492" t="s">
        <v>14344</v>
      </c>
      <c r="H492">
        <v>45</v>
      </c>
      <c r="I492">
        <v>45</v>
      </c>
      <c r="J492">
        <v>0</v>
      </c>
      <c r="K492" t="s">
        <v>14338</v>
      </c>
      <c r="L492">
        <v>9</v>
      </c>
    </row>
    <row r="493" spans="1:12">
      <c r="A493" t="s">
        <v>16</v>
      </c>
      <c r="B493" t="s">
        <v>1428</v>
      </c>
      <c r="C493">
        <v>23231</v>
      </c>
      <c r="D493">
        <v>277</v>
      </c>
      <c r="E493" t="s">
        <v>675</v>
      </c>
      <c r="F493" s="8">
        <v>46026</v>
      </c>
      <c r="G493" t="s">
        <v>14344</v>
      </c>
      <c r="H493">
        <v>44</v>
      </c>
      <c r="I493">
        <v>44</v>
      </c>
      <c r="J493">
        <v>2</v>
      </c>
      <c r="K493" t="s">
        <v>14338</v>
      </c>
      <c r="L493">
        <v>2</v>
      </c>
    </row>
    <row r="494" spans="1:12">
      <c r="A494" t="s">
        <v>16</v>
      </c>
      <c r="B494" t="s">
        <v>1428</v>
      </c>
      <c r="C494">
        <v>25979</v>
      </c>
      <c r="D494">
        <v>277</v>
      </c>
      <c r="E494" t="s">
        <v>675</v>
      </c>
      <c r="F494" s="8">
        <v>46047</v>
      </c>
      <c r="G494" t="s">
        <v>14344</v>
      </c>
      <c r="H494">
        <v>44</v>
      </c>
      <c r="I494">
        <v>44</v>
      </c>
      <c r="J494">
        <v>0</v>
      </c>
      <c r="K494" t="s">
        <v>14338</v>
      </c>
      <c r="L494">
        <v>5</v>
      </c>
    </row>
    <row r="495" spans="1:12">
      <c r="A495" t="s">
        <v>16</v>
      </c>
      <c r="B495" t="s">
        <v>1428</v>
      </c>
      <c r="C495">
        <v>27814</v>
      </c>
      <c r="D495">
        <v>277</v>
      </c>
      <c r="E495" t="s">
        <v>675</v>
      </c>
      <c r="F495" s="8">
        <v>46060</v>
      </c>
      <c r="G495" t="s">
        <v>14344</v>
      </c>
      <c r="H495">
        <v>45</v>
      </c>
      <c r="I495">
        <v>45</v>
      </c>
      <c r="J495">
        <v>0</v>
      </c>
      <c r="K495" t="s">
        <v>14338</v>
      </c>
      <c r="L495">
        <v>6</v>
      </c>
    </row>
    <row r="496" spans="1:12">
      <c r="A496" t="s">
        <v>16</v>
      </c>
      <c r="B496" t="s">
        <v>1428</v>
      </c>
      <c r="C496">
        <v>26824</v>
      </c>
      <c r="D496">
        <v>277</v>
      </c>
      <c r="E496" t="s">
        <v>675</v>
      </c>
      <c r="F496" s="8">
        <v>46053</v>
      </c>
      <c r="G496" t="s">
        <v>14344</v>
      </c>
      <c r="H496">
        <v>45</v>
      </c>
      <c r="I496">
        <v>45</v>
      </c>
      <c r="J496">
        <v>1</v>
      </c>
      <c r="K496" t="s">
        <v>14338</v>
      </c>
      <c r="L496">
        <v>5</v>
      </c>
    </row>
    <row r="497" spans="1:12">
      <c r="A497" t="s">
        <v>16</v>
      </c>
      <c r="B497" t="s">
        <v>1428</v>
      </c>
      <c r="C497">
        <v>24967</v>
      </c>
      <c r="D497">
        <v>277</v>
      </c>
      <c r="E497" t="s">
        <v>675</v>
      </c>
      <c r="F497" s="8">
        <v>46040</v>
      </c>
      <c r="G497" t="s">
        <v>14344</v>
      </c>
      <c r="H497">
        <v>44</v>
      </c>
      <c r="I497">
        <v>44</v>
      </c>
      <c r="J497">
        <v>0</v>
      </c>
      <c r="K497" t="s">
        <v>14338</v>
      </c>
      <c r="L497">
        <v>4</v>
      </c>
    </row>
    <row r="498" spans="1:12">
      <c r="A498" t="s">
        <v>16</v>
      </c>
      <c r="B498" t="s">
        <v>1428</v>
      </c>
      <c r="C498">
        <v>32634</v>
      </c>
      <c r="D498">
        <v>277</v>
      </c>
      <c r="E498" t="s">
        <v>675</v>
      </c>
      <c r="F498" s="8">
        <v>46096</v>
      </c>
      <c r="G498" t="s">
        <v>14344</v>
      </c>
      <c r="H498">
        <v>45</v>
      </c>
      <c r="I498">
        <v>45</v>
      </c>
      <c r="J498">
        <v>0</v>
      </c>
      <c r="K498" t="s">
        <v>14338</v>
      </c>
      <c r="L498">
        <v>12</v>
      </c>
    </row>
    <row r="499" spans="1:12">
      <c r="A499" t="s">
        <v>16</v>
      </c>
      <c r="B499" t="s">
        <v>1428</v>
      </c>
      <c r="C499">
        <v>31643</v>
      </c>
      <c r="D499">
        <v>277</v>
      </c>
      <c r="E499" t="s">
        <v>675</v>
      </c>
      <c r="F499" s="8">
        <v>46089</v>
      </c>
      <c r="G499" t="s">
        <v>14344</v>
      </c>
      <c r="H499">
        <v>45</v>
      </c>
      <c r="I499">
        <v>45</v>
      </c>
      <c r="J499">
        <v>0</v>
      </c>
      <c r="K499" t="s">
        <v>14338</v>
      </c>
      <c r="L499">
        <v>11</v>
      </c>
    </row>
    <row r="500" spans="1:12">
      <c r="A500" t="s">
        <v>16</v>
      </c>
      <c r="B500" t="s">
        <v>1428</v>
      </c>
      <c r="C500">
        <v>30627</v>
      </c>
      <c r="D500">
        <v>277</v>
      </c>
      <c r="E500" t="s">
        <v>675</v>
      </c>
      <c r="F500" s="8">
        <v>46082</v>
      </c>
      <c r="G500" t="s">
        <v>14344</v>
      </c>
      <c r="H500">
        <v>45</v>
      </c>
      <c r="I500">
        <v>45</v>
      </c>
      <c r="J500">
        <v>0</v>
      </c>
      <c r="K500" t="s">
        <v>14338</v>
      </c>
      <c r="L500">
        <v>10</v>
      </c>
    </row>
    <row r="501" spans="1:12">
      <c r="A501" t="s">
        <v>16</v>
      </c>
      <c r="B501" t="s">
        <v>1487</v>
      </c>
      <c r="C501">
        <v>28723</v>
      </c>
      <c r="D501">
        <v>283</v>
      </c>
      <c r="E501" t="s">
        <v>675</v>
      </c>
      <c r="F501" s="8">
        <v>46068</v>
      </c>
      <c r="G501" t="s">
        <v>14344</v>
      </c>
      <c r="H501">
        <v>46</v>
      </c>
      <c r="I501">
        <v>46</v>
      </c>
      <c r="J501">
        <v>0</v>
      </c>
      <c r="K501" t="s">
        <v>14338</v>
      </c>
      <c r="L501">
        <v>8</v>
      </c>
    </row>
    <row r="502" spans="1:12">
      <c r="A502" t="s">
        <v>16</v>
      </c>
      <c r="B502" t="s">
        <v>1487</v>
      </c>
      <c r="C502">
        <v>29520</v>
      </c>
      <c r="D502">
        <v>283</v>
      </c>
      <c r="E502" t="s">
        <v>675</v>
      </c>
      <c r="F502" s="8">
        <v>46075</v>
      </c>
      <c r="G502" t="s">
        <v>14344</v>
      </c>
      <c r="H502">
        <v>46</v>
      </c>
      <c r="I502">
        <v>46</v>
      </c>
      <c r="J502">
        <v>0</v>
      </c>
      <c r="K502" t="s">
        <v>14338</v>
      </c>
      <c r="L502">
        <v>9</v>
      </c>
    </row>
    <row r="503" spans="1:12">
      <c r="A503" t="s">
        <v>16</v>
      </c>
      <c r="B503" t="s">
        <v>1487</v>
      </c>
      <c r="C503">
        <v>23243</v>
      </c>
      <c r="D503">
        <v>283</v>
      </c>
      <c r="E503" t="s">
        <v>675</v>
      </c>
      <c r="F503" s="8">
        <v>46026</v>
      </c>
      <c r="G503" t="s">
        <v>14344</v>
      </c>
      <c r="H503">
        <v>45</v>
      </c>
      <c r="I503">
        <v>45</v>
      </c>
      <c r="J503">
        <v>0</v>
      </c>
      <c r="K503" t="s">
        <v>14338</v>
      </c>
      <c r="L503">
        <v>2</v>
      </c>
    </row>
    <row r="504" spans="1:12">
      <c r="A504" t="s">
        <v>16</v>
      </c>
      <c r="B504" t="s">
        <v>1487</v>
      </c>
      <c r="C504">
        <v>24151</v>
      </c>
      <c r="D504">
        <v>283</v>
      </c>
      <c r="E504" t="s">
        <v>675</v>
      </c>
      <c r="F504" s="8">
        <v>46033</v>
      </c>
      <c r="G504" t="s">
        <v>14344</v>
      </c>
      <c r="H504">
        <v>45</v>
      </c>
      <c r="I504">
        <v>45</v>
      </c>
      <c r="J504">
        <v>0</v>
      </c>
      <c r="K504" t="s">
        <v>14338</v>
      </c>
      <c r="L504">
        <v>3</v>
      </c>
    </row>
    <row r="505" spans="1:12">
      <c r="A505" t="s">
        <v>16</v>
      </c>
      <c r="B505" t="s">
        <v>1487</v>
      </c>
      <c r="C505">
        <v>25991</v>
      </c>
      <c r="D505">
        <v>283</v>
      </c>
      <c r="E505" t="s">
        <v>675</v>
      </c>
      <c r="F505" s="8">
        <v>46047</v>
      </c>
      <c r="G505" t="s">
        <v>14344</v>
      </c>
      <c r="H505">
        <v>45</v>
      </c>
      <c r="I505">
        <v>45</v>
      </c>
      <c r="J505">
        <v>0</v>
      </c>
      <c r="K505" t="s">
        <v>14338</v>
      </c>
      <c r="L505">
        <v>5</v>
      </c>
    </row>
    <row r="506" spans="1:12">
      <c r="A506" t="s">
        <v>16</v>
      </c>
      <c r="B506" t="s">
        <v>1487</v>
      </c>
      <c r="C506">
        <v>27826</v>
      </c>
      <c r="D506">
        <v>283</v>
      </c>
      <c r="E506" t="s">
        <v>675</v>
      </c>
      <c r="F506" s="8">
        <v>46060</v>
      </c>
      <c r="G506" t="s">
        <v>14344</v>
      </c>
      <c r="H506">
        <v>46</v>
      </c>
      <c r="I506">
        <v>46</v>
      </c>
      <c r="J506">
        <v>0</v>
      </c>
      <c r="K506" t="s">
        <v>14338</v>
      </c>
      <c r="L506">
        <v>6</v>
      </c>
    </row>
    <row r="507" spans="1:12">
      <c r="A507" t="s">
        <v>16</v>
      </c>
      <c r="B507" t="s">
        <v>1487</v>
      </c>
      <c r="C507">
        <v>26836</v>
      </c>
      <c r="D507">
        <v>283</v>
      </c>
      <c r="E507" t="s">
        <v>675</v>
      </c>
      <c r="F507" s="8">
        <v>46053</v>
      </c>
      <c r="G507" t="s">
        <v>14344</v>
      </c>
      <c r="H507">
        <v>46</v>
      </c>
      <c r="I507">
        <v>46</v>
      </c>
      <c r="J507">
        <v>1</v>
      </c>
      <c r="K507" t="s">
        <v>14338</v>
      </c>
      <c r="L507">
        <v>5</v>
      </c>
    </row>
    <row r="508" spans="1:12">
      <c r="A508" t="s">
        <v>16</v>
      </c>
      <c r="B508" t="s">
        <v>1487</v>
      </c>
      <c r="C508">
        <v>24979</v>
      </c>
      <c r="D508">
        <v>283</v>
      </c>
      <c r="E508" t="s">
        <v>675</v>
      </c>
      <c r="F508" s="8">
        <v>46040</v>
      </c>
      <c r="G508" t="s">
        <v>14344</v>
      </c>
      <c r="H508">
        <v>45</v>
      </c>
      <c r="I508">
        <v>45</v>
      </c>
      <c r="J508">
        <v>0</v>
      </c>
      <c r="K508" t="s">
        <v>14338</v>
      </c>
      <c r="L508">
        <v>4</v>
      </c>
    </row>
    <row r="509" spans="1:12">
      <c r="A509" t="s">
        <v>16</v>
      </c>
      <c r="B509" t="s">
        <v>1487</v>
      </c>
      <c r="C509">
        <v>32646</v>
      </c>
      <c r="D509">
        <v>283</v>
      </c>
      <c r="E509" t="s">
        <v>675</v>
      </c>
      <c r="F509" s="8">
        <v>46096</v>
      </c>
      <c r="G509" t="s">
        <v>14344</v>
      </c>
      <c r="H509">
        <v>46</v>
      </c>
      <c r="I509">
        <v>46</v>
      </c>
      <c r="J509">
        <v>0</v>
      </c>
      <c r="K509" t="s">
        <v>14338</v>
      </c>
      <c r="L509">
        <v>12</v>
      </c>
    </row>
    <row r="510" spans="1:12">
      <c r="A510" t="s">
        <v>16</v>
      </c>
      <c r="B510" t="s">
        <v>1487</v>
      </c>
      <c r="C510">
        <v>31655</v>
      </c>
      <c r="D510">
        <v>283</v>
      </c>
      <c r="E510" t="s">
        <v>675</v>
      </c>
      <c r="F510" s="8">
        <v>46089</v>
      </c>
      <c r="G510" t="s">
        <v>14344</v>
      </c>
      <c r="H510">
        <v>46</v>
      </c>
      <c r="I510">
        <v>46</v>
      </c>
      <c r="J510">
        <v>0</v>
      </c>
      <c r="K510" t="s">
        <v>14338</v>
      </c>
      <c r="L510">
        <v>11</v>
      </c>
    </row>
    <row r="511" spans="1:12">
      <c r="A511" t="s">
        <v>16</v>
      </c>
      <c r="B511" t="s">
        <v>1487</v>
      </c>
      <c r="C511">
        <v>30639</v>
      </c>
      <c r="D511">
        <v>283</v>
      </c>
      <c r="E511" t="s">
        <v>675</v>
      </c>
      <c r="F511" s="8">
        <v>46082</v>
      </c>
      <c r="G511" t="s">
        <v>14344</v>
      </c>
      <c r="H511">
        <v>46</v>
      </c>
      <c r="I511">
        <v>46</v>
      </c>
      <c r="J511">
        <v>0</v>
      </c>
      <c r="K511" t="s">
        <v>14338</v>
      </c>
      <c r="L511">
        <v>10</v>
      </c>
    </row>
    <row r="512" spans="1:12">
      <c r="A512" t="s">
        <v>16</v>
      </c>
      <c r="B512" t="s">
        <v>344</v>
      </c>
      <c r="C512">
        <v>28735</v>
      </c>
      <c r="D512">
        <v>289</v>
      </c>
      <c r="E512" t="s">
        <v>675</v>
      </c>
      <c r="F512" s="8">
        <v>46068</v>
      </c>
      <c r="G512" t="s">
        <v>14344</v>
      </c>
      <c r="H512">
        <v>110</v>
      </c>
      <c r="I512">
        <v>110</v>
      </c>
      <c r="J512">
        <v>0</v>
      </c>
      <c r="K512" t="s">
        <v>14338</v>
      </c>
      <c r="L512">
        <v>8</v>
      </c>
    </row>
    <row r="513" spans="1:12">
      <c r="A513" t="s">
        <v>16</v>
      </c>
      <c r="B513" t="s">
        <v>344</v>
      </c>
      <c r="C513">
        <v>29532</v>
      </c>
      <c r="D513">
        <v>289</v>
      </c>
      <c r="E513" t="s">
        <v>675</v>
      </c>
      <c r="F513" s="8">
        <v>46075</v>
      </c>
      <c r="G513" t="s">
        <v>14344</v>
      </c>
      <c r="H513">
        <v>110</v>
      </c>
      <c r="I513">
        <v>110</v>
      </c>
      <c r="J513">
        <v>0</v>
      </c>
      <c r="K513" t="s">
        <v>14338</v>
      </c>
      <c r="L513">
        <v>9</v>
      </c>
    </row>
    <row r="514" spans="1:12">
      <c r="A514" t="s">
        <v>16</v>
      </c>
      <c r="B514" t="s">
        <v>344</v>
      </c>
      <c r="C514">
        <v>23255</v>
      </c>
      <c r="D514">
        <v>289</v>
      </c>
      <c r="E514" t="s">
        <v>675</v>
      </c>
      <c r="F514" s="8">
        <v>46026</v>
      </c>
      <c r="G514" t="s">
        <v>14344</v>
      </c>
      <c r="H514">
        <v>109</v>
      </c>
      <c r="I514">
        <v>109</v>
      </c>
      <c r="J514">
        <v>3</v>
      </c>
      <c r="K514" t="s">
        <v>14338</v>
      </c>
      <c r="L514">
        <v>2</v>
      </c>
    </row>
    <row r="515" spans="1:12">
      <c r="A515" t="s">
        <v>16</v>
      </c>
      <c r="B515" t="s">
        <v>344</v>
      </c>
      <c r="C515">
        <v>24163</v>
      </c>
      <c r="D515">
        <v>289</v>
      </c>
      <c r="E515" t="s">
        <v>675</v>
      </c>
      <c r="F515" s="8">
        <v>46033</v>
      </c>
      <c r="G515" t="s">
        <v>14344</v>
      </c>
      <c r="H515">
        <v>109</v>
      </c>
      <c r="I515">
        <v>109</v>
      </c>
      <c r="J515">
        <v>0</v>
      </c>
      <c r="K515" t="s">
        <v>14338</v>
      </c>
      <c r="L515">
        <v>3</v>
      </c>
    </row>
    <row r="516" spans="1:12">
      <c r="A516" t="s">
        <v>16</v>
      </c>
      <c r="B516" t="s">
        <v>344</v>
      </c>
      <c r="C516">
        <v>26003</v>
      </c>
      <c r="D516">
        <v>289</v>
      </c>
      <c r="E516" t="s">
        <v>675</v>
      </c>
      <c r="F516" s="8">
        <v>46047</v>
      </c>
      <c r="G516" t="s">
        <v>14344</v>
      </c>
      <c r="H516">
        <v>109</v>
      </c>
      <c r="I516">
        <v>109</v>
      </c>
      <c r="J516">
        <v>0</v>
      </c>
      <c r="K516" t="s">
        <v>14338</v>
      </c>
      <c r="L516">
        <v>5</v>
      </c>
    </row>
    <row r="517" spans="1:12">
      <c r="A517" t="s">
        <v>16</v>
      </c>
      <c r="B517" t="s">
        <v>344</v>
      </c>
      <c r="C517">
        <v>27838</v>
      </c>
      <c r="D517">
        <v>289</v>
      </c>
      <c r="E517" t="s">
        <v>675</v>
      </c>
      <c r="F517" s="8">
        <v>46060</v>
      </c>
      <c r="G517" t="s">
        <v>14344</v>
      </c>
      <c r="H517">
        <v>110</v>
      </c>
      <c r="I517">
        <v>110</v>
      </c>
      <c r="J517">
        <v>0</v>
      </c>
      <c r="K517" t="s">
        <v>14338</v>
      </c>
      <c r="L517">
        <v>6</v>
      </c>
    </row>
    <row r="518" spans="1:12">
      <c r="A518" t="s">
        <v>16</v>
      </c>
      <c r="B518" t="s">
        <v>344</v>
      </c>
      <c r="C518">
        <v>26848</v>
      </c>
      <c r="D518">
        <v>289</v>
      </c>
      <c r="E518" t="s">
        <v>675</v>
      </c>
      <c r="F518" s="8">
        <v>46053</v>
      </c>
      <c r="G518" t="s">
        <v>14344</v>
      </c>
      <c r="H518">
        <v>110</v>
      </c>
      <c r="I518">
        <v>110</v>
      </c>
      <c r="J518">
        <v>1</v>
      </c>
      <c r="K518" t="s">
        <v>14338</v>
      </c>
      <c r="L518">
        <v>5</v>
      </c>
    </row>
    <row r="519" spans="1:12">
      <c r="A519" t="s">
        <v>16</v>
      </c>
      <c r="B519" t="s">
        <v>344</v>
      </c>
      <c r="C519">
        <v>24991</v>
      </c>
      <c r="D519">
        <v>289</v>
      </c>
      <c r="E519" t="s">
        <v>675</v>
      </c>
      <c r="F519" s="8">
        <v>46040</v>
      </c>
      <c r="G519" t="s">
        <v>14344</v>
      </c>
      <c r="H519">
        <v>109</v>
      </c>
      <c r="I519">
        <v>109</v>
      </c>
      <c r="J519">
        <v>0</v>
      </c>
      <c r="K519" t="s">
        <v>14338</v>
      </c>
      <c r="L519">
        <v>4</v>
      </c>
    </row>
    <row r="520" spans="1:12">
      <c r="A520" t="s">
        <v>16</v>
      </c>
      <c r="B520" t="s">
        <v>344</v>
      </c>
      <c r="C520">
        <v>32658</v>
      </c>
      <c r="D520">
        <v>289</v>
      </c>
      <c r="E520" t="s">
        <v>675</v>
      </c>
      <c r="F520" s="8">
        <v>46096</v>
      </c>
      <c r="G520" t="s">
        <v>14344</v>
      </c>
      <c r="H520">
        <v>110</v>
      </c>
      <c r="I520">
        <v>110</v>
      </c>
      <c r="J520">
        <v>0</v>
      </c>
      <c r="K520" t="s">
        <v>14338</v>
      </c>
      <c r="L520">
        <v>12</v>
      </c>
    </row>
    <row r="521" spans="1:12">
      <c r="A521" t="s">
        <v>16</v>
      </c>
      <c r="B521" t="s">
        <v>344</v>
      </c>
      <c r="C521">
        <v>31667</v>
      </c>
      <c r="D521">
        <v>289</v>
      </c>
      <c r="E521" t="s">
        <v>675</v>
      </c>
      <c r="F521" s="8">
        <v>46089</v>
      </c>
      <c r="G521" t="s">
        <v>14344</v>
      </c>
      <c r="H521">
        <v>110</v>
      </c>
      <c r="I521">
        <v>110</v>
      </c>
      <c r="J521">
        <v>0</v>
      </c>
      <c r="K521" t="s">
        <v>14338</v>
      </c>
      <c r="L521">
        <v>11</v>
      </c>
    </row>
    <row r="522" spans="1:12">
      <c r="A522" t="s">
        <v>16</v>
      </c>
      <c r="B522" t="s">
        <v>344</v>
      </c>
      <c r="C522">
        <v>30651</v>
      </c>
      <c r="D522">
        <v>289</v>
      </c>
      <c r="E522" t="s">
        <v>675</v>
      </c>
      <c r="F522" s="8">
        <v>46082</v>
      </c>
      <c r="G522" t="s">
        <v>14344</v>
      </c>
      <c r="H522">
        <v>110</v>
      </c>
      <c r="I522">
        <v>110</v>
      </c>
      <c r="J522">
        <v>0</v>
      </c>
      <c r="K522" t="s">
        <v>14338</v>
      </c>
      <c r="L522">
        <v>10</v>
      </c>
    </row>
    <row r="523" spans="1:12">
      <c r="A523" t="s">
        <v>16</v>
      </c>
      <c r="B523" t="s">
        <v>5870</v>
      </c>
      <c r="C523">
        <v>26015</v>
      </c>
      <c r="D523">
        <v>295</v>
      </c>
      <c r="E523" t="s">
        <v>675</v>
      </c>
      <c r="F523" s="8">
        <v>46047</v>
      </c>
      <c r="G523" t="s">
        <v>14344</v>
      </c>
      <c r="H523">
        <v>51</v>
      </c>
      <c r="I523">
        <v>51</v>
      </c>
      <c r="J523">
        <v>0</v>
      </c>
      <c r="K523" t="s">
        <v>14338</v>
      </c>
      <c r="L523">
        <v>5</v>
      </c>
    </row>
    <row r="524" spans="1:12">
      <c r="A524" t="s">
        <v>16</v>
      </c>
      <c r="B524" t="s">
        <v>5870</v>
      </c>
      <c r="C524">
        <v>28747</v>
      </c>
      <c r="D524">
        <v>295</v>
      </c>
      <c r="E524" t="s">
        <v>675</v>
      </c>
      <c r="F524" s="8">
        <v>46068</v>
      </c>
      <c r="G524" t="s">
        <v>14344</v>
      </c>
      <c r="H524">
        <v>51</v>
      </c>
      <c r="I524">
        <v>51</v>
      </c>
      <c r="J524">
        <v>0</v>
      </c>
      <c r="K524" t="s">
        <v>14338</v>
      </c>
      <c r="L524">
        <v>8</v>
      </c>
    </row>
    <row r="525" spans="1:12">
      <c r="A525" t="s">
        <v>16</v>
      </c>
      <c r="B525" t="s">
        <v>5870</v>
      </c>
      <c r="C525">
        <v>29544</v>
      </c>
      <c r="D525">
        <v>295</v>
      </c>
      <c r="E525" t="s">
        <v>675</v>
      </c>
      <c r="F525" s="8">
        <v>46075</v>
      </c>
      <c r="G525" t="s">
        <v>14344</v>
      </c>
      <c r="H525">
        <v>51</v>
      </c>
      <c r="I525">
        <v>51</v>
      </c>
      <c r="J525">
        <v>0</v>
      </c>
      <c r="K525" t="s">
        <v>14338</v>
      </c>
      <c r="L525">
        <v>9</v>
      </c>
    </row>
    <row r="526" spans="1:12">
      <c r="A526" t="s">
        <v>16</v>
      </c>
      <c r="B526" t="s">
        <v>5870</v>
      </c>
      <c r="C526">
        <v>23267</v>
      </c>
      <c r="D526">
        <v>295</v>
      </c>
      <c r="E526" t="s">
        <v>675</v>
      </c>
      <c r="F526" s="8">
        <v>46026</v>
      </c>
      <c r="G526" t="s">
        <v>14344</v>
      </c>
      <c r="H526">
        <v>51</v>
      </c>
      <c r="I526">
        <v>51</v>
      </c>
      <c r="J526">
        <v>0</v>
      </c>
      <c r="K526" t="s">
        <v>14338</v>
      </c>
      <c r="L526">
        <v>2</v>
      </c>
    </row>
    <row r="527" spans="1:12">
      <c r="A527" t="s">
        <v>16</v>
      </c>
      <c r="B527" t="s">
        <v>5870</v>
      </c>
      <c r="C527">
        <v>27850</v>
      </c>
      <c r="D527">
        <v>295</v>
      </c>
      <c r="E527" t="s">
        <v>675</v>
      </c>
      <c r="F527" s="8">
        <v>46060</v>
      </c>
      <c r="G527" t="s">
        <v>14344</v>
      </c>
      <c r="H527">
        <v>51</v>
      </c>
      <c r="I527">
        <v>51</v>
      </c>
      <c r="J527">
        <v>0</v>
      </c>
      <c r="K527" t="s">
        <v>14338</v>
      </c>
      <c r="L527">
        <v>6</v>
      </c>
    </row>
    <row r="528" spans="1:12">
      <c r="A528" t="s">
        <v>16</v>
      </c>
      <c r="B528" t="s">
        <v>5870</v>
      </c>
      <c r="C528">
        <v>27236</v>
      </c>
      <c r="D528">
        <v>974</v>
      </c>
      <c r="E528" t="s">
        <v>5870</v>
      </c>
      <c r="F528" s="8">
        <v>46042</v>
      </c>
      <c r="G528" t="s">
        <v>14337</v>
      </c>
      <c r="H528">
        <v>203</v>
      </c>
      <c r="I528">
        <v>203</v>
      </c>
      <c r="J528">
        <v>203</v>
      </c>
      <c r="K528" t="s">
        <v>14338</v>
      </c>
      <c r="L528">
        <v>4</v>
      </c>
    </row>
    <row r="529" spans="1:12">
      <c r="A529" t="s">
        <v>16</v>
      </c>
      <c r="B529" t="s">
        <v>5870</v>
      </c>
      <c r="C529">
        <v>26860</v>
      </c>
      <c r="D529">
        <v>295</v>
      </c>
      <c r="E529" t="s">
        <v>675</v>
      </c>
      <c r="F529" s="8">
        <v>46053</v>
      </c>
      <c r="G529" t="s">
        <v>14344</v>
      </c>
      <c r="H529">
        <v>51</v>
      </c>
      <c r="I529">
        <v>51</v>
      </c>
      <c r="J529">
        <v>0</v>
      </c>
      <c r="K529" t="s">
        <v>14338</v>
      </c>
      <c r="L529">
        <v>5</v>
      </c>
    </row>
    <row r="530" spans="1:12">
      <c r="A530" t="s">
        <v>16</v>
      </c>
      <c r="B530" t="s">
        <v>5870</v>
      </c>
      <c r="C530">
        <v>24175</v>
      </c>
      <c r="D530">
        <v>295</v>
      </c>
      <c r="E530" t="s">
        <v>675</v>
      </c>
      <c r="F530" s="8">
        <v>46033</v>
      </c>
      <c r="G530" t="s">
        <v>14344</v>
      </c>
      <c r="H530">
        <v>51</v>
      </c>
      <c r="I530">
        <v>51</v>
      </c>
      <c r="J530">
        <v>0</v>
      </c>
      <c r="K530" t="s">
        <v>14338</v>
      </c>
      <c r="L530">
        <v>3</v>
      </c>
    </row>
    <row r="531" spans="1:12">
      <c r="A531" t="s">
        <v>16</v>
      </c>
      <c r="B531" t="s">
        <v>5870</v>
      </c>
      <c r="C531">
        <v>25003</v>
      </c>
      <c r="D531">
        <v>295</v>
      </c>
      <c r="E531" t="s">
        <v>675</v>
      </c>
      <c r="F531" s="8">
        <v>46040</v>
      </c>
      <c r="G531" t="s">
        <v>14344</v>
      </c>
      <c r="H531">
        <v>51</v>
      </c>
      <c r="I531">
        <v>51</v>
      </c>
      <c r="J531">
        <v>0</v>
      </c>
      <c r="K531" t="s">
        <v>14338</v>
      </c>
      <c r="L531">
        <v>4</v>
      </c>
    </row>
    <row r="532" spans="1:12">
      <c r="A532" t="s">
        <v>16</v>
      </c>
      <c r="B532" t="s">
        <v>5870</v>
      </c>
      <c r="C532">
        <v>32670</v>
      </c>
      <c r="D532">
        <v>295</v>
      </c>
      <c r="E532" t="s">
        <v>675</v>
      </c>
      <c r="F532" s="8">
        <v>46096</v>
      </c>
      <c r="G532" t="s">
        <v>14344</v>
      </c>
      <c r="H532">
        <v>51</v>
      </c>
      <c r="I532">
        <v>51</v>
      </c>
      <c r="J532">
        <v>0</v>
      </c>
      <c r="K532" t="s">
        <v>14338</v>
      </c>
      <c r="L532">
        <v>12</v>
      </c>
    </row>
    <row r="533" spans="1:12">
      <c r="A533" t="s">
        <v>16</v>
      </c>
      <c r="B533" t="s">
        <v>5870</v>
      </c>
      <c r="C533">
        <v>31679</v>
      </c>
      <c r="D533">
        <v>295</v>
      </c>
      <c r="E533" t="s">
        <v>675</v>
      </c>
      <c r="F533" s="8">
        <v>46089</v>
      </c>
      <c r="G533" t="s">
        <v>14344</v>
      </c>
      <c r="H533">
        <v>51</v>
      </c>
      <c r="I533">
        <v>51</v>
      </c>
      <c r="J533">
        <v>0</v>
      </c>
      <c r="K533" t="s">
        <v>14338</v>
      </c>
      <c r="L533">
        <v>11</v>
      </c>
    </row>
    <row r="534" spans="1:12">
      <c r="A534" t="s">
        <v>16</v>
      </c>
      <c r="B534" t="s">
        <v>5870</v>
      </c>
      <c r="C534">
        <v>30663</v>
      </c>
      <c r="D534">
        <v>295</v>
      </c>
      <c r="E534" t="s">
        <v>675</v>
      </c>
      <c r="F534" s="8">
        <v>46082</v>
      </c>
      <c r="G534" t="s">
        <v>14344</v>
      </c>
      <c r="H534">
        <v>51</v>
      </c>
      <c r="I534">
        <v>51</v>
      </c>
      <c r="J534">
        <v>0</v>
      </c>
      <c r="K534" t="s">
        <v>14338</v>
      </c>
      <c r="L534">
        <v>10</v>
      </c>
    </row>
    <row r="535" spans="1:12">
      <c r="A535" t="s">
        <v>16</v>
      </c>
      <c r="B535" t="s">
        <v>942</v>
      </c>
      <c r="C535">
        <v>28759</v>
      </c>
      <c r="D535">
        <v>301</v>
      </c>
      <c r="E535" t="s">
        <v>675</v>
      </c>
      <c r="F535" s="8">
        <v>46068</v>
      </c>
      <c r="G535" t="s">
        <v>14344</v>
      </c>
      <c r="H535">
        <v>44</v>
      </c>
      <c r="I535">
        <v>44</v>
      </c>
      <c r="J535">
        <v>0</v>
      </c>
      <c r="K535" t="s">
        <v>14338</v>
      </c>
      <c r="L535">
        <v>8</v>
      </c>
    </row>
    <row r="536" spans="1:12">
      <c r="A536" t="s">
        <v>16</v>
      </c>
      <c r="B536" t="s">
        <v>942</v>
      </c>
      <c r="C536">
        <v>29556</v>
      </c>
      <c r="D536">
        <v>301</v>
      </c>
      <c r="E536" t="s">
        <v>675</v>
      </c>
      <c r="F536" s="8">
        <v>46075</v>
      </c>
      <c r="G536" t="s">
        <v>14344</v>
      </c>
      <c r="H536">
        <v>44</v>
      </c>
      <c r="I536">
        <v>44</v>
      </c>
      <c r="J536">
        <v>0</v>
      </c>
      <c r="K536" t="s">
        <v>14338</v>
      </c>
      <c r="L536">
        <v>9</v>
      </c>
    </row>
    <row r="537" spans="1:12">
      <c r="A537" t="s">
        <v>16</v>
      </c>
      <c r="B537" t="s">
        <v>942</v>
      </c>
      <c r="C537">
        <v>23279</v>
      </c>
      <c r="D537">
        <v>301</v>
      </c>
      <c r="E537" t="s">
        <v>675</v>
      </c>
      <c r="F537" s="8">
        <v>46026</v>
      </c>
      <c r="G537" t="s">
        <v>14344</v>
      </c>
      <c r="H537">
        <v>44</v>
      </c>
      <c r="I537">
        <v>44</v>
      </c>
      <c r="J537">
        <v>0</v>
      </c>
      <c r="K537" t="s">
        <v>14338</v>
      </c>
      <c r="L537">
        <v>2</v>
      </c>
    </row>
    <row r="538" spans="1:12">
      <c r="A538" t="s">
        <v>16</v>
      </c>
      <c r="B538" t="s">
        <v>942</v>
      </c>
      <c r="C538">
        <v>24187</v>
      </c>
      <c r="D538">
        <v>301</v>
      </c>
      <c r="E538" t="s">
        <v>675</v>
      </c>
      <c r="F538" s="8">
        <v>46033</v>
      </c>
      <c r="G538" t="s">
        <v>14344</v>
      </c>
      <c r="H538">
        <v>44</v>
      </c>
      <c r="I538">
        <v>44</v>
      </c>
      <c r="J538">
        <v>0</v>
      </c>
      <c r="K538" t="s">
        <v>14338</v>
      </c>
      <c r="L538">
        <v>3</v>
      </c>
    </row>
    <row r="539" spans="1:12">
      <c r="A539" t="s">
        <v>16</v>
      </c>
      <c r="B539" t="s">
        <v>942</v>
      </c>
      <c r="C539">
        <v>26027</v>
      </c>
      <c r="D539">
        <v>301</v>
      </c>
      <c r="E539" t="s">
        <v>675</v>
      </c>
      <c r="F539" s="8">
        <v>46047</v>
      </c>
      <c r="G539" t="s">
        <v>14344</v>
      </c>
      <c r="H539">
        <v>44</v>
      </c>
      <c r="I539">
        <v>44</v>
      </c>
      <c r="J539">
        <v>0</v>
      </c>
      <c r="K539" t="s">
        <v>14338</v>
      </c>
      <c r="L539">
        <v>5</v>
      </c>
    </row>
    <row r="540" spans="1:12">
      <c r="A540" t="s">
        <v>16</v>
      </c>
      <c r="B540" t="s">
        <v>942</v>
      </c>
      <c r="C540">
        <v>27862</v>
      </c>
      <c r="D540">
        <v>301</v>
      </c>
      <c r="E540" t="s">
        <v>675</v>
      </c>
      <c r="F540" s="8">
        <v>46060</v>
      </c>
      <c r="G540" t="s">
        <v>14344</v>
      </c>
      <c r="H540">
        <v>44</v>
      </c>
      <c r="I540">
        <v>44</v>
      </c>
      <c r="J540">
        <v>0</v>
      </c>
      <c r="K540" t="s">
        <v>14338</v>
      </c>
      <c r="L540">
        <v>6</v>
      </c>
    </row>
    <row r="541" spans="1:12">
      <c r="A541" t="s">
        <v>16</v>
      </c>
      <c r="B541" t="s">
        <v>942</v>
      </c>
      <c r="C541">
        <v>26872</v>
      </c>
      <c r="D541">
        <v>301</v>
      </c>
      <c r="E541" t="s">
        <v>675</v>
      </c>
      <c r="F541" s="8">
        <v>46053</v>
      </c>
      <c r="G541" t="s">
        <v>14344</v>
      </c>
      <c r="H541">
        <v>44</v>
      </c>
      <c r="I541">
        <v>44</v>
      </c>
      <c r="J541">
        <v>0</v>
      </c>
      <c r="K541" t="s">
        <v>14338</v>
      </c>
      <c r="L541">
        <v>5</v>
      </c>
    </row>
    <row r="542" spans="1:12">
      <c r="A542" t="s">
        <v>16</v>
      </c>
      <c r="B542" t="s">
        <v>942</v>
      </c>
      <c r="C542">
        <v>25015</v>
      </c>
      <c r="D542">
        <v>301</v>
      </c>
      <c r="E542" t="s">
        <v>675</v>
      </c>
      <c r="F542" s="8">
        <v>46040</v>
      </c>
      <c r="G542" t="s">
        <v>14344</v>
      </c>
      <c r="H542">
        <v>44</v>
      </c>
      <c r="I542">
        <v>44</v>
      </c>
      <c r="J542">
        <v>0</v>
      </c>
      <c r="K542" t="s">
        <v>14338</v>
      </c>
      <c r="L542">
        <v>4</v>
      </c>
    </row>
    <row r="543" spans="1:12">
      <c r="A543" t="s">
        <v>16</v>
      </c>
      <c r="B543" t="s">
        <v>942</v>
      </c>
      <c r="C543">
        <v>32682</v>
      </c>
      <c r="D543">
        <v>301</v>
      </c>
      <c r="E543" t="s">
        <v>675</v>
      </c>
      <c r="F543" s="8">
        <v>46096</v>
      </c>
      <c r="G543" t="s">
        <v>14344</v>
      </c>
      <c r="H543">
        <v>44</v>
      </c>
      <c r="I543">
        <v>44</v>
      </c>
      <c r="J543">
        <v>0</v>
      </c>
      <c r="K543" t="s">
        <v>14338</v>
      </c>
      <c r="L543">
        <v>12</v>
      </c>
    </row>
    <row r="544" spans="1:12">
      <c r="A544" t="s">
        <v>16</v>
      </c>
      <c r="B544" t="s">
        <v>942</v>
      </c>
      <c r="C544">
        <v>31691</v>
      </c>
      <c r="D544">
        <v>301</v>
      </c>
      <c r="E544" t="s">
        <v>675</v>
      </c>
      <c r="F544" s="8">
        <v>46089</v>
      </c>
      <c r="G544" t="s">
        <v>14344</v>
      </c>
      <c r="H544">
        <v>44</v>
      </c>
      <c r="I544">
        <v>44</v>
      </c>
      <c r="J544">
        <v>0</v>
      </c>
      <c r="K544" t="s">
        <v>14338</v>
      </c>
      <c r="L544">
        <v>11</v>
      </c>
    </row>
    <row r="545" spans="1:12">
      <c r="A545" t="s">
        <v>16</v>
      </c>
      <c r="B545" t="s">
        <v>942</v>
      </c>
      <c r="C545">
        <v>30675</v>
      </c>
      <c r="D545">
        <v>301</v>
      </c>
      <c r="E545" t="s">
        <v>675</v>
      </c>
      <c r="F545" s="8">
        <v>46082</v>
      </c>
      <c r="G545" t="s">
        <v>14344</v>
      </c>
      <c r="H545">
        <v>44</v>
      </c>
      <c r="I545">
        <v>44</v>
      </c>
      <c r="J545">
        <v>0</v>
      </c>
      <c r="K545" t="s">
        <v>14338</v>
      </c>
      <c r="L545">
        <v>10</v>
      </c>
    </row>
    <row r="546" spans="1:12">
      <c r="A546" t="s">
        <v>16</v>
      </c>
      <c r="B546" t="s">
        <v>5859</v>
      </c>
      <c r="C546">
        <v>28771</v>
      </c>
      <c r="D546">
        <v>307</v>
      </c>
      <c r="E546" t="s">
        <v>675</v>
      </c>
      <c r="F546" s="8">
        <v>46068</v>
      </c>
      <c r="G546" t="s">
        <v>14344</v>
      </c>
      <c r="H546">
        <v>72</v>
      </c>
      <c r="I546">
        <v>72</v>
      </c>
      <c r="J546">
        <v>0</v>
      </c>
      <c r="K546" t="s">
        <v>14338</v>
      </c>
      <c r="L546">
        <v>8</v>
      </c>
    </row>
    <row r="547" spans="1:12">
      <c r="A547" t="s">
        <v>16</v>
      </c>
      <c r="B547" t="s">
        <v>5859</v>
      </c>
      <c r="C547">
        <v>29568</v>
      </c>
      <c r="D547">
        <v>307</v>
      </c>
      <c r="E547" t="s">
        <v>675</v>
      </c>
      <c r="F547" s="8">
        <v>46075</v>
      </c>
      <c r="G547" t="s">
        <v>14344</v>
      </c>
      <c r="H547">
        <v>72</v>
      </c>
      <c r="I547">
        <v>72</v>
      </c>
      <c r="J547">
        <v>0</v>
      </c>
      <c r="K547" t="s">
        <v>14338</v>
      </c>
      <c r="L547">
        <v>9</v>
      </c>
    </row>
    <row r="548" spans="1:12">
      <c r="A548" t="s">
        <v>16</v>
      </c>
      <c r="B548" t="s">
        <v>5859</v>
      </c>
      <c r="C548">
        <v>23291</v>
      </c>
      <c r="D548">
        <v>307</v>
      </c>
      <c r="E548" t="s">
        <v>675</v>
      </c>
      <c r="F548" s="8">
        <v>46026</v>
      </c>
      <c r="G548" t="s">
        <v>14344</v>
      </c>
      <c r="H548">
        <v>51</v>
      </c>
      <c r="I548">
        <v>51</v>
      </c>
      <c r="J548">
        <v>1</v>
      </c>
      <c r="K548" t="s">
        <v>14338</v>
      </c>
      <c r="L548">
        <v>2</v>
      </c>
    </row>
    <row r="549" spans="1:12">
      <c r="A549" t="s">
        <v>16</v>
      </c>
      <c r="B549" t="s">
        <v>5859</v>
      </c>
      <c r="C549">
        <v>26039</v>
      </c>
      <c r="D549">
        <v>307</v>
      </c>
      <c r="E549" t="s">
        <v>675</v>
      </c>
      <c r="F549" s="8">
        <v>46047</v>
      </c>
      <c r="G549" t="s">
        <v>14344</v>
      </c>
      <c r="H549">
        <v>54</v>
      </c>
      <c r="I549">
        <v>54</v>
      </c>
      <c r="J549">
        <v>3</v>
      </c>
      <c r="K549" t="s">
        <v>14338</v>
      </c>
      <c r="L549">
        <v>5</v>
      </c>
    </row>
    <row r="550" spans="1:12">
      <c r="A550" t="s">
        <v>16</v>
      </c>
      <c r="B550" t="s">
        <v>5859</v>
      </c>
      <c r="C550">
        <v>27874</v>
      </c>
      <c r="D550">
        <v>307</v>
      </c>
      <c r="E550" t="s">
        <v>675</v>
      </c>
      <c r="F550" s="8">
        <v>46060</v>
      </c>
      <c r="G550" t="s">
        <v>14344</v>
      </c>
      <c r="H550">
        <v>72</v>
      </c>
      <c r="I550">
        <v>72</v>
      </c>
      <c r="J550">
        <v>17</v>
      </c>
      <c r="K550" t="s">
        <v>14338</v>
      </c>
      <c r="L550">
        <v>6</v>
      </c>
    </row>
    <row r="551" spans="1:12">
      <c r="A551" t="s">
        <v>16</v>
      </c>
      <c r="B551" t="s">
        <v>5859</v>
      </c>
      <c r="C551">
        <v>26884</v>
      </c>
      <c r="D551">
        <v>307</v>
      </c>
      <c r="E551" t="s">
        <v>675</v>
      </c>
      <c r="F551" s="8">
        <v>46053</v>
      </c>
      <c r="G551" t="s">
        <v>14344</v>
      </c>
      <c r="H551">
        <v>55</v>
      </c>
      <c r="I551">
        <v>55</v>
      </c>
      <c r="J551">
        <v>1</v>
      </c>
      <c r="K551" t="s">
        <v>14338</v>
      </c>
      <c r="L551">
        <v>5</v>
      </c>
    </row>
    <row r="552" spans="1:12">
      <c r="A552" t="s">
        <v>16</v>
      </c>
      <c r="B552" t="s">
        <v>5859</v>
      </c>
      <c r="C552">
        <v>24199</v>
      </c>
      <c r="D552">
        <v>307</v>
      </c>
      <c r="E552" t="s">
        <v>675</v>
      </c>
      <c r="F552" s="8">
        <v>46033</v>
      </c>
      <c r="G552" t="s">
        <v>14344</v>
      </c>
      <c r="H552">
        <v>51</v>
      </c>
      <c r="I552">
        <v>51</v>
      </c>
      <c r="J552">
        <v>0</v>
      </c>
      <c r="K552" t="s">
        <v>14338</v>
      </c>
      <c r="L552">
        <v>3</v>
      </c>
    </row>
    <row r="553" spans="1:12">
      <c r="A553" t="s">
        <v>16</v>
      </c>
      <c r="B553" t="s">
        <v>5859</v>
      </c>
      <c r="C553">
        <v>25027</v>
      </c>
      <c r="D553">
        <v>307</v>
      </c>
      <c r="E553" t="s">
        <v>675</v>
      </c>
      <c r="F553" s="8">
        <v>46040</v>
      </c>
      <c r="G553" t="s">
        <v>14344</v>
      </c>
      <c r="H553">
        <v>51</v>
      </c>
      <c r="I553">
        <v>51</v>
      </c>
      <c r="J553">
        <v>0</v>
      </c>
      <c r="K553" t="s">
        <v>14338</v>
      </c>
      <c r="L553">
        <v>4</v>
      </c>
    </row>
    <row r="554" spans="1:12">
      <c r="A554" t="s">
        <v>16</v>
      </c>
      <c r="B554" t="s">
        <v>5859</v>
      </c>
      <c r="C554">
        <v>32694</v>
      </c>
      <c r="D554">
        <v>307</v>
      </c>
      <c r="E554" t="s">
        <v>675</v>
      </c>
      <c r="F554" s="8">
        <v>46096</v>
      </c>
      <c r="G554" t="s">
        <v>14344</v>
      </c>
      <c r="H554">
        <v>72</v>
      </c>
      <c r="I554">
        <v>72</v>
      </c>
      <c r="J554">
        <v>0</v>
      </c>
      <c r="K554" t="s">
        <v>14338</v>
      </c>
      <c r="L554">
        <v>12</v>
      </c>
    </row>
    <row r="555" spans="1:12">
      <c r="A555" t="s">
        <v>16</v>
      </c>
      <c r="B555" t="s">
        <v>5859</v>
      </c>
      <c r="C555">
        <v>31703</v>
      </c>
      <c r="D555">
        <v>307</v>
      </c>
      <c r="E555" t="s">
        <v>675</v>
      </c>
      <c r="F555" s="8">
        <v>46089</v>
      </c>
      <c r="G555" t="s">
        <v>14344</v>
      </c>
      <c r="H555">
        <v>72</v>
      </c>
      <c r="I555">
        <v>72</v>
      </c>
      <c r="J555">
        <v>0</v>
      </c>
      <c r="K555" t="s">
        <v>14338</v>
      </c>
      <c r="L555">
        <v>11</v>
      </c>
    </row>
    <row r="556" spans="1:12">
      <c r="A556" t="s">
        <v>16</v>
      </c>
      <c r="B556" t="s">
        <v>5859</v>
      </c>
      <c r="C556">
        <v>30687</v>
      </c>
      <c r="D556">
        <v>307</v>
      </c>
      <c r="E556" t="s">
        <v>675</v>
      </c>
      <c r="F556" s="8">
        <v>46082</v>
      </c>
      <c r="G556" t="s">
        <v>14344</v>
      </c>
      <c r="H556">
        <v>72</v>
      </c>
      <c r="I556">
        <v>72</v>
      </c>
      <c r="J556">
        <v>0</v>
      </c>
      <c r="K556" t="s">
        <v>14338</v>
      </c>
      <c r="L556">
        <v>10</v>
      </c>
    </row>
    <row r="557" spans="1:12">
      <c r="A557" t="s">
        <v>12</v>
      </c>
      <c r="B557" t="s">
        <v>27</v>
      </c>
      <c r="C557">
        <v>28212</v>
      </c>
      <c r="D557">
        <v>1</v>
      </c>
      <c r="E557" t="s">
        <v>675</v>
      </c>
      <c r="F557" s="8">
        <v>46068</v>
      </c>
      <c r="G557" t="s">
        <v>14344</v>
      </c>
      <c r="H557">
        <v>810</v>
      </c>
      <c r="I557">
        <v>810</v>
      </c>
      <c r="J557">
        <v>7</v>
      </c>
      <c r="K557" t="s">
        <v>14338</v>
      </c>
      <c r="L557">
        <v>8</v>
      </c>
    </row>
    <row r="558" spans="1:12">
      <c r="A558" t="s">
        <v>12</v>
      </c>
      <c r="B558" t="s">
        <v>27</v>
      </c>
      <c r="C558">
        <v>24475</v>
      </c>
      <c r="D558">
        <v>1</v>
      </c>
      <c r="E558" t="s">
        <v>675</v>
      </c>
      <c r="F558" s="8">
        <v>46040</v>
      </c>
      <c r="G558" t="s">
        <v>14344</v>
      </c>
      <c r="H558">
        <v>773</v>
      </c>
      <c r="I558">
        <v>773</v>
      </c>
      <c r="J558">
        <v>0</v>
      </c>
      <c r="K558" t="s">
        <v>14338</v>
      </c>
      <c r="L558">
        <v>4</v>
      </c>
    </row>
    <row r="559" spans="1:12">
      <c r="A559" t="s">
        <v>12</v>
      </c>
      <c r="B559" t="s">
        <v>27</v>
      </c>
      <c r="C559">
        <v>32080</v>
      </c>
      <c r="D559">
        <v>1</v>
      </c>
      <c r="E559" t="s">
        <v>675</v>
      </c>
      <c r="F559" s="8">
        <v>46096</v>
      </c>
      <c r="G559" t="s">
        <v>14344</v>
      </c>
      <c r="H559">
        <v>875</v>
      </c>
      <c r="I559">
        <v>875</v>
      </c>
      <c r="J559">
        <v>1</v>
      </c>
      <c r="K559" t="s">
        <v>14338</v>
      </c>
      <c r="L559">
        <v>12</v>
      </c>
    </row>
    <row r="560" spans="1:12">
      <c r="A560" t="s">
        <v>12</v>
      </c>
      <c r="B560" t="s">
        <v>27</v>
      </c>
      <c r="C560">
        <v>23647</v>
      </c>
      <c r="D560">
        <v>1</v>
      </c>
      <c r="E560" t="s">
        <v>675</v>
      </c>
      <c r="F560" s="8">
        <v>46033</v>
      </c>
      <c r="G560" t="s">
        <v>14344</v>
      </c>
      <c r="H560">
        <v>773</v>
      </c>
      <c r="I560">
        <v>773</v>
      </c>
      <c r="J560">
        <v>0</v>
      </c>
      <c r="K560" t="s">
        <v>14338</v>
      </c>
      <c r="L560">
        <v>3</v>
      </c>
    </row>
    <row r="561" spans="1:12">
      <c r="A561" t="s">
        <v>12</v>
      </c>
      <c r="B561" t="s">
        <v>27</v>
      </c>
      <c r="C561">
        <v>25480</v>
      </c>
      <c r="D561">
        <v>1</v>
      </c>
      <c r="E561" t="s">
        <v>675</v>
      </c>
      <c r="F561" s="8">
        <v>46047</v>
      </c>
      <c r="G561" t="s">
        <v>14344</v>
      </c>
      <c r="H561">
        <v>773</v>
      </c>
      <c r="I561">
        <v>773</v>
      </c>
      <c r="J561">
        <v>0</v>
      </c>
      <c r="K561" t="s">
        <v>14338</v>
      </c>
      <c r="L561">
        <v>5</v>
      </c>
    </row>
    <row r="562" spans="1:12">
      <c r="A562" t="s">
        <v>12</v>
      </c>
      <c r="B562" t="s">
        <v>27</v>
      </c>
      <c r="C562">
        <v>29009</v>
      </c>
      <c r="D562">
        <v>1</v>
      </c>
      <c r="E562" t="s">
        <v>675</v>
      </c>
      <c r="F562" s="8">
        <v>46075</v>
      </c>
      <c r="G562" t="s">
        <v>14344</v>
      </c>
      <c r="H562">
        <v>836</v>
      </c>
      <c r="I562">
        <v>836</v>
      </c>
      <c r="J562">
        <v>26</v>
      </c>
      <c r="K562" t="s">
        <v>14338</v>
      </c>
      <c r="L562">
        <v>9</v>
      </c>
    </row>
    <row r="563" spans="1:12">
      <c r="A563" t="s">
        <v>12</v>
      </c>
      <c r="B563" t="s">
        <v>27</v>
      </c>
      <c r="C563">
        <v>31137</v>
      </c>
      <c r="D563">
        <v>1</v>
      </c>
      <c r="E563" t="s">
        <v>675</v>
      </c>
      <c r="F563" s="8">
        <v>46089</v>
      </c>
      <c r="G563" t="s">
        <v>14344</v>
      </c>
      <c r="H563">
        <v>874</v>
      </c>
      <c r="I563">
        <v>874</v>
      </c>
      <c r="J563">
        <v>25</v>
      </c>
      <c r="K563" t="s">
        <v>14338</v>
      </c>
      <c r="L563">
        <v>11</v>
      </c>
    </row>
    <row r="564" spans="1:12">
      <c r="A564" t="s">
        <v>12</v>
      </c>
      <c r="B564" t="s">
        <v>27</v>
      </c>
      <c r="C564">
        <v>26325</v>
      </c>
      <c r="D564">
        <v>1</v>
      </c>
      <c r="E564" t="s">
        <v>675</v>
      </c>
      <c r="F564" s="8">
        <v>46053</v>
      </c>
      <c r="G564" t="s">
        <v>14344</v>
      </c>
      <c r="H564">
        <v>790</v>
      </c>
      <c r="I564">
        <v>790</v>
      </c>
      <c r="J564">
        <v>17</v>
      </c>
      <c r="K564" t="s">
        <v>14338</v>
      </c>
      <c r="L564">
        <v>5</v>
      </c>
    </row>
    <row r="565" spans="1:12">
      <c r="A565" t="s">
        <v>12</v>
      </c>
      <c r="B565" t="s">
        <v>27</v>
      </c>
      <c r="C565">
        <v>22739</v>
      </c>
      <c r="D565">
        <v>1</v>
      </c>
      <c r="E565" t="s">
        <v>675</v>
      </c>
      <c r="F565" s="8">
        <v>46026</v>
      </c>
      <c r="G565" t="s">
        <v>14344</v>
      </c>
      <c r="H565">
        <v>773</v>
      </c>
      <c r="I565">
        <v>773</v>
      </c>
      <c r="J565">
        <v>0</v>
      </c>
      <c r="K565" t="s">
        <v>14338</v>
      </c>
      <c r="L565">
        <v>2</v>
      </c>
    </row>
    <row r="566" spans="1:12">
      <c r="A566" t="s">
        <v>12</v>
      </c>
      <c r="B566" t="s">
        <v>27</v>
      </c>
      <c r="C566">
        <v>27315</v>
      </c>
      <c r="D566">
        <v>1</v>
      </c>
      <c r="E566" t="s">
        <v>675</v>
      </c>
      <c r="F566" s="8">
        <v>46060</v>
      </c>
      <c r="G566" t="s">
        <v>14344</v>
      </c>
      <c r="H566">
        <v>803</v>
      </c>
      <c r="I566">
        <v>803</v>
      </c>
      <c r="J566">
        <v>13</v>
      </c>
      <c r="K566" t="s">
        <v>14338</v>
      </c>
      <c r="L566">
        <v>6</v>
      </c>
    </row>
    <row r="567" spans="1:12">
      <c r="A567" t="s">
        <v>12</v>
      </c>
      <c r="B567" t="s">
        <v>27</v>
      </c>
      <c r="C567">
        <v>30121</v>
      </c>
      <c r="D567">
        <v>1</v>
      </c>
      <c r="E567" t="s">
        <v>675</v>
      </c>
      <c r="F567" s="8">
        <v>46082</v>
      </c>
      <c r="G567" t="s">
        <v>14344</v>
      </c>
      <c r="H567">
        <v>849</v>
      </c>
      <c r="I567">
        <v>849</v>
      </c>
      <c r="J567">
        <v>13</v>
      </c>
      <c r="K567" t="s">
        <v>14338</v>
      </c>
      <c r="L567">
        <v>10</v>
      </c>
    </row>
    <row r="568" spans="1:12">
      <c r="A568" t="s">
        <v>12</v>
      </c>
      <c r="B568" t="s">
        <v>18</v>
      </c>
      <c r="C568">
        <v>31151</v>
      </c>
      <c r="D568">
        <v>7</v>
      </c>
      <c r="E568" t="s">
        <v>675</v>
      </c>
      <c r="F568" s="8">
        <v>46089</v>
      </c>
      <c r="G568" t="s">
        <v>14344</v>
      </c>
      <c r="H568">
        <v>1520</v>
      </c>
      <c r="I568">
        <v>1520</v>
      </c>
      <c r="J568">
        <v>35</v>
      </c>
      <c r="K568" t="s">
        <v>14338</v>
      </c>
      <c r="L568">
        <v>11</v>
      </c>
    </row>
    <row r="569" spans="1:12">
      <c r="A569" t="s">
        <v>12</v>
      </c>
      <c r="B569" t="s">
        <v>18</v>
      </c>
      <c r="C569">
        <v>28225</v>
      </c>
      <c r="D569">
        <v>7</v>
      </c>
      <c r="E569" t="s">
        <v>675</v>
      </c>
      <c r="F569" s="8">
        <v>46068</v>
      </c>
      <c r="G569" t="s">
        <v>14344</v>
      </c>
      <c r="H569">
        <v>1446</v>
      </c>
      <c r="I569">
        <v>1446</v>
      </c>
      <c r="J569">
        <v>20</v>
      </c>
      <c r="K569" t="s">
        <v>14338</v>
      </c>
      <c r="L569">
        <v>8</v>
      </c>
    </row>
    <row r="570" spans="1:12">
      <c r="A570" t="s">
        <v>12</v>
      </c>
      <c r="B570" t="s">
        <v>18</v>
      </c>
      <c r="C570">
        <v>24487</v>
      </c>
      <c r="D570">
        <v>7</v>
      </c>
      <c r="E570" t="s">
        <v>675</v>
      </c>
      <c r="F570" s="8">
        <v>46040</v>
      </c>
      <c r="G570" t="s">
        <v>14344</v>
      </c>
      <c r="H570">
        <v>1392</v>
      </c>
      <c r="I570">
        <v>1392</v>
      </c>
      <c r="J570">
        <v>0</v>
      </c>
      <c r="K570" t="s">
        <v>14338</v>
      </c>
      <c r="L570">
        <v>4</v>
      </c>
    </row>
    <row r="571" spans="1:12">
      <c r="A571" t="s">
        <v>12</v>
      </c>
      <c r="B571" t="s">
        <v>18</v>
      </c>
      <c r="C571">
        <v>23659</v>
      </c>
      <c r="D571">
        <v>7</v>
      </c>
      <c r="E571" t="s">
        <v>675</v>
      </c>
      <c r="F571" s="8">
        <v>46033</v>
      </c>
      <c r="G571" t="s">
        <v>14344</v>
      </c>
      <c r="H571">
        <v>1392</v>
      </c>
      <c r="I571">
        <v>1392</v>
      </c>
      <c r="J571">
        <v>0</v>
      </c>
      <c r="K571" t="s">
        <v>14338</v>
      </c>
      <c r="L571">
        <v>3</v>
      </c>
    </row>
    <row r="572" spans="1:12">
      <c r="A572" t="s">
        <v>12</v>
      </c>
      <c r="B572" t="s">
        <v>18</v>
      </c>
      <c r="C572">
        <v>32094</v>
      </c>
      <c r="D572">
        <v>7</v>
      </c>
      <c r="E572" t="s">
        <v>675</v>
      </c>
      <c r="F572" s="8">
        <v>46096</v>
      </c>
      <c r="G572" t="s">
        <v>14344</v>
      </c>
      <c r="H572">
        <v>1536</v>
      </c>
      <c r="I572">
        <v>1536</v>
      </c>
      <c r="J572">
        <v>16</v>
      </c>
      <c r="K572" t="s">
        <v>14338</v>
      </c>
      <c r="L572">
        <v>12</v>
      </c>
    </row>
    <row r="573" spans="1:12">
      <c r="A573" t="s">
        <v>12</v>
      </c>
      <c r="B573" t="s">
        <v>18</v>
      </c>
      <c r="C573">
        <v>25493</v>
      </c>
      <c r="D573">
        <v>7</v>
      </c>
      <c r="E573" t="s">
        <v>675</v>
      </c>
      <c r="F573" s="8">
        <v>46047</v>
      </c>
      <c r="G573" t="s">
        <v>14344</v>
      </c>
      <c r="H573">
        <v>1392</v>
      </c>
      <c r="I573">
        <v>1392</v>
      </c>
      <c r="J573">
        <v>0</v>
      </c>
      <c r="K573" t="s">
        <v>14338</v>
      </c>
      <c r="L573">
        <v>5</v>
      </c>
    </row>
    <row r="574" spans="1:12">
      <c r="A574" t="s">
        <v>12</v>
      </c>
      <c r="B574" t="s">
        <v>18</v>
      </c>
      <c r="C574">
        <v>29022</v>
      </c>
      <c r="D574">
        <v>7</v>
      </c>
      <c r="E574" t="s">
        <v>675</v>
      </c>
      <c r="F574" s="8">
        <v>46075</v>
      </c>
      <c r="G574" t="s">
        <v>14344</v>
      </c>
      <c r="H574">
        <v>1473</v>
      </c>
      <c r="I574">
        <v>1473</v>
      </c>
      <c r="J574">
        <v>27</v>
      </c>
      <c r="K574" t="s">
        <v>14338</v>
      </c>
      <c r="L574">
        <v>9</v>
      </c>
    </row>
    <row r="575" spans="1:12">
      <c r="A575" t="s">
        <v>12</v>
      </c>
      <c r="B575" t="s">
        <v>18</v>
      </c>
      <c r="C575">
        <v>22751</v>
      </c>
      <c r="D575">
        <v>7</v>
      </c>
      <c r="E575" t="s">
        <v>675</v>
      </c>
      <c r="F575" s="8">
        <v>46026</v>
      </c>
      <c r="G575" t="s">
        <v>14344</v>
      </c>
      <c r="H575">
        <v>1392</v>
      </c>
      <c r="I575">
        <v>1392</v>
      </c>
      <c r="J575">
        <v>0</v>
      </c>
      <c r="K575" t="s">
        <v>14338</v>
      </c>
      <c r="L575">
        <v>2</v>
      </c>
    </row>
    <row r="576" spans="1:12">
      <c r="A576" t="s">
        <v>12</v>
      </c>
      <c r="B576" t="s">
        <v>18</v>
      </c>
      <c r="C576">
        <v>27328</v>
      </c>
      <c r="D576">
        <v>7</v>
      </c>
      <c r="E576" t="s">
        <v>675</v>
      </c>
      <c r="F576" s="8">
        <v>46060</v>
      </c>
      <c r="G576" t="s">
        <v>14344</v>
      </c>
      <c r="H576">
        <v>1426</v>
      </c>
      <c r="I576">
        <v>1426</v>
      </c>
      <c r="J576">
        <v>17</v>
      </c>
      <c r="K576" t="s">
        <v>14338</v>
      </c>
      <c r="L576">
        <v>6</v>
      </c>
    </row>
    <row r="577" spans="1:12">
      <c r="A577" t="s">
        <v>12</v>
      </c>
      <c r="B577" t="s">
        <v>18</v>
      </c>
      <c r="C577">
        <v>26338</v>
      </c>
      <c r="D577">
        <v>7</v>
      </c>
      <c r="E577" t="s">
        <v>675</v>
      </c>
      <c r="F577" s="8">
        <v>46053</v>
      </c>
      <c r="G577" t="s">
        <v>14344</v>
      </c>
      <c r="H577">
        <v>1409</v>
      </c>
      <c r="I577">
        <v>1409</v>
      </c>
      <c r="J577">
        <v>17</v>
      </c>
      <c r="K577" t="s">
        <v>14338</v>
      </c>
      <c r="L577">
        <v>5</v>
      </c>
    </row>
    <row r="578" spans="1:12">
      <c r="A578" t="s">
        <v>12</v>
      </c>
      <c r="B578" t="s">
        <v>18</v>
      </c>
      <c r="C578">
        <v>30135</v>
      </c>
      <c r="D578">
        <v>7</v>
      </c>
      <c r="E578" t="s">
        <v>675</v>
      </c>
      <c r="F578" s="8">
        <v>46082</v>
      </c>
      <c r="G578" t="s">
        <v>14344</v>
      </c>
      <c r="H578">
        <v>1485</v>
      </c>
      <c r="I578">
        <v>1485</v>
      </c>
      <c r="J578">
        <v>12</v>
      </c>
      <c r="K578" t="s">
        <v>14338</v>
      </c>
      <c r="L578">
        <v>10</v>
      </c>
    </row>
    <row r="579" spans="1:12">
      <c r="A579" t="s">
        <v>12</v>
      </c>
      <c r="B579" t="s">
        <v>11</v>
      </c>
      <c r="C579">
        <v>31165</v>
      </c>
      <c r="D579">
        <v>13</v>
      </c>
      <c r="E579" t="s">
        <v>675</v>
      </c>
      <c r="F579" s="8">
        <v>46089</v>
      </c>
      <c r="G579" t="s">
        <v>14344</v>
      </c>
      <c r="H579">
        <v>1832</v>
      </c>
      <c r="I579">
        <v>1832</v>
      </c>
      <c r="J579">
        <v>33</v>
      </c>
      <c r="K579" t="s">
        <v>14338</v>
      </c>
      <c r="L579">
        <v>11</v>
      </c>
    </row>
    <row r="580" spans="1:12">
      <c r="A580" t="s">
        <v>12</v>
      </c>
      <c r="B580" t="s">
        <v>11</v>
      </c>
      <c r="C580">
        <v>28238</v>
      </c>
      <c r="D580">
        <v>13</v>
      </c>
      <c r="E580" t="s">
        <v>675</v>
      </c>
      <c r="F580" s="8">
        <v>46068</v>
      </c>
      <c r="G580" t="s">
        <v>14344</v>
      </c>
      <c r="H580">
        <v>1745</v>
      </c>
      <c r="I580">
        <v>1745</v>
      </c>
      <c r="J580">
        <v>13</v>
      </c>
      <c r="K580" t="s">
        <v>14338</v>
      </c>
      <c r="L580">
        <v>8</v>
      </c>
    </row>
    <row r="581" spans="1:12">
      <c r="A581" t="s">
        <v>12</v>
      </c>
      <c r="B581" t="s">
        <v>11</v>
      </c>
      <c r="C581">
        <v>24499</v>
      </c>
      <c r="D581">
        <v>13</v>
      </c>
      <c r="E581" t="s">
        <v>675</v>
      </c>
      <c r="F581" s="8">
        <v>46040</v>
      </c>
      <c r="G581" t="s">
        <v>14344</v>
      </c>
      <c r="H581">
        <v>1718</v>
      </c>
      <c r="I581">
        <v>1718</v>
      </c>
      <c r="J581">
        <v>0</v>
      </c>
      <c r="K581" t="s">
        <v>14338</v>
      </c>
      <c r="L581">
        <v>4</v>
      </c>
    </row>
    <row r="582" spans="1:12">
      <c r="A582" t="s">
        <v>12</v>
      </c>
      <c r="B582" t="s">
        <v>11</v>
      </c>
      <c r="C582">
        <v>23671</v>
      </c>
      <c r="D582">
        <v>13</v>
      </c>
      <c r="E582" t="s">
        <v>675</v>
      </c>
      <c r="F582" s="8">
        <v>46033</v>
      </c>
      <c r="G582" t="s">
        <v>14344</v>
      </c>
      <c r="H582">
        <v>1718</v>
      </c>
      <c r="I582">
        <v>1718</v>
      </c>
      <c r="J582">
        <v>0</v>
      </c>
      <c r="K582" t="s">
        <v>14338</v>
      </c>
      <c r="L582">
        <v>3</v>
      </c>
    </row>
    <row r="583" spans="1:12">
      <c r="A583" t="s">
        <v>12</v>
      </c>
      <c r="B583" t="s">
        <v>11</v>
      </c>
      <c r="C583">
        <v>32108</v>
      </c>
      <c r="D583">
        <v>13</v>
      </c>
      <c r="E583" t="s">
        <v>675</v>
      </c>
      <c r="F583" s="8">
        <v>46096</v>
      </c>
      <c r="G583" t="s">
        <v>14344</v>
      </c>
      <c r="H583">
        <v>1854</v>
      </c>
      <c r="I583">
        <v>1854</v>
      </c>
      <c r="J583">
        <v>22</v>
      </c>
      <c r="K583" t="s">
        <v>14338</v>
      </c>
      <c r="L583">
        <v>12</v>
      </c>
    </row>
    <row r="584" spans="1:12">
      <c r="A584" t="s">
        <v>12</v>
      </c>
      <c r="B584" t="s">
        <v>11</v>
      </c>
      <c r="C584">
        <v>25506</v>
      </c>
      <c r="D584">
        <v>13</v>
      </c>
      <c r="E584" t="s">
        <v>675</v>
      </c>
      <c r="F584" s="8">
        <v>46047</v>
      </c>
      <c r="G584" t="s">
        <v>14344</v>
      </c>
      <c r="H584">
        <v>1718</v>
      </c>
      <c r="I584">
        <v>1718</v>
      </c>
      <c r="J584">
        <v>0</v>
      </c>
      <c r="K584" t="s">
        <v>14338</v>
      </c>
      <c r="L584">
        <v>5</v>
      </c>
    </row>
    <row r="585" spans="1:12">
      <c r="A585" t="s">
        <v>12</v>
      </c>
      <c r="B585" t="s">
        <v>11</v>
      </c>
      <c r="C585">
        <v>29035</v>
      </c>
      <c r="D585">
        <v>13</v>
      </c>
      <c r="E585" t="s">
        <v>675</v>
      </c>
      <c r="F585" s="8">
        <v>46075</v>
      </c>
      <c r="G585" t="s">
        <v>14344</v>
      </c>
      <c r="H585">
        <v>1776</v>
      </c>
      <c r="I585">
        <v>1776</v>
      </c>
      <c r="J585">
        <v>31</v>
      </c>
      <c r="K585" t="s">
        <v>14338</v>
      </c>
      <c r="L585">
        <v>9</v>
      </c>
    </row>
    <row r="586" spans="1:12">
      <c r="A586" t="s">
        <v>12</v>
      </c>
      <c r="B586" t="s">
        <v>11</v>
      </c>
      <c r="C586">
        <v>27341</v>
      </c>
      <c r="D586">
        <v>13</v>
      </c>
      <c r="E586" t="s">
        <v>675</v>
      </c>
      <c r="F586" s="8">
        <v>46060</v>
      </c>
      <c r="G586" t="s">
        <v>14344</v>
      </c>
      <c r="H586">
        <v>1732</v>
      </c>
      <c r="I586">
        <v>1732</v>
      </c>
      <c r="J586">
        <v>4</v>
      </c>
      <c r="K586" t="s">
        <v>14338</v>
      </c>
      <c r="L586">
        <v>6</v>
      </c>
    </row>
    <row r="587" spans="1:12">
      <c r="A587" t="s">
        <v>12</v>
      </c>
      <c r="B587" t="s">
        <v>11</v>
      </c>
      <c r="C587">
        <v>26351</v>
      </c>
      <c r="D587">
        <v>13</v>
      </c>
      <c r="E587" t="s">
        <v>675</v>
      </c>
      <c r="F587" s="8">
        <v>46053</v>
      </c>
      <c r="G587" t="s">
        <v>14344</v>
      </c>
      <c r="H587">
        <v>1728</v>
      </c>
      <c r="I587">
        <v>1728</v>
      </c>
      <c r="J587">
        <v>10</v>
      </c>
      <c r="K587" t="s">
        <v>14338</v>
      </c>
      <c r="L587">
        <v>5</v>
      </c>
    </row>
    <row r="588" spans="1:12">
      <c r="A588" t="s">
        <v>12</v>
      </c>
      <c r="B588" t="s">
        <v>11</v>
      </c>
      <c r="C588">
        <v>22763</v>
      </c>
      <c r="D588">
        <v>13</v>
      </c>
      <c r="E588" t="s">
        <v>675</v>
      </c>
      <c r="F588" s="8">
        <v>46026</v>
      </c>
      <c r="G588" t="s">
        <v>14344</v>
      </c>
      <c r="H588">
        <v>1718</v>
      </c>
      <c r="I588">
        <v>1718</v>
      </c>
      <c r="J588">
        <v>0</v>
      </c>
      <c r="K588" t="s">
        <v>14338</v>
      </c>
      <c r="L588">
        <v>2</v>
      </c>
    </row>
    <row r="589" spans="1:12">
      <c r="A589" t="s">
        <v>12</v>
      </c>
      <c r="B589" t="s">
        <v>11</v>
      </c>
      <c r="C589">
        <v>30149</v>
      </c>
      <c r="D589">
        <v>13</v>
      </c>
      <c r="E589" t="s">
        <v>675</v>
      </c>
      <c r="F589" s="8">
        <v>46082</v>
      </c>
      <c r="G589" t="s">
        <v>14344</v>
      </c>
      <c r="H589">
        <v>1799</v>
      </c>
      <c r="I589">
        <v>1799</v>
      </c>
      <c r="J589">
        <v>23</v>
      </c>
      <c r="K589" t="s">
        <v>14338</v>
      </c>
      <c r="L589">
        <v>10</v>
      </c>
    </row>
    <row r="590" spans="1:12">
      <c r="A590" t="s">
        <v>12</v>
      </c>
      <c r="B590" t="s">
        <v>47</v>
      </c>
      <c r="C590">
        <v>31179</v>
      </c>
      <c r="D590">
        <v>19</v>
      </c>
      <c r="E590" t="s">
        <v>675</v>
      </c>
      <c r="F590" s="8">
        <v>46089</v>
      </c>
      <c r="G590" t="s">
        <v>14344</v>
      </c>
      <c r="H590">
        <v>1567</v>
      </c>
      <c r="I590">
        <v>1567</v>
      </c>
      <c r="J590">
        <v>35</v>
      </c>
      <c r="K590" t="s">
        <v>14338</v>
      </c>
      <c r="L590">
        <v>11</v>
      </c>
    </row>
    <row r="591" spans="1:12">
      <c r="A591" t="s">
        <v>12</v>
      </c>
      <c r="B591" t="s">
        <v>47</v>
      </c>
      <c r="C591">
        <v>28251</v>
      </c>
      <c r="D591">
        <v>19</v>
      </c>
      <c r="E591" t="s">
        <v>675</v>
      </c>
      <c r="F591" s="8">
        <v>46068</v>
      </c>
      <c r="G591" t="s">
        <v>14344</v>
      </c>
      <c r="H591">
        <v>1484</v>
      </c>
      <c r="I591">
        <v>1484</v>
      </c>
      <c r="J591">
        <v>30</v>
      </c>
      <c r="K591" t="s">
        <v>14338</v>
      </c>
      <c r="L591">
        <v>8</v>
      </c>
    </row>
    <row r="592" spans="1:12">
      <c r="A592" t="s">
        <v>12</v>
      </c>
      <c r="B592" t="s">
        <v>47</v>
      </c>
      <c r="C592">
        <v>24511</v>
      </c>
      <c r="D592">
        <v>19</v>
      </c>
      <c r="E592" t="s">
        <v>675</v>
      </c>
      <c r="F592" s="8">
        <v>46040</v>
      </c>
      <c r="G592" t="s">
        <v>14344</v>
      </c>
      <c r="H592">
        <v>1439</v>
      </c>
      <c r="I592">
        <v>1439</v>
      </c>
      <c r="J592">
        <v>1</v>
      </c>
      <c r="K592" t="s">
        <v>14338</v>
      </c>
      <c r="L592">
        <v>4</v>
      </c>
    </row>
    <row r="593" spans="1:12">
      <c r="A593" t="s">
        <v>12</v>
      </c>
      <c r="B593" t="s">
        <v>47</v>
      </c>
      <c r="C593">
        <v>23683</v>
      </c>
      <c r="D593">
        <v>19</v>
      </c>
      <c r="E593" t="s">
        <v>675</v>
      </c>
      <c r="F593" s="8">
        <v>46033</v>
      </c>
      <c r="G593" t="s">
        <v>14344</v>
      </c>
      <c r="H593">
        <v>1438</v>
      </c>
      <c r="I593">
        <v>1438</v>
      </c>
      <c r="J593">
        <v>4</v>
      </c>
      <c r="K593" t="s">
        <v>14338</v>
      </c>
      <c r="L593">
        <v>3</v>
      </c>
    </row>
    <row r="594" spans="1:12">
      <c r="A594" t="s">
        <v>12</v>
      </c>
      <c r="B594" t="s">
        <v>47</v>
      </c>
      <c r="C594">
        <v>32122</v>
      </c>
      <c r="D594">
        <v>19</v>
      </c>
      <c r="E594" t="s">
        <v>675</v>
      </c>
      <c r="F594" s="8">
        <v>46096</v>
      </c>
      <c r="G594" t="s">
        <v>14344</v>
      </c>
      <c r="H594">
        <v>1590</v>
      </c>
      <c r="I594">
        <v>1590</v>
      </c>
      <c r="J594">
        <v>23</v>
      </c>
      <c r="K594" t="s">
        <v>14338</v>
      </c>
      <c r="L594">
        <v>12</v>
      </c>
    </row>
    <row r="595" spans="1:12">
      <c r="A595" t="s">
        <v>12</v>
      </c>
      <c r="B595" t="s">
        <v>47</v>
      </c>
      <c r="C595">
        <v>25519</v>
      </c>
      <c r="D595">
        <v>19</v>
      </c>
      <c r="E595" t="s">
        <v>675</v>
      </c>
      <c r="F595" s="8">
        <v>46047</v>
      </c>
      <c r="G595" t="s">
        <v>14344</v>
      </c>
      <c r="H595">
        <v>1443</v>
      </c>
      <c r="I595">
        <v>1443</v>
      </c>
      <c r="J595">
        <v>4</v>
      </c>
      <c r="K595" t="s">
        <v>14338</v>
      </c>
      <c r="L595">
        <v>5</v>
      </c>
    </row>
    <row r="596" spans="1:12">
      <c r="A596" t="s">
        <v>12</v>
      </c>
      <c r="B596" t="s">
        <v>47</v>
      </c>
      <c r="C596">
        <v>29048</v>
      </c>
      <c r="D596">
        <v>19</v>
      </c>
      <c r="E596" t="s">
        <v>675</v>
      </c>
      <c r="F596" s="8">
        <v>46075</v>
      </c>
      <c r="G596" t="s">
        <v>14344</v>
      </c>
      <c r="H596">
        <v>1509</v>
      </c>
      <c r="I596">
        <v>1509</v>
      </c>
      <c r="J596">
        <v>25</v>
      </c>
      <c r="K596" t="s">
        <v>14338</v>
      </c>
      <c r="L596">
        <v>9</v>
      </c>
    </row>
    <row r="597" spans="1:12">
      <c r="A597" t="s">
        <v>12</v>
      </c>
      <c r="B597" t="s">
        <v>47</v>
      </c>
      <c r="C597">
        <v>27354</v>
      </c>
      <c r="D597">
        <v>19</v>
      </c>
      <c r="E597" t="s">
        <v>675</v>
      </c>
      <c r="F597" s="8">
        <v>46060</v>
      </c>
      <c r="G597" t="s">
        <v>14344</v>
      </c>
      <c r="H597">
        <v>1454</v>
      </c>
      <c r="I597">
        <v>1454</v>
      </c>
      <c r="J597">
        <v>7</v>
      </c>
      <c r="K597" t="s">
        <v>14338</v>
      </c>
      <c r="L597">
        <v>6</v>
      </c>
    </row>
    <row r="598" spans="1:12">
      <c r="A598" t="s">
        <v>12</v>
      </c>
      <c r="B598" t="s">
        <v>47</v>
      </c>
      <c r="C598">
        <v>26364</v>
      </c>
      <c r="D598">
        <v>19</v>
      </c>
      <c r="E598" t="s">
        <v>675</v>
      </c>
      <c r="F598" s="8">
        <v>46053</v>
      </c>
      <c r="G598" t="s">
        <v>14344</v>
      </c>
      <c r="H598">
        <v>1447</v>
      </c>
      <c r="I598">
        <v>1447</v>
      </c>
      <c r="J598">
        <v>4</v>
      </c>
      <c r="K598" t="s">
        <v>14338</v>
      </c>
      <c r="L598">
        <v>5</v>
      </c>
    </row>
    <row r="599" spans="1:12">
      <c r="A599" t="s">
        <v>12</v>
      </c>
      <c r="B599" t="s">
        <v>47</v>
      </c>
      <c r="C599">
        <v>22775</v>
      </c>
      <c r="D599">
        <v>19</v>
      </c>
      <c r="E599" t="s">
        <v>675</v>
      </c>
      <c r="F599" s="8">
        <v>46026</v>
      </c>
      <c r="G599" t="s">
        <v>14344</v>
      </c>
      <c r="H599">
        <v>1434</v>
      </c>
      <c r="I599">
        <v>1434</v>
      </c>
      <c r="J599">
        <v>28</v>
      </c>
      <c r="K599" t="s">
        <v>14338</v>
      </c>
      <c r="L599">
        <v>2</v>
      </c>
    </row>
    <row r="600" spans="1:12">
      <c r="A600" t="s">
        <v>12</v>
      </c>
      <c r="B600" t="s">
        <v>47</v>
      </c>
      <c r="C600">
        <v>30163</v>
      </c>
      <c r="D600">
        <v>19</v>
      </c>
      <c r="E600" t="s">
        <v>675</v>
      </c>
      <c r="F600" s="8">
        <v>46082</v>
      </c>
      <c r="G600" t="s">
        <v>14344</v>
      </c>
      <c r="H600">
        <v>1532</v>
      </c>
      <c r="I600">
        <v>1532</v>
      </c>
      <c r="J600">
        <v>23</v>
      </c>
      <c r="K600" t="s">
        <v>14338</v>
      </c>
      <c r="L600">
        <v>10</v>
      </c>
    </row>
    <row r="601" spans="1:12">
      <c r="A601" t="s">
        <v>12</v>
      </c>
      <c r="B601" t="s">
        <v>61</v>
      </c>
      <c r="C601">
        <v>28264</v>
      </c>
      <c r="D601">
        <v>25</v>
      </c>
      <c r="E601" t="s">
        <v>675</v>
      </c>
      <c r="F601" s="8">
        <v>46068</v>
      </c>
      <c r="G601" t="s">
        <v>14344</v>
      </c>
      <c r="H601">
        <v>1080</v>
      </c>
      <c r="I601">
        <v>1080</v>
      </c>
      <c r="J601">
        <v>33</v>
      </c>
      <c r="K601" t="s">
        <v>14338</v>
      </c>
      <c r="L601">
        <v>8</v>
      </c>
    </row>
    <row r="602" spans="1:12">
      <c r="A602" t="s">
        <v>12</v>
      </c>
      <c r="B602" t="s">
        <v>61</v>
      </c>
      <c r="C602">
        <v>24523</v>
      </c>
      <c r="D602">
        <v>25</v>
      </c>
      <c r="E602" t="s">
        <v>675</v>
      </c>
      <c r="F602" s="8">
        <v>46040</v>
      </c>
      <c r="G602" t="s">
        <v>14344</v>
      </c>
      <c r="H602">
        <v>976</v>
      </c>
      <c r="I602">
        <v>976</v>
      </c>
      <c r="J602">
        <v>8</v>
      </c>
      <c r="K602" t="s">
        <v>14338</v>
      </c>
      <c r="L602">
        <v>4</v>
      </c>
    </row>
    <row r="603" spans="1:12">
      <c r="A603" t="s">
        <v>12</v>
      </c>
      <c r="B603" t="s">
        <v>61</v>
      </c>
      <c r="C603">
        <v>31193</v>
      </c>
      <c r="D603">
        <v>25</v>
      </c>
      <c r="E603" t="s">
        <v>675</v>
      </c>
      <c r="F603" s="8">
        <v>46089</v>
      </c>
      <c r="G603" t="s">
        <v>14344</v>
      </c>
      <c r="H603">
        <v>1138</v>
      </c>
      <c r="I603">
        <v>1138</v>
      </c>
      <c r="J603">
        <v>21</v>
      </c>
      <c r="K603" t="s">
        <v>14338</v>
      </c>
      <c r="L603">
        <v>11</v>
      </c>
    </row>
    <row r="604" spans="1:12">
      <c r="A604" t="s">
        <v>12</v>
      </c>
      <c r="B604" t="s">
        <v>61</v>
      </c>
      <c r="C604">
        <v>29061</v>
      </c>
      <c r="D604">
        <v>25</v>
      </c>
      <c r="E604" t="s">
        <v>675</v>
      </c>
      <c r="F604" s="8">
        <v>46075</v>
      </c>
      <c r="G604" t="s">
        <v>14344</v>
      </c>
      <c r="H604">
        <v>1098</v>
      </c>
      <c r="I604">
        <v>1098</v>
      </c>
      <c r="J604">
        <v>18</v>
      </c>
      <c r="K604" t="s">
        <v>14338</v>
      </c>
      <c r="L604">
        <v>9</v>
      </c>
    </row>
    <row r="605" spans="1:12">
      <c r="A605" t="s">
        <v>12</v>
      </c>
      <c r="B605" t="s">
        <v>61</v>
      </c>
      <c r="C605">
        <v>23695</v>
      </c>
      <c r="D605">
        <v>25</v>
      </c>
      <c r="E605" t="s">
        <v>675</v>
      </c>
      <c r="F605" s="8">
        <v>46033</v>
      </c>
      <c r="G605" t="s">
        <v>14344</v>
      </c>
      <c r="H605">
        <v>968</v>
      </c>
      <c r="I605">
        <v>968</v>
      </c>
      <c r="J605">
        <v>19</v>
      </c>
      <c r="K605" t="s">
        <v>14338</v>
      </c>
      <c r="L605">
        <v>3</v>
      </c>
    </row>
    <row r="606" spans="1:12">
      <c r="A606" t="s">
        <v>12</v>
      </c>
      <c r="B606" t="s">
        <v>61</v>
      </c>
      <c r="C606">
        <v>32136</v>
      </c>
      <c r="D606">
        <v>25</v>
      </c>
      <c r="E606" t="s">
        <v>675</v>
      </c>
      <c r="F606" s="8">
        <v>46096</v>
      </c>
      <c r="G606" t="s">
        <v>14344</v>
      </c>
      <c r="H606">
        <v>1156</v>
      </c>
      <c r="I606">
        <v>1156</v>
      </c>
      <c r="J606">
        <v>18</v>
      </c>
      <c r="K606" t="s">
        <v>14338</v>
      </c>
      <c r="L606">
        <v>12</v>
      </c>
    </row>
    <row r="607" spans="1:12">
      <c r="A607" t="s">
        <v>12</v>
      </c>
      <c r="B607" t="s">
        <v>61</v>
      </c>
      <c r="C607">
        <v>25532</v>
      </c>
      <c r="D607">
        <v>25</v>
      </c>
      <c r="E607" t="s">
        <v>675</v>
      </c>
      <c r="F607" s="8">
        <v>46047</v>
      </c>
      <c r="G607" t="s">
        <v>14344</v>
      </c>
      <c r="H607">
        <v>988</v>
      </c>
      <c r="I607">
        <v>988</v>
      </c>
      <c r="J607">
        <v>12</v>
      </c>
      <c r="K607" t="s">
        <v>14338</v>
      </c>
      <c r="L607">
        <v>5</v>
      </c>
    </row>
    <row r="608" spans="1:12">
      <c r="A608" t="s">
        <v>12</v>
      </c>
      <c r="B608" t="s">
        <v>61</v>
      </c>
      <c r="C608">
        <v>26377</v>
      </c>
      <c r="D608">
        <v>25</v>
      </c>
      <c r="E608" t="s">
        <v>675</v>
      </c>
      <c r="F608" s="8">
        <v>46053</v>
      </c>
      <c r="G608" t="s">
        <v>14344</v>
      </c>
      <c r="H608">
        <v>1002</v>
      </c>
      <c r="I608">
        <v>1002</v>
      </c>
      <c r="J608">
        <v>14</v>
      </c>
      <c r="K608" t="s">
        <v>14338</v>
      </c>
      <c r="L608">
        <v>5</v>
      </c>
    </row>
    <row r="609" spans="1:12">
      <c r="A609" t="s">
        <v>12</v>
      </c>
      <c r="B609" t="s">
        <v>61</v>
      </c>
      <c r="C609">
        <v>27367</v>
      </c>
      <c r="D609">
        <v>25</v>
      </c>
      <c r="E609" t="s">
        <v>675</v>
      </c>
      <c r="F609" s="8">
        <v>46060</v>
      </c>
      <c r="G609" t="s">
        <v>14344</v>
      </c>
      <c r="H609">
        <v>1047</v>
      </c>
      <c r="I609">
        <v>1047</v>
      </c>
      <c r="J609">
        <v>45</v>
      </c>
      <c r="K609" t="s">
        <v>14338</v>
      </c>
      <c r="L609">
        <v>6</v>
      </c>
    </row>
    <row r="610" spans="1:12">
      <c r="A610" t="s">
        <v>12</v>
      </c>
      <c r="B610" t="s">
        <v>61</v>
      </c>
      <c r="C610">
        <v>22787</v>
      </c>
      <c r="D610">
        <v>25</v>
      </c>
      <c r="E610" t="s">
        <v>675</v>
      </c>
      <c r="F610" s="8">
        <v>46026</v>
      </c>
      <c r="G610" t="s">
        <v>14344</v>
      </c>
      <c r="H610">
        <v>949</v>
      </c>
      <c r="I610">
        <v>949</v>
      </c>
      <c r="J610">
        <v>42</v>
      </c>
      <c r="K610" t="s">
        <v>14338</v>
      </c>
      <c r="L610">
        <v>2</v>
      </c>
    </row>
    <row r="611" spans="1:12">
      <c r="A611" t="s">
        <v>12</v>
      </c>
      <c r="B611" t="s">
        <v>61</v>
      </c>
      <c r="C611">
        <v>30177</v>
      </c>
      <c r="D611">
        <v>25</v>
      </c>
      <c r="E611" t="s">
        <v>675</v>
      </c>
      <c r="F611" s="8">
        <v>46082</v>
      </c>
      <c r="G611" t="s">
        <v>14344</v>
      </c>
      <c r="H611">
        <v>1117</v>
      </c>
      <c r="I611">
        <v>1117</v>
      </c>
      <c r="J611">
        <v>19</v>
      </c>
      <c r="K611" t="s">
        <v>14338</v>
      </c>
      <c r="L611">
        <v>10</v>
      </c>
    </row>
    <row r="612" spans="1:12">
      <c r="A612" t="s">
        <v>12</v>
      </c>
      <c r="B612" t="s">
        <v>56</v>
      </c>
      <c r="C612">
        <v>24535</v>
      </c>
      <c r="D612">
        <v>31</v>
      </c>
      <c r="E612" t="s">
        <v>675</v>
      </c>
      <c r="F612" s="8">
        <v>46040</v>
      </c>
      <c r="G612" t="s">
        <v>14344</v>
      </c>
      <c r="H612">
        <v>730</v>
      </c>
      <c r="I612">
        <v>730</v>
      </c>
      <c r="J612">
        <v>12</v>
      </c>
      <c r="K612" t="s">
        <v>14338</v>
      </c>
      <c r="L612">
        <v>4</v>
      </c>
    </row>
    <row r="613" spans="1:12">
      <c r="A613" t="s">
        <v>12</v>
      </c>
      <c r="B613" t="s">
        <v>56</v>
      </c>
      <c r="C613">
        <v>28277</v>
      </c>
      <c r="D613">
        <v>31</v>
      </c>
      <c r="E613" t="s">
        <v>675</v>
      </c>
      <c r="F613" s="8">
        <v>46068</v>
      </c>
      <c r="G613" t="s">
        <v>14344</v>
      </c>
      <c r="H613">
        <v>824</v>
      </c>
      <c r="I613">
        <v>824</v>
      </c>
      <c r="J613">
        <v>30</v>
      </c>
      <c r="K613" t="s">
        <v>14338</v>
      </c>
      <c r="L613">
        <v>8</v>
      </c>
    </row>
    <row r="614" spans="1:12">
      <c r="A614" t="s">
        <v>12</v>
      </c>
      <c r="B614" t="s">
        <v>56</v>
      </c>
      <c r="C614">
        <v>31207</v>
      </c>
      <c r="D614">
        <v>31</v>
      </c>
      <c r="E614" t="s">
        <v>675</v>
      </c>
      <c r="F614" s="8">
        <v>46089</v>
      </c>
      <c r="G614" t="s">
        <v>14344</v>
      </c>
      <c r="H614">
        <v>871</v>
      </c>
      <c r="I614">
        <v>871</v>
      </c>
      <c r="J614">
        <v>12</v>
      </c>
      <c r="K614" t="s">
        <v>14338</v>
      </c>
      <c r="L614">
        <v>11</v>
      </c>
    </row>
    <row r="615" spans="1:12">
      <c r="A615" t="s">
        <v>12</v>
      </c>
      <c r="B615" t="s">
        <v>56</v>
      </c>
      <c r="C615">
        <v>32150</v>
      </c>
      <c r="D615">
        <v>31</v>
      </c>
      <c r="E615" t="s">
        <v>675</v>
      </c>
      <c r="F615" s="8">
        <v>46096</v>
      </c>
      <c r="G615" t="s">
        <v>14344</v>
      </c>
      <c r="H615">
        <v>889</v>
      </c>
      <c r="I615">
        <v>889</v>
      </c>
      <c r="J615">
        <v>18</v>
      </c>
      <c r="K615" t="s">
        <v>14338</v>
      </c>
      <c r="L615">
        <v>12</v>
      </c>
    </row>
    <row r="616" spans="1:12">
      <c r="A616" t="s">
        <v>12</v>
      </c>
      <c r="B616" t="s">
        <v>56</v>
      </c>
      <c r="C616">
        <v>25545</v>
      </c>
      <c r="D616">
        <v>31</v>
      </c>
      <c r="E616" t="s">
        <v>675</v>
      </c>
      <c r="F616" s="8">
        <v>46047</v>
      </c>
      <c r="G616" t="s">
        <v>14344</v>
      </c>
      <c r="H616">
        <v>745</v>
      </c>
      <c r="I616">
        <v>745</v>
      </c>
      <c r="J616">
        <v>15</v>
      </c>
      <c r="K616" t="s">
        <v>14338</v>
      </c>
      <c r="L616">
        <v>5</v>
      </c>
    </row>
    <row r="617" spans="1:12">
      <c r="A617" t="s">
        <v>12</v>
      </c>
      <c r="B617" t="s">
        <v>56</v>
      </c>
      <c r="C617">
        <v>29074</v>
      </c>
      <c r="D617">
        <v>31</v>
      </c>
      <c r="E617" t="s">
        <v>675</v>
      </c>
      <c r="F617" s="8">
        <v>46075</v>
      </c>
      <c r="G617" t="s">
        <v>14344</v>
      </c>
      <c r="H617">
        <v>843</v>
      </c>
      <c r="I617">
        <v>843</v>
      </c>
      <c r="J617">
        <v>19</v>
      </c>
      <c r="K617" t="s">
        <v>14338</v>
      </c>
      <c r="L617">
        <v>9</v>
      </c>
    </row>
    <row r="618" spans="1:12">
      <c r="A618" t="s">
        <v>12</v>
      </c>
      <c r="B618" t="s">
        <v>56</v>
      </c>
      <c r="C618">
        <v>23707</v>
      </c>
      <c r="D618">
        <v>31</v>
      </c>
      <c r="E618" t="s">
        <v>675</v>
      </c>
      <c r="F618" s="8">
        <v>46033</v>
      </c>
      <c r="G618" t="s">
        <v>14344</v>
      </c>
      <c r="H618">
        <v>718</v>
      </c>
      <c r="I618">
        <v>718</v>
      </c>
      <c r="J618">
        <v>17</v>
      </c>
      <c r="K618" t="s">
        <v>14338</v>
      </c>
      <c r="L618">
        <v>3</v>
      </c>
    </row>
    <row r="619" spans="1:12">
      <c r="A619" t="s">
        <v>12</v>
      </c>
      <c r="B619" t="s">
        <v>56</v>
      </c>
      <c r="C619">
        <v>26390</v>
      </c>
      <c r="D619">
        <v>31</v>
      </c>
      <c r="E619" t="s">
        <v>675</v>
      </c>
      <c r="F619" s="8">
        <v>46053</v>
      </c>
      <c r="G619" t="s">
        <v>14344</v>
      </c>
      <c r="H619">
        <v>759</v>
      </c>
      <c r="I619">
        <v>759</v>
      </c>
      <c r="J619">
        <v>14</v>
      </c>
      <c r="K619" t="s">
        <v>14338</v>
      </c>
      <c r="L619">
        <v>5</v>
      </c>
    </row>
    <row r="620" spans="1:12">
      <c r="A620" t="s">
        <v>12</v>
      </c>
      <c r="B620" t="s">
        <v>56</v>
      </c>
      <c r="C620">
        <v>27380</v>
      </c>
      <c r="D620">
        <v>31</v>
      </c>
      <c r="E620" t="s">
        <v>675</v>
      </c>
      <c r="F620" s="8">
        <v>46060</v>
      </c>
      <c r="G620" t="s">
        <v>14344</v>
      </c>
      <c r="H620">
        <v>794</v>
      </c>
      <c r="I620">
        <v>794</v>
      </c>
      <c r="J620">
        <v>35</v>
      </c>
      <c r="K620" t="s">
        <v>14338</v>
      </c>
      <c r="L620">
        <v>6</v>
      </c>
    </row>
    <row r="621" spans="1:12">
      <c r="A621" t="s">
        <v>12</v>
      </c>
      <c r="B621" t="s">
        <v>56</v>
      </c>
      <c r="C621">
        <v>22799</v>
      </c>
      <c r="D621">
        <v>31</v>
      </c>
      <c r="E621" t="s">
        <v>675</v>
      </c>
      <c r="F621" s="8">
        <v>46026</v>
      </c>
      <c r="G621" t="s">
        <v>14344</v>
      </c>
      <c r="H621">
        <v>701</v>
      </c>
      <c r="I621">
        <v>701</v>
      </c>
      <c r="J621">
        <v>33</v>
      </c>
      <c r="K621" t="s">
        <v>14338</v>
      </c>
      <c r="L621">
        <v>2</v>
      </c>
    </row>
    <row r="622" spans="1:12">
      <c r="A622" t="s">
        <v>12</v>
      </c>
      <c r="B622" t="s">
        <v>56</v>
      </c>
      <c r="C622">
        <v>30191</v>
      </c>
      <c r="D622">
        <v>31</v>
      </c>
      <c r="E622" t="s">
        <v>675</v>
      </c>
      <c r="F622" s="8">
        <v>46082</v>
      </c>
      <c r="G622" t="s">
        <v>14344</v>
      </c>
      <c r="H622">
        <v>859</v>
      </c>
      <c r="I622">
        <v>859</v>
      </c>
      <c r="J622">
        <v>16</v>
      </c>
      <c r="K622" t="s">
        <v>14338</v>
      </c>
      <c r="L622">
        <v>10</v>
      </c>
    </row>
    <row r="623" spans="1:12">
      <c r="A623" t="s">
        <v>12</v>
      </c>
      <c r="B623" t="s">
        <v>54</v>
      </c>
      <c r="C623">
        <v>28290</v>
      </c>
      <c r="D623">
        <v>37</v>
      </c>
      <c r="E623" t="s">
        <v>675</v>
      </c>
      <c r="F623" s="8">
        <v>46068</v>
      </c>
      <c r="G623" t="s">
        <v>14344</v>
      </c>
      <c r="H623">
        <v>409</v>
      </c>
      <c r="I623">
        <v>409</v>
      </c>
      <c r="J623">
        <v>23</v>
      </c>
      <c r="K623" t="s">
        <v>14338</v>
      </c>
      <c r="L623">
        <v>8</v>
      </c>
    </row>
    <row r="624" spans="1:12">
      <c r="A624" t="s">
        <v>12</v>
      </c>
      <c r="B624" t="s">
        <v>54</v>
      </c>
      <c r="C624">
        <v>24547</v>
      </c>
      <c r="D624">
        <v>37</v>
      </c>
      <c r="E624" t="s">
        <v>675</v>
      </c>
      <c r="F624" s="8">
        <v>46040</v>
      </c>
      <c r="G624" t="s">
        <v>14344</v>
      </c>
      <c r="H624">
        <v>344</v>
      </c>
      <c r="I624">
        <v>344</v>
      </c>
      <c r="J624">
        <v>8</v>
      </c>
      <c r="K624" t="s">
        <v>14338</v>
      </c>
      <c r="L624">
        <v>4</v>
      </c>
    </row>
    <row r="625" spans="1:12">
      <c r="A625" t="s">
        <v>12</v>
      </c>
      <c r="B625" t="s">
        <v>54</v>
      </c>
      <c r="C625">
        <v>29087</v>
      </c>
      <c r="D625">
        <v>37</v>
      </c>
      <c r="E625" t="s">
        <v>675</v>
      </c>
      <c r="F625" s="8">
        <v>46075</v>
      </c>
      <c r="G625" t="s">
        <v>14344</v>
      </c>
      <c r="H625">
        <v>421</v>
      </c>
      <c r="I625">
        <v>421</v>
      </c>
      <c r="J625">
        <v>12</v>
      </c>
      <c r="K625" t="s">
        <v>14338</v>
      </c>
      <c r="L625">
        <v>9</v>
      </c>
    </row>
    <row r="626" spans="1:12">
      <c r="A626" t="s">
        <v>12</v>
      </c>
      <c r="B626" t="s">
        <v>54</v>
      </c>
      <c r="C626">
        <v>31221</v>
      </c>
      <c r="D626">
        <v>37</v>
      </c>
      <c r="E626" t="s">
        <v>675</v>
      </c>
      <c r="F626" s="8">
        <v>46089</v>
      </c>
      <c r="G626" t="s">
        <v>14344</v>
      </c>
      <c r="H626">
        <v>447</v>
      </c>
      <c r="I626">
        <v>447</v>
      </c>
      <c r="J626">
        <v>12</v>
      </c>
      <c r="K626" t="s">
        <v>14338</v>
      </c>
      <c r="L626">
        <v>11</v>
      </c>
    </row>
    <row r="627" spans="1:12">
      <c r="A627" t="s">
        <v>12</v>
      </c>
      <c r="B627" t="s">
        <v>54</v>
      </c>
      <c r="C627">
        <v>32164</v>
      </c>
      <c r="D627">
        <v>37</v>
      </c>
      <c r="E627" t="s">
        <v>675</v>
      </c>
      <c r="F627" s="8">
        <v>46096</v>
      </c>
      <c r="G627" t="s">
        <v>14344</v>
      </c>
      <c r="H627">
        <v>453</v>
      </c>
      <c r="I627">
        <v>453</v>
      </c>
      <c r="J627">
        <v>6</v>
      </c>
      <c r="K627" t="s">
        <v>14338</v>
      </c>
      <c r="L627">
        <v>12</v>
      </c>
    </row>
    <row r="628" spans="1:12">
      <c r="A628" t="s">
        <v>12</v>
      </c>
      <c r="B628" t="s">
        <v>54</v>
      </c>
      <c r="C628">
        <v>23719</v>
      </c>
      <c r="D628">
        <v>37</v>
      </c>
      <c r="E628" t="s">
        <v>675</v>
      </c>
      <c r="F628" s="8">
        <v>46033</v>
      </c>
      <c r="G628" t="s">
        <v>14344</v>
      </c>
      <c r="H628">
        <v>336</v>
      </c>
      <c r="I628">
        <v>336</v>
      </c>
      <c r="J628">
        <v>12</v>
      </c>
      <c r="K628" t="s">
        <v>14338</v>
      </c>
      <c r="L628">
        <v>3</v>
      </c>
    </row>
    <row r="629" spans="1:12">
      <c r="A629" t="s">
        <v>12</v>
      </c>
      <c r="B629" t="s">
        <v>54</v>
      </c>
      <c r="C629">
        <v>25558</v>
      </c>
      <c r="D629">
        <v>37</v>
      </c>
      <c r="E629" t="s">
        <v>675</v>
      </c>
      <c r="F629" s="8">
        <v>46047</v>
      </c>
      <c r="G629" t="s">
        <v>14344</v>
      </c>
      <c r="H629">
        <v>356</v>
      </c>
      <c r="I629">
        <v>356</v>
      </c>
      <c r="J629">
        <v>12</v>
      </c>
      <c r="K629" t="s">
        <v>14338</v>
      </c>
      <c r="L629">
        <v>5</v>
      </c>
    </row>
    <row r="630" spans="1:12">
      <c r="A630" t="s">
        <v>12</v>
      </c>
      <c r="B630" t="s">
        <v>54</v>
      </c>
      <c r="C630">
        <v>22811</v>
      </c>
      <c r="D630">
        <v>37</v>
      </c>
      <c r="E630" t="s">
        <v>675</v>
      </c>
      <c r="F630" s="8">
        <v>46026</v>
      </c>
      <c r="G630" t="s">
        <v>14344</v>
      </c>
      <c r="H630">
        <v>324</v>
      </c>
      <c r="I630">
        <v>324</v>
      </c>
      <c r="J630">
        <v>22</v>
      </c>
      <c r="K630" t="s">
        <v>14338</v>
      </c>
      <c r="L630">
        <v>2</v>
      </c>
    </row>
    <row r="631" spans="1:12">
      <c r="A631" t="s">
        <v>12</v>
      </c>
      <c r="B631" t="s">
        <v>54</v>
      </c>
      <c r="C631">
        <v>26403</v>
      </c>
      <c r="D631">
        <v>37</v>
      </c>
      <c r="E631" t="s">
        <v>675</v>
      </c>
      <c r="F631" s="8">
        <v>46053</v>
      </c>
      <c r="G631" t="s">
        <v>14344</v>
      </c>
      <c r="H631">
        <v>362</v>
      </c>
      <c r="I631">
        <v>362</v>
      </c>
      <c r="J631">
        <v>6</v>
      </c>
      <c r="K631" t="s">
        <v>14338</v>
      </c>
      <c r="L631">
        <v>5</v>
      </c>
    </row>
    <row r="632" spans="1:12">
      <c r="A632" t="s">
        <v>12</v>
      </c>
      <c r="B632" t="s">
        <v>54</v>
      </c>
      <c r="C632">
        <v>27393</v>
      </c>
      <c r="D632">
        <v>37</v>
      </c>
      <c r="E632" t="s">
        <v>675</v>
      </c>
      <c r="F632" s="8">
        <v>46060</v>
      </c>
      <c r="G632" t="s">
        <v>14344</v>
      </c>
      <c r="H632">
        <v>386</v>
      </c>
      <c r="I632">
        <v>386</v>
      </c>
      <c r="J632">
        <v>24</v>
      </c>
      <c r="K632" t="s">
        <v>14338</v>
      </c>
      <c r="L632">
        <v>6</v>
      </c>
    </row>
    <row r="633" spans="1:12">
      <c r="A633" t="s">
        <v>12</v>
      </c>
      <c r="B633" t="s">
        <v>54</v>
      </c>
      <c r="C633">
        <v>30205</v>
      </c>
      <c r="D633">
        <v>37</v>
      </c>
      <c r="E633" t="s">
        <v>675</v>
      </c>
      <c r="F633" s="8">
        <v>46082</v>
      </c>
      <c r="G633" t="s">
        <v>14344</v>
      </c>
      <c r="H633">
        <v>435</v>
      </c>
      <c r="I633">
        <v>435</v>
      </c>
      <c r="J633">
        <v>14</v>
      </c>
      <c r="K633" t="s">
        <v>14338</v>
      </c>
      <c r="L633">
        <v>10</v>
      </c>
    </row>
    <row r="634" spans="1:12">
      <c r="A634" s="1" t="s">
        <v>12</v>
      </c>
      <c r="B634" t="s">
        <v>6621</v>
      </c>
      <c r="C634">
        <v>32178</v>
      </c>
      <c r="D634">
        <v>49</v>
      </c>
      <c r="E634" t="s">
        <v>6621</v>
      </c>
      <c r="F634" s="8">
        <v>46096</v>
      </c>
      <c r="G634" t="s">
        <v>14344</v>
      </c>
      <c r="H634">
        <v>116</v>
      </c>
      <c r="I634">
        <v>116</v>
      </c>
      <c r="J634">
        <v>116</v>
      </c>
      <c r="K634" t="s">
        <v>14338</v>
      </c>
      <c r="L634">
        <v>12</v>
      </c>
    </row>
    <row r="635" spans="1:12">
      <c r="A635" s="1" t="s">
        <v>12</v>
      </c>
      <c r="B635" t="s">
        <v>6626</v>
      </c>
      <c r="C635">
        <v>32190</v>
      </c>
      <c r="D635">
        <v>55</v>
      </c>
      <c r="E635" t="s">
        <v>6626</v>
      </c>
      <c r="F635" s="8">
        <v>46096</v>
      </c>
      <c r="G635" t="s">
        <v>14344</v>
      </c>
      <c r="H635">
        <v>129</v>
      </c>
      <c r="I635">
        <v>129</v>
      </c>
      <c r="J635">
        <v>129</v>
      </c>
      <c r="K635" t="s">
        <v>14338</v>
      </c>
      <c r="L635">
        <v>12</v>
      </c>
    </row>
    <row r="636" spans="1:12">
      <c r="A636" s="1" t="s">
        <v>12</v>
      </c>
      <c r="B636" t="s">
        <v>1337</v>
      </c>
      <c r="C636">
        <v>32202</v>
      </c>
      <c r="D636">
        <v>61</v>
      </c>
      <c r="E636" t="s">
        <v>1337</v>
      </c>
      <c r="F636" s="8">
        <v>46096</v>
      </c>
      <c r="G636" t="s">
        <v>14344</v>
      </c>
      <c r="H636">
        <v>172</v>
      </c>
      <c r="I636">
        <v>172</v>
      </c>
      <c r="J636">
        <v>172</v>
      </c>
      <c r="K636" t="s">
        <v>14338</v>
      </c>
      <c r="L636">
        <v>12</v>
      </c>
    </row>
    <row r="637" spans="1:12">
      <c r="A637" s="1" t="s">
        <v>12</v>
      </c>
      <c r="B637" t="s">
        <v>6634</v>
      </c>
      <c r="C637">
        <v>32214</v>
      </c>
      <c r="D637">
        <v>67</v>
      </c>
      <c r="E637" t="s">
        <v>6634</v>
      </c>
      <c r="F637" s="8">
        <v>46096</v>
      </c>
      <c r="G637" t="s">
        <v>14344</v>
      </c>
      <c r="H637">
        <v>56</v>
      </c>
      <c r="I637">
        <v>56</v>
      </c>
      <c r="J637">
        <v>56</v>
      </c>
      <c r="K637" t="s">
        <v>14338</v>
      </c>
      <c r="L637">
        <v>12</v>
      </c>
    </row>
    <row r="638" spans="1:12">
      <c r="A638" t="s">
        <v>25</v>
      </c>
      <c r="B638" t="s">
        <v>6571</v>
      </c>
      <c r="C638">
        <v>32706</v>
      </c>
      <c r="D638">
        <v>334</v>
      </c>
      <c r="E638" t="s">
        <v>6571</v>
      </c>
      <c r="F638" s="8">
        <v>46096</v>
      </c>
      <c r="G638" t="s">
        <v>14337</v>
      </c>
      <c r="H638">
        <v>31</v>
      </c>
      <c r="I638">
        <v>31</v>
      </c>
      <c r="J638">
        <v>0</v>
      </c>
      <c r="K638" t="s">
        <v>14338</v>
      </c>
      <c r="L638">
        <v>12</v>
      </c>
    </row>
    <row r="639" spans="1:12">
      <c r="A639" t="s">
        <v>25</v>
      </c>
      <c r="B639" t="s">
        <v>6571</v>
      </c>
      <c r="C639">
        <v>30699</v>
      </c>
      <c r="D639">
        <v>334</v>
      </c>
      <c r="E639" t="s">
        <v>6571</v>
      </c>
      <c r="F639" s="8">
        <v>46082</v>
      </c>
      <c r="G639" t="s">
        <v>14337</v>
      </c>
      <c r="H639">
        <v>31</v>
      </c>
      <c r="I639">
        <v>31</v>
      </c>
      <c r="J639">
        <v>0</v>
      </c>
      <c r="K639" t="s">
        <v>14338</v>
      </c>
      <c r="L639">
        <v>10</v>
      </c>
    </row>
    <row r="640" spans="1:12">
      <c r="A640" t="s">
        <v>25</v>
      </c>
      <c r="B640" t="s">
        <v>6571</v>
      </c>
      <c r="C640">
        <v>31715</v>
      </c>
      <c r="D640">
        <v>334</v>
      </c>
      <c r="E640" t="s">
        <v>6571</v>
      </c>
      <c r="F640" s="8">
        <v>46089</v>
      </c>
      <c r="G640" t="s">
        <v>14337</v>
      </c>
      <c r="H640">
        <v>31</v>
      </c>
      <c r="I640">
        <v>31</v>
      </c>
      <c r="J640">
        <v>0</v>
      </c>
      <c r="K640" t="s">
        <v>14338</v>
      </c>
      <c r="L640">
        <v>11</v>
      </c>
    </row>
    <row r="641" spans="1:12">
      <c r="A641" t="s">
        <v>25</v>
      </c>
      <c r="B641" t="s">
        <v>6571</v>
      </c>
      <c r="C641">
        <v>24211</v>
      </c>
      <c r="D641">
        <v>334</v>
      </c>
      <c r="E641" t="s">
        <v>6571</v>
      </c>
      <c r="F641" s="8">
        <v>46033</v>
      </c>
      <c r="G641" t="s">
        <v>14337</v>
      </c>
      <c r="H641">
        <v>29</v>
      </c>
      <c r="I641">
        <v>29</v>
      </c>
      <c r="J641">
        <v>0</v>
      </c>
      <c r="K641" t="s">
        <v>14338</v>
      </c>
      <c r="L641">
        <v>3</v>
      </c>
    </row>
    <row r="642" spans="1:12">
      <c r="A642" t="s">
        <v>25</v>
      </c>
      <c r="B642" t="s">
        <v>6571</v>
      </c>
      <c r="C642">
        <v>25039</v>
      </c>
      <c r="D642">
        <v>334</v>
      </c>
      <c r="E642" t="s">
        <v>6571</v>
      </c>
      <c r="F642" s="8">
        <v>46040</v>
      </c>
      <c r="G642" t="s">
        <v>14337</v>
      </c>
      <c r="H642">
        <v>29</v>
      </c>
      <c r="I642">
        <v>29</v>
      </c>
      <c r="J642">
        <v>0</v>
      </c>
      <c r="K642" t="s">
        <v>14338</v>
      </c>
      <c r="L642">
        <v>4</v>
      </c>
    </row>
    <row r="643" spans="1:12">
      <c r="A643" t="s">
        <v>25</v>
      </c>
      <c r="B643" t="s">
        <v>6571</v>
      </c>
      <c r="C643">
        <v>26051</v>
      </c>
      <c r="D643">
        <v>334</v>
      </c>
      <c r="E643" t="s">
        <v>6571</v>
      </c>
      <c r="F643" s="8">
        <v>46047</v>
      </c>
      <c r="G643" t="s">
        <v>14337</v>
      </c>
      <c r="H643">
        <v>29</v>
      </c>
      <c r="I643">
        <v>29</v>
      </c>
      <c r="J643">
        <v>0</v>
      </c>
      <c r="K643" t="s">
        <v>14338</v>
      </c>
      <c r="L643">
        <v>5</v>
      </c>
    </row>
    <row r="644" spans="1:12">
      <c r="A644" t="s">
        <v>25</v>
      </c>
      <c r="B644" t="s">
        <v>6571</v>
      </c>
      <c r="C644">
        <v>29580</v>
      </c>
      <c r="D644">
        <v>334</v>
      </c>
      <c r="E644" t="s">
        <v>6571</v>
      </c>
      <c r="F644" s="8">
        <v>46075</v>
      </c>
      <c r="G644" t="s">
        <v>14337</v>
      </c>
      <c r="H644">
        <v>31</v>
      </c>
      <c r="I644">
        <v>31</v>
      </c>
      <c r="J644">
        <v>0</v>
      </c>
      <c r="K644" t="s">
        <v>14338</v>
      </c>
      <c r="L644">
        <v>9</v>
      </c>
    </row>
    <row r="645" spans="1:12">
      <c r="A645" t="s">
        <v>25</v>
      </c>
      <c r="B645" t="s">
        <v>6571</v>
      </c>
      <c r="C645">
        <v>28783</v>
      </c>
      <c r="D645">
        <v>334</v>
      </c>
      <c r="E645" t="s">
        <v>6571</v>
      </c>
      <c r="F645" s="8">
        <v>46068</v>
      </c>
      <c r="G645" t="s">
        <v>14337</v>
      </c>
      <c r="H645">
        <v>31</v>
      </c>
      <c r="I645">
        <v>31</v>
      </c>
      <c r="J645">
        <v>0</v>
      </c>
      <c r="K645" t="s">
        <v>14338</v>
      </c>
      <c r="L645">
        <v>8</v>
      </c>
    </row>
    <row r="646" spans="1:12">
      <c r="A646" t="s">
        <v>25</v>
      </c>
      <c r="B646" t="s">
        <v>6571</v>
      </c>
      <c r="C646">
        <v>27886</v>
      </c>
      <c r="D646">
        <v>334</v>
      </c>
      <c r="E646" t="s">
        <v>6571</v>
      </c>
      <c r="F646" s="8">
        <v>46060</v>
      </c>
      <c r="G646" t="s">
        <v>14337</v>
      </c>
      <c r="H646">
        <v>31</v>
      </c>
      <c r="I646">
        <v>31</v>
      </c>
      <c r="J646">
        <v>0</v>
      </c>
      <c r="K646" t="s">
        <v>14338</v>
      </c>
      <c r="L646">
        <v>6</v>
      </c>
    </row>
    <row r="647" spans="1:12">
      <c r="A647" t="s">
        <v>25</v>
      </c>
      <c r="B647" t="s">
        <v>6571</v>
      </c>
      <c r="C647">
        <v>26896</v>
      </c>
      <c r="D647">
        <v>334</v>
      </c>
      <c r="E647" t="s">
        <v>6571</v>
      </c>
      <c r="F647" s="8">
        <v>46053</v>
      </c>
      <c r="G647" t="s">
        <v>14337</v>
      </c>
      <c r="H647">
        <v>31</v>
      </c>
      <c r="I647">
        <v>31</v>
      </c>
      <c r="J647">
        <v>2</v>
      </c>
      <c r="K647" t="s">
        <v>14338</v>
      </c>
      <c r="L647">
        <v>5</v>
      </c>
    </row>
    <row r="648" spans="1:12">
      <c r="A648" t="s">
        <v>25</v>
      </c>
      <c r="B648" t="s">
        <v>6571</v>
      </c>
      <c r="C648">
        <v>23303</v>
      </c>
      <c r="D648">
        <v>334</v>
      </c>
      <c r="E648" t="s">
        <v>6571</v>
      </c>
      <c r="F648" s="8">
        <v>46026</v>
      </c>
      <c r="G648" t="s">
        <v>14337</v>
      </c>
      <c r="H648">
        <v>29</v>
      </c>
      <c r="I648">
        <v>29</v>
      </c>
      <c r="J648">
        <v>4</v>
      </c>
      <c r="K648" t="s">
        <v>14338</v>
      </c>
      <c r="L648">
        <v>2</v>
      </c>
    </row>
    <row r="649" spans="1:12">
      <c r="A649" t="s">
        <v>25</v>
      </c>
      <c r="B649" t="s">
        <v>2139</v>
      </c>
      <c r="C649">
        <v>32708</v>
      </c>
      <c r="D649">
        <v>335</v>
      </c>
      <c r="E649" t="s">
        <v>2139</v>
      </c>
      <c r="F649" s="8">
        <v>46096</v>
      </c>
      <c r="G649" t="s">
        <v>14337</v>
      </c>
      <c r="H649">
        <v>59</v>
      </c>
      <c r="I649">
        <v>59</v>
      </c>
      <c r="J649">
        <v>0</v>
      </c>
      <c r="K649" t="s">
        <v>14338</v>
      </c>
      <c r="L649">
        <v>12</v>
      </c>
    </row>
    <row r="650" spans="1:12">
      <c r="A650" t="s">
        <v>25</v>
      </c>
      <c r="B650" t="s">
        <v>2139</v>
      </c>
      <c r="C650">
        <v>30701</v>
      </c>
      <c r="D650">
        <v>335</v>
      </c>
      <c r="E650" t="s">
        <v>2139</v>
      </c>
      <c r="F650" s="8">
        <v>46082</v>
      </c>
      <c r="G650" t="s">
        <v>14337</v>
      </c>
      <c r="H650">
        <v>59</v>
      </c>
      <c r="I650">
        <v>59</v>
      </c>
      <c r="J650">
        <v>0</v>
      </c>
      <c r="K650" t="s">
        <v>14338</v>
      </c>
      <c r="L650">
        <v>10</v>
      </c>
    </row>
    <row r="651" spans="1:12">
      <c r="A651" t="s">
        <v>25</v>
      </c>
      <c r="B651" t="s">
        <v>2139</v>
      </c>
      <c r="C651">
        <v>31717</v>
      </c>
      <c r="D651">
        <v>335</v>
      </c>
      <c r="E651" t="s">
        <v>2139</v>
      </c>
      <c r="F651" s="8">
        <v>46089</v>
      </c>
      <c r="G651" t="s">
        <v>14337</v>
      </c>
      <c r="H651">
        <v>59</v>
      </c>
      <c r="I651">
        <v>59</v>
      </c>
      <c r="J651">
        <v>0</v>
      </c>
      <c r="K651" t="s">
        <v>14338</v>
      </c>
      <c r="L651">
        <v>11</v>
      </c>
    </row>
    <row r="652" spans="1:12">
      <c r="A652" t="s">
        <v>25</v>
      </c>
      <c r="B652" t="s">
        <v>2139</v>
      </c>
      <c r="C652">
        <v>29582</v>
      </c>
      <c r="D652">
        <v>335</v>
      </c>
      <c r="E652" t="s">
        <v>2139</v>
      </c>
      <c r="F652" s="8">
        <v>46075</v>
      </c>
      <c r="G652" t="s">
        <v>14337</v>
      </c>
      <c r="H652">
        <v>59</v>
      </c>
      <c r="I652">
        <v>59</v>
      </c>
      <c r="J652">
        <v>0</v>
      </c>
      <c r="K652" t="s">
        <v>14338</v>
      </c>
      <c r="L652">
        <v>9</v>
      </c>
    </row>
    <row r="653" spans="1:12">
      <c r="A653" t="s">
        <v>25</v>
      </c>
      <c r="B653" t="s">
        <v>2139</v>
      </c>
      <c r="C653">
        <v>28785</v>
      </c>
      <c r="D653">
        <v>335</v>
      </c>
      <c r="E653" t="s">
        <v>2139</v>
      </c>
      <c r="F653" s="8">
        <v>46068</v>
      </c>
      <c r="G653" t="s">
        <v>14337</v>
      </c>
      <c r="H653">
        <v>59</v>
      </c>
      <c r="I653">
        <v>59</v>
      </c>
      <c r="J653">
        <v>0</v>
      </c>
      <c r="K653" t="s">
        <v>14338</v>
      </c>
      <c r="L653">
        <v>8</v>
      </c>
    </row>
    <row r="654" spans="1:12">
      <c r="A654" t="s">
        <v>25</v>
      </c>
      <c r="B654" t="s">
        <v>2139</v>
      </c>
      <c r="C654">
        <v>27888</v>
      </c>
      <c r="D654">
        <v>335</v>
      </c>
      <c r="E654" t="s">
        <v>2139</v>
      </c>
      <c r="F654" s="8">
        <v>46060</v>
      </c>
      <c r="G654" t="s">
        <v>14337</v>
      </c>
      <c r="H654">
        <v>59</v>
      </c>
      <c r="I654">
        <v>59</v>
      </c>
      <c r="J654">
        <v>0</v>
      </c>
      <c r="K654" t="s">
        <v>14338</v>
      </c>
      <c r="L654">
        <v>6</v>
      </c>
    </row>
    <row r="655" spans="1:12">
      <c r="A655" t="s">
        <v>25</v>
      </c>
      <c r="B655" t="s">
        <v>2139</v>
      </c>
      <c r="C655">
        <v>26053</v>
      </c>
      <c r="D655">
        <v>335</v>
      </c>
      <c r="E655" t="s">
        <v>2139</v>
      </c>
      <c r="F655" s="8">
        <v>46047</v>
      </c>
      <c r="G655" t="s">
        <v>14337</v>
      </c>
      <c r="H655">
        <v>56</v>
      </c>
      <c r="I655">
        <v>56</v>
      </c>
      <c r="J655">
        <v>0</v>
      </c>
      <c r="K655" t="s">
        <v>14338</v>
      </c>
      <c r="L655">
        <v>5</v>
      </c>
    </row>
    <row r="656" spans="1:12">
      <c r="A656" t="s">
        <v>25</v>
      </c>
      <c r="B656" t="s">
        <v>2139</v>
      </c>
      <c r="C656">
        <v>25041</v>
      </c>
      <c r="D656">
        <v>335</v>
      </c>
      <c r="E656" t="s">
        <v>2139</v>
      </c>
      <c r="F656" s="8">
        <v>46040</v>
      </c>
      <c r="G656" t="s">
        <v>14337</v>
      </c>
      <c r="H656">
        <v>56</v>
      </c>
      <c r="I656">
        <v>56</v>
      </c>
      <c r="J656">
        <v>0</v>
      </c>
      <c r="K656" t="s">
        <v>14338</v>
      </c>
      <c r="L656">
        <v>4</v>
      </c>
    </row>
    <row r="657" spans="1:12">
      <c r="A657" t="s">
        <v>25</v>
      </c>
      <c r="B657" t="s">
        <v>2139</v>
      </c>
      <c r="C657">
        <v>24213</v>
      </c>
      <c r="D657">
        <v>335</v>
      </c>
      <c r="E657" t="s">
        <v>2139</v>
      </c>
      <c r="F657" s="8">
        <v>46033</v>
      </c>
      <c r="G657" t="s">
        <v>14337</v>
      </c>
      <c r="H657">
        <v>56</v>
      </c>
      <c r="I657">
        <v>56</v>
      </c>
      <c r="J657">
        <v>0</v>
      </c>
      <c r="K657" t="s">
        <v>14338</v>
      </c>
      <c r="L657">
        <v>3</v>
      </c>
    </row>
    <row r="658" spans="1:12">
      <c r="A658" t="s">
        <v>25</v>
      </c>
      <c r="B658" t="s">
        <v>2139</v>
      </c>
      <c r="C658">
        <v>26898</v>
      </c>
      <c r="D658">
        <v>335</v>
      </c>
      <c r="E658" t="s">
        <v>2139</v>
      </c>
      <c r="F658" s="8">
        <v>46053</v>
      </c>
      <c r="G658" t="s">
        <v>14337</v>
      </c>
      <c r="H658">
        <v>59</v>
      </c>
      <c r="I658">
        <v>59</v>
      </c>
      <c r="J658">
        <v>3</v>
      </c>
      <c r="K658" t="s">
        <v>14338</v>
      </c>
      <c r="L658">
        <v>5</v>
      </c>
    </row>
    <row r="659" spans="1:12">
      <c r="A659" t="s">
        <v>25</v>
      </c>
      <c r="B659" t="s">
        <v>2139</v>
      </c>
      <c r="C659">
        <v>23305</v>
      </c>
      <c r="D659">
        <v>335</v>
      </c>
      <c r="E659" t="s">
        <v>2139</v>
      </c>
      <c r="F659" s="8">
        <v>46026</v>
      </c>
      <c r="G659" t="s">
        <v>14337</v>
      </c>
      <c r="H659">
        <v>56</v>
      </c>
      <c r="I659">
        <v>56</v>
      </c>
      <c r="J659">
        <v>2</v>
      </c>
      <c r="K659" t="s">
        <v>14338</v>
      </c>
      <c r="L659">
        <v>2</v>
      </c>
    </row>
    <row r="660" spans="1:12">
      <c r="A660" t="s">
        <v>25</v>
      </c>
      <c r="B660" t="s">
        <v>6579</v>
      </c>
      <c r="C660">
        <v>32710</v>
      </c>
      <c r="D660">
        <v>336</v>
      </c>
      <c r="E660" t="s">
        <v>6579</v>
      </c>
      <c r="F660" s="8">
        <v>46096</v>
      </c>
      <c r="G660" t="s">
        <v>14337</v>
      </c>
      <c r="H660">
        <v>17</v>
      </c>
      <c r="I660">
        <v>17</v>
      </c>
      <c r="J660">
        <v>0</v>
      </c>
      <c r="K660" t="s">
        <v>14338</v>
      </c>
      <c r="L660">
        <v>12</v>
      </c>
    </row>
    <row r="661" spans="1:12">
      <c r="A661" t="s">
        <v>25</v>
      </c>
      <c r="B661" t="s">
        <v>6579</v>
      </c>
      <c r="C661">
        <v>30703</v>
      </c>
      <c r="D661">
        <v>336</v>
      </c>
      <c r="E661" t="s">
        <v>6579</v>
      </c>
      <c r="F661" s="8">
        <v>46082</v>
      </c>
      <c r="G661" t="s">
        <v>14337</v>
      </c>
      <c r="H661">
        <v>17</v>
      </c>
      <c r="I661">
        <v>17</v>
      </c>
      <c r="J661">
        <v>0</v>
      </c>
      <c r="K661" t="s">
        <v>14338</v>
      </c>
      <c r="L661">
        <v>10</v>
      </c>
    </row>
    <row r="662" spans="1:12">
      <c r="A662" t="s">
        <v>25</v>
      </c>
      <c r="B662" t="s">
        <v>6579</v>
      </c>
      <c r="C662">
        <v>31719</v>
      </c>
      <c r="D662">
        <v>336</v>
      </c>
      <c r="E662" t="s">
        <v>6579</v>
      </c>
      <c r="F662" s="8">
        <v>46089</v>
      </c>
      <c r="G662" t="s">
        <v>14337</v>
      </c>
      <c r="H662">
        <v>17</v>
      </c>
      <c r="I662">
        <v>17</v>
      </c>
      <c r="J662">
        <v>0</v>
      </c>
      <c r="K662" t="s">
        <v>14338</v>
      </c>
      <c r="L662">
        <v>11</v>
      </c>
    </row>
    <row r="663" spans="1:12">
      <c r="A663" t="s">
        <v>25</v>
      </c>
      <c r="B663" t="s">
        <v>6579</v>
      </c>
      <c r="C663">
        <v>29584</v>
      </c>
      <c r="D663">
        <v>336</v>
      </c>
      <c r="E663" t="s">
        <v>6579</v>
      </c>
      <c r="F663" s="8">
        <v>46075</v>
      </c>
      <c r="G663" t="s">
        <v>14337</v>
      </c>
      <c r="H663">
        <v>17</v>
      </c>
      <c r="I663">
        <v>17</v>
      </c>
      <c r="J663">
        <v>0</v>
      </c>
      <c r="K663" t="s">
        <v>14338</v>
      </c>
      <c r="L663">
        <v>9</v>
      </c>
    </row>
    <row r="664" spans="1:12">
      <c r="A664" t="s">
        <v>25</v>
      </c>
      <c r="B664" t="s">
        <v>6579</v>
      </c>
      <c r="C664">
        <v>28787</v>
      </c>
      <c r="D664">
        <v>336</v>
      </c>
      <c r="E664" t="s">
        <v>6579</v>
      </c>
      <c r="F664" s="8">
        <v>46068</v>
      </c>
      <c r="G664" t="s">
        <v>14337</v>
      </c>
      <c r="H664">
        <v>17</v>
      </c>
      <c r="I664">
        <v>17</v>
      </c>
      <c r="J664">
        <v>0</v>
      </c>
      <c r="K664" t="s">
        <v>14338</v>
      </c>
      <c r="L664">
        <v>8</v>
      </c>
    </row>
    <row r="665" spans="1:12">
      <c r="A665" t="s">
        <v>25</v>
      </c>
      <c r="B665" t="s">
        <v>6579</v>
      </c>
      <c r="C665">
        <v>27890</v>
      </c>
      <c r="D665">
        <v>336</v>
      </c>
      <c r="E665" t="s">
        <v>6579</v>
      </c>
      <c r="F665" s="8">
        <v>46060</v>
      </c>
      <c r="G665" t="s">
        <v>14337</v>
      </c>
      <c r="H665">
        <v>17</v>
      </c>
      <c r="I665">
        <v>17</v>
      </c>
      <c r="J665">
        <v>0</v>
      </c>
      <c r="K665" t="s">
        <v>14338</v>
      </c>
      <c r="L665">
        <v>6</v>
      </c>
    </row>
    <row r="666" spans="1:12">
      <c r="A666" t="s">
        <v>25</v>
      </c>
      <c r="B666" t="s">
        <v>6579</v>
      </c>
      <c r="C666">
        <v>26055</v>
      </c>
      <c r="D666">
        <v>336</v>
      </c>
      <c r="E666" t="s">
        <v>6579</v>
      </c>
      <c r="F666" s="8">
        <v>46047</v>
      </c>
      <c r="G666" t="s">
        <v>14337</v>
      </c>
      <c r="H666">
        <v>15</v>
      </c>
      <c r="I666">
        <v>15</v>
      </c>
      <c r="J666">
        <v>0</v>
      </c>
      <c r="K666" t="s">
        <v>14338</v>
      </c>
      <c r="L666">
        <v>5</v>
      </c>
    </row>
    <row r="667" spans="1:12">
      <c r="A667" t="s">
        <v>25</v>
      </c>
      <c r="B667" t="s">
        <v>6579</v>
      </c>
      <c r="C667">
        <v>25043</v>
      </c>
      <c r="D667">
        <v>336</v>
      </c>
      <c r="E667" t="s">
        <v>6579</v>
      </c>
      <c r="F667" s="8">
        <v>46040</v>
      </c>
      <c r="G667" t="s">
        <v>14337</v>
      </c>
      <c r="H667">
        <v>15</v>
      </c>
      <c r="I667">
        <v>15</v>
      </c>
      <c r="J667">
        <v>0</v>
      </c>
      <c r="K667" t="s">
        <v>14338</v>
      </c>
      <c r="L667">
        <v>4</v>
      </c>
    </row>
    <row r="668" spans="1:12">
      <c r="A668" t="s">
        <v>25</v>
      </c>
      <c r="B668" t="s">
        <v>6579</v>
      </c>
      <c r="C668">
        <v>24215</v>
      </c>
      <c r="D668">
        <v>336</v>
      </c>
      <c r="E668" t="s">
        <v>6579</v>
      </c>
      <c r="F668" s="8">
        <v>46033</v>
      </c>
      <c r="G668" t="s">
        <v>14337</v>
      </c>
      <c r="H668">
        <v>15</v>
      </c>
      <c r="I668">
        <v>15</v>
      </c>
      <c r="J668">
        <v>0</v>
      </c>
      <c r="K668" t="s">
        <v>14338</v>
      </c>
      <c r="L668">
        <v>3</v>
      </c>
    </row>
    <row r="669" spans="1:12">
      <c r="A669" t="s">
        <v>25</v>
      </c>
      <c r="B669" t="s">
        <v>6579</v>
      </c>
      <c r="C669">
        <v>26900</v>
      </c>
      <c r="D669">
        <v>336</v>
      </c>
      <c r="E669" t="s">
        <v>6579</v>
      </c>
      <c r="F669" s="8">
        <v>46053</v>
      </c>
      <c r="G669" t="s">
        <v>14337</v>
      </c>
      <c r="H669">
        <v>17</v>
      </c>
      <c r="I669">
        <v>17</v>
      </c>
      <c r="J669">
        <v>2</v>
      </c>
      <c r="K669" t="s">
        <v>14338</v>
      </c>
      <c r="L669">
        <v>5</v>
      </c>
    </row>
    <row r="670" spans="1:12">
      <c r="A670" t="s">
        <v>25</v>
      </c>
      <c r="B670" t="s">
        <v>6579</v>
      </c>
      <c r="C670">
        <v>23307</v>
      </c>
      <c r="D670">
        <v>336</v>
      </c>
      <c r="E670" t="s">
        <v>6579</v>
      </c>
      <c r="F670" s="8">
        <v>46026</v>
      </c>
      <c r="G670" t="s">
        <v>14337</v>
      </c>
      <c r="H670">
        <v>15</v>
      </c>
      <c r="I670">
        <v>15</v>
      </c>
      <c r="J670">
        <v>4</v>
      </c>
      <c r="K670" t="s">
        <v>14338</v>
      </c>
      <c r="L670">
        <v>2</v>
      </c>
    </row>
    <row r="671" spans="1:12">
      <c r="A671" t="s">
        <v>25</v>
      </c>
      <c r="B671" t="s">
        <v>6584</v>
      </c>
      <c r="C671">
        <v>32712</v>
      </c>
      <c r="D671">
        <v>337</v>
      </c>
      <c r="E671" t="s">
        <v>6584</v>
      </c>
      <c r="F671" s="8">
        <v>46096</v>
      </c>
      <c r="G671" t="s">
        <v>14337</v>
      </c>
      <c r="H671">
        <v>38</v>
      </c>
      <c r="I671">
        <v>38</v>
      </c>
      <c r="J671">
        <v>0</v>
      </c>
      <c r="K671" t="s">
        <v>14338</v>
      </c>
      <c r="L671">
        <v>12</v>
      </c>
    </row>
    <row r="672" spans="1:12">
      <c r="A672" t="s">
        <v>25</v>
      </c>
      <c r="B672" t="s">
        <v>6584</v>
      </c>
      <c r="C672">
        <v>30705</v>
      </c>
      <c r="D672">
        <v>337</v>
      </c>
      <c r="E672" t="s">
        <v>6584</v>
      </c>
      <c r="F672" s="8">
        <v>46082</v>
      </c>
      <c r="G672" t="s">
        <v>14337</v>
      </c>
      <c r="H672">
        <v>38</v>
      </c>
      <c r="I672">
        <v>38</v>
      </c>
      <c r="J672">
        <v>0</v>
      </c>
      <c r="K672" t="s">
        <v>14338</v>
      </c>
      <c r="L672">
        <v>10</v>
      </c>
    </row>
    <row r="673" spans="1:12">
      <c r="A673" t="s">
        <v>25</v>
      </c>
      <c r="B673" t="s">
        <v>6584</v>
      </c>
      <c r="C673">
        <v>31721</v>
      </c>
      <c r="D673">
        <v>337</v>
      </c>
      <c r="E673" t="s">
        <v>6584</v>
      </c>
      <c r="F673" s="8">
        <v>46089</v>
      </c>
      <c r="G673" t="s">
        <v>14337</v>
      </c>
      <c r="H673">
        <v>38</v>
      </c>
      <c r="I673">
        <v>38</v>
      </c>
      <c r="J673">
        <v>0</v>
      </c>
      <c r="K673" t="s">
        <v>14338</v>
      </c>
      <c r="L673">
        <v>11</v>
      </c>
    </row>
    <row r="674" spans="1:12">
      <c r="A674" t="s">
        <v>25</v>
      </c>
      <c r="B674" t="s">
        <v>6584</v>
      </c>
      <c r="C674">
        <v>28789</v>
      </c>
      <c r="D674">
        <v>337</v>
      </c>
      <c r="E674" t="s">
        <v>6584</v>
      </c>
      <c r="F674" s="8">
        <v>46068</v>
      </c>
      <c r="G674" t="s">
        <v>14337</v>
      </c>
      <c r="H674">
        <v>38</v>
      </c>
      <c r="I674">
        <v>38</v>
      </c>
      <c r="J674">
        <v>0</v>
      </c>
      <c r="K674" t="s">
        <v>14338</v>
      </c>
      <c r="L674">
        <v>8</v>
      </c>
    </row>
    <row r="675" spans="1:12">
      <c r="A675" t="s">
        <v>25</v>
      </c>
      <c r="B675" t="s">
        <v>6584</v>
      </c>
      <c r="C675">
        <v>27892</v>
      </c>
      <c r="D675">
        <v>337</v>
      </c>
      <c r="E675" t="s">
        <v>6584</v>
      </c>
      <c r="F675" s="8">
        <v>46060</v>
      </c>
      <c r="G675" t="s">
        <v>14337</v>
      </c>
      <c r="H675">
        <v>38</v>
      </c>
      <c r="I675">
        <v>38</v>
      </c>
      <c r="J675">
        <v>0</v>
      </c>
      <c r="K675" t="s">
        <v>14338</v>
      </c>
      <c r="L675">
        <v>6</v>
      </c>
    </row>
    <row r="676" spans="1:12">
      <c r="A676" t="s">
        <v>25</v>
      </c>
      <c r="B676" t="s">
        <v>6584</v>
      </c>
      <c r="C676">
        <v>26057</v>
      </c>
      <c r="D676">
        <v>337</v>
      </c>
      <c r="E676" t="s">
        <v>6584</v>
      </c>
      <c r="F676" s="8">
        <v>46047</v>
      </c>
      <c r="G676" t="s">
        <v>14337</v>
      </c>
      <c r="H676">
        <v>31</v>
      </c>
      <c r="I676">
        <v>31</v>
      </c>
      <c r="J676">
        <v>0</v>
      </c>
      <c r="K676" t="s">
        <v>14338</v>
      </c>
      <c r="L676">
        <v>5</v>
      </c>
    </row>
    <row r="677" spans="1:12">
      <c r="A677" t="s">
        <v>25</v>
      </c>
      <c r="B677" t="s">
        <v>6584</v>
      </c>
      <c r="C677">
        <v>25045</v>
      </c>
      <c r="D677">
        <v>337</v>
      </c>
      <c r="E677" t="s">
        <v>6584</v>
      </c>
      <c r="F677" s="8">
        <v>46040</v>
      </c>
      <c r="G677" t="s">
        <v>14337</v>
      </c>
      <c r="H677">
        <v>31</v>
      </c>
      <c r="I677">
        <v>31</v>
      </c>
      <c r="J677">
        <v>0</v>
      </c>
      <c r="K677" t="s">
        <v>14338</v>
      </c>
      <c r="L677">
        <v>4</v>
      </c>
    </row>
    <row r="678" spans="1:12">
      <c r="A678" t="s">
        <v>25</v>
      </c>
      <c r="B678" t="s">
        <v>6584</v>
      </c>
      <c r="C678">
        <v>24217</v>
      </c>
      <c r="D678">
        <v>337</v>
      </c>
      <c r="E678" t="s">
        <v>6584</v>
      </c>
      <c r="F678" s="8">
        <v>46033</v>
      </c>
      <c r="G678" t="s">
        <v>14337</v>
      </c>
      <c r="H678">
        <v>31</v>
      </c>
      <c r="I678">
        <v>31</v>
      </c>
      <c r="J678">
        <v>0</v>
      </c>
      <c r="K678" t="s">
        <v>14338</v>
      </c>
      <c r="L678">
        <v>3</v>
      </c>
    </row>
    <row r="679" spans="1:12">
      <c r="A679" t="s">
        <v>25</v>
      </c>
      <c r="B679" t="s">
        <v>6584</v>
      </c>
      <c r="C679">
        <v>29586</v>
      </c>
      <c r="D679">
        <v>337</v>
      </c>
      <c r="E679" t="s">
        <v>6584</v>
      </c>
      <c r="F679" s="8">
        <v>46075</v>
      </c>
      <c r="G679" t="s">
        <v>14337</v>
      </c>
      <c r="H679">
        <v>38</v>
      </c>
      <c r="I679">
        <v>38</v>
      </c>
      <c r="J679">
        <v>0</v>
      </c>
      <c r="K679" t="s">
        <v>14338</v>
      </c>
      <c r="L679">
        <v>9</v>
      </c>
    </row>
    <row r="680" spans="1:12">
      <c r="A680" t="s">
        <v>25</v>
      </c>
      <c r="B680" t="s">
        <v>6584</v>
      </c>
      <c r="C680">
        <v>23309</v>
      </c>
      <c r="D680">
        <v>337</v>
      </c>
      <c r="E680" t="s">
        <v>6584</v>
      </c>
      <c r="F680" s="8">
        <v>46026</v>
      </c>
      <c r="G680" t="s">
        <v>14337</v>
      </c>
      <c r="H680">
        <v>31</v>
      </c>
      <c r="I680">
        <v>31</v>
      </c>
      <c r="J680">
        <v>7</v>
      </c>
      <c r="K680" t="s">
        <v>14338</v>
      </c>
      <c r="L680">
        <v>2</v>
      </c>
    </row>
    <row r="681" spans="1:12">
      <c r="A681" t="s">
        <v>25</v>
      </c>
      <c r="B681" t="s">
        <v>6584</v>
      </c>
      <c r="C681">
        <v>26902</v>
      </c>
      <c r="D681">
        <v>337</v>
      </c>
      <c r="E681" t="s">
        <v>6584</v>
      </c>
      <c r="F681" s="8">
        <v>46053</v>
      </c>
      <c r="G681" t="s">
        <v>14337</v>
      </c>
      <c r="H681">
        <v>38</v>
      </c>
      <c r="I681">
        <v>38</v>
      </c>
      <c r="J681">
        <v>7</v>
      </c>
      <c r="K681" t="s">
        <v>14338</v>
      </c>
      <c r="L681">
        <v>5</v>
      </c>
    </row>
    <row r="682" spans="1:12">
      <c r="A682" t="s">
        <v>25</v>
      </c>
      <c r="B682" t="s">
        <v>1344</v>
      </c>
      <c r="C682">
        <v>32714</v>
      </c>
      <c r="D682">
        <v>338</v>
      </c>
      <c r="E682" t="s">
        <v>1344</v>
      </c>
      <c r="F682" s="8">
        <v>46096</v>
      </c>
      <c r="G682" t="s">
        <v>14337</v>
      </c>
      <c r="H682">
        <v>48</v>
      </c>
      <c r="I682">
        <v>48</v>
      </c>
      <c r="J682">
        <v>0</v>
      </c>
      <c r="K682" t="s">
        <v>14338</v>
      </c>
      <c r="L682">
        <v>12</v>
      </c>
    </row>
    <row r="683" spans="1:12">
      <c r="A683" t="s">
        <v>25</v>
      </c>
      <c r="B683" t="s">
        <v>1344</v>
      </c>
      <c r="C683">
        <v>30707</v>
      </c>
      <c r="D683">
        <v>338</v>
      </c>
      <c r="E683" t="s">
        <v>1344</v>
      </c>
      <c r="F683" s="8">
        <v>46082</v>
      </c>
      <c r="G683" t="s">
        <v>14337</v>
      </c>
      <c r="H683">
        <v>48</v>
      </c>
      <c r="I683">
        <v>48</v>
      </c>
      <c r="J683">
        <v>0</v>
      </c>
      <c r="K683" t="s">
        <v>14338</v>
      </c>
      <c r="L683">
        <v>10</v>
      </c>
    </row>
    <row r="684" spans="1:12">
      <c r="A684" t="s">
        <v>25</v>
      </c>
      <c r="B684" t="s">
        <v>1344</v>
      </c>
      <c r="C684">
        <v>31723</v>
      </c>
      <c r="D684">
        <v>338</v>
      </c>
      <c r="E684" t="s">
        <v>1344</v>
      </c>
      <c r="F684" s="8">
        <v>46089</v>
      </c>
      <c r="G684" t="s">
        <v>14337</v>
      </c>
      <c r="H684">
        <v>48</v>
      </c>
      <c r="I684">
        <v>48</v>
      </c>
      <c r="J684">
        <v>0</v>
      </c>
      <c r="K684" t="s">
        <v>14338</v>
      </c>
      <c r="L684">
        <v>11</v>
      </c>
    </row>
    <row r="685" spans="1:12">
      <c r="A685" t="s">
        <v>25</v>
      </c>
      <c r="B685" t="s">
        <v>1344</v>
      </c>
      <c r="C685">
        <v>24219</v>
      </c>
      <c r="D685">
        <v>338</v>
      </c>
      <c r="E685" t="s">
        <v>1344</v>
      </c>
      <c r="F685" s="8">
        <v>46033</v>
      </c>
      <c r="G685" t="s">
        <v>14337</v>
      </c>
      <c r="H685">
        <v>17</v>
      </c>
      <c r="I685">
        <v>17</v>
      </c>
      <c r="J685">
        <v>0</v>
      </c>
      <c r="K685" t="s">
        <v>14338</v>
      </c>
      <c r="L685">
        <v>3</v>
      </c>
    </row>
    <row r="686" spans="1:12">
      <c r="A686" t="s">
        <v>25</v>
      </c>
      <c r="B686" t="s">
        <v>1344</v>
      </c>
      <c r="C686">
        <v>25047</v>
      </c>
      <c r="D686">
        <v>338</v>
      </c>
      <c r="E686" t="s">
        <v>1344</v>
      </c>
      <c r="F686" s="8">
        <v>46040</v>
      </c>
      <c r="G686" t="s">
        <v>14337</v>
      </c>
      <c r="H686">
        <v>17</v>
      </c>
      <c r="I686">
        <v>17</v>
      </c>
      <c r="J686">
        <v>0</v>
      </c>
      <c r="K686" t="s">
        <v>14338</v>
      </c>
      <c r="L686">
        <v>4</v>
      </c>
    </row>
    <row r="687" spans="1:12">
      <c r="A687" t="s">
        <v>25</v>
      </c>
      <c r="B687" t="s">
        <v>1344</v>
      </c>
      <c r="C687">
        <v>26059</v>
      </c>
      <c r="D687">
        <v>338</v>
      </c>
      <c r="E687" t="s">
        <v>1344</v>
      </c>
      <c r="F687" s="8">
        <v>46047</v>
      </c>
      <c r="G687" t="s">
        <v>14337</v>
      </c>
      <c r="H687">
        <v>17</v>
      </c>
      <c r="I687">
        <v>17</v>
      </c>
      <c r="J687">
        <v>0</v>
      </c>
      <c r="K687" t="s">
        <v>14338</v>
      </c>
      <c r="L687">
        <v>5</v>
      </c>
    </row>
    <row r="688" spans="1:12">
      <c r="A688" t="s">
        <v>25</v>
      </c>
      <c r="B688" t="s">
        <v>1344</v>
      </c>
      <c r="C688">
        <v>28791</v>
      </c>
      <c r="D688">
        <v>338</v>
      </c>
      <c r="E688" t="s">
        <v>1344</v>
      </c>
      <c r="F688" s="8">
        <v>46068</v>
      </c>
      <c r="G688" t="s">
        <v>14337</v>
      </c>
      <c r="H688">
        <v>33</v>
      </c>
      <c r="I688">
        <v>33</v>
      </c>
      <c r="J688">
        <v>0</v>
      </c>
      <c r="K688" t="s">
        <v>14338</v>
      </c>
      <c r="L688">
        <v>8</v>
      </c>
    </row>
    <row r="689" spans="1:12">
      <c r="A689" t="s">
        <v>25</v>
      </c>
      <c r="B689" t="s">
        <v>1344</v>
      </c>
      <c r="C689">
        <v>27894</v>
      </c>
      <c r="D689">
        <v>338</v>
      </c>
      <c r="E689" t="s">
        <v>1344</v>
      </c>
      <c r="F689" s="8">
        <v>46060</v>
      </c>
      <c r="G689" t="s">
        <v>14337</v>
      </c>
      <c r="H689">
        <v>33</v>
      </c>
      <c r="I689">
        <v>33</v>
      </c>
      <c r="J689">
        <v>0</v>
      </c>
      <c r="K689" t="s">
        <v>14338</v>
      </c>
      <c r="L689">
        <v>6</v>
      </c>
    </row>
    <row r="690" spans="1:12">
      <c r="A690" t="s">
        <v>25</v>
      </c>
      <c r="B690" t="s">
        <v>1344</v>
      </c>
      <c r="C690">
        <v>26904</v>
      </c>
      <c r="D690">
        <v>338</v>
      </c>
      <c r="E690" t="s">
        <v>1344</v>
      </c>
      <c r="F690" s="8">
        <v>46053</v>
      </c>
      <c r="G690" t="s">
        <v>14337</v>
      </c>
      <c r="H690">
        <v>33</v>
      </c>
      <c r="I690">
        <v>33</v>
      </c>
      <c r="J690">
        <v>16</v>
      </c>
      <c r="K690" t="s">
        <v>14338</v>
      </c>
      <c r="L690">
        <v>5</v>
      </c>
    </row>
    <row r="691" spans="1:12">
      <c r="A691" t="s">
        <v>25</v>
      </c>
      <c r="B691" t="s">
        <v>1344</v>
      </c>
      <c r="C691">
        <v>23311</v>
      </c>
      <c r="D691">
        <v>338</v>
      </c>
      <c r="E691" t="s">
        <v>1344</v>
      </c>
      <c r="F691" s="8">
        <v>46026</v>
      </c>
      <c r="G691" t="s">
        <v>14337</v>
      </c>
      <c r="H691">
        <v>17</v>
      </c>
      <c r="I691">
        <v>17</v>
      </c>
      <c r="J691">
        <v>4</v>
      </c>
      <c r="K691" t="s">
        <v>14338</v>
      </c>
      <c r="L691">
        <v>2</v>
      </c>
    </row>
    <row r="692" spans="1:12">
      <c r="A692" t="s">
        <v>25</v>
      </c>
      <c r="B692" t="s">
        <v>1344</v>
      </c>
      <c r="C692">
        <v>29588</v>
      </c>
      <c r="D692">
        <v>338</v>
      </c>
      <c r="E692" t="s">
        <v>1344</v>
      </c>
      <c r="F692" s="8">
        <v>46075</v>
      </c>
      <c r="G692" t="s">
        <v>14337</v>
      </c>
      <c r="H692">
        <v>48</v>
      </c>
      <c r="I692">
        <v>48</v>
      </c>
      <c r="J692">
        <v>15</v>
      </c>
      <c r="K692" t="s">
        <v>14338</v>
      </c>
      <c r="L692">
        <v>9</v>
      </c>
    </row>
    <row r="693" spans="1:12">
      <c r="A693" t="s">
        <v>25</v>
      </c>
      <c r="B693" t="s">
        <v>1522</v>
      </c>
      <c r="C693">
        <v>32716</v>
      </c>
      <c r="D693">
        <v>339</v>
      </c>
      <c r="E693" t="s">
        <v>1522</v>
      </c>
      <c r="F693" s="8">
        <v>46096</v>
      </c>
      <c r="G693" t="s">
        <v>14337</v>
      </c>
      <c r="H693">
        <v>20</v>
      </c>
      <c r="I693">
        <v>20</v>
      </c>
      <c r="J693">
        <v>0</v>
      </c>
      <c r="K693" t="s">
        <v>14338</v>
      </c>
      <c r="L693">
        <v>12</v>
      </c>
    </row>
    <row r="694" spans="1:12">
      <c r="A694" t="s">
        <v>25</v>
      </c>
      <c r="B694" t="s">
        <v>1522</v>
      </c>
      <c r="C694">
        <v>30709</v>
      </c>
      <c r="D694">
        <v>339</v>
      </c>
      <c r="E694" t="s">
        <v>1522</v>
      </c>
      <c r="F694" s="8">
        <v>46082</v>
      </c>
      <c r="G694" t="s">
        <v>14337</v>
      </c>
      <c r="H694">
        <v>20</v>
      </c>
      <c r="I694">
        <v>20</v>
      </c>
      <c r="J694">
        <v>0</v>
      </c>
      <c r="K694" t="s">
        <v>14338</v>
      </c>
      <c r="L694">
        <v>10</v>
      </c>
    </row>
    <row r="695" spans="1:12">
      <c r="A695" t="s">
        <v>25</v>
      </c>
      <c r="B695" t="s">
        <v>1522</v>
      </c>
      <c r="C695">
        <v>31725</v>
      </c>
      <c r="D695">
        <v>339</v>
      </c>
      <c r="E695" t="s">
        <v>1522</v>
      </c>
      <c r="F695" s="8">
        <v>46089</v>
      </c>
      <c r="G695" t="s">
        <v>14337</v>
      </c>
      <c r="H695">
        <v>20</v>
      </c>
      <c r="I695">
        <v>20</v>
      </c>
      <c r="J695">
        <v>0</v>
      </c>
      <c r="K695" t="s">
        <v>14338</v>
      </c>
      <c r="L695">
        <v>11</v>
      </c>
    </row>
    <row r="696" spans="1:12">
      <c r="A696" t="s">
        <v>25</v>
      </c>
      <c r="B696" t="s">
        <v>1522</v>
      </c>
      <c r="C696">
        <v>29590</v>
      </c>
      <c r="D696">
        <v>339</v>
      </c>
      <c r="E696" t="s">
        <v>1522</v>
      </c>
      <c r="F696" s="8">
        <v>46075</v>
      </c>
      <c r="G696" t="s">
        <v>14337</v>
      </c>
      <c r="H696">
        <v>20</v>
      </c>
      <c r="I696">
        <v>20</v>
      </c>
      <c r="J696">
        <v>0</v>
      </c>
      <c r="K696" t="s">
        <v>14338</v>
      </c>
      <c r="L696">
        <v>9</v>
      </c>
    </row>
    <row r="697" spans="1:12">
      <c r="A697" t="s">
        <v>25</v>
      </c>
      <c r="B697" t="s">
        <v>1522</v>
      </c>
      <c r="C697">
        <v>28793</v>
      </c>
      <c r="D697">
        <v>339</v>
      </c>
      <c r="E697" t="s">
        <v>1522</v>
      </c>
      <c r="F697" s="8">
        <v>46068</v>
      </c>
      <c r="G697" t="s">
        <v>14337</v>
      </c>
      <c r="H697">
        <v>20</v>
      </c>
      <c r="I697">
        <v>20</v>
      </c>
      <c r="J697">
        <v>0</v>
      </c>
      <c r="K697" t="s">
        <v>14338</v>
      </c>
      <c r="L697">
        <v>8</v>
      </c>
    </row>
    <row r="698" spans="1:12">
      <c r="A698" t="s">
        <v>25</v>
      </c>
      <c r="B698" t="s">
        <v>1522</v>
      </c>
      <c r="C698">
        <v>27896</v>
      </c>
      <c r="D698">
        <v>339</v>
      </c>
      <c r="E698" t="s">
        <v>1522</v>
      </c>
      <c r="F698" s="8">
        <v>46060</v>
      </c>
      <c r="G698" t="s">
        <v>14337</v>
      </c>
      <c r="H698">
        <v>20</v>
      </c>
      <c r="I698">
        <v>20</v>
      </c>
      <c r="J698">
        <v>0</v>
      </c>
      <c r="K698" t="s">
        <v>14338</v>
      </c>
      <c r="L698">
        <v>6</v>
      </c>
    </row>
    <row r="699" spans="1:12">
      <c r="A699" t="s">
        <v>25</v>
      </c>
      <c r="B699" t="s">
        <v>1522</v>
      </c>
      <c r="C699">
        <v>26061</v>
      </c>
      <c r="D699">
        <v>339</v>
      </c>
      <c r="E699" t="s">
        <v>1522</v>
      </c>
      <c r="F699" s="8">
        <v>46047</v>
      </c>
      <c r="G699" t="s">
        <v>14337</v>
      </c>
      <c r="H699">
        <v>16</v>
      </c>
      <c r="I699">
        <v>16</v>
      </c>
      <c r="J699">
        <v>0</v>
      </c>
      <c r="K699" t="s">
        <v>14338</v>
      </c>
      <c r="L699">
        <v>5</v>
      </c>
    </row>
    <row r="700" spans="1:12">
      <c r="A700" t="s">
        <v>25</v>
      </c>
      <c r="B700" t="s">
        <v>1522</v>
      </c>
      <c r="C700">
        <v>25049</v>
      </c>
      <c r="D700">
        <v>339</v>
      </c>
      <c r="E700" t="s">
        <v>1522</v>
      </c>
      <c r="F700" s="8">
        <v>46040</v>
      </c>
      <c r="G700" t="s">
        <v>14337</v>
      </c>
      <c r="H700">
        <v>16</v>
      </c>
      <c r="I700">
        <v>16</v>
      </c>
      <c r="J700">
        <v>0</v>
      </c>
      <c r="K700" t="s">
        <v>14338</v>
      </c>
      <c r="L700">
        <v>4</v>
      </c>
    </row>
    <row r="701" spans="1:12">
      <c r="A701" t="s">
        <v>25</v>
      </c>
      <c r="B701" t="s">
        <v>1522</v>
      </c>
      <c r="C701">
        <v>24221</v>
      </c>
      <c r="D701">
        <v>339</v>
      </c>
      <c r="E701" t="s">
        <v>1522</v>
      </c>
      <c r="F701" s="8">
        <v>46033</v>
      </c>
      <c r="G701" t="s">
        <v>14337</v>
      </c>
      <c r="H701">
        <v>16</v>
      </c>
      <c r="I701">
        <v>16</v>
      </c>
      <c r="J701">
        <v>0</v>
      </c>
      <c r="K701" t="s">
        <v>14338</v>
      </c>
      <c r="L701">
        <v>3</v>
      </c>
    </row>
    <row r="702" spans="1:12">
      <c r="A702" t="s">
        <v>25</v>
      </c>
      <c r="B702" t="s">
        <v>1522</v>
      </c>
      <c r="C702">
        <v>26906</v>
      </c>
      <c r="D702">
        <v>339</v>
      </c>
      <c r="E702" t="s">
        <v>1522</v>
      </c>
      <c r="F702" s="8">
        <v>46053</v>
      </c>
      <c r="G702" t="s">
        <v>14337</v>
      </c>
      <c r="H702">
        <v>20</v>
      </c>
      <c r="I702">
        <v>20</v>
      </c>
      <c r="J702">
        <v>4</v>
      </c>
      <c r="K702" t="s">
        <v>14338</v>
      </c>
      <c r="L702">
        <v>5</v>
      </c>
    </row>
    <row r="703" spans="1:12">
      <c r="A703" t="s">
        <v>25</v>
      </c>
      <c r="B703" t="s">
        <v>1522</v>
      </c>
      <c r="C703">
        <v>23313</v>
      </c>
      <c r="D703">
        <v>339</v>
      </c>
      <c r="E703" t="s">
        <v>1522</v>
      </c>
      <c r="F703" s="8">
        <v>46026</v>
      </c>
      <c r="G703" t="s">
        <v>14337</v>
      </c>
      <c r="H703">
        <v>16</v>
      </c>
      <c r="I703">
        <v>16</v>
      </c>
      <c r="J703">
        <v>0</v>
      </c>
      <c r="K703" t="s">
        <v>14338</v>
      </c>
      <c r="L703">
        <v>2</v>
      </c>
    </row>
    <row r="704" spans="1:12">
      <c r="A704" t="s">
        <v>25</v>
      </c>
      <c r="B704" t="s">
        <v>6589</v>
      </c>
      <c r="C704">
        <v>32718</v>
      </c>
      <c r="D704">
        <v>340</v>
      </c>
      <c r="E704" t="s">
        <v>6589</v>
      </c>
      <c r="F704" s="8">
        <v>46096</v>
      </c>
      <c r="G704" t="s">
        <v>14337</v>
      </c>
      <c r="H704">
        <v>23</v>
      </c>
      <c r="I704">
        <v>63</v>
      </c>
      <c r="J704">
        <v>0</v>
      </c>
      <c r="K704" t="s">
        <v>14338</v>
      </c>
      <c r="L704">
        <v>12</v>
      </c>
    </row>
    <row r="705" spans="1:12">
      <c r="A705" t="s">
        <v>25</v>
      </c>
      <c r="B705" t="s">
        <v>6589</v>
      </c>
      <c r="C705">
        <v>30711</v>
      </c>
      <c r="D705">
        <v>340</v>
      </c>
      <c r="E705" t="s">
        <v>6589</v>
      </c>
      <c r="F705" s="8">
        <v>46082</v>
      </c>
      <c r="G705" t="s">
        <v>14337</v>
      </c>
      <c r="H705">
        <v>23</v>
      </c>
      <c r="I705">
        <v>63</v>
      </c>
      <c r="J705">
        <v>0</v>
      </c>
      <c r="K705" t="s">
        <v>14338</v>
      </c>
      <c r="L705">
        <v>10</v>
      </c>
    </row>
    <row r="706" spans="1:12">
      <c r="A706" t="s">
        <v>25</v>
      </c>
      <c r="B706" t="s">
        <v>6589</v>
      </c>
      <c r="C706">
        <v>31727</v>
      </c>
      <c r="D706">
        <v>340</v>
      </c>
      <c r="E706" t="s">
        <v>6589</v>
      </c>
      <c r="F706" s="8">
        <v>46089</v>
      </c>
      <c r="G706" t="s">
        <v>14337</v>
      </c>
      <c r="H706">
        <v>23</v>
      </c>
      <c r="I706">
        <v>63</v>
      </c>
      <c r="J706">
        <v>0</v>
      </c>
      <c r="K706" t="s">
        <v>14338</v>
      </c>
      <c r="L706">
        <v>11</v>
      </c>
    </row>
    <row r="707" spans="1:12">
      <c r="A707" t="s">
        <v>25</v>
      </c>
      <c r="B707" t="s">
        <v>6589</v>
      </c>
      <c r="C707">
        <v>29592</v>
      </c>
      <c r="D707">
        <v>340</v>
      </c>
      <c r="E707" t="s">
        <v>6589</v>
      </c>
      <c r="F707" s="8">
        <v>46075</v>
      </c>
      <c r="G707" t="s">
        <v>14337</v>
      </c>
      <c r="H707">
        <v>23</v>
      </c>
      <c r="I707">
        <v>63</v>
      </c>
      <c r="J707">
        <v>0</v>
      </c>
      <c r="K707" t="s">
        <v>14338</v>
      </c>
      <c r="L707">
        <v>9</v>
      </c>
    </row>
    <row r="708" spans="1:12">
      <c r="A708" t="s">
        <v>25</v>
      </c>
      <c r="B708" t="s">
        <v>6589</v>
      </c>
      <c r="C708">
        <v>28795</v>
      </c>
      <c r="D708">
        <v>340</v>
      </c>
      <c r="E708" t="s">
        <v>6589</v>
      </c>
      <c r="F708" s="8">
        <v>46068</v>
      </c>
      <c r="G708" t="s">
        <v>14337</v>
      </c>
      <c r="H708">
        <v>23</v>
      </c>
      <c r="I708">
        <v>63</v>
      </c>
      <c r="J708">
        <v>0</v>
      </c>
      <c r="K708" t="s">
        <v>14338</v>
      </c>
      <c r="L708">
        <v>8</v>
      </c>
    </row>
    <row r="709" spans="1:12">
      <c r="A709" t="s">
        <v>25</v>
      </c>
      <c r="B709" t="s">
        <v>6589</v>
      </c>
      <c r="C709">
        <v>27898</v>
      </c>
      <c r="D709">
        <v>340</v>
      </c>
      <c r="E709" t="s">
        <v>6589</v>
      </c>
      <c r="F709" s="8">
        <v>46060</v>
      </c>
      <c r="G709" t="s">
        <v>14337</v>
      </c>
      <c r="H709">
        <v>23</v>
      </c>
      <c r="I709">
        <v>63</v>
      </c>
      <c r="J709">
        <v>0</v>
      </c>
      <c r="K709" t="s">
        <v>14338</v>
      </c>
      <c r="L709">
        <v>6</v>
      </c>
    </row>
    <row r="710" spans="1:12">
      <c r="A710" t="s">
        <v>25</v>
      </c>
      <c r="B710" t="s">
        <v>6589</v>
      </c>
      <c r="C710">
        <v>26063</v>
      </c>
      <c r="D710">
        <v>340</v>
      </c>
      <c r="E710" t="s">
        <v>6589</v>
      </c>
      <c r="F710" s="8">
        <v>46047</v>
      </c>
      <c r="G710" t="s">
        <v>14337</v>
      </c>
      <c r="H710">
        <v>63</v>
      </c>
      <c r="I710">
        <v>63</v>
      </c>
      <c r="J710">
        <v>0</v>
      </c>
      <c r="K710" t="s">
        <v>14338</v>
      </c>
      <c r="L710">
        <v>5</v>
      </c>
    </row>
    <row r="711" spans="1:12">
      <c r="A711" t="s">
        <v>25</v>
      </c>
      <c r="B711" t="s">
        <v>6589</v>
      </c>
      <c r="C711">
        <v>25051</v>
      </c>
      <c r="D711">
        <v>340</v>
      </c>
      <c r="E711" t="s">
        <v>6589</v>
      </c>
      <c r="F711" s="8">
        <v>46040</v>
      </c>
      <c r="G711" t="s">
        <v>14337</v>
      </c>
      <c r="H711">
        <v>63</v>
      </c>
      <c r="I711">
        <v>63</v>
      </c>
      <c r="J711">
        <v>0</v>
      </c>
      <c r="K711" t="s">
        <v>14338</v>
      </c>
      <c r="L711">
        <v>4</v>
      </c>
    </row>
    <row r="712" spans="1:12">
      <c r="A712" t="s">
        <v>25</v>
      </c>
      <c r="B712" t="s">
        <v>6589</v>
      </c>
      <c r="C712">
        <v>24223</v>
      </c>
      <c r="D712">
        <v>340</v>
      </c>
      <c r="E712" t="s">
        <v>6589</v>
      </c>
      <c r="F712" s="8">
        <v>46033</v>
      </c>
      <c r="G712" t="s">
        <v>14337</v>
      </c>
      <c r="H712">
        <v>63</v>
      </c>
      <c r="I712">
        <v>63</v>
      </c>
      <c r="J712">
        <v>0</v>
      </c>
      <c r="K712" t="s">
        <v>14338</v>
      </c>
      <c r="L712">
        <v>3</v>
      </c>
    </row>
    <row r="713" spans="1:12">
      <c r="A713" t="s">
        <v>25</v>
      </c>
      <c r="B713" t="s">
        <v>6589</v>
      </c>
      <c r="C713">
        <v>27166</v>
      </c>
      <c r="D713">
        <v>340</v>
      </c>
      <c r="E713" t="s">
        <v>6589</v>
      </c>
      <c r="F713" s="8">
        <v>46053</v>
      </c>
      <c r="G713" t="s">
        <v>14337</v>
      </c>
      <c r="H713">
        <v>23</v>
      </c>
      <c r="I713">
        <v>63</v>
      </c>
      <c r="J713">
        <v>0</v>
      </c>
      <c r="K713" t="s">
        <v>14338</v>
      </c>
      <c r="L713">
        <v>5</v>
      </c>
    </row>
    <row r="714" spans="1:12">
      <c r="A714" t="s">
        <v>25</v>
      </c>
      <c r="B714" t="s">
        <v>6589</v>
      </c>
      <c r="C714">
        <v>23315</v>
      </c>
      <c r="D714">
        <v>340</v>
      </c>
      <c r="E714" t="s">
        <v>6589</v>
      </c>
      <c r="F714" s="8">
        <v>46026</v>
      </c>
      <c r="G714" t="s">
        <v>14337</v>
      </c>
      <c r="H714">
        <v>63</v>
      </c>
      <c r="I714">
        <v>63</v>
      </c>
      <c r="J714">
        <v>0</v>
      </c>
      <c r="K714" t="s">
        <v>14338</v>
      </c>
      <c r="L714">
        <v>2</v>
      </c>
    </row>
    <row r="715" spans="1:12">
      <c r="A715" t="s">
        <v>25</v>
      </c>
      <c r="B715" t="s">
        <v>7019</v>
      </c>
      <c r="C715">
        <v>32720</v>
      </c>
      <c r="D715">
        <v>341</v>
      </c>
      <c r="E715" t="s">
        <v>7019</v>
      </c>
      <c r="F715" s="8">
        <v>46096</v>
      </c>
      <c r="G715" t="s">
        <v>14337</v>
      </c>
      <c r="H715">
        <v>19</v>
      </c>
      <c r="I715">
        <v>19</v>
      </c>
      <c r="J715">
        <v>0</v>
      </c>
      <c r="K715" t="s">
        <v>14338</v>
      </c>
      <c r="L715">
        <v>12</v>
      </c>
    </row>
    <row r="716" spans="1:12">
      <c r="A716" t="s">
        <v>25</v>
      </c>
      <c r="B716" t="s">
        <v>7019</v>
      </c>
      <c r="C716">
        <v>30713</v>
      </c>
      <c r="D716">
        <v>341</v>
      </c>
      <c r="E716" t="s">
        <v>7019</v>
      </c>
      <c r="F716" s="8">
        <v>46082</v>
      </c>
      <c r="G716" t="s">
        <v>14337</v>
      </c>
      <c r="H716">
        <v>19</v>
      </c>
      <c r="I716">
        <v>19</v>
      </c>
      <c r="J716">
        <v>0</v>
      </c>
      <c r="K716" t="s">
        <v>14338</v>
      </c>
      <c r="L716">
        <v>10</v>
      </c>
    </row>
    <row r="717" spans="1:12">
      <c r="A717" t="s">
        <v>25</v>
      </c>
      <c r="B717" t="s">
        <v>7019</v>
      </c>
      <c r="C717">
        <v>31729</v>
      </c>
      <c r="D717">
        <v>341</v>
      </c>
      <c r="E717" t="s">
        <v>7019</v>
      </c>
      <c r="F717" s="8">
        <v>46089</v>
      </c>
      <c r="G717" t="s">
        <v>14337</v>
      </c>
      <c r="H717">
        <v>19</v>
      </c>
      <c r="I717">
        <v>19</v>
      </c>
      <c r="J717">
        <v>0</v>
      </c>
      <c r="K717" t="s">
        <v>14338</v>
      </c>
      <c r="L717">
        <v>11</v>
      </c>
    </row>
    <row r="718" spans="1:12">
      <c r="A718" t="s">
        <v>25</v>
      </c>
      <c r="B718" t="s">
        <v>7019</v>
      </c>
      <c r="C718">
        <v>27900</v>
      </c>
      <c r="D718">
        <v>341</v>
      </c>
      <c r="E718" t="s">
        <v>7019</v>
      </c>
      <c r="F718" s="8">
        <v>46060</v>
      </c>
      <c r="G718" t="s">
        <v>14337</v>
      </c>
      <c r="H718">
        <v>19</v>
      </c>
      <c r="I718">
        <v>19</v>
      </c>
      <c r="J718">
        <v>0</v>
      </c>
      <c r="K718" t="s">
        <v>14338</v>
      </c>
      <c r="L718">
        <v>6</v>
      </c>
    </row>
    <row r="719" spans="1:12">
      <c r="A719" t="s">
        <v>25</v>
      </c>
      <c r="B719" t="s">
        <v>7019</v>
      </c>
      <c r="C719">
        <v>26065</v>
      </c>
      <c r="D719">
        <v>341</v>
      </c>
      <c r="E719" t="s">
        <v>7019</v>
      </c>
      <c r="F719" s="8">
        <v>46047</v>
      </c>
      <c r="G719" t="s">
        <v>14337</v>
      </c>
      <c r="H719">
        <v>18</v>
      </c>
      <c r="I719">
        <v>18</v>
      </c>
      <c r="J719">
        <v>0</v>
      </c>
      <c r="K719" t="s">
        <v>14338</v>
      </c>
      <c r="L719">
        <v>5</v>
      </c>
    </row>
    <row r="720" spans="1:12">
      <c r="A720" t="s">
        <v>25</v>
      </c>
      <c r="B720" t="s">
        <v>7019</v>
      </c>
      <c r="C720">
        <v>25053</v>
      </c>
      <c r="D720">
        <v>341</v>
      </c>
      <c r="E720" t="s">
        <v>7019</v>
      </c>
      <c r="F720" s="8">
        <v>46040</v>
      </c>
      <c r="G720" t="s">
        <v>14337</v>
      </c>
      <c r="H720">
        <v>18</v>
      </c>
      <c r="I720">
        <v>18</v>
      </c>
      <c r="J720">
        <v>0</v>
      </c>
      <c r="K720" t="s">
        <v>14338</v>
      </c>
      <c r="L720">
        <v>4</v>
      </c>
    </row>
    <row r="721" spans="1:12">
      <c r="A721" t="s">
        <v>25</v>
      </c>
      <c r="B721" t="s">
        <v>7019</v>
      </c>
      <c r="C721">
        <v>24225</v>
      </c>
      <c r="D721">
        <v>341</v>
      </c>
      <c r="E721" t="s">
        <v>7019</v>
      </c>
      <c r="F721" s="8">
        <v>46033</v>
      </c>
      <c r="G721" t="s">
        <v>14337</v>
      </c>
      <c r="H721">
        <v>18</v>
      </c>
      <c r="I721">
        <v>18</v>
      </c>
      <c r="J721">
        <v>0</v>
      </c>
      <c r="K721" t="s">
        <v>14338</v>
      </c>
      <c r="L721">
        <v>3</v>
      </c>
    </row>
    <row r="722" spans="1:12">
      <c r="A722" t="s">
        <v>25</v>
      </c>
      <c r="B722" t="s">
        <v>7019</v>
      </c>
      <c r="C722">
        <v>28797</v>
      </c>
      <c r="D722">
        <v>341</v>
      </c>
      <c r="E722" t="s">
        <v>7019</v>
      </c>
      <c r="F722" s="8">
        <v>46068</v>
      </c>
      <c r="G722" t="s">
        <v>14337</v>
      </c>
      <c r="H722">
        <v>19</v>
      </c>
      <c r="I722">
        <v>19</v>
      </c>
      <c r="J722">
        <v>0</v>
      </c>
      <c r="K722" t="s">
        <v>14338</v>
      </c>
      <c r="L722">
        <v>8</v>
      </c>
    </row>
    <row r="723" spans="1:12">
      <c r="A723" t="s">
        <v>25</v>
      </c>
      <c r="B723" t="s">
        <v>7019</v>
      </c>
      <c r="C723">
        <v>29594</v>
      </c>
      <c r="D723">
        <v>341</v>
      </c>
      <c r="E723" t="s">
        <v>7019</v>
      </c>
      <c r="F723" s="8">
        <v>46075</v>
      </c>
      <c r="G723" t="s">
        <v>14337</v>
      </c>
      <c r="H723">
        <v>19</v>
      </c>
      <c r="I723">
        <v>19</v>
      </c>
      <c r="J723">
        <v>0</v>
      </c>
      <c r="K723" t="s">
        <v>14338</v>
      </c>
      <c r="L723">
        <v>9</v>
      </c>
    </row>
    <row r="724" spans="1:12">
      <c r="A724" t="s">
        <v>25</v>
      </c>
      <c r="B724" t="s">
        <v>7019</v>
      </c>
      <c r="C724">
        <v>26909</v>
      </c>
      <c r="D724">
        <v>341</v>
      </c>
      <c r="E724" t="s">
        <v>7019</v>
      </c>
      <c r="F724" s="8">
        <v>46053</v>
      </c>
      <c r="G724" t="s">
        <v>14337</v>
      </c>
      <c r="H724">
        <v>19</v>
      </c>
      <c r="I724">
        <v>19</v>
      </c>
      <c r="J724">
        <v>1</v>
      </c>
      <c r="K724" t="s">
        <v>14338</v>
      </c>
      <c r="L724">
        <v>5</v>
      </c>
    </row>
    <row r="725" spans="1:12">
      <c r="A725" t="s">
        <v>25</v>
      </c>
      <c r="B725" t="s">
        <v>7019</v>
      </c>
      <c r="C725">
        <v>23317</v>
      </c>
      <c r="D725">
        <v>341</v>
      </c>
      <c r="E725" t="s">
        <v>7019</v>
      </c>
      <c r="F725" s="8">
        <v>46026</v>
      </c>
      <c r="G725" t="s">
        <v>14337</v>
      </c>
      <c r="H725">
        <v>18</v>
      </c>
      <c r="I725">
        <v>18</v>
      </c>
      <c r="J725">
        <v>1</v>
      </c>
      <c r="K725" t="s">
        <v>14338</v>
      </c>
      <c r="L725">
        <v>2</v>
      </c>
    </row>
    <row r="726" spans="1:12">
      <c r="A726" t="s">
        <v>25</v>
      </c>
      <c r="B726" t="s">
        <v>7024</v>
      </c>
      <c r="C726">
        <v>32722</v>
      </c>
      <c r="D726">
        <v>342</v>
      </c>
      <c r="E726" t="s">
        <v>7024</v>
      </c>
      <c r="F726" s="8">
        <v>46096</v>
      </c>
      <c r="G726" t="s">
        <v>14337</v>
      </c>
      <c r="H726">
        <v>23</v>
      </c>
      <c r="I726">
        <v>23</v>
      </c>
      <c r="J726">
        <v>0</v>
      </c>
      <c r="K726" t="s">
        <v>14338</v>
      </c>
      <c r="L726">
        <v>12</v>
      </c>
    </row>
    <row r="727" spans="1:12">
      <c r="A727" t="s">
        <v>25</v>
      </c>
      <c r="B727" t="s">
        <v>7024</v>
      </c>
      <c r="C727">
        <v>30715</v>
      </c>
      <c r="D727">
        <v>342</v>
      </c>
      <c r="E727" t="s">
        <v>7024</v>
      </c>
      <c r="F727" s="8">
        <v>46082</v>
      </c>
      <c r="G727" t="s">
        <v>14337</v>
      </c>
      <c r="H727">
        <v>23</v>
      </c>
      <c r="I727">
        <v>23</v>
      </c>
      <c r="J727">
        <v>0</v>
      </c>
      <c r="K727" t="s">
        <v>14338</v>
      </c>
      <c r="L727">
        <v>10</v>
      </c>
    </row>
    <row r="728" spans="1:12">
      <c r="A728" t="s">
        <v>25</v>
      </c>
      <c r="B728" t="s">
        <v>7024</v>
      </c>
      <c r="C728">
        <v>31731</v>
      </c>
      <c r="D728">
        <v>342</v>
      </c>
      <c r="E728" t="s">
        <v>7024</v>
      </c>
      <c r="F728" s="8">
        <v>46089</v>
      </c>
      <c r="G728" t="s">
        <v>14337</v>
      </c>
      <c r="H728">
        <v>23</v>
      </c>
      <c r="I728">
        <v>23</v>
      </c>
      <c r="J728">
        <v>0</v>
      </c>
      <c r="K728" t="s">
        <v>14338</v>
      </c>
      <c r="L728">
        <v>11</v>
      </c>
    </row>
    <row r="729" spans="1:12">
      <c r="A729" t="s">
        <v>25</v>
      </c>
      <c r="B729" t="s">
        <v>7024</v>
      </c>
      <c r="C729">
        <v>25055</v>
      </c>
      <c r="D729">
        <v>342</v>
      </c>
      <c r="E729" t="s">
        <v>7024</v>
      </c>
      <c r="F729" s="8">
        <v>46040</v>
      </c>
      <c r="G729" t="s">
        <v>14337</v>
      </c>
      <c r="H729">
        <v>23</v>
      </c>
      <c r="I729">
        <v>23</v>
      </c>
      <c r="J729">
        <v>0</v>
      </c>
      <c r="K729" t="s">
        <v>14338</v>
      </c>
      <c r="L729">
        <v>4</v>
      </c>
    </row>
    <row r="730" spans="1:12">
      <c r="A730" t="s">
        <v>25</v>
      </c>
      <c r="B730" t="s">
        <v>7024</v>
      </c>
      <c r="C730">
        <v>24227</v>
      </c>
      <c r="D730">
        <v>342</v>
      </c>
      <c r="E730" t="s">
        <v>7024</v>
      </c>
      <c r="F730" s="8">
        <v>46033</v>
      </c>
      <c r="G730" t="s">
        <v>14337</v>
      </c>
      <c r="H730">
        <v>23</v>
      </c>
      <c r="I730">
        <v>23</v>
      </c>
      <c r="J730">
        <v>0</v>
      </c>
      <c r="K730" t="s">
        <v>14338</v>
      </c>
      <c r="L730">
        <v>3</v>
      </c>
    </row>
    <row r="731" spans="1:12">
      <c r="A731" t="s">
        <v>25</v>
      </c>
      <c r="B731" t="s">
        <v>7024</v>
      </c>
      <c r="C731">
        <v>29596</v>
      </c>
      <c r="D731">
        <v>342</v>
      </c>
      <c r="E731" t="s">
        <v>7024</v>
      </c>
      <c r="F731" s="8">
        <v>46075</v>
      </c>
      <c r="G731" t="s">
        <v>14337</v>
      </c>
      <c r="H731">
        <v>23</v>
      </c>
      <c r="I731">
        <v>23</v>
      </c>
      <c r="J731">
        <v>0</v>
      </c>
      <c r="K731" t="s">
        <v>14338</v>
      </c>
      <c r="L731">
        <v>9</v>
      </c>
    </row>
    <row r="732" spans="1:12">
      <c r="A732" t="s">
        <v>25</v>
      </c>
      <c r="B732" t="s">
        <v>7024</v>
      </c>
      <c r="C732">
        <v>28799</v>
      </c>
      <c r="D732">
        <v>342</v>
      </c>
      <c r="E732" t="s">
        <v>7024</v>
      </c>
      <c r="F732" s="8">
        <v>46068</v>
      </c>
      <c r="G732" t="s">
        <v>14337</v>
      </c>
      <c r="H732">
        <v>23</v>
      </c>
      <c r="I732">
        <v>23</v>
      </c>
      <c r="J732">
        <v>0</v>
      </c>
      <c r="K732" t="s">
        <v>14338</v>
      </c>
      <c r="L732">
        <v>8</v>
      </c>
    </row>
    <row r="733" spans="1:12">
      <c r="A733" t="s">
        <v>25</v>
      </c>
      <c r="B733" t="s">
        <v>7024</v>
      </c>
      <c r="C733">
        <v>27902</v>
      </c>
      <c r="D733">
        <v>342</v>
      </c>
      <c r="E733" t="s">
        <v>7024</v>
      </c>
      <c r="F733" s="8">
        <v>46060</v>
      </c>
      <c r="G733" t="s">
        <v>14337</v>
      </c>
      <c r="H733">
        <v>23</v>
      </c>
      <c r="I733">
        <v>23</v>
      </c>
      <c r="J733">
        <v>0</v>
      </c>
      <c r="K733" t="s">
        <v>14338</v>
      </c>
      <c r="L733">
        <v>6</v>
      </c>
    </row>
    <row r="734" spans="1:12">
      <c r="A734" t="s">
        <v>25</v>
      </c>
      <c r="B734" t="s">
        <v>7024</v>
      </c>
      <c r="C734">
        <v>26067</v>
      </c>
      <c r="D734">
        <v>342</v>
      </c>
      <c r="E734" t="s">
        <v>7024</v>
      </c>
      <c r="F734" s="8">
        <v>46047</v>
      </c>
      <c r="G734" t="s">
        <v>14337</v>
      </c>
      <c r="H734">
        <v>23</v>
      </c>
      <c r="I734">
        <v>23</v>
      </c>
      <c r="J734">
        <v>0</v>
      </c>
      <c r="K734" t="s">
        <v>14338</v>
      </c>
      <c r="L734">
        <v>5</v>
      </c>
    </row>
    <row r="735" spans="1:12">
      <c r="A735" t="s">
        <v>25</v>
      </c>
      <c r="B735" t="s">
        <v>7024</v>
      </c>
      <c r="C735">
        <v>23319</v>
      </c>
      <c r="D735">
        <v>342</v>
      </c>
      <c r="E735" t="s">
        <v>7024</v>
      </c>
      <c r="F735" s="8">
        <v>46026</v>
      </c>
      <c r="G735" t="s">
        <v>14337</v>
      </c>
      <c r="H735">
        <v>23</v>
      </c>
      <c r="I735">
        <v>23</v>
      </c>
      <c r="J735">
        <v>3</v>
      </c>
      <c r="K735" t="s">
        <v>14338</v>
      </c>
      <c r="L735">
        <v>2</v>
      </c>
    </row>
    <row r="736" spans="1:12">
      <c r="A736" t="s">
        <v>25</v>
      </c>
      <c r="B736" t="s">
        <v>7024</v>
      </c>
      <c r="C736">
        <v>26911</v>
      </c>
      <c r="D736">
        <v>342</v>
      </c>
      <c r="E736" t="s">
        <v>7024</v>
      </c>
      <c r="F736" s="8">
        <v>46053</v>
      </c>
      <c r="G736" t="s">
        <v>14337</v>
      </c>
      <c r="H736">
        <v>23</v>
      </c>
      <c r="I736">
        <v>23</v>
      </c>
      <c r="J736">
        <v>0</v>
      </c>
      <c r="K736" t="s">
        <v>14338</v>
      </c>
      <c r="L736">
        <v>5</v>
      </c>
    </row>
    <row r="737" spans="1:12">
      <c r="A737" t="s">
        <v>25</v>
      </c>
      <c r="B737" t="s">
        <v>7030</v>
      </c>
      <c r="C737">
        <v>32724</v>
      </c>
      <c r="D737">
        <v>343</v>
      </c>
      <c r="E737" t="s">
        <v>7030</v>
      </c>
      <c r="F737" s="8">
        <v>46096</v>
      </c>
      <c r="G737" t="s">
        <v>14337</v>
      </c>
      <c r="H737">
        <v>15</v>
      </c>
      <c r="I737">
        <v>15</v>
      </c>
      <c r="J737">
        <v>0</v>
      </c>
      <c r="K737" t="s">
        <v>14338</v>
      </c>
      <c r="L737">
        <v>12</v>
      </c>
    </row>
    <row r="738" spans="1:12">
      <c r="A738" t="s">
        <v>25</v>
      </c>
      <c r="B738" t="s">
        <v>7030</v>
      </c>
      <c r="C738">
        <v>30717</v>
      </c>
      <c r="D738">
        <v>343</v>
      </c>
      <c r="E738" t="s">
        <v>7030</v>
      </c>
      <c r="F738" s="8">
        <v>46082</v>
      </c>
      <c r="G738" t="s">
        <v>14337</v>
      </c>
      <c r="H738">
        <v>15</v>
      </c>
      <c r="I738">
        <v>15</v>
      </c>
      <c r="J738">
        <v>0</v>
      </c>
      <c r="K738" t="s">
        <v>14338</v>
      </c>
      <c r="L738">
        <v>10</v>
      </c>
    </row>
    <row r="739" spans="1:12">
      <c r="A739" t="s">
        <v>25</v>
      </c>
      <c r="B739" t="s">
        <v>7030</v>
      </c>
      <c r="C739">
        <v>31733</v>
      </c>
      <c r="D739">
        <v>343</v>
      </c>
      <c r="E739" t="s">
        <v>7030</v>
      </c>
      <c r="F739" s="8">
        <v>46089</v>
      </c>
      <c r="G739" t="s">
        <v>14337</v>
      </c>
      <c r="H739">
        <v>15</v>
      </c>
      <c r="I739">
        <v>15</v>
      </c>
      <c r="J739">
        <v>0</v>
      </c>
      <c r="K739" t="s">
        <v>14338</v>
      </c>
      <c r="L739">
        <v>11</v>
      </c>
    </row>
    <row r="740" spans="1:12">
      <c r="A740" t="s">
        <v>25</v>
      </c>
      <c r="B740" t="s">
        <v>7030</v>
      </c>
      <c r="C740">
        <v>29598</v>
      </c>
      <c r="D740">
        <v>343</v>
      </c>
      <c r="E740" t="s">
        <v>7030</v>
      </c>
      <c r="F740" s="8">
        <v>46075</v>
      </c>
      <c r="G740" t="s">
        <v>14337</v>
      </c>
      <c r="H740">
        <v>15</v>
      </c>
      <c r="I740">
        <v>15</v>
      </c>
      <c r="J740">
        <v>0</v>
      </c>
      <c r="K740" t="s">
        <v>14338</v>
      </c>
      <c r="L740">
        <v>9</v>
      </c>
    </row>
    <row r="741" spans="1:12">
      <c r="A741" t="s">
        <v>25</v>
      </c>
      <c r="B741" t="s">
        <v>7030</v>
      </c>
      <c r="C741">
        <v>27904</v>
      </c>
      <c r="D741">
        <v>343</v>
      </c>
      <c r="E741" t="s">
        <v>7030</v>
      </c>
      <c r="F741" s="8">
        <v>46060</v>
      </c>
      <c r="G741" t="s">
        <v>14337</v>
      </c>
      <c r="H741">
        <v>15</v>
      </c>
      <c r="I741">
        <v>15</v>
      </c>
      <c r="J741">
        <v>0</v>
      </c>
      <c r="K741" t="s">
        <v>14338</v>
      </c>
      <c r="L741">
        <v>6</v>
      </c>
    </row>
    <row r="742" spans="1:12">
      <c r="A742" t="s">
        <v>25</v>
      </c>
      <c r="B742" t="s">
        <v>7030</v>
      </c>
      <c r="C742">
        <v>26069</v>
      </c>
      <c r="D742">
        <v>343</v>
      </c>
      <c r="E742" t="s">
        <v>7030</v>
      </c>
      <c r="F742" s="8">
        <v>46047</v>
      </c>
      <c r="G742" t="s">
        <v>14337</v>
      </c>
      <c r="H742">
        <v>12</v>
      </c>
      <c r="I742">
        <v>12</v>
      </c>
      <c r="J742">
        <v>0</v>
      </c>
      <c r="K742" t="s">
        <v>14338</v>
      </c>
      <c r="L742">
        <v>5</v>
      </c>
    </row>
    <row r="743" spans="1:12">
      <c r="A743" t="s">
        <v>25</v>
      </c>
      <c r="B743" t="s">
        <v>7030</v>
      </c>
      <c r="C743">
        <v>25057</v>
      </c>
      <c r="D743">
        <v>343</v>
      </c>
      <c r="E743" t="s">
        <v>7030</v>
      </c>
      <c r="F743" s="8">
        <v>46040</v>
      </c>
      <c r="G743" t="s">
        <v>14337</v>
      </c>
      <c r="H743">
        <v>12</v>
      </c>
      <c r="I743">
        <v>12</v>
      </c>
      <c r="J743">
        <v>0</v>
      </c>
      <c r="K743" t="s">
        <v>14338</v>
      </c>
      <c r="L743">
        <v>4</v>
      </c>
    </row>
    <row r="744" spans="1:12">
      <c r="A744" t="s">
        <v>25</v>
      </c>
      <c r="B744" t="s">
        <v>7030</v>
      </c>
      <c r="C744">
        <v>24229</v>
      </c>
      <c r="D744">
        <v>343</v>
      </c>
      <c r="E744" t="s">
        <v>7030</v>
      </c>
      <c r="F744" s="8">
        <v>46033</v>
      </c>
      <c r="G744" t="s">
        <v>14337</v>
      </c>
      <c r="H744">
        <v>12</v>
      </c>
      <c r="I744">
        <v>12</v>
      </c>
      <c r="J744">
        <v>0</v>
      </c>
      <c r="K744" t="s">
        <v>14338</v>
      </c>
      <c r="L744">
        <v>3</v>
      </c>
    </row>
    <row r="745" spans="1:12">
      <c r="A745" t="s">
        <v>25</v>
      </c>
      <c r="B745" t="s">
        <v>7030</v>
      </c>
      <c r="C745">
        <v>28801</v>
      </c>
      <c r="D745">
        <v>343</v>
      </c>
      <c r="E745" t="s">
        <v>7030</v>
      </c>
      <c r="F745" s="8">
        <v>46068</v>
      </c>
      <c r="G745" t="s">
        <v>14337</v>
      </c>
      <c r="H745">
        <v>15</v>
      </c>
      <c r="I745">
        <v>15</v>
      </c>
      <c r="J745">
        <v>0</v>
      </c>
      <c r="K745" t="s">
        <v>14338</v>
      </c>
      <c r="L745">
        <v>8</v>
      </c>
    </row>
    <row r="746" spans="1:12">
      <c r="A746" t="s">
        <v>25</v>
      </c>
      <c r="B746" t="s">
        <v>7030</v>
      </c>
      <c r="C746">
        <v>23321</v>
      </c>
      <c r="D746">
        <v>343</v>
      </c>
      <c r="E746" t="s">
        <v>7030</v>
      </c>
      <c r="F746" s="8">
        <v>46026</v>
      </c>
      <c r="G746" t="s">
        <v>14337</v>
      </c>
      <c r="H746">
        <v>12</v>
      </c>
      <c r="I746">
        <v>12</v>
      </c>
      <c r="J746">
        <v>1</v>
      </c>
      <c r="K746" t="s">
        <v>14338</v>
      </c>
      <c r="L746">
        <v>2</v>
      </c>
    </row>
    <row r="747" spans="1:12">
      <c r="A747" t="s">
        <v>25</v>
      </c>
      <c r="B747" t="s">
        <v>7030</v>
      </c>
      <c r="C747">
        <v>26913</v>
      </c>
      <c r="D747">
        <v>343</v>
      </c>
      <c r="E747" t="s">
        <v>7030</v>
      </c>
      <c r="F747" s="8">
        <v>46053</v>
      </c>
      <c r="G747" t="s">
        <v>14337</v>
      </c>
      <c r="H747">
        <v>15</v>
      </c>
      <c r="I747">
        <v>15</v>
      </c>
      <c r="J747">
        <v>3</v>
      </c>
      <c r="K747" t="s">
        <v>14338</v>
      </c>
      <c r="L747">
        <v>5</v>
      </c>
    </row>
    <row r="748" spans="1:12">
      <c r="A748" t="s">
        <v>25</v>
      </c>
      <c r="B748" t="s">
        <v>404</v>
      </c>
      <c r="C748">
        <v>32726</v>
      </c>
      <c r="D748">
        <v>344</v>
      </c>
      <c r="E748" t="s">
        <v>404</v>
      </c>
      <c r="F748" s="8">
        <v>46096</v>
      </c>
      <c r="G748" t="s">
        <v>14337</v>
      </c>
      <c r="H748">
        <v>18</v>
      </c>
      <c r="I748">
        <v>18</v>
      </c>
      <c r="J748">
        <v>0</v>
      </c>
      <c r="K748" t="s">
        <v>14338</v>
      </c>
      <c r="L748">
        <v>12</v>
      </c>
    </row>
    <row r="749" spans="1:12">
      <c r="A749" t="s">
        <v>25</v>
      </c>
      <c r="B749" t="s">
        <v>404</v>
      </c>
      <c r="C749">
        <v>30719</v>
      </c>
      <c r="D749">
        <v>344</v>
      </c>
      <c r="E749" t="s">
        <v>404</v>
      </c>
      <c r="F749" s="8">
        <v>46082</v>
      </c>
      <c r="G749" t="s">
        <v>14337</v>
      </c>
      <c r="H749">
        <v>18</v>
      </c>
      <c r="I749">
        <v>18</v>
      </c>
      <c r="J749">
        <v>0</v>
      </c>
      <c r="K749" t="s">
        <v>14338</v>
      </c>
      <c r="L749">
        <v>10</v>
      </c>
    </row>
    <row r="750" spans="1:12">
      <c r="A750" t="s">
        <v>25</v>
      </c>
      <c r="B750" t="s">
        <v>404</v>
      </c>
      <c r="C750">
        <v>31735</v>
      </c>
      <c r="D750">
        <v>344</v>
      </c>
      <c r="E750" t="s">
        <v>404</v>
      </c>
      <c r="F750" s="8">
        <v>46089</v>
      </c>
      <c r="G750" t="s">
        <v>14337</v>
      </c>
      <c r="H750">
        <v>18</v>
      </c>
      <c r="I750">
        <v>18</v>
      </c>
      <c r="J750">
        <v>0</v>
      </c>
      <c r="K750" t="s">
        <v>14338</v>
      </c>
      <c r="L750">
        <v>11</v>
      </c>
    </row>
    <row r="751" spans="1:12">
      <c r="A751" t="s">
        <v>25</v>
      </c>
      <c r="B751" t="s">
        <v>404</v>
      </c>
      <c r="C751">
        <v>23323</v>
      </c>
      <c r="D751">
        <v>344</v>
      </c>
      <c r="E751" t="s">
        <v>404</v>
      </c>
      <c r="F751" s="8">
        <v>46026</v>
      </c>
      <c r="G751" t="s">
        <v>14337</v>
      </c>
      <c r="H751">
        <v>17</v>
      </c>
      <c r="I751">
        <v>17</v>
      </c>
      <c r="J751">
        <v>1</v>
      </c>
      <c r="K751" t="s">
        <v>14338</v>
      </c>
      <c r="L751">
        <v>2</v>
      </c>
    </row>
    <row r="752" spans="1:12">
      <c r="A752" t="s">
        <v>25</v>
      </c>
      <c r="B752" t="s">
        <v>404</v>
      </c>
      <c r="C752">
        <v>29600</v>
      </c>
      <c r="D752">
        <v>344</v>
      </c>
      <c r="E752" t="s">
        <v>404</v>
      </c>
      <c r="F752" s="8">
        <v>46075</v>
      </c>
      <c r="G752" t="s">
        <v>14337</v>
      </c>
      <c r="H752">
        <v>18</v>
      </c>
      <c r="I752">
        <v>18</v>
      </c>
      <c r="J752">
        <v>0</v>
      </c>
      <c r="K752" t="s">
        <v>14338</v>
      </c>
      <c r="L752">
        <v>9</v>
      </c>
    </row>
    <row r="753" spans="1:12">
      <c r="A753" t="s">
        <v>25</v>
      </c>
      <c r="B753" t="s">
        <v>404</v>
      </c>
      <c r="C753">
        <v>28803</v>
      </c>
      <c r="D753">
        <v>344</v>
      </c>
      <c r="E753" t="s">
        <v>404</v>
      </c>
      <c r="F753" s="8">
        <v>46068</v>
      </c>
      <c r="G753" t="s">
        <v>14337</v>
      </c>
      <c r="H753">
        <v>18</v>
      </c>
      <c r="I753">
        <v>18</v>
      </c>
      <c r="J753">
        <v>0</v>
      </c>
      <c r="K753" t="s">
        <v>14338</v>
      </c>
      <c r="L753">
        <v>8</v>
      </c>
    </row>
    <row r="754" spans="1:12">
      <c r="A754" t="s">
        <v>25</v>
      </c>
      <c r="B754" t="s">
        <v>404</v>
      </c>
      <c r="C754">
        <v>27906</v>
      </c>
      <c r="D754">
        <v>344</v>
      </c>
      <c r="E754" t="s">
        <v>404</v>
      </c>
      <c r="F754" s="8">
        <v>46060</v>
      </c>
      <c r="G754" t="s">
        <v>14337</v>
      </c>
      <c r="H754">
        <v>18</v>
      </c>
      <c r="I754">
        <v>18</v>
      </c>
      <c r="J754">
        <v>0</v>
      </c>
      <c r="K754" t="s">
        <v>14338</v>
      </c>
      <c r="L754">
        <v>6</v>
      </c>
    </row>
    <row r="755" spans="1:12">
      <c r="A755" t="s">
        <v>25</v>
      </c>
      <c r="B755" t="s">
        <v>404</v>
      </c>
      <c r="C755">
        <v>26071</v>
      </c>
      <c r="D755">
        <v>344</v>
      </c>
      <c r="E755" t="s">
        <v>404</v>
      </c>
      <c r="F755" s="8">
        <v>46047</v>
      </c>
      <c r="G755" t="s">
        <v>14337</v>
      </c>
      <c r="H755">
        <v>17</v>
      </c>
      <c r="I755">
        <v>17</v>
      </c>
      <c r="J755">
        <v>0</v>
      </c>
      <c r="K755" t="s">
        <v>14338</v>
      </c>
      <c r="L755">
        <v>5</v>
      </c>
    </row>
    <row r="756" spans="1:12">
      <c r="A756" t="s">
        <v>25</v>
      </c>
      <c r="B756" t="s">
        <v>404</v>
      </c>
      <c r="C756">
        <v>25059</v>
      </c>
      <c r="D756">
        <v>344</v>
      </c>
      <c r="E756" t="s">
        <v>404</v>
      </c>
      <c r="F756" s="8">
        <v>46040</v>
      </c>
      <c r="G756" t="s">
        <v>14337</v>
      </c>
      <c r="H756">
        <v>17</v>
      </c>
      <c r="I756">
        <v>17</v>
      </c>
      <c r="J756">
        <v>0</v>
      </c>
      <c r="K756" t="s">
        <v>14338</v>
      </c>
      <c r="L756">
        <v>4</v>
      </c>
    </row>
    <row r="757" spans="1:12">
      <c r="A757" t="s">
        <v>25</v>
      </c>
      <c r="B757" t="s">
        <v>404</v>
      </c>
      <c r="C757">
        <v>24231</v>
      </c>
      <c r="D757">
        <v>344</v>
      </c>
      <c r="E757" t="s">
        <v>404</v>
      </c>
      <c r="F757" s="8">
        <v>46033</v>
      </c>
      <c r="G757" t="s">
        <v>14337</v>
      </c>
      <c r="H757">
        <v>17</v>
      </c>
      <c r="I757">
        <v>17</v>
      </c>
      <c r="J757">
        <v>0</v>
      </c>
      <c r="K757" t="s">
        <v>14338</v>
      </c>
      <c r="L757">
        <v>3</v>
      </c>
    </row>
    <row r="758" spans="1:12">
      <c r="A758" t="s">
        <v>25</v>
      </c>
      <c r="B758" t="s">
        <v>404</v>
      </c>
      <c r="C758">
        <v>26915</v>
      </c>
      <c r="D758">
        <v>344</v>
      </c>
      <c r="E758" t="s">
        <v>404</v>
      </c>
      <c r="F758" s="8">
        <v>46053</v>
      </c>
      <c r="G758" t="s">
        <v>14337</v>
      </c>
      <c r="H758">
        <v>18</v>
      </c>
      <c r="I758">
        <v>18</v>
      </c>
      <c r="J758">
        <v>1</v>
      </c>
      <c r="K758" t="s">
        <v>14338</v>
      </c>
      <c r="L758">
        <v>5</v>
      </c>
    </row>
    <row r="759" spans="1:12">
      <c r="A759" t="s">
        <v>25</v>
      </c>
      <c r="B759" t="s">
        <v>362</v>
      </c>
      <c r="C759">
        <v>32728</v>
      </c>
      <c r="D759">
        <v>345</v>
      </c>
      <c r="E759" t="s">
        <v>362</v>
      </c>
      <c r="F759" s="8">
        <v>46096</v>
      </c>
      <c r="G759" t="s">
        <v>14337</v>
      </c>
      <c r="H759">
        <v>492</v>
      </c>
      <c r="I759">
        <v>492</v>
      </c>
      <c r="J759">
        <v>0</v>
      </c>
      <c r="K759" t="s">
        <v>14338</v>
      </c>
      <c r="L759">
        <v>12</v>
      </c>
    </row>
    <row r="760" spans="1:12">
      <c r="A760" t="s">
        <v>25</v>
      </c>
      <c r="B760" t="s">
        <v>362</v>
      </c>
      <c r="C760">
        <v>30721</v>
      </c>
      <c r="D760">
        <v>345</v>
      </c>
      <c r="E760" t="s">
        <v>362</v>
      </c>
      <c r="F760" s="8">
        <v>46082</v>
      </c>
      <c r="G760" t="s">
        <v>14337</v>
      </c>
      <c r="H760">
        <v>492</v>
      </c>
      <c r="I760">
        <v>492</v>
      </c>
      <c r="J760">
        <v>0</v>
      </c>
      <c r="K760" t="s">
        <v>14338</v>
      </c>
      <c r="L760">
        <v>10</v>
      </c>
    </row>
    <row r="761" spans="1:12">
      <c r="A761" t="s">
        <v>25</v>
      </c>
      <c r="B761" t="s">
        <v>362</v>
      </c>
      <c r="C761">
        <v>31737</v>
      </c>
      <c r="D761">
        <v>345</v>
      </c>
      <c r="E761" t="s">
        <v>362</v>
      </c>
      <c r="F761" s="8">
        <v>46089</v>
      </c>
      <c r="G761" t="s">
        <v>14337</v>
      </c>
      <c r="H761">
        <v>492</v>
      </c>
      <c r="I761">
        <v>492</v>
      </c>
      <c r="J761">
        <v>0</v>
      </c>
      <c r="K761" t="s">
        <v>14338</v>
      </c>
      <c r="L761">
        <v>11</v>
      </c>
    </row>
    <row r="762" spans="1:12">
      <c r="A762" t="s">
        <v>25</v>
      </c>
      <c r="B762" t="s">
        <v>362</v>
      </c>
      <c r="C762">
        <v>23325</v>
      </c>
      <c r="D762">
        <v>345</v>
      </c>
      <c r="E762" t="s">
        <v>362</v>
      </c>
      <c r="F762" s="8">
        <v>46026</v>
      </c>
      <c r="G762" t="s">
        <v>14337</v>
      </c>
      <c r="H762">
        <v>450</v>
      </c>
      <c r="I762">
        <v>450</v>
      </c>
      <c r="J762">
        <v>60</v>
      </c>
      <c r="K762" t="s">
        <v>14338</v>
      </c>
      <c r="L762">
        <v>2</v>
      </c>
    </row>
    <row r="763" spans="1:12">
      <c r="A763" t="s">
        <v>25</v>
      </c>
      <c r="B763" t="s">
        <v>362</v>
      </c>
      <c r="C763">
        <v>29602</v>
      </c>
      <c r="D763">
        <v>345</v>
      </c>
      <c r="E763" t="s">
        <v>362</v>
      </c>
      <c r="F763" s="8">
        <v>46075</v>
      </c>
      <c r="G763" t="s">
        <v>14337</v>
      </c>
      <c r="H763">
        <v>492</v>
      </c>
      <c r="I763">
        <v>492</v>
      </c>
      <c r="J763">
        <v>0</v>
      </c>
      <c r="K763" t="s">
        <v>14338</v>
      </c>
      <c r="L763">
        <v>9</v>
      </c>
    </row>
    <row r="764" spans="1:12">
      <c r="A764" t="s">
        <v>25</v>
      </c>
      <c r="B764" t="s">
        <v>362</v>
      </c>
      <c r="C764">
        <v>28805</v>
      </c>
      <c r="D764">
        <v>345</v>
      </c>
      <c r="E764" t="s">
        <v>362</v>
      </c>
      <c r="F764" s="8">
        <v>46068</v>
      </c>
      <c r="G764" t="s">
        <v>14337</v>
      </c>
      <c r="H764">
        <v>492</v>
      </c>
      <c r="I764">
        <v>492</v>
      </c>
      <c r="J764">
        <v>0</v>
      </c>
      <c r="K764" t="s">
        <v>14338</v>
      </c>
      <c r="L764">
        <v>8</v>
      </c>
    </row>
    <row r="765" spans="1:12">
      <c r="A765" t="s">
        <v>25</v>
      </c>
      <c r="B765" t="s">
        <v>362</v>
      </c>
      <c r="C765">
        <v>27908</v>
      </c>
      <c r="D765">
        <v>345</v>
      </c>
      <c r="E765" t="s">
        <v>362</v>
      </c>
      <c r="F765" s="8">
        <v>46060</v>
      </c>
      <c r="G765" t="s">
        <v>14337</v>
      </c>
      <c r="H765">
        <v>492</v>
      </c>
      <c r="I765">
        <v>492</v>
      </c>
      <c r="J765">
        <v>0</v>
      </c>
      <c r="K765" t="s">
        <v>14338</v>
      </c>
      <c r="L765">
        <v>6</v>
      </c>
    </row>
    <row r="766" spans="1:12">
      <c r="A766" t="s">
        <v>25</v>
      </c>
      <c r="B766" t="s">
        <v>362</v>
      </c>
      <c r="C766">
        <v>26073</v>
      </c>
      <c r="D766">
        <v>345</v>
      </c>
      <c r="E766" t="s">
        <v>362</v>
      </c>
      <c r="F766" s="8">
        <v>46047</v>
      </c>
      <c r="G766" t="s">
        <v>14337</v>
      </c>
      <c r="H766">
        <v>467</v>
      </c>
      <c r="I766">
        <v>467</v>
      </c>
      <c r="J766">
        <v>0</v>
      </c>
      <c r="K766" t="s">
        <v>14338</v>
      </c>
      <c r="L766">
        <v>5</v>
      </c>
    </row>
    <row r="767" spans="1:12">
      <c r="A767" t="s">
        <v>25</v>
      </c>
      <c r="B767" t="s">
        <v>362</v>
      </c>
      <c r="C767">
        <v>25061</v>
      </c>
      <c r="D767">
        <v>345</v>
      </c>
      <c r="E767" t="s">
        <v>362</v>
      </c>
      <c r="F767" s="8">
        <v>46040</v>
      </c>
      <c r="G767" t="s">
        <v>14337</v>
      </c>
      <c r="H767">
        <v>467</v>
      </c>
      <c r="I767">
        <v>467</v>
      </c>
      <c r="J767">
        <v>0</v>
      </c>
      <c r="K767" t="s">
        <v>14338</v>
      </c>
      <c r="L767">
        <v>4</v>
      </c>
    </row>
    <row r="768" spans="1:12">
      <c r="A768" t="s">
        <v>25</v>
      </c>
      <c r="B768" t="s">
        <v>362</v>
      </c>
      <c r="C768">
        <v>24439</v>
      </c>
      <c r="D768">
        <v>345</v>
      </c>
      <c r="E768" t="s">
        <v>362</v>
      </c>
      <c r="F768" s="8">
        <v>46033</v>
      </c>
      <c r="G768" t="s">
        <v>14337</v>
      </c>
      <c r="H768">
        <v>467</v>
      </c>
      <c r="I768">
        <v>467</v>
      </c>
      <c r="J768">
        <v>17</v>
      </c>
      <c r="K768" t="s">
        <v>14338</v>
      </c>
      <c r="L768">
        <v>3</v>
      </c>
    </row>
    <row r="769" spans="1:12">
      <c r="A769" t="s">
        <v>25</v>
      </c>
      <c r="B769" t="s">
        <v>362</v>
      </c>
      <c r="C769">
        <v>26917</v>
      </c>
      <c r="D769">
        <v>345</v>
      </c>
      <c r="E769" t="s">
        <v>362</v>
      </c>
      <c r="F769" s="8">
        <v>46053</v>
      </c>
      <c r="G769" t="s">
        <v>14337</v>
      </c>
      <c r="H769">
        <v>492</v>
      </c>
      <c r="I769">
        <v>492</v>
      </c>
      <c r="J769">
        <v>25</v>
      </c>
      <c r="K769" t="s">
        <v>14338</v>
      </c>
      <c r="L769">
        <v>5</v>
      </c>
    </row>
    <row r="770" spans="1:12">
      <c r="A770" t="s">
        <v>25</v>
      </c>
      <c r="B770" t="s">
        <v>24</v>
      </c>
      <c r="C770">
        <v>32730</v>
      </c>
      <c r="D770">
        <v>346</v>
      </c>
      <c r="E770" t="s">
        <v>24</v>
      </c>
      <c r="F770" s="8">
        <v>46096</v>
      </c>
      <c r="G770" t="s">
        <v>14337</v>
      </c>
      <c r="H770">
        <v>49</v>
      </c>
      <c r="I770">
        <v>49</v>
      </c>
      <c r="J770">
        <v>0</v>
      </c>
      <c r="K770" t="s">
        <v>14338</v>
      </c>
      <c r="L770">
        <v>12</v>
      </c>
    </row>
    <row r="771" spans="1:12">
      <c r="A771" t="s">
        <v>25</v>
      </c>
      <c r="B771" t="s">
        <v>24</v>
      </c>
      <c r="C771">
        <v>30723</v>
      </c>
      <c r="D771">
        <v>346</v>
      </c>
      <c r="E771" t="s">
        <v>24</v>
      </c>
      <c r="F771" s="8">
        <v>46082</v>
      </c>
      <c r="G771" t="s">
        <v>14337</v>
      </c>
      <c r="H771">
        <v>49</v>
      </c>
      <c r="I771">
        <v>49</v>
      </c>
      <c r="J771">
        <v>0</v>
      </c>
      <c r="K771" t="s">
        <v>14338</v>
      </c>
      <c r="L771">
        <v>10</v>
      </c>
    </row>
    <row r="772" spans="1:12">
      <c r="A772" t="s">
        <v>25</v>
      </c>
      <c r="B772" t="s">
        <v>24</v>
      </c>
      <c r="C772">
        <v>31739</v>
      </c>
      <c r="D772">
        <v>346</v>
      </c>
      <c r="E772" t="s">
        <v>24</v>
      </c>
      <c r="F772" s="8">
        <v>46089</v>
      </c>
      <c r="G772" t="s">
        <v>14337</v>
      </c>
      <c r="H772">
        <v>49</v>
      </c>
      <c r="I772">
        <v>49</v>
      </c>
      <c r="J772">
        <v>0</v>
      </c>
      <c r="K772" t="s">
        <v>14338</v>
      </c>
      <c r="L772">
        <v>11</v>
      </c>
    </row>
    <row r="773" spans="1:12">
      <c r="A773" t="s">
        <v>25</v>
      </c>
      <c r="B773" t="s">
        <v>24</v>
      </c>
      <c r="C773">
        <v>23327</v>
      </c>
      <c r="D773">
        <v>346</v>
      </c>
      <c r="E773" t="s">
        <v>24</v>
      </c>
      <c r="F773" s="8">
        <v>46026</v>
      </c>
      <c r="G773" t="s">
        <v>14337</v>
      </c>
      <c r="H773">
        <v>36</v>
      </c>
      <c r="I773">
        <v>36</v>
      </c>
      <c r="J773">
        <v>1</v>
      </c>
      <c r="K773" t="s">
        <v>14338</v>
      </c>
      <c r="L773">
        <v>2</v>
      </c>
    </row>
    <row r="774" spans="1:12">
      <c r="A774" t="s">
        <v>25</v>
      </c>
      <c r="B774" t="s">
        <v>24</v>
      </c>
      <c r="C774">
        <v>29604</v>
      </c>
      <c r="D774">
        <v>346</v>
      </c>
      <c r="E774" t="s">
        <v>24</v>
      </c>
      <c r="F774" s="8">
        <v>46075</v>
      </c>
      <c r="G774" t="s">
        <v>14337</v>
      </c>
      <c r="H774">
        <v>49</v>
      </c>
      <c r="I774">
        <v>49</v>
      </c>
      <c r="J774">
        <v>0</v>
      </c>
      <c r="K774" t="s">
        <v>14338</v>
      </c>
      <c r="L774">
        <v>9</v>
      </c>
    </row>
    <row r="775" spans="1:12">
      <c r="A775" t="s">
        <v>25</v>
      </c>
      <c r="B775" t="s">
        <v>24</v>
      </c>
      <c r="C775">
        <v>28807</v>
      </c>
      <c r="D775">
        <v>346</v>
      </c>
      <c r="E775" t="s">
        <v>24</v>
      </c>
      <c r="F775" s="8">
        <v>46068</v>
      </c>
      <c r="G775" t="s">
        <v>14337</v>
      </c>
      <c r="H775">
        <v>49</v>
      </c>
      <c r="I775">
        <v>49</v>
      </c>
      <c r="J775">
        <v>0</v>
      </c>
      <c r="K775" t="s">
        <v>14338</v>
      </c>
      <c r="L775">
        <v>8</v>
      </c>
    </row>
    <row r="776" spans="1:12">
      <c r="A776" t="s">
        <v>25</v>
      </c>
      <c r="B776" t="s">
        <v>24</v>
      </c>
      <c r="C776">
        <v>27910</v>
      </c>
      <c r="D776">
        <v>346</v>
      </c>
      <c r="E776" t="s">
        <v>24</v>
      </c>
      <c r="F776" s="8">
        <v>46060</v>
      </c>
      <c r="G776" t="s">
        <v>14337</v>
      </c>
      <c r="H776">
        <v>49</v>
      </c>
      <c r="I776">
        <v>49</v>
      </c>
      <c r="J776">
        <v>0</v>
      </c>
      <c r="K776" t="s">
        <v>14338</v>
      </c>
      <c r="L776">
        <v>6</v>
      </c>
    </row>
    <row r="777" spans="1:12">
      <c r="A777" t="s">
        <v>25</v>
      </c>
      <c r="B777" t="s">
        <v>24</v>
      </c>
      <c r="C777">
        <v>25063</v>
      </c>
      <c r="D777">
        <v>346</v>
      </c>
      <c r="E777" t="s">
        <v>24</v>
      </c>
      <c r="F777" s="8">
        <v>46040</v>
      </c>
      <c r="G777" t="s">
        <v>14337</v>
      </c>
      <c r="H777">
        <v>36</v>
      </c>
      <c r="I777">
        <v>36</v>
      </c>
      <c r="J777">
        <v>0</v>
      </c>
      <c r="K777" t="s">
        <v>14338</v>
      </c>
      <c r="L777">
        <v>4</v>
      </c>
    </row>
    <row r="778" spans="1:12">
      <c r="A778" t="s">
        <v>25</v>
      </c>
      <c r="B778" t="s">
        <v>24</v>
      </c>
      <c r="C778">
        <v>24235</v>
      </c>
      <c r="D778">
        <v>346</v>
      </c>
      <c r="E778" t="s">
        <v>24</v>
      </c>
      <c r="F778" s="8">
        <v>46033</v>
      </c>
      <c r="G778" t="s">
        <v>14337</v>
      </c>
      <c r="H778">
        <v>36</v>
      </c>
      <c r="I778">
        <v>36</v>
      </c>
      <c r="J778">
        <v>0</v>
      </c>
      <c r="K778" t="s">
        <v>14338</v>
      </c>
      <c r="L778">
        <v>3</v>
      </c>
    </row>
    <row r="779" spans="1:12">
      <c r="A779" t="s">
        <v>25</v>
      </c>
      <c r="B779" t="s">
        <v>24</v>
      </c>
      <c r="C779">
        <v>27175</v>
      </c>
      <c r="D779">
        <v>346</v>
      </c>
      <c r="E779" t="s">
        <v>24</v>
      </c>
      <c r="F779" s="8">
        <v>46042</v>
      </c>
      <c r="G779" t="s">
        <v>14337</v>
      </c>
      <c r="H779">
        <v>40</v>
      </c>
      <c r="I779">
        <v>40</v>
      </c>
      <c r="J779">
        <v>4</v>
      </c>
      <c r="K779" t="s">
        <v>14338</v>
      </c>
      <c r="L779">
        <v>4</v>
      </c>
    </row>
    <row r="780" spans="1:12">
      <c r="A780" t="s">
        <v>25</v>
      </c>
      <c r="B780" t="s">
        <v>24</v>
      </c>
      <c r="C780">
        <v>26919</v>
      </c>
      <c r="D780">
        <v>346</v>
      </c>
      <c r="E780" t="s">
        <v>24</v>
      </c>
      <c r="F780" s="8">
        <v>46053</v>
      </c>
      <c r="G780" t="s">
        <v>14337</v>
      </c>
      <c r="H780">
        <v>49</v>
      </c>
      <c r="I780">
        <v>49</v>
      </c>
      <c r="J780">
        <v>0</v>
      </c>
      <c r="K780" t="s">
        <v>14338</v>
      </c>
      <c r="L780">
        <v>5</v>
      </c>
    </row>
    <row r="781" spans="1:12">
      <c r="A781" t="s">
        <v>25</v>
      </c>
      <c r="B781" t="s">
        <v>24</v>
      </c>
      <c r="C781">
        <v>26075</v>
      </c>
      <c r="D781">
        <v>346</v>
      </c>
      <c r="E781" t="s">
        <v>24</v>
      </c>
      <c r="F781" s="8">
        <v>46047</v>
      </c>
      <c r="G781" t="s">
        <v>14337</v>
      </c>
      <c r="H781">
        <v>49</v>
      </c>
      <c r="I781">
        <v>49</v>
      </c>
      <c r="J781">
        <v>13</v>
      </c>
      <c r="K781" t="s">
        <v>14338</v>
      </c>
      <c r="L781">
        <v>5</v>
      </c>
    </row>
    <row r="782" spans="1:12">
      <c r="A782" t="s">
        <v>25</v>
      </c>
      <c r="B782" t="s">
        <v>410</v>
      </c>
      <c r="C782">
        <v>32732</v>
      </c>
      <c r="D782">
        <v>347</v>
      </c>
      <c r="E782" t="s">
        <v>410</v>
      </c>
      <c r="F782" s="8">
        <v>46096</v>
      </c>
      <c r="G782" t="s">
        <v>14337</v>
      </c>
      <c r="H782">
        <v>379</v>
      </c>
      <c r="I782">
        <v>379</v>
      </c>
      <c r="J782">
        <v>19</v>
      </c>
      <c r="K782" t="s">
        <v>14338</v>
      </c>
      <c r="L782">
        <v>12</v>
      </c>
    </row>
    <row r="783" spans="1:12">
      <c r="A783" t="s">
        <v>25</v>
      </c>
      <c r="B783" t="s">
        <v>410</v>
      </c>
      <c r="C783">
        <v>30725</v>
      </c>
      <c r="D783">
        <v>347</v>
      </c>
      <c r="E783" t="s">
        <v>410</v>
      </c>
      <c r="F783" s="8">
        <v>46082</v>
      </c>
      <c r="G783" t="s">
        <v>14337</v>
      </c>
      <c r="H783">
        <v>320</v>
      </c>
      <c r="I783">
        <v>320</v>
      </c>
      <c r="J783">
        <v>10</v>
      </c>
      <c r="K783" t="s">
        <v>14338</v>
      </c>
      <c r="L783">
        <v>10</v>
      </c>
    </row>
    <row r="784" spans="1:12">
      <c r="A784" t="s">
        <v>25</v>
      </c>
      <c r="B784" t="s">
        <v>410</v>
      </c>
      <c r="C784">
        <v>31741</v>
      </c>
      <c r="D784">
        <v>347</v>
      </c>
      <c r="E784" t="s">
        <v>410</v>
      </c>
      <c r="F784" s="8">
        <v>46089</v>
      </c>
      <c r="G784" t="s">
        <v>14337</v>
      </c>
      <c r="H784">
        <v>360</v>
      </c>
      <c r="I784">
        <v>360</v>
      </c>
      <c r="J784">
        <v>40</v>
      </c>
      <c r="K784" t="s">
        <v>14338</v>
      </c>
      <c r="L784">
        <v>11</v>
      </c>
    </row>
    <row r="785" spans="1:12">
      <c r="A785" t="s">
        <v>25</v>
      </c>
      <c r="B785" t="s">
        <v>410</v>
      </c>
      <c r="C785">
        <v>23329</v>
      </c>
      <c r="D785">
        <v>347</v>
      </c>
      <c r="E785" t="s">
        <v>410</v>
      </c>
      <c r="F785" s="8">
        <v>46026</v>
      </c>
      <c r="G785" t="s">
        <v>14337</v>
      </c>
      <c r="H785">
        <v>294</v>
      </c>
      <c r="I785">
        <v>294</v>
      </c>
      <c r="J785">
        <v>1</v>
      </c>
      <c r="K785" t="s">
        <v>14338</v>
      </c>
      <c r="L785">
        <v>2</v>
      </c>
    </row>
    <row r="786" spans="1:12">
      <c r="A786" t="s">
        <v>25</v>
      </c>
      <c r="B786" t="s">
        <v>410</v>
      </c>
      <c r="C786">
        <v>27912</v>
      </c>
      <c r="D786">
        <v>347</v>
      </c>
      <c r="E786" t="s">
        <v>410</v>
      </c>
      <c r="F786" s="8">
        <v>46060</v>
      </c>
      <c r="G786" t="s">
        <v>14337</v>
      </c>
      <c r="H786">
        <v>295</v>
      </c>
      <c r="I786">
        <v>295</v>
      </c>
      <c r="J786">
        <v>0</v>
      </c>
      <c r="K786" t="s">
        <v>14338</v>
      </c>
      <c r="L786">
        <v>6</v>
      </c>
    </row>
    <row r="787" spans="1:12">
      <c r="A787" t="s">
        <v>25</v>
      </c>
      <c r="B787" t="s">
        <v>410</v>
      </c>
      <c r="C787">
        <v>26077</v>
      </c>
      <c r="D787">
        <v>347</v>
      </c>
      <c r="E787" t="s">
        <v>410</v>
      </c>
      <c r="F787" s="8">
        <v>46047</v>
      </c>
      <c r="G787" t="s">
        <v>14337</v>
      </c>
      <c r="H787">
        <v>294</v>
      </c>
      <c r="I787">
        <v>294</v>
      </c>
      <c r="J787">
        <v>0</v>
      </c>
      <c r="K787" t="s">
        <v>14338</v>
      </c>
      <c r="L787">
        <v>5</v>
      </c>
    </row>
    <row r="788" spans="1:12">
      <c r="A788" t="s">
        <v>25</v>
      </c>
      <c r="B788" t="s">
        <v>410</v>
      </c>
      <c r="C788">
        <v>25065</v>
      </c>
      <c r="D788">
        <v>347</v>
      </c>
      <c r="E788" t="s">
        <v>410</v>
      </c>
      <c r="F788" s="8">
        <v>46040</v>
      </c>
      <c r="G788" t="s">
        <v>14337</v>
      </c>
      <c r="H788">
        <v>294</v>
      </c>
      <c r="I788">
        <v>294</v>
      </c>
      <c r="J788">
        <v>0</v>
      </c>
      <c r="K788" t="s">
        <v>14338</v>
      </c>
      <c r="L788">
        <v>4</v>
      </c>
    </row>
    <row r="789" spans="1:12">
      <c r="A789" t="s">
        <v>25</v>
      </c>
      <c r="B789" t="s">
        <v>410</v>
      </c>
      <c r="C789">
        <v>24237</v>
      </c>
      <c r="D789">
        <v>347</v>
      </c>
      <c r="E789" t="s">
        <v>410</v>
      </c>
      <c r="F789" s="8">
        <v>46033</v>
      </c>
      <c r="G789" t="s">
        <v>14337</v>
      </c>
      <c r="H789">
        <v>294</v>
      </c>
      <c r="I789">
        <v>294</v>
      </c>
      <c r="J789">
        <v>0</v>
      </c>
      <c r="K789" t="s">
        <v>14338</v>
      </c>
      <c r="L789">
        <v>3</v>
      </c>
    </row>
    <row r="790" spans="1:12">
      <c r="A790" t="s">
        <v>25</v>
      </c>
      <c r="B790" t="s">
        <v>410</v>
      </c>
      <c r="C790">
        <v>29606</v>
      </c>
      <c r="D790">
        <v>347</v>
      </c>
      <c r="E790" t="s">
        <v>410</v>
      </c>
      <c r="F790" s="8">
        <v>46075</v>
      </c>
      <c r="G790" t="s">
        <v>14337</v>
      </c>
      <c r="H790">
        <v>310</v>
      </c>
      <c r="I790">
        <v>310</v>
      </c>
      <c r="J790">
        <v>2</v>
      </c>
      <c r="K790" t="s">
        <v>14338</v>
      </c>
      <c r="L790">
        <v>9</v>
      </c>
    </row>
    <row r="791" spans="1:12">
      <c r="A791" t="s">
        <v>25</v>
      </c>
      <c r="B791" t="s">
        <v>410</v>
      </c>
      <c r="C791">
        <v>26921</v>
      </c>
      <c r="D791">
        <v>347</v>
      </c>
      <c r="E791" t="s">
        <v>410</v>
      </c>
      <c r="F791" s="8">
        <v>46053</v>
      </c>
      <c r="G791" t="s">
        <v>14337</v>
      </c>
      <c r="H791">
        <v>295</v>
      </c>
      <c r="I791">
        <v>295</v>
      </c>
      <c r="J791">
        <v>1</v>
      </c>
      <c r="K791" t="s">
        <v>14338</v>
      </c>
      <c r="L791">
        <v>5</v>
      </c>
    </row>
    <row r="792" spans="1:12">
      <c r="A792" t="s">
        <v>25</v>
      </c>
      <c r="B792" t="s">
        <v>410</v>
      </c>
      <c r="C792">
        <v>28809</v>
      </c>
      <c r="D792">
        <v>347</v>
      </c>
      <c r="E792" t="s">
        <v>410</v>
      </c>
      <c r="F792" s="8">
        <v>46068</v>
      </c>
      <c r="G792" t="s">
        <v>14337</v>
      </c>
      <c r="H792">
        <v>308</v>
      </c>
      <c r="I792">
        <v>308</v>
      </c>
      <c r="J792">
        <v>13</v>
      </c>
      <c r="K792" t="s">
        <v>14338</v>
      </c>
      <c r="L792">
        <v>8</v>
      </c>
    </row>
    <row r="793" spans="1:12">
      <c r="A793" t="s">
        <v>25</v>
      </c>
      <c r="B793" t="s">
        <v>7052</v>
      </c>
      <c r="C793">
        <v>32734</v>
      </c>
      <c r="D793">
        <v>348</v>
      </c>
      <c r="E793" t="s">
        <v>7052</v>
      </c>
      <c r="F793" s="8">
        <v>46096</v>
      </c>
      <c r="G793" t="s">
        <v>14337</v>
      </c>
      <c r="H793">
        <v>46</v>
      </c>
      <c r="I793">
        <v>46</v>
      </c>
      <c r="J793">
        <v>0</v>
      </c>
      <c r="K793" t="s">
        <v>14338</v>
      </c>
      <c r="L793">
        <v>12</v>
      </c>
    </row>
    <row r="794" spans="1:12">
      <c r="A794" t="s">
        <v>25</v>
      </c>
      <c r="B794" t="s">
        <v>7052</v>
      </c>
      <c r="C794">
        <v>30727</v>
      </c>
      <c r="D794">
        <v>348</v>
      </c>
      <c r="E794" t="s">
        <v>7052</v>
      </c>
      <c r="F794" s="8">
        <v>46082</v>
      </c>
      <c r="G794" t="s">
        <v>14337</v>
      </c>
      <c r="H794">
        <v>46</v>
      </c>
      <c r="I794">
        <v>46</v>
      </c>
      <c r="J794">
        <v>0</v>
      </c>
      <c r="K794" t="s">
        <v>14338</v>
      </c>
      <c r="L794">
        <v>10</v>
      </c>
    </row>
    <row r="795" spans="1:12">
      <c r="A795" t="s">
        <v>25</v>
      </c>
      <c r="B795" t="s">
        <v>7052</v>
      </c>
      <c r="C795">
        <v>31743</v>
      </c>
      <c r="D795">
        <v>348</v>
      </c>
      <c r="E795" t="s">
        <v>7052</v>
      </c>
      <c r="F795" s="8">
        <v>46089</v>
      </c>
      <c r="G795" t="s">
        <v>14337</v>
      </c>
      <c r="H795">
        <v>46</v>
      </c>
      <c r="I795">
        <v>46</v>
      </c>
      <c r="J795">
        <v>0</v>
      </c>
      <c r="K795" t="s">
        <v>14338</v>
      </c>
      <c r="L795">
        <v>11</v>
      </c>
    </row>
    <row r="796" spans="1:12">
      <c r="A796" t="s">
        <v>25</v>
      </c>
      <c r="B796" t="s">
        <v>7052</v>
      </c>
      <c r="C796">
        <v>23331</v>
      </c>
      <c r="D796">
        <v>348</v>
      </c>
      <c r="E796" t="s">
        <v>7052</v>
      </c>
      <c r="F796" s="8">
        <v>46026</v>
      </c>
      <c r="G796" t="s">
        <v>14337</v>
      </c>
      <c r="H796">
        <v>44</v>
      </c>
      <c r="I796">
        <v>44</v>
      </c>
      <c r="J796">
        <v>0</v>
      </c>
      <c r="K796" t="s">
        <v>14338</v>
      </c>
      <c r="L796">
        <v>2</v>
      </c>
    </row>
    <row r="797" spans="1:12">
      <c r="A797" t="s">
        <v>25</v>
      </c>
      <c r="B797" t="s">
        <v>7052</v>
      </c>
      <c r="C797">
        <v>29608</v>
      </c>
      <c r="D797">
        <v>348</v>
      </c>
      <c r="E797" t="s">
        <v>7052</v>
      </c>
      <c r="F797" s="8">
        <v>46075</v>
      </c>
      <c r="G797" t="s">
        <v>14337</v>
      </c>
      <c r="H797">
        <v>46</v>
      </c>
      <c r="I797">
        <v>46</v>
      </c>
      <c r="J797">
        <v>0</v>
      </c>
      <c r="K797" t="s">
        <v>14338</v>
      </c>
      <c r="L797">
        <v>9</v>
      </c>
    </row>
    <row r="798" spans="1:12">
      <c r="A798" t="s">
        <v>25</v>
      </c>
      <c r="B798" t="s">
        <v>7052</v>
      </c>
      <c r="C798">
        <v>28811</v>
      </c>
      <c r="D798">
        <v>348</v>
      </c>
      <c r="E798" t="s">
        <v>7052</v>
      </c>
      <c r="F798" s="8">
        <v>46068</v>
      </c>
      <c r="G798" t="s">
        <v>14337</v>
      </c>
      <c r="H798">
        <v>46</v>
      </c>
      <c r="I798">
        <v>46</v>
      </c>
      <c r="J798">
        <v>0</v>
      </c>
      <c r="K798" t="s">
        <v>14338</v>
      </c>
      <c r="L798">
        <v>8</v>
      </c>
    </row>
    <row r="799" spans="1:12">
      <c r="A799" t="s">
        <v>25</v>
      </c>
      <c r="B799" t="s">
        <v>7052</v>
      </c>
      <c r="C799">
        <v>27914</v>
      </c>
      <c r="D799">
        <v>348</v>
      </c>
      <c r="E799" t="s">
        <v>7052</v>
      </c>
      <c r="F799" s="8">
        <v>46060</v>
      </c>
      <c r="G799" t="s">
        <v>14337</v>
      </c>
      <c r="H799">
        <v>46</v>
      </c>
      <c r="I799">
        <v>46</v>
      </c>
      <c r="J799">
        <v>0</v>
      </c>
      <c r="K799" t="s">
        <v>14338</v>
      </c>
      <c r="L799">
        <v>6</v>
      </c>
    </row>
    <row r="800" spans="1:12">
      <c r="A800" t="s">
        <v>25</v>
      </c>
      <c r="B800" t="s">
        <v>7052</v>
      </c>
      <c r="C800">
        <v>26079</v>
      </c>
      <c r="D800">
        <v>348</v>
      </c>
      <c r="E800" t="s">
        <v>7052</v>
      </c>
      <c r="F800" s="8">
        <v>46047</v>
      </c>
      <c r="G800" t="s">
        <v>14337</v>
      </c>
      <c r="H800">
        <v>44</v>
      </c>
      <c r="I800">
        <v>44</v>
      </c>
      <c r="J800">
        <v>0</v>
      </c>
      <c r="K800" t="s">
        <v>14338</v>
      </c>
      <c r="L800">
        <v>5</v>
      </c>
    </row>
    <row r="801" spans="1:12">
      <c r="A801" t="s">
        <v>25</v>
      </c>
      <c r="B801" t="s">
        <v>7052</v>
      </c>
      <c r="C801">
        <v>25067</v>
      </c>
      <c r="D801">
        <v>348</v>
      </c>
      <c r="E801" t="s">
        <v>7052</v>
      </c>
      <c r="F801" s="8">
        <v>46040</v>
      </c>
      <c r="G801" t="s">
        <v>14337</v>
      </c>
      <c r="H801">
        <v>44</v>
      </c>
      <c r="I801">
        <v>44</v>
      </c>
      <c r="J801">
        <v>0</v>
      </c>
      <c r="K801" t="s">
        <v>14338</v>
      </c>
      <c r="L801">
        <v>4</v>
      </c>
    </row>
    <row r="802" spans="1:12">
      <c r="A802" t="s">
        <v>25</v>
      </c>
      <c r="B802" t="s">
        <v>7052</v>
      </c>
      <c r="C802">
        <v>24239</v>
      </c>
      <c r="D802">
        <v>348</v>
      </c>
      <c r="E802" t="s">
        <v>7052</v>
      </c>
      <c r="F802" s="8">
        <v>46033</v>
      </c>
      <c r="G802" t="s">
        <v>14337</v>
      </c>
      <c r="H802">
        <v>44</v>
      </c>
      <c r="I802">
        <v>44</v>
      </c>
      <c r="J802">
        <v>0</v>
      </c>
      <c r="K802" t="s">
        <v>14338</v>
      </c>
      <c r="L802">
        <v>3</v>
      </c>
    </row>
    <row r="803" spans="1:12">
      <c r="A803" t="s">
        <v>25</v>
      </c>
      <c r="B803" t="s">
        <v>7052</v>
      </c>
      <c r="C803">
        <v>26923</v>
      </c>
      <c r="D803">
        <v>348</v>
      </c>
      <c r="E803" t="s">
        <v>7052</v>
      </c>
      <c r="F803" s="8">
        <v>46053</v>
      </c>
      <c r="G803" t="s">
        <v>14337</v>
      </c>
      <c r="H803">
        <v>46</v>
      </c>
      <c r="I803">
        <v>46</v>
      </c>
      <c r="J803">
        <v>2</v>
      </c>
      <c r="K803" t="s">
        <v>14338</v>
      </c>
      <c r="L803">
        <v>5</v>
      </c>
    </row>
    <row r="804" spans="1:12">
      <c r="A804" t="s">
        <v>25</v>
      </c>
      <c r="B804" t="s">
        <v>2240</v>
      </c>
      <c r="C804">
        <v>32736</v>
      </c>
      <c r="D804">
        <v>349</v>
      </c>
      <c r="E804" t="s">
        <v>2240</v>
      </c>
      <c r="F804" s="8">
        <v>46096</v>
      </c>
      <c r="G804" t="s">
        <v>14337</v>
      </c>
      <c r="H804">
        <v>573</v>
      </c>
      <c r="I804">
        <v>573</v>
      </c>
      <c r="J804">
        <v>0</v>
      </c>
      <c r="K804" t="s">
        <v>14338</v>
      </c>
      <c r="L804">
        <v>12</v>
      </c>
    </row>
    <row r="805" spans="1:12">
      <c r="A805" t="s">
        <v>25</v>
      </c>
      <c r="B805" t="s">
        <v>2240</v>
      </c>
      <c r="C805">
        <v>30729</v>
      </c>
      <c r="D805">
        <v>349</v>
      </c>
      <c r="E805" t="s">
        <v>2240</v>
      </c>
      <c r="F805" s="8">
        <v>46082</v>
      </c>
      <c r="G805" t="s">
        <v>14337</v>
      </c>
      <c r="H805">
        <v>573</v>
      </c>
      <c r="I805">
        <v>573</v>
      </c>
      <c r="J805">
        <v>0</v>
      </c>
      <c r="K805" t="s">
        <v>14338</v>
      </c>
      <c r="L805">
        <v>10</v>
      </c>
    </row>
    <row r="806" spans="1:12">
      <c r="A806" t="s">
        <v>25</v>
      </c>
      <c r="B806" t="s">
        <v>2240</v>
      </c>
      <c r="C806">
        <v>31745</v>
      </c>
      <c r="D806">
        <v>349</v>
      </c>
      <c r="E806" t="s">
        <v>2240</v>
      </c>
      <c r="F806" s="8">
        <v>46089</v>
      </c>
      <c r="G806" t="s">
        <v>14337</v>
      </c>
      <c r="H806">
        <v>573</v>
      </c>
      <c r="I806">
        <v>573</v>
      </c>
      <c r="J806">
        <v>0</v>
      </c>
      <c r="K806" t="s">
        <v>14338</v>
      </c>
      <c r="L806">
        <v>11</v>
      </c>
    </row>
    <row r="807" spans="1:12">
      <c r="A807" t="s">
        <v>25</v>
      </c>
      <c r="B807" t="s">
        <v>2240</v>
      </c>
      <c r="C807">
        <v>23333</v>
      </c>
      <c r="D807">
        <v>349</v>
      </c>
      <c r="E807" t="s">
        <v>2240</v>
      </c>
      <c r="F807" s="8">
        <v>46026</v>
      </c>
      <c r="G807" t="s">
        <v>14337</v>
      </c>
      <c r="H807">
        <v>457</v>
      </c>
      <c r="I807">
        <v>457</v>
      </c>
      <c r="J807">
        <v>0</v>
      </c>
      <c r="K807" t="s">
        <v>14338</v>
      </c>
      <c r="L807">
        <v>2</v>
      </c>
    </row>
    <row r="808" spans="1:12">
      <c r="A808" t="s">
        <v>25</v>
      </c>
      <c r="B808" t="s">
        <v>2240</v>
      </c>
      <c r="C808">
        <v>29610</v>
      </c>
      <c r="D808">
        <v>349</v>
      </c>
      <c r="E808" t="s">
        <v>2240</v>
      </c>
      <c r="F808" s="8">
        <v>46075</v>
      </c>
      <c r="G808" t="s">
        <v>14337</v>
      </c>
      <c r="H808">
        <v>573</v>
      </c>
      <c r="I808">
        <v>573</v>
      </c>
      <c r="J808">
        <v>0</v>
      </c>
      <c r="K808" t="s">
        <v>14338</v>
      </c>
      <c r="L808">
        <v>9</v>
      </c>
    </row>
    <row r="809" spans="1:12">
      <c r="A809" t="s">
        <v>25</v>
      </c>
      <c r="B809" t="s">
        <v>2240</v>
      </c>
      <c r="C809">
        <v>28813</v>
      </c>
      <c r="D809">
        <v>349</v>
      </c>
      <c r="E809" t="s">
        <v>2240</v>
      </c>
      <c r="F809" s="8">
        <v>46068</v>
      </c>
      <c r="G809" t="s">
        <v>14337</v>
      </c>
      <c r="H809">
        <v>573</v>
      </c>
      <c r="I809">
        <v>573</v>
      </c>
      <c r="J809">
        <v>0</v>
      </c>
      <c r="K809" t="s">
        <v>14338</v>
      </c>
      <c r="L809">
        <v>8</v>
      </c>
    </row>
    <row r="810" spans="1:12">
      <c r="A810" t="s">
        <v>25</v>
      </c>
      <c r="B810" t="s">
        <v>2240</v>
      </c>
      <c r="C810">
        <v>25069</v>
      </c>
      <c r="D810">
        <v>349</v>
      </c>
      <c r="E810" t="s">
        <v>2240</v>
      </c>
      <c r="F810" s="8">
        <v>46040</v>
      </c>
      <c r="G810" t="s">
        <v>14337</v>
      </c>
      <c r="H810">
        <v>457</v>
      </c>
      <c r="I810">
        <v>457</v>
      </c>
      <c r="J810">
        <v>0</v>
      </c>
      <c r="K810" t="s">
        <v>14338</v>
      </c>
      <c r="L810">
        <v>4</v>
      </c>
    </row>
    <row r="811" spans="1:12">
      <c r="A811" t="s">
        <v>25</v>
      </c>
      <c r="B811" t="s">
        <v>2240</v>
      </c>
      <c r="C811">
        <v>24241</v>
      </c>
      <c r="D811">
        <v>349</v>
      </c>
      <c r="E811" t="s">
        <v>2240</v>
      </c>
      <c r="F811" s="8">
        <v>46033</v>
      </c>
      <c r="G811" t="s">
        <v>14337</v>
      </c>
      <c r="H811">
        <v>457</v>
      </c>
      <c r="I811">
        <v>457</v>
      </c>
      <c r="J811">
        <v>0</v>
      </c>
      <c r="K811" t="s">
        <v>14338</v>
      </c>
      <c r="L811">
        <v>3</v>
      </c>
    </row>
    <row r="812" spans="1:12">
      <c r="A812" t="s">
        <v>25</v>
      </c>
      <c r="B812" t="s">
        <v>2240</v>
      </c>
      <c r="C812">
        <v>27916</v>
      </c>
      <c r="D812">
        <v>349</v>
      </c>
      <c r="E812" t="s">
        <v>2240</v>
      </c>
      <c r="F812" s="8">
        <v>46060</v>
      </c>
      <c r="G812" t="s">
        <v>14337</v>
      </c>
      <c r="H812">
        <v>573</v>
      </c>
      <c r="I812">
        <v>573</v>
      </c>
      <c r="J812">
        <v>35</v>
      </c>
      <c r="K812" t="s">
        <v>14338</v>
      </c>
      <c r="L812">
        <v>6</v>
      </c>
    </row>
    <row r="813" spans="1:12">
      <c r="A813" t="s">
        <v>25</v>
      </c>
      <c r="B813" t="s">
        <v>2240</v>
      </c>
      <c r="C813">
        <v>27178</v>
      </c>
      <c r="D813">
        <v>349</v>
      </c>
      <c r="E813" t="s">
        <v>2240</v>
      </c>
      <c r="F813" s="8">
        <v>46042</v>
      </c>
      <c r="G813" t="s">
        <v>14337</v>
      </c>
      <c r="H813">
        <v>483</v>
      </c>
      <c r="I813">
        <v>483</v>
      </c>
      <c r="J813">
        <v>26</v>
      </c>
      <c r="K813" t="s">
        <v>14338</v>
      </c>
      <c r="L813">
        <v>4</v>
      </c>
    </row>
    <row r="814" spans="1:12">
      <c r="A814" t="s">
        <v>25</v>
      </c>
      <c r="B814" t="s">
        <v>2240</v>
      </c>
      <c r="C814">
        <v>26081</v>
      </c>
      <c r="D814">
        <v>349</v>
      </c>
      <c r="E814" t="s">
        <v>2240</v>
      </c>
      <c r="F814" s="8">
        <v>46047</v>
      </c>
      <c r="G814" t="s">
        <v>14337</v>
      </c>
      <c r="H814">
        <v>502</v>
      </c>
      <c r="I814">
        <v>502</v>
      </c>
      <c r="J814">
        <v>45</v>
      </c>
      <c r="K814" t="s">
        <v>14338</v>
      </c>
      <c r="L814">
        <v>5</v>
      </c>
    </row>
    <row r="815" spans="1:12">
      <c r="A815" t="s">
        <v>25</v>
      </c>
      <c r="B815" t="s">
        <v>2240</v>
      </c>
      <c r="C815">
        <v>26925</v>
      </c>
      <c r="D815">
        <v>349</v>
      </c>
      <c r="E815" t="s">
        <v>2240</v>
      </c>
      <c r="F815" s="8">
        <v>46053</v>
      </c>
      <c r="G815" t="s">
        <v>14337</v>
      </c>
      <c r="H815">
        <v>538</v>
      </c>
      <c r="I815">
        <v>538</v>
      </c>
      <c r="J815">
        <v>36</v>
      </c>
      <c r="K815" t="s">
        <v>14338</v>
      </c>
      <c r="L815">
        <v>5</v>
      </c>
    </row>
    <row r="816" spans="1:12">
      <c r="A816" t="s">
        <v>25</v>
      </c>
      <c r="B816" t="s">
        <v>7057</v>
      </c>
      <c r="C816">
        <v>32738</v>
      </c>
      <c r="D816">
        <v>350</v>
      </c>
      <c r="E816" t="s">
        <v>7057</v>
      </c>
      <c r="F816" s="8">
        <v>46096</v>
      </c>
      <c r="G816" t="s">
        <v>14337</v>
      </c>
      <c r="H816">
        <v>89</v>
      </c>
      <c r="I816">
        <v>89</v>
      </c>
      <c r="J816">
        <v>0</v>
      </c>
      <c r="K816" t="s">
        <v>14338</v>
      </c>
      <c r="L816">
        <v>12</v>
      </c>
    </row>
    <row r="817" spans="1:12">
      <c r="A817" t="s">
        <v>25</v>
      </c>
      <c r="B817" t="s">
        <v>7057</v>
      </c>
      <c r="C817">
        <v>30731</v>
      </c>
      <c r="D817">
        <v>350</v>
      </c>
      <c r="E817" t="s">
        <v>7057</v>
      </c>
      <c r="F817" s="8">
        <v>46082</v>
      </c>
      <c r="G817" t="s">
        <v>14337</v>
      </c>
      <c r="H817">
        <v>89</v>
      </c>
      <c r="I817">
        <v>89</v>
      </c>
      <c r="J817">
        <v>5</v>
      </c>
      <c r="K817" t="s">
        <v>14338</v>
      </c>
      <c r="L817">
        <v>10</v>
      </c>
    </row>
    <row r="818" spans="1:12">
      <c r="A818" t="s">
        <v>25</v>
      </c>
      <c r="B818" t="s">
        <v>7057</v>
      </c>
      <c r="C818">
        <v>31747</v>
      </c>
      <c r="D818">
        <v>350</v>
      </c>
      <c r="E818" t="s">
        <v>7057</v>
      </c>
      <c r="F818" s="8">
        <v>46089</v>
      </c>
      <c r="G818" t="s">
        <v>14337</v>
      </c>
      <c r="H818">
        <v>89</v>
      </c>
      <c r="I818">
        <v>89</v>
      </c>
      <c r="J818">
        <v>0</v>
      </c>
      <c r="K818" t="s">
        <v>14338</v>
      </c>
      <c r="L818">
        <v>11</v>
      </c>
    </row>
    <row r="819" spans="1:12">
      <c r="A819" t="s">
        <v>25</v>
      </c>
      <c r="B819" t="s">
        <v>7057</v>
      </c>
      <c r="C819">
        <v>24243</v>
      </c>
      <c r="D819">
        <v>350</v>
      </c>
      <c r="E819" t="s">
        <v>7057</v>
      </c>
      <c r="F819" s="8">
        <v>46033</v>
      </c>
      <c r="G819" t="s">
        <v>14337</v>
      </c>
      <c r="H819">
        <v>17</v>
      </c>
      <c r="I819">
        <v>17</v>
      </c>
      <c r="J819">
        <v>0</v>
      </c>
      <c r="K819" t="s">
        <v>14338</v>
      </c>
      <c r="L819">
        <v>3</v>
      </c>
    </row>
    <row r="820" spans="1:12">
      <c r="A820" t="s">
        <v>25</v>
      </c>
      <c r="B820" t="s">
        <v>7057</v>
      </c>
      <c r="C820">
        <v>25071</v>
      </c>
      <c r="D820">
        <v>350</v>
      </c>
      <c r="E820" t="s">
        <v>7057</v>
      </c>
      <c r="F820" s="8">
        <v>46040</v>
      </c>
      <c r="G820" t="s">
        <v>14337</v>
      </c>
      <c r="H820">
        <v>17</v>
      </c>
      <c r="I820">
        <v>17</v>
      </c>
      <c r="J820">
        <v>0</v>
      </c>
      <c r="K820" t="s">
        <v>14338</v>
      </c>
      <c r="L820">
        <v>4</v>
      </c>
    </row>
    <row r="821" spans="1:12">
      <c r="A821" t="s">
        <v>25</v>
      </c>
      <c r="B821" t="s">
        <v>7057</v>
      </c>
      <c r="C821">
        <v>26083</v>
      </c>
      <c r="D821">
        <v>350</v>
      </c>
      <c r="E821" t="s">
        <v>7057</v>
      </c>
      <c r="F821" s="8">
        <v>46047</v>
      </c>
      <c r="G821" t="s">
        <v>14337</v>
      </c>
      <c r="H821">
        <v>17</v>
      </c>
      <c r="I821">
        <v>17</v>
      </c>
      <c r="J821">
        <v>0</v>
      </c>
      <c r="K821" t="s">
        <v>14338</v>
      </c>
      <c r="L821">
        <v>5</v>
      </c>
    </row>
    <row r="822" spans="1:12">
      <c r="A822" t="s">
        <v>25</v>
      </c>
      <c r="B822" t="s">
        <v>7057</v>
      </c>
      <c r="C822">
        <v>23335</v>
      </c>
      <c r="D822">
        <v>350</v>
      </c>
      <c r="E822" t="s">
        <v>7057</v>
      </c>
      <c r="F822" s="8">
        <v>46026</v>
      </c>
      <c r="G822" t="s">
        <v>14337</v>
      </c>
      <c r="H822">
        <v>17</v>
      </c>
      <c r="I822">
        <v>17</v>
      </c>
      <c r="J822">
        <v>0</v>
      </c>
      <c r="K822" t="s">
        <v>14338</v>
      </c>
      <c r="L822">
        <v>2</v>
      </c>
    </row>
    <row r="823" spans="1:12">
      <c r="A823" t="s">
        <v>25</v>
      </c>
      <c r="B823" t="s">
        <v>7057</v>
      </c>
      <c r="C823">
        <v>27918</v>
      </c>
      <c r="D823">
        <v>350</v>
      </c>
      <c r="E823" t="s">
        <v>7057</v>
      </c>
      <c r="F823" s="8">
        <v>46060</v>
      </c>
      <c r="G823" t="s">
        <v>14337</v>
      </c>
      <c r="H823">
        <v>61</v>
      </c>
      <c r="I823">
        <v>61</v>
      </c>
      <c r="J823">
        <v>32</v>
      </c>
      <c r="K823" t="s">
        <v>14338</v>
      </c>
      <c r="L823">
        <v>6</v>
      </c>
    </row>
    <row r="824" spans="1:12">
      <c r="A824" t="s">
        <v>25</v>
      </c>
      <c r="B824" t="s">
        <v>7057</v>
      </c>
      <c r="C824">
        <v>29612</v>
      </c>
      <c r="D824">
        <v>350</v>
      </c>
      <c r="E824" t="s">
        <v>7057</v>
      </c>
      <c r="F824" s="8">
        <v>46075</v>
      </c>
      <c r="G824" t="s">
        <v>14337</v>
      </c>
      <c r="H824">
        <v>84</v>
      </c>
      <c r="I824">
        <v>84</v>
      </c>
      <c r="J824">
        <v>7</v>
      </c>
      <c r="K824" t="s">
        <v>14338</v>
      </c>
      <c r="L824">
        <v>9</v>
      </c>
    </row>
    <row r="825" spans="1:12">
      <c r="A825" t="s">
        <v>25</v>
      </c>
      <c r="B825" t="s">
        <v>7057</v>
      </c>
      <c r="C825">
        <v>26927</v>
      </c>
      <c r="D825">
        <v>350</v>
      </c>
      <c r="E825" t="s">
        <v>7057</v>
      </c>
      <c r="F825" s="8">
        <v>46053</v>
      </c>
      <c r="G825" t="s">
        <v>14337</v>
      </c>
      <c r="H825">
        <v>29</v>
      </c>
      <c r="I825">
        <v>29</v>
      </c>
      <c r="J825">
        <v>12</v>
      </c>
      <c r="K825" t="s">
        <v>14338</v>
      </c>
      <c r="L825">
        <v>5</v>
      </c>
    </row>
    <row r="826" spans="1:12">
      <c r="A826" t="s">
        <v>25</v>
      </c>
      <c r="B826" t="s">
        <v>7057</v>
      </c>
      <c r="C826">
        <v>28815</v>
      </c>
      <c r="D826">
        <v>350</v>
      </c>
      <c r="E826" t="s">
        <v>7057</v>
      </c>
      <c r="F826" s="8">
        <v>46068</v>
      </c>
      <c r="G826" t="s">
        <v>14337</v>
      </c>
      <c r="H826">
        <v>77</v>
      </c>
      <c r="I826">
        <v>77</v>
      </c>
      <c r="J826">
        <v>16</v>
      </c>
      <c r="K826" t="s">
        <v>14338</v>
      </c>
      <c r="L826">
        <v>8</v>
      </c>
    </row>
    <row r="827" spans="1:12">
      <c r="A827" t="s">
        <v>25</v>
      </c>
      <c r="B827" t="s">
        <v>734</v>
      </c>
      <c r="C827">
        <v>32740</v>
      </c>
      <c r="D827">
        <v>351</v>
      </c>
      <c r="E827" t="s">
        <v>734</v>
      </c>
      <c r="F827" s="8">
        <v>46096</v>
      </c>
      <c r="G827" t="s">
        <v>14337</v>
      </c>
      <c r="H827">
        <v>816</v>
      </c>
      <c r="I827">
        <v>816</v>
      </c>
      <c r="J827">
        <v>21</v>
      </c>
      <c r="K827" t="s">
        <v>14338</v>
      </c>
      <c r="L827">
        <v>12</v>
      </c>
    </row>
    <row r="828" spans="1:12">
      <c r="A828" t="s">
        <v>25</v>
      </c>
      <c r="B828" t="s">
        <v>734</v>
      </c>
      <c r="C828">
        <v>30733</v>
      </c>
      <c r="D828">
        <v>351</v>
      </c>
      <c r="E828" t="s">
        <v>734</v>
      </c>
      <c r="F828" s="8">
        <v>46082</v>
      </c>
      <c r="G828" t="s">
        <v>14337</v>
      </c>
      <c r="H828">
        <v>770</v>
      </c>
      <c r="I828">
        <v>770</v>
      </c>
      <c r="J828">
        <v>12</v>
      </c>
      <c r="K828" t="s">
        <v>14338</v>
      </c>
      <c r="L828">
        <v>10</v>
      </c>
    </row>
    <row r="829" spans="1:12">
      <c r="A829" t="s">
        <v>25</v>
      </c>
      <c r="B829" t="s">
        <v>734</v>
      </c>
      <c r="C829">
        <v>31749</v>
      </c>
      <c r="D829">
        <v>351</v>
      </c>
      <c r="E829" t="s">
        <v>734</v>
      </c>
      <c r="F829" s="8">
        <v>46089</v>
      </c>
      <c r="G829" t="s">
        <v>14337</v>
      </c>
      <c r="H829">
        <v>795</v>
      </c>
      <c r="I829">
        <v>795</v>
      </c>
      <c r="J829">
        <v>25</v>
      </c>
      <c r="K829" t="s">
        <v>14338</v>
      </c>
      <c r="L829">
        <v>11</v>
      </c>
    </row>
    <row r="830" spans="1:12">
      <c r="A830" t="s">
        <v>25</v>
      </c>
      <c r="B830" t="s">
        <v>734</v>
      </c>
      <c r="C830">
        <v>23337</v>
      </c>
      <c r="D830">
        <v>351</v>
      </c>
      <c r="E830" t="s">
        <v>734</v>
      </c>
      <c r="F830" s="8">
        <v>46026</v>
      </c>
      <c r="G830" t="s">
        <v>14337</v>
      </c>
      <c r="H830">
        <v>619</v>
      </c>
      <c r="I830">
        <v>619</v>
      </c>
      <c r="J830">
        <v>30</v>
      </c>
      <c r="K830" t="s">
        <v>14338</v>
      </c>
      <c r="L830">
        <v>2</v>
      </c>
    </row>
    <row r="831" spans="1:12">
      <c r="A831" t="s">
        <v>25</v>
      </c>
      <c r="B831" t="s">
        <v>734</v>
      </c>
      <c r="C831">
        <v>27920</v>
      </c>
      <c r="D831">
        <v>351</v>
      </c>
      <c r="E831" t="s">
        <v>734</v>
      </c>
      <c r="F831" s="8">
        <v>46060</v>
      </c>
      <c r="G831" t="s">
        <v>14337</v>
      </c>
      <c r="H831">
        <v>730</v>
      </c>
      <c r="I831">
        <v>730</v>
      </c>
      <c r="J831">
        <v>0</v>
      </c>
      <c r="K831" t="s">
        <v>14338</v>
      </c>
      <c r="L831">
        <v>6</v>
      </c>
    </row>
    <row r="832" spans="1:12">
      <c r="A832" t="s">
        <v>25</v>
      </c>
      <c r="B832" t="s">
        <v>734</v>
      </c>
      <c r="C832">
        <v>26085</v>
      </c>
      <c r="D832">
        <v>351</v>
      </c>
      <c r="E832" t="s">
        <v>734</v>
      </c>
      <c r="F832" s="8">
        <v>46047</v>
      </c>
      <c r="G832" t="s">
        <v>14337</v>
      </c>
      <c r="H832">
        <v>725</v>
      </c>
      <c r="I832">
        <v>725</v>
      </c>
      <c r="J832">
        <v>0</v>
      </c>
      <c r="K832" t="s">
        <v>14338</v>
      </c>
      <c r="L832">
        <v>5</v>
      </c>
    </row>
    <row r="833" spans="1:12">
      <c r="A833" t="s">
        <v>25</v>
      </c>
      <c r="B833" t="s">
        <v>734</v>
      </c>
      <c r="C833">
        <v>25073</v>
      </c>
      <c r="D833">
        <v>351</v>
      </c>
      <c r="E833" t="s">
        <v>734</v>
      </c>
      <c r="F833" s="8">
        <v>46040</v>
      </c>
      <c r="G833" t="s">
        <v>14337</v>
      </c>
      <c r="H833">
        <v>725</v>
      </c>
      <c r="I833">
        <v>725</v>
      </c>
      <c r="J833">
        <v>38</v>
      </c>
      <c r="K833" t="s">
        <v>14338</v>
      </c>
      <c r="L833">
        <v>4</v>
      </c>
    </row>
    <row r="834" spans="1:12">
      <c r="A834" t="s">
        <v>25</v>
      </c>
      <c r="B834" t="s">
        <v>734</v>
      </c>
      <c r="C834">
        <v>24245</v>
      </c>
      <c r="D834">
        <v>351</v>
      </c>
      <c r="E834" t="s">
        <v>734</v>
      </c>
      <c r="F834" s="8">
        <v>46033</v>
      </c>
      <c r="G834" t="s">
        <v>14337</v>
      </c>
      <c r="H834">
        <v>679</v>
      </c>
      <c r="I834">
        <v>679</v>
      </c>
      <c r="J834">
        <v>39</v>
      </c>
      <c r="K834" t="s">
        <v>14338</v>
      </c>
      <c r="L834">
        <v>3</v>
      </c>
    </row>
    <row r="835" spans="1:12">
      <c r="A835" t="s">
        <v>25</v>
      </c>
      <c r="B835" t="s">
        <v>734</v>
      </c>
      <c r="C835">
        <v>26929</v>
      </c>
      <c r="D835">
        <v>351</v>
      </c>
      <c r="E835" t="s">
        <v>734</v>
      </c>
      <c r="F835" s="8">
        <v>46053</v>
      </c>
      <c r="G835" t="s">
        <v>14337</v>
      </c>
      <c r="H835">
        <v>730</v>
      </c>
      <c r="I835">
        <v>730</v>
      </c>
      <c r="J835">
        <v>5</v>
      </c>
      <c r="K835" t="s">
        <v>14338</v>
      </c>
      <c r="L835">
        <v>5</v>
      </c>
    </row>
    <row r="836" spans="1:12">
      <c r="A836" t="s">
        <v>25</v>
      </c>
      <c r="B836" t="s">
        <v>734</v>
      </c>
      <c r="C836">
        <v>29614</v>
      </c>
      <c r="D836">
        <v>351</v>
      </c>
      <c r="E836" t="s">
        <v>734</v>
      </c>
      <c r="F836" s="8">
        <v>46075</v>
      </c>
      <c r="G836" t="s">
        <v>14337</v>
      </c>
      <c r="H836">
        <v>758</v>
      </c>
      <c r="I836">
        <v>758</v>
      </c>
      <c r="J836">
        <v>7</v>
      </c>
      <c r="K836" t="s">
        <v>14338</v>
      </c>
      <c r="L836">
        <v>9</v>
      </c>
    </row>
    <row r="837" spans="1:12">
      <c r="A837" t="s">
        <v>25</v>
      </c>
      <c r="B837" t="s">
        <v>734</v>
      </c>
      <c r="C837">
        <v>28817</v>
      </c>
      <c r="D837">
        <v>351</v>
      </c>
      <c r="E837" t="s">
        <v>734</v>
      </c>
      <c r="F837" s="8">
        <v>46068</v>
      </c>
      <c r="G837" t="s">
        <v>14337</v>
      </c>
      <c r="H837">
        <v>751</v>
      </c>
      <c r="I837">
        <v>751</v>
      </c>
      <c r="J837">
        <v>21</v>
      </c>
      <c r="K837" t="s">
        <v>14338</v>
      </c>
      <c r="L837">
        <v>8</v>
      </c>
    </row>
    <row r="838" spans="1:12">
      <c r="A838" t="s">
        <v>25</v>
      </c>
      <c r="B838" t="s">
        <v>369</v>
      </c>
      <c r="C838">
        <v>32742</v>
      </c>
      <c r="D838">
        <v>352</v>
      </c>
      <c r="E838" t="s">
        <v>369</v>
      </c>
      <c r="F838" s="8">
        <v>46096</v>
      </c>
      <c r="G838" t="s">
        <v>14337</v>
      </c>
      <c r="H838">
        <v>227</v>
      </c>
      <c r="I838">
        <v>227</v>
      </c>
      <c r="J838">
        <v>12</v>
      </c>
      <c r="K838" t="s">
        <v>14338</v>
      </c>
      <c r="L838">
        <v>12</v>
      </c>
    </row>
    <row r="839" spans="1:12">
      <c r="A839" t="s">
        <v>25</v>
      </c>
      <c r="B839" t="s">
        <v>369</v>
      </c>
      <c r="C839">
        <v>30735</v>
      </c>
      <c r="D839">
        <v>352</v>
      </c>
      <c r="E839" t="s">
        <v>369</v>
      </c>
      <c r="F839" s="8">
        <v>46082</v>
      </c>
      <c r="G839" t="s">
        <v>14337</v>
      </c>
      <c r="H839">
        <v>183</v>
      </c>
      <c r="I839">
        <v>183</v>
      </c>
      <c r="J839">
        <v>10</v>
      </c>
      <c r="K839" t="s">
        <v>14338</v>
      </c>
      <c r="L839">
        <v>10</v>
      </c>
    </row>
    <row r="840" spans="1:12">
      <c r="A840" t="s">
        <v>25</v>
      </c>
      <c r="B840" t="s">
        <v>369</v>
      </c>
      <c r="C840">
        <v>31751</v>
      </c>
      <c r="D840">
        <v>352</v>
      </c>
      <c r="E840" t="s">
        <v>369</v>
      </c>
      <c r="F840" s="8">
        <v>46089</v>
      </c>
      <c r="G840" t="s">
        <v>14337</v>
      </c>
      <c r="H840">
        <v>215</v>
      </c>
      <c r="I840">
        <v>215</v>
      </c>
      <c r="J840">
        <v>32</v>
      </c>
      <c r="K840" t="s">
        <v>14338</v>
      </c>
      <c r="L840">
        <v>11</v>
      </c>
    </row>
    <row r="841" spans="1:12">
      <c r="A841" t="s">
        <v>25</v>
      </c>
      <c r="B841" t="s">
        <v>369</v>
      </c>
      <c r="C841">
        <v>29616</v>
      </c>
      <c r="D841">
        <v>352</v>
      </c>
      <c r="E841" t="s">
        <v>369</v>
      </c>
      <c r="F841" s="8">
        <v>46075</v>
      </c>
      <c r="G841" t="s">
        <v>14337</v>
      </c>
      <c r="H841">
        <v>173</v>
      </c>
      <c r="I841">
        <v>173</v>
      </c>
      <c r="J841">
        <v>1</v>
      </c>
      <c r="K841" t="s">
        <v>14338</v>
      </c>
      <c r="L841">
        <v>9</v>
      </c>
    </row>
    <row r="842" spans="1:12">
      <c r="A842" t="s">
        <v>25</v>
      </c>
      <c r="B842" t="s">
        <v>369</v>
      </c>
      <c r="C842">
        <v>25075</v>
      </c>
      <c r="D842">
        <v>352</v>
      </c>
      <c r="E842" t="s">
        <v>369</v>
      </c>
      <c r="F842" s="8">
        <v>46040</v>
      </c>
      <c r="G842" t="s">
        <v>14337</v>
      </c>
      <c r="H842">
        <v>26</v>
      </c>
      <c r="I842">
        <v>26</v>
      </c>
      <c r="J842">
        <v>0</v>
      </c>
      <c r="K842" t="s">
        <v>14338</v>
      </c>
      <c r="L842">
        <v>4</v>
      </c>
    </row>
    <row r="843" spans="1:12">
      <c r="A843" t="s">
        <v>25</v>
      </c>
      <c r="B843" t="s">
        <v>369</v>
      </c>
      <c r="C843">
        <v>24247</v>
      </c>
      <c r="D843">
        <v>352</v>
      </c>
      <c r="E843" t="s">
        <v>369</v>
      </c>
      <c r="F843" s="8">
        <v>46033</v>
      </c>
      <c r="G843" t="s">
        <v>14337</v>
      </c>
      <c r="H843">
        <v>26</v>
      </c>
      <c r="I843">
        <v>26</v>
      </c>
      <c r="J843">
        <v>0</v>
      </c>
      <c r="K843" t="s">
        <v>14338</v>
      </c>
      <c r="L843">
        <v>3</v>
      </c>
    </row>
    <row r="844" spans="1:12">
      <c r="A844" t="s">
        <v>25</v>
      </c>
      <c r="B844" t="s">
        <v>369</v>
      </c>
      <c r="C844">
        <v>23339</v>
      </c>
      <c r="D844">
        <v>352</v>
      </c>
      <c r="E844" t="s">
        <v>369</v>
      </c>
      <c r="F844" s="8">
        <v>46026</v>
      </c>
      <c r="G844" t="s">
        <v>14337</v>
      </c>
      <c r="H844">
        <v>26</v>
      </c>
      <c r="I844">
        <v>26</v>
      </c>
      <c r="J844">
        <v>0</v>
      </c>
      <c r="K844" t="s">
        <v>14338</v>
      </c>
      <c r="L844">
        <v>2</v>
      </c>
    </row>
    <row r="845" spans="1:12">
      <c r="A845" t="s">
        <v>25</v>
      </c>
      <c r="B845" t="s">
        <v>369</v>
      </c>
      <c r="C845">
        <v>28819</v>
      </c>
      <c r="D845">
        <v>352</v>
      </c>
      <c r="E845" t="s">
        <v>369</v>
      </c>
      <c r="F845" s="8">
        <v>46068</v>
      </c>
      <c r="G845" t="s">
        <v>14337</v>
      </c>
      <c r="H845">
        <v>172</v>
      </c>
      <c r="I845">
        <v>172</v>
      </c>
      <c r="J845">
        <v>31</v>
      </c>
      <c r="K845" t="s">
        <v>14338</v>
      </c>
      <c r="L845">
        <v>8</v>
      </c>
    </row>
    <row r="846" spans="1:12">
      <c r="A846" t="s">
        <v>25</v>
      </c>
      <c r="B846" t="s">
        <v>369</v>
      </c>
      <c r="C846">
        <v>27922</v>
      </c>
      <c r="D846">
        <v>352</v>
      </c>
      <c r="E846" t="s">
        <v>369</v>
      </c>
      <c r="F846" s="8">
        <v>46060</v>
      </c>
      <c r="G846" t="s">
        <v>14337</v>
      </c>
      <c r="H846">
        <v>141</v>
      </c>
      <c r="I846">
        <v>141</v>
      </c>
      <c r="J846">
        <v>24</v>
      </c>
      <c r="K846" t="s">
        <v>14338</v>
      </c>
      <c r="L846">
        <v>6</v>
      </c>
    </row>
    <row r="847" spans="1:12">
      <c r="A847" t="s">
        <v>25</v>
      </c>
      <c r="B847" t="s">
        <v>369</v>
      </c>
      <c r="C847">
        <v>27184</v>
      </c>
      <c r="D847">
        <v>352</v>
      </c>
      <c r="E847" t="s">
        <v>369</v>
      </c>
      <c r="F847" s="8">
        <v>46042</v>
      </c>
      <c r="G847" t="s">
        <v>14337</v>
      </c>
      <c r="H847">
        <v>53</v>
      </c>
      <c r="I847">
        <v>53</v>
      </c>
      <c r="J847">
        <v>27</v>
      </c>
      <c r="K847" t="s">
        <v>14338</v>
      </c>
      <c r="L847">
        <v>4</v>
      </c>
    </row>
    <row r="848" spans="1:12">
      <c r="A848" t="s">
        <v>25</v>
      </c>
      <c r="B848" t="s">
        <v>369</v>
      </c>
      <c r="C848">
        <v>26087</v>
      </c>
      <c r="D848">
        <v>352</v>
      </c>
      <c r="E848" t="s">
        <v>369</v>
      </c>
      <c r="F848" s="8">
        <v>46047</v>
      </c>
      <c r="G848" t="s">
        <v>14337</v>
      </c>
      <c r="H848">
        <v>100</v>
      </c>
      <c r="I848">
        <v>100</v>
      </c>
      <c r="J848">
        <v>74</v>
      </c>
      <c r="K848" t="s">
        <v>14338</v>
      </c>
      <c r="L848">
        <v>5</v>
      </c>
    </row>
    <row r="849" spans="1:12">
      <c r="A849" t="s">
        <v>25</v>
      </c>
      <c r="B849" t="s">
        <v>369</v>
      </c>
      <c r="C849">
        <v>26931</v>
      </c>
      <c r="D849">
        <v>352</v>
      </c>
      <c r="E849" t="s">
        <v>369</v>
      </c>
      <c r="F849" s="8">
        <v>46053</v>
      </c>
      <c r="G849" t="s">
        <v>14337</v>
      </c>
      <c r="H849">
        <v>117</v>
      </c>
      <c r="I849">
        <v>117</v>
      </c>
      <c r="J849">
        <v>17</v>
      </c>
      <c r="K849" t="s">
        <v>14338</v>
      </c>
      <c r="L849">
        <v>5</v>
      </c>
    </row>
    <row r="850" spans="1:12">
      <c r="A850" t="s">
        <v>25</v>
      </c>
      <c r="B850" t="s">
        <v>369</v>
      </c>
      <c r="C850">
        <v>27247</v>
      </c>
      <c r="D850">
        <v>352</v>
      </c>
      <c r="E850" t="s">
        <v>369</v>
      </c>
      <c r="F850" s="8">
        <v>46045</v>
      </c>
      <c r="G850" t="s">
        <v>14337</v>
      </c>
      <c r="H850">
        <v>61</v>
      </c>
      <c r="I850">
        <v>61</v>
      </c>
      <c r="J850">
        <v>8</v>
      </c>
      <c r="K850" t="s">
        <v>14338</v>
      </c>
      <c r="L850">
        <v>4</v>
      </c>
    </row>
    <row r="851" spans="1:12">
      <c r="A851" t="s">
        <v>25</v>
      </c>
      <c r="B851" t="s">
        <v>7062</v>
      </c>
      <c r="C851">
        <v>32744</v>
      </c>
      <c r="D851">
        <v>353</v>
      </c>
      <c r="E851" t="s">
        <v>7062</v>
      </c>
      <c r="F851" s="8">
        <v>46096</v>
      </c>
      <c r="G851" t="s">
        <v>14337</v>
      </c>
      <c r="H851">
        <v>145</v>
      </c>
      <c r="I851">
        <v>145</v>
      </c>
      <c r="J851">
        <v>0</v>
      </c>
      <c r="K851" t="s">
        <v>14338</v>
      </c>
      <c r="L851">
        <v>12</v>
      </c>
    </row>
    <row r="852" spans="1:12">
      <c r="A852" t="s">
        <v>25</v>
      </c>
      <c r="B852" t="s">
        <v>7062</v>
      </c>
      <c r="C852">
        <v>30737</v>
      </c>
      <c r="D852">
        <v>353</v>
      </c>
      <c r="E852" t="s">
        <v>7062</v>
      </c>
      <c r="F852" s="8">
        <v>46082</v>
      </c>
      <c r="G852" t="s">
        <v>14337</v>
      </c>
      <c r="H852">
        <v>145</v>
      </c>
      <c r="I852">
        <v>145</v>
      </c>
      <c r="J852">
        <v>0</v>
      </c>
      <c r="K852" t="s">
        <v>14338</v>
      </c>
      <c r="L852">
        <v>10</v>
      </c>
    </row>
    <row r="853" spans="1:12">
      <c r="A853" t="s">
        <v>25</v>
      </c>
      <c r="B853" t="s">
        <v>7062</v>
      </c>
      <c r="C853">
        <v>31753</v>
      </c>
      <c r="D853">
        <v>353</v>
      </c>
      <c r="E853" t="s">
        <v>7062</v>
      </c>
      <c r="F853" s="8">
        <v>46089</v>
      </c>
      <c r="G853" t="s">
        <v>14337</v>
      </c>
      <c r="H853">
        <v>145</v>
      </c>
      <c r="I853">
        <v>145</v>
      </c>
      <c r="J853">
        <v>0</v>
      </c>
      <c r="K853" t="s">
        <v>14338</v>
      </c>
      <c r="L853">
        <v>11</v>
      </c>
    </row>
    <row r="854" spans="1:12">
      <c r="A854" t="s">
        <v>25</v>
      </c>
      <c r="B854" t="s">
        <v>7062</v>
      </c>
      <c r="C854">
        <v>23341</v>
      </c>
      <c r="D854">
        <v>353</v>
      </c>
      <c r="E854" t="s">
        <v>7062</v>
      </c>
      <c r="F854" s="8">
        <v>46026</v>
      </c>
      <c r="G854" t="s">
        <v>14337</v>
      </c>
      <c r="H854">
        <v>21</v>
      </c>
      <c r="I854">
        <v>21</v>
      </c>
      <c r="J854">
        <v>2</v>
      </c>
      <c r="K854" t="s">
        <v>14338</v>
      </c>
      <c r="L854">
        <v>2</v>
      </c>
    </row>
    <row r="855" spans="1:12">
      <c r="A855" t="s">
        <v>25</v>
      </c>
      <c r="B855" t="s">
        <v>7062</v>
      </c>
      <c r="C855">
        <v>29618</v>
      </c>
      <c r="D855">
        <v>353</v>
      </c>
      <c r="E855" t="s">
        <v>7062</v>
      </c>
      <c r="F855" s="8">
        <v>46075</v>
      </c>
      <c r="G855" t="s">
        <v>14337</v>
      </c>
      <c r="H855">
        <v>145</v>
      </c>
      <c r="I855">
        <v>145</v>
      </c>
      <c r="J855">
        <v>0</v>
      </c>
      <c r="K855" t="s">
        <v>14338</v>
      </c>
      <c r="L855">
        <v>9</v>
      </c>
    </row>
    <row r="856" spans="1:12">
      <c r="A856" t="s">
        <v>25</v>
      </c>
      <c r="B856" t="s">
        <v>7062</v>
      </c>
      <c r="C856">
        <v>28821</v>
      </c>
      <c r="D856">
        <v>353</v>
      </c>
      <c r="E856" t="s">
        <v>7062</v>
      </c>
      <c r="F856" s="8">
        <v>46068</v>
      </c>
      <c r="G856" t="s">
        <v>14337</v>
      </c>
      <c r="H856">
        <v>145</v>
      </c>
      <c r="I856">
        <v>145</v>
      </c>
      <c r="J856">
        <v>0</v>
      </c>
      <c r="K856" t="s">
        <v>14338</v>
      </c>
      <c r="L856">
        <v>8</v>
      </c>
    </row>
    <row r="857" spans="1:12">
      <c r="A857" t="s">
        <v>25</v>
      </c>
      <c r="B857" t="s">
        <v>7062</v>
      </c>
      <c r="C857">
        <v>27924</v>
      </c>
      <c r="D857">
        <v>353</v>
      </c>
      <c r="E857" t="s">
        <v>7062</v>
      </c>
      <c r="F857" s="8">
        <v>46060</v>
      </c>
      <c r="G857" t="s">
        <v>14337</v>
      </c>
      <c r="H857">
        <v>145</v>
      </c>
      <c r="I857">
        <v>145</v>
      </c>
      <c r="J857">
        <v>0</v>
      </c>
      <c r="K857" t="s">
        <v>14338</v>
      </c>
      <c r="L857">
        <v>6</v>
      </c>
    </row>
    <row r="858" spans="1:12">
      <c r="A858" t="s">
        <v>25</v>
      </c>
      <c r="B858" t="s">
        <v>7062</v>
      </c>
      <c r="C858">
        <v>24249</v>
      </c>
      <c r="D858">
        <v>353</v>
      </c>
      <c r="E858" t="s">
        <v>7062</v>
      </c>
      <c r="F858" s="8">
        <v>46033</v>
      </c>
      <c r="G858" t="s">
        <v>14337</v>
      </c>
      <c r="H858">
        <v>21</v>
      </c>
      <c r="I858">
        <v>21</v>
      </c>
      <c r="J858">
        <v>0</v>
      </c>
      <c r="K858" t="s">
        <v>14338</v>
      </c>
      <c r="L858">
        <v>3</v>
      </c>
    </row>
    <row r="859" spans="1:12">
      <c r="A859" t="s">
        <v>25</v>
      </c>
      <c r="B859" t="s">
        <v>7062</v>
      </c>
      <c r="C859">
        <v>25077</v>
      </c>
      <c r="D859">
        <v>353</v>
      </c>
      <c r="E859" t="s">
        <v>7062</v>
      </c>
      <c r="F859" s="8">
        <v>46040</v>
      </c>
      <c r="G859" t="s">
        <v>14337</v>
      </c>
      <c r="H859">
        <v>98</v>
      </c>
      <c r="I859">
        <v>98</v>
      </c>
      <c r="J859">
        <v>28</v>
      </c>
      <c r="K859" t="s">
        <v>14338</v>
      </c>
      <c r="L859">
        <v>4</v>
      </c>
    </row>
    <row r="860" spans="1:12">
      <c r="A860" t="s">
        <v>25</v>
      </c>
      <c r="B860" t="s">
        <v>7062</v>
      </c>
      <c r="C860">
        <v>27250</v>
      </c>
      <c r="D860">
        <v>353</v>
      </c>
      <c r="E860" t="s">
        <v>7062</v>
      </c>
      <c r="F860" s="8">
        <v>46045</v>
      </c>
      <c r="G860" t="s">
        <v>14337</v>
      </c>
      <c r="H860">
        <v>140</v>
      </c>
      <c r="I860">
        <v>140</v>
      </c>
      <c r="J860">
        <v>38</v>
      </c>
      <c r="K860" t="s">
        <v>14338</v>
      </c>
      <c r="L860">
        <v>4</v>
      </c>
    </row>
    <row r="861" spans="1:12">
      <c r="A861" t="s">
        <v>25</v>
      </c>
      <c r="B861" t="s">
        <v>7062</v>
      </c>
      <c r="C861">
        <v>26089</v>
      </c>
      <c r="D861">
        <v>353</v>
      </c>
      <c r="E861" t="s">
        <v>7062</v>
      </c>
      <c r="F861" s="8">
        <v>46047</v>
      </c>
      <c r="G861" t="s">
        <v>14337</v>
      </c>
      <c r="H861">
        <v>140</v>
      </c>
      <c r="I861">
        <v>140</v>
      </c>
      <c r="J861">
        <v>42</v>
      </c>
      <c r="K861" t="s">
        <v>14338</v>
      </c>
      <c r="L861">
        <v>5</v>
      </c>
    </row>
    <row r="862" spans="1:12">
      <c r="A862" t="s">
        <v>25</v>
      </c>
      <c r="B862" t="s">
        <v>7062</v>
      </c>
      <c r="C862">
        <v>26933</v>
      </c>
      <c r="D862">
        <v>353</v>
      </c>
      <c r="E862" t="s">
        <v>7062</v>
      </c>
      <c r="F862" s="8">
        <v>46053</v>
      </c>
      <c r="G862" t="s">
        <v>14337</v>
      </c>
      <c r="H862">
        <v>145</v>
      </c>
      <c r="I862">
        <v>145</v>
      </c>
      <c r="J862">
        <v>5</v>
      </c>
      <c r="K862" t="s">
        <v>14338</v>
      </c>
      <c r="L862">
        <v>5</v>
      </c>
    </row>
    <row r="863" spans="1:12">
      <c r="A863" t="s">
        <v>25</v>
      </c>
      <c r="B863" t="s">
        <v>7062</v>
      </c>
      <c r="C863">
        <v>27187</v>
      </c>
      <c r="D863">
        <v>353</v>
      </c>
      <c r="E863" t="s">
        <v>7062</v>
      </c>
      <c r="F863" s="8">
        <v>46042</v>
      </c>
      <c r="G863" t="s">
        <v>14337</v>
      </c>
      <c r="H863">
        <v>102</v>
      </c>
      <c r="I863">
        <v>102</v>
      </c>
      <c r="J863">
        <v>4</v>
      </c>
      <c r="K863" t="s">
        <v>14338</v>
      </c>
      <c r="L863">
        <v>4</v>
      </c>
    </row>
    <row r="864" spans="1:12">
      <c r="A864" t="s">
        <v>25</v>
      </c>
      <c r="B864" t="s">
        <v>7067</v>
      </c>
      <c r="C864">
        <v>32746</v>
      </c>
      <c r="D864">
        <v>354</v>
      </c>
      <c r="E864" t="s">
        <v>7067</v>
      </c>
      <c r="F864" s="8">
        <v>46096</v>
      </c>
      <c r="G864" t="s">
        <v>14337</v>
      </c>
      <c r="H864">
        <v>98</v>
      </c>
      <c r="I864">
        <v>98</v>
      </c>
      <c r="J864">
        <v>19</v>
      </c>
      <c r="K864" t="s">
        <v>14338</v>
      </c>
      <c r="L864">
        <v>12</v>
      </c>
    </row>
    <row r="865" spans="1:12">
      <c r="A865" t="s">
        <v>25</v>
      </c>
      <c r="B865" t="s">
        <v>7067</v>
      </c>
      <c r="C865">
        <v>30739</v>
      </c>
      <c r="D865">
        <v>354</v>
      </c>
      <c r="E865" t="s">
        <v>7067</v>
      </c>
      <c r="F865" s="8">
        <v>46082</v>
      </c>
      <c r="G865" t="s">
        <v>14337</v>
      </c>
      <c r="H865">
        <v>47</v>
      </c>
      <c r="I865">
        <v>47</v>
      </c>
      <c r="J865">
        <v>16</v>
      </c>
      <c r="K865" t="s">
        <v>14338</v>
      </c>
      <c r="L865">
        <v>10</v>
      </c>
    </row>
    <row r="866" spans="1:12">
      <c r="A866" t="s">
        <v>25</v>
      </c>
      <c r="B866" t="s">
        <v>7067</v>
      </c>
      <c r="C866">
        <v>31755</v>
      </c>
      <c r="D866">
        <v>354</v>
      </c>
      <c r="E866" t="s">
        <v>7067</v>
      </c>
      <c r="F866" s="8">
        <v>46089</v>
      </c>
      <c r="G866" t="s">
        <v>14337</v>
      </c>
      <c r="H866">
        <v>79</v>
      </c>
      <c r="I866">
        <v>79</v>
      </c>
      <c r="J866">
        <v>32</v>
      </c>
      <c r="K866" t="s">
        <v>14338</v>
      </c>
      <c r="L866">
        <v>11</v>
      </c>
    </row>
    <row r="867" spans="1:12">
      <c r="A867" t="s">
        <v>25</v>
      </c>
      <c r="B867" t="s">
        <v>7067</v>
      </c>
      <c r="C867">
        <v>27926</v>
      </c>
      <c r="D867">
        <v>354</v>
      </c>
      <c r="E867" t="s">
        <v>7067</v>
      </c>
      <c r="F867" s="8">
        <v>46060</v>
      </c>
      <c r="G867" t="s">
        <v>14337</v>
      </c>
      <c r="H867">
        <v>4</v>
      </c>
      <c r="I867">
        <v>4</v>
      </c>
      <c r="J867">
        <v>0</v>
      </c>
      <c r="K867" t="s">
        <v>14338</v>
      </c>
      <c r="L867">
        <v>6</v>
      </c>
    </row>
    <row r="868" spans="1:12">
      <c r="A868" t="s">
        <v>25</v>
      </c>
      <c r="B868" t="s">
        <v>7067</v>
      </c>
      <c r="C868">
        <v>26091</v>
      </c>
      <c r="D868">
        <v>354</v>
      </c>
      <c r="E868" t="s">
        <v>7067</v>
      </c>
      <c r="F868" s="8">
        <v>46047</v>
      </c>
      <c r="G868" t="s">
        <v>14337</v>
      </c>
      <c r="H868">
        <v>3</v>
      </c>
      <c r="I868">
        <v>3</v>
      </c>
      <c r="J868">
        <v>0</v>
      </c>
      <c r="K868" t="s">
        <v>14338</v>
      </c>
      <c r="L868">
        <v>5</v>
      </c>
    </row>
    <row r="869" spans="1:12">
      <c r="A869" t="s">
        <v>25</v>
      </c>
      <c r="B869" t="s">
        <v>7067</v>
      </c>
      <c r="C869">
        <v>25079</v>
      </c>
      <c r="D869">
        <v>354</v>
      </c>
      <c r="E869" t="s">
        <v>7067</v>
      </c>
      <c r="F869" s="8">
        <v>46040</v>
      </c>
      <c r="G869" t="s">
        <v>14337</v>
      </c>
      <c r="H869">
        <v>3</v>
      </c>
      <c r="I869">
        <v>3</v>
      </c>
      <c r="J869">
        <v>0</v>
      </c>
      <c r="K869" t="s">
        <v>14338</v>
      </c>
      <c r="L869">
        <v>4</v>
      </c>
    </row>
    <row r="870" spans="1:12">
      <c r="A870" t="s">
        <v>25</v>
      </c>
      <c r="B870" t="s">
        <v>7067</v>
      </c>
      <c r="C870">
        <v>24251</v>
      </c>
      <c r="D870">
        <v>354</v>
      </c>
      <c r="E870" t="s">
        <v>7067</v>
      </c>
      <c r="F870" s="8">
        <v>46033</v>
      </c>
      <c r="G870" t="s">
        <v>14337</v>
      </c>
      <c r="H870">
        <v>3</v>
      </c>
      <c r="I870">
        <v>3</v>
      </c>
      <c r="J870">
        <v>0</v>
      </c>
      <c r="K870" t="s">
        <v>14338</v>
      </c>
      <c r="L870">
        <v>3</v>
      </c>
    </row>
    <row r="871" spans="1:12">
      <c r="A871" t="s">
        <v>25</v>
      </c>
      <c r="B871" t="s">
        <v>7067</v>
      </c>
      <c r="C871">
        <v>23343</v>
      </c>
      <c r="D871">
        <v>354</v>
      </c>
      <c r="E871" t="s">
        <v>7067</v>
      </c>
      <c r="F871" s="8">
        <v>46026</v>
      </c>
      <c r="G871" t="s">
        <v>14337</v>
      </c>
      <c r="H871">
        <v>3</v>
      </c>
      <c r="I871">
        <v>3</v>
      </c>
      <c r="J871">
        <v>0</v>
      </c>
      <c r="K871" t="s">
        <v>14338</v>
      </c>
      <c r="L871">
        <v>2</v>
      </c>
    </row>
    <row r="872" spans="1:12">
      <c r="A872" t="s">
        <v>25</v>
      </c>
      <c r="B872" t="s">
        <v>7067</v>
      </c>
      <c r="C872">
        <v>26935</v>
      </c>
      <c r="D872">
        <v>354</v>
      </c>
      <c r="E872" t="s">
        <v>7067</v>
      </c>
      <c r="F872" s="8">
        <v>46053</v>
      </c>
      <c r="G872" t="s">
        <v>14337</v>
      </c>
      <c r="H872">
        <v>4</v>
      </c>
      <c r="I872">
        <v>4</v>
      </c>
      <c r="J872">
        <v>1</v>
      </c>
      <c r="K872" t="s">
        <v>14338</v>
      </c>
      <c r="L872">
        <v>5</v>
      </c>
    </row>
    <row r="873" spans="1:12">
      <c r="A873" t="s">
        <v>25</v>
      </c>
      <c r="B873" t="s">
        <v>7067</v>
      </c>
      <c r="C873">
        <v>29620</v>
      </c>
      <c r="D873">
        <v>354</v>
      </c>
      <c r="E873" t="s">
        <v>7067</v>
      </c>
      <c r="F873" s="8">
        <v>46075</v>
      </c>
      <c r="G873" t="s">
        <v>14337</v>
      </c>
      <c r="H873">
        <v>31</v>
      </c>
      <c r="I873">
        <v>31</v>
      </c>
      <c r="J873">
        <v>13</v>
      </c>
      <c r="K873" t="s">
        <v>14338</v>
      </c>
      <c r="L873">
        <v>9</v>
      </c>
    </row>
    <row r="874" spans="1:12">
      <c r="A874" t="s">
        <v>25</v>
      </c>
      <c r="B874" t="s">
        <v>7067</v>
      </c>
      <c r="C874">
        <v>28823</v>
      </c>
      <c r="D874">
        <v>354</v>
      </c>
      <c r="E874" t="s">
        <v>7067</v>
      </c>
      <c r="F874" s="8">
        <v>46068</v>
      </c>
      <c r="G874" t="s">
        <v>14337</v>
      </c>
      <c r="H874">
        <v>18</v>
      </c>
      <c r="I874">
        <v>18</v>
      </c>
      <c r="J874">
        <v>14</v>
      </c>
      <c r="K874" t="s">
        <v>14338</v>
      </c>
      <c r="L874">
        <v>8</v>
      </c>
    </row>
    <row r="875" spans="1:12">
      <c r="A875" t="s">
        <v>25</v>
      </c>
      <c r="B875" t="s">
        <v>1560</v>
      </c>
      <c r="C875">
        <v>32748</v>
      </c>
      <c r="D875">
        <v>355</v>
      </c>
      <c r="E875" t="s">
        <v>1560</v>
      </c>
      <c r="F875" s="8">
        <v>46096</v>
      </c>
      <c r="G875" t="s">
        <v>14337</v>
      </c>
      <c r="H875">
        <v>121</v>
      </c>
      <c r="I875">
        <v>121</v>
      </c>
      <c r="J875">
        <v>6</v>
      </c>
      <c r="K875" t="s">
        <v>14338</v>
      </c>
      <c r="L875">
        <v>12</v>
      </c>
    </row>
    <row r="876" spans="1:12">
      <c r="A876" t="s">
        <v>25</v>
      </c>
      <c r="B876" t="s">
        <v>1560</v>
      </c>
      <c r="C876">
        <v>30741</v>
      </c>
      <c r="D876">
        <v>355</v>
      </c>
      <c r="E876" t="s">
        <v>1560</v>
      </c>
      <c r="F876" s="8">
        <v>46082</v>
      </c>
      <c r="G876" t="s">
        <v>14337</v>
      </c>
      <c r="H876">
        <v>114</v>
      </c>
      <c r="I876">
        <v>114</v>
      </c>
      <c r="J876">
        <v>7</v>
      </c>
      <c r="K876" t="s">
        <v>14338</v>
      </c>
      <c r="L876">
        <v>10</v>
      </c>
    </row>
    <row r="877" spans="1:12">
      <c r="A877" t="s">
        <v>25</v>
      </c>
      <c r="B877" t="s">
        <v>1560</v>
      </c>
      <c r="C877">
        <v>31757</v>
      </c>
      <c r="D877">
        <v>355</v>
      </c>
      <c r="E877" t="s">
        <v>1560</v>
      </c>
      <c r="F877" s="8">
        <v>46089</v>
      </c>
      <c r="G877" t="s">
        <v>14337</v>
      </c>
      <c r="H877">
        <v>115</v>
      </c>
      <c r="I877">
        <v>115</v>
      </c>
      <c r="J877">
        <v>1</v>
      </c>
      <c r="K877" t="s">
        <v>14338</v>
      </c>
      <c r="L877">
        <v>11</v>
      </c>
    </row>
    <row r="878" spans="1:12">
      <c r="A878" t="s">
        <v>25</v>
      </c>
      <c r="B878" t="s">
        <v>1560</v>
      </c>
      <c r="C878">
        <v>26093</v>
      </c>
      <c r="D878">
        <v>355</v>
      </c>
      <c r="E878" t="s">
        <v>1560</v>
      </c>
      <c r="F878" s="8">
        <v>46047</v>
      </c>
      <c r="G878" t="s">
        <v>14337</v>
      </c>
      <c r="H878">
        <v>3</v>
      </c>
      <c r="I878">
        <v>3</v>
      </c>
      <c r="J878">
        <v>0</v>
      </c>
      <c r="K878" t="s">
        <v>14338</v>
      </c>
      <c r="L878">
        <v>5</v>
      </c>
    </row>
    <row r="879" spans="1:12">
      <c r="A879" t="s">
        <v>25</v>
      </c>
      <c r="B879" t="s">
        <v>1560</v>
      </c>
      <c r="C879">
        <v>25081</v>
      </c>
      <c r="D879">
        <v>355</v>
      </c>
      <c r="E879" t="s">
        <v>1560</v>
      </c>
      <c r="F879" s="8">
        <v>46040</v>
      </c>
      <c r="G879" t="s">
        <v>14337</v>
      </c>
      <c r="H879">
        <v>3</v>
      </c>
      <c r="I879">
        <v>3</v>
      </c>
      <c r="J879">
        <v>0</v>
      </c>
      <c r="K879" t="s">
        <v>14338</v>
      </c>
      <c r="L879">
        <v>4</v>
      </c>
    </row>
    <row r="880" spans="1:12">
      <c r="A880" t="s">
        <v>25</v>
      </c>
      <c r="B880" t="s">
        <v>1560</v>
      </c>
      <c r="C880">
        <v>24253</v>
      </c>
      <c r="D880">
        <v>355</v>
      </c>
      <c r="E880" t="s">
        <v>1560</v>
      </c>
      <c r="F880" s="8">
        <v>46033</v>
      </c>
      <c r="G880" t="s">
        <v>14337</v>
      </c>
      <c r="H880">
        <v>3</v>
      </c>
      <c r="I880">
        <v>3</v>
      </c>
      <c r="J880">
        <v>0</v>
      </c>
      <c r="K880" t="s">
        <v>14338</v>
      </c>
      <c r="L880">
        <v>3</v>
      </c>
    </row>
    <row r="881" spans="1:12">
      <c r="A881" t="s">
        <v>25</v>
      </c>
      <c r="B881" t="s">
        <v>1560</v>
      </c>
      <c r="C881">
        <v>28825</v>
      </c>
      <c r="D881">
        <v>355</v>
      </c>
      <c r="E881" t="s">
        <v>1560</v>
      </c>
      <c r="F881" s="8">
        <v>46068</v>
      </c>
      <c r="G881" t="s">
        <v>14337</v>
      </c>
      <c r="H881">
        <v>92</v>
      </c>
      <c r="I881">
        <v>92</v>
      </c>
      <c r="J881">
        <v>34</v>
      </c>
      <c r="K881" t="s">
        <v>14338</v>
      </c>
      <c r="L881">
        <v>8</v>
      </c>
    </row>
    <row r="882" spans="1:12">
      <c r="A882" t="s">
        <v>25</v>
      </c>
      <c r="B882" t="s">
        <v>1560</v>
      </c>
      <c r="C882">
        <v>27928</v>
      </c>
      <c r="D882">
        <v>355</v>
      </c>
      <c r="E882" t="s">
        <v>1560</v>
      </c>
      <c r="F882" s="8">
        <v>46060</v>
      </c>
      <c r="G882" t="s">
        <v>14337</v>
      </c>
      <c r="H882">
        <v>58</v>
      </c>
      <c r="I882">
        <v>58</v>
      </c>
      <c r="J882">
        <v>54</v>
      </c>
      <c r="K882" t="s">
        <v>14338</v>
      </c>
      <c r="L882">
        <v>6</v>
      </c>
    </row>
    <row r="883" spans="1:12">
      <c r="A883" t="s">
        <v>25</v>
      </c>
      <c r="B883" t="s">
        <v>1560</v>
      </c>
      <c r="C883">
        <v>26937</v>
      </c>
      <c r="D883">
        <v>355</v>
      </c>
      <c r="E883" t="s">
        <v>1560</v>
      </c>
      <c r="F883" s="8">
        <v>46053</v>
      </c>
      <c r="G883" t="s">
        <v>14337</v>
      </c>
      <c r="H883">
        <v>4</v>
      </c>
      <c r="I883">
        <v>4</v>
      </c>
      <c r="J883">
        <v>1</v>
      </c>
      <c r="K883" t="s">
        <v>14338</v>
      </c>
      <c r="L883">
        <v>5</v>
      </c>
    </row>
    <row r="884" spans="1:12">
      <c r="A884" t="s">
        <v>25</v>
      </c>
      <c r="B884" t="s">
        <v>1560</v>
      </c>
      <c r="C884">
        <v>29622</v>
      </c>
      <c r="D884">
        <v>355</v>
      </c>
      <c r="E884" t="s">
        <v>1560</v>
      </c>
      <c r="F884" s="8">
        <v>46075</v>
      </c>
      <c r="G884" t="s">
        <v>14337</v>
      </c>
      <c r="H884">
        <v>107</v>
      </c>
      <c r="I884">
        <v>107</v>
      </c>
      <c r="J884">
        <v>15</v>
      </c>
      <c r="K884" t="s">
        <v>14338</v>
      </c>
      <c r="L884">
        <v>9</v>
      </c>
    </row>
    <row r="885" spans="1:12">
      <c r="A885" t="s">
        <v>25</v>
      </c>
      <c r="B885" t="s">
        <v>1560</v>
      </c>
      <c r="C885">
        <v>23345</v>
      </c>
      <c r="D885">
        <v>355</v>
      </c>
      <c r="E885" t="s">
        <v>1560</v>
      </c>
      <c r="F885" s="8">
        <v>46026</v>
      </c>
      <c r="G885" t="s">
        <v>14337</v>
      </c>
      <c r="H885">
        <v>3</v>
      </c>
      <c r="I885">
        <v>3</v>
      </c>
      <c r="J885">
        <v>0</v>
      </c>
      <c r="K885" t="s">
        <v>14338</v>
      </c>
      <c r="L885">
        <v>2</v>
      </c>
    </row>
    <row r="886" spans="1:12">
      <c r="A886" t="s">
        <v>25</v>
      </c>
      <c r="B886" t="s">
        <v>1382</v>
      </c>
      <c r="C886">
        <v>32750</v>
      </c>
      <c r="D886">
        <v>356</v>
      </c>
      <c r="E886" t="s">
        <v>1382</v>
      </c>
      <c r="F886" s="8">
        <v>46096</v>
      </c>
      <c r="G886" t="s">
        <v>14337</v>
      </c>
      <c r="H886">
        <v>121</v>
      </c>
      <c r="I886">
        <v>121</v>
      </c>
      <c r="J886">
        <v>12</v>
      </c>
      <c r="K886" t="s">
        <v>14338</v>
      </c>
      <c r="L886">
        <v>12</v>
      </c>
    </row>
    <row r="887" spans="1:12">
      <c r="A887" t="s">
        <v>25</v>
      </c>
      <c r="B887" t="s">
        <v>1382</v>
      </c>
      <c r="C887">
        <v>30743</v>
      </c>
      <c r="D887">
        <v>356</v>
      </c>
      <c r="E887" t="s">
        <v>1382</v>
      </c>
      <c r="F887" s="8">
        <v>46082</v>
      </c>
      <c r="G887" t="s">
        <v>14337</v>
      </c>
      <c r="H887">
        <v>100</v>
      </c>
      <c r="I887">
        <v>100</v>
      </c>
      <c r="J887">
        <v>7</v>
      </c>
      <c r="K887" t="s">
        <v>14338</v>
      </c>
      <c r="L887">
        <v>10</v>
      </c>
    </row>
    <row r="888" spans="1:12">
      <c r="A888" t="s">
        <v>25</v>
      </c>
      <c r="B888" t="s">
        <v>1382</v>
      </c>
      <c r="C888">
        <v>31759</v>
      </c>
      <c r="D888">
        <v>356</v>
      </c>
      <c r="E888" t="s">
        <v>1382</v>
      </c>
      <c r="F888" s="8">
        <v>46089</v>
      </c>
      <c r="G888" t="s">
        <v>14337</v>
      </c>
      <c r="H888">
        <v>109</v>
      </c>
      <c r="I888">
        <v>109</v>
      </c>
      <c r="J888">
        <v>9</v>
      </c>
      <c r="K888" t="s">
        <v>14338</v>
      </c>
      <c r="L888">
        <v>11</v>
      </c>
    </row>
    <row r="889" spans="1:12">
      <c r="A889" t="s">
        <v>25</v>
      </c>
      <c r="B889" t="s">
        <v>1382</v>
      </c>
      <c r="C889">
        <v>26095</v>
      </c>
      <c r="D889">
        <v>356</v>
      </c>
      <c r="E889" t="s">
        <v>1382</v>
      </c>
      <c r="F889" s="8">
        <v>46047</v>
      </c>
      <c r="G889" t="s">
        <v>14337</v>
      </c>
      <c r="H889">
        <v>3</v>
      </c>
      <c r="I889">
        <v>3</v>
      </c>
      <c r="J889">
        <v>0</v>
      </c>
      <c r="K889" t="s">
        <v>14338</v>
      </c>
      <c r="L889">
        <v>5</v>
      </c>
    </row>
    <row r="890" spans="1:12">
      <c r="A890" t="s">
        <v>25</v>
      </c>
      <c r="B890" t="s">
        <v>1382</v>
      </c>
      <c r="C890">
        <v>25083</v>
      </c>
      <c r="D890">
        <v>356</v>
      </c>
      <c r="E890" t="s">
        <v>1382</v>
      </c>
      <c r="F890" s="8">
        <v>46040</v>
      </c>
      <c r="G890" t="s">
        <v>14337</v>
      </c>
      <c r="H890">
        <v>3</v>
      </c>
      <c r="I890">
        <v>3</v>
      </c>
      <c r="J890">
        <v>0</v>
      </c>
      <c r="K890" t="s">
        <v>14338</v>
      </c>
      <c r="L890">
        <v>4</v>
      </c>
    </row>
    <row r="891" spans="1:12">
      <c r="A891" t="s">
        <v>25</v>
      </c>
      <c r="B891" t="s">
        <v>1382</v>
      </c>
      <c r="C891">
        <v>24255</v>
      </c>
      <c r="D891">
        <v>356</v>
      </c>
      <c r="E891" t="s">
        <v>1382</v>
      </c>
      <c r="F891" s="8">
        <v>46033</v>
      </c>
      <c r="G891" t="s">
        <v>14337</v>
      </c>
      <c r="H891">
        <v>3</v>
      </c>
      <c r="I891">
        <v>3</v>
      </c>
      <c r="J891">
        <v>0</v>
      </c>
      <c r="K891" t="s">
        <v>14338</v>
      </c>
      <c r="L891">
        <v>3</v>
      </c>
    </row>
    <row r="892" spans="1:12">
      <c r="A892" t="s">
        <v>25</v>
      </c>
      <c r="B892" t="s">
        <v>1382</v>
      </c>
      <c r="C892">
        <v>28827</v>
      </c>
      <c r="D892">
        <v>356</v>
      </c>
      <c r="E892" t="s">
        <v>1382</v>
      </c>
      <c r="F892" s="8">
        <v>46068</v>
      </c>
      <c r="G892" t="s">
        <v>14337</v>
      </c>
      <c r="H892">
        <v>88</v>
      </c>
      <c r="I892">
        <v>88</v>
      </c>
      <c r="J892">
        <v>29</v>
      </c>
      <c r="K892" t="s">
        <v>14338</v>
      </c>
      <c r="L892">
        <v>8</v>
      </c>
    </row>
    <row r="893" spans="1:12">
      <c r="A893" t="s">
        <v>25</v>
      </c>
      <c r="B893" t="s">
        <v>1382</v>
      </c>
      <c r="C893">
        <v>27930</v>
      </c>
      <c r="D893">
        <v>356</v>
      </c>
      <c r="E893" t="s">
        <v>1382</v>
      </c>
      <c r="F893" s="8">
        <v>46060</v>
      </c>
      <c r="G893" t="s">
        <v>14337</v>
      </c>
      <c r="H893">
        <v>59</v>
      </c>
      <c r="I893">
        <v>59</v>
      </c>
      <c r="J893">
        <v>54</v>
      </c>
      <c r="K893" t="s">
        <v>14338</v>
      </c>
      <c r="L893">
        <v>6</v>
      </c>
    </row>
    <row r="894" spans="1:12">
      <c r="A894" t="s">
        <v>25</v>
      </c>
      <c r="B894" t="s">
        <v>1382</v>
      </c>
      <c r="C894">
        <v>29624</v>
      </c>
      <c r="D894">
        <v>356</v>
      </c>
      <c r="E894" t="s">
        <v>1382</v>
      </c>
      <c r="F894" s="8">
        <v>46075</v>
      </c>
      <c r="G894" t="s">
        <v>14337</v>
      </c>
      <c r="H894">
        <v>93</v>
      </c>
      <c r="I894">
        <v>93</v>
      </c>
      <c r="J894">
        <v>5</v>
      </c>
      <c r="K894" t="s">
        <v>14338</v>
      </c>
      <c r="L894">
        <v>9</v>
      </c>
    </row>
    <row r="895" spans="1:12">
      <c r="A895" t="s">
        <v>25</v>
      </c>
      <c r="B895" t="s">
        <v>1382</v>
      </c>
      <c r="C895">
        <v>26939</v>
      </c>
      <c r="D895">
        <v>356</v>
      </c>
      <c r="E895" t="s">
        <v>1382</v>
      </c>
      <c r="F895" s="8">
        <v>46053</v>
      </c>
      <c r="G895" t="s">
        <v>14337</v>
      </c>
      <c r="H895">
        <v>5</v>
      </c>
      <c r="I895">
        <v>5</v>
      </c>
      <c r="J895">
        <v>2</v>
      </c>
      <c r="K895" t="s">
        <v>14338</v>
      </c>
      <c r="L895">
        <v>5</v>
      </c>
    </row>
    <row r="896" spans="1:12">
      <c r="A896" t="s">
        <v>25</v>
      </c>
      <c r="B896" t="s">
        <v>1382</v>
      </c>
      <c r="C896">
        <v>23347</v>
      </c>
      <c r="D896">
        <v>356</v>
      </c>
      <c r="E896" t="s">
        <v>1382</v>
      </c>
      <c r="F896" s="8">
        <v>46026</v>
      </c>
      <c r="G896" t="s">
        <v>14337</v>
      </c>
      <c r="H896">
        <v>3</v>
      </c>
      <c r="I896">
        <v>3</v>
      </c>
      <c r="J896">
        <v>0</v>
      </c>
      <c r="K896" t="s">
        <v>14338</v>
      </c>
      <c r="L896">
        <v>2</v>
      </c>
    </row>
    <row r="897" spans="1:12">
      <c r="A897" t="s">
        <v>25</v>
      </c>
      <c r="B897" t="s">
        <v>400</v>
      </c>
      <c r="C897">
        <v>32752</v>
      </c>
      <c r="D897">
        <v>357</v>
      </c>
      <c r="E897" t="s">
        <v>400</v>
      </c>
      <c r="F897" s="8">
        <v>46096</v>
      </c>
      <c r="G897" t="s">
        <v>14337</v>
      </c>
      <c r="H897">
        <v>84</v>
      </c>
      <c r="I897">
        <v>84</v>
      </c>
      <c r="J897">
        <v>14</v>
      </c>
      <c r="K897" t="s">
        <v>14338</v>
      </c>
      <c r="L897">
        <v>12</v>
      </c>
    </row>
    <row r="898" spans="1:12">
      <c r="A898" t="s">
        <v>25</v>
      </c>
      <c r="B898" t="s">
        <v>400</v>
      </c>
      <c r="C898">
        <v>30745</v>
      </c>
      <c r="D898">
        <v>357</v>
      </c>
      <c r="E898" t="s">
        <v>400</v>
      </c>
      <c r="F898" s="8">
        <v>46082</v>
      </c>
      <c r="G898" t="s">
        <v>14337</v>
      </c>
      <c r="H898">
        <v>40</v>
      </c>
      <c r="I898">
        <v>40</v>
      </c>
      <c r="J898">
        <v>9</v>
      </c>
      <c r="K898" t="s">
        <v>14338</v>
      </c>
      <c r="L898">
        <v>10</v>
      </c>
    </row>
    <row r="899" spans="1:12">
      <c r="A899" t="s">
        <v>25</v>
      </c>
      <c r="B899" t="s">
        <v>400</v>
      </c>
      <c r="C899">
        <v>31761</v>
      </c>
      <c r="D899">
        <v>357</v>
      </c>
      <c r="E899" t="s">
        <v>400</v>
      </c>
      <c r="F899" s="8">
        <v>46089</v>
      </c>
      <c r="G899" t="s">
        <v>14337</v>
      </c>
      <c r="H899">
        <v>70</v>
      </c>
      <c r="I899">
        <v>70</v>
      </c>
      <c r="J899">
        <v>30</v>
      </c>
      <c r="K899" t="s">
        <v>14338</v>
      </c>
      <c r="L899">
        <v>11</v>
      </c>
    </row>
    <row r="900" spans="1:12">
      <c r="A900" t="s">
        <v>25</v>
      </c>
      <c r="B900" t="s">
        <v>400</v>
      </c>
      <c r="C900">
        <v>29626</v>
      </c>
      <c r="D900">
        <v>357</v>
      </c>
      <c r="E900" t="s">
        <v>400</v>
      </c>
      <c r="F900" s="8">
        <v>46075</v>
      </c>
      <c r="G900" t="s">
        <v>14337</v>
      </c>
      <c r="H900">
        <v>31</v>
      </c>
      <c r="I900">
        <v>31</v>
      </c>
      <c r="J900">
        <v>1</v>
      </c>
      <c r="K900" t="s">
        <v>14338</v>
      </c>
      <c r="L900">
        <v>9</v>
      </c>
    </row>
    <row r="901" spans="1:12">
      <c r="A901" t="s">
        <v>25</v>
      </c>
      <c r="B901" t="s">
        <v>400</v>
      </c>
      <c r="C901">
        <v>28829</v>
      </c>
      <c r="D901">
        <v>357</v>
      </c>
      <c r="E901" t="s">
        <v>400</v>
      </c>
      <c r="F901" s="8">
        <v>46068</v>
      </c>
      <c r="G901" t="s">
        <v>14337</v>
      </c>
      <c r="H901">
        <v>30</v>
      </c>
      <c r="I901">
        <v>30</v>
      </c>
      <c r="J901">
        <v>25</v>
      </c>
      <c r="K901" t="s">
        <v>14338</v>
      </c>
      <c r="L901">
        <v>8</v>
      </c>
    </row>
    <row r="902" spans="1:12">
      <c r="A902" t="s">
        <v>25</v>
      </c>
      <c r="B902" t="s">
        <v>400</v>
      </c>
      <c r="C902">
        <v>26941</v>
      </c>
      <c r="D902">
        <v>357</v>
      </c>
      <c r="E902" t="s">
        <v>400</v>
      </c>
      <c r="F902" s="8">
        <v>46053</v>
      </c>
      <c r="G902" t="s">
        <v>14337</v>
      </c>
      <c r="H902">
        <v>5</v>
      </c>
      <c r="I902">
        <v>5</v>
      </c>
      <c r="J902">
        <v>3</v>
      </c>
      <c r="K902" t="s">
        <v>14338</v>
      </c>
      <c r="L902">
        <v>5</v>
      </c>
    </row>
    <row r="903" spans="1:12">
      <c r="A903" t="s">
        <v>25</v>
      </c>
      <c r="B903" t="s">
        <v>400</v>
      </c>
      <c r="C903">
        <v>24257</v>
      </c>
      <c r="D903">
        <v>357</v>
      </c>
      <c r="E903" t="s">
        <v>400</v>
      </c>
      <c r="F903" s="8">
        <v>46033</v>
      </c>
      <c r="G903" t="s">
        <v>14337</v>
      </c>
      <c r="H903">
        <v>2</v>
      </c>
      <c r="I903">
        <v>2</v>
      </c>
      <c r="J903">
        <v>0</v>
      </c>
      <c r="K903" t="s">
        <v>14338</v>
      </c>
      <c r="L903">
        <v>3</v>
      </c>
    </row>
    <row r="904" spans="1:12">
      <c r="A904" t="s">
        <v>25</v>
      </c>
      <c r="B904" t="s">
        <v>400</v>
      </c>
      <c r="C904">
        <v>25085</v>
      </c>
      <c r="D904">
        <v>357</v>
      </c>
      <c r="E904" t="s">
        <v>400</v>
      </c>
      <c r="F904" s="8">
        <v>46040</v>
      </c>
      <c r="G904" t="s">
        <v>14337</v>
      </c>
      <c r="H904">
        <v>2</v>
      </c>
      <c r="I904">
        <v>2</v>
      </c>
      <c r="J904">
        <v>0</v>
      </c>
      <c r="K904" t="s">
        <v>14338</v>
      </c>
      <c r="L904">
        <v>4</v>
      </c>
    </row>
    <row r="905" spans="1:12">
      <c r="A905" t="s">
        <v>25</v>
      </c>
      <c r="B905" t="s">
        <v>400</v>
      </c>
      <c r="C905">
        <v>26097</v>
      </c>
      <c r="D905">
        <v>357</v>
      </c>
      <c r="E905" t="s">
        <v>400</v>
      </c>
      <c r="F905" s="8">
        <v>46047</v>
      </c>
      <c r="G905" t="s">
        <v>14337</v>
      </c>
      <c r="H905">
        <v>2</v>
      </c>
      <c r="I905">
        <v>2</v>
      </c>
      <c r="J905">
        <v>0</v>
      </c>
      <c r="K905" t="s">
        <v>14338</v>
      </c>
      <c r="L905">
        <v>5</v>
      </c>
    </row>
    <row r="906" spans="1:12">
      <c r="A906" t="s">
        <v>25</v>
      </c>
      <c r="B906" t="s">
        <v>400</v>
      </c>
      <c r="C906">
        <v>27932</v>
      </c>
      <c r="D906">
        <v>357</v>
      </c>
      <c r="E906" t="s">
        <v>400</v>
      </c>
      <c r="F906" s="8">
        <v>46060</v>
      </c>
      <c r="G906" t="s">
        <v>14337</v>
      </c>
      <c r="H906">
        <v>5</v>
      </c>
      <c r="I906">
        <v>5</v>
      </c>
      <c r="J906">
        <v>0</v>
      </c>
      <c r="K906" t="s">
        <v>14338</v>
      </c>
      <c r="L906">
        <v>6</v>
      </c>
    </row>
    <row r="907" spans="1:12">
      <c r="A907" t="s">
        <v>25</v>
      </c>
      <c r="B907" t="s">
        <v>400</v>
      </c>
      <c r="C907">
        <v>23349</v>
      </c>
      <c r="D907">
        <v>357</v>
      </c>
      <c r="E907" t="s">
        <v>400</v>
      </c>
      <c r="F907" s="8">
        <v>46026</v>
      </c>
      <c r="G907" t="s">
        <v>14337</v>
      </c>
      <c r="H907">
        <v>2</v>
      </c>
      <c r="I907">
        <v>2</v>
      </c>
      <c r="J907">
        <v>0</v>
      </c>
      <c r="K907" t="s">
        <v>14338</v>
      </c>
      <c r="L907">
        <v>2</v>
      </c>
    </row>
    <row r="908" spans="1:12">
      <c r="A908" t="s">
        <v>25</v>
      </c>
      <c r="B908" t="s">
        <v>7083</v>
      </c>
      <c r="C908">
        <v>32754</v>
      </c>
      <c r="D908">
        <v>358</v>
      </c>
      <c r="E908" t="s">
        <v>7083</v>
      </c>
      <c r="F908" s="8">
        <v>46096</v>
      </c>
      <c r="G908" t="s">
        <v>14337</v>
      </c>
      <c r="H908">
        <v>9</v>
      </c>
      <c r="I908">
        <v>9</v>
      </c>
      <c r="J908">
        <v>0</v>
      </c>
      <c r="K908" t="s">
        <v>14338</v>
      </c>
      <c r="L908">
        <v>12</v>
      </c>
    </row>
    <row r="909" spans="1:12">
      <c r="A909" t="s">
        <v>25</v>
      </c>
      <c r="B909" t="s">
        <v>7083</v>
      </c>
      <c r="C909">
        <v>30747</v>
      </c>
      <c r="D909">
        <v>358</v>
      </c>
      <c r="E909" t="s">
        <v>7083</v>
      </c>
      <c r="F909" s="8">
        <v>46082</v>
      </c>
      <c r="G909" t="s">
        <v>14337</v>
      </c>
      <c r="H909">
        <v>9</v>
      </c>
      <c r="I909">
        <v>9</v>
      </c>
      <c r="J909">
        <v>0</v>
      </c>
      <c r="K909" t="s">
        <v>14338</v>
      </c>
      <c r="L909">
        <v>10</v>
      </c>
    </row>
    <row r="910" spans="1:12">
      <c r="A910" t="s">
        <v>25</v>
      </c>
      <c r="B910" t="s">
        <v>7083</v>
      </c>
      <c r="C910">
        <v>31763</v>
      </c>
      <c r="D910">
        <v>358</v>
      </c>
      <c r="E910" t="s">
        <v>7083</v>
      </c>
      <c r="F910" s="8">
        <v>46089</v>
      </c>
      <c r="G910" t="s">
        <v>14337</v>
      </c>
      <c r="H910">
        <v>9</v>
      </c>
      <c r="I910">
        <v>9</v>
      </c>
      <c r="J910">
        <v>0</v>
      </c>
      <c r="K910" t="s">
        <v>14338</v>
      </c>
      <c r="L910">
        <v>11</v>
      </c>
    </row>
    <row r="911" spans="1:12">
      <c r="A911" t="s">
        <v>25</v>
      </c>
      <c r="B911" t="s">
        <v>7083</v>
      </c>
      <c r="C911">
        <v>26943</v>
      </c>
      <c r="D911">
        <v>358</v>
      </c>
      <c r="E911" t="s">
        <v>7083</v>
      </c>
      <c r="F911" s="8">
        <v>46053</v>
      </c>
      <c r="G911" t="s">
        <v>14337</v>
      </c>
      <c r="H911">
        <v>9</v>
      </c>
      <c r="I911">
        <v>9</v>
      </c>
      <c r="J911">
        <v>2</v>
      </c>
      <c r="K911" t="s">
        <v>14338</v>
      </c>
      <c r="L911">
        <v>5</v>
      </c>
    </row>
    <row r="912" spans="1:12">
      <c r="A912" t="s">
        <v>25</v>
      </c>
      <c r="B912" t="s">
        <v>7083</v>
      </c>
      <c r="C912">
        <v>23351</v>
      </c>
      <c r="D912">
        <v>358</v>
      </c>
      <c r="E912" t="s">
        <v>7083</v>
      </c>
      <c r="F912" s="8">
        <v>46026</v>
      </c>
      <c r="G912" t="s">
        <v>14337</v>
      </c>
      <c r="H912">
        <v>7</v>
      </c>
      <c r="I912">
        <v>7</v>
      </c>
      <c r="J912">
        <v>0</v>
      </c>
      <c r="K912" t="s">
        <v>14338</v>
      </c>
      <c r="L912">
        <v>2</v>
      </c>
    </row>
    <row r="913" spans="1:12">
      <c r="A913" t="s">
        <v>25</v>
      </c>
      <c r="B913" t="s">
        <v>7083</v>
      </c>
      <c r="C913">
        <v>29628</v>
      </c>
      <c r="D913">
        <v>358</v>
      </c>
      <c r="E913" t="s">
        <v>7083</v>
      </c>
      <c r="F913" s="8">
        <v>46075</v>
      </c>
      <c r="G913" t="s">
        <v>14337</v>
      </c>
      <c r="H913">
        <v>9</v>
      </c>
      <c r="I913">
        <v>9</v>
      </c>
      <c r="J913">
        <v>0</v>
      </c>
      <c r="K913" t="s">
        <v>14338</v>
      </c>
      <c r="L913">
        <v>9</v>
      </c>
    </row>
    <row r="914" spans="1:12">
      <c r="A914" t="s">
        <v>25</v>
      </c>
      <c r="B914" t="s">
        <v>7083</v>
      </c>
      <c r="C914">
        <v>28831</v>
      </c>
      <c r="D914">
        <v>358</v>
      </c>
      <c r="E914" t="s">
        <v>7083</v>
      </c>
      <c r="F914" s="8">
        <v>46068</v>
      </c>
      <c r="G914" t="s">
        <v>14337</v>
      </c>
      <c r="H914">
        <v>9</v>
      </c>
      <c r="I914">
        <v>9</v>
      </c>
      <c r="J914">
        <v>0</v>
      </c>
      <c r="K914" t="s">
        <v>14338</v>
      </c>
      <c r="L914">
        <v>8</v>
      </c>
    </row>
    <row r="915" spans="1:12">
      <c r="A915" t="s">
        <v>25</v>
      </c>
      <c r="B915" t="s">
        <v>7083</v>
      </c>
      <c r="C915">
        <v>27934</v>
      </c>
      <c r="D915">
        <v>358</v>
      </c>
      <c r="E915" t="s">
        <v>7083</v>
      </c>
      <c r="F915" s="8">
        <v>46060</v>
      </c>
      <c r="G915" t="s">
        <v>14337</v>
      </c>
      <c r="H915">
        <v>9</v>
      </c>
      <c r="I915">
        <v>9</v>
      </c>
      <c r="J915">
        <v>0</v>
      </c>
      <c r="K915" t="s">
        <v>14338</v>
      </c>
      <c r="L915">
        <v>6</v>
      </c>
    </row>
    <row r="916" spans="1:12">
      <c r="A916" t="s">
        <v>25</v>
      </c>
      <c r="B916" t="s">
        <v>7083</v>
      </c>
      <c r="C916">
        <v>26099</v>
      </c>
      <c r="D916">
        <v>358</v>
      </c>
      <c r="E916" t="s">
        <v>7083</v>
      </c>
      <c r="F916" s="8">
        <v>46047</v>
      </c>
      <c r="G916" t="s">
        <v>14337</v>
      </c>
      <c r="H916">
        <v>7</v>
      </c>
      <c r="I916">
        <v>7</v>
      </c>
      <c r="J916">
        <v>0</v>
      </c>
      <c r="K916" t="s">
        <v>14338</v>
      </c>
      <c r="L916">
        <v>5</v>
      </c>
    </row>
    <row r="917" spans="1:12">
      <c r="A917" t="s">
        <v>25</v>
      </c>
      <c r="B917" t="s">
        <v>7083</v>
      </c>
      <c r="C917">
        <v>25087</v>
      </c>
      <c r="D917">
        <v>358</v>
      </c>
      <c r="E917" t="s">
        <v>7083</v>
      </c>
      <c r="F917" s="8">
        <v>46040</v>
      </c>
      <c r="G917" t="s">
        <v>14337</v>
      </c>
      <c r="H917">
        <v>7</v>
      </c>
      <c r="I917">
        <v>7</v>
      </c>
      <c r="J917">
        <v>0</v>
      </c>
      <c r="K917" t="s">
        <v>14338</v>
      </c>
      <c r="L917">
        <v>4</v>
      </c>
    </row>
    <row r="918" spans="1:12">
      <c r="A918" t="s">
        <v>25</v>
      </c>
      <c r="B918" t="s">
        <v>7083</v>
      </c>
      <c r="C918">
        <v>24259</v>
      </c>
      <c r="D918">
        <v>358</v>
      </c>
      <c r="E918" t="s">
        <v>7083</v>
      </c>
      <c r="F918" s="8">
        <v>46033</v>
      </c>
      <c r="G918" t="s">
        <v>14337</v>
      </c>
      <c r="H918">
        <v>7</v>
      </c>
      <c r="I918">
        <v>7</v>
      </c>
      <c r="J918">
        <v>0</v>
      </c>
      <c r="K918" t="s">
        <v>14338</v>
      </c>
      <c r="L918">
        <v>3</v>
      </c>
    </row>
    <row r="919" spans="1:12">
      <c r="A919" t="s">
        <v>25</v>
      </c>
      <c r="B919" t="s">
        <v>7088</v>
      </c>
      <c r="C919">
        <v>32756</v>
      </c>
      <c r="D919">
        <v>359</v>
      </c>
      <c r="E919" t="s">
        <v>7088</v>
      </c>
      <c r="F919" s="8">
        <v>46096</v>
      </c>
      <c r="G919" t="s">
        <v>14337</v>
      </c>
      <c r="H919">
        <v>4</v>
      </c>
      <c r="I919">
        <v>4</v>
      </c>
      <c r="J919">
        <v>0</v>
      </c>
      <c r="K919" t="s">
        <v>14338</v>
      </c>
      <c r="L919">
        <v>12</v>
      </c>
    </row>
    <row r="920" spans="1:12">
      <c r="A920" t="s">
        <v>25</v>
      </c>
      <c r="B920" t="s">
        <v>7088</v>
      </c>
      <c r="C920">
        <v>30749</v>
      </c>
      <c r="D920">
        <v>359</v>
      </c>
      <c r="E920" t="s">
        <v>7088</v>
      </c>
      <c r="F920" s="8">
        <v>46082</v>
      </c>
      <c r="G920" t="s">
        <v>14337</v>
      </c>
      <c r="H920">
        <v>4</v>
      </c>
      <c r="I920">
        <v>4</v>
      </c>
      <c r="J920">
        <v>0</v>
      </c>
      <c r="K920" t="s">
        <v>14338</v>
      </c>
      <c r="L920">
        <v>10</v>
      </c>
    </row>
    <row r="921" spans="1:12">
      <c r="A921" t="s">
        <v>25</v>
      </c>
      <c r="B921" t="s">
        <v>7088</v>
      </c>
      <c r="C921">
        <v>31765</v>
      </c>
      <c r="D921">
        <v>359</v>
      </c>
      <c r="E921" t="s">
        <v>7088</v>
      </c>
      <c r="F921" s="8">
        <v>46089</v>
      </c>
      <c r="G921" t="s">
        <v>14337</v>
      </c>
      <c r="H921">
        <v>4</v>
      </c>
      <c r="I921">
        <v>4</v>
      </c>
      <c r="J921">
        <v>0</v>
      </c>
      <c r="K921" t="s">
        <v>14338</v>
      </c>
      <c r="L921">
        <v>11</v>
      </c>
    </row>
    <row r="922" spans="1:12">
      <c r="A922" t="s">
        <v>25</v>
      </c>
      <c r="B922" t="s">
        <v>7088</v>
      </c>
      <c r="C922">
        <v>26945</v>
      </c>
      <c r="D922">
        <v>359</v>
      </c>
      <c r="E922" t="s">
        <v>7088</v>
      </c>
      <c r="F922" s="8">
        <v>46053</v>
      </c>
      <c r="G922" t="s">
        <v>14337</v>
      </c>
      <c r="H922">
        <v>4</v>
      </c>
      <c r="I922">
        <v>4</v>
      </c>
      <c r="J922">
        <v>1</v>
      </c>
      <c r="K922" t="s">
        <v>14338</v>
      </c>
      <c r="L922">
        <v>5</v>
      </c>
    </row>
    <row r="923" spans="1:12">
      <c r="A923" t="s">
        <v>25</v>
      </c>
      <c r="B923" t="s">
        <v>7088</v>
      </c>
      <c r="C923">
        <v>23353</v>
      </c>
      <c r="D923">
        <v>359</v>
      </c>
      <c r="E923" t="s">
        <v>7088</v>
      </c>
      <c r="F923" s="8">
        <v>46026</v>
      </c>
      <c r="G923" t="s">
        <v>14337</v>
      </c>
      <c r="H923">
        <v>3</v>
      </c>
      <c r="I923">
        <v>3</v>
      </c>
      <c r="J923">
        <v>0</v>
      </c>
      <c r="K923" t="s">
        <v>14338</v>
      </c>
      <c r="L923">
        <v>2</v>
      </c>
    </row>
    <row r="924" spans="1:12">
      <c r="A924" t="s">
        <v>25</v>
      </c>
      <c r="B924" t="s">
        <v>7088</v>
      </c>
      <c r="C924">
        <v>29630</v>
      </c>
      <c r="D924">
        <v>359</v>
      </c>
      <c r="E924" t="s">
        <v>7088</v>
      </c>
      <c r="F924" s="8">
        <v>46075</v>
      </c>
      <c r="G924" t="s">
        <v>14337</v>
      </c>
      <c r="H924">
        <v>4</v>
      </c>
      <c r="I924">
        <v>4</v>
      </c>
      <c r="J924">
        <v>0</v>
      </c>
      <c r="K924" t="s">
        <v>14338</v>
      </c>
      <c r="L924">
        <v>9</v>
      </c>
    </row>
    <row r="925" spans="1:12">
      <c r="A925" t="s">
        <v>25</v>
      </c>
      <c r="B925" t="s">
        <v>7088</v>
      </c>
      <c r="C925">
        <v>28833</v>
      </c>
      <c r="D925">
        <v>359</v>
      </c>
      <c r="E925" t="s">
        <v>7088</v>
      </c>
      <c r="F925" s="8">
        <v>46068</v>
      </c>
      <c r="G925" t="s">
        <v>14337</v>
      </c>
      <c r="H925">
        <v>4</v>
      </c>
      <c r="I925">
        <v>4</v>
      </c>
      <c r="J925">
        <v>0</v>
      </c>
      <c r="K925" t="s">
        <v>14338</v>
      </c>
      <c r="L925">
        <v>8</v>
      </c>
    </row>
    <row r="926" spans="1:12">
      <c r="A926" t="s">
        <v>25</v>
      </c>
      <c r="B926" t="s">
        <v>7088</v>
      </c>
      <c r="C926">
        <v>27936</v>
      </c>
      <c r="D926">
        <v>359</v>
      </c>
      <c r="E926" t="s">
        <v>7088</v>
      </c>
      <c r="F926" s="8">
        <v>46060</v>
      </c>
      <c r="G926" t="s">
        <v>14337</v>
      </c>
      <c r="H926">
        <v>4</v>
      </c>
      <c r="I926">
        <v>4</v>
      </c>
      <c r="J926">
        <v>0</v>
      </c>
      <c r="K926" t="s">
        <v>14338</v>
      </c>
      <c r="L926">
        <v>6</v>
      </c>
    </row>
    <row r="927" spans="1:12">
      <c r="A927" t="s">
        <v>25</v>
      </c>
      <c r="B927" t="s">
        <v>7088</v>
      </c>
      <c r="C927">
        <v>26101</v>
      </c>
      <c r="D927">
        <v>359</v>
      </c>
      <c r="E927" t="s">
        <v>7088</v>
      </c>
      <c r="F927" s="8">
        <v>46047</v>
      </c>
      <c r="G927" t="s">
        <v>14337</v>
      </c>
      <c r="H927">
        <v>3</v>
      </c>
      <c r="I927">
        <v>3</v>
      </c>
      <c r="J927">
        <v>0</v>
      </c>
      <c r="K927" t="s">
        <v>14338</v>
      </c>
      <c r="L927">
        <v>5</v>
      </c>
    </row>
    <row r="928" spans="1:12">
      <c r="A928" t="s">
        <v>25</v>
      </c>
      <c r="B928" t="s">
        <v>7088</v>
      </c>
      <c r="C928">
        <v>24261</v>
      </c>
      <c r="D928">
        <v>359</v>
      </c>
      <c r="E928" t="s">
        <v>7088</v>
      </c>
      <c r="F928" s="8">
        <v>46033</v>
      </c>
      <c r="G928" t="s">
        <v>14337</v>
      </c>
      <c r="H928">
        <v>3</v>
      </c>
      <c r="I928">
        <v>3</v>
      </c>
      <c r="J928">
        <v>0</v>
      </c>
      <c r="K928" t="s">
        <v>14338</v>
      </c>
      <c r="L928">
        <v>3</v>
      </c>
    </row>
    <row r="929" spans="1:12">
      <c r="A929" t="s">
        <v>25</v>
      </c>
      <c r="B929" t="s">
        <v>7088</v>
      </c>
      <c r="C929">
        <v>25089</v>
      </c>
      <c r="D929">
        <v>359</v>
      </c>
      <c r="E929" t="s">
        <v>7088</v>
      </c>
      <c r="F929" s="8">
        <v>46040</v>
      </c>
      <c r="G929" t="s">
        <v>14337</v>
      </c>
      <c r="H929">
        <v>3</v>
      </c>
      <c r="I929">
        <v>3</v>
      </c>
      <c r="J929">
        <v>0</v>
      </c>
      <c r="K929" t="s">
        <v>14338</v>
      </c>
      <c r="L929">
        <v>4</v>
      </c>
    </row>
    <row r="930" spans="1:12">
      <c r="A930" t="s">
        <v>25</v>
      </c>
      <c r="B930" t="s">
        <v>7093</v>
      </c>
      <c r="C930">
        <v>32758</v>
      </c>
      <c r="D930">
        <v>360</v>
      </c>
      <c r="E930" t="s">
        <v>7093</v>
      </c>
      <c r="F930" s="8">
        <v>46096</v>
      </c>
      <c r="G930" t="s">
        <v>14337</v>
      </c>
      <c r="H930">
        <v>4</v>
      </c>
      <c r="I930">
        <v>4</v>
      </c>
      <c r="J930">
        <v>0</v>
      </c>
      <c r="K930" t="s">
        <v>14338</v>
      </c>
      <c r="L930">
        <v>12</v>
      </c>
    </row>
    <row r="931" spans="1:12">
      <c r="A931" t="s">
        <v>25</v>
      </c>
      <c r="B931" t="s">
        <v>7093</v>
      </c>
      <c r="C931">
        <v>30751</v>
      </c>
      <c r="D931">
        <v>360</v>
      </c>
      <c r="E931" t="s">
        <v>7093</v>
      </c>
      <c r="F931" s="8">
        <v>46082</v>
      </c>
      <c r="G931" t="s">
        <v>14337</v>
      </c>
      <c r="H931">
        <v>4</v>
      </c>
      <c r="I931">
        <v>4</v>
      </c>
      <c r="J931">
        <v>0</v>
      </c>
      <c r="K931" t="s">
        <v>14338</v>
      </c>
      <c r="L931">
        <v>10</v>
      </c>
    </row>
    <row r="932" spans="1:12">
      <c r="A932" t="s">
        <v>25</v>
      </c>
      <c r="B932" t="s">
        <v>7093</v>
      </c>
      <c r="C932">
        <v>31767</v>
      </c>
      <c r="D932">
        <v>360</v>
      </c>
      <c r="E932" t="s">
        <v>7093</v>
      </c>
      <c r="F932" s="8">
        <v>46089</v>
      </c>
      <c r="G932" t="s">
        <v>14337</v>
      </c>
      <c r="H932">
        <v>4</v>
      </c>
      <c r="I932">
        <v>4</v>
      </c>
      <c r="J932">
        <v>0</v>
      </c>
      <c r="K932" t="s">
        <v>14338</v>
      </c>
      <c r="L932">
        <v>11</v>
      </c>
    </row>
    <row r="933" spans="1:12">
      <c r="A933" t="s">
        <v>25</v>
      </c>
      <c r="B933" t="s">
        <v>7093</v>
      </c>
      <c r="C933">
        <v>26947</v>
      </c>
      <c r="D933">
        <v>360</v>
      </c>
      <c r="E933" t="s">
        <v>7093</v>
      </c>
      <c r="F933" s="8">
        <v>46053</v>
      </c>
      <c r="G933" t="s">
        <v>14337</v>
      </c>
      <c r="H933">
        <v>4</v>
      </c>
      <c r="I933">
        <v>4</v>
      </c>
      <c r="J933">
        <v>1</v>
      </c>
      <c r="K933" t="s">
        <v>14338</v>
      </c>
      <c r="L933">
        <v>5</v>
      </c>
    </row>
    <row r="934" spans="1:12">
      <c r="A934" t="s">
        <v>25</v>
      </c>
      <c r="B934" t="s">
        <v>7093</v>
      </c>
      <c r="C934">
        <v>23355</v>
      </c>
      <c r="D934">
        <v>360</v>
      </c>
      <c r="E934" t="s">
        <v>7093</v>
      </c>
      <c r="F934" s="8">
        <v>46026</v>
      </c>
      <c r="G934" t="s">
        <v>14337</v>
      </c>
      <c r="H934">
        <v>3</v>
      </c>
      <c r="I934">
        <v>3</v>
      </c>
      <c r="J934">
        <v>0</v>
      </c>
      <c r="K934" t="s">
        <v>14338</v>
      </c>
      <c r="L934">
        <v>2</v>
      </c>
    </row>
    <row r="935" spans="1:12">
      <c r="A935" t="s">
        <v>25</v>
      </c>
      <c r="B935" t="s">
        <v>7093</v>
      </c>
      <c r="C935">
        <v>29632</v>
      </c>
      <c r="D935">
        <v>360</v>
      </c>
      <c r="E935" t="s">
        <v>7093</v>
      </c>
      <c r="F935" s="8">
        <v>46075</v>
      </c>
      <c r="G935" t="s">
        <v>14337</v>
      </c>
      <c r="H935">
        <v>4</v>
      </c>
      <c r="I935">
        <v>4</v>
      </c>
      <c r="J935">
        <v>0</v>
      </c>
      <c r="K935" t="s">
        <v>14338</v>
      </c>
      <c r="L935">
        <v>9</v>
      </c>
    </row>
    <row r="936" spans="1:12">
      <c r="A936" t="s">
        <v>25</v>
      </c>
      <c r="B936" t="s">
        <v>7093</v>
      </c>
      <c r="C936">
        <v>28835</v>
      </c>
      <c r="D936">
        <v>360</v>
      </c>
      <c r="E936" t="s">
        <v>7093</v>
      </c>
      <c r="F936" s="8">
        <v>46068</v>
      </c>
      <c r="G936" t="s">
        <v>14337</v>
      </c>
      <c r="H936">
        <v>4</v>
      </c>
      <c r="I936">
        <v>4</v>
      </c>
      <c r="J936">
        <v>0</v>
      </c>
      <c r="K936" t="s">
        <v>14338</v>
      </c>
      <c r="L936">
        <v>8</v>
      </c>
    </row>
    <row r="937" spans="1:12">
      <c r="A937" t="s">
        <v>25</v>
      </c>
      <c r="B937" t="s">
        <v>7093</v>
      </c>
      <c r="C937">
        <v>27938</v>
      </c>
      <c r="D937">
        <v>360</v>
      </c>
      <c r="E937" t="s">
        <v>7093</v>
      </c>
      <c r="F937" s="8">
        <v>46060</v>
      </c>
      <c r="G937" t="s">
        <v>14337</v>
      </c>
      <c r="H937">
        <v>4</v>
      </c>
      <c r="I937">
        <v>4</v>
      </c>
      <c r="J937">
        <v>0</v>
      </c>
      <c r="K937" t="s">
        <v>14338</v>
      </c>
      <c r="L937">
        <v>6</v>
      </c>
    </row>
    <row r="938" spans="1:12">
      <c r="A938" t="s">
        <v>25</v>
      </c>
      <c r="B938" t="s">
        <v>7093</v>
      </c>
      <c r="C938">
        <v>26103</v>
      </c>
      <c r="D938">
        <v>360</v>
      </c>
      <c r="E938" t="s">
        <v>7093</v>
      </c>
      <c r="F938" s="8">
        <v>46047</v>
      </c>
      <c r="G938" t="s">
        <v>14337</v>
      </c>
      <c r="H938">
        <v>3</v>
      </c>
      <c r="I938">
        <v>3</v>
      </c>
      <c r="J938">
        <v>0</v>
      </c>
      <c r="K938" t="s">
        <v>14338</v>
      </c>
      <c r="L938">
        <v>5</v>
      </c>
    </row>
    <row r="939" spans="1:12">
      <c r="A939" t="s">
        <v>25</v>
      </c>
      <c r="B939" t="s">
        <v>7093</v>
      </c>
      <c r="C939">
        <v>25091</v>
      </c>
      <c r="D939">
        <v>360</v>
      </c>
      <c r="E939" t="s">
        <v>7093</v>
      </c>
      <c r="F939" s="8">
        <v>46040</v>
      </c>
      <c r="G939" t="s">
        <v>14337</v>
      </c>
      <c r="H939">
        <v>3</v>
      </c>
      <c r="I939">
        <v>3</v>
      </c>
      <c r="J939">
        <v>0</v>
      </c>
      <c r="K939" t="s">
        <v>14338</v>
      </c>
      <c r="L939">
        <v>4</v>
      </c>
    </row>
    <row r="940" spans="1:12">
      <c r="A940" t="s">
        <v>25</v>
      </c>
      <c r="B940" t="s">
        <v>7093</v>
      </c>
      <c r="C940">
        <v>24263</v>
      </c>
      <c r="D940">
        <v>360</v>
      </c>
      <c r="E940" t="s">
        <v>7093</v>
      </c>
      <c r="F940" s="8">
        <v>46033</v>
      </c>
      <c r="G940" t="s">
        <v>14337</v>
      </c>
      <c r="H940">
        <v>3</v>
      </c>
      <c r="I940">
        <v>3</v>
      </c>
      <c r="J940">
        <v>0</v>
      </c>
      <c r="K940" t="s">
        <v>14338</v>
      </c>
      <c r="L940">
        <v>3</v>
      </c>
    </row>
    <row r="941" spans="1:12">
      <c r="A941" t="s">
        <v>25</v>
      </c>
      <c r="B941" t="s">
        <v>7099</v>
      </c>
      <c r="C941">
        <v>32760</v>
      </c>
      <c r="D941">
        <v>361</v>
      </c>
      <c r="E941" t="s">
        <v>7099</v>
      </c>
      <c r="F941" s="8">
        <v>46096</v>
      </c>
      <c r="G941" t="s">
        <v>14337</v>
      </c>
      <c r="H941">
        <v>11</v>
      </c>
      <c r="I941">
        <v>11</v>
      </c>
      <c r="J941">
        <v>0</v>
      </c>
      <c r="K941" t="s">
        <v>14338</v>
      </c>
      <c r="L941">
        <v>12</v>
      </c>
    </row>
    <row r="942" spans="1:12">
      <c r="A942" t="s">
        <v>25</v>
      </c>
      <c r="B942" t="s">
        <v>7099</v>
      </c>
      <c r="C942">
        <v>30753</v>
      </c>
      <c r="D942">
        <v>361</v>
      </c>
      <c r="E942" t="s">
        <v>7099</v>
      </c>
      <c r="F942" s="8">
        <v>46082</v>
      </c>
      <c r="G942" t="s">
        <v>14337</v>
      </c>
      <c r="H942">
        <v>11</v>
      </c>
      <c r="I942">
        <v>11</v>
      </c>
      <c r="J942">
        <v>0</v>
      </c>
      <c r="K942" t="s">
        <v>14338</v>
      </c>
      <c r="L942">
        <v>10</v>
      </c>
    </row>
    <row r="943" spans="1:12">
      <c r="A943" t="s">
        <v>25</v>
      </c>
      <c r="B943" t="s">
        <v>7099</v>
      </c>
      <c r="C943">
        <v>31769</v>
      </c>
      <c r="D943">
        <v>361</v>
      </c>
      <c r="E943" t="s">
        <v>7099</v>
      </c>
      <c r="F943" s="8">
        <v>46089</v>
      </c>
      <c r="G943" t="s">
        <v>14337</v>
      </c>
      <c r="H943">
        <v>11</v>
      </c>
      <c r="I943">
        <v>11</v>
      </c>
      <c r="J943">
        <v>0</v>
      </c>
      <c r="K943" t="s">
        <v>14338</v>
      </c>
      <c r="L943">
        <v>11</v>
      </c>
    </row>
    <row r="944" spans="1:12">
      <c r="A944" t="s">
        <v>25</v>
      </c>
      <c r="B944" t="s">
        <v>7099</v>
      </c>
      <c r="C944">
        <v>26949</v>
      </c>
      <c r="D944">
        <v>361</v>
      </c>
      <c r="E944" t="s">
        <v>7099</v>
      </c>
      <c r="F944" s="8">
        <v>46053</v>
      </c>
      <c r="G944" t="s">
        <v>14337</v>
      </c>
      <c r="H944">
        <v>11</v>
      </c>
      <c r="I944">
        <v>11</v>
      </c>
      <c r="J944">
        <v>1</v>
      </c>
      <c r="K944" t="s">
        <v>14338</v>
      </c>
      <c r="L944">
        <v>5</v>
      </c>
    </row>
    <row r="945" spans="1:12">
      <c r="A945" t="s">
        <v>25</v>
      </c>
      <c r="B945" t="s">
        <v>7099</v>
      </c>
      <c r="C945">
        <v>23357</v>
      </c>
      <c r="D945">
        <v>361</v>
      </c>
      <c r="E945" t="s">
        <v>7099</v>
      </c>
      <c r="F945" s="8">
        <v>46026</v>
      </c>
      <c r="G945" t="s">
        <v>14337</v>
      </c>
      <c r="H945">
        <v>10</v>
      </c>
      <c r="I945">
        <v>10</v>
      </c>
      <c r="J945">
        <v>3</v>
      </c>
      <c r="K945" t="s">
        <v>14338</v>
      </c>
      <c r="L945">
        <v>2</v>
      </c>
    </row>
    <row r="946" spans="1:12">
      <c r="A946" t="s">
        <v>25</v>
      </c>
      <c r="B946" t="s">
        <v>7099</v>
      </c>
      <c r="C946">
        <v>24265</v>
      </c>
      <c r="D946">
        <v>361</v>
      </c>
      <c r="E946" t="s">
        <v>7099</v>
      </c>
      <c r="F946" s="8">
        <v>46033</v>
      </c>
      <c r="G946" t="s">
        <v>14337</v>
      </c>
      <c r="H946">
        <v>10</v>
      </c>
      <c r="I946">
        <v>10</v>
      </c>
      <c r="J946">
        <v>0</v>
      </c>
      <c r="K946" t="s">
        <v>14338</v>
      </c>
      <c r="L946">
        <v>3</v>
      </c>
    </row>
    <row r="947" spans="1:12">
      <c r="A947" t="s">
        <v>25</v>
      </c>
      <c r="B947" t="s">
        <v>7099</v>
      </c>
      <c r="C947">
        <v>25093</v>
      </c>
      <c r="D947">
        <v>361</v>
      </c>
      <c r="E947" t="s">
        <v>7099</v>
      </c>
      <c r="F947" s="8">
        <v>46040</v>
      </c>
      <c r="G947" t="s">
        <v>14337</v>
      </c>
      <c r="H947">
        <v>10</v>
      </c>
      <c r="I947">
        <v>10</v>
      </c>
      <c r="J947">
        <v>0</v>
      </c>
      <c r="K947" t="s">
        <v>14338</v>
      </c>
      <c r="L947">
        <v>4</v>
      </c>
    </row>
    <row r="948" spans="1:12">
      <c r="A948" t="s">
        <v>25</v>
      </c>
      <c r="B948" t="s">
        <v>7099</v>
      </c>
      <c r="C948">
        <v>27940</v>
      </c>
      <c r="D948">
        <v>361</v>
      </c>
      <c r="E948" t="s">
        <v>7099</v>
      </c>
      <c r="F948" s="8">
        <v>46060</v>
      </c>
      <c r="G948" t="s">
        <v>14337</v>
      </c>
      <c r="H948">
        <v>11</v>
      </c>
      <c r="I948">
        <v>11</v>
      </c>
      <c r="J948">
        <v>0</v>
      </c>
      <c r="K948" t="s">
        <v>14338</v>
      </c>
      <c r="L948">
        <v>6</v>
      </c>
    </row>
    <row r="949" spans="1:12">
      <c r="A949" t="s">
        <v>25</v>
      </c>
      <c r="B949" t="s">
        <v>7099</v>
      </c>
      <c r="C949">
        <v>26105</v>
      </c>
      <c r="D949">
        <v>361</v>
      </c>
      <c r="E949" t="s">
        <v>7099</v>
      </c>
      <c r="F949" s="8">
        <v>46047</v>
      </c>
      <c r="G949" t="s">
        <v>14337</v>
      </c>
      <c r="H949">
        <v>10</v>
      </c>
      <c r="I949">
        <v>10</v>
      </c>
      <c r="J949">
        <v>0</v>
      </c>
      <c r="K949" t="s">
        <v>14338</v>
      </c>
      <c r="L949">
        <v>5</v>
      </c>
    </row>
    <row r="950" spans="1:12">
      <c r="A950" t="s">
        <v>25</v>
      </c>
      <c r="B950" t="s">
        <v>7099</v>
      </c>
      <c r="C950">
        <v>29634</v>
      </c>
      <c r="D950">
        <v>361</v>
      </c>
      <c r="E950" t="s">
        <v>7099</v>
      </c>
      <c r="F950" s="8">
        <v>46075</v>
      </c>
      <c r="G950" t="s">
        <v>14337</v>
      </c>
      <c r="H950">
        <v>11</v>
      </c>
      <c r="I950">
        <v>11</v>
      </c>
      <c r="J950">
        <v>0</v>
      </c>
      <c r="K950" t="s">
        <v>14338</v>
      </c>
      <c r="L950">
        <v>9</v>
      </c>
    </row>
    <row r="951" spans="1:12">
      <c r="A951" t="s">
        <v>25</v>
      </c>
      <c r="B951" t="s">
        <v>7099</v>
      </c>
      <c r="C951">
        <v>28837</v>
      </c>
      <c r="D951">
        <v>361</v>
      </c>
      <c r="E951" t="s">
        <v>7099</v>
      </c>
      <c r="F951" s="8">
        <v>46068</v>
      </c>
      <c r="G951" t="s">
        <v>14337</v>
      </c>
      <c r="H951">
        <v>11</v>
      </c>
      <c r="I951">
        <v>11</v>
      </c>
      <c r="J951">
        <v>0</v>
      </c>
      <c r="K951" t="s">
        <v>14338</v>
      </c>
      <c r="L951">
        <v>8</v>
      </c>
    </row>
    <row r="952" spans="1:12">
      <c r="A952" t="s">
        <v>25</v>
      </c>
      <c r="B952" t="s">
        <v>1630</v>
      </c>
      <c r="C952">
        <v>32762</v>
      </c>
      <c r="D952">
        <v>362</v>
      </c>
      <c r="E952" t="s">
        <v>1630</v>
      </c>
      <c r="F952" s="8">
        <v>46096</v>
      </c>
      <c r="G952" t="s">
        <v>14337</v>
      </c>
      <c r="H952">
        <v>37</v>
      </c>
      <c r="I952">
        <v>37</v>
      </c>
      <c r="J952">
        <v>0</v>
      </c>
      <c r="K952" t="s">
        <v>14338</v>
      </c>
      <c r="L952">
        <v>12</v>
      </c>
    </row>
    <row r="953" spans="1:12">
      <c r="A953" t="s">
        <v>25</v>
      </c>
      <c r="B953" t="s">
        <v>1630</v>
      </c>
      <c r="C953">
        <v>31771</v>
      </c>
      <c r="D953">
        <v>362</v>
      </c>
      <c r="E953" t="s">
        <v>1630</v>
      </c>
      <c r="F953" s="8">
        <v>46089</v>
      </c>
      <c r="G953" t="s">
        <v>14337</v>
      </c>
      <c r="H953">
        <v>37</v>
      </c>
      <c r="I953">
        <v>37</v>
      </c>
      <c r="J953">
        <v>9</v>
      </c>
      <c r="K953" t="s">
        <v>14338</v>
      </c>
      <c r="L953">
        <v>11</v>
      </c>
    </row>
    <row r="954" spans="1:12">
      <c r="A954" t="s">
        <v>25</v>
      </c>
      <c r="B954" t="s">
        <v>1630</v>
      </c>
      <c r="C954">
        <v>30755</v>
      </c>
      <c r="D954">
        <v>362</v>
      </c>
      <c r="E954" t="s">
        <v>1630</v>
      </c>
      <c r="F954" s="8">
        <v>46082</v>
      </c>
      <c r="G954" t="s">
        <v>14337</v>
      </c>
      <c r="H954">
        <v>28</v>
      </c>
      <c r="I954">
        <v>28</v>
      </c>
      <c r="J954">
        <v>7</v>
      </c>
      <c r="K954" t="s">
        <v>14338</v>
      </c>
      <c r="L954">
        <v>10</v>
      </c>
    </row>
    <row r="955" spans="1:12">
      <c r="A955" t="s">
        <v>25</v>
      </c>
      <c r="B955" t="s">
        <v>1630</v>
      </c>
      <c r="C955">
        <v>29636</v>
      </c>
      <c r="D955">
        <v>362</v>
      </c>
      <c r="E955" t="s">
        <v>1630</v>
      </c>
      <c r="F955" s="8">
        <v>46075</v>
      </c>
      <c r="G955" t="s">
        <v>14337</v>
      </c>
      <c r="H955">
        <v>21</v>
      </c>
      <c r="I955">
        <v>21</v>
      </c>
      <c r="J955">
        <v>5</v>
      </c>
      <c r="K955" t="s">
        <v>14338</v>
      </c>
      <c r="L955">
        <v>9</v>
      </c>
    </row>
    <row r="956" spans="1:12">
      <c r="A956" t="s">
        <v>25</v>
      </c>
      <c r="B956" t="s">
        <v>1630</v>
      </c>
      <c r="C956">
        <v>26951</v>
      </c>
      <c r="D956">
        <v>362</v>
      </c>
      <c r="E956" t="s">
        <v>1630</v>
      </c>
      <c r="F956" s="8">
        <v>46053</v>
      </c>
      <c r="G956" t="s">
        <v>14337</v>
      </c>
      <c r="H956">
        <v>5</v>
      </c>
      <c r="I956">
        <v>5</v>
      </c>
      <c r="J956">
        <v>2</v>
      </c>
      <c r="K956" t="s">
        <v>14338</v>
      </c>
      <c r="L956">
        <v>5</v>
      </c>
    </row>
    <row r="957" spans="1:12">
      <c r="A957" t="s">
        <v>25</v>
      </c>
      <c r="B957" t="s">
        <v>1630</v>
      </c>
      <c r="C957">
        <v>28839</v>
      </c>
      <c r="D957">
        <v>362</v>
      </c>
      <c r="E957" t="s">
        <v>1630</v>
      </c>
      <c r="F957" s="8">
        <v>46068</v>
      </c>
      <c r="G957" t="s">
        <v>14337</v>
      </c>
      <c r="H957">
        <v>16</v>
      </c>
      <c r="I957">
        <v>16</v>
      </c>
      <c r="J957">
        <v>11</v>
      </c>
      <c r="K957" t="s">
        <v>14338</v>
      </c>
      <c r="L957">
        <v>8</v>
      </c>
    </row>
    <row r="958" spans="1:12">
      <c r="A958" t="s">
        <v>25</v>
      </c>
      <c r="B958" t="s">
        <v>1630</v>
      </c>
      <c r="C958">
        <v>27942</v>
      </c>
      <c r="D958">
        <v>362</v>
      </c>
      <c r="E958" t="s">
        <v>1630</v>
      </c>
      <c r="F958" s="8">
        <v>46060</v>
      </c>
      <c r="G958" t="s">
        <v>14337</v>
      </c>
      <c r="H958">
        <v>5</v>
      </c>
      <c r="I958">
        <v>5</v>
      </c>
      <c r="J958">
        <v>0</v>
      </c>
      <c r="K958" t="s">
        <v>14338</v>
      </c>
      <c r="L958">
        <v>6</v>
      </c>
    </row>
    <row r="959" spans="1:12">
      <c r="A959" t="s">
        <v>25</v>
      </c>
      <c r="B959" t="s">
        <v>1630</v>
      </c>
      <c r="C959">
        <v>26107</v>
      </c>
      <c r="D959">
        <v>362</v>
      </c>
      <c r="E959" t="s">
        <v>1630</v>
      </c>
      <c r="F959" s="8">
        <v>46047</v>
      </c>
      <c r="G959" t="s">
        <v>14337</v>
      </c>
      <c r="H959">
        <v>3</v>
      </c>
      <c r="I959">
        <v>3</v>
      </c>
      <c r="J959">
        <v>0</v>
      </c>
      <c r="K959" t="s">
        <v>14338</v>
      </c>
      <c r="L959">
        <v>5</v>
      </c>
    </row>
    <row r="960" spans="1:12">
      <c r="A960" t="s">
        <v>25</v>
      </c>
      <c r="B960" t="s">
        <v>1630</v>
      </c>
      <c r="C960">
        <v>25095</v>
      </c>
      <c r="D960">
        <v>362</v>
      </c>
      <c r="E960" t="s">
        <v>1630</v>
      </c>
      <c r="F960" s="8">
        <v>46040</v>
      </c>
      <c r="G960" t="s">
        <v>14337</v>
      </c>
      <c r="H960">
        <v>3</v>
      </c>
      <c r="I960">
        <v>3</v>
      </c>
      <c r="J960">
        <v>0</v>
      </c>
      <c r="K960" t="s">
        <v>14338</v>
      </c>
      <c r="L960">
        <v>4</v>
      </c>
    </row>
    <row r="961" spans="1:12">
      <c r="A961" t="s">
        <v>25</v>
      </c>
      <c r="B961" t="s">
        <v>1630</v>
      </c>
      <c r="C961">
        <v>24267</v>
      </c>
      <c r="D961">
        <v>362</v>
      </c>
      <c r="E961" t="s">
        <v>1630</v>
      </c>
      <c r="F961" s="8">
        <v>46033</v>
      </c>
      <c r="G961" t="s">
        <v>14337</v>
      </c>
      <c r="H961">
        <v>3</v>
      </c>
      <c r="I961">
        <v>3</v>
      </c>
      <c r="J961">
        <v>0</v>
      </c>
      <c r="K961" t="s">
        <v>14338</v>
      </c>
      <c r="L961">
        <v>3</v>
      </c>
    </row>
    <row r="962" spans="1:12">
      <c r="A962" t="s">
        <v>25</v>
      </c>
      <c r="B962" t="s">
        <v>1630</v>
      </c>
      <c r="C962">
        <v>23359</v>
      </c>
      <c r="D962">
        <v>362</v>
      </c>
      <c r="E962" t="s">
        <v>1630</v>
      </c>
      <c r="F962" s="8">
        <v>46026</v>
      </c>
      <c r="G962" t="s">
        <v>14337</v>
      </c>
      <c r="H962">
        <v>3</v>
      </c>
      <c r="I962">
        <v>3</v>
      </c>
      <c r="J962">
        <v>0</v>
      </c>
      <c r="K962" t="s">
        <v>14338</v>
      </c>
      <c r="L962">
        <v>2</v>
      </c>
    </row>
    <row r="963" spans="1:12">
      <c r="A963" t="s">
        <v>25</v>
      </c>
      <c r="B963" t="s">
        <v>237</v>
      </c>
      <c r="C963">
        <v>32764</v>
      </c>
      <c r="D963">
        <v>363</v>
      </c>
      <c r="E963" t="s">
        <v>237</v>
      </c>
      <c r="F963" s="8">
        <v>46096</v>
      </c>
      <c r="G963" t="s">
        <v>14337</v>
      </c>
      <c r="H963">
        <v>78</v>
      </c>
      <c r="I963">
        <v>78</v>
      </c>
      <c r="J963">
        <v>0</v>
      </c>
      <c r="K963" t="s">
        <v>14338</v>
      </c>
      <c r="L963">
        <v>12</v>
      </c>
    </row>
    <row r="964" spans="1:12">
      <c r="A964" t="s">
        <v>25</v>
      </c>
      <c r="B964" t="s">
        <v>237</v>
      </c>
      <c r="C964">
        <v>30757</v>
      </c>
      <c r="D964">
        <v>363</v>
      </c>
      <c r="E964" t="s">
        <v>237</v>
      </c>
      <c r="F964" s="8">
        <v>46082</v>
      </c>
      <c r="G964" t="s">
        <v>14337</v>
      </c>
      <c r="H964">
        <v>78</v>
      </c>
      <c r="I964">
        <v>78</v>
      </c>
      <c r="J964">
        <v>0</v>
      </c>
      <c r="K964" t="s">
        <v>14338</v>
      </c>
      <c r="L964">
        <v>10</v>
      </c>
    </row>
    <row r="965" spans="1:12">
      <c r="A965" t="s">
        <v>25</v>
      </c>
      <c r="B965" t="s">
        <v>237</v>
      </c>
      <c r="C965">
        <v>31773</v>
      </c>
      <c r="D965">
        <v>363</v>
      </c>
      <c r="E965" t="s">
        <v>237</v>
      </c>
      <c r="F965" s="8">
        <v>46089</v>
      </c>
      <c r="G965" t="s">
        <v>14337</v>
      </c>
      <c r="H965">
        <v>78</v>
      </c>
      <c r="I965">
        <v>78</v>
      </c>
      <c r="J965">
        <v>0</v>
      </c>
      <c r="K965" t="s">
        <v>14338</v>
      </c>
      <c r="L965">
        <v>11</v>
      </c>
    </row>
    <row r="966" spans="1:12">
      <c r="A966" t="s">
        <v>25</v>
      </c>
      <c r="B966" t="s">
        <v>237</v>
      </c>
      <c r="C966">
        <v>29638</v>
      </c>
      <c r="D966">
        <v>363</v>
      </c>
      <c r="E966" t="s">
        <v>237</v>
      </c>
      <c r="F966" s="8">
        <v>46075</v>
      </c>
      <c r="G966" t="s">
        <v>14337</v>
      </c>
      <c r="H966">
        <v>78</v>
      </c>
      <c r="I966">
        <v>78</v>
      </c>
      <c r="J966">
        <v>1</v>
      </c>
      <c r="K966" t="s">
        <v>14338</v>
      </c>
      <c r="L966">
        <v>9</v>
      </c>
    </row>
    <row r="967" spans="1:12">
      <c r="A967" t="s">
        <v>25</v>
      </c>
      <c r="B967" t="s">
        <v>237</v>
      </c>
      <c r="C967">
        <v>27944</v>
      </c>
      <c r="D967">
        <v>363</v>
      </c>
      <c r="E967" t="s">
        <v>237</v>
      </c>
      <c r="F967" s="8">
        <v>46060</v>
      </c>
      <c r="G967" t="s">
        <v>14337</v>
      </c>
      <c r="H967">
        <v>57</v>
      </c>
      <c r="I967">
        <v>57</v>
      </c>
      <c r="J967">
        <v>52</v>
      </c>
      <c r="K967" t="s">
        <v>14338</v>
      </c>
      <c r="L967">
        <v>6</v>
      </c>
    </row>
    <row r="968" spans="1:12">
      <c r="A968" t="s">
        <v>25</v>
      </c>
      <c r="B968" t="s">
        <v>237</v>
      </c>
      <c r="C968">
        <v>26953</v>
      </c>
      <c r="D968">
        <v>363</v>
      </c>
      <c r="E968" t="s">
        <v>237</v>
      </c>
      <c r="F968" s="8">
        <v>46053</v>
      </c>
      <c r="G968" t="s">
        <v>14337</v>
      </c>
      <c r="H968">
        <v>5</v>
      </c>
      <c r="I968">
        <v>5</v>
      </c>
      <c r="J968">
        <v>1</v>
      </c>
      <c r="K968" t="s">
        <v>14338</v>
      </c>
      <c r="L968">
        <v>5</v>
      </c>
    </row>
    <row r="969" spans="1:12">
      <c r="A969" t="s">
        <v>25</v>
      </c>
      <c r="B969" t="s">
        <v>237</v>
      </c>
      <c r="C969">
        <v>28841</v>
      </c>
      <c r="D969">
        <v>363</v>
      </c>
      <c r="E969" t="s">
        <v>237</v>
      </c>
      <c r="F969" s="8">
        <v>46068</v>
      </c>
      <c r="G969" t="s">
        <v>14337</v>
      </c>
      <c r="H969">
        <v>77</v>
      </c>
      <c r="I969">
        <v>77</v>
      </c>
      <c r="J969">
        <v>20</v>
      </c>
      <c r="K969" t="s">
        <v>14338</v>
      </c>
      <c r="L969">
        <v>8</v>
      </c>
    </row>
    <row r="970" spans="1:12">
      <c r="A970" t="s">
        <v>25</v>
      </c>
      <c r="B970" t="s">
        <v>237</v>
      </c>
      <c r="C970">
        <v>26109</v>
      </c>
      <c r="D970">
        <v>363</v>
      </c>
      <c r="E970" t="s">
        <v>237</v>
      </c>
      <c r="F970" s="8">
        <v>46047</v>
      </c>
      <c r="G970" t="s">
        <v>14337</v>
      </c>
      <c r="H970">
        <v>4</v>
      </c>
      <c r="I970">
        <v>4</v>
      </c>
      <c r="J970">
        <v>0</v>
      </c>
      <c r="K970" t="s">
        <v>14338</v>
      </c>
      <c r="L970">
        <v>5</v>
      </c>
    </row>
    <row r="971" spans="1:12">
      <c r="A971" t="s">
        <v>25</v>
      </c>
      <c r="B971" t="s">
        <v>237</v>
      </c>
      <c r="C971">
        <v>24269</v>
      </c>
      <c r="D971">
        <v>363</v>
      </c>
      <c r="E971" t="s">
        <v>237</v>
      </c>
      <c r="F971" s="8">
        <v>46033</v>
      </c>
      <c r="G971" t="s">
        <v>14337</v>
      </c>
      <c r="H971">
        <v>4</v>
      </c>
      <c r="I971">
        <v>4</v>
      </c>
      <c r="J971">
        <v>0</v>
      </c>
      <c r="K971" t="s">
        <v>14338</v>
      </c>
      <c r="L971">
        <v>3</v>
      </c>
    </row>
    <row r="972" spans="1:12">
      <c r="A972" t="s">
        <v>25</v>
      </c>
      <c r="B972" t="s">
        <v>237</v>
      </c>
      <c r="C972">
        <v>25097</v>
      </c>
      <c r="D972">
        <v>363</v>
      </c>
      <c r="E972" t="s">
        <v>237</v>
      </c>
      <c r="F972" s="8">
        <v>46040</v>
      </c>
      <c r="G972" t="s">
        <v>14337</v>
      </c>
      <c r="H972">
        <v>4</v>
      </c>
      <c r="I972">
        <v>4</v>
      </c>
      <c r="J972">
        <v>0</v>
      </c>
      <c r="K972" t="s">
        <v>14338</v>
      </c>
      <c r="L972">
        <v>4</v>
      </c>
    </row>
    <row r="973" spans="1:12">
      <c r="A973" t="s">
        <v>25</v>
      </c>
      <c r="B973" t="s">
        <v>237</v>
      </c>
      <c r="C973">
        <v>23361</v>
      </c>
      <c r="D973">
        <v>363</v>
      </c>
      <c r="E973" t="s">
        <v>237</v>
      </c>
      <c r="F973" s="8">
        <v>46026</v>
      </c>
      <c r="G973" t="s">
        <v>14337</v>
      </c>
      <c r="H973">
        <v>4</v>
      </c>
      <c r="I973">
        <v>4</v>
      </c>
      <c r="J973">
        <v>0</v>
      </c>
      <c r="K973" t="s">
        <v>14338</v>
      </c>
      <c r="L973">
        <v>2</v>
      </c>
    </row>
    <row r="974" spans="1:12">
      <c r="A974" t="s">
        <v>25</v>
      </c>
      <c r="B974" t="s">
        <v>7111</v>
      </c>
      <c r="C974">
        <v>32766</v>
      </c>
      <c r="D974">
        <v>364</v>
      </c>
      <c r="E974" t="s">
        <v>7111</v>
      </c>
      <c r="F974" s="8">
        <v>46096</v>
      </c>
      <c r="G974" t="s">
        <v>14337</v>
      </c>
      <c r="H974">
        <v>31</v>
      </c>
      <c r="I974">
        <v>31</v>
      </c>
      <c r="J974">
        <v>0</v>
      </c>
      <c r="K974" t="s">
        <v>14338</v>
      </c>
      <c r="L974">
        <v>12</v>
      </c>
    </row>
    <row r="975" spans="1:12">
      <c r="A975" t="s">
        <v>25</v>
      </c>
      <c r="B975" t="s">
        <v>7111</v>
      </c>
      <c r="C975">
        <v>30759</v>
      </c>
      <c r="D975">
        <v>364</v>
      </c>
      <c r="E975" t="s">
        <v>7111</v>
      </c>
      <c r="F975" s="8">
        <v>46082</v>
      </c>
      <c r="G975" t="s">
        <v>14337</v>
      </c>
      <c r="H975">
        <v>31</v>
      </c>
      <c r="I975">
        <v>31</v>
      </c>
      <c r="J975">
        <v>0</v>
      </c>
      <c r="K975" t="s">
        <v>14338</v>
      </c>
      <c r="L975">
        <v>10</v>
      </c>
    </row>
    <row r="976" spans="1:12">
      <c r="A976" t="s">
        <v>25</v>
      </c>
      <c r="B976" t="s">
        <v>7111</v>
      </c>
      <c r="C976">
        <v>31775</v>
      </c>
      <c r="D976">
        <v>364</v>
      </c>
      <c r="E976" t="s">
        <v>7111</v>
      </c>
      <c r="F976" s="8">
        <v>46089</v>
      </c>
      <c r="G976" t="s">
        <v>14337</v>
      </c>
      <c r="H976">
        <v>31</v>
      </c>
      <c r="I976">
        <v>31</v>
      </c>
      <c r="J976">
        <v>0</v>
      </c>
      <c r="K976" t="s">
        <v>14338</v>
      </c>
      <c r="L976">
        <v>11</v>
      </c>
    </row>
    <row r="977" spans="1:12">
      <c r="A977" t="s">
        <v>25</v>
      </c>
      <c r="B977" t="s">
        <v>7111</v>
      </c>
      <c r="C977">
        <v>26955</v>
      </c>
      <c r="D977">
        <v>364</v>
      </c>
      <c r="E977" t="s">
        <v>7111</v>
      </c>
      <c r="F977" s="8">
        <v>46053</v>
      </c>
      <c r="G977" t="s">
        <v>14337</v>
      </c>
      <c r="H977">
        <v>31</v>
      </c>
      <c r="I977">
        <v>31</v>
      </c>
      <c r="J977">
        <v>1</v>
      </c>
      <c r="K977" t="s">
        <v>14338</v>
      </c>
      <c r="L977">
        <v>5</v>
      </c>
    </row>
    <row r="978" spans="1:12">
      <c r="A978" t="s">
        <v>25</v>
      </c>
      <c r="B978" t="s">
        <v>7111</v>
      </c>
      <c r="C978">
        <v>29640</v>
      </c>
      <c r="D978">
        <v>364</v>
      </c>
      <c r="E978" t="s">
        <v>7111</v>
      </c>
      <c r="F978" s="8">
        <v>46075</v>
      </c>
      <c r="G978" t="s">
        <v>14337</v>
      </c>
      <c r="H978">
        <v>31</v>
      </c>
      <c r="I978">
        <v>31</v>
      </c>
      <c r="J978">
        <v>0</v>
      </c>
      <c r="K978" t="s">
        <v>14338</v>
      </c>
      <c r="L978">
        <v>9</v>
      </c>
    </row>
    <row r="979" spans="1:12">
      <c r="A979" t="s">
        <v>25</v>
      </c>
      <c r="B979" t="s">
        <v>7111</v>
      </c>
      <c r="C979">
        <v>28843</v>
      </c>
      <c r="D979">
        <v>364</v>
      </c>
      <c r="E979" t="s">
        <v>7111</v>
      </c>
      <c r="F979" s="8">
        <v>46068</v>
      </c>
      <c r="G979" t="s">
        <v>14337</v>
      </c>
      <c r="H979">
        <v>31</v>
      </c>
      <c r="I979">
        <v>31</v>
      </c>
      <c r="J979">
        <v>0</v>
      </c>
      <c r="K979" t="s">
        <v>14338</v>
      </c>
      <c r="L979">
        <v>8</v>
      </c>
    </row>
    <row r="980" spans="1:12">
      <c r="A980" t="s">
        <v>25</v>
      </c>
      <c r="B980" t="s">
        <v>7111</v>
      </c>
      <c r="C980">
        <v>27946</v>
      </c>
      <c r="D980">
        <v>364</v>
      </c>
      <c r="E980" t="s">
        <v>7111</v>
      </c>
      <c r="F980" s="8">
        <v>46060</v>
      </c>
      <c r="G980" t="s">
        <v>14337</v>
      </c>
      <c r="H980">
        <v>31</v>
      </c>
      <c r="I980">
        <v>31</v>
      </c>
      <c r="J980">
        <v>0</v>
      </c>
      <c r="K980" t="s">
        <v>14338</v>
      </c>
      <c r="L980">
        <v>6</v>
      </c>
    </row>
    <row r="981" spans="1:12">
      <c r="A981" t="s">
        <v>25</v>
      </c>
      <c r="B981" t="s">
        <v>7111</v>
      </c>
      <c r="C981">
        <v>26111</v>
      </c>
      <c r="D981">
        <v>364</v>
      </c>
      <c r="E981" t="s">
        <v>7111</v>
      </c>
      <c r="F981" s="8">
        <v>46047</v>
      </c>
      <c r="G981" t="s">
        <v>14337</v>
      </c>
      <c r="H981">
        <v>30</v>
      </c>
      <c r="I981">
        <v>30</v>
      </c>
      <c r="J981">
        <v>0</v>
      </c>
      <c r="K981" t="s">
        <v>14338</v>
      </c>
      <c r="L981">
        <v>5</v>
      </c>
    </row>
    <row r="982" spans="1:12">
      <c r="A982" t="s">
        <v>25</v>
      </c>
      <c r="B982" t="s">
        <v>7111</v>
      </c>
      <c r="C982">
        <v>25099</v>
      </c>
      <c r="D982">
        <v>364</v>
      </c>
      <c r="E982" t="s">
        <v>7111</v>
      </c>
      <c r="F982" s="8">
        <v>46040</v>
      </c>
      <c r="G982" t="s">
        <v>14337</v>
      </c>
      <c r="H982">
        <v>30</v>
      </c>
      <c r="I982">
        <v>30</v>
      </c>
      <c r="J982">
        <v>0</v>
      </c>
      <c r="K982" t="s">
        <v>14338</v>
      </c>
      <c r="L982">
        <v>4</v>
      </c>
    </row>
    <row r="983" spans="1:12">
      <c r="A983" t="s">
        <v>25</v>
      </c>
      <c r="B983" t="s">
        <v>7111</v>
      </c>
      <c r="C983">
        <v>24271</v>
      </c>
      <c r="D983">
        <v>364</v>
      </c>
      <c r="E983" t="s">
        <v>7111</v>
      </c>
      <c r="F983" s="8">
        <v>46033</v>
      </c>
      <c r="G983" t="s">
        <v>14337</v>
      </c>
      <c r="H983">
        <v>30</v>
      </c>
      <c r="I983">
        <v>30</v>
      </c>
      <c r="J983">
        <v>0</v>
      </c>
      <c r="K983" t="s">
        <v>14338</v>
      </c>
      <c r="L983">
        <v>3</v>
      </c>
    </row>
    <row r="984" spans="1:12">
      <c r="A984" t="s">
        <v>25</v>
      </c>
      <c r="B984" t="s">
        <v>7111</v>
      </c>
      <c r="C984">
        <v>23363</v>
      </c>
      <c r="D984">
        <v>364</v>
      </c>
      <c r="E984" t="s">
        <v>7111</v>
      </c>
      <c r="F984" s="8">
        <v>46026</v>
      </c>
      <c r="G984" t="s">
        <v>14337</v>
      </c>
      <c r="H984">
        <v>30</v>
      </c>
      <c r="I984">
        <v>30</v>
      </c>
      <c r="J984">
        <v>1</v>
      </c>
      <c r="K984" t="s">
        <v>14338</v>
      </c>
      <c r="L984">
        <v>2</v>
      </c>
    </row>
    <row r="985" spans="1:12">
      <c r="A985" t="s">
        <v>25</v>
      </c>
      <c r="B985" t="s">
        <v>7116</v>
      </c>
      <c r="C985">
        <v>32768</v>
      </c>
      <c r="D985">
        <v>365</v>
      </c>
      <c r="E985" t="s">
        <v>7116</v>
      </c>
      <c r="F985" s="8">
        <v>46096</v>
      </c>
      <c r="G985" t="s">
        <v>14337</v>
      </c>
      <c r="H985">
        <v>3</v>
      </c>
      <c r="I985">
        <v>3</v>
      </c>
      <c r="J985">
        <v>0</v>
      </c>
      <c r="K985" t="s">
        <v>14338</v>
      </c>
      <c r="L985">
        <v>12</v>
      </c>
    </row>
    <row r="986" spans="1:12">
      <c r="A986" t="s">
        <v>25</v>
      </c>
      <c r="B986" t="s">
        <v>7116</v>
      </c>
      <c r="C986">
        <v>30761</v>
      </c>
      <c r="D986">
        <v>365</v>
      </c>
      <c r="E986" t="s">
        <v>7116</v>
      </c>
      <c r="F986" s="8">
        <v>46082</v>
      </c>
      <c r="G986" t="s">
        <v>14337</v>
      </c>
      <c r="H986">
        <v>3</v>
      </c>
      <c r="I986">
        <v>3</v>
      </c>
      <c r="J986">
        <v>0</v>
      </c>
      <c r="K986" t="s">
        <v>14338</v>
      </c>
      <c r="L986">
        <v>10</v>
      </c>
    </row>
    <row r="987" spans="1:12">
      <c r="A987" t="s">
        <v>25</v>
      </c>
      <c r="B987" t="s">
        <v>7116</v>
      </c>
      <c r="C987">
        <v>31777</v>
      </c>
      <c r="D987">
        <v>365</v>
      </c>
      <c r="E987" t="s">
        <v>7116</v>
      </c>
      <c r="F987" s="8">
        <v>46089</v>
      </c>
      <c r="G987" t="s">
        <v>14337</v>
      </c>
      <c r="H987">
        <v>3</v>
      </c>
      <c r="I987">
        <v>3</v>
      </c>
      <c r="J987">
        <v>0</v>
      </c>
      <c r="K987" t="s">
        <v>14338</v>
      </c>
      <c r="L987">
        <v>11</v>
      </c>
    </row>
    <row r="988" spans="1:12">
      <c r="A988" t="s">
        <v>25</v>
      </c>
      <c r="B988" t="s">
        <v>7116</v>
      </c>
      <c r="C988">
        <v>26957</v>
      </c>
      <c r="D988">
        <v>365</v>
      </c>
      <c r="E988" t="s">
        <v>7116</v>
      </c>
      <c r="F988" s="8">
        <v>46053</v>
      </c>
      <c r="G988" t="s">
        <v>14337</v>
      </c>
      <c r="H988">
        <v>3</v>
      </c>
      <c r="I988">
        <v>3</v>
      </c>
      <c r="J988">
        <v>1</v>
      </c>
      <c r="K988" t="s">
        <v>14338</v>
      </c>
      <c r="L988">
        <v>5</v>
      </c>
    </row>
    <row r="989" spans="1:12">
      <c r="A989" t="s">
        <v>25</v>
      </c>
      <c r="B989" t="s">
        <v>7116</v>
      </c>
      <c r="C989">
        <v>29642</v>
      </c>
      <c r="D989">
        <v>365</v>
      </c>
      <c r="E989" t="s">
        <v>7116</v>
      </c>
      <c r="F989" s="8">
        <v>46075</v>
      </c>
      <c r="G989" t="s">
        <v>14337</v>
      </c>
      <c r="H989">
        <v>3</v>
      </c>
      <c r="I989">
        <v>3</v>
      </c>
      <c r="J989">
        <v>0</v>
      </c>
      <c r="K989" t="s">
        <v>14338</v>
      </c>
      <c r="L989">
        <v>9</v>
      </c>
    </row>
    <row r="990" spans="1:12">
      <c r="A990" t="s">
        <v>25</v>
      </c>
      <c r="B990" t="s">
        <v>7116</v>
      </c>
      <c r="C990">
        <v>28845</v>
      </c>
      <c r="D990">
        <v>365</v>
      </c>
      <c r="E990" t="s">
        <v>7116</v>
      </c>
      <c r="F990" s="8">
        <v>46068</v>
      </c>
      <c r="G990" t="s">
        <v>14337</v>
      </c>
      <c r="H990">
        <v>3</v>
      </c>
      <c r="I990">
        <v>3</v>
      </c>
      <c r="J990">
        <v>0</v>
      </c>
      <c r="K990" t="s">
        <v>14338</v>
      </c>
      <c r="L990">
        <v>8</v>
      </c>
    </row>
    <row r="991" spans="1:12">
      <c r="A991" t="s">
        <v>25</v>
      </c>
      <c r="B991" t="s">
        <v>7116</v>
      </c>
      <c r="C991">
        <v>27948</v>
      </c>
      <c r="D991">
        <v>365</v>
      </c>
      <c r="E991" t="s">
        <v>7116</v>
      </c>
      <c r="F991" s="8">
        <v>46060</v>
      </c>
      <c r="G991" t="s">
        <v>14337</v>
      </c>
      <c r="H991">
        <v>3</v>
      </c>
      <c r="I991">
        <v>3</v>
      </c>
      <c r="J991">
        <v>0</v>
      </c>
      <c r="K991" t="s">
        <v>14338</v>
      </c>
      <c r="L991">
        <v>6</v>
      </c>
    </row>
    <row r="992" spans="1:12">
      <c r="A992" t="s">
        <v>25</v>
      </c>
      <c r="B992" t="s">
        <v>7116</v>
      </c>
      <c r="C992">
        <v>26113</v>
      </c>
      <c r="D992">
        <v>365</v>
      </c>
      <c r="E992" t="s">
        <v>7116</v>
      </c>
      <c r="F992" s="8">
        <v>46047</v>
      </c>
      <c r="G992" t="s">
        <v>14337</v>
      </c>
      <c r="H992">
        <v>2</v>
      </c>
      <c r="I992">
        <v>2</v>
      </c>
      <c r="J992">
        <v>0</v>
      </c>
      <c r="K992" t="s">
        <v>14338</v>
      </c>
      <c r="L992">
        <v>5</v>
      </c>
    </row>
    <row r="993" spans="1:12">
      <c r="A993" t="s">
        <v>25</v>
      </c>
      <c r="B993" t="s">
        <v>7116</v>
      </c>
      <c r="C993">
        <v>25101</v>
      </c>
      <c r="D993">
        <v>365</v>
      </c>
      <c r="E993" t="s">
        <v>7116</v>
      </c>
      <c r="F993" s="8">
        <v>46040</v>
      </c>
      <c r="G993" t="s">
        <v>14337</v>
      </c>
      <c r="H993">
        <v>2</v>
      </c>
      <c r="I993">
        <v>2</v>
      </c>
      <c r="J993">
        <v>0</v>
      </c>
      <c r="K993" t="s">
        <v>14338</v>
      </c>
      <c r="L993">
        <v>4</v>
      </c>
    </row>
    <row r="994" spans="1:12">
      <c r="A994" t="s">
        <v>25</v>
      </c>
      <c r="B994" t="s">
        <v>7116</v>
      </c>
      <c r="C994">
        <v>24273</v>
      </c>
      <c r="D994">
        <v>365</v>
      </c>
      <c r="E994" t="s">
        <v>7116</v>
      </c>
      <c r="F994" s="8">
        <v>46033</v>
      </c>
      <c r="G994" t="s">
        <v>14337</v>
      </c>
      <c r="H994">
        <v>2</v>
      </c>
      <c r="I994">
        <v>2</v>
      </c>
      <c r="J994">
        <v>0</v>
      </c>
      <c r="K994" t="s">
        <v>14338</v>
      </c>
      <c r="L994">
        <v>3</v>
      </c>
    </row>
    <row r="995" spans="1:12">
      <c r="A995" t="s">
        <v>25</v>
      </c>
      <c r="B995" t="s">
        <v>7116</v>
      </c>
      <c r="C995">
        <v>23365</v>
      </c>
      <c r="D995">
        <v>365</v>
      </c>
      <c r="E995" t="s">
        <v>7116</v>
      </c>
      <c r="F995" s="8">
        <v>46026</v>
      </c>
      <c r="G995" t="s">
        <v>14337</v>
      </c>
      <c r="H995">
        <v>2</v>
      </c>
      <c r="I995">
        <v>2</v>
      </c>
      <c r="J995">
        <v>0</v>
      </c>
      <c r="K995" t="s">
        <v>14338</v>
      </c>
      <c r="L995">
        <v>2</v>
      </c>
    </row>
    <row r="996" spans="1:12">
      <c r="A996" t="s">
        <v>25</v>
      </c>
      <c r="B996" t="s">
        <v>155</v>
      </c>
      <c r="C996">
        <v>32770</v>
      </c>
      <c r="D996">
        <v>366</v>
      </c>
      <c r="E996" t="s">
        <v>155</v>
      </c>
      <c r="F996" s="8">
        <v>46096</v>
      </c>
      <c r="G996" t="s">
        <v>14337</v>
      </c>
      <c r="H996">
        <v>35</v>
      </c>
      <c r="I996">
        <v>35</v>
      </c>
      <c r="J996">
        <v>0</v>
      </c>
      <c r="K996" t="s">
        <v>14338</v>
      </c>
      <c r="L996">
        <v>12</v>
      </c>
    </row>
    <row r="997" spans="1:12">
      <c r="A997" t="s">
        <v>25</v>
      </c>
      <c r="B997" t="s">
        <v>155</v>
      </c>
      <c r="C997">
        <v>30763</v>
      </c>
      <c r="D997">
        <v>366</v>
      </c>
      <c r="E997" t="s">
        <v>155</v>
      </c>
      <c r="F997" s="8">
        <v>46082</v>
      </c>
      <c r="G997" t="s">
        <v>14337</v>
      </c>
      <c r="H997">
        <v>32</v>
      </c>
      <c r="I997">
        <v>32</v>
      </c>
      <c r="J997">
        <v>0</v>
      </c>
      <c r="K997" t="s">
        <v>14338</v>
      </c>
      <c r="L997">
        <v>10</v>
      </c>
    </row>
    <row r="998" spans="1:12">
      <c r="A998" t="s">
        <v>25</v>
      </c>
      <c r="B998" t="s">
        <v>155</v>
      </c>
      <c r="C998">
        <v>31779</v>
      </c>
      <c r="D998">
        <v>366</v>
      </c>
      <c r="E998" t="s">
        <v>155</v>
      </c>
      <c r="F998" s="8">
        <v>46089</v>
      </c>
      <c r="G998" t="s">
        <v>14337</v>
      </c>
      <c r="H998">
        <v>35</v>
      </c>
      <c r="I998">
        <v>35</v>
      </c>
      <c r="J998">
        <v>3</v>
      </c>
      <c r="K998" t="s">
        <v>14338</v>
      </c>
      <c r="L998">
        <v>11</v>
      </c>
    </row>
    <row r="999" spans="1:12">
      <c r="A999" t="s">
        <v>25</v>
      </c>
      <c r="B999" t="s">
        <v>155</v>
      </c>
      <c r="C999">
        <v>26959</v>
      </c>
      <c r="D999">
        <v>366</v>
      </c>
      <c r="E999" t="s">
        <v>155</v>
      </c>
      <c r="F999" s="8">
        <v>46053</v>
      </c>
      <c r="G999" t="s">
        <v>14337</v>
      </c>
      <c r="H999">
        <v>4</v>
      </c>
      <c r="I999">
        <v>4</v>
      </c>
      <c r="J999">
        <v>2</v>
      </c>
      <c r="K999" t="s">
        <v>14338</v>
      </c>
      <c r="L999">
        <v>5</v>
      </c>
    </row>
    <row r="1000" spans="1:12">
      <c r="A1000" t="s">
        <v>25</v>
      </c>
      <c r="B1000" t="s">
        <v>155</v>
      </c>
      <c r="C1000">
        <v>29644</v>
      </c>
      <c r="D1000">
        <v>366</v>
      </c>
      <c r="E1000" t="s">
        <v>155</v>
      </c>
      <c r="F1000" s="8">
        <v>46075</v>
      </c>
      <c r="G1000" t="s">
        <v>14337</v>
      </c>
      <c r="H1000">
        <v>32</v>
      </c>
      <c r="I1000">
        <v>32</v>
      </c>
      <c r="J1000">
        <v>13</v>
      </c>
      <c r="K1000" t="s">
        <v>14338</v>
      </c>
      <c r="L1000">
        <v>9</v>
      </c>
    </row>
    <row r="1001" spans="1:12">
      <c r="A1001" t="s">
        <v>25</v>
      </c>
      <c r="B1001" t="s">
        <v>155</v>
      </c>
      <c r="C1001">
        <v>28847</v>
      </c>
      <c r="D1001">
        <v>366</v>
      </c>
      <c r="E1001" t="s">
        <v>155</v>
      </c>
      <c r="F1001" s="8">
        <v>46068</v>
      </c>
      <c r="G1001" t="s">
        <v>14337</v>
      </c>
      <c r="H1001">
        <v>19</v>
      </c>
      <c r="I1001">
        <v>19</v>
      </c>
      <c r="J1001">
        <v>15</v>
      </c>
      <c r="K1001" t="s">
        <v>14338</v>
      </c>
      <c r="L1001">
        <v>8</v>
      </c>
    </row>
    <row r="1002" spans="1:12">
      <c r="A1002" t="s">
        <v>25</v>
      </c>
      <c r="B1002" t="s">
        <v>155</v>
      </c>
      <c r="C1002">
        <v>27950</v>
      </c>
      <c r="D1002">
        <v>366</v>
      </c>
      <c r="E1002" t="s">
        <v>155</v>
      </c>
      <c r="F1002" s="8">
        <v>46060</v>
      </c>
      <c r="G1002" t="s">
        <v>14337</v>
      </c>
      <c r="H1002">
        <v>4</v>
      </c>
      <c r="I1002">
        <v>4</v>
      </c>
      <c r="J1002">
        <v>0</v>
      </c>
      <c r="K1002" t="s">
        <v>14338</v>
      </c>
      <c r="L1002">
        <v>6</v>
      </c>
    </row>
    <row r="1003" spans="1:12">
      <c r="A1003" t="s">
        <v>25</v>
      </c>
      <c r="B1003" t="s">
        <v>155</v>
      </c>
      <c r="C1003">
        <v>26115</v>
      </c>
      <c r="D1003">
        <v>366</v>
      </c>
      <c r="E1003" t="s">
        <v>155</v>
      </c>
      <c r="F1003" s="8">
        <v>46047</v>
      </c>
      <c r="G1003" t="s">
        <v>14337</v>
      </c>
      <c r="H1003">
        <v>2</v>
      </c>
      <c r="I1003">
        <v>2</v>
      </c>
      <c r="J1003">
        <v>0</v>
      </c>
      <c r="K1003" t="s">
        <v>14338</v>
      </c>
      <c r="L1003">
        <v>5</v>
      </c>
    </row>
    <row r="1004" spans="1:12">
      <c r="A1004" t="s">
        <v>25</v>
      </c>
      <c r="B1004" t="s">
        <v>155</v>
      </c>
      <c r="C1004">
        <v>25103</v>
      </c>
      <c r="D1004">
        <v>366</v>
      </c>
      <c r="E1004" t="s">
        <v>155</v>
      </c>
      <c r="F1004" s="8">
        <v>46040</v>
      </c>
      <c r="G1004" t="s">
        <v>14337</v>
      </c>
      <c r="H1004">
        <v>2</v>
      </c>
      <c r="I1004">
        <v>2</v>
      </c>
      <c r="J1004">
        <v>0</v>
      </c>
      <c r="K1004" t="s">
        <v>14338</v>
      </c>
      <c r="L1004">
        <v>4</v>
      </c>
    </row>
    <row r="1005" spans="1:12">
      <c r="A1005" t="s">
        <v>25</v>
      </c>
      <c r="B1005" t="s">
        <v>155</v>
      </c>
      <c r="C1005">
        <v>24275</v>
      </c>
      <c r="D1005">
        <v>366</v>
      </c>
      <c r="E1005" t="s">
        <v>155</v>
      </c>
      <c r="F1005" s="8">
        <v>46033</v>
      </c>
      <c r="G1005" t="s">
        <v>14337</v>
      </c>
      <c r="H1005">
        <v>2</v>
      </c>
      <c r="I1005">
        <v>2</v>
      </c>
      <c r="J1005">
        <v>0</v>
      </c>
      <c r="K1005" t="s">
        <v>14338</v>
      </c>
      <c r="L1005">
        <v>3</v>
      </c>
    </row>
    <row r="1006" spans="1:12">
      <c r="A1006" t="s">
        <v>25</v>
      </c>
      <c r="B1006" t="s">
        <v>155</v>
      </c>
      <c r="C1006">
        <v>23367</v>
      </c>
      <c r="D1006">
        <v>366</v>
      </c>
      <c r="E1006" t="s">
        <v>155</v>
      </c>
      <c r="F1006" s="8">
        <v>46026</v>
      </c>
      <c r="G1006" t="s">
        <v>14337</v>
      </c>
      <c r="H1006">
        <v>2</v>
      </c>
      <c r="I1006">
        <v>2</v>
      </c>
      <c r="J1006">
        <v>0</v>
      </c>
      <c r="K1006" t="s">
        <v>14338</v>
      </c>
      <c r="L1006">
        <v>2</v>
      </c>
    </row>
    <row r="1007" spans="1:12">
      <c r="A1007" t="s">
        <v>25</v>
      </c>
      <c r="B1007" t="s">
        <v>7125</v>
      </c>
      <c r="C1007">
        <v>32772</v>
      </c>
      <c r="D1007">
        <v>367</v>
      </c>
      <c r="E1007" t="s">
        <v>7125</v>
      </c>
      <c r="F1007" s="8">
        <v>46096</v>
      </c>
      <c r="G1007" t="s">
        <v>14337</v>
      </c>
      <c r="H1007">
        <v>82</v>
      </c>
      <c r="I1007">
        <v>122</v>
      </c>
      <c r="J1007">
        <v>12</v>
      </c>
      <c r="K1007" t="s">
        <v>14338</v>
      </c>
      <c r="L1007">
        <v>12</v>
      </c>
    </row>
    <row r="1008" spans="1:12">
      <c r="A1008" t="s">
        <v>25</v>
      </c>
      <c r="B1008" t="s">
        <v>7125</v>
      </c>
      <c r="C1008">
        <v>30765</v>
      </c>
      <c r="D1008">
        <v>367</v>
      </c>
      <c r="E1008" t="s">
        <v>7125</v>
      </c>
      <c r="F1008" s="8">
        <v>46082</v>
      </c>
      <c r="G1008" t="s">
        <v>14337</v>
      </c>
      <c r="H1008">
        <v>53</v>
      </c>
      <c r="I1008">
        <v>93</v>
      </c>
      <c r="J1008">
        <v>8</v>
      </c>
      <c r="K1008" t="s">
        <v>14338</v>
      </c>
      <c r="L1008">
        <v>10</v>
      </c>
    </row>
    <row r="1009" spans="1:12">
      <c r="A1009" t="s">
        <v>25</v>
      </c>
      <c r="B1009" t="s">
        <v>7125</v>
      </c>
      <c r="C1009">
        <v>31781</v>
      </c>
      <c r="D1009">
        <v>367</v>
      </c>
      <c r="E1009" t="s">
        <v>7125</v>
      </c>
      <c r="F1009" s="8">
        <v>46089</v>
      </c>
      <c r="G1009" t="s">
        <v>14337</v>
      </c>
      <c r="H1009">
        <v>70</v>
      </c>
      <c r="I1009">
        <v>110</v>
      </c>
      <c r="J1009">
        <v>17</v>
      </c>
      <c r="K1009" t="s">
        <v>14338</v>
      </c>
      <c r="L1009">
        <v>11</v>
      </c>
    </row>
    <row r="1010" spans="1:12">
      <c r="A1010" t="s">
        <v>25</v>
      </c>
      <c r="B1010" t="s">
        <v>7125</v>
      </c>
      <c r="C1010">
        <v>27167</v>
      </c>
      <c r="D1010">
        <v>367</v>
      </c>
      <c r="E1010" t="s">
        <v>7125</v>
      </c>
      <c r="F1010" s="8">
        <v>46053</v>
      </c>
      <c r="G1010" t="s">
        <v>14337</v>
      </c>
      <c r="H1010">
        <v>4</v>
      </c>
      <c r="I1010">
        <v>44</v>
      </c>
      <c r="J1010">
        <v>0</v>
      </c>
      <c r="K1010" t="s">
        <v>14338</v>
      </c>
      <c r="L1010">
        <v>5</v>
      </c>
    </row>
    <row r="1011" spans="1:12">
      <c r="A1011" t="s">
        <v>25</v>
      </c>
      <c r="B1011" t="s">
        <v>7125</v>
      </c>
      <c r="C1011">
        <v>29646</v>
      </c>
      <c r="D1011">
        <v>367</v>
      </c>
      <c r="E1011" t="s">
        <v>7125</v>
      </c>
      <c r="F1011" s="8">
        <v>46075</v>
      </c>
      <c r="G1011" t="s">
        <v>14337</v>
      </c>
      <c r="H1011">
        <v>45</v>
      </c>
      <c r="I1011">
        <v>85</v>
      </c>
      <c r="J1011">
        <v>27</v>
      </c>
      <c r="K1011" t="s">
        <v>14338</v>
      </c>
      <c r="L1011">
        <v>9</v>
      </c>
    </row>
    <row r="1012" spans="1:12">
      <c r="A1012" t="s">
        <v>25</v>
      </c>
      <c r="B1012" t="s">
        <v>7125</v>
      </c>
      <c r="C1012">
        <v>28849</v>
      </c>
      <c r="D1012">
        <v>367</v>
      </c>
      <c r="E1012" t="s">
        <v>7125</v>
      </c>
      <c r="F1012" s="8">
        <v>46068</v>
      </c>
      <c r="G1012" t="s">
        <v>14337</v>
      </c>
      <c r="H1012">
        <v>18</v>
      </c>
      <c r="I1012">
        <v>58</v>
      </c>
      <c r="J1012">
        <v>14</v>
      </c>
      <c r="K1012" t="s">
        <v>14338</v>
      </c>
      <c r="L1012">
        <v>8</v>
      </c>
    </row>
    <row r="1013" spans="1:12">
      <c r="A1013" t="s">
        <v>25</v>
      </c>
      <c r="B1013" t="s">
        <v>7125</v>
      </c>
      <c r="C1013">
        <v>27952</v>
      </c>
      <c r="D1013">
        <v>367</v>
      </c>
      <c r="E1013" t="s">
        <v>7125</v>
      </c>
      <c r="F1013" s="8">
        <v>46060</v>
      </c>
      <c r="G1013" t="s">
        <v>14337</v>
      </c>
      <c r="H1013">
        <v>4</v>
      </c>
      <c r="I1013">
        <v>44</v>
      </c>
      <c r="J1013">
        <v>0</v>
      </c>
      <c r="K1013" t="s">
        <v>14338</v>
      </c>
      <c r="L1013">
        <v>6</v>
      </c>
    </row>
    <row r="1014" spans="1:12">
      <c r="A1014" t="s">
        <v>25</v>
      </c>
      <c r="B1014" t="s">
        <v>7125</v>
      </c>
      <c r="C1014">
        <v>26117</v>
      </c>
      <c r="D1014">
        <v>367</v>
      </c>
      <c r="E1014" t="s">
        <v>7125</v>
      </c>
      <c r="F1014" s="8">
        <v>46047</v>
      </c>
      <c r="G1014" t="s">
        <v>14337</v>
      </c>
      <c r="H1014">
        <v>44</v>
      </c>
      <c r="I1014">
        <v>44</v>
      </c>
      <c r="J1014">
        <v>0</v>
      </c>
      <c r="K1014" t="s">
        <v>14338</v>
      </c>
      <c r="L1014">
        <v>5</v>
      </c>
    </row>
    <row r="1015" spans="1:12">
      <c r="A1015" t="s">
        <v>25</v>
      </c>
      <c r="B1015" t="s">
        <v>7125</v>
      </c>
      <c r="C1015">
        <v>25105</v>
      </c>
      <c r="D1015">
        <v>367</v>
      </c>
      <c r="E1015" t="s">
        <v>7125</v>
      </c>
      <c r="F1015" s="8">
        <v>46040</v>
      </c>
      <c r="G1015" t="s">
        <v>14337</v>
      </c>
      <c r="H1015">
        <v>44</v>
      </c>
      <c r="I1015">
        <v>44</v>
      </c>
      <c r="J1015">
        <v>0</v>
      </c>
      <c r="K1015" t="s">
        <v>14338</v>
      </c>
      <c r="L1015">
        <v>4</v>
      </c>
    </row>
    <row r="1016" spans="1:12">
      <c r="A1016" t="s">
        <v>25</v>
      </c>
      <c r="B1016" t="s">
        <v>7125</v>
      </c>
      <c r="C1016">
        <v>24277</v>
      </c>
      <c r="D1016">
        <v>367</v>
      </c>
      <c r="E1016" t="s">
        <v>7125</v>
      </c>
      <c r="F1016" s="8">
        <v>46033</v>
      </c>
      <c r="G1016" t="s">
        <v>14337</v>
      </c>
      <c r="H1016">
        <v>44</v>
      </c>
      <c r="I1016">
        <v>44</v>
      </c>
      <c r="J1016">
        <v>0</v>
      </c>
      <c r="K1016" t="s">
        <v>14338</v>
      </c>
      <c r="L1016">
        <v>3</v>
      </c>
    </row>
    <row r="1017" spans="1:12">
      <c r="A1017" t="s">
        <v>25</v>
      </c>
      <c r="B1017" t="s">
        <v>7125</v>
      </c>
      <c r="C1017">
        <v>23369</v>
      </c>
      <c r="D1017">
        <v>367</v>
      </c>
      <c r="E1017" t="s">
        <v>7125</v>
      </c>
      <c r="F1017" s="8">
        <v>46026</v>
      </c>
      <c r="G1017" t="s">
        <v>14337</v>
      </c>
      <c r="H1017">
        <v>44</v>
      </c>
      <c r="I1017">
        <v>44</v>
      </c>
      <c r="J1017">
        <v>0</v>
      </c>
      <c r="K1017" t="s">
        <v>14338</v>
      </c>
      <c r="L1017">
        <v>2</v>
      </c>
    </row>
    <row r="1018" spans="1:12">
      <c r="A1018" t="s">
        <v>25</v>
      </c>
      <c r="B1018" t="s">
        <v>907</v>
      </c>
      <c r="C1018">
        <v>32774</v>
      </c>
      <c r="D1018">
        <v>368</v>
      </c>
      <c r="E1018" t="s">
        <v>907</v>
      </c>
      <c r="F1018" s="8">
        <v>46096</v>
      </c>
      <c r="G1018" t="s">
        <v>14337</v>
      </c>
      <c r="H1018">
        <v>589</v>
      </c>
      <c r="I1018">
        <v>589</v>
      </c>
      <c r="J1018">
        <v>19</v>
      </c>
      <c r="K1018" t="s">
        <v>14338</v>
      </c>
      <c r="L1018">
        <v>12</v>
      </c>
    </row>
    <row r="1019" spans="1:12">
      <c r="A1019" t="s">
        <v>25</v>
      </c>
      <c r="B1019" t="s">
        <v>907</v>
      </c>
      <c r="C1019">
        <v>30767</v>
      </c>
      <c r="D1019">
        <v>368</v>
      </c>
      <c r="E1019" t="s">
        <v>907</v>
      </c>
      <c r="F1019" s="8">
        <v>46082</v>
      </c>
      <c r="G1019" t="s">
        <v>14337</v>
      </c>
      <c r="H1019">
        <v>546</v>
      </c>
      <c r="I1019">
        <v>546</v>
      </c>
      <c r="J1019">
        <v>6</v>
      </c>
      <c r="K1019" t="s">
        <v>14338</v>
      </c>
      <c r="L1019">
        <v>10</v>
      </c>
    </row>
    <row r="1020" spans="1:12">
      <c r="A1020" t="s">
        <v>25</v>
      </c>
      <c r="B1020" t="s">
        <v>907</v>
      </c>
      <c r="C1020">
        <v>31783</v>
      </c>
      <c r="D1020">
        <v>368</v>
      </c>
      <c r="E1020" t="s">
        <v>907</v>
      </c>
      <c r="F1020" s="8">
        <v>46089</v>
      </c>
      <c r="G1020" t="s">
        <v>14337</v>
      </c>
      <c r="H1020">
        <v>570</v>
      </c>
      <c r="I1020">
        <v>570</v>
      </c>
      <c r="J1020">
        <v>24</v>
      </c>
      <c r="K1020" t="s">
        <v>14338</v>
      </c>
      <c r="L1020">
        <v>11</v>
      </c>
    </row>
    <row r="1021" spans="1:12">
      <c r="A1021" t="s">
        <v>25</v>
      </c>
      <c r="B1021" t="s">
        <v>907</v>
      </c>
      <c r="C1021">
        <v>26962</v>
      </c>
      <c r="D1021">
        <v>368</v>
      </c>
      <c r="E1021" t="s">
        <v>907</v>
      </c>
      <c r="F1021" s="8">
        <v>46053</v>
      </c>
      <c r="G1021" t="s">
        <v>14337</v>
      </c>
      <c r="H1021">
        <v>459</v>
      </c>
      <c r="I1021">
        <v>459</v>
      </c>
      <c r="J1021">
        <v>0</v>
      </c>
      <c r="K1021" t="s">
        <v>14338</v>
      </c>
      <c r="L1021">
        <v>5</v>
      </c>
    </row>
    <row r="1022" spans="1:12">
      <c r="A1022" t="s">
        <v>25</v>
      </c>
      <c r="B1022" t="s">
        <v>907</v>
      </c>
      <c r="C1022">
        <v>28851</v>
      </c>
      <c r="D1022">
        <v>368</v>
      </c>
      <c r="E1022" t="s">
        <v>907</v>
      </c>
      <c r="F1022" s="8">
        <v>46068</v>
      </c>
      <c r="G1022" t="s">
        <v>14337</v>
      </c>
      <c r="H1022">
        <v>536</v>
      </c>
      <c r="I1022">
        <v>536</v>
      </c>
      <c r="J1022">
        <v>35</v>
      </c>
      <c r="K1022" t="s">
        <v>14338</v>
      </c>
      <c r="L1022">
        <v>8</v>
      </c>
    </row>
    <row r="1023" spans="1:12">
      <c r="A1023" t="s">
        <v>25</v>
      </c>
      <c r="B1023" t="s">
        <v>907</v>
      </c>
      <c r="C1023">
        <v>24279</v>
      </c>
      <c r="D1023">
        <v>368</v>
      </c>
      <c r="E1023" t="s">
        <v>907</v>
      </c>
      <c r="F1023" s="8">
        <v>46033</v>
      </c>
      <c r="G1023" t="s">
        <v>14337</v>
      </c>
      <c r="H1023">
        <v>459</v>
      </c>
      <c r="I1023">
        <v>459</v>
      </c>
      <c r="J1023">
        <v>23</v>
      </c>
      <c r="K1023" t="s">
        <v>14338</v>
      </c>
      <c r="L1023">
        <v>3</v>
      </c>
    </row>
    <row r="1024" spans="1:12">
      <c r="A1024" t="s">
        <v>25</v>
      </c>
      <c r="B1024" t="s">
        <v>907</v>
      </c>
      <c r="C1024">
        <v>27954</v>
      </c>
      <c r="D1024">
        <v>368</v>
      </c>
      <c r="E1024" t="s">
        <v>907</v>
      </c>
      <c r="F1024" s="8">
        <v>46060</v>
      </c>
      <c r="G1024" t="s">
        <v>14337</v>
      </c>
      <c r="H1024">
        <v>501</v>
      </c>
      <c r="I1024">
        <v>501</v>
      </c>
      <c r="J1024">
        <v>42</v>
      </c>
      <c r="K1024" t="s">
        <v>14338</v>
      </c>
      <c r="L1024">
        <v>6</v>
      </c>
    </row>
    <row r="1025" spans="1:12">
      <c r="A1025" t="s">
        <v>25</v>
      </c>
      <c r="B1025" t="s">
        <v>907</v>
      </c>
      <c r="C1025">
        <v>29648</v>
      </c>
      <c r="D1025">
        <v>368</v>
      </c>
      <c r="E1025" t="s">
        <v>907</v>
      </c>
      <c r="F1025" s="8">
        <v>46075</v>
      </c>
      <c r="G1025" t="s">
        <v>14337</v>
      </c>
      <c r="H1025">
        <v>540</v>
      </c>
      <c r="I1025">
        <v>540</v>
      </c>
      <c r="J1025">
        <v>4</v>
      </c>
      <c r="K1025" t="s">
        <v>14338</v>
      </c>
      <c r="L1025">
        <v>9</v>
      </c>
    </row>
    <row r="1026" spans="1:12">
      <c r="A1026" t="s">
        <v>25</v>
      </c>
      <c r="B1026" t="s">
        <v>907</v>
      </c>
      <c r="C1026">
        <v>26119</v>
      </c>
      <c r="D1026">
        <v>368</v>
      </c>
      <c r="E1026" t="s">
        <v>907</v>
      </c>
      <c r="F1026" s="8">
        <v>46047</v>
      </c>
      <c r="G1026" t="s">
        <v>14337</v>
      </c>
      <c r="H1026">
        <v>459</v>
      </c>
      <c r="I1026">
        <v>459</v>
      </c>
      <c r="J1026">
        <v>0</v>
      </c>
      <c r="K1026" t="s">
        <v>14338</v>
      </c>
      <c r="L1026">
        <v>5</v>
      </c>
    </row>
    <row r="1027" spans="1:12">
      <c r="A1027" t="s">
        <v>25</v>
      </c>
      <c r="B1027" t="s">
        <v>907</v>
      </c>
      <c r="C1027">
        <v>25107</v>
      </c>
      <c r="D1027">
        <v>368</v>
      </c>
      <c r="E1027" t="s">
        <v>907</v>
      </c>
      <c r="F1027" s="8">
        <v>46040</v>
      </c>
      <c r="G1027" t="s">
        <v>14337</v>
      </c>
      <c r="H1027">
        <v>459</v>
      </c>
      <c r="I1027">
        <v>459</v>
      </c>
      <c r="J1027">
        <v>0</v>
      </c>
      <c r="K1027" t="s">
        <v>14338</v>
      </c>
      <c r="L1027">
        <v>4</v>
      </c>
    </row>
    <row r="1028" spans="1:12">
      <c r="A1028" t="s">
        <v>25</v>
      </c>
      <c r="B1028" t="s">
        <v>907</v>
      </c>
      <c r="C1028">
        <v>23371</v>
      </c>
      <c r="D1028">
        <v>368</v>
      </c>
      <c r="E1028" t="s">
        <v>907</v>
      </c>
      <c r="F1028" s="8">
        <v>46026</v>
      </c>
      <c r="G1028" t="s">
        <v>14337</v>
      </c>
      <c r="H1028">
        <v>436</v>
      </c>
      <c r="I1028">
        <v>436</v>
      </c>
      <c r="J1028">
        <v>0</v>
      </c>
      <c r="K1028" t="s">
        <v>14338</v>
      </c>
      <c r="L1028">
        <v>2</v>
      </c>
    </row>
    <row r="1029" spans="1:12">
      <c r="A1029" t="s">
        <v>25</v>
      </c>
      <c r="B1029" t="s">
        <v>7133</v>
      </c>
      <c r="C1029">
        <v>32776</v>
      </c>
      <c r="D1029">
        <v>369</v>
      </c>
      <c r="E1029" t="s">
        <v>7133</v>
      </c>
      <c r="F1029" s="8">
        <v>46096</v>
      </c>
      <c r="G1029" t="s">
        <v>14337</v>
      </c>
      <c r="H1029">
        <v>6</v>
      </c>
      <c r="I1029">
        <v>6</v>
      </c>
      <c r="J1029">
        <v>0</v>
      </c>
      <c r="K1029" t="s">
        <v>14338</v>
      </c>
      <c r="L1029">
        <v>12</v>
      </c>
    </row>
    <row r="1030" spans="1:12">
      <c r="A1030" t="s">
        <v>25</v>
      </c>
      <c r="B1030" t="s">
        <v>7133</v>
      </c>
      <c r="C1030">
        <v>30769</v>
      </c>
      <c r="D1030">
        <v>369</v>
      </c>
      <c r="E1030" t="s">
        <v>7133</v>
      </c>
      <c r="F1030" s="8">
        <v>46082</v>
      </c>
      <c r="G1030" t="s">
        <v>14337</v>
      </c>
      <c r="H1030">
        <v>6</v>
      </c>
      <c r="I1030">
        <v>6</v>
      </c>
      <c r="J1030">
        <v>0</v>
      </c>
      <c r="K1030" t="s">
        <v>14338</v>
      </c>
      <c r="L1030">
        <v>10</v>
      </c>
    </row>
    <row r="1031" spans="1:12">
      <c r="A1031" t="s">
        <v>25</v>
      </c>
      <c r="B1031" t="s">
        <v>7133</v>
      </c>
      <c r="C1031">
        <v>31785</v>
      </c>
      <c r="D1031">
        <v>369</v>
      </c>
      <c r="E1031" t="s">
        <v>7133</v>
      </c>
      <c r="F1031" s="8">
        <v>46089</v>
      </c>
      <c r="G1031" t="s">
        <v>14337</v>
      </c>
      <c r="H1031">
        <v>6</v>
      </c>
      <c r="I1031">
        <v>6</v>
      </c>
      <c r="J1031">
        <v>0</v>
      </c>
      <c r="K1031" t="s">
        <v>14338</v>
      </c>
      <c r="L1031">
        <v>11</v>
      </c>
    </row>
    <row r="1032" spans="1:12">
      <c r="A1032" t="s">
        <v>25</v>
      </c>
      <c r="B1032" t="s">
        <v>7133</v>
      </c>
      <c r="C1032">
        <v>26964</v>
      </c>
      <c r="D1032">
        <v>369</v>
      </c>
      <c r="E1032" t="s">
        <v>7133</v>
      </c>
      <c r="F1032" s="8">
        <v>46053</v>
      </c>
      <c r="G1032" t="s">
        <v>14337</v>
      </c>
      <c r="H1032">
        <v>6</v>
      </c>
      <c r="I1032">
        <v>6</v>
      </c>
      <c r="J1032">
        <v>1</v>
      </c>
      <c r="K1032" t="s">
        <v>14338</v>
      </c>
      <c r="L1032">
        <v>5</v>
      </c>
    </row>
    <row r="1033" spans="1:12">
      <c r="A1033" t="s">
        <v>25</v>
      </c>
      <c r="B1033" t="s">
        <v>7133</v>
      </c>
      <c r="C1033">
        <v>28853</v>
      </c>
      <c r="D1033">
        <v>369</v>
      </c>
      <c r="E1033" t="s">
        <v>7133</v>
      </c>
      <c r="F1033" s="8">
        <v>46068</v>
      </c>
      <c r="G1033" t="s">
        <v>14337</v>
      </c>
      <c r="H1033">
        <v>6</v>
      </c>
      <c r="I1033">
        <v>6</v>
      </c>
      <c r="J1033">
        <v>0</v>
      </c>
      <c r="K1033" t="s">
        <v>14338</v>
      </c>
      <c r="L1033">
        <v>8</v>
      </c>
    </row>
    <row r="1034" spans="1:12">
      <c r="A1034" t="s">
        <v>25</v>
      </c>
      <c r="B1034" t="s">
        <v>7133</v>
      </c>
      <c r="C1034">
        <v>27956</v>
      </c>
      <c r="D1034">
        <v>369</v>
      </c>
      <c r="E1034" t="s">
        <v>7133</v>
      </c>
      <c r="F1034" s="8">
        <v>46060</v>
      </c>
      <c r="G1034" t="s">
        <v>14337</v>
      </c>
      <c r="H1034">
        <v>6</v>
      </c>
      <c r="I1034">
        <v>6</v>
      </c>
      <c r="J1034">
        <v>0</v>
      </c>
      <c r="K1034" t="s">
        <v>14338</v>
      </c>
      <c r="L1034">
        <v>6</v>
      </c>
    </row>
    <row r="1035" spans="1:12">
      <c r="A1035" t="s">
        <v>25</v>
      </c>
      <c r="B1035" t="s">
        <v>7133</v>
      </c>
      <c r="C1035">
        <v>26121</v>
      </c>
      <c r="D1035">
        <v>369</v>
      </c>
      <c r="E1035" t="s">
        <v>7133</v>
      </c>
      <c r="F1035" s="8">
        <v>46047</v>
      </c>
      <c r="G1035" t="s">
        <v>14337</v>
      </c>
      <c r="H1035">
        <v>5</v>
      </c>
      <c r="I1035">
        <v>5</v>
      </c>
      <c r="J1035">
        <v>0</v>
      </c>
      <c r="K1035" t="s">
        <v>14338</v>
      </c>
      <c r="L1035">
        <v>5</v>
      </c>
    </row>
    <row r="1036" spans="1:12">
      <c r="A1036" t="s">
        <v>25</v>
      </c>
      <c r="B1036" t="s">
        <v>7133</v>
      </c>
      <c r="C1036">
        <v>25109</v>
      </c>
      <c r="D1036">
        <v>369</v>
      </c>
      <c r="E1036" t="s">
        <v>7133</v>
      </c>
      <c r="F1036" s="8">
        <v>46040</v>
      </c>
      <c r="G1036" t="s">
        <v>14337</v>
      </c>
      <c r="H1036">
        <v>5</v>
      </c>
      <c r="I1036">
        <v>5</v>
      </c>
      <c r="J1036">
        <v>0</v>
      </c>
      <c r="K1036" t="s">
        <v>14338</v>
      </c>
      <c r="L1036">
        <v>4</v>
      </c>
    </row>
    <row r="1037" spans="1:12">
      <c r="A1037" t="s">
        <v>25</v>
      </c>
      <c r="B1037" t="s">
        <v>7133</v>
      </c>
      <c r="C1037">
        <v>24281</v>
      </c>
      <c r="D1037">
        <v>369</v>
      </c>
      <c r="E1037" t="s">
        <v>7133</v>
      </c>
      <c r="F1037" s="8">
        <v>46033</v>
      </c>
      <c r="G1037" t="s">
        <v>14337</v>
      </c>
      <c r="H1037">
        <v>5</v>
      </c>
      <c r="I1037">
        <v>5</v>
      </c>
      <c r="J1037">
        <v>0</v>
      </c>
      <c r="K1037" t="s">
        <v>14338</v>
      </c>
      <c r="L1037">
        <v>3</v>
      </c>
    </row>
    <row r="1038" spans="1:12">
      <c r="A1038" t="s">
        <v>25</v>
      </c>
      <c r="B1038" t="s">
        <v>7133</v>
      </c>
      <c r="C1038">
        <v>29650</v>
      </c>
      <c r="D1038">
        <v>369</v>
      </c>
      <c r="E1038" t="s">
        <v>7133</v>
      </c>
      <c r="F1038" s="8">
        <v>46075</v>
      </c>
      <c r="G1038" t="s">
        <v>14337</v>
      </c>
      <c r="H1038">
        <v>6</v>
      </c>
      <c r="I1038">
        <v>6</v>
      </c>
      <c r="J1038">
        <v>0</v>
      </c>
      <c r="K1038" t="s">
        <v>14338</v>
      </c>
      <c r="L1038">
        <v>9</v>
      </c>
    </row>
    <row r="1039" spans="1:12">
      <c r="A1039" t="s">
        <v>25</v>
      </c>
      <c r="B1039" t="s">
        <v>7133</v>
      </c>
      <c r="C1039">
        <v>23373</v>
      </c>
      <c r="D1039">
        <v>369</v>
      </c>
      <c r="E1039" t="s">
        <v>7133</v>
      </c>
      <c r="F1039" s="8">
        <v>46026</v>
      </c>
      <c r="G1039" t="s">
        <v>14337</v>
      </c>
      <c r="H1039">
        <v>5</v>
      </c>
      <c r="I1039">
        <v>5</v>
      </c>
      <c r="J1039">
        <v>0</v>
      </c>
      <c r="K1039" t="s">
        <v>14338</v>
      </c>
      <c r="L1039">
        <v>2</v>
      </c>
    </row>
    <row r="1040" spans="1:12">
      <c r="A1040" t="s">
        <v>25</v>
      </c>
      <c r="B1040" t="s">
        <v>5079</v>
      </c>
      <c r="C1040">
        <v>32778</v>
      </c>
      <c r="D1040">
        <v>370</v>
      </c>
      <c r="E1040" t="s">
        <v>5079</v>
      </c>
      <c r="F1040" s="8">
        <v>46096</v>
      </c>
      <c r="G1040" t="s">
        <v>14337</v>
      </c>
      <c r="H1040">
        <v>206</v>
      </c>
      <c r="I1040">
        <v>206</v>
      </c>
      <c r="J1040">
        <v>0</v>
      </c>
      <c r="K1040" t="s">
        <v>14338</v>
      </c>
      <c r="L1040">
        <v>12</v>
      </c>
    </row>
    <row r="1041" spans="1:12">
      <c r="A1041" t="s">
        <v>25</v>
      </c>
      <c r="B1041" t="s">
        <v>5079</v>
      </c>
      <c r="C1041">
        <v>30771</v>
      </c>
      <c r="D1041">
        <v>370</v>
      </c>
      <c r="E1041" t="s">
        <v>5079</v>
      </c>
      <c r="F1041" s="8">
        <v>46082</v>
      </c>
      <c r="G1041" t="s">
        <v>14337</v>
      </c>
      <c r="H1041">
        <v>206</v>
      </c>
      <c r="I1041">
        <v>206</v>
      </c>
      <c r="J1041">
        <v>0</v>
      </c>
      <c r="K1041" t="s">
        <v>14338</v>
      </c>
      <c r="L1041">
        <v>10</v>
      </c>
    </row>
    <row r="1042" spans="1:12">
      <c r="A1042" t="s">
        <v>25</v>
      </c>
      <c r="B1042" t="s">
        <v>5079</v>
      </c>
      <c r="C1042">
        <v>31787</v>
      </c>
      <c r="D1042">
        <v>370</v>
      </c>
      <c r="E1042" t="s">
        <v>5079</v>
      </c>
      <c r="F1042" s="8">
        <v>46089</v>
      </c>
      <c r="G1042" t="s">
        <v>14337</v>
      </c>
      <c r="H1042">
        <v>206</v>
      </c>
      <c r="I1042">
        <v>206</v>
      </c>
      <c r="J1042">
        <v>0</v>
      </c>
      <c r="K1042" t="s">
        <v>14338</v>
      </c>
      <c r="L1042">
        <v>11</v>
      </c>
    </row>
    <row r="1043" spans="1:12">
      <c r="A1043" t="s">
        <v>25</v>
      </c>
      <c r="B1043" t="s">
        <v>5079</v>
      </c>
      <c r="C1043">
        <v>26966</v>
      </c>
      <c r="D1043">
        <v>370</v>
      </c>
      <c r="E1043" t="s">
        <v>5079</v>
      </c>
      <c r="F1043" s="8">
        <v>46053</v>
      </c>
      <c r="G1043" t="s">
        <v>14337</v>
      </c>
      <c r="H1043">
        <v>170</v>
      </c>
      <c r="I1043">
        <v>170</v>
      </c>
      <c r="J1043">
        <v>43</v>
      </c>
      <c r="K1043" t="s">
        <v>14338</v>
      </c>
      <c r="L1043">
        <v>5</v>
      </c>
    </row>
    <row r="1044" spans="1:12">
      <c r="A1044" t="s">
        <v>25</v>
      </c>
      <c r="B1044" t="s">
        <v>5079</v>
      </c>
      <c r="C1044">
        <v>24283</v>
      </c>
      <c r="D1044">
        <v>370</v>
      </c>
      <c r="E1044" t="s">
        <v>5079</v>
      </c>
      <c r="F1044" s="8">
        <v>46033</v>
      </c>
      <c r="G1044" t="s">
        <v>14337</v>
      </c>
      <c r="H1044">
        <v>58</v>
      </c>
      <c r="I1044">
        <v>58</v>
      </c>
      <c r="J1044">
        <v>1</v>
      </c>
      <c r="K1044" t="s">
        <v>14338</v>
      </c>
      <c r="L1044">
        <v>3</v>
      </c>
    </row>
    <row r="1045" spans="1:12">
      <c r="A1045" t="s">
        <v>25</v>
      </c>
      <c r="B1045" t="s">
        <v>5079</v>
      </c>
      <c r="C1045">
        <v>27253</v>
      </c>
      <c r="D1045">
        <v>370</v>
      </c>
      <c r="E1045" t="s">
        <v>5079</v>
      </c>
      <c r="F1045" s="8">
        <v>46045</v>
      </c>
      <c r="G1045" t="s">
        <v>14337</v>
      </c>
      <c r="H1045">
        <v>127</v>
      </c>
      <c r="I1045">
        <v>127</v>
      </c>
      <c r="J1045">
        <v>30</v>
      </c>
      <c r="K1045" t="s">
        <v>14338</v>
      </c>
      <c r="L1045">
        <v>4</v>
      </c>
    </row>
    <row r="1046" spans="1:12">
      <c r="A1046" t="s">
        <v>25</v>
      </c>
      <c r="B1046" t="s">
        <v>5079</v>
      </c>
      <c r="C1046">
        <v>27958</v>
      </c>
      <c r="D1046">
        <v>370</v>
      </c>
      <c r="E1046" t="s">
        <v>5079</v>
      </c>
      <c r="F1046" s="8">
        <v>46060</v>
      </c>
      <c r="G1046" t="s">
        <v>14337</v>
      </c>
      <c r="H1046">
        <v>206</v>
      </c>
      <c r="I1046">
        <v>206</v>
      </c>
      <c r="J1046">
        <v>36</v>
      </c>
      <c r="K1046" t="s">
        <v>14338</v>
      </c>
      <c r="L1046">
        <v>6</v>
      </c>
    </row>
    <row r="1047" spans="1:12">
      <c r="A1047" t="s">
        <v>25</v>
      </c>
      <c r="B1047" t="s">
        <v>5079</v>
      </c>
      <c r="C1047">
        <v>26123</v>
      </c>
      <c r="D1047">
        <v>370</v>
      </c>
      <c r="E1047" t="s">
        <v>5079</v>
      </c>
      <c r="F1047" s="8">
        <v>46047</v>
      </c>
      <c r="G1047" t="s">
        <v>14337</v>
      </c>
      <c r="H1047">
        <v>127</v>
      </c>
      <c r="I1047">
        <v>127</v>
      </c>
      <c r="J1047">
        <v>69</v>
      </c>
      <c r="K1047" t="s">
        <v>14338</v>
      </c>
      <c r="L1047">
        <v>5</v>
      </c>
    </row>
    <row r="1048" spans="1:12">
      <c r="A1048" t="s">
        <v>25</v>
      </c>
      <c r="B1048" t="s">
        <v>5079</v>
      </c>
      <c r="C1048">
        <v>27190</v>
      </c>
      <c r="D1048">
        <v>370</v>
      </c>
      <c r="E1048" t="s">
        <v>5079</v>
      </c>
      <c r="F1048" s="8">
        <v>46042</v>
      </c>
      <c r="G1048" t="s">
        <v>14337</v>
      </c>
      <c r="H1048">
        <v>97</v>
      </c>
      <c r="I1048">
        <v>97</v>
      </c>
      <c r="J1048">
        <v>39</v>
      </c>
      <c r="K1048" t="s">
        <v>14338</v>
      </c>
      <c r="L1048">
        <v>4</v>
      </c>
    </row>
    <row r="1049" spans="1:12">
      <c r="A1049" t="s">
        <v>25</v>
      </c>
      <c r="B1049" t="s">
        <v>5079</v>
      </c>
      <c r="C1049">
        <v>25111</v>
      </c>
      <c r="D1049">
        <v>370</v>
      </c>
      <c r="E1049" t="s">
        <v>5079</v>
      </c>
      <c r="F1049" s="8">
        <v>46040</v>
      </c>
      <c r="G1049" t="s">
        <v>14337</v>
      </c>
      <c r="H1049">
        <v>58</v>
      </c>
      <c r="I1049">
        <v>58</v>
      </c>
      <c r="J1049">
        <v>0</v>
      </c>
      <c r="K1049" t="s">
        <v>14338</v>
      </c>
      <c r="L1049">
        <v>4</v>
      </c>
    </row>
    <row r="1050" spans="1:12">
      <c r="A1050" t="s">
        <v>25</v>
      </c>
      <c r="B1050" t="s">
        <v>5079</v>
      </c>
      <c r="C1050">
        <v>28855</v>
      </c>
      <c r="D1050">
        <v>370</v>
      </c>
      <c r="E1050" t="s">
        <v>5079</v>
      </c>
      <c r="F1050" s="8">
        <v>46068</v>
      </c>
      <c r="G1050" t="s">
        <v>14337</v>
      </c>
      <c r="H1050">
        <v>206</v>
      </c>
      <c r="I1050">
        <v>206</v>
      </c>
      <c r="J1050">
        <v>0</v>
      </c>
      <c r="K1050" t="s">
        <v>14338</v>
      </c>
      <c r="L1050">
        <v>8</v>
      </c>
    </row>
    <row r="1051" spans="1:12">
      <c r="A1051" t="s">
        <v>25</v>
      </c>
      <c r="B1051" t="s">
        <v>5079</v>
      </c>
      <c r="C1051">
        <v>29652</v>
      </c>
      <c r="D1051">
        <v>370</v>
      </c>
      <c r="E1051" t="s">
        <v>5079</v>
      </c>
      <c r="F1051" s="8">
        <v>46075</v>
      </c>
      <c r="G1051" t="s">
        <v>14337</v>
      </c>
      <c r="H1051">
        <v>206</v>
      </c>
      <c r="I1051">
        <v>206</v>
      </c>
      <c r="J1051">
        <v>0</v>
      </c>
      <c r="K1051" t="s">
        <v>14338</v>
      </c>
      <c r="L1051">
        <v>9</v>
      </c>
    </row>
    <row r="1052" spans="1:12">
      <c r="A1052" t="s">
        <v>25</v>
      </c>
      <c r="B1052" t="s">
        <v>5079</v>
      </c>
      <c r="C1052">
        <v>23375</v>
      </c>
      <c r="D1052">
        <v>370</v>
      </c>
      <c r="E1052" t="s">
        <v>5079</v>
      </c>
      <c r="F1052" s="8">
        <v>46026</v>
      </c>
      <c r="G1052" t="s">
        <v>14337</v>
      </c>
      <c r="H1052">
        <v>57</v>
      </c>
      <c r="I1052">
        <v>57</v>
      </c>
      <c r="J1052">
        <v>0</v>
      </c>
      <c r="K1052" t="s">
        <v>14338</v>
      </c>
      <c r="L1052">
        <v>2</v>
      </c>
    </row>
    <row r="1053" spans="1:12">
      <c r="A1053" t="s">
        <v>25</v>
      </c>
      <c r="B1053" t="s">
        <v>7141</v>
      </c>
      <c r="C1053">
        <v>32780</v>
      </c>
      <c r="D1053">
        <v>371</v>
      </c>
      <c r="E1053" t="s">
        <v>7141</v>
      </c>
      <c r="F1053" s="8">
        <v>46096</v>
      </c>
      <c r="G1053" t="s">
        <v>14337</v>
      </c>
      <c r="H1053">
        <v>4</v>
      </c>
      <c r="I1053">
        <v>4</v>
      </c>
      <c r="J1053">
        <v>0</v>
      </c>
      <c r="K1053" t="s">
        <v>14338</v>
      </c>
      <c r="L1053">
        <v>12</v>
      </c>
    </row>
    <row r="1054" spans="1:12">
      <c r="A1054" t="s">
        <v>25</v>
      </c>
      <c r="B1054" t="s">
        <v>7141</v>
      </c>
      <c r="C1054">
        <v>30773</v>
      </c>
      <c r="D1054">
        <v>371</v>
      </c>
      <c r="E1054" t="s">
        <v>7141</v>
      </c>
      <c r="F1054" s="8">
        <v>46082</v>
      </c>
      <c r="G1054" t="s">
        <v>14337</v>
      </c>
      <c r="H1054">
        <v>4</v>
      </c>
      <c r="I1054">
        <v>4</v>
      </c>
      <c r="J1054">
        <v>0</v>
      </c>
      <c r="K1054" t="s">
        <v>14338</v>
      </c>
      <c r="L1054">
        <v>10</v>
      </c>
    </row>
    <row r="1055" spans="1:12">
      <c r="A1055" t="s">
        <v>25</v>
      </c>
      <c r="B1055" t="s">
        <v>7141</v>
      </c>
      <c r="C1055">
        <v>31789</v>
      </c>
      <c r="D1055">
        <v>371</v>
      </c>
      <c r="E1055" t="s">
        <v>7141</v>
      </c>
      <c r="F1055" s="8">
        <v>46089</v>
      </c>
      <c r="G1055" t="s">
        <v>14337</v>
      </c>
      <c r="H1055">
        <v>4</v>
      </c>
      <c r="I1055">
        <v>4</v>
      </c>
      <c r="J1055">
        <v>0</v>
      </c>
      <c r="K1055" t="s">
        <v>14338</v>
      </c>
      <c r="L1055">
        <v>11</v>
      </c>
    </row>
    <row r="1056" spans="1:12">
      <c r="A1056" t="s">
        <v>25</v>
      </c>
      <c r="B1056" t="s">
        <v>7141</v>
      </c>
      <c r="C1056">
        <v>26968</v>
      </c>
      <c r="D1056">
        <v>371</v>
      </c>
      <c r="E1056" t="s">
        <v>7141</v>
      </c>
      <c r="F1056" s="8">
        <v>46053</v>
      </c>
      <c r="G1056" t="s">
        <v>14337</v>
      </c>
      <c r="H1056">
        <v>4</v>
      </c>
      <c r="I1056">
        <v>4</v>
      </c>
      <c r="J1056">
        <v>1</v>
      </c>
      <c r="K1056" t="s">
        <v>14338</v>
      </c>
      <c r="L1056">
        <v>5</v>
      </c>
    </row>
    <row r="1057" spans="1:12">
      <c r="A1057" t="s">
        <v>25</v>
      </c>
      <c r="B1057" t="s">
        <v>7141</v>
      </c>
      <c r="C1057">
        <v>23377</v>
      </c>
      <c r="D1057">
        <v>371</v>
      </c>
      <c r="E1057" t="s">
        <v>7141</v>
      </c>
      <c r="F1057" s="8">
        <v>46026</v>
      </c>
      <c r="G1057" t="s">
        <v>14337</v>
      </c>
      <c r="H1057">
        <v>3</v>
      </c>
      <c r="I1057">
        <v>3</v>
      </c>
      <c r="J1057">
        <v>0</v>
      </c>
      <c r="K1057" t="s">
        <v>14338</v>
      </c>
      <c r="L1057">
        <v>2</v>
      </c>
    </row>
    <row r="1058" spans="1:12">
      <c r="A1058" t="s">
        <v>25</v>
      </c>
      <c r="B1058" t="s">
        <v>7141</v>
      </c>
      <c r="C1058">
        <v>29654</v>
      </c>
      <c r="D1058">
        <v>371</v>
      </c>
      <c r="E1058" t="s">
        <v>7141</v>
      </c>
      <c r="F1058" s="8">
        <v>46075</v>
      </c>
      <c r="G1058" t="s">
        <v>14337</v>
      </c>
      <c r="H1058">
        <v>4</v>
      </c>
      <c r="I1058">
        <v>4</v>
      </c>
      <c r="J1058">
        <v>0</v>
      </c>
      <c r="K1058" t="s">
        <v>14338</v>
      </c>
      <c r="L1058">
        <v>9</v>
      </c>
    </row>
    <row r="1059" spans="1:12">
      <c r="A1059" t="s">
        <v>25</v>
      </c>
      <c r="B1059" t="s">
        <v>7141</v>
      </c>
      <c r="C1059">
        <v>28857</v>
      </c>
      <c r="D1059">
        <v>371</v>
      </c>
      <c r="E1059" t="s">
        <v>7141</v>
      </c>
      <c r="F1059" s="8">
        <v>46068</v>
      </c>
      <c r="G1059" t="s">
        <v>14337</v>
      </c>
      <c r="H1059">
        <v>4</v>
      </c>
      <c r="I1059">
        <v>4</v>
      </c>
      <c r="J1059">
        <v>0</v>
      </c>
      <c r="K1059" t="s">
        <v>14338</v>
      </c>
      <c r="L1059">
        <v>8</v>
      </c>
    </row>
    <row r="1060" spans="1:12">
      <c r="A1060" t="s">
        <v>25</v>
      </c>
      <c r="B1060" t="s">
        <v>7141</v>
      </c>
      <c r="C1060">
        <v>27960</v>
      </c>
      <c r="D1060">
        <v>371</v>
      </c>
      <c r="E1060" t="s">
        <v>7141</v>
      </c>
      <c r="F1060" s="8">
        <v>46060</v>
      </c>
      <c r="G1060" t="s">
        <v>14337</v>
      </c>
      <c r="H1060">
        <v>4</v>
      </c>
      <c r="I1060">
        <v>4</v>
      </c>
      <c r="J1060">
        <v>0</v>
      </c>
      <c r="K1060" t="s">
        <v>14338</v>
      </c>
      <c r="L1060">
        <v>6</v>
      </c>
    </row>
    <row r="1061" spans="1:12">
      <c r="A1061" t="s">
        <v>25</v>
      </c>
      <c r="B1061" t="s">
        <v>7141</v>
      </c>
      <c r="C1061">
        <v>26125</v>
      </c>
      <c r="D1061">
        <v>371</v>
      </c>
      <c r="E1061" t="s">
        <v>7141</v>
      </c>
      <c r="F1061" s="8">
        <v>46047</v>
      </c>
      <c r="G1061" t="s">
        <v>14337</v>
      </c>
      <c r="H1061">
        <v>3</v>
      </c>
      <c r="I1061">
        <v>3</v>
      </c>
      <c r="J1061">
        <v>0</v>
      </c>
      <c r="K1061" t="s">
        <v>14338</v>
      </c>
      <c r="L1061">
        <v>5</v>
      </c>
    </row>
    <row r="1062" spans="1:12">
      <c r="A1062" t="s">
        <v>25</v>
      </c>
      <c r="B1062" t="s">
        <v>7141</v>
      </c>
      <c r="C1062">
        <v>25113</v>
      </c>
      <c r="D1062">
        <v>371</v>
      </c>
      <c r="E1062" t="s">
        <v>7141</v>
      </c>
      <c r="F1062" s="8">
        <v>46040</v>
      </c>
      <c r="G1062" t="s">
        <v>14337</v>
      </c>
      <c r="H1062">
        <v>3</v>
      </c>
      <c r="I1062">
        <v>3</v>
      </c>
      <c r="J1062">
        <v>0</v>
      </c>
      <c r="K1062" t="s">
        <v>14338</v>
      </c>
      <c r="L1062">
        <v>4</v>
      </c>
    </row>
    <row r="1063" spans="1:12">
      <c r="A1063" t="s">
        <v>25</v>
      </c>
      <c r="B1063" t="s">
        <v>7141</v>
      </c>
      <c r="C1063">
        <v>24285</v>
      </c>
      <c r="D1063">
        <v>371</v>
      </c>
      <c r="E1063" t="s">
        <v>7141</v>
      </c>
      <c r="F1063" s="8">
        <v>46033</v>
      </c>
      <c r="G1063" t="s">
        <v>14337</v>
      </c>
      <c r="H1063">
        <v>3</v>
      </c>
      <c r="I1063">
        <v>3</v>
      </c>
      <c r="J1063">
        <v>0</v>
      </c>
      <c r="K1063" t="s">
        <v>14338</v>
      </c>
      <c r="L1063">
        <v>3</v>
      </c>
    </row>
    <row r="1064" spans="1:12">
      <c r="A1064" t="s">
        <v>25</v>
      </c>
      <c r="B1064" t="s">
        <v>7146</v>
      </c>
      <c r="C1064">
        <v>32782</v>
      </c>
      <c r="D1064">
        <v>372</v>
      </c>
      <c r="E1064" t="s">
        <v>7146</v>
      </c>
      <c r="F1064" s="8">
        <v>46096</v>
      </c>
      <c r="G1064" t="s">
        <v>14337</v>
      </c>
      <c r="H1064">
        <v>5</v>
      </c>
      <c r="I1064">
        <v>5</v>
      </c>
      <c r="J1064">
        <v>0</v>
      </c>
      <c r="K1064" t="s">
        <v>14338</v>
      </c>
      <c r="L1064">
        <v>12</v>
      </c>
    </row>
    <row r="1065" spans="1:12">
      <c r="A1065" t="s">
        <v>25</v>
      </c>
      <c r="B1065" t="s">
        <v>7146</v>
      </c>
      <c r="C1065">
        <v>30775</v>
      </c>
      <c r="D1065">
        <v>372</v>
      </c>
      <c r="E1065" t="s">
        <v>7146</v>
      </c>
      <c r="F1065" s="8">
        <v>46082</v>
      </c>
      <c r="G1065" t="s">
        <v>14337</v>
      </c>
      <c r="H1065">
        <v>5</v>
      </c>
      <c r="I1065">
        <v>5</v>
      </c>
      <c r="J1065">
        <v>0</v>
      </c>
      <c r="K1065" t="s">
        <v>14338</v>
      </c>
      <c r="L1065">
        <v>10</v>
      </c>
    </row>
    <row r="1066" spans="1:12">
      <c r="A1066" t="s">
        <v>25</v>
      </c>
      <c r="B1066" t="s">
        <v>7146</v>
      </c>
      <c r="C1066">
        <v>31791</v>
      </c>
      <c r="D1066">
        <v>372</v>
      </c>
      <c r="E1066" t="s">
        <v>7146</v>
      </c>
      <c r="F1066" s="8">
        <v>46089</v>
      </c>
      <c r="G1066" t="s">
        <v>14337</v>
      </c>
      <c r="H1066">
        <v>5</v>
      </c>
      <c r="I1066">
        <v>5</v>
      </c>
      <c r="J1066">
        <v>0</v>
      </c>
      <c r="K1066" t="s">
        <v>14338</v>
      </c>
      <c r="L1066">
        <v>11</v>
      </c>
    </row>
    <row r="1067" spans="1:12">
      <c r="A1067" t="s">
        <v>25</v>
      </c>
      <c r="B1067" t="s">
        <v>7146</v>
      </c>
      <c r="C1067">
        <v>26970</v>
      </c>
      <c r="D1067">
        <v>372</v>
      </c>
      <c r="E1067" t="s">
        <v>7146</v>
      </c>
      <c r="F1067" s="8">
        <v>46053</v>
      </c>
      <c r="G1067" t="s">
        <v>14337</v>
      </c>
      <c r="H1067">
        <v>5</v>
      </c>
      <c r="I1067">
        <v>5</v>
      </c>
      <c r="J1067">
        <v>2</v>
      </c>
      <c r="K1067" t="s">
        <v>14338</v>
      </c>
      <c r="L1067">
        <v>5</v>
      </c>
    </row>
    <row r="1068" spans="1:12">
      <c r="A1068" t="s">
        <v>25</v>
      </c>
      <c r="B1068" t="s">
        <v>7146</v>
      </c>
      <c r="C1068">
        <v>23379</v>
      </c>
      <c r="D1068">
        <v>372</v>
      </c>
      <c r="E1068" t="s">
        <v>7146</v>
      </c>
      <c r="F1068" s="8">
        <v>46026</v>
      </c>
      <c r="G1068" t="s">
        <v>14337</v>
      </c>
      <c r="H1068">
        <v>3</v>
      </c>
      <c r="I1068">
        <v>3</v>
      </c>
      <c r="J1068">
        <v>0</v>
      </c>
      <c r="K1068" t="s">
        <v>14338</v>
      </c>
      <c r="L1068">
        <v>2</v>
      </c>
    </row>
    <row r="1069" spans="1:12">
      <c r="A1069" t="s">
        <v>25</v>
      </c>
      <c r="B1069" t="s">
        <v>7146</v>
      </c>
      <c r="C1069">
        <v>29656</v>
      </c>
      <c r="D1069">
        <v>372</v>
      </c>
      <c r="E1069" t="s">
        <v>7146</v>
      </c>
      <c r="F1069" s="8">
        <v>46075</v>
      </c>
      <c r="G1069" t="s">
        <v>14337</v>
      </c>
      <c r="H1069">
        <v>5</v>
      </c>
      <c r="I1069">
        <v>5</v>
      </c>
      <c r="J1069">
        <v>0</v>
      </c>
      <c r="K1069" t="s">
        <v>14338</v>
      </c>
      <c r="L1069">
        <v>9</v>
      </c>
    </row>
    <row r="1070" spans="1:12">
      <c r="A1070" t="s">
        <v>25</v>
      </c>
      <c r="B1070" t="s">
        <v>7146</v>
      </c>
      <c r="C1070">
        <v>28859</v>
      </c>
      <c r="D1070">
        <v>372</v>
      </c>
      <c r="E1070" t="s">
        <v>7146</v>
      </c>
      <c r="F1070" s="8">
        <v>46068</v>
      </c>
      <c r="G1070" t="s">
        <v>14337</v>
      </c>
      <c r="H1070">
        <v>5</v>
      </c>
      <c r="I1070">
        <v>5</v>
      </c>
      <c r="J1070">
        <v>0</v>
      </c>
      <c r="K1070" t="s">
        <v>14338</v>
      </c>
      <c r="L1070">
        <v>8</v>
      </c>
    </row>
    <row r="1071" spans="1:12">
      <c r="A1071" t="s">
        <v>25</v>
      </c>
      <c r="B1071" t="s">
        <v>7146</v>
      </c>
      <c r="C1071">
        <v>27962</v>
      </c>
      <c r="D1071">
        <v>372</v>
      </c>
      <c r="E1071" t="s">
        <v>7146</v>
      </c>
      <c r="F1071" s="8">
        <v>46060</v>
      </c>
      <c r="G1071" t="s">
        <v>14337</v>
      </c>
      <c r="H1071">
        <v>5</v>
      </c>
      <c r="I1071">
        <v>5</v>
      </c>
      <c r="J1071">
        <v>0</v>
      </c>
      <c r="K1071" t="s">
        <v>14338</v>
      </c>
      <c r="L1071">
        <v>6</v>
      </c>
    </row>
    <row r="1072" spans="1:12">
      <c r="A1072" t="s">
        <v>25</v>
      </c>
      <c r="B1072" t="s">
        <v>7146</v>
      </c>
      <c r="C1072">
        <v>25115</v>
      </c>
      <c r="D1072">
        <v>372</v>
      </c>
      <c r="E1072" t="s">
        <v>7146</v>
      </c>
      <c r="F1072" s="8">
        <v>46040</v>
      </c>
      <c r="G1072" t="s">
        <v>14337</v>
      </c>
      <c r="H1072">
        <v>3</v>
      </c>
      <c r="I1072">
        <v>3</v>
      </c>
      <c r="J1072">
        <v>0</v>
      </c>
      <c r="K1072" t="s">
        <v>14338</v>
      </c>
      <c r="L1072">
        <v>4</v>
      </c>
    </row>
    <row r="1073" spans="1:12">
      <c r="A1073" t="s">
        <v>25</v>
      </c>
      <c r="B1073" t="s">
        <v>7146</v>
      </c>
      <c r="C1073">
        <v>24287</v>
      </c>
      <c r="D1073">
        <v>372</v>
      </c>
      <c r="E1073" t="s">
        <v>7146</v>
      </c>
      <c r="F1073" s="8">
        <v>46033</v>
      </c>
      <c r="G1073" t="s">
        <v>14337</v>
      </c>
      <c r="H1073">
        <v>3</v>
      </c>
      <c r="I1073">
        <v>3</v>
      </c>
      <c r="J1073">
        <v>0</v>
      </c>
      <c r="K1073" t="s">
        <v>14338</v>
      </c>
      <c r="L1073">
        <v>3</v>
      </c>
    </row>
    <row r="1074" spans="1:12">
      <c r="A1074" t="s">
        <v>25</v>
      </c>
      <c r="B1074" t="s">
        <v>7146</v>
      </c>
      <c r="C1074">
        <v>26127</v>
      </c>
      <c r="D1074">
        <v>372</v>
      </c>
      <c r="E1074" t="s">
        <v>7146</v>
      </c>
      <c r="F1074" s="8">
        <v>46047</v>
      </c>
      <c r="G1074" t="s">
        <v>14337</v>
      </c>
      <c r="H1074">
        <v>3</v>
      </c>
      <c r="I1074">
        <v>3</v>
      </c>
      <c r="J1074">
        <v>0</v>
      </c>
      <c r="K1074" t="s">
        <v>14338</v>
      </c>
      <c r="L1074">
        <v>5</v>
      </c>
    </row>
    <row r="1075" spans="1:12">
      <c r="A1075" t="s">
        <v>25</v>
      </c>
      <c r="B1075" t="s">
        <v>1375</v>
      </c>
      <c r="C1075">
        <v>32784</v>
      </c>
      <c r="D1075">
        <v>373</v>
      </c>
      <c r="E1075" t="s">
        <v>1375</v>
      </c>
      <c r="F1075" s="8">
        <v>46096</v>
      </c>
      <c r="G1075" t="s">
        <v>14337</v>
      </c>
      <c r="H1075">
        <v>75</v>
      </c>
      <c r="I1075">
        <v>75</v>
      </c>
      <c r="J1075">
        <v>0</v>
      </c>
      <c r="K1075" t="s">
        <v>14338</v>
      </c>
      <c r="L1075">
        <v>12</v>
      </c>
    </row>
    <row r="1076" spans="1:12">
      <c r="A1076" t="s">
        <v>25</v>
      </c>
      <c r="B1076" t="s">
        <v>1375</v>
      </c>
      <c r="C1076">
        <v>30777</v>
      </c>
      <c r="D1076">
        <v>373</v>
      </c>
      <c r="E1076" t="s">
        <v>1375</v>
      </c>
      <c r="F1076" s="8">
        <v>46082</v>
      </c>
      <c r="G1076" t="s">
        <v>14337</v>
      </c>
      <c r="H1076">
        <v>50</v>
      </c>
      <c r="I1076">
        <v>50</v>
      </c>
      <c r="J1076">
        <v>0</v>
      </c>
      <c r="K1076" t="s">
        <v>14338</v>
      </c>
      <c r="L1076">
        <v>10</v>
      </c>
    </row>
    <row r="1077" spans="1:12">
      <c r="A1077" t="s">
        <v>25</v>
      </c>
      <c r="B1077" t="s">
        <v>1375</v>
      </c>
      <c r="C1077">
        <v>31793</v>
      </c>
      <c r="D1077">
        <v>373</v>
      </c>
      <c r="E1077" t="s">
        <v>1375</v>
      </c>
      <c r="F1077" s="8">
        <v>46089</v>
      </c>
      <c r="G1077" t="s">
        <v>14337</v>
      </c>
      <c r="H1077">
        <v>75</v>
      </c>
      <c r="I1077">
        <v>75</v>
      </c>
      <c r="J1077">
        <v>25</v>
      </c>
      <c r="K1077" t="s">
        <v>14338</v>
      </c>
      <c r="L1077">
        <v>11</v>
      </c>
    </row>
    <row r="1078" spans="1:12">
      <c r="A1078" t="s">
        <v>25</v>
      </c>
      <c r="B1078" t="s">
        <v>1375</v>
      </c>
      <c r="C1078">
        <v>26972</v>
      </c>
      <c r="D1078">
        <v>373</v>
      </c>
      <c r="E1078" t="s">
        <v>1375</v>
      </c>
      <c r="F1078" s="8">
        <v>46053</v>
      </c>
      <c r="G1078" t="s">
        <v>14337</v>
      </c>
      <c r="H1078">
        <v>4</v>
      </c>
      <c r="I1078">
        <v>4</v>
      </c>
      <c r="J1078">
        <v>1</v>
      </c>
      <c r="K1078" t="s">
        <v>14338</v>
      </c>
      <c r="L1078">
        <v>5</v>
      </c>
    </row>
    <row r="1079" spans="1:12">
      <c r="A1079" t="s">
        <v>25</v>
      </c>
      <c r="B1079" t="s">
        <v>1375</v>
      </c>
      <c r="C1079">
        <v>29658</v>
      </c>
      <c r="D1079">
        <v>373</v>
      </c>
      <c r="E1079" t="s">
        <v>1375</v>
      </c>
      <c r="F1079" s="8">
        <v>46075</v>
      </c>
      <c r="G1079" t="s">
        <v>14337</v>
      </c>
      <c r="H1079">
        <v>50</v>
      </c>
      <c r="I1079">
        <v>50</v>
      </c>
      <c r="J1079">
        <v>34</v>
      </c>
      <c r="K1079" t="s">
        <v>14338</v>
      </c>
      <c r="L1079">
        <v>9</v>
      </c>
    </row>
    <row r="1080" spans="1:12">
      <c r="A1080" t="s">
        <v>25</v>
      </c>
      <c r="B1080" t="s">
        <v>1375</v>
      </c>
      <c r="C1080">
        <v>28861</v>
      </c>
      <c r="D1080">
        <v>373</v>
      </c>
      <c r="E1080" t="s">
        <v>1375</v>
      </c>
      <c r="F1080" s="8">
        <v>46068</v>
      </c>
      <c r="G1080" t="s">
        <v>14337</v>
      </c>
      <c r="H1080">
        <v>16</v>
      </c>
      <c r="I1080">
        <v>16</v>
      </c>
      <c r="J1080">
        <v>12</v>
      </c>
      <c r="K1080" t="s">
        <v>14338</v>
      </c>
      <c r="L1080">
        <v>8</v>
      </c>
    </row>
    <row r="1081" spans="1:12">
      <c r="A1081" t="s">
        <v>25</v>
      </c>
      <c r="B1081" t="s">
        <v>1375</v>
      </c>
      <c r="C1081">
        <v>23381</v>
      </c>
      <c r="D1081">
        <v>373</v>
      </c>
      <c r="E1081" t="s">
        <v>1375</v>
      </c>
      <c r="F1081" s="8">
        <v>46026</v>
      </c>
      <c r="G1081" t="s">
        <v>14337</v>
      </c>
      <c r="H1081">
        <v>3</v>
      </c>
      <c r="I1081">
        <v>3</v>
      </c>
      <c r="J1081">
        <v>0</v>
      </c>
      <c r="K1081" t="s">
        <v>14338</v>
      </c>
      <c r="L1081">
        <v>2</v>
      </c>
    </row>
    <row r="1082" spans="1:12">
      <c r="A1082" t="s">
        <v>25</v>
      </c>
      <c r="B1082" t="s">
        <v>1375</v>
      </c>
      <c r="C1082">
        <v>27964</v>
      </c>
      <c r="D1082">
        <v>373</v>
      </c>
      <c r="E1082" t="s">
        <v>1375</v>
      </c>
      <c r="F1082" s="8">
        <v>46060</v>
      </c>
      <c r="G1082" t="s">
        <v>14337</v>
      </c>
      <c r="H1082">
        <v>4</v>
      </c>
      <c r="I1082">
        <v>4</v>
      </c>
      <c r="J1082">
        <v>0</v>
      </c>
      <c r="K1082" t="s">
        <v>14338</v>
      </c>
      <c r="L1082">
        <v>6</v>
      </c>
    </row>
    <row r="1083" spans="1:12">
      <c r="A1083" t="s">
        <v>25</v>
      </c>
      <c r="B1083" t="s">
        <v>1375</v>
      </c>
      <c r="C1083">
        <v>26129</v>
      </c>
      <c r="D1083">
        <v>373</v>
      </c>
      <c r="E1083" t="s">
        <v>1375</v>
      </c>
      <c r="F1083" s="8">
        <v>46047</v>
      </c>
      <c r="G1083" t="s">
        <v>14337</v>
      </c>
      <c r="H1083">
        <v>3</v>
      </c>
      <c r="I1083">
        <v>3</v>
      </c>
      <c r="J1083">
        <v>0</v>
      </c>
      <c r="K1083" t="s">
        <v>14338</v>
      </c>
      <c r="L1083">
        <v>5</v>
      </c>
    </row>
    <row r="1084" spans="1:12">
      <c r="A1084" t="s">
        <v>25</v>
      </c>
      <c r="B1084" t="s">
        <v>1375</v>
      </c>
      <c r="C1084">
        <v>25117</v>
      </c>
      <c r="D1084">
        <v>373</v>
      </c>
      <c r="E1084" t="s">
        <v>1375</v>
      </c>
      <c r="F1084" s="8">
        <v>46040</v>
      </c>
      <c r="G1084" t="s">
        <v>14337</v>
      </c>
      <c r="H1084">
        <v>3</v>
      </c>
      <c r="I1084">
        <v>3</v>
      </c>
      <c r="J1084">
        <v>0</v>
      </c>
      <c r="K1084" t="s">
        <v>14338</v>
      </c>
      <c r="L1084">
        <v>4</v>
      </c>
    </row>
    <row r="1085" spans="1:12">
      <c r="A1085" t="s">
        <v>25</v>
      </c>
      <c r="B1085" t="s">
        <v>1375</v>
      </c>
      <c r="C1085">
        <v>24289</v>
      </c>
      <c r="D1085">
        <v>373</v>
      </c>
      <c r="E1085" t="s">
        <v>1375</v>
      </c>
      <c r="F1085" s="8">
        <v>46033</v>
      </c>
      <c r="G1085" t="s">
        <v>14337</v>
      </c>
      <c r="H1085">
        <v>3</v>
      </c>
      <c r="I1085">
        <v>3</v>
      </c>
      <c r="J1085">
        <v>0</v>
      </c>
      <c r="K1085" t="s">
        <v>14338</v>
      </c>
      <c r="L1085">
        <v>3</v>
      </c>
    </row>
    <row r="1086" spans="1:12">
      <c r="A1086" t="s">
        <v>25</v>
      </c>
      <c r="B1086" t="s">
        <v>7155</v>
      </c>
      <c r="C1086">
        <v>32786</v>
      </c>
      <c r="D1086">
        <v>374</v>
      </c>
      <c r="E1086" t="s">
        <v>7155</v>
      </c>
      <c r="F1086" s="8">
        <v>46096</v>
      </c>
      <c r="G1086" t="s">
        <v>14337</v>
      </c>
      <c r="H1086">
        <v>4</v>
      </c>
      <c r="I1086">
        <v>4</v>
      </c>
      <c r="J1086">
        <v>0</v>
      </c>
      <c r="K1086" t="s">
        <v>14338</v>
      </c>
      <c r="L1086">
        <v>12</v>
      </c>
    </row>
    <row r="1087" spans="1:12">
      <c r="A1087" t="s">
        <v>25</v>
      </c>
      <c r="B1087" t="s">
        <v>7155</v>
      </c>
      <c r="C1087">
        <v>30779</v>
      </c>
      <c r="D1087">
        <v>374</v>
      </c>
      <c r="E1087" t="s">
        <v>7155</v>
      </c>
      <c r="F1087" s="8">
        <v>46082</v>
      </c>
      <c r="G1087" t="s">
        <v>14337</v>
      </c>
      <c r="H1087">
        <v>4</v>
      </c>
      <c r="I1087">
        <v>4</v>
      </c>
      <c r="J1087">
        <v>0</v>
      </c>
      <c r="K1087" t="s">
        <v>14338</v>
      </c>
      <c r="L1087">
        <v>10</v>
      </c>
    </row>
    <row r="1088" spans="1:12">
      <c r="A1088" t="s">
        <v>25</v>
      </c>
      <c r="B1088" t="s">
        <v>7155</v>
      </c>
      <c r="C1088">
        <v>31795</v>
      </c>
      <c r="D1088">
        <v>374</v>
      </c>
      <c r="E1088" t="s">
        <v>7155</v>
      </c>
      <c r="F1088" s="8">
        <v>46089</v>
      </c>
      <c r="G1088" t="s">
        <v>14337</v>
      </c>
      <c r="H1088">
        <v>4</v>
      </c>
      <c r="I1088">
        <v>4</v>
      </c>
      <c r="J1088">
        <v>0</v>
      </c>
      <c r="K1088" t="s">
        <v>14338</v>
      </c>
      <c r="L1088">
        <v>11</v>
      </c>
    </row>
    <row r="1089" spans="1:12">
      <c r="A1089" t="s">
        <v>25</v>
      </c>
      <c r="B1089" t="s">
        <v>7155</v>
      </c>
      <c r="C1089">
        <v>26974</v>
      </c>
      <c r="D1089">
        <v>374</v>
      </c>
      <c r="E1089" t="s">
        <v>7155</v>
      </c>
      <c r="F1089" s="8">
        <v>46053</v>
      </c>
      <c r="G1089" t="s">
        <v>14337</v>
      </c>
      <c r="H1089">
        <v>4</v>
      </c>
      <c r="I1089">
        <v>4</v>
      </c>
      <c r="J1089">
        <v>1</v>
      </c>
      <c r="K1089" t="s">
        <v>14338</v>
      </c>
      <c r="L1089">
        <v>5</v>
      </c>
    </row>
    <row r="1090" spans="1:12">
      <c r="A1090" t="s">
        <v>25</v>
      </c>
      <c r="B1090" t="s">
        <v>7155</v>
      </c>
      <c r="C1090">
        <v>23383</v>
      </c>
      <c r="D1090">
        <v>374</v>
      </c>
      <c r="E1090" t="s">
        <v>7155</v>
      </c>
      <c r="F1090" s="8">
        <v>46026</v>
      </c>
      <c r="G1090" t="s">
        <v>14337</v>
      </c>
      <c r="H1090">
        <v>3</v>
      </c>
      <c r="I1090">
        <v>3</v>
      </c>
      <c r="J1090">
        <v>0</v>
      </c>
      <c r="K1090" t="s">
        <v>14338</v>
      </c>
      <c r="L1090">
        <v>2</v>
      </c>
    </row>
    <row r="1091" spans="1:12">
      <c r="A1091" t="s">
        <v>25</v>
      </c>
      <c r="B1091" t="s">
        <v>7155</v>
      </c>
      <c r="C1091">
        <v>24291</v>
      </c>
      <c r="D1091">
        <v>374</v>
      </c>
      <c r="E1091" t="s">
        <v>7155</v>
      </c>
      <c r="F1091" s="8">
        <v>46033</v>
      </c>
      <c r="G1091" t="s">
        <v>14337</v>
      </c>
      <c r="H1091">
        <v>3</v>
      </c>
      <c r="I1091">
        <v>3</v>
      </c>
      <c r="J1091">
        <v>0</v>
      </c>
      <c r="K1091" t="s">
        <v>14338</v>
      </c>
      <c r="L1091">
        <v>3</v>
      </c>
    </row>
    <row r="1092" spans="1:12">
      <c r="A1092" t="s">
        <v>25</v>
      </c>
      <c r="B1092" t="s">
        <v>7155</v>
      </c>
      <c r="C1092">
        <v>25119</v>
      </c>
      <c r="D1092">
        <v>374</v>
      </c>
      <c r="E1092" t="s">
        <v>7155</v>
      </c>
      <c r="F1092" s="8">
        <v>46040</v>
      </c>
      <c r="G1092" t="s">
        <v>14337</v>
      </c>
      <c r="H1092">
        <v>3</v>
      </c>
      <c r="I1092">
        <v>3</v>
      </c>
      <c r="J1092">
        <v>0</v>
      </c>
      <c r="K1092" t="s">
        <v>14338</v>
      </c>
      <c r="L1092">
        <v>4</v>
      </c>
    </row>
    <row r="1093" spans="1:12">
      <c r="A1093" t="s">
        <v>25</v>
      </c>
      <c r="B1093" t="s">
        <v>7155</v>
      </c>
      <c r="C1093">
        <v>26131</v>
      </c>
      <c r="D1093">
        <v>374</v>
      </c>
      <c r="E1093" t="s">
        <v>7155</v>
      </c>
      <c r="F1093" s="8">
        <v>46047</v>
      </c>
      <c r="G1093" t="s">
        <v>14337</v>
      </c>
      <c r="H1093">
        <v>3</v>
      </c>
      <c r="I1093">
        <v>3</v>
      </c>
      <c r="J1093">
        <v>0</v>
      </c>
      <c r="K1093" t="s">
        <v>14338</v>
      </c>
      <c r="L1093">
        <v>5</v>
      </c>
    </row>
    <row r="1094" spans="1:12">
      <c r="A1094" t="s">
        <v>25</v>
      </c>
      <c r="B1094" t="s">
        <v>7155</v>
      </c>
      <c r="C1094">
        <v>28863</v>
      </c>
      <c r="D1094">
        <v>374</v>
      </c>
      <c r="E1094" t="s">
        <v>7155</v>
      </c>
      <c r="F1094" s="8">
        <v>46068</v>
      </c>
      <c r="G1094" t="s">
        <v>14337</v>
      </c>
      <c r="H1094">
        <v>4</v>
      </c>
      <c r="I1094">
        <v>4</v>
      </c>
      <c r="J1094">
        <v>0</v>
      </c>
      <c r="K1094" t="s">
        <v>14338</v>
      </c>
      <c r="L1094">
        <v>8</v>
      </c>
    </row>
    <row r="1095" spans="1:12">
      <c r="A1095" t="s">
        <v>25</v>
      </c>
      <c r="B1095" t="s">
        <v>7155</v>
      </c>
      <c r="C1095">
        <v>29660</v>
      </c>
      <c r="D1095">
        <v>374</v>
      </c>
      <c r="E1095" t="s">
        <v>7155</v>
      </c>
      <c r="F1095" s="8">
        <v>46075</v>
      </c>
      <c r="G1095" t="s">
        <v>14337</v>
      </c>
      <c r="H1095">
        <v>4</v>
      </c>
      <c r="I1095">
        <v>4</v>
      </c>
      <c r="J1095">
        <v>0</v>
      </c>
      <c r="K1095" t="s">
        <v>14338</v>
      </c>
      <c r="L1095">
        <v>9</v>
      </c>
    </row>
    <row r="1096" spans="1:12">
      <c r="A1096" t="s">
        <v>25</v>
      </c>
      <c r="B1096" t="s">
        <v>7155</v>
      </c>
      <c r="C1096">
        <v>27966</v>
      </c>
      <c r="D1096">
        <v>374</v>
      </c>
      <c r="E1096" t="s">
        <v>7155</v>
      </c>
      <c r="F1096" s="8">
        <v>46060</v>
      </c>
      <c r="G1096" t="s">
        <v>14337</v>
      </c>
      <c r="H1096">
        <v>4</v>
      </c>
      <c r="I1096">
        <v>4</v>
      </c>
      <c r="J1096">
        <v>0</v>
      </c>
      <c r="K1096" t="s">
        <v>14338</v>
      </c>
      <c r="L1096">
        <v>6</v>
      </c>
    </row>
    <row r="1097" spans="1:12">
      <c r="A1097" t="s">
        <v>25</v>
      </c>
      <c r="B1097" t="s">
        <v>1969</v>
      </c>
      <c r="C1097">
        <v>32788</v>
      </c>
      <c r="D1097">
        <v>375</v>
      </c>
      <c r="E1097" t="s">
        <v>1969</v>
      </c>
      <c r="F1097" s="8">
        <v>46096</v>
      </c>
      <c r="G1097" t="s">
        <v>14337</v>
      </c>
      <c r="H1097">
        <v>759</v>
      </c>
      <c r="I1097">
        <v>759</v>
      </c>
      <c r="J1097">
        <v>12</v>
      </c>
      <c r="K1097" t="s">
        <v>14338</v>
      </c>
      <c r="L1097">
        <v>12</v>
      </c>
    </row>
    <row r="1098" spans="1:12">
      <c r="A1098" t="s">
        <v>25</v>
      </c>
      <c r="B1098" t="s">
        <v>1969</v>
      </c>
      <c r="C1098">
        <v>30781</v>
      </c>
      <c r="D1098">
        <v>375</v>
      </c>
      <c r="E1098" t="s">
        <v>1969</v>
      </c>
      <c r="F1098" s="8">
        <v>46082</v>
      </c>
      <c r="G1098" t="s">
        <v>14337</v>
      </c>
      <c r="H1098">
        <v>730</v>
      </c>
      <c r="I1098">
        <v>730</v>
      </c>
      <c r="J1098">
        <v>9</v>
      </c>
      <c r="K1098" t="s">
        <v>14338</v>
      </c>
      <c r="L1098">
        <v>10</v>
      </c>
    </row>
    <row r="1099" spans="1:12">
      <c r="A1099" t="s">
        <v>25</v>
      </c>
      <c r="B1099" t="s">
        <v>1969</v>
      </c>
      <c r="C1099">
        <v>31797</v>
      </c>
      <c r="D1099">
        <v>375</v>
      </c>
      <c r="E1099" t="s">
        <v>1969</v>
      </c>
      <c r="F1099" s="8">
        <v>46089</v>
      </c>
      <c r="G1099" t="s">
        <v>14337</v>
      </c>
      <c r="H1099">
        <v>747</v>
      </c>
      <c r="I1099">
        <v>747</v>
      </c>
      <c r="J1099">
        <v>17</v>
      </c>
      <c r="K1099" t="s">
        <v>14338</v>
      </c>
      <c r="L1099">
        <v>11</v>
      </c>
    </row>
    <row r="1100" spans="1:12">
      <c r="A1100" t="s">
        <v>25</v>
      </c>
      <c r="B1100" t="s">
        <v>1969</v>
      </c>
      <c r="C1100">
        <v>26976</v>
      </c>
      <c r="D1100">
        <v>375</v>
      </c>
      <c r="E1100" t="s">
        <v>1969</v>
      </c>
      <c r="F1100" s="8">
        <v>46053</v>
      </c>
      <c r="G1100" t="s">
        <v>14337</v>
      </c>
      <c r="H1100">
        <v>618</v>
      </c>
      <c r="I1100">
        <v>618</v>
      </c>
      <c r="J1100">
        <v>32</v>
      </c>
      <c r="K1100" t="s">
        <v>14338</v>
      </c>
      <c r="L1100">
        <v>5</v>
      </c>
    </row>
    <row r="1101" spans="1:12">
      <c r="A1101" t="s">
        <v>25</v>
      </c>
      <c r="B1101" t="s">
        <v>1969</v>
      </c>
      <c r="C1101">
        <v>29662</v>
      </c>
      <c r="D1101">
        <v>375</v>
      </c>
      <c r="E1101" t="s">
        <v>1969</v>
      </c>
      <c r="F1101" s="8">
        <v>46075</v>
      </c>
      <c r="G1101" t="s">
        <v>14337</v>
      </c>
      <c r="H1101">
        <v>721</v>
      </c>
      <c r="I1101">
        <v>721</v>
      </c>
      <c r="J1101">
        <v>34</v>
      </c>
      <c r="K1101" t="s">
        <v>14338</v>
      </c>
      <c r="L1101">
        <v>9</v>
      </c>
    </row>
    <row r="1102" spans="1:12">
      <c r="A1102" t="s">
        <v>25</v>
      </c>
      <c r="B1102" t="s">
        <v>1969</v>
      </c>
      <c r="C1102">
        <v>28865</v>
      </c>
      <c r="D1102">
        <v>375</v>
      </c>
      <c r="E1102" t="s">
        <v>1969</v>
      </c>
      <c r="F1102" s="8">
        <v>46068</v>
      </c>
      <c r="G1102" t="s">
        <v>14337</v>
      </c>
      <c r="H1102">
        <v>687</v>
      </c>
      <c r="I1102">
        <v>687</v>
      </c>
      <c r="J1102">
        <v>29</v>
      </c>
      <c r="K1102" t="s">
        <v>14338</v>
      </c>
      <c r="L1102">
        <v>8</v>
      </c>
    </row>
    <row r="1103" spans="1:12">
      <c r="A1103" t="s">
        <v>25</v>
      </c>
      <c r="B1103" t="s">
        <v>1969</v>
      </c>
      <c r="C1103">
        <v>27968</v>
      </c>
      <c r="D1103">
        <v>375</v>
      </c>
      <c r="E1103" t="s">
        <v>1969</v>
      </c>
      <c r="F1103" s="8">
        <v>46060</v>
      </c>
      <c r="G1103" t="s">
        <v>14337</v>
      </c>
      <c r="H1103">
        <v>658</v>
      </c>
      <c r="I1103">
        <v>658</v>
      </c>
      <c r="J1103">
        <v>40</v>
      </c>
      <c r="K1103" t="s">
        <v>14338</v>
      </c>
      <c r="L1103">
        <v>6</v>
      </c>
    </row>
    <row r="1104" spans="1:12">
      <c r="A1104" t="s">
        <v>25</v>
      </c>
      <c r="B1104" t="s">
        <v>1969</v>
      </c>
      <c r="C1104">
        <v>23385</v>
      </c>
      <c r="D1104">
        <v>375</v>
      </c>
      <c r="E1104" t="s">
        <v>1969</v>
      </c>
      <c r="F1104" s="8">
        <v>46026</v>
      </c>
      <c r="G1104" t="s">
        <v>14337</v>
      </c>
      <c r="H1104">
        <v>586</v>
      </c>
      <c r="I1104">
        <v>586</v>
      </c>
      <c r="J1104">
        <v>0</v>
      </c>
      <c r="K1104" t="s">
        <v>14338</v>
      </c>
      <c r="L1104">
        <v>2</v>
      </c>
    </row>
    <row r="1105" spans="1:12">
      <c r="A1105" t="s">
        <v>25</v>
      </c>
      <c r="B1105" t="s">
        <v>1969</v>
      </c>
      <c r="C1105">
        <v>26133</v>
      </c>
      <c r="D1105">
        <v>375</v>
      </c>
      <c r="E1105" t="s">
        <v>1969</v>
      </c>
      <c r="F1105" s="8">
        <v>46047</v>
      </c>
      <c r="G1105" t="s">
        <v>14337</v>
      </c>
      <c r="H1105">
        <v>586</v>
      </c>
      <c r="I1105">
        <v>586</v>
      </c>
      <c r="J1105">
        <v>0</v>
      </c>
      <c r="K1105" t="s">
        <v>14338</v>
      </c>
      <c r="L1105">
        <v>5</v>
      </c>
    </row>
    <row r="1106" spans="1:12">
      <c r="A1106" t="s">
        <v>25</v>
      </c>
      <c r="B1106" t="s">
        <v>1969</v>
      </c>
      <c r="C1106">
        <v>25121</v>
      </c>
      <c r="D1106">
        <v>375</v>
      </c>
      <c r="E1106" t="s">
        <v>1969</v>
      </c>
      <c r="F1106" s="8">
        <v>46040</v>
      </c>
      <c r="G1106" t="s">
        <v>14337</v>
      </c>
      <c r="H1106">
        <v>586</v>
      </c>
      <c r="I1106">
        <v>586</v>
      </c>
      <c r="J1106">
        <v>0</v>
      </c>
      <c r="K1106" t="s">
        <v>14338</v>
      </c>
      <c r="L1106">
        <v>4</v>
      </c>
    </row>
    <row r="1107" spans="1:12">
      <c r="A1107" t="s">
        <v>25</v>
      </c>
      <c r="B1107" t="s">
        <v>1969</v>
      </c>
      <c r="C1107">
        <v>24293</v>
      </c>
      <c r="D1107">
        <v>375</v>
      </c>
      <c r="E1107" t="s">
        <v>1969</v>
      </c>
      <c r="F1107" s="8">
        <v>46033</v>
      </c>
      <c r="G1107" t="s">
        <v>14337</v>
      </c>
      <c r="H1107">
        <v>586</v>
      </c>
      <c r="I1107">
        <v>586</v>
      </c>
      <c r="J1107">
        <v>0</v>
      </c>
      <c r="K1107" t="s">
        <v>14338</v>
      </c>
      <c r="L1107">
        <v>3</v>
      </c>
    </row>
    <row r="1108" spans="1:12">
      <c r="A1108" t="s">
        <v>25</v>
      </c>
      <c r="B1108" t="s">
        <v>7163</v>
      </c>
      <c r="C1108">
        <v>32790</v>
      </c>
      <c r="D1108">
        <v>376</v>
      </c>
      <c r="E1108" t="s">
        <v>7163</v>
      </c>
      <c r="F1108" s="8">
        <v>46096</v>
      </c>
      <c r="G1108" t="s">
        <v>14337</v>
      </c>
      <c r="H1108">
        <v>66</v>
      </c>
      <c r="I1108">
        <v>66</v>
      </c>
      <c r="J1108">
        <v>0</v>
      </c>
      <c r="K1108" t="s">
        <v>14338</v>
      </c>
      <c r="L1108">
        <v>12</v>
      </c>
    </row>
    <row r="1109" spans="1:12">
      <c r="A1109" t="s">
        <v>25</v>
      </c>
      <c r="B1109" t="s">
        <v>7163</v>
      </c>
      <c r="C1109">
        <v>30783</v>
      </c>
      <c r="D1109">
        <v>376</v>
      </c>
      <c r="E1109" t="s">
        <v>7163</v>
      </c>
      <c r="F1109" s="8">
        <v>46082</v>
      </c>
      <c r="G1109" t="s">
        <v>14337</v>
      </c>
      <c r="H1109">
        <v>58</v>
      </c>
      <c r="I1109">
        <v>58</v>
      </c>
      <c r="J1109">
        <v>0</v>
      </c>
      <c r="K1109" t="s">
        <v>14338</v>
      </c>
      <c r="L1109">
        <v>10</v>
      </c>
    </row>
    <row r="1110" spans="1:12">
      <c r="A1110" t="s">
        <v>25</v>
      </c>
      <c r="B1110" t="s">
        <v>7163</v>
      </c>
      <c r="C1110">
        <v>31799</v>
      </c>
      <c r="D1110">
        <v>376</v>
      </c>
      <c r="E1110" t="s">
        <v>7163</v>
      </c>
      <c r="F1110" s="8">
        <v>46089</v>
      </c>
      <c r="G1110" t="s">
        <v>14337</v>
      </c>
      <c r="H1110">
        <v>66</v>
      </c>
      <c r="I1110">
        <v>66</v>
      </c>
      <c r="J1110">
        <v>8</v>
      </c>
      <c r="K1110" t="s">
        <v>14338</v>
      </c>
      <c r="L1110">
        <v>11</v>
      </c>
    </row>
    <row r="1111" spans="1:12">
      <c r="A1111" t="s">
        <v>25</v>
      </c>
      <c r="B1111" t="s">
        <v>7163</v>
      </c>
      <c r="C1111">
        <v>26978</v>
      </c>
      <c r="D1111">
        <v>376</v>
      </c>
      <c r="E1111" t="s">
        <v>7163</v>
      </c>
      <c r="F1111" s="8">
        <v>46053</v>
      </c>
      <c r="G1111" t="s">
        <v>14337</v>
      </c>
      <c r="H1111">
        <v>3</v>
      </c>
      <c r="I1111">
        <v>3</v>
      </c>
      <c r="J1111">
        <v>0</v>
      </c>
      <c r="K1111" t="s">
        <v>14338</v>
      </c>
      <c r="L1111">
        <v>5</v>
      </c>
    </row>
    <row r="1112" spans="1:12">
      <c r="A1112" t="s">
        <v>25</v>
      </c>
      <c r="B1112" t="s">
        <v>7163</v>
      </c>
      <c r="C1112">
        <v>29664</v>
      </c>
      <c r="D1112">
        <v>376</v>
      </c>
      <c r="E1112" t="s">
        <v>7163</v>
      </c>
      <c r="F1112" s="8">
        <v>46075</v>
      </c>
      <c r="G1112" t="s">
        <v>14337</v>
      </c>
      <c r="H1112">
        <v>58</v>
      </c>
      <c r="I1112">
        <v>58</v>
      </c>
      <c r="J1112">
        <v>35</v>
      </c>
      <c r="K1112" t="s">
        <v>14338</v>
      </c>
      <c r="L1112">
        <v>9</v>
      </c>
    </row>
    <row r="1113" spans="1:12">
      <c r="A1113" t="s">
        <v>25</v>
      </c>
      <c r="B1113" t="s">
        <v>7163</v>
      </c>
      <c r="C1113">
        <v>28867</v>
      </c>
      <c r="D1113">
        <v>376</v>
      </c>
      <c r="E1113" t="s">
        <v>7163</v>
      </c>
      <c r="F1113" s="8">
        <v>46068</v>
      </c>
      <c r="G1113" t="s">
        <v>14337</v>
      </c>
      <c r="H1113">
        <v>23</v>
      </c>
      <c r="I1113">
        <v>23</v>
      </c>
      <c r="J1113">
        <v>20</v>
      </c>
      <c r="K1113" t="s">
        <v>14338</v>
      </c>
      <c r="L1113">
        <v>8</v>
      </c>
    </row>
    <row r="1114" spans="1:12">
      <c r="A1114" t="s">
        <v>25</v>
      </c>
      <c r="B1114" t="s">
        <v>7163</v>
      </c>
      <c r="C1114">
        <v>23387</v>
      </c>
      <c r="D1114">
        <v>376</v>
      </c>
      <c r="E1114" t="s">
        <v>7163</v>
      </c>
      <c r="F1114" s="8">
        <v>46026</v>
      </c>
      <c r="G1114" t="s">
        <v>14337</v>
      </c>
      <c r="H1114">
        <v>3</v>
      </c>
      <c r="I1114">
        <v>3</v>
      </c>
      <c r="J1114">
        <v>0</v>
      </c>
      <c r="K1114" t="s">
        <v>14338</v>
      </c>
      <c r="L1114">
        <v>2</v>
      </c>
    </row>
    <row r="1115" spans="1:12">
      <c r="A1115" t="s">
        <v>25</v>
      </c>
      <c r="B1115" t="s">
        <v>7163</v>
      </c>
      <c r="C1115">
        <v>26135</v>
      </c>
      <c r="D1115">
        <v>376</v>
      </c>
      <c r="E1115" t="s">
        <v>7163</v>
      </c>
      <c r="F1115" s="8">
        <v>46047</v>
      </c>
      <c r="G1115" t="s">
        <v>14337</v>
      </c>
      <c r="H1115">
        <v>3</v>
      </c>
      <c r="I1115">
        <v>3</v>
      </c>
      <c r="J1115">
        <v>0</v>
      </c>
      <c r="K1115" t="s">
        <v>14338</v>
      </c>
      <c r="L1115">
        <v>5</v>
      </c>
    </row>
    <row r="1116" spans="1:12">
      <c r="A1116" t="s">
        <v>25</v>
      </c>
      <c r="B1116" t="s">
        <v>7163</v>
      </c>
      <c r="C1116">
        <v>25123</v>
      </c>
      <c r="D1116">
        <v>376</v>
      </c>
      <c r="E1116" t="s">
        <v>7163</v>
      </c>
      <c r="F1116" s="8">
        <v>46040</v>
      </c>
      <c r="G1116" t="s">
        <v>14337</v>
      </c>
      <c r="H1116">
        <v>3</v>
      </c>
      <c r="I1116">
        <v>3</v>
      </c>
      <c r="J1116">
        <v>0</v>
      </c>
      <c r="K1116" t="s">
        <v>14338</v>
      </c>
      <c r="L1116">
        <v>4</v>
      </c>
    </row>
    <row r="1117" spans="1:12">
      <c r="A1117" t="s">
        <v>25</v>
      </c>
      <c r="B1117" t="s">
        <v>7163</v>
      </c>
      <c r="C1117">
        <v>24295</v>
      </c>
      <c r="D1117">
        <v>376</v>
      </c>
      <c r="E1117" t="s">
        <v>7163</v>
      </c>
      <c r="F1117" s="8">
        <v>46033</v>
      </c>
      <c r="G1117" t="s">
        <v>14337</v>
      </c>
      <c r="H1117">
        <v>3</v>
      </c>
      <c r="I1117">
        <v>3</v>
      </c>
      <c r="J1117">
        <v>0</v>
      </c>
      <c r="K1117" t="s">
        <v>14338</v>
      </c>
      <c r="L1117">
        <v>3</v>
      </c>
    </row>
    <row r="1118" spans="1:12">
      <c r="A1118" t="s">
        <v>25</v>
      </c>
      <c r="B1118" t="s">
        <v>7163</v>
      </c>
      <c r="C1118">
        <v>27970</v>
      </c>
      <c r="D1118">
        <v>376</v>
      </c>
      <c r="E1118" t="s">
        <v>7163</v>
      </c>
      <c r="F1118" s="8">
        <v>46060</v>
      </c>
      <c r="G1118" t="s">
        <v>14337</v>
      </c>
      <c r="H1118">
        <v>3</v>
      </c>
      <c r="I1118">
        <v>3</v>
      </c>
      <c r="J1118">
        <v>0</v>
      </c>
      <c r="K1118" t="s">
        <v>14338</v>
      </c>
      <c r="L1118">
        <v>6</v>
      </c>
    </row>
    <row r="1119" spans="1:12">
      <c r="A1119" t="s">
        <v>25</v>
      </c>
      <c r="B1119" t="s">
        <v>7168</v>
      </c>
      <c r="C1119">
        <v>32792</v>
      </c>
      <c r="D1119">
        <v>377</v>
      </c>
      <c r="E1119" t="s">
        <v>7168</v>
      </c>
      <c r="F1119" s="8">
        <v>46096</v>
      </c>
      <c r="G1119" t="s">
        <v>14337</v>
      </c>
      <c r="H1119">
        <v>4</v>
      </c>
      <c r="I1119">
        <v>4</v>
      </c>
      <c r="J1119">
        <v>0</v>
      </c>
      <c r="K1119" t="s">
        <v>14338</v>
      </c>
      <c r="L1119">
        <v>12</v>
      </c>
    </row>
    <row r="1120" spans="1:12">
      <c r="A1120" t="s">
        <v>25</v>
      </c>
      <c r="B1120" t="s">
        <v>7168</v>
      </c>
      <c r="C1120">
        <v>30785</v>
      </c>
      <c r="D1120">
        <v>377</v>
      </c>
      <c r="E1120" t="s">
        <v>7168</v>
      </c>
      <c r="F1120" s="8">
        <v>46082</v>
      </c>
      <c r="G1120" t="s">
        <v>14337</v>
      </c>
      <c r="H1120">
        <v>4</v>
      </c>
      <c r="I1120">
        <v>4</v>
      </c>
      <c r="J1120">
        <v>0</v>
      </c>
      <c r="K1120" t="s">
        <v>14338</v>
      </c>
      <c r="L1120">
        <v>10</v>
      </c>
    </row>
    <row r="1121" spans="1:12">
      <c r="A1121" t="s">
        <v>25</v>
      </c>
      <c r="B1121" t="s">
        <v>7168</v>
      </c>
      <c r="C1121">
        <v>31801</v>
      </c>
      <c r="D1121">
        <v>377</v>
      </c>
      <c r="E1121" t="s">
        <v>7168</v>
      </c>
      <c r="F1121" s="8">
        <v>46089</v>
      </c>
      <c r="G1121" t="s">
        <v>14337</v>
      </c>
      <c r="H1121">
        <v>4</v>
      </c>
      <c r="I1121">
        <v>4</v>
      </c>
      <c r="J1121">
        <v>0</v>
      </c>
      <c r="K1121" t="s">
        <v>14338</v>
      </c>
      <c r="L1121">
        <v>11</v>
      </c>
    </row>
    <row r="1122" spans="1:12">
      <c r="A1122" t="s">
        <v>25</v>
      </c>
      <c r="B1122" t="s">
        <v>7168</v>
      </c>
      <c r="C1122">
        <v>26980</v>
      </c>
      <c r="D1122">
        <v>377</v>
      </c>
      <c r="E1122" t="s">
        <v>7168</v>
      </c>
      <c r="F1122" s="8">
        <v>46053</v>
      </c>
      <c r="G1122" t="s">
        <v>14337</v>
      </c>
      <c r="H1122">
        <v>4</v>
      </c>
      <c r="I1122">
        <v>4</v>
      </c>
      <c r="J1122">
        <v>1</v>
      </c>
      <c r="K1122" t="s">
        <v>14338</v>
      </c>
      <c r="L1122">
        <v>5</v>
      </c>
    </row>
    <row r="1123" spans="1:12">
      <c r="A1123" t="s">
        <v>25</v>
      </c>
      <c r="B1123" t="s">
        <v>7168</v>
      </c>
      <c r="C1123">
        <v>23389</v>
      </c>
      <c r="D1123">
        <v>377</v>
      </c>
      <c r="E1123" t="s">
        <v>7168</v>
      </c>
      <c r="F1123" s="8">
        <v>46026</v>
      </c>
      <c r="G1123" t="s">
        <v>14337</v>
      </c>
      <c r="H1123">
        <v>3</v>
      </c>
      <c r="I1123">
        <v>3</v>
      </c>
      <c r="J1123">
        <v>0</v>
      </c>
      <c r="K1123" t="s">
        <v>14338</v>
      </c>
      <c r="L1123">
        <v>2</v>
      </c>
    </row>
    <row r="1124" spans="1:12">
      <c r="A1124" t="s">
        <v>25</v>
      </c>
      <c r="B1124" t="s">
        <v>7168</v>
      </c>
      <c r="C1124">
        <v>29666</v>
      </c>
      <c r="D1124">
        <v>377</v>
      </c>
      <c r="E1124" t="s">
        <v>7168</v>
      </c>
      <c r="F1124" s="8">
        <v>46075</v>
      </c>
      <c r="G1124" t="s">
        <v>14337</v>
      </c>
      <c r="H1124">
        <v>4</v>
      </c>
      <c r="I1124">
        <v>4</v>
      </c>
      <c r="J1124">
        <v>0</v>
      </c>
      <c r="K1124" t="s">
        <v>14338</v>
      </c>
      <c r="L1124">
        <v>9</v>
      </c>
    </row>
    <row r="1125" spans="1:12">
      <c r="A1125" t="s">
        <v>25</v>
      </c>
      <c r="B1125" t="s">
        <v>7168</v>
      </c>
      <c r="C1125">
        <v>28869</v>
      </c>
      <c r="D1125">
        <v>377</v>
      </c>
      <c r="E1125" t="s">
        <v>7168</v>
      </c>
      <c r="F1125" s="8">
        <v>46068</v>
      </c>
      <c r="G1125" t="s">
        <v>14337</v>
      </c>
      <c r="H1125">
        <v>4</v>
      </c>
      <c r="I1125">
        <v>4</v>
      </c>
      <c r="J1125">
        <v>0</v>
      </c>
      <c r="K1125" t="s">
        <v>14338</v>
      </c>
      <c r="L1125">
        <v>8</v>
      </c>
    </row>
    <row r="1126" spans="1:12">
      <c r="A1126" t="s">
        <v>25</v>
      </c>
      <c r="B1126" t="s">
        <v>7168</v>
      </c>
      <c r="C1126">
        <v>27972</v>
      </c>
      <c r="D1126">
        <v>377</v>
      </c>
      <c r="E1126" t="s">
        <v>7168</v>
      </c>
      <c r="F1126" s="8">
        <v>46060</v>
      </c>
      <c r="G1126" t="s">
        <v>14337</v>
      </c>
      <c r="H1126">
        <v>4</v>
      </c>
      <c r="I1126">
        <v>4</v>
      </c>
      <c r="J1126">
        <v>0</v>
      </c>
      <c r="K1126" t="s">
        <v>14338</v>
      </c>
      <c r="L1126">
        <v>6</v>
      </c>
    </row>
    <row r="1127" spans="1:12">
      <c r="A1127" t="s">
        <v>25</v>
      </c>
      <c r="B1127" t="s">
        <v>7168</v>
      </c>
      <c r="C1127">
        <v>26137</v>
      </c>
      <c r="D1127">
        <v>377</v>
      </c>
      <c r="E1127" t="s">
        <v>7168</v>
      </c>
      <c r="F1127" s="8">
        <v>46047</v>
      </c>
      <c r="G1127" t="s">
        <v>14337</v>
      </c>
      <c r="H1127">
        <v>3</v>
      </c>
      <c r="I1127">
        <v>3</v>
      </c>
      <c r="J1127">
        <v>0</v>
      </c>
      <c r="K1127" t="s">
        <v>14338</v>
      </c>
      <c r="L1127">
        <v>5</v>
      </c>
    </row>
    <row r="1128" spans="1:12">
      <c r="A1128" t="s">
        <v>25</v>
      </c>
      <c r="B1128" t="s">
        <v>7168</v>
      </c>
      <c r="C1128">
        <v>25125</v>
      </c>
      <c r="D1128">
        <v>377</v>
      </c>
      <c r="E1128" t="s">
        <v>7168</v>
      </c>
      <c r="F1128" s="8">
        <v>46040</v>
      </c>
      <c r="G1128" t="s">
        <v>14337</v>
      </c>
      <c r="H1128">
        <v>3</v>
      </c>
      <c r="I1128">
        <v>3</v>
      </c>
      <c r="J1128">
        <v>0</v>
      </c>
      <c r="K1128" t="s">
        <v>14338</v>
      </c>
      <c r="L1128">
        <v>4</v>
      </c>
    </row>
    <row r="1129" spans="1:12">
      <c r="A1129" t="s">
        <v>25</v>
      </c>
      <c r="B1129" t="s">
        <v>7168</v>
      </c>
      <c r="C1129">
        <v>24297</v>
      </c>
      <c r="D1129">
        <v>377</v>
      </c>
      <c r="E1129" t="s">
        <v>7168</v>
      </c>
      <c r="F1129" s="8">
        <v>46033</v>
      </c>
      <c r="G1129" t="s">
        <v>14337</v>
      </c>
      <c r="H1129">
        <v>3</v>
      </c>
      <c r="I1129">
        <v>3</v>
      </c>
      <c r="J1129">
        <v>0</v>
      </c>
      <c r="K1129" t="s">
        <v>14338</v>
      </c>
      <c r="L1129">
        <v>3</v>
      </c>
    </row>
    <row r="1130" spans="1:12">
      <c r="A1130" t="s">
        <v>25</v>
      </c>
      <c r="B1130" t="s">
        <v>1370</v>
      </c>
      <c r="C1130">
        <v>32794</v>
      </c>
      <c r="D1130">
        <v>378</v>
      </c>
      <c r="E1130" t="s">
        <v>1370</v>
      </c>
      <c r="F1130" s="8">
        <v>46096</v>
      </c>
      <c r="G1130" t="s">
        <v>14337</v>
      </c>
      <c r="H1130">
        <v>370</v>
      </c>
      <c r="I1130">
        <v>370</v>
      </c>
      <c r="J1130">
        <v>11</v>
      </c>
      <c r="K1130" t="s">
        <v>14338</v>
      </c>
      <c r="L1130">
        <v>12</v>
      </c>
    </row>
    <row r="1131" spans="1:12">
      <c r="A1131" t="s">
        <v>25</v>
      </c>
      <c r="B1131" t="s">
        <v>1370</v>
      </c>
      <c r="C1131">
        <v>30787</v>
      </c>
      <c r="D1131">
        <v>378</v>
      </c>
      <c r="E1131" t="s">
        <v>1370</v>
      </c>
      <c r="F1131" s="8">
        <v>46082</v>
      </c>
      <c r="G1131" t="s">
        <v>14337</v>
      </c>
      <c r="H1131">
        <v>335</v>
      </c>
      <c r="I1131">
        <v>335</v>
      </c>
      <c r="J1131">
        <v>15</v>
      </c>
      <c r="K1131" t="s">
        <v>14338</v>
      </c>
      <c r="L1131">
        <v>10</v>
      </c>
    </row>
    <row r="1132" spans="1:12">
      <c r="A1132" t="s">
        <v>25</v>
      </c>
      <c r="B1132" t="s">
        <v>1370</v>
      </c>
      <c r="C1132">
        <v>31803</v>
      </c>
      <c r="D1132">
        <v>378</v>
      </c>
      <c r="E1132" t="s">
        <v>1370</v>
      </c>
      <c r="F1132" s="8">
        <v>46089</v>
      </c>
      <c r="G1132" t="s">
        <v>14337</v>
      </c>
      <c r="H1132">
        <v>359</v>
      </c>
      <c r="I1132">
        <v>359</v>
      </c>
      <c r="J1132">
        <v>24</v>
      </c>
      <c r="K1132" t="s">
        <v>14338</v>
      </c>
      <c r="L1132">
        <v>11</v>
      </c>
    </row>
    <row r="1133" spans="1:12">
      <c r="A1133" t="s">
        <v>25</v>
      </c>
      <c r="B1133" t="s">
        <v>1370</v>
      </c>
      <c r="C1133">
        <v>26982</v>
      </c>
      <c r="D1133">
        <v>378</v>
      </c>
      <c r="E1133" t="s">
        <v>1370</v>
      </c>
      <c r="F1133" s="8">
        <v>46053</v>
      </c>
      <c r="G1133" t="s">
        <v>14337</v>
      </c>
      <c r="H1133">
        <v>248</v>
      </c>
      <c r="I1133">
        <v>248</v>
      </c>
      <c r="J1133">
        <v>0</v>
      </c>
      <c r="K1133" t="s">
        <v>14338</v>
      </c>
      <c r="L1133">
        <v>5</v>
      </c>
    </row>
    <row r="1134" spans="1:12">
      <c r="A1134" t="s">
        <v>25</v>
      </c>
      <c r="B1134" t="s">
        <v>1370</v>
      </c>
      <c r="C1134">
        <v>28871</v>
      </c>
      <c r="D1134">
        <v>378</v>
      </c>
      <c r="E1134" t="s">
        <v>1370</v>
      </c>
      <c r="F1134" s="8">
        <v>46068</v>
      </c>
      <c r="G1134" t="s">
        <v>14337</v>
      </c>
      <c r="H1134">
        <v>314</v>
      </c>
      <c r="I1134">
        <v>314</v>
      </c>
      <c r="J1134">
        <v>23</v>
      </c>
      <c r="K1134" t="s">
        <v>14338</v>
      </c>
      <c r="L1134">
        <v>8</v>
      </c>
    </row>
    <row r="1135" spans="1:12">
      <c r="A1135" t="s">
        <v>25</v>
      </c>
      <c r="B1135" t="s">
        <v>1370</v>
      </c>
      <c r="C1135">
        <v>27974</v>
      </c>
      <c r="D1135">
        <v>378</v>
      </c>
      <c r="E1135" t="s">
        <v>1370</v>
      </c>
      <c r="F1135" s="8">
        <v>46060</v>
      </c>
      <c r="G1135" t="s">
        <v>14337</v>
      </c>
      <c r="H1135">
        <v>291</v>
      </c>
      <c r="I1135">
        <v>291</v>
      </c>
      <c r="J1135">
        <v>43</v>
      </c>
      <c r="K1135" t="s">
        <v>14338</v>
      </c>
      <c r="L1135">
        <v>6</v>
      </c>
    </row>
    <row r="1136" spans="1:12">
      <c r="A1136" t="s">
        <v>25</v>
      </c>
      <c r="B1136" t="s">
        <v>1370</v>
      </c>
      <c r="C1136">
        <v>29668</v>
      </c>
      <c r="D1136">
        <v>378</v>
      </c>
      <c r="E1136" t="s">
        <v>1370</v>
      </c>
      <c r="F1136" s="8">
        <v>46075</v>
      </c>
      <c r="G1136" t="s">
        <v>14337</v>
      </c>
      <c r="H1136">
        <v>320</v>
      </c>
      <c r="I1136">
        <v>320</v>
      </c>
      <c r="J1136">
        <v>6</v>
      </c>
      <c r="K1136" t="s">
        <v>14338</v>
      </c>
      <c r="L1136">
        <v>9</v>
      </c>
    </row>
    <row r="1137" spans="1:12">
      <c r="A1137" t="s">
        <v>25</v>
      </c>
      <c r="B1137" t="s">
        <v>1370</v>
      </c>
      <c r="C1137">
        <v>23391</v>
      </c>
      <c r="D1137">
        <v>378</v>
      </c>
      <c r="E1137" t="s">
        <v>1370</v>
      </c>
      <c r="F1137" s="8">
        <v>46026</v>
      </c>
      <c r="G1137" t="s">
        <v>14337</v>
      </c>
      <c r="H1137">
        <v>248</v>
      </c>
      <c r="I1137">
        <v>248</v>
      </c>
      <c r="J1137">
        <v>0</v>
      </c>
      <c r="K1137" t="s">
        <v>14338</v>
      </c>
      <c r="L1137">
        <v>2</v>
      </c>
    </row>
    <row r="1138" spans="1:12">
      <c r="A1138" t="s">
        <v>25</v>
      </c>
      <c r="B1138" t="s">
        <v>1370</v>
      </c>
      <c r="C1138">
        <v>26139</v>
      </c>
      <c r="D1138">
        <v>378</v>
      </c>
      <c r="E1138" t="s">
        <v>1370</v>
      </c>
      <c r="F1138" s="8">
        <v>46047</v>
      </c>
      <c r="G1138" t="s">
        <v>14337</v>
      </c>
      <c r="H1138">
        <v>248</v>
      </c>
      <c r="I1138">
        <v>248</v>
      </c>
      <c r="J1138">
        <v>0</v>
      </c>
      <c r="K1138" t="s">
        <v>14338</v>
      </c>
      <c r="L1138">
        <v>5</v>
      </c>
    </row>
    <row r="1139" spans="1:12">
      <c r="A1139" t="s">
        <v>25</v>
      </c>
      <c r="B1139" t="s">
        <v>1370</v>
      </c>
      <c r="C1139">
        <v>25127</v>
      </c>
      <c r="D1139">
        <v>378</v>
      </c>
      <c r="E1139" t="s">
        <v>1370</v>
      </c>
      <c r="F1139" s="8">
        <v>46040</v>
      </c>
      <c r="G1139" t="s">
        <v>14337</v>
      </c>
      <c r="H1139">
        <v>248</v>
      </c>
      <c r="I1139">
        <v>248</v>
      </c>
      <c r="J1139">
        <v>0</v>
      </c>
      <c r="K1139" t="s">
        <v>14338</v>
      </c>
      <c r="L1139">
        <v>4</v>
      </c>
    </row>
    <row r="1140" spans="1:12">
      <c r="A1140" t="s">
        <v>25</v>
      </c>
      <c r="B1140" t="s">
        <v>1370</v>
      </c>
      <c r="C1140">
        <v>24299</v>
      </c>
      <c r="D1140">
        <v>378</v>
      </c>
      <c r="E1140" t="s">
        <v>1370</v>
      </c>
      <c r="F1140" s="8">
        <v>46033</v>
      </c>
      <c r="G1140" t="s">
        <v>14337</v>
      </c>
      <c r="H1140">
        <v>248</v>
      </c>
      <c r="I1140">
        <v>248</v>
      </c>
      <c r="J1140">
        <v>0</v>
      </c>
      <c r="K1140" t="s">
        <v>14338</v>
      </c>
      <c r="L1140">
        <v>3</v>
      </c>
    </row>
    <row r="1141" spans="1:12">
      <c r="A1141" t="s">
        <v>25</v>
      </c>
      <c r="B1141" t="s">
        <v>474</v>
      </c>
      <c r="C1141">
        <v>32796</v>
      </c>
      <c r="D1141">
        <v>379</v>
      </c>
      <c r="E1141" t="s">
        <v>474</v>
      </c>
      <c r="F1141" s="8">
        <v>46096</v>
      </c>
      <c r="G1141" t="s">
        <v>14337</v>
      </c>
      <c r="H1141">
        <v>685</v>
      </c>
      <c r="I1141">
        <v>685</v>
      </c>
      <c r="J1141">
        <v>0</v>
      </c>
      <c r="K1141" t="s">
        <v>14338</v>
      </c>
      <c r="L1141">
        <v>12</v>
      </c>
    </row>
    <row r="1142" spans="1:12">
      <c r="A1142" t="s">
        <v>25</v>
      </c>
      <c r="B1142" t="s">
        <v>474</v>
      </c>
      <c r="C1142">
        <v>30789</v>
      </c>
      <c r="D1142">
        <v>379</v>
      </c>
      <c r="E1142" t="s">
        <v>474</v>
      </c>
      <c r="F1142" s="8">
        <v>46082</v>
      </c>
      <c r="G1142" t="s">
        <v>14337</v>
      </c>
      <c r="H1142">
        <v>659</v>
      </c>
      <c r="I1142">
        <v>659</v>
      </c>
      <c r="J1142">
        <v>0</v>
      </c>
      <c r="K1142" t="s">
        <v>14338</v>
      </c>
      <c r="L1142">
        <v>10</v>
      </c>
    </row>
    <row r="1143" spans="1:12">
      <c r="A1143" t="s">
        <v>25</v>
      </c>
      <c r="B1143" t="s">
        <v>474</v>
      </c>
      <c r="C1143">
        <v>31805</v>
      </c>
      <c r="D1143">
        <v>379</v>
      </c>
      <c r="E1143" t="s">
        <v>474</v>
      </c>
      <c r="F1143" s="8">
        <v>46089</v>
      </c>
      <c r="G1143" t="s">
        <v>14337</v>
      </c>
      <c r="H1143">
        <v>685</v>
      </c>
      <c r="I1143">
        <v>685</v>
      </c>
      <c r="J1143">
        <v>26</v>
      </c>
      <c r="K1143" t="s">
        <v>14338</v>
      </c>
      <c r="L1143">
        <v>11</v>
      </c>
    </row>
    <row r="1144" spans="1:12">
      <c r="A1144" t="s">
        <v>25</v>
      </c>
      <c r="B1144" t="s">
        <v>474</v>
      </c>
      <c r="C1144">
        <v>26984</v>
      </c>
      <c r="D1144">
        <v>379</v>
      </c>
      <c r="E1144" t="s">
        <v>474</v>
      </c>
      <c r="F1144" s="8">
        <v>46053</v>
      </c>
      <c r="G1144" t="s">
        <v>14337</v>
      </c>
      <c r="H1144">
        <v>558</v>
      </c>
      <c r="I1144">
        <v>558</v>
      </c>
      <c r="J1144">
        <v>13</v>
      </c>
      <c r="K1144" t="s">
        <v>14338</v>
      </c>
      <c r="L1144">
        <v>5</v>
      </c>
    </row>
    <row r="1145" spans="1:12">
      <c r="A1145" t="s">
        <v>25</v>
      </c>
      <c r="B1145" t="s">
        <v>474</v>
      </c>
      <c r="C1145">
        <v>29670</v>
      </c>
      <c r="D1145">
        <v>379</v>
      </c>
      <c r="E1145" t="s">
        <v>474</v>
      </c>
      <c r="F1145" s="8">
        <v>46075</v>
      </c>
      <c r="G1145" t="s">
        <v>14337</v>
      </c>
      <c r="H1145">
        <v>659</v>
      </c>
      <c r="I1145">
        <v>659</v>
      </c>
      <c r="J1145">
        <v>33</v>
      </c>
      <c r="K1145" t="s">
        <v>14338</v>
      </c>
      <c r="L1145">
        <v>9</v>
      </c>
    </row>
    <row r="1146" spans="1:12">
      <c r="A1146" t="s">
        <v>25</v>
      </c>
      <c r="B1146" t="s">
        <v>474</v>
      </c>
      <c r="C1146">
        <v>28873</v>
      </c>
      <c r="D1146">
        <v>379</v>
      </c>
      <c r="E1146" t="s">
        <v>474</v>
      </c>
      <c r="F1146" s="8">
        <v>46068</v>
      </c>
      <c r="G1146" t="s">
        <v>14337</v>
      </c>
      <c r="H1146">
        <v>626</v>
      </c>
      <c r="I1146">
        <v>626</v>
      </c>
      <c r="J1146">
        <v>34</v>
      </c>
      <c r="K1146" t="s">
        <v>14338</v>
      </c>
      <c r="L1146">
        <v>8</v>
      </c>
    </row>
    <row r="1147" spans="1:12">
      <c r="A1147" t="s">
        <v>25</v>
      </c>
      <c r="B1147" t="s">
        <v>474</v>
      </c>
      <c r="C1147">
        <v>27976</v>
      </c>
      <c r="D1147">
        <v>379</v>
      </c>
      <c r="E1147" t="s">
        <v>474</v>
      </c>
      <c r="F1147" s="8">
        <v>46060</v>
      </c>
      <c r="G1147" t="s">
        <v>14337</v>
      </c>
      <c r="H1147">
        <v>592</v>
      </c>
      <c r="I1147">
        <v>592</v>
      </c>
      <c r="J1147">
        <v>34</v>
      </c>
      <c r="K1147" t="s">
        <v>14338</v>
      </c>
      <c r="L1147">
        <v>6</v>
      </c>
    </row>
    <row r="1148" spans="1:12">
      <c r="A1148" t="s">
        <v>25</v>
      </c>
      <c r="B1148" t="s">
        <v>474</v>
      </c>
      <c r="C1148">
        <v>26141</v>
      </c>
      <c r="D1148">
        <v>379</v>
      </c>
      <c r="E1148" t="s">
        <v>474</v>
      </c>
      <c r="F1148" s="8">
        <v>46047</v>
      </c>
      <c r="G1148" t="s">
        <v>14337</v>
      </c>
      <c r="H1148">
        <v>545</v>
      </c>
      <c r="I1148">
        <v>545</v>
      </c>
      <c r="J1148">
        <v>98</v>
      </c>
      <c r="K1148" t="s">
        <v>14338</v>
      </c>
      <c r="L1148">
        <v>5</v>
      </c>
    </row>
    <row r="1149" spans="1:12">
      <c r="A1149" t="s">
        <v>25</v>
      </c>
      <c r="B1149" t="s">
        <v>474</v>
      </c>
      <c r="C1149">
        <v>27196</v>
      </c>
      <c r="D1149">
        <v>379</v>
      </c>
      <c r="E1149" t="s">
        <v>474</v>
      </c>
      <c r="F1149" s="8">
        <v>46042</v>
      </c>
      <c r="G1149" t="s">
        <v>14337</v>
      </c>
      <c r="H1149">
        <v>484</v>
      </c>
      <c r="I1149">
        <v>484</v>
      </c>
      <c r="J1149">
        <v>37</v>
      </c>
      <c r="K1149" t="s">
        <v>14338</v>
      </c>
      <c r="L1149">
        <v>4</v>
      </c>
    </row>
    <row r="1150" spans="1:12">
      <c r="A1150" t="s">
        <v>25</v>
      </c>
      <c r="B1150" t="s">
        <v>474</v>
      </c>
      <c r="C1150">
        <v>27256</v>
      </c>
      <c r="D1150">
        <v>379</v>
      </c>
      <c r="E1150" t="s">
        <v>474</v>
      </c>
      <c r="F1150" s="8">
        <v>46045</v>
      </c>
      <c r="G1150" t="s">
        <v>14337</v>
      </c>
      <c r="H1150">
        <v>506</v>
      </c>
      <c r="I1150">
        <v>506</v>
      </c>
      <c r="J1150">
        <v>22</v>
      </c>
      <c r="K1150" t="s">
        <v>14338</v>
      </c>
      <c r="L1150">
        <v>4</v>
      </c>
    </row>
    <row r="1151" spans="1:12">
      <c r="A1151" t="s">
        <v>25</v>
      </c>
      <c r="B1151" t="s">
        <v>474</v>
      </c>
      <c r="C1151">
        <v>27287</v>
      </c>
      <c r="D1151">
        <v>379</v>
      </c>
      <c r="E1151" t="s">
        <v>474</v>
      </c>
      <c r="F1151" s="8">
        <v>46046</v>
      </c>
      <c r="G1151" t="s">
        <v>14337</v>
      </c>
      <c r="H1151">
        <v>523</v>
      </c>
      <c r="I1151">
        <v>523</v>
      </c>
      <c r="J1151">
        <v>17</v>
      </c>
      <c r="K1151" t="s">
        <v>14338</v>
      </c>
      <c r="L1151">
        <v>4</v>
      </c>
    </row>
    <row r="1152" spans="1:12">
      <c r="A1152" t="s">
        <v>25</v>
      </c>
      <c r="B1152" t="s">
        <v>474</v>
      </c>
      <c r="C1152">
        <v>23393</v>
      </c>
      <c r="D1152">
        <v>379</v>
      </c>
      <c r="E1152" t="s">
        <v>474</v>
      </c>
      <c r="F1152" s="8">
        <v>46026</v>
      </c>
      <c r="G1152" t="s">
        <v>14337</v>
      </c>
      <c r="H1152">
        <v>447</v>
      </c>
      <c r="I1152">
        <v>447</v>
      </c>
      <c r="J1152">
        <v>0</v>
      </c>
      <c r="K1152" t="s">
        <v>14338</v>
      </c>
      <c r="L1152">
        <v>2</v>
      </c>
    </row>
    <row r="1153" spans="1:12">
      <c r="A1153" t="s">
        <v>25</v>
      </c>
      <c r="B1153" t="s">
        <v>474</v>
      </c>
      <c r="C1153">
        <v>25129</v>
      </c>
      <c r="D1153">
        <v>379</v>
      </c>
      <c r="E1153" t="s">
        <v>474</v>
      </c>
      <c r="F1153" s="8">
        <v>46040</v>
      </c>
      <c r="G1153" t="s">
        <v>14337</v>
      </c>
      <c r="H1153">
        <v>447</v>
      </c>
      <c r="I1153">
        <v>447</v>
      </c>
      <c r="J1153">
        <v>0</v>
      </c>
      <c r="K1153" t="s">
        <v>14338</v>
      </c>
      <c r="L1153">
        <v>4</v>
      </c>
    </row>
    <row r="1154" spans="1:12">
      <c r="A1154" t="s">
        <v>25</v>
      </c>
      <c r="B1154" t="s">
        <v>474</v>
      </c>
      <c r="C1154">
        <v>24301</v>
      </c>
      <c r="D1154">
        <v>379</v>
      </c>
      <c r="E1154" t="s">
        <v>474</v>
      </c>
      <c r="F1154" s="8">
        <v>46033</v>
      </c>
      <c r="G1154" t="s">
        <v>14337</v>
      </c>
      <c r="H1154">
        <v>447</v>
      </c>
      <c r="I1154">
        <v>447</v>
      </c>
      <c r="J1154">
        <v>0</v>
      </c>
      <c r="K1154" t="s">
        <v>14338</v>
      </c>
      <c r="L1154">
        <v>3</v>
      </c>
    </row>
    <row r="1155" spans="1:12">
      <c r="A1155" t="s">
        <v>25</v>
      </c>
      <c r="B1155" t="s">
        <v>997</v>
      </c>
      <c r="C1155">
        <v>32798</v>
      </c>
      <c r="D1155">
        <v>380</v>
      </c>
      <c r="E1155" t="s">
        <v>997</v>
      </c>
      <c r="F1155" s="8">
        <v>46096</v>
      </c>
      <c r="G1155" t="s">
        <v>14337</v>
      </c>
      <c r="H1155">
        <v>912</v>
      </c>
      <c r="I1155">
        <v>912</v>
      </c>
      <c r="J1155">
        <v>22</v>
      </c>
      <c r="K1155" t="s">
        <v>14338</v>
      </c>
      <c r="L1155">
        <v>12</v>
      </c>
    </row>
    <row r="1156" spans="1:12">
      <c r="A1156" t="s">
        <v>25</v>
      </c>
      <c r="B1156" t="s">
        <v>997</v>
      </c>
      <c r="C1156">
        <v>30791</v>
      </c>
      <c r="D1156">
        <v>380</v>
      </c>
      <c r="E1156" t="s">
        <v>997</v>
      </c>
      <c r="F1156" s="8">
        <v>46082</v>
      </c>
      <c r="G1156" t="s">
        <v>14337</v>
      </c>
      <c r="H1156">
        <v>854</v>
      </c>
      <c r="I1156">
        <v>854</v>
      </c>
      <c r="J1156">
        <v>0</v>
      </c>
      <c r="K1156" t="s">
        <v>14338</v>
      </c>
      <c r="L1156">
        <v>10</v>
      </c>
    </row>
    <row r="1157" spans="1:12">
      <c r="A1157" t="s">
        <v>25</v>
      </c>
      <c r="B1157" t="s">
        <v>997</v>
      </c>
      <c r="C1157">
        <v>31807</v>
      </c>
      <c r="D1157">
        <v>380</v>
      </c>
      <c r="E1157" t="s">
        <v>997</v>
      </c>
      <c r="F1157" s="8">
        <v>46089</v>
      </c>
      <c r="G1157" t="s">
        <v>14337</v>
      </c>
      <c r="H1157">
        <v>890</v>
      </c>
      <c r="I1157">
        <v>890</v>
      </c>
      <c r="J1157">
        <v>36</v>
      </c>
      <c r="K1157" t="s">
        <v>14338</v>
      </c>
      <c r="L1157">
        <v>11</v>
      </c>
    </row>
    <row r="1158" spans="1:12">
      <c r="A1158" t="s">
        <v>25</v>
      </c>
      <c r="B1158" t="s">
        <v>997</v>
      </c>
      <c r="C1158">
        <v>29672</v>
      </c>
      <c r="D1158">
        <v>380</v>
      </c>
      <c r="E1158" t="s">
        <v>997</v>
      </c>
      <c r="F1158" s="8">
        <v>46075</v>
      </c>
      <c r="G1158" t="s">
        <v>14337</v>
      </c>
      <c r="H1158">
        <v>854</v>
      </c>
      <c r="I1158">
        <v>854</v>
      </c>
      <c r="J1158">
        <v>31</v>
      </c>
      <c r="K1158" t="s">
        <v>14338</v>
      </c>
      <c r="L1158">
        <v>9</v>
      </c>
    </row>
    <row r="1159" spans="1:12">
      <c r="A1159" t="s">
        <v>25</v>
      </c>
      <c r="B1159" t="s">
        <v>997</v>
      </c>
      <c r="C1159">
        <v>24303</v>
      </c>
      <c r="D1159">
        <v>380</v>
      </c>
      <c r="E1159" t="s">
        <v>997</v>
      </c>
      <c r="F1159" s="8">
        <v>46033</v>
      </c>
      <c r="G1159" t="s">
        <v>14337</v>
      </c>
      <c r="H1159">
        <v>747</v>
      </c>
      <c r="I1159">
        <v>747</v>
      </c>
      <c r="J1159">
        <v>21</v>
      </c>
      <c r="K1159" t="s">
        <v>14338</v>
      </c>
      <c r="L1159">
        <v>3</v>
      </c>
    </row>
    <row r="1160" spans="1:12">
      <c r="A1160" t="s">
        <v>25</v>
      </c>
      <c r="B1160" t="s">
        <v>997</v>
      </c>
      <c r="C1160">
        <v>26143</v>
      </c>
      <c r="D1160">
        <v>380</v>
      </c>
      <c r="E1160" t="s">
        <v>997</v>
      </c>
      <c r="F1160" s="8">
        <v>46047</v>
      </c>
      <c r="G1160" t="s">
        <v>14337</v>
      </c>
      <c r="H1160">
        <v>800</v>
      </c>
      <c r="I1160">
        <v>800</v>
      </c>
      <c r="J1160">
        <v>20</v>
      </c>
      <c r="K1160" t="s">
        <v>14338</v>
      </c>
      <c r="L1160">
        <v>5</v>
      </c>
    </row>
    <row r="1161" spans="1:12">
      <c r="A1161" t="s">
        <v>25</v>
      </c>
      <c r="B1161" t="s">
        <v>997</v>
      </c>
      <c r="C1161">
        <v>27978</v>
      </c>
      <c r="D1161">
        <v>380</v>
      </c>
      <c r="E1161" t="s">
        <v>997</v>
      </c>
      <c r="F1161" s="8">
        <v>46060</v>
      </c>
      <c r="G1161" t="s">
        <v>14337</v>
      </c>
      <c r="H1161">
        <v>801</v>
      </c>
      <c r="I1161">
        <v>801</v>
      </c>
      <c r="J1161">
        <v>0</v>
      </c>
      <c r="K1161" t="s">
        <v>14338</v>
      </c>
      <c r="L1161">
        <v>6</v>
      </c>
    </row>
    <row r="1162" spans="1:12">
      <c r="A1162" t="s">
        <v>25</v>
      </c>
      <c r="B1162" t="s">
        <v>997</v>
      </c>
      <c r="C1162">
        <v>26986</v>
      </c>
      <c r="D1162">
        <v>380</v>
      </c>
      <c r="E1162" t="s">
        <v>997</v>
      </c>
      <c r="F1162" s="8">
        <v>46053</v>
      </c>
      <c r="G1162" t="s">
        <v>14337</v>
      </c>
      <c r="H1162">
        <v>801</v>
      </c>
      <c r="I1162">
        <v>801</v>
      </c>
      <c r="J1162">
        <v>1</v>
      </c>
      <c r="K1162" t="s">
        <v>14338</v>
      </c>
      <c r="L1162">
        <v>5</v>
      </c>
    </row>
    <row r="1163" spans="1:12">
      <c r="A1163" t="s">
        <v>25</v>
      </c>
      <c r="B1163" t="s">
        <v>997</v>
      </c>
      <c r="C1163">
        <v>28875</v>
      </c>
      <c r="D1163">
        <v>380</v>
      </c>
      <c r="E1163" t="s">
        <v>997</v>
      </c>
      <c r="F1163" s="8">
        <v>46068</v>
      </c>
      <c r="G1163" t="s">
        <v>14337</v>
      </c>
      <c r="H1163">
        <v>823</v>
      </c>
      <c r="I1163">
        <v>823</v>
      </c>
      <c r="J1163">
        <v>22</v>
      </c>
      <c r="K1163" t="s">
        <v>14338</v>
      </c>
      <c r="L1163">
        <v>8</v>
      </c>
    </row>
    <row r="1164" spans="1:12">
      <c r="A1164" t="s">
        <v>25</v>
      </c>
      <c r="B1164" t="s">
        <v>997</v>
      </c>
      <c r="C1164">
        <v>27199</v>
      </c>
      <c r="D1164">
        <v>380</v>
      </c>
      <c r="E1164" t="s">
        <v>997</v>
      </c>
      <c r="F1164" s="8">
        <v>46042</v>
      </c>
      <c r="G1164" t="s">
        <v>14337</v>
      </c>
      <c r="H1164">
        <v>783</v>
      </c>
      <c r="I1164">
        <v>783</v>
      </c>
      <c r="J1164">
        <v>3</v>
      </c>
      <c r="K1164" t="s">
        <v>14338</v>
      </c>
      <c r="L1164">
        <v>4</v>
      </c>
    </row>
    <row r="1165" spans="1:12">
      <c r="A1165" t="s">
        <v>25</v>
      </c>
      <c r="B1165" t="s">
        <v>997</v>
      </c>
      <c r="C1165">
        <v>25131</v>
      </c>
      <c r="D1165">
        <v>380</v>
      </c>
      <c r="E1165" t="s">
        <v>997</v>
      </c>
      <c r="F1165" s="8">
        <v>46040</v>
      </c>
      <c r="G1165" t="s">
        <v>14337</v>
      </c>
      <c r="H1165">
        <v>780</v>
      </c>
      <c r="I1165">
        <v>780</v>
      </c>
      <c r="J1165">
        <v>33</v>
      </c>
      <c r="K1165" t="s">
        <v>14338</v>
      </c>
      <c r="L1165">
        <v>4</v>
      </c>
    </row>
    <row r="1166" spans="1:12">
      <c r="A1166" t="s">
        <v>25</v>
      </c>
      <c r="B1166" t="s">
        <v>997</v>
      </c>
      <c r="C1166">
        <v>27290</v>
      </c>
      <c r="D1166">
        <v>380</v>
      </c>
      <c r="E1166" t="s">
        <v>997</v>
      </c>
      <c r="F1166" s="8">
        <v>46046</v>
      </c>
      <c r="G1166" t="s">
        <v>14337</v>
      </c>
      <c r="H1166">
        <v>799</v>
      </c>
      <c r="I1166">
        <v>799</v>
      </c>
      <c r="J1166">
        <v>16</v>
      </c>
      <c r="K1166" t="s">
        <v>14338</v>
      </c>
      <c r="L1166">
        <v>4</v>
      </c>
    </row>
    <row r="1167" spans="1:12">
      <c r="A1167" t="s">
        <v>25</v>
      </c>
      <c r="B1167" t="s">
        <v>7182</v>
      </c>
      <c r="C1167">
        <v>32800</v>
      </c>
      <c r="D1167">
        <v>381</v>
      </c>
      <c r="E1167" t="s">
        <v>7182</v>
      </c>
      <c r="F1167" s="8">
        <v>46096</v>
      </c>
      <c r="G1167" t="s">
        <v>14337</v>
      </c>
      <c r="H1167">
        <v>121</v>
      </c>
      <c r="I1167">
        <v>121</v>
      </c>
      <c r="J1167">
        <v>20</v>
      </c>
      <c r="K1167" t="s">
        <v>14338</v>
      </c>
      <c r="L1167">
        <v>12</v>
      </c>
    </row>
    <row r="1168" spans="1:12">
      <c r="A1168" t="s">
        <v>25</v>
      </c>
      <c r="B1168" t="s">
        <v>7182</v>
      </c>
      <c r="C1168">
        <v>30793</v>
      </c>
      <c r="D1168">
        <v>381</v>
      </c>
      <c r="E1168" t="s">
        <v>7182</v>
      </c>
      <c r="F1168" s="8">
        <v>46082</v>
      </c>
      <c r="G1168" t="s">
        <v>14337</v>
      </c>
      <c r="H1168">
        <v>78</v>
      </c>
      <c r="I1168">
        <v>78</v>
      </c>
      <c r="J1168">
        <v>9</v>
      </c>
      <c r="K1168" t="s">
        <v>14338</v>
      </c>
      <c r="L1168">
        <v>10</v>
      </c>
    </row>
    <row r="1169" spans="1:12">
      <c r="A1169" t="s">
        <v>25</v>
      </c>
      <c r="B1169" t="s">
        <v>7182</v>
      </c>
      <c r="C1169">
        <v>31809</v>
      </c>
      <c r="D1169">
        <v>381</v>
      </c>
      <c r="E1169" t="s">
        <v>7182</v>
      </c>
      <c r="F1169" s="8">
        <v>46089</v>
      </c>
      <c r="G1169" t="s">
        <v>14337</v>
      </c>
      <c r="H1169">
        <v>101</v>
      </c>
      <c r="I1169">
        <v>101</v>
      </c>
      <c r="J1169">
        <v>23</v>
      </c>
      <c r="K1169" t="s">
        <v>14338</v>
      </c>
      <c r="L1169">
        <v>11</v>
      </c>
    </row>
    <row r="1170" spans="1:12">
      <c r="A1170" t="s">
        <v>25</v>
      </c>
      <c r="B1170" t="s">
        <v>7182</v>
      </c>
      <c r="C1170">
        <v>26988</v>
      </c>
      <c r="D1170">
        <v>381</v>
      </c>
      <c r="E1170" t="s">
        <v>7182</v>
      </c>
      <c r="F1170" s="8">
        <v>46053</v>
      </c>
      <c r="G1170" t="s">
        <v>14337</v>
      </c>
      <c r="H1170">
        <v>13</v>
      </c>
      <c r="I1170">
        <v>13</v>
      </c>
      <c r="J1170">
        <v>9</v>
      </c>
      <c r="K1170" t="s">
        <v>14338</v>
      </c>
      <c r="L1170">
        <v>5</v>
      </c>
    </row>
    <row r="1171" spans="1:12">
      <c r="A1171" t="s">
        <v>25</v>
      </c>
      <c r="B1171" t="s">
        <v>7182</v>
      </c>
      <c r="C1171">
        <v>29674</v>
      </c>
      <c r="D1171">
        <v>381</v>
      </c>
      <c r="E1171" t="s">
        <v>7182</v>
      </c>
      <c r="F1171" s="8">
        <v>46075</v>
      </c>
      <c r="G1171" t="s">
        <v>14337</v>
      </c>
      <c r="H1171">
        <v>69</v>
      </c>
      <c r="I1171">
        <v>69</v>
      </c>
      <c r="J1171">
        <v>36</v>
      </c>
      <c r="K1171" t="s">
        <v>14338</v>
      </c>
      <c r="L1171">
        <v>9</v>
      </c>
    </row>
    <row r="1172" spans="1:12">
      <c r="A1172" t="s">
        <v>25</v>
      </c>
      <c r="B1172" t="s">
        <v>7182</v>
      </c>
      <c r="C1172">
        <v>28877</v>
      </c>
      <c r="D1172">
        <v>381</v>
      </c>
      <c r="E1172" t="s">
        <v>7182</v>
      </c>
      <c r="F1172" s="8">
        <v>46068</v>
      </c>
      <c r="G1172" t="s">
        <v>14337</v>
      </c>
      <c r="H1172">
        <v>33</v>
      </c>
      <c r="I1172">
        <v>33</v>
      </c>
      <c r="J1172">
        <v>20</v>
      </c>
      <c r="K1172" t="s">
        <v>14338</v>
      </c>
      <c r="L1172">
        <v>8</v>
      </c>
    </row>
    <row r="1173" spans="1:12">
      <c r="A1173" t="s">
        <v>25</v>
      </c>
      <c r="B1173" t="s">
        <v>7182</v>
      </c>
      <c r="C1173">
        <v>23397</v>
      </c>
      <c r="D1173">
        <v>381</v>
      </c>
      <c r="E1173" t="s">
        <v>7182</v>
      </c>
      <c r="F1173" s="8">
        <v>46026</v>
      </c>
      <c r="G1173" t="s">
        <v>14337</v>
      </c>
      <c r="H1173">
        <v>4</v>
      </c>
      <c r="I1173">
        <v>4</v>
      </c>
      <c r="J1173">
        <v>0</v>
      </c>
      <c r="K1173" t="s">
        <v>14338</v>
      </c>
      <c r="L1173">
        <v>2</v>
      </c>
    </row>
    <row r="1174" spans="1:12">
      <c r="A1174" t="s">
        <v>25</v>
      </c>
      <c r="B1174" t="s">
        <v>7182</v>
      </c>
      <c r="C1174">
        <v>27980</v>
      </c>
      <c r="D1174">
        <v>381</v>
      </c>
      <c r="E1174" t="s">
        <v>7182</v>
      </c>
      <c r="F1174" s="8">
        <v>46060</v>
      </c>
      <c r="G1174" t="s">
        <v>14337</v>
      </c>
      <c r="H1174">
        <v>13</v>
      </c>
      <c r="I1174">
        <v>13</v>
      </c>
      <c r="J1174">
        <v>0</v>
      </c>
      <c r="K1174" t="s">
        <v>14338</v>
      </c>
      <c r="L1174">
        <v>6</v>
      </c>
    </row>
    <row r="1175" spans="1:12">
      <c r="A1175" t="s">
        <v>25</v>
      </c>
      <c r="B1175" t="s">
        <v>7182</v>
      </c>
      <c r="C1175">
        <v>26145</v>
      </c>
      <c r="D1175">
        <v>381</v>
      </c>
      <c r="E1175" t="s">
        <v>7182</v>
      </c>
      <c r="F1175" s="8">
        <v>46047</v>
      </c>
      <c r="G1175" t="s">
        <v>14337</v>
      </c>
      <c r="H1175">
        <v>4</v>
      </c>
      <c r="I1175">
        <v>4</v>
      </c>
      <c r="J1175">
        <v>0</v>
      </c>
      <c r="K1175" t="s">
        <v>14338</v>
      </c>
      <c r="L1175">
        <v>5</v>
      </c>
    </row>
    <row r="1176" spans="1:12">
      <c r="A1176" t="s">
        <v>25</v>
      </c>
      <c r="B1176" t="s">
        <v>7182</v>
      </c>
      <c r="C1176">
        <v>25133</v>
      </c>
      <c r="D1176">
        <v>381</v>
      </c>
      <c r="E1176" t="s">
        <v>7182</v>
      </c>
      <c r="F1176" s="8">
        <v>46040</v>
      </c>
      <c r="G1176" t="s">
        <v>14337</v>
      </c>
      <c r="H1176">
        <v>4</v>
      </c>
      <c r="I1176">
        <v>4</v>
      </c>
      <c r="J1176">
        <v>0</v>
      </c>
      <c r="K1176" t="s">
        <v>14338</v>
      </c>
      <c r="L1176">
        <v>4</v>
      </c>
    </row>
    <row r="1177" spans="1:12">
      <c r="A1177" t="s">
        <v>25</v>
      </c>
      <c r="B1177" t="s">
        <v>7182</v>
      </c>
      <c r="C1177">
        <v>24305</v>
      </c>
      <c r="D1177">
        <v>381</v>
      </c>
      <c r="E1177" t="s">
        <v>7182</v>
      </c>
      <c r="F1177" s="8">
        <v>46033</v>
      </c>
      <c r="G1177" t="s">
        <v>14337</v>
      </c>
      <c r="H1177">
        <v>4</v>
      </c>
      <c r="I1177">
        <v>4</v>
      </c>
      <c r="J1177">
        <v>0</v>
      </c>
      <c r="K1177" t="s">
        <v>14338</v>
      </c>
      <c r="L1177">
        <v>3</v>
      </c>
    </row>
    <row r="1178" spans="1:12">
      <c r="A1178" t="s">
        <v>25</v>
      </c>
      <c r="B1178" t="s">
        <v>7188</v>
      </c>
      <c r="C1178">
        <v>32802</v>
      </c>
      <c r="D1178">
        <v>382</v>
      </c>
      <c r="E1178" t="s">
        <v>7188</v>
      </c>
      <c r="F1178" s="8">
        <v>46096</v>
      </c>
      <c r="G1178" t="s">
        <v>14337</v>
      </c>
      <c r="H1178">
        <v>38</v>
      </c>
      <c r="I1178">
        <v>38</v>
      </c>
      <c r="J1178">
        <v>0</v>
      </c>
      <c r="K1178" t="s">
        <v>14338</v>
      </c>
      <c r="L1178">
        <v>12</v>
      </c>
    </row>
    <row r="1179" spans="1:12">
      <c r="A1179" t="s">
        <v>25</v>
      </c>
      <c r="B1179" t="s">
        <v>7188</v>
      </c>
      <c r="C1179">
        <v>30795</v>
      </c>
      <c r="D1179">
        <v>382</v>
      </c>
      <c r="E1179" t="s">
        <v>7188</v>
      </c>
      <c r="F1179" s="8">
        <v>46082</v>
      </c>
      <c r="G1179" t="s">
        <v>14337</v>
      </c>
      <c r="H1179">
        <v>38</v>
      </c>
      <c r="I1179">
        <v>38</v>
      </c>
      <c r="J1179">
        <v>0</v>
      </c>
      <c r="K1179" t="s">
        <v>14338</v>
      </c>
      <c r="L1179">
        <v>10</v>
      </c>
    </row>
    <row r="1180" spans="1:12">
      <c r="A1180" t="s">
        <v>25</v>
      </c>
      <c r="B1180" t="s">
        <v>7188</v>
      </c>
      <c r="C1180">
        <v>31811</v>
      </c>
      <c r="D1180">
        <v>382</v>
      </c>
      <c r="E1180" t="s">
        <v>7188</v>
      </c>
      <c r="F1180" s="8">
        <v>46089</v>
      </c>
      <c r="G1180" t="s">
        <v>14337</v>
      </c>
      <c r="H1180">
        <v>38</v>
      </c>
      <c r="I1180">
        <v>38</v>
      </c>
      <c r="J1180">
        <v>0</v>
      </c>
      <c r="K1180" t="s">
        <v>14338</v>
      </c>
      <c r="L1180">
        <v>11</v>
      </c>
    </row>
    <row r="1181" spans="1:12">
      <c r="A1181" t="s">
        <v>25</v>
      </c>
      <c r="B1181" t="s">
        <v>7188</v>
      </c>
      <c r="C1181">
        <v>26990</v>
      </c>
      <c r="D1181">
        <v>382</v>
      </c>
      <c r="E1181" t="s">
        <v>7188</v>
      </c>
      <c r="F1181" s="8">
        <v>46053</v>
      </c>
      <c r="G1181" t="s">
        <v>14337</v>
      </c>
      <c r="H1181">
        <v>38</v>
      </c>
      <c r="I1181">
        <v>38</v>
      </c>
      <c r="J1181">
        <v>1</v>
      </c>
      <c r="K1181" t="s">
        <v>14338</v>
      </c>
      <c r="L1181">
        <v>5</v>
      </c>
    </row>
    <row r="1182" spans="1:12">
      <c r="A1182" t="s">
        <v>25</v>
      </c>
      <c r="B1182" t="s">
        <v>7188</v>
      </c>
      <c r="C1182">
        <v>23399</v>
      </c>
      <c r="D1182">
        <v>382</v>
      </c>
      <c r="E1182" t="s">
        <v>7188</v>
      </c>
      <c r="F1182" s="8">
        <v>46026</v>
      </c>
      <c r="G1182" t="s">
        <v>14337</v>
      </c>
      <c r="H1182">
        <v>37</v>
      </c>
      <c r="I1182">
        <v>37</v>
      </c>
      <c r="J1182">
        <v>1</v>
      </c>
      <c r="K1182" t="s">
        <v>14338</v>
      </c>
      <c r="L1182">
        <v>2</v>
      </c>
    </row>
    <row r="1183" spans="1:12">
      <c r="A1183" t="s">
        <v>25</v>
      </c>
      <c r="B1183" t="s">
        <v>7188</v>
      </c>
      <c r="C1183">
        <v>28879</v>
      </c>
      <c r="D1183">
        <v>382</v>
      </c>
      <c r="E1183" t="s">
        <v>7188</v>
      </c>
      <c r="F1183" s="8">
        <v>46068</v>
      </c>
      <c r="G1183" t="s">
        <v>14337</v>
      </c>
      <c r="H1183">
        <v>38</v>
      </c>
      <c r="I1183">
        <v>38</v>
      </c>
      <c r="J1183">
        <v>0</v>
      </c>
      <c r="K1183" t="s">
        <v>14338</v>
      </c>
      <c r="L1183">
        <v>8</v>
      </c>
    </row>
    <row r="1184" spans="1:12">
      <c r="A1184" t="s">
        <v>25</v>
      </c>
      <c r="B1184" t="s">
        <v>7188</v>
      </c>
      <c r="C1184">
        <v>27982</v>
      </c>
      <c r="D1184">
        <v>382</v>
      </c>
      <c r="E1184" t="s">
        <v>7188</v>
      </c>
      <c r="F1184" s="8">
        <v>46060</v>
      </c>
      <c r="G1184" t="s">
        <v>14337</v>
      </c>
      <c r="H1184">
        <v>38</v>
      </c>
      <c r="I1184">
        <v>38</v>
      </c>
      <c r="J1184">
        <v>0</v>
      </c>
      <c r="K1184" t="s">
        <v>14338</v>
      </c>
      <c r="L1184">
        <v>6</v>
      </c>
    </row>
    <row r="1185" spans="1:12">
      <c r="A1185" t="s">
        <v>25</v>
      </c>
      <c r="B1185" t="s">
        <v>7188</v>
      </c>
      <c r="C1185">
        <v>26147</v>
      </c>
      <c r="D1185">
        <v>382</v>
      </c>
      <c r="E1185" t="s">
        <v>7188</v>
      </c>
      <c r="F1185" s="8">
        <v>46047</v>
      </c>
      <c r="G1185" t="s">
        <v>14337</v>
      </c>
      <c r="H1185">
        <v>37</v>
      </c>
      <c r="I1185">
        <v>37</v>
      </c>
      <c r="J1185">
        <v>0</v>
      </c>
      <c r="K1185" t="s">
        <v>14338</v>
      </c>
      <c r="L1185">
        <v>5</v>
      </c>
    </row>
    <row r="1186" spans="1:12">
      <c r="A1186" t="s">
        <v>25</v>
      </c>
      <c r="B1186" t="s">
        <v>7188</v>
      </c>
      <c r="C1186">
        <v>25135</v>
      </c>
      <c r="D1186">
        <v>382</v>
      </c>
      <c r="E1186" t="s">
        <v>7188</v>
      </c>
      <c r="F1186" s="8">
        <v>46040</v>
      </c>
      <c r="G1186" t="s">
        <v>14337</v>
      </c>
      <c r="H1186">
        <v>37</v>
      </c>
      <c r="I1186">
        <v>37</v>
      </c>
      <c r="J1186">
        <v>0</v>
      </c>
      <c r="K1186" t="s">
        <v>14338</v>
      </c>
      <c r="L1186">
        <v>4</v>
      </c>
    </row>
    <row r="1187" spans="1:12">
      <c r="A1187" t="s">
        <v>25</v>
      </c>
      <c r="B1187" t="s">
        <v>7188</v>
      </c>
      <c r="C1187">
        <v>24307</v>
      </c>
      <c r="D1187">
        <v>382</v>
      </c>
      <c r="E1187" t="s">
        <v>7188</v>
      </c>
      <c r="F1187" s="8">
        <v>46033</v>
      </c>
      <c r="G1187" t="s">
        <v>14337</v>
      </c>
      <c r="H1187">
        <v>37</v>
      </c>
      <c r="I1187">
        <v>37</v>
      </c>
      <c r="J1187">
        <v>0</v>
      </c>
      <c r="K1187" t="s">
        <v>14338</v>
      </c>
      <c r="L1187">
        <v>3</v>
      </c>
    </row>
    <row r="1188" spans="1:12">
      <c r="A1188" t="s">
        <v>25</v>
      </c>
      <c r="B1188" t="s">
        <v>7188</v>
      </c>
      <c r="C1188">
        <v>29676</v>
      </c>
      <c r="D1188">
        <v>382</v>
      </c>
      <c r="E1188" t="s">
        <v>7188</v>
      </c>
      <c r="F1188" s="8">
        <v>46075</v>
      </c>
      <c r="G1188" t="s">
        <v>14337</v>
      </c>
      <c r="H1188">
        <v>38</v>
      </c>
      <c r="I1188">
        <v>38</v>
      </c>
      <c r="J1188">
        <v>0</v>
      </c>
      <c r="K1188" t="s">
        <v>14338</v>
      </c>
      <c r="L1188">
        <v>9</v>
      </c>
    </row>
    <row r="1189" spans="1:12">
      <c r="A1189" t="s">
        <v>25</v>
      </c>
      <c r="B1189" t="s">
        <v>7195</v>
      </c>
      <c r="C1189">
        <v>32804</v>
      </c>
      <c r="D1189">
        <v>383</v>
      </c>
      <c r="E1189" t="s">
        <v>7195</v>
      </c>
      <c r="F1189" s="8">
        <v>46096</v>
      </c>
      <c r="G1189" t="s">
        <v>14337</v>
      </c>
      <c r="H1189">
        <v>161</v>
      </c>
      <c r="I1189">
        <v>161</v>
      </c>
      <c r="J1189">
        <v>2</v>
      </c>
      <c r="K1189" t="s">
        <v>14338</v>
      </c>
      <c r="L1189">
        <v>12</v>
      </c>
    </row>
    <row r="1190" spans="1:12">
      <c r="A1190" t="s">
        <v>25</v>
      </c>
      <c r="B1190" t="s">
        <v>7195</v>
      </c>
      <c r="C1190">
        <v>30797</v>
      </c>
      <c r="D1190">
        <v>383</v>
      </c>
      <c r="E1190" t="s">
        <v>7195</v>
      </c>
      <c r="F1190" s="8">
        <v>46082</v>
      </c>
      <c r="G1190" t="s">
        <v>14337</v>
      </c>
      <c r="H1190">
        <v>130</v>
      </c>
      <c r="I1190">
        <v>130</v>
      </c>
      <c r="J1190">
        <v>16</v>
      </c>
      <c r="K1190" t="s">
        <v>14338</v>
      </c>
      <c r="L1190">
        <v>10</v>
      </c>
    </row>
    <row r="1191" spans="1:12">
      <c r="A1191" t="s">
        <v>25</v>
      </c>
      <c r="B1191" t="s">
        <v>7195</v>
      </c>
      <c r="C1191">
        <v>31813</v>
      </c>
      <c r="D1191">
        <v>383</v>
      </c>
      <c r="E1191" t="s">
        <v>7195</v>
      </c>
      <c r="F1191" s="8">
        <v>46089</v>
      </c>
      <c r="G1191" t="s">
        <v>14337</v>
      </c>
      <c r="H1191">
        <v>159</v>
      </c>
      <c r="I1191">
        <v>159</v>
      </c>
      <c r="J1191">
        <v>29</v>
      </c>
      <c r="K1191" t="s">
        <v>14338</v>
      </c>
      <c r="L1191">
        <v>11</v>
      </c>
    </row>
    <row r="1192" spans="1:12">
      <c r="A1192" t="s">
        <v>25</v>
      </c>
      <c r="B1192" t="s">
        <v>7195</v>
      </c>
      <c r="C1192">
        <v>26992</v>
      </c>
      <c r="D1192">
        <v>383</v>
      </c>
      <c r="E1192" t="s">
        <v>7195</v>
      </c>
      <c r="F1192" s="8">
        <v>46053</v>
      </c>
      <c r="G1192" t="s">
        <v>14337</v>
      </c>
      <c r="H1192">
        <v>5</v>
      </c>
      <c r="I1192">
        <v>5</v>
      </c>
      <c r="J1192">
        <v>2</v>
      </c>
      <c r="K1192" t="s">
        <v>14338</v>
      </c>
      <c r="L1192">
        <v>5</v>
      </c>
    </row>
    <row r="1193" spans="1:12">
      <c r="A1193" t="s">
        <v>25</v>
      </c>
      <c r="B1193" t="s">
        <v>7195</v>
      </c>
      <c r="C1193">
        <v>29678</v>
      </c>
      <c r="D1193">
        <v>383</v>
      </c>
      <c r="E1193" t="s">
        <v>7195</v>
      </c>
      <c r="F1193" s="8">
        <v>46075</v>
      </c>
      <c r="G1193" t="s">
        <v>14337</v>
      </c>
      <c r="H1193">
        <v>114</v>
      </c>
      <c r="I1193">
        <v>114</v>
      </c>
      <c r="J1193">
        <v>35</v>
      </c>
      <c r="K1193" t="s">
        <v>14338</v>
      </c>
      <c r="L1193">
        <v>9</v>
      </c>
    </row>
    <row r="1194" spans="1:12">
      <c r="A1194" t="s">
        <v>25</v>
      </c>
      <c r="B1194" t="s">
        <v>7195</v>
      </c>
      <c r="C1194">
        <v>27984</v>
      </c>
      <c r="D1194">
        <v>383</v>
      </c>
      <c r="E1194" t="s">
        <v>7195</v>
      </c>
      <c r="F1194" s="8">
        <v>46060</v>
      </c>
      <c r="G1194" t="s">
        <v>14337</v>
      </c>
      <c r="H1194">
        <v>57</v>
      </c>
      <c r="I1194">
        <v>57</v>
      </c>
      <c r="J1194">
        <v>52</v>
      </c>
      <c r="K1194" t="s">
        <v>14338</v>
      </c>
      <c r="L1194">
        <v>6</v>
      </c>
    </row>
    <row r="1195" spans="1:12">
      <c r="A1195" t="s">
        <v>25</v>
      </c>
      <c r="B1195" t="s">
        <v>7195</v>
      </c>
      <c r="C1195">
        <v>28881</v>
      </c>
      <c r="D1195">
        <v>383</v>
      </c>
      <c r="E1195" t="s">
        <v>7195</v>
      </c>
      <c r="F1195" s="8">
        <v>46068</v>
      </c>
      <c r="G1195" t="s">
        <v>14337</v>
      </c>
      <c r="H1195">
        <v>79</v>
      </c>
      <c r="I1195">
        <v>79</v>
      </c>
      <c r="J1195">
        <v>22</v>
      </c>
      <c r="K1195" t="s">
        <v>14338</v>
      </c>
      <c r="L1195">
        <v>8</v>
      </c>
    </row>
    <row r="1196" spans="1:12">
      <c r="A1196" t="s">
        <v>25</v>
      </c>
      <c r="B1196" t="s">
        <v>7195</v>
      </c>
      <c r="C1196">
        <v>23401</v>
      </c>
      <c r="D1196">
        <v>383</v>
      </c>
      <c r="E1196" t="s">
        <v>7195</v>
      </c>
      <c r="F1196" s="8">
        <v>46026</v>
      </c>
      <c r="G1196" t="s">
        <v>14337</v>
      </c>
      <c r="H1196">
        <v>3</v>
      </c>
      <c r="I1196">
        <v>3</v>
      </c>
      <c r="J1196">
        <v>0</v>
      </c>
      <c r="K1196" t="s">
        <v>14338</v>
      </c>
      <c r="L1196">
        <v>2</v>
      </c>
    </row>
    <row r="1197" spans="1:12">
      <c r="A1197" t="s">
        <v>25</v>
      </c>
      <c r="B1197" t="s">
        <v>7195</v>
      </c>
      <c r="C1197">
        <v>26149</v>
      </c>
      <c r="D1197">
        <v>383</v>
      </c>
      <c r="E1197" t="s">
        <v>7195</v>
      </c>
      <c r="F1197" s="8">
        <v>46047</v>
      </c>
      <c r="G1197" t="s">
        <v>14337</v>
      </c>
      <c r="H1197">
        <v>3</v>
      </c>
      <c r="I1197">
        <v>3</v>
      </c>
      <c r="J1197">
        <v>0</v>
      </c>
      <c r="K1197" t="s">
        <v>14338</v>
      </c>
      <c r="L1197">
        <v>5</v>
      </c>
    </row>
    <row r="1198" spans="1:12">
      <c r="A1198" t="s">
        <v>25</v>
      </c>
      <c r="B1198" t="s">
        <v>7195</v>
      </c>
      <c r="C1198">
        <v>25137</v>
      </c>
      <c r="D1198">
        <v>383</v>
      </c>
      <c r="E1198" t="s">
        <v>7195</v>
      </c>
      <c r="F1198" s="8">
        <v>46040</v>
      </c>
      <c r="G1198" t="s">
        <v>14337</v>
      </c>
      <c r="H1198">
        <v>3</v>
      </c>
      <c r="I1198">
        <v>3</v>
      </c>
      <c r="J1198">
        <v>0</v>
      </c>
      <c r="K1198" t="s">
        <v>14338</v>
      </c>
      <c r="L1198">
        <v>4</v>
      </c>
    </row>
    <row r="1199" spans="1:12">
      <c r="A1199" t="s">
        <v>25</v>
      </c>
      <c r="B1199" t="s">
        <v>7195</v>
      </c>
      <c r="C1199">
        <v>24309</v>
      </c>
      <c r="D1199">
        <v>383</v>
      </c>
      <c r="E1199" t="s">
        <v>7195</v>
      </c>
      <c r="F1199" s="8">
        <v>46033</v>
      </c>
      <c r="G1199" t="s">
        <v>14337</v>
      </c>
      <c r="H1199">
        <v>3</v>
      </c>
      <c r="I1199">
        <v>3</v>
      </c>
      <c r="J1199">
        <v>0</v>
      </c>
      <c r="K1199" t="s">
        <v>14338</v>
      </c>
      <c r="L1199">
        <v>3</v>
      </c>
    </row>
    <row r="1200" spans="1:12">
      <c r="A1200" t="s">
        <v>25</v>
      </c>
      <c r="B1200" t="s">
        <v>696</v>
      </c>
      <c r="C1200">
        <v>32806</v>
      </c>
      <c r="D1200">
        <v>384</v>
      </c>
      <c r="E1200" t="s">
        <v>696</v>
      </c>
      <c r="F1200" s="8">
        <v>46096</v>
      </c>
      <c r="G1200" t="s">
        <v>14337</v>
      </c>
      <c r="H1200">
        <v>56</v>
      </c>
      <c r="I1200">
        <v>56</v>
      </c>
      <c r="J1200">
        <v>0</v>
      </c>
      <c r="K1200" t="s">
        <v>14338</v>
      </c>
      <c r="L1200">
        <v>12</v>
      </c>
    </row>
    <row r="1201" spans="1:12">
      <c r="A1201" t="s">
        <v>25</v>
      </c>
      <c r="B1201" t="s">
        <v>696</v>
      </c>
      <c r="C1201">
        <v>30799</v>
      </c>
      <c r="D1201">
        <v>384</v>
      </c>
      <c r="E1201" t="s">
        <v>696</v>
      </c>
      <c r="F1201" s="8">
        <v>46082</v>
      </c>
      <c r="G1201" t="s">
        <v>14337</v>
      </c>
      <c r="H1201">
        <v>35</v>
      </c>
      <c r="I1201">
        <v>35</v>
      </c>
      <c r="J1201">
        <v>0</v>
      </c>
      <c r="K1201" t="s">
        <v>14338</v>
      </c>
      <c r="L1201">
        <v>10</v>
      </c>
    </row>
    <row r="1202" spans="1:12">
      <c r="A1202" t="s">
        <v>25</v>
      </c>
      <c r="B1202" t="s">
        <v>696</v>
      </c>
      <c r="C1202">
        <v>31815</v>
      </c>
      <c r="D1202">
        <v>384</v>
      </c>
      <c r="E1202" t="s">
        <v>696</v>
      </c>
      <c r="F1202" s="8">
        <v>46089</v>
      </c>
      <c r="G1202" t="s">
        <v>14337</v>
      </c>
      <c r="H1202">
        <v>56</v>
      </c>
      <c r="I1202">
        <v>56</v>
      </c>
      <c r="J1202">
        <v>21</v>
      </c>
      <c r="K1202" t="s">
        <v>14338</v>
      </c>
      <c r="L1202">
        <v>11</v>
      </c>
    </row>
    <row r="1203" spans="1:12">
      <c r="A1203" t="s">
        <v>25</v>
      </c>
      <c r="B1203" t="s">
        <v>696</v>
      </c>
      <c r="C1203">
        <v>26994</v>
      </c>
      <c r="D1203">
        <v>384</v>
      </c>
      <c r="E1203" t="s">
        <v>696</v>
      </c>
      <c r="F1203" s="8">
        <v>46053</v>
      </c>
      <c r="G1203" t="s">
        <v>14337</v>
      </c>
      <c r="H1203">
        <v>8</v>
      </c>
      <c r="I1203">
        <v>8</v>
      </c>
      <c r="J1203">
        <v>1</v>
      </c>
      <c r="K1203" t="s">
        <v>14338</v>
      </c>
      <c r="L1203">
        <v>5</v>
      </c>
    </row>
    <row r="1204" spans="1:12">
      <c r="A1204" t="s">
        <v>25</v>
      </c>
      <c r="B1204" t="s">
        <v>696</v>
      </c>
      <c r="C1204">
        <v>28883</v>
      </c>
      <c r="D1204">
        <v>384</v>
      </c>
      <c r="E1204" t="s">
        <v>696</v>
      </c>
      <c r="F1204" s="8">
        <v>46068</v>
      </c>
      <c r="G1204" t="s">
        <v>14337</v>
      </c>
      <c r="H1204">
        <v>16</v>
      </c>
      <c r="I1204">
        <v>16</v>
      </c>
      <c r="J1204">
        <v>8</v>
      </c>
      <c r="K1204" t="s">
        <v>14338</v>
      </c>
      <c r="L1204">
        <v>8</v>
      </c>
    </row>
    <row r="1205" spans="1:12">
      <c r="A1205" t="s">
        <v>25</v>
      </c>
      <c r="B1205" t="s">
        <v>696</v>
      </c>
      <c r="C1205">
        <v>29680</v>
      </c>
      <c r="D1205">
        <v>384</v>
      </c>
      <c r="E1205" t="s">
        <v>696</v>
      </c>
      <c r="F1205" s="8">
        <v>46075</v>
      </c>
      <c r="G1205" t="s">
        <v>14337</v>
      </c>
      <c r="H1205">
        <v>35</v>
      </c>
      <c r="I1205">
        <v>35</v>
      </c>
      <c r="J1205">
        <v>19</v>
      </c>
      <c r="K1205" t="s">
        <v>14338</v>
      </c>
      <c r="L1205">
        <v>9</v>
      </c>
    </row>
    <row r="1206" spans="1:12">
      <c r="A1206" t="s">
        <v>25</v>
      </c>
      <c r="B1206" t="s">
        <v>696</v>
      </c>
      <c r="C1206">
        <v>23403</v>
      </c>
      <c r="D1206">
        <v>384</v>
      </c>
      <c r="E1206" t="s">
        <v>696</v>
      </c>
      <c r="F1206" s="8">
        <v>46026</v>
      </c>
      <c r="G1206" t="s">
        <v>14337</v>
      </c>
      <c r="H1206">
        <v>7</v>
      </c>
      <c r="I1206">
        <v>7</v>
      </c>
      <c r="J1206">
        <v>0</v>
      </c>
      <c r="K1206" t="s">
        <v>14338</v>
      </c>
      <c r="L1206">
        <v>2</v>
      </c>
    </row>
    <row r="1207" spans="1:12">
      <c r="A1207" t="s">
        <v>25</v>
      </c>
      <c r="B1207" t="s">
        <v>696</v>
      </c>
      <c r="C1207">
        <v>27986</v>
      </c>
      <c r="D1207">
        <v>384</v>
      </c>
      <c r="E1207" t="s">
        <v>696</v>
      </c>
      <c r="F1207" s="8">
        <v>46060</v>
      </c>
      <c r="G1207" t="s">
        <v>14337</v>
      </c>
      <c r="H1207">
        <v>8</v>
      </c>
      <c r="I1207">
        <v>8</v>
      </c>
      <c r="J1207">
        <v>0</v>
      </c>
      <c r="K1207" t="s">
        <v>14338</v>
      </c>
      <c r="L1207">
        <v>6</v>
      </c>
    </row>
    <row r="1208" spans="1:12">
      <c r="A1208" t="s">
        <v>25</v>
      </c>
      <c r="B1208" t="s">
        <v>696</v>
      </c>
      <c r="C1208">
        <v>26151</v>
      </c>
      <c r="D1208">
        <v>384</v>
      </c>
      <c r="E1208" t="s">
        <v>696</v>
      </c>
      <c r="F1208" s="8">
        <v>46047</v>
      </c>
      <c r="G1208" t="s">
        <v>14337</v>
      </c>
      <c r="H1208">
        <v>7</v>
      </c>
      <c r="I1208">
        <v>7</v>
      </c>
      <c r="J1208">
        <v>0</v>
      </c>
      <c r="K1208" t="s">
        <v>14338</v>
      </c>
      <c r="L1208">
        <v>5</v>
      </c>
    </row>
    <row r="1209" spans="1:12">
      <c r="A1209" t="s">
        <v>25</v>
      </c>
      <c r="B1209" t="s">
        <v>696</v>
      </c>
      <c r="C1209">
        <v>25139</v>
      </c>
      <c r="D1209">
        <v>384</v>
      </c>
      <c r="E1209" t="s">
        <v>696</v>
      </c>
      <c r="F1209" s="8">
        <v>46040</v>
      </c>
      <c r="G1209" t="s">
        <v>14337</v>
      </c>
      <c r="H1209">
        <v>7</v>
      </c>
      <c r="I1209">
        <v>7</v>
      </c>
      <c r="J1209">
        <v>0</v>
      </c>
      <c r="K1209" t="s">
        <v>14338</v>
      </c>
      <c r="L1209">
        <v>4</v>
      </c>
    </row>
    <row r="1210" spans="1:12">
      <c r="A1210" t="s">
        <v>25</v>
      </c>
      <c r="B1210" t="s">
        <v>696</v>
      </c>
      <c r="C1210">
        <v>24311</v>
      </c>
      <c r="D1210">
        <v>384</v>
      </c>
      <c r="E1210" t="s">
        <v>696</v>
      </c>
      <c r="F1210" s="8">
        <v>46033</v>
      </c>
      <c r="G1210" t="s">
        <v>14337</v>
      </c>
      <c r="H1210">
        <v>7</v>
      </c>
      <c r="I1210">
        <v>7</v>
      </c>
      <c r="J1210">
        <v>0</v>
      </c>
      <c r="K1210" t="s">
        <v>14338</v>
      </c>
      <c r="L1210">
        <v>3</v>
      </c>
    </row>
    <row r="1211" spans="1:12">
      <c r="A1211" t="s">
        <v>25</v>
      </c>
      <c r="B1211" t="s">
        <v>794</v>
      </c>
      <c r="C1211">
        <v>32808</v>
      </c>
      <c r="D1211">
        <v>385</v>
      </c>
      <c r="E1211" t="s">
        <v>794</v>
      </c>
      <c r="F1211" s="8">
        <v>46096</v>
      </c>
      <c r="G1211" t="s">
        <v>14337</v>
      </c>
      <c r="H1211">
        <v>38</v>
      </c>
      <c r="I1211">
        <v>38</v>
      </c>
      <c r="J1211">
        <v>0</v>
      </c>
      <c r="K1211" t="s">
        <v>14338</v>
      </c>
      <c r="L1211">
        <v>12</v>
      </c>
    </row>
    <row r="1212" spans="1:12">
      <c r="A1212" t="s">
        <v>25</v>
      </c>
      <c r="B1212" t="s">
        <v>794</v>
      </c>
      <c r="C1212">
        <v>30801</v>
      </c>
      <c r="D1212">
        <v>385</v>
      </c>
      <c r="E1212" t="s">
        <v>794</v>
      </c>
      <c r="F1212" s="8">
        <v>46082</v>
      </c>
      <c r="G1212" t="s">
        <v>14337</v>
      </c>
      <c r="H1212">
        <v>38</v>
      </c>
      <c r="I1212">
        <v>38</v>
      </c>
      <c r="J1212">
        <v>0</v>
      </c>
      <c r="K1212" t="s">
        <v>14338</v>
      </c>
      <c r="L1212">
        <v>10</v>
      </c>
    </row>
    <row r="1213" spans="1:12">
      <c r="A1213" t="s">
        <v>25</v>
      </c>
      <c r="B1213" t="s">
        <v>794</v>
      </c>
      <c r="C1213">
        <v>31817</v>
      </c>
      <c r="D1213">
        <v>385</v>
      </c>
      <c r="E1213" t="s">
        <v>794</v>
      </c>
      <c r="F1213" s="8">
        <v>46089</v>
      </c>
      <c r="G1213" t="s">
        <v>14337</v>
      </c>
      <c r="H1213">
        <v>38</v>
      </c>
      <c r="I1213">
        <v>38</v>
      </c>
      <c r="J1213">
        <v>0</v>
      </c>
      <c r="K1213" t="s">
        <v>14338</v>
      </c>
      <c r="L1213">
        <v>11</v>
      </c>
    </row>
    <row r="1214" spans="1:12">
      <c r="A1214" t="s">
        <v>25</v>
      </c>
      <c r="B1214" t="s">
        <v>794</v>
      </c>
      <c r="C1214">
        <v>26996</v>
      </c>
      <c r="D1214">
        <v>385</v>
      </c>
      <c r="E1214" t="s">
        <v>794</v>
      </c>
      <c r="F1214" s="8">
        <v>46053</v>
      </c>
      <c r="G1214" t="s">
        <v>14337</v>
      </c>
      <c r="H1214">
        <v>9</v>
      </c>
      <c r="I1214">
        <v>9</v>
      </c>
      <c r="J1214">
        <v>2</v>
      </c>
      <c r="K1214" t="s">
        <v>14338</v>
      </c>
      <c r="L1214">
        <v>5</v>
      </c>
    </row>
    <row r="1215" spans="1:12">
      <c r="A1215" t="s">
        <v>25</v>
      </c>
      <c r="B1215" t="s">
        <v>794</v>
      </c>
      <c r="C1215">
        <v>28885</v>
      </c>
      <c r="D1215">
        <v>385</v>
      </c>
      <c r="E1215" t="s">
        <v>794</v>
      </c>
      <c r="F1215" s="8">
        <v>46068</v>
      </c>
      <c r="G1215" t="s">
        <v>14337</v>
      </c>
      <c r="H1215">
        <v>38</v>
      </c>
      <c r="I1215">
        <v>38</v>
      </c>
      <c r="J1215">
        <v>29</v>
      </c>
      <c r="K1215" t="s">
        <v>14338</v>
      </c>
      <c r="L1215">
        <v>8</v>
      </c>
    </row>
    <row r="1216" spans="1:12">
      <c r="A1216" t="s">
        <v>25</v>
      </c>
      <c r="B1216" t="s">
        <v>794</v>
      </c>
      <c r="C1216">
        <v>23405</v>
      </c>
      <c r="D1216">
        <v>385</v>
      </c>
      <c r="E1216" t="s">
        <v>794</v>
      </c>
      <c r="F1216" s="8">
        <v>46026</v>
      </c>
      <c r="G1216" t="s">
        <v>14337</v>
      </c>
      <c r="H1216">
        <v>7</v>
      </c>
      <c r="I1216">
        <v>7</v>
      </c>
      <c r="J1216">
        <v>0</v>
      </c>
      <c r="K1216" t="s">
        <v>14338</v>
      </c>
      <c r="L1216">
        <v>2</v>
      </c>
    </row>
    <row r="1217" spans="1:12">
      <c r="A1217" t="s">
        <v>25</v>
      </c>
      <c r="B1217" t="s">
        <v>794</v>
      </c>
      <c r="C1217">
        <v>29682</v>
      </c>
      <c r="D1217">
        <v>385</v>
      </c>
      <c r="E1217" t="s">
        <v>794</v>
      </c>
      <c r="F1217" s="8">
        <v>46075</v>
      </c>
      <c r="G1217" t="s">
        <v>14337</v>
      </c>
      <c r="H1217">
        <v>38</v>
      </c>
      <c r="I1217">
        <v>38</v>
      </c>
      <c r="J1217">
        <v>0</v>
      </c>
      <c r="K1217" t="s">
        <v>14338</v>
      </c>
      <c r="L1217">
        <v>9</v>
      </c>
    </row>
    <row r="1218" spans="1:12">
      <c r="A1218" t="s">
        <v>25</v>
      </c>
      <c r="B1218" t="s">
        <v>794</v>
      </c>
      <c r="C1218">
        <v>27988</v>
      </c>
      <c r="D1218">
        <v>385</v>
      </c>
      <c r="E1218" t="s">
        <v>794</v>
      </c>
      <c r="F1218" s="8">
        <v>46060</v>
      </c>
      <c r="G1218" t="s">
        <v>14337</v>
      </c>
      <c r="H1218">
        <v>9</v>
      </c>
      <c r="I1218">
        <v>9</v>
      </c>
      <c r="J1218">
        <v>0</v>
      </c>
      <c r="K1218" t="s">
        <v>14338</v>
      </c>
      <c r="L1218">
        <v>6</v>
      </c>
    </row>
    <row r="1219" spans="1:12">
      <c r="A1219" t="s">
        <v>25</v>
      </c>
      <c r="B1219" t="s">
        <v>794</v>
      </c>
      <c r="C1219">
        <v>26153</v>
      </c>
      <c r="D1219">
        <v>385</v>
      </c>
      <c r="E1219" t="s">
        <v>794</v>
      </c>
      <c r="F1219" s="8">
        <v>46047</v>
      </c>
      <c r="G1219" t="s">
        <v>14337</v>
      </c>
      <c r="H1219">
        <v>7</v>
      </c>
      <c r="I1219">
        <v>7</v>
      </c>
      <c r="J1219">
        <v>0</v>
      </c>
      <c r="K1219" t="s">
        <v>14338</v>
      </c>
      <c r="L1219">
        <v>5</v>
      </c>
    </row>
    <row r="1220" spans="1:12">
      <c r="A1220" t="s">
        <v>25</v>
      </c>
      <c r="B1220" t="s">
        <v>794</v>
      </c>
      <c r="C1220">
        <v>25141</v>
      </c>
      <c r="D1220">
        <v>385</v>
      </c>
      <c r="E1220" t="s">
        <v>794</v>
      </c>
      <c r="F1220" s="8">
        <v>46040</v>
      </c>
      <c r="G1220" t="s">
        <v>14337</v>
      </c>
      <c r="H1220">
        <v>7</v>
      </c>
      <c r="I1220">
        <v>7</v>
      </c>
      <c r="J1220">
        <v>0</v>
      </c>
      <c r="K1220" t="s">
        <v>14338</v>
      </c>
      <c r="L1220">
        <v>4</v>
      </c>
    </row>
    <row r="1221" spans="1:12">
      <c r="A1221" t="s">
        <v>25</v>
      </c>
      <c r="B1221" t="s">
        <v>794</v>
      </c>
      <c r="C1221">
        <v>24313</v>
      </c>
      <c r="D1221">
        <v>385</v>
      </c>
      <c r="E1221" t="s">
        <v>794</v>
      </c>
      <c r="F1221" s="8">
        <v>46033</v>
      </c>
      <c r="G1221" t="s">
        <v>14337</v>
      </c>
      <c r="H1221">
        <v>7</v>
      </c>
      <c r="I1221">
        <v>7</v>
      </c>
      <c r="J1221">
        <v>0</v>
      </c>
      <c r="K1221" t="s">
        <v>14338</v>
      </c>
      <c r="L1221">
        <v>3</v>
      </c>
    </row>
    <row r="1222" spans="1:12">
      <c r="A1222" t="s">
        <v>25</v>
      </c>
      <c r="B1222" t="s">
        <v>7206</v>
      </c>
      <c r="C1222">
        <v>32810</v>
      </c>
      <c r="D1222">
        <v>386</v>
      </c>
      <c r="E1222" t="s">
        <v>7206</v>
      </c>
      <c r="F1222" s="8">
        <v>46096</v>
      </c>
      <c r="G1222" t="s">
        <v>14337</v>
      </c>
      <c r="H1222">
        <v>139</v>
      </c>
      <c r="I1222">
        <v>139</v>
      </c>
      <c r="J1222">
        <v>0</v>
      </c>
      <c r="K1222" t="s">
        <v>14338</v>
      </c>
      <c r="L1222">
        <v>12</v>
      </c>
    </row>
    <row r="1223" spans="1:12">
      <c r="A1223" t="s">
        <v>25</v>
      </c>
      <c r="B1223" t="s">
        <v>7206</v>
      </c>
      <c r="C1223">
        <v>30803</v>
      </c>
      <c r="D1223">
        <v>386</v>
      </c>
      <c r="E1223" t="s">
        <v>7206</v>
      </c>
      <c r="F1223" s="8">
        <v>46082</v>
      </c>
      <c r="G1223" t="s">
        <v>14337</v>
      </c>
      <c r="H1223">
        <v>100</v>
      </c>
      <c r="I1223">
        <v>100</v>
      </c>
      <c r="J1223">
        <v>0</v>
      </c>
      <c r="K1223" t="s">
        <v>14338</v>
      </c>
      <c r="L1223">
        <v>10</v>
      </c>
    </row>
    <row r="1224" spans="1:12">
      <c r="A1224" t="s">
        <v>25</v>
      </c>
      <c r="B1224" t="s">
        <v>7206</v>
      </c>
      <c r="C1224">
        <v>31819</v>
      </c>
      <c r="D1224">
        <v>386</v>
      </c>
      <c r="E1224" t="s">
        <v>7206</v>
      </c>
      <c r="F1224" s="8">
        <v>46089</v>
      </c>
      <c r="G1224" t="s">
        <v>14337</v>
      </c>
      <c r="H1224">
        <v>139</v>
      </c>
      <c r="I1224">
        <v>139</v>
      </c>
      <c r="J1224">
        <v>39</v>
      </c>
      <c r="K1224" t="s">
        <v>14338</v>
      </c>
      <c r="L1224">
        <v>11</v>
      </c>
    </row>
    <row r="1225" spans="1:12">
      <c r="A1225" t="s">
        <v>25</v>
      </c>
      <c r="B1225" t="s">
        <v>7206</v>
      </c>
      <c r="C1225">
        <v>26998</v>
      </c>
      <c r="D1225">
        <v>386</v>
      </c>
      <c r="E1225" t="s">
        <v>7206</v>
      </c>
      <c r="F1225" s="8">
        <v>46053</v>
      </c>
      <c r="G1225" t="s">
        <v>14337</v>
      </c>
      <c r="H1225">
        <v>17</v>
      </c>
      <c r="I1225">
        <v>17</v>
      </c>
      <c r="J1225">
        <v>0</v>
      </c>
      <c r="K1225" t="s">
        <v>14338</v>
      </c>
      <c r="L1225">
        <v>5</v>
      </c>
    </row>
    <row r="1226" spans="1:12">
      <c r="A1226" t="s">
        <v>25</v>
      </c>
      <c r="B1226" t="s">
        <v>7206</v>
      </c>
      <c r="C1226">
        <v>27990</v>
      </c>
      <c r="D1226">
        <v>386</v>
      </c>
      <c r="E1226" t="s">
        <v>7206</v>
      </c>
      <c r="F1226" s="8">
        <v>46060</v>
      </c>
      <c r="G1226" t="s">
        <v>14337</v>
      </c>
      <c r="H1226">
        <v>72</v>
      </c>
      <c r="I1226">
        <v>72</v>
      </c>
      <c r="J1226">
        <v>55</v>
      </c>
      <c r="K1226" t="s">
        <v>14338</v>
      </c>
      <c r="L1226">
        <v>6</v>
      </c>
    </row>
    <row r="1227" spans="1:12">
      <c r="A1227" t="s">
        <v>25</v>
      </c>
      <c r="B1227" t="s">
        <v>7206</v>
      </c>
      <c r="C1227">
        <v>29684</v>
      </c>
      <c r="D1227">
        <v>386</v>
      </c>
      <c r="E1227" t="s">
        <v>7206</v>
      </c>
      <c r="F1227" s="8">
        <v>46075</v>
      </c>
      <c r="G1227" t="s">
        <v>14337</v>
      </c>
      <c r="H1227">
        <v>100</v>
      </c>
      <c r="I1227">
        <v>100</v>
      </c>
      <c r="J1227">
        <v>7</v>
      </c>
      <c r="K1227" t="s">
        <v>14338</v>
      </c>
      <c r="L1227">
        <v>9</v>
      </c>
    </row>
    <row r="1228" spans="1:12">
      <c r="A1228" t="s">
        <v>25</v>
      </c>
      <c r="B1228" t="s">
        <v>7206</v>
      </c>
      <c r="C1228">
        <v>28887</v>
      </c>
      <c r="D1228">
        <v>386</v>
      </c>
      <c r="E1228" t="s">
        <v>7206</v>
      </c>
      <c r="F1228" s="8">
        <v>46068</v>
      </c>
      <c r="G1228" t="s">
        <v>14337</v>
      </c>
      <c r="H1228">
        <v>93</v>
      </c>
      <c r="I1228">
        <v>93</v>
      </c>
      <c r="J1228">
        <v>21</v>
      </c>
      <c r="K1228" t="s">
        <v>14338</v>
      </c>
      <c r="L1228">
        <v>8</v>
      </c>
    </row>
    <row r="1229" spans="1:12">
      <c r="A1229" t="s">
        <v>25</v>
      </c>
      <c r="B1229" t="s">
        <v>7206</v>
      </c>
      <c r="C1229">
        <v>23407</v>
      </c>
      <c r="D1229">
        <v>386</v>
      </c>
      <c r="E1229" t="s">
        <v>7206</v>
      </c>
      <c r="F1229" s="8">
        <v>46026</v>
      </c>
      <c r="G1229" t="s">
        <v>14337</v>
      </c>
      <c r="H1229">
        <v>17</v>
      </c>
      <c r="I1229">
        <v>17</v>
      </c>
      <c r="J1229">
        <v>0</v>
      </c>
      <c r="K1229" t="s">
        <v>14338</v>
      </c>
      <c r="L1229">
        <v>2</v>
      </c>
    </row>
    <row r="1230" spans="1:12">
      <c r="A1230" t="s">
        <v>25</v>
      </c>
      <c r="B1230" t="s">
        <v>7206</v>
      </c>
      <c r="C1230">
        <v>26155</v>
      </c>
      <c r="D1230">
        <v>386</v>
      </c>
      <c r="E1230" t="s">
        <v>7206</v>
      </c>
      <c r="F1230" s="8">
        <v>46047</v>
      </c>
      <c r="G1230" t="s">
        <v>14337</v>
      </c>
      <c r="H1230">
        <v>17</v>
      </c>
      <c r="I1230">
        <v>17</v>
      </c>
      <c r="J1230">
        <v>0</v>
      </c>
      <c r="K1230" t="s">
        <v>14338</v>
      </c>
      <c r="L1230">
        <v>5</v>
      </c>
    </row>
    <row r="1231" spans="1:12">
      <c r="A1231" t="s">
        <v>25</v>
      </c>
      <c r="B1231" t="s">
        <v>7206</v>
      </c>
      <c r="C1231">
        <v>25143</v>
      </c>
      <c r="D1231">
        <v>386</v>
      </c>
      <c r="E1231" t="s">
        <v>7206</v>
      </c>
      <c r="F1231" s="8">
        <v>46040</v>
      </c>
      <c r="G1231" t="s">
        <v>14337</v>
      </c>
      <c r="H1231">
        <v>17</v>
      </c>
      <c r="I1231">
        <v>17</v>
      </c>
      <c r="J1231">
        <v>0</v>
      </c>
      <c r="K1231" t="s">
        <v>14338</v>
      </c>
      <c r="L1231">
        <v>4</v>
      </c>
    </row>
    <row r="1232" spans="1:12">
      <c r="A1232" t="s">
        <v>25</v>
      </c>
      <c r="B1232" t="s">
        <v>7206</v>
      </c>
      <c r="C1232">
        <v>24315</v>
      </c>
      <c r="D1232">
        <v>386</v>
      </c>
      <c r="E1232" t="s">
        <v>7206</v>
      </c>
      <c r="F1232" s="8">
        <v>46033</v>
      </c>
      <c r="G1232" t="s">
        <v>14337</v>
      </c>
      <c r="H1232">
        <v>17</v>
      </c>
      <c r="I1232">
        <v>17</v>
      </c>
      <c r="J1232">
        <v>0</v>
      </c>
      <c r="K1232" t="s">
        <v>14338</v>
      </c>
      <c r="L1232">
        <v>3</v>
      </c>
    </row>
    <row r="1233" spans="1:12">
      <c r="A1233" t="s">
        <v>25</v>
      </c>
      <c r="B1233" t="s">
        <v>7211</v>
      </c>
      <c r="C1233">
        <v>32812</v>
      </c>
      <c r="D1233">
        <v>387</v>
      </c>
      <c r="E1233" t="s">
        <v>7211</v>
      </c>
      <c r="F1233" s="8">
        <v>46096</v>
      </c>
      <c r="G1233" t="s">
        <v>14337</v>
      </c>
      <c r="H1233">
        <v>609</v>
      </c>
      <c r="I1233">
        <v>609</v>
      </c>
      <c r="J1233">
        <v>20</v>
      </c>
      <c r="K1233" t="s">
        <v>14338</v>
      </c>
      <c r="L1233">
        <v>12</v>
      </c>
    </row>
    <row r="1234" spans="1:12">
      <c r="A1234" t="s">
        <v>25</v>
      </c>
      <c r="B1234" t="s">
        <v>7211</v>
      </c>
      <c r="C1234">
        <v>30805</v>
      </c>
      <c r="D1234">
        <v>387</v>
      </c>
      <c r="E1234" t="s">
        <v>7211</v>
      </c>
      <c r="F1234" s="8">
        <v>46082</v>
      </c>
      <c r="G1234" t="s">
        <v>14337</v>
      </c>
      <c r="H1234">
        <v>550</v>
      </c>
      <c r="I1234">
        <v>550</v>
      </c>
      <c r="J1234">
        <v>24</v>
      </c>
      <c r="K1234" t="s">
        <v>14338</v>
      </c>
      <c r="L1234">
        <v>10</v>
      </c>
    </row>
    <row r="1235" spans="1:12">
      <c r="A1235" t="s">
        <v>25</v>
      </c>
      <c r="B1235" t="s">
        <v>7211</v>
      </c>
      <c r="C1235">
        <v>31821</v>
      </c>
      <c r="D1235">
        <v>387</v>
      </c>
      <c r="E1235" t="s">
        <v>7211</v>
      </c>
      <c r="F1235" s="8">
        <v>46089</v>
      </c>
      <c r="G1235" t="s">
        <v>14337</v>
      </c>
      <c r="H1235">
        <v>589</v>
      </c>
      <c r="I1235">
        <v>589</v>
      </c>
      <c r="J1235">
        <v>39</v>
      </c>
      <c r="K1235" t="s">
        <v>14338</v>
      </c>
      <c r="L1235">
        <v>11</v>
      </c>
    </row>
    <row r="1236" spans="1:12">
      <c r="A1236" t="s">
        <v>25</v>
      </c>
      <c r="B1236" t="s">
        <v>7211</v>
      </c>
      <c r="C1236">
        <v>27000</v>
      </c>
      <c r="D1236">
        <v>387</v>
      </c>
      <c r="E1236" t="s">
        <v>7211</v>
      </c>
      <c r="F1236" s="8">
        <v>46053</v>
      </c>
      <c r="G1236" t="s">
        <v>14337</v>
      </c>
      <c r="H1236">
        <v>449</v>
      </c>
      <c r="I1236">
        <v>449</v>
      </c>
      <c r="J1236">
        <v>16</v>
      </c>
      <c r="K1236" t="s">
        <v>14338</v>
      </c>
      <c r="L1236">
        <v>5</v>
      </c>
    </row>
    <row r="1237" spans="1:12">
      <c r="A1237" t="s">
        <v>25</v>
      </c>
      <c r="B1237" t="s">
        <v>7211</v>
      </c>
      <c r="C1237">
        <v>24317</v>
      </c>
      <c r="D1237">
        <v>387</v>
      </c>
      <c r="E1237" t="s">
        <v>7211</v>
      </c>
      <c r="F1237" s="8">
        <v>46033</v>
      </c>
      <c r="G1237" t="s">
        <v>14337</v>
      </c>
      <c r="H1237">
        <v>433</v>
      </c>
      <c r="I1237">
        <v>433</v>
      </c>
      <c r="J1237">
        <v>28</v>
      </c>
      <c r="K1237" t="s">
        <v>14338</v>
      </c>
      <c r="L1237">
        <v>3</v>
      </c>
    </row>
    <row r="1238" spans="1:12">
      <c r="A1238" t="s">
        <v>25</v>
      </c>
      <c r="B1238" t="s">
        <v>7211</v>
      </c>
      <c r="C1238">
        <v>28889</v>
      </c>
      <c r="D1238">
        <v>387</v>
      </c>
      <c r="E1238" t="s">
        <v>7211</v>
      </c>
      <c r="F1238" s="8">
        <v>46068</v>
      </c>
      <c r="G1238" t="s">
        <v>14337</v>
      </c>
      <c r="H1238">
        <v>526</v>
      </c>
      <c r="I1238">
        <v>526</v>
      </c>
      <c r="J1238">
        <v>55</v>
      </c>
      <c r="K1238" t="s">
        <v>14338</v>
      </c>
      <c r="L1238">
        <v>8</v>
      </c>
    </row>
    <row r="1239" spans="1:12">
      <c r="A1239" t="s">
        <v>25</v>
      </c>
      <c r="B1239" t="s">
        <v>7211</v>
      </c>
      <c r="C1239">
        <v>27992</v>
      </c>
      <c r="D1239">
        <v>387</v>
      </c>
      <c r="E1239" t="s">
        <v>7211</v>
      </c>
      <c r="F1239" s="8">
        <v>46060</v>
      </c>
      <c r="G1239" t="s">
        <v>14337</v>
      </c>
      <c r="H1239">
        <v>471</v>
      </c>
      <c r="I1239">
        <v>471</v>
      </c>
      <c r="J1239">
        <v>22</v>
      </c>
      <c r="K1239" t="s">
        <v>14338</v>
      </c>
      <c r="L1239">
        <v>6</v>
      </c>
    </row>
    <row r="1240" spans="1:12">
      <c r="A1240" t="s">
        <v>25</v>
      </c>
      <c r="B1240" t="s">
        <v>7211</v>
      </c>
      <c r="C1240">
        <v>23409</v>
      </c>
      <c r="D1240">
        <v>387</v>
      </c>
      <c r="E1240" t="s">
        <v>7211</v>
      </c>
      <c r="F1240" s="8">
        <v>46026</v>
      </c>
      <c r="G1240" t="s">
        <v>14337</v>
      </c>
      <c r="H1240">
        <v>405</v>
      </c>
      <c r="I1240">
        <v>405</v>
      </c>
      <c r="J1240">
        <v>42</v>
      </c>
      <c r="K1240" t="s">
        <v>14338</v>
      </c>
      <c r="L1240">
        <v>2</v>
      </c>
    </row>
    <row r="1241" spans="1:12">
      <c r="A1241" t="s">
        <v>25</v>
      </c>
      <c r="B1241" t="s">
        <v>7211</v>
      </c>
      <c r="C1241">
        <v>29686</v>
      </c>
      <c r="D1241">
        <v>387</v>
      </c>
      <c r="E1241" t="s">
        <v>7211</v>
      </c>
      <c r="F1241" s="8">
        <v>46075</v>
      </c>
      <c r="G1241" t="s">
        <v>14337</v>
      </c>
      <c r="H1241">
        <v>526</v>
      </c>
      <c r="I1241">
        <v>526</v>
      </c>
      <c r="J1241">
        <v>0</v>
      </c>
      <c r="K1241" t="s">
        <v>14338</v>
      </c>
      <c r="L1241">
        <v>9</v>
      </c>
    </row>
    <row r="1242" spans="1:12">
      <c r="A1242" t="s">
        <v>25</v>
      </c>
      <c r="B1242" t="s">
        <v>7211</v>
      </c>
      <c r="C1242">
        <v>26157</v>
      </c>
      <c r="D1242">
        <v>387</v>
      </c>
      <c r="E1242" t="s">
        <v>7211</v>
      </c>
      <c r="F1242" s="8">
        <v>46047</v>
      </c>
      <c r="G1242" t="s">
        <v>14337</v>
      </c>
      <c r="H1242">
        <v>433</v>
      </c>
      <c r="I1242">
        <v>433</v>
      </c>
      <c r="J1242">
        <v>0</v>
      </c>
      <c r="K1242" t="s">
        <v>14338</v>
      </c>
      <c r="L1242">
        <v>5</v>
      </c>
    </row>
    <row r="1243" spans="1:12">
      <c r="A1243" t="s">
        <v>25</v>
      </c>
      <c r="B1243" t="s">
        <v>7211</v>
      </c>
      <c r="C1243">
        <v>25145</v>
      </c>
      <c r="D1243">
        <v>387</v>
      </c>
      <c r="E1243" t="s">
        <v>7211</v>
      </c>
      <c r="F1243" s="8">
        <v>46040</v>
      </c>
      <c r="G1243" t="s">
        <v>14337</v>
      </c>
      <c r="H1243">
        <v>433</v>
      </c>
      <c r="I1243">
        <v>433</v>
      </c>
      <c r="J1243">
        <v>0</v>
      </c>
      <c r="K1243" t="s">
        <v>14338</v>
      </c>
      <c r="L1243">
        <v>4</v>
      </c>
    </row>
    <row r="1244" spans="1:12">
      <c r="A1244" t="s">
        <v>25</v>
      </c>
      <c r="B1244" t="s">
        <v>364</v>
      </c>
      <c r="C1244">
        <v>32814</v>
      </c>
      <c r="D1244">
        <v>388</v>
      </c>
      <c r="E1244" t="s">
        <v>364</v>
      </c>
      <c r="F1244" s="8">
        <v>46096</v>
      </c>
      <c r="G1244" t="s">
        <v>14337</v>
      </c>
      <c r="H1244">
        <v>900</v>
      </c>
      <c r="I1244">
        <v>900</v>
      </c>
      <c r="J1244">
        <v>11</v>
      </c>
      <c r="K1244" t="s">
        <v>14338</v>
      </c>
      <c r="L1244">
        <v>12</v>
      </c>
    </row>
    <row r="1245" spans="1:12">
      <c r="A1245" t="s">
        <v>25</v>
      </c>
      <c r="B1245" t="s">
        <v>364</v>
      </c>
      <c r="C1245">
        <v>30807</v>
      </c>
      <c r="D1245">
        <v>388</v>
      </c>
      <c r="E1245" t="s">
        <v>364</v>
      </c>
      <c r="F1245" s="8">
        <v>46082</v>
      </c>
      <c r="G1245" t="s">
        <v>14337</v>
      </c>
      <c r="H1245">
        <v>842</v>
      </c>
      <c r="I1245">
        <v>842</v>
      </c>
      <c r="J1245">
        <v>0</v>
      </c>
      <c r="K1245" t="s">
        <v>14338</v>
      </c>
      <c r="L1245">
        <v>10</v>
      </c>
    </row>
    <row r="1246" spans="1:12">
      <c r="A1246" t="s">
        <v>25</v>
      </c>
      <c r="B1246" t="s">
        <v>364</v>
      </c>
      <c r="C1246">
        <v>31823</v>
      </c>
      <c r="D1246">
        <v>388</v>
      </c>
      <c r="E1246" t="s">
        <v>364</v>
      </c>
      <c r="F1246" s="8">
        <v>46089</v>
      </c>
      <c r="G1246" t="s">
        <v>14337</v>
      </c>
      <c r="H1246">
        <v>889</v>
      </c>
      <c r="I1246">
        <v>889</v>
      </c>
      <c r="J1246">
        <v>47</v>
      </c>
      <c r="K1246" t="s">
        <v>14338</v>
      </c>
      <c r="L1246">
        <v>11</v>
      </c>
    </row>
    <row r="1247" spans="1:12">
      <c r="A1247" t="s">
        <v>25</v>
      </c>
      <c r="B1247" t="s">
        <v>364</v>
      </c>
      <c r="C1247">
        <v>24319</v>
      </c>
      <c r="D1247">
        <v>388</v>
      </c>
      <c r="E1247" t="s">
        <v>364</v>
      </c>
      <c r="F1247" s="8">
        <v>46033</v>
      </c>
      <c r="G1247" t="s">
        <v>14337</v>
      </c>
      <c r="H1247">
        <v>754</v>
      </c>
      <c r="I1247">
        <v>754</v>
      </c>
      <c r="J1247">
        <v>105</v>
      </c>
      <c r="K1247" t="s">
        <v>14338</v>
      </c>
      <c r="L1247">
        <v>3</v>
      </c>
    </row>
    <row r="1248" spans="1:12">
      <c r="A1248" t="s">
        <v>25</v>
      </c>
      <c r="B1248" t="s">
        <v>364</v>
      </c>
      <c r="C1248">
        <v>27002</v>
      </c>
      <c r="D1248">
        <v>388</v>
      </c>
      <c r="E1248" t="s">
        <v>364</v>
      </c>
      <c r="F1248" s="8">
        <v>46053</v>
      </c>
      <c r="G1248" t="s">
        <v>14337</v>
      </c>
      <c r="H1248">
        <v>774</v>
      </c>
      <c r="I1248">
        <v>774</v>
      </c>
      <c r="J1248">
        <v>4</v>
      </c>
      <c r="K1248" t="s">
        <v>14338</v>
      </c>
      <c r="L1248">
        <v>5</v>
      </c>
    </row>
    <row r="1249" spans="1:12">
      <c r="A1249" t="s">
        <v>25</v>
      </c>
      <c r="B1249" t="s">
        <v>364</v>
      </c>
      <c r="C1249">
        <v>27994</v>
      </c>
      <c r="D1249">
        <v>388</v>
      </c>
      <c r="E1249" t="s">
        <v>364</v>
      </c>
      <c r="F1249" s="8">
        <v>46060</v>
      </c>
      <c r="G1249" t="s">
        <v>14337</v>
      </c>
      <c r="H1249">
        <v>807</v>
      </c>
      <c r="I1249">
        <v>807</v>
      </c>
      <c r="J1249">
        <v>33</v>
      </c>
      <c r="K1249" t="s">
        <v>14338</v>
      </c>
      <c r="L1249">
        <v>6</v>
      </c>
    </row>
    <row r="1250" spans="1:12">
      <c r="A1250" t="s">
        <v>25</v>
      </c>
      <c r="B1250" t="s">
        <v>364</v>
      </c>
      <c r="C1250">
        <v>28891</v>
      </c>
      <c r="D1250">
        <v>388</v>
      </c>
      <c r="E1250" t="s">
        <v>364</v>
      </c>
      <c r="F1250" s="8">
        <v>46068</v>
      </c>
      <c r="G1250" t="s">
        <v>14337</v>
      </c>
      <c r="H1250">
        <v>830</v>
      </c>
      <c r="I1250">
        <v>830</v>
      </c>
      <c r="J1250">
        <v>23</v>
      </c>
      <c r="K1250" t="s">
        <v>14338</v>
      </c>
      <c r="L1250">
        <v>8</v>
      </c>
    </row>
    <row r="1251" spans="1:12">
      <c r="A1251" t="s">
        <v>25</v>
      </c>
      <c r="B1251" t="s">
        <v>364</v>
      </c>
      <c r="C1251">
        <v>25147</v>
      </c>
      <c r="D1251">
        <v>388</v>
      </c>
      <c r="E1251" t="s">
        <v>364</v>
      </c>
      <c r="F1251" s="8">
        <v>46040</v>
      </c>
      <c r="G1251" t="s">
        <v>14337</v>
      </c>
      <c r="H1251">
        <v>770</v>
      </c>
      <c r="I1251">
        <v>770</v>
      </c>
      <c r="J1251">
        <v>16</v>
      </c>
      <c r="K1251" t="s">
        <v>14338</v>
      </c>
      <c r="L1251">
        <v>4</v>
      </c>
    </row>
    <row r="1252" spans="1:12">
      <c r="A1252" t="s">
        <v>25</v>
      </c>
      <c r="B1252" t="s">
        <v>364</v>
      </c>
      <c r="C1252">
        <v>29688</v>
      </c>
      <c r="D1252">
        <v>388</v>
      </c>
      <c r="E1252" t="s">
        <v>364</v>
      </c>
      <c r="F1252" s="8">
        <v>46075</v>
      </c>
      <c r="G1252" t="s">
        <v>14337</v>
      </c>
      <c r="H1252">
        <v>842</v>
      </c>
      <c r="I1252">
        <v>842</v>
      </c>
      <c r="J1252">
        <v>12</v>
      </c>
      <c r="K1252" t="s">
        <v>14338</v>
      </c>
      <c r="L1252">
        <v>9</v>
      </c>
    </row>
    <row r="1253" spans="1:12">
      <c r="A1253" t="s">
        <v>25</v>
      </c>
      <c r="B1253" t="s">
        <v>364</v>
      </c>
      <c r="C1253">
        <v>23411</v>
      </c>
      <c r="D1253">
        <v>388</v>
      </c>
      <c r="E1253" t="s">
        <v>364</v>
      </c>
      <c r="F1253" s="8">
        <v>46026</v>
      </c>
      <c r="G1253" t="s">
        <v>14337</v>
      </c>
      <c r="H1253">
        <v>649</v>
      </c>
      <c r="I1253">
        <v>649</v>
      </c>
      <c r="J1253">
        <v>0</v>
      </c>
      <c r="K1253" t="s">
        <v>14338</v>
      </c>
      <c r="L1253">
        <v>2</v>
      </c>
    </row>
    <row r="1254" spans="1:12">
      <c r="A1254" t="s">
        <v>25</v>
      </c>
      <c r="B1254" t="s">
        <v>364</v>
      </c>
      <c r="C1254">
        <v>26159</v>
      </c>
      <c r="D1254">
        <v>388</v>
      </c>
      <c r="E1254" t="s">
        <v>364</v>
      </c>
      <c r="F1254" s="8">
        <v>46047</v>
      </c>
      <c r="G1254" t="s">
        <v>14337</v>
      </c>
      <c r="H1254">
        <v>770</v>
      </c>
      <c r="I1254">
        <v>770</v>
      </c>
      <c r="J1254">
        <v>0</v>
      </c>
      <c r="K1254" t="s">
        <v>14338</v>
      </c>
      <c r="L1254">
        <v>5</v>
      </c>
    </row>
    <row r="1255" spans="1:12">
      <c r="A1255" t="s">
        <v>25</v>
      </c>
      <c r="B1255" t="s">
        <v>6664</v>
      </c>
      <c r="C1255">
        <v>32816</v>
      </c>
      <c r="D1255">
        <v>389</v>
      </c>
      <c r="E1255" t="s">
        <v>6664</v>
      </c>
      <c r="F1255" s="8">
        <v>46096</v>
      </c>
      <c r="G1255" t="s">
        <v>14337</v>
      </c>
      <c r="H1255">
        <v>962</v>
      </c>
      <c r="I1255">
        <v>962</v>
      </c>
      <c r="J1255">
        <v>0</v>
      </c>
      <c r="K1255" t="s">
        <v>14338</v>
      </c>
      <c r="L1255">
        <v>12</v>
      </c>
    </row>
    <row r="1256" spans="1:12">
      <c r="A1256" t="s">
        <v>25</v>
      </c>
      <c r="B1256" t="s">
        <v>6664</v>
      </c>
      <c r="C1256">
        <v>30809</v>
      </c>
      <c r="D1256">
        <v>389</v>
      </c>
      <c r="E1256" t="s">
        <v>6664</v>
      </c>
      <c r="F1256" s="8">
        <v>46082</v>
      </c>
      <c r="G1256" t="s">
        <v>14337</v>
      </c>
      <c r="H1256">
        <v>946</v>
      </c>
      <c r="I1256">
        <v>946</v>
      </c>
      <c r="J1256">
        <v>0</v>
      </c>
      <c r="K1256" t="s">
        <v>14338</v>
      </c>
      <c r="L1256">
        <v>10</v>
      </c>
    </row>
    <row r="1257" spans="1:12">
      <c r="A1257" t="s">
        <v>25</v>
      </c>
      <c r="B1257" t="s">
        <v>6664</v>
      </c>
      <c r="C1257">
        <v>31825</v>
      </c>
      <c r="D1257">
        <v>389</v>
      </c>
      <c r="E1257" t="s">
        <v>6664</v>
      </c>
      <c r="F1257" s="8">
        <v>46089</v>
      </c>
      <c r="G1257" t="s">
        <v>14337</v>
      </c>
      <c r="H1257">
        <v>962</v>
      </c>
      <c r="I1257">
        <v>962</v>
      </c>
      <c r="J1257">
        <v>16</v>
      </c>
      <c r="K1257" t="s">
        <v>14338</v>
      </c>
      <c r="L1257">
        <v>11</v>
      </c>
    </row>
    <row r="1258" spans="1:12">
      <c r="A1258" t="s">
        <v>25</v>
      </c>
      <c r="B1258" t="s">
        <v>6664</v>
      </c>
      <c r="C1258">
        <v>27004</v>
      </c>
      <c r="D1258">
        <v>389</v>
      </c>
      <c r="E1258" t="s">
        <v>6664</v>
      </c>
      <c r="F1258" s="8">
        <v>46053</v>
      </c>
      <c r="G1258" t="s">
        <v>14337</v>
      </c>
      <c r="H1258">
        <v>888</v>
      </c>
      <c r="I1258">
        <v>888</v>
      </c>
      <c r="J1258">
        <v>48</v>
      </c>
      <c r="K1258" t="s">
        <v>14338</v>
      </c>
      <c r="L1258">
        <v>5</v>
      </c>
    </row>
    <row r="1259" spans="1:12">
      <c r="A1259" t="s">
        <v>25</v>
      </c>
      <c r="B1259" t="s">
        <v>6664</v>
      </c>
      <c r="C1259">
        <v>29690</v>
      </c>
      <c r="D1259">
        <v>389</v>
      </c>
      <c r="E1259" t="s">
        <v>6664</v>
      </c>
      <c r="F1259" s="8">
        <v>46075</v>
      </c>
      <c r="G1259" t="s">
        <v>14337</v>
      </c>
      <c r="H1259">
        <v>946</v>
      </c>
      <c r="I1259">
        <v>946</v>
      </c>
      <c r="J1259">
        <v>36</v>
      </c>
      <c r="K1259" t="s">
        <v>14338</v>
      </c>
      <c r="L1259">
        <v>9</v>
      </c>
    </row>
    <row r="1260" spans="1:12">
      <c r="A1260" t="s">
        <v>25</v>
      </c>
      <c r="B1260" t="s">
        <v>6664</v>
      </c>
      <c r="C1260">
        <v>26161</v>
      </c>
      <c r="D1260">
        <v>389</v>
      </c>
      <c r="E1260" t="s">
        <v>6664</v>
      </c>
      <c r="F1260" s="8">
        <v>46047</v>
      </c>
      <c r="G1260" t="s">
        <v>14337</v>
      </c>
      <c r="H1260">
        <v>840</v>
      </c>
      <c r="I1260">
        <v>840</v>
      </c>
      <c r="J1260">
        <v>47</v>
      </c>
      <c r="K1260" t="s">
        <v>14338</v>
      </c>
      <c r="L1260">
        <v>5</v>
      </c>
    </row>
    <row r="1261" spans="1:12">
      <c r="A1261" t="s">
        <v>25</v>
      </c>
      <c r="B1261" t="s">
        <v>6664</v>
      </c>
      <c r="C1261">
        <v>25149</v>
      </c>
      <c r="D1261">
        <v>389</v>
      </c>
      <c r="E1261" t="s">
        <v>6664</v>
      </c>
      <c r="F1261" s="8">
        <v>46040</v>
      </c>
      <c r="G1261" t="s">
        <v>14337</v>
      </c>
      <c r="H1261">
        <v>793</v>
      </c>
      <c r="I1261">
        <v>793</v>
      </c>
      <c r="J1261">
        <v>37</v>
      </c>
      <c r="K1261" t="s">
        <v>14338</v>
      </c>
      <c r="L1261">
        <v>4</v>
      </c>
    </row>
    <row r="1262" spans="1:12">
      <c r="A1262" t="s">
        <v>25</v>
      </c>
      <c r="B1262" t="s">
        <v>6664</v>
      </c>
      <c r="C1262">
        <v>27259</v>
      </c>
      <c r="D1262">
        <v>389</v>
      </c>
      <c r="E1262" t="s">
        <v>6664</v>
      </c>
      <c r="F1262" s="8">
        <v>46045</v>
      </c>
      <c r="G1262" t="s">
        <v>14337</v>
      </c>
      <c r="H1262">
        <v>840</v>
      </c>
      <c r="I1262">
        <v>840</v>
      </c>
      <c r="J1262">
        <v>43</v>
      </c>
      <c r="K1262" t="s">
        <v>14338</v>
      </c>
      <c r="L1262">
        <v>4</v>
      </c>
    </row>
    <row r="1263" spans="1:12">
      <c r="A1263" t="s">
        <v>25</v>
      </c>
      <c r="B1263" t="s">
        <v>6664</v>
      </c>
      <c r="C1263">
        <v>24321</v>
      </c>
      <c r="D1263">
        <v>389</v>
      </c>
      <c r="E1263" t="s">
        <v>6664</v>
      </c>
      <c r="F1263" s="8">
        <v>46033</v>
      </c>
      <c r="G1263" t="s">
        <v>14337</v>
      </c>
      <c r="H1263">
        <v>756</v>
      </c>
      <c r="I1263">
        <v>756</v>
      </c>
      <c r="J1263">
        <v>44</v>
      </c>
      <c r="K1263" t="s">
        <v>14338</v>
      </c>
      <c r="L1263">
        <v>3</v>
      </c>
    </row>
    <row r="1264" spans="1:12">
      <c r="A1264" t="s">
        <v>25</v>
      </c>
      <c r="B1264" t="s">
        <v>6664</v>
      </c>
      <c r="C1264">
        <v>27211</v>
      </c>
      <c r="D1264">
        <v>389</v>
      </c>
      <c r="E1264" t="s">
        <v>6664</v>
      </c>
      <c r="F1264" s="8">
        <v>46042</v>
      </c>
      <c r="G1264" t="s">
        <v>14337</v>
      </c>
      <c r="H1264">
        <v>797</v>
      </c>
      <c r="I1264">
        <v>797</v>
      </c>
      <c r="J1264">
        <v>4</v>
      </c>
      <c r="K1264" t="s">
        <v>14338</v>
      </c>
      <c r="L1264">
        <v>4</v>
      </c>
    </row>
    <row r="1265" spans="1:12">
      <c r="A1265" t="s">
        <v>25</v>
      </c>
      <c r="B1265" t="s">
        <v>6664</v>
      </c>
      <c r="C1265">
        <v>27996</v>
      </c>
      <c r="D1265">
        <v>389</v>
      </c>
      <c r="E1265" t="s">
        <v>6664</v>
      </c>
      <c r="F1265" s="8">
        <v>46060</v>
      </c>
      <c r="G1265" t="s">
        <v>14337</v>
      </c>
      <c r="H1265">
        <v>910</v>
      </c>
      <c r="I1265">
        <v>910</v>
      </c>
      <c r="J1265">
        <v>22</v>
      </c>
      <c r="K1265" t="s">
        <v>14338</v>
      </c>
      <c r="L1265">
        <v>6</v>
      </c>
    </row>
    <row r="1266" spans="1:12">
      <c r="A1266" t="s">
        <v>25</v>
      </c>
      <c r="B1266" t="s">
        <v>6664</v>
      </c>
      <c r="C1266">
        <v>23413</v>
      </c>
      <c r="D1266">
        <v>389</v>
      </c>
      <c r="E1266" t="s">
        <v>6664</v>
      </c>
      <c r="F1266" s="8">
        <v>46026</v>
      </c>
      <c r="G1266" t="s">
        <v>14337</v>
      </c>
      <c r="H1266">
        <v>712</v>
      </c>
      <c r="I1266">
        <v>712</v>
      </c>
      <c r="J1266">
        <v>41</v>
      </c>
      <c r="K1266" t="s">
        <v>14338</v>
      </c>
      <c r="L1266">
        <v>2</v>
      </c>
    </row>
    <row r="1267" spans="1:12">
      <c r="A1267" t="s">
        <v>25</v>
      </c>
      <c r="B1267" t="s">
        <v>6664</v>
      </c>
      <c r="C1267">
        <v>28893</v>
      </c>
      <c r="D1267">
        <v>389</v>
      </c>
      <c r="E1267" t="s">
        <v>6664</v>
      </c>
      <c r="F1267" s="8">
        <v>46068</v>
      </c>
      <c r="G1267" t="s">
        <v>14337</v>
      </c>
      <c r="H1267">
        <v>910</v>
      </c>
      <c r="I1267">
        <v>910</v>
      </c>
      <c r="J1267">
        <v>0</v>
      </c>
      <c r="K1267" t="s">
        <v>14338</v>
      </c>
      <c r="L1267">
        <v>8</v>
      </c>
    </row>
    <row r="1268" spans="1:12">
      <c r="A1268" t="s">
        <v>25</v>
      </c>
      <c r="B1268" t="s">
        <v>472</v>
      </c>
      <c r="C1268">
        <v>32818</v>
      </c>
      <c r="D1268">
        <v>390</v>
      </c>
      <c r="E1268" t="s">
        <v>472</v>
      </c>
      <c r="F1268" s="8">
        <v>46096</v>
      </c>
      <c r="G1268" t="s">
        <v>14337</v>
      </c>
      <c r="H1268">
        <v>1076</v>
      </c>
      <c r="I1268">
        <v>1076</v>
      </c>
      <c r="J1268">
        <v>0</v>
      </c>
      <c r="K1268" t="s">
        <v>14338</v>
      </c>
      <c r="L1268">
        <v>12</v>
      </c>
    </row>
    <row r="1269" spans="1:12">
      <c r="A1269" t="s">
        <v>25</v>
      </c>
      <c r="B1269" t="s">
        <v>472</v>
      </c>
      <c r="C1269">
        <v>30811</v>
      </c>
      <c r="D1269">
        <v>390</v>
      </c>
      <c r="E1269" t="s">
        <v>472</v>
      </c>
      <c r="F1269" s="8">
        <v>46082</v>
      </c>
      <c r="G1269" t="s">
        <v>14337</v>
      </c>
      <c r="H1269">
        <v>1048</v>
      </c>
      <c r="I1269">
        <v>1048</v>
      </c>
      <c r="J1269">
        <v>0</v>
      </c>
      <c r="K1269" t="s">
        <v>14338</v>
      </c>
      <c r="L1269">
        <v>10</v>
      </c>
    </row>
    <row r="1270" spans="1:12">
      <c r="A1270" t="s">
        <v>25</v>
      </c>
      <c r="B1270" t="s">
        <v>472</v>
      </c>
      <c r="C1270">
        <v>31827</v>
      </c>
      <c r="D1270">
        <v>390</v>
      </c>
      <c r="E1270" t="s">
        <v>472</v>
      </c>
      <c r="F1270" s="8">
        <v>46089</v>
      </c>
      <c r="G1270" t="s">
        <v>14337</v>
      </c>
      <c r="H1270">
        <v>1076</v>
      </c>
      <c r="I1270">
        <v>1076</v>
      </c>
      <c r="J1270">
        <v>28</v>
      </c>
      <c r="K1270" t="s">
        <v>14338</v>
      </c>
      <c r="L1270">
        <v>11</v>
      </c>
    </row>
    <row r="1271" spans="1:12">
      <c r="A1271" t="s">
        <v>25</v>
      </c>
      <c r="B1271" t="s">
        <v>472</v>
      </c>
      <c r="C1271">
        <v>27006</v>
      </c>
      <c r="D1271">
        <v>390</v>
      </c>
      <c r="E1271" t="s">
        <v>472</v>
      </c>
      <c r="F1271" s="8">
        <v>46053</v>
      </c>
      <c r="G1271" t="s">
        <v>14337</v>
      </c>
      <c r="H1271">
        <v>956</v>
      </c>
      <c r="I1271">
        <v>956</v>
      </c>
      <c r="J1271">
        <v>50</v>
      </c>
      <c r="K1271" t="s">
        <v>14338</v>
      </c>
      <c r="L1271">
        <v>5</v>
      </c>
    </row>
    <row r="1272" spans="1:12">
      <c r="A1272" t="s">
        <v>25</v>
      </c>
      <c r="B1272" t="s">
        <v>472</v>
      </c>
      <c r="C1272">
        <v>29692</v>
      </c>
      <c r="D1272">
        <v>390</v>
      </c>
      <c r="E1272" t="s">
        <v>472</v>
      </c>
      <c r="F1272" s="8">
        <v>46075</v>
      </c>
      <c r="G1272" t="s">
        <v>14337</v>
      </c>
      <c r="H1272">
        <v>1048</v>
      </c>
      <c r="I1272">
        <v>1048</v>
      </c>
      <c r="J1272">
        <v>32</v>
      </c>
      <c r="K1272" t="s">
        <v>14338</v>
      </c>
      <c r="L1272">
        <v>9</v>
      </c>
    </row>
    <row r="1273" spans="1:12">
      <c r="A1273" t="s">
        <v>25</v>
      </c>
      <c r="B1273" t="s">
        <v>472</v>
      </c>
      <c r="C1273">
        <v>24323</v>
      </c>
      <c r="D1273">
        <v>390</v>
      </c>
      <c r="E1273" t="s">
        <v>472</v>
      </c>
      <c r="F1273" s="8">
        <v>46033</v>
      </c>
      <c r="G1273" t="s">
        <v>14337</v>
      </c>
      <c r="H1273">
        <v>883</v>
      </c>
      <c r="I1273">
        <v>883</v>
      </c>
      <c r="J1273">
        <v>47</v>
      </c>
      <c r="K1273" t="s">
        <v>14338</v>
      </c>
      <c r="L1273">
        <v>3</v>
      </c>
    </row>
    <row r="1274" spans="1:12">
      <c r="A1274" t="s">
        <v>25</v>
      </c>
      <c r="B1274" t="s">
        <v>472</v>
      </c>
      <c r="C1274">
        <v>27998</v>
      </c>
      <c r="D1274">
        <v>390</v>
      </c>
      <c r="E1274" t="s">
        <v>472</v>
      </c>
      <c r="F1274" s="8">
        <v>46060</v>
      </c>
      <c r="G1274" t="s">
        <v>14337</v>
      </c>
      <c r="H1274">
        <v>999</v>
      </c>
      <c r="I1274">
        <v>999</v>
      </c>
      <c r="J1274">
        <v>43</v>
      </c>
      <c r="K1274" t="s">
        <v>14338</v>
      </c>
      <c r="L1274">
        <v>6</v>
      </c>
    </row>
    <row r="1275" spans="1:12">
      <c r="A1275" t="s">
        <v>25</v>
      </c>
      <c r="B1275" t="s">
        <v>472</v>
      </c>
      <c r="C1275">
        <v>28895</v>
      </c>
      <c r="D1275">
        <v>390</v>
      </c>
      <c r="E1275" t="s">
        <v>472</v>
      </c>
      <c r="F1275" s="8">
        <v>46068</v>
      </c>
      <c r="G1275" t="s">
        <v>14337</v>
      </c>
      <c r="H1275">
        <v>1016</v>
      </c>
      <c r="I1275">
        <v>1016</v>
      </c>
      <c r="J1275">
        <v>17</v>
      </c>
      <c r="K1275" t="s">
        <v>14338</v>
      </c>
      <c r="L1275">
        <v>8</v>
      </c>
    </row>
    <row r="1276" spans="1:12">
      <c r="A1276" t="s">
        <v>25</v>
      </c>
      <c r="B1276" t="s">
        <v>472</v>
      </c>
      <c r="C1276">
        <v>25151</v>
      </c>
      <c r="D1276">
        <v>390</v>
      </c>
      <c r="E1276" t="s">
        <v>472</v>
      </c>
      <c r="F1276" s="8">
        <v>46040</v>
      </c>
      <c r="G1276" t="s">
        <v>14337</v>
      </c>
      <c r="H1276">
        <v>906</v>
      </c>
      <c r="I1276">
        <v>906</v>
      </c>
      <c r="J1276">
        <v>23</v>
      </c>
      <c r="K1276" t="s">
        <v>14338</v>
      </c>
      <c r="L1276">
        <v>4</v>
      </c>
    </row>
    <row r="1277" spans="1:12">
      <c r="A1277" t="s">
        <v>25</v>
      </c>
      <c r="B1277" t="s">
        <v>472</v>
      </c>
      <c r="C1277">
        <v>23415</v>
      </c>
      <c r="D1277">
        <v>390</v>
      </c>
      <c r="E1277" t="s">
        <v>472</v>
      </c>
      <c r="F1277" s="8">
        <v>46026</v>
      </c>
      <c r="G1277" t="s">
        <v>14337</v>
      </c>
      <c r="H1277">
        <v>836</v>
      </c>
      <c r="I1277">
        <v>836</v>
      </c>
      <c r="J1277">
        <v>49</v>
      </c>
      <c r="K1277" t="s">
        <v>14338</v>
      </c>
      <c r="L1277">
        <v>2</v>
      </c>
    </row>
    <row r="1278" spans="1:12">
      <c r="A1278" t="s">
        <v>25</v>
      </c>
      <c r="B1278" t="s">
        <v>472</v>
      </c>
      <c r="C1278">
        <v>26163</v>
      </c>
      <c r="D1278">
        <v>390</v>
      </c>
      <c r="E1278" t="s">
        <v>472</v>
      </c>
      <c r="F1278" s="8">
        <v>46047</v>
      </c>
      <c r="G1278" t="s">
        <v>14337</v>
      </c>
      <c r="H1278">
        <v>906</v>
      </c>
      <c r="I1278">
        <v>906</v>
      </c>
      <c r="J1278">
        <v>0</v>
      </c>
      <c r="K1278" t="s">
        <v>14338</v>
      </c>
      <c r="L1278">
        <v>5</v>
      </c>
    </row>
    <row r="1279" spans="1:12">
      <c r="A1279" t="s">
        <v>25</v>
      </c>
      <c r="B1279" t="s">
        <v>788</v>
      </c>
      <c r="C1279">
        <v>27293</v>
      </c>
      <c r="D1279">
        <v>391</v>
      </c>
      <c r="E1279" t="s">
        <v>788</v>
      </c>
      <c r="F1279" s="8">
        <v>46046</v>
      </c>
      <c r="G1279" t="s">
        <v>14337</v>
      </c>
      <c r="H1279">
        <v>766</v>
      </c>
      <c r="I1279">
        <v>766</v>
      </c>
      <c r="J1279">
        <v>17</v>
      </c>
      <c r="K1279" t="s">
        <v>14338</v>
      </c>
      <c r="L1279">
        <v>4</v>
      </c>
    </row>
    <row r="1280" spans="1:12">
      <c r="A1280" t="s">
        <v>25</v>
      </c>
      <c r="B1280" t="s">
        <v>788</v>
      </c>
      <c r="C1280">
        <v>26165</v>
      </c>
      <c r="D1280">
        <v>391</v>
      </c>
      <c r="E1280" t="s">
        <v>788</v>
      </c>
      <c r="F1280" s="8">
        <v>46047</v>
      </c>
      <c r="G1280" t="s">
        <v>14337</v>
      </c>
      <c r="H1280">
        <v>774</v>
      </c>
      <c r="I1280">
        <v>774</v>
      </c>
      <c r="J1280">
        <v>88</v>
      </c>
      <c r="K1280" t="s">
        <v>14338</v>
      </c>
      <c r="L1280">
        <v>5</v>
      </c>
    </row>
    <row r="1281" spans="1:12">
      <c r="A1281" t="s">
        <v>25</v>
      </c>
      <c r="B1281" t="s">
        <v>788</v>
      </c>
      <c r="C1281">
        <v>27262</v>
      </c>
      <c r="D1281">
        <v>391</v>
      </c>
      <c r="E1281" t="s">
        <v>788</v>
      </c>
      <c r="F1281" s="8">
        <v>46045</v>
      </c>
      <c r="G1281" t="s">
        <v>14337</v>
      </c>
      <c r="H1281">
        <v>749</v>
      </c>
      <c r="I1281">
        <v>749</v>
      </c>
      <c r="J1281">
        <v>28</v>
      </c>
      <c r="K1281" t="s">
        <v>14338</v>
      </c>
      <c r="L1281">
        <v>4</v>
      </c>
    </row>
    <row r="1282" spans="1:12">
      <c r="A1282" t="s">
        <v>25</v>
      </c>
      <c r="B1282" t="s">
        <v>788</v>
      </c>
      <c r="C1282">
        <v>27008</v>
      </c>
      <c r="D1282">
        <v>391</v>
      </c>
      <c r="E1282" t="s">
        <v>788</v>
      </c>
      <c r="F1282" s="8">
        <v>46053</v>
      </c>
      <c r="G1282" t="s">
        <v>14337</v>
      </c>
      <c r="H1282">
        <v>802</v>
      </c>
      <c r="I1282">
        <v>802</v>
      </c>
      <c r="J1282">
        <v>28</v>
      </c>
      <c r="K1282" t="s">
        <v>14338</v>
      </c>
      <c r="L1282">
        <v>5</v>
      </c>
    </row>
    <row r="1283" spans="1:12">
      <c r="A1283" t="s">
        <v>25</v>
      </c>
      <c r="B1283" t="s">
        <v>788</v>
      </c>
      <c r="C1283">
        <v>25153</v>
      </c>
      <c r="D1283">
        <v>391</v>
      </c>
      <c r="E1283" t="s">
        <v>788</v>
      </c>
      <c r="F1283" s="8">
        <v>46040</v>
      </c>
      <c r="G1283" t="s">
        <v>14337</v>
      </c>
      <c r="H1283">
        <v>686</v>
      </c>
      <c r="I1283">
        <v>686</v>
      </c>
      <c r="J1283">
        <v>14</v>
      </c>
      <c r="K1283" t="s">
        <v>14338</v>
      </c>
      <c r="L1283">
        <v>4</v>
      </c>
    </row>
    <row r="1284" spans="1:12">
      <c r="A1284" t="s">
        <v>25</v>
      </c>
      <c r="B1284" t="s">
        <v>788</v>
      </c>
      <c r="C1284">
        <v>27217</v>
      </c>
      <c r="D1284">
        <v>391</v>
      </c>
      <c r="E1284" t="s">
        <v>788</v>
      </c>
      <c r="F1284" s="8">
        <v>46042</v>
      </c>
      <c r="G1284" t="s">
        <v>14337</v>
      </c>
      <c r="H1284">
        <v>721</v>
      </c>
      <c r="I1284">
        <v>721</v>
      </c>
      <c r="J1284">
        <v>35</v>
      </c>
      <c r="K1284" t="s">
        <v>14338</v>
      </c>
      <c r="L1284">
        <v>4</v>
      </c>
    </row>
    <row r="1285" spans="1:12">
      <c r="A1285" t="s">
        <v>25</v>
      </c>
      <c r="B1285" t="s">
        <v>788</v>
      </c>
      <c r="C1285">
        <v>23417</v>
      </c>
      <c r="D1285">
        <v>391</v>
      </c>
      <c r="E1285" t="s">
        <v>788</v>
      </c>
      <c r="F1285" s="8">
        <v>46026</v>
      </c>
      <c r="G1285" t="s">
        <v>14337</v>
      </c>
      <c r="H1285">
        <v>658</v>
      </c>
      <c r="I1285">
        <v>658</v>
      </c>
      <c r="J1285">
        <v>10</v>
      </c>
      <c r="K1285" t="s">
        <v>14338</v>
      </c>
      <c r="L1285">
        <v>2</v>
      </c>
    </row>
    <row r="1286" spans="1:12">
      <c r="A1286" t="s">
        <v>25</v>
      </c>
      <c r="B1286" t="s">
        <v>788</v>
      </c>
      <c r="C1286">
        <v>24325</v>
      </c>
      <c r="D1286">
        <v>391</v>
      </c>
      <c r="E1286" t="s">
        <v>788</v>
      </c>
      <c r="F1286" s="8">
        <v>46033</v>
      </c>
      <c r="G1286" t="s">
        <v>14337</v>
      </c>
      <c r="H1286">
        <v>672</v>
      </c>
      <c r="I1286">
        <v>672</v>
      </c>
      <c r="J1286">
        <v>14</v>
      </c>
      <c r="K1286" t="s">
        <v>14338</v>
      </c>
      <c r="L1286">
        <v>3</v>
      </c>
    </row>
    <row r="1287" spans="1:12">
      <c r="A1287" t="s">
        <v>25</v>
      </c>
      <c r="B1287" t="s">
        <v>1517</v>
      </c>
      <c r="C1287">
        <v>32822</v>
      </c>
      <c r="D1287">
        <v>392</v>
      </c>
      <c r="E1287" t="s">
        <v>1517</v>
      </c>
      <c r="F1287" s="8">
        <v>46096</v>
      </c>
      <c r="G1287" t="s">
        <v>14337</v>
      </c>
      <c r="H1287">
        <v>927</v>
      </c>
      <c r="I1287">
        <v>927</v>
      </c>
      <c r="J1287">
        <v>0</v>
      </c>
      <c r="K1287" t="s">
        <v>14338</v>
      </c>
      <c r="L1287">
        <v>12</v>
      </c>
    </row>
    <row r="1288" spans="1:12">
      <c r="A1288" t="s">
        <v>25</v>
      </c>
      <c r="B1288" t="s">
        <v>1517</v>
      </c>
      <c r="C1288">
        <v>30815</v>
      </c>
      <c r="D1288">
        <v>392</v>
      </c>
      <c r="E1288" t="s">
        <v>1517</v>
      </c>
      <c r="F1288" s="8">
        <v>46082</v>
      </c>
      <c r="G1288" t="s">
        <v>14337</v>
      </c>
      <c r="H1288">
        <v>909</v>
      </c>
      <c r="I1288">
        <v>909</v>
      </c>
      <c r="J1288">
        <v>0</v>
      </c>
      <c r="K1288" t="s">
        <v>14338</v>
      </c>
      <c r="L1288">
        <v>10</v>
      </c>
    </row>
    <row r="1289" spans="1:12">
      <c r="A1289" t="s">
        <v>25</v>
      </c>
      <c r="B1289" t="s">
        <v>1517</v>
      </c>
      <c r="C1289">
        <v>31831</v>
      </c>
      <c r="D1289">
        <v>392</v>
      </c>
      <c r="E1289" t="s">
        <v>1517</v>
      </c>
      <c r="F1289" s="8">
        <v>46089</v>
      </c>
      <c r="G1289" t="s">
        <v>14337</v>
      </c>
      <c r="H1289">
        <v>927</v>
      </c>
      <c r="I1289">
        <v>927</v>
      </c>
      <c r="J1289">
        <v>18</v>
      </c>
      <c r="K1289" t="s">
        <v>14338</v>
      </c>
      <c r="L1289">
        <v>11</v>
      </c>
    </row>
    <row r="1290" spans="1:12">
      <c r="A1290" t="s">
        <v>25</v>
      </c>
      <c r="B1290" t="s">
        <v>1517</v>
      </c>
      <c r="C1290">
        <v>27010</v>
      </c>
      <c r="D1290">
        <v>392</v>
      </c>
      <c r="E1290" t="s">
        <v>1517</v>
      </c>
      <c r="F1290" s="8">
        <v>46053</v>
      </c>
      <c r="G1290" t="s">
        <v>14337</v>
      </c>
      <c r="H1290">
        <v>879</v>
      </c>
      <c r="I1290">
        <v>879</v>
      </c>
      <c r="J1290">
        <v>40</v>
      </c>
      <c r="K1290" t="s">
        <v>14338</v>
      </c>
      <c r="L1290">
        <v>5</v>
      </c>
    </row>
    <row r="1291" spans="1:12">
      <c r="A1291" t="s">
        <v>25</v>
      </c>
      <c r="B1291" t="s">
        <v>1517</v>
      </c>
      <c r="C1291">
        <v>28899</v>
      </c>
      <c r="D1291">
        <v>392</v>
      </c>
      <c r="E1291" t="s">
        <v>1517</v>
      </c>
      <c r="F1291" s="8">
        <v>46068</v>
      </c>
      <c r="G1291" t="s">
        <v>14337</v>
      </c>
      <c r="H1291">
        <v>904</v>
      </c>
      <c r="I1291">
        <v>904</v>
      </c>
      <c r="J1291">
        <v>25</v>
      </c>
      <c r="K1291" t="s">
        <v>14338</v>
      </c>
      <c r="L1291">
        <v>8</v>
      </c>
    </row>
    <row r="1292" spans="1:12">
      <c r="A1292" t="s">
        <v>25</v>
      </c>
      <c r="B1292" t="s">
        <v>1517</v>
      </c>
      <c r="C1292">
        <v>26167</v>
      </c>
      <c r="D1292">
        <v>392</v>
      </c>
      <c r="E1292" t="s">
        <v>1517</v>
      </c>
      <c r="F1292" s="8">
        <v>46047</v>
      </c>
      <c r="G1292" t="s">
        <v>14337</v>
      </c>
      <c r="H1292">
        <v>839</v>
      </c>
      <c r="I1292">
        <v>839</v>
      </c>
      <c r="J1292">
        <v>49</v>
      </c>
      <c r="K1292" t="s">
        <v>14338</v>
      </c>
      <c r="L1292">
        <v>5</v>
      </c>
    </row>
    <row r="1293" spans="1:12">
      <c r="A1293" t="s">
        <v>25</v>
      </c>
      <c r="B1293" t="s">
        <v>1517</v>
      </c>
      <c r="C1293">
        <v>24327</v>
      </c>
      <c r="D1293">
        <v>392</v>
      </c>
      <c r="E1293" t="s">
        <v>1517</v>
      </c>
      <c r="F1293" s="8">
        <v>46033</v>
      </c>
      <c r="G1293" t="s">
        <v>14337</v>
      </c>
      <c r="H1293">
        <v>784</v>
      </c>
      <c r="I1293">
        <v>784</v>
      </c>
      <c r="J1293">
        <v>39</v>
      </c>
      <c r="K1293" t="s">
        <v>14338</v>
      </c>
      <c r="L1293">
        <v>3</v>
      </c>
    </row>
    <row r="1294" spans="1:12">
      <c r="A1294" t="s">
        <v>25</v>
      </c>
      <c r="B1294" t="s">
        <v>1517</v>
      </c>
      <c r="C1294">
        <v>25155</v>
      </c>
      <c r="D1294">
        <v>392</v>
      </c>
      <c r="E1294" t="s">
        <v>1517</v>
      </c>
      <c r="F1294" s="8">
        <v>46040</v>
      </c>
      <c r="G1294" t="s">
        <v>14337</v>
      </c>
      <c r="H1294">
        <v>790</v>
      </c>
      <c r="I1294">
        <v>790</v>
      </c>
      <c r="J1294">
        <v>6</v>
      </c>
      <c r="K1294" t="s">
        <v>14338</v>
      </c>
      <c r="L1294">
        <v>4</v>
      </c>
    </row>
    <row r="1295" spans="1:12">
      <c r="A1295" t="s">
        <v>25</v>
      </c>
      <c r="B1295" t="s">
        <v>1517</v>
      </c>
      <c r="C1295">
        <v>29696</v>
      </c>
      <c r="D1295">
        <v>392</v>
      </c>
      <c r="E1295" t="s">
        <v>1517</v>
      </c>
      <c r="F1295" s="8">
        <v>46075</v>
      </c>
      <c r="G1295" t="s">
        <v>14337</v>
      </c>
      <c r="H1295">
        <v>909</v>
      </c>
      <c r="I1295">
        <v>909</v>
      </c>
      <c r="J1295">
        <v>5</v>
      </c>
      <c r="K1295" t="s">
        <v>14338</v>
      </c>
      <c r="L1295">
        <v>9</v>
      </c>
    </row>
    <row r="1296" spans="1:12">
      <c r="A1296" t="s">
        <v>25</v>
      </c>
      <c r="B1296" t="s">
        <v>1517</v>
      </c>
      <c r="C1296">
        <v>23419</v>
      </c>
      <c r="D1296">
        <v>392</v>
      </c>
      <c r="E1296" t="s">
        <v>1517</v>
      </c>
      <c r="F1296" s="8">
        <v>46026</v>
      </c>
      <c r="G1296" t="s">
        <v>14337</v>
      </c>
      <c r="H1296">
        <v>730</v>
      </c>
      <c r="I1296">
        <v>730</v>
      </c>
      <c r="J1296">
        <v>67</v>
      </c>
      <c r="K1296" t="s">
        <v>14338</v>
      </c>
      <c r="L1296">
        <v>2</v>
      </c>
    </row>
    <row r="1297" spans="1:12">
      <c r="A1297" t="s">
        <v>25</v>
      </c>
      <c r="B1297" t="s">
        <v>1517</v>
      </c>
      <c r="C1297">
        <v>28002</v>
      </c>
      <c r="D1297">
        <v>392</v>
      </c>
      <c r="E1297" t="s">
        <v>1517</v>
      </c>
      <c r="F1297" s="8">
        <v>46060</v>
      </c>
      <c r="G1297" t="s">
        <v>14337</v>
      </c>
      <c r="H1297">
        <v>879</v>
      </c>
      <c r="I1297">
        <v>879</v>
      </c>
      <c r="J1297">
        <v>0</v>
      </c>
      <c r="K1297" t="s">
        <v>14338</v>
      </c>
      <c r="L1297">
        <v>6</v>
      </c>
    </row>
    <row r="1298" spans="1:12">
      <c r="A1298" t="s">
        <v>25</v>
      </c>
      <c r="B1298" t="s">
        <v>667</v>
      </c>
      <c r="C1298">
        <v>32824</v>
      </c>
      <c r="D1298">
        <v>393</v>
      </c>
      <c r="E1298" t="s">
        <v>667</v>
      </c>
      <c r="F1298" s="8">
        <v>46096</v>
      </c>
      <c r="G1298" t="s">
        <v>14337</v>
      </c>
      <c r="H1298">
        <v>803</v>
      </c>
      <c r="I1298">
        <v>803</v>
      </c>
      <c r="J1298">
        <v>0</v>
      </c>
      <c r="K1298" t="s">
        <v>14338</v>
      </c>
      <c r="L1298">
        <v>12</v>
      </c>
    </row>
    <row r="1299" spans="1:12">
      <c r="A1299" t="s">
        <v>25</v>
      </c>
      <c r="B1299" t="s">
        <v>667</v>
      </c>
      <c r="C1299">
        <v>30817</v>
      </c>
      <c r="D1299">
        <v>393</v>
      </c>
      <c r="E1299" t="s">
        <v>667</v>
      </c>
      <c r="F1299" s="8">
        <v>46082</v>
      </c>
      <c r="G1299" t="s">
        <v>14337</v>
      </c>
      <c r="H1299">
        <v>803</v>
      </c>
      <c r="I1299">
        <v>803</v>
      </c>
      <c r="J1299">
        <v>0</v>
      </c>
      <c r="K1299" t="s">
        <v>14338</v>
      </c>
      <c r="L1299">
        <v>10</v>
      </c>
    </row>
    <row r="1300" spans="1:12">
      <c r="A1300" t="s">
        <v>25</v>
      </c>
      <c r="B1300" t="s">
        <v>667</v>
      </c>
      <c r="C1300">
        <v>31833</v>
      </c>
      <c r="D1300">
        <v>393</v>
      </c>
      <c r="E1300" t="s">
        <v>667</v>
      </c>
      <c r="F1300" s="8">
        <v>46089</v>
      </c>
      <c r="G1300" t="s">
        <v>14337</v>
      </c>
      <c r="H1300">
        <v>803</v>
      </c>
      <c r="I1300">
        <v>803</v>
      </c>
      <c r="J1300">
        <v>0</v>
      </c>
      <c r="K1300" t="s">
        <v>14338</v>
      </c>
      <c r="L1300">
        <v>11</v>
      </c>
    </row>
    <row r="1301" spans="1:12">
      <c r="A1301" t="s">
        <v>25</v>
      </c>
      <c r="B1301" t="s">
        <v>667</v>
      </c>
      <c r="C1301">
        <v>27012</v>
      </c>
      <c r="D1301">
        <v>393</v>
      </c>
      <c r="E1301" t="s">
        <v>667</v>
      </c>
      <c r="F1301" s="8">
        <v>46053</v>
      </c>
      <c r="G1301" t="s">
        <v>14337</v>
      </c>
      <c r="H1301">
        <v>771</v>
      </c>
      <c r="I1301">
        <v>771</v>
      </c>
      <c r="J1301">
        <v>5</v>
      </c>
      <c r="K1301" t="s">
        <v>14338</v>
      </c>
      <c r="L1301">
        <v>5</v>
      </c>
    </row>
    <row r="1302" spans="1:12">
      <c r="A1302" t="s">
        <v>25</v>
      </c>
      <c r="B1302" t="s">
        <v>667</v>
      </c>
      <c r="C1302">
        <v>28004</v>
      </c>
      <c r="D1302">
        <v>393</v>
      </c>
      <c r="E1302" t="s">
        <v>667</v>
      </c>
      <c r="F1302" s="8">
        <v>46060</v>
      </c>
      <c r="G1302" t="s">
        <v>14337</v>
      </c>
      <c r="H1302">
        <v>803</v>
      </c>
      <c r="I1302">
        <v>803</v>
      </c>
      <c r="J1302">
        <v>32</v>
      </c>
      <c r="K1302" t="s">
        <v>14338</v>
      </c>
      <c r="L1302">
        <v>6</v>
      </c>
    </row>
    <row r="1303" spans="1:12">
      <c r="A1303" t="s">
        <v>25</v>
      </c>
      <c r="B1303" t="s">
        <v>667</v>
      </c>
      <c r="C1303">
        <v>25157</v>
      </c>
      <c r="D1303">
        <v>393</v>
      </c>
      <c r="E1303" t="s">
        <v>667</v>
      </c>
      <c r="F1303" s="8">
        <v>46040</v>
      </c>
      <c r="G1303" t="s">
        <v>14337</v>
      </c>
      <c r="H1303">
        <v>766</v>
      </c>
      <c r="I1303">
        <v>766</v>
      </c>
      <c r="J1303">
        <v>48</v>
      </c>
      <c r="K1303" t="s">
        <v>14338</v>
      </c>
      <c r="L1303">
        <v>4</v>
      </c>
    </row>
    <row r="1304" spans="1:12">
      <c r="A1304" t="s">
        <v>25</v>
      </c>
      <c r="B1304" t="s">
        <v>667</v>
      </c>
      <c r="C1304">
        <v>24329</v>
      </c>
      <c r="D1304">
        <v>393</v>
      </c>
      <c r="E1304" t="s">
        <v>667</v>
      </c>
      <c r="F1304" s="8">
        <v>46033</v>
      </c>
      <c r="G1304" t="s">
        <v>14337</v>
      </c>
      <c r="H1304">
        <v>690</v>
      </c>
      <c r="I1304">
        <v>690</v>
      </c>
      <c r="J1304">
        <v>46</v>
      </c>
      <c r="K1304" t="s">
        <v>14338</v>
      </c>
      <c r="L1304">
        <v>3</v>
      </c>
    </row>
    <row r="1305" spans="1:12">
      <c r="A1305" t="s">
        <v>25</v>
      </c>
      <c r="B1305" t="s">
        <v>667</v>
      </c>
      <c r="C1305">
        <v>23421</v>
      </c>
      <c r="D1305">
        <v>393</v>
      </c>
      <c r="E1305" t="s">
        <v>667</v>
      </c>
      <c r="F1305" s="8">
        <v>46026</v>
      </c>
      <c r="G1305" t="s">
        <v>14337</v>
      </c>
      <c r="H1305">
        <v>625</v>
      </c>
      <c r="I1305">
        <v>625</v>
      </c>
      <c r="J1305">
        <v>50</v>
      </c>
      <c r="K1305" t="s">
        <v>14338</v>
      </c>
      <c r="L1305">
        <v>2</v>
      </c>
    </row>
    <row r="1306" spans="1:12">
      <c r="A1306" t="s">
        <v>25</v>
      </c>
      <c r="B1306" t="s">
        <v>667</v>
      </c>
      <c r="C1306">
        <v>29698</v>
      </c>
      <c r="D1306">
        <v>393</v>
      </c>
      <c r="E1306" t="s">
        <v>667</v>
      </c>
      <c r="F1306" s="8">
        <v>46075</v>
      </c>
      <c r="G1306" t="s">
        <v>14337</v>
      </c>
      <c r="H1306">
        <v>803</v>
      </c>
      <c r="I1306">
        <v>803</v>
      </c>
      <c r="J1306">
        <v>0</v>
      </c>
      <c r="K1306" t="s">
        <v>14338</v>
      </c>
      <c r="L1306">
        <v>9</v>
      </c>
    </row>
    <row r="1307" spans="1:12">
      <c r="A1307" t="s">
        <v>25</v>
      </c>
      <c r="B1307" t="s">
        <v>667</v>
      </c>
      <c r="C1307">
        <v>28901</v>
      </c>
      <c r="D1307">
        <v>393</v>
      </c>
      <c r="E1307" t="s">
        <v>667</v>
      </c>
      <c r="F1307" s="8">
        <v>46068</v>
      </c>
      <c r="G1307" t="s">
        <v>14337</v>
      </c>
      <c r="H1307">
        <v>803</v>
      </c>
      <c r="I1307">
        <v>803</v>
      </c>
      <c r="J1307">
        <v>0</v>
      </c>
      <c r="K1307" t="s">
        <v>14338</v>
      </c>
      <c r="L1307">
        <v>8</v>
      </c>
    </row>
    <row r="1308" spans="1:12">
      <c r="A1308" t="s">
        <v>25</v>
      </c>
      <c r="B1308" t="s">
        <v>667</v>
      </c>
      <c r="C1308">
        <v>26169</v>
      </c>
      <c r="D1308">
        <v>393</v>
      </c>
      <c r="E1308" t="s">
        <v>667</v>
      </c>
      <c r="F1308" s="8">
        <v>46047</v>
      </c>
      <c r="G1308" t="s">
        <v>14337</v>
      </c>
      <c r="H1308">
        <v>766</v>
      </c>
      <c r="I1308">
        <v>766</v>
      </c>
      <c r="J1308">
        <v>0</v>
      </c>
      <c r="K1308" t="s">
        <v>14338</v>
      </c>
      <c r="L1308">
        <v>5</v>
      </c>
    </row>
    <row r="1309" spans="1:12">
      <c r="A1309" t="s">
        <v>25</v>
      </c>
      <c r="B1309" t="s">
        <v>2091</v>
      </c>
      <c r="C1309">
        <v>32826</v>
      </c>
      <c r="D1309">
        <v>394</v>
      </c>
      <c r="E1309" t="s">
        <v>2091</v>
      </c>
      <c r="F1309" s="8">
        <v>46096</v>
      </c>
      <c r="G1309" t="s">
        <v>14337</v>
      </c>
      <c r="H1309">
        <v>908</v>
      </c>
      <c r="I1309">
        <v>908</v>
      </c>
      <c r="J1309">
        <v>0</v>
      </c>
      <c r="K1309" t="s">
        <v>14338</v>
      </c>
      <c r="L1309">
        <v>12</v>
      </c>
    </row>
    <row r="1310" spans="1:12">
      <c r="A1310" t="s">
        <v>25</v>
      </c>
      <c r="B1310" t="s">
        <v>2091</v>
      </c>
      <c r="C1310">
        <v>30819</v>
      </c>
      <c r="D1310">
        <v>394</v>
      </c>
      <c r="E1310" t="s">
        <v>2091</v>
      </c>
      <c r="F1310" s="8">
        <v>46082</v>
      </c>
      <c r="G1310" t="s">
        <v>14337</v>
      </c>
      <c r="H1310">
        <v>878</v>
      </c>
      <c r="I1310">
        <v>878</v>
      </c>
      <c r="J1310">
        <v>0</v>
      </c>
      <c r="K1310" t="s">
        <v>14338</v>
      </c>
      <c r="L1310">
        <v>10</v>
      </c>
    </row>
    <row r="1311" spans="1:12">
      <c r="A1311" t="s">
        <v>25</v>
      </c>
      <c r="B1311" t="s">
        <v>2091</v>
      </c>
      <c r="C1311">
        <v>31835</v>
      </c>
      <c r="D1311">
        <v>394</v>
      </c>
      <c r="E1311" t="s">
        <v>2091</v>
      </c>
      <c r="F1311" s="8">
        <v>46089</v>
      </c>
      <c r="G1311" t="s">
        <v>14337</v>
      </c>
      <c r="H1311">
        <v>908</v>
      </c>
      <c r="I1311">
        <v>908</v>
      </c>
      <c r="J1311">
        <v>30</v>
      </c>
      <c r="K1311" t="s">
        <v>14338</v>
      </c>
      <c r="L1311">
        <v>11</v>
      </c>
    </row>
    <row r="1312" spans="1:12">
      <c r="A1312" t="s">
        <v>25</v>
      </c>
      <c r="B1312" t="s">
        <v>2091</v>
      </c>
      <c r="C1312">
        <v>27014</v>
      </c>
      <c r="D1312">
        <v>394</v>
      </c>
      <c r="E1312" t="s">
        <v>2091</v>
      </c>
      <c r="F1312" s="8">
        <v>46053</v>
      </c>
      <c r="G1312" t="s">
        <v>14337</v>
      </c>
      <c r="H1312">
        <v>726</v>
      </c>
      <c r="I1312">
        <v>726</v>
      </c>
      <c r="J1312">
        <v>15</v>
      </c>
      <c r="K1312" t="s">
        <v>14338</v>
      </c>
      <c r="L1312">
        <v>5</v>
      </c>
    </row>
    <row r="1313" spans="1:12">
      <c r="A1313" t="s">
        <v>25</v>
      </c>
      <c r="B1313" t="s">
        <v>2091</v>
      </c>
      <c r="C1313">
        <v>29700</v>
      </c>
      <c r="D1313">
        <v>394</v>
      </c>
      <c r="E1313" t="s">
        <v>2091</v>
      </c>
      <c r="F1313" s="8">
        <v>46075</v>
      </c>
      <c r="G1313" t="s">
        <v>14337</v>
      </c>
      <c r="H1313">
        <v>878</v>
      </c>
      <c r="I1313">
        <v>878</v>
      </c>
      <c r="J1313">
        <v>34</v>
      </c>
      <c r="K1313" t="s">
        <v>14338</v>
      </c>
      <c r="L1313">
        <v>9</v>
      </c>
    </row>
    <row r="1314" spans="1:12">
      <c r="A1314" t="s">
        <v>25</v>
      </c>
      <c r="B1314" t="s">
        <v>2091</v>
      </c>
      <c r="C1314">
        <v>26171</v>
      </c>
      <c r="D1314">
        <v>394</v>
      </c>
      <c r="E1314" t="s">
        <v>2091</v>
      </c>
      <c r="F1314" s="8">
        <v>46047</v>
      </c>
      <c r="G1314" t="s">
        <v>14337</v>
      </c>
      <c r="H1314">
        <v>711</v>
      </c>
      <c r="I1314">
        <v>711</v>
      </c>
      <c r="J1314">
        <v>48</v>
      </c>
      <c r="K1314" t="s">
        <v>14338</v>
      </c>
      <c r="L1314">
        <v>5</v>
      </c>
    </row>
    <row r="1315" spans="1:12">
      <c r="A1315" t="s">
        <v>25</v>
      </c>
      <c r="B1315" t="s">
        <v>2091</v>
      </c>
      <c r="C1315">
        <v>28006</v>
      </c>
      <c r="D1315">
        <v>394</v>
      </c>
      <c r="E1315" t="s">
        <v>2091</v>
      </c>
      <c r="F1315" s="8">
        <v>46060</v>
      </c>
      <c r="G1315" t="s">
        <v>14337</v>
      </c>
      <c r="H1315">
        <v>776</v>
      </c>
      <c r="I1315">
        <v>776</v>
      </c>
      <c r="J1315">
        <v>50</v>
      </c>
      <c r="K1315" t="s">
        <v>14338</v>
      </c>
      <c r="L1315">
        <v>6</v>
      </c>
    </row>
    <row r="1316" spans="1:12">
      <c r="A1316" t="s">
        <v>25</v>
      </c>
      <c r="B1316" t="s">
        <v>2091</v>
      </c>
      <c r="C1316">
        <v>28903</v>
      </c>
      <c r="D1316">
        <v>394</v>
      </c>
      <c r="E1316" t="s">
        <v>2091</v>
      </c>
      <c r="F1316" s="8">
        <v>46068</v>
      </c>
      <c r="G1316" t="s">
        <v>14337</v>
      </c>
      <c r="H1316">
        <v>844</v>
      </c>
      <c r="I1316">
        <v>844</v>
      </c>
      <c r="J1316">
        <v>68</v>
      </c>
      <c r="K1316" t="s">
        <v>14338</v>
      </c>
      <c r="L1316">
        <v>8</v>
      </c>
    </row>
    <row r="1317" spans="1:12">
      <c r="A1317" t="s">
        <v>25</v>
      </c>
      <c r="B1317" t="s">
        <v>2091</v>
      </c>
      <c r="C1317">
        <v>25159</v>
      </c>
      <c r="D1317">
        <v>394</v>
      </c>
      <c r="E1317" t="s">
        <v>2091</v>
      </c>
      <c r="F1317" s="8">
        <v>46040</v>
      </c>
      <c r="G1317" t="s">
        <v>14337</v>
      </c>
      <c r="H1317">
        <v>663</v>
      </c>
      <c r="I1317">
        <v>663</v>
      </c>
      <c r="J1317">
        <v>70</v>
      </c>
      <c r="K1317" t="s">
        <v>14338</v>
      </c>
      <c r="L1317">
        <v>4</v>
      </c>
    </row>
    <row r="1318" spans="1:12">
      <c r="A1318" t="s">
        <v>25</v>
      </c>
      <c r="B1318" t="s">
        <v>2091</v>
      </c>
      <c r="C1318">
        <v>27268</v>
      </c>
      <c r="D1318">
        <v>394</v>
      </c>
      <c r="E1318" t="s">
        <v>2091</v>
      </c>
      <c r="F1318" s="8">
        <v>46045</v>
      </c>
      <c r="G1318" t="s">
        <v>14337</v>
      </c>
      <c r="H1318">
        <v>673</v>
      </c>
      <c r="I1318">
        <v>673</v>
      </c>
      <c r="J1318">
        <v>5</v>
      </c>
      <c r="K1318" t="s">
        <v>14338</v>
      </c>
      <c r="L1318">
        <v>4</v>
      </c>
    </row>
    <row r="1319" spans="1:12">
      <c r="A1319" t="s">
        <v>25</v>
      </c>
      <c r="B1319" t="s">
        <v>2091</v>
      </c>
      <c r="C1319">
        <v>27223</v>
      </c>
      <c r="D1319">
        <v>394</v>
      </c>
      <c r="E1319" t="s">
        <v>2091</v>
      </c>
      <c r="F1319" s="8">
        <v>46042</v>
      </c>
      <c r="G1319" t="s">
        <v>14337</v>
      </c>
      <c r="H1319">
        <v>668</v>
      </c>
      <c r="I1319">
        <v>668</v>
      </c>
      <c r="J1319">
        <v>5</v>
      </c>
      <c r="K1319" t="s">
        <v>14338</v>
      </c>
      <c r="L1319">
        <v>4</v>
      </c>
    </row>
    <row r="1320" spans="1:12">
      <c r="A1320" t="s">
        <v>25</v>
      </c>
      <c r="B1320" t="s">
        <v>2091</v>
      </c>
      <c r="C1320">
        <v>27296</v>
      </c>
      <c r="D1320">
        <v>394</v>
      </c>
      <c r="E1320" t="s">
        <v>2091</v>
      </c>
      <c r="F1320" s="8">
        <v>46046</v>
      </c>
      <c r="G1320" t="s">
        <v>14337</v>
      </c>
      <c r="H1320">
        <v>689</v>
      </c>
      <c r="I1320">
        <v>689</v>
      </c>
      <c r="J1320">
        <v>16</v>
      </c>
      <c r="K1320" t="s">
        <v>14338</v>
      </c>
      <c r="L1320">
        <v>4</v>
      </c>
    </row>
    <row r="1321" spans="1:12">
      <c r="A1321" t="s">
        <v>25</v>
      </c>
      <c r="B1321" t="s">
        <v>2091</v>
      </c>
      <c r="C1321">
        <v>23423</v>
      </c>
      <c r="D1321">
        <v>394</v>
      </c>
      <c r="E1321" t="s">
        <v>2091</v>
      </c>
      <c r="F1321" s="8">
        <v>46026</v>
      </c>
      <c r="G1321" t="s">
        <v>14337</v>
      </c>
      <c r="H1321">
        <v>593</v>
      </c>
      <c r="I1321">
        <v>593</v>
      </c>
      <c r="J1321">
        <v>28</v>
      </c>
      <c r="K1321" t="s">
        <v>14338</v>
      </c>
      <c r="L1321">
        <v>2</v>
      </c>
    </row>
    <row r="1322" spans="1:12">
      <c r="A1322" t="s">
        <v>25</v>
      </c>
      <c r="B1322" t="s">
        <v>2091</v>
      </c>
      <c r="C1322">
        <v>24331</v>
      </c>
      <c r="D1322">
        <v>394</v>
      </c>
      <c r="E1322" t="s">
        <v>2091</v>
      </c>
      <c r="F1322" s="8">
        <v>46033</v>
      </c>
      <c r="G1322" t="s">
        <v>14337</v>
      </c>
      <c r="H1322">
        <v>593</v>
      </c>
      <c r="I1322">
        <v>593</v>
      </c>
      <c r="J1322">
        <v>0</v>
      </c>
      <c r="K1322" t="s">
        <v>14338</v>
      </c>
      <c r="L1322">
        <v>3</v>
      </c>
    </row>
    <row r="1323" spans="1:12">
      <c r="A1323" t="s">
        <v>25</v>
      </c>
      <c r="B1323" t="s">
        <v>1042</v>
      </c>
      <c r="C1323">
        <v>32828</v>
      </c>
      <c r="D1323">
        <v>395</v>
      </c>
      <c r="E1323" t="s">
        <v>1042</v>
      </c>
      <c r="F1323" s="8">
        <v>46096</v>
      </c>
      <c r="G1323" t="s">
        <v>14337</v>
      </c>
      <c r="H1323">
        <v>771</v>
      </c>
      <c r="I1323">
        <v>771</v>
      </c>
      <c r="J1323">
        <v>0</v>
      </c>
      <c r="K1323" t="s">
        <v>14338</v>
      </c>
      <c r="L1323">
        <v>12</v>
      </c>
    </row>
    <row r="1324" spans="1:12">
      <c r="A1324" t="s">
        <v>25</v>
      </c>
      <c r="B1324" t="s">
        <v>1042</v>
      </c>
      <c r="C1324">
        <v>30821</v>
      </c>
      <c r="D1324">
        <v>395</v>
      </c>
      <c r="E1324" t="s">
        <v>1042</v>
      </c>
      <c r="F1324" s="8">
        <v>46082</v>
      </c>
      <c r="G1324" t="s">
        <v>14337</v>
      </c>
      <c r="H1324">
        <v>725</v>
      </c>
      <c r="I1324">
        <v>725</v>
      </c>
      <c r="J1324">
        <v>0</v>
      </c>
      <c r="K1324" t="s">
        <v>14338</v>
      </c>
      <c r="L1324">
        <v>10</v>
      </c>
    </row>
    <row r="1325" spans="1:12">
      <c r="A1325" t="s">
        <v>25</v>
      </c>
      <c r="B1325" t="s">
        <v>1042</v>
      </c>
      <c r="C1325">
        <v>31837</v>
      </c>
      <c r="D1325">
        <v>395</v>
      </c>
      <c r="E1325" t="s">
        <v>1042</v>
      </c>
      <c r="F1325" s="8">
        <v>46089</v>
      </c>
      <c r="G1325" t="s">
        <v>14337</v>
      </c>
      <c r="H1325">
        <v>771</v>
      </c>
      <c r="I1325">
        <v>771</v>
      </c>
      <c r="J1325">
        <v>46</v>
      </c>
      <c r="K1325" t="s">
        <v>14338</v>
      </c>
      <c r="L1325">
        <v>11</v>
      </c>
    </row>
    <row r="1326" spans="1:12">
      <c r="A1326" t="s">
        <v>25</v>
      </c>
      <c r="B1326" t="s">
        <v>1042</v>
      </c>
      <c r="C1326">
        <v>27016</v>
      </c>
      <c r="D1326">
        <v>395</v>
      </c>
      <c r="E1326" t="s">
        <v>1042</v>
      </c>
      <c r="F1326" s="8">
        <v>46053</v>
      </c>
      <c r="G1326" t="s">
        <v>14337</v>
      </c>
      <c r="H1326">
        <v>624</v>
      </c>
      <c r="I1326">
        <v>624</v>
      </c>
      <c r="J1326">
        <v>6</v>
      </c>
      <c r="K1326" t="s">
        <v>14338</v>
      </c>
      <c r="L1326">
        <v>5</v>
      </c>
    </row>
    <row r="1327" spans="1:12">
      <c r="A1327" t="s">
        <v>25</v>
      </c>
      <c r="B1327" t="s">
        <v>1042</v>
      </c>
      <c r="C1327">
        <v>29702</v>
      </c>
      <c r="D1327">
        <v>395</v>
      </c>
      <c r="E1327" t="s">
        <v>1042</v>
      </c>
      <c r="F1327" s="8">
        <v>46075</v>
      </c>
      <c r="G1327" t="s">
        <v>14337</v>
      </c>
      <c r="H1327">
        <v>725</v>
      </c>
      <c r="I1327">
        <v>725</v>
      </c>
      <c r="J1327">
        <v>35</v>
      </c>
      <c r="K1327" t="s">
        <v>14338</v>
      </c>
      <c r="L1327">
        <v>9</v>
      </c>
    </row>
    <row r="1328" spans="1:12">
      <c r="A1328" t="s">
        <v>25</v>
      </c>
      <c r="B1328" t="s">
        <v>1042</v>
      </c>
      <c r="C1328">
        <v>25161</v>
      </c>
      <c r="D1328">
        <v>395</v>
      </c>
      <c r="E1328" t="s">
        <v>1042</v>
      </c>
      <c r="F1328" s="8">
        <v>46040</v>
      </c>
      <c r="G1328" t="s">
        <v>14337</v>
      </c>
      <c r="H1328">
        <v>618</v>
      </c>
      <c r="I1328">
        <v>618</v>
      </c>
      <c r="J1328">
        <v>29</v>
      </c>
      <c r="K1328" t="s">
        <v>14338</v>
      </c>
      <c r="L1328">
        <v>4</v>
      </c>
    </row>
    <row r="1329" spans="1:12">
      <c r="A1329" t="s">
        <v>25</v>
      </c>
      <c r="B1329" t="s">
        <v>1042</v>
      </c>
      <c r="C1329">
        <v>28008</v>
      </c>
      <c r="D1329">
        <v>395</v>
      </c>
      <c r="E1329" t="s">
        <v>1042</v>
      </c>
      <c r="F1329" s="8">
        <v>46060</v>
      </c>
      <c r="G1329" t="s">
        <v>14337</v>
      </c>
      <c r="H1329">
        <v>672</v>
      </c>
      <c r="I1329">
        <v>672</v>
      </c>
      <c r="J1329">
        <v>48</v>
      </c>
      <c r="K1329" t="s">
        <v>14338</v>
      </c>
      <c r="L1329">
        <v>6</v>
      </c>
    </row>
    <row r="1330" spans="1:12">
      <c r="A1330" t="s">
        <v>25</v>
      </c>
      <c r="B1330" t="s">
        <v>1042</v>
      </c>
      <c r="C1330">
        <v>24333</v>
      </c>
      <c r="D1330">
        <v>395</v>
      </c>
      <c r="E1330" t="s">
        <v>1042</v>
      </c>
      <c r="F1330" s="8">
        <v>46033</v>
      </c>
      <c r="G1330" t="s">
        <v>14337</v>
      </c>
      <c r="H1330">
        <v>589</v>
      </c>
      <c r="I1330">
        <v>589</v>
      </c>
      <c r="J1330">
        <v>6</v>
      </c>
      <c r="K1330" t="s">
        <v>14338</v>
      </c>
      <c r="L1330">
        <v>3</v>
      </c>
    </row>
    <row r="1331" spans="1:12">
      <c r="A1331" t="s">
        <v>25</v>
      </c>
      <c r="B1331" t="s">
        <v>1042</v>
      </c>
      <c r="C1331">
        <v>28905</v>
      </c>
      <c r="D1331">
        <v>395</v>
      </c>
      <c r="E1331" t="s">
        <v>1042</v>
      </c>
      <c r="F1331" s="8">
        <v>46068</v>
      </c>
      <c r="G1331" t="s">
        <v>14337</v>
      </c>
      <c r="H1331">
        <v>690</v>
      </c>
      <c r="I1331">
        <v>690</v>
      </c>
      <c r="J1331">
        <v>18</v>
      </c>
      <c r="K1331" t="s">
        <v>14338</v>
      </c>
      <c r="L1331">
        <v>8</v>
      </c>
    </row>
    <row r="1332" spans="1:12">
      <c r="A1332" t="s">
        <v>25</v>
      </c>
      <c r="B1332" t="s">
        <v>1042</v>
      </c>
      <c r="C1332">
        <v>23425</v>
      </c>
      <c r="D1332">
        <v>395</v>
      </c>
      <c r="E1332" t="s">
        <v>1042</v>
      </c>
      <c r="F1332" s="8">
        <v>46026</v>
      </c>
      <c r="G1332" t="s">
        <v>14337</v>
      </c>
      <c r="H1332">
        <v>583</v>
      </c>
      <c r="I1332">
        <v>583</v>
      </c>
      <c r="J1332">
        <v>0</v>
      </c>
      <c r="K1332" t="s">
        <v>14338</v>
      </c>
      <c r="L1332">
        <v>2</v>
      </c>
    </row>
    <row r="1333" spans="1:12">
      <c r="A1333" t="s">
        <v>25</v>
      </c>
      <c r="B1333" t="s">
        <v>1042</v>
      </c>
      <c r="C1333">
        <v>26173</v>
      </c>
      <c r="D1333">
        <v>395</v>
      </c>
      <c r="E1333" t="s">
        <v>1042</v>
      </c>
      <c r="F1333" s="8">
        <v>46047</v>
      </c>
      <c r="G1333" t="s">
        <v>14337</v>
      </c>
      <c r="H1333">
        <v>618</v>
      </c>
      <c r="I1333">
        <v>618</v>
      </c>
      <c r="J1333">
        <v>0</v>
      </c>
      <c r="K1333" t="s">
        <v>14338</v>
      </c>
      <c r="L1333">
        <v>5</v>
      </c>
    </row>
    <row r="1334" spans="1:12">
      <c r="A1334" t="s">
        <v>25</v>
      </c>
      <c r="B1334" t="s">
        <v>835</v>
      </c>
      <c r="C1334">
        <v>32830</v>
      </c>
      <c r="D1334">
        <v>396</v>
      </c>
      <c r="E1334" t="s">
        <v>835</v>
      </c>
      <c r="F1334" s="8">
        <v>46096</v>
      </c>
      <c r="G1334" t="s">
        <v>14337</v>
      </c>
      <c r="H1334">
        <v>261</v>
      </c>
      <c r="I1334">
        <v>261</v>
      </c>
      <c r="J1334">
        <v>0</v>
      </c>
      <c r="K1334" t="s">
        <v>14338</v>
      </c>
      <c r="L1334">
        <v>12</v>
      </c>
    </row>
    <row r="1335" spans="1:12">
      <c r="A1335" t="s">
        <v>25</v>
      </c>
      <c r="B1335" t="s">
        <v>835</v>
      </c>
      <c r="C1335">
        <v>30823</v>
      </c>
      <c r="D1335">
        <v>396</v>
      </c>
      <c r="E1335" t="s">
        <v>835</v>
      </c>
      <c r="F1335" s="8">
        <v>46082</v>
      </c>
      <c r="G1335" t="s">
        <v>14337</v>
      </c>
      <c r="H1335">
        <v>261</v>
      </c>
      <c r="I1335">
        <v>261</v>
      </c>
      <c r="J1335">
        <v>0</v>
      </c>
      <c r="K1335" t="s">
        <v>14338</v>
      </c>
      <c r="L1335">
        <v>10</v>
      </c>
    </row>
    <row r="1336" spans="1:12">
      <c r="A1336" t="s">
        <v>25</v>
      </c>
      <c r="B1336" t="s">
        <v>835</v>
      </c>
      <c r="C1336">
        <v>31839</v>
      </c>
      <c r="D1336">
        <v>396</v>
      </c>
      <c r="E1336" t="s">
        <v>835</v>
      </c>
      <c r="F1336" s="8">
        <v>46089</v>
      </c>
      <c r="G1336" t="s">
        <v>14337</v>
      </c>
      <c r="H1336">
        <v>261</v>
      </c>
      <c r="I1336">
        <v>261</v>
      </c>
      <c r="J1336">
        <v>0</v>
      </c>
      <c r="K1336" t="s">
        <v>14338</v>
      </c>
      <c r="L1336">
        <v>11</v>
      </c>
    </row>
    <row r="1337" spans="1:12">
      <c r="A1337" t="s">
        <v>25</v>
      </c>
      <c r="B1337" t="s">
        <v>835</v>
      </c>
      <c r="C1337">
        <v>27018</v>
      </c>
      <c r="D1337">
        <v>396</v>
      </c>
      <c r="E1337" t="s">
        <v>835</v>
      </c>
      <c r="F1337" s="8">
        <v>46053</v>
      </c>
      <c r="G1337" t="s">
        <v>14337</v>
      </c>
      <c r="H1337">
        <v>261</v>
      </c>
      <c r="I1337">
        <v>261</v>
      </c>
      <c r="J1337">
        <v>1</v>
      </c>
      <c r="K1337" t="s">
        <v>14338</v>
      </c>
      <c r="L1337">
        <v>5</v>
      </c>
    </row>
    <row r="1338" spans="1:12">
      <c r="A1338" t="s">
        <v>25</v>
      </c>
      <c r="B1338" t="s">
        <v>835</v>
      </c>
      <c r="C1338">
        <v>25163</v>
      </c>
      <c r="D1338">
        <v>396</v>
      </c>
      <c r="E1338" t="s">
        <v>835</v>
      </c>
      <c r="F1338" s="8">
        <v>46040</v>
      </c>
      <c r="G1338" t="s">
        <v>14337</v>
      </c>
      <c r="H1338">
        <v>260</v>
      </c>
      <c r="I1338">
        <v>260</v>
      </c>
      <c r="J1338">
        <v>46</v>
      </c>
      <c r="K1338" t="s">
        <v>14338</v>
      </c>
      <c r="L1338">
        <v>4</v>
      </c>
    </row>
    <row r="1339" spans="1:12">
      <c r="A1339" t="s">
        <v>25</v>
      </c>
      <c r="B1339" t="s">
        <v>835</v>
      </c>
      <c r="C1339">
        <v>24335</v>
      </c>
      <c r="D1339">
        <v>396</v>
      </c>
      <c r="E1339" t="s">
        <v>835</v>
      </c>
      <c r="F1339" s="8">
        <v>46033</v>
      </c>
      <c r="G1339" t="s">
        <v>14337</v>
      </c>
      <c r="H1339">
        <v>201</v>
      </c>
      <c r="I1339">
        <v>201</v>
      </c>
      <c r="J1339">
        <v>3</v>
      </c>
      <c r="K1339" t="s">
        <v>14338</v>
      </c>
      <c r="L1339">
        <v>3</v>
      </c>
    </row>
    <row r="1340" spans="1:12">
      <c r="A1340" t="s">
        <v>25</v>
      </c>
      <c r="B1340" t="s">
        <v>835</v>
      </c>
      <c r="C1340">
        <v>23427</v>
      </c>
      <c r="D1340">
        <v>396</v>
      </c>
      <c r="E1340" t="s">
        <v>835</v>
      </c>
      <c r="F1340" s="8">
        <v>46026</v>
      </c>
      <c r="G1340" t="s">
        <v>14337</v>
      </c>
      <c r="H1340">
        <v>198</v>
      </c>
      <c r="I1340">
        <v>198</v>
      </c>
      <c r="J1340">
        <v>0</v>
      </c>
      <c r="K1340" t="s">
        <v>14338</v>
      </c>
      <c r="L1340">
        <v>2</v>
      </c>
    </row>
    <row r="1341" spans="1:12">
      <c r="A1341" t="s">
        <v>25</v>
      </c>
      <c r="B1341" t="s">
        <v>835</v>
      </c>
      <c r="C1341">
        <v>26175</v>
      </c>
      <c r="D1341">
        <v>396</v>
      </c>
      <c r="E1341" t="s">
        <v>835</v>
      </c>
      <c r="F1341" s="8">
        <v>46047</v>
      </c>
      <c r="G1341" t="s">
        <v>14337</v>
      </c>
      <c r="H1341">
        <v>260</v>
      </c>
      <c r="I1341">
        <v>260</v>
      </c>
      <c r="J1341">
        <v>0</v>
      </c>
      <c r="K1341" t="s">
        <v>14338</v>
      </c>
      <c r="L1341">
        <v>5</v>
      </c>
    </row>
    <row r="1342" spans="1:12">
      <c r="A1342" t="s">
        <v>25</v>
      </c>
      <c r="B1342" t="s">
        <v>835</v>
      </c>
      <c r="C1342">
        <v>28010</v>
      </c>
      <c r="D1342">
        <v>396</v>
      </c>
      <c r="E1342" t="s">
        <v>835</v>
      </c>
      <c r="F1342" s="8">
        <v>46060</v>
      </c>
      <c r="G1342" t="s">
        <v>14337</v>
      </c>
      <c r="H1342">
        <v>261</v>
      </c>
      <c r="I1342">
        <v>261</v>
      </c>
      <c r="J1342">
        <v>0</v>
      </c>
      <c r="K1342" t="s">
        <v>14338</v>
      </c>
      <c r="L1342">
        <v>6</v>
      </c>
    </row>
    <row r="1343" spans="1:12">
      <c r="A1343" t="s">
        <v>25</v>
      </c>
      <c r="B1343" t="s">
        <v>835</v>
      </c>
      <c r="C1343">
        <v>28907</v>
      </c>
      <c r="D1343">
        <v>396</v>
      </c>
      <c r="E1343" t="s">
        <v>835</v>
      </c>
      <c r="F1343" s="8">
        <v>46068</v>
      </c>
      <c r="G1343" t="s">
        <v>14337</v>
      </c>
      <c r="H1343">
        <v>261</v>
      </c>
      <c r="I1343">
        <v>261</v>
      </c>
      <c r="J1343">
        <v>0</v>
      </c>
      <c r="K1343" t="s">
        <v>14338</v>
      </c>
      <c r="L1343">
        <v>8</v>
      </c>
    </row>
    <row r="1344" spans="1:12">
      <c r="A1344" t="s">
        <v>25</v>
      </c>
      <c r="B1344" t="s">
        <v>835</v>
      </c>
      <c r="C1344">
        <v>29704</v>
      </c>
      <c r="D1344">
        <v>396</v>
      </c>
      <c r="E1344" t="s">
        <v>835</v>
      </c>
      <c r="F1344" s="8">
        <v>46075</v>
      </c>
      <c r="G1344" t="s">
        <v>14337</v>
      </c>
      <c r="H1344">
        <v>261</v>
      </c>
      <c r="I1344">
        <v>261</v>
      </c>
      <c r="J1344">
        <v>0</v>
      </c>
      <c r="K1344" t="s">
        <v>14338</v>
      </c>
      <c r="L1344">
        <v>9</v>
      </c>
    </row>
    <row r="1345" spans="1:12">
      <c r="A1345" t="s">
        <v>25</v>
      </c>
      <c r="B1345" t="s">
        <v>510</v>
      </c>
      <c r="C1345">
        <v>32832</v>
      </c>
      <c r="D1345">
        <v>397</v>
      </c>
      <c r="E1345" t="s">
        <v>510</v>
      </c>
      <c r="F1345" s="8">
        <v>46096</v>
      </c>
      <c r="G1345" t="s">
        <v>14337</v>
      </c>
      <c r="H1345">
        <v>209</v>
      </c>
      <c r="I1345">
        <v>209</v>
      </c>
      <c r="J1345">
        <v>0</v>
      </c>
      <c r="K1345" t="s">
        <v>14338</v>
      </c>
      <c r="L1345">
        <v>12</v>
      </c>
    </row>
    <row r="1346" spans="1:12">
      <c r="A1346" t="s">
        <v>25</v>
      </c>
      <c r="B1346" t="s">
        <v>510</v>
      </c>
      <c r="C1346">
        <v>30825</v>
      </c>
      <c r="D1346">
        <v>397</v>
      </c>
      <c r="E1346" t="s">
        <v>510</v>
      </c>
      <c r="F1346" s="8">
        <v>46082</v>
      </c>
      <c r="G1346" t="s">
        <v>14337</v>
      </c>
      <c r="H1346">
        <v>170</v>
      </c>
      <c r="I1346">
        <v>170</v>
      </c>
      <c r="J1346">
        <v>0</v>
      </c>
      <c r="K1346" t="s">
        <v>14338</v>
      </c>
      <c r="L1346">
        <v>10</v>
      </c>
    </row>
    <row r="1347" spans="1:12">
      <c r="A1347" t="s">
        <v>25</v>
      </c>
      <c r="B1347" t="s">
        <v>510</v>
      </c>
      <c r="C1347">
        <v>31841</v>
      </c>
      <c r="D1347">
        <v>397</v>
      </c>
      <c r="E1347" t="s">
        <v>510</v>
      </c>
      <c r="F1347" s="8">
        <v>46089</v>
      </c>
      <c r="G1347" t="s">
        <v>14337</v>
      </c>
      <c r="H1347">
        <v>209</v>
      </c>
      <c r="I1347">
        <v>209</v>
      </c>
      <c r="J1347">
        <v>39</v>
      </c>
      <c r="K1347" t="s">
        <v>14338</v>
      </c>
      <c r="L1347">
        <v>11</v>
      </c>
    </row>
    <row r="1348" spans="1:12">
      <c r="A1348" t="s">
        <v>25</v>
      </c>
      <c r="B1348" t="s">
        <v>510</v>
      </c>
      <c r="C1348">
        <v>27020</v>
      </c>
      <c r="D1348">
        <v>397</v>
      </c>
      <c r="E1348" t="s">
        <v>510</v>
      </c>
      <c r="F1348" s="8">
        <v>46053</v>
      </c>
      <c r="G1348" t="s">
        <v>14337</v>
      </c>
      <c r="H1348">
        <v>133</v>
      </c>
      <c r="I1348">
        <v>133</v>
      </c>
      <c r="J1348">
        <v>0</v>
      </c>
      <c r="K1348" t="s">
        <v>14338</v>
      </c>
      <c r="L1348">
        <v>5</v>
      </c>
    </row>
    <row r="1349" spans="1:12">
      <c r="A1349" t="s">
        <v>25</v>
      </c>
      <c r="B1349" t="s">
        <v>510</v>
      </c>
      <c r="C1349">
        <v>29706</v>
      </c>
      <c r="D1349">
        <v>397</v>
      </c>
      <c r="E1349" t="s">
        <v>510</v>
      </c>
      <c r="F1349" s="8">
        <v>46075</v>
      </c>
      <c r="G1349" t="s">
        <v>14337</v>
      </c>
      <c r="H1349">
        <v>170</v>
      </c>
      <c r="I1349">
        <v>170</v>
      </c>
      <c r="J1349">
        <v>37</v>
      </c>
      <c r="K1349" t="s">
        <v>14338</v>
      </c>
      <c r="L1349">
        <v>9</v>
      </c>
    </row>
    <row r="1350" spans="1:12">
      <c r="A1350" t="s">
        <v>25</v>
      </c>
      <c r="B1350" t="s">
        <v>510</v>
      </c>
      <c r="C1350">
        <v>23429</v>
      </c>
      <c r="D1350">
        <v>397</v>
      </c>
      <c r="E1350" t="s">
        <v>510</v>
      </c>
      <c r="F1350" s="8">
        <v>46026</v>
      </c>
      <c r="G1350" t="s">
        <v>14337</v>
      </c>
      <c r="H1350">
        <v>133</v>
      </c>
      <c r="I1350">
        <v>133</v>
      </c>
      <c r="J1350">
        <v>0</v>
      </c>
      <c r="K1350" t="s">
        <v>14338</v>
      </c>
      <c r="L1350">
        <v>2</v>
      </c>
    </row>
    <row r="1351" spans="1:12">
      <c r="A1351" t="s">
        <v>25</v>
      </c>
      <c r="B1351" t="s">
        <v>510</v>
      </c>
      <c r="C1351">
        <v>28909</v>
      </c>
      <c r="D1351">
        <v>397</v>
      </c>
      <c r="E1351" t="s">
        <v>510</v>
      </c>
      <c r="F1351" s="8">
        <v>46068</v>
      </c>
      <c r="G1351" t="s">
        <v>14337</v>
      </c>
      <c r="H1351">
        <v>133</v>
      </c>
      <c r="I1351">
        <v>133</v>
      </c>
      <c r="J1351">
        <v>0</v>
      </c>
      <c r="K1351" t="s">
        <v>14338</v>
      </c>
      <c r="L1351">
        <v>8</v>
      </c>
    </row>
    <row r="1352" spans="1:12">
      <c r="A1352" t="s">
        <v>25</v>
      </c>
      <c r="B1352" t="s">
        <v>510</v>
      </c>
      <c r="C1352">
        <v>28012</v>
      </c>
      <c r="D1352">
        <v>397</v>
      </c>
      <c r="E1352" t="s">
        <v>510</v>
      </c>
      <c r="F1352" s="8">
        <v>46060</v>
      </c>
      <c r="G1352" t="s">
        <v>14337</v>
      </c>
      <c r="H1352">
        <v>133</v>
      </c>
      <c r="I1352">
        <v>133</v>
      </c>
      <c r="J1352">
        <v>0</v>
      </c>
      <c r="K1352" t="s">
        <v>14338</v>
      </c>
      <c r="L1352">
        <v>6</v>
      </c>
    </row>
    <row r="1353" spans="1:12">
      <c r="A1353" t="s">
        <v>25</v>
      </c>
      <c r="B1353" t="s">
        <v>510</v>
      </c>
      <c r="C1353">
        <v>26177</v>
      </c>
      <c r="D1353">
        <v>397</v>
      </c>
      <c r="E1353" t="s">
        <v>510</v>
      </c>
      <c r="F1353" s="8">
        <v>46047</v>
      </c>
      <c r="G1353" t="s">
        <v>14337</v>
      </c>
      <c r="H1353">
        <v>133</v>
      </c>
      <c r="I1353">
        <v>133</v>
      </c>
      <c r="J1353">
        <v>0</v>
      </c>
      <c r="K1353" t="s">
        <v>14338</v>
      </c>
      <c r="L1353">
        <v>5</v>
      </c>
    </row>
    <row r="1354" spans="1:12">
      <c r="A1354" t="s">
        <v>25</v>
      </c>
      <c r="B1354" t="s">
        <v>510</v>
      </c>
      <c r="C1354">
        <v>25165</v>
      </c>
      <c r="D1354">
        <v>397</v>
      </c>
      <c r="E1354" t="s">
        <v>510</v>
      </c>
      <c r="F1354" s="8">
        <v>46040</v>
      </c>
      <c r="G1354" t="s">
        <v>14337</v>
      </c>
      <c r="H1354">
        <v>133</v>
      </c>
      <c r="I1354">
        <v>133</v>
      </c>
      <c r="J1354">
        <v>0</v>
      </c>
      <c r="K1354" t="s">
        <v>14338</v>
      </c>
      <c r="L1354">
        <v>4</v>
      </c>
    </row>
    <row r="1355" spans="1:12">
      <c r="A1355" t="s">
        <v>25</v>
      </c>
      <c r="B1355" t="s">
        <v>510</v>
      </c>
      <c r="C1355">
        <v>24337</v>
      </c>
      <c r="D1355">
        <v>397</v>
      </c>
      <c r="E1355" t="s">
        <v>510</v>
      </c>
      <c r="F1355" s="8">
        <v>46033</v>
      </c>
      <c r="G1355" t="s">
        <v>14337</v>
      </c>
      <c r="H1355">
        <v>133</v>
      </c>
      <c r="I1355">
        <v>133</v>
      </c>
      <c r="J1355">
        <v>0</v>
      </c>
      <c r="K1355" t="s">
        <v>14338</v>
      </c>
      <c r="L1355">
        <v>3</v>
      </c>
    </row>
    <row r="1356" spans="1:12">
      <c r="A1356" t="s">
        <v>25</v>
      </c>
      <c r="B1356" t="s">
        <v>7222</v>
      </c>
      <c r="C1356">
        <v>32834</v>
      </c>
      <c r="D1356">
        <v>398</v>
      </c>
      <c r="E1356" t="s">
        <v>7222</v>
      </c>
      <c r="F1356" s="8">
        <v>46096</v>
      </c>
      <c r="G1356" t="s">
        <v>14337</v>
      </c>
      <c r="H1356">
        <v>5</v>
      </c>
      <c r="I1356">
        <v>5</v>
      </c>
      <c r="J1356">
        <v>0</v>
      </c>
      <c r="K1356" t="s">
        <v>14338</v>
      </c>
      <c r="L1356">
        <v>12</v>
      </c>
    </row>
    <row r="1357" spans="1:12">
      <c r="A1357" t="s">
        <v>25</v>
      </c>
      <c r="B1357" t="s">
        <v>7222</v>
      </c>
      <c r="C1357">
        <v>30827</v>
      </c>
      <c r="D1357">
        <v>398</v>
      </c>
      <c r="E1357" t="s">
        <v>7222</v>
      </c>
      <c r="F1357" s="8">
        <v>46082</v>
      </c>
      <c r="G1357" t="s">
        <v>14337</v>
      </c>
      <c r="H1357">
        <v>5</v>
      </c>
      <c r="I1357">
        <v>5</v>
      </c>
      <c r="J1357">
        <v>0</v>
      </c>
      <c r="K1357" t="s">
        <v>14338</v>
      </c>
      <c r="L1357">
        <v>10</v>
      </c>
    </row>
    <row r="1358" spans="1:12">
      <c r="A1358" t="s">
        <v>25</v>
      </c>
      <c r="B1358" t="s">
        <v>7222</v>
      </c>
      <c r="C1358">
        <v>31843</v>
      </c>
      <c r="D1358">
        <v>398</v>
      </c>
      <c r="E1358" t="s">
        <v>7222</v>
      </c>
      <c r="F1358" s="8">
        <v>46089</v>
      </c>
      <c r="G1358" t="s">
        <v>14337</v>
      </c>
      <c r="H1358">
        <v>5</v>
      </c>
      <c r="I1358">
        <v>5</v>
      </c>
      <c r="J1358">
        <v>0</v>
      </c>
      <c r="K1358" t="s">
        <v>14338</v>
      </c>
      <c r="L1358">
        <v>11</v>
      </c>
    </row>
    <row r="1359" spans="1:12">
      <c r="A1359" t="s">
        <v>25</v>
      </c>
      <c r="B1359" t="s">
        <v>7222</v>
      </c>
      <c r="C1359">
        <v>27022</v>
      </c>
      <c r="D1359">
        <v>398</v>
      </c>
      <c r="E1359" t="s">
        <v>7222</v>
      </c>
      <c r="F1359" s="8">
        <v>46053</v>
      </c>
      <c r="G1359" t="s">
        <v>14337</v>
      </c>
      <c r="H1359">
        <v>5</v>
      </c>
      <c r="I1359">
        <v>5</v>
      </c>
      <c r="J1359">
        <v>2</v>
      </c>
      <c r="K1359" t="s">
        <v>14338</v>
      </c>
      <c r="L1359">
        <v>5</v>
      </c>
    </row>
    <row r="1360" spans="1:12">
      <c r="A1360" t="s">
        <v>25</v>
      </c>
      <c r="B1360" t="s">
        <v>7222</v>
      </c>
      <c r="C1360">
        <v>23431</v>
      </c>
      <c r="D1360">
        <v>398</v>
      </c>
      <c r="E1360" t="s">
        <v>7222</v>
      </c>
      <c r="F1360" s="8">
        <v>46026</v>
      </c>
      <c r="G1360" t="s">
        <v>14337</v>
      </c>
      <c r="H1360">
        <v>3</v>
      </c>
      <c r="I1360">
        <v>3</v>
      </c>
      <c r="J1360">
        <v>0</v>
      </c>
      <c r="K1360" t="s">
        <v>14338</v>
      </c>
      <c r="L1360">
        <v>2</v>
      </c>
    </row>
    <row r="1361" spans="1:12">
      <c r="A1361" t="s">
        <v>25</v>
      </c>
      <c r="B1361" t="s">
        <v>7222</v>
      </c>
      <c r="C1361">
        <v>29708</v>
      </c>
      <c r="D1361">
        <v>398</v>
      </c>
      <c r="E1361" t="s">
        <v>7222</v>
      </c>
      <c r="F1361" s="8">
        <v>46075</v>
      </c>
      <c r="G1361" t="s">
        <v>14337</v>
      </c>
      <c r="H1361">
        <v>5</v>
      </c>
      <c r="I1361">
        <v>5</v>
      </c>
      <c r="J1361">
        <v>0</v>
      </c>
      <c r="K1361" t="s">
        <v>14338</v>
      </c>
      <c r="L1361">
        <v>9</v>
      </c>
    </row>
    <row r="1362" spans="1:12">
      <c r="A1362" t="s">
        <v>25</v>
      </c>
      <c r="B1362" t="s">
        <v>7222</v>
      </c>
      <c r="C1362">
        <v>28911</v>
      </c>
      <c r="D1362">
        <v>398</v>
      </c>
      <c r="E1362" t="s">
        <v>7222</v>
      </c>
      <c r="F1362" s="8">
        <v>46068</v>
      </c>
      <c r="G1362" t="s">
        <v>14337</v>
      </c>
      <c r="H1362">
        <v>5</v>
      </c>
      <c r="I1362">
        <v>5</v>
      </c>
      <c r="J1362">
        <v>0</v>
      </c>
      <c r="K1362" t="s">
        <v>14338</v>
      </c>
      <c r="L1362">
        <v>8</v>
      </c>
    </row>
    <row r="1363" spans="1:12">
      <c r="A1363" t="s">
        <v>25</v>
      </c>
      <c r="B1363" t="s">
        <v>7222</v>
      </c>
      <c r="C1363">
        <v>28014</v>
      </c>
      <c r="D1363">
        <v>398</v>
      </c>
      <c r="E1363" t="s">
        <v>7222</v>
      </c>
      <c r="F1363" s="8">
        <v>46060</v>
      </c>
      <c r="G1363" t="s">
        <v>14337</v>
      </c>
      <c r="H1363">
        <v>5</v>
      </c>
      <c r="I1363">
        <v>5</v>
      </c>
      <c r="J1363">
        <v>0</v>
      </c>
      <c r="K1363" t="s">
        <v>14338</v>
      </c>
      <c r="L1363">
        <v>6</v>
      </c>
    </row>
    <row r="1364" spans="1:12">
      <c r="A1364" t="s">
        <v>25</v>
      </c>
      <c r="B1364" t="s">
        <v>7222</v>
      </c>
      <c r="C1364">
        <v>25167</v>
      </c>
      <c r="D1364">
        <v>398</v>
      </c>
      <c r="E1364" t="s">
        <v>7222</v>
      </c>
      <c r="F1364" s="8">
        <v>46040</v>
      </c>
      <c r="G1364" t="s">
        <v>14337</v>
      </c>
      <c r="H1364">
        <v>3</v>
      </c>
      <c r="I1364">
        <v>3</v>
      </c>
      <c r="J1364">
        <v>0</v>
      </c>
      <c r="K1364" t="s">
        <v>14338</v>
      </c>
      <c r="L1364">
        <v>4</v>
      </c>
    </row>
    <row r="1365" spans="1:12">
      <c r="A1365" t="s">
        <v>25</v>
      </c>
      <c r="B1365" t="s">
        <v>7222</v>
      </c>
      <c r="C1365">
        <v>24339</v>
      </c>
      <c r="D1365">
        <v>398</v>
      </c>
      <c r="E1365" t="s">
        <v>7222</v>
      </c>
      <c r="F1365" s="8">
        <v>46033</v>
      </c>
      <c r="G1365" t="s">
        <v>14337</v>
      </c>
      <c r="H1365">
        <v>3</v>
      </c>
      <c r="I1365">
        <v>3</v>
      </c>
      <c r="J1365">
        <v>0</v>
      </c>
      <c r="K1365" t="s">
        <v>14338</v>
      </c>
      <c r="L1365">
        <v>3</v>
      </c>
    </row>
    <row r="1366" spans="1:12">
      <c r="A1366" t="s">
        <v>25</v>
      </c>
      <c r="B1366" t="s">
        <v>7222</v>
      </c>
      <c r="C1366">
        <v>26179</v>
      </c>
      <c r="D1366">
        <v>398</v>
      </c>
      <c r="E1366" t="s">
        <v>7222</v>
      </c>
      <c r="F1366" s="8">
        <v>46047</v>
      </c>
      <c r="G1366" t="s">
        <v>14337</v>
      </c>
      <c r="H1366">
        <v>3</v>
      </c>
      <c r="I1366">
        <v>3</v>
      </c>
      <c r="J1366">
        <v>0</v>
      </c>
      <c r="K1366" t="s">
        <v>14338</v>
      </c>
      <c r="L1366">
        <v>5</v>
      </c>
    </row>
    <row r="1367" spans="1:12">
      <c r="A1367" t="s">
        <v>25</v>
      </c>
      <c r="B1367" t="s">
        <v>7227</v>
      </c>
      <c r="C1367">
        <v>32836</v>
      </c>
      <c r="D1367">
        <v>399</v>
      </c>
      <c r="E1367" t="s">
        <v>7227</v>
      </c>
      <c r="F1367" s="8">
        <v>46096</v>
      </c>
      <c r="G1367" t="s">
        <v>14337</v>
      </c>
      <c r="H1367">
        <v>5</v>
      </c>
      <c r="I1367">
        <v>5</v>
      </c>
      <c r="J1367">
        <v>0</v>
      </c>
      <c r="K1367" t="s">
        <v>14338</v>
      </c>
      <c r="L1367">
        <v>12</v>
      </c>
    </row>
    <row r="1368" spans="1:12">
      <c r="A1368" t="s">
        <v>25</v>
      </c>
      <c r="B1368" t="s">
        <v>7227</v>
      </c>
      <c r="C1368">
        <v>30829</v>
      </c>
      <c r="D1368">
        <v>399</v>
      </c>
      <c r="E1368" t="s">
        <v>7227</v>
      </c>
      <c r="F1368" s="8">
        <v>46082</v>
      </c>
      <c r="G1368" t="s">
        <v>14337</v>
      </c>
      <c r="H1368">
        <v>5</v>
      </c>
      <c r="I1368">
        <v>5</v>
      </c>
      <c r="J1368">
        <v>0</v>
      </c>
      <c r="K1368" t="s">
        <v>14338</v>
      </c>
      <c r="L1368">
        <v>10</v>
      </c>
    </row>
    <row r="1369" spans="1:12">
      <c r="A1369" t="s">
        <v>25</v>
      </c>
      <c r="B1369" t="s">
        <v>7227</v>
      </c>
      <c r="C1369">
        <v>31845</v>
      </c>
      <c r="D1369">
        <v>399</v>
      </c>
      <c r="E1369" t="s">
        <v>7227</v>
      </c>
      <c r="F1369" s="8">
        <v>46089</v>
      </c>
      <c r="G1369" t="s">
        <v>14337</v>
      </c>
      <c r="H1369">
        <v>5</v>
      </c>
      <c r="I1369">
        <v>5</v>
      </c>
      <c r="J1369">
        <v>0</v>
      </c>
      <c r="K1369" t="s">
        <v>14338</v>
      </c>
      <c r="L1369">
        <v>11</v>
      </c>
    </row>
    <row r="1370" spans="1:12">
      <c r="A1370" t="s">
        <v>25</v>
      </c>
      <c r="B1370" t="s">
        <v>7227</v>
      </c>
      <c r="C1370">
        <v>27024</v>
      </c>
      <c r="D1370">
        <v>399</v>
      </c>
      <c r="E1370" t="s">
        <v>7227</v>
      </c>
      <c r="F1370" s="8">
        <v>46053</v>
      </c>
      <c r="G1370" t="s">
        <v>14337</v>
      </c>
      <c r="H1370">
        <v>5</v>
      </c>
      <c r="I1370">
        <v>5</v>
      </c>
      <c r="J1370">
        <v>1</v>
      </c>
      <c r="K1370" t="s">
        <v>14338</v>
      </c>
      <c r="L1370">
        <v>5</v>
      </c>
    </row>
    <row r="1371" spans="1:12">
      <c r="A1371" t="s">
        <v>25</v>
      </c>
      <c r="B1371" t="s">
        <v>7227</v>
      </c>
      <c r="C1371">
        <v>23433</v>
      </c>
      <c r="D1371">
        <v>399</v>
      </c>
      <c r="E1371" t="s">
        <v>7227</v>
      </c>
      <c r="F1371" s="8">
        <v>46026</v>
      </c>
      <c r="G1371" t="s">
        <v>14337</v>
      </c>
      <c r="H1371">
        <v>4</v>
      </c>
      <c r="I1371">
        <v>4</v>
      </c>
      <c r="J1371">
        <v>0</v>
      </c>
      <c r="K1371" t="s">
        <v>14338</v>
      </c>
      <c r="L1371">
        <v>2</v>
      </c>
    </row>
    <row r="1372" spans="1:12">
      <c r="A1372" t="s">
        <v>25</v>
      </c>
      <c r="B1372" t="s">
        <v>7227</v>
      </c>
      <c r="C1372">
        <v>29710</v>
      </c>
      <c r="D1372">
        <v>399</v>
      </c>
      <c r="E1372" t="s">
        <v>7227</v>
      </c>
      <c r="F1372" s="8">
        <v>46075</v>
      </c>
      <c r="G1372" t="s">
        <v>14337</v>
      </c>
      <c r="H1372">
        <v>5</v>
      </c>
      <c r="I1372">
        <v>5</v>
      </c>
      <c r="J1372">
        <v>0</v>
      </c>
      <c r="K1372" t="s">
        <v>14338</v>
      </c>
      <c r="L1372">
        <v>9</v>
      </c>
    </row>
    <row r="1373" spans="1:12">
      <c r="A1373" t="s">
        <v>25</v>
      </c>
      <c r="B1373" t="s">
        <v>7227</v>
      </c>
      <c r="C1373">
        <v>28913</v>
      </c>
      <c r="D1373">
        <v>399</v>
      </c>
      <c r="E1373" t="s">
        <v>7227</v>
      </c>
      <c r="F1373" s="8">
        <v>46068</v>
      </c>
      <c r="G1373" t="s">
        <v>14337</v>
      </c>
      <c r="H1373">
        <v>5</v>
      </c>
      <c r="I1373">
        <v>5</v>
      </c>
      <c r="J1373">
        <v>0</v>
      </c>
      <c r="K1373" t="s">
        <v>14338</v>
      </c>
      <c r="L1373">
        <v>8</v>
      </c>
    </row>
    <row r="1374" spans="1:12">
      <c r="A1374" t="s">
        <v>25</v>
      </c>
      <c r="B1374" t="s">
        <v>7227</v>
      </c>
      <c r="C1374">
        <v>28016</v>
      </c>
      <c r="D1374">
        <v>399</v>
      </c>
      <c r="E1374" t="s">
        <v>7227</v>
      </c>
      <c r="F1374" s="8">
        <v>46060</v>
      </c>
      <c r="G1374" t="s">
        <v>14337</v>
      </c>
      <c r="H1374">
        <v>5</v>
      </c>
      <c r="I1374">
        <v>5</v>
      </c>
      <c r="J1374">
        <v>0</v>
      </c>
      <c r="K1374" t="s">
        <v>14338</v>
      </c>
      <c r="L1374">
        <v>6</v>
      </c>
    </row>
    <row r="1375" spans="1:12">
      <c r="A1375" t="s">
        <v>25</v>
      </c>
      <c r="B1375" t="s">
        <v>7227</v>
      </c>
      <c r="C1375">
        <v>26181</v>
      </c>
      <c r="D1375">
        <v>399</v>
      </c>
      <c r="E1375" t="s">
        <v>7227</v>
      </c>
      <c r="F1375" s="8">
        <v>46047</v>
      </c>
      <c r="G1375" t="s">
        <v>14337</v>
      </c>
      <c r="H1375">
        <v>4</v>
      </c>
      <c r="I1375">
        <v>4</v>
      </c>
      <c r="J1375">
        <v>0</v>
      </c>
      <c r="K1375" t="s">
        <v>14338</v>
      </c>
      <c r="L1375">
        <v>5</v>
      </c>
    </row>
    <row r="1376" spans="1:12">
      <c r="A1376" t="s">
        <v>25</v>
      </c>
      <c r="B1376" t="s">
        <v>7227</v>
      </c>
      <c r="C1376">
        <v>25169</v>
      </c>
      <c r="D1376">
        <v>399</v>
      </c>
      <c r="E1376" t="s">
        <v>7227</v>
      </c>
      <c r="F1376" s="8">
        <v>46040</v>
      </c>
      <c r="G1376" t="s">
        <v>14337</v>
      </c>
      <c r="H1376">
        <v>4</v>
      </c>
      <c r="I1376">
        <v>4</v>
      </c>
      <c r="J1376">
        <v>0</v>
      </c>
      <c r="K1376" t="s">
        <v>14338</v>
      </c>
      <c r="L1376">
        <v>4</v>
      </c>
    </row>
    <row r="1377" spans="1:12">
      <c r="A1377" t="s">
        <v>25</v>
      </c>
      <c r="B1377" t="s">
        <v>7227</v>
      </c>
      <c r="C1377">
        <v>24341</v>
      </c>
      <c r="D1377">
        <v>399</v>
      </c>
      <c r="E1377" t="s">
        <v>7227</v>
      </c>
      <c r="F1377" s="8">
        <v>46033</v>
      </c>
      <c r="G1377" t="s">
        <v>14337</v>
      </c>
      <c r="H1377">
        <v>4</v>
      </c>
      <c r="I1377">
        <v>4</v>
      </c>
      <c r="J1377">
        <v>0</v>
      </c>
      <c r="K1377" t="s">
        <v>14338</v>
      </c>
      <c r="L1377">
        <v>3</v>
      </c>
    </row>
    <row r="1378" spans="1:12">
      <c r="A1378" t="s">
        <v>25</v>
      </c>
      <c r="B1378" t="s">
        <v>7232</v>
      </c>
      <c r="C1378">
        <v>32838</v>
      </c>
      <c r="D1378">
        <v>400</v>
      </c>
      <c r="E1378" t="s">
        <v>7232</v>
      </c>
      <c r="F1378" s="8">
        <v>46096</v>
      </c>
      <c r="G1378" t="s">
        <v>14337</v>
      </c>
      <c r="H1378">
        <v>6</v>
      </c>
      <c r="I1378">
        <v>6</v>
      </c>
      <c r="J1378">
        <v>0</v>
      </c>
      <c r="K1378" t="s">
        <v>14338</v>
      </c>
      <c r="L1378">
        <v>12</v>
      </c>
    </row>
    <row r="1379" spans="1:12">
      <c r="A1379" t="s">
        <v>25</v>
      </c>
      <c r="B1379" t="s">
        <v>7232</v>
      </c>
      <c r="C1379">
        <v>30831</v>
      </c>
      <c r="D1379">
        <v>400</v>
      </c>
      <c r="E1379" t="s">
        <v>7232</v>
      </c>
      <c r="F1379" s="8">
        <v>46082</v>
      </c>
      <c r="G1379" t="s">
        <v>14337</v>
      </c>
      <c r="H1379">
        <v>6</v>
      </c>
      <c r="I1379">
        <v>6</v>
      </c>
      <c r="J1379">
        <v>0</v>
      </c>
      <c r="K1379" t="s">
        <v>14338</v>
      </c>
      <c r="L1379">
        <v>10</v>
      </c>
    </row>
    <row r="1380" spans="1:12">
      <c r="A1380" t="s">
        <v>25</v>
      </c>
      <c r="B1380" t="s">
        <v>7232</v>
      </c>
      <c r="C1380">
        <v>31847</v>
      </c>
      <c r="D1380">
        <v>400</v>
      </c>
      <c r="E1380" t="s">
        <v>7232</v>
      </c>
      <c r="F1380" s="8">
        <v>46089</v>
      </c>
      <c r="G1380" t="s">
        <v>14337</v>
      </c>
      <c r="H1380">
        <v>6</v>
      </c>
      <c r="I1380">
        <v>6</v>
      </c>
      <c r="J1380">
        <v>0</v>
      </c>
      <c r="K1380" t="s">
        <v>14338</v>
      </c>
      <c r="L1380">
        <v>11</v>
      </c>
    </row>
    <row r="1381" spans="1:12">
      <c r="A1381" t="s">
        <v>25</v>
      </c>
      <c r="B1381" t="s">
        <v>7232</v>
      </c>
      <c r="C1381">
        <v>27026</v>
      </c>
      <c r="D1381">
        <v>400</v>
      </c>
      <c r="E1381" t="s">
        <v>7232</v>
      </c>
      <c r="F1381" s="8">
        <v>46053</v>
      </c>
      <c r="G1381" t="s">
        <v>14337</v>
      </c>
      <c r="H1381">
        <v>6</v>
      </c>
      <c r="I1381">
        <v>6</v>
      </c>
      <c r="J1381">
        <v>2</v>
      </c>
      <c r="K1381" t="s">
        <v>14338</v>
      </c>
      <c r="L1381">
        <v>5</v>
      </c>
    </row>
    <row r="1382" spans="1:12">
      <c r="A1382" t="s">
        <v>25</v>
      </c>
      <c r="B1382" t="s">
        <v>7232</v>
      </c>
      <c r="C1382">
        <v>29712</v>
      </c>
      <c r="D1382">
        <v>400</v>
      </c>
      <c r="E1382" t="s">
        <v>7232</v>
      </c>
      <c r="F1382" s="8">
        <v>46075</v>
      </c>
      <c r="G1382" t="s">
        <v>14337</v>
      </c>
      <c r="H1382">
        <v>6</v>
      </c>
      <c r="I1382">
        <v>6</v>
      </c>
      <c r="J1382">
        <v>0</v>
      </c>
      <c r="K1382" t="s">
        <v>14338</v>
      </c>
      <c r="L1382">
        <v>9</v>
      </c>
    </row>
    <row r="1383" spans="1:12">
      <c r="A1383" t="s">
        <v>25</v>
      </c>
      <c r="B1383" t="s">
        <v>7232</v>
      </c>
      <c r="C1383">
        <v>28915</v>
      </c>
      <c r="D1383">
        <v>400</v>
      </c>
      <c r="E1383" t="s">
        <v>7232</v>
      </c>
      <c r="F1383" s="8">
        <v>46068</v>
      </c>
      <c r="G1383" t="s">
        <v>14337</v>
      </c>
      <c r="H1383">
        <v>6</v>
      </c>
      <c r="I1383">
        <v>6</v>
      </c>
      <c r="J1383">
        <v>0</v>
      </c>
      <c r="K1383" t="s">
        <v>14338</v>
      </c>
      <c r="L1383">
        <v>8</v>
      </c>
    </row>
    <row r="1384" spans="1:12">
      <c r="A1384" t="s">
        <v>25</v>
      </c>
      <c r="B1384" t="s">
        <v>7232</v>
      </c>
      <c r="C1384">
        <v>23435</v>
      </c>
      <c r="D1384">
        <v>400</v>
      </c>
      <c r="E1384" t="s">
        <v>7232</v>
      </c>
      <c r="F1384" s="8">
        <v>46026</v>
      </c>
      <c r="G1384" t="s">
        <v>14337</v>
      </c>
      <c r="H1384">
        <v>4</v>
      </c>
      <c r="I1384">
        <v>4</v>
      </c>
      <c r="J1384">
        <v>0</v>
      </c>
      <c r="K1384" t="s">
        <v>14338</v>
      </c>
      <c r="L1384">
        <v>2</v>
      </c>
    </row>
    <row r="1385" spans="1:12">
      <c r="A1385" t="s">
        <v>25</v>
      </c>
      <c r="B1385" t="s">
        <v>7232</v>
      </c>
      <c r="C1385">
        <v>28018</v>
      </c>
      <c r="D1385">
        <v>400</v>
      </c>
      <c r="E1385" t="s">
        <v>7232</v>
      </c>
      <c r="F1385" s="8">
        <v>46060</v>
      </c>
      <c r="G1385" t="s">
        <v>14337</v>
      </c>
      <c r="H1385">
        <v>6</v>
      </c>
      <c r="I1385">
        <v>6</v>
      </c>
      <c r="J1385">
        <v>0</v>
      </c>
      <c r="K1385" t="s">
        <v>14338</v>
      </c>
      <c r="L1385">
        <v>6</v>
      </c>
    </row>
    <row r="1386" spans="1:12">
      <c r="A1386" t="s">
        <v>25</v>
      </c>
      <c r="B1386" t="s">
        <v>7232</v>
      </c>
      <c r="C1386">
        <v>26183</v>
      </c>
      <c r="D1386">
        <v>400</v>
      </c>
      <c r="E1386" t="s">
        <v>7232</v>
      </c>
      <c r="F1386" s="8">
        <v>46047</v>
      </c>
      <c r="G1386" t="s">
        <v>14337</v>
      </c>
      <c r="H1386">
        <v>4</v>
      </c>
      <c r="I1386">
        <v>4</v>
      </c>
      <c r="J1386">
        <v>0</v>
      </c>
      <c r="K1386" t="s">
        <v>14338</v>
      </c>
      <c r="L1386">
        <v>5</v>
      </c>
    </row>
    <row r="1387" spans="1:12">
      <c r="A1387" t="s">
        <v>25</v>
      </c>
      <c r="B1387" t="s">
        <v>7232</v>
      </c>
      <c r="C1387">
        <v>24343</v>
      </c>
      <c r="D1387">
        <v>400</v>
      </c>
      <c r="E1387" t="s">
        <v>7232</v>
      </c>
      <c r="F1387" s="8">
        <v>46033</v>
      </c>
      <c r="G1387" t="s">
        <v>14337</v>
      </c>
      <c r="H1387">
        <v>4</v>
      </c>
      <c r="I1387">
        <v>4</v>
      </c>
      <c r="J1387">
        <v>0</v>
      </c>
      <c r="K1387" t="s">
        <v>14338</v>
      </c>
      <c r="L1387">
        <v>3</v>
      </c>
    </row>
    <row r="1388" spans="1:12">
      <c r="A1388" t="s">
        <v>25</v>
      </c>
      <c r="B1388" t="s">
        <v>7232</v>
      </c>
      <c r="C1388">
        <v>25171</v>
      </c>
      <c r="D1388">
        <v>400</v>
      </c>
      <c r="E1388" t="s">
        <v>7232</v>
      </c>
      <c r="F1388" s="8">
        <v>46040</v>
      </c>
      <c r="G1388" t="s">
        <v>14337</v>
      </c>
      <c r="H1388">
        <v>4</v>
      </c>
      <c r="I1388">
        <v>4</v>
      </c>
      <c r="J1388">
        <v>0</v>
      </c>
      <c r="K1388" t="s">
        <v>14338</v>
      </c>
      <c r="L1388">
        <v>4</v>
      </c>
    </row>
    <row r="1389" spans="1:12">
      <c r="A1389" t="s">
        <v>25</v>
      </c>
      <c r="B1389" t="s">
        <v>176</v>
      </c>
      <c r="C1389">
        <v>32840</v>
      </c>
      <c r="D1389">
        <v>401</v>
      </c>
      <c r="E1389" t="s">
        <v>176</v>
      </c>
      <c r="F1389" s="8">
        <v>46096</v>
      </c>
      <c r="G1389" t="s">
        <v>14337</v>
      </c>
      <c r="H1389">
        <v>114</v>
      </c>
      <c r="I1389">
        <v>114</v>
      </c>
      <c r="J1389">
        <v>12</v>
      </c>
      <c r="K1389" t="s">
        <v>14338</v>
      </c>
      <c r="L1389">
        <v>12</v>
      </c>
    </row>
    <row r="1390" spans="1:12">
      <c r="A1390" t="s">
        <v>25</v>
      </c>
      <c r="B1390" t="s">
        <v>176</v>
      </c>
      <c r="C1390">
        <v>30833</v>
      </c>
      <c r="D1390">
        <v>401</v>
      </c>
      <c r="E1390" t="s">
        <v>176</v>
      </c>
      <c r="F1390" s="8">
        <v>46082</v>
      </c>
      <c r="G1390" t="s">
        <v>14337</v>
      </c>
      <c r="H1390">
        <v>58</v>
      </c>
      <c r="I1390">
        <v>58</v>
      </c>
      <c r="J1390">
        <v>0</v>
      </c>
      <c r="K1390" t="s">
        <v>14338</v>
      </c>
      <c r="L1390">
        <v>10</v>
      </c>
    </row>
    <row r="1391" spans="1:12">
      <c r="A1391" t="s">
        <v>25</v>
      </c>
      <c r="B1391" t="s">
        <v>176</v>
      </c>
      <c r="C1391">
        <v>31849</v>
      </c>
      <c r="D1391">
        <v>401</v>
      </c>
      <c r="E1391" t="s">
        <v>176</v>
      </c>
      <c r="F1391" s="8">
        <v>46089</v>
      </c>
      <c r="G1391" t="s">
        <v>14337</v>
      </c>
      <c r="H1391">
        <v>102</v>
      </c>
      <c r="I1391">
        <v>102</v>
      </c>
      <c r="J1391">
        <v>44</v>
      </c>
      <c r="K1391" t="s">
        <v>14338</v>
      </c>
      <c r="L1391">
        <v>11</v>
      </c>
    </row>
    <row r="1392" spans="1:12">
      <c r="A1392" t="s">
        <v>25</v>
      </c>
      <c r="B1392" t="s">
        <v>176</v>
      </c>
      <c r="C1392">
        <v>27028</v>
      </c>
      <c r="D1392">
        <v>401</v>
      </c>
      <c r="E1392" t="s">
        <v>176</v>
      </c>
      <c r="F1392" s="8">
        <v>46053</v>
      </c>
      <c r="G1392" t="s">
        <v>14337</v>
      </c>
      <c r="H1392">
        <v>5</v>
      </c>
      <c r="I1392">
        <v>5</v>
      </c>
      <c r="J1392">
        <v>2</v>
      </c>
      <c r="K1392" t="s">
        <v>14338</v>
      </c>
      <c r="L1392">
        <v>5</v>
      </c>
    </row>
    <row r="1393" spans="1:12">
      <c r="A1393" t="s">
        <v>25</v>
      </c>
      <c r="B1393" t="s">
        <v>176</v>
      </c>
      <c r="C1393">
        <v>29714</v>
      </c>
      <c r="D1393">
        <v>401</v>
      </c>
      <c r="E1393" t="s">
        <v>176</v>
      </c>
      <c r="F1393" s="8">
        <v>46075</v>
      </c>
      <c r="G1393" t="s">
        <v>14337</v>
      </c>
      <c r="H1393">
        <v>58</v>
      </c>
      <c r="I1393">
        <v>58</v>
      </c>
      <c r="J1393">
        <v>34</v>
      </c>
      <c r="K1393" t="s">
        <v>14338</v>
      </c>
      <c r="L1393">
        <v>9</v>
      </c>
    </row>
    <row r="1394" spans="1:12">
      <c r="A1394" t="s">
        <v>25</v>
      </c>
      <c r="B1394" t="s">
        <v>176</v>
      </c>
      <c r="C1394">
        <v>28917</v>
      </c>
      <c r="D1394">
        <v>401</v>
      </c>
      <c r="E1394" t="s">
        <v>176</v>
      </c>
      <c r="F1394" s="8">
        <v>46068</v>
      </c>
      <c r="G1394" t="s">
        <v>14337</v>
      </c>
      <c r="H1394">
        <v>24</v>
      </c>
      <c r="I1394">
        <v>24</v>
      </c>
      <c r="J1394">
        <v>19</v>
      </c>
      <c r="K1394" t="s">
        <v>14338</v>
      </c>
      <c r="L1394">
        <v>8</v>
      </c>
    </row>
    <row r="1395" spans="1:12">
      <c r="A1395" t="s">
        <v>25</v>
      </c>
      <c r="B1395" t="s">
        <v>176</v>
      </c>
      <c r="C1395">
        <v>28020</v>
      </c>
      <c r="D1395">
        <v>401</v>
      </c>
      <c r="E1395" t="s">
        <v>176</v>
      </c>
      <c r="F1395" s="8">
        <v>46060</v>
      </c>
      <c r="G1395" t="s">
        <v>14337</v>
      </c>
      <c r="H1395">
        <v>5</v>
      </c>
      <c r="I1395">
        <v>5</v>
      </c>
      <c r="J1395">
        <v>0</v>
      </c>
      <c r="K1395" t="s">
        <v>14338</v>
      </c>
      <c r="L1395">
        <v>6</v>
      </c>
    </row>
    <row r="1396" spans="1:12">
      <c r="A1396" t="s">
        <v>25</v>
      </c>
      <c r="B1396" t="s">
        <v>176</v>
      </c>
      <c r="C1396">
        <v>26185</v>
      </c>
      <c r="D1396">
        <v>401</v>
      </c>
      <c r="E1396" t="s">
        <v>176</v>
      </c>
      <c r="F1396" s="8">
        <v>46047</v>
      </c>
      <c r="G1396" t="s">
        <v>14337</v>
      </c>
      <c r="H1396">
        <v>3</v>
      </c>
      <c r="I1396">
        <v>3</v>
      </c>
      <c r="J1396">
        <v>0</v>
      </c>
      <c r="K1396" t="s">
        <v>14338</v>
      </c>
      <c r="L1396">
        <v>5</v>
      </c>
    </row>
    <row r="1397" spans="1:12">
      <c r="A1397" t="s">
        <v>25</v>
      </c>
      <c r="B1397" t="s">
        <v>176</v>
      </c>
      <c r="C1397">
        <v>25173</v>
      </c>
      <c r="D1397">
        <v>401</v>
      </c>
      <c r="E1397" t="s">
        <v>176</v>
      </c>
      <c r="F1397" s="8">
        <v>46040</v>
      </c>
      <c r="G1397" t="s">
        <v>14337</v>
      </c>
      <c r="H1397">
        <v>3</v>
      </c>
      <c r="I1397">
        <v>3</v>
      </c>
      <c r="J1397">
        <v>0</v>
      </c>
      <c r="K1397" t="s">
        <v>14338</v>
      </c>
      <c r="L1397">
        <v>4</v>
      </c>
    </row>
    <row r="1398" spans="1:12">
      <c r="A1398" t="s">
        <v>25</v>
      </c>
      <c r="B1398" t="s">
        <v>176</v>
      </c>
      <c r="C1398">
        <v>24345</v>
      </c>
      <c r="D1398">
        <v>401</v>
      </c>
      <c r="E1398" t="s">
        <v>176</v>
      </c>
      <c r="F1398" s="8">
        <v>46033</v>
      </c>
      <c r="G1398" t="s">
        <v>14337</v>
      </c>
      <c r="H1398">
        <v>3</v>
      </c>
      <c r="I1398">
        <v>3</v>
      </c>
      <c r="J1398">
        <v>0</v>
      </c>
      <c r="K1398" t="s">
        <v>14338</v>
      </c>
      <c r="L1398">
        <v>3</v>
      </c>
    </row>
    <row r="1399" spans="1:12">
      <c r="A1399" t="s">
        <v>25</v>
      </c>
      <c r="B1399" t="s">
        <v>176</v>
      </c>
      <c r="C1399">
        <v>23437</v>
      </c>
      <c r="D1399">
        <v>401</v>
      </c>
      <c r="E1399" t="s">
        <v>176</v>
      </c>
      <c r="F1399" s="8">
        <v>46026</v>
      </c>
      <c r="G1399" t="s">
        <v>14337</v>
      </c>
      <c r="H1399">
        <v>3</v>
      </c>
      <c r="I1399">
        <v>3</v>
      </c>
      <c r="J1399">
        <v>0</v>
      </c>
      <c r="K1399" t="s">
        <v>14338</v>
      </c>
      <c r="L1399">
        <v>2</v>
      </c>
    </row>
    <row r="1400" spans="1:12">
      <c r="A1400" t="s">
        <v>25</v>
      </c>
      <c r="B1400" t="s">
        <v>7240</v>
      </c>
      <c r="C1400">
        <v>32842</v>
      </c>
      <c r="D1400">
        <v>402</v>
      </c>
      <c r="E1400" t="s">
        <v>7240</v>
      </c>
      <c r="F1400" s="8">
        <v>46096</v>
      </c>
      <c r="G1400" t="s">
        <v>14337</v>
      </c>
      <c r="H1400">
        <v>6</v>
      </c>
      <c r="I1400">
        <v>6</v>
      </c>
      <c r="J1400">
        <v>0</v>
      </c>
      <c r="K1400" t="s">
        <v>14338</v>
      </c>
      <c r="L1400">
        <v>12</v>
      </c>
    </row>
    <row r="1401" spans="1:12">
      <c r="A1401" t="s">
        <v>25</v>
      </c>
      <c r="B1401" t="s">
        <v>7240</v>
      </c>
      <c r="C1401">
        <v>30835</v>
      </c>
      <c r="D1401">
        <v>402</v>
      </c>
      <c r="E1401" t="s">
        <v>7240</v>
      </c>
      <c r="F1401" s="8">
        <v>46082</v>
      </c>
      <c r="G1401" t="s">
        <v>14337</v>
      </c>
      <c r="H1401">
        <v>6</v>
      </c>
      <c r="I1401">
        <v>6</v>
      </c>
      <c r="J1401">
        <v>0</v>
      </c>
      <c r="K1401" t="s">
        <v>14338</v>
      </c>
      <c r="L1401">
        <v>10</v>
      </c>
    </row>
    <row r="1402" spans="1:12">
      <c r="A1402" t="s">
        <v>25</v>
      </c>
      <c r="B1402" t="s">
        <v>7240</v>
      </c>
      <c r="C1402">
        <v>31851</v>
      </c>
      <c r="D1402">
        <v>402</v>
      </c>
      <c r="E1402" t="s">
        <v>7240</v>
      </c>
      <c r="F1402" s="8">
        <v>46089</v>
      </c>
      <c r="G1402" t="s">
        <v>14337</v>
      </c>
      <c r="H1402">
        <v>6</v>
      </c>
      <c r="I1402">
        <v>6</v>
      </c>
      <c r="J1402">
        <v>0</v>
      </c>
      <c r="K1402" t="s">
        <v>14338</v>
      </c>
      <c r="L1402">
        <v>11</v>
      </c>
    </row>
    <row r="1403" spans="1:12">
      <c r="A1403" t="s">
        <v>25</v>
      </c>
      <c r="B1403" t="s">
        <v>7240</v>
      </c>
      <c r="C1403">
        <v>27030</v>
      </c>
      <c r="D1403">
        <v>402</v>
      </c>
      <c r="E1403" t="s">
        <v>7240</v>
      </c>
      <c r="F1403" s="8">
        <v>46053</v>
      </c>
      <c r="G1403" t="s">
        <v>14337</v>
      </c>
      <c r="H1403">
        <v>6</v>
      </c>
      <c r="I1403">
        <v>6</v>
      </c>
      <c r="J1403">
        <v>3</v>
      </c>
      <c r="K1403" t="s">
        <v>14338</v>
      </c>
      <c r="L1403">
        <v>5</v>
      </c>
    </row>
    <row r="1404" spans="1:12">
      <c r="A1404" t="s">
        <v>25</v>
      </c>
      <c r="B1404" t="s">
        <v>7240</v>
      </c>
      <c r="C1404">
        <v>29716</v>
      </c>
      <c r="D1404">
        <v>402</v>
      </c>
      <c r="E1404" t="s">
        <v>7240</v>
      </c>
      <c r="F1404" s="8">
        <v>46075</v>
      </c>
      <c r="G1404" t="s">
        <v>14337</v>
      </c>
      <c r="H1404">
        <v>6</v>
      </c>
      <c r="I1404">
        <v>6</v>
      </c>
      <c r="J1404">
        <v>0</v>
      </c>
      <c r="K1404" t="s">
        <v>14338</v>
      </c>
      <c r="L1404">
        <v>9</v>
      </c>
    </row>
    <row r="1405" spans="1:12">
      <c r="A1405" t="s">
        <v>25</v>
      </c>
      <c r="B1405" t="s">
        <v>7240</v>
      </c>
      <c r="C1405">
        <v>28919</v>
      </c>
      <c r="D1405">
        <v>402</v>
      </c>
      <c r="E1405" t="s">
        <v>7240</v>
      </c>
      <c r="F1405" s="8">
        <v>46068</v>
      </c>
      <c r="G1405" t="s">
        <v>14337</v>
      </c>
      <c r="H1405">
        <v>6</v>
      </c>
      <c r="I1405">
        <v>6</v>
      </c>
      <c r="J1405">
        <v>0</v>
      </c>
      <c r="K1405" t="s">
        <v>14338</v>
      </c>
      <c r="L1405">
        <v>8</v>
      </c>
    </row>
    <row r="1406" spans="1:12">
      <c r="A1406" t="s">
        <v>25</v>
      </c>
      <c r="B1406" t="s">
        <v>7240</v>
      </c>
      <c r="C1406">
        <v>28022</v>
      </c>
      <c r="D1406">
        <v>402</v>
      </c>
      <c r="E1406" t="s">
        <v>7240</v>
      </c>
      <c r="F1406" s="8">
        <v>46060</v>
      </c>
      <c r="G1406" t="s">
        <v>14337</v>
      </c>
      <c r="H1406">
        <v>6</v>
      </c>
      <c r="I1406">
        <v>6</v>
      </c>
      <c r="J1406">
        <v>0</v>
      </c>
      <c r="K1406" t="s">
        <v>14338</v>
      </c>
      <c r="L1406">
        <v>6</v>
      </c>
    </row>
    <row r="1407" spans="1:12">
      <c r="A1407" t="s">
        <v>25</v>
      </c>
      <c r="B1407" t="s">
        <v>7240</v>
      </c>
      <c r="C1407">
        <v>26187</v>
      </c>
      <c r="D1407">
        <v>402</v>
      </c>
      <c r="E1407" t="s">
        <v>7240</v>
      </c>
      <c r="F1407" s="8">
        <v>46047</v>
      </c>
      <c r="G1407" t="s">
        <v>14337</v>
      </c>
      <c r="H1407">
        <v>3</v>
      </c>
      <c r="I1407">
        <v>3</v>
      </c>
      <c r="J1407">
        <v>0</v>
      </c>
      <c r="K1407" t="s">
        <v>14338</v>
      </c>
      <c r="L1407">
        <v>5</v>
      </c>
    </row>
    <row r="1408" spans="1:12">
      <c r="A1408" t="s">
        <v>25</v>
      </c>
      <c r="B1408" t="s">
        <v>7240</v>
      </c>
      <c r="C1408">
        <v>25175</v>
      </c>
      <c r="D1408">
        <v>402</v>
      </c>
      <c r="E1408" t="s">
        <v>7240</v>
      </c>
      <c r="F1408" s="8">
        <v>46040</v>
      </c>
      <c r="G1408" t="s">
        <v>14337</v>
      </c>
      <c r="H1408">
        <v>3</v>
      </c>
      <c r="I1408">
        <v>3</v>
      </c>
      <c r="J1408">
        <v>0</v>
      </c>
      <c r="K1408" t="s">
        <v>14338</v>
      </c>
      <c r="L1408">
        <v>4</v>
      </c>
    </row>
    <row r="1409" spans="1:12">
      <c r="A1409" t="s">
        <v>25</v>
      </c>
      <c r="B1409" t="s">
        <v>7240</v>
      </c>
      <c r="C1409">
        <v>24347</v>
      </c>
      <c r="D1409">
        <v>402</v>
      </c>
      <c r="E1409" t="s">
        <v>7240</v>
      </c>
      <c r="F1409" s="8">
        <v>46033</v>
      </c>
      <c r="G1409" t="s">
        <v>14337</v>
      </c>
      <c r="H1409">
        <v>3</v>
      </c>
      <c r="I1409">
        <v>3</v>
      </c>
      <c r="J1409">
        <v>0</v>
      </c>
      <c r="K1409" t="s">
        <v>14338</v>
      </c>
      <c r="L1409">
        <v>3</v>
      </c>
    </row>
    <row r="1410" spans="1:12">
      <c r="A1410" t="s">
        <v>25</v>
      </c>
      <c r="B1410" t="s">
        <v>7240</v>
      </c>
      <c r="C1410">
        <v>23439</v>
      </c>
      <c r="D1410">
        <v>402</v>
      </c>
      <c r="E1410" t="s">
        <v>7240</v>
      </c>
      <c r="F1410" s="8">
        <v>46026</v>
      </c>
      <c r="G1410" t="s">
        <v>14337</v>
      </c>
      <c r="H1410">
        <v>3</v>
      </c>
      <c r="I1410">
        <v>3</v>
      </c>
      <c r="J1410">
        <v>0</v>
      </c>
      <c r="K1410" t="s">
        <v>14338</v>
      </c>
      <c r="L1410">
        <v>2</v>
      </c>
    </row>
    <row r="1411" spans="1:12">
      <c r="A1411" t="s">
        <v>25</v>
      </c>
      <c r="B1411" t="s">
        <v>7245</v>
      </c>
      <c r="C1411">
        <v>32844</v>
      </c>
      <c r="D1411">
        <v>403</v>
      </c>
      <c r="E1411" t="s">
        <v>7245</v>
      </c>
      <c r="F1411" s="8">
        <v>46096</v>
      </c>
      <c r="G1411" t="s">
        <v>14337</v>
      </c>
      <c r="H1411">
        <v>5</v>
      </c>
      <c r="I1411">
        <v>5</v>
      </c>
      <c r="J1411">
        <v>0</v>
      </c>
      <c r="K1411" t="s">
        <v>14338</v>
      </c>
      <c r="L1411">
        <v>12</v>
      </c>
    </row>
    <row r="1412" spans="1:12">
      <c r="A1412" t="s">
        <v>25</v>
      </c>
      <c r="B1412" t="s">
        <v>7245</v>
      </c>
      <c r="C1412">
        <v>30837</v>
      </c>
      <c r="D1412">
        <v>403</v>
      </c>
      <c r="E1412" t="s">
        <v>7245</v>
      </c>
      <c r="F1412" s="8">
        <v>46082</v>
      </c>
      <c r="G1412" t="s">
        <v>14337</v>
      </c>
      <c r="H1412">
        <v>5</v>
      </c>
      <c r="I1412">
        <v>5</v>
      </c>
      <c r="J1412">
        <v>0</v>
      </c>
      <c r="K1412" t="s">
        <v>14338</v>
      </c>
      <c r="L1412">
        <v>10</v>
      </c>
    </row>
    <row r="1413" spans="1:12">
      <c r="A1413" t="s">
        <v>25</v>
      </c>
      <c r="B1413" t="s">
        <v>7245</v>
      </c>
      <c r="C1413">
        <v>31853</v>
      </c>
      <c r="D1413">
        <v>403</v>
      </c>
      <c r="E1413" t="s">
        <v>7245</v>
      </c>
      <c r="F1413" s="8">
        <v>46089</v>
      </c>
      <c r="G1413" t="s">
        <v>14337</v>
      </c>
      <c r="H1413">
        <v>5</v>
      </c>
      <c r="I1413">
        <v>5</v>
      </c>
      <c r="J1413">
        <v>0</v>
      </c>
      <c r="K1413" t="s">
        <v>14338</v>
      </c>
      <c r="L1413">
        <v>11</v>
      </c>
    </row>
    <row r="1414" spans="1:12">
      <c r="A1414" t="s">
        <v>25</v>
      </c>
      <c r="B1414" t="s">
        <v>7245</v>
      </c>
      <c r="C1414">
        <v>27032</v>
      </c>
      <c r="D1414">
        <v>403</v>
      </c>
      <c r="E1414" t="s">
        <v>7245</v>
      </c>
      <c r="F1414" s="8">
        <v>46053</v>
      </c>
      <c r="G1414" t="s">
        <v>14337</v>
      </c>
      <c r="H1414">
        <v>5</v>
      </c>
      <c r="I1414">
        <v>5</v>
      </c>
      <c r="J1414">
        <v>2</v>
      </c>
      <c r="K1414" t="s">
        <v>14338</v>
      </c>
      <c r="L1414">
        <v>5</v>
      </c>
    </row>
    <row r="1415" spans="1:12">
      <c r="A1415" t="s">
        <v>25</v>
      </c>
      <c r="B1415" t="s">
        <v>7245</v>
      </c>
      <c r="C1415">
        <v>26189</v>
      </c>
      <c r="D1415">
        <v>403</v>
      </c>
      <c r="E1415" t="s">
        <v>7245</v>
      </c>
      <c r="F1415" s="8">
        <v>46047</v>
      </c>
      <c r="G1415" t="s">
        <v>14337</v>
      </c>
      <c r="H1415">
        <v>3</v>
      </c>
      <c r="I1415">
        <v>3</v>
      </c>
      <c r="J1415">
        <v>0</v>
      </c>
      <c r="K1415" t="s">
        <v>14338</v>
      </c>
      <c r="L1415">
        <v>5</v>
      </c>
    </row>
    <row r="1416" spans="1:12">
      <c r="A1416" t="s">
        <v>25</v>
      </c>
      <c r="B1416" t="s">
        <v>7245</v>
      </c>
      <c r="C1416">
        <v>25177</v>
      </c>
      <c r="D1416">
        <v>403</v>
      </c>
      <c r="E1416" t="s">
        <v>7245</v>
      </c>
      <c r="F1416" s="8">
        <v>46040</v>
      </c>
      <c r="G1416" t="s">
        <v>14337</v>
      </c>
      <c r="H1416">
        <v>3</v>
      </c>
      <c r="I1416">
        <v>3</v>
      </c>
      <c r="J1416">
        <v>0</v>
      </c>
      <c r="K1416" t="s">
        <v>14338</v>
      </c>
      <c r="L1416">
        <v>4</v>
      </c>
    </row>
    <row r="1417" spans="1:12">
      <c r="A1417" t="s">
        <v>25</v>
      </c>
      <c r="B1417" t="s">
        <v>7245</v>
      </c>
      <c r="C1417">
        <v>24349</v>
      </c>
      <c r="D1417">
        <v>403</v>
      </c>
      <c r="E1417" t="s">
        <v>7245</v>
      </c>
      <c r="F1417" s="8">
        <v>46033</v>
      </c>
      <c r="G1417" t="s">
        <v>14337</v>
      </c>
      <c r="H1417">
        <v>3</v>
      </c>
      <c r="I1417">
        <v>3</v>
      </c>
      <c r="J1417">
        <v>0</v>
      </c>
      <c r="K1417" t="s">
        <v>14338</v>
      </c>
      <c r="L1417">
        <v>3</v>
      </c>
    </row>
    <row r="1418" spans="1:12">
      <c r="A1418" t="s">
        <v>25</v>
      </c>
      <c r="B1418" t="s">
        <v>7245</v>
      </c>
      <c r="C1418">
        <v>28024</v>
      </c>
      <c r="D1418">
        <v>403</v>
      </c>
      <c r="E1418" t="s">
        <v>7245</v>
      </c>
      <c r="F1418" s="8">
        <v>46060</v>
      </c>
      <c r="G1418" t="s">
        <v>14337</v>
      </c>
      <c r="H1418">
        <v>5</v>
      </c>
      <c r="I1418">
        <v>5</v>
      </c>
      <c r="J1418">
        <v>0</v>
      </c>
      <c r="K1418" t="s">
        <v>14338</v>
      </c>
      <c r="L1418">
        <v>6</v>
      </c>
    </row>
    <row r="1419" spans="1:12">
      <c r="A1419" t="s">
        <v>25</v>
      </c>
      <c r="B1419" t="s">
        <v>7245</v>
      </c>
      <c r="C1419">
        <v>28921</v>
      </c>
      <c r="D1419">
        <v>403</v>
      </c>
      <c r="E1419" t="s">
        <v>7245</v>
      </c>
      <c r="F1419" s="8">
        <v>46068</v>
      </c>
      <c r="G1419" t="s">
        <v>14337</v>
      </c>
      <c r="H1419">
        <v>5</v>
      </c>
      <c r="I1419">
        <v>5</v>
      </c>
      <c r="J1419">
        <v>0</v>
      </c>
      <c r="K1419" t="s">
        <v>14338</v>
      </c>
      <c r="L1419">
        <v>8</v>
      </c>
    </row>
    <row r="1420" spans="1:12">
      <c r="A1420" t="s">
        <v>25</v>
      </c>
      <c r="B1420" t="s">
        <v>7245</v>
      </c>
      <c r="C1420">
        <v>29718</v>
      </c>
      <c r="D1420">
        <v>403</v>
      </c>
      <c r="E1420" t="s">
        <v>7245</v>
      </c>
      <c r="F1420" s="8">
        <v>46075</v>
      </c>
      <c r="G1420" t="s">
        <v>14337</v>
      </c>
      <c r="H1420">
        <v>5</v>
      </c>
      <c r="I1420">
        <v>5</v>
      </c>
      <c r="J1420">
        <v>0</v>
      </c>
      <c r="K1420" t="s">
        <v>14338</v>
      </c>
      <c r="L1420">
        <v>9</v>
      </c>
    </row>
    <row r="1421" spans="1:12">
      <c r="A1421" t="s">
        <v>25</v>
      </c>
      <c r="B1421" t="s">
        <v>7245</v>
      </c>
      <c r="C1421">
        <v>23441</v>
      </c>
      <c r="D1421">
        <v>403</v>
      </c>
      <c r="E1421" t="s">
        <v>7245</v>
      </c>
      <c r="F1421" s="8">
        <v>46026</v>
      </c>
      <c r="G1421" t="s">
        <v>14337</v>
      </c>
      <c r="H1421">
        <v>3</v>
      </c>
      <c r="I1421">
        <v>3</v>
      </c>
      <c r="J1421">
        <v>0</v>
      </c>
      <c r="K1421" t="s">
        <v>14338</v>
      </c>
      <c r="L1421">
        <v>2</v>
      </c>
    </row>
    <row r="1422" spans="1:12">
      <c r="A1422" t="s">
        <v>25</v>
      </c>
      <c r="B1422" t="s">
        <v>7250</v>
      </c>
      <c r="C1422">
        <v>32846</v>
      </c>
      <c r="D1422">
        <v>404</v>
      </c>
      <c r="E1422" t="s">
        <v>7250</v>
      </c>
      <c r="F1422" s="8">
        <v>46096</v>
      </c>
      <c r="G1422" t="s">
        <v>14337</v>
      </c>
      <c r="H1422">
        <v>66</v>
      </c>
      <c r="I1422">
        <v>66</v>
      </c>
      <c r="J1422">
        <v>0</v>
      </c>
      <c r="K1422" t="s">
        <v>14338</v>
      </c>
      <c r="L1422">
        <v>12</v>
      </c>
    </row>
    <row r="1423" spans="1:12">
      <c r="A1423" t="s">
        <v>25</v>
      </c>
      <c r="B1423" t="s">
        <v>7250</v>
      </c>
      <c r="C1423">
        <v>30839</v>
      </c>
      <c r="D1423">
        <v>404</v>
      </c>
      <c r="E1423" t="s">
        <v>7250</v>
      </c>
      <c r="F1423" s="8">
        <v>46082</v>
      </c>
      <c r="G1423" t="s">
        <v>14337</v>
      </c>
      <c r="H1423">
        <v>19</v>
      </c>
      <c r="I1423">
        <v>19</v>
      </c>
      <c r="J1423">
        <v>0</v>
      </c>
      <c r="K1423" t="s">
        <v>14338</v>
      </c>
      <c r="L1423">
        <v>10</v>
      </c>
    </row>
    <row r="1424" spans="1:12">
      <c r="A1424" t="s">
        <v>25</v>
      </c>
      <c r="B1424" t="s">
        <v>7250</v>
      </c>
      <c r="C1424">
        <v>31855</v>
      </c>
      <c r="D1424">
        <v>404</v>
      </c>
      <c r="E1424" t="s">
        <v>7250</v>
      </c>
      <c r="F1424" s="8">
        <v>46089</v>
      </c>
      <c r="G1424" t="s">
        <v>14337</v>
      </c>
      <c r="H1424">
        <v>66</v>
      </c>
      <c r="I1424">
        <v>66</v>
      </c>
      <c r="J1424">
        <v>47</v>
      </c>
      <c r="K1424" t="s">
        <v>14338</v>
      </c>
      <c r="L1424">
        <v>11</v>
      </c>
    </row>
    <row r="1425" spans="1:12">
      <c r="A1425" t="s">
        <v>25</v>
      </c>
      <c r="B1425" t="s">
        <v>7250</v>
      </c>
      <c r="C1425">
        <v>27034</v>
      </c>
      <c r="D1425">
        <v>404</v>
      </c>
      <c r="E1425" t="s">
        <v>7250</v>
      </c>
      <c r="F1425" s="8">
        <v>46053</v>
      </c>
      <c r="G1425" t="s">
        <v>14337</v>
      </c>
      <c r="H1425">
        <v>6</v>
      </c>
      <c r="I1425">
        <v>6</v>
      </c>
      <c r="J1425">
        <v>3</v>
      </c>
      <c r="K1425" t="s">
        <v>14338</v>
      </c>
      <c r="L1425">
        <v>5</v>
      </c>
    </row>
    <row r="1426" spans="1:12">
      <c r="A1426" t="s">
        <v>25</v>
      </c>
      <c r="B1426" t="s">
        <v>7250</v>
      </c>
      <c r="C1426">
        <v>28923</v>
      </c>
      <c r="D1426">
        <v>404</v>
      </c>
      <c r="E1426" t="s">
        <v>7250</v>
      </c>
      <c r="F1426" s="8">
        <v>46068</v>
      </c>
      <c r="G1426" t="s">
        <v>14337</v>
      </c>
      <c r="H1426">
        <v>19</v>
      </c>
      <c r="I1426">
        <v>19</v>
      </c>
      <c r="J1426">
        <v>13</v>
      </c>
      <c r="K1426" t="s">
        <v>14338</v>
      </c>
      <c r="L1426">
        <v>8</v>
      </c>
    </row>
    <row r="1427" spans="1:12">
      <c r="A1427" t="s">
        <v>25</v>
      </c>
      <c r="B1427" t="s">
        <v>7250</v>
      </c>
      <c r="C1427">
        <v>29720</v>
      </c>
      <c r="D1427">
        <v>404</v>
      </c>
      <c r="E1427" t="s">
        <v>7250</v>
      </c>
      <c r="F1427" s="8">
        <v>46075</v>
      </c>
      <c r="G1427" t="s">
        <v>14337</v>
      </c>
      <c r="H1427">
        <v>19</v>
      </c>
      <c r="I1427">
        <v>19</v>
      </c>
      <c r="J1427">
        <v>0</v>
      </c>
      <c r="K1427" t="s">
        <v>14338</v>
      </c>
      <c r="L1427">
        <v>9</v>
      </c>
    </row>
    <row r="1428" spans="1:12">
      <c r="A1428" t="s">
        <v>25</v>
      </c>
      <c r="B1428" t="s">
        <v>7250</v>
      </c>
      <c r="C1428">
        <v>28026</v>
      </c>
      <c r="D1428">
        <v>404</v>
      </c>
      <c r="E1428" t="s">
        <v>7250</v>
      </c>
      <c r="F1428" s="8">
        <v>46060</v>
      </c>
      <c r="G1428" t="s">
        <v>14337</v>
      </c>
      <c r="H1428">
        <v>6</v>
      </c>
      <c r="I1428">
        <v>6</v>
      </c>
      <c r="J1428">
        <v>0</v>
      </c>
      <c r="K1428" t="s">
        <v>14338</v>
      </c>
      <c r="L1428">
        <v>6</v>
      </c>
    </row>
    <row r="1429" spans="1:12">
      <c r="A1429" t="s">
        <v>25</v>
      </c>
      <c r="B1429" t="s">
        <v>7250</v>
      </c>
      <c r="C1429">
        <v>26191</v>
      </c>
      <c r="D1429">
        <v>404</v>
      </c>
      <c r="E1429" t="s">
        <v>7250</v>
      </c>
      <c r="F1429" s="8">
        <v>46047</v>
      </c>
      <c r="G1429" t="s">
        <v>14337</v>
      </c>
      <c r="H1429">
        <v>3</v>
      </c>
      <c r="I1429">
        <v>3</v>
      </c>
      <c r="J1429">
        <v>0</v>
      </c>
      <c r="K1429" t="s">
        <v>14338</v>
      </c>
      <c r="L1429">
        <v>5</v>
      </c>
    </row>
    <row r="1430" spans="1:12">
      <c r="A1430" t="s">
        <v>25</v>
      </c>
      <c r="B1430" t="s">
        <v>7250</v>
      </c>
      <c r="C1430">
        <v>25179</v>
      </c>
      <c r="D1430">
        <v>404</v>
      </c>
      <c r="E1430" t="s">
        <v>7250</v>
      </c>
      <c r="F1430" s="8">
        <v>46040</v>
      </c>
      <c r="G1430" t="s">
        <v>14337</v>
      </c>
      <c r="H1430">
        <v>3</v>
      </c>
      <c r="I1430">
        <v>3</v>
      </c>
      <c r="J1430">
        <v>0</v>
      </c>
      <c r="K1430" t="s">
        <v>14338</v>
      </c>
      <c r="L1430">
        <v>4</v>
      </c>
    </row>
    <row r="1431" spans="1:12">
      <c r="A1431" t="s">
        <v>25</v>
      </c>
      <c r="B1431" t="s">
        <v>7250</v>
      </c>
      <c r="C1431">
        <v>24351</v>
      </c>
      <c r="D1431">
        <v>404</v>
      </c>
      <c r="E1431" t="s">
        <v>7250</v>
      </c>
      <c r="F1431" s="8">
        <v>46033</v>
      </c>
      <c r="G1431" t="s">
        <v>14337</v>
      </c>
      <c r="H1431">
        <v>3</v>
      </c>
      <c r="I1431">
        <v>3</v>
      </c>
      <c r="J1431">
        <v>0</v>
      </c>
      <c r="K1431" t="s">
        <v>14338</v>
      </c>
      <c r="L1431">
        <v>3</v>
      </c>
    </row>
    <row r="1432" spans="1:12">
      <c r="A1432" t="s">
        <v>25</v>
      </c>
      <c r="B1432" t="s">
        <v>7250</v>
      </c>
      <c r="C1432">
        <v>23443</v>
      </c>
      <c r="D1432">
        <v>404</v>
      </c>
      <c r="E1432" t="s">
        <v>7250</v>
      </c>
      <c r="F1432" s="8">
        <v>46026</v>
      </c>
      <c r="G1432" t="s">
        <v>14337</v>
      </c>
      <c r="H1432">
        <v>3</v>
      </c>
      <c r="I1432">
        <v>3</v>
      </c>
      <c r="J1432">
        <v>0</v>
      </c>
      <c r="K1432" t="s">
        <v>14338</v>
      </c>
      <c r="L1432">
        <v>2</v>
      </c>
    </row>
    <row r="1433" spans="1:12">
      <c r="A1433" t="s">
        <v>25</v>
      </c>
      <c r="B1433" t="s">
        <v>7256</v>
      </c>
      <c r="C1433">
        <v>32848</v>
      </c>
      <c r="D1433">
        <v>405</v>
      </c>
      <c r="E1433" t="s">
        <v>7256</v>
      </c>
      <c r="F1433" s="8">
        <v>46096</v>
      </c>
      <c r="G1433" t="s">
        <v>14337</v>
      </c>
      <c r="H1433">
        <v>4</v>
      </c>
      <c r="I1433">
        <v>4</v>
      </c>
      <c r="J1433">
        <v>0</v>
      </c>
      <c r="K1433" t="s">
        <v>14338</v>
      </c>
      <c r="L1433">
        <v>12</v>
      </c>
    </row>
    <row r="1434" spans="1:12">
      <c r="A1434" t="s">
        <v>25</v>
      </c>
      <c r="B1434" t="s">
        <v>7256</v>
      </c>
      <c r="C1434">
        <v>30841</v>
      </c>
      <c r="D1434">
        <v>405</v>
      </c>
      <c r="E1434" t="s">
        <v>7256</v>
      </c>
      <c r="F1434" s="8">
        <v>46082</v>
      </c>
      <c r="G1434" t="s">
        <v>14337</v>
      </c>
      <c r="H1434">
        <v>4</v>
      </c>
      <c r="I1434">
        <v>4</v>
      </c>
      <c r="J1434">
        <v>0</v>
      </c>
      <c r="K1434" t="s">
        <v>14338</v>
      </c>
      <c r="L1434">
        <v>10</v>
      </c>
    </row>
    <row r="1435" spans="1:12">
      <c r="A1435" t="s">
        <v>25</v>
      </c>
      <c r="B1435" t="s">
        <v>7256</v>
      </c>
      <c r="C1435">
        <v>31857</v>
      </c>
      <c r="D1435">
        <v>405</v>
      </c>
      <c r="E1435" t="s">
        <v>7256</v>
      </c>
      <c r="F1435" s="8">
        <v>46089</v>
      </c>
      <c r="G1435" t="s">
        <v>14337</v>
      </c>
      <c r="H1435">
        <v>4</v>
      </c>
      <c r="I1435">
        <v>4</v>
      </c>
      <c r="J1435">
        <v>0</v>
      </c>
      <c r="K1435" t="s">
        <v>14338</v>
      </c>
      <c r="L1435">
        <v>11</v>
      </c>
    </row>
    <row r="1436" spans="1:12">
      <c r="A1436" t="s">
        <v>25</v>
      </c>
      <c r="B1436" t="s">
        <v>7256</v>
      </c>
      <c r="C1436">
        <v>27036</v>
      </c>
      <c r="D1436">
        <v>405</v>
      </c>
      <c r="E1436" t="s">
        <v>7256</v>
      </c>
      <c r="F1436" s="8">
        <v>46053</v>
      </c>
      <c r="G1436" t="s">
        <v>14337</v>
      </c>
      <c r="H1436">
        <v>4</v>
      </c>
      <c r="I1436">
        <v>4</v>
      </c>
      <c r="J1436">
        <v>1</v>
      </c>
      <c r="K1436" t="s">
        <v>14338</v>
      </c>
      <c r="L1436">
        <v>5</v>
      </c>
    </row>
    <row r="1437" spans="1:12">
      <c r="A1437" t="s">
        <v>25</v>
      </c>
      <c r="B1437" t="s">
        <v>7256</v>
      </c>
      <c r="C1437">
        <v>29722</v>
      </c>
      <c r="D1437">
        <v>405</v>
      </c>
      <c r="E1437" t="s">
        <v>7256</v>
      </c>
      <c r="F1437" s="8">
        <v>46075</v>
      </c>
      <c r="G1437" t="s">
        <v>14337</v>
      </c>
      <c r="H1437">
        <v>4</v>
      </c>
      <c r="I1437">
        <v>4</v>
      </c>
      <c r="J1437">
        <v>0</v>
      </c>
      <c r="K1437" t="s">
        <v>14338</v>
      </c>
      <c r="L1437">
        <v>9</v>
      </c>
    </row>
    <row r="1438" spans="1:12">
      <c r="A1438" t="s">
        <v>25</v>
      </c>
      <c r="B1438" t="s">
        <v>7256</v>
      </c>
      <c r="C1438">
        <v>28028</v>
      </c>
      <c r="D1438">
        <v>405</v>
      </c>
      <c r="E1438" t="s">
        <v>7256</v>
      </c>
      <c r="F1438" s="8">
        <v>46060</v>
      </c>
      <c r="G1438" t="s">
        <v>14337</v>
      </c>
      <c r="H1438">
        <v>4</v>
      </c>
      <c r="I1438">
        <v>4</v>
      </c>
      <c r="J1438">
        <v>0</v>
      </c>
      <c r="K1438" t="s">
        <v>14338</v>
      </c>
      <c r="L1438">
        <v>6</v>
      </c>
    </row>
    <row r="1439" spans="1:12">
      <c r="A1439" t="s">
        <v>25</v>
      </c>
      <c r="B1439" t="s">
        <v>7256</v>
      </c>
      <c r="C1439">
        <v>26193</v>
      </c>
      <c r="D1439">
        <v>405</v>
      </c>
      <c r="E1439" t="s">
        <v>7256</v>
      </c>
      <c r="F1439" s="8">
        <v>46047</v>
      </c>
      <c r="G1439" t="s">
        <v>14337</v>
      </c>
      <c r="H1439">
        <v>3</v>
      </c>
      <c r="I1439">
        <v>3</v>
      </c>
      <c r="J1439">
        <v>0</v>
      </c>
      <c r="K1439" t="s">
        <v>14338</v>
      </c>
      <c r="L1439">
        <v>5</v>
      </c>
    </row>
    <row r="1440" spans="1:12">
      <c r="A1440" t="s">
        <v>25</v>
      </c>
      <c r="B1440" t="s">
        <v>7256</v>
      </c>
      <c r="C1440">
        <v>25181</v>
      </c>
      <c r="D1440">
        <v>405</v>
      </c>
      <c r="E1440" t="s">
        <v>7256</v>
      </c>
      <c r="F1440" s="8">
        <v>46040</v>
      </c>
      <c r="G1440" t="s">
        <v>14337</v>
      </c>
      <c r="H1440">
        <v>3</v>
      </c>
      <c r="I1440">
        <v>3</v>
      </c>
      <c r="J1440">
        <v>0</v>
      </c>
      <c r="K1440" t="s">
        <v>14338</v>
      </c>
      <c r="L1440">
        <v>4</v>
      </c>
    </row>
    <row r="1441" spans="1:12">
      <c r="A1441" t="s">
        <v>25</v>
      </c>
      <c r="B1441" t="s">
        <v>7256</v>
      </c>
      <c r="C1441">
        <v>24353</v>
      </c>
      <c r="D1441">
        <v>405</v>
      </c>
      <c r="E1441" t="s">
        <v>7256</v>
      </c>
      <c r="F1441" s="8">
        <v>46033</v>
      </c>
      <c r="G1441" t="s">
        <v>14337</v>
      </c>
      <c r="H1441">
        <v>3</v>
      </c>
      <c r="I1441">
        <v>3</v>
      </c>
      <c r="J1441">
        <v>0</v>
      </c>
      <c r="K1441" t="s">
        <v>14338</v>
      </c>
      <c r="L1441">
        <v>3</v>
      </c>
    </row>
    <row r="1442" spans="1:12">
      <c r="A1442" t="s">
        <v>25</v>
      </c>
      <c r="B1442" t="s">
        <v>7256</v>
      </c>
      <c r="C1442">
        <v>28925</v>
      </c>
      <c r="D1442">
        <v>405</v>
      </c>
      <c r="E1442" t="s">
        <v>7256</v>
      </c>
      <c r="F1442" s="8">
        <v>46068</v>
      </c>
      <c r="G1442" t="s">
        <v>14337</v>
      </c>
      <c r="H1442">
        <v>4</v>
      </c>
      <c r="I1442">
        <v>4</v>
      </c>
      <c r="J1442">
        <v>0</v>
      </c>
      <c r="K1442" t="s">
        <v>14338</v>
      </c>
      <c r="L1442">
        <v>8</v>
      </c>
    </row>
    <row r="1443" spans="1:12">
      <c r="A1443" t="s">
        <v>25</v>
      </c>
      <c r="B1443" t="s">
        <v>7256</v>
      </c>
      <c r="C1443">
        <v>23445</v>
      </c>
      <c r="D1443">
        <v>405</v>
      </c>
      <c r="E1443" t="s">
        <v>7256</v>
      </c>
      <c r="F1443" s="8">
        <v>46026</v>
      </c>
      <c r="G1443" t="s">
        <v>14337</v>
      </c>
      <c r="H1443">
        <v>3</v>
      </c>
      <c r="I1443">
        <v>3</v>
      </c>
      <c r="J1443">
        <v>0</v>
      </c>
      <c r="K1443" t="s">
        <v>14338</v>
      </c>
      <c r="L1443">
        <v>2</v>
      </c>
    </row>
    <row r="1444" spans="1:12">
      <c r="A1444" t="s">
        <v>25</v>
      </c>
      <c r="B1444" t="s">
        <v>7261</v>
      </c>
      <c r="C1444">
        <v>32850</v>
      </c>
      <c r="D1444">
        <v>406</v>
      </c>
      <c r="E1444" t="s">
        <v>7261</v>
      </c>
      <c r="F1444" s="8">
        <v>46096</v>
      </c>
      <c r="G1444" t="s">
        <v>14337</v>
      </c>
      <c r="H1444">
        <v>4</v>
      </c>
      <c r="I1444">
        <v>4</v>
      </c>
      <c r="J1444">
        <v>0</v>
      </c>
      <c r="K1444" t="s">
        <v>14338</v>
      </c>
      <c r="L1444">
        <v>12</v>
      </c>
    </row>
    <row r="1445" spans="1:12">
      <c r="A1445" t="s">
        <v>25</v>
      </c>
      <c r="B1445" t="s">
        <v>7261</v>
      </c>
      <c r="C1445">
        <v>31859</v>
      </c>
      <c r="D1445">
        <v>406</v>
      </c>
      <c r="E1445" t="s">
        <v>7261</v>
      </c>
      <c r="F1445" s="8">
        <v>46089</v>
      </c>
      <c r="G1445" t="s">
        <v>14337</v>
      </c>
      <c r="H1445">
        <v>4</v>
      </c>
      <c r="I1445">
        <v>4</v>
      </c>
      <c r="J1445">
        <v>0</v>
      </c>
      <c r="K1445" t="s">
        <v>14338</v>
      </c>
      <c r="L1445">
        <v>11</v>
      </c>
    </row>
    <row r="1446" spans="1:12">
      <c r="A1446" t="s">
        <v>25</v>
      </c>
      <c r="B1446" t="s">
        <v>7261</v>
      </c>
      <c r="C1446">
        <v>30843</v>
      </c>
      <c r="D1446">
        <v>406</v>
      </c>
      <c r="E1446" t="s">
        <v>7261</v>
      </c>
      <c r="F1446" s="8">
        <v>46082</v>
      </c>
      <c r="G1446" t="s">
        <v>14337</v>
      </c>
      <c r="H1446">
        <v>4</v>
      </c>
      <c r="I1446">
        <v>4</v>
      </c>
      <c r="J1446">
        <v>0</v>
      </c>
      <c r="K1446" t="s">
        <v>14338</v>
      </c>
      <c r="L1446">
        <v>10</v>
      </c>
    </row>
    <row r="1447" spans="1:12">
      <c r="A1447" t="s">
        <v>25</v>
      </c>
      <c r="B1447" t="s">
        <v>7261</v>
      </c>
      <c r="C1447">
        <v>27038</v>
      </c>
      <c r="D1447">
        <v>406</v>
      </c>
      <c r="E1447" t="s">
        <v>7261</v>
      </c>
      <c r="F1447" s="8">
        <v>46053</v>
      </c>
      <c r="G1447" t="s">
        <v>14337</v>
      </c>
      <c r="H1447">
        <v>4</v>
      </c>
      <c r="I1447">
        <v>4</v>
      </c>
      <c r="J1447">
        <v>1</v>
      </c>
      <c r="K1447" t="s">
        <v>14338</v>
      </c>
      <c r="L1447">
        <v>5</v>
      </c>
    </row>
    <row r="1448" spans="1:12">
      <c r="A1448" t="s">
        <v>25</v>
      </c>
      <c r="B1448" t="s">
        <v>7261</v>
      </c>
      <c r="C1448">
        <v>29724</v>
      </c>
      <c r="D1448">
        <v>406</v>
      </c>
      <c r="E1448" t="s">
        <v>7261</v>
      </c>
      <c r="F1448" s="8">
        <v>46075</v>
      </c>
      <c r="G1448" t="s">
        <v>14337</v>
      </c>
      <c r="H1448">
        <v>4</v>
      </c>
      <c r="I1448">
        <v>4</v>
      </c>
      <c r="J1448">
        <v>0</v>
      </c>
      <c r="K1448" t="s">
        <v>14338</v>
      </c>
      <c r="L1448">
        <v>9</v>
      </c>
    </row>
    <row r="1449" spans="1:12">
      <c r="A1449" t="s">
        <v>25</v>
      </c>
      <c r="B1449" t="s">
        <v>7261</v>
      </c>
      <c r="C1449">
        <v>28927</v>
      </c>
      <c r="D1449">
        <v>406</v>
      </c>
      <c r="E1449" t="s">
        <v>7261</v>
      </c>
      <c r="F1449" s="8">
        <v>46068</v>
      </c>
      <c r="G1449" t="s">
        <v>14337</v>
      </c>
      <c r="H1449">
        <v>4</v>
      </c>
      <c r="I1449">
        <v>4</v>
      </c>
      <c r="J1449">
        <v>0</v>
      </c>
      <c r="K1449" t="s">
        <v>14338</v>
      </c>
      <c r="L1449">
        <v>8</v>
      </c>
    </row>
    <row r="1450" spans="1:12">
      <c r="A1450" t="s">
        <v>25</v>
      </c>
      <c r="B1450" t="s">
        <v>7261</v>
      </c>
      <c r="C1450">
        <v>28030</v>
      </c>
      <c r="D1450">
        <v>406</v>
      </c>
      <c r="E1450" t="s">
        <v>7261</v>
      </c>
      <c r="F1450" s="8">
        <v>46060</v>
      </c>
      <c r="G1450" t="s">
        <v>14337</v>
      </c>
      <c r="H1450">
        <v>4</v>
      </c>
      <c r="I1450">
        <v>4</v>
      </c>
      <c r="J1450">
        <v>0</v>
      </c>
      <c r="K1450" t="s">
        <v>14338</v>
      </c>
      <c r="L1450">
        <v>6</v>
      </c>
    </row>
    <row r="1451" spans="1:12">
      <c r="A1451" t="s">
        <v>25</v>
      </c>
      <c r="B1451" t="s">
        <v>7261</v>
      </c>
      <c r="C1451">
        <v>26195</v>
      </c>
      <c r="D1451">
        <v>406</v>
      </c>
      <c r="E1451" t="s">
        <v>7261</v>
      </c>
      <c r="F1451" s="8">
        <v>46047</v>
      </c>
      <c r="G1451" t="s">
        <v>14337</v>
      </c>
      <c r="H1451">
        <v>3</v>
      </c>
      <c r="I1451">
        <v>3</v>
      </c>
      <c r="J1451">
        <v>0</v>
      </c>
      <c r="K1451" t="s">
        <v>14338</v>
      </c>
      <c r="L1451">
        <v>5</v>
      </c>
    </row>
    <row r="1452" spans="1:12">
      <c r="A1452" t="s">
        <v>25</v>
      </c>
      <c r="B1452" t="s">
        <v>7261</v>
      </c>
      <c r="C1452">
        <v>25183</v>
      </c>
      <c r="D1452">
        <v>406</v>
      </c>
      <c r="E1452" t="s">
        <v>7261</v>
      </c>
      <c r="F1452" s="8">
        <v>46040</v>
      </c>
      <c r="G1452" t="s">
        <v>14337</v>
      </c>
      <c r="H1452">
        <v>3</v>
      </c>
      <c r="I1452">
        <v>3</v>
      </c>
      <c r="J1452">
        <v>0</v>
      </c>
      <c r="K1452" t="s">
        <v>14338</v>
      </c>
      <c r="L1452">
        <v>4</v>
      </c>
    </row>
    <row r="1453" spans="1:12">
      <c r="A1453" t="s">
        <v>25</v>
      </c>
      <c r="B1453" t="s">
        <v>7261</v>
      </c>
      <c r="C1453">
        <v>24355</v>
      </c>
      <c r="D1453">
        <v>406</v>
      </c>
      <c r="E1453" t="s">
        <v>7261</v>
      </c>
      <c r="F1453" s="8">
        <v>46033</v>
      </c>
      <c r="G1453" t="s">
        <v>14337</v>
      </c>
      <c r="H1453">
        <v>3</v>
      </c>
      <c r="I1453">
        <v>3</v>
      </c>
      <c r="J1453">
        <v>0</v>
      </c>
      <c r="K1453" t="s">
        <v>14338</v>
      </c>
      <c r="L1453">
        <v>3</v>
      </c>
    </row>
    <row r="1454" spans="1:12">
      <c r="A1454" t="s">
        <v>25</v>
      </c>
      <c r="B1454" t="s">
        <v>7261</v>
      </c>
      <c r="C1454">
        <v>23447</v>
      </c>
      <c r="D1454">
        <v>406</v>
      </c>
      <c r="E1454" t="s">
        <v>7261</v>
      </c>
      <c r="F1454" s="8">
        <v>46026</v>
      </c>
      <c r="G1454" t="s">
        <v>14337</v>
      </c>
      <c r="H1454">
        <v>3</v>
      </c>
      <c r="I1454">
        <v>3</v>
      </c>
      <c r="J1454">
        <v>0</v>
      </c>
      <c r="K1454" t="s">
        <v>14338</v>
      </c>
      <c r="L1454">
        <v>2</v>
      </c>
    </row>
    <row r="1455" spans="1:12">
      <c r="A1455" t="s">
        <v>25</v>
      </c>
      <c r="B1455" t="s">
        <v>7266</v>
      </c>
      <c r="C1455">
        <v>32852</v>
      </c>
      <c r="D1455">
        <v>407</v>
      </c>
      <c r="E1455" t="s">
        <v>7266</v>
      </c>
      <c r="F1455" s="8">
        <v>46096</v>
      </c>
      <c r="G1455" t="s">
        <v>14337</v>
      </c>
      <c r="H1455">
        <v>4</v>
      </c>
      <c r="I1455">
        <v>4</v>
      </c>
      <c r="J1455">
        <v>0</v>
      </c>
      <c r="K1455" t="s">
        <v>14338</v>
      </c>
      <c r="L1455">
        <v>12</v>
      </c>
    </row>
    <row r="1456" spans="1:12">
      <c r="A1456" t="s">
        <v>25</v>
      </c>
      <c r="B1456" t="s">
        <v>7266</v>
      </c>
      <c r="C1456">
        <v>30845</v>
      </c>
      <c r="D1456">
        <v>407</v>
      </c>
      <c r="E1456" t="s">
        <v>7266</v>
      </c>
      <c r="F1456" s="8">
        <v>46082</v>
      </c>
      <c r="G1456" t="s">
        <v>14337</v>
      </c>
      <c r="H1456">
        <v>4</v>
      </c>
      <c r="I1456">
        <v>4</v>
      </c>
      <c r="J1456">
        <v>0</v>
      </c>
      <c r="K1456" t="s">
        <v>14338</v>
      </c>
      <c r="L1456">
        <v>10</v>
      </c>
    </row>
    <row r="1457" spans="1:12">
      <c r="A1457" t="s">
        <v>25</v>
      </c>
      <c r="B1457" t="s">
        <v>7266</v>
      </c>
      <c r="C1457">
        <v>31861</v>
      </c>
      <c r="D1457">
        <v>407</v>
      </c>
      <c r="E1457" t="s">
        <v>7266</v>
      </c>
      <c r="F1457" s="8">
        <v>46089</v>
      </c>
      <c r="G1457" t="s">
        <v>14337</v>
      </c>
      <c r="H1457">
        <v>4</v>
      </c>
      <c r="I1457">
        <v>4</v>
      </c>
      <c r="J1457">
        <v>0</v>
      </c>
      <c r="K1457" t="s">
        <v>14338</v>
      </c>
      <c r="L1457">
        <v>11</v>
      </c>
    </row>
    <row r="1458" spans="1:12">
      <c r="A1458" t="s">
        <v>25</v>
      </c>
      <c r="B1458" t="s">
        <v>7266</v>
      </c>
      <c r="C1458">
        <v>27040</v>
      </c>
      <c r="D1458">
        <v>407</v>
      </c>
      <c r="E1458" t="s">
        <v>7266</v>
      </c>
      <c r="F1458" s="8">
        <v>46053</v>
      </c>
      <c r="G1458" t="s">
        <v>14337</v>
      </c>
      <c r="H1458">
        <v>4</v>
      </c>
      <c r="I1458">
        <v>4</v>
      </c>
      <c r="J1458">
        <v>1</v>
      </c>
      <c r="K1458" t="s">
        <v>14338</v>
      </c>
      <c r="L1458">
        <v>5</v>
      </c>
    </row>
    <row r="1459" spans="1:12">
      <c r="A1459" t="s">
        <v>25</v>
      </c>
      <c r="B1459" t="s">
        <v>7266</v>
      </c>
      <c r="C1459">
        <v>25185</v>
      </c>
      <c r="D1459">
        <v>407</v>
      </c>
      <c r="E1459" t="s">
        <v>7266</v>
      </c>
      <c r="F1459" s="8">
        <v>46040</v>
      </c>
      <c r="G1459" t="s">
        <v>14337</v>
      </c>
      <c r="H1459">
        <v>3</v>
      </c>
      <c r="I1459">
        <v>3</v>
      </c>
      <c r="J1459">
        <v>0</v>
      </c>
      <c r="K1459" t="s">
        <v>14338</v>
      </c>
      <c r="L1459">
        <v>4</v>
      </c>
    </row>
    <row r="1460" spans="1:12">
      <c r="A1460" t="s">
        <v>25</v>
      </c>
      <c r="B1460" t="s">
        <v>7266</v>
      </c>
      <c r="C1460">
        <v>24357</v>
      </c>
      <c r="D1460">
        <v>407</v>
      </c>
      <c r="E1460" t="s">
        <v>7266</v>
      </c>
      <c r="F1460" s="8">
        <v>46033</v>
      </c>
      <c r="G1460" t="s">
        <v>14337</v>
      </c>
      <c r="H1460">
        <v>3</v>
      </c>
      <c r="I1460">
        <v>3</v>
      </c>
      <c r="J1460">
        <v>0</v>
      </c>
      <c r="K1460" t="s">
        <v>14338</v>
      </c>
      <c r="L1460">
        <v>3</v>
      </c>
    </row>
    <row r="1461" spans="1:12">
      <c r="A1461" t="s">
        <v>25</v>
      </c>
      <c r="B1461" t="s">
        <v>7266</v>
      </c>
      <c r="C1461">
        <v>26197</v>
      </c>
      <c r="D1461">
        <v>407</v>
      </c>
      <c r="E1461" t="s">
        <v>7266</v>
      </c>
      <c r="F1461" s="8">
        <v>46047</v>
      </c>
      <c r="G1461" t="s">
        <v>14337</v>
      </c>
      <c r="H1461">
        <v>3</v>
      </c>
      <c r="I1461">
        <v>3</v>
      </c>
      <c r="J1461">
        <v>0</v>
      </c>
      <c r="K1461" t="s">
        <v>14338</v>
      </c>
      <c r="L1461">
        <v>5</v>
      </c>
    </row>
    <row r="1462" spans="1:12">
      <c r="A1462" t="s">
        <v>25</v>
      </c>
      <c r="B1462" t="s">
        <v>7266</v>
      </c>
      <c r="C1462">
        <v>23449</v>
      </c>
      <c r="D1462">
        <v>407</v>
      </c>
      <c r="E1462" t="s">
        <v>7266</v>
      </c>
      <c r="F1462" s="8">
        <v>46026</v>
      </c>
      <c r="G1462" t="s">
        <v>14337</v>
      </c>
      <c r="H1462">
        <v>3</v>
      </c>
      <c r="I1462">
        <v>3</v>
      </c>
      <c r="J1462">
        <v>0</v>
      </c>
      <c r="K1462" t="s">
        <v>14338</v>
      </c>
      <c r="L1462">
        <v>2</v>
      </c>
    </row>
    <row r="1463" spans="1:12">
      <c r="A1463" t="s">
        <v>25</v>
      </c>
      <c r="B1463" t="s">
        <v>7266</v>
      </c>
      <c r="C1463">
        <v>28032</v>
      </c>
      <c r="D1463">
        <v>407</v>
      </c>
      <c r="E1463" t="s">
        <v>7266</v>
      </c>
      <c r="F1463" s="8">
        <v>46060</v>
      </c>
      <c r="G1463" t="s">
        <v>14337</v>
      </c>
      <c r="H1463">
        <v>4</v>
      </c>
      <c r="I1463">
        <v>4</v>
      </c>
      <c r="J1463">
        <v>0</v>
      </c>
      <c r="K1463" t="s">
        <v>14338</v>
      </c>
      <c r="L1463">
        <v>6</v>
      </c>
    </row>
    <row r="1464" spans="1:12">
      <c r="A1464" t="s">
        <v>25</v>
      </c>
      <c r="B1464" t="s">
        <v>7266</v>
      </c>
      <c r="C1464">
        <v>29726</v>
      </c>
      <c r="D1464">
        <v>407</v>
      </c>
      <c r="E1464" t="s">
        <v>7266</v>
      </c>
      <c r="F1464" s="8">
        <v>46075</v>
      </c>
      <c r="G1464" t="s">
        <v>14337</v>
      </c>
      <c r="H1464">
        <v>4</v>
      </c>
      <c r="I1464">
        <v>4</v>
      </c>
      <c r="J1464">
        <v>0</v>
      </c>
      <c r="K1464" t="s">
        <v>14338</v>
      </c>
      <c r="L1464">
        <v>9</v>
      </c>
    </row>
    <row r="1465" spans="1:12">
      <c r="A1465" t="s">
        <v>25</v>
      </c>
      <c r="B1465" t="s">
        <v>7266</v>
      </c>
      <c r="C1465">
        <v>28929</v>
      </c>
      <c r="D1465">
        <v>407</v>
      </c>
      <c r="E1465" t="s">
        <v>7266</v>
      </c>
      <c r="F1465" s="8">
        <v>46068</v>
      </c>
      <c r="G1465" t="s">
        <v>14337</v>
      </c>
      <c r="H1465">
        <v>4</v>
      </c>
      <c r="I1465">
        <v>4</v>
      </c>
      <c r="J1465">
        <v>0</v>
      </c>
      <c r="K1465" t="s">
        <v>14338</v>
      </c>
      <c r="L1465">
        <v>8</v>
      </c>
    </row>
    <row r="1466" spans="1:12">
      <c r="A1466" t="s">
        <v>25</v>
      </c>
      <c r="B1466" t="s">
        <v>7271</v>
      </c>
      <c r="C1466">
        <v>32854</v>
      </c>
      <c r="D1466">
        <v>408</v>
      </c>
      <c r="E1466" t="s">
        <v>7271</v>
      </c>
      <c r="F1466" s="8">
        <v>46096</v>
      </c>
      <c r="G1466" t="s">
        <v>14337</v>
      </c>
      <c r="H1466">
        <v>4</v>
      </c>
      <c r="I1466">
        <v>4</v>
      </c>
      <c r="J1466">
        <v>0</v>
      </c>
      <c r="K1466" t="s">
        <v>14338</v>
      </c>
      <c r="L1466">
        <v>12</v>
      </c>
    </row>
    <row r="1467" spans="1:12">
      <c r="A1467" t="s">
        <v>25</v>
      </c>
      <c r="B1467" t="s">
        <v>7271</v>
      </c>
      <c r="C1467">
        <v>31863</v>
      </c>
      <c r="D1467">
        <v>408</v>
      </c>
      <c r="E1467" t="s">
        <v>7271</v>
      </c>
      <c r="F1467" s="8">
        <v>46089</v>
      </c>
      <c r="G1467" t="s">
        <v>14337</v>
      </c>
      <c r="H1467">
        <v>4</v>
      </c>
      <c r="I1467">
        <v>4</v>
      </c>
      <c r="J1467">
        <v>0</v>
      </c>
      <c r="K1467" t="s">
        <v>14338</v>
      </c>
      <c r="L1467">
        <v>11</v>
      </c>
    </row>
    <row r="1468" spans="1:12">
      <c r="A1468" t="s">
        <v>25</v>
      </c>
      <c r="B1468" t="s">
        <v>7271</v>
      </c>
      <c r="C1468">
        <v>30847</v>
      </c>
      <c r="D1468">
        <v>408</v>
      </c>
      <c r="E1468" t="s">
        <v>7271</v>
      </c>
      <c r="F1468" s="8">
        <v>46082</v>
      </c>
      <c r="G1468" t="s">
        <v>14337</v>
      </c>
      <c r="H1468">
        <v>4</v>
      </c>
      <c r="I1468">
        <v>4</v>
      </c>
      <c r="J1468">
        <v>0</v>
      </c>
      <c r="K1468" t="s">
        <v>14338</v>
      </c>
      <c r="L1468">
        <v>10</v>
      </c>
    </row>
    <row r="1469" spans="1:12">
      <c r="A1469" t="s">
        <v>25</v>
      </c>
      <c r="B1469" t="s">
        <v>7271</v>
      </c>
      <c r="C1469">
        <v>27042</v>
      </c>
      <c r="D1469">
        <v>408</v>
      </c>
      <c r="E1469" t="s">
        <v>7271</v>
      </c>
      <c r="F1469" s="8">
        <v>46053</v>
      </c>
      <c r="G1469" t="s">
        <v>14337</v>
      </c>
      <c r="H1469">
        <v>4</v>
      </c>
      <c r="I1469">
        <v>4</v>
      </c>
      <c r="J1469">
        <v>1</v>
      </c>
      <c r="K1469" t="s">
        <v>14338</v>
      </c>
      <c r="L1469">
        <v>5</v>
      </c>
    </row>
    <row r="1470" spans="1:12">
      <c r="A1470" t="s">
        <v>25</v>
      </c>
      <c r="B1470" t="s">
        <v>7271</v>
      </c>
      <c r="C1470">
        <v>23451</v>
      </c>
      <c r="D1470">
        <v>408</v>
      </c>
      <c r="E1470" t="s">
        <v>7271</v>
      </c>
      <c r="F1470" s="8">
        <v>46026</v>
      </c>
      <c r="G1470" t="s">
        <v>14337</v>
      </c>
      <c r="H1470">
        <v>3</v>
      </c>
      <c r="I1470">
        <v>3</v>
      </c>
      <c r="J1470">
        <v>0</v>
      </c>
      <c r="K1470" t="s">
        <v>14338</v>
      </c>
      <c r="L1470">
        <v>2</v>
      </c>
    </row>
    <row r="1471" spans="1:12">
      <c r="A1471" t="s">
        <v>25</v>
      </c>
      <c r="B1471" t="s">
        <v>7271</v>
      </c>
      <c r="C1471">
        <v>29728</v>
      </c>
      <c r="D1471">
        <v>408</v>
      </c>
      <c r="E1471" t="s">
        <v>7271</v>
      </c>
      <c r="F1471" s="8">
        <v>46075</v>
      </c>
      <c r="G1471" t="s">
        <v>14337</v>
      </c>
      <c r="H1471">
        <v>4</v>
      </c>
      <c r="I1471">
        <v>4</v>
      </c>
      <c r="J1471">
        <v>0</v>
      </c>
      <c r="K1471" t="s">
        <v>14338</v>
      </c>
      <c r="L1471">
        <v>9</v>
      </c>
    </row>
    <row r="1472" spans="1:12">
      <c r="A1472" t="s">
        <v>25</v>
      </c>
      <c r="B1472" t="s">
        <v>7271</v>
      </c>
      <c r="C1472">
        <v>28931</v>
      </c>
      <c r="D1472">
        <v>408</v>
      </c>
      <c r="E1472" t="s">
        <v>7271</v>
      </c>
      <c r="F1472" s="8">
        <v>46068</v>
      </c>
      <c r="G1472" t="s">
        <v>14337</v>
      </c>
      <c r="H1472">
        <v>4</v>
      </c>
      <c r="I1472">
        <v>4</v>
      </c>
      <c r="J1472">
        <v>0</v>
      </c>
      <c r="K1472" t="s">
        <v>14338</v>
      </c>
      <c r="L1472">
        <v>8</v>
      </c>
    </row>
    <row r="1473" spans="1:12">
      <c r="A1473" t="s">
        <v>25</v>
      </c>
      <c r="B1473" t="s">
        <v>7271</v>
      </c>
      <c r="C1473">
        <v>28034</v>
      </c>
      <c r="D1473">
        <v>408</v>
      </c>
      <c r="E1473" t="s">
        <v>7271</v>
      </c>
      <c r="F1473" s="8">
        <v>46060</v>
      </c>
      <c r="G1473" t="s">
        <v>14337</v>
      </c>
      <c r="H1473">
        <v>4</v>
      </c>
      <c r="I1473">
        <v>4</v>
      </c>
      <c r="J1473">
        <v>0</v>
      </c>
      <c r="K1473" t="s">
        <v>14338</v>
      </c>
      <c r="L1473">
        <v>6</v>
      </c>
    </row>
    <row r="1474" spans="1:12">
      <c r="A1474" t="s">
        <v>25</v>
      </c>
      <c r="B1474" t="s">
        <v>7271</v>
      </c>
      <c r="C1474">
        <v>26199</v>
      </c>
      <c r="D1474">
        <v>408</v>
      </c>
      <c r="E1474" t="s">
        <v>7271</v>
      </c>
      <c r="F1474" s="8">
        <v>46047</v>
      </c>
      <c r="G1474" t="s">
        <v>14337</v>
      </c>
      <c r="H1474">
        <v>3</v>
      </c>
      <c r="I1474">
        <v>3</v>
      </c>
      <c r="J1474">
        <v>0</v>
      </c>
      <c r="K1474" t="s">
        <v>14338</v>
      </c>
      <c r="L1474">
        <v>5</v>
      </c>
    </row>
    <row r="1475" spans="1:12">
      <c r="A1475" t="s">
        <v>25</v>
      </c>
      <c r="B1475" t="s">
        <v>7271</v>
      </c>
      <c r="C1475">
        <v>25187</v>
      </c>
      <c r="D1475">
        <v>408</v>
      </c>
      <c r="E1475" t="s">
        <v>7271</v>
      </c>
      <c r="F1475" s="8">
        <v>46040</v>
      </c>
      <c r="G1475" t="s">
        <v>14337</v>
      </c>
      <c r="H1475">
        <v>3</v>
      </c>
      <c r="I1475">
        <v>3</v>
      </c>
      <c r="J1475">
        <v>0</v>
      </c>
      <c r="K1475" t="s">
        <v>14338</v>
      </c>
      <c r="L1475">
        <v>4</v>
      </c>
    </row>
    <row r="1476" spans="1:12">
      <c r="A1476" t="s">
        <v>25</v>
      </c>
      <c r="B1476" t="s">
        <v>7271</v>
      </c>
      <c r="C1476">
        <v>24359</v>
      </c>
      <c r="D1476">
        <v>408</v>
      </c>
      <c r="E1476" t="s">
        <v>7271</v>
      </c>
      <c r="F1476" s="8">
        <v>46033</v>
      </c>
      <c r="G1476" t="s">
        <v>14337</v>
      </c>
      <c r="H1476">
        <v>3</v>
      </c>
      <c r="I1476">
        <v>3</v>
      </c>
      <c r="J1476">
        <v>0</v>
      </c>
      <c r="K1476" t="s">
        <v>14338</v>
      </c>
      <c r="L1476">
        <v>3</v>
      </c>
    </row>
    <row r="1477" spans="1:12">
      <c r="A1477" t="s">
        <v>25</v>
      </c>
      <c r="B1477" t="s">
        <v>7276</v>
      </c>
      <c r="C1477">
        <v>31865</v>
      </c>
      <c r="D1477">
        <v>409</v>
      </c>
      <c r="E1477" t="s">
        <v>7276</v>
      </c>
      <c r="F1477" s="8">
        <v>46089</v>
      </c>
      <c r="G1477" t="s">
        <v>14337</v>
      </c>
      <c r="H1477">
        <v>5</v>
      </c>
      <c r="I1477">
        <v>5</v>
      </c>
      <c r="J1477">
        <v>0</v>
      </c>
      <c r="K1477" t="s">
        <v>14338</v>
      </c>
      <c r="L1477">
        <v>11</v>
      </c>
    </row>
    <row r="1478" spans="1:12">
      <c r="A1478" t="s">
        <v>25</v>
      </c>
      <c r="B1478" t="s">
        <v>7276</v>
      </c>
      <c r="C1478">
        <v>32856</v>
      </c>
      <c r="D1478">
        <v>409</v>
      </c>
      <c r="E1478" t="s">
        <v>7276</v>
      </c>
      <c r="F1478" s="8">
        <v>46096</v>
      </c>
      <c r="G1478" t="s">
        <v>14337</v>
      </c>
      <c r="H1478">
        <v>5</v>
      </c>
      <c r="I1478">
        <v>5</v>
      </c>
      <c r="J1478">
        <v>0</v>
      </c>
      <c r="K1478" t="s">
        <v>14338</v>
      </c>
      <c r="L1478">
        <v>12</v>
      </c>
    </row>
    <row r="1479" spans="1:12">
      <c r="A1479" t="s">
        <v>25</v>
      </c>
      <c r="B1479" t="s">
        <v>7276</v>
      </c>
      <c r="C1479">
        <v>30849</v>
      </c>
      <c r="D1479">
        <v>409</v>
      </c>
      <c r="E1479" t="s">
        <v>7276</v>
      </c>
      <c r="F1479" s="8">
        <v>46082</v>
      </c>
      <c r="G1479" t="s">
        <v>14337</v>
      </c>
      <c r="H1479">
        <v>5</v>
      </c>
      <c r="I1479">
        <v>5</v>
      </c>
      <c r="J1479">
        <v>0</v>
      </c>
      <c r="K1479" t="s">
        <v>14338</v>
      </c>
      <c r="L1479">
        <v>10</v>
      </c>
    </row>
    <row r="1480" spans="1:12">
      <c r="A1480" t="s">
        <v>25</v>
      </c>
      <c r="B1480" t="s">
        <v>7276</v>
      </c>
      <c r="C1480">
        <v>27044</v>
      </c>
      <c r="D1480">
        <v>409</v>
      </c>
      <c r="E1480" t="s">
        <v>7276</v>
      </c>
      <c r="F1480" s="8">
        <v>46053</v>
      </c>
      <c r="G1480" t="s">
        <v>14337</v>
      </c>
      <c r="H1480">
        <v>5</v>
      </c>
      <c r="I1480">
        <v>5</v>
      </c>
      <c r="J1480">
        <v>1</v>
      </c>
      <c r="K1480" t="s">
        <v>14338</v>
      </c>
      <c r="L1480">
        <v>5</v>
      </c>
    </row>
    <row r="1481" spans="1:12">
      <c r="A1481" t="s">
        <v>25</v>
      </c>
      <c r="B1481" t="s">
        <v>7276</v>
      </c>
      <c r="C1481">
        <v>23453</v>
      </c>
      <c r="D1481">
        <v>409</v>
      </c>
      <c r="E1481" t="s">
        <v>7276</v>
      </c>
      <c r="F1481" s="8">
        <v>46026</v>
      </c>
      <c r="G1481" t="s">
        <v>14337</v>
      </c>
      <c r="H1481">
        <v>4</v>
      </c>
      <c r="I1481">
        <v>4</v>
      </c>
      <c r="J1481">
        <v>0</v>
      </c>
      <c r="K1481" t="s">
        <v>14338</v>
      </c>
      <c r="L1481">
        <v>2</v>
      </c>
    </row>
    <row r="1482" spans="1:12">
      <c r="A1482" t="s">
        <v>25</v>
      </c>
      <c r="B1482" t="s">
        <v>7276</v>
      </c>
      <c r="C1482">
        <v>29730</v>
      </c>
      <c r="D1482">
        <v>409</v>
      </c>
      <c r="E1482" t="s">
        <v>7276</v>
      </c>
      <c r="F1482" s="8">
        <v>46075</v>
      </c>
      <c r="G1482" t="s">
        <v>14337</v>
      </c>
      <c r="H1482">
        <v>5</v>
      </c>
      <c r="I1482">
        <v>5</v>
      </c>
      <c r="J1482">
        <v>0</v>
      </c>
      <c r="K1482" t="s">
        <v>14338</v>
      </c>
      <c r="L1482">
        <v>9</v>
      </c>
    </row>
    <row r="1483" spans="1:12">
      <c r="A1483" t="s">
        <v>25</v>
      </c>
      <c r="B1483" t="s">
        <v>7276</v>
      </c>
      <c r="C1483">
        <v>28933</v>
      </c>
      <c r="D1483">
        <v>409</v>
      </c>
      <c r="E1483" t="s">
        <v>7276</v>
      </c>
      <c r="F1483" s="8">
        <v>46068</v>
      </c>
      <c r="G1483" t="s">
        <v>14337</v>
      </c>
      <c r="H1483">
        <v>5</v>
      </c>
      <c r="I1483">
        <v>5</v>
      </c>
      <c r="J1483">
        <v>0</v>
      </c>
      <c r="K1483" t="s">
        <v>14338</v>
      </c>
      <c r="L1483">
        <v>8</v>
      </c>
    </row>
    <row r="1484" spans="1:12">
      <c r="A1484" t="s">
        <v>25</v>
      </c>
      <c r="B1484" t="s">
        <v>7276</v>
      </c>
      <c r="C1484">
        <v>28036</v>
      </c>
      <c r="D1484">
        <v>409</v>
      </c>
      <c r="E1484" t="s">
        <v>7276</v>
      </c>
      <c r="F1484" s="8">
        <v>46060</v>
      </c>
      <c r="G1484" t="s">
        <v>14337</v>
      </c>
      <c r="H1484">
        <v>5</v>
      </c>
      <c r="I1484">
        <v>5</v>
      </c>
      <c r="J1484">
        <v>0</v>
      </c>
      <c r="K1484" t="s">
        <v>14338</v>
      </c>
      <c r="L1484">
        <v>6</v>
      </c>
    </row>
    <row r="1485" spans="1:12">
      <c r="A1485" t="s">
        <v>25</v>
      </c>
      <c r="B1485" t="s">
        <v>7276</v>
      </c>
      <c r="C1485">
        <v>25189</v>
      </c>
      <c r="D1485">
        <v>409</v>
      </c>
      <c r="E1485" t="s">
        <v>7276</v>
      </c>
      <c r="F1485" s="8">
        <v>46040</v>
      </c>
      <c r="G1485" t="s">
        <v>14337</v>
      </c>
      <c r="H1485">
        <v>4</v>
      </c>
      <c r="I1485">
        <v>4</v>
      </c>
      <c r="J1485">
        <v>0</v>
      </c>
      <c r="K1485" t="s">
        <v>14338</v>
      </c>
      <c r="L1485">
        <v>4</v>
      </c>
    </row>
    <row r="1486" spans="1:12">
      <c r="A1486" t="s">
        <v>25</v>
      </c>
      <c r="B1486" t="s">
        <v>7276</v>
      </c>
      <c r="C1486">
        <v>24361</v>
      </c>
      <c r="D1486">
        <v>409</v>
      </c>
      <c r="E1486" t="s">
        <v>7276</v>
      </c>
      <c r="F1486" s="8">
        <v>46033</v>
      </c>
      <c r="G1486" t="s">
        <v>14337</v>
      </c>
      <c r="H1486">
        <v>4</v>
      </c>
      <c r="I1486">
        <v>4</v>
      </c>
      <c r="J1486">
        <v>0</v>
      </c>
      <c r="K1486" t="s">
        <v>14338</v>
      </c>
      <c r="L1486">
        <v>3</v>
      </c>
    </row>
    <row r="1487" spans="1:12">
      <c r="A1487" t="s">
        <v>25</v>
      </c>
      <c r="B1487" t="s">
        <v>7276</v>
      </c>
      <c r="C1487">
        <v>26201</v>
      </c>
      <c r="D1487">
        <v>409</v>
      </c>
      <c r="E1487" t="s">
        <v>7276</v>
      </c>
      <c r="F1487" s="8">
        <v>46047</v>
      </c>
      <c r="G1487" t="s">
        <v>14337</v>
      </c>
      <c r="H1487">
        <v>4</v>
      </c>
      <c r="I1487">
        <v>4</v>
      </c>
      <c r="J1487">
        <v>0</v>
      </c>
      <c r="K1487" t="s">
        <v>14338</v>
      </c>
      <c r="L1487">
        <v>5</v>
      </c>
    </row>
    <row r="1488" spans="1:12">
      <c r="A1488" t="s">
        <v>25</v>
      </c>
      <c r="B1488" t="s">
        <v>7281</v>
      </c>
      <c r="C1488">
        <v>31867</v>
      </c>
      <c r="D1488">
        <v>410</v>
      </c>
      <c r="E1488" t="s">
        <v>7281</v>
      </c>
      <c r="F1488" s="8">
        <v>46089</v>
      </c>
      <c r="G1488" t="s">
        <v>14337</v>
      </c>
      <c r="H1488">
        <v>7</v>
      </c>
      <c r="I1488">
        <v>7</v>
      </c>
      <c r="J1488">
        <v>0</v>
      </c>
      <c r="K1488" t="s">
        <v>14338</v>
      </c>
      <c r="L1488">
        <v>11</v>
      </c>
    </row>
    <row r="1489" spans="1:12">
      <c r="A1489" t="s">
        <v>25</v>
      </c>
      <c r="B1489" t="s">
        <v>7281</v>
      </c>
      <c r="C1489">
        <v>32858</v>
      </c>
      <c r="D1489">
        <v>410</v>
      </c>
      <c r="E1489" t="s">
        <v>7281</v>
      </c>
      <c r="F1489" s="8">
        <v>46096</v>
      </c>
      <c r="G1489" t="s">
        <v>14337</v>
      </c>
      <c r="H1489">
        <v>7</v>
      </c>
      <c r="I1489">
        <v>7</v>
      </c>
      <c r="J1489">
        <v>0</v>
      </c>
      <c r="K1489" t="s">
        <v>14338</v>
      </c>
      <c r="L1489">
        <v>12</v>
      </c>
    </row>
    <row r="1490" spans="1:12">
      <c r="A1490" t="s">
        <v>25</v>
      </c>
      <c r="B1490" t="s">
        <v>7281</v>
      </c>
      <c r="C1490">
        <v>30851</v>
      </c>
      <c r="D1490">
        <v>410</v>
      </c>
      <c r="E1490" t="s">
        <v>7281</v>
      </c>
      <c r="F1490" s="8">
        <v>46082</v>
      </c>
      <c r="G1490" t="s">
        <v>14337</v>
      </c>
      <c r="H1490">
        <v>7</v>
      </c>
      <c r="I1490">
        <v>7</v>
      </c>
      <c r="J1490">
        <v>0</v>
      </c>
      <c r="K1490" t="s">
        <v>14338</v>
      </c>
      <c r="L1490">
        <v>10</v>
      </c>
    </row>
    <row r="1491" spans="1:12">
      <c r="A1491" t="s">
        <v>25</v>
      </c>
      <c r="B1491" t="s">
        <v>7281</v>
      </c>
      <c r="C1491">
        <v>27046</v>
      </c>
      <c r="D1491">
        <v>410</v>
      </c>
      <c r="E1491" t="s">
        <v>7281</v>
      </c>
      <c r="F1491" s="8">
        <v>46053</v>
      </c>
      <c r="G1491" t="s">
        <v>14337</v>
      </c>
      <c r="H1491">
        <v>7</v>
      </c>
      <c r="I1491">
        <v>7</v>
      </c>
      <c r="J1491">
        <v>1</v>
      </c>
      <c r="K1491" t="s">
        <v>14338</v>
      </c>
      <c r="L1491">
        <v>5</v>
      </c>
    </row>
    <row r="1492" spans="1:12">
      <c r="A1492" t="s">
        <v>25</v>
      </c>
      <c r="B1492" t="s">
        <v>7281</v>
      </c>
      <c r="C1492">
        <v>23455</v>
      </c>
      <c r="D1492">
        <v>410</v>
      </c>
      <c r="E1492" t="s">
        <v>7281</v>
      </c>
      <c r="F1492" s="8">
        <v>46026</v>
      </c>
      <c r="G1492" t="s">
        <v>14337</v>
      </c>
      <c r="H1492">
        <v>6</v>
      </c>
      <c r="I1492">
        <v>6</v>
      </c>
      <c r="J1492">
        <v>0</v>
      </c>
      <c r="K1492" t="s">
        <v>14338</v>
      </c>
      <c r="L1492">
        <v>2</v>
      </c>
    </row>
    <row r="1493" spans="1:12">
      <c r="A1493" t="s">
        <v>25</v>
      </c>
      <c r="B1493" t="s">
        <v>7281</v>
      </c>
      <c r="C1493">
        <v>29732</v>
      </c>
      <c r="D1493">
        <v>410</v>
      </c>
      <c r="E1493" t="s">
        <v>7281</v>
      </c>
      <c r="F1493" s="8">
        <v>46075</v>
      </c>
      <c r="G1493" t="s">
        <v>14337</v>
      </c>
      <c r="H1493">
        <v>7</v>
      </c>
      <c r="I1493">
        <v>7</v>
      </c>
      <c r="J1493">
        <v>0</v>
      </c>
      <c r="K1493" t="s">
        <v>14338</v>
      </c>
      <c r="L1493">
        <v>9</v>
      </c>
    </row>
    <row r="1494" spans="1:12">
      <c r="A1494" t="s">
        <v>25</v>
      </c>
      <c r="B1494" t="s">
        <v>7281</v>
      </c>
      <c r="C1494">
        <v>28935</v>
      </c>
      <c r="D1494">
        <v>410</v>
      </c>
      <c r="E1494" t="s">
        <v>7281</v>
      </c>
      <c r="F1494" s="8">
        <v>46068</v>
      </c>
      <c r="G1494" t="s">
        <v>14337</v>
      </c>
      <c r="H1494">
        <v>7</v>
      </c>
      <c r="I1494">
        <v>7</v>
      </c>
      <c r="J1494">
        <v>0</v>
      </c>
      <c r="K1494" t="s">
        <v>14338</v>
      </c>
      <c r="L1494">
        <v>8</v>
      </c>
    </row>
    <row r="1495" spans="1:12">
      <c r="A1495" t="s">
        <v>25</v>
      </c>
      <c r="B1495" t="s">
        <v>7281</v>
      </c>
      <c r="C1495">
        <v>28038</v>
      </c>
      <c r="D1495">
        <v>410</v>
      </c>
      <c r="E1495" t="s">
        <v>7281</v>
      </c>
      <c r="F1495" s="8">
        <v>46060</v>
      </c>
      <c r="G1495" t="s">
        <v>14337</v>
      </c>
      <c r="H1495">
        <v>7</v>
      </c>
      <c r="I1495">
        <v>7</v>
      </c>
      <c r="J1495">
        <v>0</v>
      </c>
      <c r="K1495" t="s">
        <v>14338</v>
      </c>
      <c r="L1495">
        <v>6</v>
      </c>
    </row>
    <row r="1496" spans="1:12">
      <c r="A1496" t="s">
        <v>25</v>
      </c>
      <c r="B1496" t="s">
        <v>7281</v>
      </c>
      <c r="C1496">
        <v>26203</v>
      </c>
      <c r="D1496">
        <v>410</v>
      </c>
      <c r="E1496" t="s">
        <v>7281</v>
      </c>
      <c r="F1496" s="8">
        <v>46047</v>
      </c>
      <c r="G1496" t="s">
        <v>14337</v>
      </c>
      <c r="H1496">
        <v>6</v>
      </c>
      <c r="I1496">
        <v>6</v>
      </c>
      <c r="J1496">
        <v>0</v>
      </c>
      <c r="K1496" t="s">
        <v>14338</v>
      </c>
      <c r="L1496">
        <v>5</v>
      </c>
    </row>
    <row r="1497" spans="1:12">
      <c r="A1497" t="s">
        <v>25</v>
      </c>
      <c r="B1497" t="s">
        <v>7281</v>
      </c>
      <c r="C1497">
        <v>25191</v>
      </c>
      <c r="D1497">
        <v>410</v>
      </c>
      <c r="E1497" t="s">
        <v>7281</v>
      </c>
      <c r="F1497" s="8">
        <v>46040</v>
      </c>
      <c r="G1497" t="s">
        <v>14337</v>
      </c>
      <c r="H1497">
        <v>6</v>
      </c>
      <c r="I1497">
        <v>6</v>
      </c>
      <c r="J1497">
        <v>0</v>
      </c>
      <c r="K1497" t="s">
        <v>14338</v>
      </c>
      <c r="L1497">
        <v>4</v>
      </c>
    </row>
    <row r="1498" spans="1:12">
      <c r="A1498" t="s">
        <v>25</v>
      </c>
      <c r="B1498" t="s">
        <v>7281</v>
      </c>
      <c r="C1498">
        <v>24363</v>
      </c>
      <c r="D1498">
        <v>410</v>
      </c>
      <c r="E1498" t="s">
        <v>7281</v>
      </c>
      <c r="F1498" s="8">
        <v>46033</v>
      </c>
      <c r="G1498" t="s">
        <v>14337</v>
      </c>
      <c r="H1498">
        <v>6</v>
      </c>
      <c r="I1498">
        <v>6</v>
      </c>
      <c r="J1498">
        <v>0</v>
      </c>
      <c r="K1498" t="s">
        <v>14338</v>
      </c>
      <c r="L1498">
        <v>3</v>
      </c>
    </row>
    <row r="1499" spans="1:12">
      <c r="A1499" t="s">
        <v>25</v>
      </c>
      <c r="B1499" t="s">
        <v>7286</v>
      </c>
      <c r="C1499">
        <v>31869</v>
      </c>
      <c r="D1499">
        <v>411</v>
      </c>
      <c r="E1499" t="s">
        <v>7286</v>
      </c>
      <c r="F1499" s="8">
        <v>46089</v>
      </c>
      <c r="G1499" t="s">
        <v>14337</v>
      </c>
      <c r="H1499">
        <v>5</v>
      </c>
      <c r="I1499">
        <v>5</v>
      </c>
      <c r="J1499">
        <v>0</v>
      </c>
      <c r="K1499" t="s">
        <v>14338</v>
      </c>
      <c r="L1499">
        <v>11</v>
      </c>
    </row>
    <row r="1500" spans="1:12">
      <c r="A1500" t="s">
        <v>25</v>
      </c>
      <c r="B1500" t="s">
        <v>7286</v>
      </c>
      <c r="C1500">
        <v>32860</v>
      </c>
      <c r="D1500">
        <v>411</v>
      </c>
      <c r="E1500" t="s">
        <v>7286</v>
      </c>
      <c r="F1500" s="8">
        <v>46096</v>
      </c>
      <c r="G1500" t="s">
        <v>14337</v>
      </c>
      <c r="H1500">
        <v>5</v>
      </c>
      <c r="I1500">
        <v>5</v>
      </c>
      <c r="J1500">
        <v>0</v>
      </c>
      <c r="K1500" t="s">
        <v>14338</v>
      </c>
      <c r="L1500">
        <v>12</v>
      </c>
    </row>
    <row r="1501" spans="1:12">
      <c r="A1501" t="s">
        <v>25</v>
      </c>
      <c r="B1501" t="s">
        <v>7286</v>
      </c>
      <c r="C1501">
        <v>30853</v>
      </c>
      <c r="D1501">
        <v>411</v>
      </c>
      <c r="E1501" t="s">
        <v>7286</v>
      </c>
      <c r="F1501" s="8">
        <v>46082</v>
      </c>
      <c r="G1501" t="s">
        <v>14337</v>
      </c>
      <c r="H1501">
        <v>5</v>
      </c>
      <c r="I1501">
        <v>5</v>
      </c>
      <c r="J1501">
        <v>0</v>
      </c>
      <c r="K1501" t="s">
        <v>14338</v>
      </c>
      <c r="L1501">
        <v>10</v>
      </c>
    </row>
    <row r="1502" spans="1:12">
      <c r="A1502" t="s">
        <v>25</v>
      </c>
      <c r="B1502" t="s">
        <v>7286</v>
      </c>
      <c r="C1502">
        <v>27048</v>
      </c>
      <c r="D1502">
        <v>411</v>
      </c>
      <c r="E1502" t="s">
        <v>7286</v>
      </c>
      <c r="F1502" s="8">
        <v>46053</v>
      </c>
      <c r="G1502" t="s">
        <v>14337</v>
      </c>
      <c r="H1502">
        <v>5</v>
      </c>
      <c r="I1502">
        <v>5</v>
      </c>
      <c r="J1502">
        <v>2</v>
      </c>
      <c r="K1502" t="s">
        <v>14338</v>
      </c>
      <c r="L1502">
        <v>5</v>
      </c>
    </row>
    <row r="1503" spans="1:12">
      <c r="A1503" t="s">
        <v>25</v>
      </c>
      <c r="B1503" t="s">
        <v>7286</v>
      </c>
      <c r="C1503">
        <v>23457</v>
      </c>
      <c r="D1503">
        <v>411</v>
      </c>
      <c r="E1503" t="s">
        <v>7286</v>
      </c>
      <c r="F1503" s="8">
        <v>46026</v>
      </c>
      <c r="G1503" t="s">
        <v>14337</v>
      </c>
      <c r="H1503">
        <v>3</v>
      </c>
      <c r="I1503">
        <v>3</v>
      </c>
      <c r="J1503">
        <v>0</v>
      </c>
      <c r="K1503" t="s">
        <v>14338</v>
      </c>
      <c r="L1503">
        <v>2</v>
      </c>
    </row>
    <row r="1504" spans="1:12">
      <c r="A1504" t="s">
        <v>25</v>
      </c>
      <c r="B1504" t="s">
        <v>7286</v>
      </c>
      <c r="C1504">
        <v>24365</v>
      </c>
      <c r="D1504">
        <v>411</v>
      </c>
      <c r="E1504" t="s">
        <v>7286</v>
      </c>
      <c r="F1504" s="8">
        <v>46033</v>
      </c>
      <c r="G1504" t="s">
        <v>14337</v>
      </c>
      <c r="H1504">
        <v>3</v>
      </c>
      <c r="I1504">
        <v>3</v>
      </c>
      <c r="J1504">
        <v>0</v>
      </c>
      <c r="K1504" t="s">
        <v>14338</v>
      </c>
      <c r="L1504">
        <v>3</v>
      </c>
    </row>
    <row r="1505" spans="1:12">
      <c r="A1505" t="s">
        <v>25</v>
      </c>
      <c r="B1505" t="s">
        <v>7286</v>
      </c>
      <c r="C1505">
        <v>29734</v>
      </c>
      <c r="D1505">
        <v>411</v>
      </c>
      <c r="E1505" t="s">
        <v>7286</v>
      </c>
      <c r="F1505" s="8">
        <v>46075</v>
      </c>
      <c r="G1505" t="s">
        <v>14337</v>
      </c>
      <c r="H1505">
        <v>5</v>
      </c>
      <c r="I1505">
        <v>5</v>
      </c>
      <c r="J1505">
        <v>0</v>
      </c>
      <c r="K1505" t="s">
        <v>14338</v>
      </c>
      <c r="L1505">
        <v>9</v>
      </c>
    </row>
    <row r="1506" spans="1:12">
      <c r="A1506" t="s">
        <v>25</v>
      </c>
      <c r="B1506" t="s">
        <v>7286</v>
      </c>
      <c r="C1506">
        <v>28937</v>
      </c>
      <c r="D1506">
        <v>411</v>
      </c>
      <c r="E1506" t="s">
        <v>7286</v>
      </c>
      <c r="F1506" s="8">
        <v>46068</v>
      </c>
      <c r="G1506" t="s">
        <v>14337</v>
      </c>
      <c r="H1506">
        <v>5</v>
      </c>
      <c r="I1506">
        <v>5</v>
      </c>
      <c r="J1506">
        <v>0</v>
      </c>
      <c r="K1506" t="s">
        <v>14338</v>
      </c>
      <c r="L1506">
        <v>8</v>
      </c>
    </row>
    <row r="1507" spans="1:12">
      <c r="A1507" t="s">
        <v>25</v>
      </c>
      <c r="B1507" t="s">
        <v>7286</v>
      </c>
      <c r="C1507">
        <v>28040</v>
      </c>
      <c r="D1507">
        <v>411</v>
      </c>
      <c r="E1507" t="s">
        <v>7286</v>
      </c>
      <c r="F1507" s="8">
        <v>46060</v>
      </c>
      <c r="G1507" t="s">
        <v>14337</v>
      </c>
      <c r="H1507">
        <v>5</v>
      </c>
      <c r="I1507">
        <v>5</v>
      </c>
      <c r="J1507">
        <v>0</v>
      </c>
      <c r="K1507" t="s">
        <v>14338</v>
      </c>
      <c r="L1507">
        <v>6</v>
      </c>
    </row>
    <row r="1508" spans="1:12">
      <c r="A1508" t="s">
        <v>25</v>
      </c>
      <c r="B1508" t="s">
        <v>7286</v>
      </c>
      <c r="C1508">
        <v>26205</v>
      </c>
      <c r="D1508">
        <v>411</v>
      </c>
      <c r="E1508" t="s">
        <v>7286</v>
      </c>
      <c r="F1508" s="8">
        <v>46047</v>
      </c>
      <c r="G1508" t="s">
        <v>14337</v>
      </c>
      <c r="H1508">
        <v>3</v>
      </c>
      <c r="I1508">
        <v>3</v>
      </c>
      <c r="J1508">
        <v>0</v>
      </c>
      <c r="K1508" t="s">
        <v>14338</v>
      </c>
      <c r="L1508">
        <v>5</v>
      </c>
    </row>
    <row r="1509" spans="1:12">
      <c r="A1509" t="s">
        <v>25</v>
      </c>
      <c r="B1509" t="s">
        <v>7286</v>
      </c>
      <c r="C1509">
        <v>25193</v>
      </c>
      <c r="D1509">
        <v>411</v>
      </c>
      <c r="E1509" t="s">
        <v>7286</v>
      </c>
      <c r="F1509" s="8">
        <v>46040</v>
      </c>
      <c r="G1509" t="s">
        <v>14337</v>
      </c>
      <c r="H1509">
        <v>3</v>
      </c>
      <c r="I1509">
        <v>3</v>
      </c>
      <c r="J1509">
        <v>0</v>
      </c>
      <c r="K1509" t="s">
        <v>14338</v>
      </c>
      <c r="L1509">
        <v>4</v>
      </c>
    </row>
    <row r="1510" spans="1:12">
      <c r="A1510" t="s">
        <v>25</v>
      </c>
      <c r="B1510" t="s">
        <v>7291</v>
      </c>
      <c r="C1510">
        <v>31871</v>
      </c>
      <c r="D1510">
        <v>412</v>
      </c>
      <c r="E1510" t="s">
        <v>7291</v>
      </c>
      <c r="F1510" s="8">
        <v>46089</v>
      </c>
      <c r="G1510" t="s">
        <v>14337</v>
      </c>
      <c r="H1510">
        <v>5</v>
      </c>
      <c r="I1510">
        <v>5</v>
      </c>
      <c r="J1510">
        <v>0</v>
      </c>
      <c r="K1510" t="s">
        <v>14338</v>
      </c>
      <c r="L1510">
        <v>11</v>
      </c>
    </row>
    <row r="1511" spans="1:12">
      <c r="A1511" t="s">
        <v>25</v>
      </c>
      <c r="B1511" t="s">
        <v>7291</v>
      </c>
      <c r="C1511">
        <v>32862</v>
      </c>
      <c r="D1511">
        <v>412</v>
      </c>
      <c r="E1511" t="s">
        <v>7291</v>
      </c>
      <c r="F1511" s="8">
        <v>46096</v>
      </c>
      <c r="G1511" t="s">
        <v>14337</v>
      </c>
      <c r="H1511">
        <v>5</v>
      </c>
      <c r="I1511">
        <v>5</v>
      </c>
      <c r="J1511">
        <v>0</v>
      </c>
      <c r="K1511" t="s">
        <v>14338</v>
      </c>
      <c r="L1511">
        <v>12</v>
      </c>
    </row>
    <row r="1512" spans="1:12">
      <c r="A1512" t="s">
        <v>25</v>
      </c>
      <c r="B1512" t="s">
        <v>7291</v>
      </c>
      <c r="C1512">
        <v>30855</v>
      </c>
      <c r="D1512">
        <v>412</v>
      </c>
      <c r="E1512" t="s">
        <v>7291</v>
      </c>
      <c r="F1512" s="8">
        <v>46082</v>
      </c>
      <c r="G1512" t="s">
        <v>14337</v>
      </c>
      <c r="H1512">
        <v>5</v>
      </c>
      <c r="I1512">
        <v>5</v>
      </c>
      <c r="J1512">
        <v>0</v>
      </c>
      <c r="K1512" t="s">
        <v>14338</v>
      </c>
      <c r="L1512">
        <v>10</v>
      </c>
    </row>
    <row r="1513" spans="1:12">
      <c r="A1513" t="s">
        <v>25</v>
      </c>
      <c r="B1513" t="s">
        <v>7291</v>
      </c>
      <c r="C1513">
        <v>27050</v>
      </c>
      <c r="D1513">
        <v>412</v>
      </c>
      <c r="E1513" t="s">
        <v>7291</v>
      </c>
      <c r="F1513" s="8">
        <v>46053</v>
      </c>
      <c r="G1513" t="s">
        <v>14337</v>
      </c>
      <c r="H1513">
        <v>5</v>
      </c>
      <c r="I1513">
        <v>5</v>
      </c>
      <c r="J1513">
        <v>2</v>
      </c>
      <c r="K1513" t="s">
        <v>14338</v>
      </c>
      <c r="L1513">
        <v>5</v>
      </c>
    </row>
    <row r="1514" spans="1:12">
      <c r="A1514" t="s">
        <v>25</v>
      </c>
      <c r="B1514" t="s">
        <v>7291</v>
      </c>
      <c r="C1514">
        <v>23459</v>
      </c>
      <c r="D1514">
        <v>412</v>
      </c>
      <c r="E1514" t="s">
        <v>7291</v>
      </c>
      <c r="F1514" s="8">
        <v>46026</v>
      </c>
      <c r="G1514" t="s">
        <v>14337</v>
      </c>
      <c r="H1514">
        <v>3</v>
      </c>
      <c r="I1514">
        <v>3</v>
      </c>
      <c r="J1514">
        <v>0</v>
      </c>
      <c r="K1514" t="s">
        <v>14338</v>
      </c>
      <c r="L1514">
        <v>2</v>
      </c>
    </row>
    <row r="1515" spans="1:12">
      <c r="A1515" t="s">
        <v>25</v>
      </c>
      <c r="B1515" t="s">
        <v>7291</v>
      </c>
      <c r="C1515">
        <v>29736</v>
      </c>
      <c r="D1515">
        <v>412</v>
      </c>
      <c r="E1515" t="s">
        <v>7291</v>
      </c>
      <c r="F1515" s="8">
        <v>46075</v>
      </c>
      <c r="G1515" t="s">
        <v>14337</v>
      </c>
      <c r="H1515">
        <v>5</v>
      </c>
      <c r="I1515">
        <v>5</v>
      </c>
      <c r="J1515">
        <v>0</v>
      </c>
      <c r="K1515" t="s">
        <v>14338</v>
      </c>
      <c r="L1515">
        <v>9</v>
      </c>
    </row>
    <row r="1516" spans="1:12">
      <c r="A1516" t="s">
        <v>25</v>
      </c>
      <c r="B1516" t="s">
        <v>7291</v>
      </c>
      <c r="C1516">
        <v>28042</v>
      </c>
      <c r="D1516">
        <v>412</v>
      </c>
      <c r="E1516" t="s">
        <v>7291</v>
      </c>
      <c r="F1516" s="8">
        <v>46060</v>
      </c>
      <c r="G1516" t="s">
        <v>14337</v>
      </c>
      <c r="H1516">
        <v>5</v>
      </c>
      <c r="I1516">
        <v>5</v>
      </c>
      <c r="J1516">
        <v>0</v>
      </c>
      <c r="K1516" t="s">
        <v>14338</v>
      </c>
      <c r="L1516">
        <v>6</v>
      </c>
    </row>
    <row r="1517" spans="1:12">
      <c r="A1517" t="s">
        <v>25</v>
      </c>
      <c r="B1517" t="s">
        <v>7291</v>
      </c>
      <c r="C1517">
        <v>26207</v>
      </c>
      <c r="D1517">
        <v>412</v>
      </c>
      <c r="E1517" t="s">
        <v>7291</v>
      </c>
      <c r="F1517" s="8">
        <v>46047</v>
      </c>
      <c r="G1517" t="s">
        <v>14337</v>
      </c>
      <c r="H1517">
        <v>3</v>
      </c>
      <c r="I1517">
        <v>3</v>
      </c>
      <c r="J1517">
        <v>0</v>
      </c>
      <c r="K1517" t="s">
        <v>14338</v>
      </c>
      <c r="L1517">
        <v>5</v>
      </c>
    </row>
    <row r="1518" spans="1:12">
      <c r="A1518" t="s">
        <v>25</v>
      </c>
      <c r="B1518" t="s">
        <v>7291</v>
      </c>
      <c r="C1518">
        <v>25195</v>
      </c>
      <c r="D1518">
        <v>412</v>
      </c>
      <c r="E1518" t="s">
        <v>7291</v>
      </c>
      <c r="F1518" s="8">
        <v>46040</v>
      </c>
      <c r="G1518" t="s">
        <v>14337</v>
      </c>
      <c r="H1518">
        <v>3</v>
      </c>
      <c r="I1518">
        <v>3</v>
      </c>
      <c r="J1518">
        <v>0</v>
      </c>
      <c r="K1518" t="s">
        <v>14338</v>
      </c>
      <c r="L1518">
        <v>4</v>
      </c>
    </row>
    <row r="1519" spans="1:12">
      <c r="A1519" t="s">
        <v>25</v>
      </c>
      <c r="B1519" t="s">
        <v>7291</v>
      </c>
      <c r="C1519">
        <v>24367</v>
      </c>
      <c r="D1519">
        <v>412</v>
      </c>
      <c r="E1519" t="s">
        <v>7291</v>
      </c>
      <c r="F1519" s="8">
        <v>46033</v>
      </c>
      <c r="G1519" t="s">
        <v>14337</v>
      </c>
      <c r="H1519">
        <v>3</v>
      </c>
      <c r="I1519">
        <v>3</v>
      </c>
      <c r="J1519">
        <v>0</v>
      </c>
      <c r="K1519" t="s">
        <v>14338</v>
      </c>
      <c r="L1519">
        <v>3</v>
      </c>
    </row>
    <row r="1520" spans="1:12">
      <c r="A1520" t="s">
        <v>25</v>
      </c>
      <c r="B1520" t="s">
        <v>7291</v>
      </c>
      <c r="C1520">
        <v>28939</v>
      </c>
      <c r="D1520">
        <v>412</v>
      </c>
      <c r="E1520" t="s">
        <v>7291</v>
      </c>
      <c r="F1520" s="8">
        <v>46068</v>
      </c>
      <c r="G1520" t="s">
        <v>14337</v>
      </c>
      <c r="H1520">
        <v>5</v>
      </c>
      <c r="I1520">
        <v>5</v>
      </c>
      <c r="J1520">
        <v>0</v>
      </c>
      <c r="K1520" t="s">
        <v>14338</v>
      </c>
      <c r="L1520">
        <v>8</v>
      </c>
    </row>
    <row r="1521" spans="1:12">
      <c r="A1521" t="s">
        <v>25</v>
      </c>
      <c r="B1521" t="s">
        <v>7296</v>
      </c>
      <c r="C1521">
        <v>31873</v>
      </c>
      <c r="D1521">
        <v>413</v>
      </c>
      <c r="E1521" t="s">
        <v>7296</v>
      </c>
      <c r="F1521" s="8">
        <v>46089</v>
      </c>
      <c r="G1521" t="s">
        <v>14337</v>
      </c>
      <c r="H1521">
        <v>5</v>
      </c>
      <c r="I1521">
        <v>5</v>
      </c>
      <c r="J1521">
        <v>0</v>
      </c>
      <c r="K1521" t="s">
        <v>14338</v>
      </c>
      <c r="L1521">
        <v>11</v>
      </c>
    </row>
    <row r="1522" spans="1:12">
      <c r="A1522" t="s">
        <v>25</v>
      </c>
      <c r="B1522" t="s">
        <v>7296</v>
      </c>
      <c r="C1522">
        <v>32864</v>
      </c>
      <c r="D1522">
        <v>413</v>
      </c>
      <c r="E1522" t="s">
        <v>7296</v>
      </c>
      <c r="F1522" s="8">
        <v>46096</v>
      </c>
      <c r="G1522" t="s">
        <v>14337</v>
      </c>
      <c r="H1522">
        <v>5</v>
      </c>
      <c r="I1522">
        <v>5</v>
      </c>
      <c r="J1522">
        <v>0</v>
      </c>
      <c r="K1522" t="s">
        <v>14338</v>
      </c>
      <c r="L1522">
        <v>12</v>
      </c>
    </row>
    <row r="1523" spans="1:12">
      <c r="A1523" t="s">
        <v>25</v>
      </c>
      <c r="B1523" t="s">
        <v>7296</v>
      </c>
      <c r="C1523">
        <v>30857</v>
      </c>
      <c r="D1523">
        <v>413</v>
      </c>
      <c r="E1523" t="s">
        <v>7296</v>
      </c>
      <c r="F1523" s="8">
        <v>46082</v>
      </c>
      <c r="G1523" t="s">
        <v>14337</v>
      </c>
      <c r="H1523">
        <v>5</v>
      </c>
      <c r="I1523">
        <v>5</v>
      </c>
      <c r="J1523">
        <v>0</v>
      </c>
      <c r="K1523" t="s">
        <v>14338</v>
      </c>
      <c r="L1523">
        <v>10</v>
      </c>
    </row>
    <row r="1524" spans="1:12">
      <c r="A1524" t="s">
        <v>25</v>
      </c>
      <c r="B1524" t="s">
        <v>7296</v>
      </c>
      <c r="C1524">
        <v>27052</v>
      </c>
      <c r="D1524">
        <v>413</v>
      </c>
      <c r="E1524" t="s">
        <v>7296</v>
      </c>
      <c r="F1524" s="8">
        <v>46053</v>
      </c>
      <c r="G1524" t="s">
        <v>14337</v>
      </c>
      <c r="H1524">
        <v>5</v>
      </c>
      <c r="I1524">
        <v>5</v>
      </c>
      <c r="J1524">
        <v>1</v>
      </c>
      <c r="K1524" t="s">
        <v>14338</v>
      </c>
      <c r="L1524">
        <v>5</v>
      </c>
    </row>
    <row r="1525" spans="1:12">
      <c r="A1525" t="s">
        <v>25</v>
      </c>
      <c r="B1525" t="s">
        <v>7296</v>
      </c>
      <c r="C1525">
        <v>23461</v>
      </c>
      <c r="D1525">
        <v>413</v>
      </c>
      <c r="E1525" t="s">
        <v>7296</v>
      </c>
      <c r="F1525" s="8">
        <v>46026</v>
      </c>
      <c r="G1525" t="s">
        <v>14337</v>
      </c>
      <c r="H1525">
        <v>4</v>
      </c>
      <c r="I1525">
        <v>4</v>
      </c>
      <c r="J1525">
        <v>0</v>
      </c>
      <c r="K1525" t="s">
        <v>14338</v>
      </c>
      <c r="L1525">
        <v>2</v>
      </c>
    </row>
    <row r="1526" spans="1:12">
      <c r="A1526" t="s">
        <v>25</v>
      </c>
      <c r="B1526" t="s">
        <v>7296</v>
      </c>
      <c r="C1526">
        <v>29738</v>
      </c>
      <c r="D1526">
        <v>413</v>
      </c>
      <c r="E1526" t="s">
        <v>7296</v>
      </c>
      <c r="F1526" s="8">
        <v>46075</v>
      </c>
      <c r="G1526" t="s">
        <v>14337</v>
      </c>
      <c r="H1526">
        <v>5</v>
      </c>
      <c r="I1526">
        <v>5</v>
      </c>
      <c r="J1526">
        <v>0</v>
      </c>
      <c r="K1526" t="s">
        <v>14338</v>
      </c>
      <c r="L1526">
        <v>9</v>
      </c>
    </row>
    <row r="1527" spans="1:12">
      <c r="A1527" t="s">
        <v>25</v>
      </c>
      <c r="B1527" t="s">
        <v>7296</v>
      </c>
      <c r="C1527">
        <v>28941</v>
      </c>
      <c r="D1527">
        <v>413</v>
      </c>
      <c r="E1527" t="s">
        <v>7296</v>
      </c>
      <c r="F1527" s="8">
        <v>46068</v>
      </c>
      <c r="G1527" t="s">
        <v>14337</v>
      </c>
      <c r="H1527">
        <v>5</v>
      </c>
      <c r="I1527">
        <v>5</v>
      </c>
      <c r="J1527">
        <v>0</v>
      </c>
      <c r="K1527" t="s">
        <v>14338</v>
      </c>
      <c r="L1527">
        <v>8</v>
      </c>
    </row>
    <row r="1528" spans="1:12">
      <c r="A1528" t="s">
        <v>25</v>
      </c>
      <c r="B1528" t="s">
        <v>7296</v>
      </c>
      <c r="C1528">
        <v>28044</v>
      </c>
      <c r="D1528">
        <v>413</v>
      </c>
      <c r="E1528" t="s">
        <v>7296</v>
      </c>
      <c r="F1528" s="8">
        <v>46060</v>
      </c>
      <c r="G1528" t="s">
        <v>14337</v>
      </c>
      <c r="H1528">
        <v>5</v>
      </c>
      <c r="I1528">
        <v>5</v>
      </c>
      <c r="J1528">
        <v>0</v>
      </c>
      <c r="K1528" t="s">
        <v>14338</v>
      </c>
      <c r="L1528">
        <v>6</v>
      </c>
    </row>
    <row r="1529" spans="1:12">
      <c r="A1529" t="s">
        <v>25</v>
      </c>
      <c r="B1529" t="s">
        <v>7296</v>
      </c>
      <c r="C1529">
        <v>26209</v>
      </c>
      <c r="D1529">
        <v>413</v>
      </c>
      <c r="E1529" t="s">
        <v>7296</v>
      </c>
      <c r="F1529" s="8">
        <v>46047</v>
      </c>
      <c r="G1529" t="s">
        <v>14337</v>
      </c>
      <c r="H1529">
        <v>4</v>
      </c>
      <c r="I1529">
        <v>4</v>
      </c>
      <c r="J1529">
        <v>0</v>
      </c>
      <c r="K1529" t="s">
        <v>14338</v>
      </c>
      <c r="L1529">
        <v>5</v>
      </c>
    </row>
    <row r="1530" spans="1:12">
      <c r="A1530" t="s">
        <v>25</v>
      </c>
      <c r="B1530" t="s">
        <v>7296</v>
      </c>
      <c r="C1530">
        <v>25197</v>
      </c>
      <c r="D1530">
        <v>413</v>
      </c>
      <c r="E1530" t="s">
        <v>7296</v>
      </c>
      <c r="F1530" s="8">
        <v>46040</v>
      </c>
      <c r="G1530" t="s">
        <v>14337</v>
      </c>
      <c r="H1530">
        <v>4</v>
      </c>
      <c r="I1530">
        <v>4</v>
      </c>
      <c r="J1530">
        <v>0</v>
      </c>
      <c r="K1530" t="s">
        <v>14338</v>
      </c>
      <c r="L1530">
        <v>4</v>
      </c>
    </row>
    <row r="1531" spans="1:12">
      <c r="A1531" t="s">
        <v>25</v>
      </c>
      <c r="B1531" t="s">
        <v>7296</v>
      </c>
      <c r="C1531">
        <v>24369</v>
      </c>
      <c r="D1531">
        <v>413</v>
      </c>
      <c r="E1531" t="s">
        <v>7296</v>
      </c>
      <c r="F1531" s="8">
        <v>46033</v>
      </c>
      <c r="G1531" t="s">
        <v>14337</v>
      </c>
      <c r="H1531">
        <v>4</v>
      </c>
      <c r="I1531">
        <v>4</v>
      </c>
      <c r="J1531">
        <v>0</v>
      </c>
      <c r="K1531" t="s">
        <v>14338</v>
      </c>
      <c r="L1531">
        <v>3</v>
      </c>
    </row>
    <row r="1532" spans="1:12">
      <c r="A1532" t="s">
        <v>25</v>
      </c>
      <c r="B1532" t="s">
        <v>7301</v>
      </c>
      <c r="C1532">
        <v>32866</v>
      </c>
      <c r="D1532">
        <v>414</v>
      </c>
      <c r="E1532" t="s">
        <v>7301</v>
      </c>
      <c r="F1532" s="8">
        <v>46096</v>
      </c>
      <c r="G1532" t="s">
        <v>14337</v>
      </c>
      <c r="H1532">
        <v>4</v>
      </c>
      <c r="I1532">
        <v>4</v>
      </c>
      <c r="J1532">
        <v>0</v>
      </c>
      <c r="K1532" t="s">
        <v>14338</v>
      </c>
      <c r="L1532">
        <v>12</v>
      </c>
    </row>
    <row r="1533" spans="1:12">
      <c r="A1533" t="s">
        <v>25</v>
      </c>
      <c r="B1533" t="s">
        <v>7301</v>
      </c>
      <c r="C1533">
        <v>31875</v>
      </c>
      <c r="D1533">
        <v>414</v>
      </c>
      <c r="E1533" t="s">
        <v>7301</v>
      </c>
      <c r="F1533" s="8">
        <v>46089</v>
      </c>
      <c r="G1533" t="s">
        <v>14337</v>
      </c>
      <c r="H1533">
        <v>4</v>
      </c>
      <c r="I1533">
        <v>4</v>
      </c>
      <c r="J1533">
        <v>0</v>
      </c>
      <c r="K1533" t="s">
        <v>14338</v>
      </c>
      <c r="L1533">
        <v>11</v>
      </c>
    </row>
    <row r="1534" spans="1:12">
      <c r="A1534" t="s">
        <v>25</v>
      </c>
      <c r="B1534" t="s">
        <v>7301</v>
      </c>
      <c r="C1534">
        <v>30859</v>
      </c>
      <c r="D1534">
        <v>414</v>
      </c>
      <c r="E1534" t="s">
        <v>7301</v>
      </c>
      <c r="F1534" s="8">
        <v>46082</v>
      </c>
      <c r="G1534" t="s">
        <v>14337</v>
      </c>
      <c r="H1534">
        <v>4</v>
      </c>
      <c r="I1534">
        <v>4</v>
      </c>
      <c r="J1534">
        <v>0</v>
      </c>
      <c r="K1534" t="s">
        <v>14338</v>
      </c>
      <c r="L1534">
        <v>10</v>
      </c>
    </row>
    <row r="1535" spans="1:12">
      <c r="A1535" t="s">
        <v>25</v>
      </c>
      <c r="B1535" t="s">
        <v>7301</v>
      </c>
      <c r="C1535">
        <v>27054</v>
      </c>
      <c r="D1535">
        <v>414</v>
      </c>
      <c r="E1535" t="s">
        <v>7301</v>
      </c>
      <c r="F1535" s="8">
        <v>46053</v>
      </c>
      <c r="G1535" t="s">
        <v>14337</v>
      </c>
      <c r="H1535">
        <v>4</v>
      </c>
      <c r="I1535">
        <v>4</v>
      </c>
      <c r="J1535">
        <v>1</v>
      </c>
      <c r="K1535" t="s">
        <v>14338</v>
      </c>
      <c r="L1535">
        <v>5</v>
      </c>
    </row>
    <row r="1536" spans="1:12">
      <c r="A1536" t="s">
        <v>25</v>
      </c>
      <c r="B1536" t="s">
        <v>7301</v>
      </c>
      <c r="C1536">
        <v>23463</v>
      </c>
      <c r="D1536">
        <v>414</v>
      </c>
      <c r="E1536" t="s">
        <v>7301</v>
      </c>
      <c r="F1536" s="8">
        <v>46026</v>
      </c>
      <c r="G1536" t="s">
        <v>14337</v>
      </c>
      <c r="H1536">
        <v>3</v>
      </c>
      <c r="I1536">
        <v>3</v>
      </c>
      <c r="J1536">
        <v>0</v>
      </c>
      <c r="K1536" t="s">
        <v>14338</v>
      </c>
      <c r="L1536">
        <v>2</v>
      </c>
    </row>
    <row r="1537" spans="1:12">
      <c r="A1537" t="s">
        <v>25</v>
      </c>
      <c r="B1537" t="s">
        <v>7301</v>
      </c>
      <c r="C1537">
        <v>29740</v>
      </c>
      <c r="D1537">
        <v>414</v>
      </c>
      <c r="E1537" t="s">
        <v>7301</v>
      </c>
      <c r="F1537" s="8">
        <v>46075</v>
      </c>
      <c r="G1537" t="s">
        <v>14337</v>
      </c>
      <c r="H1537">
        <v>4</v>
      </c>
      <c r="I1537">
        <v>4</v>
      </c>
      <c r="J1537">
        <v>0</v>
      </c>
      <c r="K1537" t="s">
        <v>14338</v>
      </c>
      <c r="L1537">
        <v>9</v>
      </c>
    </row>
    <row r="1538" spans="1:12">
      <c r="A1538" t="s">
        <v>25</v>
      </c>
      <c r="B1538" t="s">
        <v>7301</v>
      </c>
      <c r="C1538">
        <v>28943</v>
      </c>
      <c r="D1538">
        <v>414</v>
      </c>
      <c r="E1538" t="s">
        <v>7301</v>
      </c>
      <c r="F1538" s="8">
        <v>46068</v>
      </c>
      <c r="G1538" t="s">
        <v>14337</v>
      </c>
      <c r="H1538">
        <v>4</v>
      </c>
      <c r="I1538">
        <v>4</v>
      </c>
      <c r="J1538">
        <v>0</v>
      </c>
      <c r="K1538" t="s">
        <v>14338</v>
      </c>
      <c r="L1538">
        <v>8</v>
      </c>
    </row>
    <row r="1539" spans="1:12">
      <c r="A1539" t="s">
        <v>25</v>
      </c>
      <c r="B1539" t="s">
        <v>7301</v>
      </c>
      <c r="C1539">
        <v>28046</v>
      </c>
      <c r="D1539">
        <v>414</v>
      </c>
      <c r="E1539" t="s">
        <v>7301</v>
      </c>
      <c r="F1539" s="8">
        <v>46060</v>
      </c>
      <c r="G1539" t="s">
        <v>14337</v>
      </c>
      <c r="H1539">
        <v>4</v>
      </c>
      <c r="I1539">
        <v>4</v>
      </c>
      <c r="J1539">
        <v>0</v>
      </c>
      <c r="K1539" t="s">
        <v>14338</v>
      </c>
      <c r="L1539">
        <v>6</v>
      </c>
    </row>
    <row r="1540" spans="1:12">
      <c r="A1540" t="s">
        <v>25</v>
      </c>
      <c r="B1540" t="s">
        <v>7301</v>
      </c>
      <c r="C1540">
        <v>26211</v>
      </c>
      <c r="D1540">
        <v>414</v>
      </c>
      <c r="E1540" t="s">
        <v>7301</v>
      </c>
      <c r="F1540" s="8">
        <v>46047</v>
      </c>
      <c r="G1540" t="s">
        <v>14337</v>
      </c>
      <c r="H1540">
        <v>3</v>
      </c>
      <c r="I1540">
        <v>3</v>
      </c>
      <c r="J1540">
        <v>0</v>
      </c>
      <c r="K1540" t="s">
        <v>14338</v>
      </c>
      <c r="L1540">
        <v>5</v>
      </c>
    </row>
    <row r="1541" spans="1:12">
      <c r="A1541" t="s">
        <v>25</v>
      </c>
      <c r="B1541" t="s">
        <v>7301</v>
      </c>
      <c r="C1541">
        <v>25199</v>
      </c>
      <c r="D1541">
        <v>414</v>
      </c>
      <c r="E1541" t="s">
        <v>7301</v>
      </c>
      <c r="F1541" s="8">
        <v>46040</v>
      </c>
      <c r="G1541" t="s">
        <v>14337</v>
      </c>
      <c r="H1541">
        <v>3</v>
      </c>
      <c r="I1541">
        <v>3</v>
      </c>
      <c r="J1541">
        <v>0</v>
      </c>
      <c r="K1541" t="s">
        <v>14338</v>
      </c>
      <c r="L1541">
        <v>4</v>
      </c>
    </row>
    <row r="1542" spans="1:12">
      <c r="A1542" t="s">
        <v>25</v>
      </c>
      <c r="B1542" t="s">
        <v>7301</v>
      </c>
      <c r="C1542">
        <v>24371</v>
      </c>
      <c r="D1542">
        <v>414</v>
      </c>
      <c r="E1542" t="s">
        <v>7301</v>
      </c>
      <c r="F1542" s="8">
        <v>46033</v>
      </c>
      <c r="G1542" t="s">
        <v>14337</v>
      </c>
      <c r="H1542">
        <v>3</v>
      </c>
      <c r="I1542">
        <v>3</v>
      </c>
      <c r="J1542">
        <v>0</v>
      </c>
      <c r="K1542" t="s">
        <v>14338</v>
      </c>
      <c r="L1542">
        <v>3</v>
      </c>
    </row>
    <row r="1543" spans="1:12">
      <c r="A1543" t="s">
        <v>25</v>
      </c>
      <c r="B1543" t="s">
        <v>7306</v>
      </c>
      <c r="C1543">
        <v>32868</v>
      </c>
      <c r="D1543">
        <v>415</v>
      </c>
      <c r="E1543" t="s">
        <v>7306</v>
      </c>
      <c r="F1543" s="8">
        <v>46096</v>
      </c>
      <c r="G1543" t="s">
        <v>14337</v>
      </c>
      <c r="H1543">
        <v>4</v>
      </c>
      <c r="I1543">
        <v>4</v>
      </c>
      <c r="J1543">
        <v>0</v>
      </c>
      <c r="K1543" t="s">
        <v>14338</v>
      </c>
      <c r="L1543">
        <v>12</v>
      </c>
    </row>
    <row r="1544" spans="1:12">
      <c r="A1544" t="s">
        <v>25</v>
      </c>
      <c r="B1544" t="s">
        <v>7306</v>
      </c>
      <c r="C1544">
        <v>31877</v>
      </c>
      <c r="D1544">
        <v>415</v>
      </c>
      <c r="E1544" t="s">
        <v>7306</v>
      </c>
      <c r="F1544" s="8">
        <v>46089</v>
      </c>
      <c r="G1544" t="s">
        <v>14337</v>
      </c>
      <c r="H1544">
        <v>4</v>
      </c>
      <c r="I1544">
        <v>4</v>
      </c>
      <c r="J1544">
        <v>0</v>
      </c>
      <c r="K1544" t="s">
        <v>14338</v>
      </c>
      <c r="L1544">
        <v>11</v>
      </c>
    </row>
    <row r="1545" spans="1:12">
      <c r="A1545" t="s">
        <v>25</v>
      </c>
      <c r="B1545" t="s">
        <v>7306</v>
      </c>
      <c r="C1545">
        <v>30861</v>
      </c>
      <c r="D1545">
        <v>415</v>
      </c>
      <c r="E1545" t="s">
        <v>7306</v>
      </c>
      <c r="F1545" s="8">
        <v>46082</v>
      </c>
      <c r="G1545" t="s">
        <v>14337</v>
      </c>
      <c r="H1545">
        <v>4</v>
      </c>
      <c r="I1545">
        <v>4</v>
      </c>
      <c r="J1545">
        <v>0</v>
      </c>
      <c r="K1545" t="s">
        <v>14338</v>
      </c>
      <c r="L1545">
        <v>10</v>
      </c>
    </row>
    <row r="1546" spans="1:12">
      <c r="A1546" t="s">
        <v>25</v>
      </c>
      <c r="B1546" t="s">
        <v>7306</v>
      </c>
      <c r="C1546">
        <v>27056</v>
      </c>
      <c r="D1546">
        <v>415</v>
      </c>
      <c r="E1546" t="s">
        <v>7306</v>
      </c>
      <c r="F1546" s="8">
        <v>46053</v>
      </c>
      <c r="G1546" t="s">
        <v>14337</v>
      </c>
      <c r="H1546">
        <v>4</v>
      </c>
      <c r="I1546">
        <v>4</v>
      </c>
      <c r="J1546">
        <v>2</v>
      </c>
      <c r="K1546" t="s">
        <v>14338</v>
      </c>
      <c r="L1546">
        <v>5</v>
      </c>
    </row>
    <row r="1547" spans="1:12">
      <c r="A1547" t="s">
        <v>25</v>
      </c>
      <c r="B1547" t="s">
        <v>7306</v>
      </c>
      <c r="C1547">
        <v>23465</v>
      </c>
      <c r="D1547">
        <v>415</v>
      </c>
      <c r="E1547" t="s">
        <v>7306</v>
      </c>
      <c r="F1547" s="8">
        <v>46026</v>
      </c>
      <c r="G1547" t="s">
        <v>14337</v>
      </c>
      <c r="H1547">
        <v>2</v>
      </c>
      <c r="I1547">
        <v>2</v>
      </c>
      <c r="J1547">
        <v>0</v>
      </c>
      <c r="K1547" t="s">
        <v>14338</v>
      </c>
      <c r="L1547">
        <v>2</v>
      </c>
    </row>
    <row r="1548" spans="1:12">
      <c r="A1548" t="s">
        <v>25</v>
      </c>
      <c r="B1548" t="s">
        <v>7306</v>
      </c>
      <c r="C1548">
        <v>29742</v>
      </c>
      <c r="D1548">
        <v>415</v>
      </c>
      <c r="E1548" t="s">
        <v>7306</v>
      </c>
      <c r="F1548" s="8">
        <v>46075</v>
      </c>
      <c r="G1548" t="s">
        <v>14337</v>
      </c>
      <c r="H1548">
        <v>4</v>
      </c>
      <c r="I1548">
        <v>4</v>
      </c>
      <c r="J1548">
        <v>0</v>
      </c>
      <c r="K1548" t="s">
        <v>14338</v>
      </c>
      <c r="L1548">
        <v>9</v>
      </c>
    </row>
    <row r="1549" spans="1:12">
      <c r="A1549" t="s">
        <v>25</v>
      </c>
      <c r="B1549" t="s">
        <v>7306</v>
      </c>
      <c r="C1549">
        <v>28945</v>
      </c>
      <c r="D1549">
        <v>415</v>
      </c>
      <c r="E1549" t="s">
        <v>7306</v>
      </c>
      <c r="F1549" s="8">
        <v>46068</v>
      </c>
      <c r="G1549" t="s">
        <v>14337</v>
      </c>
      <c r="H1549">
        <v>4</v>
      </c>
      <c r="I1549">
        <v>4</v>
      </c>
      <c r="J1549">
        <v>0</v>
      </c>
      <c r="K1549" t="s">
        <v>14338</v>
      </c>
      <c r="L1549">
        <v>8</v>
      </c>
    </row>
    <row r="1550" spans="1:12">
      <c r="A1550" t="s">
        <v>25</v>
      </c>
      <c r="B1550" t="s">
        <v>7306</v>
      </c>
      <c r="C1550">
        <v>28048</v>
      </c>
      <c r="D1550">
        <v>415</v>
      </c>
      <c r="E1550" t="s">
        <v>7306</v>
      </c>
      <c r="F1550" s="8">
        <v>46060</v>
      </c>
      <c r="G1550" t="s">
        <v>14337</v>
      </c>
      <c r="H1550">
        <v>4</v>
      </c>
      <c r="I1550">
        <v>4</v>
      </c>
      <c r="J1550">
        <v>0</v>
      </c>
      <c r="K1550" t="s">
        <v>14338</v>
      </c>
      <c r="L1550">
        <v>6</v>
      </c>
    </row>
    <row r="1551" spans="1:12">
      <c r="A1551" t="s">
        <v>25</v>
      </c>
      <c r="B1551" t="s">
        <v>7306</v>
      </c>
      <c r="C1551">
        <v>26213</v>
      </c>
      <c r="D1551">
        <v>415</v>
      </c>
      <c r="E1551" t="s">
        <v>7306</v>
      </c>
      <c r="F1551" s="8">
        <v>46047</v>
      </c>
      <c r="G1551" t="s">
        <v>14337</v>
      </c>
      <c r="H1551">
        <v>2</v>
      </c>
      <c r="I1551">
        <v>2</v>
      </c>
      <c r="J1551">
        <v>0</v>
      </c>
      <c r="K1551" t="s">
        <v>14338</v>
      </c>
      <c r="L1551">
        <v>5</v>
      </c>
    </row>
    <row r="1552" spans="1:12">
      <c r="A1552" t="s">
        <v>25</v>
      </c>
      <c r="B1552" t="s">
        <v>7306</v>
      </c>
      <c r="C1552">
        <v>25201</v>
      </c>
      <c r="D1552">
        <v>415</v>
      </c>
      <c r="E1552" t="s">
        <v>7306</v>
      </c>
      <c r="F1552" s="8">
        <v>46040</v>
      </c>
      <c r="G1552" t="s">
        <v>14337</v>
      </c>
      <c r="H1552">
        <v>2</v>
      </c>
      <c r="I1552">
        <v>2</v>
      </c>
      <c r="J1552">
        <v>0</v>
      </c>
      <c r="K1552" t="s">
        <v>14338</v>
      </c>
      <c r="L1552">
        <v>4</v>
      </c>
    </row>
    <row r="1553" spans="1:12">
      <c r="A1553" t="s">
        <v>25</v>
      </c>
      <c r="B1553" t="s">
        <v>7306</v>
      </c>
      <c r="C1553">
        <v>24373</v>
      </c>
      <c r="D1553">
        <v>415</v>
      </c>
      <c r="E1553" t="s">
        <v>7306</v>
      </c>
      <c r="F1553" s="8">
        <v>46033</v>
      </c>
      <c r="G1553" t="s">
        <v>14337</v>
      </c>
      <c r="H1553">
        <v>2</v>
      </c>
      <c r="I1553">
        <v>2</v>
      </c>
      <c r="J1553">
        <v>0</v>
      </c>
      <c r="K1553" t="s">
        <v>14338</v>
      </c>
      <c r="L1553">
        <v>3</v>
      </c>
    </row>
    <row r="1554" spans="1:12">
      <c r="A1554" t="s">
        <v>25</v>
      </c>
      <c r="B1554" t="s">
        <v>7311</v>
      </c>
      <c r="C1554">
        <v>32870</v>
      </c>
      <c r="D1554">
        <v>416</v>
      </c>
      <c r="E1554" t="s">
        <v>7311</v>
      </c>
      <c r="F1554" s="8">
        <v>46096</v>
      </c>
      <c r="G1554" t="s">
        <v>14337</v>
      </c>
      <c r="H1554">
        <v>74</v>
      </c>
      <c r="I1554">
        <v>74</v>
      </c>
      <c r="J1554">
        <v>12</v>
      </c>
      <c r="K1554" t="s">
        <v>14338</v>
      </c>
      <c r="L1554">
        <v>12</v>
      </c>
    </row>
    <row r="1555" spans="1:12">
      <c r="A1555" t="s">
        <v>25</v>
      </c>
      <c r="B1555" t="s">
        <v>7311</v>
      </c>
      <c r="C1555">
        <v>31879</v>
      </c>
      <c r="D1555">
        <v>416</v>
      </c>
      <c r="E1555" t="s">
        <v>7311</v>
      </c>
      <c r="F1555" s="8">
        <v>46089</v>
      </c>
      <c r="G1555" t="s">
        <v>14337</v>
      </c>
      <c r="H1555">
        <v>62</v>
      </c>
      <c r="I1555">
        <v>62</v>
      </c>
      <c r="J1555">
        <v>13</v>
      </c>
      <c r="K1555" t="s">
        <v>14338</v>
      </c>
      <c r="L1555">
        <v>11</v>
      </c>
    </row>
    <row r="1556" spans="1:12">
      <c r="A1556" t="s">
        <v>25</v>
      </c>
      <c r="B1556" t="s">
        <v>7311</v>
      </c>
      <c r="C1556">
        <v>30863</v>
      </c>
      <c r="D1556">
        <v>416</v>
      </c>
      <c r="E1556" t="s">
        <v>7311</v>
      </c>
      <c r="F1556" s="8">
        <v>46082</v>
      </c>
      <c r="G1556" t="s">
        <v>14337</v>
      </c>
      <c r="H1556">
        <v>49</v>
      </c>
      <c r="I1556">
        <v>49</v>
      </c>
      <c r="J1556">
        <v>9</v>
      </c>
      <c r="K1556" t="s">
        <v>14338</v>
      </c>
      <c r="L1556">
        <v>10</v>
      </c>
    </row>
    <row r="1557" spans="1:12">
      <c r="A1557" t="s">
        <v>25</v>
      </c>
      <c r="B1557" t="s">
        <v>7311</v>
      </c>
      <c r="C1557">
        <v>27058</v>
      </c>
      <c r="D1557">
        <v>416</v>
      </c>
      <c r="E1557" t="s">
        <v>7311</v>
      </c>
      <c r="F1557" s="8">
        <v>46053</v>
      </c>
      <c r="G1557" t="s">
        <v>14337</v>
      </c>
      <c r="H1557">
        <v>2</v>
      </c>
      <c r="I1557">
        <v>2</v>
      </c>
      <c r="J1557">
        <v>0</v>
      </c>
      <c r="K1557" t="s">
        <v>14338</v>
      </c>
      <c r="L1557">
        <v>5</v>
      </c>
    </row>
    <row r="1558" spans="1:12">
      <c r="A1558" t="s">
        <v>25</v>
      </c>
      <c r="B1558" t="s">
        <v>7311</v>
      </c>
      <c r="C1558">
        <v>29744</v>
      </c>
      <c r="D1558">
        <v>416</v>
      </c>
      <c r="E1558" t="s">
        <v>7311</v>
      </c>
      <c r="F1558" s="8">
        <v>46075</v>
      </c>
      <c r="G1558" t="s">
        <v>14337</v>
      </c>
      <c r="H1558">
        <v>40</v>
      </c>
      <c r="I1558">
        <v>40</v>
      </c>
      <c r="J1558">
        <v>28</v>
      </c>
      <c r="K1558" t="s">
        <v>14338</v>
      </c>
      <c r="L1558">
        <v>9</v>
      </c>
    </row>
    <row r="1559" spans="1:12">
      <c r="A1559" t="s">
        <v>25</v>
      </c>
      <c r="B1559" t="s">
        <v>7311</v>
      </c>
      <c r="C1559">
        <v>28947</v>
      </c>
      <c r="D1559">
        <v>416</v>
      </c>
      <c r="E1559" t="s">
        <v>7311</v>
      </c>
      <c r="F1559" s="8">
        <v>46068</v>
      </c>
      <c r="G1559" t="s">
        <v>14337</v>
      </c>
      <c r="H1559">
        <v>12</v>
      </c>
      <c r="I1559">
        <v>12</v>
      </c>
      <c r="J1559">
        <v>10</v>
      </c>
      <c r="K1559" t="s">
        <v>14338</v>
      </c>
      <c r="L1559">
        <v>8</v>
      </c>
    </row>
    <row r="1560" spans="1:12">
      <c r="A1560" t="s">
        <v>25</v>
      </c>
      <c r="B1560" t="s">
        <v>7311</v>
      </c>
      <c r="C1560">
        <v>23467</v>
      </c>
      <c r="D1560">
        <v>416</v>
      </c>
      <c r="E1560" t="s">
        <v>7311</v>
      </c>
      <c r="F1560" s="8">
        <v>46026</v>
      </c>
      <c r="G1560" t="s">
        <v>14337</v>
      </c>
      <c r="H1560">
        <v>2</v>
      </c>
      <c r="I1560">
        <v>2</v>
      </c>
      <c r="J1560">
        <v>0</v>
      </c>
      <c r="K1560" t="s">
        <v>14338</v>
      </c>
      <c r="L1560">
        <v>2</v>
      </c>
    </row>
    <row r="1561" spans="1:12">
      <c r="A1561" t="s">
        <v>25</v>
      </c>
      <c r="B1561" t="s">
        <v>7311</v>
      </c>
      <c r="C1561">
        <v>28050</v>
      </c>
      <c r="D1561">
        <v>416</v>
      </c>
      <c r="E1561" t="s">
        <v>7311</v>
      </c>
      <c r="F1561" s="8">
        <v>46060</v>
      </c>
      <c r="G1561" t="s">
        <v>14337</v>
      </c>
      <c r="H1561">
        <v>2</v>
      </c>
      <c r="I1561">
        <v>2</v>
      </c>
      <c r="J1561">
        <v>0</v>
      </c>
      <c r="K1561" t="s">
        <v>14338</v>
      </c>
      <c r="L1561">
        <v>6</v>
      </c>
    </row>
    <row r="1562" spans="1:12">
      <c r="A1562" t="s">
        <v>25</v>
      </c>
      <c r="B1562" t="s">
        <v>7311</v>
      </c>
      <c r="C1562">
        <v>26215</v>
      </c>
      <c r="D1562">
        <v>416</v>
      </c>
      <c r="E1562" t="s">
        <v>7311</v>
      </c>
      <c r="F1562" s="8">
        <v>46047</v>
      </c>
      <c r="G1562" t="s">
        <v>14337</v>
      </c>
      <c r="H1562">
        <v>2</v>
      </c>
      <c r="I1562">
        <v>2</v>
      </c>
      <c r="J1562">
        <v>0</v>
      </c>
      <c r="K1562" t="s">
        <v>14338</v>
      </c>
      <c r="L1562">
        <v>5</v>
      </c>
    </row>
    <row r="1563" spans="1:12">
      <c r="A1563" t="s">
        <v>25</v>
      </c>
      <c r="B1563" t="s">
        <v>7311</v>
      </c>
      <c r="C1563">
        <v>25203</v>
      </c>
      <c r="D1563">
        <v>416</v>
      </c>
      <c r="E1563" t="s">
        <v>7311</v>
      </c>
      <c r="F1563" s="8">
        <v>46040</v>
      </c>
      <c r="G1563" t="s">
        <v>14337</v>
      </c>
      <c r="H1563">
        <v>2</v>
      </c>
      <c r="I1563">
        <v>2</v>
      </c>
      <c r="J1563">
        <v>0</v>
      </c>
      <c r="K1563" t="s">
        <v>14338</v>
      </c>
      <c r="L1563">
        <v>4</v>
      </c>
    </row>
    <row r="1564" spans="1:12">
      <c r="A1564" t="s">
        <v>25</v>
      </c>
      <c r="B1564" t="s">
        <v>7311</v>
      </c>
      <c r="C1564">
        <v>24375</v>
      </c>
      <c r="D1564">
        <v>416</v>
      </c>
      <c r="E1564" t="s">
        <v>7311</v>
      </c>
      <c r="F1564" s="8">
        <v>46033</v>
      </c>
      <c r="G1564" t="s">
        <v>14337</v>
      </c>
      <c r="H1564">
        <v>2</v>
      </c>
      <c r="I1564">
        <v>2</v>
      </c>
      <c r="J1564">
        <v>0</v>
      </c>
      <c r="K1564" t="s">
        <v>14338</v>
      </c>
      <c r="L1564">
        <v>3</v>
      </c>
    </row>
    <row r="1565" spans="1:12">
      <c r="A1565" t="s">
        <v>25</v>
      </c>
      <c r="B1565" t="s">
        <v>893</v>
      </c>
      <c r="C1565">
        <v>32872</v>
      </c>
      <c r="D1565">
        <v>417</v>
      </c>
      <c r="E1565" t="s">
        <v>893</v>
      </c>
      <c r="F1565" s="8">
        <v>46096</v>
      </c>
      <c r="G1565" t="s">
        <v>14337</v>
      </c>
      <c r="H1565">
        <v>4</v>
      </c>
      <c r="I1565">
        <v>4</v>
      </c>
      <c r="J1565">
        <v>0</v>
      </c>
      <c r="K1565" t="s">
        <v>14338</v>
      </c>
      <c r="L1565">
        <v>12</v>
      </c>
    </row>
    <row r="1566" spans="1:12">
      <c r="A1566" t="s">
        <v>25</v>
      </c>
      <c r="B1566" t="s">
        <v>893</v>
      </c>
      <c r="C1566">
        <v>31881</v>
      </c>
      <c r="D1566">
        <v>417</v>
      </c>
      <c r="E1566" t="s">
        <v>893</v>
      </c>
      <c r="F1566" s="8">
        <v>46089</v>
      </c>
      <c r="G1566" t="s">
        <v>14337</v>
      </c>
      <c r="H1566">
        <v>4</v>
      </c>
      <c r="I1566">
        <v>4</v>
      </c>
      <c r="J1566">
        <v>0</v>
      </c>
      <c r="K1566" t="s">
        <v>14338</v>
      </c>
      <c r="L1566">
        <v>11</v>
      </c>
    </row>
    <row r="1567" spans="1:12">
      <c r="A1567" t="s">
        <v>25</v>
      </c>
      <c r="B1567" t="s">
        <v>893</v>
      </c>
      <c r="C1567">
        <v>30865</v>
      </c>
      <c r="D1567">
        <v>417</v>
      </c>
      <c r="E1567" t="s">
        <v>893</v>
      </c>
      <c r="F1567" s="8">
        <v>46082</v>
      </c>
      <c r="G1567" t="s">
        <v>14337</v>
      </c>
      <c r="H1567">
        <v>4</v>
      </c>
      <c r="I1567">
        <v>4</v>
      </c>
      <c r="J1567">
        <v>0</v>
      </c>
      <c r="K1567" t="s">
        <v>14338</v>
      </c>
      <c r="L1567">
        <v>10</v>
      </c>
    </row>
    <row r="1568" spans="1:12">
      <c r="A1568" t="s">
        <v>25</v>
      </c>
      <c r="B1568" t="s">
        <v>893</v>
      </c>
      <c r="C1568">
        <v>27060</v>
      </c>
      <c r="D1568">
        <v>417</v>
      </c>
      <c r="E1568" t="s">
        <v>893</v>
      </c>
      <c r="F1568" s="8">
        <v>46053</v>
      </c>
      <c r="G1568" t="s">
        <v>14337</v>
      </c>
      <c r="H1568">
        <v>4</v>
      </c>
      <c r="I1568">
        <v>4</v>
      </c>
      <c r="J1568">
        <v>1</v>
      </c>
      <c r="K1568" t="s">
        <v>14338</v>
      </c>
      <c r="L1568">
        <v>5</v>
      </c>
    </row>
    <row r="1569" spans="1:12">
      <c r="A1569" t="s">
        <v>25</v>
      </c>
      <c r="B1569" t="s">
        <v>893</v>
      </c>
      <c r="C1569">
        <v>23469</v>
      </c>
      <c r="D1569">
        <v>417</v>
      </c>
      <c r="E1569" t="s">
        <v>893</v>
      </c>
      <c r="F1569" s="8">
        <v>46026</v>
      </c>
      <c r="G1569" t="s">
        <v>14337</v>
      </c>
      <c r="H1569">
        <v>3</v>
      </c>
      <c r="I1569">
        <v>3</v>
      </c>
      <c r="J1569">
        <v>1</v>
      </c>
      <c r="K1569" t="s">
        <v>14338</v>
      </c>
      <c r="L1569">
        <v>2</v>
      </c>
    </row>
    <row r="1570" spans="1:12">
      <c r="A1570" t="s">
        <v>25</v>
      </c>
      <c r="B1570" t="s">
        <v>893</v>
      </c>
      <c r="C1570">
        <v>29746</v>
      </c>
      <c r="D1570">
        <v>417</v>
      </c>
      <c r="E1570" t="s">
        <v>893</v>
      </c>
      <c r="F1570" s="8">
        <v>46075</v>
      </c>
      <c r="G1570" t="s">
        <v>14337</v>
      </c>
      <c r="H1570">
        <v>4</v>
      </c>
      <c r="I1570">
        <v>4</v>
      </c>
      <c r="J1570">
        <v>0</v>
      </c>
      <c r="K1570" t="s">
        <v>14338</v>
      </c>
      <c r="L1570">
        <v>9</v>
      </c>
    </row>
    <row r="1571" spans="1:12">
      <c r="A1571" t="s">
        <v>25</v>
      </c>
      <c r="B1571" t="s">
        <v>893</v>
      </c>
      <c r="C1571">
        <v>28949</v>
      </c>
      <c r="D1571">
        <v>417</v>
      </c>
      <c r="E1571" t="s">
        <v>893</v>
      </c>
      <c r="F1571" s="8">
        <v>46068</v>
      </c>
      <c r="G1571" t="s">
        <v>14337</v>
      </c>
      <c r="H1571">
        <v>4</v>
      </c>
      <c r="I1571">
        <v>4</v>
      </c>
      <c r="J1571">
        <v>0</v>
      </c>
      <c r="K1571" t="s">
        <v>14338</v>
      </c>
      <c r="L1571">
        <v>8</v>
      </c>
    </row>
    <row r="1572" spans="1:12">
      <c r="A1572" t="s">
        <v>25</v>
      </c>
      <c r="B1572" t="s">
        <v>893</v>
      </c>
      <c r="C1572">
        <v>28052</v>
      </c>
      <c r="D1572">
        <v>417</v>
      </c>
      <c r="E1572" t="s">
        <v>893</v>
      </c>
      <c r="F1572" s="8">
        <v>46060</v>
      </c>
      <c r="G1572" t="s">
        <v>14337</v>
      </c>
      <c r="H1572">
        <v>4</v>
      </c>
      <c r="I1572">
        <v>4</v>
      </c>
      <c r="J1572">
        <v>0</v>
      </c>
      <c r="K1572" t="s">
        <v>14338</v>
      </c>
      <c r="L1572">
        <v>6</v>
      </c>
    </row>
    <row r="1573" spans="1:12">
      <c r="A1573" t="s">
        <v>25</v>
      </c>
      <c r="B1573" t="s">
        <v>893</v>
      </c>
      <c r="C1573">
        <v>26217</v>
      </c>
      <c r="D1573">
        <v>417</v>
      </c>
      <c r="E1573" t="s">
        <v>893</v>
      </c>
      <c r="F1573" s="8">
        <v>46047</v>
      </c>
      <c r="G1573" t="s">
        <v>14337</v>
      </c>
      <c r="H1573">
        <v>3</v>
      </c>
      <c r="I1573">
        <v>3</v>
      </c>
      <c r="J1573">
        <v>0</v>
      </c>
      <c r="K1573" t="s">
        <v>14338</v>
      </c>
      <c r="L1573">
        <v>5</v>
      </c>
    </row>
    <row r="1574" spans="1:12">
      <c r="A1574" t="s">
        <v>25</v>
      </c>
      <c r="B1574" t="s">
        <v>893</v>
      </c>
      <c r="C1574">
        <v>25205</v>
      </c>
      <c r="D1574">
        <v>417</v>
      </c>
      <c r="E1574" t="s">
        <v>893</v>
      </c>
      <c r="F1574" s="8">
        <v>46040</v>
      </c>
      <c r="G1574" t="s">
        <v>14337</v>
      </c>
      <c r="H1574">
        <v>3</v>
      </c>
      <c r="I1574">
        <v>3</v>
      </c>
      <c r="J1574">
        <v>0</v>
      </c>
      <c r="K1574" t="s">
        <v>14338</v>
      </c>
      <c r="L1574">
        <v>4</v>
      </c>
    </row>
    <row r="1575" spans="1:12">
      <c r="A1575" t="s">
        <v>25</v>
      </c>
      <c r="B1575" t="s">
        <v>893</v>
      </c>
      <c r="C1575">
        <v>24377</v>
      </c>
      <c r="D1575">
        <v>417</v>
      </c>
      <c r="E1575" t="s">
        <v>893</v>
      </c>
      <c r="F1575" s="8">
        <v>46033</v>
      </c>
      <c r="G1575" t="s">
        <v>14337</v>
      </c>
      <c r="H1575">
        <v>3</v>
      </c>
      <c r="I1575">
        <v>3</v>
      </c>
      <c r="J1575">
        <v>0</v>
      </c>
      <c r="K1575" t="s">
        <v>14338</v>
      </c>
      <c r="L1575">
        <v>3</v>
      </c>
    </row>
    <row r="1576" spans="1:12">
      <c r="A1576" t="s">
        <v>25</v>
      </c>
      <c r="B1576" t="s">
        <v>7319</v>
      </c>
      <c r="C1576">
        <v>32874</v>
      </c>
      <c r="D1576">
        <v>418</v>
      </c>
      <c r="E1576" t="s">
        <v>7319</v>
      </c>
      <c r="F1576" s="8">
        <v>46096</v>
      </c>
      <c r="G1576" t="s">
        <v>14337</v>
      </c>
      <c r="H1576">
        <v>5</v>
      </c>
      <c r="I1576">
        <v>5</v>
      </c>
      <c r="J1576">
        <v>0</v>
      </c>
      <c r="K1576" t="s">
        <v>14338</v>
      </c>
      <c r="L1576">
        <v>12</v>
      </c>
    </row>
    <row r="1577" spans="1:12">
      <c r="A1577" t="s">
        <v>25</v>
      </c>
      <c r="B1577" t="s">
        <v>7319</v>
      </c>
      <c r="C1577">
        <v>31883</v>
      </c>
      <c r="D1577">
        <v>418</v>
      </c>
      <c r="E1577" t="s">
        <v>7319</v>
      </c>
      <c r="F1577" s="8">
        <v>46089</v>
      </c>
      <c r="G1577" t="s">
        <v>14337</v>
      </c>
      <c r="H1577">
        <v>5</v>
      </c>
      <c r="I1577">
        <v>5</v>
      </c>
      <c r="J1577">
        <v>0</v>
      </c>
      <c r="K1577" t="s">
        <v>14338</v>
      </c>
      <c r="L1577">
        <v>11</v>
      </c>
    </row>
    <row r="1578" spans="1:12">
      <c r="A1578" t="s">
        <v>25</v>
      </c>
      <c r="B1578" t="s">
        <v>7319</v>
      </c>
      <c r="C1578">
        <v>30867</v>
      </c>
      <c r="D1578">
        <v>418</v>
      </c>
      <c r="E1578" t="s">
        <v>7319</v>
      </c>
      <c r="F1578" s="8">
        <v>46082</v>
      </c>
      <c r="G1578" t="s">
        <v>14337</v>
      </c>
      <c r="H1578">
        <v>5</v>
      </c>
      <c r="I1578">
        <v>5</v>
      </c>
      <c r="J1578">
        <v>0</v>
      </c>
      <c r="K1578" t="s">
        <v>14338</v>
      </c>
      <c r="L1578">
        <v>10</v>
      </c>
    </row>
    <row r="1579" spans="1:12">
      <c r="A1579" t="s">
        <v>25</v>
      </c>
      <c r="B1579" t="s">
        <v>7319</v>
      </c>
      <c r="C1579">
        <v>27062</v>
      </c>
      <c r="D1579">
        <v>418</v>
      </c>
      <c r="E1579" t="s">
        <v>7319</v>
      </c>
      <c r="F1579" s="8">
        <v>46053</v>
      </c>
      <c r="G1579" t="s">
        <v>14337</v>
      </c>
      <c r="H1579">
        <v>5</v>
      </c>
      <c r="I1579">
        <v>5</v>
      </c>
      <c r="J1579">
        <v>2</v>
      </c>
      <c r="K1579" t="s">
        <v>14338</v>
      </c>
      <c r="L1579">
        <v>5</v>
      </c>
    </row>
    <row r="1580" spans="1:12">
      <c r="A1580" t="s">
        <v>25</v>
      </c>
      <c r="B1580" t="s">
        <v>7319</v>
      </c>
      <c r="C1580">
        <v>23471</v>
      </c>
      <c r="D1580">
        <v>418</v>
      </c>
      <c r="E1580" t="s">
        <v>7319</v>
      </c>
      <c r="F1580" s="8">
        <v>46026</v>
      </c>
      <c r="G1580" t="s">
        <v>14337</v>
      </c>
      <c r="H1580">
        <v>3</v>
      </c>
      <c r="I1580">
        <v>3</v>
      </c>
      <c r="J1580">
        <v>0</v>
      </c>
      <c r="K1580" t="s">
        <v>14338</v>
      </c>
      <c r="L1580">
        <v>2</v>
      </c>
    </row>
    <row r="1581" spans="1:12">
      <c r="A1581" t="s">
        <v>25</v>
      </c>
      <c r="B1581" t="s">
        <v>7319</v>
      </c>
      <c r="C1581">
        <v>24379</v>
      </c>
      <c r="D1581">
        <v>418</v>
      </c>
      <c r="E1581" t="s">
        <v>7319</v>
      </c>
      <c r="F1581" s="8">
        <v>46033</v>
      </c>
      <c r="G1581" t="s">
        <v>14337</v>
      </c>
      <c r="H1581">
        <v>3</v>
      </c>
      <c r="I1581">
        <v>3</v>
      </c>
      <c r="J1581">
        <v>0</v>
      </c>
      <c r="K1581" t="s">
        <v>14338</v>
      </c>
      <c r="L1581">
        <v>3</v>
      </c>
    </row>
    <row r="1582" spans="1:12">
      <c r="A1582" t="s">
        <v>25</v>
      </c>
      <c r="B1582" t="s">
        <v>7319</v>
      </c>
      <c r="C1582">
        <v>25207</v>
      </c>
      <c r="D1582">
        <v>418</v>
      </c>
      <c r="E1582" t="s">
        <v>7319</v>
      </c>
      <c r="F1582" s="8">
        <v>46040</v>
      </c>
      <c r="G1582" t="s">
        <v>14337</v>
      </c>
      <c r="H1582">
        <v>3</v>
      </c>
      <c r="I1582">
        <v>3</v>
      </c>
      <c r="J1582">
        <v>0</v>
      </c>
      <c r="K1582" t="s">
        <v>14338</v>
      </c>
      <c r="L1582">
        <v>4</v>
      </c>
    </row>
    <row r="1583" spans="1:12">
      <c r="A1583" t="s">
        <v>25</v>
      </c>
      <c r="B1583" t="s">
        <v>7319</v>
      </c>
      <c r="C1583">
        <v>26219</v>
      </c>
      <c r="D1583">
        <v>418</v>
      </c>
      <c r="E1583" t="s">
        <v>7319</v>
      </c>
      <c r="F1583" s="8">
        <v>46047</v>
      </c>
      <c r="G1583" t="s">
        <v>14337</v>
      </c>
      <c r="H1583">
        <v>3</v>
      </c>
      <c r="I1583">
        <v>3</v>
      </c>
      <c r="J1583">
        <v>0</v>
      </c>
      <c r="K1583" t="s">
        <v>14338</v>
      </c>
      <c r="L1583">
        <v>5</v>
      </c>
    </row>
    <row r="1584" spans="1:12">
      <c r="A1584" t="s">
        <v>25</v>
      </c>
      <c r="B1584" t="s">
        <v>7319</v>
      </c>
      <c r="C1584">
        <v>28054</v>
      </c>
      <c r="D1584">
        <v>418</v>
      </c>
      <c r="E1584" t="s">
        <v>7319</v>
      </c>
      <c r="F1584" s="8">
        <v>46060</v>
      </c>
      <c r="G1584" t="s">
        <v>14337</v>
      </c>
      <c r="H1584">
        <v>5</v>
      </c>
      <c r="I1584">
        <v>5</v>
      </c>
      <c r="J1584">
        <v>0</v>
      </c>
      <c r="K1584" t="s">
        <v>14338</v>
      </c>
      <c r="L1584">
        <v>6</v>
      </c>
    </row>
    <row r="1585" spans="1:12">
      <c r="A1585" t="s">
        <v>25</v>
      </c>
      <c r="B1585" t="s">
        <v>7319</v>
      </c>
      <c r="C1585">
        <v>28951</v>
      </c>
      <c r="D1585">
        <v>418</v>
      </c>
      <c r="E1585" t="s">
        <v>7319</v>
      </c>
      <c r="F1585" s="8">
        <v>46068</v>
      </c>
      <c r="G1585" t="s">
        <v>14337</v>
      </c>
      <c r="H1585">
        <v>5</v>
      </c>
      <c r="I1585">
        <v>5</v>
      </c>
      <c r="J1585">
        <v>0</v>
      </c>
      <c r="K1585" t="s">
        <v>14338</v>
      </c>
      <c r="L1585">
        <v>8</v>
      </c>
    </row>
    <row r="1586" spans="1:12">
      <c r="A1586" t="s">
        <v>25</v>
      </c>
      <c r="B1586" t="s">
        <v>7319</v>
      </c>
      <c r="C1586">
        <v>29748</v>
      </c>
      <c r="D1586">
        <v>418</v>
      </c>
      <c r="E1586" t="s">
        <v>7319</v>
      </c>
      <c r="F1586" s="8">
        <v>46075</v>
      </c>
      <c r="G1586" t="s">
        <v>14337</v>
      </c>
      <c r="H1586">
        <v>5</v>
      </c>
      <c r="I1586">
        <v>5</v>
      </c>
      <c r="J1586">
        <v>0</v>
      </c>
      <c r="K1586" t="s">
        <v>14338</v>
      </c>
      <c r="L1586">
        <v>9</v>
      </c>
    </row>
    <row r="1587" spans="1:12">
      <c r="A1587" t="s">
        <v>25</v>
      </c>
      <c r="B1587" t="s">
        <v>2445</v>
      </c>
      <c r="C1587">
        <v>32876</v>
      </c>
      <c r="D1587">
        <v>419</v>
      </c>
      <c r="E1587" t="s">
        <v>2445</v>
      </c>
      <c r="F1587" s="8">
        <v>46096</v>
      </c>
      <c r="G1587" t="s">
        <v>14337</v>
      </c>
      <c r="H1587">
        <v>4</v>
      </c>
      <c r="I1587">
        <v>4</v>
      </c>
      <c r="J1587">
        <v>0</v>
      </c>
      <c r="K1587" t="s">
        <v>14338</v>
      </c>
      <c r="L1587">
        <v>12</v>
      </c>
    </row>
    <row r="1588" spans="1:12">
      <c r="A1588" t="s">
        <v>25</v>
      </c>
      <c r="B1588" t="s">
        <v>2445</v>
      </c>
      <c r="C1588">
        <v>31885</v>
      </c>
      <c r="D1588">
        <v>419</v>
      </c>
      <c r="E1588" t="s">
        <v>2445</v>
      </c>
      <c r="F1588" s="8">
        <v>46089</v>
      </c>
      <c r="G1588" t="s">
        <v>14337</v>
      </c>
      <c r="H1588">
        <v>4</v>
      </c>
      <c r="I1588">
        <v>4</v>
      </c>
      <c r="J1588">
        <v>0</v>
      </c>
      <c r="K1588" t="s">
        <v>14338</v>
      </c>
      <c r="L1588">
        <v>11</v>
      </c>
    </row>
    <row r="1589" spans="1:12">
      <c r="A1589" t="s">
        <v>25</v>
      </c>
      <c r="B1589" t="s">
        <v>2445</v>
      </c>
      <c r="C1589">
        <v>30869</v>
      </c>
      <c r="D1589">
        <v>419</v>
      </c>
      <c r="E1589" t="s">
        <v>2445</v>
      </c>
      <c r="F1589" s="8">
        <v>46082</v>
      </c>
      <c r="G1589" t="s">
        <v>14337</v>
      </c>
      <c r="H1589">
        <v>4</v>
      </c>
      <c r="I1589">
        <v>4</v>
      </c>
      <c r="J1589">
        <v>0</v>
      </c>
      <c r="K1589" t="s">
        <v>14338</v>
      </c>
      <c r="L1589">
        <v>10</v>
      </c>
    </row>
    <row r="1590" spans="1:12">
      <c r="A1590" t="s">
        <v>25</v>
      </c>
      <c r="B1590" t="s">
        <v>2445</v>
      </c>
      <c r="C1590">
        <v>27064</v>
      </c>
      <c r="D1590">
        <v>419</v>
      </c>
      <c r="E1590" t="s">
        <v>2445</v>
      </c>
      <c r="F1590" s="8">
        <v>46053</v>
      </c>
      <c r="G1590" t="s">
        <v>14337</v>
      </c>
      <c r="H1590">
        <v>4</v>
      </c>
      <c r="I1590">
        <v>4</v>
      </c>
      <c r="J1590">
        <v>2</v>
      </c>
      <c r="K1590" t="s">
        <v>14338</v>
      </c>
      <c r="L1590">
        <v>5</v>
      </c>
    </row>
    <row r="1591" spans="1:12">
      <c r="A1591" t="s">
        <v>25</v>
      </c>
      <c r="B1591" t="s">
        <v>2445</v>
      </c>
      <c r="C1591">
        <v>23473</v>
      </c>
      <c r="D1591">
        <v>419</v>
      </c>
      <c r="E1591" t="s">
        <v>2445</v>
      </c>
      <c r="F1591" s="8">
        <v>46026</v>
      </c>
      <c r="G1591" t="s">
        <v>14337</v>
      </c>
      <c r="H1591">
        <v>2</v>
      </c>
      <c r="I1591">
        <v>2</v>
      </c>
      <c r="J1591">
        <v>0</v>
      </c>
      <c r="K1591" t="s">
        <v>14338</v>
      </c>
      <c r="L1591">
        <v>2</v>
      </c>
    </row>
    <row r="1592" spans="1:12">
      <c r="A1592" t="s">
        <v>25</v>
      </c>
      <c r="B1592" t="s">
        <v>2445</v>
      </c>
      <c r="C1592">
        <v>29750</v>
      </c>
      <c r="D1592">
        <v>419</v>
      </c>
      <c r="E1592" t="s">
        <v>2445</v>
      </c>
      <c r="F1592" s="8">
        <v>46075</v>
      </c>
      <c r="G1592" t="s">
        <v>14337</v>
      </c>
      <c r="H1592">
        <v>4</v>
      </c>
      <c r="I1592">
        <v>4</v>
      </c>
      <c r="J1592">
        <v>0</v>
      </c>
      <c r="K1592" t="s">
        <v>14338</v>
      </c>
      <c r="L1592">
        <v>9</v>
      </c>
    </row>
    <row r="1593" spans="1:12">
      <c r="A1593" t="s">
        <v>25</v>
      </c>
      <c r="B1593" t="s">
        <v>2445</v>
      </c>
      <c r="C1593">
        <v>28953</v>
      </c>
      <c r="D1593">
        <v>419</v>
      </c>
      <c r="E1593" t="s">
        <v>2445</v>
      </c>
      <c r="F1593" s="8">
        <v>46068</v>
      </c>
      <c r="G1593" t="s">
        <v>14337</v>
      </c>
      <c r="H1593">
        <v>4</v>
      </c>
      <c r="I1593">
        <v>4</v>
      </c>
      <c r="J1593">
        <v>0</v>
      </c>
      <c r="K1593" t="s">
        <v>14338</v>
      </c>
      <c r="L1593">
        <v>8</v>
      </c>
    </row>
    <row r="1594" spans="1:12">
      <c r="A1594" t="s">
        <v>25</v>
      </c>
      <c r="B1594" t="s">
        <v>2445</v>
      </c>
      <c r="C1594">
        <v>28056</v>
      </c>
      <c r="D1594">
        <v>419</v>
      </c>
      <c r="E1594" t="s">
        <v>2445</v>
      </c>
      <c r="F1594" s="8">
        <v>46060</v>
      </c>
      <c r="G1594" t="s">
        <v>14337</v>
      </c>
      <c r="H1594">
        <v>4</v>
      </c>
      <c r="I1594">
        <v>4</v>
      </c>
      <c r="J1594">
        <v>0</v>
      </c>
      <c r="K1594" t="s">
        <v>14338</v>
      </c>
      <c r="L1594">
        <v>6</v>
      </c>
    </row>
    <row r="1595" spans="1:12">
      <c r="A1595" t="s">
        <v>25</v>
      </c>
      <c r="B1595" t="s">
        <v>2445</v>
      </c>
      <c r="C1595">
        <v>26221</v>
      </c>
      <c r="D1595">
        <v>419</v>
      </c>
      <c r="E1595" t="s">
        <v>2445</v>
      </c>
      <c r="F1595" s="8">
        <v>46047</v>
      </c>
      <c r="G1595" t="s">
        <v>14337</v>
      </c>
      <c r="H1595">
        <v>2</v>
      </c>
      <c r="I1595">
        <v>2</v>
      </c>
      <c r="J1595">
        <v>0</v>
      </c>
      <c r="K1595" t="s">
        <v>14338</v>
      </c>
      <c r="L1595">
        <v>5</v>
      </c>
    </row>
    <row r="1596" spans="1:12">
      <c r="A1596" t="s">
        <v>25</v>
      </c>
      <c r="B1596" t="s">
        <v>2445</v>
      </c>
      <c r="C1596">
        <v>25209</v>
      </c>
      <c r="D1596">
        <v>419</v>
      </c>
      <c r="E1596" t="s">
        <v>2445</v>
      </c>
      <c r="F1596" s="8">
        <v>46040</v>
      </c>
      <c r="G1596" t="s">
        <v>14337</v>
      </c>
      <c r="H1596">
        <v>2</v>
      </c>
      <c r="I1596">
        <v>2</v>
      </c>
      <c r="J1596">
        <v>0</v>
      </c>
      <c r="K1596" t="s">
        <v>14338</v>
      </c>
      <c r="L1596">
        <v>4</v>
      </c>
    </row>
    <row r="1597" spans="1:12">
      <c r="A1597" t="s">
        <v>25</v>
      </c>
      <c r="B1597" t="s">
        <v>2445</v>
      </c>
      <c r="C1597">
        <v>24381</v>
      </c>
      <c r="D1597">
        <v>419</v>
      </c>
      <c r="E1597" t="s">
        <v>2445</v>
      </c>
      <c r="F1597" s="8">
        <v>46033</v>
      </c>
      <c r="G1597" t="s">
        <v>14337</v>
      </c>
      <c r="H1597">
        <v>2</v>
      </c>
      <c r="I1597">
        <v>2</v>
      </c>
      <c r="J1597">
        <v>0</v>
      </c>
      <c r="K1597" t="s">
        <v>14338</v>
      </c>
      <c r="L1597">
        <v>3</v>
      </c>
    </row>
    <row r="1598" spans="1:12">
      <c r="A1598" t="s">
        <v>25</v>
      </c>
      <c r="B1598" t="s">
        <v>1036</v>
      </c>
      <c r="C1598">
        <v>32878</v>
      </c>
      <c r="D1598">
        <v>420</v>
      </c>
      <c r="E1598" t="s">
        <v>1036</v>
      </c>
      <c r="F1598" s="8">
        <v>46096</v>
      </c>
      <c r="G1598" t="s">
        <v>14337</v>
      </c>
      <c r="H1598">
        <v>62</v>
      </c>
      <c r="I1598">
        <v>62</v>
      </c>
      <c r="J1598">
        <v>0</v>
      </c>
      <c r="K1598" t="s">
        <v>14338</v>
      </c>
      <c r="L1598">
        <v>12</v>
      </c>
    </row>
    <row r="1599" spans="1:12">
      <c r="A1599" t="s">
        <v>25</v>
      </c>
      <c r="B1599" t="s">
        <v>1036</v>
      </c>
      <c r="C1599">
        <v>31887</v>
      </c>
      <c r="D1599">
        <v>420</v>
      </c>
      <c r="E1599" t="s">
        <v>1036</v>
      </c>
      <c r="F1599" s="8">
        <v>46089</v>
      </c>
      <c r="G1599" t="s">
        <v>14337</v>
      </c>
      <c r="H1599">
        <v>62</v>
      </c>
      <c r="I1599">
        <v>62</v>
      </c>
      <c r="J1599">
        <v>26</v>
      </c>
      <c r="K1599" t="s">
        <v>14338</v>
      </c>
      <c r="L1599">
        <v>11</v>
      </c>
    </row>
    <row r="1600" spans="1:12">
      <c r="A1600" t="s">
        <v>25</v>
      </c>
      <c r="B1600" t="s">
        <v>1036</v>
      </c>
      <c r="C1600">
        <v>30871</v>
      </c>
      <c r="D1600">
        <v>420</v>
      </c>
      <c r="E1600" t="s">
        <v>1036</v>
      </c>
      <c r="F1600" s="8">
        <v>46082</v>
      </c>
      <c r="G1600" t="s">
        <v>14337</v>
      </c>
      <c r="H1600">
        <v>36</v>
      </c>
      <c r="I1600">
        <v>36</v>
      </c>
      <c r="J1600">
        <v>0</v>
      </c>
      <c r="K1600" t="s">
        <v>14338</v>
      </c>
      <c r="L1600">
        <v>10</v>
      </c>
    </row>
    <row r="1601" spans="1:12">
      <c r="A1601" t="s">
        <v>25</v>
      </c>
      <c r="B1601" t="s">
        <v>1036</v>
      </c>
      <c r="C1601">
        <v>27066</v>
      </c>
      <c r="D1601">
        <v>420</v>
      </c>
      <c r="E1601" t="s">
        <v>1036</v>
      </c>
      <c r="F1601" s="8">
        <v>46053</v>
      </c>
      <c r="G1601" t="s">
        <v>14337</v>
      </c>
      <c r="H1601">
        <v>4</v>
      </c>
      <c r="I1601">
        <v>4</v>
      </c>
      <c r="J1601">
        <v>1</v>
      </c>
      <c r="K1601" t="s">
        <v>14338</v>
      </c>
      <c r="L1601">
        <v>5</v>
      </c>
    </row>
    <row r="1602" spans="1:12">
      <c r="A1602" t="s">
        <v>25</v>
      </c>
      <c r="B1602" t="s">
        <v>1036</v>
      </c>
      <c r="C1602">
        <v>29752</v>
      </c>
      <c r="D1602">
        <v>420</v>
      </c>
      <c r="E1602" t="s">
        <v>1036</v>
      </c>
      <c r="F1602" s="8">
        <v>46075</v>
      </c>
      <c r="G1602" t="s">
        <v>14337</v>
      </c>
      <c r="H1602">
        <v>36</v>
      </c>
      <c r="I1602">
        <v>36</v>
      </c>
      <c r="J1602">
        <v>28</v>
      </c>
      <c r="K1602" t="s">
        <v>14338</v>
      </c>
      <c r="L1602">
        <v>9</v>
      </c>
    </row>
    <row r="1603" spans="1:12">
      <c r="A1603" t="s">
        <v>25</v>
      </c>
      <c r="B1603" t="s">
        <v>1036</v>
      </c>
      <c r="C1603">
        <v>28955</v>
      </c>
      <c r="D1603">
        <v>420</v>
      </c>
      <c r="E1603" t="s">
        <v>1036</v>
      </c>
      <c r="F1603" s="8">
        <v>46068</v>
      </c>
      <c r="G1603" t="s">
        <v>14337</v>
      </c>
      <c r="H1603">
        <v>8</v>
      </c>
      <c r="I1603">
        <v>8</v>
      </c>
      <c r="J1603">
        <v>4</v>
      </c>
      <c r="K1603" t="s">
        <v>14338</v>
      </c>
      <c r="L1603">
        <v>8</v>
      </c>
    </row>
    <row r="1604" spans="1:12">
      <c r="A1604" t="s">
        <v>25</v>
      </c>
      <c r="B1604" t="s">
        <v>1036</v>
      </c>
      <c r="C1604">
        <v>23475</v>
      </c>
      <c r="D1604">
        <v>420</v>
      </c>
      <c r="E1604" t="s">
        <v>1036</v>
      </c>
      <c r="F1604" s="8">
        <v>46026</v>
      </c>
      <c r="G1604" t="s">
        <v>14337</v>
      </c>
      <c r="H1604">
        <v>3</v>
      </c>
      <c r="I1604">
        <v>3</v>
      </c>
      <c r="J1604">
        <v>1</v>
      </c>
      <c r="K1604" t="s">
        <v>14338</v>
      </c>
      <c r="L1604">
        <v>2</v>
      </c>
    </row>
    <row r="1605" spans="1:12">
      <c r="A1605" t="s">
        <v>25</v>
      </c>
      <c r="B1605" t="s">
        <v>1036</v>
      </c>
      <c r="C1605">
        <v>28058</v>
      </c>
      <c r="D1605">
        <v>420</v>
      </c>
      <c r="E1605" t="s">
        <v>1036</v>
      </c>
      <c r="F1605" s="8">
        <v>46060</v>
      </c>
      <c r="G1605" t="s">
        <v>14337</v>
      </c>
      <c r="H1605">
        <v>4</v>
      </c>
      <c r="I1605">
        <v>4</v>
      </c>
      <c r="J1605">
        <v>0</v>
      </c>
      <c r="K1605" t="s">
        <v>14338</v>
      </c>
      <c r="L1605">
        <v>6</v>
      </c>
    </row>
    <row r="1606" spans="1:12">
      <c r="A1606" t="s">
        <v>25</v>
      </c>
      <c r="B1606" t="s">
        <v>1036</v>
      </c>
      <c r="C1606">
        <v>26223</v>
      </c>
      <c r="D1606">
        <v>420</v>
      </c>
      <c r="E1606" t="s">
        <v>1036</v>
      </c>
      <c r="F1606" s="8">
        <v>46047</v>
      </c>
      <c r="G1606" t="s">
        <v>14337</v>
      </c>
      <c r="H1606">
        <v>3</v>
      </c>
      <c r="I1606">
        <v>3</v>
      </c>
      <c r="J1606">
        <v>0</v>
      </c>
      <c r="K1606" t="s">
        <v>14338</v>
      </c>
      <c r="L1606">
        <v>5</v>
      </c>
    </row>
    <row r="1607" spans="1:12">
      <c r="A1607" t="s">
        <v>25</v>
      </c>
      <c r="B1607" t="s">
        <v>1036</v>
      </c>
      <c r="C1607">
        <v>24383</v>
      </c>
      <c r="D1607">
        <v>420</v>
      </c>
      <c r="E1607" t="s">
        <v>1036</v>
      </c>
      <c r="F1607" s="8">
        <v>46033</v>
      </c>
      <c r="G1607" t="s">
        <v>14337</v>
      </c>
      <c r="H1607">
        <v>3</v>
      </c>
      <c r="I1607">
        <v>3</v>
      </c>
      <c r="J1607">
        <v>0</v>
      </c>
      <c r="K1607" t="s">
        <v>14338</v>
      </c>
      <c r="L1607">
        <v>3</v>
      </c>
    </row>
    <row r="1608" spans="1:12">
      <c r="A1608" t="s">
        <v>25</v>
      </c>
      <c r="B1608" t="s">
        <v>1036</v>
      </c>
      <c r="C1608">
        <v>25211</v>
      </c>
      <c r="D1608">
        <v>420</v>
      </c>
      <c r="E1608" t="s">
        <v>1036</v>
      </c>
      <c r="F1608" s="8">
        <v>46040</v>
      </c>
      <c r="G1608" t="s">
        <v>14337</v>
      </c>
      <c r="H1608">
        <v>3</v>
      </c>
      <c r="I1608">
        <v>3</v>
      </c>
      <c r="J1608">
        <v>0</v>
      </c>
      <c r="K1608" t="s">
        <v>14338</v>
      </c>
      <c r="L1608">
        <v>4</v>
      </c>
    </row>
    <row r="1609" spans="1:12">
      <c r="A1609" t="s">
        <v>25</v>
      </c>
      <c r="B1609" t="s">
        <v>2068</v>
      </c>
      <c r="C1609">
        <v>32880</v>
      </c>
      <c r="D1609">
        <v>421</v>
      </c>
      <c r="E1609" t="s">
        <v>2068</v>
      </c>
      <c r="F1609" s="8">
        <v>46096</v>
      </c>
      <c r="G1609" t="s">
        <v>14337</v>
      </c>
      <c r="H1609">
        <v>68</v>
      </c>
      <c r="I1609">
        <v>68</v>
      </c>
      <c r="J1609">
        <v>0</v>
      </c>
      <c r="K1609" t="s">
        <v>14338</v>
      </c>
      <c r="L1609">
        <v>12</v>
      </c>
    </row>
    <row r="1610" spans="1:12">
      <c r="A1610" t="s">
        <v>25</v>
      </c>
      <c r="B1610" t="s">
        <v>2068</v>
      </c>
      <c r="C1610">
        <v>31889</v>
      </c>
      <c r="D1610">
        <v>421</v>
      </c>
      <c r="E1610" t="s">
        <v>2068</v>
      </c>
      <c r="F1610" s="8">
        <v>46089</v>
      </c>
      <c r="G1610" t="s">
        <v>14337</v>
      </c>
      <c r="H1610">
        <v>68</v>
      </c>
      <c r="I1610">
        <v>68</v>
      </c>
      <c r="J1610">
        <v>24</v>
      </c>
      <c r="K1610" t="s">
        <v>14338</v>
      </c>
      <c r="L1610">
        <v>11</v>
      </c>
    </row>
    <row r="1611" spans="1:12">
      <c r="A1611" t="s">
        <v>25</v>
      </c>
      <c r="B1611" t="s">
        <v>2068</v>
      </c>
      <c r="C1611">
        <v>30873</v>
      </c>
      <c r="D1611">
        <v>421</v>
      </c>
      <c r="E1611" t="s">
        <v>2068</v>
      </c>
      <c r="F1611" s="8">
        <v>46082</v>
      </c>
      <c r="G1611" t="s">
        <v>14337</v>
      </c>
      <c r="H1611">
        <v>44</v>
      </c>
      <c r="I1611">
        <v>44</v>
      </c>
      <c r="J1611">
        <v>0</v>
      </c>
      <c r="K1611" t="s">
        <v>14338</v>
      </c>
      <c r="L1611">
        <v>10</v>
      </c>
    </row>
    <row r="1612" spans="1:12">
      <c r="A1612" t="s">
        <v>25</v>
      </c>
      <c r="B1612" t="s">
        <v>2068</v>
      </c>
      <c r="C1612">
        <v>27068</v>
      </c>
      <c r="D1612">
        <v>421</v>
      </c>
      <c r="E1612" t="s">
        <v>2068</v>
      </c>
      <c r="F1612" s="8">
        <v>46053</v>
      </c>
      <c r="G1612" t="s">
        <v>14337</v>
      </c>
      <c r="H1612">
        <v>4</v>
      </c>
      <c r="I1612">
        <v>4</v>
      </c>
      <c r="J1612">
        <v>1</v>
      </c>
      <c r="K1612" t="s">
        <v>14338</v>
      </c>
      <c r="L1612">
        <v>5</v>
      </c>
    </row>
    <row r="1613" spans="1:12">
      <c r="A1613" t="s">
        <v>25</v>
      </c>
      <c r="B1613" t="s">
        <v>2068</v>
      </c>
      <c r="C1613">
        <v>29754</v>
      </c>
      <c r="D1613">
        <v>421</v>
      </c>
      <c r="E1613" t="s">
        <v>2068</v>
      </c>
      <c r="F1613" s="8">
        <v>46075</v>
      </c>
      <c r="G1613" t="s">
        <v>14337</v>
      </c>
      <c r="H1613">
        <v>44</v>
      </c>
      <c r="I1613">
        <v>44</v>
      </c>
      <c r="J1613">
        <v>26</v>
      </c>
      <c r="K1613" t="s">
        <v>14338</v>
      </c>
      <c r="L1613">
        <v>9</v>
      </c>
    </row>
    <row r="1614" spans="1:12">
      <c r="A1614" t="s">
        <v>25</v>
      </c>
      <c r="B1614" t="s">
        <v>2068</v>
      </c>
      <c r="C1614">
        <v>28957</v>
      </c>
      <c r="D1614">
        <v>421</v>
      </c>
      <c r="E1614" t="s">
        <v>2068</v>
      </c>
      <c r="F1614" s="8">
        <v>46068</v>
      </c>
      <c r="G1614" t="s">
        <v>14337</v>
      </c>
      <c r="H1614">
        <v>18</v>
      </c>
      <c r="I1614">
        <v>18</v>
      </c>
      <c r="J1614">
        <v>14</v>
      </c>
      <c r="K1614" t="s">
        <v>14338</v>
      </c>
      <c r="L1614">
        <v>8</v>
      </c>
    </row>
    <row r="1615" spans="1:12">
      <c r="A1615" t="s">
        <v>25</v>
      </c>
      <c r="B1615" t="s">
        <v>2068</v>
      </c>
      <c r="C1615">
        <v>23477</v>
      </c>
      <c r="D1615">
        <v>421</v>
      </c>
      <c r="E1615" t="s">
        <v>2068</v>
      </c>
      <c r="F1615" s="8">
        <v>46026</v>
      </c>
      <c r="G1615" t="s">
        <v>14337</v>
      </c>
      <c r="H1615">
        <v>3</v>
      </c>
      <c r="I1615">
        <v>3</v>
      </c>
      <c r="J1615">
        <v>0</v>
      </c>
      <c r="K1615" t="s">
        <v>14338</v>
      </c>
      <c r="L1615">
        <v>2</v>
      </c>
    </row>
    <row r="1616" spans="1:12">
      <c r="A1616" t="s">
        <v>25</v>
      </c>
      <c r="B1616" t="s">
        <v>2068</v>
      </c>
      <c r="C1616">
        <v>28060</v>
      </c>
      <c r="D1616">
        <v>421</v>
      </c>
      <c r="E1616" t="s">
        <v>2068</v>
      </c>
      <c r="F1616" s="8">
        <v>46060</v>
      </c>
      <c r="G1616" t="s">
        <v>14337</v>
      </c>
      <c r="H1616">
        <v>4</v>
      </c>
      <c r="I1616">
        <v>4</v>
      </c>
      <c r="J1616">
        <v>0</v>
      </c>
      <c r="K1616" t="s">
        <v>14338</v>
      </c>
      <c r="L1616">
        <v>6</v>
      </c>
    </row>
    <row r="1617" spans="1:12">
      <c r="A1617" t="s">
        <v>25</v>
      </c>
      <c r="B1617" t="s">
        <v>2068</v>
      </c>
      <c r="C1617">
        <v>26225</v>
      </c>
      <c r="D1617">
        <v>421</v>
      </c>
      <c r="E1617" t="s">
        <v>2068</v>
      </c>
      <c r="F1617" s="8">
        <v>46047</v>
      </c>
      <c r="G1617" t="s">
        <v>14337</v>
      </c>
      <c r="H1617">
        <v>3</v>
      </c>
      <c r="I1617">
        <v>3</v>
      </c>
      <c r="J1617">
        <v>0</v>
      </c>
      <c r="K1617" t="s">
        <v>14338</v>
      </c>
      <c r="L1617">
        <v>5</v>
      </c>
    </row>
    <row r="1618" spans="1:12">
      <c r="A1618" t="s">
        <v>25</v>
      </c>
      <c r="B1618" t="s">
        <v>2068</v>
      </c>
      <c r="C1618">
        <v>25213</v>
      </c>
      <c r="D1618">
        <v>421</v>
      </c>
      <c r="E1618" t="s">
        <v>2068</v>
      </c>
      <c r="F1618" s="8">
        <v>46040</v>
      </c>
      <c r="G1618" t="s">
        <v>14337</v>
      </c>
      <c r="H1618">
        <v>3</v>
      </c>
      <c r="I1618">
        <v>3</v>
      </c>
      <c r="J1618">
        <v>0</v>
      </c>
      <c r="K1618" t="s">
        <v>14338</v>
      </c>
      <c r="L1618">
        <v>4</v>
      </c>
    </row>
    <row r="1619" spans="1:12">
      <c r="A1619" t="s">
        <v>25</v>
      </c>
      <c r="B1619" t="s">
        <v>2068</v>
      </c>
      <c r="C1619">
        <v>24385</v>
      </c>
      <c r="D1619">
        <v>421</v>
      </c>
      <c r="E1619" t="s">
        <v>2068</v>
      </c>
      <c r="F1619" s="8">
        <v>46033</v>
      </c>
      <c r="G1619" t="s">
        <v>14337</v>
      </c>
      <c r="H1619">
        <v>3</v>
      </c>
      <c r="I1619">
        <v>3</v>
      </c>
      <c r="J1619">
        <v>0</v>
      </c>
      <c r="K1619" t="s">
        <v>14338</v>
      </c>
      <c r="L1619">
        <v>3</v>
      </c>
    </row>
    <row r="1620" spans="1:12">
      <c r="A1620" t="s">
        <v>25</v>
      </c>
      <c r="B1620" t="s">
        <v>7336</v>
      </c>
      <c r="C1620">
        <v>32882</v>
      </c>
      <c r="D1620">
        <v>422</v>
      </c>
      <c r="E1620" t="s">
        <v>7336</v>
      </c>
      <c r="F1620" s="8">
        <v>46096</v>
      </c>
      <c r="G1620" t="s">
        <v>14337</v>
      </c>
      <c r="H1620">
        <v>64</v>
      </c>
      <c r="I1620">
        <v>64</v>
      </c>
      <c r="J1620">
        <v>10</v>
      </c>
      <c r="K1620" t="s">
        <v>14338</v>
      </c>
      <c r="L1620">
        <v>12</v>
      </c>
    </row>
    <row r="1621" spans="1:12">
      <c r="A1621" t="s">
        <v>25</v>
      </c>
      <c r="B1621" t="s">
        <v>7336</v>
      </c>
      <c r="C1621">
        <v>31891</v>
      </c>
      <c r="D1621">
        <v>422</v>
      </c>
      <c r="E1621" t="s">
        <v>7336</v>
      </c>
      <c r="F1621" s="8">
        <v>46089</v>
      </c>
      <c r="G1621" t="s">
        <v>14337</v>
      </c>
      <c r="H1621">
        <v>54</v>
      </c>
      <c r="I1621">
        <v>54</v>
      </c>
      <c r="J1621">
        <v>12</v>
      </c>
      <c r="K1621" t="s">
        <v>14338</v>
      </c>
      <c r="L1621">
        <v>11</v>
      </c>
    </row>
    <row r="1622" spans="1:12">
      <c r="A1622" t="s">
        <v>25</v>
      </c>
      <c r="B1622" t="s">
        <v>7336</v>
      </c>
      <c r="C1622">
        <v>28062</v>
      </c>
      <c r="D1622">
        <v>422</v>
      </c>
      <c r="E1622" t="s">
        <v>7336</v>
      </c>
      <c r="F1622" s="8">
        <v>46060</v>
      </c>
      <c r="G1622" t="s">
        <v>14337</v>
      </c>
      <c r="H1622">
        <v>3</v>
      </c>
      <c r="I1622">
        <v>3</v>
      </c>
      <c r="J1622">
        <v>0</v>
      </c>
      <c r="K1622" t="s">
        <v>14338</v>
      </c>
      <c r="L1622">
        <v>6</v>
      </c>
    </row>
    <row r="1623" spans="1:12">
      <c r="A1623" t="s">
        <v>25</v>
      </c>
      <c r="B1623" t="s">
        <v>7336</v>
      </c>
      <c r="C1623">
        <v>30875</v>
      </c>
      <c r="D1623">
        <v>422</v>
      </c>
      <c r="E1623" t="s">
        <v>7336</v>
      </c>
      <c r="F1623" s="8">
        <v>46082</v>
      </c>
      <c r="G1623" t="s">
        <v>14337</v>
      </c>
      <c r="H1623">
        <v>42</v>
      </c>
      <c r="I1623">
        <v>42</v>
      </c>
      <c r="J1623">
        <v>17</v>
      </c>
      <c r="K1623" t="s">
        <v>14338</v>
      </c>
      <c r="L1623">
        <v>10</v>
      </c>
    </row>
    <row r="1624" spans="1:12">
      <c r="A1624" t="s">
        <v>25</v>
      </c>
      <c r="B1624" t="s">
        <v>7336</v>
      </c>
      <c r="C1624">
        <v>26227</v>
      </c>
      <c r="D1624">
        <v>422</v>
      </c>
      <c r="E1624" t="s">
        <v>7336</v>
      </c>
      <c r="F1624" s="8">
        <v>46047</v>
      </c>
      <c r="G1624" t="s">
        <v>14337</v>
      </c>
      <c r="H1624">
        <v>2</v>
      </c>
      <c r="I1624">
        <v>2</v>
      </c>
      <c r="J1624">
        <v>0</v>
      </c>
      <c r="K1624" t="s">
        <v>14338</v>
      </c>
      <c r="L1624">
        <v>5</v>
      </c>
    </row>
    <row r="1625" spans="1:12">
      <c r="A1625" t="s">
        <v>25</v>
      </c>
      <c r="B1625" t="s">
        <v>7336</v>
      </c>
      <c r="C1625">
        <v>27070</v>
      </c>
      <c r="D1625">
        <v>422</v>
      </c>
      <c r="E1625" t="s">
        <v>7336</v>
      </c>
      <c r="F1625" s="8">
        <v>46053</v>
      </c>
      <c r="G1625" t="s">
        <v>14337</v>
      </c>
      <c r="H1625">
        <v>3</v>
      </c>
      <c r="I1625">
        <v>3</v>
      </c>
      <c r="J1625">
        <v>1</v>
      </c>
      <c r="K1625" t="s">
        <v>14338</v>
      </c>
      <c r="L1625">
        <v>5</v>
      </c>
    </row>
    <row r="1626" spans="1:12">
      <c r="A1626" t="s">
        <v>25</v>
      </c>
      <c r="B1626" t="s">
        <v>7336</v>
      </c>
      <c r="C1626">
        <v>28959</v>
      </c>
      <c r="D1626">
        <v>422</v>
      </c>
      <c r="E1626" t="s">
        <v>7336</v>
      </c>
      <c r="F1626" s="8">
        <v>46068</v>
      </c>
      <c r="G1626" t="s">
        <v>14337</v>
      </c>
      <c r="H1626">
        <v>11</v>
      </c>
      <c r="I1626">
        <v>11</v>
      </c>
      <c r="J1626">
        <v>8</v>
      </c>
      <c r="K1626" t="s">
        <v>14338</v>
      </c>
      <c r="L1626">
        <v>8</v>
      </c>
    </row>
    <row r="1627" spans="1:12">
      <c r="A1627" t="s">
        <v>25</v>
      </c>
      <c r="B1627" t="s">
        <v>7336</v>
      </c>
      <c r="C1627">
        <v>29756</v>
      </c>
      <c r="D1627">
        <v>422</v>
      </c>
      <c r="E1627" t="s">
        <v>7336</v>
      </c>
      <c r="F1627" s="8">
        <v>46075</v>
      </c>
      <c r="G1627" t="s">
        <v>14337</v>
      </c>
      <c r="H1627">
        <v>25</v>
      </c>
      <c r="I1627">
        <v>25</v>
      </c>
      <c r="J1627">
        <v>14</v>
      </c>
      <c r="K1627" t="s">
        <v>14338</v>
      </c>
      <c r="L1627">
        <v>9</v>
      </c>
    </row>
    <row r="1628" spans="1:12">
      <c r="A1628" t="s">
        <v>25</v>
      </c>
      <c r="B1628" t="s">
        <v>7336</v>
      </c>
      <c r="C1628">
        <v>23479</v>
      </c>
      <c r="D1628">
        <v>422</v>
      </c>
      <c r="E1628" t="s">
        <v>7336</v>
      </c>
      <c r="F1628" s="8">
        <v>46026</v>
      </c>
      <c r="G1628" t="s">
        <v>14337</v>
      </c>
      <c r="H1628">
        <v>2</v>
      </c>
      <c r="I1628">
        <v>2</v>
      </c>
      <c r="J1628">
        <v>0</v>
      </c>
      <c r="K1628" t="s">
        <v>14338</v>
      </c>
      <c r="L1628">
        <v>2</v>
      </c>
    </row>
    <row r="1629" spans="1:12">
      <c r="A1629" t="s">
        <v>25</v>
      </c>
      <c r="B1629" t="s">
        <v>7336</v>
      </c>
      <c r="C1629">
        <v>25215</v>
      </c>
      <c r="D1629">
        <v>422</v>
      </c>
      <c r="E1629" t="s">
        <v>7336</v>
      </c>
      <c r="F1629" s="8">
        <v>46040</v>
      </c>
      <c r="G1629" t="s">
        <v>14337</v>
      </c>
      <c r="H1629">
        <v>2</v>
      </c>
      <c r="I1629">
        <v>2</v>
      </c>
      <c r="J1629">
        <v>0</v>
      </c>
      <c r="K1629" t="s">
        <v>14338</v>
      </c>
      <c r="L1629">
        <v>4</v>
      </c>
    </row>
    <row r="1630" spans="1:12">
      <c r="A1630" t="s">
        <v>25</v>
      </c>
      <c r="B1630" t="s">
        <v>7336</v>
      </c>
      <c r="C1630">
        <v>24387</v>
      </c>
      <c r="D1630">
        <v>422</v>
      </c>
      <c r="E1630" t="s">
        <v>7336</v>
      </c>
      <c r="F1630" s="8">
        <v>46033</v>
      </c>
      <c r="G1630" t="s">
        <v>14337</v>
      </c>
      <c r="H1630">
        <v>2</v>
      </c>
      <c r="I1630">
        <v>2</v>
      </c>
      <c r="J1630">
        <v>0</v>
      </c>
      <c r="K1630" t="s">
        <v>14338</v>
      </c>
      <c r="L1630">
        <v>3</v>
      </c>
    </row>
    <row r="1631" spans="1:12">
      <c r="A1631" t="s">
        <v>25</v>
      </c>
      <c r="B1631" t="s">
        <v>7342</v>
      </c>
      <c r="C1631">
        <v>32884</v>
      </c>
      <c r="D1631">
        <v>423</v>
      </c>
      <c r="E1631" t="s">
        <v>7342</v>
      </c>
      <c r="F1631" s="8">
        <v>46096</v>
      </c>
      <c r="G1631" t="s">
        <v>14337</v>
      </c>
      <c r="H1631">
        <v>4</v>
      </c>
      <c r="I1631">
        <v>4</v>
      </c>
      <c r="J1631">
        <v>0</v>
      </c>
      <c r="K1631" t="s">
        <v>14338</v>
      </c>
      <c r="L1631">
        <v>12</v>
      </c>
    </row>
    <row r="1632" spans="1:12">
      <c r="A1632" t="s">
        <v>25</v>
      </c>
      <c r="B1632" t="s">
        <v>7342</v>
      </c>
      <c r="C1632">
        <v>31893</v>
      </c>
      <c r="D1632">
        <v>423</v>
      </c>
      <c r="E1632" t="s">
        <v>7342</v>
      </c>
      <c r="F1632" s="8">
        <v>46089</v>
      </c>
      <c r="G1632" t="s">
        <v>14337</v>
      </c>
      <c r="H1632">
        <v>4</v>
      </c>
      <c r="I1632">
        <v>4</v>
      </c>
      <c r="J1632">
        <v>0</v>
      </c>
      <c r="K1632" t="s">
        <v>14338</v>
      </c>
      <c r="L1632">
        <v>11</v>
      </c>
    </row>
    <row r="1633" spans="1:12">
      <c r="A1633" t="s">
        <v>25</v>
      </c>
      <c r="B1633" t="s">
        <v>7342</v>
      </c>
      <c r="C1633">
        <v>29758</v>
      </c>
      <c r="D1633">
        <v>423</v>
      </c>
      <c r="E1633" t="s">
        <v>7342</v>
      </c>
      <c r="F1633" s="8">
        <v>46075</v>
      </c>
      <c r="G1633" t="s">
        <v>14337</v>
      </c>
      <c r="H1633">
        <v>4</v>
      </c>
      <c r="I1633">
        <v>4</v>
      </c>
      <c r="J1633">
        <v>0</v>
      </c>
      <c r="K1633" t="s">
        <v>14338</v>
      </c>
      <c r="L1633">
        <v>9</v>
      </c>
    </row>
    <row r="1634" spans="1:12">
      <c r="A1634" t="s">
        <v>25</v>
      </c>
      <c r="B1634" t="s">
        <v>7342</v>
      </c>
      <c r="C1634">
        <v>28961</v>
      </c>
      <c r="D1634">
        <v>423</v>
      </c>
      <c r="E1634" t="s">
        <v>7342</v>
      </c>
      <c r="F1634" s="8">
        <v>46068</v>
      </c>
      <c r="G1634" t="s">
        <v>14337</v>
      </c>
      <c r="H1634">
        <v>4</v>
      </c>
      <c r="I1634">
        <v>4</v>
      </c>
      <c r="J1634">
        <v>0</v>
      </c>
      <c r="K1634" t="s">
        <v>14338</v>
      </c>
      <c r="L1634">
        <v>8</v>
      </c>
    </row>
    <row r="1635" spans="1:12">
      <c r="A1635" t="s">
        <v>25</v>
      </c>
      <c r="B1635" t="s">
        <v>7342</v>
      </c>
      <c r="C1635">
        <v>28064</v>
      </c>
      <c r="D1635">
        <v>423</v>
      </c>
      <c r="E1635" t="s">
        <v>7342</v>
      </c>
      <c r="F1635" s="8">
        <v>46060</v>
      </c>
      <c r="G1635" t="s">
        <v>14337</v>
      </c>
      <c r="H1635">
        <v>4</v>
      </c>
      <c r="I1635">
        <v>4</v>
      </c>
      <c r="J1635">
        <v>0</v>
      </c>
      <c r="K1635" t="s">
        <v>14338</v>
      </c>
      <c r="L1635">
        <v>6</v>
      </c>
    </row>
    <row r="1636" spans="1:12">
      <c r="A1636" t="s">
        <v>25</v>
      </c>
      <c r="B1636" t="s">
        <v>7342</v>
      </c>
      <c r="C1636">
        <v>26229</v>
      </c>
      <c r="D1636">
        <v>423</v>
      </c>
      <c r="E1636" t="s">
        <v>7342</v>
      </c>
      <c r="F1636" s="8">
        <v>46047</v>
      </c>
      <c r="G1636" t="s">
        <v>14337</v>
      </c>
      <c r="H1636">
        <v>3</v>
      </c>
      <c r="I1636">
        <v>3</v>
      </c>
      <c r="J1636">
        <v>0</v>
      </c>
      <c r="K1636" t="s">
        <v>14338</v>
      </c>
      <c r="L1636">
        <v>5</v>
      </c>
    </row>
    <row r="1637" spans="1:12">
      <c r="A1637" t="s">
        <v>25</v>
      </c>
      <c r="B1637" t="s">
        <v>7342</v>
      </c>
      <c r="C1637">
        <v>25217</v>
      </c>
      <c r="D1637">
        <v>423</v>
      </c>
      <c r="E1637" t="s">
        <v>7342</v>
      </c>
      <c r="F1637" s="8">
        <v>46040</v>
      </c>
      <c r="G1637" t="s">
        <v>14337</v>
      </c>
      <c r="H1637">
        <v>3</v>
      </c>
      <c r="I1637">
        <v>3</v>
      </c>
      <c r="J1637">
        <v>0</v>
      </c>
      <c r="K1637" t="s">
        <v>14338</v>
      </c>
      <c r="L1637">
        <v>4</v>
      </c>
    </row>
    <row r="1638" spans="1:12">
      <c r="A1638" t="s">
        <v>25</v>
      </c>
      <c r="B1638" t="s">
        <v>7342</v>
      </c>
      <c r="C1638">
        <v>24389</v>
      </c>
      <c r="D1638">
        <v>423</v>
      </c>
      <c r="E1638" t="s">
        <v>7342</v>
      </c>
      <c r="F1638" s="8">
        <v>46033</v>
      </c>
      <c r="G1638" t="s">
        <v>14337</v>
      </c>
      <c r="H1638">
        <v>3</v>
      </c>
      <c r="I1638">
        <v>3</v>
      </c>
      <c r="J1638">
        <v>0</v>
      </c>
      <c r="K1638" t="s">
        <v>14338</v>
      </c>
      <c r="L1638">
        <v>3</v>
      </c>
    </row>
    <row r="1639" spans="1:12">
      <c r="A1639" t="s">
        <v>25</v>
      </c>
      <c r="B1639" t="s">
        <v>7342</v>
      </c>
      <c r="C1639">
        <v>30877</v>
      </c>
      <c r="D1639">
        <v>423</v>
      </c>
      <c r="E1639" t="s">
        <v>7342</v>
      </c>
      <c r="F1639" s="8">
        <v>46082</v>
      </c>
      <c r="G1639" t="s">
        <v>14337</v>
      </c>
      <c r="H1639">
        <v>4</v>
      </c>
      <c r="I1639">
        <v>4</v>
      </c>
      <c r="J1639">
        <v>0</v>
      </c>
      <c r="K1639" t="s">
        <v>14338</v>
      </c>
      <c r="L1639">
        <v>10</v>
      </c>
    </row>
    <row r="1640" spans="1:12">
      <c r="A1640" t="s">
        <v>25</v>
      </c>
      <c r="B1640" t="s">
        <v>7342</v>
      </c>
      <c r="C1640">
        <v>27072</v>
      </c>
      <c r="D1640">
        <v>423</v>
      </c>
      <c r="E1640" t="s">
        <v>7342</v>
      </c>
      <c r="F1640" s="8">
        <v>46053</v>
      </c>
      <c r="G1640" t="s">
        <v>14337</v>
      </c>
      <c r="H1640">
        <v>4</v>
      </c>
      <c r="I1640">
        <v>4</v>
      </c>
      <c r="J1640">
        <v>1</v>
      </c>
      <c r="K1640" t="s">
        <v>14338</v>
      </c>
      <c r="L1640">
        <v>5</v>
      </c>
    </row>
    <row r="1641" spans="1:12">
      <c r="A1641" t="s">
        <v>25</v>
      </c>
      <c r="B1641" t="s">
        <v>7342</v>
      </c>
      <c r="C1641">
        <v>23481</v>
      </c>
      <c r="D1641">
        <v>423</v>
      </c>
      <c r="E1641" t="s">
        <v>7342</v>
      </c>
      <c r="F1641" s="8">
        <v>46026</v>
      </c>
      <c r="G1641" t="s">
        <v>14337</v>
      </c>
      <c r="H1641">
        <v>3</v>
      </c>
      <c r="I1641">
        <v>3</v>
      </c>
      <c r="J1641">
        <v>0</v>
      </c>
      <c r="K1641" t="s">
        <v>14338</v>
      </c>
      <c r="L1641">
        <v>2</v>
      </c>
    </row>
    <row r="1642" spans="1:12">
      <c r="A1642" t="s">
        <v>25</v>
      </c>
      <c r="B1642" t="s">
        <v>7347</v>
      </c>
      <c r="C1642">
        <v>32886</v>
      </c>
      <c r="D1642">
        <v>424</v>
      </c>
      <c r="E1642" t="s">
        <v>7347</v>
      </c>
      <c r="F1642" s="8">
        <v>46096</v>
      </c>
      <c r="G1642" t="s">
        <v>14337</v>
      </c>
      <c r="H1642">
        <v>4</v>
      </c>
      <c r="I1642">
        <v>4</v>
      </c>
      <c r="J1642">
        <v>0</v>
      </c>
      <c r="K1642" t="s">
        <v>14338</v>
      </c>
      <c r="L1642">
        <v>12</v>
      </c>
    </row>
    <row r="1643" spans="1:12">
      <c r="A1643" t="s">
        <v>25</v>
      </c>
      <c r="B1643" t="s">
        <v>7347</v>
      </c>
      <c r="C1643">
        <v>26231</v>
      </c>
      <c r="D1643">
        <v>424</v>
      </c>
      <c r="E1643" t="s">
        <v>7347</v>
      </c>
      <c r="F1643" s="8">
        <v>46047</v>
      </c>
      <c r="G1643" t="s">
        <v>14337</v>
      </c>
      <c r="H1643">
        <v>3</v>
      </c>
      <c r="I1643">
        <v>3</v>
      </c>
      <c r="J1643">
        <v>0</v>
      </c>
      <c r="K1643" t="s">
        <v>14338</v>
      </c>
      <c r="L1643">
        <v>5</v>
      </c>
    </row>
    <row r="1644" spans="1:12">
      <c r="A1644" t="s">
        <v>25</v>
      </c>
      <c r="B1644" t="s">
        <v>7347</v>
      </c>
      <c r="C1644">
        <v>28066</v>
      </c>
      <c r="D1644">
        <v>424</v>
      </c>
      <c r="E1644" t="s">
        <v>7347</v>
      </c>
      <c r="F1644" s="8">
        <v>46060</v>
      </c>
      <c r="G1644" t="s">
        <v>14337</v>
      </c>
      <c r="H1644">
        <v>4</v>
      </c>
      <c r="I1644">
        <v>4</v>
      </c>
      <c r="J1644">
        <v>0</v>
      </c>
      <c r="K1644" t="s">
        <v>14338</v>
      </c>
      <c r="L1644">
        <v>6</v>
      </c>
    </row>
    <row r="1645" spans="1:12">
      <c r="A1645" t="s">
        <v>25</v>
      </c>
      <c r="B1645" t="s">
        <v>7347</v>
      </c>
      <c r="C1645">
        <v>28963</v>
      </c>
      <c r="D1645">
        <v>424</v>
      </c>
      <c r="E1645" t="s">
        <v>7347</v>
      </c>
      <c r="F1645" s="8">
        <v>46068</v>
      </c>
      <c r="G1645" t="s">
        <v>14337</v>
      </c>
      <c r="H1645">
        <v>4</v>
      </c>
      <c r="I1645">
        <v>4</v>
      </c>
      <c r="J1645">
        <v>0</v>
      </c>
      <c r="K1645" t="s">
        <v>14338</v>
      </c>
      <c r="L1645">
        <v>8</v>
      </c>
    </row>
    <row r="1646" spans="1:12">
      <c r="A1646" t="s">
        <v>25</v>
      </c>
      <c r="B1646" t="s">
        <v>7347</v>
      </c>
      <c r="C1646">
        <v>29760</v>
      </c>
      <c r="D1646">
        <v>424</v>
      </c>
      <c r="E1646" t="s">
        <v>7347</v>
      </c>
      <c r="F1646" s="8">
        <v>46075</v>
      </c>
      <c r="G1646" t="s">
        <v>14337</v>
      </c>
      <c r="H1646">
        <v>4</v>
      </c>
      <c r="I1646">
        <v>4</v>
      </c>
      <c r="J1646">
        <v>0</v>
      </c>
      <c r="K1646" t="s">
        <v>14338</v>
      </c>
      <c r="L1646">
        <v>9</v>
      </c>
    </row>
    <row r="1647" spans="1:12">
      <c r="A1647" t="s">
        <v>25</v>
      </c>
      <c r="B1647" t="s">
        <v>7347</v>
      </c>
      <c r="C1647">
        <v>31895</v>
      </c>
      <c r="D1647">
        <v>424</v>
      </c>
      <c r="E1647" t="s">
        <v>7347</v>
      </c>
      <c r="F1647" s="8">
        <v>46089</v>
      </c>
      <c r="G1647" t="s">
        <v>14337</v>
      </c>
      <c r="H1647">
        <v>4</v>
      </c>
      <c r="I1647">
        <v>4</v>
      </c>
      <c r="J1647">
        <v>0</v>
      </c>
      <c r="K1647" t="s">
        <v>14338</v>
      </c>
      <c r="L1647">
        <v>11</v>
      </c>
    </row>
    <row r="1648" spans="1:12">
      <c r="A1648" t="s">
        <v>25</v>
      </c>
      <c r="B1648" t="s">
        <v>7347</v>
      </c>
      <c r="C1648">
        <v>25219</v>
      </c>
      <c r="D1648">
        <v>424</v>
      </c>
      <c r="E1648" t="s">
        <v>7347</v>
      </c>
      <c r="F1648" s="8">
        <v>46040</v>
      </c>
      <c r="G1648" t="s">
        <v>14337</v>
      </c>
      <c r="H1648">
        <v>3</v>
      </c>
      <c r="I1648">
        <v>3</v>
      </c>
      <c r="J1648">
        <v>0</v>
      </c>
      <c r="K1648" t="s">
        <v>14338</v>
      </c>
      <c r="L1648">
        <v>4</v>
      </c>
    </row>
    <row r="1649" spans="1:12">
      <c r="A1649" t="s">
        <v>25</v>
      </c>
      <c r="B1649" t="s">
        <v>7347</v>
      </c>
      <c r="C1649">
        <v>24391</v>
      </c>
      <c r="D1649">
        <v>424</v>
      </c>
      <c r="E1649" t="s">
        <v>7347</v>
      </c>
      <c r="F1649" s="8">
        <v>46033</v>
      </c>
      <c r="G1649" t="s">
        <v>14337</v>
      </c>
      <c r="H1649">
        <v>3</v>
      </c>
      <c r="I1649">
        <v>3</v>
      </c>
      <c r="J1649">
        <v>0</v>
      </c>
      <c r="K1649" t="s">
        <v>14338</v>
      </c>
      <c r="L1649">
        <v>3</v>
      </c>
    </row>
    <row r="1650" spans="1:12">
      <c r="A1650" t="s">
        <v>25</v>
      </c>
      <c r="B1650" t="s">
        <v>7347</v>
      </c>
      <c r="C1650">
        <v>30879</v>
      </c>
      <c r="D1650">
        <v>424</v>
      </c>
      <c r="E1650" t="s">
        <v>7347</v>
      </c>
      <c r="F1650" s="8">
        <v>46082</v>
      </c>
      <c r="G1650" t="s">
        <v>14337</v>
      </c>
      <c r="H1650">
        <v>4</v>
      </c>
      <c r="I1650">
        <v>4</v>
      </c>
      <c r="J1650">
        <v>0</v>
      </c>
      <c r="K1650" t="s">
        <v>14338</v>
      </c>
      <c r="L1650">
        <v>10</v>
      </c>
    </row>
    <row r="1651" spans="1:12">
      <c r="A1651" t="s">
        <v>25</v>
      </c>
      <c r="B1651" t="s">
        <v>7347</v>
      </c>
      <c r="C1651">
        <v>27074</v>
      </c>
      <c r="D1651">
        <v>424</v>
      </c>
      <c r="E1651" t="s">
        <v>7347</v>
      </c>
      <c r="F1651" s="8">
        <v>46053</v>
      </c>
      <c r="G1651" t="s">
        <v>14337</v>
      </c>
      <c r="H1651">
        <v>4</v>
      </c>
      <c r="I1651">
        <v>4</v>
      </c>
      <c r="J1651">
        <v>1</v>
      </c>
      <c r="K1651" t="s">
        <v>14338</v>
      </c>
      <c r="L1651">
        <v>5</v>
      </c>
    </row>
    <row r="1652" spans="1:12">
      <c r="A1652" t="s">
        <v>25</v>
      </c>
      <c r="B1652" t="s">
        <v>7347</v>
      </c>
      <c r="C1652">
        <v>23483</v>
      </c>
      <c r="D1652">
        <v>424</v>
      </c>
      <c r="E1652" t="s">
        <v>7347</v>
      </c>
      <c r="F1652" s="8">
        <v>46026</v>
      </c>
      <c r="G1652" t="s">
        <v>14337</v>
      </c>
      <c r="H1652">
        <v>3</v>
      </c>
      <c r="I1652">
        <v>3</v>
      </c>
      <c r="J1652">
        <v>0</v>
      </c>
      <c r="K1652" t="s">
        <v>14338</v>
      </c>
      <c r="L1652">
        <v>2</v>
      </c>
    </row>
    <row r="1653" spans="1:12">
      <c r="A1653" t="s">
        <v>25</v>
      </c>
      <c r="B1653" t="s">
        <v>7352</v>
      </c>
      <c r="C1653">
        <v>29762</v>
      </c>
      <c r="D1653">
        <v>425</v>
      </c>
      <c r="E1653" t="s">
        <v>7352</v>
      </c>
      <c r="F1653" s="8">
        <v>46075</v>
      </c>
      <c r="G1653" t="s">
        <v>14337</v>
      </c>
      <c r="H1653">
        <v>8</v>
      </c>
      <c r="I1653">
        <v>8</v>
      </c>
      <c r="J1653">
        <v>0</v>
      </c>
      <c r="K1653" t="s">
        <v>14338</v>
      </c>
      <c r="L1653">
        <v>9</v>
      </c>
    </row>
    <row r="1654" spans="1:12">
      <c r="A1654" t="s">
        <v>25</v>
      </c>
      <c r="B1654" t="s">
        <v>7352</v>
      </c>
      <c r="C1654">
        <v>28965</v>
      </c>
      <c r="D1654">
        <v>425</v>
      </c>
      <c r="E1654" t="s">
        <v>7352</v>
      </c>
      <c r="F1654" s="8">
        <v>46068</v>
      </c>
      <c r="G1654" t="s">
        <v>14337</v>
      </c>
      <c r="H1654">
        <v>8</v>
      </c>
      <c r="I1654">
        <v>8</v>
      </c>
      <c r="J1654">
        <v>0</v>
      </c>
      <c r="K1654" t="s">
        <v>14338</v>
      </c>
      <c r="L1654">
        <v>8</v>
      </c>
    </row>
    <row r="1655" spans="1:12">
      <c r="A1655" t="s">
        <v>25</v>
      </c>
      <c r="B1655" t="s">
        <v>7352</v>
      </c>
      <c r="C1655">
        <v>28068</v>
      </c>
      <c r="D1655">
        <v>425</v>
      </c>
      <c r="E1655" t="s">
        <v>7352</v>
      </c>
      <c r="F1655" s="8">
        <v>46060</v>
      </c>
      <c r="G1655" t="s">
        <v>14337</v>
      </c>
      <c r="H1655">
        <v>8</v>
      </c>
      <c r="I1655">
        <v>8</v>
      </c>
      <c r="J1655">
        <v>0</v>
      </c>
      <c r="K1655" t="s">
        <v>14338</v>
      </c>
      <c r="L1655">
        <v>6</v>
      </c>
    </row>
    <row r="1656" spans="1:12">
      <c r="A1656" t="s">
        <v>25</v>
      </c>
      <c r="B1656" t="s">
        <v>7352</v>
      </c>
      <c r="C1656">
        <v>26233</v>
      </c>
      <c r="D1656">
        <v>425</v>
      </c>
      <c r="E1656" t="s">
        <v>7352</v>
      </c>
      <c r="F1656" s="8">
        <v>46047</v>
      </c>
      <c r="G1656" t="s">
        <v>14337</v>
      </c>
      <c r="H1656">
        <v>3</v>
      </c>
      <c r="I1656">
        <v>3</v>
      </c>
      <c r="J1656">
        <v>0</v>
      </c>
      <c r="K1656" t="s">
        <v>14338</v>
      </c>
      <c r="L1656">
        <v>5</v>
      </c>
    </row>
    <row r="1657" spans="1:12">
      <c r="A1657" t="s">
        <v>25</v>
      </c>
      <c r="B1657" t="s">
        <v>7352</v>
      </c>
      <c r="C1657">
        <v>32888</v>
      </c>
      <c r="D1657">
        <v>425</v>
      </c>
      <c r="E1657" t="s">
        <v>7352</v>
      </c>
      <c r="F1657" s="8">
        <v>46096</v>
      </c>
      <c r="G1657" t="s">
        <v>14337</v>
      </c>
      <c r="H1657">
        <v>8</v>
      </c>
      <c r="I1657">
        <v>8</v>
      </c>
      <c r="J1657">
        <v>0</v>
      </c>
      <c r="K1657" t="s">
        <v>14338</v>
      </c>
      <c r="L1657">
        <v>12</v>
      </c>
    </row>
    <row r="1658" spans="1:12">
      <c r="A1658" t="s">
        <v>25</v>
      </c>
      <c r="B1658" t="s">
        <v>7352</v>
      </c>
      <c r="C1658">
        <v>24393</v>
      </c>
      <c r="D1658">
        <v>425</v>
      </c>
      <c r="E1658" t="s">
        <v>7352</v>
      </c>
      <c r="F1658" s="8">
        <v>46033</v>
      </c>
      <c r="G1658" t="s">
        <v>14337</v>
      </c>
      <c r="H1658">
        <v>3</v>
      </c>
      <c r="I1658">
        <v>3</v>
      </c>
      <c r="J1658">
        <v>0</v>
      </c>
      <c r="K1658" t="s">
        <v>14338</v>
      </c>
      <c r="L1658">
        <v>3</v>
      </c>
    </row>
    <row r="1659" spans="1:12">
      <c r="A1659" t="s">
        <v>25</v>
      </c>
      <c r="B1659" t="s">
        <v>7352</v>
      </c>
      <c r="C1659">
        <v>25221</v>
      </c>
      <c r="D1659">
        <v>425</v>
      </c>
      <c r="E1659" t="s">
        <v>7352</v>
      </c>
      <c r="F1659" s="8">
        <v>46040</v>
      </c>
      <c r="G1659" t="s">
        <v>14337</v>
      </c>
      <c r="H1659">
        <v>3</v>
      </c>
      <c r="I1659">
        <v>3</v>
      </c>
      <c r="J1659">
        <v>0</v>
      </c>
      <c r="K1659" t="s">
        <v>14338</v>
      </c>
      <c r="L1659">
        <v>4</v>
      </c>
    </row>
    <row r="1660" spans="1:12">
      <c r="A1660" t="s">
        <v>25</v>
      </c>
      <c r="B1660" t="s">
        <v>7352</v>
      </c>
      <c r="C1660">
        <v>31897</v>
      </c>
      <c r="D1660">
        <v>425</v>
      </c>
      <c r="E1660" t="s">
        <v>7352</v>
      </c>
      <c r="F1660" s="8">
        <v>46089</v>
      </c>
      <c r="G1660" t="s">
        <v>14337</v>
      </c>
      <c r="H1660">
        <v>8</v>
      </c>
      <c r="I1660">
        <v>8</v>
      </c>
      <c r="J1660">
        <v>0</v>
      </c>
      <c r="K1660" t="s">
        <v>14338</v>
      </c>
      <c r="L1660">
        <v>11</v>
      </c>
    </row>
    <row r="1661" spans="1:12">
      <c r="A1661" t="s">
        <v>25</v>
      </c>
      <c r="B1661" t="s">
        <v>7352</v>
      </c>
      <c r="C1661">
        <v>30881</v>
      </c>
      <c r="D1661">
        <v>425</v>
      </c>
      <c r="E1661" t="s">
        <v>7352</v>
      </c>
      <c r="F1661" s="8">
        <v>46082</v>
      </c>
      <c r="G1661" t="s">
        <v>14337</v>
      </c>
      <c r="H1661">
        <v>8</v>
      </c>
      <c r="I1661">
        <v>8</v>
      </c>
      <c r="J1661">
        <v>0</v>
      </c>
      <c r="K1661" t="s">
        <v>14338</v>
      </c>
      <c r="L1661">
        <v>10</v>
      </c>
    </row>
    <row r="1662" spans="1:12">
      <c r="A1662" t="s">
        <v>25</v>
      </c>
      <c r="B1662" t="s">
        <v>7352</v>
      </c>
      <c r="C1662">
        <v>27076</v>
      </c>
      <c r="D1662">
        <v>425</v>
      </c>
      <c r="E1662" t="s">
        <v>7352</v>
      </c>
      <c r="F1662" s="8">
        <v>46053</v>
      </c>
      <c r="G1662" t="s">
        <v>14337</v>
      </c>
      <c r="H1662">
        <v>8</v>
      </c>
      <c r="I1662">
        <v>8</v>
      </c>
      <c r="J1662">
        <v>5</v>
      </c>
      <c r="K1662" t="s">
        <v>14338</v>
      </c>
      <c r="L1662">
        <v>5</v>
      </c>
    </row>
    <row r="1663" spans="1:12">
      <c r="A1663" t="s">
        <v>25</v>
      </c>
      <c r="B1663" t="s">
        <v>7352</v>
      </c>
      <c r="C1663">
        <v>23485</v>
      </c>
      <c r="D1663">
        <v>425</v>
      </c>
      <c r="E1663" t="s">
        <v>7352</v>
      </c>
      <c r="F1663" s="8">
        <v>46026</v>
      </c>
      <c r="G1663" t="s">
        <v>14337</v>
      </c>
      <c r="H1663">
        <v>3</v>
      </c>
      <c r="I1663">
        <v>3</v>
      </c>
      <c r="J1663">
        <v>0</v>
      </c>
      <c r="K1663" t="s">
        <v>14338</v>
      </c>
      <c r="L1663">
        <v>2</v>
      </c>
    </row>
    <row r="1664" spans="1:12">
      <c r="A1664" t="s">
        <v>25</v>
      </c>
      <c r="B1664" t="s">
        <v>7357</v>
      </c>
      <c r="C1664">
        <v>24395</v>
      </c>
      <c r="D1664">
        <v>426</v>
      </c>
      <c r="E1664" t="s">
        <v>7357</v>
      </c>
      <c r="F1664" s="8">
        <v>46033</v>
      </c>
      <c r="G1664" t="s">
        <v>14337</v>
      </c>
      <c r="H1664">
        <v>3</v>
      </c>
      <c r="I1664">
        <v>3</v>
      </c>
      <c r="J1664">
        <v>0</v>
      </c>
      <c r="K1664" t="s">
        <v>14338</v>
      </c>
      <c r="L1664">
        <v>3</v>
      </c>
    </row>
    <row r="1665" spans="1:12">
      <c r="A1665" t="s">
        <v>25</v>
      </c>
      <c r="B1665" t="s">
        <v>7357</v>
      </c>
      <c r="C1665">
        <v>25223</v>
      </c>
      <c r="D1665">
        <v>426</v>
      </c>
      <c r="E1665" t="s">
        <v>7357</v>
      </c>
      <c r="F1665" s="8">
        <v>46040</v>
      </c>
      <c r="G1665" t="s">
        <v>14337</v>
      </c>
      <c r="H1665">
        <v>3</v>
      </c>
      <c r="I1665">
        <v>3</v>
      </c>
      <c r="J1665">
        <v>0</v>
      </c>
      <c r="K1665" t="s">
        <v>14338</v>
      </c>
      <c r="L1665">
        <v>4</v>
      </c>
    </row>
    <row r="1666" spans="1:12">
      <c r="A1666" t="s">
        <v>25</v>
      </c>
      <c r="B1666" t="s">
        <v>7357</v>
      </c>
      <c r="C1666">
        <v>32890</v>
      </c>
      <c r="D1666">
        <v>426</v>
      </c>
      <c r="E1666" t="s">
        <v>7357</v>
      </c>
      <c r="F1666" s="8">
        <v>46096</v>
      </c>
      <c r="G1666" t="s">
        <v>14337</v>
      </c>
      <c r="H1666">
        <v>5</v>
      </c>
      <c r="I1666">
        <v>5</v>
      </c>
      <c r="J1666">
        <v>0</v>
      </c>
      <c r="K1666" t="s">
        <v>14338</v>
      </c>
      <c r="L1666">
        <v>12</v>
      </c>
    </row>
    <row r="1667" spans="1:12">
      <c r="A1667" t="s">
        <v>25</v>
      </c>
      <c r="B1667" t="s">
        <v>7357</v>
      </c>
      <c r="C1667">
        <v>26235</v>
      </c>
      <c r="D1667">
        <v>426</v>
      </c>
      <c r="E1667" t="s">
        <v>7357</v>
      </c>
      <c r="F1667" s="8">
        <v>46047</v>
      </c>
      <c r="G1667" t="s">
        <v>14337</v>
      </c>
      <c r="H1667">
        <v>3</v>
      </c>
      <c r="I1667">
        <v>3</v>
      </c>
      <c r="J1667">
        <v>0</v>
      </c>
      <c r="K1667" t="s">
        <v>14338</v>
      </c>
      <c r="L1667">
        <v>5</v>
      </c>
    </row>
    <row r="1668" spans="1:12">
      <c r="A1668" t="s">
        <v>25</v>
      </c>
      <c r="B1668" t="s">
        <v>7357</v>
      </c>
      <c r="C1668">
        <v>28070</v>
      </c>
      <c r="D1668">
        <v>426</v>
      </c>
      <c r="E1668" t="s">
        <v>7357</v>
      </c>
      <c r="F1668" s="8">
        <v>46060</v>
      </c>
      <c r="G1668" t="s">
        <v>14337</v>
      </c>
      <c r="H1668">
        <v>5</v>
      </c>
      <c r="I1668">
        <v>5</v>
      </c>
      <c r="J1668">
        <v>0</v>
      </c>
      <c r="K1668" t="s">
        <v>14338</v>
      </c>
      <c r="L1668">
        <v>6</v>
      </c>
    </row>
    <row r="1669" spans="1:12">
      <c r="A1669" t="s">
        <v>25</v>
      </c>
      <c r="B1669" t="s">
        <v>7357</v>
      </c>
      <c r="C1669">
        <v>29764</v>
      </c>
      <c r="D1669">
        <v>426</v>
      </c>
      <c r="E1669" t="s">
        <v>7357</v>
      </c>
      <c r="F1669" s="8">
        <v>46075</v>
      </c>
      <c r="G1669" t="s">
        <v>14337</v>
      </c>
      <c r="H1669">
        <v>5</v>
      </c>
      <c r="I1669">
        <v>5</v>
      </c>
      <c r="J1669">
        <v>0</v>
      </c>
      <c r="K1669" t="s">
        <v>14338</v>
      </c>
      <c r="L1669">
        <v>9</v>
      </c>
    </row>
    <row r="1670" spans="1:12">
      <c r="A1670" t="s">
        <v>25</v>
      </c>
      <c r="B1670" t="s">
        <v>7357</v>
      </c>
      <c r="C1670">
        <v>31899</v>
      </c>
      <c r="D1670">
        <v>426</v>
      </c>
      <c r="E1670" t="s">
        <v>7357</v>
      </c>
      <c r="F1670" s="8">
        <v>46089</v>
      </c>
      <c r="G1670" t="s">
        <v>14337</v>
      </c>
      <c r="H1670">
        <v>5</v>
      </c>
      <c r="I1670">
        <v>5</v>
      </c>
      <c r="J1670">
        <v>0</v>
      </c>
      <c r="K1670" t="s">
        <v>14338</v>
      </c>
      <c r="L1670">
        <v>11</v>
      </c>
    </row>
    <row r="1671" spans="1:12">
      <c r="A1671" t="s">
        <v>25</v>
      </c>
      <c r="B1671" t="s">
        <v>7357</v>
      </c>
      <c r="C1671">
        <v>28967</v>
      </c>
      <c r="D1671">
        <v>426</v>
      </c>
      <c r="E1671" t="s">
        <v>7357</v>
      </c>
      <c r="F1671" s="8">
        <v>46068</v>
      </c>
      <c r="G1671" t="s">
        <v>14337</v>
      </c>
      <c r="H1671">
        <v>5</v>
      </c>
      <c r="I1671">
        <v>5</v>
      </c>
      <c r="J1671">
        <v>0</v>
      </c>
      <c r="K1671" t="s">
        <v>14338</v>
      </c>
      <c r="L1671">
        <v>8</v>
      </c>
    </row>
    <row r="1672" spans="1:12">
      <c r="A1672" t="s">
        <v>25</v>
      </c>
      <c r="B1672" t="s">
        <v>7357</v>
      </c>
      <c r="C1672">
        <v>30883</v>
      </c>
      <c r="D1672">
        <v>426</v>
      </c>
      <c r="E1672" t="s">
        <v>7357</v>
      </c>
      <c r="F1672" s="8">
        <v>46082</v>
      </c>
      <c r="G1672" t="s">
        <v>14337</v>
      </c>
      <c r="H1672">
        <v>5</v>
      </c>
      <c r="I1672">
        <v>5</v>
      </c>
      <c r="J1672">
        <v>0</v>
      </c>
      <c r="K1672" t="s">
        <v>14338</v>
      </c>
      <c r="L1672">
        <v>10</v>
      </c>
    </row>
    <row r="1673" spans="1:12">
      <c r="A1673" t="s">
        <v>25</v>
      </c>
      <c r="B1673" t="s">
        <v>7357</v>
      </c>
      <c r="C1673">
        <v>27078</v>
      </c>
      <c r="D1673">
        <v>426</v>
      </c>
      <c r="E1673" t="s">
        <v>7357</v>
      </c>
      <c r="F1673" s="8">
        <v>46053</v>
      </c>
      <c r="G1673" t="s">
        <v>14337</v>
      </c>
      <c r="H1673">
        <v>5</v>
      </c>
      <c r="I1673">
        <v>5</v>
      </c>
      <c r="J1673">
        <v>2</v>
      </c>
      <c r="K1673" t="s">
        <v>14338</v>
      </c>
      <c r="L1673">
        <v>5</v>
      </c>
    </row>
    <row r="1674" spans="1:12">
      <c r="A1674" t="s">
        <v>25</v>
      </c>
      <c r="B1674" t="s">
        <v>7357</v>
      </c>
      <c r="C1674">
        <v>23487</v>
      </c>
      <c r="D1674">
        <v>426</v>
      </c>
      <c r="E1674" t="s">
        <v>7357</v>
      </c>
      <c r="F1674" s="8">
        <v>46026</v>
      </c>
      <c r="G1674" t="s">
        <v>14337</v>
      </c>
      <c r="H1674">
        <v>3</v>
      </c>
      <c r="I1674">
        <v>3</v>
      </c>
      <c r="J1674">
        <v>0</v>
      </c>
      <c r="K1674" t="s">
        <v>14338</v>
      </c>
      <c r="L1674">
        <v>2</v>
      </c>
    </row>
    <row r="1675" spans="1:12">
      <c r="A1675" t="s">
        <v>25</v>
      </c>
      <c r="B1675" t="s">
        <v>7362</v>
      </c>
      <c r="C1675">
        <v>32892</v>
      </c>
      <c r="D1675">
        <v>427</v>
      </c>
      <c r="E1675" t="s">
        <v>7362</v>
      </c>
      <c r="F1675" s="8">
        <v>46096</v>
      </c>
      <c r="G1675" t="s">
        <v>14337</v>
      </c>
      <c r="H1675">
        <v>4</v>
      </c>
      <c r="I1675">
        <v>4</v>
      </c>
      <c r="J1675">
        <v>0</v>
      </c>
      <c r="K1675" t="s">
        <v>14338</v>
      </c>
      <c r="L1675">
        <v>12</v>
      </c>
    </row>
    <row r="1676" spans="1:12">
      <c r="A1676" t="s">
        <v>25</v>
      </c>
      <c r="B1676" t="s">
        <v>7362</v>
      </c>
      <c r="C1676">
        <v>31901</v>
      </c>
      <c r="D1676">
        <v>427</v>
      </c>
      <c r="E1676" t="s">
        <v>7362</v>
      </c>
      <c r="F1676" s="8">
        <v>46089</v>
      </c>
      <c r="G1676" t="s">
        <v>14337</v>
      </c>
      <c r="H1676">
        <v>4</v>
      </c>
      <c r="I1676">
        <v>4</v>
      </c>
      <c r="J1676">
        <v>0</v>
      </c>
      <c r="K1676" t="s">
        <v>14338</v>
      </c>
      <c r="L1676">
        <v>11</v>
      </c>
    </row>
    <row r="1677" spans="1:12">
      <c r="A1677" t="s">
        <v>25</v>
      </c>
      <c r="B1677" t="s">
        <v>7362</v>
      </c>
      <c r="C1677">
        <v>24397</v>
      </c>
      <c r="D1677">
        <v>427</v>
      </c>
      <c r="E1677" t="s">
        <v>7362</v>
      </c>
      <c r="F1677" s="8">
        <v>46033</v>
      </c>
      <c r="G1677" t="s">
        <v>14337</v>
      </c>
      <c r="H1677">
        <v>3</v>
      </c>
      <c r="I1677">
        <v>3</v>
      </c>
      <c r="J1677">
        <v>0</v>
      </c>
      <c r="K1677" t="s">
        <v>14338</v>
      </c>
      <c r="L1677">
        <v>3</v>
      </c>
    </row>
    <row r="1678" spans="1:12">
      <c r="A1678" t="s">
        <v>25</v>
      </c>
      <c r="B1678" t="s">
        <v>7362</v>
      </c>
      <c r="C1678">
        <v>25225</v>
      </c>
      <c r="D1678">
        <v>427</v>
      </c>
      <c r="E1678" t="s">
        <v>7362</v>
      </c>
      <c r="F1678" s="8">
        <v>46040</v>
      </c>
      <c r="G1678" t="s">
        <v>14337</v>
      </c>
      <c r="H1678">
        <v>3</v>
      </c>
      <c r="I1678">
        <v>3</v>
      </c>
      <c r="J1678">
        <v>0</v>
      </c>
      <c r="K1678" t="s">
        <v>14338</v>
      </c>
      <c r="L1678">
        <v>4</v>
      </c>
    </row>
    <row r="1679" spans="1:12">
      <c r="A1679" t="s">
        <v>25</v>
      </c>
      <c r="B1679" t="s">
        <v>7362</v>
      </c>
      <c r="C1679">
        <v>30885</v>
      </c>
      <c r="D1679">
        <v>427</v>
      </c>
      <c r="E1679" t="s">
        <v>7362</v>
      </c>
      <c r="F1679" s="8">
        <v>46082</v>
      </c>
      <c r="G1679" t="s">
        <v>14337</v>
      </c>
      <c r="H1679">
        <v>4</v>
      </c>
      <c r="I1679">
        <v>4</v>
      </c>
      <c r="J1679">
        <v>0</v>
      </c>
      <c r="K1679" t="s">
        <v>14338</v>
      </c>
      <c r="L1679">
        <v>10</v>
      </c>
    </row>
    <row r="1680" spans="1:12">
      <c r="A1680" t="s">
        <v>25</v>
      </c>
      <c r="B1680" t="s">
        <v>7362</v>
      </c>
      <c r="C1680">
        <v>26237</v>
      </c>
      <c r="D1680">
        <v>427</v>
      </c>
      <c r="E1680" t="s">
        <v>7362</v>
      </c>
      <c r="F1680" s="8">
        <v>46047</v>
      </c>
      <c r="G1680" t="s">
        <v>14337</v>
      </c>
      <c r="H1680">
        <v>3</v>
      </c>
      <c r="I1680">
        <v>3</v>
      </c>
      <c r="J1680">
        <v>0</v>
      </c>
      <c r="K1680" t="s">
        <v>14338</v>
      </c>
      <c r="L1680">
        <v>5</v>
      </c>
    </row>
    <row r="1681" spans="1:12">
      <c r="A1681" t="s">
        <v>25</v>
      </c>
      <c r="B1681" t="s">
        <v>7362</v>
      </c>
      <c r="C1681">
        <v>28072</v>
      </c>
      <c r="D1681">
        <v>427</v>
      </c>
      <c r="E1681" t="s">
        <v>7362</v>
      </c>
      <c r="F1681" s="8">
        <v>46060</v>
      </c>
      <c r="G1681" t="s">
        <v>14337</v>
      </c>
      <c r="H1681">
        <v>4</v>
      </c>
      <c r="I1681">
        <v>4</v>
      </c>
      <c r="J1681">
        <v>0</v>
      </c>
      <c r="K1681" t="s">
        <v>14338</v>
      </c>
      <c r="L1681">
        <v>6</v>
      </c>
    </row>
    <row r="1682" spans="1:12">
      <c r="A1682" t="s">
        <v>25</v>
      </c>
      <c r="B1682" t="s">
        <v>7362</v>
      </c>
      <c r="C1682">
        <v>29766</v>
      </c>
      <c r="D1682">
        <v>427</v>
      </c>
      <c r="E1682" t="s">
        <v>7362</v>
      </c>
      <c r="F1682" s="8">
        <v>46075</v>
      </c>
      <c r="G1682" t="s">
        <v>14337</v>
      </c>
      <c r="H1682">
        <v>4</v>
      </c>
      <c r="I1682">
        <v>4</v>
      </c>
      <c r="J1682">
        <v>0</v>
      </c>
      <c r="K1682" t="s">
        <v>14338</v>
      </c>
      <c r="L1682">
        <v>9</v>
      </c>
    </row>
    <row r="1683" spans="1:12">
      <c r="A1683" t="s">
        <v>25</v>
      </c>
      <c r="B1683" t="s">
        <v>7362</v>
      </c>
      <c r="C1683">
        <v>28969</v>
      </c>
      <c r="D1683">
        <v>427</v>
      </c>
      <c r="E1683" t="s">
        <v>7362</v>
      </c>
      <c r="F1683" s="8">
        <v>46068</v>
      </c>
      <c r="G1683" t="s">
        <v>14337</v>
      </c>
      <c r="H1683">
        <v>4</v>
      </c>
      <c r="I1683">
        <v>4</v>
      </c>
      <c r="J1683">
        <v>0</v>
      </c>
      <c r="K1683" t="s">
        <v>14338</v>
      </c>
      <c r="L1683">
        <v>8</v>
      </c>
    </row>
    <row r="1684" spans="1:12">
      <c r="A1684" t="s">
        <v>25</v>
      </c>
      <c r="B1684" t="s">
        <v>7362</v>
      </c>
      <c r="C1684">
        <v>27080</v>
      </c>
      <c r="D1684">
        <v>427</v>
      </c>
      <c r="E1684" t="s">
        <v>7362</v>
      </c>
      <c r="F1684" s="8">
        <v>46053</v>
      </c>
      <c r="G1684" t="s">
        <v>14337</v>
      </c>
      <c r="H1684">
        <v>4</v>
      </c>
      <c r="I1684">
        <v>4</v>
      </c>
      <c r="J1684">
        <v>1</v>
      </c>
      <c r="K1684" t="s">
        <v>14338</v>
      </c>
      <c r="L1684">
        <v>5</v>
      </c>
    </row>
    <row r="1685" spans="1:12">
      <c r="A1685" t="s">
        <v>25</v>
      </c>
      <c r="B1685" t="s">
        <v>7362</v>
      </c>
      <c r="C1685">
        <v>23489</v>
      </c>
      <c r="D1685">
        <v>427</v>
      </c>
      <c r="E1685" t="s">
        <v>7362</v>
      </c>
      <c r="F1685" s="8">
        <v>46026</v>
      </c>
      <c r="G1685" t="s">
        <v>14337</v>
      </c>
      <c r="H1685">
        <v>3</v>
      </c>
      <c r="I1685">
        <v>3</v>
      </c>
      <c r="J1685">
        <v>0</v>
      </c>
      <c r="K1685" t="s">
        <v>14338</v>
      </c>
      <c r="L1685">
        <v>2</v>
      </c>
    </row>
    <row r="1686" spans="1:12">
      <c r="A1686" t="s">
        <v>25</v>
      </c>
      <c r="B1686" t="s">
        <v>7367</v>
      </c>
      <c r="C1686">
        <v>32894</v>
      </c>
      <c r="D1686">
        <v>428</v>
      </c>
      <c r="E1686" t="s">
        <v>7367</v>
      </c>
      <c r="F1686" s="8">
        <v>46096</v>
      </c>
      <c r="G1686" t="s">
        <v>14337</v>
      </c>
      <c r="H1686">
        <v>65</v>
      </c>
      <c r="I1686">
        <v>65</v>
      </c>
      <c r="J1686">
        <v>0</v>
      </c>
      <c r="K1686" t="s">
        <v>14338</v>
      </c>
      <c r="L1686">
        <v>12</v>
      </c>
    </row>
    <row r="1687" spans="1:12">
      <c r="A1687" t="s">
        <v>25</v>
      </c>
      <c r="B1687" t="s">
        <v>7367</v>
      </c>
      <c r="C1687">
        <v>31903</v>
      </c>
      <c r="D1687">
        <v>428</v>
      </c>
      <c r="E1687" t="s">
        <v>7367</v>
      </c>
      <c r="F1687" s="8">
        <v>46089</v>
      </c>
      <c r="G1687" t="s">
        <v>14337</v>
      </c>
      <c r="H1687">
        <v>65</v>
      </c>
      <c r="I1687">
        <v>65</v>
      </c>
      <c r="J1687">
        <v>24</v>
      </c>
      <c r="K1687" t="s">
        <v>14338</v>
      </c>
      <c r="L1687">
        <v>11</v>
      </c>
    </row>
    <row r="1688" spans="1:12">
      <c r="A1688" t="s">
        <v>25</v>
      </c>
      <c r="B1688" t="s">
        <v>7367</v>
      </c>
      <c r="C1688">
        <v>30887</v>
      </c>
      <c r="D1688">
        <v>428</v>
      </c>
      <c r="E1688" t="s">
        <v>7367</v>
      </c>
      <c r="F1688" s="8">
        <v>46082</v>
      </c>
      <c r="G1688" t="s">
        <v>14337</v>
      </c>
      <c r="H1688">
        <v>41</v>
      </c>
      <c r="I1688">
        <v>41</v>
      </c>
      <c r="J1688">
        <v>0</v>
      </c>
      <c r="K1688" t="s">
        <v>14338</v>
      </c>
      <c r="L1688">
        <v>10</v>
      </c>
    </row>
    <row r="1689" spans="1:12">
      <c r="A1689" t="s">
        <v>25</v>
      </c>
      <c r="B1689" t="s">
        <v>7367</v>
      </c>
      <c r="C1689">
        <v>24399</v>
      </c>
      <c r="D1689">
        <v>428</v>
      </c>
      <c r="E1689" t="s">
        <v>7367</v>
      </c>
      <c r="F1689" s="8">
        <v>46033</v>
      </c>
      <c r="G1689" t="s">
        <v>14337</v>
      </c>
      <c r="H1689">
        <v>3</v>
      </c>
      <c r="I1689">
        <v>3</v>
      </c>
      <c r="J1689">
        <v>0</v>
      </c>
      <c r="K1689" t="s">
        <v>14338</v>
      </c>
      <c r="L1689">
        <v>3</v>
      </c>
    </row>
    <row r="1690" spans="1:12">
      <c r="A1690" t="s">
        <v>25</v>
      </c>
      <c r="B1690" t="s">
        <v>7367</v>
      </c>
      <c r="C1690">
        <v>25227</v>
      </c>
      <c r="D1690">
        <v>428</v>
      </c>
      <c r="E1690" t="s">
        <v>7367</v>
      </c>
      <c r="F1690" s="8">
        <v>46040</v>
      </c>
      <c r="G1690" t="s">
        <v>14337</v>
      </c>
      <c r="H1690">
        <v>3</v>
      </c>
      <c r="I1690">
        <v>3</v>
      </c>
      <c r="J1690">
        <v>0</v>
      </c>
      <c r="K1690" t="s">
        <v>14338</v>
      </c>
      <c r="L1690">
        <v>4</v>
      </c>
    </row>
    <row r="1691" spans="1:12">
      <c r="A1691" t="s">
        <v>25</v>
      </c>
      <c r="B1691" t="s">
        <v>7367</v>
      </c>
      <c r="C1691">
        <v>26239</v>
      </c>
      <c r="D1691">
        <v>428</v>
      </c>
      <c r="E1691" t="s">
        <v>7367</v>
      </c>
      <c r="F1691" s="8">
        <v>46047</v>
      </c>
      <c r="G1691" t="s">
        <v>14337</v>
      </c>
      <c r="H1691">
        <v>3</v>
      </c>
      <c r="I1691">
        <v>3</v>
      </c>
      <c r="J1691">
        <v>0</v>
      </c>
      <c r="K1691" t="s">
        <v>14338</v>
      </c>
      <c r="L1691">
        <v>5</v>
      </c>
    </row>
    <row r="1692" spans="1:12">
      <c r="A1692" t="s">
        <v>25</v>
      </c>
      <c r="B1692" t="s">
        <v>7367</v>
      </c>
      <c r="C1692">
        <v>28074</v>
      </c>
      <c r="D1692">
        <v>428</v>
      </c>
      <c r="E1692" t="s">
        <v>7367</v>
      </c>
      <c r="F1692" s="8">
        <v>46060</v>
      </c>
      <c r="G1692" t="s">
        <v>14337</v>
      </c>
      <c r="H1692">
        <v>4</v>
      </c>
      <c r="I1692">
        <v>4</v>
      </c>
      <c r="J1692">
        <v>0</v>
      </c>
      <c r="K1692" t="s">
        <v>14338</v>
      </c>
      <c r="L1692">
        <v>6</v>
      </c>
    </row>
    <row r="1693" spans="1:12">
      <c r="A1693" t="s">
        <v>25</v>
      </c>
      <c r="B1693" t="s">
        <v>7367</v>
      </c>
      <c r="C1693">
        <v>27082</v>
      </c>
      <c r="D1693">
        <v>428</v>
      </c>
      <c r="E1693" t="s">
        <v>7367</v>
      </c>
      <c r="F1693" s="8">
        <v>46053</v>
      </c>
      <c r="G1693" t="s">
        <v>14337</v>
      </c>
      <c r="H1693">
        <v>4</v>
      </c>
      <c r="I1693">
        <v>4</v>
      </c>
      <c r="J1693">
        <v>1</v>
      </c>
      <c r="K1693" t="s">
        <v>14338</v>
      </c>
      <c r="L1693">
        <v>5</v>
      </c>
    </row>
    <row r="1694" spans="1:12">
      <c r="A1694" t="s">
        <v>25</v>
      </c>
      <c r="B1694" t="s">
        <v>7367</v>
      </c>
      <c r="C1694">
        <v>29768</v>
      </c>
      <c r="D1694">
        <v>428</v>
      </c>
      <c r="E1694" t="s">
        <v>7367</v>
      </c>
      <c r="F1694" s="8">
        <v>46075</v>
      </c>
      <c r="G1694" t="s">
        <v>14337</v>
      </c>
      <c r="H1694">
        <v>41</v>
      </c>
      <c r="I1694">
        <v>41</v>
      </c>
      <c r="J1694">
        <v>28</v>
      </c>
      <c r="K1694" t="s">
        <v>14338</v>
      </c>
      <c r="L1694">
        <v>9</v>
      </c>
    </row>
    <row r="1695" spans="1:12">
      <c r="A1695" t="s">
        <v>25</v>
      </c>
      <c r="B1695" t="s">
        <v>7367</v>
      </c>
      <c r="C1695">
        <v>28971</v>
      </c>
      <c r="D1695">
        <v>428</v>
      </c>
      <c r="E1695" t="s">
        <v>7367</v>
      </c>
      <c r="F1695" s="8">
        <v>46068</v>
      </c>
      <c r="G1695" t="s">
        <v>14337</v>
      </c>
      <c r="H1695">
        <v>13</v>
      </c>
      <c r="I1695">
        <v>13</v>
      </c>
      <c r="J1695">
        <v>9</v>
      </c>
      <c r="K1695" t="s">
        <v>14338</v>
      </c>
      <c r="L1695">
        <v>8</v>
      </c>
    </row>
    <row r="1696" spans="1:12">
      <c r="A1696" t="s">
        <v>25</v>
      </c>
      <c r="B1696" t="s">
        <v>7367</v>
      </c>
      <c r="C1696">
        <v>23491</v>
      </c>
      <c r="D1696">
        <v>428</v>
      </c>
      <c r="E1696" t="s">
        <v>7367</v>
      </c>
      <c r="F1696" s="8">
        <v>46026</v>
      </c>
      <c r="G1696" t="s">
        <v>14337</v>
      </c>
      <c r="H1696">
        <v>3</v>
      </c>
      <c r="I1696">
        <v>3</v>
      </c>
      <c r="J1696">
        <v>1</v>
      </c>
      <c r="K1696" t="s">
        <v>14338</v>
      </c>
      <c r="L1696">
        <v>2</v>
      </c>
    </row>
    <row r="1697" spans="1:12">
      <c r="A1697" t="s">
        <v>25</v>
      </c>
      <c r="B1697" t="s">
        <v>7374</v>
      </c>
      <c r="C1697">
        <v>31905</v>
      </c>
      <c r="D1697">
        <v>429</v>
      </c>
      <c r="E1697" t="s">
        <v>7374</v>
      </c>
      <c r="F1697" s="8">
        <v>46089</v>
      </c>
      <c r="G1697" t="s">
        <v>14337</v>
      </c>
      <c r="H1697">
        <v>14</v>
      </c>
      <c r="I1697">
        <v>14</v>
      </c>
      <c r="J1697">
        <v>1</v>
      </c>
      <c r="K1697" t="s">
        <v>14338</v>
      </c>
      <c r="L1697">
        <v>11</v>
      </c>
    </row>
    <row r="1698" spans="1:12">
      <c r="A1698" t="s">
        <v>25</v>
      </c>
      <c r="B1698" t="s">
        <v>7374</v>
      </c>
      <c r="C1698">
        <v>32896</v>
      </c>
      <c r="D1698">
        <v>429</v>
      </c>
      <c r="E1698" t="s">
        <v>7374</v>
      </c>
      <c r="F1698" s="8">
        <v>46096</v>
      </c>
      <c r="G1698" t="s">
        <v>14337</v>
      </c>
      <c r="H1698">
        <v>14</v>
      </c>
      <c r="I1698">
        <v>14</v>
      </c>
      <c r="J1698">
        <v>0</v>
      </c>
      <c r="K1698" t="s">
        <v>14338</v>
      </c>
      <c r="L1698">
        <v>12</v>
      </c>
    </row>
    <row r="1699" spans="1:12">
      <c r="A1699" t="s">
        <v>25</v>
      </c>
      <c r="B1699" t="s">
        <v>7374</v>
      </c>
      <c r="C1699">
        <v>30889</v>
      </c>
      <c r="D1699">
        <v>429</v>
      </c>
      <c r="E1699" t="s">
        <v>7374</v>
      </c>
      <c r="F1699" s="8">
        <v>46082</v>
      </c>
      <c r="G1699" t="s">
        <v>14337</v>
      </c>
      <c r="H1699">
        <v>13</v>
      </c>
      <c r="I1699">
        <v>13</v>
      </c>
      <c r="J1699">
        <v>0</v>
      </c>
      <c r="K1699" t="s">
        <v>14338</v>
      </c>
      <c r="L1699">
        <v>10</v>
      </c>
    </row>
    <row r="1700" spans="1:12">
      <c r="A1700" t="s">
        <v>25</v>
      </c>
      <c r="B1700" t="s">
        <v>7374</v>
      </c>
      <c r="C1700">
        <v>24401</v>
      </c>
      <c r="D1700">
        <v>429</v>
      </c>
      <c r="E1700" t="s">
        <v>7374</v>
      </c>
      <c r="F1700" s="8">
        <v>46033</v>
      </c>
      <c r="G1700" t="s">
        <v>14337</v>
      </c>
      <c r="H1700">
        <v>3</v>
      </c>
      <c r="I1700">
        <v>3</v>
      </c>
      <c r="J1700">
        <v>0</v>
      </c>
      <c r="K1700" t="s">
        <v>14338</v>
      </c>
      <c r="L1700">
        <v>3</v>
      </c>
    </row>
    <row r="1701" spans="1:12">
      <c r="A1701" t="s">
        <v>25</v>
      </c>
      <c r="B1701" t="s">
        <v>7374</v>
      </c>
      <c r="C1701">
        <v>25229</v>
      </c>
      <c r="D1701">
        <v>429</v>
      </c>
      <c r="E1701" t="s">
        <v>7374</v>
      </c>
      <c r="F1701" s="8">
        <v>46040</v>
      </c>
      <c r="G1701" t="s">
        <v>14337</v>
      </c>
      <c r="H1701">
        <v>3</v>
      </c>
      <c r="I1701">
        <v>3</v>
      </c>
      <c r="J1701">
        <v>0</v>
      </c>
      <c r="K1701" t="s">
        <v>14338</v>
      </c>
      <c r="L1701">
        <v>4</v>
      </c>
    </row>
    <row r="1702" spans="1:12">
      <c r="A1702" t="s">
        <v>25</v>
      </c>
      <c r="B1702" t="s">
        <v>7374</v>
      </c>
      <c r="C1702">
        <v>26241</v>
      </c>
      <c r="D1702">
        <v>429</v>
      </c>
      <c r="E1702" t="s">
        <v>7374</v>
      </c>
      <c r="F1702" s="8">
        <v>46047</v>
      </c>
      <c r="G1702" t="s">
        <v>14337</v>
      </c>
      <c r="H1702">
        <v>3</v>
      </c>
      <c r="I1702">
        <v>3</v>
      </c>
      <c r="J1702">
        <v>0</v>
      </c>
      <c r="K1702" t="s">
        <v>14338</v>
      </c>
      <c r="L1702">
        <v>5</v>
      </c>
    </row>
    <row r="1703" spans="1:12">
      <c r="A1703" t="s">
        <v>25</v>
      </c>
      <c r="B1703" t="s">
        <v>7374</v>
      </c>
      <c r="C1703">
        <v>28076</v>
      </c>
      <c r="D1703">
        <v>429</v>
      </c>
      <c r="E1703" t="s">
        <v>7374</v>
      </c>
      <c r="F1703" s="8">
        <v>46060</v>
      </c>
      <c r="G1703" t="s">
        <v>14337</v>
      </c>
      <c r="H1703">
        <v>5</v>
      </c>
      <c r="I1703">
        <v>5</v>
      </c>
      <c r="J1703">
        <v>0</v>
      </c>
      <c r="K1703" t="s">
        <v>14338</v>
      </c>
      <c r="L1703">
        <v>6</v>
      </c>
    </row>
    <row r="1704" spans="1:12">
      <c r="A1704" t="s">
        <v>25</v>
      </c>
      <c r="B1704" t="s">
        <v>7374</v>
      </c>
      <c r="C1704">
        <v>28973</v>
      </c>
      <c r="D1704">
        <v>429</v>
      </c>
      <c r="E1704" t="s">
        <v>7374</v>
      </c>
      <c r="F1704" s="8">
        <v>46068</v>
      </c>
      <c r="G1704" t="s">
        <v>14337</v>
      </c>
      <c r="H1704">
        <v>5</v>
      </c>
      <c r="I1704">
        <v>5</v>
      </c>
      <c r="J1704">
        <v>0</v>
      </c>
      <c r="K1704" t="s">
        <v>14338</v>
      </c>
      <c r="L1704">
        <v>8</v>
      </c>
    </row>
    <row r="1705" spans="1:12">
      <c r="A1705" t="s">
        <v>25</v>
      </c>
      <c r="B1705" t="s">
        <v>7374</v>
      </c>
      <c r="C1705">
        <v>29770</v>
      </c>
      <c r="D1705">
        <v>429</v>
      </c>
      <c r="E1705" t="s">
        <v>7374</v>
      </c>
      <c r="F1705" s="8">
        <v>46075</v>
      </c>
      <c r="G1705" t="s">
        <v>14337</v>
      </c>
      <c r="H1705">
        <v>13</v>
      </c>
      <c r="I1705">
        <v>13</v>
      </c>
      <c r="J1705">
        <v>8</v>
      </c>
      <c r="K1705" t="s">
        <v>14338</v>
      </c>
      <c r="L1705">
        <v>9</v>
      </c>
    </row>
    <row r="1706" spans="1:12">
      <c r="A1706" t="s">
        <v>25</v>
      </c>
      <c r="B1706" t="s">
        <v>7374</v>
      </c>
      <c r="C1706">
        <v>23493</v>
      </c>
      <c r="D1706">
        <v>429</v>
      </c>
      <c r="E1706" t="s">
        <v>7374</v>
      </c>
      <c r="F1706" s="8">
        <v>46026</v>
      </c>
      <c r="G1706" t="s">
        <v>14337</v>
      </c>
      <c r="H1706">
        <v>3</v>
      </c>
      <c r="I1706">
        <v>3</v>
      </c>
      <c r="J1706">
        <v>0</v>
      </c>
      <c r="K1706" t="s">
        <v>14338</v>
      </c>
      <c r="L1706">
        <v>2</v>
      </c>
    </row>
    <row r="1707" spans="1:12">
      <c r="A1707" t="s">
        <v>25</v>
      </c>
      <c r="B1707" t="s">
        <v>7374</v>
      </c>
      <c r="C1707">
        <v>27084</v>
      </c>
      <c r="D1707">
        <v>429</v>
      </c>
      <c r="E1707" t="s">
        <v>7374</v>
      </c>
      <c r="F1707" s="8">
        <v>46053</v>
      </c>
      <c r="G1707" t="s">
        <v>14337</v>
      </c>
      <c r="H1707">
        <v>5</v>
      </c>
      <c r="I1707">
        <v>5</v>
      </c>
      <c r="J1707">
        <v>2</v>
      </c>
      <c r="K1707" t="s">
        <v>14338</v>
      </c>
      <c r="L1707">
        <v>5</v>
      </c>
    </row>
    <row r="1708" spans="1:12">
      <c r="A1708" t="s">
        <v>25</v>
      </c>
      <c r="B1708" t="s">
        <v>242</v>
      </c>
      <c r="C1708">
        <v>32898</v>
      </c>
      <c r="D1708">
        <v>430</v>
      </c>
      <c r="E1708" t="s">
        <v>242</v>
      </c>
      <c r="F1708" s="8">
        <v>46096</v>
      </c>
      <c r="G1708" t="s">
        <v>14337</v>
      </c>
      <c r="H1708">
        <v>43</v>
      </c>
      <c r="I1708">
        <v>43</v>
      </c>
      <c r="J1708">
        <v>0</v>
      </c>
      <c r="K1708" t="s">
        <v>14338</v>
      </c>
      <c r="L1708">
        <v>12</v>
      </c>
    </row>
    <row r="1709" spans="1:12">
      <c r="A1709" t="s">
        <v>25</v>
      </c>
      <c r="B1709" t="s">
        <v>242</v>
      </c>
      <c r="C1709">
        <v>31907</v>
      </c>
      <c r="D1709">
        <v>430</v>
      </c>
      <c r="E1709" t="s">
        <v>242</v>
      </c>
      <c r="F1709" s="8">
        <v>46089</v>
      </c>
      <c r="G1709" t="s">
        <v>14337</v>
      </c>
      <c r="H1709">
        <v>43</v>
      </c>
      <c r="I1709">
        <v>43</v>
      </c>
      <c r="J1709">
        <v>22</v>
      </c>
      <c r="K1709" t="s">
        <v>14338</v>
      </c>
      <c r="L1709">
        <v>11</v>
      </c>
    </row>
    <row r="1710" spans="1:12">
      <c r="A1710" t="s">
        <v>25</v>
      </c>
      <c r="B1710" t="s">
        <v>242</v>
      </c>
      <c r="C1710">
        <v>30891</v>
      </c>
      <c r="D1710">
        <v>430</v>
      </c>
      <c r="E1710" t="s">
        <v>242</v>
      </c>
      <c r="F1710" s="8">
        <v>46082</v>
      </c>
      <c r="G1710" t="s">
        <v>14337</v>
      </c>
      <c r="H1710">
        <v>21</v>
      </c>
      <c r="I1710">
        <v>21</v>
      </c>
      <c r="J1710">
        <v>0</v>
      </c>
      <c r="K1710" t="s">
        <v>14338</v>
      </c>
      <c r="L1710">
        <v>10</v>
      </c>
    </row>
    <row r="1711" spans="1:12">
      <c r="A1711" t="s">
        <v>25</v>
      </c>
      <c r="B1711" t="s">
        <v>242</v>
      </c>
      <c r="C1711">
        <v>28078</v>
      </c>
      <c r="D1711">
        <v>430</v>
      </c>
      <c r="E1711" t="s">
        <v>242</v>
      </c>
      <c r="F1711" s="8">
        <v>46060</v>
      </c>
      <c r="G1711" t="s">
        <v>14337</v>
      </c>
      <c r="H1711">
        <v>6</v>
      </c>
      <c r="I1711">
        <v>6</v>
      </c>
      <c r="J1711">
        <v>0</v>
      </c>
      <c r="K1711" t="s">
        <v>14338</v>
      </c>
      <c r="L1711">
        <v>6</v>
      </c>
    </row>
    <row r="1712" spans="1:12">
      <c r="A1712" t="s">
        <v>25</v>
      </c>
      <c r="B1712" t="s">
        <v>242</v>
      </c>
      <c r="C1712">
        <v>25231</v>
      </c>
      <c r="D1712">
        <v>430</v>
      </c>
      <c r="E1712" t="s">
        <v>242</v>
      </c>
      <c r="F1712" s="8">
        <v>46040</v>
      </c>
      <c r="G1712" t="s">
        <v>14337</v>
      </c>
      <c r="H1712">
        <v>4</v>
      </c>
      <c r="I1712">
        <v>4</v>
      </c>
      <c r="J1712">
        <v>0</v>
      </c>
      <c r="K1712" t="s">
        <v>14338</v>
      </c>
      <c r="L1712">
        <v>4</v>
      </c>
    </row>
    <row r="1713" spans="1:12">
      <c r="A1713" t="s">
        <v>25</v>
      </c>
      <c r="B1713" t="s">
        <v>242</v>
      </c>
      <c r="C1713">
        <v>26243</v>
      </c>
      <c r="D1713">
        <v>430</v>
      </c>
      <c r="E1713" t="s">
        <v>242</v>
      </c>
      <c r="F1713" s="8">
        <v>46047</v>
      </c>
      <c r="G1713" t="s">
        <v>14337</v>
      </c>
      <c r="H1713">
        <v>4</v>
      </c>
      <c r="I1713">
        <v>4</v>
      </c>
      <c r="J1713">
        <v>0</v>
      </c>
      <c r="K1713" t="s">
        <v>14338</v>
      </c>
      <c r="L1713">
        <v>5</v>
      </c>
    </row>
    <row r="1714" spans="1:12">
      <c r="A1714" t="s">
        <v>25</v>
      </c>
      <c r="B1714" t="s">
        <v>242</v>
      </c>
      <c r="C1714">
        <v>24403</v>
      </c>
      <c r="D1714">
        <v>430</v>
      </c>
      <c r="E1714" t="s">
        <v>242</v>
      </c>
      <c r="F1714" s="8">
        <v>46033</v>
      </c>
      <c r="G1714" t="s">
        <v>14337</v>
      </c>
      <c r="H1714">
        <v>4</v>
      </c>
      <c r="I1714">
        <v>4</v>
      </c>
      <c r="J1714">
        <v>0</v>
      </c>
      <c r="K1714" t="s">
        <v>14338</v>
      </c>
      <c r="L1714">
        <v>3</v>
      </c>
    </row>
    <row r="1715" spans="1:12">
      <c r="A1715" t="s">
        <v>25</v>
      </c>
      <c r="B1715" t="s">
        <v>242</v>
      </c>
      <c r="C1715">
        <v>28975</v>
      </c>
      <c r="D1715">
        <v>430</v>
      </c>
      <c r="E1715" t="s">
        <v>242</v>
      </c>
      <c r="F1715" s="8">
        <v>46068</v>
      </c>
      <c r="G1715" t="s">
        <v>14337</v>
      </c>
      <c r="H1715">
        <v>9</v>
      </c>
      <c r="I1715">
        <v>9</v>
      </c>
      <c r="J1715">
        <v>3</v>
      </c>
      <c r="K1715" t="s">
        <v>14338</v>
      </c>
      <c r="L1715">
        <v>8</v>
      </c>
    </row>
    <row r="1716" spans="1:12">
      <c r="A1716" t="s">
        <v>25</v>
      </c>
      <c r="B1716" t="s">
        <v>242</v>
      </c>
      <c r="C1716">
        <v>29772</v>
      </c>
      <c r="D1716">
        <v>430</v>
      </c>
      <c r="E1716" t="s">
        <v>242</v>
      </c>
      <c r="F1716" s="8">
        <v>46075</v>
      </c>
      <c r="G1716" t="s">
        <v>14337</v>
      </c>
      <c r="H1716">
        <v>21</v>
      </c>
      <c r="I1716">
        <v>21</v>
      </c>
      <c r="J1716">
        <v>12</v>
      </c>
      <c r="K1716" t="s">
        <v>14338</v>
      </c>
      <c r="L1716">
        <v>9</v>
      </c>
    </row>
    <row r="1717" spans="1:12">
      <c r="A1717" t="s">
        <v>25</v>
      </c>
      <c r="B1717" t="s">
        <v>242</v>
      </c>
      <c r="C1717">
        <v>23495</v>
      </c>
      <c r="D1717">
        <v>430</v>
      </c>
      <c r="E1717" t="s">
        <v>242</v>
      </c>
      <c r="F1717" s="8">
        <v>46026</v>
      </c>
      <c r="G1717" t="s">
        <v>14337</v>
      </c>
      <c r="H1717">
        <v>4</v>
      </c>
      <c r="I1717">
        <v>4</v>
      </c>
      <c r="J1717">
        <v>0</v>
      </c>
      <c r="K1717" t="s">
        <v>14338</v>
      </c>
      <c r="L1717">
        <v>2</v>
      </c>
    </row>
    <row r="1718" spans="1:12">
      <c r="A1718" t="s">
        <v>25</v>
      </c>
      <c r="B1718" t="s">
        <v>242</v>
      </c>
      <c r="C1718">
        <v>27086</v>
      </c>
      <c r="D1718">
        <v>430</v>
      </c>
      <c r="E1718" t="s">
        <v>242</v>
      </c>
      <c r="F1718" s="8">
        <v>46053</v>
      </c>
      <c r="G1718" t="s">
        <v>14337</v>
      </c>
      <c r="H1718">
        <v>6</v>
      </c>
      <c r="I1718">
        <v>6</v>
      </c>
      <c r="J1718">
        <v>2</v>
      </c>
      <c r="K1718" t="s">
        <v>14338</v>
      </c>
      <c r="L1718">
        <v>5</v>
      </c>
    </row>
    <row r="1719" spans="1:12">
      <c r="A1719" t="s">
        <v>25</v>
      </c>
      <c r="B1719" t="s">
        <v>7383</v>
      </c>
      <c r="C1719">
        <v>32900</v>
      </c>
      <c r="D1719">
        <v>431</v>
      </c>
      <c r="E1719" t="s">
        <v>7383</v>
      </c>
      <c r="F1719" s="8">
        <v>46096</v>
      </c>
      <c r="G1719" t="s">
        <v>14337</v>
      </c>
      <c r="H1719">
        <v>4</v>
      </c>
      <c r="I1719">
        <v>4</v>
      </c>
      <c r="J1719">
        <v>0</v>
      </c>
      <c r="K1719" t="s">
        <v>14338</v>
      </c>
      <c r="L1719">
        <v>12</v>
      </c>
    </row>
    <row r="1720" spans="1:12">
      <c r="A1720" t="s">
        <v>25</v>
      </c>
      <c r="B1720" t="s">
        <v>7383</v>
      </c>
      <c r="C1720">
        <v>31909</v>
      </c>
      <c r="D1720">
        <v>431</v>
      </c>
      <c r="E1720" t="s">
        <v>7383</v>
      </c>
      <c r="F1720" s="8">
        <v>46089</v>
      </c>
      <c r="G1720" t="s">
        <v>14337</v>
      </c>
      <c r="H1720">
        <v>4</v>
      </c>
      <c r="I1720">
        <v>4</v>
      </c>
      <c r="J1720">
        <v>0</v>
      </c>
      <c r="K1720" t="s">
        <v>14338</v>
      </c>
      <c r="L1720">
        <v>11</v>
      </c>
    </row>
    <row r="1721" spans="1:12">
      <c r="A1721" t="s">
        <v>25</v>
      </c>
      <c r="B1721" t="s">
        <v>7383</v>
      </c>
      <c r="C1721">
        <v>25233</v>
      </c>
      <c r="D1721">
        <v>431</v>
      </c>
      <c r="E1721" t="s">
        <v>7383</v>
      </c>
      <c r="F1721" s="8">
        <v>46040</v>
      </c>
      <c r="G1721" t="s">
        <v>14337</v>
      </c>
      <c r="H1721">
        <v>2</v>
      </c>
      <c r="I1721">
        <v>2</v>
      </c>
      <c r="J1721">
        <v>0</v>
      </c>
      <c r="K1721" t="s">
        <v>14338</v>
      </c>
      <c r="L1721">
        <v>4</v>
      </c>
    </row>
    <row r="1722" spans="1:12">
      <c r="A1722" t="s">
        <v>25</v>
      </c>
      <c r="B1722" t="s">
        <v>7383</v>
      </c>
      <c r="C1722">
        <v>26245</v>
      </c>
      <c r="D1722">
        <v>431</v>
      </c>
      <c r="E1722" t="s">
        <v>7383</v>
      </c>
      <c r="F1722" s="8">
        <v>46047</v>
      </c>
      <c r="G1722" t="s">
        <v>14337</v>
      </c>
      <c r="H1722">
        <v>2</v>
      </c>
      <c r="I1722">
        <v>2</v>
      </c>
      <c r="J1722">
        <v>0</v>
      </c>
      <c r="K1722" t="s">
        <v>14338</v>
      </c>
      <c r="L1722">
        <v>5</v>
      </c>
    </row>
    <row r="1723" spans="1:12">
      <c r="A1723" t="s">
        <v>25</v>
      </c>
      <c r="B1723" t="s">
        <v>7383</v>
      </c>
      <c r="C1723">
        <v>28080</v>
      </c>
      <c r="D1723">
        <v>431</v>
      </c>
      <c r="E1723" t="s">
        <v>7383</v>
      </c>
      <c r="F1723" s="8">
        <v>46060</v>
      </c>
      <c r="G1723" t="s">
        <v>14337</v>
      </c>
      <c r="H1723">
        <v>4</v>
      </c>
      <c r="I1723">
        <v>4</v>
      </c>
      <c r="J1723">
        <v>0</v>
      </c>
      <c r="K1723" t="s">
        <v>14338</v>
      </c>
      <c r="L1723">
        <v>6</v>
      </c>
    </row>
    <row r="1724" spans="1:12">
      <c r="A1724" t="s">
        <v>25</v>
      </c>
      <c r="B1724" t="s">
        <v>7383</v>
      </c>
      <c r="C1724">
        <v>28977</v>
      </c>
      <c r="D1724">
        <v>431</v>
      </c>
      <c r="E1724" t="s">
        <v>7383</v>
      </c>
      <c r="F1724" s="8">
        <v>46068</v>
      </c>
      <c r="G1724" t="s">
        <v>14337</v>
      </c>
      <c r="H1724">
        <v>4</v>
      </c>
      <c r="I1724">
        <v>4</v>
      </c>
      <c r="J1724">
        <v>0</v>
      </c>
      <c r="K1724" t="s">
        <v>14338</v>
      </c>
      <c r="L1724">
        <v>8</v>
      </c>
    </row>
    <row r="1725" spans="1:12">
      <c r="A1725" t="s">
        <v>25</v>
      </c>
      <c r="B1725" t="s">
        <v>7383</v>
      </c>
      <c r="C1725">
        <v>29774</v>
      </c>
      <c r="D1725">
        <v>431</v>
      </c>
      <c r="E1725" t="s">
        <v>7383</v>
      </c>
      <c r="F1725" s="8">
        <v>46075</v>
      </c>
      <c r="G1725" t="s">
        <v>14337</v>
      </c>
      <c r="H1725">
        <v>4</v>
      </c>
      <c r="I1725">
        <v>4</v>
      </c>
      <c r="J1725">
        <v>0</v>
      </c>
      <c r="K1725" t="s">
        <v>14338</v>
      </c>
      <c r="L1725">
        <v>9</v>
      </c>
    </row>
    <row r="1726" spans="1:12">
      <c r="A1726" t="s">
        <v>25</v>
      </c>
      <c r="B1726" t="s">
        <v>7383</v>
      </c>
      <c r="C1726">
        <v>24405</v>
      </c>
      <c r="D1726">
        <v>431</v>
      </c>
      <c r="E1726" t="s">
        <v>7383</v>
      </c>
      <c r="F1726" s="8">
        <v>46033</v>
      </c>
      <c r="G1726" t="s">
        <v>14337</v>
      </c>
      <c r="H1726">
        <v>2</v>
      </c>
      <c r="I1726">
        <v>2</v>
      </c>
      <c r="J1726">
        <v>0</v>
      </c>
      <c r="K1726" t="s">
        <v>14338</v>
      </c>
      <c r="L1726">
        <v>3</v>
      </c>
    </row>
    <row r="1727" spans="1:12">
      <c r="A1727" t="s">
        <v>25</v>
      </c>
      <c r="B1727" t="s">
        <v>7383</v>
      </c>
      <c r="C1727">
        <v>30893</v>
      </c>
      <c r="D1727">
        <v>431</v>
      </c>
      <c r="E1727" t="s">
        <v>7383</v>
      </c>
      <c r="F1727" s="8">
        <v>46082</v>
      </c>
      <c r="G1727" t="s">
        <v>14337</v>
      </c>
      <c r="H1727">
        <v>4</v>
      </c>
      <c r="I1727">
        <v>4</v>
      </c>
      <c r="J1727">
        <v>0</v>
      </c>
      <c r="K1727" t="s">
        <v>14338</v>
      </c>
      <c r="L1727">
        <v>10</v>
      </c>
    </row>
    <row r="1728" spans="1:12">
      <c r="A1728" t="s">
        <v>25</v>
      </c>
      <c r="B1728" t="s">
        <v>7383</v>
      </c>
      <c r="C1728">
        <v>23497</v>
      </c>
      <c r="D1728">
        <v>431</v>
      </c>
      <c r="E1728" t="s">
        <v>7383</v>
      </c>
      <c r="F1728" s="8">
        <v>46026</v>
      </c>
      <c r="G1728" t="s">
        <v>14337</v>
      </c>
      <c r="H1728">
        <v>2</v>
      </c>
      <c r="I1728">
        <v>2</v>
      </c>
      <c r="J1728">
        <v>0</v>
      </c>
      <c r="K1728" t="s">
        <v>14338</v>
      </c>
      <c r="L1728">
        <v>2</v>
      </c>
    </row>
    <row r="1729" spans="1:12">
      <c r="A1729" t="s">
        <v>25</v>
      </c>
      <c r="B1729" t="s">
        <v>7383</v>
      </c>
      <c r="C1729">
        <v>27088</v>
      </c>
      <c r="D1729">
        <v>431</v>
      </c>
      <c r="E1729" t="s">
        <v>7383</v>
      </c>
      <c r="F1729" s="8">
        <v>46053</v>
      </c>
      <c r="G1729" t="s">
        <v>14337</v>
      </c>
      <c r="H1729">
        <v>4</v>
      </c>
      <c r="I1729">
        <v>4</v>
      </c>
      <c r="J1729">
        <v>2</v>
      </c>
      <c r="K1729" t="s">
        <v>14338</v>
      </c>
      <c r="L1729">
        <v>5</v>
      </c>
    </row>
    <row r="1730" spans="1:12">
      <c r="A1730" t="s">
        <v>25</v>
      </c>
      <c r="B1730" t="s">
        <v>7388</v>
      </c>
      <c r="C1730">
        <v>32902</v>
      </c>
      <c r="D1730">
        <v>432</v>
      </c>
      <c r="E1730" t="s">
        <v>7388</v>
      </c>
      <c r="F1730" s="8">
        <v>46096</v>
      </c>
      <c r="G1730" t="s">
        <v>14337</v>
      </c>
      <c r="H1730">
        <v>34</v>
      </c>
      <c r="I1730">
        <v>34</v>
      </c>
      <c r="J1730">
        <v>0</v>
      </c>
      <c r="K1730" t="s">
        <v>14338</v>
      </c>
      <c r="L1730">
        <v>12</v>
      </c>
    </row>
    <row r="1731" spans="1:12">
      <c r="A1731" t="s">
        <v>25</v>
      </c>
      <c r="B1731" t="s">
        <v>7388</v>
      </c>
      <c r="C1731">
        <v>31911</v>
      </c>
      <c r="D1731">
        <v>432</v>
      </c>
      <c r="E1731" t="s">
        <v>7388</v>
      </c>
      <c r="F1731" s="8">
        <v>46089</v>
      </c>
      <c r="G1731" t="s">
        <v>14337</v>
      </c>
      <c r="H1731">
        <v>34</v>
      </c>
      <c r="I1731">
        <v>34</v>
      </c>
      <c r="J1731">
        <v>17</v>
      </c>
      <c r="K1731" t="s">
        <v>14338</v>
      </c>
      <c r="L1731">
        <v>11</v>
      </c>
    </row>
    <row r="1732" spans="1:12">
      <c r="A1732" t="s">
        <v>25</v>
      </c>
      <c r="B1732" t="s">
        <v>7388</v>
      </c>
      <c r="C1732">
        <v>24407</v>
      </c>
      <c r="D1732">
        <v>432</v>
      </c>
      <c r="E1732" t="s">
        <v>7388</v>
      </c>
      <c r="F1732" s="8">
        <v>46033</v>
      </c>
      <c r="G1732" t="s">
        <v>14337</v>
      </c>
      <c r="H1732">
        <v>5</v>
      </c>
      <c r="I1732">
        <v>5</v>
      </c>
      <c r="J1732">
        <v>0</v>
      </c>
      <c r="K1732" t="s">
        <v>14338</v>
      </c>
      <c r="L1732">
        <v>3</v>
      </c>
    </row>
    <row r="1733" spans="1:12">
      <c r="A1733" t="s">
        <v>25</v>
      </c>
      <c r="B1733" t="s">
        <v>7388</v>
      </c>
      <c r="C1733">
        <v>25235</v>
      </c>
      <c r="D1733">
        <v>432</v>
      </c>
      <c r="E1733" t="s">
        <v>7388</v>
      </c>
      <c r="F1733" s="8">
        <v>46040</v>
      </c>
      <c r="G1733" t="s">
        <v>14337</v>
      </c>
      <c r="H1733">
        <v>5</v>
      </c>
      <c r="I1733">
        <v>5</v>
      </c>
      <c r="J1733">
        <v>0</v>
      </c>
      <c r="K1733" t="s">
        <v>14338</v>
      </c>
      <c r="L1733">
        <v>4</v>
      </c>
    </row>
    <row r="1734" spans="1:12">
      <c r="A1734" t="s">
        <v>25</v>
      </c>
      <c r="B1734" t="s">
        <v>7388</v>
      </c>
      <c r="C1734">
        <v>26247</v>
      </c>
      <c r="D1734">
        <v>432</v>
      </c>
      <c r="E1734" t="s">
        <v>7388</v>
      </c>
      <c r="F1734" s="8">
        <v>46047</v>
      </c>
      <c r="G1734" t="s">
        <v>14337</v>
      </c>
      <c r="H1734">
        <v>5</v>
      </c>
      <c r="I1734">
        <v>5</v>
      </c>
      <c r="J1734">
        <v>0</v>
      </c>
      <c r="K1734" t="s">
        <v>14338</v>
      </c>
      <c r="L1734">
        <v>5</v>
      </c>
    </row>
    <row r="1735" spans="1:12">
      <c r="A1735" t="s">
        <v>25</v>
      </c>
      <c r="B1735" t="s">
        <v>7388</v>
      </c>
      <c r="C1735">
        <v>28082</v>
      </c>
      <c r="D1735">
        <v>432</v>
      </c>
      <c r="E1735" t="s">
        <v>7388</v>
      </c>
      <c r="F1735" s="8">
        <v>46060</v>
      </c>
      <c r="G1735" t="s">
        <v>14337</v>
      </c>
      <c r="H1735">
        <v>7</v>
      </c>
      <c r="I1735">
        <v>7</v>
      </c>
      <c r="J1735">
        <v>0</v>
      </c>
      <c r="K1735" t="s">
        <v>14338</v>
      </c>
      <c r="L1735">
        <v>6</v>
      </c>
    </row>
    <row r="1736" spans="1:12">
      <c r="A1736" t="s">
        <v>25</v>
      </c>
      <c r="B1736" t="s">
        <v>7388</v>
      </c>
      <c r="C1736">
        <v>30895</v>
      </c>
      <c r="D1736">
        <v>432</v>
      </c>
      <c r="E1736" t="s">
        <v>7388</v>
      </c>
      <c r="F1736" s="8">
        <v>46082</v>
      </c>
      <c r="G1736" t="s">
        <v>14337</v>
      </c>
      <c r="H1736">
        <v>17</v>
      </c>
      <c r="I1736">
        <v>17</v>
      </c>
      <c r="J1736">
        <v>0</v>
      </c>
      <c r="K1736" t="s">
        <v>14338</v>
      </c>
      <c r="L1736">
        <v>10</v>
      </c>
    </row>
    <row r="1737" spans="1:12">
      <c r="A1737" t="s">
        <v>25</v>
      </c>
      <c r="B1737" t="s">
        <v>7388</v>
      </c>
      <c r="C1737">
        <v>28979</v>
      </c>
      <c r="D1737">
        <v>432</v>
      </c>
      <c r="E1737" t="s">
        <v>7388</v>
      </c>
      <c r="F1737" s="8">
        <v>46068</v>
      </c>
      <c r="G1737" t="s">
        <v>14337</v>
      </c>
      <c r="H1737">
        <v>9</v>
      </c>
      <c r="I1737">
        <v>9</v>
      </c>
      <c r="J1737">
        <v>2</v>
      </c>
      <c r="K1737" t="s">
        <v>14338</v>
      </c>
      <c r="L1737">
        <v>8</v>
      </c>
    </row>
    <row r="1738" spans="1:12">
      <c r="A1738" t="s">
        <v>25</v>
      </c>
      <c r="B1738" t="s">
        <v>7388</v>
      </c>
      <c r="C1738">
        <v>29776</v>
      </c>
      <c r="D1738">
        <v>432</v>
      </c>
      <c r="E1738" t="s">
        <v>7388</v>
      </c>
      <c r="F1738" s="8">
        <v>46075</v>
      </c>
      <c r="G1738" t="s">
        <v>14337</v>
      </c>
      <c r="H1738">
        <v>17</v>
      </c>
      <c r="I1738">
        <v>17</v>
      </c>
      <c r="J1738">
        <v>8</v>
      </c>
      <c r="K1738" t="s">
        <v>14338</v>
      </c>
      <c r="L1738">
        <v>9</v>
      </c>
    </row>
    <row r="1739" spans="1:12">
      <c r="A1739" t="s">
        <v>25</v>
      </c>
      <c r="B1739" t="s">
        <v>7388</v>
      </c>
      <c r="C1739">
        <v>23499</v>
      </c>
      <c r="D1739">
        <v>432</v>
      </c>
      <c r="E1739" t="s">
        <v>7388</v>
      </c>
      <c r="F1739" s="8">
        <v>46026</v>
      </c>
      <c r="G1739" t="s">
        <v>14337</v>
      </c>
      <c r="H1739">
        <v>5</v>
      </c>
      <c r="I1739">
        <v>5</v>
      </c>
      <c r="J1739">
        <v>0</v>
      </c>
      <c r="K1739" t="s">
        <v>14338</v>
      </c>
      <c r="L1739">
        <v>2</v>
      </c>
    </row>
    <row r="1740" spans="1:12">
      <c r="A1740" t="s">
        <v>25</v>
      </c>
      <c r="B1740" t="s">
        <v>7388</v>
      </c>
      <c r="C1740">
        <v>27090</v>
      </c>
      <c r="D1740">
        <v>432</v>
      </c>
      <c r="E1740" t="s">
        <v>7388</v>
      </c>
      <c r="F1740" s="8">
        <v>46053</v>
      </c>
      <c r="G1740" t="s">
        <v>14337</v>
      </c>
      <c r="H1740">
        <v>7</v>
      </c>
      <c r="I1740">
        <v>7</v>
      </c>
      <c r="J1740">
        <v>2</v>
      </c>
      <c r="K1740" t="s">
        <v>14338</v>
      </c>
      <c r="L1740">
        <v>5</v>
      </c>
    </row>
    <row r="1741" spans="1:12">
      <c r="A1741" t="s">
        <v>25</v>
      </c>
      <c r="B1741" t="s">
        <v>1680</v>
      </c>
      <c r="C1741">
        <v>23501</v>
      </c>
      <c r="D1741">
        <v>433</v>
      </c>
      <c r="E1741" t="s">
        <v>1680</v>
      </c>
      <c r="F1741" s="8">
        <v>46026</v>
      </c>
      <c r="G1741" t="s">
        <v>14337</v>
      </c>
      <c r="H1741">
        <v>2</v>
      </c>
      <c r="I1741">
        <v>2</v>
      </c>
      <c r="J1741">
        <v>0</v>
      </c>
      <c r="K1741" t="s">
        <v>14338</v>
      </c>
      <c r="L1741">
        <v>2</v>
      </c>
    </row>
    <row r="1742" spans="1:12">
      <c r="A1742" t="s">
        <v>25</v>
      </c>
      <c r="B1742" t="s">
        <v>1680</v>
      </c>
      <c r="C1742">
        <v>31913</v>
      </c>
      <c r="D1742">
        <v>433</v>
      </c>
      <c r="E1742" t="s">
        <v>1680</v>
      </c>
      <c r="F1742" s="8">
        <v>46089</v>
      </c>
      <c r="G1742" t="s">
        <v>14337</v>
      </c>
      <c r="H1742">
        <v>2</v>
      </c>
      <c r="I1742">
        <v>2</v>
      </c>
      <c r="J1742">
        <v>0</v>
      </c>
      <c r="K1742" t="s">
        <v>14338</v>
      </c>
      <c r="L1742">
        <v>11</v>
      </c>
    </row>
    <row r="1743" spans="1:12">
      <c r="A1743" t="s">
        <v>25</v>
      </c>
      <c r="B1743" t="s">
        <v>1680</v>
      </c>
      <c r="C1743">
        <v>32904</v>
      </c>
      <c r="D1743">
        <v>433</v>
      </c>
      <c r="E1743" t="s">
        <v>1680</v>
      </c>
      <c r="F1743" s="8">
        <v>46096</v>
      </c>
      <c r="G1743" t="s">
        <v>14337</v>
      </c>
      <c r="H1743">
        <v>2</v>
      </c>
      <c r="I1743">
        <v>2</v>
      </c>
      <c r="J1743">
        <v>0</v>
      </c>
      <c r="K1743" t="s">
        <v>14338</v>
      </c>
      <c r="L1743">
        <v>12</v>
      </c>
    </row>
    <row r="1744" spans="1:12">
      <c r="A1744" t="s">
        <v>25</v>
      </c>
      <c r="B1744" t="s">
        <v>1680</v>
      </c>
      <c r="C1744">
        <v>24409</v>
      </c>
      <c r="D1744">
        <v>433</v>
      </c>
      <c r="E1744" t="s">
        <v>1680</v>
      </c>
      <c r="F1744" s="8">
        <v>46033</v>
      </c>
      <c r="G1744" t="s">
        <v>14337</v>
      </c>
      <c r="H1744">
        <v>2</v>
      </c>
      <c r="I1744">
        <v>2</v>
      </c>
      <c r="J1744">
        <v>0</v>
      </c>
      <c r="K1744" t="s">
        <v>14338</v>
      </c>
      <c r="L1744">
        <v>3</v>
      </c>
    </row>
    <row r="1745" spans="1:12">
      <c r="A1745" t="s">
        <v>25</v>
      </c>
      <c r="B1745" t="s">
        <v>1680</v>
      </c>
      <c r="C1745">
        <v>25237</v>
      </c>
      <c r="D1745">
        <v>433</v>
      </c>
      <c r="E1745" t="s">
        <v>1680</v>
      </c>
      <c r="F1745" s="8">
        <v>46040</v>
      </c>
      <c r="G1745" t="s">
        <v>14337</v>
      </c>
      <c r="H1745">
        <v>2</v>
      </c>
      <c r="I1745">
        <v>2</v>
      </c>
      <c r="J1745">
        <v>0</v>
      </c>
      <c r="K1745" t="s">
        <v>14338</v>
      </c>
      <c r="L1745">
        <v>4</v>
      </c>
    </row>
    <row r="1746" spans="1:12">
      <c r="A1746" t="s">
        <v>25</v>
      </c>
      <c r="B1746" t="s">
        <v>1680</v>
      </c>
      <c r="C1746">
        <v>26249</v>
      </c>
      <c r="D1746">
        <v>433</v>
      </c>
      <c r="E1746" t="s">
        <v>1680</v>
      </c>
      <c r="F1746" s="8">
        <v>46047</v>
      </c>
      <c r="G1746" t="s">
        <v>14337</v>
      </c>
      <c r="H1746">
        <v>2</v>
      </c>
      <c r="I1746">
        <v>2</v>
      </c>
      <c r="J1746">
        <v>0</v>
      </c>
      <c r="K1746" t="s">
        <v>14338</v>
      </c>
      <c r="L1746">
        <v>5</v>
      </c>
    </row>
    <row r="1747" spans="1:12">
      <c r="A1747" t="s">
        <v>25</v>
      </c>
      <c r="B1747" t="s">
        <v>1680</v>
      </c>
      <c r="C1747">
        <v>28084</v>
      </c>
      <c r="D1747">
        <v>433</v>
      </c>
      <c r="E1747" t="s">
        <v>1680</v>
      </c>
      <c r="F1747" s="8">
        <v>46060</v>
      </c>
      <c r="G1747" t="s">
        <v>14337</v>
      </c>
      <c r="H1747">
        <v>2</v>
      </c>
      <c r="I1747">
        <v>2</v>
      </c>
      <c r="J1747">
        <v>0</v>
      </c>
      <c r="K1747" t="s">
        <v>14338</v>
      </c>
      <c r="L1747">
        <v>6</v>
      </c>
    </row>
    <row r="1748" spans="1:12">
      <c r="A1748" t="s">
        <v>25</v>
      </c>
      <c r="B1748" t="s">
        <v>1680</v>
      </c>
      <c r="C1748">
        <v>28981</v>
      </c>
      <c r="D1748">
        <v>433</v>
      </c>
      <c r="E1748" t="s">
        <v>1680</v>
      </c>
      <c r="F1748" s="8">
        <v>46068</v>
      </c>
      <c r="G1748" t="s">
        <v>14337</v>
      </c>
      <c r="H1748">
        <v>2</v>
      </c>
      <c r="I1748">
        <v>2</v>
      </c>
      <c r="J1748">
        <v>0</v>
      </c>
      <c r="K1748" t="s">
        <v>14338</v>
      </c>
      <c r="L1748">
        <v>8</v>
      </c>
    </row>
    <row r="1749" spans="1:12">
      <c r="A1749" t="s">
        <v>25</v>
      </c>
      <c r="B1749" t="s">
        <v>1680</v>
      </c>
      <c r="C1749">
        <v>29778</v>
      </c>
      <c r="D1749">
        <v>433</v>
      </c>
      <c r="E1749" t="s">
        <v>1680</v>
      </c>
      <c r="F1749" s="8">
        <v>46075</v>
      </c>
      <c r="G1749" t="s">
        <v>14337</v>
      </c>
      <c r="H1749">
        <v>2</v>
      </c>
      <c r="I1749">
        <v>2</v>
      </c>
      <c r="J1749">
        <v>0</v>
      </c>
      <c r="K1749" t="s">
        <v>14338</v>
      </c>
      <c r="L1749">
        <v>9</v>
      </c>
    </row>
    <row r="1750" spans="1:12">
      <c r="A1750" t="s">
        <v>25</v>
      </c>
      <c r="B1750" t="s">
        <v>1680</v>
      </c>
      <c r="C1750">
        <v>30897</v>
      </c>
      <c r="D1750">
        <v>433</v>
      </c>
      <c r="E1750" t="s">
        <v>1680</v>
      </c>
      <c r="F1750" s="8">
        <v>46082</v>
      </c>
      <c r="G1750" t="s">
        <v>14337</v>
      </c>
      <c r="H1750">
        <v>2</v>
      </c>
      <c r="I1750">
        <v>2</v>
      </c>
      <c r="J1750">
        <v>0</v>
      </c>
      <c r="K1750" t="s">
        <v>14338</v>
      </c>
      <c r="L1750">
        <v>10</v>
      </c>
    </row>
    <row r="1751" spans="1:12">
      <c r="A1751" t="s">
        <v>25</v>
      </c>
      <c r="B1751" t="s">
        <v>1680</v>
      </c>
      <c r="C1751">
        <v>27092</v>
      </c>
      <c r="D1751">
        <v>433</v>
      </c>
      <c r="E1751" t="s">
        <v>1680</v>
      </c>
      <c r="F1751" s="8">
        <v>46053</v>
      </c>
      <c r="G1751" t="s">
        <v>14337</v>
      </c>
      <c r="H1751">
        <v>2</v>
      </c>
      <c r="I1751">
        <v>2</v>
      </c>
      <c r="J1751">
        <v>0</v>
      </c>
      <c r="K1751" t="s">
        <v>14338</v>
      </c>
      <c r="L1751">
        <v>5</v>
      </c>
    </row>
    <row r="1752" spans="1:12">
      <c r="A1752" t="s">
        <v>25</v>
      </c>
      <c r="B1752" t="s">
        <v>1057</v>
      </c>
      <c r="C1752">
        <v>23503</v>
      </c>
      <c r="D1752">
        <v>434</v>
      </c>
      <c r="E1752" t="s">
        <v>1057</v>
      </c>
      <c r="F1752" s="8">
        <v>46026</v>
      </c>
      <c r="G1752" t="s">
        <v>14337</v>
      </c>
      <c r="H1752">
        <v>47</v>
      </c>
      <c r="I1752">
        <v>47</v>
      </c>
      <c r="J1752">
        <v>4</v>
      </c>
      <c r="K1752" t="s">
        <v>14338</v>
      </c>
      <c r="L1752">
        <v>2</v>
      </c>
    </row>
    <row r="1753" spans="1:12">
      <c r="A1753" t="s">
        <v>25</v>
      </c>
      <c r="B1753" t="s">
        <v>1057</v>
      </c>
      <c r="C1753">
        <v>31915</v>
      </c>
      <c r="D1753">
        <v>434</v>
      </c>
      <c r="E1753" t="s">
        <v>1057</v>
      </c>
      <c r="F1753" s="8">
        <v>46089</v>
      </c>
      <c r="G1753" t="s">
        <v>14337</v>
      </c>
      <c r="H1753">
        <v>48</v>
      </c>
      <c r="I1753">
        <v>48</v>
      </c>
      <c r="J1753">
        <v>0</v>
      </c>
      <c r="K1753" t="s">
        <v>14338</v>
      </c>
      <c r="L1753">
        <v>11</v>
      </c>
    </row>
    <row r="1754" spans="1:12">
      <c r="A1754" t="s">
        <v>25</v>
      </c>
      <c r="B1754" t="s">
        <v>1057</v>
      </c>
      <c r="C1754">
        <v>32906</v>
      </c>
      <c r="D1754">
        <v>434</v>
      </c>
      <c r="E1754" t="s">
        <v>1057</v>
      </c>
      <c r="F1754" s="8">
        <v>46096</v>
      </c>
      <c r="G1754" t="s">
        <v>14337</v>
      </c>
      <c r="H1754">
        <v>48</v>
      </c>
      <c r="I1754">
        <v>48</v>
      </c>
      <c r="J1754">
        <v>0</v>
      </c>
      <c r="K1754" t="s">
        <v>14338</v>
      </c>
      <c r="L1754">
        <v>12</v>
      </c>
    </row>
    <row r="1755" spans="1:12">
      <c r="A1755" t="s">
        <v>25</v>
      </c>
      <c r="B1755" t="s">
        <v>1057</v>
      </c>
      <c r="C1755">
        <v>24411</v>
      </c>
      <c r="D1755">
        <v>434</v>
      </c>
      <c r="E1755" t="s">
        <v>1057</v>
      </c>
      <c r="F1755" s="8">
        <v>46033</v>
      </c>
      <c r="G1755" t="s">
        <v>14337</v>
      </c>
      <c r="H1755">
        <v>47</v>
      </c>
      <c r="I1755">
        <v>47</v>
      </c>
      <c r="J1755">
        <v>0</v>
      </c>
      <c r="K1755" t="s">
        <v>14338</v>
      </c>
      <c r="L1755">
        <v>3</v>
      </c>
    </row>
    <row r="1756" spans="1:12">
      <c r="A1756" t="s">
        <v>25</v>
      </c>
      <c r="B1756" t="s">
        <v>1057</v>
      </c>
      <c r="C1756">
        <v>26251</v>
      </c>
      <c r="D1756">
        <v>434</v>
      </c>
      <c r="E1756" t="s">
        <v>1057</v>
      </c>
      <c r="F1756" s="8">
        <v>46047</v>
      </c>
      <c r="G1756" t="s">
        <v>14337</v>
      </c>
      <c r="H1756">
        <v>47</v>
      </c>
      <c r="I1756">
        <v>47</v>
      </c>
      <c r="J1756">
        <v>0</v>
      </c>
      <c r="K1756" t="s">
        <v>14338</v>
      </c>
      <c r="L1756">
        <v>5</v>
      </c>
    </row>
    <row r="1757" spans="1:12">
      <c r="A1757" t="s">
        <v>25</v>
      </c>
      <c r="B1757" t="s">
        <v>1057</v>
      </c>
      <c r="C1757">
        <v>28086</v>
      </c>
      <c r="D1757">
        <v>434</v>
      </c>
      <c r="E1757" t="s">
        <v>1057</v>
      </c>
      <c r="F1757" s="8">
        <v>46060</v>
      </c>
      <c r="G1757" t="s">
        <v>14337</v>
      </c>
      <c r="H1757">
        <v>48</v>
      </c>
      <c r="I1757">
        <v>48</v>
      </c>
      <c r="J1757">
        <v>0</v>
      </c>
      <c r="K1757" t="s">
        <v>14338</v>
      </c>
      <c r="L1757">
        <v>6</v>
      </c>
    </row>
    <row r="1758" spans="1:12">
      <c r="A1758" t="s">
        <v>25</v>
      </c>
      <c r="B1758" t="s">
        <v>1057</v>
      </c>
      <c r="C1758">
        <v>28983</v>
      </c>
      <c r="D1758">
        <v>434</v>
      </c>
      <c r="E1758" t="s">
        <v>1057</v>
      </c>
      <c r="F1758" s="8">
        <v>46068</v>
      </c>
      <c r="G1758" t="s">
        <v>14337</v>
      </c>
      <c r="H1758">
        <v>48</v>
      </c>
      <c r="I1758">
        <v>48</v>
      </c>
      <c r="J1758">
        <v>0</v>
      </c>
      <c r="K1758" t="s">
        <v>14338</v>
      </c>
      <c r="L1758">
        <v>8</v>
      </c>
    </row>
    <row r="1759" spans="1:12">
      <c r="A1759" t="s">
        <v>25</v>
      </c>
      <c r="B1759" t="s">
        <v>1057</v>
      </c>
      <c r="C1759">
        <v>29780</v>
      </c>
      <c r="D1759">
        <v>434</v>
      </c>
      <c r="E1759" t="s">
        <v>1057</v>
      </c>
      <c r="F1759" s="8">
        <v>46075</v>
      </c>
      <c r="G1759" t="s">
        <v>14337</v>
      </c>
      <c r="H1759">
        <v>48</v>
      </c>
      <c r="I1759">
        <v>48</v>
      </c>
      <c r="J1759">
        <v>0</v>
      </c>
      <c r="K1759" t="s">
        <v>14338</v>
      </c>
      <c r="L1759">
        <v>9</v>
      </c>
    </row>
    <row r="1760" spans="1:12">
      <c r="A1760" t="s">
        <v>25</v>
      </c>
      <c r="B1760" t="s">
        <v>1057</v>
      </c>
      <c r="C1760">
        <v>30899</v>
      </c>
      <c r="D1760">
        <v>434</v>
      </c>
      <c r="E1760" t="s">
        <v>1057</v>
      </c>
      <c r="F1760" s="8">
        <v>46082</v>
      </c>
      <c r="G1760" t="s">
        <v>14337</v>
      </c>
      <c r="H1760">
        <v>48</v>
      </c>
      <c r="I1760">
        <v>48</v>
      </c>
      <c r="J1760">
        <v>0</v>
      </c>
      <c r="K1760" t="s">
        <v>14338</v>
      </c>
      <c r="L1760">
        <v>10</v>
      </c>
    </row>
    <row r="1761" spans="1:12">
      <c r="A1761" t="s">
        <v>25</v>
      </c>
      <c r="B1761" t="s">
        <v>1057</v>
      </c>
      <c r="C1761">
        <v>25239</v>
      </c>
      <c r="D1761">
        <v>434</v>
      </c>
      <c r="E1761" t="s">
        <v>1057</v>
      </c>
      <c r="F1761" s="8">
        <v>46040</v>
      </c>
      <c r="G1761" t="s">
        <v>14337</v>
      </c>
      <c r="H1761">
        <v>47</v>
      </c>
      <c r="I1761">
        <v>47</v>
      </c>
      <c r="J1761">
        <v>0</v>
      </c>
      <c r="K1761" t="s">
        <v>14338</v>
      </c>
      <c r="L1761">
        <v>4</v>
      </c>
    </row>
    <row r="1762" spans="1:12">
      <c r="A1762" t="s">
        <v>25</v>
      </c>
      <c r="B1762" t="s">
        <v>1057</v>
      </c>
      <c r="C1762">
        <v>27094</v>
      </c>
      <c r="D1762">
        <v>434</v>
      </c>
      <c r="E1762" t="s">
        <v>1057</v>
      </c>
      <c r="F1762" s="8">
        <v>46053</v>
      </c>
      <c r="G1762" t="s">
        <v>14337</v>
      </c>
      <c r="H1762">
        <v>48</v>
      </c>
      <c r="I1762">
        <v>48</v>
      </c>
      <c r="J1762">
        <v>1</v>
      </c>
      <c r="K1762" t="s">
        <v>14338</v>
      </c>
      <c r="L1762">
        <v>5</v>
      </c>
    </row>
    <row r="1763" spans="1:12">
      <c r="A1763" t="s">
        <v>25</v>
      </c>
      <c r="B1763" t="s">
        <v>7397</v>
      </c>
      <c r="C1763">
        <v>23505</v>
      </c>
      <c r="D1763">
        <v>435</v>
      </c>
      <c r="E1763" t="s">
        <v>7397</v>
      </c>
      <c r="F1763" s="8">
        <v>46026</v>
      </c>
      <c r="G1763" t="s">
        <v>14337</v>
      </c>
      <c r="H1763">
        <v>28</v>
      </c>
      <c r="I1763">
        <v>28</v>
      </c>
      <c r="J1763">
        <v>2</v>
      </c>
      <c r="K1763" t="s">
        <v>14338</v>
      </c>
      <c r="L1763">
        <v>2</v>
      </c>
    </row>
    <row r="1764" spans="1:12">
      <c r="A1764" t="s">
        <v>25</v>
      </c>
      <c r="B1764" t="s">
        <v>7397</v>
      </c>
      <c r="C1764">
        <v>31917</v>
      </c>
      <c r="D1764">
        <v>435</v>
      </c>
      <c r="E1764" t="s">
        <v>7397</v>
      </c>
      <c r="F1764" s="8">
        <v>46089</v>
      </c>
      <c r="G1764" t="s">
        <v>14337</v>
      </c>
      <c r="H1764">
        <v>28</v>
      </c>
      <c r="I1764">
        <v>28</v>
      </c>
      <c r="J1764">
        <v>0</v>
      </c>
      <c r="K1764" t="s">
        <v>14338</v>
      </c>
      <c r="L1764">
        <v>11</v>
      </c>
    </row>
    <row r="1765" spans="1:12">
      <c r="A1765" t="s">
        <v>25</v>
      </c>
      <c r="B1765" t="s">
        <v>7397</v>
      </c>
      <c r="C1765">
        <v>32908</v>
      </c>
      <c r="D1765">
        <v>435</v>
      </c>
      <c r="E1765" t="s">
        <v>7397</v>
      </c>
      <c r="F1765" s="8">
        <v>46096</v>
      </c>
      <c r="G1765" t="s">
        <v>14337</v>
      </c>
      <c r="H1765">
        <v>28</v>
      </c>
      <c r="I1765">
        <v>28</v>
      </c>
      <c r="J1765">
        <v>0</v>
      </c>
      <c r="K1765" t="s">
        <v>14338</v>
      </c>
      <c r="L1765">
        <v>12</v>
      </c>
    </row>
    <row r="1766" spans="1:12">
      <c r="A1766" t="s">
        <v>25</v>
      </c>
      <c r="B1766" t="s">
        <v>7397</v>
      </c>
      <c r="C1766">
        <v>24413</v>
      </c>
      <c r="D1766">
        <v>435</v>
      </c>
      <c r="E1766" t="s">
        <v>7397</v>
      </c>
      <c r="F1766" s="8">
        <v>46033</v>
      </c>
      <c r="G1766" t="s">
        <v>14337</v>
      </c>
      <c r="H1766">
        <v>28</v>
      </c>
      <c r="I1766">
        <v>28</v>
      </c>
      <c r="J1766">
        <v>0</v>
      </c>
      <c r="K1766" t="s">
        <v>14338</v>
      </c>
      <c r="L1766">
        <v>3</v>
      </c>
    </row>
    <row r="1767" spans="1:12">
      <c r="A1767" t="s">
        <v>25</v>
      </c>
      <c r="B1767" t="s">
        <v>7397</v>
      </c>
      <c r="C1767">
        <v>25241</v>
      </c>
      <c r="D1767">
        <v>435</v>
      </c>
      <c r="E1767" t="s">
        <v>7397</v>
      </c>
      <c r="F1767" s="8">
        <v>46040</v>
      </c>
      <c r="G1767" t="s">
        <v>14337</v>
      </c>
      <c r="H1767">
        <v>28</v>
      </c>
      <c r="I1767">
        <v>28</v>
      </c>
      <c r="J1767">
        <v>0</v>
      </c>
      <c r="K1767" t="s">
        <v>14338</v>
      </c>
      <c r="L1767">
        <v>4</v>
      </c>
    </row>
    <row r="1768" spans="1:12">
      <c r="A1768" t="s">
        <v>25</v>
      </c>
      <c r="B1768" t="s">
        <v>7397</v>
      </c>
      <c r="C1768">
        <v>26253</v>
      </c>
      <c r="D1768">
        <v>435</v>
      </c>
      <c r="E1768" t="s">
        <v>7397</v>
      </c>
      <c r="F1768" s="8">
        <v>46047</v>
      </c>
      <c r="G1768" t="s">
        <v>14337</v>
      </c>
      <c r="H1768">
        <v>28</v>
      </c>
      <c r="I1768">
        <v>28</v>
      </c>
      <c r="J1768">
        <v>0</v>
      </c>
      <c r="K1768" t="s">
        <v>14338</v>
      </c>
      <c r="L1768">
        <v>5</v>
      </c>
    </row>
    <row r="1769" spans="1:12">
      <c r="A1769" t="s">
        <v>25</v>
      </c>
      <c r="B1769" t="s">
        <v>7397</v>
      </c>
      <c r="C1769">
        <v>28088</v>
      </c>
      <c r="D1769">
        <v>435</v>
      </c>
      <c r="E1769" t="s">
        <v>7397</v>
      </c>
      <c r="F1769" s="8">
        <v>46060</v>
      </c>
      <c r="G1769" t="s">
        <v>14337</v>
      </c>
      <c r="H1769">
        <v>28</v>
      </c>
      <c r="I1769">
        <v>28</v>
      </c>
      <c r="J1769">
        <v>0</v>
      </c>
      <c r="K1769" t="s">
        <v>14338</v>
      </c>
      <c r="L1769">
        <v>6</v>
      </c>
    </row>
    <row r="1770" spans="1:12">
      <c r="A1770" t="s">
        <v>25</v>
      </c>
      <c r="B1770" t="s">
        <v>7397</v>
      </c>
      <c r="C1770">
        <v>28985</v>
      </c>
      <c r="D1770">
        <v>435</v>
      </c>
      <c r="E1770" t="s">
        <v>7397</v>
      </c>
      <c r="F1770" s="8">
        <v>46068</v>
      </c>
      <c r="G1770" t="s">
        <v>14337</v>
      </c>
      <c r="H1770">
        <v>28</v>
      </c>
      <c r="I1770">
        <v>28</v>
      </c>
      <c r="J1770">
        <v>0</v>
      </c>
      <c r="K1770" t="s">
        <v>14338</v>
      </c>
      <c r="L1770">
        <v>8</v>
      </c>
    </row>
    <row r="1771" spans="1:12">
      <c r="A1771" t="s">
        <v>25</v>
      </c>
      <c r="B1771" t="s">
        <v>7397</v>
      </c>
      <c r="C1771">
        <v>29782</v>
      </c>
      <c r="D1771">
        <v>435</v>
      </c>
      <c r="E1771" t="s">
        <v>7397</v>
      </c>
      <c r="F1771" s="8">
        <v>46075</v>
      </c>
      <c r="G1771" t="s">
        <v>14337</v>
      </c>
      <c r="H1771">
        <v>28</v>
      </c>
      <c r="I1771">
        <v>28</v>
      </c>
      <c r="J1771">
        <v>0</v>
      </c>
      <c r="K1771" t="s">
        <v>14338</v>
      </c>
      <c r="L1771">
        <v>9</v>
      </c>
    </row>
    <row r="1772" spans="1:12">
      <c r="A1772" t="s">
        <v>25</v>
      </c>
      <c r="B1772" t="s">
        <v>7397</v>
      </c>
      <c r="C1772">
        <v>30901</v>
      </c>
      <c r="D1772">
        <v>435</v>
      </c>
      <c r="E1772" t="s">
        <v>7397</v>
      </c>
      <c r="F1772" s="8">
        <v>46082</v>
      </c>
      <c r="G1772" t="s">
        <v>14337</v>
      </c>
      <c r="H1772">
        <v>28</v>
      </c>
      <c r="I1772">
        <v>28</v>
      </c>
      <c r="J1772">
        <v>0</v>
      </c>
      <c r="K1772" t="s">
        <v>14338</v>
      </c>
      <c r="L1772">
        <v>10</v>
      </c>
    </row>
    <row r="1773" spans="1:12">
      <c r="A1773" t="s">
        <v>25</v>
      </c>
      <c r="B1773" t="s">
        <v>7397</v>
      </c>
      <c r="C1773">
        <v>27096</v>
      </c>
      <c r="D1773">
        <v>435</v>
      </c>
      <c r="E1773" t="s">
        <v>7397</v>
      </c>
      <c r="F1773" s="8">
        <v>46053</v>
      </c>
      <c r="G1773" t="s">
        <v>14337</v>
      </c>
      <c r="H1773">
        <v>28</v>
      </c>
      <c r="I1773">
        <v>28</v>
      </c>
      <c r="J1773">
        <v>0</v>
      </c>
      <c r="K1773" t="s">
        <v>14338</v>
      </c>
      <c r="L1773">
        <v>5</v>
      </c>
    </row>
    <row r="1774" spans="1:12">
      <c r="A1774" t="s">
        <v>25</v>
      </c>
      <c r="B1774" t="s">
        <v>1209</v>
      </c>
      <c r="C1774">
        <v>31919</v>
      </c>
      <c r="D1774">
        <v>436</v>
      </c>
      <c r="E1774" t="s">
        <v>1209</v>
      </c>
      <c r="F1774" s="8">
        <v>46089</v>
      </c>
      <c r="G1774" t="s">
        <v>14337</v>
      </c>
      <c r="H1774">
        <v>45</v>
      </c>
      <c r="I1774">
        <v>45</v>
      </c>
      <c r="J1774">
        <v>0</v>
      </c>
      <c r="K1774" t="s">
        <v>14338</v>
      </c>
      <c r="L1774">
        <v>11</v>
      </c>
    </row>
    <row r="1775" spans="1:12">
      <c r="A1775" t="s">
        <v>25</v>
      </c>
      <c r="B1775" t="s">
        <v>1209</v>
      </c>
      <c r="C1775">
        <v>29784</v>
      </c>
      <c r="D1775">
        <v>436</v>
      </c>
      <c r="E1775" t="s">
        <v>1209</v>
      </c>
      <c r="F1775" s="8">
        <v>46075</v>
      </c>
      <c r="G1775" t="s">
        <v>14337</v>
      </c>
      <c r="H1775">
        <v>45</v>
      </c>
      <c r="I1775">
        <v>45</v>
      </c>
      <c r="J1775">
        <v>0</v>
      </c>
      <c r="K1775" t="s">
        <v>14338</v>
      </c>
      <c r="L1775">
        <v>9</v>
      </c>
    </row>
    <row r="1776" spans="1:12">
      <c r="A1776" t="s">
        <v>25</v>
      </c>
      <c r="B1776" t="s">
        <v>1209</v>
      </c>
      <c r="C1776">
        <v>27098</v>
      </c>
      <c r="D1776">
        <v>436</v>
      </c>
      <c r="E1776" t="s">
        <v>1209</v>
      </c>
      <c r="F1776" s="8">
        <v>46053</v>
      </c>
      <c r="G1776" t="s">
        <v>14337</v>
      </c>
      <c r="H1776">
        <v>45</v>
      </c>
      <c r="I1776">
        <v>45</v>
      </c>
      <c r="J1776">
        <v>12</v>
      </c>
      <c r="K1776" t="s">
        <v>14338</v>
      </c>
      <c r="L1776">
        <v>5</v>
      </c>
    </row>
    <row r="1777" spans="1:12">
      <c r="A1777" t="s">
        <v>25</v>
      </c>
      <c r="B1777" t="s">
        <v>1209</v>
      </c>
      <c r="C1777">
        <v>24415</v>
      </c>
      <c r="D1777">
        <v>436</v>
      </c>
      <c r="E1777" t="s">
        <v>1209</v>
      </c>
      <c r="F1777" s="8">
        <v>46033</v>
      </c>
      <c r="G1777" t="s">
        <v>14337</v>
      </c>
      <c r="H1777">
        <v>33</v>
      </c>
      <c r="I1777">
        <v>33</v>
      </c>
      <c r="J1777">
        <v>0</v>
      </c>
      <c r="K1777" t="s">
        <v>14338</v>
      </c>
      <c r="L1777">
        <v>3</v>
      </c>
    </row>
    <row r="1778" spans="1:12">
      <c r="A1778" t="s">
        <v>25</v>
      </c>
      <c r="B1778" t="s">
        <v>1209</v>
      </c>
      <c r="C1778">
        <v>25243</v>
      </c>
      <c r="D1778">
        <v>436</v>
      </c>
      <c r="E1778" t="s">
        <v>1209</v>
      </c>
      <c r="F1778" s="8">
        <v>46040</v>
      </c>
      <c r="G1778" t="s">
        <v>14337</v>
      </c>
      <c r="H1778">
        <v>33</v>
      </c>
      <c r="I1778">
        <v>33</v>
      </c>
      <c r="J1778">
        <v>0</v>
      </c>
      <c r="K1778" t="s">
        <v>14338</v>
      </c>
      <c r="L1778">
        <v>4</v>
      </c>
    </row>
    <row r="1779" spans="1:12">
      <c r="A1779" t="s">
        <v>25</v>
      </c>
      <c r="B1779" t="s">
        <v>1209</v>
      </c>
      <c r="C1779">
        <v>26255</v>
      </c>
      <c r="D1779">
        <v>436</v>
      </c>
      <c r="E1779" t="s">
        <v>1209</v>
      </c>
      <c r="F1779" s="8">
        <v>46047</v>
      </c>
      <c r="G1779" t="s">
        <v>14337</v>
      </c>
      <c r="H1779">
        <v>33</v>
      </c>
      <c r="I1779">
        <v>33</v>
      </c>
      <c r="J1779">
        <v>0</v>
      </c>
      <c r="K1779" t="s">
        <v>14338</v>
      </c>
      <c r="L1779">
        <v>5</v>
      </c>
    </row>
    <row r="1780" spans="1:12">
      <c r="A1780" t="s">
        <v>25</v>
      </c>
      <c r="B1780" t="s">
        <v>1209</v>
      </c>
      <c r="C1780">
        <v>28090</v>
      </c>
      <c r="D1780">
        <v>436</v>
      </c>
      <c r="E1780" t="s">
        <v>1209</v>
      </c>
      <c r="F1780" s="8">
        <v>46060</v>
      </c>
      <c r="G1780" t="s">
        <v>14337</v>
      </c>
      <c r="H1780">
        <v>45</v>
      </c>
      <c r="I1780">
        <v>45</v>
      </c>
      <c r="J1780">
        <v>0</v>
      </c>
      <c r="K1780" t="s">
        <v>14338</v>
      </c>
      <c r="L1780">
        <v>6</v>
      </c>
    </row>
    <row r="1781" spans="1:12">
      <c r="A1781" t="s">
        <v>25</v>
      </c>
      <c r="B1781" t="s">
        <v>1209</v>
      </c>
      <c r="C1781">
        <v>28987</v>
      </c>
      <c r="D1781">
        <v>436</v>
      </c>
      <c r="E1781" t="s">
        <v>1209</v>
      </c>
      <c r="F1781" s="8">
        <v>46068</v>
      </c>
      <c r="G1781" t="s">
        <v>14337</v>
      </c>
      <c r="H1781">
        <v>45</v>
      </c>
      <c r="I1781">
        <v>45</v>
      </c>
      <c r="J1781">
        <v>0</v>
      </c>
      <c r="K1781" t="s">
        <v>14338</v>
      </c>
      <c r="L1781">
        <v>8</v>
      </c>
    </row>
    <row r="1782" spans="1:12">
      <c r="A1782" t="s">
        <v>25</v>
      </c>
      <c r="B1782" t="s">
        <v>1209</v>
      </c>
      <c r="C1782">
        <v>30903</v>
      </c>
      <c r="D1782">
        <v>436</v>
      </c>
      <c r="E1782" t="s">
        <v>1209</v>
      </c>
      <c r="F1782" s="8">
        <v>46082</v>
      </c>
      <c r="G1782" t="s">
        <v>14337</v>
      </c>
      <c r="H1782">
        <v>45</v>
      </c>
      <c r="I1782">
        <v>45</v>
      </c>
      <c r="J1782">
        <v>0</v>
      </c>
      <c r="K1782" t="s">
        <v>14338</v>
      </c>
      <c r="L1782">
        <v>10</v>
      </c>
    </row>
    <row r="1783" spans="1:12">
      <c r="A1783" t="s">
        <v>25</v>
      </c>
      <c r="B1783" t="s">
        <v>1209</v>
      </c>
      <c r="C1783">
        <v>23507</v>
      </c>
      <c r="D1783">
        <v>436</v>
      </c>
      <c r="E1783" t="s">
        <v>1209</v>
      </c>
      <c r="F1783" s="8">
        <v>46026</v>
      </c>
      <c r="G1783" t="s">
        <v>14337</v>
      </c>
      <c r="H1783">
        <v>33</v>
      </c>
      <c r="I1783">
        <v>33</v>
      </c>
      <c r="J1783">
        <v>7</v>
      </c>
      <c r="K1783" t="s">
        <v>14338</v>
      </c>
      <c r="L1783">
        <v>2</v>
      </c>
    </row>
    <row r="1784" spans="1:12">
      <c r="A1784" t="s">
        <v>25</v>
      </c>
      <c r="B1784" t="s">
        <v>1209</v>
      </c>
      <c r="C1784">
        <v>32910</v>
      </c>
      <c r="D1784">
        <v>436</v>
      </c>
      <c r="E1784" t="s">
        <v>1209</v>
      </c>
      <c r="F1784" s="8">
        <v>46096</v>
      </c>
      <c r="G1784" t="s">
        <v>14337</v>
      </c>
      <c r="H1784">
        <v>45</v>
      </c>
      <c r="I1784">
        <v>45</v>
      </c>
      <c r="J1784">
        <v>0</v>
      </c>
      <c r="K1784" t="s">
        <v>14338</v>
      </c>
      <c r="L1784">
        <v>12</v>
      </c>
    </row>
    <row r="1785" spans="1:12">
      <c r="A1785" t="s">
        <v>25</v>
      </c>
      <c r="B1785" t="s">
        <v>7405</v>
      </c>
      <c r="C1785">
        <v>31921</v>
      </c>
      <c r="D1785">
        <v>437</v>
      </c>
      <c r="E1785" t="s">
        <v>7405</v>
      </c>
      <c r="F1785" s="8">
        <v>46089</v>
      </c>
      <c r="G1785" t="s">
        <v>14337</v>
      </c>
      <c r="H1785">
        <v>20</v>
      </c>
      <c r="I1785">
        <v>20</v>
      </c>
      <c r="J1785">
        <v>0</v>
      </c>
      <c r="K1785" t="s">
        <v>14338</v>
      </c>
      <c r="L1785">
        <v>11</v>
      </c>
    </row>
    <row r="1786" spans="1:12">
      <c r="A1786" t="s">
        <v>25</v>
      </c>
      <c r="B1786" t="s">
        <v>7405</v>
      </c>
      <c r="C1786">
        <v>28092</v>
      </c>
      <c r="D1786">
        <v>437</v>
      </c>
      <c r="E1786" t="s">
        <v>7405</v>
      </c>
      <c r="F1786" s="8">
        <v>46060</v>
      </c>
      <c r="G1786" t="s">
        <v>14337</v>
      </c>
      <c r="H1786">
        <v>20</v>
      </c>
      <c r="I1786">
        <v>20</v>
      </c>
      <c r="J1786">
        <v>0</v>
      </c>
      <c r="K1786" t="s">
        <v>14338</v>
      </c>
      <c r="L1786">
        <v>6</v>
      </c>
    </row>
    <row r="1787" spans="1:12">
      <c r="A1787" t="s">
        <v>25</v>
      </c>
      <c r="B1787" t="s">
        <v>7405</v>
      </c>
      <c r="C1787">
        <v>28989</v>
      </c>
      <c r="D1787">
        <v>437</v>
      </c>
      <c r="E1787" t="s">
        <v>7405</v>
      </c>
      <c r="F1787" s="8">
        <v>46068</v>
      </c>
      <c r="G1787" t="s">
        <v>14337</v>
      </c>
      <c r="H1787">
        <v>20</v>
      </c>
      <c r="I1787">
        <v>20</v>
      </c>
      <c r="J1787">
        <v>0</v>
      </c>
      <c r="K1787" t="s">
        <v>14338</v>
      </c>
      <c r="L1787">
        <v>8</v>
      </c>
    </row>
    <row r="1788" spans="1:12">
      <c r="A1788" t="s">
        <v>25</v>
      </c>
      <c r="B1788" t="s">
        <v>7405</v>
      </c>
      <c r="C1788">
        <v>29786</v>
      </c>
      <c r="D1788">
        <v>437</v>
      </c>
      <c r="E1788" t="s">
        <v>7405</v>
      </c>
      <c r="F1788" s="8">
        <v>46075</v>
      </c>
      <c r="G1788" t="s">
        <v>14337</v>
      </c>
      <c r="H1788">
        <v>20</v>
      </c>
      <c r="I1788">
        <v>20</v>
      </c>
      <c r="J1788">
        <v>0</v>
      </c>
      <c r="K1788" t="s">
        <v>14338</v>
      </c>
      <c r="L1788">
        <v>9</v>
      </c>
    </row>
    <row r="1789" spans="1:12">
      <c r="A1789" t="s">
        <v>25</v>
      </c>
      <c r="B1789" t="s">
        <v>7405</v>
      </c>
      <c r="C1789">
        <v>26257</v>
      </c>
      <c r="D1789">
        <v>437</v>
      </c>
      <c r="E1789" t="s">
        <v>7405</v>
      </c>
      <c r="F1789" s="8">
        <v>46047</v>
      </c>
      <c r="G1789" t="s">
        <v>14337</v>
      </c>
      <c r="H1789">
        <v>14</v>
      </c>
      <c r="I1789">
        <v>14</v>
      </c>
      <c r="J1789">
        <v>0</v>
      </c>
      <c r="K1789" t="s">
        <v>14338</v>
      </c>
      <c r="L1789">
        <v>5</v>
      </c>
    </row>
    <row r="1790" spans="1:12">
      <c r="A1790" t="s">
        <v>25</v>
      </c>
      <c r="B1790" t="s">
        <v>7405</v>
      </c>
      <c r="C1790">
        <v>25245</v>
      </c>
      <c r="D1790">
        <v>437</v>
      </c>
      <c r="E1790" t="s">
        <v>7405</v>
      </c>
      <c r="F1790" s="8">
        <v>46040</v>
      </c>
      <c r="G1790" t="s">
        <v>14337</v>
      </c>
      <c r="H1790">
        <v>14</v>
      </c>
      <c r="I1790">
        <v>14</v>
      </c>
      <c r="J1790">
        <v>0</v>
      </c>
      <c r="K1790" t="s">
        <v>14338</v>
      </c>
      <c r="L1790">
        <v>4</v>
      </c>
    </row>
    <row r="1791" spans="1:12">
      <c r="A1791" t="s">
        <v>25</v>
      </c>
      <c r="B1791" t="s">
        <v>7405</v>
      </c>
      <c r="C1791">
        <v>24417</v>
      </c>
      <c r="D1791">
        <v>437</v>
      </c>
      <c r="E1791" t="s">
        <v>7405</v>
      </c>
      <c r="F1791" s="8">
        <v>46033</v>
      </c>
      <c r="G1791" t="s">
        <v>14337</v>
      </c>
      <c r="H1791">
        <v>14</v>
      </c>
      <c r="I1791">
        <v>14</v>
      </c>
      <c r="J1791">
        <v>0</v>
      </c>
      <c r="K1791" t="s">
        <v>14338</v>
      </c>
      <c r="L1791">
        <v>3</v>
      </c>
    </row>
    <row r="1792" spans="1:12">
      <c r="A1792" t="s">
        <v>25</v>
      </c>
      <c r="B1792" t="s">
        <v>7405</v>
      </c>
      <c r="C1792">
        <v>27100</v>
      </c>
      <c r="D1792">
        <v>437</v>
      </c>
      <c r="E1792" t="s">
        <v>7405</v>
      </c>
      <c r="F1792" s="8">
        <v>46053</v>
      </c>
      <c r="G1792" t="s">
        <v>14337</v>
      </c>
      <c r="H1792">
        <v>20</v>
      </c>
      <c r="I1792">
        <v>20</v>
      </c>
      <c r="J1792">
        <v>6</v>
      </c>
      <c r="K1792" t="s">
        <v>14338</v>
      </c>
      <c r="L1792">
        <v>5</v>
      </c>
    </row>
    <row r="1793" spans="1:12">
      <c r="A1793" t="s">
        <v>25</v>
      </c>
      <c r="B1793" t="s">
        <v>7405</v>
      </c>
      <c r="C1793">
        <v>23509</v>
      </c>
      <c r="D1793">
        <v>437</v>
      </c>
      <c r="E1793" t="s">
        <v>7405</v>
      </c>
      <c r="F1793" s="8">
        <v>46026</v>
      </c>
      <c r="G1793" t="s">
        <v>14337</v>
      </c>
      <c r="H1793">
        <v>14</v>
      </c>
      <c r="I1793">
        <v>14</v>
      </c>
      <c r="J1793">
        <v>7</v>
      </c>
      <c r="K1793" t="s">
        <v>14338</v>
      </c>
      <c r="L1793">
        <v>2</v>
      </c>
    </row>
    <row r="1794" spans="1:12">
      <c r="A1794" t="s">
        <v>25</v>
      </c>
      <c r="B1794" t="s">
        <v>7405</v>
      </c>
      <c r="C1794">
        <v>30905</v>
      </c>
      <c r="D1794">
        <v>437</v>
      </c>
      <c r="E1794" t="s">
        <v>7405</v>
      </c>
      <c r="F1794" s="8">
        <v>46082</v>
      </c>
      <c r="G1794" t="s">
        <v>14337</v>
      </c>
      <c r="H1794">
        <v>20</v>
      </c>
      <c r="I1794">
        <v>20</v>
      </c>
      <c r="J1794">
        <v>0</v>
      </c>
      <c r="K1794" t="s">
        <v>14338</v>
      </c>
      <c r="L1794">
        <v>10</v>
      </c>
    </row>
    <row r="1795" spans="1:12">
      <c r="A1795" t="s">
        <v>25</v>
      </c>
      <c r="B1795" t="s">
        <v>7405</v>
      </c>
      <c r="C1795">
        <v>32912</v>
      </c>
      <c r="D1795">
        <v>437</v>
      </c>
      <c r="E1795" t="s">
        <v>7405</v>
      </c>
      <c r="F1795" s="8">
        <v>46096</v>
      </c>
      <c r="G1795" t="s">
        <v>14337</v>
      </c>
      <c r="H1795">
        <v>20</v>
      </c>
      <c r="I1795">
        <v>20</v>
      </c>
      <c r="J1795">
        <v>0</v>
      </c>
      <c r="K1795" t="s">
        <v>14338</v>
      </c>
      <c r="L1795">
        <v>12</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54567-9514-405C-BB7B-EBEF5128D92C}">
  <sheetPr codeName="Sheet11"/>
  <dimension ref="A1:AJ855"/>
  <sheetViews>
    <sheetView topLeftCell="A126" zoomScale="70" zoomScaleNormal="90" workbookViewId="0">
      <selection activeCell="H792" sqref="H792"/>
    </sheetView>
  </sheetViews>
  <sheetFormatPr defaultColWidth="8.5703125" defaultRowHeight="12.6"/>
  <cols>
    <col min="1" max="1" width="11.5703125" style="11" bestFit="1" customWidth="1"/>
    <col min="2" max="2" width="19.42578125" style="11" bestFit="1" customWidth="1"/>
    <col min="3" max="3" width="22.7109375" style="11" bestFit="1" customWidth="1"/>
    <col min="4" max="4" width="17.7109375" style="12" bestFit="1" customWidth="1"/>
    <col min="5" max="5" width="15.42578125" style="11" hidden="1" customWidth="1"/>
    <col min="6" max="6" width="12" style="35" hidden="1" customWidth="1"/>
    <col min="7" max="7" width="12" style="11" hidden="1" customWidth="1"/>
    <col min="8" max="8" width="46.85546875" style="11" bestFit="1" customWidth="1"/>
    <col min="9" max="9" width="17.7109375" style="11" bestFit="1" customWidth="1"/>
    <col min="10" max="10" width="17" style="11" customWidth="1"/>
    <col min="11" max="11" width="20.7109375" style="11" bestFit="1" customWidth="1"/>
    <col min="12" max="12" width="13.140625" style="11" bestFit="1" customWidth="1"/>
    <col min="13" max="13" width="13.42578125" style="11" customWidth="1"/>
    <col min="14" max="14" width="22" style="11" customWidth="1"/>
    <col min="15" max="15" width="15.5703125" style="11" customWidth="1"/>
    <col min="16" max="16" width="35.5703125" style="11" customWidth="1"/>
    <col min="17" max="17" width="80.7109375" style="35" bestFit="1" customWidth="1"/>
    <col min="18" max="18" width="27.7109375" style="11" bestFit="1" customWidth="1"/>
    <col min="19" max="19" width="23.42578125" style="11" customWidth="1"/>
    <col min="20" max="20" width="24.5703125" style="11" bestFit="1" customWidth="1"/>
    <col min="21" max="21" width="17.85546875" style="11" customWidth="1"/>
    <col min="22" max="22" width="21.85546875" style="11" customWidth="1"/>
    <col min="23" max="23" width="21.5703125" style="11" customWidth="1"/>
    <col min="24" max="24" width="11.140625" style="11" customWidth="1"/>
    <col min="25" max="25" width="80.7109375" style="35" bestFit="1" customWidth="1"/>
    <col min="26" max="26" width="19.5703125" style="11" customWidth="1"/>
    <col min="27" max="27" width="80.140625" style="31" bestFit="1" customWidth="1"/>
    <col min="28" max="28" width="80.7109375" style="31" bestFit="1" customWidth="1"/>
    <col min="29" max="29" width="20.140625" bestFit="1" customWidth="1"/>
    <col min="30" max="30" width="15.5703125" style="12" bestFit="1" customWidth="1"/>
    <col min="31" max="31" width="22.42578125" style="11" bestFit="1" customWidth="1"/>
    <col min="32" max="32" width="26.42578125" style="11" bestFit="1" customWidth="1"/>
    <col min="33" max="33" width="26.140625" style="11" bestFit="1" customWidth="1"/>
    <col min="34" max="34" width="15.5703125" style="11" bestFit="1" customWidth="1"/>
    <col min="35" max="35" width="13.140625" style="37" bestFit="1" customWidth="1"/>
    <col min="36" max="36" width="20.7109375" style="37" bestFit="1" customWidth="1"/>
    <col min="37" max="16384" width="8.5703125" style="11"/>
  </cols>
  <sheetData>
    <row r="1" spans="1:36">
      <c r="A1" s="11" t="s">
        <v>0</v>
      </c>
      <c r="B1" s="11" t="s">
        <v>1</v>
      </c>
      <c r="C1" s="11" t="s">
        <v>2</v>
      </c>
      <c r="D1" s="12" t="s">
        <v>3</v>
      </c>
      <c r="E1" s="11" t="s">
        <v>4</v>
      </c>
      <c r="F1" t="s">
        <v>5</v>
      </c>
      <c r="G1" t="s">
        <v>6</v>
      </c>
      <c r="H1" s="11" t="s">
        <v>7</v>
      </c>
      <c r="I1" s="11" t="s">
        <v>8</v>
      </c>
      <c r="J1" s="11" t="s">
        <v>9</v>
      </c>
      <c r="K1" s="11" t="s">
        <v>14246</v>
      </c>
      <c r="L1" s="11" t="s">
        <v>14247</v>
      </c>
      <c r="M1" s="34" t="s">
        <v>14248</v>
      </c>
      <c r="N1" s="11" t="s">
        <v>14249</v>
      </c>
      <c r="O1" s="11" t="s">
        <v>14040</v>
      </c>
      <c r="P1" s="11" t="s">
        <v>14046</v>
      </c>
      <c r="Q1" s="11" t="s">
        <v>14047</v>
      </c>
      <c r="R1" s="34" t="s">
        <v>14250</v>
      </c>
      <c r="S1" s="11" t="s">
        <v>14251</v>
      </c>
      <c r="T1" s="11" t="s">
        <v>14252</v>
      </c>
      <c r="U1" s="11" t="s">
        <v>14253</v>
      </c>
      <c r="V1" s="11" t="s">
        <v>14254</v>
      </c>
      <c r="W1" s="11" t="s">
        <v>14255</v>
      </c>
      <c r="X1" s="11" t="s">
        <v>14256</v>
      </c>
      <c r="Y1" s="11" t="s">
        <v>14045</v>
      </c>
      <c r="Z1" s="34" t="s">
        <v>14257</v>
      </c>
      <c r="AA1" s="31" t="s">
        <v>14258</v>
      </c>
      <c r="AB1" s="32" t="s">
        <v>14259</v>
      </c>
      <c r="AC1" s="11" t="s">
        <v>14260</v>
      </c>
      <c r="AD1" s="12" t="s">
        <v>14261</v>
      </c>
      <c r="AE1" s="34" t="s">
        <v>14262</v>
      </c>
      <c r="AF1" s="34" t="s">
        <v>14263</v>
      </c>
      <c r="AG1" s="34" t="s">
        <v>14264</v>
      </c>
      <c r="AH1" s="34" t="s">
        <v>14265</v>
      </c>
      <c r="AI1" s="11" t="s">
        <v>14266</v>
      </c>
      <c r="AJ1" s="11" t="s">
        <v>14267</v>
      </c>
    </row>
    <row r="2" spans="1:36">
      <c r="A2" s="11">
        <v>1300000000</v>
      </c>
      <c r="B2" s="11" t="s">
        <v>11</v>
      </c>
      <c r="C2" s="11" t="s">
        <v>12</v>
      </c>
      <c r="D2" s="12">
        <v>45964</v>
      </c>
      <c r="E2" s="11" t="s">
        <v>13</v>
      </c>
      <c r="F2"/>
      <c r="G2"/>
      <c r="H2" s="35" t="s">
        <v>14</v>
      </c>
      <c r="I2" s="71">
        <v>45962.421527777777</v>
      </c>
      <c r="J2" s="71">
        <v>45962.428472222222</v>
      </c>
      <c r="K2" s="11">
        <v>0.17</v>
      </c>
      <c r="L2" s="72">
        <v>45962</v>
      </c>
      <c r="M2" s="73">
        <f>_xlfn.ISOWEEKNUM(Unique_Data[[#This Row],[Created On]])</f>
        <v>45</v>
      </c>
      <c r="N2" s="73">
        <f>60*Unique_Data[[#This Row],[Downtime (hr.)]]</f>
        <v>10.200000000000001</v>
      </c>
      <c r="O2" s="73" t="str" cm="1">
        <f t="array" ref="O2">_xlfn.LET(
    _xlpm.text, LOWER(H2),
    _xlpm.keywords, Table2[Keyword],
    _xlpm.score,
        _xlfn.BYROW(_xlpm.keywords,
            _xlfn.LAMBDA(_xlpm.k,
                SUM(--ISNUMBER(SEARCH(_xlfn.TEXTSPLIT(LOWER(_xlpm.k)," "), _xlpm.text)))
            )
        ),
    _xlpm.bestMatch, _xlfn.XMATCH(MAX(_xlpm.score), _xlpm.score),
    IF(MAX(_xlpm.score)=0, "Other", INDEX(_xlpm.keywords, _xlpm.bestMatch))
)</f>
        <v>Spreader</v>
      </c>
      <c r="P2" s="73" t="str">
        <f>IFERROR(INDEX(Table11[Failure Mode],MATCH(O2,Table11[Keyword],0)),"General Failure Mode")</f>
        <v>Spreader System Fault</v>
      </c>
      <c r="Q2" s="74" t="str">
        <f>IFERROR(INDEX(Table12[Failure Effect],MATCH(P2,Table12[Failure Mode],0)),"Operational performance degradation and need for maintenance review.")</f>
        <v>Inability to lock/unlock or position spreader correctly, creating handling disruption and safety exposure.</v>
      </c>
      <c r="R2" s="73">
        <f>IFERROR(INDEX(Table13[Base Severity],MATCH(C2,Table13[Equipment Class],0)),6)</f>
        <v>9</v>
      </c>
      <c r="S2" s="73">
        <f>IFERROR(INDEX(Table2[Severity],MATCH(O2,Table2[Keyword],0)),0)</f>
        <v>6</v>
      </c>
      <c r="T2" s="73">
        <f>IFERROR(LOOKUP(N2,Table6[Minutes],Table6[Severity]),0)</f>
        <v>4</v>
      </c>
      <c r="U2" s="73">
        <f>MAX(ROUNDUP(AVERAGE(R2,T2),0),Unique_Data[[#This Row],[Keyword Severity]])</f>
        <v>7</v>
      </c>
      <c r="V2" s="73">
        <f>IFERROR(INDEX(Table5[Detectability],MATCH(O2,Table5[Keyword],0)),IFERROR(INDEX(Table13[Default Detectability],MATCH(C2,Table13[Equipment Class],0)),6))</f>
        <v>2</v>
      </c>
      <c r="W2" s="73">
        <f t="shared" ref="W2:W65" si="0">COUNTIFS($B:$B,B2,$P:$P,P2)</f>
        <v>5</v>
      </c>
      <c r="X2" s="75">
        <f t="shared" ref="X2:X65" si="1">U2*V2*W2</f>
        <v>70</v>
      </c>
      <c r="Y2" s="74" t="str">
        <f>IFERROR(INDEX(Table10[Recommended Action],MATCH(O2,Table10[Keyword],0)),"Review failure &amp; perform RCA")</f>
        <v>Inspect twistlocks, hydraulics and sensors; recalibrate spreader controller.</v>
      </c>
      <c r="Z2" s="11" t="s">
        <v>14271</v>
      </c>
      <c r="AA2" s="31" t="s">
        <v>14345</v>
      </c>
      <c r="AB2" s="31" t="s">
        <v>14346</v>
      </c>
      <c r="AC2" s="73" t="str">
        <f t="shared" ref="AC2:AC65" si="2">_xlfn.IFS(X2&gt;=300,"Critical",X2&gt;=200,"High", X2&gt;=100,"Medium", TRUE,"Low")</f>
        <v>Low</v>
      </c>
      <c r="AD2" s="76">
        <v>45985</v>
      </c>
      <c r="AE2" s="75">
        <f>Unique_Data[[#This Row],[Severity (S)]]</f>
        <v>7</v>
      </c>
      <c r="AF2" s="75" cm="1">
        <f t="array" ref="AF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 s="75" cm="1">
        <f t="array" ref="AG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 s="75">
        <f t="shared" ref="AH2:AH65" si="3">AE2*AF2*AG2</f>
        <v>14</v>
      </c>
      <c r="AI2" s="77" t="str" cm="1">
        <f t="array" aca="1" ref="AI2" ca="1">_xlfn.IFS(ISBLANK(Unique_Data[[#This Row],[Updated Action]]),"Open",NOT(ISBLANK(Unique_Data[[#This Row],[Updated Action]])),"Finished",AND(NOT(ISBLANK(Unique_Data[[#This Row],[Updated Action]])),Unique_Data[[#This Row],[Due date]]&gt;=TODAY()),"In Progress",Unique_Data[[#This Row],[Due date]]&lt;TODAY(),"Overdue")</f>
        <v>Finished</v>
      </c>
      <c r="AJ2" s="33"/>
    </row>
    <row r="3" spans="1:36">
      <c r="A3" s="11">
        <v>1300000001</v>
      </c>
      <c r="B3" s="11" t="s">
        <v>15</v>
      </c>
      <c r="C3" s="11" t="s">
        <v>16</v>
      </c>
      <c r="D3" s="12">
        <v>45964</v>
      </c>
      <c r="E3" s="11" t="s">
        <v>13</v>
      </c>
      <c r="F3"/>
      <c r="G3"/>
      <c r="H3" s="35" t="s">
        <v>17</v>
      </c>
      <c r="I3" s="71">
        <v>45962.48333333333</v>
      </c>
      <c r="J3" s="71">
        <v>45962.491666666669</v>
      </c>
      <c r="K3" s="11">
        <v>0.2</v>
      </c>
      <c r="L3" s="72">
        <v>45962</v>
      </c>
      <c r="M3" s="73">
        <f>_xlfn.ISOWEEKNUM(Unique_Data[[#This Row],[Created On]])</f>
        <v>45</v>
      </c>
      <c r="N3" s="73">
        <f>60*Unique_Data[[#This Row],[Downtime (hr.)]]</f>
        <v>12</v>
      </c>
      <c r="O3" s="73" t="str" cm="1">
        <f t="array" ref="O3">_xlfn.LET(
    _xlpm.text, LOWER(H3),
    _xlpm.keywords, Table2[Keyword],
    _xlpm.score,
        _xlfn.BYROW(_xlpm.keywords,
            _xlfn.LAMBDA(_xlpm.k,
                SUM(--ISNUMBER(SEARCH(_xlfn.TEXTSPLIT(LOWER(_xlpm.k)," "), _xlpm.text)))
            )
        ),
    _xlpm.bestMatch, _xlfn.XMATCH(MAX(_xlpm.score), _xlpm.score),
    IF(MAX(_xlpm.score)=0, "Other", INDEX(_xlpm.keywords, _xlpm.bestMatch))
)</f>
        <v>Engine Power</v>
      </c>
      <c r="P3" s="73" t="str">
        <f>IFERROR(INDEX(Table11[Failure Mode],MATCH(O3,Table11[Keyword],0)),"General Failure Mode")</f>
        <v>Engine Power Loss</v>
      </c>
      <c r="Q3" s="74" t="str">
        <f>IFERROR(INDEX(Table12[Failure Effect],MATCH(P3,Table12[Failure Mode],0)),"Operational performance degradation and need for maintenance review.")</f>
        <v>Reduced machine performance, slow operation, and risk of complete shutdown under load.</v>
      </c>
      <c r="R3" s="73">
        <f>IFERROR(INDEX(Table13[Base Severity],MATCH(C3,Table13[Equipment Class],0)),6)</f>
        <v>8</v>
      </c>
      <c r="S3" s="73">
        <f>IFERROR(INDEX(Table2[Severity],MATCH(O3,Table2[Keyword],0)),0)</f>
        <v>6</v>
      </c>
      <c r="T3" s="73">
        <f>IFERROR(LOOKUP(N3,Table6[Minutes],Table6[Severity]),0)</f>
        <v>4</v>
      </c>
      <c r="U3" s="73">
        <f>MAX(ROUNDUP(AVERAGE(R3,T3),0),Unique_Data[[#This Row],[Keyword Severity]])</f>
        <v>6</v>
      </c>
      <c r="V3" s="73">
        <f>IFERROR(INDEX(Table5[Detectability],MATCH(O3,Table5[Keyword],0)),IFERROR(INDEX(Table13[Default Detectability],MATCH(C3,Table13[Equipment Class],0)),6))</f>
        <v>4</v>
      </c>
      <c r="W3" s="73">
        <f t="shared" si="0"/>
        <v>2</v>
      </c>
      <c r="X3" s="75">
        <f t="shared" si="1"/>
        <v>48</v>
      </c>
      <c r="Y3" s="74" t="str">
        <f>IFERROR(INDEX(Table10[Recommended Action],MATCH(O3,Table10[Keyword],0)),"Review failure &amp; perform RCA")</f>
        <v>Download engine ECU faults; inspect fuel/air filters; test turbo and injectors.</v>
      </c>
      <c r="Z3" s="11" t="s">
        <v>14271</v>
      </c>
      <c r="AC3" s="73" t="str">
        <f t="shared" si="2"/>
        <v>Low</v>
      </c>
      <c r="AD3" s="76"/>
      <c r="AE3" s="75">
        <f>Unique_Data[[#This Row],[Severity (S)]]</f>
        <v>6</v>
      </c>
      <c r="AF3" s="75" cm="1">
        <f t="array" ref="AF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3" s="75" cm="1">
        <f t="array" ref="AG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 s="75">
        <f t="shared" si="3"/>
        <v>48</v>
      </c>
      <c r="AI3" s="77" t="str" cm="1">
        <f t="array" aca="1" ref="AI3" ca="1">_xlfn.IFS(ISBLANK(Unique_Data[[#This Row],[Updated Action]]),"Open",NOT(ISBLANK(Unique_Data[[#This Row],[Updated Action]])),"Finished",AND(NOT(ISBLANK(Unique_Data[[#This Row],[Updated Action]])),Unique_Data[[#This Row],[Due date]]&gt;=TODAY()),"In Progress",Unique_Data[[#This Row],[Due date]]&lt;TODAY(),"Overdue")</f>
        <v>Open</v>
      </c>
      <c r="AJ3" s="33"/>
    </row>
    <row r="4" spans="1:36">
      <c r="A4" s="11">
        <v>1300000002</v>
      </c>
      <c r="B4" s="11" t="s">
        <v>18</v>
      </c>
      <c r="C4" s="11" t="s">
        <v>12</v>
      </c>
      <c r="D4" s="12">
        <v>45965</v>
      </c>
      <c r="E4" s="11" t="s">
        <v>13</v>
      </c>
      <c r="F4"/>
      <c r="G4"/>
      <c r="H4" s="35" t="s">
        <v>19</v>
      </c>
      <c r="I4" s="71">
        <v>45965.375</v>
      </c>
      <c r="J4" s="71">
        <v>45965.381944444445</v>
      </c>
      <c r="K4" s="11">
        <v>0.17</v>
      </c>
      <c r="L4" s="72">
        <v>45962</v>
      </c>
      <c r="M4" s="73">
        <f>_xlfn.ISOWEEKNUM(Unique_Data[[#This Row],[Created On]])</f>
        <v>45</v>
      </c>
      <c r="N4" s="73">
        <f>60*Unique_Data[[#This Row],[Downtime (hr.)]]</f>
        <v>10.200000000000001</v>
      </c>
      <c r="O4" s="73" t="str" cm="1">
        <f t="array" ref="O4">_xlfn.LET(
    _xlpm.text, LOWER(H4),
    _xlpm.keywords, Table2[Keyword],
    _xlpm.score,
        _xlfn.BYROW(_xlpm.keywords,
            _xlfn.LAMBDA(_xlpm.k,
                SUM(--ISNUMBER(SEARCH(_xlfn.TEXTSPLIT(LOWER(_xlpm.k)," "), _xlpm.text)))
            )
        ),
    _xlpm.bestMatch, _xlfn.XMATCH(MAX(_xlpm.score), _xlpm.score),
    IF(MAX(_xlpm.score)=0, "Other", INDEX(_xlpm.keywords, _xlpm.bestMatch))
)</f>
        <v>No Trolley</v>
      </c>
      <c r="P4" s="73" t="str">
        <f>IFERROR(INDEX(Table11[Failure Mode],MATCH(O4,Table11[Keyword],0)),"General Failure Mode")</f>
        <v>Trolley Motion Failure</v>
      </c>
      <c r="Q4" s="74" t="str">
        <f>IFERROR(INDEX(Table12[Failure Effect],MATCH(P4,Table12[Failure Mode],0)),"Operational performance degradation and need for maintenance review.")</f>
        <v>Inability to position spreader correctly, cycle interruption, and handling delay.</v>
      </c>
      <c r="R4" s="73">
        <f>IFERROR(INDEX(Table13[Base Severity],MATCH(C4,Table13[Equipment Class],0)),6)</f>
        <v>9</v>
      </c>
      <c r="S4" s="73">
        <f>IFERROR(INDEX(Table2[Severity],MATCH(O4,Table2[Keyword],0)),0)</f>
        <v>6</v>
      </c>
      <c r="T4" s="73">
        <f>IFERROR(LOOKUP(N4,Table6[Minutes],Table6[Severity]),0)</f>
        <v>4</v>
      </c>
      <c r="U4" s="73">
        <f>MAX(ROUNDUP(AVERAGE(R4,T4),0),Unique_Data[[#This Row],[Keyword Severity]])</f>
        <v>7</v>
      </c>
      <c r="V4" s="73">
        <f>IFERROR(INDEX(Table5[Detectability],MATCH(O4,Table5[Keyword],0)),IFERROR(INDEX(Table13[Default Detectability],MATCH(C4,Table13[Equipment Class],0)),6))</f>
        <v>3</v>
      </c>
      <c r="W4" s="73">
        <f t="shared" si="0"/>
        <v>2</v>
      </c>
      <c r="X4" s="75">
        <f t="shared" si="1"/>
        <v>42</v>
      </c>
      <c r="Y4" s="74" t="str">
        <f>IFERROR(INDEX(Table10[Recommended Action],MATCH(O4,Table10[Keyword],0)),"Review failure &amp; perform RCA")</f>
        <v>Inspect trolley drives, cable reels and limit switches; test trolley inverter.</v>
      </c>
      <c r="Z4" s="11" t="s">
        <v>14271</v>
      </c>
      <c r="AA4" s="31" t="s">
        <v>14347</v>
      </c>
      <c r="AB4" s="31" t="s">
        <v>14348</v>
      </c>
      <c r="AC4" s="73" t="str">
        <f t="shared" si="2"/>
        <v>Low</v>
      </c>
      <c r="AD4" s="76">
        <v>45985</v>
      </c>
      <c r="AE4" s="75">
        <f>Unique_Data[[#This Row],[Severity (S)]]</f>
        <v>7</v>
      </c>
      <c r="AF4" s="75" cm="1">
        <f t="array" ref="AF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 s="75" cm="1">
        <f t="array" ref="AG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 s="75">
        <f t="shared" si="3"/>
        <v>42</v>
      </c>
      <c r="AI4" s="77" t="str" cm="1">
        <f t="array" aca="1" ref="AI4" ca="1">_xlfn.IFS(ISBLANK(Unique_Data[[#This Row],[Updated Action]]),"Open",NOT(ISBLANK(Unique_Data[[#This Row],[Updated Action]])),"Finished",AND(NOT(ISBLANK(Unique_Data[[#This Row],[Updated Action]])),Unique_Data[[#This Row],[Due date]]&gt;=TODAY()),"In Progress",Unique_Data[[#This Row],[Due date]]&lt;TODAY(),"Overdue")</f>
        <v>Finished</v>
      </c>
      <c r="AJ4" s="33"/>
    </row>
    <row r="5" spans="1:36">
      <c r="A5" s="11">
        <v>1300000003</v>
      </c>
      <c r="B5" s="11" t="s">
        <v>20</v>
      </c>
      <c r="C5" s="11" t="s">
        <v>16</v>
      </c>
      <c r="D5" s="12">
        <v>45965</v>
      </c>
      <c r="E5" s="11" t="s">
        <v>13</v>
      </c>
      <c r="F5"/>
      <c r="G5"/>
      <c r="H5" s="35" t="s">
        <v>21</v>
      </c>
      <c r="I5" s="71">
        <v>45965.375</v>
      </c>
      <c r="J5" s="71">
        <v>45965.385416666664</v>
      </c>
      <c r="K5" s="11">
        <v>0.25</v>
      </c>
      <c r="L5" s="72">
        <v>45962</v>
      </c>
      <c r="M5" s="73">
        <f>_xlfn.ISOWEEKNUM(Unique_Data[[#This Row],[Created On]])</f>
        <v>45</v>
      </c>
      <c r="N5" s="73">
        <f>60*Unique_Data[[#This Row],[Downtime (hr.)]]</f>
        <v>15</v>
      </c>
      <c r="O5" s="73" t="str" cm="1">
        <f t="array" ref="O5">_xlfn.LET(
    _xlpm.text, LOWER(H5),
    _xlpm.keywords, Table2[Keyword],
    _xlpm.score,
        _xlfn.BYROW(_xlpm.keywords,
            _xlfn.LAMBDA(_xlpm.k,
                SUM(--ISNUMBER(SEARCH(_xlfn.TEXTSPLIT(LOWER(_xlpm.k)," "), _xlpm.text)))
            )
        ),
    _xlpm.bestMatch, _xlfn.XMATCH(MAX(_xlpm.score), _xlpm.score),
    IF(MAX(_xlpm.score)=0, "Other", INDEX(_xlpm.keywords, _xlpm.bestMatch))
)</f>
        <v>No Diesel</v>
      </c>
      <c r="P5" s="73" t="str">
        <f>IFERROR(INDEX(Table11[Failure Mode],MATCH(O5,Table11[Keyword],0)),"General Failure Mode")</f>
        <v>Diesel Engine Unavailable</v>
      </c>
      <c r="Q5" s="74" t="str">
        <f>IFERROR(INDEX(Table12[Failure Effect],MATCH(P5,Table12[Failure Mode],0)),"Operational performance degradation and need for maintenance review.")</f>
        <v>Machine unavailable for service, immediate downtime, and possible operational backlog.</v>
      </c>
      <c r="R5" s="73">
        <f>IFERROR(INDEX(Table13[Base Severity],MATCH(C5,Table13[Equipment Class],0)),6)</f>
        <v>8</v>
      </c>
      <c r="S5" s="73">
        <f>IFERROR(INDEX(Table2[Severity],MATCH(O5,Table2[Keyword],0)),0)</f>
        <v>6</v>
      </c>
      <c r="T5" s="73">
        <f>IFERROR(LOOKUP(N5,Table6[Minutes],Table6[Severity]),0)</f>
        <v>4</v>
      </c>
      <c r="U5" s="73">
        <f>MAX(ROUNDUP(AVERAGE(R5,T5),0),Unique_Data[[#This Row],[Keyword Severity]])</f>
        <v>6</v>
      </c>
      <c r="V5" s="73">
        <f>IFERROR(INDEX(Table5[Detectability],MATCH(O5,Table5[Keyword],0)),IFERROR(INDEX(Table13[Default Detectability],MATCH(C5,Table13[Equipment Class],0)),6))</f>
        <v>4</v>
      </c>
      <c r="W5" s="73">
        <f t="shared" si="0"/>
        <v>2</v>
      </c>
      <c r="X5" s="75">
        <f t="shared" si="1"/>
        <v>48</v>
      </c>
      <c r="Y5" s="74" t="str">
        <f>IFERROR(INDEX(Table10[Recommended Action],MATCH(O5,Table10[Keyword],0)),"Review failure &amp; perform RCA")</f>
        <v>Check battery/ECU/priming; verify fuel line and filters; test starter circuit.</v>
      </c>
      <c r="Z5" s="11" t="s">
        <v>14271</v>
      </c>
      <c r="AC5" s="73" t="str">
        <f t="shared" si="2"/>
        <v>Low</v>
      </c>
      <c r="AD5" s="76"/>
      <c r="AE5" s="75">
        <f>Unique_Data[[#This Row],[Severity (S)]]</f>
        <v>6</v>
      </c>
      <c r="AF5" s="75" cm="1">
        <f t="array" ref="AF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 s="75" cm="1">
        <f t="array" ref="AG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 s="75">
        <f t="shared" si="3"/>
        <v>48</v>
      </c>
      <c r="AI5" s="77" t="str" cm="1">
        <f t="array" aca="1" ref="AI5" ca="1">_xlfn.IFS(ISBLANK(Unique_Data[[#This Row],[Updated Action]]),"Open",NOT(ISBLANK(Unique_Data[[#This Row],[Updated Action]])),"Finished",AND(NOT(ISBLANK(Unique_Data[[#This Row],[Updated Action]])),Unique_Data[[#This Row],[Due date]]&gt;=TODAY()),"In Progress",Unique_Data[[#This Row],[Due date]]&lt;TODAY(),"Overdue")</f>
        <v>Open</v>
      </c>
      <c r="AJ5" s="33"/>
    </row>
    <row r="6" spans="1:36">
      <c r="A6" s="11">
        <v>1300000004</v>
      </c>
      <c r="B6" s="11" t="s">
        <v>11</v>
      </c>
      <c r="C6" s="11" t="s">
        <v>12</v>
      </c>
      <c r="D6" s="12">
        <v>45965</v>
      </c>
      <c r="E6" s="11" t="s">
        <v>13</v>
      </c>
      <c r="F6"/>
      <c r="G6"/>
      <c r="H6" s="35" t="s">
        <v>22</v>
      </c>
      <c r="I6" s="71">
        <v>45965.521192129629</v>
      </c>
      <c r="J6" s="71">
        <v>45965.528263888889</v>
      </c>
      <c r="K6" s="11">
        <v>0.17</v>
      </c>
      <c r="L6" s="72">
        <v>45962</v>
      </c>
      <c r="M6" s="73">
        <f>_xlfn.ISOWEEKNUM(Unique_Data[[#This Row],[Created On]])</f>
        <v>45</v>
      </c>
      <c r="N6" s="73">
        <f>60*Unique_Data[[#This Row],[Downtime (hr.)]]</f>
        <v>10.200000000000001</v>
      </c>
      <c r="O6" s="73" t="str" cm="1">
        <f t="array" ref="O6">_xlfn.LET(
    _xlpm.text, LOWER(H6),
    _xlpm.keywords, Table2[Keyword],
    _xlpm.score,
        _xlfn.BYROW(_xlpm.keywords,
            _xlfn.LAMBDA(_xlpm.k,
                SUM(--ISNUMBER(SEARCH(_xlfn.TEXTSPLIT(LOWER(_xlpm.k)," "), _xlpm.text)))
            )
        ),
    _xlpm.bestMatch, _xlfn.XMATCH(MAX(_xlpm.score), _xlpm.score),
    IF(MAX(_xlpm.score)=0, "Other", INDEX(_xlpm.keywords, _xlpm.bestMatch))
)</f>
        <v>No Control</v>
      </c>
      <c r="P6" s="73" t="str">
        <f>IFERROR(INDEX(Table11[Failure Mode],MATCH(O6,Table11[Keyword],0)),"General Failure Mode")</f>
        <v>Control System Unavailable</v>
      </c>
      <c r="Q6" s="74" t="str">
        <f>IFERROR(INDEX(Table12[Failure Effect],MATCH(P6,Table12[Failure Mode],0)),"Operational performance degradation and need for maintenance review.")</f>
        <v>Loss of command response, unsafe operating condition, and immediate operational downtime.</v>
      </c>
      <c r="R6" s="73">
        <f>IFERROR(INDEX(Table13[Base Severity],MATCH(C6,Table13[Equipment Class],0)),6)</f>
        <v>9</v>
      </c>
      <c r="S6" s="73">
        <f>IFERROR(INDEX(Table2[Severity],MATCH(O6,Table2[Keyword],0)),0)</f>
        <v>6</v>
      </c>
      <c r="T6" s="73">
        <f>IFERROR(LOOKUP(N6,Table6[Minutes],Table6[Severity]),0)</f>
        <v>4</v>
      </c>
      <c r="U6" s="73">
        <f>MAX(ROUNDUP(AVERAGE(R6,T6),0),Unique_Data[[#This Row],[Keyword Severity]])</f>
        <v>7</v>
      </c>
      <c r="V6" s="73">
        <f>IFERROR(INDEX(Table5[Detectability],MATCH(O6,Table5[Keyword],0)),IFERROR(INDEX(Table13[Default Detectability],MATCH(C6,Table13[Equipment Class],0)),6))</f>
        <v>2</v>
      </c>
      <c r="W6" s="73">
        <f t="shared" si="0"/>
        <v>10</v>
      </c>
      <c r="X6" s="75">
        <f t="shared" si="1"/>
        <v>140</v>
      </c>
      <c r="Y6" s="74" t="str">
        <f>IFERROR(INDEX(Table10[Recommended Action],MATCH(O6,Table10[Keyword],0)),"Review failure &amp; perform RCA")</f>
        <v>Check control PLC, HMI comms, E-stop circuits; reload software if needed.</v>
      </c>
      <c r="Z6" s="11" t="s">
        <v>14271</v>
      </c>
      <c r="AA6" s="31" t="s">
        <v>14349</v>
      </c>
      <c r="AB6" s="31" t="s">
        <v>14350</v>
      </c>
      <c r="AC6" s="73" t="str">
        <f t="shared" si="2"/>
        <v>Medium</v>
      </c>
      <c r="AD6" s="76">
        <v>45985</v>
      </c>
      <c r="AE6" s="75">
        <f>Unique_Data[[#This Row],[Severity (S)]]</f>
        <v>7</v>
      </c>
      <c r="AF6" s="75" cm="1">
        <f t="array" ref="AF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 s="75" cm="1">
        <f t="array" ref="AG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6" s="75">
        <f t="shared" si="3"/>
        <v>49</v>
      </c>
      <c r="AI6" s="77" t="str" cm="1">
        <f t="array" aca="1" ref="AI6" ca="1">_xlfn.IFS(ISBLANK(Unique_Data[[#This Row],[Updated Action]]),"Open",NOT(ISBLANK(Unique_Data[[#This Row],[Updated Action]])),"Finished",AND(NOT(ISBLANK(Unique_Data[[#This Row],[Updated Action]])),Unique_Data[[#This Row],[Due date]]&gt;=TODAY()),"In Progress",Unique_Data[[#This Row],[Due date]]&lt;TODAY(),"Overdue")</f>
        <v>Finished</v>
      </c>
      <c r="AJ6" s="33"/>
    </row>
    <row r="7" spans="1:36">
      <c r="A7" s="11">
        <v>1300000005</v>
      </c>
      <c r="B7" s="11" t="s">
        <v>11</v>
      </c>
      <c r="C7" s="11" t="s">
        <v>12</v>
      </c>
      <c r="D7" s="12">
        <v>45965</v>
      </c>
      <c r="E7" s="11" t="s">
        <v>13</v>
      </c>
      <c r="F7"/>
      <c r="G7"/>
      <c r="H7" s="35" t="s">
        <v>23</v>
      </c>
      <c r="I7" s="71">
        <v>45965.056944444441</v>
      </c>
      <c r="J7" s="71">
        <v>45965.069444444445</v>
      </c>
      <c r="K7" s="11">
        <v>0.3</v>
      </c>
      <c r="L7" s="72">
        <v>45962</v>
      </c>
      <c r="M7" s="73">
        <f>_xlfn.ISOWEEKNUM(Unique_Data[[#This Row],[Created On]])</f>
        <v>45</v>
      </c>
      <c r="N7" s="73">
        <f>60*Unique_Data[[#This Row],[Downtime (hr.)]]</f>
        <v>18</v>
      </c>
      <c r="O7" s="73" t="str" cm="1">
        <f t="array" ref="O7">_xlfn.LET(
    _xlpm.text, LOWER(H7),
    _xlpm.keywords, Table2[Keyword],
    _xlpm.score,
        _xlfn.BYROW(_xlpm.keywords,
            _xlfn.LAMBDA(_xlpm.k,
                SUM(--ISNUMBER(SEARCH(_xlfn.TEXTSPLIT(LOWER(_xlpm.k)," "), _xlpm.text)))
            )
        ),
    _xlpm.bestMatch, _xlfn.XMATCH(MAX(_xlpm.score), _xlpm.score),
    IF(MAX(_xlpm.score)=0, "Other", INDEX(_xlpm.keywords, _xlpm.bestMatch))
)</f>
        <v>No Trolley</v>
      </c>
      <c r="P7" s="73" t="str">
        <f>IFERROR(INDEX(Table11[Failure Mode],MATCH(O7,Table11[Keyword],0)),"General Failure Mode")</f>
        <v>Trolley Motion Failure</v>
      </c>
      <c r="Q7" s="74" t="str">
        <f>IFERROR(INDEX(Table12[Failure Effect],MATCH(P7,Table12[Failure Mode],0)),"Operational performance degradation and need for maintenance review.")</f>
        <v>Inability to position spreader correctly, cycle interruption, and handling delay.</v>
      </c>
      <c r="R7" s="73">
        <f>IFERROR(INDEX(Table13[Base Severity],MATCH(C7,Table13[Equipment Class],0)),6)</f>
        <v>9</v>
      </c>
      <c r="S7" s="73">
        <f>IFERROR(INDEX(Table2[Severity],MATCH(O7,Table2[Keyword],0)),0)</f>
        <v>6</v>
      </c>
      <c r="T7" s="73">
        <f>IFERROR(LOOKUP(N7,Table6[Minutes],Table6[Severity]),0)</f>
        <v>4</v>
      </c>
      <c r="U7" s="73">
        <f>MAX(ROUNDUP(AVERAGE(R7,T7),0),Unique_Data[[#This Row],[Keyword Severity]])</f>
        <v>7</v>
      </c>
      <c r="V7" s="73">
        <f>IFERROR(INDEX(Table5[Detectability],MATCH(O7,Table5[Keyword],0)),IFERROR(INDEX(Table13[Default Detectability],MATCH(C7,Table13[Equipment Class],0)),6))</f>
        <v>3</v>
      </c>
      <c r="W7" s="73">
        <f t="shared" si="0"/>
        <v>5</v>
      </c>
      <c r="X7" s="75">
        <f t="shared" si="1"/>
        <v>105</v>
      </c>
      <c r="Y7" s="74" t="str">
        <f>IFERROR(INDEX(Table10[Recommended Action],MATCH(O7,Table10[Keyword],0)),"Review failure &amp; perform RCA")</f>
        <v>Inspect trolley drives, cable reels and limit switches; test trolley inverter.</v>
      </c>
      <c r="Z7" s="11" t="s">
        <v>14271</v>
      </c>
      <c r="AA7" s="31" t="s">
        <v>14351</v>
      </c>
      <c r="AB7" s="31" t="s">
        <v>14352</v>
      </c>
      <c r="AC7" s="73" t="str">
        <f t="shared" si="2"/>
        <v>Medium</v>
      </c>
      <c r="AD7" s="76">
        <v>45985</v>
      </c>
      <c r="AE7" s="75">
        <f>Unique_Data[[#This Row],[Severity (S)]]</f>
        <v>7</v>
      </c>
      <c r="AF7" s="75" cm="1">
        <f t="array" ref="AF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 s="75" cm="1">
        <f t="array" ref="AG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 s="75">
        <f t="shared" si="3"/>
        <v>105</v>
      </c>
      <c r="AI7" s="77" t="str" cm="1">
        <f t="array" aca="1" ref="AI7" ca="1">_xlfn.IFS(ISBLANK(Unique_Data[[#This Row],[Updated Action]]),"Open",NOT(ISBLANK(Unique_Data[[#This Row],[Updated Action]])),"Finished",AND(NOT(ISBLANK(Unique_Data[[#This Row],[Updated Action]])),Unique_Data[[#This Row],[Due date]]&gt;=TODAY()),"In Progress",Unique_Data[[#This Row],[Due date]]&lt;TODAY(),"Overdue")</f>
        <v>Finished</v>
      </c>
      <c r="AJ7" s="33"/>
    </row>
    <row r="8" spans="1:36">
      <c r="A8" s="11">
        <v>1300000006</v>
      </c>
      <c r="B8" s="11" t="s">
        <v>24</v>
      </c>
      <c r="C8" s="11" t="s">
        <v>25</v>
      </c>
      <c r="D8" s="12">
        <v>45965</v>
      </c>
      <c r="E8" s="11" t="s">
        <v>13</v>
      </c>
      <c r="F8"/>
      <c r="G8"/>
      <c r="H8" s="35" t="s">
        <v>26</v>
      </c>
      <c r="I8" s="71">
        <v>45965.250416666669</v>
      </c>
      <c r="J8" s="71">
        <v>45965.260636574072</v>
      </c>
      <c r="K8" s="11">
        <v>0.25</v>
      </c>
      <c r="L8" s="72">
        <v>45962</v>
      </c>
      <c r="M8" s="73">
        <f>_xlfn.ISOWEEKNUM(Unique_Data[[#This Row],[Created On]])</f>
        <v>45</v>
      </c>
      <c r="N8" s="73">
        <f>60*Unique_Data[[#This Row],[Downtime (hr.)]]</f>
        <v>15</v>
      </c>
      <c r="O8" s="73" t="str" cm="1">
        <f t="array" ref="O8">_xlfn.LET(
    _xlpm.text, LOWER(H8),
    _xlpm.keywords, Table2[Keyword],
    _xlpm.score,
        _xlfn.BYROW(_xlpm.keywords,
            _xlfn.LAMBDA(_xlpm.k,
                SUM(--ISNUMBER(SEARCH(_xlfn.TEXTSPLIT(LOWER(_xlpm.k)," "), _xlpm.text)))
            )
        ),
    _xlpm.bestMatch, _xlfn.XMATCH(MAX(_xlpm.score), _xlpm.score),
    IF(MAX(_xlpm.score)=0, "Other", INDEX(_xlpm.keywords, _xlpm.bestMatch))
)</f>
        <v>Other</v>
      </c>
      <c r="P8" s="73" t="str">
        <f>IFERROR(INDEX(Table11[Failure Mode],MATCH(O8,Table11[Keyword],0)),"General Failure Mode")</f>
        <v>General Failure Mode</v>
      </c>
      <c r="Q8" s="74" t="str">
        <f>IFERROR(INDEX(Table12[Failure Effect],MATCH(P8,Table12[Failure Mode],0)),"Operational performance degradation and need for maintenance review.")</f>
        <v>Operational performance degradation and need for maintenance review.</v>
      </c>
      <c r="R8" s="73">
        <f>IFERROR(INDEX(Table13[Base Severity],MATCH(C8,Table13[Equipment Class],0)),6)</f>
        <v>6</v>
      </c>
      <c r="S8" s="73">
        <f>IFERROR(INDEX(Table2[Severity],MATCH(O8,Table2[Keyword],0)),0)</f>
        <v>0</v>
      </c>
      <c r="T8" s="73">
        <f>IFERROR(LOOKUP(N8,Table6[Minutes],Table6[Severity]),0)</f>
        <v>4</v>
      </c>
      <c r="U8" s="73">
        <f>MAX(ROUNDUP(AVERAGE(R8,T8),0),Unique_Data[[#This Row],[Keyword Severity]])</f>
        <v>5</v>
      </c>
      <c r="V8" s="73">
        <f>IFERROR(INDEX(Table5[Detectability],MATCH(O8,Table5[Keyword],0)),IFERROR(INDEX(Table13[Default Detectability],MATCH(C8,Table13[Equipment Class],0)),6))</f>
        <v>6</v>
      </c>
      <c r="W8" s="73">
        <f t="shared" si="0"/>
        <v>1</v>
      </c>
      <c r="X8" s="75">
        <f t="shared" si="1"/>
        <v>30</v>
      </c>
      <c r="Y8" s="74" t="str">
        <f>IFERROR(INDEX(Table10[Recommended Action],MATCH(O8,Table10[Keyword],0)),"Review failure &amp; perform RCA")</f>
        <v>Review failure &amp; perform RCA</v>
      </c>
      <c r="Z8" s="11" t="s">
        <v>14271</v>
      </c>
      <c r="AC8" s="73" t="str">
        <f t="shared" si="2"/>
        <v>Low</v>
      </c>
      <c r="AD8" s="76"/>
      <c r="AE8" s="75">
        <f>Unique_Data[[#This Row],[Severity (S)]]</f>
        <v>5</v>
      </c>
      <c r="AF8" s="75" cm="1">
        <f t="array" ref="AF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8" s="75" cm="1">
        <f t="array" ref="AG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 s="75">
        <f t="shared" si="3"/>
        <v>30</v>
      </c>
      <c r="AI8" s="77" t="str" cm="1">
        <f t="array" aca="1" ref="AI8" ca="1">_xlfn.IFS(ISBLANK(Unique_Data[[#This Row],[Updated Action]]),"Open",NOT(ISBLANK(Unique_Data[[#This Row],[Updated Action]])),"Finished",AND(NOT(ISBLANK(Unique_Data[[#This Row],[Updated Action]])),Unique_Data[[#This Row],[Due date]]&gt;=TODAY()),"In Progress",Unique_Data[[#This Row],[Due date]]&lt;TODAY(),"Overdue")</f>
        <v>Open</v>
      </c>
      <c r="AJ8" s="33"/>
    </row>
    <row r="9" spans="1:36">
      <c r="A9" s="11">
        <v>1300000007</v>
      </c>
      <c r="B9" s="11" t="s">
        <v>27</v>
      </c>
      <c r="C9" s="11" t="s">
        <v>12</v>
      </c>
      <c r="D9" s="12">
        <v>45965</v>
      </c>
      <c r="E9" s="11" t="s">
        <v>13</v>
      </c>
      <c r="F9"/>
      <c r="G9"/>
      <c r="H9" s="35" t="s">
        <v>28</v>
      </c>
      <c r="I9" s="71">
        <v>45965.315555555557</v>
      </c>
      <c r="J9" s="71">
        <v>45965.320613425924</v>
      </c>
      <c r="K9" s="11">
        <v>0.12</v>
      </c>
      <c r="L9" s="72">
        <v>45962</v>
      </c>
      <c r="M9" s="73">
        <f>_xlfn.ISOWEEKNUM(Unique_Data[[#This Row],[Created On]])</f>
        <v>45</v>
      </c>
      <c r="N9" s="73">
        <f>60*Unique_Data[[#This Row],[Downtime (hr.)]]</f>
        <v>7.1999999999999993</v>
      </c>
      <c r="O9" s="73" t="str" cm="1">
        <f t="array" ref="O9">_xlfn.LET(
    _xlpm.text, LOWER(H9),
    _xlpm.keywords, Table2[Keyword],
    _xlpm.score,
        _xlfn.BYROW(_xlpm.keywords,
            _xlfn.LAMBDA(_xlpm.k,
                SUM(--ISNUMBER(SEARCH(_xlfn.TEXTSPLIT(LOWER(_xlpm.k)," "), _xlpm.text)))
            )
        ),
    _xlpm.bestMatch, _xlfn.XMATCH(MAX(_xlpm.score), _xlpm.score),
    IF(MAX(_xlpm.score)=0, "Other", INDEX(_xlpm.keywords, _xlpm.bestMatch))
)</f>
        <v>Wrong Landed</v>
      </c>
      <c r="P9" s="73" t="str">
        <f>IFERROR(INDEX(Table11[Failure Mode],MATCH(O9,Table11[Keyword],0)),"General Failure Mode")</f>
        <v>Landing / Positioning Fault</v>
      </c>
      <c r="Q9" s="74" t="str">
        <f>IFERROR(INDEX(Table12[Failure Effect],MATCH(P9,Table12[Failure Mode],0)),"Operational performance degradation and need for maintenance review.")</f>
        <v>Mislanding, handling delay, risk of cargo/spreader damage, and reduced operating accuracy.</v>
      </c>
      <c r="R9" s="73">
        <f>IFERROR(INDEX(Table13[Base Severity],MATCH(C9,Table13[Equipment Class],0)),6)</f>
        <v>9</v>
      </c>
      <c r="S9" s="73">
        <f>IFERROR(INDEX(Table2[Severity],MATCH(O9,Table2[Keyword],0)),0)</f>
        <v>6</v>
      </c>
      <c r="T9" s="73">
        <f>IFERROR(LOOKUP(N9,Table6[Minutes],Table6[Severity]),0)</f>
        <v>3</v>
      </c>
      <c r="U9" s="73">
        <f>MAX(ROUNDUP(AVERAGE(R9,T9),0),Unique_Data[[#This Row],[Keyword Severity]])</f>
        <v>6</v>
      </c>
      <c r="V9" s="73">
        <f>IFERROR(INDEX(Table5[Detectability],MATCH(O9,Table5[Keyword],0)),IFERROR(INDEX(Table13[Default Detectability],MATCH(C9,Table13[Equipment Class],0)),6))</f>
        <v>8</v>
      </c>
      <c r="W9" s="73">
        <f t="shared" si="0"/>
        <v>4</v>
      </c>
      <c r="X9" s="75">
        <f t="shared" si="1"/>
        <v>192</v>
      </c>
      <c r="Y9" s="74" t="str">
        <f>IFERROR(INDEX(Table10[Recommended Action],MATCH(O9,Table10[Keyword],0)),"Review failure &amp; perform RCA")</f>
        <v>Check landing sensors and operator guidance; calibrate spreader position sensors.</v>
      </c>
      <c r="Z9" s="11" t="s">
        <v>14271</v>
      </c>
      <c r="AA9" s="31" t="s">
        <v>14353</v>
      </c>
      <c r="AB9" s="31" t="s">
        <v>14354</v>
      </c>
      <c r="AC9" s="73" t="str">
        <f t="shared" si="2"/>
        <v>Medium</v>
      </c>
      <c r="AD9" s="76">
        <v>45985</v>
      </c>
      <c r="AE9" s="75">
        <f>Unique_Data[[#This Row],[Severity (S)]]</f>
        <v>6</v>
      </c>
      <c r="AF9" s="75" cm="1">
        <f t="array" ref="AF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9" s="75" cm="1">
        <f t="array" ref="AG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9" s="75">
        <f t="shared" si="3"/>
        <v>126</v>
      </c>
      <c r="AI9" s="77" t="str" cm="1">
        <f t="array" aca="1" ref="AI9" ca="1">_xlfn.IFS(ISBLANK(Unique_Data[[#This Row],[Updated Action]]),"Open",NOT(ISBLANK(Unique_Data[[#This Row],[Updated Action]])),"Finished",AND(NOT(ISBLANK(Unique_Data[[#This Row],[Updated Action]])),Unique_Data[[#This Row],[Due date]]&gt;=TODAY()),"In Progress",Unique_Data[[#This Row],[Due date]]&lt;TODAY(),"Overdue")</f>
        <v>Finished</v>
      </c>
      <c r="AJ9" s="33"/>
    </row>
    <row r="10" spans="1:36">
      <c r="A10" s="11">
        <v>1300000008</v>
      </c>
      <c r="B10" s="11" t="s">
        <v>27</v>
      </c>
      <c r="C10" s="11" t="s">
        <v>12</v>
      </c>
      <c r="D10" s="12">
        <v>45965</v>
      </c>
      <c r="E10" s="11" t="s">
        <v>13</v>
      </c>
      <c r="F10"/>
      <c r="G10"/>
      <c r="H10" s="35" t="s">
        <v>29</v>
      </c>
      <c r="I10" s="71">
        <v>45965.315416666665</v>
      </c>
      <c r="J10" s="71">
        <v>45965.321412037039</v>
      </c>
      <c r="K10" s="11">
        <v>0.14000000000000001</v>
      </c>
      <c r="L10" s="72">
        <v>45962</v>
      </c>
      <c r="M10" s="73">
        <f>_xlfn.ISOWEEKNUM(Unique_Data[[#This Row],[Created On]])</f>
        <v>45</v>
      </c>
      <c r="N10" s="73">
        <f>60*Unique_Data[[#This Row],[Downtime (hr.)]]</f>
        <v>8.4</v>
      </c>
      <c r="O10" s="73" t="str" cm="1">
        <f t="array" ref="O10">_xlfn.LET(
    _xlpm.text, LOWER(H10),
    _xlpm.keywords, Table2[Keyword],
    _xlpm.score,
        _xlfn.BYROW(_xlpm.keywords,
            _xlfn.LAMBDA(_xlpm.k,
                SUM(--ISNUMBER(SEARCH(_xlfn.TEXTSPLIT(LOWER(_xlpm.k)," "), _xlpm.text)))
            )
        ),
    _xlpm.bestMatch, _xlfn.XMATCH(MAX(_xlpm.score), _xlpm.score),
    IF(MAX(_xlpm.score)=0, "Other", INDEX(_xlpm.keywords, _xlpm.bestMatch))
)</f>
        <v>Wrong Landed</v>
      </c>
      <c r="P10" s="73" t="str">
        <f>IFERROR(INDEX(Table11[Failure Mode],MATCH(O10,Table11[Keyword],0)),"General Failure Mode")</f>
        <v>Landing / Positioning Fault</v>
      </c>
      <c r="Q10" s="74" t="str">
        <f>IFERROR(INDEX(Table12[Failure Effect],MATCH(P10,Table12[Failure Mode],0)),"Operational performance degradation and need for maintenance review.")</f>
        <v>Mislanding, handling delay, risk of cargo/spreader damage, and reduced operating accuracy.</v>
      </c>
      <c r="R10" s="73">
        <f>IFERROR(INDEX(Table13[Base Severity],MATCH(C10,Table13[Equipment Class],0)),6)</f>
        <v>9</v>
      </c>
      <c r="S10" s="73">
        <f>IFERROR(INDEX(Table2[Severity],MATCH(O10,Table2[Keyword],0)),0)</f>
        <v>6</v>
      </c>
      <c r="T10" s="73">
        <f>IFERROR(LOOKUP(N10,Table6[Minutes],Table6[Severity]),0)</f>
        <v>3</v>
      </c>
      <c r="U10" s="73">
        <f>MAX(ROUNDUP(AVERAGE(R10,T10),0),Unique_Data[[#This Row],[Keyword Severity]])</f>
        <v>6</v>
      </c>
      <c r="V10" s="73">
        <f>IFERROR(INDEX(Table5[Detectability],MATCH(O10,Table5[Keyword],0)),IFERROR(INDEX(Table13[Default Detectability],MATCH(C10,Table13[Equipment Class],0)),6))</f>
        <v>8</v>
      </c>
      <c r="W10" s="73">
        <f t="shared" si="0"/>
        <v>4</v>
      </c>
      <c r="X10" s="75">
        <f t="shared" si="1"/>
        <v>192</v>
      </c>
      <c r="Y10" s="74" t="str">
        <f>IFERROR(INDEX(Table10[Recommended Action],MATCH(O10,Table10[Keyword],0)),"Review failure &amp; perform RCA")</f>
        <v>Check landing sensors and operator guidance; calibrate spreader position sensors.</v>
      </c>
      <c r="Z10" s="11" t="s">
        <v>14271</v>
      </c>
      <c r="AA10" s="31" t="s">
        <v>14353</v>
      </c>
      <c r="AB10" s="31" t="s">
        <v>14354</v>
      </c>
      <c r="AC10" s="73" t="str">
        <f t="shared" si="2"/>
        <v>Medium</v>
      </c>
      <c r="AD10" s="76">
        <v>45985</v>
      </c>
      <c r="AE10" s="75">
        <f>Unique_Data[[#This Row],[Severity (S)]]</f>
        <v>6</v>
      </c>
      <c r="AF10" s="75" cm="1">
        <f t="array" ref="AF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10" s="75" cm="1">
        <f t="array" ref="AG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0" s="75">
        <f t="shared" si="3"/>
        <v>126</v>
      </c>
      <c r="AI10" s="77" t="str" cm="1">
        <f t="array" aca="1" ref="AI10" ca="1">_xlfn.IFS(ISBLANK(Unique_Data[[#This Row],[Updated Action]]),"Open",NOT(ISBLANK(Unique_Data[[#This Row],[Updated Action]])),"Finished",AND(NOT(ISBLANK(Unique_Data[[#This Row],[Updated Action]])),Unique_Data[[#This Row],[Due date]]&gt;=TODAY()),"In Progress",Unique_Data[[#This Row],[Due date]]&lt;TODAY(),"Overdue")</f>
        <v>Finished</v>
      </c>
      <c r="AJ10" s="33"/>
    </row>
    <row r="11" spans="1:36">
      <c r="A11" s="11">
        <v>1300000009</v>
      </c>
      <c r="B11" s="11" t="s">
        <v>11</v>
      </c>
      <c r="C11" s="11" t="s">
        <v>12</v>
      </c>
      <c r="D11" s="12">
        <v>45966</v>
      </c>
      <c r="E11" s="11" t="s">
        <v>13</v>
      </c>
      <c r="F11"/>
      <c r="G11"/>
      <c r="H11" s="35" t="s">
        <v>30</v>
      </c>
      <c r="I11" s="71">
        <v>45966.387499999997</v>
      </c>
      <c r="J11" s="71">
        <v>45966.40625</v>
      </c>
      <c r="K11" s="11">
        <v>0.45</v>
      </c>
      <c r="L11" s="72">
        <v>45962</v>
      </c>
      <c r="M11" s="73">
        <f>_xlfn.ISOWEEKNUM(Unique_Data[[#This Row],[Created On]])</f>
        <v>45</v>
      </c>
      <c r="N11" s="73">
        <f>60*Unique_Data[[#This Row],[Downtime (hr.)]]</f>
        <v>27</v>
      </c>
      <c r="O11" s="73" t="str" cm="1">
        <f t="array" ref="O11">_xlfn.LET(
    _xlpm.text, LOWER(H11),
    _xlpm.keywords, Table2[Keyword],
    _xlpm.score,
        _xlfn.BYROW(_xlpm.keywords,
            _xlfn.LAMBDA(_xlpm.k,
                SUM(--ISNUMBER(SEARCH(_xlfn.TEXTSPLIT(LOWER(_xlpm.k)," "), _xlpm.text)))
            )
        ),
    _xlpm.bestMatch, _xlfn.XMATCH(MAX(_xlpm.score), _xlpm.score),
    IF(MAX(_xlpm.score)=0, "Other", INDEX(_xlpm.keywords, _xlpm.bestMatch))
)</f>
        <v>Other</v>
      </c>
      <c r="P11" s="73" t="str">
        <f>IFERROR(INDEX(Table11[Failure Mode],MATCH(O11,Table11[Keyword],0)),"General Failure Mode")</f>
        <v>General Failure Mode</v>
      </c>
      <c r="Q11" s="74" t="str">
        <f>IFERROR(INDEX(Table12[Failure Effect],MATCH(P11,Table12[Failure Mode],0)),"Operational performance degradation and need for maintenance review.")</f>
        <v>Operational performance degradation and need for maintenance review.</v>
      </c>
      <c r="R11" s="73">
        <f>IFERROR(INDEX(Table13[Base Severity],MATCH(C11,Table13[Equipment Class],0)),6)</f>
        <v>9</v>
      </c>
      <c r="S11" s="73">
        <f>IFERROR(INDEX(Table2[Severity],MATCH(O11,Table2[Keyword],0)),0)</f>
        <v>0</v>
      </c>
      <c r="T11" s="73">
        <f>IFERROR(LOOKUP(N11,Table6[Minutes],Table6[Severity]),0)</f>
        <v>4</v>
      </c>
      <c r="U11" s="73">
        <f>MAX(ROUNDUP(AVERAGE(R11,T11),0),Unique_Data[[#This Row],[Keyword Severity]])</f>
        <v>7</v>
      </c>
      <c r="V11" s="73">
        <f>IFERROR(INDEX(Table5[Detectability],MATCH(O11,Table5[Keyword],0)),IFERROR(INDEX(Table13[Default Detectability],MATCH(C11,Table13[Equipment Class],0)),6))</f>
        <v>4</v>
      </c>
      <c r="W11" s="73">
        <f t="shared" si="0"/>
        <v>4</v>
      </c>
      <c r="X11" s="75">
        <f t="shared" si="1"/>
        <v>112</v>
      </c>
      <c r="Y11" s="74" t="str">
        <f>IFERROR(INDEX(Table10[Recommended Action],MATCH(O11,Table10[Keyword],0)),"Review failure &amp; perform RCA")</f>
        <v>Review failure &amp; perform RCA</v>
      </c>
      <c r="Z11" s="11" t="s">
        <v>14271</v>
      </c>
      <c r="AA11" s="31" t="s">
        <v>14349</v>
      </c>
      <c r="AB11" s="31" t="s">
        <v>14350</v>
      </c>
      <c r="AC11" s="73" t="str">
        <f t="shared" si="2"/>
        <v>Medium</v>
      </c>
      <c r="AD11" s="76">
        <v>45985</v>
      </c>
      <c r="AE11" s="75">
        <f>Unique_Data[[#This Row],[Severity (S)]]</f>
        <v>7</v>
      </c>
      <c r="AF11" s="75" cm="1">
        <f t="array" ref="AF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1" s="75" cm="1">
        <f t="array" ref="AG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1" s="75">
        <f t="shared" si="3"/>
        <v>14</v>
      </c>
      <c r="AI11" s="77" t="str" cm="1">
        <f t="array" aca="1" ref="AI11" ca="1">_xlfn.IFS(ISBLANK(Unique_Data[[#This Row],[Updated Action]]),"Open",NOT(ISBLANK(Unique_Data[[#This Row],[Updated Action]])),"Finished",AND(NOT(ISBLANK(Unique_Data[[#This Row],[Updated Action]])),Unique_Data[[#This Row],[Due date]]&gt;=TODAY()),"In Progress",Unique_Data[[#This Row],[Due date]]&lt;TODAY(),"Overdue")</f>
        <v>Finished</v>
      </c>
      <c r="AJ11" s="33"/>
    </row>
    <row r="12" spans="1:36">
      <c r="A12" s="11">
        <v>1300000010</v>
      </c>
      <c r="B12" s="11" t="s">
        <v>27</v>
      </c>
      <c r="C12" s="11" t="s">
        <v>12</v>
      </c>
      <c r="D12" s="12">
        <v>45967</v>
      </c>
      <c r="E12" s="11" t="s">
        <v>13</v>
      </c>
      <c r="F12"/>
      <c r="G12"/>
      <c r="H12" s="35" t="s">
        <v>31</v>
      </c>
      <c r="I12" s="71">
        <v>45967.083877314813</v>
      </c>
      <c r="J12" s="71">
        <v>45967.090497685182</v>
      </c>
      <c r="K12" s="11">
        <v>0.16</v>
      </c>
      <c r="L12" s="72">
        <v>45962</v>
      </c>
      <c r="M12" s="73">
        <f>_xlfn.ISOWEEKNUM(Unique_Data[[#This Row],[Created On]])</f>
        <v>45</v>
      </c>
      <c r="N12" s="73">
        <f>60*Unique_Data[[#This Row],[Downtime (hr.)]]</f>
        <v>9.6</v>
      </c>
      <c r="O12" s="73" t="str" cm="1">
        <f t="array" ref="O12">_xlfn.LET(
    _xlpm.text, LOWER(H12),
    _xlpm.keywords, Table2[Keyword],
    _xlpm.score,
        _xlfn.BYROW(_xlpm.keywords,
            _xlfn.LAMBDA(_xlpm.k,
                SUM(--ISNUMBER(SEARCH(_xlfn.TEXTSPLIT(LOWER(_xlpm.k)," "), _xlpm.text)))
            )
        ),
    _xlpm.bestMatch, _xlfn.XMATCH(MAX(_xlpm.score), _xlpm.score),
    IF(MAX(_xlpm.score)=0, "Other", INDEX(_xlpm.keywords, _xlpm.bestMatch))
)</f>
        <v>Spreader</v>
      </c>
      <c r="P12" s="73" t="str">
        <f>IFERROR(INDEX(Table11[Failure Mode],MATCH(O12,Table11[Keyword],0)),"General Failure Mode")</f>
        <v>Spreader System Fault</v>
      </c>
      <c r="Q12" s="74" t="str">
        <f>IFERROR(INDEX(Table12[Failure Effect],MATCH(P12,Table12[Failure Mode],0)),"Operational performance degradation and need for maintenance review.")</f>
        <v>Inability to lock/unlock or position spreader correctly, creating handling disruption and safety exposure.</v>
      </c>
      <c r="R12" s="73">
        <f>IFERROR(INDEX(Table13[Base Severity],MATCH(C12,Table13[Equipment Class],0)),6)</f>
        <v>9</v>
      </c>
      <c r="S12" s="73">
        <f>IFERROR(INDEX(Table2[Severity],MATCH(O12,Table2[Keyword],0)),0)</f>
        <v>6</v>
      </c>
      <c r="T12" s="73">
        <f>IFERROR(LOOKUP(N12,Table6[Minutes],Table6[Severity]),0)</f>
        <v>3</v>
      </c>
      <c r="U12" s="73">
        <f>MAX(ROUNDUP(AVERAGE(R12,T12),0),Unique_Data[[#This Row],[Keyword Severity]])</f>
        <v>6</v>
      </c>
      <c r="V12" s="73">
        <f>IFERROR(INDEX(Table5[Detectability],MATCH(O12,Table5[Keyword],0)),IFERROR(INDEX(Table13[Default Detectability],MATCH(C12,Table13[Equipment Class],0)),6))</f>
        <v>2</v>
      </c>
      <c r="W12" s="73">
        <f t="shared" si="0"/>
        <v>4</v>
      </c>
      <c r="X12" s="75">
        <f t="shared" si="1"/>
        <v>48</v>
      </c>
      <c r="Y12" s="74" t="str">
        <f>IFERROR(INDEX(Table10[Recommended Action],MATCH(O12,Table10[Keyword],0)),"Review failure &amp; perform RCA")</f>
        <v>Inspect twistlocks, hydraulics and sensors; recalibrate spreader controller.</v>
      </c>
      <c r="Z12" s="11" t="s">
        <v>14271</v>
      </c>
      <c r="AA12" s="31" t="s">
        <v>14345</v>
      </c>
      <c r="AB12" s="31" t="s">
        <v>14355</v>
      </c>
      <c r="AC12" s="73" t="str">
        <f t="shared" si="2"/>
        <v>Low</v>
      </c>
      <c r="AD12" s="76">
        <v>45985</v>
      </c>
      <c r="AE12" s="75">
        <f>Unique_Data[[#This Row],[Severity (S)]]</f>
        <v>6</v>
      </c>
      <c r="AF12" s="75" cm="1">
        <f t="array" ref="AF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2" s="75" cm="1">
        <f t="array" ref="AG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2" s="75">
        <f t="shared" si="3"/>
        <v>6</v>
      </c>
      <c r="AI12" s="77" t="str" cm="1">
        <f t="array" aca="1" ref="AI12" ca="1">_xlfn.IFS(ISBLANK(Unique_Data[[#This Row],[Updated Action]]),"Open",NOT(ISBLANK(Unique_Data[[#This Row],[Updated Action]])),"Finished",AND(NOT(ISBLANK(Unique_Data[[#This Row],[Updated Action]])),Unique_Data[[#This Row],[Due date]]&gt;=TODAY()),"In Progress",Unique_Data[[#This Row],[Due date]]&lt;TODAY(),"Overdue")</f>
        <v>Finished</v>
      </c>
      <c r="AJ12" s="33"/>
    </row>
    <row r="13" spans="1:36">
      <c r="A13" s="11">
        <v>1300000011</v>
      </c>
      <c r="B13" s="11" t="s">
        <v>20</v>
      </c>
      <c r="C13" s="11" t="s">
        <v>16</v>
      </c>
      <c r="D13" s="12">
        <v>45967</v>
      </c>
      <c r="E13" s="11" t="s">
        <v>13</v>
      </c>
      <c r="F13"/>
      <c r="G13"/>
      <c r="H13" s="35" t="s">
        <v>32</v>
      </c>
      <c r="I13" s="71">
        <v>45967.257222222222</v>
      </c>
      <c r="J13" s="71">
        <v>45967.271134259259</v>
      </c>
      <c r="K13" s="11">
        <v>0.33</v>
      </c>
      <c r="L13" s="72">
        <v>45962</v>
      </c>
      <c r="M13" s="73">
        <f>_xlfn.ISOWEEKNUM(Unique_Data[[#This Row],[Created On]])</f>
        <v>45</v>
      </c>
      <c r="N13" s="73">
        <f>60*Unique_Data[[#This Row],[Downtime (hr.)]]</f>
        <v>19.8</v>
      </c>
      <c r="O13" s="73" t="str" cm="1">
        <f t="array" ref="O13">_xlfn.LET(
    _xlpm.text, LOWER(H13),
    _xlpm.keywords, Table2[Keyword],
    _xlpm.score,
        _xlfn.BYROW(_xlpm.keywords,
            _xlfn.LAMBDA(_xlpm.k,
                SUM(--ISNUMBER(SEARCH(_xlfn.TEXTSPLIT(LOWER(_xlpm.k)," "), _xlpm.text)))
            )
        ),
    _xlpm.bestMatch, _xlfn.XMATCH(MAX(_xlpm.score), _xlpm.score),
    IF(MAX(_xlpm.score)=0, "Other", INDEX(_xlpm.keywords, _xlpm.bestMatch))
)</f>
        <v>Engine Start</v>
      </c>
      <c r="P13" s="73" t="str">
        <f>IFERROR(INDEX(Table11[Failure Mode],MATCH(O13,Table11[Keyword],0)),"General Failure Mode")</f>
        <v>Engine Start Failure</v>
      </c>
      <c r="Q13" s="74" t="str">
        <f>IFERROR(INDEX(Table12[Failure Effect],MATCH(P13,Table12[Failure Mode],0)),"Operational performance degradation and need for maintenance review.")</f>
        <v>Equipment cannot be put into service, causing startup delay and lost operating time.</v>
      </c>
      <c r="R13" s="73">
        <f>IFERROR(INDEX(Table13[Base Severity],MATCH(C13,Table13[Equipment Class],0)),6)</f>
        <v>8</v>
      </c>
      <c r="S13" s="73">
        <f>IFERROR(INDEX(Table2[Severity],MATCH(O13,Table2[Keyword],0)),0)</f>
        <v>6</v>
      </c>
      <c r="T13" s="73">
        <f>IFERROR(LOOKUP(N13,Table6[Minutes],Table6[Severity]),0)</f>
        <v>4</v>
      </c>
      <c r="U13" s="73">
        <f>MAX(ROUNDUP(AVERAGE(R13,T13),0),Unique_Data[[#This Row],[Keyword Severity]])</f>
        <v>6</v>
      </c>
      <c r="V13" s="73">
        <f>IFERROR(INDEX(Table5[Detectability],MATCH(O13,Table5[Keyword],0)),IFERROR(INDEX(Table13[Default Detectability],MATCH(C13,Table13[Equipment Class],0)),6))</f>
        <v>4</v>
      </c>
      <c r="W13" s="73">
        <f t="shared" si="0"/>
        <v>2</v>
      </c>
      <c r="X13" s="75">
        <f t="shared" si="1"/>
        <v>48</v>
      </c>
      <c r="Y13" s="74" t="str">
        <f>IFERROR(INDEX(Table10[Recommended Action],MATCH(O13,Table10[Keyword],0)),"Review failure &amp; perform RCA")</f>
        <v>Check battery voltage, starter relay and ECU inputs; verify enable interlocks.</v>
      </c>
      <c r="Z13" s="11" t="s">
        <v>14271</v>
      </c>
      <c r="AC13" s="73" t="str">
        <f t="shared" si="2"/>
        <v>Low</v>
      </c>
      <c r="AD13" s="76"/>
      <c r="AE13" s="75">
        <f>Unique_Data[[#This Row],[Severity (S)]]</f>
        <v>6</v>
      </c>
      <c r="AF13" s="75" cm="1">
        <f t="array" ref="AF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13" s="75" cm="1">
        <f t="array" ref="AG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3" s="75">
        <f t="shared" si="3"/>
        <v>48</v>
      </c>
      <c r="AI13" s="77" t="str" cm="1">
        <f t="array" aca="1" ref="AI13" ca="1">_xlfn.IFS(ISBLANK(Unique_Data[[#This Row],[Updated Action]]),"Open",NOT(ISBLANK(Unique_Data[[#This Row],[Updated Action]])),"Finished",AND(NOT(ISBLANK(Unique_Data[[#This Row],[Updated Action]])),Unique_Data[[#This Row],[Due date]]&gt;=TODAY()),"In Progress",Unique_Data[[#This Row],[Due date]]&lt;TODAY(),"Overdue")</f>
        <v>Open</v>
      </c>
      <c r="AJ13" s="33"/>
    </row>
    <row r="14" spans="1:36">
      <c r="A14" s="11">
        <v>1300000012</v>
      </c>
      <c r="B14" s="11" t="s">
        <v>15</v>
      </c>
      <c r="C14" s="11" t="s">
        <v>16</v>
      </c>
      <c r="D14" s="12">
        <v>45967</v>
      </c>
      <c r="E14" s="11" t="s">
        <v>13</v>
      </c>
      <c r="F14"/>
      <c r="G14"/>
      <c r="H14" s="35" t="s">
        <v>33</v>
      </c>
      <c r="I14" s="71">
        <v>45967.458333333336</v>
      </c>
      <c r="J14" s="71">
        <v>45967.5</v>
      </c>
      <c r="K14" s="11">
        <v>1</v>
      </c>
      <c r="L14" s="72">
        <v>45962</v>
      </c>
      <c r="M14" s="73">
        <f>_xlfn.ISOWEEKNUM(Unique_Data[[#This Row],[Created On]])</f>
        <v>45</v>
      </c>
      <c r="N14" s="73">
        <f>60*Unique_Data[[#This Row],[Downtime (hr.)]]</f>
        <v>60</v>
      </c>
      <c r="O14" s="73" t="str" cm="1">
        <f t="array" ref="O14">_xlfn.LET(
    _xlpm.text, LOWER(H14),
    _xlpm.keywords, Table2[Keyword],
    _xlpm.score,
        _xlfn.BYROW(_xlpm.keywords,
            _xlfn.LAMBDA(_xlpm.k,
                SUM(--ISNUMBER(SEARCH(_xlfn.TEXTSPLIT(LOWER(_xlpm.k)," "), _xlpm.text)))
            )
        ),
    _xlpm.bestMatch, _xlfn.XMATCH(MAX(_xlpm.score), _xlpm.score),
    IF(MAX(_xlpm.score)=0, "Other", INDEX(_xlpm.keywords, _xlpm.bestMatch))
)</f>
        <v>Other</v>
      </c>
      <c r="P14" s="73" t="str">
        <f>IFERROR(INDEX(Table11[Failure Mode],MATCH(O14,Table11[Keyword],0)),"General Failure Mode")</f>
        <v>General Failure Mode</v>
      </c>
      <c r="Q14" s="74" t="str">
        <f>IFERROR(INDEX(Table12[Failure Effect],MATCH(P14,Table12[Failure Mode],0)),"Operational performance degradation and need for maintenance review.")</f>
        <v>Operational performance degradation and need for maintenance review.</v>
      </c>
      <c r="R14" s="73">
        <f>IFERROR(INDEX(Table13[Base Severity],MATCH(C14,Table13[Equipment Class],0)),6)</f>
        <v>8</v>
      </c>
      <c r="S14" s="73">
        <f>IFERROR(INDEX(Table2[Severity],MATCH(O14,Table2[Keyword],0)),0)</f>
        <v>0</v>
      </c>
      <c r="T14" s="73">
        <f>IFERROR(LOOKUP(N14,Table6[Minutes],Table6[Severity]),0)</f>
        <v>6</v>
      </c>
      <c r="U14" s="73">
        <f>MAX(ROUNDUP(AVERAGE(R14,T14),0),Unique_Data[[#This Row],[Keyword Severity]])</f>
        <v>7</v>
      </c>
      <c r="V14" s="73">
        <f>IFERROR(INDEX(Table5[Detectability],MATCH(O14,Table5[Keyword],0)),IFERROR(INDEX(Table13[Default Detectability],MATCH(C14,Table13[Equipment Class],0)),6))</f>
        <v>5</v>
      </c>
      <c r="W14" s="73">
        <f t="shared" si="0"/>
        <v>9</v>
      </c>
      <c r="X14" s="75">
        <f t="shared" si="1"/>
        <v>315</v>
      </c>
      <c r="Y14" s="74" t="str">
        <f>IFERROR(INDEX(Table10[Recommended Action],MATCH(O14,Table10[Keyword],0)),"Review failure &amp; perform RCA")</f>
        <v>Review failure &amp; perform RCA</v>
      </c>
      <c r="Z14" s="11" t="s">
        <v>14271</v>
      </c>
      <c r="AC14" s="73" t="str">
        <f t="shared" si="2"/>
        <v>Critical</v>
      </c>
      <c r="AD14" s="76"/>
      <c r="AE14" s="75">
        <f>Unique_Data[[#This Row],[Severity (S)]]</f>
        <v>7</v>
      </c>
      <c r="AF14" s="75" cm="1">
        <f t="array" ref="AF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14" s="75" cm="1">
        <f t="array" ref="AG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14" s="75">
        <f t="shared" si="3"/>
        <v>315</v>
      </c>
      <c r="AI14" s="77" t="str" cm="1">
        <f t="array" aca="1" ref="AI14" ca="1">_xlfn.IFS(ISBLANK(Unique_Data[[#This Row],[Updated Action]]),"Open",NOT(ISBLANK(Unique_Data[[#This Row],[Updated Action]])),"Finished",AND(NOT(ISBLANK(Unique_Data[[#This Row],[Updated Action]])),Unique_Data[[#This Row],[Due date]]&gt;=TODAY()),"In Progress",Unique_Data[[#This Row],[Due date]]&lt;TODAY(),"Overdue")</f>
        <v>Open</v>
      </c>
      <c r="AJ14" s="33"/>
    </row>
    <row r="15" spans="1:36">
      <c r="A15" s="11">
        <v>1300000013</v>
      </c>
      <c r="B15" s="11" t="s">
        <v>20</v>
      </c>
      <c r="C15" s="11" t="s">
        <v>16</v>
      </c>
      <c r="D15" s="12">
        <v>45967</v>
      </c>
      <c r="E15" s="11" t="s">
        <v>13</v>
      </c>
      <c r="F15"/>
      <c r="G15"/>
      <c r="H15" s="35" t="s">
        <v>34</v>
      </c>
      <c r="I15" s="71">
        <v>45967.482638888891</v>
      </c>
      <c r="J15" s="71">
        <v>45967.503472222219</v>
      </c>
      <c r="K15" s="11">
        <v>0.5</v>
      </c>
      <c r="L15" s="72">
        <v>45962</v>
      </c>
      <c r="M15" s="73">
        <f>_xlfn.ISOWEEKNUM(Unique_Data[[#This Row],[Created On]])</f>
        <v>45</v>
      </c>
      <c r="N15" s="73">
        <f>60*Unique_Data[[#This Row],[Downtime (hr.)]]</f>
        <v>30</v>
      </c>
      <c r="O15" s="73" t="str" cm="1">
        <f t="array" ref="O15">_xlfn.LET(
    _xlpm.text, LOWER(H15),
    _xlpm.keywords, Table2[Keyword],
    _xlpm.score,
        _xlfn.BYROW(_xlpm.keywords,
            _xlfn.LAMBDA(_xlpm.k,
                SUM(--ISNUMBER(SEARCH(_xlfn.TEXTSPLIT(LOWER(_xlpm.k)," "), _xlpm.text)))
            )
        ),
    _xlpm.bestMatch, _xlfn.XMATCH(MAX(_xlpm.score), _xlpm.score),
    IF(MAX(_xlpm.score)=0, "Other", INDEX(_xlpm.keywords, _xlpm.bestMatch))
)</f>
        <v>Other</v>
      </c>
      <c r="P15" s="73" t="str">
        <f>IFERROR(INDEX(Table11[Failure Mode],MATCH(O15,Table11[Keyword],0)),"General Failure Mode")</f>
        <v>General Failure Mode</v>
      </c>
      <c r="Q15" s="74" t="str">
        <f>IFERROR(INDEX(Table12[Failure Effect],MATCH(P15,Table12[Failure Mode],0)),"Operational performance degradation and need for maintenance review.")</f>
        <v>Operational performance degradation and need for maintenance review.</v>
      </c>
      <c r="R15" s="73">
        <f>IFERROR(INDEX(Table13[Base Severity],MATCH(C15,Table13[Equipment Class],0)),6)</f>
        <v>8</v>
      </c>
      <c r="S15" s="73">
        <f>IFERROR(INDEX(Table2[Severity],MATCH(O15,Table2[Keyword],0)),0)</f>
        <v>0</v>
      </c>
      <c r="T15" s="73">
        <f>IFERROR(LOOKUP(N15,Table6[Minutes],Table6[Severity]),0)</f>
        <v>5</v>
      </c>
      <c r="U15" s="73">
        <f>MAX(ROUNDUP(AVERAGE(R15,T15),0),Unique_Data[[#This Row],[Keyword Severity]])</f>
        <v>7</v>
      </c>
      <c r="V15" s="73">
        <f>IFERROR(INDEX(Table5[Detectability],MATCH(O15,Table5[Keyword],0)),IFERROR(INDEX(Table13[Default Detectability],MATCH(C15,Table13[Equipment Class],0)),6))</f>
        <v>5</v>
      </c>
      <c r="W15" s="73">
        <f t="shared" si="0"/>
        <v>5</v>
      </c>
      <c r="X15" s="75">
        <f t="shared" si="1"/>
        <v>175</v>
      </c>
      <c r="Y15" s="74" t="str">
        <f>IFERROR(INDEX(Table10[Recommended Action],MATCH(O15,Table10[Keyword],0)),"Review failure &amp; perform RCA")</f>
        <v>Review failure &amp; perform RCA</v>
      </c>
      <c r="Z15" s="11" t="s">
        <v>14271</v>
      </c>
      <c r="AA15" s="31" t="s">
        <v>14356</v>
      </c>
      <c r="AB15" s="31" t="s">
        <v>14357</v>
      </c>
      <c r="AC15" s="73" t="str">
        <f t="shared" si="2"/>
        <v>Medium</v>
      </c>
      <c r="AD15" s="76">
        <v>46179</v>
      </c>
      <c r="AE15" s="75">
        <f>Unique_Data[[#This Row],[Severity (S)]]</f>
        <v>7</v>
      </c>
      <c r="AF15" s="75" cm="1">
        <f t="array" ref="AF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15" s="75" cm="1">
        <f t="array" ref="AG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5" s="75">
        <f t="shared" si="3"/>
        <v>175</v>
      </c>
      <c r="AI15" s="77" t="str" cm="1">
        <f t="array" aca="1" ref="AI15" ca="1">_xlfn.IFS(ISBLANK(Unique_Data[[#This Row],[Updated Action]]),"Open",NOT(ISBLANK(Unique_Data[[#This Row],[Updated Action]])),"Finished",AND(NOT(ISBLANK(Unique_Data[[#This Row],[Updated Action]])),Unique_Data[[#This Row],[Due date]]&gt;=TODAY()),"In Progress",Unique_Data[[#This Row],[Due date]]&lt;TODAY(),"Overdue")</f>
        <v>Finished</v>
      </c>
      <c r="AJ15" s="33"/>
    </row>
    <row r="16" spans="1:36">
      <c r="A16" s="11">
        <v>1300000014</v>
      </c>
      <c r="B16" s="11" t="s">
        <v>18</v>
      </c>
      <c r="C16" s="11" t="s">
        <v>12</v>
      </c>
      <c r="D16" s="12">
        <v>45967</v>
      </c>
      <c r="E16" s="11" t="s">
        <v>13</v>
      </c>
      <c r="F16"/>
      <c r="G16"/>
      <c r="H16" s="35" t="s">
        <v>35</v>
      </c>
      <c r="I16" s="71">
        <v>45967.458333333336</v>
      </c>
      <c r="J16" s="71">
        <v>45967.46875</v>
      </c>
      <c r="K16" s="11">
        <v>0.25</v>
      </c>
      <c r="L16" s="72">
        <v>45962</v>
      </c>
      <c r="M16" s="73">
        <f>_xlfn.ISOWEEKNUM(Unique_Data[[#This Row],[Created On]])</f>
        <v>45</v>
      </c>
      <c r="N16" s="73">
        <f>60*Unique_Data[[#This Row],[Downtime (hr.)]]</f>
        <v>15</v>
      </c>
      <c r="O16" s="73" t="str" cm="1">
        <f t="array" ref="O16">_xlfn.LET(
    _xlpm.text, LOWER(H16),
    _xlpm.keywords, Table2[Keyword],
    _xlpm.score,
        _xlfn.BYROW(_xlpm.keywords,
            _xlfn.LAMBDA(_xlpm.k,
                SUM(--ISNUMBER(SEARCH(_xlfn.TEXTSPLIT(LOWER(_xlpm.k)," "), _xlpm.text)))
            )
        ),
    _xlpm.bestMatch, _xlfn.XMATCH(MAX(_xlpm.score), _xlpm.score),
    IF(MAX(_xlpm.score)=0, "Other", INDEX(_xlpm.keywords, _xlpm.bestMatch))
)</f>
        <v>Wrong Landed</v>
      </c>
      <c r="P16" s="73" t="str">
        <f>IFERROR(INDEX(Table11[Failure Mode],MATCH(O16,Table11[Keyword],0)),"General Failure Mode")</f>
        <v>Landing / Positioning Fault</v>
      </c>
      <c r="Q16" s="74" t="str">
        <f>IFERROR(INDEX(Table12[Failure Effect],MATCH(P16,Table12[Failure Mode],0)),"Operational performance degradation and need for maintenance review.")</f>
        <v>Mislanding, handling delay, risk of cargo/spreader damage, and reduced operating accuracy.</v>
      </c>
      <c r="R16" s="73">
        <f>IFERROR(INDEX(Table13[Base Severity],MATCH(C16,Table13[Equipment Class],0)),6)</f>
        <v>9</v>
      </c>
      <c r="S16" s="73">
        <f>IFERROR(INDEX(Table2[Severity],MATCH(O16,Table2[Keyword],0)),0)</f>
        <v>6</v>
      </c>
      <c r="T16" s="73">
        <f>IFERROR(LOOKUP(N16,Table6[Minutes],Table6[Severity]),0)</f>
        <v>4</v>
      </c>
      <c r="U16" s="73">
        <f>MAX(ROUNDUP(AVERAGE(R16,T16),0),Unique_Data[[#This Row],[Keyword Severity]])</f>
        <v>7</v>
      </c>
      <c r="V16" s="73">
        <f>IFERROR(INDEX(Table5[Detectability],MATCH(O16,Table5[Keyword],0)),IFERROR(INDEX(Table13[Default Detectability],MATCH(C16,Table13[Equipment Class],0)),6))</f>
        <v>8</v>
      </c>
      <c r="W16" s="73">
        <f t="shared" si="0"/>
        <v>2</v>
      </c>
      <c r="X16" s="75">
        <f t="shared" si="1"/>
        <v>112</v>
      </c>
      <c r="Y16" s="74" t="str">
        <f>IFERROR(INDEX(Table10[Recommended Action],MATCH(O16,Table10[Keyword],0)),"Review failure &amp; perform RCA")</f>
        <v>Check landing sensors and operator guidance; calibrate spreader position sensors.</v>
      </c>
      <c r="Z16" s="11" t="s">
        <v>14271</v>
      </c>
      <c r="AA16" s="31" t="s">
        <v>14349</v>
      </c>
      <c r="AB16" s="31" t="s">
        <v>14350</v>
      </c>
      <c r="AC16" s="73" t="str">
        <f t="shared" si="2"/>
        <v>Medium</v>
      </c>
      <c r="AD16" s="76">
        <v>45985</v>
      </c>
      <c r="AE16" s="75">
        <f>Unique_Data[[#This Row],[Severity (S)]]</f>
        <v>7</v>
      </c>
      <c r="AF16" s="75" cm="1">
        <f t="array" ref="AF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16" s="75" cm="1">
        <f t="array" ref="AG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6" s="75">
        <f t="shared" si="3"/>
        <v>42</v>
      </c>
      <c r="AI16" s="77" t="str" cm="1">
        <f t="array" aca="1" ref="AI16" ca="1">_xlfn.IFS(ISBLANK(Unique_Data[[#This Row],[Updated Action]]),"Open",NOT(ISBLANK(Unique_Data[[#This Row],[Updated Action]])),"Finished",AND(NOT(ISBLANK(Unique_Data[[#This Row],[Updated Action]])),Unique_Data[[#This Row],[Due date]]&gt;=TODAY()),"In Progress",Unique_Data[[#This Row],[Due date]]&lt;TODAY(),"Overdue")</f>
        <v>Finished</v>
      </c>
      <c r="AJ16" s="33"/>
    </row>
    <row r="17" spans="1:36">
      <c r="A17" s="11">
        <v>1300000015</v>
      </c>
      <c r="B17" s="11" t="s">
        <v>11</v>
      </c>
      <c r="C17" s="11" t="s">
        <v>12</v>
      </c>
      <c r="D17" s="12">
        <v>45967</v>
      </c>
      <c r="E17" s="11" t="s">
        <v>13</v>
      </c>
      <c r="F17"/>
      <c r="G17"/>
      <c r="H17" s="35" t="s">
        <v>36</v>
      </c>
      <c r="I17" s="71">
        <v>45967.09375</v>
      </c>
      <c r="J17" s="71">
        <v>45967.104166666664</v>
      </c>
      <c r="K17" s="11">
        <v>0.25</v>
      </c>
      <c r="L17" s="72">
        <v>45962</v>
      </c>
      <c r="M17" s="73">
        <f>_xlfn.ISOWEEKNUM(Unique_Data[[#This Row],[Created On]])</f>
        <v>45</v>
      </c>
      <c r="N17" s="73">
        <f>60*Unique_Data[[#This Row],[Downtime (hr.)]]</f>
        <v>15</v>
      </c>
      <c r="O17" s="73" t="str" cm="1">
        <f t="array" ref="O17">_xlfn.LET(
    _xlpm.text, LOWER(H17),
    _xlpm.keywords, Table2[Keyword],
    _xlpm.score,
        _xlfn.BYROW(_xlpm.keywords,
            _xlfn.LAMBDA(_xlpm.k,
                SUM(--ISNUMBER(SEARCH(_xlfn.TEXTSPLIT(LOWER(_xlpm.k)," "), _xlpm.text)))
            )
        ),
    _xlpm.bestMatch, _xlfn.XMATCH(MAX(_xlpm.score), _xlpm.score),
    IF(MAX(_xlpm.score)=0, "Other", INDEX(_xlpm.keywords, _xlpm.bestMatch))
)</f>
        <v>No Control</v>
      </c>
      <c r="P17" s="73" t="str">
        <f>IFERROR(INDEX(Table11[Failure Mode],MATCH(O17,Table11[Keyword],0)),"General Failure Mode")</f>
        <v>Control System Unavailable</v>
      </c>
      <c r="Q17" s="74" t="str">
        <f>IFERROR(INDEX(Table12[Failure Effect],MATCH(P17,Table12[Failure Mode],0)),"Operational performance degradation and need for maintenance review.")</f>
        <v>Loss of command response, unsafe operating condition, and immediate operational downtime.</v>
      </c>
      <c r="R17" s="73">
        <f>IFERROR(INDEX(Table13[Base Severity],MATCH(C17,Table13[Equipment Class],0)),6)</f>
        <v>9</v>
      </c>
      <c r="S17" s="73">
        <f>IFERROR(INDEX(Table2[Severity],MATCH(O17,Table2[Keyword],0)),0)</f>
        <v>6</v>
      </c>
      <c r="T17" s="73">
        <f>IFERROR(LOOKUP(N17,Table6[Minutes],Table6[Severity]),0)</f>
        <v>4</v>
      </c>
      <c r="U17" s="73">
        <f>MAX(ROUNDUP(AVERAGE(R17,T17),0),Unique_Data[[#This Row],[Keyword Severity]])</f>
        <v>7</v>
      </c>
      <c r="V17" s="73">
        <f>IFERROR(INDEX(Table5[Detectability],MATCH(O17,Table5[Keyword],0)),IFERROR(INDEX(Table13[Default Detectability],MATCH(C17,Table13[Equipment Class],0)),6))</f>
        <v>2</v>
      </c>
      <c r="W17" s="73">
        <f t="shared" si="0"/>
        <v>10</v>
      </c>
      <c r="X17" s="75">
        <f t="shared" si="1"/>
        <v>140</v>
      </c>
      <c r="Y17" s="74" t="str">
        <f>IFERROR(INDEX(Table10[Recommended Action],MATCH(O17,Table10[Keyword],0)),"Review failure &amp; perform RCA")</f>
        <v>Check control PLC, HMI comms, E-stop circuits; reload software if needed.</v>
      </c>
      <c r="Z17" s="11" t="s">
        <v>14271</v>
      </c>
      <c r="AA17" s="31" t="s">
        <v>14349</v>
      </c>
      <c r="AB17" s="31" t="s">
        <v>14350</v>
      </c>
      <c r="AC17" s="73" t="str">
        <f t="shared" si="2"/>
        <v>Medium</v>
      </c>
      <c r="AD17" s="76">
        <v>45985</v>
      </c>
      <c r="AE17" s="75">
        <f>Unique_Data[[#This Row],[Severity (S)]]</f>
        <v>7</v>
      </c>
      <c r="AF17" s="75" cm="1">
        <f t="array" ref="AF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7" s="75" cm="1">
        <f t="array" ref="AG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17" s="75">
        <f t="shared" si="3"/>
        <v>49</v>
      </c>
      <c r="AI17" s="77" t="str" cm="1">
        <f t="array" aca="1" ref="AI17" ca="1">_xlfn.IFS(ISBLANK(Unique_Data[[#This Row],[Updated Action]]),"Open",NOT(ISBLANK(Unique_Data[[#This Row],[Updated Action]])),"Finished",AND(NOT(ISBLANK(Unique_Data[[#This Row],[Updated Action]])),Unique_Data[[#This Row],[Due date]]&gt;=TODAY()),"In Progress",Unique_Data[[#This Row],[Due date]]&lt;TODAY(),"Overdue")</f>
        <v>Finished</v>
      </c>
      <c r="AJ17" s="33"/>
    </row>
    <row r="18" spans="1:36">
      <c r="A18" s="11">
        <v>1300000016</v>
      </c>
      <c r="B18" s="11" t="s">
        <v>27</v>
      </c>
      <c r="C18" s="11" t="s">
        <v>12</v>
      </c>
      <c r="D18" s="12">
        <v>45968</v>
      </c>
      <c r="E18" s="11" t="s">
        <v>13</v>
      </c>
      <c r="F18"/>
      <c r="G18"/>
      <c r="H18" s="35" t="s">
        <v>37</v>
      </c>
      <c r="I18" s="71">
        <v>45967.250509259262</v>
      </c>
      <c r="J18" s="71">
        <v>45967.260405092595</v>
      </c>
      <c r="K18" s="11">
        <v>0.24</v>
      </c>
      <c r="L18" s="72">
        <v>45962</v>
      </c>
      <c r="M18" s="73">
        <f>_xlfn.ISOWEEKNUM(Unique_Data[[#This Row],[Created On]])</f>
        <v>45</v>
      </c>
      <c r="N18" s="73">
        <f>60*Unique_Data[[#This Row],[Downtime (hr.)]]</f>
        <v>14.399999999999999</v>
      </c>
      <c r="O18" s="73" t="str" cm="1">
        <f t="array" ref="O18">_xlfn.LET(
    _xlpm.text, LOWER(H18),
    _xlpm.keywords, Table2[Keyword],
    _xlpm.score,
        _xlfn.BYROW(_xlpm.keywords,
            _xlfn.LAMBDA(_xlpm.k,
                SUM(--ISNUMBER(SEARCH(_xlfn.TEXTSPLIT(LOWER(_xlpm.k)," "), _xlpm.text)))
            )
        ),
    _xlpm.bestMatch, _xlfn.XMATCH(MAX(_xlpm.score), _xlpm.score),
    IF(MAX(_xlpm.score)=0, "Other", INDEX(_xlpm.keywords, _xlpm.bestMatch))
)</f>
        <v>Spreader</v>
      </c>
      <c r="P18" s="73" t="str">
        <f>IFERROR(INDEX(Table11[Failure Mode],MATCH(O18,Table11[Keyword],0)),"General Failure Mode")</f>
        <v>Spreader System Fault</v>
      </c>
      <c r="Q18" s="74" t="str">
        <f>IFERROR(INDEX(Table12[Failure Effect],MATCH(P18,Table12[Failure Mode],0)),"Operational performance degradation and need for maintenance review.")</f>
        <v>Inability to lock/unlock or position spreader correctly, creating handling disruption and safety exposure.</v>
      </c>
      <c r="R18" s="73">
        <f>IFERROR(INDEX(Table13[Base Severity],MATCH(C18,Table13[Equipment Class],0)),6)</f>
        <v>9</v>
      </c>
      <c r="S18" s="73">
        <f>IFERROR(INDEX(Table2[Severity],MATCH(O18,Table2[Keyword],0)),0)</f>
        <v>6</v>
      </c>
      <c r="T18" s="73">
        <f>IFERROR(LOOKUP(N18,Table6[Minutes],Table6[Severity]),0)</f>
        <v>4</v>
      </c>
      <c r="U18" s="73">
        <f>MAX(ROUNDUP(AVERAGE(R18,T18),0),Unique_Data[[#This Row],[Keyword Severity]])</f>
        <v>7</v>
      </c>
      <c r="V18" s="73">
        <f>IFERROR(INDEX(Table5[Detectability],MATCH(O18,Table5[Keyword],0)),IFERROR(INDEX(Table13[Default Detectability],MATCH(C18,Table13[Equipment Class],0)),6))</f>
        <v>2</v>
      </c>
      <c r="W18" s="73">
        <f t="shared" si="0"/>
        <v>4</v>
      </c>
      <c r="X18" s="75">
        <f t="shared" si="1"/>
        <v>56</v>
      </c>
      <c r="Y18" s="74" t="str">
        <f>IFERROR(INDEX(Table10[Recommended Action],MATCH(O18,Table10[Keyword],0)),"Review failure &amp; perform RCA")</f>
        <v>Inspect twistlocks, hydraulics and sensors; recalibrate spreader controller.</v>
      </c>
      <c r="Z18" s="11" t="s">
        <v>14271</v>
      </c>
      <c r="AA18" s="31" t="s">
        <v>14358</v>
      </c>
      <c r="AB18" s="31" t="s">
        <v>14359</v>
      </c>
      <c r="AC18" s="73" t="str">
        <f t="shared" si="2"/>
        <v>Low</v>
      </c>
      <c r="AD18" s="76">
        <v>46180</v>
      </c>
      <c r="AE18" s="75">
        <f>Unique_Data[[#This Row],[Severity (S)]]</f>
        <v>7</v>
      </c>
      <c r="AF18" s="75" cm="1">
        <f t="array" ref="AF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8" s="75" cm="1">
        <f t="array" ref="AG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8" s="75">
        <f t="shared" si="3"/>
        <v>21</v>
      </c>
      <c r="AI18" s="77" t="str" cm="1">
        <f t="array" aca="1" ref="AI18" ca="1">_xlfn.IFS(ISBLANK(Unique_Data[[#This Row],[Updated Action]]),"Open",NOT(ISBLANK(Unique_Data[[#This Row],[Updated Action]])),"Finished",AND(NOT(ISBLANK(Unique_Data[[#This Row],[Updated Action]])),Unique_Data[[#This Row],[Due date]]&gt;=TODAY()),"In Progress",Unique_Data[[#This Row],[Due date]]&lt;TODAY(),"Overdue")</f>
        <v>Finished</v>
      </c>
      <c r="AJ18" s="33"/>
    </row>
    <row r="19" spans="1:36">
      <c r="A19" s="11">
        <v>1300000017</v>
      </c>
      <c r="B19" s="11" t="s">
        <v>27</v>
      </c>
      <c r="C19" s="11" t="s">
        <v>12</v>
      </c>
      <c r="D19" s="12">
        <v>45968</v>
      </c>
      <c r="E19" s="11" t="s">
        <v>13</v>
      </c>
      <c r="F19"/>
      <c r="G19"/>
      <c r="H19" s="35" t="s">
        <v>38</v>
      </c>
      <c r="I19" s="71">
        <v>45967.28329861111</v>
      </c>
      <c r="J19" s="71">
        <v>45967.301666666666</v>
      </c>
      <c r="K19" s="11">
        <v>0.44</v>
      </c>
      <c r="L19" s="72">
        <v>45962</v>
      </c>
      <c r="M19" s="73">
        <f>_xlfn.ISOWEEKNUM(Unique_Data[[#This Row],[Created On]])</f>
        <v>45</v>
      </c>
      <c r="N19" s="73">
        <f>60*Unique_Data[[#This Row],[Downtime (hr.)]]</f>
        <v>26.4</v>
      </c>
      <c r="O19" s="73" t="str" cm="1">
        <f t="array" ref="O19">_xlfn.LET(
    _xlpm.text, LOWER(H19),
    _xlpm.keywords, Table2[Keyword],
    _xlpm.score,
        _xlfn.BYROW(_xlpm.keywords,
            _xlfn.LAMBDA(_xlpm.k,
                SUM(--ISNUMBER(SEARCH(_xlfn.TEXTSPLIT(LOWER(_xlpm.k)," "), _xlpm.text)))
            )
        ),
    _xlpm.bestMatch, _xlfn.XMATCH(MAX(_xlpm.score), _xlpm.score),
    IF(MAX(_xlpm.score)=0, "Other", INDEX(_xlpm.keywords, _xlpm.bestMatch))
)</f>
        <v>Other</v>
      </c>
      <c r="P19" s="73" t="str">
        <f>IFERROR(INDEX(Table11[Failure Mode],MATCH(O19,Table11[Keyword],0)),"General Failure Mode")</f>
        <v>General Failure Mode</v>
      </c>
      <c r="Q19" s="74" t="str">
        <f>IFERROR(INDEX(Table12[Failure Effect],MATCH(P19,Table12[Failure Mode],0)),"Operational performance degradation and need for maintenance review.")</f>
        <v>Operational performance degradation and need for maintenance review.</v>
      </c>
      <c r="R19" s="73">
        <f>IFERROR(INDEX(Table13[Base Severity],MATCH(C19,Table13[Equipment Class],0)),6)</f>
        <v>9</v>
      </c>
      <c r="S19" s="73">
        <f>IFERROR(INDEX(Table2[Severity],MATCH(O19,Table2[Keyword],0)),0)</f>
        <v>0</v>
      </c>
      <c r="T19" s="73">
        <f>IFERROR(LOOKUP(N19,Table6[Minutes],Table6[Severity]),0)</f>
        <v>4</v>
      </c>
      <c r="U19" s="73">
        <f>MAX(ROUNDUP(AVERAGE(R19,T19),0),Unique_Data[[#This Row],[Keyword Severity]])</f>
        <v>7</v>
      </c>
      <c r="V19" s="73">
        <f>IFERROR(INDEX(Table5[Detectability],MATCH(O19,Table5[Keyword],0)),IFERROR(INDEX(Table13[Default Detectability],MATCH(C19,Table13[Equipment Class],0)),6))</f>
        <v>4</v>
      </c>
      <c r="W19" s="73">
        <f t="shared" si="0"/>
        <v>5</v>
      </c>
      <c r="X19" s="75">
        <f t="shared" si="1"/>
        <v>140</v>
      </c>
      <c r="Y19" s="74" t="str">
        <f>IFERROR(INDEX(Table10[Recommended Action],MATCH(O19,Table10[Keyword],0)),"Review failure &amp; perform RCA")</f>
        <v>Review failure &amp; perform RCA</v>
      </c>
      <c r="Z19" s="11" t="s">
        <v>14271</v>
      </c>
      <c r="AA19" s="31" t="s">
        <v>14360</v>
      </c>
      <c r="AB19" s="31" t="s">
        <v>14361</v>
      </c>
      <c r="AC19" s="73" t="str">
        <f t="shared" si="2"/>
        <v>Medium</v>
      </c>
      <c r="AD19" s="76">
        <v>46175</v>
      </c>
      <c r="AE19" s="75">
        <f>Unique_Data[[#This Row],[Severity (S)]]</f>
        <v>7</v>
      </c>
      <c r="AF19" s="75" cm="1">
        <f t="array" ref="AF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19" s="75" cm="1">
        <f t="array" ref="AG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9" s="75">
        <f t="shared" si="3"/>
        <v>140</v>
      </c>
      <c r="AI19" s="77" t="str" cm="1">
        <f t="array" aca="1" ref="AI19" ca="1">_xlfn.IFS(ISBLANK(Unique_Data[[#This Row],[Updated Action]]),"Open",NOT(ISBLANK(Unique_Data[[#This Row],[Updated Action]])),"Finished",AND(NOT(ISBLANK(Unique_Data[[#This Row],[Updated Action]])),Unique_Data[[#This Row],[Due date]]&gt;=TODAY()),"In Progress",Unique_Data[[#This Row],[Due date]]&lt;TODAY(),"Overdue")</f>
        <v>Finished</v>
      </c>
      <c r="AJ19" s="33"/>
    </row>
    <row r="20" spans="1:36">
      <c r="A20" s="11">
        <v>1300000018</v>
      </c>
      <c r="B20" s="11" t="s">
        <v>20</v>
      </c>
      <c r="C20" s="11" t="s">
        <v>16</v>
      </c>
      <c r="D20" s="12">
        <v>45970</v>
      </c>
      <c r="E20" s="11" t="s">
        <v>13</v>
      </c>
      <c r="F20"/>
      <c r="G20"/>
      <c r="H20" s="35" t="s">
        <v>39</v>
      </c>
      <c r="I20" s="71">
        <v>45970.381944444445</v>
      </c>
      <c r="J20" s="71">
        <v>45970.388888888891</v>
      </c>
      <c r="K20" s="11">
        <v>0.17</v>
      </c>
      <c r="L20" s="72">
        <v>45962</v>
      </c>
      <c r="M20" s="73">
        <f>_xlfn.ISOWEEKNUM(Unique_Data[[#This Row],[Created On]])</f>
        <v>45</v>
      </c>
      <c r="N20" s="73">
        <f>60*Unique_Data[[#This Row],[Downtime (hr.)]]</f>
        <v>10.200000000000001</v>
      </c>
      <c r="O20" s="73" t="str" cm="1">
        <f t="array" ref="O20">_xlfn.LET(
    _xlpm.text, LOWER(H20),
    _xlpm.keywords, Table2[Keyword],
    _xlpm.score,
        _xlfn.BYROW(_xlpm.keywords,
            _xlfn.LAMBDA(_xlpm.k,
                SUM(--ISNUMBER(SEARCH(_xlfn.TEXTSPLIT(LOWER(_xlpm.k)," "), _xlpm.text)))
            )
        ),
    _xlpm.bestMatch, _xlfn.XMATCH(MAX(_xlpm.score), _xlpm.score),
    IF(MAX(_xlpm.score)=0, "Other", INDEX(_xlpm.keywords, _xlpm.bestMatch))
)</f>
        <v>No Diesel</v>
      </c>
      <c r="P20" s="73" t="str">
        <f>IFERROR(INDEX(Table11[Failure Mode],MATCH(O20,Table11[Keyword],0)),"General Failure Mode")</f>
        <v>Diesel Engine Unavailable</v>
      </c>
      <c r="Q20" s="74" t="str">
        <f>IFERROR(INDEX(Table12[Failure Effect],MATCH(P20,Table12[Failure Mode],0)),"Operational performance degradation and need for maintenance review.")</f>
        <v>Machine unavailable for service, immediate downtime, and possible operational backlog.</v>
      </c>
      <c r="R20" s="73">
        <f>IFERROR(INDEX(Table13[Base Severity],MATCH(C20,Table13[Equipment Class],0)),6)</f>
        <v>8</v>
      </c>
      <c r="S20" s="73">
        <f>IFERROR(INDEX(Table2[Severity],MATCH(O20,Table2[Keyword],0)),0)</f>
        <v>6</v>
      </c>
      <c r="T20" s="73">
        <f>IFERROR(LOOKUP(N20,Table6[Minutes],Table6[Severity]),0)</f>
        <v>4</v>
      </c>
      <c r="U20" s="73">
        <f>MAX(ROUNDUP(AVERAGE(R20,T20),0),Unique_Data[[#This Row],[Keyword Severity]])</f>
        <v>6</v>
      </c>
      <c r="V20" s="73">
        <f>IFERROR(INDEX(Table5[Detectability],MATCH(O20,Table5[Keyword],0)),IFERROR(INDEX(Table13[Default Detectability],MATCH(C20,Table13[Equipment Class],0)),6))</f>
        <v>4</v>
      </c>
      <c r="W20" s="73">
        <f t="shared" si="0"/>
        <v>2</v>
      </c>
      <c r="X20" s="75">
        <f t="shared" si="1"/>
        <v>48</v>
      </c>
      <c r="Y20" s="74" t="str">
        <f>IFERROR(INDEX(Table10[Recommended Action],MATCH(O20,Table10[Keyword],0)),"Review failure &amp; perform RCA")</f>
        <v>Check battery/ECU/priming; verify fuel line and filters; test starter circuit.</v>
      </c>
      <c r="Z20" s="11" t="s">
        <v>14271</v>
      </c>
      <c r="AA20" s="31" t="s">
        <v>14362</v>
      </c>
      <c r="AB20" s="31" t="s">
        <v>14363</v>
      </c>
      <c r="AC20" s="73" t="str">
        <f t="shared" si="2"/>
        <v>Low</v>
      </c>
      <c r="AD20" s="76">
        <v>46157</v>
      </c>
      <c r="AE20" s="75">
        <f>Unique_Data[[#This Row],[Severity (S)]]</f>
        <v>6</v>
      </c>
      <c r="AF20" s="75" cm="1">
        <f t="array" ref="AF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0" s="75" cm="1">
        <f t="array" ref="AG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0" s="75">
        <f t="shared" si="3"/>
        <v>48</v>
      </c>
      <c r="AI20" s="77" t="str" cm="1">
        <f t="array" aca="1" ref="AI20" ca="1">_xlfn.IFS(ISBLANK(Unique_Data[[#This Row],[Updated Action]]),"Open",NOT(ISBLANK(Unique_Data[[#This Row],[Updated Action]])),"Finished",AND(NOT(ISBLANK(Unique_Data[[#This Row],[Updated Action]])),Unique_Data[[#This Row],[Due date]]&gt;=TODAY()),"In Progress",Unique_Data[[#This Row],[Due date]]&lt;TODAY(),"Overdue")</f>
        <v>Finished</v>
      </c>
      <c r="AJ20" s="33"/>
    </row>
    <row r="21" spans="1:36">
      <c r="A21" s="11">
        <v>1300000019</v>
      </c>
      <c r="B21" s="11" t="s">
        <v>40</v>
      </c>
      <c r="C21" s="11" t="s">
        <v>16</v>
      </c>
      <c r="D21" s="12">
        <v>45971</v>
      </c>
      <c r="E21" s="11" t="s">
        <v>13</v>
      </c>
      <c r="F21"/>
      <c r="G21"/>
      <c r="H21" s="35" t="s">
        <v>41</v>
      </c>
      <c r="I21" s="71">
        <v>45971.396377314813</v>
      </c>
      <c r="J21" s="71">
        <v>45971.402777777781</v>
      </c>
      <c r="K21" s="11">
        <v>0.15</v>
      </c>
      <c r="L21" s="72">
        <v>45962</v>
      </c>
      <c r="M21" s="73">
        <f>_xlfn.ISOWEEKNUM(Unique_Data[[#This Row],[Created On]])</f>
        <v>46</v>
      </c>
      <c r="N21" s="73">
        <f>60*Unique_Data[[#This Row],[Downtime (hr.)]]</f>
        <v>9</v>
      </c>
      <c r="O21" s="73" t="str" cm="1">
        <f t="array" ref="O21">_xlfn.LET(
    _xlpm.text, LOWER(H21),
    _xlpm.keywords, Table2[Keyword],
    _xlpm.score,
        _xlfn.BYROW(_xlpm.keywords,
            _xlfn.LAMBDA(_xlpm.k,
                SUM(--ISNUMBER(SEARCH(_xlfn.TEXTSPLIT(LOWER(_xlpm.k)," "), _xlpm.text)))
            )
        ),
    _xlpm.bestMatch, _xlfn.XMATCH(MAX(_xlpm.score), _xlpm.score),
    IF(MAX(_xlpm.score)=0, "Other", INDEX(_xlpm.keywords, _xlpm.bestMatch))
)</f>
        <v>Over Travel</v>
      </c>
      <c r="P21" s="73" t="str">
        <f>IFERROR(INDEX(Table11[Failure Mode],MATCH(O21,Table11[Keyword],0)),"General Failure Mode")</f>
        <v>Over Travel Limit / Motion Limit Exceeded</v>
      </c>
      <c r="Q21" s="74" t="str">
        <f>IFERROR(INDEX(Table12[Failure Effect],MATCH(P21,Table12[Failure Mode],0)),"Operational performance degradation and need for maintenance review.")</f>
        <v>Operational performance degradation and need for maintenance review.</v>
      </c>
      <c r="R21" s="73">
        <f>IFERROR(INDEX(Table13[Base Severity],MATCH(C21,Table13[Equipment Class],0)),6)</f>
        <v>8</v>
      </c>
      <c r="S21" s="73">
        <f>IFERROR(INDEX(Table2[Severity],MATCH(O21,Table2[Keyword],0)),0)</f>
        <v>4</v>
      </c>
      <c r="T21" s="73">
        <f>IFERROR(LOOKUP(N21,Table6[Minutes],Table6[Severity]),0)</f>
        <v>3</v>
      </c>
      <c r="U21" s="73">
        <f>MAX(ROUNDUP(AVERAGE(R21,T21),0),Unique_Data[[#This Row],[Keyword Severity]])</f>
        <v>6</v>
      </c>
      <c r="V21" s="73">
        <f>IFERROR(INDEX(Table5[Detectability],MATCH(O21,Table5[Keyword],0)),IFERROR(INDEX(Table13[Default Detectability],MATCH(C21,Table13[Equipment Class],0)),6))</f>
        <v>7</v>
      </c>
      <c r="W21" s="73">
        <f t="shared" si="0"/>
        <v>1</v>
      </c>
      <c r="X21" s="75">
        <f t="shared" si="1"/>
        <v>42</v>
      </c>
      <c r="Y21" s="74" t="str">
        <f>IFERROR(INDEX(Table10[Recommended Action],MATCH(O21,Table10[Keyword],0)),"Review failure &amp; perform RCA")</f>
        <v>Inspect and test limit switches and end stops; verify encoder calibration and control logic; reset faults and perform functional test.</v>
      </c>
      <c r="Z21" s="11" t="s">
        <v>14271</v>
      </c>
      <c r="AA21" s="31" t="s">
        <v>14364</v>
      </c>
      <c r="AB21" s="31" t="s">
        <v>14365</v>
      </c>
      <c r="AC21" s="73" t="str">
        <f t="shared" si="2"/>
        <v>Low</v>
      </c>
      <c r="AD21" s="76">
        <v>45991</v>
      </c>
      <c r="AE21" s="75">
        <f>Unique_Data[[#This Row],[Severity (S)]]</f>
        <v>6</v>
      </c>
      <c r="AF21" s="75" cm="1">
        <f t="array" ref="AF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21" s="75" cm="1">
        <f t="array" ref="AG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1" s="75">
        <f t="shared" si="3"/>
        <v>42</v>
      </c>
      <c r="AI21" s="77" t="str" cm="1">
        <f t="array" aca="1" ref="AI21" ca="1">_xlfn.IFS(ISBLANK(Unique_Data[[#This Row],[Updated Action]]),"Open",NOT(ISBLANK(Unique_Data[[#This Row],[Updated Action]])),"Finished",AND(NOT(ISBLANK(Unique_Data[[#This Row],[Updated Action]])),Unique_Data[[#This Row],[Due date]]&gt;=TODAY()),"In Progress",Unique_Data[[#This Row],[Due date]]&lt;TODAY(),"Overdue")</f>
        <v>Finished</v>
      </c>
      <c r="AJ21" s="33"/>
    </row>
    <row r="22" spans="1:36">
      <c r="A22" s="11">
        <v>1300000020</v>
      </c>
      <c r="B22" s="11" t="s">
        <v>42</v>
      </c>
      <c r="C22" s="11" t="s">
        <v>16</v>
      </c>
      <c r="D22" s="12">
        <v>45975</v>
      </c>
      <c r="E22" s="11" t="s">
        <v>13</v>
      </c>
      <c r="F22"/>
      <c r="G22"/>
      <c r="H22" s="35" t="s">
        <v>43</v>
      </c>
      <c r="I22" s="71">
        <v>45974.521145833336</v>
      </c>
      <c r="J22" s="71">
        <v>45974.54215277778</v>
      </c>
      <c r="K22" s="11">
        <v>0.5</v>
      </c>
      <c r="L22" s="72">
        <v>45962</v>
      </c>
      <c r="M22" s="73">
        <f>_xlfn.ISOWEEKNUM(Unique_Data[[#This Row],[Created On]])</f>
        <v>46</v>
      </c>
      <c r="N22" s="73">
        <f>60*Unique_Data[[#This Row],[Downtime (hr.)]]</f>
        <v>30</v>
      </c>
      <c r="O22" s="73" t="str" cm="1">
        <f t="array" ref="O22">_xlfn.LET(
    _xlpm.text, LOWER(H22),
    _xlpm.keywords, Table2[Keyword],
    _xlpm.score,
        _xlfn.BYROW(_xlpm.keywords,
            _xlfn.LAMBDA(_xlpm.k,
                SUM(--ISNUMBER(SEARCH(_xlfn.TEXTSPLIT(LOWER(_xlpm.k)," "), _xlpm.text)))
            )
        ),
    _xlpm.bestMatch, _xlfn.XMATCH(MAX(_xlpm.score), _xlpm.score),
    IF(MAX(_xlpm.score)=0, "Other", INDEX(_xlpm.keywords, _xlpm.bestMatch))
)</f>
        <v>No Control</v>
      </c>
      <c r="P22" s="73" t="str">
        <f>IFERROR(INDEX(Table11[Failure Mode],MATCH(O22,Table11[Keyword],0)),"General Failure Mode")</f>
        <v>Control System Unavailable</v>
      </c>
      <c r="Q22" s="74" t="str">
        <f>IFERROR(INDEX(Table12[Failure Effect],MATCH(P22,Table12[Failure Mode],0)),"Operational performance degradation and need for maintenance review.")</f>
        <v>Loss of command response, unsafe operating condition, and immediate operational downtime.</v>
      </c>
      <c r="R22" s="73">
        <f>IFERROR(INDEX(Table13[Base Severity],MATCH(C22,Table13[Equipment Class],0)),6)</f>
        <v>8</v>
      </c>
      <c r="S22" s="73">
        <f>IFERROR(INDEX(Table2[Severity],MATCH(O22,Table2[Keyword],0)),0)</f>
        <v>6</v>
      </c>
      <c r="T22" s="73">
        <f>IFERROR(LOOKUP(N22,Table6[Minutes],Table6[Severity]),0)</f>
        <v>5</v>
      </c>
      <c r="U22" s="73">
        <f>MAX(ROUNDUP(AVERAGE(R22,T22),0),Unique_Data[[#This Row],[Keyword Severity]])</f>
        <v>7</v>
      </c>
      <c r="V22" s="73">
        <f>IFERROR(INDEX(Table5[Detectability],MATCH(O22,Table5[Keyword],0)),IFERROR(INDEX(Table13[Default Detectability],MATCH(C22,Table13[Equipment Class],0)),6))</f>
        <v>2</v>
      </c>
      <c r="W22" s="73">
        <f t="shared" si="0"/>
        <v>2</v>
      </c>
      <c r="X22" s="75">
        <f t="shared" si="1"/>
        <v>28</v>
      </c>
      <c r="Y22" s="74" t="str">
        <f>IFERROR(INDEX(Table10[Recommended Action],MATCH(O22,Table10[Keyword],0)),"Review failure &amp; perform RCA")</f>
        <v>Check control PLC, HMI comms, E-stop circuits; reload software if needed.</v>
      </c>
      <c r="Z22" s="11" t="s">
        <v>14271</v>
      </c>
      <c r="AA22" s="31" t="s">
        <v>14366</v>
      </c>
      <c r="AB22" s="31" t="s">
        <v>14354</v>
      </c>
      <c r="AC22" s="73" t="str">
        <f t="shared" si="2"/>
        <v>Low</v>
      </c>
      <c r="AD22" s="76">
        <v>45991</v>
      </c>
      <c r="AE22" s="75">
        <f>Unique_Data[[#This Row],[Severity (S)]]</f>
        <v>7</v>
      </c>
      <c r="AF22" s="75" cm="1">
        <f t="array" ref="AF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2" s="75" cm="1">
        <f t="array" ref="AG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2" s="75">
        <f t="shared" si="3"/>
        <v>7</v>
      </c>
      <c r="AI22" s="77" t="str" cm="1">
        <f t="array" aca="1" ref="AI22" ca="1">_xlfn.IFS(ISBLANK(Unique_Data[[#This Row],[Updated Action]]),"Open",NOT(ISBLANK(Unique_Data[[#This Row],[Updated Action]])),"Finished",AND(NOT(ISBLANK(Unique_Data[[#This Row],[Updated Action]])),Unique_Data[[#This Row],[Due date]]&gt;=TODAY()),"In Progress",Unique_Data[[#This Row],[Due date]]&lt;TODAY(),"Overdue")</f>
        <v>Finished</v>
      </c>
      <c r="AJ22" s="33"/>
    </row>
    <row r="23" spans="1:36">
      <c r="A23" s="11">
        <v>1300000021</v>
      </c>
      <c r="B23" s="11" t="s">
        <v>11</v>
      </c>
      <c r="C23" s="11" t="s">
        <v>12</v>
      </c>
      <c r="D23" s="12">
        <v>45977</v>
      </c>
      <c r="E23" s="11" t="s">
        <v>13</v>
      </c>
      <c r="F23"/>
      <c r="G23"/>
      <c r="H23" s="35" t="s">
        <v>44</v>
      </c>
      <c r="I23" s="71">
        <v>45977.425358796296</v>
      </c>
      <c r="J23" s="71">
        <v>45977.430821759262</v>
      </c>
      <c r="K23" s="11">
        <v>0.13</v>
      </c>
      <c r="L23" s="72">
        <v>45962</v>
      </c>
      <c r="M23" s="73">
        <f>_xlfn.ISOWEEKNUM(Unique_Data[[#This Row],[Created On]])</f>
        <v>46</v>
      </c>
      <c r="N23" s="73">
        <f>60*Unique_Data[[#This Row],[Downtime (hr.)]]</f>
        <v>7.8000000000000007</v>
      </c>
      <c r="O23" s="73" t="str" cm="1">
        <f t="array" ref="O23">_xlfn.LET(
    _xlpm.text, LOWER(H23),
    _xlpm.keywords, Table2[Keyword],
    _xlpm.score,
        _xlfn.BYROW(_xlpm.keywords,
            _xlfn.LAMBDA(_xlpm.k,
                SUM(--ISNUMBER(SEARCH(_xlfn.TEXTSPLIT(LOWER(_xlpm.k)," "), _xlpm.text)))
            )
        ),
    _xlpm.bestMatch, _xlfn.XMATCH(MAX(_xlpm.score), _xlpm.score),
    IF(MAX(_xlpm.score)=0, "Other", INDEX(_xlpm.keywords, _xlpm.bestMatch))
)</f>
        <v>Other</v>
      </c>
      <c r="P23" s="73" t="str">
        <f>IFERROR(INDEX(Table11[Failure Mode],MATCH(O23,Table11[Keyword],0)),"General Failure Mode")</f>
        <v>General Failure Mode</v>
      </c>
      <c r="Q23" s="74" t="str">
        <f>IFERROR(INDEX(Table12[Failure Effect],MATCH(P23,Table12[Failure Mode],0)),"Operational performance degradation and need for maintenance review.")</f>
        <v>Operational performance degradation and need for maintenance review.</v>
      </c>
      <c r="R23" s="73">
        <f>IFERROR(INDEX(Table13[Base Severity],MATCH(C23,Table13[Equipment Class],0)),6)</f>
        <v>9</v>
      </c>
      <c r="S23" s="73">
        <f>IFERROR(INDEX(Table2[Severity],MATCH(O23,Table2[Keyword],0)),0)</f>
        <v>0</v>
      </c>
      <c r="T23" s="73">
        <f>IFERROR(LOOKUP(N23,Table6[Minutes],Table6[Severity]),0)</f>
        <v>3</v>
      </c>
      <c r="U23" s="73">
        <f>MAX(ROUNDUP(AVERAGE(R23,T23),0),Unique_Data[[#This Row],[Keyword Severity]])</f>
        <v>6</v>
      </c>
      <c r="V23" s="73">
        <f>IFERROR(INDEX(Table5[Detectability],MATCH(O23,Table5[Keyword],0)),IFERROR(INDEX(Table13[Default Detectability],MATCH(C23,Table13[Equipment Class],0)),6))</f>
        <v>4</v>
      </c>
      <c r="W23" s="73">
        <f t="shared" si="0"/>
        <v>4</v>
      </c>
      <c r="X23" s="75">
        <f t="shared" si="1"/>
        <v>96</v>
      </c>
      <c r="Y23" s="74" t="str">
        <f>IFERROR(INDEX(Table10[Recommended Action],MATCH(O23,Table10[Keyword],0)),"Review failure &amp; perform RCA")</f>
        <v>Review failure &amp; perform RCA</v>
      </c>
      <c r="Z23" s="11" t="s">
        <v>14271</v>
      </c>
      <c r="AA23" s="31" t="s">
        <v>14367</v>
      </c>
      <c r="AB23" s="31" t="s">
        <v>14368</v>
      </c>
      <c r="AC23" s="73" t="str">
        <f t="shared" si="2"/>
        <v>Low</v>
      </c>
      <c r="AD23" s="76">
        <v>45991</v>
      </c>
      <c r="AE23" s="75">
        <f>Unique_Data[[#This Row],[Severity (S)]]</f>
        <v>6</v>
      </c>
      <c r="AF23" s="75" cm="1">
        <f t="array" ref="AF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3" s="75" cm="1">
        <f t="array" ref="AG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3" s="75">
        <f t="shared" si="3"/>
        <v>96</v>
      </c>
      <c r="AI23" s="77" t="str" cm="1">
        <f t="array" aca="1" ref="AI23" ca="1">_xlfn.IFS(ISBLANK(Unique_Data[[#This Row],[Updated Action]]),"Open",NOT(ISBLANK(Unique_Data[[#This Row],[Updated Action]])),"Finished",AND(NOT(ISBLANK(Unique_Data[[#This Row],[Updated Action]])),Unique_Data[[#This Row],[Due date]]&gt;=TODAY()),"In Progress",Unique_Data[[#This Row],[Due date]]&lt;TODAY(),"Overdue")</f>
        <v>Finished</v>
      </c>
      <c r="AJ23" s="33"/>
    </row>
    <row r="24" spans="1:36">
      <c r="A24" s="11">
        <v>1300000022</v>
      </c>
      <c r="B24" s="11" t="s">
        <v>11</v>
      </c>
      <c r="C24" s="11" t="s">
        <v>12</v>
      </c>
      <c r="D24" s="12">
        <v>45977</v>
      </c>
      <c r="E24" s="11" t="s">
        <v>13</v>
      </c>
      <c r="F24"/>
      <c r="G24"/>
      <c r="H24" s="35" t="s">
        <v>45</v>
      </c>
      <c r="I24" s="71">
        <v>45977.489756944444</v>
      </c>
      <c r="J24" s="71">
        <v>45977.496886574074</v>
      </c>
      <c r="K24" s="11">
        <v>0.17</v>
      </c>
      <c r="L24" s="72">
        <v>45962</v>
      </c>
      <c r="M24" s="73">
        <f>_xlfn.ISOWEEKNUM(Unique_Data[[#This Row],[Created On]])</f>
        <v>46</v>
      </c>
      <c r="N24" s="73">
        <f>60*Unique_Data[[#This Row],[Downtime (hr.)]]</f>
        <v>10.200000000000001</v>
      </c>
      <c r="O24" s="73" t="str" cm="1">
        <f t="array" ref="O24">_xlfn.LET(
    _xlpm.text, LOWER(H24),
    _xlpm.keywords, Table2[Keyword],
    _xlpm.score,
        _xlfn.BYROW(_xlpm.keywords,
            _xlfn.LAMBDA(_xlpm.k,
                SUM(--ISNUMBER(SEARCH(_xlfn.TEXTSPLIT(LOWER(_xlpm.k)," "), _xlpm.text)))
            )
        ),
    _xlpm.bestMatch, _xlfn.XMATCH(MAX(_xlpm.score), _xlpm.score),
    IF(MAX(_xlpm.score)=0, "Other", INDEX(_xlpm.keywords, _xlpm.bestMatch))
)</f>
        <v>No Control</v>
      </c>
      <c r="P24" s="73" t="str">
        <f>IFERROR(INDEX(Table11[Failure Mode],MATCH(O24,Table11[Keyword],0)),"General Failure Mode")</f>
        <v>Control System Unavailable</v>
      </c>
      <c r="Q24" s="74" t="str">
        <f>IFERROR(INDEX(Table12[Failure Effect],MATCH(P24,Table12[Failure Mode],0)),"Operational performance degradation and need for maintenance review.")</f>
        <v>Loss of command response, unsafe operating condition, and immediate operational downtime.</v>
      </c>
      <c r="R24" s="73">
        <f>IFERROR(INDEX(Table13[Base Severity],MATCH(C24,Table13[Equipment Class],0)),6)</f>
        <v>9</v>
      </c>
      <c r="S24" s="73">
        <f>IFERROR(INDEX(Table2[Severity],MATCH(O24,Table2[Keyword],0)),0)</f>
        <v>6</v>
      </c>
      <c r="T24" s="73">
        <f>IFERROR(LOOKUP(N24,Table6[Minutes],Table6[Severity]),0)</f>
        <v>4</v>
      </c>
      <c r="U24" s="73">
        <f>MAX(ROUNDUP(AVERAGE(R24,T24),0),Unique_Data[[#This Row],[Keyword Severity]])</f>
        <v>7</v>
      </c>
      <c r="V24" s="73">
        <f>IFERROR(INDEX(Table5[Detectability],MATCH(O24,Table5[Keyword],0)),IFERROR(INDEX(Table13[Default Detectability],MATCH(C24,Table13[Equipment Class],0)),6))</f>
        <v>2</v>
      </c>
      <c r="W24" s="73">
        <f t="shared" si="0"/>
        <v>10</v>
      </c>
      <c r="X24" s="75">
        <f t="shared" si="1"/>
        <v>140</v>
      </c>
      <c r="Y24" s="74" t="str">
        <f>IFERROR(INDEX(Table10[Recommended Action],MATCH(O24,Table10[Keyword],0)),"Review failure &amp; perform RCA")</f>
        <v>Check control PLC, HMI comms, E-stop circuits; reload software if needed.</v>
      </c>
      <c r="Z24" s="11" t="s">
        <v>14271</v>
      </c>
      <c r="AA24" s="31" t="s">
        <v>14369</v>
      </c>
      <c r="AB24" s="31" t="s">
        <v>14370</v>
      </c>
      <c r="AC24" s="73" t="str">
        <f t="shared" si="2"/>
        <v>Medium</v>
      </c>
      <c r="AD24" s="76">
        <v>46178</v>
      </c>
      <c r="AE24" s="75">
        <f>Unique_Data[[#This Row],[Severity (S)]]</f>
        <v>7</v>
      </c>
      <c r="AF24" s="75" cm="1">
        <f t="array" ref="AF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4" s="75" cm="1">
        <f t="array" ref="AG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24" s="75">
        <f t="shared" si="3"/>
        <v>140</v>
      </c>
      <c r="AI24" s="77" t="str" cm="1">
        <f t="array" aca="1" ref="AI24" ca="1">_xlfn.IFS(ISBLANK(Unique_Data[[#This Row],[Updated Action]]),"Open",NOT(ISBLANK(Unique_Data[[#This Row],[Updated Action]])),"Finished",AND(NOT(ISBLANK(Unique_Data[[#This Row],[Updated Action]])),Unique_Data[[#This Row],[Due date]]&gt;=TODAY()),"In Progress",Unique_Data[[#This Row],[Due date]]&lt;TODAY(),"Overdue")</f>
        <v>Finished</v>
      </c>
      <c r="AJ24" s="33"/>
    </row>
    <row r="25" spans="1:36">
      <c r="A25" s="11">
        <v>1300000023</v>
      </c>
      <c r="B25" s="11" t="s">
        <v>11</v>
      </c>
      <c r="C25" s="11" t="s">
        <v>12</v>
      </c>
      <c r="D25" s="12">
        <v>45979</v>
      </c>
      <c r="E25" s="11" t="s">
        <v>13</v>
      </c>
      <c r="F25"/>
      <c r="G25"/>
      <c r="H25" s="35" t="s">
        <v>46</v>
      </c>
      <c r="I25" s="71">
        <v>45979.436400462961</v>
      </c>
      <c r="J25" s="71">
        <v>45979.44326388889</v>
      </c>
      <c r="K25" s="11">
        <v>0.16</v>
      </c>
      <c r="L25" s="72">
        <v>45962</v>
      </c>
      <c r="M25" s="73">
        <f>_xlfn.ISOWEEKNUM(Unique_Data[[#This Row],[Created On]])</f>
        <v>47</v>
      </c>
      <c r="N25" s="73">
        <f>60*Unique_Data[[#This Row],[Downtime (hr.)]]</f>
        <v>9.6</v>
      </c>
      <c r="O25" s="73" t="str" cm="1">
        <f t="array" ref="O25">_xlfn.LET(
    _xlpm.text, LOWER(H25),
    _xlpm.keywords, Table2[Keyword],
    _xlpm.score,
        _xlfn.BYROW(_xlpm.keywords,
            _xlfn.LAMBDA(_xlpm.k,
                SUM(--ISNUMBER(SEARCH(_xlfn.TEXTSPLIT(LOWER(_xlpm.k)," "), _xlpm.text)))
            )
        ),
    _xlpm.bestMatch, _xlfn.XMATCH(MAX(_xlpm.score), _xlpm.score),
    IF(MAX(_xlpm.score)=0, "Other", INDEX(_xlpm.keywords, _xlpm.bestMatch))
)</f>
        <v>Sensor</v>
      </c>
      <c r="P25" s="73" t="str">
        <f>IFERROR(INDEX(Table11[Failure Mode],MATCH(O25,Table11[Keyword],0)),"General Failure Mode")</f>
        <v>Sensor Fault</v>
      </c>
      <c r="Q25" s="74" t="str">
        <f>IFERROR(INDEX(Table12[Failure Effect],MATCH(P25,Table12[Failure Mode],0)),"Operational performance degradation and need for maintenance review.")</f>
        <v>Incorrect feedback to controls, nuisance trips or unsafe condition, and unreliable operation.</v>
      </c>
      <c r="R25" s="73">
        <f>IFERROR(INDEX(Table13[Base Severity],MATCH(C25,Table13[Equipment Class],0)),6)</f>
        <v>9</v>
      </c>
      <c r="S25" s="73">
        <f>IFERROR(INDEX(Table2[Severity],MATCH(O25,Table2[Keyword],0)),0)</f>
        <v>5</v>
      </c>
      <c r="T25" s="73">
        <f>IFERROR(LOOKUP(N25,Table6[Minutes],Table6[Severity]),0)</f>
        <v>3</v>
      </c>
      <c r="U25" s="73">
        <f>MAX(ROUNDUP(AVERAGE(R25,T25),0),Unique_Data[[#This Row],[Keyword Severity]])</f>
        <v>6</v>
      </c>
      <c r="V25" s="73">
        <f>IFERROR(INDEX(Table5[Detectability],MATCH(O25,Table5[Keyword],0)),IFERROR(INDEX(Table13[Default Detectability],MATCH(C25,Table13[Equipment Class],0)),6))</f>
        <v>3</v>
      </c>
      <c r="W25" s="73">
        <f t="shared" si="0"/>
        <v>1</v>
      </c>
      <c r="X25" s="75">
        <f t="shared" si="1"/>
        <v>18</v>
      </c>
      <c r="Y25" s="74" t="str">
        <f>IFERROR(INDEX(Table10[Recommended Action],MATCH(O25,Table10[Keyword],0)),"Review failure &amp; perform RCA")</f>
        <v>Check sensor alignment, power and wiring; recalibrate and add diagnostics.</v>
      </c>
      <c r="Z25" s="11" t="s">
        <v>14271</v>
      </c>
      <c r="AA25" s="31" t="s">
        <v>14371</v>
      </c>
      <c r="AB25" s="31" t="s">
        <v>14372</v>
      </c>
      <c r="AC25" s="73" t="str">
        <f t="shared" si="2"/>
        <v>Low</v>
      </c>
      <c r="AD25" s="76">
        <v>46215</v>
      </c>
      <c r="AE25" s="75">
        <f>Unique_Data[[#This Row],[Severity (S)]]</f>
        <v>6</v>
      </c>
      <c r="AF25" s="75" cm="1">
        <f t="array" ref="AF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5" s="75" cm="1">
        <f t="array" ref="AG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5" s="75">
        <f t="shared" si="3"/>
        <v>12</v>
      </c>
      <c r="AI25" s="77" t="str" cm="1">
        <f t="array" aca="1" ref="AI25" ca="1">_xlfn.IFS(ISBLANK(Unique_Data[[#This Row],[Updated Action]]),"Open",NOT(ISBLANK(Unique_Data[[#This Row],[Updated Action]])),"Finished",AND(NOT(ISBLANK(Unique_Data[[#This Row],[Updated Action]])),Unique_Data[[#This Row],[Due date]]&gt;=TODAY()),"In Progress",Unique_Data[[#This Row],[Due date]]&lt;TODAY(),"Overdue")</f>
        <v>Finished</v>
      </c>
      <c r="AJ25" s="33"/>
    </row>
    <row r="26" spans="1:36">
      <c r="A26" s="11">
        <v>1300000024</v>
      </c>
      <c r="B26" s="11" t="s">
        <v>47</v>
      </c>
      <c r="C26" s="11" t="s">
        <v>12</v>
      </c>
      <c r="D26" s="12">
        <v>45980</v>
      </c>
      <c r="E26" s="11" t="s">
        <v>13</v>
      </c>
      <c r="F26"/>
      <c r="G26"/>
      <c r="H26" s="35" t="s">
        <v>48</v>
      </c>
      <c r="I26" s="71">
        <v>45980.46597222222</v>
      </c>
      <c r="J26" s="71">
        <v>45980.475694444445</v>
      </c>
      <c r="K26" s="11">
        <v>0.23</v>
      </c>
      <c r="L26" s="72">
        <v>45962</v>
      </c>
      <c r="M26" s="73">
        <f>_xlfn.ISOWEEKNUM(Unique_Data[[#This Row],[Created On]])</f>
        <v>47</v>
      </c>
      <c r="N26" s="73">
        <f>60*Unique_Data[[#This Row],[Downtime (hr.)]]</f>
        <v>13.8</v>
      </c>
      <c r="O26" s="73" t="str" cm="1">
        <f t="array" ref="O26">_xlfn.LET(
    _xlpm.text, LOWER(H26),
    _xlpm.keywords, Table2[Keyword],
    _xlpm.score,
        _xlfn.BYROW(_xlpm.keywords,
            _xlfn.LAMBDA(_xlpm.k,
                SUM(--ISNUMBER(SEARCH(_xlfn.TEXTSPLIT(LOWER(_xlpm.k)," "), _xlpm.text)))
            )
        ),
    _xlpm.bestMatch, _xlfn.XMATCH(MAX(_xlpm.score), _xlpm.score),
    IF(MAX(_xlpm.score)=0, "Other", INDEX(_xlpm.keywords, _xlpm.bestMatch))
)</f>
        <v>Wrong Landed</v>
      </c>
      <c r="P26" s="73" t="str">
        <f>IFERROR(INDEX(Table11[Failure Mode],MATCH(O26,Table11[Keyword],0)),"General Failure Mode")</f>
        <v>Landing / Positioning Fault</v>
      </c>
      <c r="Q26" s="74" t="str">
        <f>IFERROR(INDEX(Table12[Failure Effect],MATCH(P26,Table12[Failure Mode],0)),"Operational performance degradation and need for maintenance review.")</f>
        <v>Mislanding, handling delay, risk of cargo/spreader damage, and reduced operating accuracy.</v>
      </c>
      <c r="R26" s="73">
        <f>IFERROR(INDEX(Table13[Base Severity],MATCH(C26,Table13[Equipment Class],0)),6)</f>
        <v>9</v>
      </c>
      <c r="S26" s="73">
        <f>IFERROR(INDEX(Table2[Severity],MATCH(O26,Table2[Keyword],0)),0)</f>
        <v>6</v>
      </c>
      <c r="T26" s="73">
        <f>IFERROR(LOOKUP(N26,Table6[Minutes],Table6[Severity]),0)</f>
        <v>4</v>
      </c>
      <c r="U26" s="73">
        <f>MAX(ROUNDUP(AVERAGE(R26,T26),0),Unique_Data[[#This Row],[Keyword Severity]])</f>
        <v>7</v>
      </c>
      <c r="V26" s="73">
        <f>IFERROR(INDEX(Table5[Detectability],MATCH(O26,Table5[Keyword],0)),IFERROR(INDEX(Table13[Default Detectability],MATCH(C26,Table13[Equipment Class],0)),6))</f>
        <v>8</v>
      </c>
      <c r="W26" s="73">
        <f t="shared" si="0"/>
        <v>2</v>
      </c>
      <c r="X26" s="75">
        <f t="shared" si="1"/>
        <v>112</v>
      </c>
      <c r="Y26" s="74" t="str">
        <f>IFERROR(INDEX(Table10[Recommended Action],MATCH(O26,Table10[Keyword],0)),"Review failure &amp; perform RCA")</f>
        <v>Check landing sensors and operator guidance; calibrate spreader position sensors.</v>
      </c>
      <c r="Z26" s="11" t="s">
        <v>14271</v>
      </c>
      <c r="AA26" s="31" t="s">
        <v>14373</v>
      </c>
      <c r="AB26" s="31" t="s">
        <v>14374</v>
      </c>
      <c r="AC26" s="73" t="str">
        <f t="shared" si="2"/>
        <v>Medium</v>
      </c>
      <c r="AD26" s="76">
        <v>45985</v>
      </c>
      <c r="AE26" s="75">
        <f>Unique_Data[[#This Row],[Severity (S)]]</f>
        <v>7</v>
      </c>
      <c r="AF26" s="75" cm="1">
        <f t="array" ref="AF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26" s="75" cm="1">
        <f t="array" ref="AG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6" s="75">
        <f t="shared" si="3"/>
        <v>35</v>
      </c>
      <c r="AI26" s="77" t="str" cm="1">
        <f t="array" aca="1" ref="AI26" ca="1">_xlfn.IFS(ISBLANK(Unique_Data[[#This Row],[Updated Action]]),"Open",NOT(ISBLANK(Unique_Data[[#This Row],[Updated Action]])),"Finished",AND(NOT(ISBLANK(Unique_Data[[#This Row],[Updated Action]])),Unique_Data[[#This Row],[Due date]]&gt;=TODAY()),"In Progress",Unique_Data[[#This Row],[Due date]]&lt;TODAY(),"Overdue")</f>
        <v>Finished</v>
      </c>
      <c r="AJ26" s="33"/>
    </row>
    <row r="27" spans="1:36">
      <c r="A27" s="11">
        <v>1300000025</v>
      </c>
      <c r="B27" s="11" t="s">
        <v>40</v>
      </c>
      <c r="C27" s="11" t="s">
        <v>16</v>
      </c>
      <c r="D27" s="12">
        <v>45981</v>
      </c>
      <c r="E27" s="11" t="s">
        <v>13</v>
      </c>
      <c r="F27"/>
      <c r="G27"/>
      <c r="H27" s="35" t="s">
        <v>49</v>
      </c>
      <c r="I27" s="71">
        <v>45981.524305555555</v>
      </c>
      <c r="J27" s="71">
        <v>45981.531423611108</v>
      </c>
      <c r="K27" s="11">
        <v>0.17</v>
      </c>
      <c r="L27" s="72">
        <v>45962</v>
      </c>
      <c r="M27" s="73">
        <f>_xlfn.ISOWEEKNUM(Unique_Data[[#This Row],[Created On]])</f>
        <v>47</v>
      </c>
      <c r="N27" s="73">
        <f>60*Unique_Data[[#This Row],[Downtime (hr.)]]</f>
        <v>10.200000000000001</v>
      </c>
      <c r="O27" s="73" t="str" cm="1">
        <f t="array" ref="O27">_xlfn.LET(
    _xlpm.text, LOWER(H27),
    _xlpm.keywords, Table2[Keyword],
    _xlpm.score,
        _xlfn.BYROW(_xlpm.keywords,
            _xlfn.LAMBDA(_xlpm.k,
                SUM(--ISNUMBER(SEARCH(_xlfn.TEXTSPLIT(LOWER(_xlpm.k)," "), _xlpm.text)))
            )
        ),
    _xlpm.bestMatch, _xlfn.XMATCH(MAX(_xlpm.score), _xlpm.score),
    IF(MAX(_xlpm.score)=0, "Other", INDEX(_xlpm.keywords, _xlpm.bestMatch))
)</f>
        <v>No Control</v>
      </c>
      <c r="P27" s="73" t="str">
        <f>IFERROR(INDEX(Table11[Failure Mode],MATCH(O27,Table11[Keyword],0)),"General Failure Mode")</f>
        <v>Control System Unavailable</v>
      </c>
      <c r="Q27" s="74" t="str">
        <f>IFERROR(INDEX(Table12[Failure Effect],MATCH(P27,Table12[Failure Mode],0)),"Operational performance degradation and need for maintenance review.")</f>
        <v>Loss of command response, unsafe operating condition, and immediate operational downtime.</v>
      </c>
      <c r="R27" s="73">
        <f>IFERROR(INDEX(Table13[Base Severity],MATCH(C27,Table13[Equipment Class],0)),6)</f>
        <v>8</v>
      </c>
      <c r="S27" s="73">
        <f>IFERROR(INDEX(Table2[Severity],MATCH(O27,Table2[Keyword],0)),0)</f>
        <v>6</v>
      </c>
      <c r="T27" s="73">
        <f>IFERROR(LOOKUP(N27,Table6[Minutes],Table6[Severity]),0)</f>
        <v>4</v>
      </c>
      <c r="U27" s="73">
        <f>MAX(ROUNDUP(AVERAGE(R27,T27),0),Unique_Data[[#This Row],[Keyword Severity]])</f>
        <v>6</v>
      </c>
      <c r="V27" s="73">
        <f>IFERROR(INDEX(Table5[Detectability],MATCH(O27,Table5[Keyword],0)),IFERROR(INDEX(Table13[Default Detectability],MATCH(C27,Table13[Equipment Class],0)),6))</f>
        <v>2</v>
      </c>
      <c r="W27" s="73">
        <f t="shared" si="0"/>
        <v>8</v>
      </c>
      <c r="X27" s="75">
        <f t="shared" si="1"/>
        <v>96</v>
      </c>
      <c r="Y27" s="74" t="str">
        <f>IFERROR(INDEX(Table10[Recommended Action],MATCH(O27,Table10[Keyword],0)),"Review failure &amp; perform RCA")</f>
        <v>Check control PLC, HMI comms, E-stop circuits; reload software if needed.</v>
      </c>
      <c r="Z27" s="11" t="s">
        <v>14271</v>
      </c>
      <c r="AA27" s="31" t="s">
        <v>14375</v>
      </c>
      <c r="AB27" s="31" t="s">
        <v>14376</v>
      </c>
      <c r="AC27" s="73" t="str">
        <f t="shared" si="2"/>
        <v>Low</v>
      </c>
      <c r="AD27" s="76">
        <v>46217</v>
      </c>
      <c r="AE27" s="75">
        <f>Unique_Data[[#This Row],[Severity (S)]]</f>
        <v>6</v>
      </c>
      <c r="AF27" s="75" cm="1">
        <f t="array" ref="AF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7" s="75" cm="1">
        <f t="array" ref="AG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7" s="75">
        <f t="shared" si="3"/>
        <v>36</v>
      </c>
      <c r="AI27" s="77" t="str" cm="1">
        <f t="array" aca="1" ref="AI27" ca="1">_xlfn.IFS(ISBLANK(Unique_Data[[#This Row],[Updated Action]]),"Open",NOT(ISBLANK(Unique_Data[[#This Row],[Updated Action]])),"Finished",AND(NOT(ISBLANK(Unique_Data[[#This Row],[Updated Action]])),Unique_Data[[#This Row],[Due date]]&gt;=TODAY()),"In Progress",Unique_Data[[#This Row],[Due date]]&lt;TODAY(),"Overdue")</f>
        <v>Finished</v>
      </c>
      <c r="AJ27" s="33"/>
    </row>
    <row r="28" spans="1:36">
      <c r="A28" s="11">
        <v>1300000026</v>
      </c>
      <c r="B28" s="11" t="s">
        <v>40</v>
      </c>
      <c r="C28" s="11" t="s">
        <v>16</v>
      </c>
      <c r="D28" s="12">
        <v>45983</v>
      </c>
      <c r="E28" s="11" t="s">
        <v>13</v>
      </c>
      <c r="F28"/>
      <c r="G28"/>
      <c r="H28" s="35" t="s">
        <v>50</v>
      </c>
      <c r="I28" s="71">
        <v>45983.208784722221</v>
      </c>
      <c r="J28" s="71">
        <v>45983.222418981481</v>
      </c>
      <c r="K28" s="11">
        <v>0.33</v>
      </c>
      <c r="L28" s="72">
        <v>45962</v>
      </c>
      <c r="M28" s="73">
        <f>_xlfn.ISOWEEKNUM(Unique_Data[[#This Row],[Created On]])</f>
        <v>47</v>
      </c>
      <c r="N28" s="73">
        <f>60*Unique_Data[[#This Row],[Downtime (hr.)]]</f>
        <v>19.8</v>
      </c>
      <c r="O28" s="73" t="str" cm="1">
        <f t="array" ref="O28">_xlfn.LET(
    _xlpm.text, LOWER(H28),
    _xlpm.keywords, Table2[Keyword],
    _xlpm.score,
        _xlfn.BYROW(_xlpm.keywords,
            _xlfn.LAMBDA(_xlpm.k,
                SUM(--ISNUMBER(SEARCH(_xlfn.TEXTSPLIT(LOWER(_xlpm.k)," "), _xlpm.text)))
            )
        ),
    _xlpm.bestMatch, _xlfn.XMATCH(MAX(_xlpm.score), _xlpm.score),
    IF(MAX(_xlpm.score)=0, "Other", INDEX(_xlpm.keywords, _xlpm.bestMatch))
)</f>
        <v>No Trolley</v>
      </c>
      <c r="P28" s="73" t="str">
        <f>IFERROR(INDEX(Table11[Failure Mode],MATCH(O28,Table11[Keyword],0)),"General Failure Mode")</f>
        <v>Trolley Motion Failure</v>
      </c>
      <c r="Q28" s="74" t="str">
        <f>IFERROR(INDEX(Table12[Failure Effect],MATCH(P28,Table12[Failure Mode],0)),"Operational performance degradation and need for maintenance review.")</f>
        <v>Inability to position spreader correctly, cycle interruption, and handling delay.</v>
      </c>
      <c r="R28" s="73">
        <f>IFERROR(INDEX(Table13[Base Severity],MATCH(C28,Table13[Equipment Class],0)),6)</f>
        <v>8</v>
      </c>
      <c r="S28" s="73">
        <f>IFERROR(INDEX(Table2[Severity],MATCH(O28,Table2[Keyword],0)),0)</f>
        <v>6</v>
      </c>
      <c r="T28" s="73">
        <f>IFERROR(LOOKUP(N28,Table6[Minutes],Table6[Severity]),0)</f>
        <v>4</v>
      </c>
      <c r="U28" s="73">
        <f>MAX(ROUNDUP(AVERAGE(R28,T28),0),Unique_Data[[#This Row],[Keyword Severity]])</f>
        <v>6</v>
      </c>
      <c r="V28" s="73">
        <f>IFERROR(INDEX(Table5[Detectability],MATCH(O28,Table5[Keyword],0)),IFERROR(INDEX(Table13[Default Detectability],MATCH(C28,Table13[Equipment Class],0)),6))</f>
        <v>3</v>
      </c>
      <c r="W28" s="73">
        <f t="shared" si="0"/>
        <v>2</v>
      </c>
      <c r="X28" s="75">
        <f t="shared" si="1"/>
        <v>36</v>
      </c>
      <c r="Y28" s="74" t="str">
        <f>IFERROR(INDEX(Table10[Recommended Action],MATCH(O28,Table10[Keyword],0)),"Review failure &amp; perform RCA")</f>
        <v>Inspect trolley drives, cable reels and limit switches; test trolley inverter.</v>
      </c>
      <c r="Z28" s="11" t="s">
        <v>14271</v>
      </c>
      <c r="AC28" s="73" t="str">
        <f t="shared" si="2"/>
        <v>Low</v>
      </c>
      <c r="AD28" s="76"/>
      <c r="AE28" s="75">
        <f>Unique_Data[[#This Row],[Severity (S)]]</f>
        <v>6</v>
      </c>
      <c r="AF28" s="75" cm="1">
        <f t="array" ref="AF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8" s="75" cm="1">
        <f t="array" ref="AG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8" s="75">
        <f t="shared" si="3"/>
        <v>36</v>
      </c>
      <c r="AI28" s="77" t="str" cm="1">
        <f t="array" aca="1" ref="AI28" ca="1">_xlfn.IFS(ISBLANK(Unique_Data[[#This Row],[Updated Action]]),"Open",NOT(ISBLANK(Unique_Data[[#This Row],[Updated Action]])),"Finished",AND(NOT(ISBLANK(Unique_Data[[#This Row],[Updated Action]])),Unique_Data[[#This Row],[Due date]]&gt;=TODAY()),"In Progress",Unique_Data[[#This Row],[Due date]]&lt;TODAY(),"Overdue")</f>
        <v>Open</v>
      </c>
      <c r="AJ28" s="33"/>
    </row>
    <row r="29" spans="1:36">
      <c r="A29" s="11">
        <v>1300000027</v>
      </c>
      <c r="B29" s="11" t="s">
        <v>51</v>
      </c>
      <c r="C29" s="11" t="s">
        <v>16</v>
      </c>
      <c r="D29" s="12">
        <v>45983</v>
      </c>
      <c r="E29" s="11" t="s">
        <v>13</v>
      </c>
      <c r="F29"/>
      <c r="G29"/>
      <c r="H29" s="35" t="s">
        <v>52</v>
      </c>
      <c r="I29" s="71">
        <v>45983.166666666664</v>
      </c>
      <c r="J29" s="71">
        <v>45983.181041666663</v>
      </c>
      <c r="K29" s="11">
        <v>0.34</v>
      </c>
      <c r="L29" s="72">
        <v>45962</v>
      </c>
      <c r="M29" s="73">
        <f>_xlfn.ISOWEEKNUM(Unique_Data[[#This Row],[Created On]])</f>
        <v>47</v>
      </c>
      <c r="N29" s="73">
        <f>60*Unique_Data[[#This Row],[Downtime (hr.)]]</f>
        <v>20.400000000000002</v>
      </c>
      <c r="O29" s="73" t="str" cm="1">
        <f t="array" ref="O29">_xlfn.LET(
    _xlpm.text, LOWER(H29),
    _xlpm.keywords, Table2[Keyword],
    _xlpm.score,
        _xlfn.BYROW(_xlpm.keywords,
            _xlfn.LAMBDA(_xlpm.k,
                SUM(--ISNUMBER(SEARCH(_xlfn.TEXTSPLIT(LOWER(_xlpm.k)," "), _xlpm.text)))
            )
        ),
    _xlpm.bestMatch, _xlfn.XMATCH(MAX(_xlpm.score), _xlpm.score),
    IF(MAX(_xlpm.score)=0, "Other", INDEX(_xlpm.keywords, _xlpm.bestMatch))
)</f>
        <v>Safety Brake</v>
      </c>
      <c r="P29" s="73" t="str">
        <f>IFERROR(INDEX(Table11[Failure Mode],MATCH(O29,Table11[Keyword],0)),"General Failure Mode")</f>
        <v>Safety Brake System Fault</v>
      </c>
      <c r="Q29" s="74" t="str">
        <f>IFERROR(INDEX(Table12[Failure Effect],MATCH(P29,Table12[Failure Mode],0)),"Operational performance degradation and need for maintenance review.")</f>
        <v>Operational performance degradation and need for maintenance review.</v>
      </c>
      <c r="R29" s="73">
        <f>IFERROR(INDEX(Table13[Base Severity],MATCH(C29,Table13[Equipment Class],0)),6)</f>
        <v>8</v>
      </c>
      <c r="S29" s="73">
        <f>IFERROR(INDEX(Table2[Severity],MATCH(O29,Table2[Keyword],0)),0)</f>
        <v>7</v>
      </c>
      <c r="T29" s="73">
        <f>IFERROR(LOOKUP(N29,Table6[Minutes],Table6[Severity]),0)</f>
        <v>4</v>
      </c>
      <c r="U29" s="73">
        <f>MAX(ROUNDUP(AVERAGE(R29,T29),0),Unique_Data[[#This Row],[Keyword Severity]])</f>
        <v>7</v>
      </c>
      <c r="V29" s="73">
        <f>IFERROR(INDEX(Table5[Detectability],MATCH(O29,Table5[Keyword],0)),IFERROR(INDEX(Table13[Default Detectability],MATCH(C29,Table13[Equipment Class],0)),6))</f>
        <v>3</v>
      </c>
      <c r="W29" s="73">
        <f t="shared" si="0"/>
        <v>1</v>
      </c>
      <c r="X29" s="75">
        <f t="shared" si="1"/>
        <v>21</v>
      </c>
      <c r="Y29" s="74" t="str">
        <f>IFERROR(INDEX(Table10[Recommended Action],MATCH(O29,Table10[Keyword],0)),"Review failure &amp; perform RCA")</f>
        <v>Inspect safety brake mechanism, springs, and release system; test holding capacity; adjust or replace components and certify operation.</v>
      </c>
      <c r="Z29" s="11" t="s">
        <v>14271</v>
      </c>
      <c r="AC29" s="73" t="str">
        <f t="shared" si="2"/>
        <v>Low</v>
      </c>
      <c r="AD29" s="76"/>
      <c r="AE29" s="75">
        <f>Unique_Data[[#This Row],[Severity (S)]]</f>
        <v>7</v>
      </c>
      <c r="AF29" s="75" cm="1">
        <f t="array" ref="AF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9" s="75" cm="1">
        <f t="array" ref="AG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9" s="75">
        <f t="shared" si="3"/>
        <v>21</v>
      </c>
      <c r="AI29" s="77" t="str" cm="1">
        <f t="array" aca="1" ref="AI29" ca="1">_xlfn.IFS(ISBLANK(Unique_Data[[#This Row],[Updated Action]]),"Open",NOT(ISBLANK(Unique_Data[[#This Row],[Updated Action]])),"Finished",AND(NOT(ISBLANK(Unique_Data[[#This Row],[Updated Action]])),Unique_Data[[#This Row],[Due date]]&gt;=TODAY()),"In Progress",Unique_Data[[#This Row],[Due date]]&lt;TODAY(),"Overdue")</f>
        <v>Open</v>
      </c>
      <c r="AJ29" s="33"/>
    </row>
    <row r="30" spans="1:36">
      <c r="A30" s="11">
        <v>1300000028</v>
      </c>
      <c r="B30" s="11" t="s">
        <v>11</v>
      </c>
      <c r="C30" s="11" t="s">
        <v>12</v>
      </c>
      <c r="D30" s="12">
        <v>45983</v>
      </c>
      <c r="E30" s="11" t="s">
        <v>13</v>
      </c>
      <c r="F30"/>
      <c r="G30"/>
      <c r="H30" s="35" t="s">
        <v>53</v>
      </c>
      <c r="I30" s="71">
        <v>45983.250393518516</v>
      </c>
      <c r="J30" s="71">
        <v>45983.25708333333</v>
      </c>
      <c r="K30" s="11">
        <v>0.16</v>
      </c>
      <c r="L30" s="72">
        <v>45962</v>
      </c>
      <c r="M30" s="73">
        <f>_xlfn.ISOWEEKNUM(Unique_Data[[#This Row],[Created On]])</f>
        <v>47</v>
      </c>
      <c r="N30" s="73">
        <f>60*Unique_Data[[#This Row],[Downtime (hr.)]]</f>
        <v>9.6</v>
      </c>
      <c r="O30" s="73" t="str" cm="1">
        <f t="array" ref="O30">_xlfn.LET(
    _xlpm.text, LOWER(H30),
    _xlpm.keywords, Table2[Keyword],
    _xlpm.score,
        _xlfn.BYROW(_xlpm.keywords,
            _xlfn.LAMBDA(_xlpm.k,
                SUM(--ISNUMBER(SEARCH(_xlfn.TEXTSPLIT(LOWER(_xlpm.k)," "), _xlpm.text)))
            )
        ),
    _xlpm.bestMatch, _xlfn.XMATCH(MAX(_xlpm.score), _xlpm.score),
    IF(MAX(_xlpm.score)=0, "Other", INDEX(_xlpm.keywords, _xlpm.bestMatch))
)</f>
        <v>Other</v>
      </c>
      <c r="P30" s="73" t="str">
        <f>IFERROR(INDEX(Table11[Failure Mode],MATCH(O30,Table11[Keyword],0)),"General Failure Mode")</f>
        <v>General Failure Mode</v>
      </c>
      <c r="Q30" s="74" t="str">
        <f>IFERROR(INDEX(Table12[Failure Effect],MATCH(P30,Table12[Failure Mode],0)),"Operational performance degradation and need for maintenance review.")</f>
        <v>Operational performance degradation and need for maintenance review.</v>
      </c>
      <c r="R30" s="73">
        <f>IFERROR(INDEX(Table13[Base Severity],MATCH(C30,Table13[Equipment Class],0)),6)</f>
        <v>9</v>
      </c>
      <c r="S30" s="73">
        <f>IFERROR(INDEX(Table2[Severity],MATCH(O30,Table2[Keyword],0)),0)</f>
        <v>0</v>
      </c>
      <c r="T30" s="73">
        <f>IFERROR(LOOKUP(N30,Table6[Minutes],Table6[Severity]),0)</f>
        <v>3</v>
      </c>
      <c r="U30" s="73">
        <f>MAX(ROUNDUP(AVERAGE(R30,T30),0),Unique_Data[[#This Row],[Keyword Severity]])</f>
        <v>6</v>
      </c>
      <c r="V30" s="73">
        <f>IFERROR(INDEX(Table5[Detectability],MATCH(O30,Table5[Keyword],0)),IFERROR(INDEX(Table13[Default Detectability],MATCH(C30,Table13[Equipment Class],0)),6))</f>
        <v>4</v>
      </c>
      <c r="W30" s="73">
        <f t="shared" si="0"/>
        <v>4</v>
      </c>
      <c r="X30" s="75">
        <f t="shared" si="1"/>
        <v>96</v>
      </c>
      <c r="Y30" s="74" t="str">
        <f>IFERROR(INDEX(Table10[Recommended Action],MATCH(O30,Table10[Keyword],0)),"Review failure &amp; perform RCA")</f>
        <v>Review failure &amp; perform RCA</v>
      </c>
      <c r="Z30" s="11" t="s">
        <v>14271</v>
      </c>
      <c r="AA30" s="31" t="s">
        <v>14377</v>
      </c>
      <c r="AB30" s="31" t="s">
        <v>14378</v>
      </c>
      <c r="AC30" s="73" t="str">
        <f t="shared" si="2"/>
        <v>Low</v>
      </c>
      <c r="AD30" s="76">
        <v>45985</v>
      </c>
      <c r="AE30" s="75">
        <f>Unique_Data[[#This Row],[Severity (S)]]</f>
        <v>6</v>
      </c>
      <c r="AF30" s="75" cm="1">
        <f t="array" ref="AF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0" s="75" cm="1">
        <f t="array" ref="AG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0" s="75">
        <f t="shared" si="3"/>
        <v>18</v>
      </c>
      <c r="AI30" s="77" t="str" cm="1">
        <f t="array" aca="1" ref="AI30" ca="1">_xlfn.IFS(ISBLANK(Unique_Data[[#This Row],[Updated Action]]),"Open",NOT(ISBLANK(Unique_Data[[#This Row],[Updated Action]])),"Finished",AND(NOT(ISBLANK(Unique_Data[[#This Row],[Updated Action]])),Unique_Data[[#This Row],[Due date]]&gt;=TODAY()),"In Progress",Unique_Data[[#This Row],[Due date]]&lt;TODAY(),"Overdue")</f>
        <v>Finished</v>
      </c>
      <c r="AJ30" s="33"/>
    </row>
    <row r="31" spans="1:36">
      <c r="A31" s="11">
        <v>1300000029</v>
      </c>
      <c r="B31" s="11" t="s">
        <v>54</v>
      </c>
      <c r="C31" s="11" t="s">
        <v>12</v>
      </c>
      <c r="D31" s="12">
        <v>45985</v>
      </c>
      <c r="E31" s="11" t="s">
        <v>13</v>
      </c>
      <c r="F31"/>
      <c r="G31"/>
      <c r="H31" s="35" t="s">
        <v>55</v>
      </c>
      <c r="I31" s="71">
        <v>45985.651516203703</v>
      </c>
      <c r="J31" s="71">
        <v>45985.657638888886</v>
      </c>
      <c r="K31" s="11">
        <v>0.15</v>
      </c>
      <c r="L31" s="72">
        <v>45962</v>
      </c>
      <c r="M31" s="73">
        <f>_xlfn.ISOWEEKNUM(Unique_Data[[#This Row],[Created On]])</f>
        <v>48</v>
      </c>
      <c r="N31" s="73">
        <f>60*Unique_Data[[#This Row],[Downtime (hr.)]]</f>
        <v>9</v>
      </c>
      <c r="O31" s="73" t="str" cm="1">
        <f t="array" ref="O31">_xlfn.LET(
    _xlpm.text, LOWER(H31),
    _xlpm.keywords, Table2[Keyword],
    _xlpm.score,
        _xlfn.BYROW(_xlpm.keywords,
            _xlfn.LAMBDA(_xlpm.k,
                SUM(--ISNUMBER(SEARCH(_xlfn.TEXTSPLIT(LOWER(_xlpm.k)," "), _xlpm.text)))
            )
        ),
    _xlpm.bestMatch, _xlfn.XMATCH(MAX(_xlpm.score), _xlpm.score),
    IF(MAX(_xlpm.score)=0, "Other", INDEX(_xlpm.keywords, _xlpm.bestMatch))
)</f>
        <v>No Hoist</v>
      </c>
      <c r="P31" s="73" t="str">
        <f>IFERROR(INDEX(Table11[Failure Mode],MATCH(O31,Table11[Keyword],0)),"General Failure Mode")</f>
        <v>Hoist Motion Failure</v>
      </c>
      <c r="Q31" s="74" t="str">
        <f>IFERROR(INDEX(Table12[Failure Effect],MATCH(P31,Table12[Failure Mode],0)),"Operational performance degradation and need for maintenance review.")</f>
        <v>Unable to lift/lower load, container handling interruption, and berth or yard productivity loss.</v>
      </c>
      <c r="R31" s="73">
        <f>IFERROR(INDEX(Table13[Base Severity],MATCH(C31,Table13[Equipment Class],0)),6)</f>
        <v>9</v>
      </c>
      <c r="S31" s="73">
        <f>IFERROR(INDEX(Table2[Severity],MATCH(O31,Table2[Keyword],0)),0)</f>
        <v>6</v>
      </c>
      <c r="T31" s="73">
        <f>IFERROR(LOOKUP(N31,Table6[Minutes],Table6[Severity]),0)</f>
        <v>3</v>
      </c>
      <c r="U31" s="73">
        <f>MAX(ROUNDUP(AVERAGE(R31,T31),0),Unique_Data[[#This Row],[Keyword Severity]])</f>
        <v>6</v>
      </c>
      <c r="V31" s="73">
        <f>IFERROR(INDEX(Table5[Detectability],MATCH(O31,Table5[Keyword],0)),IFERROR(INDEX(Table13[Default Detectability],MATCH(C31,Table13[Equipment Class],0)),6))</f>
        <v>3</v>
      </c>
      <c r="W31" s="73">
        <f t="shared" si="0"/>
        <v>4</v>
      </c>
      <c r="X31" s="75">
        <f t="shared" si="1"/>
        <v>72</v>
      </c>
      <c r="Y31" s="74" t="str">
        <f>IFERROR(INDEX(Table10[Recommended Action],MATCH(O31,Table10[Keyword],0)),"Review failure &amp; perform RCA")</f>
        <v>Check hoist brakes, over-travel limit switches, inverter alarms, motor and encoder.</v>
      </c>
      <c r="Z31" s="11" t="s">
        <v>14271</v>
      </c>
      <c r="AA31" s="31" t="s">
        <v>14379</v>
      </c>
      <c r="AB31" s="31" t="s">
        <v>14346</v>
      </c>
      <c r="AC31" s="73" t="str">
        <f t="shared" si="2"/>
        <v>Low</v>
      </c>
      <c r="AD31" s="76">
        <v>45985</v>
      </c>
      <c r="AE31" s="75">
        <f>Unique_Data[[#This Row],[Severity (S)]]</f>
        <v>6</v>
      </c>
      <c r="AF31" s="75" cm="1">
        <f t="array" ref="AF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1" s="75" cm="1">
        <f t="array" ref="AG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1" s="75">
        <f t="shared" si="3"/>
        <v>6</v>
      </c>
      <c r="AI31" s="77" t="str" cm="1">
        <f t="array" aca="1" ref="AI31" ca="1">_xlfn.IFS(ISBLANK(Unique_Data[[#This Row],[Updated Action]]),"Open",NOT(ISBLANK(Unique_Data[[#This Row],[Updated Action]])),"Finished",AND(NOT(ISBLANK(Unique_Data[[#This Row],[Updated Action]])),Unique_Data[[#This Row],[Due date]]&gt;=TODAY()),"In Progress",Unique_Data[[#This Row],[Due date]]&lt;TODAY(),"Overdue")</f>
        <v>Finished</v>
      </c>
      <c r="AJ31" s="33"/>
    </row>
    <row r="32" spans="1:36">
      <c r="A32" s="11">
        <v>1300000030</v>
      </c>
      <c r="B32" s="11" t="s">
        <v>56</v>
      </c>
      <c r="C32" s="11" t="s">
        <v>12</v>
      </c>
      <c r="D32" s="12">
        <v>45986</v>
      </c>
      <c r="E32" s="11" t="s">
        <v>13</v>
      </c>
      <c r="F32"/>
      <c r="G32"/>
      <c r="H32" s="35" t="s">
        <v>57</v>
      </c>
      <c r="I32" s="71">
        <v>45986.553206018521</v>
      </c>
      <c r="J32" s="71">
        <v>45986.55667824074</v>
      </c>
      <c r="K32" s="11">
        <v>0.08</v>
      </c>
      <c r="L32" s="72">
        <v>45962</v>
      </c>
      <c r="M32" s="73">
        <f>_xlfn.ISOWEEKNUM(Unique_Data[[#This Row],[Created On]])</f>
        <v>48</v>
      </c>
      <c r="N32" s="73">
        <f>60*Unique_Data[[#This Row],[Downtime (hr.)]]</f>
        <v>4.8</v>
      </c>
      <c r="O32" s="73" t="str" cm="1">
        <f t="array" ref="O32">_xlfn.LET(
    _xlpm.text, LOWER(H32),
    _xlpm.keywords, Table2[Keyword],
    _xlpm.score,
        _xlfn.BYROW(_xlpm.keywords,
            _xlfn.LAMBDA(_xlpm.k,
                SUM(--ISNUMBER(SEARCH(_xlfn.TEXTSPLIT(LOWER(_xlpm.k)," "), _xlpm.text)))
            )
        ),
    _xlpm.bestMatch, _xlfn.XMATCH(MAX(_xlpm.score), _xlpm.score),
    IF(MAX(_xlpm.score)=0, "Other", INDEX(_xlpm.keywords, _xlpm.bestMatch))
)</f>
        <v>No Gantry</v>
      </c>
      <c r="P32" s="73" t="str">
        <f>IFERROR(INDEX(Table11[Failure Mode],MATCH(O32,Table11[Keyword],0)),"General Failure Mode")</f>
        <v>Gantry Motion Failure</v>
      </c>
      <c r="Q32" s="74" t="str">
        <f>IFERROR(INDEX(Table12[Failure Effect],MATCH(P32,Table12[Failure Mode],0)),"Operational performance degradation and need for maintenance review.")</f>
        <v>Equipment cannot travel to position, causing job delay, queue buildup, and lower productivity.</v>
      </c>
      <c r="R32" s="73">
        <f>IFERROR(INDEX(Table13[Base Severity],MATCH(C32,Table13[Equipment Class],0)),6)</f>
        <v>9</v>
      </c>
      <c r="S32" s="73">
        <f>IFERROR(INDEX(Table2[Severity],MATCH(O32,Table2[Keyword],0)),0)</f>
        <v>6</v>
      </c>
      <c r="T32" s="73">
        <f>IFERROR(LOOKUP(N32,Table6[Minutes],Table6[Severity]),0)</f>
        <v>3</v>
      </c>
      <c r="U32" s="73">
        <f>MAX(ROUNDUP(AVERAGE(R32,T32),0),Unique_Data[[#This Row],[Keyword Severity]])</f>
        <v>6</v>
      </c>
      <c r="V32" s="73">
        <f>IFERROR(INDEX(Table5[Detectability],MATCH(O32,Table5[Keyword],0)),IFERROR(INDEX(Table13[Default Detectability],MATCH(C32,Table13[Equipment Class],0)),6))</f>
        <v>3</v>
      </c>
      <c r="W32" s="73">
        <f t="shared" si="0"/>
        <v>4</v>
      </c>
      <c r="X32" s="75">
        <f t="shared" si="1"/>
        <v>72</v>
      </c>
      <c r="Y32" s="74" t="str">
        <f>IFERROR(INDEX(Table10[Recommended Action],MATCH(O32,Table10[Keyword],0)),"Review failure &amp; perform RCA")</f>
        <v>Inspect busbar/limit switches, travel drives and interlocks; test inverter and alignment.</v>
      </c>
      <c r="Z32" s="11" t="s">
        <v>14271</v>
      </c>
      <c r="AA32" s="31" t="s">
        <v>14380</v>
      </c>
      <c r="AB32" s="31" t="s">
        <v>14372</v>
      </c>
      <c r="AC32" s="73" t="str">
        <f t="shared" si="2"/>
        <v>Low</v>
      </c>
      <c r="AD32" s="76">
        <v>46217</v>
      </c>
      <c r="AE32" s="75">
        <f>Unique_Data[[#This Row],[Severity (S)]]</f>
        <v>6</v>
      </c>
      <c r="AF32" s="75" cm="1">
        <f t="array" ref="AF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2" s="75" cm="1">
        <f t="array" ref="AG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2" s="75">
        <f t="shared" si="3"/>
        <v>36</v>
      </c>
      <c r="AI32" s="77" t="str" cm="1">
        <f t="array" aca="1" ref="AI32" ca="1">_xlfn.IFS(ISBLANK(Unique_Data[[#This Row],[Updated Action]]),"Open",NOT(ISBLANK(Unique_Data[[#This Row],[Updated Action]])),"Finished",AND(NOT(ISBLANK(Unique_Data[[#This Row],[Updated Action]])),Unique_Data[[#This Row],[Due date]]&gt;=TODAY()),"In Progress",Unique_Data[[#This Row],[Due date]]&lt;TODAY(),"Overdue")</f>
        <v>Finished</v>
      </c>
      <c r="AJ32" s="33"/>
    </row>
    <row r="33" spans="1:36">
      <c r="A33" s="11">
        <v>1300000040</v>
      </c>
      <c r="B33" s="11" t="s">
        <v>58</v>
      </c>
      <c r="C33" s="11" t="s">
        <v>16</v>
      </c>
      <c r="D33" s="12">
        <v>45988</v>
      </c>
      <c r="E33" s="11" t="s">
        <v>13</v>
      </c>
      <c r="F33"/>
      <c r="G33"/>
      <c r="H33" s="35" t="s">
        <v>59</v>
      </c>
      <c r="I33" s="71">
        <v>45988.384722222225</v>
      </c>
      <c r="J33" s="71">
        <v>45988.395833333336</v>
      </c>
      <c r="K33" s="11">
        <v>0.27</v>
      </c>
      <c r="L33" s="72">
        <v>45962</v>
      </c>
      <c r="M33" s="73">
        <f>_xlfn.ISOWEEKNUM(Unique_Data[[#This Row],[Created On]])</f>
        <v>48</v>
      </c>
      <c r="N33" s="73">
        <f>60*Unique_Data[[#This Row],[Downtime (hr.)]]</f>
        <v>16.200000000000003</v>
      </c>
      <c r="O33" s="73" t="str" cm="1">
        <f t="array" ref="O33">_xlfn.LET(
    _xlpm.text, LOWER(H33),
    _xlpm.keywords, Table2[Keyword],
    _xlpm.score,
        _xlfn.BYROW(_xlpm.keywords,
            _xlfn.LAMBDA(_xlpm.k,
                SUM(--ISNUMBER(SEARCH(_xlfn.TEXTSPLIT(LOWER(_xlpm.k)," "), _xlpm.text)))
            )
        ),
    _xlpm.bestMatch, _xlfn.XMATCH(MAX(_xlpm.score), _xlpm.score),
    IF(MAX(_xlpm.score)=0, "Other", INDEX(_xlpm.keywords, _xlpm.bestMatch))
)</f>
        <v>Other</v>
      </c>
      <c r="P33" s="73" t="str">
        <f>IFERROR(INDEX(Table11[Failure Mode],MATCH(O33,Table11[Keyword],0)),"General Failure Mode")</f>
        <v>General Failure Mode</v>
      </c>
      <c r="Q33" s="74" t="str">
        <f>IFERROR(INDEX(Table12[Failure Effect],MATCH(P33,Table12[Failure Mode],0)),"Operational performance degradation and need for maintenance review.")</f>
        <v>Operational performance degradation and need for maintenance review.</v>
      </c>
      <c r="R33" s="73">
        <f>IFERROR(INDEX(Table13[Base Severity],MATCH(C33,Table13[Equipment Class],0)),6)</f>
        <v>8</v>
      </c>
      <c r="S33" s="73">
        <f>IFERROR(INDEX(Table2[Severity],MATCH(O33,Table2[Keyword],0)),0)</f>
        <v>0</v>
      </c>
      <c r="T33" s="73">
        <f>IFERROR(LOOKUP(N33,Table6[Minutes],Table6[Severity]),0)</f>
        <v>4</v>
      </c>
      <c r="U33" s="73">
        <f>MAX(ROUNDUP(AVERAGE(R33,T33),0),Unique_Data[[#This Row],[Keyword Severity]])</f>
        <v>6</v>
      </c>
      <c r="V33" s="73">
        <f>IFERROR(INDEX(Table5[Detectability],MATCH(O33,Table5[Keyword],0)),IFERROR(INDEX(Table13[Default Detectability],MATCH(C33,Table13[Equipment Class],0)),6))</f>
        <v>5</v>
      </c>
      <c r="W33" s="73">
        <f t="shared" si="0"/>
        <v>4</v>
      </c>
      <c r="X33" s="75">
        <f t="shared" si="1"/>
        <v>120</v>
      </c>
      <c r="Y33" s="74" t="str">
        <f>IFERROR(INDEX(Table10[Recommended Action],MATCH(O33,Table10[Keyword],0)),"Review failure &amp; perform RCA")</f>
        <v>Review failure &amp; perform RCA</v>
      </c>
      <c r="Z33" s="11" t="s">
        <v>14271</v>
      </c>
      <c r="AC33" s="73" t="str">
        <f t="shared" si="2"/>
        <v>Medium</v>
      </c>
      <c r="AD33" s="76"/>
      <c r="AE33" s="75">
        <f>Unique_Data[[#This Row],[Severity (S)]]</f>
        <v>6</v>
      </c>
      <c r="AF33" s="75" cm="1">
        <f t="array" ref="AF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3" s="75" cm="1">
        <f t="array" ref="AG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3" s="75">
        <f t="shared" si="3"/>
        <v>120</v>
      </c>
      <c r="AI33" s="77" t="str" cm="1">
        <f t="array" aca="1" ref="AI33" ca="1">_xlfn.IFS(ISBLANK(Unique_Data[[#This Row],[Updated Action]]),"Open",NOT(ISBLANK(Unique_Data[[#This Row],[Updated Action]])),"Finished",AND(NOT(ISBLANK(Unique_Data[[#This Row],[Updated Action]])),Unique_Data[[#This Row],[Due date]]&gt;=TODAY()),"In Progress",Unique_Data[[#This Row],[Due date]]&lt;TODAY(),"Overdue")</f>
        <v>Open</v>
      </c>
      <c r="AJ33" s="33"/>
    </row>
    <row r="34" spans="1:36">
      <c r="A34" s="11">
        <v>1300000041</v>
      </c>
      <c r="B34" s="11" t="s">
        <v>15</v>
      </c>
      <c r="C34" s="11" t="s">
        <v>16</v>
      </c>
      <c r="D34" s="12">
        <v>45988</v>
      </c>
      <c r="E34" s="11" t="s">
        <v>13</v>
      </c>
      <c r="F34"/>
      <c r="G34"/>
      <c r="H34" s="35" t="s">
        <v>60</v>
      </c>
      <c r="I34" s="71">
        <v>45988.385300925926</v>
      </c>
      <c r="J34" s="71">
        <v>45988.392361111109</v>
      </c>
      <c r="K34" s="11">
        <v>0.17</v>
      </c>
      <c r="L34" s="72">
        <v>45962</v>
      </c>
      <c r="M34" s="73">
        <f>_xlfn.ISOWEEKNUM(Unique_Data[[#This Row],[Created On]])</f>
        <v>48</v>
      </c>
      <c r="N34" s="73">
        <f>60*Unique_Data[[#This Row],[Downtime (hr.)]]</f>
        <v>10.200000000000001</v>
      </c>
      <c r="O34" s="73" t="str" cm="1">
        <f t="array" ref="O34">_xlfn.LET(
    _xlpm.text, LOWER(H34),
    _xlpm.keywords, Table2[Keyword],
    _xlpm.score,
        _xlfn.BYROW(_xlpm.keywords,
            _xlfn.LAMBDA(_xlpm.k,
                SUM(--ISNUMBER(SEARCH(_xlfn.TEXTSPLIT(LOWER(_xlpm.k)," "), _xlpm.text)))
            )
        ),
    _xlpm.bestMatch, _xlfn.XMATCH(MAX(_xlpm.score), _xlpm.score),
    IF(MAX(_xlpm.score)=0, "Other", INDEX(_xlpm.keywords, _xlpm.bestMatch))
)</f>
        <v>Other</v>
      </c>
      <c r="P34" s="73" t="str">
        <f>IFERROR(INDEX(Table11[Failure Mode],MATCH(O34,Table11[Keyword],0)),"General Failure Mode")</f>
        <v>General Failure Mode</v>
      </c>
      <c r="Q34" s="74" t="str">
        <f>IFERROR(INDEX(Table12[Failure Effect],MATCH(P34,Table12[Failure Mode],0)),"Operational performance degradation and need for maintenance review.")</f>
        <v>Operational performance degradation and need for maintenance review.</v>
      </c>
      <c r="R34" s="73">
        <f>IFERROR(INDEX(Table13[Base Severity],MATCH(C34,Table13[Equipment Class],0)),6)</f>
        <v>8</v>
      </c>
      <c r="S34" s="73">
        <f>IFERROR(INDEX(Table2[Severity],MATCH(O34,Table2[Keyword],0)),0)</f>
        <v>0</v>
      </c>
      <c r="T34" s="73">
        <f>IFERROR(LOOKUP(N34,Table6[Minutes],Table6[Severity]),0)</f>
        <v>4</v>
      </c>
      <c r="U34" s="73">
        <f>MAX(ROUNDUP(AVERAGE(R34,T34),0),Unique_Data[[#This Row],[Keyword Severity]])</f>
        <v>6</v>
      </c>
      <c r="V34" s="73">
        <f>IFERROR(INDEX(Table5[Detectability],MATCH(O34,Table5[Keyword],0)),IFERROR(INDEX(Table13[Default Detectability],MATCH(C34,Table13[Equipment Class],0)),6))</f>
        <v>5</v>
      </c>
      <c r="W34" s="73">
        <f t="shared" si="0"/>
        <v>9</v>
      </c>
      <c r="X34" s="75">
        <f t="shared" si="1"/>
        <v>270</v>
      </c>
      <c r="Y34" s="74" t="str">
        <f>IFERROR(INDEX(Table10[Recommended Action],MATCH(O34,Table10[Keyword],0)),"Review failure &amp; perform RCA")</f>
        <v>Review failure &amp; perform RCA</v>
      </c>
      <c r="Z34" s="11" t="s">
        <v>14271</v>
      </c>
      <c r="AC34" s="73" t="str">
        <f t="shared" si="2"/>
        <v>High</v>
      </c>
      <c r="AD34" s="76"/>
      <c r="AE34" s="75">
        <f>Unique_Data[[#This Row],[Severity (S)]]</f>
        <v>6</v>
      </c>
      <c r="AF34" s="75" cm="1">
        <f t="array" ref="AF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4" s="75" cm="1">
        <f t="array" ref="AG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34" s="75">
        <f t="shared" si="3"/>
        <v>270</v>
      </c>
      <c r="AI34" s="77" t="str" cm="1">
        <f t="array" aca="1" ref="AI34" ca="1">_xlfn.IFS(ISBLANK(Unique_Data[[#This Row],[Updated Action]]),"Open",NOT(ISBLANK(Unique_Data[[#This Row],[Updated Action]])),"Finished",AND(NOT(ISBLANK(Unique_Data[[#This Row],[Updated Action]])),Unique_Data[[#This Row],[Due date]]&gt;=TODAY()),"In Progress",Unique_Data[[#This Row],[Due date]]&lt;TODAY(),"Overdue")</f>
        <v>Open</v>
      </c>
      <c r="AJ34" s="33"/>
    </row>
    <row r="35" spans="1:36">
      <c r="A35" s="11">
        <v>1300000042</v>
      </c>
      <c r="B35" s="11" t="s">
        <v>61</v>
      </c>
      <c r="C35" s="11" t="s">
        <v>12</v>
      </c>
      <c r="D35" s="12">
        <v>45988</v>
      </c>
      <c r="E35" s="11" t="s">
        <v>13</v>
      </c>
      <c r="F35"/>
      <c r="G35"/>
      <c r="H35" s="35" t="s">
        <v>62</v>
      </c>
      <c r="I35" s="71">
        <v>45988.482638888891</v>
      </c>
      <c r="J35" s="71">
        <v>45988.493055555555</v>
      </c>
      <c r="K35" s="11">
        <v>0.25</v>
      </c>
      <c r="L35" s="72">
        <v>45962</v>
      </c>
      <c r="M35" s="73">
        <f>_xlfn.ISOWEEKNUM(Unique_Data[[#This Row],[Created On]])</f>
        <v>48</v>
      </c>
      <c r="N35" s="73">
        <f>60*Unique_Data[[#This Row],[Downtime (hr.)]]</f>
        <v>15</v>
      </c>
      <c r="O35" s="73" t="str" cm="1">
        <f t="array" ref="O35">_xlfn.LET(
    _xlpm.text, LOWER(H35),
    _xlpm.keywords, Table2[Keyword],
    _xlpm.score,
        _xlfn.BYROW(_xlpm.keywords,
            _xlfn.LAMBDA(_xlpm.k,
                SUM(--ISNUMBER(SEARCH(_xlfn.TEXTSPLIT(LOWER(_xlpm.k)," "), _xlpm.text)))
            )
        ),
    _xlpm.bestMatch, _xlfn.XMATCH(MAX(_xlpm.score), _xlpm.score),
    IF(MAX(_xlpm.score)=0, "Other", INDEX(_xlpm.keywords, _xlpm.bestMatch))
)</f>
        <v>Abnormal Sound</v>
      </c>
      <c r="P35" s="73" t="str">
        <f>IFERROR(INDEX(Table11[Failure Mode],MATCH(O35,Table11[Keyword],0)),"General Failure Mode")</f>
        <v>Abnormal Sound / Mechanical Defect</v>
      </c>
      <c r="Q35" s="74" t="str">
        <f>IFERROR(INDEX(Table12[Failure Effect],MATCH(P35,Table12[Failure Mode],0)),"Operational performance degradation and need for maintenance review.")</f>
        <v>Operational performance degradation and need for maintenance review.</v>
      </c>
      <c r="R35" s="73">
        <f>IFERROR(INDEX(Table13[Base Severity],MATCH(C35,Table13[Equipment Class],0)),6)</f>
        <v>9</v>
      </c>
      <c r="S35" s="73">
        <f>IFERROR(INDEX(Table2[Severity],MATCH(O35,Table2[Keyword],0)),0)</f>
        <v>2</v>
      </c>
      <c r="T35" s="73">
        <f>IFERROR(LOOKUP(N35,Table6[Minutes],Table6[Severity]),0)</f>
        <v>4</v>
      </c>
      <c r="U35" s="73">
        <f>MAX(ROUNDUP(AVERAGE(R35,T35),0),Unique_Data[[#This Row],[Keyword Severity]])</f>
        <v>7</v>
      </c>
      <c r="V35" s="73">
        <f>IFERROR(INDEX(Table5[Detectability],MATCH(O35,Table5[Keyword],0)),IFERROR(INDEX(Table13[Default Detectability],MATCH(C35,Table13[Equipment Class],0)),6))</f>
        <v>3</v>
      </c>
      <c r="W35" s="73">
        <f t="shared" si="0"/>
        <v>1</v>
      </c>
      <c r="X35" s="75">
        <f t="shared" si="1"/>
        <v>21</v>
      </c>
      <c r="Y35" s="74" t="str">
        <f>IFERROR(INDEX(Table10[Recommended Action],MATCH(O35,Table10[Keyword],0)),"Review failure &amp; perform RCA")</f>
        <v>Identify source of sound; inspect mechanical/electrical components; tighten, repair, or replace defective parts.</v>
      </c>
      <c r="Z35" s="11" t="s">
        <v>14271</v>
      </c>
      <c r="AA35" s="31" t="s">
        <v>14381</v>
      </c>
      <c r="AB35" s="31" t="s">
        <v>14382</v>
      </c>
      <c r="AC35" s="73" t="str">
        <f t="shared" si="2"/>
        <v>Low</v>
      </c>
      <c r="AD35" s="76">
        <v>46218</v>
      </c>
      <c r="AE35" s="75">
        <f>Unique_Data[[#This Row],[Severity (S)]]</f>
        <v>7</v>
      </c>
      <c r="AF35" s="75" cm="1">
        <f t="array" ref="AF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5" s="75" cm="1">
        <f t="array" ref="AG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5" s="75">
        <f t="shared" si="3"/>
        <v>21</v>
      </c>
      <c r="AI35" s="77" t="str" cm="1">
        <f t="array" aca="1" ref="AI35" ca="1">_xlfn.IFS(ISBLANK(Unique_Data[[#This Row],[Updated Action]]),"Open",NOT(ISBLANK(Unique_Data[[#This Row],[Updated Action]])),"Finished",AND(NOT(ISBLANK(Unique_Data[[#This Row],[Updated Action]])),Unique_Data[[#This Row],[Due date]]&gt;=TODAY()),"In Progress",Unique_Data[[#This Row],[Due date]]&lt;TODAY(),"Overdue")</f>
        <v>Finished</v>
      </c>
      <c r="AJ35" s="33"/>
    </row>
    <row r="36" spans="1:36">
      <c r="A36" s="11">
        <v>1300000043</v>
      </c>
      <c r="B36" s="11" t="s">
        <v>47</v>
      </c>
      <c r="C36" s="11" t="s">
        <v>12</v>
      </c>
      <c r="D36" s="12">
        <v>46000</v>
      </c>
      <c r="E36" s="11" t="s">
        <v>13</v>
      </c>
      <c r="F36"/>
      <c r="G36"/>
      <c r="H36" s="35" t="s">
        <v>63</v>
      </c>
      <c r="I36" s="71">
        <v>45993.041666666664</v>
      </c>
      <c r="J36" s="71">
        <v>45993.048611111109</v>
      </c>
      <c r="K36" s="11">
        <v>0.17</v>
      </c>
      <c r="L36" s="72">
        <v>45992</v>
      </c>
      <c r="M36" s="73">
        <f>_xlfn.ISOWEEKNUM(Unique_Data[[#This Row],[Created On]])</f>
        <v>50</v>
      </c>
      <c r="N36" s="73">
        <f>60*Unique_Data[[#This Row],[Downtime (hr.)]]</f>
        <v>10.200000000000001</v>
      </c>
      <c r="O36" s="73" t="str" cm="1">
        <f t="array" ref="O36">_xlfn.LET(
    _xlpm.text, LOWER(H36),
    _xlpm.keywords, Table2[Keyword],
    _xlpm.score,
        _xlfn.BYROW(_xlpm.keywords,
            _xlfn.LAMBDA(_xlpm.k,
                SUM(--ISNUMBER(SEARCH(_xlfn.TEXTSPLIT(LOWER(_xlpm.k)," "), _xlpm.text)))
            )
        ),
    _xlpm.bestMatch, _xlfn.XMATCH(MAX(_xlpm.score), _xlpm.score),
    IF(MAX(_xlpm.score)=0, "Other", INDEX(_xlpm.keywords, _xlpm.bestMatch))
)</f>
        <v>No Control</v>
      </c>
      <c r="P36" s="73" t="str">
        <f>IFERROR(INDEX(Table11[Failure Mode],MATCH(O36,Table11[Keyword],0)),"General Failure Mode")</f>
        <v>Control System Unavailable</v>
      </c>
      <c r="Q36" s="74" t="str">
        <f>IFERROR(INDEX(Table12[Failure Effect],MATCH(P36,Table12[Failure Mode],0)),"Operational performance degradation and need for maintenance review.")</f>
        <v>Loss of command response, unsafe operating condition, and immediate operational downtime.</v>
      </c>
      <c r="R36" s="73">
        <f>IFERROR(INDEX(Table13[Base Severity],MATCH(C36,Table13[Equipment Class],0)),6)</f>
        <v>9</v>
      </c>
      <c r="S36" s="73">
        <f>IFERROR(INDEX(Table2[Severity],MATCH(O36,Table2[Keyword],0)),0)</f>
        <v>6</v>
      </c>
      <c r="T36" s="73">
        <f>IFERROR(LOOKUP(N36,Table6[Minutes],Table6[Severity]),0)</f>
        <v>4</v>
      </c>
      <c r="U36" s="73">
        <f>MAX(ROUNDUP(AVERAGE(R36,T36),0),Unique_Data[[#This Row],[Keyword Severity]])</f>
        <v>7</v>
      </c>
      <c r="V36" s="73">
        <f>IFERROR(INDEX(Table5[Detectability],MATCH(O36,Table5[Keyword],0)),IFERROR(INDEX(Table13[Default Detectability],MATCH(C36,Table13[Equipment Class],0)),6))</f>
        <v>2</v>
      </c>
      <c r="W36" s="73">
        <f t="shared" si="0"/>
        <v>7</v>
      </c>
      <c r="X36" s="75">
        <f t="shared" si="1"/>
        <v>98</v>
      </c>
      <c r="Y36" s="74" t="str">
        <f>IFERROR(INDEX(Table10[Recommended Action],MATCH(O36,Table10[Keyword],0)),"Review failure &amp; perform RCA")</f>
        <v>Check control PLC, HMI comms, E-stop circuits; reload software if needed.</v>
      </c>
      <c r="Z36" s="11" t="s">
        <v>14280</v>
      </c>
      <c r="AA36" s="31" t="s">
        <v>14383</v>
      </c>
      <c r="AB36" s="31" t="s">
        <v>14384</v>
      </c>
      <c r="AC36" s="73" t="str">
        <f t="shared" si="2"/>
        <v>Low</v>
      </c>
      <c r="AD36" s="76">
        <v>46217</v>
      </c>
      <c r="AE36" s="75">
        <f>Unique_Data[[#This Row],[Severity (S)]]</f>
        <v>7</v>
      </c>
      <c r="AF36" s="75" cm="1">
        <f t="array" ref="AF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6" s="75" cm="1">
        <f t="array" ref="AG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6" s="75">
        <f t="shared" si="3"/>
        <v>98</v>
      </c>
      <c r="AI36" s="77" t="str" cm="1">
        <f t="array" aca="1" ref="AI36" ca="1">_xlfn.IFS(ISBLANK(Unique_Data[[#This Row],[Updated Action]]),"Open",NOT(ISBLANK(Unique_Data[[#This Row],[Updated Action]])),"Finished",AND(NOT(ISBLANK(Unique_Data[[#This Row],[Updated Action]])),Unique_Data[[#This Row],[Due date]]&gt;=TODAY()),"In Progress",Unique_Data[[#This Row],[Due date]]&lt;TODAY(),"Overdue")</f>
        <v>Finished</v>
      </c>
      <c r="AJ36" s="33"/>
    </row>
    <row r="37" spans="1:36">
      <c r="A37" s="11">
        <v>1300000044</v>
      </c>
      <c r="B37" s="11" t="s">
        <v>64</v>
      </c>
      <c r="C37" s="11" t="s">
        <v>16</v>
      </c>
      <c r="D37" s="12">
        <v>46000</v>
      </c>
      <c r="E37" s="11" t="s">
        <v>13</v>
      </c>
      <c r="F37"/>
      <c r="G37"/>
      <c r="H37" s="35" t="s">
        <v>65</v>
      </c>
      <c r="I37" s="71">
        <v>45993.1875</v>
      </c>
      <c r="J37" s="71">
        <v>45993.208333333336</v>
      </c>
      <c r="K37" s="11">
        <v>0.5</v>
      </c>
      <c r="L37" s="72">
        <v>45992</v>
      </c>
      <c r="M37" s="73">
        <f>_xlfn.ISOWEEKNUM(Unique_Data[[#This Row],[Created On]])</f>
        <v>50</v>
      </c>
      <c r="N37" s="73">
        <f>60*Unique_Data[[#This Row],[Downtime (hr.)]]</f>
        <v>30</v>
      </c>
      <c r="O37" s="73" t="str" cm="1">
        <f t="array" ref="O37">_xlfn.LET(
    _xlpm.text, LOWER(H37),
    _xlpm.keywords, Table2[Keyword],
    _xlpm.score,
        _xlfn.BYROW(_xlpm.keywords,
            _xlfn.LAMBDA(_xlpm.k,
                SUM(--ISNUMBER(SEARCH(_xlfn.TEXTSPLIT(LOWER(_xlpm.k)," "), _xlpm.text)))
            )
        ),
    _xlpm.bestMatch, _xlfn.XMATCH(MAX(_xlpm.score), _xlpm.score),
    IF(MAX(_xlpm.score)=0, "Other", INDEX(_xlpm.keywords, _xlpm.bestMatch))
)</f>
        <v>No Trolley</v>
      </c>
      <c r="P37" s="73" t="str">
        <f>IFERROR(INDEX(Table11[Failure Mode],MATCH(O37,Table11[Keyword],0)),"General Failure Mode")</f>
        <v>Trolley Motion Failure</v>
      </c>
      <c r="Q37" s="74" t="str">
        <f>IFERROR(INDEX(Table12[Failure Effect],MATCH(P37,Table12[Failure Mode],0)),"Operational performance degradation and need for maintenance review.")</f>
        <v>Inability to position spreader correctly, cycle interruption, and handling delay.</v>
      </c>
      <c r="R37" s="73">
        <f>IFERROR(INDEX(Table13[Base Severity],MATCH(C37,Table13[Equipment Class],0)),6)</f>
        <v>8</v>
      </c>
      <c r="S37" s="73">
        <f>IFERROR(INDEX(Table2[Severity],MATCH(O37,Table2[Keyword],0)),0)</f>
        <v>6</v>
      </c>
      <c r="T37" s="73">
        <f>IFERROR(LOOKUP(N37,Table6[Minutes],Table6[Severity]),0)</f>
        <v>5</v>
      </c>
      <c r="U37" s="73">
        <f>MAX(ROUNDUP(AVERAGE(R37,T37),0),Unique_Data[[#This Row],[Keyword Severity]])</f>
        <v>7</v>
      </c>
      <c r="V37" s="73">
        <f>IFERROR(INDEX(Table5[Detectability],MATCH(O37,Table5[Keyword],0)),IFERROR(INDEX(Table13[Default Detectability],MATCH(C37,Table13[Equipment Class],0)),6))</f>
        <v>3</v>
      </c>
      <c r="W37" s="73">
        <f t="shared" si="0"/>
        <v>1</v>
      </c>
      <c r="X37" s="75">
        <f t="shared" si="1"/>
        <v>21</v>
      </c>
      <c r="Y37" s="74" t="str">
        <f>IFERROR(INDEX(Table10[Recommended Action],MATCH(O37,Table10[Keyword],0)),"Review failure &amp; perform RCA")</f>
        <v>Inspect trolley drives, cable reels and limit switches; test trolley inverter.</v>
      </c>
      <c r="Z37" s="11" t="s">
        <v>14280</v>
      </c>
      <c r="AA37" s="31" t="s">
        <v>14353</v>
      </c>
      <c r="AB37" s="31" t="s">
        <v>14385</v>
      </c>
      <c r="AC37" s="73" t="str">
        <f t="shared" si="2"/>
        <v>Low</v>
      </c>
      <c r="AD37" s="76">
        <v>46187</v>
      </c>
      <c r="AE37" s="75">
        <f>Unique_Data[[#This Row],[Severity (S)]]</f>
        <v>7</v>
      </c>
      <c r="AF37" s="75" cm="1">
        <f t="array" ref="AF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7" s="75" cm="1">
        <f t="array" ref="AG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7" s="75">
        <f t="shared" si="3"/>
        <v>7</v>
      </c>
      <c r="AI37" s="77" t="str" cm="1">
        <f t="array" aca="1" ref="AI37" ca="1">_xlfn.IFS(ISBLANK(Unique_Data[[#This Row],[Updated Action]]),"Open",NOT(ISBLANK(Unique_Data[[#This Row],[Updated Action]])),"Finished",AND(NOT(ISBLANK(Unique_Data[[#This Row],[Updated Action]])),Unique_Data[[#This Row],[Due date]]&gt;=TODAY()),"In Progress",Unique_Data[[#This Row],[Due date]]&lt;TODAY(),"Overdue")</f>
        <v>Finished</v>
      </c>
      <c r="AJ37" s="33"/>
    </row>
    <row r="38" spans="1:36">
      <c r="A38" s="11">
        <v>1300000045</v>
      </c>
      <c r="B38" s="11" t="s">
        <v>66</v>
      </c>
      <c r="C38" s="11" t="s">
        <v>16</v>
      </c>
      <c r="D38" s="12">
        <v>46000</v>
      </c>
      <c r="E38" s="11" t="s">
        <v>13</v>
      </c>
      <c r="F38"/>
      <c r="G38"/>
      <c r="H38" s="35" t="s">
        <v>67</v>
      </c>
      <c r="I38" s="71">
        <v>45997.541666666664</v>
      </c>
      <c r="J38" s="71">
        <v>45997.555555555555</v>
      </c>
      <c r="K38" s="11">
        <v>0.33</v>
      </c>
      <c r="L38" s="72">
        <v>45992</v>
      </c>
      <c r="M38" s="73">
        <f>_xlfn.ISOWEEKNUM(Unique_Data[[#This Row],[Created On]])</f>
        <v>50</v>
      </c>
      <c r="N38" s="73">
        <f>60*Unique_Data[[#This Row],[Downtime (hr.)]]</f>
        <v>19.8</v>
      </c>
      <c r="O38" s="73" t="str" cm="1">
        <f t="array" ref="O38">_xlfn.LET(
    _xlpm.text, LOWER(H38),
    _xlpm.keywords, Table2[Keyword],
    _xlpm.score,
        _xlfn.BYROW(_xlpm.keywords,
            _xlfn.LAMBDA(_xlpm.k,
                SUM(--ISNUMBER(SEARCH(_xlfn.TEXTSPLIT(LOWER(_xlpm.k)," "), _xlpm.text)))
            )
        ),
    _xlpm.bestMatch, _xlfn.XMATCH(MAX(_xlpm.score), _xlpm.score),
    IF(MAX(_xlpm.score)=0, "Other", INDEX(_xlpm.keywords, _xlpm.bestMatch))
)</f>
        <v>Wire Rope</v>
      </c>
      <c r="P38" s="73" t="str">
        <f>IFERROR(INDEX(Table11[Failure Mode],MATCH(O38,Table11[Keyword],0)),"General Failure Mode")</f>
        <v>Wire Rope / Hoist Rope Fault</v>
      </c>
      <c r="Q38" s="74" t="str">
        <f>IFERROR(INDEX(Table12[Failure Effect],MATCH(P38,Table12[Failure Mode],0)),"Operational performance degradation and need for maintenance review.")</f>
        <v>Critical lifting safety risk, potential load handling stoppage, and mandatory equipment isolation.</v>
      </c>
      <c r="R38" s="73">
        <f>IFERROR(INDEX(Table13[Base Severity],MATCH(C38,Table13[Equipment Class],0)),6)</f>
        <v>8</v>
      </c>
      <c r="S38" s="73">
        <f>IFERROR(INDEX(Table2[Severity],MATCH(O38,Table2[Keyword],0)),0)</f>
        <v>8</v>
      </c>
      <c r="T38" s="73">
        <f>IFERROR(LOOKUP(N38,Table6[Minutes],Table6[Severity]),0)</f>
        <v>4</v>
      </c>
      <c r="U38" s="73">
        <f>MAX(ROUNDUP(AVERAGE(R38,T38),0),Unique_Data[[#This Row],[Keyword Severity]])</f>
        <v>8</v>
      </c>
      <c r="V38" s="73">
        <f>IFERROR(INDEX(Table5[Detectability],MATCH(O38,Table5[Keyword],0)),IFERROR(INDEX(Table13[Default Detectability],MATCH(C38,Table13[Equipment Class],0)),6))</f>
        <v>2</v>
      </c>
      <c r="W38" s="73">
        <f t="shared" si="0"/>
        <v>1</v>
      </c>
      <c r="X38" s="75">
        <f t="shared" si="1"/>
        <v>16</v>
      </c>
      <c r="Y38" s="74" t="str">
        <f>IFERROR(INDEX(Table10[Recommended Action],MATCH(O38,Table10[Keyword],0)),"Review failure &amp; perform RCA")</f>
        <v>Inspect hoist ropes; check tensioners and drums; replace if worn.</v>
      </c>
      <c r="Z38" s="11" t="s">
        <v>14271</v>
      </c>
      <c r="AA38" s="31" t="s">
        <v>14353</v>
      </c>
      <c r="AB38" s="31" t="s">
        <v>14363</v>
      </c>
      <c r="AC38" s="73" t="str">
        <f t="shared" si="2"/>
        <v>Low</v>
      </c>
      <c r="AD38" s="76">
        <v>46180</v>
      </c>
      <c r="AE38" s="75">
        <f>Unique_Data[[#This Row],[Severity (S)]]</f>
        <v>8</v>
      </c>
      <c r="AF38" s="75" cm="1">
        <f t="array" ref="AF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8" s="75" cm="1">
        <f t="array" ref="AG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8" s="75">
        <f t="shared" si="3"/>
        <v>16</v>
      </c>
      <c r="AI38" s="77" t="str" cm="1">
        <f t="array" aca="1" ref="AI38" ca="1">_xlfn.IFS(ISBLANK(Unique_Data[[#This Row],[Updated Action]]),"Open",NOT(ISBLANK(Unique_Data[[#This Row],[Updated Action]])),"Finished",AND(NOT(ISBLANK(Unique_Data[[#This Row],[Updated Action]])),Unique_Data[[#This Row],[Due date]]&gt;=TODAY()),"In Progress",Unique_Data[[#This Row],[Due date]]&lt;TODAY(),"Overdue")</f>
        <v>Finished</v>
      </c>
      <c r="AJ38" s="33"/>
    </row>
    <row r="39" spans="1:36">
      <c r="A39" s="11">
        <v>1300000046</v>
      </c>
      <c r="B39" s="11" t="s">
        <v>20</v>
      </c>
      <c r="C39" s="11" t="s">
        <v>16</v>
      </c>
      <c r="D39" s="12">
        <v>46000</v>
      </c>
      <c r="E39" s="11" t="s">
        <v>13</v>
      </c>
      <c r="F39"/>
      <c r="G39"/>
      <c r="H39" s="35" t="s">
        <v>68</v>
      </c>
      <c r="I39" s="71">
        <v>45994.833333333336</v>
      </c>
      <c r="J39" s="71">
        <v>45994.847222222219</v>
      </c>
      <c r="K39" s="11">
        <v>0.33</v>
      </c>
      <c r="L39" s="72">
        <v>45992</v>
      </c>
      <c r="M39" s="73">
        <f>_xlfn.ISOWEEKNUM(Unique_Data[[#This Row],[Created On]])</f>
        <v>50</v>
      </c>
      <c r="N39" s="73">
        <f>60*Unique_Data[[#This Row],[Downtime (hr.)]]</f>
        <v>19.8</v>
      </c>
      <c r="O39" s="73" t="str" cm="1">
        <f t="array" ref="O39">_xlfn.LET(
    _xlpm.text, LOWER(H39),
    _xlpm.keywords, Table2[Keyword],
    _xlpm.score,
        _xlfn.BYROW(_xlpm.keywords,
            _xlfn.LAMBDA(_xlpm.k,
                SUM(--ISNUMBER(SEARCH(_xlfn.TEXTSPLIT(LOWER(_xlpm.k)," "), _xlpm.text)))
            )
        ),
    _xlpm.bestMatch, _xlfn.XMATCH(MAX(_xlpm.score), _xlpm.score),
    IF(MAX(_xlpm.score)=0, "Other", INDEX(_xlpm.keywords, _xlpm.bestMatch))
)</f>
        <v>Other</v>
      </c>
      <c r="P39" s="73" t="str">
        <f>IFERROR(INDEX(Table11[Failure Mode],MATCH(O39,Table11[Keyword],0)),"General Failure Mode")</f>
        <v>General Failure Mode</v>
      </c>
      <c r="Q39" s="74" t="str">
        <f>IFERROR(INDEX(Table12[Failure Effect],MATCH(P39,Table12[Failure Mode],0)),"Operational performance degradation and need for maintenance review.")</f>
        <v>Operational performance degradation and need for maintenance review.</v>
      </c>
      <c r="R39" s="73">
        <f>IFERROR(INDEX(Table13[Base Severity],MATCH(C39,Table13[Equipment Class],0)),6)</f>
        <v>8</v>
      </c>
      <c r="S39" s="73">
        <f>IFERROR(INDEX(Table2[Severity],MATCH(O39,Table2[Keyword],0)),0)</f>
        <v>0</v>
      </c>
      <c r="T39" s="73">
        <f>IFERROR(LOOKUP(N39,Table6[Minutes],Table6[Severity]),0)</f>
        <v>4</v>
      </c>
      <c r="U39" s="73">
        <f>MAX(ROUNDUP(AVERAGE(R39,T39),0),Unique_Data[[#This Row],[Keyword Severity]])</f>
        <v>6</v>
      </c>
      <c r="V39" s="73">
        <f>IFERROR(INDEX(Table5[Detectability],MATCH(O39,Table5[Keyword],0)),IFERROR(INDEX(Table13[Default Detectability],MATCH(C39,Table13[Equipment Class],0)),6))</f>
        <v>5</v>
      </c>
      <c r="W39" s="73">
        <f t="shared" si="0"/>
        <v>5</v>
      </c>
      <c r="X39" s="75">
        <f t="shared" si="1"/>
        <v>150</v>
      </c>
      <c r="Y39" s="74" t="str">
        <f>IFERROR(INDEX(Table10[Recommended Action],MATCH(O39,Table10[Keyword],0)),"Review failure &amp; perform RCA")</f>
        <v>Review failure &amp; perform RCA</v>
      </c>
      <c r="Z39" s="11" t="s">
        <v>14271</v>
      </c>
      <c r="AA39" s="31" t="s">
        <v>14386</v>
      </c>
      <c r="AB39" s="31" t="s">
        <v>14387</v>
      </c>
      <c r="AC39" s="73" t="str">
        <f t="shared" si="2"/>
        <v>Medium</v>
      </c>
      <c r="AD39" s="76">
        <v>46174</v>
      </c>
      <c r="AE39" s="75">
        <f>Unique_Data[[#This Row],[Severity (S)]]</f>
        <v>6</v>
      </c>
      <c r="AF39" s="75" cm="1">
        <f t="array" ref="AF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9" s="75" cm="1">
        <f t="array" ref="AG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39" s="75">
        <f t="shared" si="3"/>
        <v>150</v>
      </c>
      <c r="AI39" s="77" t="str" cm="1">
        <f t="array" aca="1" ref="AI39" ca="1">_xlfn.IFS(ISBLANK(Unique_Data[[#This Row],[Updated Action]]),"Open",NOT(ISBLANK(Unique_Data[[#This Row],[Updated Action]])),"Finished",AND(NOT(ISBLANK(Unique_Data[[#This Row],[Updated Action]])),Unique_Data[[#This Row],[Due date]]&gt;=TODAY()),"In Progress",Unique_Data[[#This Row],[Due date]]&lt;TODAY(),"Overdue")</f>
        <v>Finished</v>
      </c>
      <c r="AJ39" s="33"/>
    </row>
    <row r="40" spans="1:36">
      <c r="A40" s="11">
        <v>1200000000</v>
      </c>
      <c r="B40" s="11" t="s">
        <v>12</v>
      </c>
      <c r="C40" s="11" t="s">
        <v>12</v>
      </c>
      <c r="D40" s="12">
        <v>46000</v>
      </c>
      <c r="E40" s="11" t="s">
        <v>69</v>
      </c>
      <c r="F40"/>
      <c r="G40"/>
      <c r="H40" s="35" t="s">
        <v>70</v>
      </c>
      <c r="I40" s="71">
        <v>45999.651388888888</v>
      </c>
      <c r="J40" s="71">
        <v>45999.661805555559</v>
      </c>
      <c r="K40" s="11">
        <v>0.25</v>
      </c>
      <c r="L40" s="72">
        <v>45992</v>
      </c>
      <c r="M40" s="73">
        <f>_xlfn.ISOWEEKNUM(Unique_Data[[#This Row],[Created On]])</f>
        <v>50</v>
      </c>
      <c r="N40" s="73">
        <f>60*Unique_Data[[#This Row],[Downtime (hr.)]]</f>
        <v>15</v>
      </c>
      <c r="O40" s="73" t="str" cm="1">
        <f t="array" ref="O40">_xlfn.LET(
    _xlpm.text, LOWER(H40),
    _xlpm.keywords, Table2[Keyword],
    _xlpm.score,
        _xlfn.BYROW(_xlpm.keywords,
            _xlfn.LAMBDA(_xlpm.k,
                SUM(--ISNUMBER(SEARCH(_xlfn.TEXTSPLIT(LOWER(_xlpm.k)," "), _xlpm.text)))
            )
        ),
    _xlpm.bestMatch, _xlfn.XMATCH(MAX(_xlpm.score), _xlpm.score),
    IF(MAX(_xlpm.score)=0, "Other", INDEX(_xlpm.keywords, _xlpm.bestMatch))
)</f>
        <v>Power Cut</v>
      </c>
      <c r="P40" s="73" t="str">
        <f>IFERROR(INDEX(Table11[Failure Mode],MATCH(O40,Table11[Keyword],0)),"General Failure Mode")</f>
        <v>Power Supply Interruption</v>
      </c>
      <c r="Q40" s="74" t="str">
        <f>IFERROR(INDEX(Table12[Failure Effect],MATCH(P40,Table12[Failure Mode],0)),"Operational performance degradation and need for maintenance review.")</f>
        <v>Complete equipment stoppage, loss of production, and potential reset/restart delays.</v>
      </c>
      <c r="R40" s="73">
        <f>IFERROR(INDEX(Table13[Base Severity],MATCH(C40,Table13[Equipment Class],0)),6)</f>
        <v>9</v>
      </c>
      <c r="S40" s="73">
        <f>IFERROR(INDEX(Table2[Severity],MATCH(O40,Table2[Keyword],0)),0)</f>
        <v>9</v>
      </c>
      <c r="T40" s="73">
        <f>IFERROR(LOOKUP(N40,Table6[Minutes],Table6[Severity]),0)</f>
        <v>4</v>
      </c>
      <c r="U40" s="73">
        <f>MAX(ROUNDUP(AVERAGE(R40,T40),0),Unique_Data[[#This Row],[Keyword Severity]])</f>
        <v>9</v>
      </c>
      <c r="V40" s="73">
        <f>IFERROR(INDEX(Table5[Detectability],MATCH(O40,Table5[Keyword],0)),IFERROR(INDEX(Table13[Default Detectability],MATCH(C40,Table13[Equipment Class],0)),6))</f>
        <v>7</v>
      </c>
      <c r="W40" s="73">
        <f t="shared" si="0"/>
        <v>1</v>
      </c>
      <c r="X40" s="75">
        <f t="shared" si="1"/>
        <v>63</v>
      </c>
      <c r="Y40" s="74" t="str">
        <f>IFERROR(INDEX(Table10[Recommended Action],MATCH(O40,Table10[Keyword],0)),"Review failure &amp; perform RCA")</f>
        <v>Check substation logs, verify supply and UPS; implement auto-recovery and alarm escalation.</v>
      </c>
      <c r="Z40" s="11" t="s">
        <v>14271</v>
      </c>
      <c r="AA40" s="31" t="s">
        <v>14388</v>
      </c>
      <c r="AB40" s="31" t="s">
        <v>14389</v>
      </c>
      <c r="AC40" s="73" t="str">
        <f t="shared" si="2"/>
        <v>Low</v>
      </c>
      <c r="AD40" s="76">
        <v>46204</v>
      </c>
      <c r="AE40" s="75">
        <f>Unique_Data[[#This Row],[Severity (S)]]</f>
        <v>9</v>
      </c>
      <c r="AF40" s="75" cm="1">
        <f t="array" ref="AF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40" s="75" cm="1">
        <f t="array" ref="AG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0" s="75">
        <f t="shared" si="3"/>
        <v>63</v>
      </c>
      <c r="AI40" s="77" t="str" cm="1">
        <f t="array" aca="1" ref="AI40" ca="1">_xlfn.IFS(ISBLANK(Unique_Data[[#This Row],[Updated Action]]),"Open",NOT(ISBLANK(Unique_Data[[#This Row],[Updated Action]])),"Finished",AND(NOT(ISBLANK(Unique_Data[[#This Row],[Updated Action]])),Unique_Data[[#This Row],[Due date]]&gt;=TODAY()),"In Progress",Unique_Data[[#This Row],[Due date]]&lt;TODAY(),"Overdue")</f>
        <v>Finished</v>
      </c>
      <c r="AJ40" s="33"/>
    </row>
    <row r="41" spans="1:36">
      <c r="A41" s="11">
        <v>1300000047</v>
      </c>
      <c r="B41" s="11" t="s">
        <v>71</v>
      </c>
      <c r="C41" s="11" t="s">
        <v>16</v>
      </c>
      <c r="D41" s="12">
        <v>46001</v>
      </c>
      <c r="E41" s="11" t="s">
        <v>13</v>
      </c>
      <c r="F41"/>
      <c r="G41"/>
      <c r="H41" s="35" t="s">
        <v>72</v>
      </c>
      <c r="I41" s="71">
        <v>46001.435555555552</v>
      </c>
      <c r="J41" s="71">
        <v>46001.561805555553</v>
      </c>
      <c r="K41" s="11">
        <v>3.03</v>
      </c>
      <c r="L41" s="72">
        <v>45992</v>
      </c>
      <c r="M41" s="73">
        <f>_xlfn.ISOWEEKNUM(Unique_Data[[#This Row],[Created On]])</f>
        <v>50</v>
      </c>
      <c r="N41" s="73">
        <f>60*Unique_Data[[#This Row],[Downtime (hr.)]]</f>
        <v>181.79999999999998</v>
      </c>
      <c r="O41" s="73" t="str" cm="1">
        <f t="array" ref="O41">_xlfn.LET(
    _xlpm.text, LOWER(H41),
    _xlpm.keywords, Table2[Keyword],
    _xlpm.score,
        _xlfn.BYROW(_xlpm.keywords,
            _xlfn.LAMBDA(_xlpm.k,
                SUM(--ISNUMBER(SEARCH(_xlfn.TEXTSPLIT(LOWER(_xlpm.k)," "), _xlpm.text)))
            )
        ),
    _xlpm.bestMatch, _xlfn.XMATCH(MAX(_xlpm.score), _xlpm.score),
    IF(MAX(_xlpm.score)=0, "Other", INDEX(_xlpm.keywords, _xlpm.bestMatch))
)</f>
        <v>Other</v>
      </c>
      <c r="P41" s="73" t="str">
        <f>IFERROR(INDEX(Table11[Failure Mode],MATCH(O41,Table11[Keyword],0)),"General Failure Mode")</f>
        <v>General Failure Mode</v>
      </c>
      <c r="Q41" s="74" t="str">
        <f>IFERROR(INDEX(Table12[Failure Effect],MATCH(P41,Table12[Failure Mode],0)),"Operational performance degradation and need for maintenance review.")</f>
        <v>Operational performance degradation and need for maintenance review.</v>
      </c>
      <c r="R41" s="73">
        <f>IFERROR(INDEX(Table13[Base Severity],MATCH(C41,Table13[Equipment Class],0)),6)</f>
        <v>8</v>
      </c>
      <c r="S41" s="73">
        <f>IFERROR(INDEX(Table2[Severity],MATCH(O41,Table2[Keyword],0)),0)</f>
        <v>0</v>
      </c>
      <c r="T41" s="73">
        <f>IFERROR(LOOKUP(N41,Table6[Minutes],Table6[Severity]),0)</f>
        <v>7</v>
      </c>
      <c r="U41" s="73">
        <f>MAX(ROUNDUP(AVERAGE(R41,T41),0),Unique_Data[[#This Row],[Keyword Severity]])</f>
        <v>8</v>
      </c>
      <c r="V41" s="73">
        <f>IFERROR(INDEX(Table5[Detectability],MATCH(O41,Table5[Keyword],0)),IFERROR(INDEX(Table13[Default Detectability],MATCH(C41,Table13[Equipment Class],0)),6))</f>
        <v>5</v>
      </c>
      <c r="W41" s="73">
        <f t="shared" si="0"/>
        <v>3</v>
      </c>
      <c r="X41" s="75">
        <f t="shared" si="1"/>
        <v>120</v>
      </c>
      <c r="Y41" s="74" t="str">
        <f>IFERROR(INDEX(Table10[Recommended Action],MATCH(O41,Table10[Keyword],0)),"Review failure &amp; perform RCA")</f>
        <v>Review failure &amp; perform RCA</v>
      </c>
      <c r="Z41" s="11" t="s">
        <v>14271</v>
      </c>
      <c r="AA41" s="31" t="s">
        <v>14390</v>
      </c>
      <c r="AB41" s="31" t="s">
        <v>14391</v>
      </c>
      <c r="AC41" s="73" t="str">
        <f t="shared" si="2"/>
        <v>Medium</v>
      </c>
      <c r="AD41" s="76">
        <v>46180</v>
      </c>
      <c r="AE41" s="75">
        <f>Unique_Data[[#This Row],[Severity (S)]]</f>
        <v>8</v>
      </c>
      <c r="AF41" s="75" cm="1">
        <f t="array" ref="AF4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1" s="75" cm="1">
        <f t="array" ref="AG4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1" s="75">
        <f t="shared" si="3"/>
        <v>48</v>
      </c>
      <c r="AI41" s="77" t="str" cm="1">
        <f t="array" aca="1" ref="AI41" ca="1">_xlfn.IFS(ISBLANK(Unique_Data[[#This Row],[Updated Action]]),"Open",NOT(ISBLANK(Unique_Data[[#This Row],[Updated Action]])),"Finished",AND(NOT(ISBLANK(Unique_Data[[#This Row],[Updated Action]])),Unique_Data[[#This Row],[Due date]]&gt;=TODAY()),"In Progress",Unique_Data[[#This Row],[Due date]]&lt;TODAY(),"Overdue")</f>
        <v>Finished</v>
      </c>
      <c r="AJ41" s="33"/>
    </row>
    <row r="42" spans="1:36">
      <c r="A42" s="11">
        <v>1300000048</v>
      </c>
      <c r="B42" s="11" t="s">
        <v>51</v>
      </c>
      <c r="C42" s="11" t="s">
        <v>16</v>
      </c>
      <c r="D42" s="12">
        <v>46005</v>
      </c>
      <c r="E42" s="11" t="s">
        <v>13</v>
      </c>
      <c r="F42"/>
      <c r="G42"/>
      <c r="H42" s="35" t="s">
        <v>73</v>
      </c>
      <c r="I42" s="71">
        <v>46001.506944444445</v>
      </c>
      <c r="J42" s="71">
        <v>46001.513888888891</v>
      </c>
      <c r="K42" s="11">
        <v>0.17</v>
      </c>
      <c r="L42" s="72">
        <v>45992</v>
      </c>
      <c r="M42" s="73">
        <f>_xlfn.ISOWEEKNUM(Unique_Data[[#This Row],[Created On]])</f>
        <v>50</v>
      </c>
      <c r="N42" s="73">
        <f>60*Unique_Data[[#This Row],[Downtime (hr.)]]</f>
        <v>10.200000000000001</v>
      </c>
      <c r="O42" s="73" t="str" cm="1">
        <f t="array" ref="O42">_xlfn.LET(
    _xlpm.text, LOWER(H42),
    _xlpm.keywords, Table2[Keyword],
    _xlpm.score,
        _xlfn.BYROW(_xlpm.keywords,
            _xlfn.LAMBDA(_xlpm.k,
                SUM(--ISNUMBER(SEARCH(_xlfn.TEXTSPLIT(LOWER(_xlpm.k)," "), _xlpm.text)))
            )
        ),
    _xlpm.bestMatch, _xlfn.XMATCH(MAX(_xlpm.score), _xlpm.score),
    IF(MAX(_xlpm.score)=0, "Other", INDEX(_xlpm.keywords, _xlpm.bestMatch))
)</f>
        <v>No Hoist</v>
      </c>
      <c r="P42" s="73" t="str">
        <f>IFERROR(INDEX(Table11[Failure Mode],MATCH(O42,Table11[Keyword],0)),"General Failure Mode")</f>
        <v>Hoist Motion Failure</v>
      </c>
      <c r="Q42" s="74" t="str">
        <f>IFERROR(INDEX(Table12[Failure Effect],MATCH(P42,Table12[Failure Mode],0)),"Operational performance degradation and need for maintenance review.")</f>
        <v>Unable to lift/lower load, container handling interruption, and berth or yard productivity loss.</v>
      </c>
      <c r="R42" s="73">
        <f>IFERROR(INDEX(Table13[Base Severity],MATCH(C42,Table13[Equipment Class],0)),6)</f>
        <v>8</v>
      </c>
      <c r="S42" s="73">
        <f>IFERROR(INDEX(Table2[Severity],MATCH(O42,Table2[Keyword],0)),0)</f>
        <v>6</v>
      </c>
      <c r="T42" s="73">
        <f>IFERROR(LOOKUP(N42,Table6[Minutes],Table6[Severity]),0)</f>
        <v>4</v>
      </c>
      <c r="U42" s="73">
        <f>MAX(ROUNDUP(AVERAGE(R42,T42),0),Unique_Data[[#This Row],[Keyword Severity]])</f>
        <v>6</v>
      </c>
      <c r="V42" s="73">
        <f>IFERROR(INDEX(Table5[Detectability],MATCH(O42,Table5[Keyword],0)),IFERROR(INDEX(Table13[Default Detectability],MATCH(C42,Table13[Equipment Class],0)),6))</f>
        <v>3</v>
      </c>
      <c r="W42" s="73">
        <f t="shared" si="0"/>
        <v>5</v>
      </c>
      <c r="X42" s="75">
        <f t="shared" si="1"/>
        <v>90</v>
      </c>
      <c r="Y42" s="74" t="str">
        <f>IFERROR(INDEX(Table10[Recommended Action],MATCH(O42,Table10[Keyword],0)),"Review failure &amp; perform RCA")</f>
        <v>Check hoist brakes, over-travel limit switches, inverter alarms, motor and encoder.</v>
      </c>
      <c r="Z42" s="11" t="s">
        <v>14271</v>
      </c>
      <c r="AA42" s="31" t="s">
        <v>14392</v>
      </c>
      <c r="AB42" s="31" t="s">
        <v>14393</v>
      </c>
      <c r="AC42" s="73" t="str">
        <f t="shared" si="2"/>
        <v>Low</v>
      </c>
      <c r="AD42" s="76">
        <v>46213</v>
      </c>
      <c r="AE42" s="75">
        <f>Unique_Data[[#This Row],[Severity (S)]]</f>
        <v>6</v>
      </c>
      <c r="AF42" s="75" cm="1">
        <f t="array" ref="AF4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2" s="75" cm="1">
        <f t="array" ref="AG4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2" s="75">
        <f t="shared" si="3"/>
        <v>48</v>
      </c>
      <c r="AI42" s="77" t="str" cm="1">
        <f t="array" aca="1" ref="AI42" ca="1">_xlfn.IFS(ISBLANK(Unique_Data[[#This Row],[Updated Action]]),"Open",NOT(ISBLANK(Unique_Data[[#This Row],[Updated Action]])),"Finished",AND(NOT(ISBLANK(Unique_Data[[#This Row],[Updated Action]])),Unique_Data[[#This Row],[Due date]]&gt;=TODAY()),"In Progress",Unique_Data[[#This Row],[Due date]]&lt;TODAY(),"Overdue")</f>
        <v>Finished</v>
      </c>
      <c r="AJ42" s="33"/>
    </row>
    <row r="43" spans="1:36">
      <c r="A43" s="11">
        <v>1300000049</v>
      </c>
      <c r="B43" s="11" t="s">
        <v>40</v>
      </c>
      <c r="C43" s="11" t="s">
        <v>16</v>
      </c>
      <c r="D43" s="12">
        <v>46005</v>
      </c>
      <c r="E43" s="11" t="s">
        <v>13</v>
      </c>
      <c r="F43"/>
      <c r="G43"/>
      <c r="H43" s="35" t="s">
        <v>74</v>
      </c>
      <c r="I43" s="71">
        <v>46001.542199074072</v>
      </c>
      <c r="J43" s="71">
        <v>46001.549143518518</v>
      </c>
      <c r="K43" s="11">
        <v>0.17</v>
      </c>
      <c r="L43" s="72">
        <v>45992</v>
      </c>
      <c r="M43" s="73">
        <f>_xlfn.ISOWEEKNUM(Unique_Data[[#This Row],[Created On]])</f>
        <v>50</v>
      </c>
      <c r="N43" s="73">
        <f>60*Unique_Data[[#This Row],[Downtime (hr.)]]</f>
        <v>10.200000000000001</v>
      </c>
      <c r="O43" s="73" t="str" cm="1">
        <f t="array" ref="O43">_xlfn.LET(
    _xlpm.text, LOWER(H43),
    _xlpm.keywords, Table2[Keyword],
    _xlpm.score,
        _xlfn.BYROW(_xlpm.keywords,
            _xlfn.LAMBDA(_xlpm.k,
                SUM(--ISNUMBER(SEARCH(_xlfn.TEXTSPLIT(LOWER(_xlpm.k)," "), _xlpm.text)))
            )
        ),
    _xlpm.bestMatch, _xlfn.XMATCH(MAX(_xlpm.score), _xlpm.score),
    IF(MAX(_xlpm.score)=0, "Other", INDEX(_xlpm.keywords, _xlpm.bestMatch))
)</f>
        <v>No Gantry</v>
      </c>
      <c r="P43" s="73" t="str">
        <f>IFERROR(INDEX(Table11[Failure Mode],MATCH(O43,Table11[Keyword],0)),"General Failure Mode")</f>
        <v>Gantry Motion Failure</v>
      </c>
      <c r="Q43" s="74" t="str">
        <f>IFERROR(INDEX(Table12[Failure Effect],MATCH(P43,Table12[Failure Mode],0)),"Operational performance degradation and need for maintenance review.")</f>
        <v>Equipment cannot travel to position, causing job delay, queue buildup, and lower productivity.</v>
      </c>
      <c r="R43" s="73">
        <f>IFERROR(INDEX(Table13[Base Severity],MATCH(C43,Table13[Equipment Class],0)),6)</f>
        <v>8</v>
      </c>
      <c r="S43" s="73">
        <f>IFERROR(INDEX(Table2[Severity],MATCH(O43,Table2[Keyword],0)),0)</f>
        <v>6</v>
      </c>
      <c r="T43" s="73">
        <f>IFERROR(LOOKUP(N43,Table6[Minutes],Table6[Severity]),0)</f>
        <v>4</v>
      </c>
      <c r="U43" s="73">
        <f>MAX(ROUNDUP(AVERAGE(R43,T43),0),Unique_Data[[#This Row],[Keyword Severity]])</f>
        <v>6</v>
      </c>
      <c r="V43" s="73">
        <f>IFERROR(INDEX(Table5[Detectability],MATCH(O43,Table5[Keyword],0)),IFERROR(INDEX(Table13[Default Detectability],MATCH(C43,Table13[Equipment Class],0)),6))</f>
        <v>3</v>
      </c>
      <c r="W43" s="73">
        <f t="shared" si="0"/>
        <v>9</v>
      </c>
      <c r="X43" s="75">
        <f t="shared" si="1"/>
        <v>162</v>
      </c>
      <c r="Y43" s="74" t="str">
        <f>IFERROR(INDEX(Table10[Recommended Action],MATCH(O43,Table10[Keyword],0)),"Review failure &amp; perform RCA")</f>
        <v>Inspect busbar/limit switches, travel drives and interlocks; test inverter and alignment.</v>
      </c>
      <c r="Z43" s="11" t="s">
        <v>14271</v>
      </c>
      <c r="AA43" s="31" t="s">
        <v>14386</v>
      </c>
      <c r="AB43" s="31" t="s">
        <v>14394</v>
      </c>
      <c r="AC43" s="73" t="str">
        <f t="shared" si="2"/>
        <v>Medium</v>
      </c>
      <c r="AD43" s="76">
        <v>46198</v>
      </c>
      <c r="AE43" s="75">
        <f>Unique_Data[[#This Row],[Severity (S)]]</f>
        <v>6</v>
      </c>
      <c r="AF43" s="75" cm="1">
        <f t="array" ref="AF4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3" s="75" cm="1">
        <f t="array" ref="AG4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43" s="75">
        <f t="shared" si="3"/>
        <v>96</v>
      </c>
      <c r="AI43" s="77" t="str" cm="1">
        <f t="array" aca="1" ref="AI43" ca="1">_xlfn.IFS(ISBLANK(Unique_Data[[#This Row],[Updated Action]]),"Open",NOT(ISBLANK(Unique_Data[[#This Row],[Updated Action]])),"Finished",AND(NOT(ISBLANK(Unique_Data[[#This Row],[Updated Action]])),Unique_Data[[#This Row],[Due date]]&gt;=TODAY()),"In Progress",Unique_Data[[#This Row],[Due date]]&lt;TODAY(),"Overdue")</f>
        <v>Finished</v>
      </c>
      <c r="AJ43" s="33"/>
    </row>
    <row r="44" spans="1:36">
      <c r="A44" s="11">
        <v>1300000050</v>
      </c>
      <c r="B44" s="11" t="s">
        <v>15</v>
      </c>
      <c r="C44" s="11" t="s">
        <v>16</v>
      </c>
      <c r="D44" s="12">
        <v>46005</v>
      </c>
      <c r="E44" s="11" t="s">
        <v>13</v>
      </c>
      <c r="F44"/>
      <c r="G44"/>
      <c r="H44" s="35" t="s">
        <v>75</v>
      </c>
      <c r="I44" s="71">
        <v>46001.597233796296</v>
      </c>
      <c r="J44" s="71">
        <v>46001.611817129633</v>
      </c>
      <c r="K44" s="11">
        <v>0.35</v>
      </c>
      <c r="L44" s="72">
        <v>45992</v>
      </c>
      <c r="M44" s="73">
        <f>_xlfn.ISOWEEKNUM(Unique_Data[[#This Row],[Created On]])</f>
        <v>50</v>
      </c>
      <c r="N44" s="73">
        <f>60*Unique_Data[[#This Row],[Downtime (hr.)]]</f>
        <v>21</v>
      </c>
      <c r="O44" s="73" t="str" cm="1">
        <f t="array" ref="O44">_xlfn.LET(
    _xlpm.text, LOWER(H44),
    _xlpm.keywords, Table2[Keyword],
    _xlpm.score,
        _xlfn.BYROW(_xlpm.keywords,
            _xlfn.LAMBDA(_xlpm.k,
                SUM(--ISNUMBER(SEARCH(_xlfn.TEXTSPLIT(LOWER(_xlpm.k)," "), _xlpm.text)))
            )
        ),
    _xlpm.bestMatch, _xlfn.XMATCH(MAX(_xlpm.score), _xlpm.score),
    IF(MAX(_xlpm.score)=0, "Other", INDEX(_xlpm.keywords, _xlpm.bestMatch))
)</f>
        <v>No Hoist</v>
      </c>
      <c r="P44" s="73" t="str">
        <f>IFERROR(INDEX(Table11[Failure Mode],MATCH(O44,Table11[Keyword],0)),"General Failure Mode")</f>
        <v>Hoist Motion Failure</v>
      </c>
      <c r="Q44" s="74" t="str">
        <f>IFERROR(INDEX(Table12[Failure Effect],MATCH(P44,Table12[Failure Mode],0)),"Operational performance degradation and need for maintenance review.")</f>
        <v>Unable to lift/lower load, container handling interruption, and berth or yard productivity loss.</v>
      </c>
      <c r="R44" s="73">
        <f>IFERROR(INDEX(Table13[Base Severity],MATCH(C44,Table13[Equipment Class],0)),6)</f>
        <v>8</v>
      </c>
      <c r="S44" s="73">
        <f>IFERROR(INDEX(Table2[Severity],MATCH(O44,Table2[Keyword],0)),0)</f>
        <v>6</v>
      </c>
      <c r="T44" s="73">
        <f>IFERROR(LOOKUP(N44,Table6[Minutes],Table6[Severity]),0)</f>
        <v>4</v>
      </c>
      <c r="U44" s="73">
        <f>MAX(ROUNDUP(AVERAGE(R44,T44),0),Unique_Data[[#This Row],[Keyword Severity]])</f>
        <v>6</v>
      </c>
      <c r="V44" s="73">
        <f>IFERROR(INDEX(Table5[Detectability],MATCH(O44,Table5[Keyword],0)),IFERROR(INDEX(Table13[Default Detectability],MATCH(C44,Table13[Equipment Class],0)),6))</f>
        <v>3</v>
      </c>
      <c r="W44" s="73">
        <f t="shared" si="0"/>
        <v>8</v>
      </c>
      <c r="X44" s="75">
        <f t="shared" si="1"/>
        <v>144</v>
      </c>
      <c r="Y44" s="74" t="str">
        <f>IFERROR(INDEX(Table10[Recommended Action],MATCH(O44,Table10[Keyword],0)),"Review failure &amp; perform RCA")</f>
        <v>Check hoist brakes, over-travel limit switches, inverter alarms, motor and encoder.</v>
      </c>
      <c r="Z44" s="11" t="s">
        <v>14271</v>
      </c>
      <c r="AA44" s="31" t="s">
        <v>14375</v>
      </c>
      <c r="AB44" s="31" t="s">
        <v>14376</v>
      </c>
      <c r="AC44" s="73" t="str">
        <f t="shared" si="2"/>
        <v>Medium</v>
      </c>
      <c r="AD44" s="76">
        <v>46215</v>
      </c>
      <c r="AE44" s="75">
        <f>Unique_Data[[#This Row],[Severity (S)]]</f>
        <v>6</v>
      </c>
      <c r="AF44" s="75" cm="1">
        <f t="array" ref="AF4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4" s="75" cm="1">
        <f t="array" ref="AG4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44" s="75">
        <f t="shared" si="3"/>
        <v>36</v>
      </c>
      <c r="AI44" s="77" t="str" cm="1">
        <f t="array" aca="1" ref="AI44" ca="1">_xlfn.IFS(ISBLANK(Unique_Data[[#This Row],[Updated Action]]),"Open",NOT(ISBLANK(Unique_Data[[#This Row],[Updated Action]])),"Finished",AND(NOT(ISBLANK(Unique_Data[[#This Row],[Updated Action]])),Unique_Data[[#This Row],[Due date]]&gt;=TODAY()),"In Progress",Unique_Data[[#This Row],[Due date]]&lt;TODAY(),"Overdue")</f>
        <v>Finished</v>
      </c>
      <c r="AJ44" s="33"/>
    </row>
    <row r="45" spans="1:36">
      <c r="A45" s="11">
        <v>1300000051</v>
      </c>
      <c r="B45" s="11" t="s">
        <v>61</v>
      </c>
      <c r="C45" s="11" t="s">
        <v>12</v>
      </c>
      <c r="D45" s="12">
        <v>46006</v>
      </c>
      <c r="E45" s="11" t="s">
        <v>13</v>
      </c>
      <c r="F45"/>
      <c r="G45"/>
      <c r="H45" s="35" t="s">
        <v>76</v>
      </c>
      <c r="I45" s="71">
        <v>46004.458333333336</v>
      </c>
      <c r="J45" s="71">
        <v>46004.46875</v>
      </c>
      <c r="K45" s="11">
        <v>0.25</v>
      </c>
      <c r="L45" s="72">
        <v>45992</v>
      </c>
      <c r="M45" s="73">
        <f>_xlfn.ISOWEEKNUM(Unique_Data[[#This Row],[Created On]])</f>
        <v>51</v>
      </c>
      <c r="N45" s="73">
        <f>60*Unique_Data[[#This Row],[Downtime (hr.)]]</f>
        <v>15</v>
      </c>
      <c r="O45" s="73" t="str" cm="1">
        <f t="array" ref="O45">_xlfn.LET(
    _xlpm.text, LOWER(H45),
    _xlpm.keywords, Table2[Keyword],
    _xlpm.score,
        _xlfn.BYROW(_xlpm.keywords,
            _xlfn.LAMBDA(_xlpm.k,
                SUM(--ISNUMBER(SEARCH(_xlfn.TEXTSPLIT(LOWER(_xlpm.k)," "), _xlpm.text)))
            )
        ),
    _xlpm.bestMatch, _xlfn.XMATCH(MAX(_xlpm.score), _xlpm.score),
    IF(MAX(_xlpm.score)=0, "Other", INDEX(_xlpm.keywords, _xlpm.bestMatch))
)</f>
        <v>Collision</v>
      </c>
      <c r="P45" s="73" t="str">
        <f>IFERROR(INDEX(Table11[Failure Mode],MATCH(O45,Table11[Keyword],0)),"General Failure Mode")</f>
        <v>Collision / Impact Event</v>
      </c>
      <c r="Q45" s="74" t="str">
        <f>IFERROR(INDEX(Table12[Failure Effect],MATCH(P45,Table12[Failure Mode],0)),"Operational performance degradation and need for maintenance review.")</f>
        <v>Safety risk, structural damage, equipment outage, and possible container handling interruption.</v>
      </c>
      <c r="R45" s="73">
        <f>IFERROR(INDEX(Table13[Base Severity],MATCH(C45,Table13[Equipment Class],0)),6)</f>
        <v>9</v>
      </c>
      <c r="S45" s="73">
        <f>IFERROR(INDEX(Table2[Severity],MATCH(O45,Table2[Keyword],0)),0)</f>
        <v>10</v>
      </c>
      <c r="T45" s="73">
        <f>IFERROR(LOOKUP(N45,Table6[Minutes],Table6[Severity]),0)</f>
        <v>4</v>
      </c>
      <c r="U45" s="73">
        <f>MAX(ROUNDUP(AVERAGE(R45,T45),0),Unique_Data[[#This Row],[Keyword Severity]])</f>
        <v>10</v>
      </c>
      <c r="V45" s="73">
        <f>IFERROR(INDEX(Table5[Detectability],MATCH(O45,Table5[Keyword],0)),IFERROR(INDEX(Table13[Default Detectability],MATCH(C45,Table13[Equipment Class],0)),6))</f>
        <v>5</v>
      </c>
      <c r="W45" s="73">
        <f t="shared" si="0"/>
        <v>2</v>
      </c>
      <c r="X45" s="75">
        <f t="shared" si="1"/>
        <v>100</v>
      </c>
      <c r="Y45" s="74" t="str">
        <f>IFERROR(INDEX(Table10[Recommended Action],MATCH(O45,Table10[Keyword],0)),"Review failure &amp; perform RCA")</f>
        <v>Perform collision RCA, inspect structures and revalidate anti-collision sensors; retrain operators.</v>
      </c>
      <c r="Z45" s="11" t="s">
        <v>14271</v>
      </c>
      <c r="AA45" s="31" t="s">
        <v>14371</v>
      </c>
      <c r="AB45" s="31" t="s">
        <v>14372</v>
      </c>
      <c r="AC45" s="73" t="str">
        <f t="shared" si="2"/>
        <v>Medium</v>
      </c>
      <c r="AD45" s="76">
        <v>46217</v>
      </c>
      <c r="AE45" s="75">
        <f>Unique_Data[[#This Row],[Severity (S)]]</f>
        <v>10</v>
      </c>
      <c r="AF45" s="75" cm="1">
        <f t="array" ref="AF4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5" s="75" cm="1">
        <f t="array" ref="AG4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5" s="75">
        <f t="shared" si="3"/>
        <v>40</v>
      </c>
      <c r="AI45" s="77" t="str" cm="1">
        <f t="array" aca="1" ref="AI45" ca="1">_xlfn.IFS(ISBLANK(Unique_Data[[#This Row],[Updated Action]]),"Open",NOT(ISBLANK(Unique_Data[[#This Row],[Updated Action]])),"Finished",AND(NOT(ISBLANK(Unique_Data[[#This Row],[Updated Action]])),Unique_Data[[#This Row],[Due date]]&gt;=TODAY()),"In Progress",Unique_Data[[#This Row],[Due date]]&lt;TODAY(),"Overdue")</f>
        <v>Finished</v>
      </c>
      <c r="AJ45" s="33"/>
    </row>
    <row r="46" spans="1:36">
      <c r="A46" s="11">
        <v>1300000052</v>
      </c>
      <c r="B46" s="11" t="s">
        <v>77</v>
      </c>
      <c r="C46" s="11" t="s">
        <v>16</v>
      </c>
      <c r="D46" s="12">
        <v>46007</v>
      </c>
      <c r="E46" s="11" t="s">
        <v>13</v>
      </c>
      <c r="F46"/>
      <c r="G46"/>
      <c r="H46" s="35" t="s">
        <v>78</v>
      </c>
      <c r="I46" s="71">
        <v>46007.593900462962</v>
      </c>
      <c r="J46" s="71">
        <v>46007.60083333333</v>
      </c>
      <c r="K46" s="11">
        <v>0.17</v>
      </c>
      <c r="L46" s="72">
        <v>45992</v>
      </c>
      <c r="M46" s="73">
        <f>_xlfn.ISOWEEKNUM(Unique_Data[[#This Row],[Created On]])</f>
        <v>51</v>
      </c>
      <c r="N46" s="73">
        <f>60*Unique_Data[[#This Row],[Downtime (hr.)]]</f>
        <v>10.200000000000001</v>
      </c>
      <c r="O46" s="73" t="str" cm="1">
        <f t="array" ref="O46">_xlfn.LET(
    _xlpm.text, LOWER(H46),
    _xlpm.keywords, Table2[Keyword],
    _xlpm.score,
        _xlfn.BYROW(_xlpm.keywords,
            _xlfn.LAMBDA(_xlpm.k,
                SUM(--ISNUMBER(SEARCH(_xlfn.TEXTSPLIT(LOWER(_xlpm.k)," "), _xlpm.text)))
            )
        ),
    _xlpm.bestMatch, _xlfn.XMATCH(MAX(_xlpm.score), _xlpm.score),
    IF(MAX(_xlpm.score)=0, "Other", INDEX(_xlpm.keywords, _xlpm.bestMatch))
)</f>
        <v>Engine Start</v>
      </c>
      <c r="P46" s="73" t="str">
        <f>IFERROR(INDEX(Table11[Failure Mode],MATCH(O46,Table11[Keyword],0)),"General Failure Mode")</f>
        <v>Engine Start Failure</v>
      </c>
      <c r="Q46" s="74" t="str">
        <f>IFERROR(INDEX(Table12[Failure Effect],MATCH(P46,Table12[Failure Mode],0)),"Operational performance degradation and need for maintenance review.")</f>
        <v>Equipment cannot be put into service, causing startup delay and lost operating time.</v>
      </c>
      <c r="R46" s="73">
        <f>IFERROR(INDEX(Table13[Base Severity],MATCH(C46,Table13[Equipment Class],0)),6)</f>
        <v>8</v>
      </c>
      <c r="S46" s="73">
        <f>IFERROR(INDEX(Table2[Severity],MATCH(O46,Table2[Keyword],0)),0)</f>
        <v>6</v>
      </c>
      <c r="T46" s="73">
        <f>IFERROR(LOOKUP(N46,Table6[Minutes],Table6[Severity]),0)</f>
        <v>4</v>
      </c>
      <c r="U46" s="73">
        <f>MAX(ROUNDUP(AVERAGE(R46,T46),0),Unique_Data[[#This Row],[Keyword Severity]])</f>
        <v>6</v>
      </c>
      <c r="V46" s="73">
        <f>IFERROR(INDEX(Table5[Detectability],MATCH(O46,Table5[Keyword],0)),IFERROR(INDEX(Table13[Default Detectability],MATCH(C46,Table13[Equipment Class],0)),6))</f>
        <v>4</v>
      </c>
      <c r="W46" s="73">
        <f t="shared" si="0"/>
        <v>1</v>
      </c>
      <c r="X46" s="75">
        <f t="shared" si="1"/>
        <v>24</v>
      </c>
      <c r="Y46" s="74" t="str">
        <f>IFERROR(INDEX(Table10[Recommended Action],MATCH(O46,Table10[Keyword],0)),"Review failure &amp; perform RCA")</f>
        <v>Check battery voltage, starter relay and ECU inputs; verify enable interlocks.</v>
      </c>
      <c r="Z46" s="11" t="s">
        <v>14271</v>
      </c>
      <c r="AC46" s="73" t="str">
        <f t="shared" si="2"/>
        <v>Low</v>
      </c>
      <c r="AD46" s="76"/>
      <c r="AE46" s="75">
        <f>Unique_Data[[#This Row],[Severity (S)]]</f>
        <v>6</v>
      </c>
      <c r="AF46" s="75" cm="1">
        <f t="array" ref="AF4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6" s="75" cm="1">
        <f t="array" ref="AG4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6" s="75">
        <f t="shared" si="3"/>
        <v>24</v>
      </c>
      <c r="AI46" s="77" t="str" cm="1">
        <f t="array" aca="1" ref="AI46" ca="1">_xlfn.IFS(ISBLANK(Unique_Data[[#This Row],[Updated Action]]),"Open",NOT(ISBLANK(Unique_Data[[#This Row],[Updated Action]])),"Finished",AND(NOT(ISBLANK(Unique_Data[[#This Row],[Updated Action]])),Unique_Data[[#This Row],[Due date]]&gt;=TODAY()),"In Progress",Unique_Data[[#This Row],[Due date]]&lt;TODAY(),"Overdue")</f>
        <v>Open</v>
      </c>
      <c r="AJ46" s="33"/>
    </row>
    <row r="47" spans="1:36">
      <c r="A47" s="11">
        <v>1300000053</v>
      </c>
      <c r="B47" s="11" t="s">
        <v>79</v>
      </c>
      <c r="C47" s="11" t="s">
        <v>16</v>
      </c>
      <c r="D47" s="12">
        <v>46012</v>
      </c>
      <c r="E47" s="11" t="s">
        <v>13</v>
      </c>
      <c r="F47"/>
      <c r="G47"/>
      <c r="H47" s="35" t="s">
        <v>80</v>
      </c>
      <c r="I47" s="71">
        <v>46010.416666666664</v>
      </c>
      <c r="J47" s="71">
        <v>46010.430555555555</v>
      </c>
      <c r="K47" s="11">
        <v>0.33</v>
      </c>
      <c r="L47" s="72">
        <v>45992</v>
      </c>
      <c r="M47" s="73">
        <f>_xlfn.ISOWEEKNUM(Unique_Data[[#This Row],[Created On]])</f>
        <v>51</v>
      </c>
      <c r="N47" s="73">
        <f>60*Unique_Data[[#This Row],[Downtime (hr.)]]</f>
        <v>19.8</v>
      </c>
      <c r="O47" s="73" t="str" cm="1">
        <f t="array" ref="O47">_xlfn.LET(
    _xlpm.text, LOWER(H47),
    _xlpm.keywords, Table2[Keyword],
    _xlpm.score,
        _xlfn.BYROW(_xlpm.keywords,
            _xlfn.LAMBDA(_xlpm.k,
                SUM(--ISNUMBER(SEARCH(_xlfn.TEXTSPLIT(LOWER(_xlpm.k)," "), _xlpm.text)))
            )
        ),
    _xlpm.bestMatch, _xlfn.XMATCH(MAX(_xlpm.score), _xlpm.score),
    IF(MAX(_xlpm.score)=0, "Other", INDEX(_xlpm.keywords, _xlpm.bestMatch))
)</f>
        <v>No Trolley</v>
      </c>
      <c r="P47" s="73" t="str">
        <f>IFERROR(INDEX(Table11[Failure Mode],MATCH(O47,Table11[Keyword],0)),"General Failure Mode")</f>
        <v>Trolley Motion Failure</v>
      </c>
      <c r="Q47" s="74" t="str">
        <f>IFERROR(INDEX(Table12[Failure Effect],MATCH(P47,Table12[Failure Mode],0)),"Operational performance degradation and need for maintenance review.")</f>
        <v>Inability to position spreader correctly, cycle interruption, and handling delay.</v>
      </c>
      <c r="R47" s="73">
        <f>IFERROR(INDEX(Table13[Base Severity],MATCH(C47,Table13[Equipment Class],0)),6)</f>
        <v>8</v>
      </c>
      <c r="S47" s="73">
        <f>IFERROR(INDEX(Table2[Severity],MATCH(O47,Table2[Keyword],0)),0)</f>
        <v>6</v>
      </c>
      <c r="T47" s="73">
        <f>IFERROR(LOOKUP(N47,Table6[Minutes],Table6[Severity]),0)</f>
        <v>4</v>
      </c>
      <c r="U47" s="73">
        <f>MAX(ROUNDUP(AVERAGE(R47,T47),0),Unique_Data[[#This Row],[Keyword Severity]])</f>
        <v>6</v>
      </c>
      <c r="V47" s="73">
        <f>IFERROR(INDEX(Table5[Detectability],MATCH(O47,Table5[Keyword],0)),IFERROR(INDEX(Table13[Default Detectability],MATCH(C47,Table13[Equipment Class],0)),6))</f>
        <v>3</v>
      </c>
      <c r="W47" s="73">
        <f t="shared" si="0"/>
        <v>5</v>
      </c>
      <c r="X47" s="75">
        <f t="shared" si="1"/>
        <v>90</v>
      </c>
      <c r="Y47" s="74" t="str">
        <f>IFERROR(INDEX(Table10[Recommended Action],MATCH(O47,Table10[Keyword],0)),"Review failure &amp; perform RCA")</f>
        <v>Inspect trolley drives, cable reels and limit switches; test trolley inverter.</v>
      </c>
      <c r="Z47" s="11" t="s">
        <v>14271</v>
      </c>
      <c r="AA47" s="31" t="s">
        <v>14395</v>
      </c>
      <c r="AB47" s="31" t="s">
        <v>14396</v>
      </c>
      <c r="AC47" s="73" t="str">
        <f t="shared" si="2"/>
        <v>Low</v>
      </c>
      <c r="AD47" s="76">
        <v>46212</v>
      </c>
      <c r="AE47" s="75">
        <f>Unique_Data[[#This Row],[Severity (S)]]</f>
        <v>6</v>
      </c>
      <c r="AF47" s="75" cm="1">
        <f t="array" ref="AF4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7" s="75" cm="1">
        <f t="array" ref="AG4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7" s="75">
        <f t="shared" si="3"/>
        <v>90</v>
      </c>
      <c r="AI47" s="77" t="str" cm="1">
        <f t="array" aca="1" ref="AI47" ca="1">_xlfn.IFS(ISBLANK(Unique_Data[[#This Row],[Updated Action]]),"Open",NOT(ISBLANK(Unique_Data[[#This Row],[Updated Action]])),"Finished",AND(NOT(ISBLANK(Unique_Data[[#This Row],[Updated Action]])),Unique_Data[[#This Row],[Due date]]&gt;=TODAY()),"In Progress",Unique_Data[[#This Row],[Due date]]&lt;TODAY(),"Overdue")</f>
        <v>Finished</v>
      </c>
      <c r="AJ47" s="33"/>
    </row>
    <row r="48" spans="1:36">
      <c r="A48" s="11">
        <v>1300000054</v>
      </c>
      <c r="B48" s="11" t="s">
        <v>66</v>
      </c>
      <c r="C48" s="11" t="s">
        <v>16</v>
      </c>
      <c r="D48" s="12">
        <v>46012</v>
      </c>
      <c r="E48" s="11" t="s">
        <v>13</v>
      </c>
      <c r="F48"/>
      <c r="G48"/>
      <c r="H48" s="35" t="s">
        <v>81</v>
      </c>
      <c r="I48" s="71">
        <v>46010.430555555555</v>
      </c>
      <c r="J48" s="71">
        <v>46010.440972222219</v>
      </c>
      <c r="K48" s="11">
        <v>0.25</v>
      </c>
      <c r="L48" s="72">
        <v>45992</v>
      </c>
      <c r="M48" s="73">
        <f>_xlfn.ISOWEEKNUM(Unique_Data[[#This Row],[Created On]])</f>
        <v>51</v>
      </c>
      <c r="N48" s="73">
        <f>60*Unique_Data[[#This Row],[Downtime (hr.)]]</f>
        <v>15</v>
      </c>
      <c r="O48" s="73" t="str" cm="1">
        <f t="array" ref="O48">_xlfn.LET(
    _xlpm.text, LOWER(H48),
    _xlpm.keywords, Table2[Keyword],
    _xlpm.score,
        _xlfn.BYROW(_xlpm.keywords,
            _xlfn.LAMBDA(_xlpm.k,
                SUM(--ISNUMBER(SEARCH(_xlfn.TEXTSPLIT(LOWER(_xlpm.k)," "), _xlpm.text)))
            )
        ),
    _xlpm.bestMatch, _xlfn.XMATCH(MAX(_xlpm.score), _xlpm.score),
    IF(MAX(_xlpm.score)=0, "Other", INDEX(_xlpm.keywords, _xlpm.bestMatch))
)</f>
        <v>Over Travel</v>
      </c>
      <c r="P48" s="73" t="str">
        <f>IFERROR(INDEX(Table11[Failure Mode],MATCH(O48,Table11[Keyword],0)),"General Failure Mode")</f>
        <v>Over Travel Limit / Motion Limit Exceeded</v>
      </c>
      <c r="Q48" s="74" t="str">
        <f>IFERROR(INDEX(Table12[Failure Effect],MATCH(P48,Table12[Failure Mode],0)),"Operational performance degradation and need for maintenance review.")</f>
        <v>Operational performance degradation and need for maintenance review.</v>
      </c>
      <c r="R48" s="73">
        <f>IFERROR(INDEX(Table13[Base Severity],MATCH(C48,Table13[Equipment Class],0)),6)</f>
        <v>8</v>
      </c>
      <c r="S48" s="73">
        <f>IFERROR(INDEX(Table2[Severity],MATCH(O48,Table2[Keyword],0)),0)</f>
        <v>4</v>
      </c>
      <c r="T48" s="73">
        <f>IFERROR(LOOKUP(N48,Table6[Minutes],Table6[Severity]),0)</f>
        <v>4</v>
      </c>
      <c r="U48" s="73">
        <f>MAX(ROUNDUP(AVERAGE(R48,T48),0),Unique_Data[[#This Row],[Keyword Severity]])</f>
        <v>6</v>
      </c>
      <c r="V48" s="73">
        <f>IFERROR(INDEX(Table5[Detectability],MATCH(O48,Table5[Keyword],0)),IFERROR(INDEX(Table13[Default Detectability],MATCH(C48,Table13[Equipment Class],0)),6))</f>
        <v>7</v>
      </c>
      <c r="W48" s="73">
        <f t="shared" si="0"/>
        <v>2</v>
      </c>
      <c r="X48" s="75">
        <f t="shared" si="1"/>
        <v>84</v>
      </c>
      <c r="Y48" s="74" t="str">
        <f>IFERROR(INDEX(Table10[Recommended Action],MATCH(O48,Table10[Keyword],0)),"Review failure &amp; perform RCA")</f>
        <v>Inspect and test limit switches and end stops; verify encoder calibration and control logic; reset faults and perform functional test.</v>
      </c>
      <c r="Z48" s="11" t="s">
        <v>14271</v>
      </c>
      <c r="AA48" s="31" t="s">
        <v>14397</v>
      </c>
      <c r="AB48" s="31" t="s">
        <v>14398</v>
      </c>
      <c r="AC48" s="73" t="str">
        <f t="shared" si="2"/>
        <v>Low</v>
      </c>
      <c r="AD48" s="76">
        <v>46212</v>
      </c>
      <c r="AE48" s="75">
        <f>Unique_Data[[#This Row],[Severity (S)]]</f>
        <v>6</v>
      </c>
      <c r="AF48" s="75" cm="1">
        <f t="array" ref="AF4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48" s="75" cm="1">
        <f t="array" ref="AG4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8" s="75">
        <f t="shared" si="3"/>
        <v>84</v>
      </c>
      <c r="AI48" s="77" t="str" cm="1">
        <f t="array" aca="1" ref="AI48" ca="1">_xlfn.IFS(ISBLANK(Unique_Data[[#This Row],[Updated Action]]),"Open",NOT(ISBLANK(Unique_Data[[#This Row],[Updated Action]])),"Finished",AND(NOT(ISBLANK(Unique_Data[[#This Row],[Updated Action]])),Unique_Data[[#This Row],[Due date]]&gt;=TODAY()),"In Progress",Unique_Data[[#This Row],[Due date]]&lt;TODAY(),"Overdue")</f>
        <v>Finished</v>
      </c>
      <c r="AJ48" s="33"/>
    </row>
    <row r="49" spans="1:36">
      <c r="A49" s="11">
        <v>1300000055</v>
      </c>
      <c r="B49" s="11" t="s">
        <v>66</v>
      </c>
      <c r="C49" s="11" t="s">
        <v>16</v>
      </c>
      <c r="D49" s="12">
        <v>46013</v>
      </c>
      <c r="E49" s="11" t="s">
        <v>13</v>
      </c>
      <c r="F49"/>
      <c r="G49"/>
      <c r="H49" s="35" t="s">
        <v>82</v>
      </c>
      <c r="I49" s="71">
        <v>46013.680555555555</v>
      </c>
      <c r="J49" s="71">
        <v>46013.694444444445</v>
      </c>
      <c r="K49" s="11">
        <v>0.33</v>
      </c>
      <c r="L49" s="72">
        <v>45992</v>
      </c>
      <c r="M49" s="73">
        <f>_xlfn.ISOWEEKNUM(Unique_Data[[#This Row],[Created On]])</f>
        <v>52</v>
      </c>
      <c r="N49" s="73">
        <f>60*Unique_Data[[#This Row],[Downtime (hr.)]]</f>
        <v>19.8</v>
      </c>
      <c r="O49" s="73" t="str" cm="1">
        <f t="array" ref="O49">_xlfn.LET(
    _xlpm.text, LOWER(H49),
    _xlpm.keywords, Table2[Keyword],
    _xlpm.score,
        _xlfn.BYROW(_xlpm.keywords,
            _xlfn.LAMBDA(_xlpm.k,
                SUM(--ISNUMBER(SEARCH(_xlfn.TEXTSPLIT(LOWER(_xlpm.k)," "), _xlpm.text)))
            )
        ),
    _xlpm.bestMatch, _xlfn.XMATCH(MAX(_xlpm.score), _xlpm.score),
    IF(MAX(_xlpm.score)=0, "Other", INDEX(_xlpm.keywords, _xlpm.bestMatch))
)</f>
        <v>No Trolley</v>
      </c>
      <c r="P49" s="73" t="str">
        <f>IFERROR(INDEX(Table11[Failure Mode],MATCH(O49,Table11[Keyword],0)),"General Failure Mode")</f>
        <v>Trolley Motion Failure</v>
      </c>
      <c r="Q49" s="74" t="str">
        <f>IFERROR(INDEX(Table12[Failure Effect],MATCH(P49,Table12[Failure Mode],0)),"Operational performance degradation and need for maintenance review.")</f>
        <v>Inability to position spreader correctly, cycle interruption, and handling delay.</v>
      </c>
      <c r="R49" s="73">
        <f>IFERROR(INDEX(Table13[Base Severity],MATCH(C49,Table13[Equipment Class],0)),6)</f>
        <v>8</v>
      </c>
      <c r="S49" s="73">
        <f>IFERROR(INDEX(Table2[Severity],MATCH(O49,Table2[Keyword],0)),0)</f>
        <v>6</v>
      </c>
      <c r="T49" s="73">
        <f>IFERROR(LOOKUP(N49,Table6[Minutes],Table6[Severity]),0)</f>
        <v>4</v>
      </c>
      <c r="U49" s="73">
        <f>MAX(ROUNDUP(AVERAGE(R49,T49),0),Unique_Data[[#This Row],[Keyword Severity]])</f>
        <v>6</v>
      </c>
      <c r="V49" s="73">
        <f>IFERROR(INDEX(Table5[Detectability],MATCH(O49,Table5[Keyword],0)),IFERROR(INDEX(Table13[Default Detectability],MATCH(C49,Table13[Equipment Class],0)),6))</f>
        <v>3</v>
      </c>
      <c r="W49" s="73">
        <f t="shared" si="0"/>
        <v>2</v>
      </c>
      <c r="X49" s="75">
        <f t="shared" si="1"/>
        <v>36</v>
      </c>
      <c r="Y49" s="74" t="str">
        <f>IFERROR(INDEX(Table10[Recommended Action],MATCH(O49,Table10[Keyword],0)),"Review failure &amp; perform RCA")</f>
        <v>Inspect trolley drives, cable reels and limit switches; test trolley inverter.</v>
      </c>
      <c r="Z49" s="11" t="s">
        <v>14271</v>
      </c>
      <c r="AA49" s="31" t="s">
        <v>14356</v>
      </c>
      <c r="AB49" s="31" t="s">
        <v>14357</v>
      </c>
      <c r="AC49" s="73" t="str">
        <f t="shared" si="2"/>
        <v>Low</v>
      </c>
      <c r="AD49" s="76">
        <v>46167</v>
      </c>
      <c r="AE49" s="75">
        <f>Unique_Data[[#This Row],[Severity (S)]]</f>
        <v>6</v>
      </c>
      <c r="AF49" s="75" cm="1">
        <f t="array" ref="AF4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9" s="75" cm="1">
        <f t="array" ref="AG4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9" s="75">
        <f t="shared" si="3"/>
        <v>36</v>
      </c>
      <c r="AI49" s="77" t="str" cm="1">
        <f t="array" aca="1" ref="AI49" ca="1">_xlfn.IFS(ISBLANK(Unique_Data[[#This Row],[Updated Action]]),"Open",NOT(ISBLANK(Unique_Data[[#This Row],[Updated Action]])),"Finished",AND(NOT(ISBLANK(Unique_Data[[#This Row],[Updated Action]])),Unique_Data[[#This Row],[Due date]]&gt;=TODAY()),"In Progress",Unique_Data[[#This Row],[Due date]]&lt;TODAY(),"Overdue")</f>
        <v>Finished</v>
      </c>
      <c r="AJ49" s="33"/>
    </row>
    <row r="50" spans="1:36">
      <c r="A50" s="11">
        <v>1300000056</v>
      </c>
      <c r="B50" s="11" t="s">
        <v>15</v>
      </c>
      <c r="C50" s="11" t="s">
        <v>16</v>
      </c>
      <c r="D50" s="12">
        <v>46016</v>
      </c>
      <c r="E50" s="11" t="s">
        <v>13</v>
      </c>
      <c r="F50"/>
      <c r="G50"/>
      <c r="H50" s="35" t="s">
        <v>82</v>
      </c>
      <c r="I50" s="71">
        <v>46016.138888888891</v>
      </c>
      <c r="J50" s="71">
        <v>46016.152777777781</v>
      </c>
      <c r="K50" s="11">
        <v>0.33</v>
      </c>
      <c r="L50" s="72">
        <v>45992</v>
      </c>
      <c r="M50" s="73">
        <f>_xlfn.ISOWEEKNUM(Unique_Data[[#This Row],[Created On]])</f>
        <v>52</v>
      </c>
      <c r="N50" s="73">
        <f>60*Unique_Data[[#This Row],[Downtime (hr.)]]</f>
        <v>19.8</v>
      </c>
      <c r="O50" s="73" t="str" cm="1">
        <f t="array" ref="O50">_xlfn.LET(
    _xlpm.text, LOWER(H50),
    _xlpm.keywords, Table2[Keyword],
    _xlpm.score,
        _xlfn.BYROW(_xlpm.keywords,
            _xlfn.LAMBDA(_xlpm.k,
                SUM(--ISNUMBER(SEARCH(_xlfn.TEXTSPLIT(LOWER(_xlpm.k)," "), _xlpm.text)))
            )
        ),
    _xlpm.bestMatch, _xlfn.XMATCH(MAX(_xlpm.score), _xlpm.score),
    IF(MAX(_xlpm.score)=0, "Other", INDEX(_xlpm.keywords, _xlpm.bestMatch))
)</f>
        <v>No Trolley</v>
      </c>
      <c r="P50" s="73" t="str">
        <f>IFERROR(INDEX(Table11[Failure Mode],MATCH(O50,Table11[Keyword],0)),"General Failure Mode")</f>
        <v>Trolley Motion Failure</v>
      </c>
      <c r="Q50" s="74" t="str">
        <f>IFERROR(INDEX(Table12[Failure Effect],MATCH(P50,Table12[Failure Mode],0)),"Operational performance degradation and need for maintenance review.")</f>
        <v>Inability to position spreader correctly, cycle interruption, and handling delay.</v>
      </c>
      <c r="R50" s="73">
        <f>IFERROR(INDEX(Table13[Base Severity],MATCH(C50,Table13[Equipment Class],0)),6)</f>
        <v>8</v>
      </c>
      <c r="S50" s="73">
        <f>IFERROR(INDEX(Table2[Severity],MATCH(O50,Table2[Keyword],0)),0)</f>
        <v>6</v>
      </c>
      <c r="T50" s="73">
        <f>IFERROR(LOOKUP(N50,Table6[Minutes],Table6[Severity]),0)</f>
        <v>4</v>
      </c>
      <c r="U50" s="73">
        <f>MAX(ROUNDUP(AVERAGE(R50,T50),0),Unique_Data[[#This Row],[Keyword Severity]])</f>
        <v>6</v>
      </c>
      <c r="V50" s="73">
        <f>IFERROR(INDEX(Table5[Detectability],MATCH(O50,Table5[Keyword],0)),IFERROR(INDEX(Table13[Default Detectability],MATCH(C50,Table13[Equipment Class],0)),6))</f>
        <v>3</v>
      </c>
      <c r="W50" s="73">
        <f t="shared" si="0"/>
        <v>1</v>
      </c>
      <c r="X50" s="75">
        <f t="shared" si="1"/>
        <v>18</v>
      </c>
      <c r="Y50" s="74" t="str">
        <f>IFERROR(INDEX(Table10[Recommended Action],MATCH(O50,Table10[Keyword],0)),"Review failure &amp; perform RCA")</f>
        <v>Inspect trolley drives, cable reels and limit switches; test trolley inverter.</v>
      </c>
      <c r="Z50" s="11" t="s">
        <v>14271</v>
      </c>
      <c r="AA50" s="31" t="s">
        <v>14353</v>
      </c>
      <c r="AB50" s="31" t="s">
        <v>14363</v>
      </c>
      <c r="AC50" s="73" t="str">
        <f t="shared" si="2"/>
        <v>Low</v>
      </c>
      <c r="AD50" s="76">
        <v>46202</v>
      </c>
      <c r="AE50" s="75">
        <f>Unique_Data[[#This Row],[Severity (S)]]</f>
        <v>6</v>
      </c>
      <c r="AF50" s="75" cm="1">
        <f t="array" ref="AF5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0" s="75" cm="1">
        <f t="array" ref="AG5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0" s="75">
        <f t="shared" si="3"/>
        <v>18</v>
      </c>
      <c r="AI50" s="77" t="str" cm="1">
        <f t="array" aca="1" ref="AI50" ca="1">_xlfn.IFS(ISBLANK(Unique_Data[[#This Row],[Updated Action]]),"Open",NOT(ISBLANK(Unique_Data[[#This Row],[Updated Action]])),"Finished",AND(NOT(ISBLANK(Unique_Data[[#This Row],[Updated Action]])),Unique_Data[[#This Row],[Due date]]&gt;=TODAY()),"In Progress",Unique_Data[[#This Row],[Due date]]&lt;TODAY(),"Overdue")</f>
        <v>Finished</v>
      </c>
      <c r="AJ50" s="33"/>
    </row>
    <row r="51" spans="1:36">
      <c r="A51" s="11">
        <v>1300000057</v>
      </c>
      <c r="B51" s="11" t="s">
        <v>61</v>
      </c>
      <c r="C51" s="11" t="s">
        <v>12</v>
      </c>
      <c r="D51" s="12">
        <v>46018</v>
      </c>
      <c r="E51" s="11" t="s">
        <v>13</v>
      </c>
      <c r="F51"/>
      <c r="G51"/>
      <c r="H51" s="35" t="s">
        <v>83</v>
      </c>
      <c r="I51" s="71">
        <v>46018.044861111113</v>
      </c>
      <c r="J51" s="71">
        <v>46018.055277777778</v>
      </c>
      <c r="K51" s="11">
        <v>0.25</v>
      </c>
      <c r="L51" s="72">
        <v>45992</v>
      </c>
      <c r="M51" s="73">
        <f>_xlfn.ISOWEEKNUM(Unique_Data[[#This Row],[Created On]])</f>
        <v>52</v>
      </c>
      <c r="N51" s="73">
        <f>60*Unique_Data[[#This Row],[Downtime (hr.)]]</f>
        <v>15</v>
      </c>
      <c r="O51" s="73" t="str" cm="1">
        <f t="array" ref="O51">_xlfn.LET(
    _xlpm.text, LOWER(H51),
    _xlpm.keywords, Table2[Keyword],
    _xlpm.score,
        _xlfn.BYROW(_xlpm.keywords,
            _xlfn.LAMBDA(_xlpm.k,
                SUM(--ISNUMBER(SEARCH(_xlfn.TEXTSPLIT(LOWER(_xlpm.k)," "), _xlpm.text)))
            )
        ),
    _xlpm.bestMatch, _xlfn.XMATCH(MAX(_xlpm.score), _xlpm.score),
    IF(MAX(_xlpm.score)=0, "Other", INDEX(_xlpm.keywords, _xlpm.bestMatch))
)</f>
        <v>No Control</v>
      </c>
      <c r="P51" s="73" t="str">
        <f>IFERROR(INDEX(Table11[Failure Mode],MATCH(O51,Table11[Keyword],0)),"General Failure Mode")</f>
        <v>Control System Unavailable</v>
      </c>
      <c r="Q51" s="74" t="str">
        <f>IFERROR(INDEX(Table12[Failure Effect],MATCH(P51,Table12[Failure Mode],0)),"Operational performance degradation and need for maintenance review.")</f>
        <v>Loss of command response, unsafe operating condition, and immediate operational downtime.</v>
      </c>
      <c r="R51" s="73">
        <f>IFERROR(INDEX(Table13[Base Severity],MATCH(C51,Table13[Equipment Class],0)),6)</f>
        <v>9</v>
      </c>
      <c r="S51" s="73">
        <f>IFERROR(INDEX(Table2[Severity],MATCH(O51,Table2[Keyword],0)),0)</f>
        <v>6</v>
      </c>
      <c r="T51" s="73">
        <f>IFERROR(LOOKUP(N51,Table6[Minutes],Table6[Severity]),0)</f>
        <v>4</v>
      </c>
      <c r="U51" s="73">
        <f>MAX(ROUNDUP(AVERAGE(R51,T51),0),Unique_Data[[#This Row],[Keyword Severity]])</f>
        <v>7</v>
      </c>
      <c r="V51" s="73">
        <f>IFERROR(INDEX(Table5[Detectability],MATCH(O51,Table5[Keyword],0)),IFERROR(INDEX(Table13[Default Detectability],MATCH(C51,Table13[Equipment Class],0)),6))</f>
        <v>2</v>
      </c>
      <c r="W51" s="73">
        <f t="shared" si="0"/>
        <v>5</v>
      </c>
      <c r="X51" s="75">
        <f t="shared" si="1"/>
        <v>70</v>
      </c>
      <c r="Y51" s="74" t="str">
        <f>IFERROR(INDEX(Table10[Recommended Action],MATCH(O51,Table10[Keyword],0)),"Review failure &amp; perform RCA")</f>
        <v>Check control PLC, HMI comms, E-stop circuits; reload software if needed.</v>
      </c>
      <c r="Z51" s="11" t="s">
        <v>14271</v>
      </c>
      <c r="AC51" s="73" t="str">
        <f t="shared" si="2"/>
        <v>Low</v>
      </c>
      <c r="AD51" s="76"/>
      <c r="AE51" s="75">
        <f>Unique_Data[[#This Row],[Severity (S)]]</f>
        <v>7</v>
      </c>
      <c r="AF51" s="75" cm="1">
        <f t="array" ref="AF5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1" s="75" cm="1">
        <f t="array" ref="AG5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1" s="75">
        <f t="shared" si="3"/>
        <v>70</v>
      </c>
      <c r="AI51" s="77" t="str" cm="1">
        <f t="array" aca="1" ref="AI51" ca="1">_xlfn.IFS(ISBLANK(Unique_Data[[#This Row],[Updated Action]]),"Open",NOT(ISBLANK(Unique_Data[[#This Row],[Updated Action]])),"Finished",AND(NOT(ISBLANK(Unique_Data[[#This Row],[Updated Action]])),Unique_Data[[#This Row],[Due date]]&gt;=TODAY()),"In Progress",Unique_Data[[#This Row],[Due date]]&lt;TODAY(),"Overdue")</f>
        <v>Open</v>
      </c>
      <c r="AJ51" s="33"/>
    </row>
    <row r="52" spans="1:36">
      <c r="A52" s="11">
        <v>1300000058</v>
      </c>
      <c r="B52" s="11" t="s">
        <v>61</v>
      </c>
      <c r="C52" s="11" t="s">
        <v>12</v>
      </c>
      <c r="D52" s="12">
        <v>46019</v>
      </c>
      <c r="E52" s="11" t="s">
        <v>13</v>
      </c>
      <c r="F52"/>
      <c r="G52"/>
      <c r="H52" s="35" t="s">
        <v>84</v>
      </c>
      <c r="I52" s="71">
        <v>46018.875555555554</v>
      </c>
      <c r="J52" s="71">
        <v>46018.8825</v>
      </c>
      <c r="K52" s="11">
        <v>0.17</v>
      </c>
      <c r="L52" s="72">
        <v>45992</v>
      </c>
      <c r="M52" s="73">
        <f>_xlfn.ISOWEEKNUM(Unique_Data[[#This Row],[Created On]])</f>
        <v>52</v>
      </c>
      <c r="N52" s="73">
        <f>60*Unique_Data[[#This Row],[Downtime (hr.)]]</f>
        <v>10.200000000000001</v>
      </c>
      <c r="O52" s="73" t="str" cm="1">
        <f t="array" ref="O52">_xlfn.LET(
    _xlpm.text, LOWER(H52),
    _xlpm.keywords, Table2[Keyword],
    _xlpm.score,
        _xlfn.BYROW(_xlpm.keywords,
            _xlfn.LAMBDA(_xlpm.k,
                SUM(--ISNUMBER(SEARCH(_xlfn.TEXTSPLIT(LOWER(_xlpm.k)," "), _xlpm.text)))
            )
        ),
    _xlpm.bestMatch, _xlfn.XMATCH(MAX(_xlpm.score), _xlpm.score),
    IF(MAX(_xlpm.score)=0, "Other", INDEX(_xlpm.keywords, _xlpm.bestMatch))
)</f>
        <v>No Control</v>
      </c>
      <c r="P52" s="73" t="str">
        <f>IFERROR(INDEX(Table11[Failure Mode],MATCH(O52,Table11[Keyword],0)),"General Failure Mode")</f>
        <v>Control System Unavailable</v>
      </c>
      <c r="Q52" s="74" t="str">
        <f>IFERROR(INDEX(Table12[Failure Effect],MATCH(P52,Table12[Failure Mode],0)),"Operational performance degradation and need for maintenance review.")</f>
        <v>Loss of command response, unsafe operating condition, and immediate operational downtime.</v>
      </c>
      <c r="R52" s="73">
        <f>IFERROR(INDEX(Table13[Base Severity],MATCH(C52,Table13[Equipment Class],0)),6)</f>
        <v>9</v>
      </c>
      <c r="S52" s="73">
        <f>IFERROR(INDEX(Table2[Severity],MATCH(O52,Table2[Keyword],0)),0)</f>
        <v>6</v>
      </c>
      <c r="T52" s="73">
        <f>IFERROR(LOOKUP(N52,Table6[Minutes],Table6[Severity]),0)</f>
        <v>4</v>
      </c>
      <c r="U52" s="73">
        <f>MAX(ROUNDUP(AVERAGE(R52,T52),0),Unique_Data[[#This Row],[Keyword Severity]])</f>
        <v>7</v>
      </c>
      <c r="V52" s="73">
        <f>IFERROR(INDEX(Table5[Detectability],MATCH(O52,Table5[Keyword],0)),IFERROR(INDEX(Table13[Default Detectability],MATCH(C52,Table13[Equipment Class],0)),6))</f>
        <v>2</v>
      </c>
      <c r="W52" s="73">
        <f t="shared" si="0"/>
        <v>5</v>
      </c>
      <c r="X52" s="75">
        <f t="shared" si="1"/>
        <v>70</v>
      </c>
      <c r="Y52" s="74" t="str">
        <f>IFERROR(INDEX(Table10[Recommended Action],MATCH(O52,Table10[Keyword],0)),"Review failure &amp; perform RCA")</f>
        <v>Check control PLC, HMI comms, E-stop circuits; reload software if needed.</v>
      </c>
      <c r="Z52" s="11" t="s">
        <v>14271</v>
      </c>
      <c r="AA52" s="31" t="s">
        <v>14399</v>
      </c>
      <c r="AB52" s="31" t="s">
        <v>14400</v>
      </c>
      <c r="AC52" s="73" t="str">
        <f t="shared" si="2"/>
        <v>Low</v>
      </c>
      <c r="AD52" s="76">
        <v>45991</v>
      </c>
      <c r="AE52" s="75">
        <f>Unique_Data[[#This Row],[Severity (S)]]</f>
        <v>7</v>
      </c>
      <c r="AF52" s="75" cm="1">
        <f t="array" ref="AF5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2" s="75" cm="1">
        <f t="array" ref="AG5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2" s="75">
        <f t="shared" si="3"/>
        <v>21</v>
      </c>
      <c r="AI52" s="77" t="str" cm="1">
        <f t="array" aca="1" ref="AI52" ca="1">_xlfn.IFS(ISBLANK(Unique_Data[[#This Row],[Updated Action]]),"Open",NOT(ISBLANK(Unique_Data[[#This Row],[Updated Action]])),"Finished",AND(NOT(ISBLANK(Unique_Data[[#This Row],[Updated Action]])),Unique_Data[[#This Row],[Due date]]&gt;=TODAY()),"In Progress",Unique_Data[[#This Row],[Due date]]&lt;TODAY(),"Overdue")</f>
        <v>Finished</v>
      </c>
      <c r="AJ52" s="33"/>
    </row>
    <row r="53" spans="1:36">
      <c r="A53" s="11">
        <v>1200000001</v>
      </c>
      <c r="B53" s="11" t="s">
        <v>85</v>
      </c>
      <c r="C53" s="11" t="s">
        <v>16</v>
      </c>
      <c r="D53" s="12">
        <v>46066</v>
      </c>
      <c r="E53" s="11" t="s">
        <v>69</v>
      </c>
      <c r="F53"/>
      <c r="G53"/>
      <c r="H53" s="35" t="s">
        <v>86</v>
      </c>
      <c r="I53" s="71">
        <v>46066.246527777781</v>
      </c>
      <c r="J53" s="71">
        <v>46066.25</v>
      </c>
      <c r="K53" s="11">
        <v>0.08</v>
      </c>
      <c r="L53" s="72">
        <v>46054</v>
      </c>
      <c r="M53" s="73">
        <f>_xlfn.ISOWEEKNUM(Unique_Data[[#This Row],[Created On]])</f>
        <v>7</v>
      </c>
      <c r="N53" s="73">
        <f>60*Unique_Data[[#This Row],[Downtime (hr.)]]</f>
        <v>4.8</v>
      </c>
      <c r="O53" s="73" t="str" cm="1">
        <f t="array" ref="O53">_xlfn.LET(
    _xlpm.text, LOWER(H53),
    _xlpm.keywords, Table2[Keyword],
    _xlpm.score,
        _xlfn.BYROW(_xlpm.keywords,
            _xlfn.LAMBDA(_xlpm.k,
                SUM(--ISNUMBER(SEARCH(_xlfn.TEXTSPLIT(LOWER(_xlpm.k)," "), _xlpm.text)))
            )
        ),
    _xlpm.bestMatch, _xlfn.XMATCH(MAX(_xlpm.score), _xlpm.score),
    IF(MAX(_xlpm.score)=0, "Other", INDEX(_xlpm.keywords, _xlpm.bestMatch))
)</f>
        <v>Collision</v>
      </c>
      <c r="P53" s="73" t="str">
        <f>IFERROR(INDEX(Table11[Failure Mode],MATCH(O53,Table11[Keyword],0)),"General Failure Mode")</f>
        <v>Collision / Impact Event</v>
      </c>
      <c r="Q53" s="74" t="str">
        <f>IFERROR(INDEX(Table12[Failure Effect],MATCH(P53,Table12[Failure Mode],0)),"Operational performance degradation and need for maintenance review.")</f>
        <v>Safety risk, structural damage, equipment outage, and possible container handling interruption.</v>
      </c>
      <c r="R53" s="73">
        <f>IFERROR(INDEX(Table13[Base Severity],MATCH(C53,Table13[Equipment Class],0)),6)</f>
        <v>8</v>
      </c>
      <c r="S53" s="73">
        <f>IFERROR(INDEX(Table2[Severity],MATCH(O53,Table2[Keyword],0)),0)</f>
        <v>10</v>
      </c>
      <c r="T53" s="73">
        <f>IFERROR(LOOKUP(N53,Table6[Minutes],Table6[Severity]),0)</f>
        <v>3</v>
      </c>
      <c r="U53" s="73">
        <f>MAX(ROUNDUP(AVERAGE(R53,T53),0),Unique_Data[[#This Row],[Keyword Severity]])</f>
        <v>10</v>
      </c>
      <c r="V53" s="73">
        <f>IFERROR(INDEX(Table5[Detectability],MATCH(O53,Table5[Keyword],0)),IFERROR(INDEX(Table13[Default Detectability],MATCH(C53,Table13[Equipment Class],0)),6))</f>
        <v>5</v>
      </c>
      <c r="W53" s="73">
        <f t="shared" si="0"/>
        <v>1</v>
      </c>
      <c r="X53" s="75">
        <f t="shared" si="1"/>
        <v>50</v>
      </c>
      <c r="Y53" s="74" t="str">
        <f>IFERROR(INDEX(Table10[Recommended Action],MATCH(O53,Table10[Keyword],0)),"Review failure &amp; perform RCA")</f>
        <v>Perform collision RCA, inspect structures and revalidate anti-collision sensors; retrain operators.</v>
      </c>
      <c r="Z53" s="11" t="s">
        <v>14281</v>
      </c>
      <c r="AA53" s="31" t="s">
        <v>14395</v>
      </c>
      <c r="AB53" s="31" t="s">
        <v>14401</v>
      </c>
      <c r="AC53" s="73" t="str">
        <f t="shared" si="2"/>
        <v>Low</v>
      </c>
      <c r="AD53" s="76">
        <v>46189</v>
      </c>
      <c r="AE53" s="75">
        <f>Unique_Data[[#This Row],[Severity (S)]]</f>
        <v>10</v>
      </c>
      <c r="AF53" s="75" cm="1">
        <f t="array" ref="AF5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3" s="75" cm="1">
        <f t="array" ref="AG5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3" s="75">
        <f t="shared" si="3"/>
        <v>50</v>
      </c>
      <c r="AI53" s="77" t="str" cm="1">
        <f t="array" aca="1" ref="AI53" ca="1">_xlfn.IFS(ISBLANK(Unique_Data[[#This Row],[Updated Action]]),"Open",NOT(ISBLANK(Unique_Data[[#This Row],[Updated Action]])),"Finished",AND(NOT(ISBLANK(Unique_Data[[#This Row],[Updated Action]])),Unique_Data[[#This Row],[Due date]]&gt;=TODAY()),"In Progress",Unique_Data[[#This Row],[Due date]]&lt;TODAY(),"Overdue")</f>
        <v>Finished</v>
      </c>
      <c r="AJ53" s="33"/>
    </row>
    <row r="54" spans="1:36">
      <c r="A54" s="11">
        <v>1200000002</v>
      </c>
      <c r="B54" s="11" t="s">
        <v>87</v>
      </c>
      <c r="C54" s="11" t="s">
        <v>16</v>
      </c>
      <c r="D54" s="12">
        <v>46069</v>
      </c>
      <c r="E54" s="11" t="s">
        <v>69</v>
      </c>
      <c r="F54"/>
      <c r="G54"/>
      <c r="H54" s="35" t="s">
        <v>88</v>
      </c>
      <c r="I54" s="71">
        <v>46069.722974537035</v>
      </c>
      <c r="J54" s="71">
        <v>46069.72991898148</v>
      </c>
      <c r="K54" s="11">
        <v>0.17</v>
      </c>
      <c r="L54" s="72">
        <v>46054</v>
      </c>
      <c r="M54" s="73">
        <f>_xlfn.ISOWEEKNUM(Unique_Data[[#This Row],[Created On]])</f>
        <v>8</v>
      </c>
      <c r="N54" s="73">
        <f>60*Unique_Data[[#This Row],[Downtime (hr.)]]</f>
        <v>10.200000000000001</v>
      </c>
      <c r="O54" s="73" t="str" cm="1">
        <f t="array" ref="O54">_xlfn.LET(
    _xlpm.text, LOWER(H54),
    _xlpm.keywords, Table2[Keyword],
    _xlpm.score,
        _xlfn.BYROW(_xlpm.keywords,
            _xlfn.LAMBDA(_xlpm.k,
                SUM(--ISNUMBER(SEARCH(_xlfn.TEXTSPLIT(LOWER(_xlpm.k)," "), _xlpm.text)))
            )
        ),
    _xlpm.bestMatch, _xlfn.XMATCH(MAX(_xlpm.score), _xlpm.score),
    IF(MAX(_xlpm.score)=0, "Other", INDEX(_xlpm.keywords, _xlpm.bestMatch))
)</f>
        <v>Wrong Landed</v>
      </c>
      <c r="P54" s="73" t="str">
        <f>IFERROR(INDEX(Table11[Failure Mode],MATCH(O54,Table11[Keyword],0)),"General Failure Mode")</f>
        <v>Landing / Positioning Fault</v>
      </c>
      <c r="Q54" s="74" t="str">
        <f>IFERROR(INDEX(Table12[Failure Effect],MATCH(P54,Table12[Failure Mode],0)),"Operational performance degradation and need for maintenance review.")</f>
        <v>Mislanding, handling delay, risk of cargo/spreader damage, and reduced operating accuracy.</v>
      </c>
      <c r="R54" s="73">
        <f>IFERROR(INDEX(Table13[Base Severity],MATCH(C54,Table13[Equipment Class],0)),6)</f>
        <v>8</v>
      </c>
      <c r="S54" s="73">
        <f>IFERROR(INDEX(Table2[Severity],MATCH(O54,Table2[Keyword],0)),0)</f>
        <v>6</v>
      </c>
      <c r="T54" s="73">
        <f>IFERROR(LOOKUP(N54,Table6[Minutes],Table6[Severity]),0)</f>
        <v>4</v>
      </c>
      <c r="U54" s="73">
        <f>MAX(ROUNDUP(AVERAGE(R54,T54),0),Unique_Data[[#This Row],[Keyword Severity]])</f>
        <v>6</v>
      </c>
      <c r="V54" s="73">
        <f>IFERROR(INDEX(Table5[Detectability],MATCH(O54,Table5[Keyword],0)),IFERROR(INDEX(Table13[Default Detectability],MATCH(C54,Table13[Equipment Class],0)),6))</f>
        <v>8</v>
      </c>
      <c r="W54" s="73">
        <f t="shared" si="0"/>
        <v>2</v>
      </c>
      <c r="X54" s="75">
        <f t="shared" si="1"/>
        <v>96</v>
      </c>
      <c r="Y54" s="74" t="str">
        <f>IFERROR(INDEX(Table10[Recommended Action],MATCH(O54,Table10[Keyword],0)),"Review failure &amp; perform RCA")</f>
        <v>Check landing sensors and operator guidance; calibrate spreader position sensors.</v>
      </c>
      <c r="Z54" s="11" t="s">
        <v>14271</v>
      </c>
      <c r="AA54" s="31" t="s">
        <v>14402</v>
      </c>
      <c r="AB54" s="31" t="s">
        <v>14346</v>
      </c>
      <c r="AC54" s="73" t="str">
        <f t="shared" si="2"/>
        <v>Low</v>
      </c>
      <c r="AD54" s="76">
        <v>46080</v>
      </c>
      <c r="AE54" s="75">
        <f>Unique_Data[[#This Row],[Severity (S)]]</f>
        <v>6</v>
      </c>
      <c r="AF54" s="75" cm="1">
        <f t="array" ref="AF5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54" s="75" cm="1">
        <f t="array" ref="AG5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4" s="75">
        <f t="shared" si="3"/>
        <v>36</v>
      </c>
      <c r="AI54" s="77" t="str" cm="1">
        <f t="array" aca="1" ref="AI54" ca="1">_xlfn.IFS(ISBLANK(Unique_Data[[#This Row],[Updated Action]]),"Open",NOT(ISBLANK(Unique_Data[[#This Row],[Updated Action]])),"Finished",AND(NOT(ISBLANK(Unique_Data[[#This Row],[Updated Action]])),Unique_Data[[#This Row],[Due date]]&gt;=TODAY()),"In Progress",Unique_Data[[#This Row],[Due date]]&lt;TODAY(),"Overdue")</f>
        <v>Finished</v>
      </c>
      <c r="AJ54" s="33"/>
    </row>
    <row r="55" spans="1:36">
      <c r="A55" s="11">
        <v>1200000003</v>
      </c>
      <c r="B55" s="11" t="s">
        <v>66</v>
      </c>
      <c r="C55" s="11" t="s">
        <v>16</v>
      </c>
      <c r="D55" s="12">
        <v>46072</v>
      </c>
      <c r="E55" s="11" t="s">
        <v>69</v>
      </c>
      <c r="F55"/>
      <c r="G55"/>
      <c r="H55" s="35" t="s">
        <v>89</v>
      </c>
      <c r="I55" s="71">
        <v>46072.548611111109</v>
      </c>
      <c r="J55" s="71">
        <v>46072.555555555555</v>
      </c>
      <c r="K55" s="11">
        <v>0.17</v>
      </c>
      <c r="L55" s="72">
        <v>46054</v>
      </c>
      <c r="M55" s="73">
        <f>_xlfn.ISOWEEKNUM(Unique_Data[[#This Row],[Created On]])</f>
        <v>8</v>
      </c>
      <c r="N55" s="73">
        <f>60*Unique_Data[[#This Row],[Downtime (hr.)]]</f>
        <v>10.200000000000001</v>
      </c>
      <c r="O55" s="73" t="str" cm="1">
        <f t="array" ref="O55">_xlfn.LET(
    _xlpm.text, LOWER(H55),
    _xlpm.keywords, Table2[Keyword],
    _xlpm.score,
        _xlfn.BYROW(_xlpm.keywords,
            _xlfn.LAMBDA(_xlpm.k,
                SUM(--ISNUMBER(SEARCH(_xlfn.TEXTSPLIT(LOWER(_xlpm.k)," "), _xlpm.text)))
            )
        ),
    _xlpm.bestMatch, _xlfn.XMATCH(MAX(_xlpm.score), _xlpm.score),
    IF(MAX(_xlpm.score)=0, "Other", INDEX(_xlpm.keywords, _xlpm.bestMatch))
)</f>
        <v>No Control</v>
      </c>
      <c r="P55" s="73" t="str">
        <f>IFERROR(INDEX(Table11[Failure Mode],MATCH(O55,Table11[Keyword],0)),"General Failure Mode")</f>
        <v>Control System Unavailable</v>
      </c>
      <c r="Q55" s="74" t="str">
        <f>IFERROR(INDEX(Table12[Failure Effect],MATCH(P55,Table12[Failure Mode],0)),"Operational performance degradation and need for maintenance review.")</f>
        <v>Loss of command response, unsafe operating condition, and immediate operational downtime.</v>
      </c>
      <c r="R55" s="73">
        <f>IFERROR(INDEX(Table13[Base Severity],MATCH(C55,Table13[Equipment Class],0)),6)</f>
        <v>8</v>
      </c>
      <c r="S55" s="73">
        <f>IFERROR(INDEX(Table2[Severity],MATCH(O55,Table2[Keyword],0)),0)</f>
        <v>6</v>
      </c>
      <c r="T55" s="73">
        <f>IFERROR(LOOKUP(N55,Table6[Minutes],Table6[Severity]),0)</f>
        <v>4</v>
      </c>
      <c r="U55" s="73">
        <f>MAX(ROUNDUP(AVERAGE(R55,T55),0),Unique_Data[[#This Row],[Keyword Severity]])</f>
        <v>6</v>
      </c>
      <c r="V55" s="73">
        <f>IFERROR(INDEX(Table5[Detectability],MATCH(O55,Table5[Keyword],0)),IFERROR(INDEX(Table13[Default Detectability],MATCH(C55,Table13[Equipment Class],0)),6))</f>
        <v>2</v>
      </c>
      <c r="W55" s="73">
        <f t="shared" si="0"/>
        <v>8</v>
      </c>
      <c r="X55" s="75">
        <f t="shared" si="1"/>
        <v>96</v>
      </c>
      <c r="Y55" s="74" t="str">
        <f>IFERROR(INDEX(Table10[Recommended Action],MATCH(O55,Table10[Keyword],0)),"Review failure &amp; perform RCA")</f>
        <v>Check control PLC, HMI comms, E-stop circuits; reload software if needed.</v>
      </c>
      <c r="Z55" s="11" t="s">
        <v>14271</v>
      </c>
      <c r="AA55" s="31" t="s">
        <v>14403</v>
      </c>
      <c r="AB55" s="31" t="s">
        <v>14404</v>
      </c>
      <c r="AC55" s="73" t="str">
        <f t="shared" si="2"/>
        <v>Low</v>
      </c>
      <c r="AD55" s="76">
        <v>46180</v>
      </c>
      <c r="AE55" s="75">
        <f>Unique_Data[[#This Row],[Severity (S)]]</f>
        <v>6</v>
      </c>
      <c r="AF55" s="75" cm="1">
        <f t="array" ref="AF5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5" s="75" cm="1">
        <f t="array" ref="AG5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5" s="75">
        <f t="shared" si="3"/>
        <v>42</v>
      </c>
      <c r="AI55" s="77" t="str" cm="1">
        <f t="array" aca="1" ref="AI55" ca="1">_xlfn.IFS(ISBLANK(Unique_Data[[#This Row],[Updated Action]]),"Open",NOT(ISBLANK(Unique_Data[[#This Row],[Updated Action]])),"Finished",AND(NOT(ISBLANK(Unique_Data[[#This Row],[Updated Action]])),Unique_Data[[#This Row],[Due date]]&gt;=TODAY()),"In Progress",Unique_Data[[#This Row],[Due date]]&lt;TODAY(),"Overdue")</f>
        <v>Finished</v>
      </c>
      <c r="AJ55" s="33"/>
    </row>
    <row r="56" spans="1:36">
      <c r="A56" s="11">
        <v>1200000004</v>
      </c>
      <c r="B56" s="11" t="s">
        <v>90</v>
      </c>
      <c r="C56" s="11" t="s">
        <v>16</v>
      </c>
      <c r="D56" s="12">
        <v>46073</v>
      </c>
      <c r="E56" s="11" t="s">
        <v>69</v>
      </c>
      <c r="F56"/>
      <c r="G56"/>
      <c r="H56" s="35" t="s">
        <v>91</v>
      </c>
      <c r="I56" s="71">
        <v>46073.0625</v>
      </c>
      <c r="J56" s="71">
        <v>46073.083333333336</v>
      </c>
      <c r="K56" s="11">
        <v>0.5</v>
      </c>
      <c r="L56" s="72">
        <v>46054</v>
      </c>
      <c r="M56" s="73">
        <f>_xlfn.ISOWEEKNUM(Unique_Data[[#This Row],[Created On]])</f>
        <v>8</v>
      </c>
      <c r="N56" s="73">
        <f>60*Unique_Data[[#This Row],[Downtime (hr.)]]</f>
        <v>30</v>
      </c>
      <c r="O56" s="73" t="str" cm="1">
        <f t="array" ref="O56">_xlfn.LET(
    _xlpm.text, LOWER(H56),
    _xlpm.keywords, Table2[Keyword],
    _xlpm.score,
        _xlfn.BYROW(_xlpm.keywords,
            _xlfn.LAMBDA(_xlpm.k,
                SUM(--ISNUMBER(SEARCH(_xlfn.TEXTSPLIT(LOWER(_xlpm.k)," "), _xlpm.text)))
            )
        ),
    _xlpm.bestMatch, _xlfn.XMATCH(MAX(_xlpm.score), _xlpm.score),
    IF(MAX(_xlpm.score)=0, "Other", INDEX(_xlpm.keywords, _xlpm.bestMatch))
)</f>
        <v>Seat</v>
      </c>
      <c r="P56" s="73" t="str">
        <f>IFERROR(INDEX(Table11[Failure Mode],MATCH(O56,Table11[Keyword],0)),"General Failure Mode")</f>
        <v>Seat / Interlock Fault</v>
      </c>
      <c r="Q56" s="74" t="str">
        <f>IFERROR(INDEX(Table12[Failure Effect],MATCH(P56,Table12[Failure Mode],0)),"Operational performance degradation and need for maintenance review.")</f>
        <v>Operator permissive may be lost or misused, preventing operation or creating unsafe condition.</v>
      </c>
      <c r="R56" s="73">
        <f>IFERROR(INDEX(Table13[Base Severity],MATCH(C56,Table13[Equipment Class],0)),6)</f>
        <v>8</v>
      </c>
      <c r="S56" s="73">
        <f>IFERROR(INDEX(Table2[Severity],MATCH(O56,Table2[Keyword],0)),0)</f>
        <v>1</v>
      </c>
      <c r="T56" s="73">
        <f>IFERROR(LOOKUP(N56,Table6[Minutes],Table6[Severity]),0)</f>
        <v>5</v>
      </c>
      <c r="U56" s="73">
        <f>MAX(ROUNDUP(AVERAGE(R56,T56),0),Unique_Data[[#This Row],[Keyword Severity]])</f>
        <v>7</v>
      </c>
      <c r="V56" s="73">
        <f>IFERROR(INDEX(Table5[Detectability],MATCH(O56,Table5[Keyword],0)),IFERROR(INDEX(Table13[Default Detectability],MATCH(C56,Table13[Equipment Class],0)),6))</f>
        <v>4</v>
      </c>
      <c r="W56" s="73">
        <f t="shared" si="0"/>
        <v>4</v>
      </c>
      <c r="X56" s="75">
        <f t="shared" si="1"/>
        <v>112</v>
      </c>
      <c r="Y56" s="74" t="str">
        <f>IFERROR(INDEX(Table10[Recommended Action],MATCH(O56,Table10[Keyword],0)),"Review failure &amp; perform RCA")</f>
        <v>Repair/replace seat locking mechanism; train on correct use.</v>
      </c>
      <c r="Z56" s="11" t="s">
        <v>14271</v>
      </c>
      <c r="AA56" s="31" t="s">
        <v>14405</v>
      </c>
      <c r="AB56" s="31" t="s">
        <v>14406</v>
      </c>
      <c r="AC56" s="73" t="str">
        <f t="shared" si="2"/>
        <v>Medium</v>
      </c>
      <c r="AD56" s="76">
        <v>46215</v>
      </c>
      <c r="AE56" s="75">
        <f>Unique_Data[[#This Row],[Severity (S)]]</f>
        <v>7</v>
      </c>
      <c r="AF56" s="75" cm="1">
        <f t="array" ref="AF5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6" s="75" cm="1">
        <f t="array" ref="AG5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6" s="75">
        <f t="shared" si="3"/>
        <v>63</v>
      </c>
      <c r="AI56" s="77" t="str" cm="1">
        <f t="array" aca="1" ref="AI56" ca="1">_xlfn.IFS(ISBLANK(Unique_Data[[#This Row],[Updated Action]]),"Open",NOT(ISBLANK(Unique_Data[[#This Row],[Updated Action]])),"Finished",AND(NOT(ISBLANK(Unique_Data[[#This Row],[Updated Action]])),Unique_Data[[#This Row],[Due date]]&gt;=TODAY()),"In Progress",Unique_Data[[#This Row],[Due date]]&lt;TODAY(),"Overdue")</f>
        <v>Finished</v>
      </c>
      <c r="AJ56" s="33"/>
    </row>
    <row r="57" spans="1:36">
      <c r="A57" s="11">
        <v>1200000005</v>
      </c>
      <c r="B57" s="11" t="s">
        <v>27</v>
      </c>
      <c r="C57" s="11" t="s">
        <v>12</v>
      </c>
      <c r="D57" s="12">
        <v>46073</v>
      </c>
      <c r="E57" s="11" t="s">
        <v>69</v>
      </c>
      <c r="F57"/>
      <c r="G57"/>
      <c r="H57" s="35" t="s">
        <v>92</v>
      </c>
      <c r="I57" s="71">
        <v>46073.368055555555</v>
      </c>
      <c r="J57" s="71">
        <v>46073.378472222219</v>
      </c>
      <c r="K57" s="11">
        <v>0.25</v>
      </c>
      <c r="L57" s="72">
        <v>46054</v>
      </c>
      <c r="M57" s="73">
        <f>_xlfn.ISOWEEKNUM(Unique_Data[[#This Row],[Created On]])</f>
        <v>8</v>
      </c>
      <c r="N57" s="73">
        <f>60*Unique_Data[[#This Row],[Downtime (hr.)]]</f>
        <v>15</v>
      </c>
      <c r="O57" s="73" t="str" cm="1">
        <f t="array" ref="O57">_xlfn.LET(
    _xlpm.text, LOWER(H57),
    _xlpm.keywords, Table2[Keyword],
    _xlpm.score,
        _xlfn.BYROW(_xlpm.keywords,
            _xlfn.LAMBDA(_xlpm.k,
                SUM(--ISNUMBER(SEARCH(_xlfn.TEXTSPLIT(LOWER(_xlpm.k)," "), _xlpm.text)))
            )
        ),
    _xlpm.bestMatch, _xlfn.XMATCH(MAX(_xlpm.score), _xlpm.score),
    IF(MAX(_xlpm.score)=0, "Other", INDEX(_xlpm.keywords, _xlpm.bestMatch))
)</f>
        <v>No Trolley</v>
      </c>
      <c r="P57" s="73" t="str">
        <f>IFERROR(INDEX(Table11[Failure Mode],MATCH(O57,Table11[Keyword],0)),"General Failure Mode")</f>
        <v>Trolley Motion Failure</v>
      </c>
      <c r="Q57" s="74" t="str">
        <f>IFERROR(INDEX(Table12[Failure Effect],MATCH(P57,Table12[Failure Mode],0)),"Operational performance degradation and need for maintenance review.")</f>
        <v>Inability to position spreader correctly, cycle interruption, and handling delay.</v>
      </c>
      <c r="R57" s="73">
        <f>IFERROR(INDEX(Table13[Base Severity],MATCH(C57,Table13[Equipment Class],0)),6)</f>
        <v>9</v>
      </c>
      <c r="S57" s="73">
        <f>IFERROR(INDEX(Table2[Severity],MATCH(O57,Table2[Keyword],0)),0)</f>
        <v>6</v>
      </c>
      <c r="T57" s="73">
        <f>IFERROR(LOOKUP(N57,Table6[Minutes],Table6[Severity]),0)</f>
        <v>4</v>
      </c>
      <c r="U57" s="73">
        <f>MAX(ROUNDUP(AVERAGE(R57,T57),0),Unique_Data[[#This Row],[Keyword Severity]])</f>
        <v>7</v>
      </c>
      <c r="V57" s="73">
        <f>IFERROR(INDEX(Table5[Detectability],MATCH(O57,Table5[Keyword],0)),IFERROR(INDEX(Table13[Default Detectability],MATCH(C57,Table13[Equipment Class],0)),6))</f>
        <v>3</v>
      </c>
      <c r="W57" s="73">
        <f t="shared" si="0"/>
        <v>3</v>
      </c>
      <c r="X57" s="75">
        <f t="shared" si="1"/>
        <v>63</v>
      </c>
      <c r="Y57" s="74" t="str">
        <f>IFERROR(INDEX(Table10[Recommended Action],MATCH(O57,Table10[Keyword],0)),"Review failure &amp; perform RCA")</f>
        <v>Inspect trolley drives, cable reels and limit switches; test trolley inverter.</v>
      </c>
      <c r="Z57" s="11" t="s">
        <v>14280</v>
      </c>
      <c r="AC57" s="73" t="str">
        <f t="shared" si="2"/>
        <v>Low</v>
      </c>
      <c r="AD57" s="76"/>
      <c r="AE57" s="75">
        <f>Unique_Data[[#This Row],[Severity (S)]]</f>
        <v>7</v>
      </c>
      <c r="AF57" s="75" cm="1">
        <f t="array" ref="AF5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7" s="75" cm="1">
        <f t="array" ref="AG5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7" s="75">
        <f t="shared" si="3"/>
        <v>63</v>
      </c>
      <c r="AI57" s="77" t="str" cm="1">
        <f t="array" aca="1" ref="AI57" ca="1">_xlfn.IFS(ISBLANK(Unique_Data[[#This Row],[Updated Action]]),"Open",NOT(ISBLANK(Unique_Data[[#This Row],[Updated Action]])),"Finished",AND(NOT(ISBLANK(Unique_Data[[#This Row],[Updated Action]])),Unique_Data[[#This Row],[Due date]]&gt;=TODAY()),"In Progress",Unique_Data[[#This Row],[Due date]]&lt;TODAY(),"Overdue")</f>
        <v>Open</v>
      </c>
      <c r="AJ57" s="33"/>
    </row>
    <row r="58" spans="1:36">
      <c r="A58" s="11">
        <v>1200000006</v>
      </c>
      <c r="B58" s="11" t="s">
        <v>93</v>
      </c>
      <c r="C58" s="11" t="s">
        <v>16</v>
      </c>
      <c r="D58" s="12">
        <v>46073</v>
      </c>
      <c r="E58" s="11" t="s">
        <v>69</v>
      </c>
      <c r="F58"/>
      <c r="G58"/>
      <c r="H58" s="35" t="s">
        <v>94</v>
      </c>
      <c r="I58" s="71">
        <v>46073.479166666664</v>
      </c>
      <c r="J58" s="71">
        <v>46073.493055555555</v>
      </c>
      <c r="K58" s="11">
        <v>0.33</v>
      </c>
      <c r="L58" s="72">
        <v>46054</v>
      </c>
      <c r="M58" s="73">
        <f>_xlfn.ISOWEEKNUM(Unique_Data[[#This Row],[Created On]])</f>
        <v>8</v>
      </c>
      <c r="N58" s="73">
        <f>60*Unique_Data[[#This Row],[Downtime (hr.)]]</f>
        <v>19.8</v>
      </c>
      <c r="O58" s="73" t="str" cm="1">
        <f t="array" ref="O58">_xlfn.LET(
    _xlpm.text, LOWER(H58),
    _xlpm.keywords, Table2[Keyword],
    _xlpm.score,
        _xlfn.BYROW(_xlpm.keywords,
            _xlfn.LAMBDA(_xlpm.k,
                SUM(--ISNUMBER(SEARCH(_xlfn.TEXTSPLIT(LOWER(_xlpm.k)," "), _xlpm.text)))
            )
        ),
    _xlpm.bestMatch, _xlfn.XMATCH(MAX(_xlpm.score), _xlpm.score),
    IF(MAX(_xlpm.score)=0, "Other", INDEX(_xlpm.keywords, _xlpm.bestMatch))
)</f>
        <v>Emergency Brake</v>
      </c>
      <c r="P58" s="73" t="str">
        <f>IFERROR(INDEX(Table11[Failure Mode],MATCH(O58,Table11[Keyword],0)),"General Failure Mode")</f>
        <v>Emergency Brake System Fault</v>
      </c>
      <c r="Q58" s="74" t="str">
        <f>IFERROR(INDEX(Table12[Failure Effect],MATCH(P58,Table12[Failure Mode],0)),"Operational performance degradation and need for maintenance review.")</f>
        <v>Operational performance degradation and need for maintenance review.</v>
      </c>
      <c r="R58" s="73">
        <f>IFERROR(INDEX(Table13[Base Severity],MATCH(C58,Table13[Equipment Class],0)),6)</f>
        <v>8</v>
      </c>
      <c r="S58" s="73">
        <f>IFERROR(INDEX(Table2[Severity],MATCH(O58,Table2[Keyword],0)),0)</f>
        <v>7</v>
      </c>
      <c r="T58" s="73">
        <f>IFERROR(LOOKUP(N58,Table6[Minutes],Table6[Severity]),0)</f>
        <v>4</v>
      </c>
      <c r="U58" s="73">
        <f>MAX(ROUNDUP(AVERAGE(R58,T58),0),Unique_Data[[#This Row],[Keyword Severity]])</f>
        <v>7</v>
      </c>
      <c r="V58" s="73">
        <f>IFERROR(INDEX(Table5[Detectability],MATCH(O58,Table5[Keyword],0)),IFERROR(INDEX(Table13[Default Detectability],MATCH(C58,Table13[Equipment Class],0)),6))</f>
        <v>3</v>
      </c>
      <c r="W58" s="73">
        <f t="shared" si="0"/>
        <v>1</v>
      </c>
      <c r="X58" s="75">
        <f t="shared" si="1"/>
        <v>21</v>
      </c>
      <c r="Y58" s="74" t="str">
        <f>IFERROR(INDEX(Table10[Recommended Action],MATCH(O58,Table10[Keyword],0)),"Review failure &amp; perform RCA")</f>
        <v>Test emergency brake operation; inspect brake pads, actuators, and control circuits; repair/replace faulty components and validate safety function.</v>
      </c>
      <c r="Z58" s="11" t="s">
        <v>14271</v>
      </c>
      <c r="AA58" s="31" t="s">
        <v>14407</v>
      </c>
      <c r="AB58" s="31" t="s">
        <v>14408</v>
      </c>
      <c r="AC58" s="73" t="str">
        <f t="shared" si="2"/>
        <v>Low</v>
      </c>
      <c r="AD58" s="76">
        <v>46171</v>
      </c>
      <c r="AE58" s="75">
        <f>Unique_Data[[#This Row],[Severity (S)]]</f>
        <v>7</v>
      </c>
      <c r="AF58" s="75" cm="1">
        <f t="array" ref="AF5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8" s="75" cm="1">
        <f t="array" ref="AG5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8" s="75">
        <f t="shared" si="3"/>
        <v>21</v>
      </c>
      <c r="AI58" s="77" t="str" cm="1">
        <f t="array" aca="1" ref="AI58" ca="1">_xlfn.IFS(ISBLANK(Unique_Data[[#This Row],[Updated Action]]),"Open",NOT(ISBLANK(Unique_Data[[#This Row],[Updated Action]])),"Finished",AND(NOT(ISBLANK(Unique_Data[[#This Row],[Updated Action]])),Unique_Data[[#This Row],[Due date]]&gt;=TODAY()),"In Progress",Unique_Data[[#This Row],[Due date]]&lt;TODAY(),"Overdue")</f>
        <v>Finished</v>
      </c>
      <c r="AJ58" s="33"/>
    </row>
    <row r="59" spans="1:36">
      <c r="A59" s="11">
        <v>1200000007</v>
      </c>
      <c r="B59" s="11" t="s">
        <v>95</v>
      </c>
      <c r="C59" s="11" t="s">
        <v>16</v>
      </c>
      <c r="D59" s="12">
        <v>46073</v>
      </c>
      <c r="E59" s="11" t="s">
        <v>69</v>
      </c>
      <c r="F59"/>
      <c r="G59"/>
      <c r="H59" s="35" t="s">
        <v>96</v>
      </c>
      <c r="I59" s="71">
        <v>46073.548611111109</v>
      </c>
      <c r="J59" s="71">
        <v>46073.5625</v>
      </c>
      <c r="K59" s="11">
        <v>0.33</v>
      </c>
      <c r="L59" s="72">
        <v>46054</v>
      </c>
      <c r="M59" s="73">
        <f>_xlfn.ISOWEEKNUM(Unique_Data[[#This Row],[Created On]])</f>
        <v>8</v>
      </c>
      <c r="N59" s="73">
        <f>60*Unique_Data[[#This Row],[Downtime (hr.)]]</f>
        <v>19.8</v>
      </c>
      <c r="O59" s="73" t="str" cm="1">
        <f t="array" ref="O59">_xlfn.LET(
    _xlpm.text, LOWER(H59),
    _xlpm.keywords, Table2[Keyword],
    _xlpm.score,
        _xlfn.BYROW(_xlpm.keywords,
            _xlfn.LAMBDA(_xlpm.k,
                SUM(--ISNUMBER(SEARCH(_xlfn.TEXTSPLIT(LOWER(_xlpm.k)," "), _xlpm.text)))
            )
        ),
    _xlpm.bestMatch, _xlfn.XMATCH(MAX(_xlpm.score), _xlpm.score),
    IF(MAX(_xlpm.score)=0, "Other", INDEX(_xlpm.keywords, _xlpm.bestMatch))
)</f>
        <v>No Diesel</v>
      </c>
      <c r="P59" s="73" t="str">
        <f>IFERROR(INDEX(Table11[Failure Mode],MATCH(O59,Table11[Keyword],0)),"General Failure Mode")</f>
        <v>Diesel Engine Unavailable</v>
      </c>
      <c r="Q59" s="74" t="str">
        <f>IFERROR(INDEX(Table12[Failure Effect],MATCH(P59,Table12[Failure Mode],0)),"Operational performance degradation and need for maintenance review.")</f>
        <v>Machine unavailable for service, immediate downtime, and possible operational backlog.</v>
      </c>
      <c r="R59" s="73">
        <f>IFERROR(INDEX(Table13[Base Severity],MATCH(C59,Table13[Equipment Class],0)),6)</f>
        <v>8</v>
      </c>
      <c r="S59" s="73">
        <f>IFERROR(INDEX(Table2[Severity],MATCH(O59,Table2[Keyword],0)),0)</f>
        <v>6</v>
      </c>
      <c r="T59" s="73">
        <f>IFERROR(LOOKUP(N59,Table6[Minutes],Table6[Severity]),0)</f>
        <v>4</v>
      </c>
      <c r="U59" s="73">
        <f>MAX(ROUNDUP(AVERAGE(R59,T59),0),Unique_Data[[#This Row],[Keyword Severity]])</f>
        <v>6</v>
      </c>
      <c r="V59" s="73">
        <f>IFERROR(INDEX(Table5[Detectability],MATCH(O59,Table5[Keyword],0)),IFERROR(INDEX(Table13[Default Detectability],MATCH(C59,Table13[Equipment Class],0)),6))</f>
        <v>4</v>
      </c>
      <c r="W59" s="73">
        <f t="shared" si="0"/>
        <v>1</v>
      </c>
      <c r="X59" s="75">
        <f t="shared" si="1"/>
        <v>24</v>
      </c>
      <c r="Y59" s="74" t="str">
        <f>IFERROR(INDEX(Table10[Recommended Action],MATCH(O59,Table10[Keyword],0)),"Review failure &amp; perform RCA")</f>
        <v>Check battery/ECU/priming; verify fuel line and filters; test starter circuit.</v>
      </c>
      <c r="Z59" s="11" t="s">
        <v>14271</v>
      </c>
      <c r="AA59" s="31" t="s">
        <v>14409</v>
      </c>
      <c r="AB59" s="31" t="s">
        <v>14410</v>
      </c>
      <c r="AC59" s="73" t="str">
        <f t="shared" si="2"/>
        <v>Low</v>
      </c>
      <c r="AD59" s="76">
        <v>45991</v>
      </c>
      <c r="AE59" s="75">
        <f>Unique_Data[[#This Row],[Severity (S)]]</f>
        <v>6</v>
      </c>
      <c r="AF59" s="75" cm="1">
        <f t="array" ref="AF5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9" s="75" cm="1">
        <f t="array" ref="AG5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9" s="75">
        <f t="shared" si="3"/>
        <v>18</v>
      </c>
      <c r="AI59" s="77" t="str" cm="1">
        <f t="array" aca="1" ref="AI59" ca="1">_xlfn.IFS(ISBLANK(Unique_Data[[#This Row],[Updated Action]]),"Open",NOT(ISBLANK(Unique_Data[[#This Row],[Updated Action]])),"Finished",AND(NOT(ISBLANK(Unique_Data[[#This Row],[Updated Action]])),Unique_Data[[#This Row],[Due date]]&gt;=TODAY()),"In Progress",Unique_Data[[#This Row],[Due date]]&lt;TODAY(),"Overdue")</f>
        <v>Finished</v>
      </c>
      <c r="AJ59" s="33"/>
    </row>
    <row r="60" spans="1:36">
      <c r="A60" s="11">
        <v>1200000008</v>
      </c>
      <c r="B60" s="11" t="s">
        <v>97</v>
      </c>
      <c r="C60" s="11" t="s">
        <v>16</v>
      </c>
      <c r="D60" s="12">
        <v>46074</v>
      </c>
      <c r="E60" s="11" t="s">
        <v>69</v>
      </c>
      <c r="F60"/>
      <c r="G60"/>
      <c r="H60" s="35" t="s">
        <v>98</v>
      </c>
      <c r="I60" s="71">
        <v>46074.034722222219</v>
      </c>
      <c r="J60" s="71">
        <v>46074.041666666664</v>
      </c>
      <c r="K60" s="11">
        <v>0.17</v>
      </c>
      <c r="L60" s="72">
        <v>46054</v>
      </c>
      <c r="M60" s="73">
        <f>_xlfn.ISOWEEKNUM(Unique_Data[[#This Row],[Created On]])</f>
        <v>8</v>
      </c>
      <c r="N60" s="73">
        <f>60*Unique_Data[[#This Row],[Downtime (hr.)]]</f>
        <v>10.200000000000001</v>
      </c>
      <c r="O60" s="73" t="str" cm="1">
        <f t="array" ref="O60">_xlfn.LET(
    _xlpm.text, LOWER(H60),
    _xlpm.keywords, Table2[Keyword],
    _xlpm.score,
        _xlfn.BYROW(_xlpm.keywords,
            _xlfn.LAMBDA(_xlpm.k,
                SUM(--ISNUMBER(SEARCH(_xlfn.TEXTSPLIT(LOWER(_xlpm.k)," "), _xlpm.text)))
            )
        ),
    _xlpm.bestMatch, _xlfn.XMATCH(MAX(_xlpm.score), _xlpm.score),
    IF(MAX(_xlpm.score)=0, "Other", INDEX(_xlpm.keywords, _xlpm.bestMatch))
)</f>
        <v>Joystick</v>
      </c>
      <c r="P60" s="73" t="str">
        <f>IFERROR(INDEX(Table11[Failure Mode],MATCH(O60,Table11[Keyword],0)),"General Failure Mode")</f>
        <v>Joystick / Command Device Fault</v>
      </c>
      <c r="Q60" s="74" t="str">
        <f>IFERROR(INDEX(Table12[Failure Effect],MATCH(P60,Table12[Failure Mode],0)),"Operational performance degradation and need for maintenance review.")</f>
        <v>Poor or no operator input response, erratic movement commands, and cycle interruption.</v>
      </c>
      <c r="R60" s="73">
        <f>IFERROR(INDEX(Table13[Base Severity],MATCH(C60,Table13[Equipment Class],0)),6)</f>
        <v>8</v>
      </c>
      <c r="S60" s="73">
        <f>IFERROR(INDEX(Table2[Severity],MATCH(O60,Table2[Keyword],0)),0)</f>
        <v>5</v>
      </c>
      <c r="T60" s="73">
        <f>IFERROR(LOOKUP(N60,Table6[Minutes],Table6[Severity]),0)</f>
        <v>4</v>
      </c>
      <c r="U60" s="73">
        <f>MAX(ROUNDUP(AVERAGE(R60,T60),0),Unique_Data[[#This Row],[Keyword Severity]])</f>
        <v>6</v>
      </c>
      <c r="V60" s="73">
        <f>IFERROR(INDEX(Table5[Detectability],MATCH(O60,Table5[Keyword],0)),IFERROR(INDEX(Table13[Default Detectability],MATCH(C60,Table13[Equipment Class],0)),6))</f>
        <v>3</v>
      </c>
      <c r="W60" s="73">
        <f t="shared" si="0"/>
        <v>1</v>
      </c>
      <c r="X60" s="75">
        <f t="shared" si="1"/>
        <v>18</v>
      </c>
      <c r="Y60" s="74" t="str">
        <f>IFERROR(INDEX(Table10[Recommended Action],MATCH(O60,Table10[Keyword],0)),"Review failure &amp; perform RCA")</f>
        <v>Tighten/replace joystick and connectors; test in service mode.</v>
      </c>
      <c r="Z60" s="11" t="s">
        <v>14271</v>
      </c>
      <c r="AA60" s="31" t="s">
        <v>14411</v>
      </c>
      <c r="AB60" s="31" t="s">
        <v>14412</v>
      </c>
      <c r="AC60" s="73" t="str">
        <f t="shared" si="2"/>
        <v>Low</v>
      </c>
      <c r="AD60" s="76">
        <v>45991</v>
      </c>
      <c r="AE60" s="75">
        <f>Unique_Data[[#This Row],[Severity (S)]]</f>
        <v>6</v>
      </c>
      <c r="AF60" s="75" cm="1">
        <f t="array" ref="AF6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0" s="75" cm="1">
        <f t="array" ref="AG6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0" s="75">
        <f t="shared" si="3"/>
        <v>12</v>
      </c>
      <c r="AI60" s="77" t="str" cm="1">
        <f t="array" aca="1" ref="AI60" ca="1">_xlfn.IFS(ISBLANK(Unique_Data[[#This Row],[Updated Action]]),"Open",NOT(ISBLANK(Unique_Data[[#This Row],[Updated Action]])),"Finished",AND(NOT(ISBLANK(Unique_Data[[#This Row],[Updated Action]])),Unique_Data[[#This Row],[Due date]]&gt;=TODAY()),"In Progress",Unique_Data[[#This Row],[Due date]]&lt;TODAY(),"Overdue")</f>
        <v>Finished</v>
      </c>
      <c r="AJ60" s="33"/>
    </row>
    <row r="61" spans="1:36">
      <c r="A61" s="11">
        <v>1200000009</v>
      </c>
      <c r="B61" s="11" t="s">
        <v>99</v>
      </c>
      <c r="C61" s="11" t="s">
        <v>16</v>
      </c>
      <c r="D61" s="12">
        <v>46074</v>
      </c>
      <c r="E61" s="11" t="s">
        <v>69</v>
      </c>
      <c r="F61"/>
      <c r="G61"/>
      <c r="H61" s="35" t="s">
        <v>100</v>
      </c>
      <c r="I61" s="71">
        <v>46074.052083333336</v>
      </c>
      <c r="J61" s="71">
        <v>46074.0625</v>
      </c>
      <c r="K61" s="11">
        <v>0.25</v>
      </c>
      <c r="L61" s="72">
        <v>46054</v>
      </c>
      <c r="M61" s="73">
        <f>_xlfn.ISOWEEKNUM(Unique_Data[[#This Row],[Created On]])</f>
        <v>8</v>
      </c>
      <c r="N61" s="73">
        <f>60*Unique_Data[[#This Row],[Downtime (hr.)]]</f>
        <v>15</v>
      </c>
      <c r="O61" s="73" t="str" cm="1">
        <f t="array" ref="O61">_xlfn.LET(
    _xlpm.text, LOWER(H61),
    _xlpm.keywords, Table2[Keyword],
    _xlpm.score,
        _xlfn.BYROW(_xlpm.keywords,
            _xlfn.LAMBDA(_xlpm.k,
                SUM(--ISNUMBER(SEARCH(_xlfn.TEXTSPLIT(LOWER(_xlpm.k)," "), _xlpm.text)))
            )
        ),
    _xlpm.bestMatch, _xlfn.XMATCH(MAX(_xlpm.score), _xlpm.score),
    IF(MAX(_xlpm.score)=0, "Other", INDEX(_xlpm.keywords, _xlpm.bestMatch))
)</f>
        <v>Joystick</v>
      </c>
      <c r="P61" s="73" t="str">
        <f>IFERROR(INDEX(Table11[Failure Mode],MATCH(O61,Table11[Keyword],0)),"General Failure Mode")</f>
        <v>Joystick / Command Device Fault</v>
      </c>
      <c r="Q61" s="74" t="str">
        <f>IFERROR(INDEX(Table12[Failure Effect],MATCH(P61,Table12[Failure Mode],0)),"Operational performance degradation and need for maintenance review.")</f>
        <v>Poor or no operator input response, erratic movement commands, and cycle interruption.</v>
      </c>
      <c r="R61" s="73">
        <f>IFERROR(INDEX(Table13[Base Severity],MATCH(C61,Table13[Equipment Class],0)),6)</f>
        <v>8</v>
      </c>
      <c r="S61" s="73">
        <f>IFERROR(INDEX(Table2[Severity],MATCH(O61,Table2[Keyword],0)),0)</f>
        <v>5</v>
      </c>
      <c r="T61" s="73">
        <f>IFERROR(LOOKUP(N61,Table6[Minutes],Table6[Severity]),0)</f>
        <v>4</v>
      </c>
      <c r="U61" s="73">
        <f>MAX(ROUNDUP(AVERAGE(R61,T61),0),Unique_Data[[#This Row],[Keyword Severity]])</f>
        <v>6</v>
      </c>
      <c r="V61" s="73">
        <f>IFERROR(INDEX(Table5[Detectability],MATCH(O61,Table5[Keyword],0)),IFERROR(INDEX(Table13[Default Detectability],MATCH(C61,Table13[Equipment Class],0)),6))</f>
        <v>3</v>
      </c>
      <c r="W61" s="73">
        <f t="shared" si="0"/>
        <v>1</v>
      </c>
      <c r="X61" s="75">
        <f t="shared" si="1"/>
        <v>18</v>
      </c>
      <c r="Y61" s="74" t="str">
        <f>IFERROR(INDEX(Table10[Recommended Action],MATCH(O61,Table10[Keyword],0)),"Review failure &amp; perform RCA")</f>
        <v>Tighten/replace joystick and connectors; test in service mode.</v>
      </c>
      <c r="Z61" s="11" t="s">
        <v>14271</v>
      </c>
      <c r="AA61" s="31" t="s">
        <v>14403</v>
      </c>
      <c r="AB61" s="31" t="s">
        <v>14404</v>
      </c>
      <c r="AC61" s="73" t="str">
        <f t="shared" si="2"/>
        <v>Low</v>
      </c>
      <c r="AD61" s="76">
        <v>46180</v>
      </c>
      <c r="AE61" s="75">
        <f>Unique_Data[[#This Row],[Severity (S)]]</f>
        <v>6</v>
      </c>
      <c r="AF61" s="75" cm="1">
        <f t="array" ref="AF6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1" s="75" cm="1">
        <f t="array" ref="AG6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1" s="75">
        <f t="shared" si="3"/>
        <v>12</v>
      </c>
      <c r="AI61" s="77" t="str" cm="1">
        <f t="array" aca="1" ref="AI61" ca="1">_xlfn.IFS(ISBLANK(Unique_Data[[#This Row],[Updated Action]]),"Open",NOT(ISBLANK(Unique_Data[[#This Row],[Updated Action]])),"Finished",AND(NOT(ISBLANK(Unique_Data[[#This Row],[Updated Action]])),Unique_Data[[#This Row],[Due date]]&gt;=TODAY()),"In Progress",Unique_Data[[#This Row],[Due date]]&lt;TODAY(),"Overdue")</f>
        <v>Finished</v>
      </c>
      <c r="AJ61" s="33"/>
    </row>
    <row r="62" spans="1:36">
      <c r="A62" s="11">
        <v>1200000010</v>
      </c>
      <c r="B62" s="11" t="s">
        <v>40</v>
      </c>
      <c r="C62" s="11" t="s">
        <v>16</v>
      </c>
      <c r="D62" s="12">
        <v>46074</v>
      </c>
      <c r="E62" s="11" t="s">
        <v>69</v>
      </c>
      <c r="F62"/>
      <c r="G62"/>
      <c r="H62" s="35" t="s">
        <v>98</v>
      </c>
      <c r="I62" s="71">
        <v>46074.083333333336</v>
      </c>
      <c r="J62" s="71">
        <v>46074.090277777781</v>
      </c>
      <c r="K62" s="11">
        <v>0.17</v>
      </c>
      <c r="L62" s="72">
        <v>46054</v>
      </c>
      <c r="M62" s="73">
        <f>_xlfn.ISOWEEKNUM(Unique_Data[[#This Row],[Created On]])</f>
        <v>8</v>
      </c>
      <c r="N62" s="73">
        <f>60*Unique_Data[[#This Row],[Downtime (hr.)]]</f>
        <v>10.200000000000001</v>
      </c>
      <c r="O62" s="73" t="str" cm="1">
        <f t="array" ref="O62">_xlfn.LET(
    _xlpm.text, LOWER(H62),
    _xlpm.keywords, Table2[Keyword],
    _xlpm.score,
        _xlfn.BYROW(_xlpm.keywords,
            _xlfn.LAMBDA(_xlpm.k,
                SUM(--ISNUMBER(SEARCH(_xlfn.TEXTSPLIT(LOWER(_xlpm.k)," "), _xlpm.text)))
            )
        ),
    _xlpm.bestMatch, _xlfn.XMATCH(MAX(_xlpm.score), _xlpm.score),
    IF(MAX(_xlpm.score)=0, "Other", INDEX(_xlpm.keywords, _xlpm.bestMatch))
)</f>
        <v>Joystick</v>
      </c>
      <c r="P62" s="73" t="str">
        <f>IFERROR(INDEX(Table11[Failure Mode],MATCH(O62,Table11[Keyword],0)),"General Failure Mode")</f>
        <v>Joystick / Command Device Fault</v>
      </c>
      <c r="Q62" s="74" t="str">
        <f>IFERROR(INDEX(Table12[Failure Effect],MATCH(P62,Table12[Failure Mode],0)),"Operational performance degradation and need for maintenance review.")</f>
        <v>Poor or no operator input response, erratic movement commands, and cycle interruption.</v>
      </c>
      <c r="R62" s="73">
        <f>IFERROR(INDEX(Table13[Base Severity],MATCH(C62,Table13[Equipment Class],0)),6)</f>
        <v>8</v>
      </c>
      <c r="S62" s="73">
        <f>IFERROR(INDEX(Table2[Severity],MATCH(O62,Table2[Keyword],0)),0)</f>
        <v>5</v>
      </c>
      <c r="T62" s="73">
        <f>IFERROR(LOOKUP(N62,Table6[Minutes],Table6[Severity]),0)</f>
        <v>4</v>
      </c>
      <c r="U62" s="73">
        <f>MAX(ROUNDUP(AVERAGE(R62,T62),0),Unique_Data[[#This Row],[Keyword Severity]])</f>
        <v>6</v>
      </c>
      <c r="V62" s="73">
        <f>IFERROR(INDEX(Table5[Detectability],MATCH(O62,Table5[Keyword],0)),IFERROR(INDEX(Table13[Default Detectability],MATCH(C62,Table13[Equipment Class],0)),6))</f>
        <v>3</v>
      </c>
      <c r="W62" s="73">
        <f t="shared" si="0"/>
        <v>1</v>
      </c>
      <c r="X62" s="75">
        <f t="shared" si="1"/>
        <v>18</v>
      </c>
      <c r="Y62" s="74" t="str">
        <f>IFERROR(INDEX(Table10[Recommended Action],MATCH(O62,Table10[Keyword],0)),"Review failure &amp; perform RCA")</f>
        <v>Tighten/replace joystick and connectors; test in service mode.</v>
      </c>
      <c r="Z62" s="11" t="s">
        <v>14271</v>
      </c>
      <c r="AA62" s="31" t="s">
        <v>14413</v>
      </c>
      <c r="AB62" s="31" t="s">
        <v>14414</v>
      </c>
      <c r="AC62" s="73" t="str">
        <f t="shared" si="2"/>
        <v>Low</v>
      </c>
      <c r="AD62" s="76">
        <v>46180</v>
      </c>
      <c r="AE62" s="75">
        <f>Unique_Data[[#This Row],[Severity (S)]]</f>
        <v>6</v>
      </c>
      <c r="AF62" s="75" cm="1">
        <f t="array" ref="AF6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2" s="75" cm="1">
        <f t="array" ref="AG6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2" s="75">
        <f t="shared" si="3"/>
        <v>18</v>
      </c>
      <c r="AI62" s="77" t="str" cm="1">
        <f t="array" aca="1" ref="AI62" ca="1">_xlfn.IFS(ISBLANK(Unique_Data[[#This Row],[Updated Action]]),"Open",NOT(ISBLANK(Unique_Data[[#This Row],[Updated Action]])),"Finished",AND(NOT(ISBLANK(Unique_Data[[#This Row],[Updated Action]])),Unique_Data[[#This Row],[Due date]]&gt;=TODAY()),"In Progress",Unique_Data[[#This Row],[Due date]]&lt;TODAY(),"Overdue")</f>
        <v>Finished</v>
      </c>
      <c r="AJ62" s="33"/>
    </row>
    <row r="63" spans="1:36">
      <c r="A63" s="11">
        <v>1200000011</v>
      </c>
      <c r="B63" s="34" t="s">
        <v>56</v>
      </c>
      <c r="C63" s="11" t="s">
        <v>12</v>
      </c>
      <c r="D63" s="12">
        <v>46074</v>
      </c>
      <c r="E63" s="11" t="s">
        <v>69</v>
      </c>
      <c r="F63"/>
      <c r="G63"/>
      <c r="H63" s="35" t="s">
        <v>101</v>
      </c>
      <c r="I63" s="71">
        <v>46074.599305555559</v>
      </c>
      <c r="J63" s="71">
        <v>46074.602777777778</v>
      </c>
      <c r="K63" s="11">
        <v>0.08</v>
      </c>
      <c r="L63" s="72">
        <v>46054</v>
      </c>
      <c r="M63" s="73">
        <f>_xlfn.ISOWEEKNUM(Unique_Data[[#This Row],[Created On]])</f>
        <v>8</v>
      </c>
      <c r="N63" s="73">
        <f>60*Unique_Data[[#This Row],[Downtime (hr.)]]</f>
        <v>4.8</v>
      </c>
      <c r="O63" s="73" t="str" cm="1">
        <f t="array" ref="O63">_xlfn.LET(
    _xlpm.text, LOWER(H63),
    _xlpm.keywords, Table2[Keyword],
    _xlpm.score,
        _xlfn.BYROW(_xlpm.keywords,
            _xlfn.LAMBDA(_xlpm.k,
                SUM(--ISNUMBER(SEARCH(_xlfn.TEXTSPLIT(LOWER(_xlpm.k)," "), _xlpm.text)))
            )
        ),
    _xlpm.bestMatch, _xlfn.XMATCH(MAX(_xlpm.score), _xlpm.score),
    IF(MAX(_xlpm.score)=0, "Other", INDEX(_xlpm.keywords, _xlpm.bestMatch))
)</f>
        <v>No Hoist</v>
      </c>
      <c r="P63" s="73" t="str">
        <f>IFERROR(INDEX(Table11[Failure Mode],MATCH(O63,Table11[Keyword],0)),"General Failure Mode")</f>
        <v>Hoist Motion Failure</v>
      </c>
      <c r="Q63" s="74" t="str">
        <f>IFERROR(INDEX(Table12[Failure Effect],MATCH(P63,Table12[Failure Mode],0)),"Operational performance degradation and need for maintenance review.")</f>
        <v>Unable to lift/lower load, container handling interruption, and berth or yard productivity loss.</v>
      </c>
      <c r="R63" s="73">
        <f>IFERROR(INDEX(Table13[Base Severity],MATCH(C63,Table13[Equipment Class],0)),6)</f>
        <v>9</v>
      </c>
      <c r="S63" s="73">
        <f>IFERROR(INDEX(Table2[Severity],MATCH(O63,Table2[Keyword],0)),0)</f>
        <v>6</v>
      </c>
      <c r="T63" s="73">
        <f>IFERROR(LOOKUP(N63,Table6[Minutes],Table6[Severity]),0)</f>
        <v>3</v>
      </c>
      <c r="U63" s="73">
        <f>MAX(ROUNDUP(AVERAGE(R63,T63),0),Unique_Data[[#This Row],[Keyword Severity]])</f>
        <v>6</v>
      </c>
      <c r="V63" s="73">
        <f>IFERROR(INDEX(Table5[Detectability],MATCH(O63,Table5[Keyword],0)),IFERROR(INDEX(Table13[Default Detectability],MATCH(C63,Table13[Equipment Class],0)),6))</f>
        <v>3</v>
      </c>
      <c r="W63" s="73">
        <f t="shared" si="0"/>
        <v>7</v>
      </c>
      <c r="X63" s="75">
        <f t="shared" si="1"/>
        <v>126</v>
      </c>
      <c r="Y63" s="74" t="str">
        <f>IFERROR(INDEX(Table10[Recommended Action],MATCH(O63,Table10[Keyword],0)),"Review failure &amp; perform RCA")</f>
        <v>Check hoist brakes, over-travel limit switches, inverter alarms, motor and encoder.</v>
      </c>
      <c r="Z63" s="11" t="s">
        <v>14271</v>
      </c>
      <c r="AA63" s="31" t="s">
        <v>14415</v>
      </c>
      <c r="AB63" s="31" t="s">
        <v>14416</v>
      </c>
      <c r="AC63" s="73" t="str">
        <f t="shared" si="2"/>
        <v>Medium</v>
      </c>
      <c r="AD63" s="76">
        <v>46218</v>
      </c>
      <c r="AE63" s="75">
        <f>Unique_Data[[#This Row],[Severity (S)]]</f>
        <v>6</v>
      </c>
      <c r="AF63" s="75" cm="1">
        <f t="array" ref="AF6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3" s="75" cm="1">
        <f t="array" ref="AG6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3" s="75">
        <f t="shared" si="3"/>
        <v>30</v>
      </c>
      <c r="AI63" s="77" t="str" cm="1">
        <f t="array" aca="1" ref="AI63" ca="1">_xlfn.IFS(ISBLANK(Unique_Data[[#This Row],[Updated Action]]),"Open",NOT(ISBLANK(Unique_Data[[#This Row],[Updated Action]])),"Finished",AND(NOT(ISBLANK(Unique_Data[[#This Row],[Updated Action]])),Unique_Data[[#This Row],[Due date]]&gt;=TODAY()),"In Progress",Unique_Data[[#This Row],[Due date]]&lt;TODAY(),"Overdue")</f>
        <v>Finished</v>
      </c>
      <c r="AJ63" s="33"/>
    </row>
    <row r="64" spans="1:36">
      <c r="A64" s="11">
        <v>1200000012</v>
      </c>
      <c r="B64" s="11" t="s">
        <v>79</v>
      </c>
      <c r="C64" s="11" t="s">
        <v>16</v>
      </c>
      <c r="D64" s="12">
        <v>46074</v>
      </c>
      <c r="E64" s="11" t="s">
        <v>69</v>
      </c>
      <c r="F64"/>
      <c r="G64"/>
      <c r="H64" s="35" t="s">
        <v>102</v>
      </c>
      <c r="I64" s="71">
        <v>46074.711805555555</v>
      </c>
      <c r="J64" s="71">
        <v>46074.722222222219</v>
      </c>
      <c r="K64" s="11">
        <v>0.25</v>
      </c>
      <c r="L64" s="72">
        <v>46054</v>
      </c>
      <c r="M64" s="73">
        <f>_xlfn.ISOWEEKNUM(Unique_Data[[#This Row],[Created On]])</f>
        <v>8</v>
      </c>
      <c r="N64" s="73">
        <f>60*Unique_Data[[#This Row],[Downtime (hr.)]]</f>
        <v>15</v>
      </c>
      <c r="O64" s="73" t="str" cm="1">
        <f t="array" ref="O64">_xlfn.LET(
    _xlpm.text, LOWER(H64),
    _xlpm.keywords, Table2[Keyword],
    _xlpm.score,
        _xlfn.BYROW(_xlpm.keywords,
            _xlfn.LAMBDA(_xlpm.k,
                SUM(--ISNUMBER(SEARCH(_xlfn.TEXTSPLIT(LOWER(_xlpm.k)," "), _xlpm.text)))
            )
        ),
    _xlpm.bestMatch, _xlfn.XMATCH(MAX(_xlpm.score), _xlpm.score),
    IF(MAX(_xlpm.score)=0, "Other", INDEX(_xlpm.keywords, _xlpm.bestMatch))
)</f>
        <v>No Control</v>
      </c>
      <c r="P64" s="73" t="str">
        <f>IFERROR(INDEX(Table11[Failure Mode],MATCH(O64,Table11[Keyword],0)),"General Failure Mode")</f>
        <v>Control System Unavailable</v>
      </c>
      <c r="Q64" s="74" t="str">
        <f>IFERROR(INDEX(Table12[Failure Effect],MATCH(P64,Table12[Failure Mode],0)),"Operational performance degradation and need for maintenance review.")</f>
        <v>Loss of command response, unsafe operating condition, and immediate operational downtime.</v>
      </c>
      <c r="R64" s="73">
        <f>IFERROR(INDEX(Table13[Base Severity],MATCH(C64,Table13[Equipment Class],0)),6)</f>
        <v>8</v>
      </c>
      <c r="S64" s="73">
        <f>IFERROR(INDEX(Table2[Severity],MATCH(O64,Table2[Keyword],0)),0)</f>
        <v>6</v>
      </c>
      <c r="T64" s="73">
        <f>IFERROR(LOOKUP(N64,Table6[Minutes],Table6[Severity]),0)</f>
        <v>4</v>
      </c>
      <c r="U64" s="73">
        <f>MAX(ROUNDUP(AVERAGE(R64,T64),0),Unique_Data[[#This Row],[Keyword Severity]])</f>
        <v>6</v>
      </c>
      <c r="V64" s="73">
        <f>IFERROR(INDEX(Table5[Detectability],MATCH(O64,Table5[Keyword],0)),IFERROR(INDEX(Table13[Default Detectability],MATCH(C64,Table13[Equipment Class],0)),6))</f>
        <v>2</v>
      </c>
      <c r="W64" s="73">
        <f t="shared" si="0"/>
        <v>1</v>
      </c>
      <c r="X64" s="75">
        <f t="shared" si="1"/>
        <v>12</v>
      </c>
      <c r="Y64" s="74" t="str">
        <f>IFERROR(INDEX(Table10[Recommended Action],MATCH(O64,Table10[Keyword],0)),"Review failure &amp; perform RCA")</f>
        <v>Check control PLC, HMI comms, E-stop circuits; reload software if needed.</v>
      </c>
      <c r="Z64" s="11" t="s">
        <v>14281</v>
      </c>
      <c r="AA64" s="31" t="s">
        <v>14417</v>
      </c>
      <c r="AB64" s="31" t="s">
        <v>14418</v>
      </c>
      <c r="AC64" s="73" t="str">
        <f t="shared" si="2"/>
        <v>Low</v>
      </c>
      <c r="AD64" s="76">
        <v>46175</v>
      </c>
      <c r="AE64" s="75">
        <f>Unique_Data[[#This Row],[Severity (S)]]</f>
        <v>6</v>
      </c>
      <c r="AF64" s="75" cm="1">
        <f t="array" ref="AF6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4" s="75" cm="1">
        <f t="array" ref="AG6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4" s="75">
        <f t="shared" si="3"/>
        <v>6</v>
      </c>
      <c r="AI64" s="77" t="str" cm="1">
        <f t="array" aca="1" ref="AI64" ca="1">_xlfn.IFS(ISBLANK(Unique_Data[[#This Row],[Updated Action]]),"Open",NOT(ISBLANK(Unique_Data[[#This Row],[Updated Action]])),"Finished",AND(NOT(ISBLANK(Unique_Data[[#This Row],[Updated Action]])),Unique_Data[[#This Row],[Due date]]&gt;=TODAY()),"In Progress",Unique_Data[[#This Row],[Due date]]&lt;TODAY(),"Overdue")</f>
        <v>Finished</v>
      </c>
      <c r="AJ64" s="33"/>
    </row>
    <row r="65" spans="1:36">
      <c r="A65" s="11">
        <v>1200000013</v>
      </c>
      <c r="B65" s="11" t="s">
        <v>90</v>
      </c>
      <c r="C65" s="11" t="s">
        <v>16</v>
      </c>
      <c r="D65" s="12">
        <v>46079</v>
      </c>
      <c r="E65" s="11" t="s">
        <v>69</v>
      </c>
      <c r="F65"/>
      <c r="G65"/>
      <c r="H65" s="35" t="s">
        <v>103</v>
      </c>
      <c r="I65" s="71">
        <v>46079.697916666664</v>
      </c>
      <c r="J65" s="71">
        <v>46079.71875</v>
      </c>
      <c r="K65" s="11">
        <v>0.5</v>
      </c>
      <c r="L65" s="72">
        <v>46054</v>
      </c>
      <c r="M65" s="73">
        <f>_xlfn.ISOWEEKNUM(Unique_Data[[#This Row],[Created On]])</f>
        <v>9</v>
      </c>
      <c r="N65" s="73">
        <f>60*Unique_Data[[#This Row],[Downtime (hr.)]]</f>
        <v>30</v>
      </c>
      <c r="O65" s="73" t="str" cm="1">
        <f t="array" ref="O65">_xlfn.LET(
    _xlpm.text, LOWER(H65),
    _xlpm.keywords, Table2[Keyword],
    _xlpm.score,
        _xlfn.BYROW(_xlpm.keywords,
            _xlfn.LAMBDA(_xlpm.k,
                SUM(--ISNUMBER(SEARCH(_xlfn.TEXTSPLIT(LOWER(_xlpm.k)," "), _xlpm.text)))
            )
        ),
    _xlpm.bestMatch, _xlfn.XMATCH(MAX(_xlpm.score), _xlpm.score),
    IF(MAX(_xlpm.score)=0, "Other", INDEX(_xlpm.keywords, _xlpm.bestMatch))
)</f>
        <v>Seat</v>
      </c>
      <c r="P65" s="73" t="str">
        <f>IFERROR(INDEX(Table11[Failure Mode],MATCH(O65,Table11[Keyword],0)),"General Failure Mode")</f>
        <v>Seat / Interlock Fault</v>
      </c>
      <c r="Q65" s="74" t="str">
        <f>IFERROR(INDEX(Table12[Failure Effect],MATCH(P65,Table12[Failure Mode],0)),"Operational performance degradation and need for maintenance review.")</f>
        <v>Operator permissive may be lost or misused, preventing operation or creating unsafe condition.</v>
      </c>
      <c r="R65" s="73">
        <f>IFERROR(INDEX(Table13[Base Severity],MATCH(C65,Table13[Equipment Class],0)),6)</f>
        <v>8</v>
      </c>
      <c r="S65" s="73">
        <f>IFERROR(INDEX(Table2[Severity],MATCH(O65,Table2[Keyword],0)),0)</f>
        <v>1</v>
      </c>
      <c r="T65" s="73">
        <f>IFERROR(LOOKUP(N65,Table6[Minutes],Table6[Severity]),0)</f>
        <v>5</v>
      </c>
      <c r="U65" s="73">
        <f>MAX(ROUNDUP(AVERAGE(R65,T65),0),Unique_Data[[#This Row],[Keyword Severity]])</f>
        <v>7</v>
      </c>
      <c r="V65" s="73">
        <f>IFERROR(INDEX(Table5[Detectability],MATCH(O65,Table5[Keyword],0)),IFERROR(INDEX(Table13[Default Detectability],MATCH(C65,Table13[Equipment Class],0)),6))</f>
        <v>4</v>
      </c>
      <c r="W65" s="73">
        <f t="shared" si="0"/>
        <v>4</v>
      </c>
      <c r="X65" s="75">
        <f t="shared" si="1"/>
        <v>112</v>
      </c>
      <c r="Y65" s="74" t="str">
        <f>IFERROR(INDEX(Table10[Recommended Action],MATCH(O65,Table10[Keyword],0)),"Review failure &amp; perform RCA")</f>
        <v>Repair/replace seat locking mechanism; train on correct use.</v>
      </c>
      <c r="Z65" s="11" t="s">
        <v>14271</v>
      </c>
      <c r="AA65" s="31" t="s">
        <v>14356</v>
      </c>
      <c r="AB65" s="31" t="s">
        <v>14357</v>
      </c>
      <c r="AC65" s="73" t="str">
        <f t="shared" si="2"/>
        <v>Medium</v>
      </c>
      <c r="AD65" s="76">
        <v>46174</v>
      </c>
      <c r="AE65" s="75">
        <f>Unique_Data[[#This Row],[Severity (S)]]</f>
        <v>7</v>
      </c>
      <c r="AF65" s="75" cm="1">
        <f t="array" ref="AF6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5" s="75" cm="1">
        <f t="array" ref="AG6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5" s="75">
        <f t="shared" si="3"/>
        <v>112</v>
      </c>
      <c r="AI65" s="77" t="str" cm="1">
        <f t="array" aca="1" ref="AI65" ca="1">_xlfn.IFS(ISBLANK(Unique_Data[[#This Row],[Updated Action]]),"Open",NOT(ISBLANK(Unique_Data[[#This Row],[Updated Action]])),"Finished",AND(NOT(ISBLANK(Unique_Data[[#This Row],[Updated Action]])),Unique_Data[[#This Row],[Due date]]&gt;=TODAY()),"In Progress",Unique_Data[[#This Row],[Due date]]&lt;TODAY(),"Overdue")</f>
        <v>Finished</v>
      </c>
      <c r="AJ65" s="33"/>
    </row>
    <row r="66" spans="1:36">
      <c r="A66" s="11">
        <v>1200000014</v>
      </c>
      <c r="B66" s="11" t="s">
        <v>47</v>
      </c>
      <c r="C66" s="11" t="s">
        <v>12</v>
      </c>
      <c r="D66" s="12">
        <v>46081</v>
      </c>
      <c r="E66" s="11" t="s">
        <v>69</v>
      </c>
      <c r="F66"/>
      <c r="G66"/>
      <c r="H66" s="35" t="s">
        <v>104</v>
      </c>
      <c r="I66" s="71">
        <v>46081.795138888891</v>
      </c>
      <c r="J66" s="71">
        <v>46081.802083333336</v>
      </c>
      <c r="K66" s="11">
        <v>0.17</v>
      </c>
      <c r="L66" s="72">
        <v>46054</v>
      </c>
      <c r="M66" s="73">
        <f>_xlfn.ISOWEEKNUM(Unique_Data[[#This Row],[Created On]])</f>
        <v>9</v>
      </c>
      <c r="N66" s="73">
        <f>60*Unique_Data[[#This Row],[Downtime (hr.)]]</f>
        <v>10.200000000000001</v>
      </c>
      <c r="O66" s="73" t="str" cm="1">
        <f t="array" ref="O66">_xlfn.LET(
    _xlpm.text, LOWER(H66),
    _xlpm.keywords, Table2[Keyword],
    _xlpm.score,
        _xlfn.BYROW(_xlpm.keywords,
            _xlfn.LAMBDA(_xlpm.k,
                SUM(--ISNUMBER(SEARCH(_xlfn.TEXTSPLIT(LOWER(_xlpm.k)," "), _xlpm.text)))
            )
        ),
    _xlpm.bestMatch, _xlfn.XMATCH(MAX(_xlpm.score), _xlpm.score),
    IF(MAX(_xlpm.score)=0, "Other", INDEX(_xlpm.keywords, _xlpm.bestMatch))
)</f>
        <v>Spreader</v>
      </c>
      <c r="P66" s="73" t="str">
        <f>IFERROR(INDEX(Table11[Failure Mode],MATCH(O66,Table11[Keyword],0)),"General Failure Mode")</f>
        <v>Spreader System Fault</v>
      </c>
      <c r="Q66" s="74" t="str">
        <f>IFERROR(INDEX(Table12[Failure Effect],MATCH(P66,Table12[Failure Mode],0)),"Operational performance degradation and need for maintenance review.")</f>
        <v>Inability to lock/unlock or position spreader correctly, creating handling disruption and safety exposure.</v>
      </c>
      <c r="R66" s="73">
        <f>IFERROR(INDEX(Table13[Base Severity],MATCH(C66,Table13[Equipment Class],0)),6)</f>
        <v>9</v>
      </c>
      <c r="S66" s="73">
        <f>IFERROR(INDEX(Table2[Severity],MATCH(O66,Table2[Keyword],0)),0)</f>
        <v>6</v>
      </c>
      <c r="T66" s="73">
        <f>IFERROR(LOOKUP(N66,Table6[Minutes],Table6[Severity]),0)</f>
        <v>4</v>
      </c>
      <c r="U66" s="73">
        <f>MAX(ROUNDUP(AVERAGE(R66,T66),0),Unique_Data[[#This Row],[Keyword Severity]])</f>
        <v>7</v>
      </c>
      <c r="V66" s="73">
        <f>IFERROR(INDEX(Table5[Detectability],MATCH(O66,Table5[Keyword],0)),IFERROR(INDEX(Table13[Default Detectability],MATCH(C66,Table13[Equipment Class],0)),6))</f>
        <v>2</v>
      </c>
      <c r="W66" s="73">
        <f t="shared" ref="W66:W129" si="4">COUNTIFS($B:$B,B66,$P:$P,P66)</f>
        <v>4</v>
      </c>
      <c r="X66" s="75">
        <f t="shared" ref="X66:X129" si="5">U66*V66*W66</f>
        <v>56</v>
      </c>
      <c r="Y66" s="74" t="str">
        <f>IFERROR(INDEX(Table10[Recommended Action],MATCH(O66,Table10[Keyword],0)),"Review failure &amp; perform RCA")</f>
        <v>Inspect twistlocks, hydraulics and sensors; recalibrate spreader controller.</v>
      </c>
      <c r="Z66" s="11" t="s">
        <v>14280</v>
      </c>
      <c r="AA66" s="31" t="s">
        <v>14349</v>
      </c>
      <c r="AB66" s="31" t="s">
        <v>14419</v>
      </c>
      <c r="AC66" s="73" t="str">
        <f t="shared" ref="AC66:AC129" si="6">_xlfn.IFS(X66&gt;=300,"Critical",X66&gt;=200,"High", X66&gt;=100,"Medium", TRUE,"Low")</f>
        <v>Low</v>
      </c>
      <c r="AD66" s="76">
        <v>45991</v>
      </c>
      <c r="AE66" s="75">
        <f>Unique_Data[[#This Row],[Severity (S)]]</f>
        <v>7</v>
      </c>
      <c r="AF66" s="75" cm="1">
        <f t="array" ref="AF6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6" s="75" cm="1">
        <f t="array" ref="AG6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6" s="75">
        <f t="shared" ref="AH66:AH129" si="7">AE66*AF66*AG66</f>
        <v>7</v>
      </c>
      <c r="AI66" s="77" t="str" cm="1">
        <f t="array" aca="1" ref="AI66" ca="1">_xlfn.IFS(ISBLANK(Unique_Data[[#This Row],[Updated Action]]),"Open",NOT(ISBLANK(Unique_Data[[#This Row],[Updated Action]])),"Finished",AND(NOT(ISBLANK(Unique_Data[[#This Row],[Updated Action]])),Unique_Data[[#This Row],[Due date]]&gt;=TODAY()),"In Progress",Unique_Data[[#This Row],[Due date]]&lt;TODAY(),"Overdue")</f>
        <v>Finished</v>
      </c>
      <c r="AJ66" s="33"/>
    </row>
    <row r="67" spans="1:36">
      <c r="A67" s="11">
        <v>1200000015</v>
      </c>
      <c r="B67" s="11" t="s">
        <v>51</v>
      </c>
      <c r="C67" s="11" t="s">
        <v>16</v>
      </c>
      <c r="D67" s="12">
        <v>46081</v>
      </c>
      <c r="E67" s="11" t="s">
        <v>69</v>
      </c>
      <c r="F67"/>
      <c r="G67"/>
      <c r="H67" s="35" t="s">
        <v>105</v>
      </c>
      <c r="I67" s="71">
        <v>46081.805555555555</v>
      </c>
      <c r="J67" s="71">
        <v>46081.840277777781</v>
      </c>
      <c r="K67" s="11">
        <v>0.83</v>
      </c>
      <c r="L67" s="72">
        <v>46054</v>
      </c>
      <c r="M67" s="73">
        <f>_xlfn.ISOWEEKNUM(Unique_Data[[#This Row],[Created On]])</f>
        <v>9</v>
      </c>
      <c r="N67" s="73">
        <f>60*Unique_Data[[#This Row],[Downtime (hr.)]]</f>
        <v>49.8</v>
      </c>
      <c r="O67" s="73" t="str" cm="1">
        <f t="array" ref="O67">_xlfn.LET(
    _xlpm.text, LOWER(H67),
    _xlpm.keywords, Table2[Keyword],
    _xlpm.score,
        _xlfn.BYROW(_xlpm.keywords,
            _xlfn.LAMBDA(_xlpm.k,
                SUM(--ISNUMBER(SEARCH(_xlfn.TEXTSPLIT(LOWER(_xlpm.k)," "), _xlpm.text)))
            )
        ),
    _xlpm.bestMatch, _xlfn.XMATCH(MAX(_xlpm.score), _xlpm.score),
    IF(MAX(_xlpm.score)=0, "Other", INDEX(_xlpm.keywords, _xlpm.bestMatch))
)</f>
        <v>No Gantry</v>
      </c>
      <c r="P67" s="73" t="str">
        <f>IFERROR(INDEX(Table11[Failure Mode],MATCH(O67,Table11[Keyword],0)),"General Failure Mode")</f>
        <v>Gantry Motion Failure</v>
      </c>
      <c r="Q67" s="74" t="str">
        <f>IFERROR(INDEX(Table12[Failure Effect],MATCH(P67,Table12[Failure Mode],0)),"Operational performance degradation and need for maintenance review.")</f>
        <v>Equipment cannot travel to position, causing job delay, queue buildup, and lower productivity.</v>
      </c>
      <c r="R67" s="73">
        <f>IFERROR(INDEX(Table13[Base Severity],MATCH(C67,Table13[Equipment Class],0)),6)</f>
        <v>8</v>
      </c>
      <c r="S67" s="73">
        <f>IFERROR(INDEX(Table2[Severity],MATCH(O67,Table2[Keyword],0)),0)</f>
        <v>6</v>
      </c>
      <c r="T67" s="73">
        <f>IFERROR(LOOKUP(N67,Table6[Minutes],Table6[Severity]),0)</f>
        <v>5</v>
      </c>
      <c r="U67" s="73">
        <f>MAX(ROUNDUP(AVERAGE(R67,T67),0),Unique_Data[[#This Row],[Keyword Severity]])</f>
        <v>7</v>
      </c>
      <c r="V67" s="73">
        <f>IFERROR(INDEX(Table5[Detectability],MATCH(O67,Table5[Keyword],0)),IFERROR(INDEX(Table13[Default Detectability],MATCH(C67,Table13[Equipment Class],0)),6))</f>
        <v>3</v>
      </c>
      <c r="W67" s="73">
        <f t="shared" si="4"/>
        <v>7</v>
      </c>
      <c r="X67" s="75">
        <f t="shared" si="5"/>
        <v>147</v>
      </c>
      <c r="Y67" s="74" t="str">
        <f>IFERROR(INDEX(Table10[Recommended Action],MATCH(O67,Table10[Keyword],0)),"Review failure &amp; perform RCA")</f>
        <v>Inspect busbar/limit switches, travel drives and interlocks; test inverter and alignment.</v>
      </c>
      <c r="Z67" s="11" t="s">
        <v>14271</v>
      </c>
      <c r="AA67" s="31" t="s">
        <v>270</v>
      </c>
      <c r="AB67" s="31" t="s">
        <v>14420</v>
      </c>
      <c r="AC67" s="73" t="str">
        <f t="shared" si="6"/>
        <v>Medium</v>
      </c>
      <c r="AD67" s="76">
        <v>46214</v>
      </c>
      <c r="AE67" s="75">
        <f>Unique_Data[[#This Row],[Severity (S)]]</f>
        <v>7</v>
      </c>
      <c r="AF67" s="75" cm="1">
        <f t="array" ref="AF6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7" s="75" cm="1">
        <f t="array" ref="AG6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67" s="75">
        <f t="shared" si="7"/>
        <v>147</v>
      </c>
      <c r="AI67" s="77" t="str" cm="1">
        <f t="array" aca="1" ref="AI67" ca="1">_xlfn.IFS(ISBLANK(Unique_Data[[#This Row],[Updated Action]]),"Open",NOT(ISBLANK(Unique_Data[[#This Row],[Updated Action]])),"Finished",AND(NOT(ISBLANK(Unique_Data[[#This Row],[Updated Action]])),Unique_Data[[#This Row],[Due date]]&gt;=TODAY()),"In Progress",Unique_Data[[#This Row],[Due date]]&lt;TODAY(),"Overdue")</f>
        <v>Finished</v>
      </c>
      <c r="AJ67" s="33"/>
    </row>
    <row r="68" spans="1:36">
      <c r="A68" s="11">
        <v>1200000016</v>
      </c>
      <c r="B68" s="11" t="s">
        <v>106</v>
      </c>
      <c r="C68" s="11" t="s">
        <v>16</v>
      </c>
      <c r="D68" s="12">
        <v>46083</v>
      </c>
      <c r="E68" s="11" t="s">
        <v>69</v>
      </c>
      <c r="F68"/>
      <c r="G68"/>
      <c r="H68" s="35" t="s">
        <v>107</v>
      </c>
      <c r="I68" s="71">
        <v>46083.524305555555</v>
      </c>
      <c r="J68" s="71">
        <v>46083.534722222219</v>
      </c>
      <c r="K68" s="11">
        <v>0.25</v>
      </c>
      <c r="L68" s="72">
        <v>46082</v>
      </c>
      <c r="M68" s="73">
        <f>_xlfn.ISOWEEKNUM(Unique_Data[[#This Row],[Created On]])</f>
        <v>10</v>
      </c>
      <c r="N68" s="73">
        <f>60*Unique_Data[[#This Row],[Downtime (hr.)]]</f>
        <v>15</v>
      </c>
      <c r="O68" s="73" t="str" cm="1">
        <f t="array" ref="O68">_xlfn.LET(
    _xlpm.text, LOWER(H68),
    _xlpm.keywords, Table2[Keyword],
    _xlpm.score,
        _xlfn.BYROW(_xlpm.keywords,
            _xlfn.LAMBDA(_xlpm.k,
                SUM(--ISNUMBER(SEARCH(_xlfn.TEXTSPLIT(LOWER(_xlpm.k)," "), _xlpm.text)))
            )
        ),
    _xlpm.bestMatch, _xlfn.XMATCH(MAX(_xlpm.score), _xlpm.score),
    IF(MAX(_xlpm.score)=0, "Other", INDEX(_xlpm.keywords, _xlpm.bestMatch))
)</f>
        <v>Busbar</v>
      </c>
      <c r="P68" s="73" t="str">
        <f>IFERROR(INDEX(Table11[Failure Mode],MATCH(O68,Table11[Keyword],0)),"General Failure Mode")</f>
        <v>Busbar / Electrification Fault</v>
      </c>
      <c r="Q68" s="74" t="str">
        <f>IFERROR(INDEX(Table12[Failure Effect],MATCH(P68,Table12[Failure Mode],0)),"Operational performance degradation and need for maintenance review.")</f>
        <v>Loss of electrical supply during travel, movement interruption, and repeated operational stoppages.</v>
      </c>
      <c r="R68" s="73">
        <f>IFERROR(INDEX(Table13[Base Severity],MATCH(C68,Table13[Equipment Class],0)),6)</f>
        <v>8</v>
      </c>
      <c r="S68" s="73">
        <f>IFERROR(INDEX(Table2[Severity],MATCH(O68,Table2[Keyword],0)),0)</f>
        <v>6</v>
      </c>
      <c r="T68" s="73">
        <f>IFERROR(LOOKUP(N68,Table6[Minutes],Table6[Severity]),0)</f>
        <v>4</v>
      </c>
      <c r="U68" s="73">
        <f>MAX(ROUNDUP(AVERAGE(R68,T68),0),Unique_Data[[#This Row],[Keyword Severity]])</f>
        <v>6</v>
      </c>
      <c r="V68" s="73">
        <f>IFERROR(INDEX(Table5[Detectability],MATCH(O68,Table5[Keyword],0)),IFERROR(INDEX(Table13[Default Detectability],MATCH(C68,Table13[Equipment Class],0)),6))</f>
        <v>3</v>
      </c>
      <c r="W68" s="73">
        <f t="shared" si="4"/>
        <v>2</v>
      </c>
      <c r="X68" s="75">
        <f t="shared" si="5"/>
        <v>36</v>
      </c>
      <c r="Y68" s="74" t="str">
        <f>IFERROR(INDEX(Table10[Recommended Action],MATCH(O68,Table10[Keyword],0)),"Review failure &amp; perform RCA")</f>
        <v>Clean/lubricate busbar; realign arms; verify contactor and circuit breaker.</v>
      </c>
      <c r="Z68" s="11" t="s">
        <v>14271</v>
      </c>
      <c r="AA68" s="31" t="s">
        <v>14415</v>
      </c>
      <c r="AB68" s="31" t="s">
        <v>14416</v>
      </c>
      <c r="AC68" s="73" t="str">
        <f t="shared" si="6"/>
        <v>Low</v>
      </c>
      <c r="AD68" s="76">
        <v>46218</v>
      </c>
      <c r="AE68" s="75">
        <f>Unique_Data[[#This Row],[Severity (S)]]</f>
        <v>6</v>
      </c>
      <c r="AF68" s="75" cm="1">
        <f t="array" ref="AF6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8" s="75" cm="1">
        <f t="array" ref="AG6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8" s="75">
        <f t="shared" si="7"/>
        <v>6</v>
      </c>
      <c r="AI68" s="77" t="str" cm="1">
        <f t="array" aca="1" ref="AI68" ca="1">_xlfn.IFS(ISBLANK(Unique_Data[[#This Row],[Updated Action]]),"Open",NOT(ISBLANK(Unique_Data[[#This Row],[Updated Action]])),"Finished",AND(NOT(ISBLANK(Unique_Data[[#This Row],[Updated Action]])),Unique_Data[[#This Row],[Due date]]&gt;=TODAY()),"In Progress",Unique_Data[[#This Row],[Due date]]&lt;TODAY(),"Overdue")</f>
        <v>Finished</v>
      </c>
      <c r="AJ68" s="33"/>
    </row>
    <row r="69" spans="1:36">
      <c r="A69" s="11">
        <v>1200000017</v>
      </c>
      <c r="B69" s="11" t="s">
        <v>18</v>
      </c>
      <c r="C69" s="11" t="s">
        <v>12</v>
      </c>
      <c r="D69" s="12">
        <v>46084</v>
      </c>
      <c r="E69" s="11" t="s">
        <v>69</v>
      </c>
      <c r="F69"/>
      <c r="G69"/>
      <c r="H69" s="35" t="s">
        <v>108</v>
      </c>
      <c r="I69" s="71">
        <v>46083.895833333336</v>
      </c>
      <c r="J69" s="71">
        <v>46083.90625</v>
      </c>
      <c r="K69" s="11">
        <v>0.25</v>
      </c>
      <c r="L69" s="72">
        <v>46082</v>
      </c>
      <c r="M69" s="73">
        <f>_xlfn.ISOWEEKNUM(Unique_Data[[#This Row],[Created On]])</f>
        <v>10</v>
      </c>
      <c r="N69" s="73">
        <f>60*Unique_Data[[#This Row],[Downtime (hr.)]]</f>
        <v>15</v>
      </c>
      <c r="O69" s="73" t="str" cm="1">
        <f t="array" ref="O69">_xlfn.LET(
    _xlpm.text, LOWER(H69),
    _xlpm.keywords, Table2[Keyword],
    _xlpm.score,
        _xlfn.BYROW(_xlpm.keywords,
            _xlfn.LAMBDA(_xlpm.k,
                SUM(--ISNUMBER(SEARCH(_xlfn.TEXTSPLIT(LOWER(_xlpm.k)," "), _xlpm.text)))
            )
        ),
    _xlpm.bestMatch, _xlfn.XMATCH(MAX(_xlpm.score), _xlpm.score),
    IF(MAX(_xlpm.score)=0, "Other", INDEX(_xlpm.keywords, _xlpm.bestMatch))
)</f>
        <v>No Hoist</v>
      </c>
      <c r="P69" s="73" t="str">
        <f>IFERROR(INDEX(Table11[Failure Mode],MATCH(O69,Table11[Keyword],0)),"General Failure Mode")</f>
        <v>Hoist Motion Failure</v>
      </c>
      <c r="Q69" s="74" t="str">
        <f>IFERROR(INDEX(Table12[Failure Effect],MATCH(P69,Table12[Failure Mode],0)),"Operational performance degradation and need for maintenance review.")</f>
        <v>Unable to lift/lower load, container handling interruption, and berth or yard productivity loss.</v>
      </c>
      <c r="R69" s="73">
        <f>IFERROR(INDEX(Table13[Base Severity],MATCH(C69,Table13[Equipment Class],0)),6)</f>
        <v>9</v>
      </c>
      <c r="S69" s="73">
        <f>IFERROR(INDEX(Table2[Severity],MATCH(O69,Table2[Keyword],0)),0)</f>
        <v>6</v>
      </c>
      <c r="T69" s="73">
        <f>IFERROR(LOOKUP(N69,Table6[Minutes],Table6[Severity]),0)</f>
        <v>4</v>
      </c>
      <c r="U69" s="73">
        <f>MAX(ROUNDUP(AVERAGE(R69,T69),0),Unique_Data[[#This Row],[Keyword Severity]])</f>
        <v>7</v>
      </c>
      <c r="V69" s="73">
        <f>IFERROR(INDEX(Table5[Detectability],MATCH(O69,Table5[Keyword],0)),IFERROR(INDEX(Table13[Default Detectability],MATCH(C69,Table13[Equipment Class],0)),6))</f>
        <v>3</v>
      </c>
      <c r="W69" s="73">
        <f t="shared" si="4"/>
        <v>5</v>
      </c>
      <c r="X69" s="75">
        <f t="shared" si="5"/>
        <v>105</v>
      </c>
      <c r="Y69" s="74" t="str">
        <f>IFERROR(INDEX(Table10[Recommended Action],MATCH(O69,Table10[Keyword],0)),"Review failure &amp; perform RCA")</f>
        <v>Check hoist brakes, over-travel limit switches, inverter alarms, motor and encoder.</v>
      </c>
      <c r="Z69" s="11" t="s">
        <v>14271</v>
      </c>
      <c r="AA69" s="31" t="s">
        <v>14356</v>
      </c>
      <c r="AB69" s="31" t="s">
        <v>14357</v>
      </c>
      <c r="AC69" s="73" t="str">
        <f t="shared" si="6"/>
        <v>Medium</v>
      </c>
      <c r="AD69" s="76">
        <v>46167</v>
      </c>
      <c r="AE69" s="75">
        <f>Unique_Data[[#This Row],[Severity (S)]]</f>
        <v>7</v>
      </c>
      <c r="AF69" s="75" cm="1">
        <f t="array" ref="AF6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9" s="75" cm="1">
        <f t="array" ref="AG6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9" s="75">
        <f t="shared" si="7"/>
        <v>105</v>
      </c>
      <c r="AI69" s="77" t="str" cm="1">
        <f t="array" aca="1" ref="AI69" ca="1">_xlfn.IFS(ISBLANK(Unique_Data[[#This Row],[Updated Action]]),"Open",NOT(ISBLANK(Unique_Data[[#This Row],[Updated Action]])),"Finished",AND(NOT(ISBLANK(Unique_Data[[#This Row],[Updated Action]])),Unique_Data[[#This Row],[Due date]]&gt;=TODAY()),"In Progress",Unique_Data[[#This Row],[Due date]]&lt;TODAY(),"Overdue")</f>
        <v>Finished</v>
      </c>
      <c r="AJ69" s="33"/>
    </row>
    <row r="70" spans="1:36">
      <c r="A70" s="11">
        <v>1200000018</v>
      </c>
      <c r="B70" s="11" t="s">
        <v>27</v>
      </c>
      <c r="C70" s="11" t="s">
        <v>12</v>
      </c>
      <c r="D70" s="12">
        <v>46084</v>
      </c>
      <c r="E70" s="11" t="s">
        <v>69</v>
      </c>
      <c r="F70"/>
      <c r="G70"/>
      <c r="H70" s="35" t="s">
        <v>109</v>
      </c>
      <c r="I70" s="71">
        <v>46083.03125</v>
      </c>
      <c r="J70" s="71">
        <v>46083.038194444445</v>
      </c>
      <c r="K70" s="11">
        <v>0.17</v>
      </c>
      <c r="L70" s="72">
        <v>46082</v>
      </c>
      <c r="M70" s="73">
        <f>_xlfn.ISOWEEKNUM(Unique_Data[[#This Row],[Created On]])</f>
        <v>10</v>
      </c>
      <c r="N70" s="73">
        <f>60*Unique_Data[[#This Row],[Downtime (hr.)]]</f>
        <v>10.200000000000001</v>
      </c>
      <c r="O70" s="73" t="str" cm="1">
        <f t="array" ref="O70">_xlfn.LET(
    _xlpm.text, LOWER(H70),
    _xlpm.keywords, Table2[Keyword],
    _xlpm.score,
        _xlfn.BYROW(_xlpm.keywords,
            _xlfn.LAMBDA(_xlpm.k,
                SUM(--ISNUMBER(SEARCH(_xlfn.TEXTSPLIT(LOWER(_xlpm.k)," "), _xlpm.text)))
            )
        ),
    _xlpm.bestMatch, _xlfn.XMATCH(MAX(_xlpm.score), _xlpm.score),
    IF(MAX(_xlpm.score)=0, "Other", INDEX(_xlpm.keywords, _xlpm.bestMatch))
)</f>
        <v>No Control</v>
      </c>
      <c r="P70" s="73" t="str">
        <f>IFERROR(INDEX(Table11[Failure Mode],MATCH(O70,Table11[Keyword],0)),"General Failure Mode")</f>
        <v>Control System Unavailable</v>
      </c>
      <c r="Q70" s="74" t="str">
        <f>IFERROR(INDEX(Table12[Failure Effect],MATCH(P70,Table12[Failure Mode],0)),"Operational performance degradation and need for maintenance review.")</f>
        <v>Loss of command response, unsafe operating condition, and immediate operational downtime.</v>
      </c>
      <c r="R70" s="73">
        <f>IFERROR(INDEX(Table13[Base Severity],MATCH(C70,Table13[Equipment Class],0)),6)</f>
        <v>9</v>
      </c>
      <c r="S70" s="73">
        <f>IFERROR(INDEX(Table2[Severity],MATCH(O70,Table2[Keyword],0)),0)</f>
        <v>6</v>
      </c>
      <c r="T70" s="73">
        <f>IFERROR(LOOKUP(N70,Table6[Minutes],Table6[Severity]),0)</f>
        <v>4</v>
      </c>
      <c r="U70" s="73">
        <f>MAX(ROUNDUP(AVERAGE(R70,T70),0),Unique_Data[[#This Row],[Keyword Severity]])</f>
        <v>7</v>
      </c>
      <c r="V70" s="73">
        <f>IFERROR(INDEX(Table5[Detectability],MATCH(O70,Table5[Keyword],0)),IFERROR(INDEX(Table13[Default Detectability],MATCH(C70,Table13[Equipment Class],0)),6))</f>
        <v>2</v>
      </c>
      <c r="W70" s="73">
        <f t="shared" si="4"/>
        <v>6</v>
      </c>
      <c r="X70" s="75">
        <f t="shared" si="5"/>
        <v>84</v>
      </c>
      <c r="Y70" s="74" t="str">
        <f>IFERROR(INDEX(Table10[Recommended Action],MATCH(O70,Table10[Keyword],0)),"Review failure &amp; perform RCA")</f>
        <v>Check control PLC, HMI comms, E-stop circuits; reload software if needed.</v>
      </c>
      <c r="Z70" s="11" t="s">
        <v>14271</v>
      </c>
      <c r="AA70" s="31" t="s">
        <v>14415</v>
      </c>
      <c r="AB70" s="31" t="s">
        <v>14416</v>
      </c>
      <c r="AC70" s="73" t="str">
        <f t="shared" si="6"/>
        <v>Low</v>
      </c>
      <c r="AD70" s="76">
        <v>46188</v>
      </c>
      <c r="AE70" s="75">
        <f>Unique_Data[[#This Row],[Severity (S)]]</f>
        <v>7</v>
      </c>
      <c r="AF70" s="75" cm="1">
        <f t="array" ref="AF7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0" s="75" cm="1">
        <f t="array" ref="AG7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0" s="75">
        <f t="shared" si="7"/>
        <v>28</v>
      </c>
      <c r="AI70" s="77" t="str" cm="1">
        <f t="array" aca="1" ref="AI70" ca="1">_xlfn.IFS(ISBLANK(Unique_Data[[#This Row],[Updated Action]]),"Open",NOT(ISBLANK(Unique_Data[[#This Row],[Updated Action]])),"Finished",AND(NOT(ISBLANK(Unique_Data[[#This Row],[Updated Action]])),Unique_Data[[#This Row],[Due date]]&gt;=TODAY()),"In Progress",Unique_Data[[#This Row],[Due date]]&lt;TODAY(),"Overdue")</f>
        <v>Finished</v>
      </c>
      <c r="AJ70" s="33"/>
    </row>
    <row r="71" spans="1:36">
      <c r="A71" s="11">
        <v>1200000019</v>
      </c>
      <c r="B71" s="11" t="s">
        <v>58</v>
      </c>
      <c r="C71" s="11" t="s">
        <v>16</v>
      </c>
      <c r="D71" s="12">
        <v>46084</v>
      </c>
      <c r="E71" s="11" t="s">
        <v>69</v>
      </c>
      <c r="F71"/>
      <c r="G71"/>
      <c r="H71" s="35" t="s">
        <v>110</v>
      </c>
      <c r="I71" s="71">
        <v>46083.052083333336</v>
      </c>
      <c r="J71" s="71">
        <v>46083.0625</v>
      </c>
      <c r="K71" s="11">
        <v>0.25</v>
      </c>
      <c r="L71" s="72">
        <v>46082</v>
      </c>
      <c r="M71" s="73">
        <f>_xlfn.ISOWEEKNUM(Unique_Data[[#This Row],[Created On]])</f>
        <v>10</v>
      </c>
      <c r="N71" s="73">
        <f>60*Unique_Data[[#This Row],[Downtime (hr.)]]</f>
        <v>15</v>
      </c>
      <c r="O71" s="73" t="str" cm="1">
        <f t="array" ref="O71">_xlfn.LET(
    _xlpm.text, LOWER(H71),
    _xlpm.keywords, Table2[Keyword],
    _xlpm.score,
        _xlfn.BYROW(_xlpm.keywords,
            _xlfn.LAMBDA(_xlpm.k,
                SUM(--ISNUMBER(SEARCH(_xlfn.TEXTSPLIT(LOWER(_xlpm.k)," "), _xlpm.text)))
            )
        ),
    _xlpm.bestMatch, _xlfn.XMATCH(MAX(_xlpm.score), _xlpm.score),
    IF(MAX(_xlpm.score)=0, "Other", INDEX(_xlpm.keywords, _xlpm.bestMatch))
)</f>
        <v>Spreader</v>
      </c>
      <c r="P71" s="73" t="str">
        <f>IFERROR(INDEX(Table11[Failure Mode],MATCH(O71,Table11[Keyword],0)),"General Failure Mode")</f>
        <v>Spreader System Fault</v>
      </c>
      <c r="Q71" s="74" t="str">
        <f>IFERROR(INDEX(Table12[Failure Effect],MATCH(P71,Table12[Failure Mode],0)),"Operational performance degradation and need for maintenance review.")</f>
        <v>Inability to lock/unlock or position spreader correctly, creating handling disruption and safety exposure.</v>
      </c>
      <c r="R71" s="73">
        <f>IFERROR(INDEX(Table13[Base Severity],MATCH(C71,Table13[Equipment Class],0)),6)</f>
        <v>8</v>
      </c>
      <c r="S71" s="73">
        <f>IFERROR(INDEX(Table2[Severity],MATCH(O71,Table2[Keyword],0)),0)</f>
        <v>6</v>
      </c>
      <c r="T71" s="73">
        <f>IFERROR(LOOKUP(N71,Table6[Minutes],Table6[Severity]),0)</f>
        <v>4</v>
      </c>
      <c r="U71" s="73">
        <f>MAX(ROUNDUP(AVERAGE(R71,T71),0),Unique_Data[[#This Row],[Keyword Severity]])</f>
        <v>6</v>
      </c>
      <c r="V71" s="73">
        <f>IFERROR(INDEX(Table5[Detectability],MATCH(O71,Table5[Keyword],0)),IFERROR(INDEX(Table13[Default Detectability],MATCH(C71,Table13[Equipment Class],0)),6))</f>
        <v>2</v>
      </c>
      <c r="W71" s="73">
        <f t="shared" si="4"/>
        <v>1</v>
      </c>
      <c r="X71" s="75">
        <f t="shared" si="5"/>
        <v>12</v>
      </c>
      <c r="Y71" s="74" t="str">
        <f>IFERROR(INDEX(Table10[Recommended Action],MATCH(O71,Table10[Keyword],0)),"Review failure &amp; perform RCA")</f>
        <v>Inspect twistlocks, hydraulics and sensors; recalibrate spreader controller.</v>
      </c>
      <c r="Z71" s="11" t="s">
        <v>14271</v>
      </c>
      <c r="AA71" s="31" t="s">
        <v>14278</v>
      </c>
      <c r="AB71" s="31" t="s">
        <v>14279</v>
      </c>
      <c r="AC71" s="73" t="str">
        <f t="shared" si="6"/>
        <v>Low</v>
      </c>
      <c r="AD71" s="76">
        <v>46203</v>
      </c>
      <c r="AE71" s="75">
        <f>Unique_Data[[#This Row],[Severity (S)]]</f>
        <v>6</v>
      </c>
      <c r="AF71" s="75" cm="1">
        <f t="array" ref="AF7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1" s="75" cm="1">
        <f t="array" ref="AG7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1" s="75">
        <f t="shared" si="7"/>
        <v>6</v>
      </c>
      <c r="AI71" s="77" t="str" cm="1">
        <f t="array" aca="1" ref="AI71" ca="1">_xlfn.IFS(ISBLANK(Unique_Data[[#This Row],[Updated Action]]),"Open",NOT(ISBLANK(Unique_Data[[#This Row],[Updated Action]])),"Finished",AND(NOT(ISBLANK(Unique_Data[[#This Row],[Updated Action]])),Unique_Data[[#This Row],[Due date]]&gt;=TODAY()),"In Progress",Unique_Data[[#This Row],[Due date]]&lt;TODAY(),"Overdue")</f>
        <v>Finished</v>
      </c>
      <c r="AJ71" s="33"/>
    </row>
    <row r="72" spans="1:36">
      <c r="A72" s="11">
        <v>1200000020</v>
      </c>
      <c r="B72" s="11" t="s">
        <v>95</v>
      </c>
      <c r="C72" s="11" t="s">
        <v>16</v>
      </c>
      <c r="D72" s="12">
        <v>46084</v>
      </c>
      <c r="E72" s="11" t="s">
        <v>69</v>
      </c>
      <c r="F72"/>
      <c r="G72"/>
      <c r="H72" s="35" t="s">
        <v>110</v>
      </c>
      <c r="I72" s="71">
        <v>46083.96875</v>
      </c>
      <c r="J72" s="71">
        <v>46083.979166666664</v>
      </c>
      <c r="K72" s="11">
        <v>0.25</v>
      </c>
      <c r="L72" s="72">
        <v>46082</v>
      </c>
      <c r="M72" s="73">
        <f>_xlfn.ISOWEEKNUM(Unique_Data[[#This Row],[Created On]])</f>
        <v>10</v>
      </c>
      <c r="N72" s="73">
        <f>60*Unique_Data[[#This Row],[Downtime (hr.)]]</f>
        <v>15</v>
      </c>
      <c r="O72" s="73" t="str" cm="1">
        <f t="array" ref="O72">_xlfn.LET(
    _xlpm.text, LOWER(H72),
    _xlpm.keywords, Table2[Keyword],
    _xlpm.score,
        _xlfn.BYROW(_xlpm.keywords,
            _xlfn.LAMBDA(_xlpm.k,
                SUM(--ISNUMBER(SEARCH(_xlfn.TEXTSPLIT(LOWER(_xlpm.k)," "), _xlpm.text)))
            )
        ),
    _xlpm.bestMatch, _xlfn.XMATCH(MAX(_xlpm.score), _xlpm.score),
    IF(MAX(_xlpm.score)=0, "Other", INDEX(_xlpm.keywords, _xlpm.bestMatch))
)</f>
        <v>Spreader</v>
      </c>
      <c r="P72" s="73" t="str">
        <f>IFERROR(INDEX(Table11[Failure Mode],MATCH(O72,Table11[Keyword],0)),"General Failure Mode")</f>
        <v>Spreader System Fault</v>
      </c>
      <c r="Q72" s="74" t="str">
        <f>IFERROR(INDEX(Table12[Failure Effect],MATCH(P72,Table12[Failure Mode],0)),"Operational performance degradation and need for maintenance review.")</f>
        <v>Inability to lock/unlock or position spreader correctly, creating handling disruption and safety exposure.</v>
      </c>
      <c r="R72" s="73">
        <f>IFERROR(INDEX(Table13[Base Severity],MATCH(C72,Table13[Equipment Class],0)),6)</f>
        <v>8</v>
      </c>
      <c r="S72" s="73">
        <f>IFERROR(INDEX(Table2[Severity],MATCH(O72,Table2[Keyword],0)),0)</f>
        <v>6</v>
      </c>
      <c r="T72" s="73">
        <f>IFERROR(LOOKUP(N72,Table6[Minutes],Table6[Severity]),0)</f>
        <v>4</v>
      </c>
      <c r="U72" s="73">
        <f>MAX(ROUNDUP(AVERAGE(R72,T72),0),Unique_Data[[#This Row],[Keyword Severity]])</f>
        <v>6</v>
      </c>
      <c r="V72" s="73">
        <f>IFERROR(INDEX(Table5[Detectability],MATCH(O72,Table5[Keyword],0)),IFERROR(INDEX(Table13[Default Detectability],MATCH(C72,Table13[Equipment Class],0)),6))</f>
        <v>2</v>
      </c>
      <c r="W72" s="73">
        <f t="shared" si="4"/>
        <v>1</v>
      </c>
      <c r="X72" s="75">
        <f t="shared" si="5"/>
        <v>12</v>
      </c>
      <c r="Y72" s="74" t="str">
        <f>IFERROR(INDEX(Table10[Recommended Action],MATCH(O72,Table10[Keyword],0)),"Review failure &amp; perform RCA")</f>
        <v>Inspect twistlocks, hydraulics and sensors; recalibrate spreader controller.</v>
      </c>
      <c r="Z72" s="11" t="s">
        <v>14271</v>
      </c>
      <c r="AA72" s="31" t="s">
        <v>14421</v>
      </c>
      <c r="AB72" s="31" t="s">
        <v>14422</v>
      </c>
      <c r="AC72" s="73" t="str">
        <f t="shared" si="6"/>
        <v>Low</v>
      </c>
      <c r="AD72" s="76">
        <v>46180</v>
      </c>
      <c r="AE72" s="75">
        <f>Unique_Data[[#This Row],[Severity (S)]]</f>
        <v>6</v>
      </c>
      <c r="AF72" s="75" cm="1">
        <f t="array" ref="AF7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2" s="75" cm="1">
        <f t="array" ref="AG7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2" s="75">
        <f t="shared" si="7"/>
        <v>6</v>
      </c>
      <c r="AI72" s="77" t="str" cm="1">
        <f t="array" aca="1" ref="AI72" ca="1">_xlfn.IFS(ISBLANK(Unique_Data[[#This Row],[Updated Action]]),"Open",NOT(ISBLANK(Unique_Data[[#This Row],[Updated Action]])),"Finished",AND(NOT(ISBLANK(Unique_Data[[#This Row],[Updated Action]])),Unique_Data[[#This Row],[Due date]]&gt;=TODAY()),"In Progress",Unique_Data[[#This Row],[Due date]]&lt;TODAY(),"Overdue")</f>
        <v>Finished</v>
      </c>
      <c r="AJ72" s="33"/>
    </row>
    <row r="73" spans="1:36">
      <c r="A73" s="11">
        <v>1200000021</v>
      </c>
      <c r="B73" s="11" t="s">
        <v>66</v>
      </c>
      <c r="C73" s="11" t="s">
        <v>16</v>
      </c>
      <c r="D73" s="12">
        <v>46085</v>
      </c>
      <c r="E73" s="11" t="s">
        <v>69</v>
      </c>
      <c r="F73"/>
      <c r="G73"/>
      <c r="H73" s="35" t="s">
        <v>111</v>
      </c>
      <c r="I73" s="71">
        <v>46084.451388888891</v>
      </c>
      <c r="J73" s="71">
        <v>46084.461805555555</v>
      </c>
      <c r="K73" s="11">
        <v>0.25</v>
      </c>
      <c r="L73" s="72">
        <v>46082</v>
      </c>
      <c r="M73" s="73">
        <f>_xlfn.ISOWEEKNUM(Unique_Data[[#This Row],[Created On]])</f>
        <v>10</v>
      </c>
      <c r="N73" s="73">
        <f>60*Unique_Data[[#This Row],[Downtime (hr.)]]</f>
        <v>15</v>
      </c>
      <c r="O73" s="73" t="str" cm="1">
        <f t="array" ref="O73">_xlfn.LET(
    _xlpm.text, LOWER(H73),
    _xlpm.keywords, Table2[Keyword],
    _xlpm.score,
        _xlfn.BYROW(_xlpm.keywords,
            _xlfn.LAMBDA(_xlpm.k,
                SUM(--ISNUMBER(SEARCH(_xlfn.TEXTSPLIT(LOWER(_xlpm.k)," "), _xlpm.text)))
            )
        ),
    _xlpm.bestMatch, _xlfn.XMATCH(MAX(_xlpm.score), _xlpm.score),
    IF(MAX(_xlpm.score)=0, "Other", INDEX(_xlpm.keywords, _xlpm.bestMatch))
)</f>
        <v>No Gantry</v>
      </c>
      <c r="P73" s="73" t="str">
        <f>IFERROR(INDEX(Table11[Failure Mode],MATCH(O73,Table11[Keyword],0)),"General Failure Mode")</f>
        <v>Gantry Motion Failure</v>
      </c>
      <c r="Q73" s="74" t="str">
        <f>IFERROR(INDEX(Table12[Failure Effect],MATCH(P73,Table12[Failure Mode],0)),"Operational performance degradation and need for maintenance review.")</f>
        <v>Equipment cannot travel to position, causing job delay, queue buildup, and lower productivity.</v>
      </c>
      <c r="R73" s="73">
        <f>IFERROR(INDEX(Table13[Base Severity],MATCH(C73,Table13[Equipment Class],0)),6)</f>
        <v>8</v>
      </c>
      <c r="S73" s="73">
        <f>IFERROR(INDEX(Table2[Severity],MATCH(O73,Table2[Keyword],0)),0)</f>
        <v>6</v>
      </c>
      <c r="T73" s="73">
        <f>IFERROR(LOOKUP(N73,Table6[Minutes],Table6[Severity]),0)</f>
        <v>4</v>
      </c>
      <c r="U73" s="73">
        <f>MAX(ROUNDUP(AVERAGE(R73,T73),0),Unique_Data[[#This Row],[Keyword Severity]])</f>
        <v>6</v>
      </c>
      <c r="V73" s="73">
        <f>IFERROR(INDEX(Table5[Detectability],MATCH(O73,Table5[Keyword],0)),IFERROR(INDEX(Table13[Default Detectability],MATCH(C73,Table13[Equipment Class],0)),6))</f>
        <v>3</v>
      </c>
      <c r="W73" s="73">
        <f t="shared" si="4"/>
        <v>7</v>
      </c>
      <c r="X73" s="75">
        <f t="shared" si="5"/>
        <v>126</v>
      </c>
      <c r="Y73" s="74" t="str">
        <f>IFERROR(INDEX(Table10[Recommended Action],MATCH(O73,Table10[Keyword],0)),"Review failure &amp; perform RCA")</f>
        <v>Inspect busbar/limit switches, travel drives and interlocks; test inverter and alignment.</v>
      </c>
      <c r="Z73" s="11" t="s">
        <v>14271</v>
      </c>
      <c r="AA73" s="31" t="s">
        <v>14423</v>
      </c>
      <c r="AB73" s="31" t="s">
        <v>14424</v>
      </c>
      <c r="AC73" s="73" t="str">
        <f t="shared" si="6"/>
        <v>Medium</v>
      </c>
      <c r="AD73" s="76">
        <v>46198</v>
      </c>
      <c r="AE73" s="75">
        <f>Unique_Data[[#This Row],[Severity (S)]]</f>
        <v>6</v>
      </c>
      <c r="AF73" s="75" cm="1">
        <f t="array" ref="AF7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3" s="75" cm="1">
        <f t="array" ref="AG7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73" s="75">
        <f t="shared" si="7"/>
        <v>126</v>
      </c>
      <c r="AI73" s="77" t="str" cm="1">
        <f t="array" aca="1" ref="AI73" ca="1">_xlfn.IFS(ISBLANK(Unique_Data[[#This Row],[Updated Action]]),"Open",NOT(ISBLANK(Unique_Data[[#This Row],[Updated Action]])),"Finished",AND(NOT(ISBLANK(Unique_Data[[#This Row],[Updated Action]])),Unique_Data[[#This Row],[Due date]]&gt;=TODAY()),"In Progress",Unique_Data[[#This Row],[Due date]]&lt;TODAY(),"Overdue")</f>
        <v>Finished</v>
      </c>
      <c r="AJ73" s="33"/>
    </row>
    <row r="74" spans="1:36">
      <c r="A74" s="11">
        <v>1200000022</v>
      </c>
      <c r="B74" s="11" t="s">
        <v>93</v>
      </c>
      <c r="C74" s="11" t="s">
        <v>16</v>
      </c>
      <c r="D74" s="12">
        <v>46086</v>
      </c>
      <c r="E74" s="11" t="s">
        <v>69</v>
      </c>
      <c r="F74"/>
      <c r="G74"/>
      <c r="H74" s="35" t="s">
        <v>112</v>
      </c>
      <c r="I74" s="71">
        <v>46085.451388888891</v>
      </c>
      <c r="J74" s="71">
        <v>46085.46875</v>
      </c>
      <c r="K74" s="11">
        <v>0.42</v>
      </c>
      <c r="L74" s="72">
        <v>46082</v>
      </c>
      <c r="M74" s="73">
        <f>_xlfn.ISOWEEKNUM(Unique_Data[[#This Row],[Created On]])</f>
        <v>10</v>
      </c>
      <c r="N74" s="73">
        <f>60*Unique_Data[[#This Row],[Downtime (hr.)]]</f>
        <v>25.2</v>
      </c>
      <c r="O74" s="73" t="str" cm="1">
        <f t="array" ref="O74">_xlfn.LET(
    _xlpm.text, LOWER(H74),
    _xlpm.keywords, Table2[Keyword],
    _xlpm.score,
        _xlfn.BYROW(_xlpm.keywords,
            _xlfn.LAMBDA(_xlpm.k,
                SUM(--ISNUMBER(SEARCH(_xlfn.TEXTSPLIT(LOWER(_xlpm.k)," "), _xlpm.text)))
            )
        ),
    _xlpm.bestMatch, _xlfn.XMATCH(MAX(_xlpm.score), _xlpm.score),
    IF(MAX(_xlpm.score)=0, "Other", INDEX(_xlpm.keywords, _xlpm.bestMatch))
)</f>
        <v>Wrong Landed</v>
      </c>
      <c r="P74" s="73" t="str">
        <f>IFERROR(INDEX(Table11[Failure Mode],MATCH(O74,Table11[Keyword],0)),"General Failure Mode")</f>
        <v>Landing / Positioning Fault</v>
      </c>
      <c r="Q74" s="74" t="str">
        <f>IFERROR(INDEX(Table12[Failure Effect],MATCH(P74,Table12[Failure Mode],0)),"Operational performance degradation and need for maintenance review.")</f>
        <v>Mislanding, handling delay, risk of cargo/spreader damage, and reduced operating accuracy.</v>
      </c>
      <c r="R74" s="73">
        <f>IFERROR(INDEX(Table13[Base Severity],MATCH(C74,Table13[Equipment Class],0)),6)</f>
        <v>8</v>
      </c>
      <c r="S74" s="73">
        <f>IFERROR(INDEX(Table2[Severity],MATCH(O74,Table2[Keyword],0)),0)</f>
        <v>6</v>
      </c>
      <c r="T74" s="73">
        <f>IFERROR(LOOKUP(N74,Table6[Minutes],Table6[Severity]),0)</f>
        <v>4</v>
      </c>
      <c r="U74" s="73">
        <f>MAX(ROUNDUP(AVERAGE(R74,T74),0),Unique_Data[[#This Row],[Keyword Severity]])</f>
        <v>6</v>
      </c>
      <c r="V74" s="73">
        <f>IFERROR(INDEX(Table5[Detectability],MATCH(O74,Table5[Keyword],0)),IFERROR(INDEX(Table13[Default Detectability],MATCH(C74,Table13[Equipment Class],0)),6))</f>
        <v>8</v>
      </c>
      <c r="W74" s="73">
        <f t="shared" si="4"/>
        <v>4</v>
      </c>
      <c r="X74" s="75">
        <f t="shared" si="5"/>
        <v>192</v>
      </c>
      <c r="Y74" s="74" t="str">
        <f>IFERROR(INDEX(Table10[Recommended Action],MATCH(O74,Table10[Keyword],0)),"Review failure &amp; perform RCA")</f>
        <v>Check landing sensors and operator guidance; calibrate spreader position sensors.</v>
      </c>
      <c r="Z74" s="11" t="s">
        <v>14271</v>
      </c>
      <c r="AA74" s="31" t="s">
        <v>14353</v>
      </c>
      <c r="AB74" s="31" t="s">
        <v>14363</v>
      </c>
      <c r="AC74" s="73" t="str">
        <f t="shared" si="6"/>
        <v>Medium</v>
      </c>
      <c r="AD74" s="76">
        <v>46187</v>
      </c>
      <c r="AE74" s="75">
        <f>Unique_Data[[#This Row],[Severity (S)]]</f>
        <v>6</v>
      </c>
      <c r="AF74" s="75" cm="1">
        <f t="array" ref="AF7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74" s="75" cm="1">
        <f t="array" ref="AG7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4" s="75">
        <f t="shared" si="7"/>
        <v>192</v>
      </c>
      <c r="AI74" s="77" t="str" cm="1">
        <f t="array" aca="1" ref="AI74" ca="1">_xlfn.IFS(ISBLANK(Unique_Data[[#This Row],[Updated Action]]),"Open",NOT(ISBLANK(Unique_Data[[#This Row],[Updated Action]])),"Finished",AND(NOT(ISBLANK(Unique_Data[[#This Row],[Updated Action]])),Unique_Data[[#This Row],[Due date]]&gt;=TODAY()),"In Progress",Unique_Data[[#This Row],[Due date]]&lt;TODAY(),"Overdue")</f>
        <v>Finished</v>
      </c>
      <c r="AJ74" s="33"/>
    </row>
    <row r="75" spans="1:36">
      <c r="A75" s="11">
        <v>1200000023</v>
      </c>
      <c r="B75" s="11" t="s">
        <v>11</v>
      </c>
      <c r="C75" s="11" t="s">
        <v>12</v>
      </c>
      <c r="D75" s="12">
        <v>46087</v>
      </c>
      <c r="E75" s="11" t="s">
        <v>69</v>
      </c>
      <c r="F75"/>
      <c r="G75"/>
      <c r="H75" s="35" t="s">
        <v>113</v>
      </c>
      <c r="I75" s="71">
        <v>46087.065972222219</v>
      </c>
      <c r="J75" s="71">
        <v>46087.079861111109</v>
      </c>
      <c r="K75" s="11">
        <v>0.33</v>
      </c>
      <c r="L75" s="72">
        <v>46082</v>
      </c>
      <c r="M75" s="73">
        <f>_xlfn.ISOWEEKNUM(Unique_Data[[#This Row],[Created On]])</f>
        <v>10</v>
      </c>
      <c r="N75" s="73">
        <f>60*Unique_Data[[#This Row],[Downtime (hr.)]]</f>
        <v>19.8</v>
      </c>
      <c r="O75" s="73" t="str" cm="1">
        <f t="array" ref="O75">_xlfn.LET(
    _xlpm.text, LOWER(H75),
    _xlpm.keywords, Table2[Keyword],
    _xlpm.score,
        _xlfn.BYROW(_xlpm.keywords,
            _xlfn.LAMBDA(_xlpm.k,
                SUM(--ISNUMBER(SEARCH(_xlfn.TEXTSPLIT(LOWER(_xlpm.k)," "), _xlpm.text)))
            )
        ),
    _xlpm.bestMatch, _xlfn.XMATCH(MAX(_xlpm.score), _xlpm.score),
    IF(MAX(_xlpm.score)=0, "Other", INDEX(_xlpm.keywords, _xlpm.bestMatch))
)</f>
        <v>No Hoist</v>
      </c>
      <c r="P75" s="73" t="str">
        <f>IFERROR(INDEX(Table11[Failure Mode],MATCH(O75,Table11[Keyword],0)),"General Failure Mode")</f>
        <v>Hoist Motion Failure</v>
      </c>
      <c r="Q75" s="74" t="str">
        <f>IFERROR(INDEX(Table12[Failure Effect],MATCH(P75,Table12[Failure Mode],0)),"Operational performance degradation and need for maintenance review.")</f>
        <v>Unable to lift/lower load, container handling interruption, and berth or yard productivity loss.</v>
      </c>
      <c r="R75" s="73">
        <f>IFERROR(INDEX(Table13[Base Severity],MATCH(C75,Table13[Equipment Class],0)),6)</f>
        <v>9</v>
      </c>
      <c r="S75" s="73">
        <f>IFERROR(INDEX(Table2[Severity],MATCH(O75,Table2[Keyword],0)),0)</f>
        <v>6</v>
      </c>
      <c r="T75" s="73">
        <f>IFERROR(LOOKUP(N75,Table6[Minutes],Table6[Severity]),0)</f>
        <v>4</v>
      </c>
      <c r="U75" s="73">
        <f>MAX(ROUNDUP(AVERAGE(R75,T75),0),Unique_Data[[#This Row],[Keyword Severity]])</f>
        <v>7</v>
      </c>
      <c r="V75" s="73">
        <f>IFERROR(INDEX(Table5[Detectability],MATCH(O75,Table5[Keyword],0)),IFERROR(INDEX(Table13[Default Detectability],MATCH(C75,Table13[Equipment Class],0)),6))</f>
        <v>3</v>
      </c>
      <c r="W75" s="73">
        <f t="shared" si="4"/>
        <v>6</v>
      </c>
      <c r="X75" s="75">
        <f t="shared" si="5"/>
        <v>126</v>
      </c>
      <c r="Y75" s="74" t="str">
        <f>IFERROR(INDEX(Table10[Recommended Action],MATCH(O75,Table10[Keyword],0)),"Review failure &amp; perform RCA")</f>
        <v>Check hoist brakes, over-travel limit switches, inverter alarms, motor and encoder.</v>
      </c>
      <c r="Z75" s="11" t="s">
        <v>14280</v>
      </c>
      <c r="AC75" s="73" t="str">
        <f t="shared" si="6"/>
        <v>Medium</v>
      </c>
      <c r="AD75" s="76"/>
      <c r="AE75" s="75">
        <f>Unique_Data[[#This Row],[Severity (S)]]</f>
        <v>7</v>
      </c>
      <c r="AF75" s="75" cm="1">
        <f t="array" ref="AF7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5" s="75" cm="1">
        <f t="array" ref="AG7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5" s="75">
        <f t="shared" si="7"/>
        <v>126</v>
      </c>
      <c r="AI75" s="77" t="str" cm="1">
        <f t="array" aca="1" ref="AI75" ca="1">_xlfn.IFS(ISBLANK(Unique_Data[[#This Row],[Updated Action]]),"Open",NOT(ISBLANK(Unique_Data[[#This Row],[Updated Action]])),"Finished",AND(NOT(ISBLANK(Unique_Data[[#This Row],[Updated Action]])),Unique_Data[[#This Row],[Due date]]&gt;=TODAY()),"In Progress",Unique_Data[[#This Row],[Due date]]&lt;TODAY(),"Overdue")</f>
        <v>Open</v>
      </c>
      <c r="AJ75" s="33"/>
    </row>
    <row r="76" spans="1:36">
      <c r="A76" s="11">
        <v>1200000024</v>
      </c>
      <c r="B76" s="11" t="s">
        <v>114</v>
      </c>
      <c r="C76" s="11" t="s">
        <v>16</v>
      </c>
      <c r="D76" s="12">
        <v>46088</v>
      </c>
      <c r="E76" s="11" t="s">
        <v>69</v>
      </c>
      <c r="F76"/>
      <c r="G76"/>
      <c r="H76" s="35" t="s">
        <v>115</v>
      </c>
      <c r="I76" s="71">
        <v>46088.069444444445</v>
      </c>
      <c r="J76" s="71">
        <v>46088.078472222223</v>
      </c>
      <c r="K76" s="11">
        <v>0.22</v>
      </c>
      <c r="L76" s="72">
        <v>46082</v>
      </c>
      <c r="M76" s="73">
        <f>_xlfn.ISOWEEKNUM(Unique_Data[[#This Row],[Created On]])</f>
        <v>10</v>
      </c>
      <c r="N76" s="73">
        <f>60*Unique_Data[[#This Row],[Downtime (hr.)]]</f>
        <v>13.2</v>
      </c>
      <c r="O76" s="73" t="str" cm="1">
        <f t="array" ref="O76">_xlfn.LET(
    _xlpm.text, LOWER(H76),
    _xlpm.keywords, Table2[Keyword],
    _xlpm.score,
        _xlfn.BYROW(_xlpm.keywords,
            _xlfn.LAMBDA(_xlpm.k,
                SUM(--ISNUMBER(SEARCH(_xlfn.TEXTSPLIT(LOWER(_xlpm.k)," "), _xlpm.text)))
            )
        ),
    _xlpm.bestMatch, _xlfn.XMATCH(MAX(_xlpm.score), _xlpm.score),
    IF(MAX(_xlpm.score)=0, "Other", INDEX(_xlpm.keywords, _xlpm.bestMatch))
)</f>
        <v>No Gantry</v>
      </c>
      <c r="P76" s="73" t="str">
        <f>IFERROR(INDEX(Table11[Failure Mode],MATCH(O76,Table11[Keyword],0)),"General Failure Mode")</f>
        <v>Gantry Motion Failure</v>
      </c>
      <c r="Q76" s="74" t="str">
        <f>IFERROR(INDEX(Table12[Failure Effect],MATCH(P76,Table12[Failure Mode],0)),"Operational performance degradation and need for maintenance review.")</f>
        <v>Equipment cannot travel to position, causing job delay, queue buildup, and lower productivity.</v>
      </c>
      <c r="R76" s="73">
        <f>IFERROR(INDEX(Table13[Base Severity],MATCH(C76,Table13[Equipment Class],0)),6)</f>
        <v>8</v>
      </c>
      <c r="S76" s="73">
        <f>IFERROR(INDEX(Table2[Severity],MATCH(O76,Table2[Keyword],0)),0)</f>
        <v>6</v>
      </c>
      <c r="T76" s="73">
        <f>IFERROR(LOOKUP(N76,Table6[Minutes],Table6[Severity]),0)</f>
        <v>4</v>
      </c>
      <c r="U76" s="73">
        <f>MAX(ROUNDUP(AVERAGE(R76,T76),0),Unique_Data[[#This Row],[Keyword Severity]])</f>
        <v>6</v>
      </c>
      <c r="V76" s="73">
        <f>IFERROR(INDEX(Table5[Detectability],MATCH(O76,Table5[Keyword],0)),IFERROR(INDEX(Table13[Default Detectability],MATCH(C76,Table13[Equipment Class],0)),6))</f>
        <v>3</v>
      </c>
      <c r="W76" s="73">
        <f t="shared" si="4"/>
        <v>8</v>
      </c>
      <c r="X76" s="75">
        <f t="shared" si="5"/>
        <v>144</v>
      </c>
      <c r="Y76" s="74" t="str">
        <f>IFERROR(INDEX(Table10[Recommended Action],MATCH(O76,Table10[Keyword],0)),"Review failure &amp; perform RCA")</f>
        <v>Inspect busbar/limit switches, travel drives and interlocks; test inverter and alignment.</v>
      </c>
      <c r="Z76" s="11" t="s">
        <v>14271</v>
      </c>
      <c r="AC76" s="73" t="str">
        <f t="shared" si="6"/>
        <v>Medium</v>
      </c>
      <c r="AD76" s="76"/>
      <c r="AE76" s="75">
        <f>Unique_Data[[#This Row],[Severity (S)]]</f>
        <v>6</v>
      </c>
      <c r="AF76" s="75" cm="1">
        <f t="array" ref="AF7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6" s="75" cm="1">
        <f t="array" ref="AG7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6" s="75">
        <f t="shared" si="7"/>
        <v>144</v>
      </c>
      <c r="AI76" s="77" t="str" cm="1">
        <f t="array" aca="1" ref="AI76" ca="1">_xlfn.IFS(ISBLANK(Unique_Data[[#This Row],[Updated Action]]),"Open",NOT(ISBLANK(Unique_Data[[#This Row],[Updated Action]])),"Finished",AND(NOT(ISBLANK(Unique_Data[[#This Row],[Updated Action]])),Unique_Data[[#This Row],[Due date]]&gt;=TODAY()),"In Progress",Unique_Data[[#This Row],[Due date]]&lt;TODAY(),"Overdue")</f>
        <v>Open</v>
      </c>
      <c r="AJ76" s="33"/>
    </row>
    <row r="77" spans="1:36">
      <c r="A77" s="11">
        <v>1200000025</v>
      </c>
      <c r="B77" s="11" t="s">
        <v>77</v>
      </c>
      <c r="C77" s="11" t="s">
        <v>16</v>
      </c>
      <c r="D77" s="12">
        <v>46088</v>
      </c>
      <c r="E77" s="11" t="s">
        <v>69</v>
      </c>
      <c r="F77"/>
      <c r="G77"/>
      <c r="H77" s="35" t="s">
        <v>115</v>
      </c>
      <c r="I77" s="71">
        <v>46088.069444444445</v>
      </c>
      <c r="J77" s="71">
        <v>46088.07708333333</v>
      </c>
      <c r="K77" s="11">
        <v>0.18</v>
      </c>
      <c r="L77" s="72">
        <v>46082</v>
      </c>
      <c r="M77" s="73">
        <f>_xlfn.ISOWEEKNUM(Unique_Data[[#This Row],[Created On]])</f>
        <v>10</v>
      </c>
      <c r="N77" s="73">
        <f>60*Unique_Data[[#This Row],[Downtime (hr.)]]</f>
        <v>10.799999999999999</v>
      </c>
      <c r="O77" s="73" t="str" cm="1">
        <f t="array" ref="O77">_xlfn.LET(
    _xlpm.text, LOWER(H77),
    _xlpm.keywords, Table2[Keyword],
    _xlpm.score,
        _xlfn.BYROW(_xlpm.keywords,
            _xlfn.LAMBDA(_xlpm.k,
                SUM(--ISNUMBER(SEARCH(_xlfn.TEXTSPLIT(LOWER(_xlpm.k)," "), _xlpm.text)))
            )
        ),
    _xlpm.bestMatch, _xlfn.XMATCH(MAX(_xlpm.score), _xlpm.score),
    IF(MAX(_xlpm.score)=0, "Other", INDEX(_xlpm.keywords, _xlpm.bestMatch))
)</f>
        <v>No Gantry</v>
      </c>
      <c r="P77" s="73" t="str">
        <f>IFERROR(INDEX(Table11[Failure Mode],MATCH(O77,Table11[Keyword],0)),"General Failure Mode")</f>
        <v>Gantry Motion Failure</v>
      </c>
      <c r="Q77" s="74" t="str">
        <f>IFERROR(INDEX(Table12[Failure Effect],MATCH(P77,Table12[Failure Mode],0)),"Operational performance degradation and need for maintenance review.")</f>
        <v>Equipment cannot travel to position, causing job delay, queue buildup, and lower productivity.</v>
      </c>
      <c r="R77" s="73">
        <f>IFERROR(INDEX(Table13[Base Severity],MATCH(C77,Table13[Equipment Class],0)),6)</f>
        <v>8</v>
      </c>
      <c r="S77" s="73">
        <f>IFERROR(INDEX(Table2[Severity],MATCH(O77,Table2[Keyword],0)),0)</f>
        <v>6</v>
      </c>
      <c r="T77" s="73">
        <f>IFERROR(LOOKUP(N77,Table6[Minutes],Table6[Severity]),0)</f>
        <v>4</v>
      </c>
      <c r="U77" s="73">
        <f>MAX(ROUNDUP(AVERAGE(R77,T77),0),Unique_Data[[#This Row],[Keyword Severity]])</f>
        <v>6</v>
      </c>
      <c r="V77" s="73">
        <f>IFERROR(INDEX(Table5[Detectability],MATCH(O77,Table5[Keyword],0)),IFERROR(INDEX(Table13[Default Detectability],MATCH(C77,Table13[Equipment Class],0)),6))</f>
        <v>3</v>
      </c>
      <c r="W77" s="73">
        <f t="shared" si="4"/>
        <v>5</v>
      </c>
      <c r="X77" s="75">
        <f t="shared" si="5"/>
        <v>90</v>
      </c>
      <c r="Y77" s="74" t="str">
        <f>IFERROR(INDEX(Table10[Recommended Action],MATCH(O77,Table10[Keyword],0)),"Review failure &amp; perform RCA")</f>
        <v>Inspect busbar/limit switches, travel drives and interlocks; test inverter and alignment.</v>
      </c>
      <c r="Z77" s="11" t="s">
        <v>14271</v>
      </c>
      <c r="AA77" s="31" t="s">
        <v>14421</v>
      </c>
      <c r="AB77" s="31" t="s">
        <v>14422</v>
      </c>
      <c r="AC77" s="73" t="str">
        <f t="shared" si="6"/>
        <v>Low</v>
      </c>
      <c r="AD77" s="76">
        <v>46180</v>
      </c>
      <c r="AE77" s="75">
        <f>Unique_Data[[#This Row],[Severity (S)]]</f>
        <v>6</v>
      </c>
      <c r="AF77" s="75" cm="1">
        <f t="array" ref="AF7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7" s="75" cm="1">
        <f t="array" ref="AG7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7" s="75">
        <f t="shared" si="7"/>
        <v>12</v>
      </c>
      <c r="AI77" s="77" t="str" cm="1">
        <f t="array" aca="1" ref="AI77" ca="1">_xlfn.IFS(ISBLANK(Unique_Data[[#This Row],[Updated Action]]),"Open",NOT(ISBLANK(Unique_Data[[#This Row],[Updated Action]])),"Finished",AND(NOT(ISBLANK(Unique_Data[[#This Row],[Updated Action]])),Unique_Data[[#This Row],[Due date]]&gt;=TODAY()),"In Progress",Unique_Data[[#This Row],[Due date]]&lt;TODAY(),"Overdue")</f>
        <v>Finished</v>
      </c>
      <c r="AJ77" s="33"/>
    </row>
    <row r="78" spans="1:36">
      <c r="A78" s="11">
        <v>1200000026</v>
      </c>
      <c r="B78" s="11" t="s">
        <v>40</v>
      </c>
      <c r="C78" s="11" t="s">
        <v>16</v>
      </c>
      <c r="D78" s="12">
        <v>46090</v>
      </c>
      <c r="E78" s="11" t="s">
        <v>69</v>
      </c>
      <c r="F78"/>
      <c r="G78"/>
      <c r="H78" s="35" t="s">
        <v>116</v>
      </c>
      <c r="I78" s="71">
        <v>46090.663194444445</v>
      </c>
      <c r="J78" s="71">
        <v>46090.670173611114</v>
      </c>
      <c r="K78" s="11">
        <v>0.17</v>
      </c>
      <c r="L78" s="72">
        <v>46082</v>
      </c>
      <c r="M78" s="73">
        <f>_xlfn.ISOWEEKNUM(Unique_Data[[#This Row],[Created On]])</f>
        <v>11</v>
      </c>
      <c r="N78" s="73">
        <f>60*Unique_Data[[#This Row],[Downtime (hr.)]]</f>
        <v>10.200000000000001</v>
      </c>
      <c r="O78" s="73" t="str" cm="1">
        <f t="array" ref="O78">_xlfn.LET(
    _xlpm.text, LOWER(H78),
    _xlpm.keywords, Table2[Keyword],
    _xlpm.score,
        _xlfn.BYROW(_xlpm.keywords,
            _xlfn.LAMBDA(_xlpm.k,
                SUM(--ISNUMBER(SEARCH(_xlfn.TEXTSPLIT(LOWER(_xlpm.k)," "), _xlpm.text)))
            )
        ),
    _xlpm.bestMatch, _xlfn.XMATCH(MAX(_xlpm.score), _xlpm.score),
    IF(MAX(_xlpm.score)=0, "Other", INDEX(_xlpm.keywords, _xlpm.bestMatch))
)</f>
        <v>Steering</v>
      </c>
      <c r="P78" s="73" t="str">
        <f>IFERROR(INDEX(Table11[Failure Mode],MATCH(O78,Table11[Keyword],0)),"General Failure Mode")</f>
        <v>Steering System Fault</v>
      </c>
      <c r="Q78" s="74" t="str">
        <f>IFERROR(INDEX(Table12[Failure Effect],MATCH(P78,Table12[Failure Mode],0)),"Operational performance degradation and need for maintenance review.")</f>
        <v>Poor maneuverability, travel misalignment, safety risk, and operational delay.</v>
      </c>
      <c r="R78" s="73">
        <f>IFERROR(INDEX(Table13[Base Severity],MATCH(C78,Table13[Equipment Class],0)),6)</f>
        <v>8</v>
      </c>
      <c r="S78" s="73">
        <f>IFERROR(INDEX(Table2[Severity],MATCH(O78,Table2[Keyword],0)),0)</f>
        <v>6</v>
      </c>
      <c r="T78" s="73">
        <f>IFERROR(LOOKUP(N78,Table6[Minutes],Table6[Severity]),0)</f>
        <v>4</v>
      </c>
      <c r="U78" s="73">
        <f>MAX(ROUNDUP(AVERAGE(R78,T78),0),Unique_Data[[#This Row],[Keyword Severity]])</f>
        <v>6</v>
      </c>
      <c r="V78" s="73">
        <f>IFERROR(INDEX(Table5[Detectability],MATCH(O78,Table5[Keyword],0)),IFERROR(INDEX(Table13[Default Detectability],MATCH(C78,Table13[Equipment Class],0)),6))</f>
        <v>2</v>
      </c>
      <c r="W78" s="73">
        <f t="shared" si="4"/>
        <v>6</v>
      </c>
      <c r="X78" s="75">
        <f t="shared" si="5"/>
        <v>72</v>
      </c>
      <c r="Y78" s="74" t="str">
        <f>IFERROR(INDEX(Table10[Recommended Action],MATCH(O78,Table10[Keyword],0)),"Review failure &amp; perform RCA")</f>
        <v>Calibrate auto-steering; inspect linkages/sensors; realign wheels.</v>
      </c>
      <c r="Z78" s="11" t="s">
        <v>14271</v>
      </c>
      <c r="AA78" s="31" t="s">
        <v>14356</v>
      </c>
      <c r="AB78" s="31" t="s">
        <v>14357</v>
      </c>
      <c r="AC78" s="73" t="str">
        <f t="shared" si="6"/>
        <v>Low</v>
      </c>
      <c r="AD78" s="76">
        <v>46167</v>
      </c>
      <c r="AE78" s="75">
        <f>Unique_Data[[#This Row],[Severity (S)]]</f>
        <v>6</v>
      </c>
      <c r="AF78" s="75" cm="1">
        <f t="array" ref="AF7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8" s="75" cm="1">
        <f t="array" ref="AG7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8" s="75">
        <f t="shared" si="7"/>
        <v>72</v>
      </c>
      <c r="AI78" s="77" t="str" cm="1">
        <f t="array" aca="1" ref="AI78" ca="1">_xlfn.IFS(ISBLANK(Unique_Data[[#This Row],[Updated Action]]),"Open",NOT(ISBLANK(Unique_Data[[#This Row],[Updated Action]])),"Finished",AND(NOT(ISBLANK(Unique_Data[[#This Row],[Updated Action]])),Unique_Data[[#This Row],[Due date]]&gt;=TODAY()),"In Progress",Unique_Data[[#This Row],[Due date]]&lt;TODAY(),"Overdue")</f>
        <v>Finished</v>
      </c>
      <c r="AJ78" s="33"/>
    </row>
    <row r="79" spans="1:36">
      <c r="A79" s="11">
        <v>1200000027</v>
      </c>
      <c r="B79" s="11" t="s">
        <v>56</v>
      </c>
      <c r="C79" s="11" t="s">
        <v>12</v>
      </c>
      <c r="D79" s="12">
        <v>46090</v>
      </c>
      <c r="E79" s="11" t="s">
        <v>69</v>
      </c>
      <c r="F79"/>
      <c r="G79"/>
      <c r="H79" s="35" t="s">
        <v>117</v>
      </c>
      <c r="I79" s="71">
        <v>46090.706944444442</v>
      </c>
      <c r="J79" s="71">
        <v>46090.715277777781</v>
      </c>
      <c r="K79" s="11">
        <v>0.2</v>
      </c>
      <c r="L79" s="72">
        <v>46082</v>
      </c>
      <c r="M79" s="73">
        <f>_xlfn.ISOWEEKNUM(Unique_Data[[#This Row],[Created On]])</f>
        <v>11</v>
      </c>
      <c r="N79" s="73">
        <f>60*Unique_Data[[#This Row],[Downtime (hr.)]]</f>
        <v>12</v>
      </c>
      <c r="O79" s="73" t="str" cm="1">
        <f t="array" ref="O79">_xlfn.LET(
    _xlpm.text, LOWER(H79),
    _xlpm.keywords, Table2[Keyword],
    _xlpm.score,
        _xlfn.BYROW(_xlpm.keywords,
            _xlfn.LAMBDA(_xlpm.k,
                SUM(--ISNUMBER(SEARCH(_xlfn.TEXTSPLIT(LOWER(_xlpm.k)," "), _xlpm.text)))
            )
        ),
    _xlpm.bestMatch, _xlfn.XMATCH(MAX(_xlpm.score), _xlpm.score),
    IF(MAX(_xlpm.score)=0, "Other", INDEX(_xlpm.keywords, _xlpm.bestMatch))
)</f>
        <v>No Hoist</v>
      </c>
      <c r="P79" s="73" t="str">
        <f>IFERROR(INDEX(Table11[Failure Mode],MATCH(O79,Table11[Keyword],0)),"General Failure Mode")</f>
        <v>Hoist Motion Failure</v>
      </c>
      <c r="Q79" s="74" t="str">
        <f>IFERROR(INDEX(Table12[Failure Effect],MATCH(P79,Table12[Failure Mode],0)),"Operational performance degradation and need for maintenance review.")</f>
        <v>Unable to lift/lower load, container handling interruption, and berth or yard productivity loss.</v>
      </c>
      <c r="R79" s="73">
        <f>IFERROR(INDEX(Table13[Base Severity],MATCH(C79,Table13[Equipment Class],0)),6)</f>
        <v>9</v>
      </c>
      <c r="S79" s="73">
        <f>IFERROR(INDEX(Table2[Severity],MATCH(O79,Table2[Keyword],0)),0)</f>
        <v>6</v>
      </c>
      <c r="T79" s="73">
        <f>IFERROR(LOOKUP(N79,Table6[Minutes],Table6[Severity]),0)</f>
        <v>4</v>
      </c>
      <c r="U79" s="73">
        <f>MAX(ROUNDUP(AVERAGE(R79,T79),0),Unique_Data[[#This Row],[Keyword Severity]])</f>
        <v>7</v>
      </c>
      <c r="V79" s="73">
        <f>IFERROR(INDEX(Table5[Detectability],MATCH(O79,Table5[Keyword],0)),IFERROR(INDEX(Table13[Default Detectability],MATCH(C79,Table13[Equipment Class],0)),6))</f>
        <v>3</v>
      </c>
      <c r="W79" s="73">
        <f t="shared" si="4"/>
        <v>7</v>
      </c>
      <c r="X79" s="75">
        <f t="shared" si="5"/>
        <v>147</v>
      </c>
      <c r="Y79" s="74" t="str">
        <f>IFERROR(INDEX(Table10[Recommended Action],MATCH(O79,Table10[Keyword],0)),"Review failure &amp; perform RCA")</f>
        <v>Check hoist brakes, over-travel limit switches, inverter alarms, motor and encoder.</v>
      </c>
      <c r="Z79" s="11" t="s">
        <v>14271</v>
      </c>
      <c r="AA79" s="31" t="s">
        <v>14425</v>
      </c>
      <c r="AB79" s="31" t="s">
        <v>14426</v>
      </c>
      <c r="AC79" s="73" t="str">
        <f t="shared" si="6"/>
        <v>Medium</v>
      </c>
      <c r="AD79" s="76">
        <v>46175</v>
      </c>
      <c r="AE79" s="75">
        <f>Unique_Data[[#This Row],[Severity (S)]]</f>
        <v>7</v>
      </c>
      <c r="AF79" s="75" cm="1">
        <f t="array" ref="AF7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9" s="75" cm="1">
        <f t="array" ref="AG7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9" s="75">
        <f t="shared" si="7"/>
        <v>42</v>
      </c>
      <c r="AI79" s="77" t="str" cm="1">
        <f t="array" aca="1" ref="AI79" ca="1">_xlfn.IFS(ISBLANK(Unique_Data[[#This Row],[Updated Action]]),"Open",NOT(ISBLANK(Unique_Data[[#This Row],[Updated Action]])),"Finished",AND(NOT(ISBLANK(Unique_Data[[#This Row],[Updated Action]])),Unique_Data[[#This Row],[Due date]]&gt;=TODAY()),"In Progress",Unique_Data[[#This Row],[Due date]]&lt;TODAY(),"Overdue")</f>
        <v>Finished</v>
      </c>
      <c r="AJ79" s="33"/>
    </row>
    <row r="80" spans="1:36">
      <c r="A80" s="11">
        <v>1200000028</v>
      </c>
      <c r="B80" s="11" t="s">
        <v>15</v>
      </c>
      <c r="C80" s="11" t="s">
        <v>16</v>
      </c>
      <c r="D80" s="12">
        <v>46091</v>
      </c>
      <c r="E80" s="11" t="s">
        <v>69</v>
      </c>
      <c r="F80"/>
      <c r="G80"/>
      <c r="H80" s="35" t="s">
        <v>118</v>
      </c>
      <c r="I80" s="71">
        <v>46091.184027777781</v>
      </c>
      <c r="J80" s="71">
        <v>46091.190972222219</v>
      </c>
      <c r="K80" s="11">
        <v>0.17</v>
      </c>
      <c r="L80" s="72">
        <v>46082</v>
      </c>
      <c r="M80" s="73">
        <f>_xlfn.ISOWEEKNUM(Unique_Data[[#This Row],[Created On]])</f>
        <v>11</v>
      </c>
      <c r="N80" s="73">
        <f>60*Unique_Data[[#This Row],[Downtime (hr.)]]</f>
        <v>10.200000000000001</v>
      </c>
      <c r="O80" s="73" t="str" cm="1">
        <f t="array" ref="O80">_xlfn.LET(
    _xlpm.text, LOWER(H80),
    _xlpm.keywords, Table2[Keyword],
    _xlpm.score,
        _xlfn.BYROW(_xlpm.keywords,
            _xlfn.LAMBDA(_xlpm.k,
                SUM(--ISNUMBER(SEARCH(_xlfn.TEXTSPLIT(LOWER(_xlpm.k)," "), _xlpm.text)))
            )
        ),
    _xlpm.bestMatch, _xlfn.XMATCH(MAX(_xlpm.score), _xlpm.score),
    IF(MAX(_xlpm.score)=0, "Other", INDEX(_xlpm.keywords, _xlpm.bestMatch))
)</f>
        <v>No Hoist</v>
      </c>
      <c r="P80" s="73" t="str">
        <f>IFERROR(INDEX(Table11[Failure Mode],MATCH(O80,Table11[Keyword],0)),"General Failure Mode")</f>
        <v>Hoist Motion Failure</v>
      </c>
      <c r="Q80" s="74" t="str">
        <f>IFERROR(INDEX(Table12[Failure Effect],MATCH(P80,Table12[Failure Mode],0)),"Operational performance degradation and need for maintenance review.")</f>
        <v>Unable to lift/lower load, container handling interruption, and berth or yard productivity loss.</v>
      </c>
      <c r="R80" s="73">
        <f>IFERROR(INDEX(Table13[Base Severity],MATCH(C80,Table13[Equipment Class],0)),6)</f>
        <v>8</v>
      </c>
      <c r="S80" s="73">
        <f>IFERROR(INDEX(Table2[Severity],MATCH(O80,Table2[Keyword],0)),0)</f>
        <v>6</v>
      </c>
      <c r="T80" s="73">
        <f>IFERROR(LOOKUP(N80,Table6[Minutes],Table6[Severity]),0)</f>
        <v>4</v>
      </c>
      <c r="U80" s="73">
        <f>MAX(ROUNDUP(AVERAGE(R80,T80),0),Unique_Data[[#This Row],[Keyword Severity]])</f>
        <v>6</v>
      </c>
      <c r="V80" s="73">
        <f>IFERROR(INDEX(Table5[Detectability],MATCH(O80,Table5[Keyword],0)),IFERROR(INDEX(Table13[Default Detectability],MATCH(C80,Table13[Equipment Class],0)),6))</f>
        <v>3</v>
      </c>
      <c r="W80" s="73">
        <f t="shared" si="4"/>
        <v>8</v>
      </c>
      <c r="X80" s="75">
        <f t="shared" si="5"/>
        <v>144</v>
      </c>
      <c r="Y80" s="74" t="str">
        <f>IFERROR(INDEX(Table10[Recommended Action],MATCH(O80,Table10[Keyword],0)),"Review failure &amp; perform RCA")</f>
        <v>Check hoist brakes, over-travel limit switches, inverter alarms, motor and encoder.</v>
      </c>
      <c r="Z80" s="11" t="s">
        <v>14271</v>
      </c>
      <c r="AA80" s="31" t="s">
        <v>14349</v>
      </c>
      <c r="AB80" s="31" t="s">
        <v>14350</v>
      </c>
      <c r="AC80" s="73" t="str">
        <f t="shared" si="6"/>
        <v>Medium</v>
      </c>
      <c r="AD80" s="76">
        <v>46080</v>
      </c>
      <c r="AE80" s="75">
        <f>Unique_Data[[#This Row],[Severity (S)]]</f>
        <v>6</v>
      </c>
      <c r="AF80" s="75" cm="1">
        <f t="array" ref="AF8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80" s="75" cm="1">
        <f t="array" ref="AG8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80" s="75">
        <f t="shared" si="7"/>
        <v>30</v>
      </c>
      <c r="AI80" s="77" t="str" cm="1">
        <f t="array" aca="1" ref="AI80" ca="1">_xlfn.IFS(ISBLANK(Unique_Data[[#This Row],[Updated Action]]),"Open",NOT(ISBLANK(Unique_Data[[#This Row],[Updated Action]])),"Finished",AND(NOT(ISBLANK(Unique_Data[[#This Row],[Updated Action]])),Unique_Data[[#This Row],[Due date]]&gt;=TODAY()),"In Progress",Unique_Data[[#This Row],[Due date]]&lt;TODAY(),"Overdue")</f>
        <v>Finished</v>
      </c>
      <c r="AJ80" s="33"/>
    </row>
    <row r="81" spans="1:36">
      <c r="A81" s="11">
        <v>1200000029</v>
      </c>
      <c r="B81" s="11" t="s">
        <v>90</v>
      </c>
      <c r="C81" s="11" t="s">
        <v>16</v>
      </c>
      <c r="D81" s="12">
        <v>46091</v>
      </c>
      <c r="E81" s="11" t="s">
        <v>69</v>
      </c>
      <c r="F81"/>
      <c r="G81"/>
      <c r="H81" s="35" t="s">
        <v>119</v>
      </c>
      <c r="I81" s="71">
        <v>46091.197916666664</v>
      </c>
      <c r="J81" s="71">
        <v>46091.208333333336</v>
      </c>
      <c r="K81" s="11">
        <v>0.25</v>
      </c>
      <c r="L81" s="72">
        <v>46082</v>
      </c>
      <c r="M81" s="73">
        <f>_xlfn.ISOWEEKNUM(Unique_Data[[#This Row],[Created On]])</f>
        <v>11</v>
      </c>
      <c r="N81" s="73">
        <f>60*Unique_Data[[#This Row],[Downtime (hr.)]]</f>
        <v>15</v>
      </c>
      <c r="O81" s="73" t="str" cm="1">
        <f t="array" ref="O81">_xlfn.LET(
    _xlpm.text, LOWER(H81),
    _xlpm.keywords, Table2[Keyword],
    _xlpm.score,
        _xlfn.BYROW(_xlpm.keywords,
            _xlfn.LAMBDA(_xlpm.k,
                SUM(--ISNUMBER(SEARCH(_xlfn.TEXTSPLIT(LOWER(_xlpm.k)," "), _xlpm.text)))
            )
        ),
    _xlpm.bestMatch, _xlfn.XMATCH(MAX(_xlpm.score), _xlpm.score),
    IF(MAX(_xlpm.score)=0, "Other", INDEX(_xlpm.keywords, _xlpm.bestMatch))
)</f>
        <v>No Gantry</v>
      </c>
      <c r="P81" s="73" t="str">
        <f>IFERROR(INDEX(Table11[Failure Mode],MATCH(O81,Table11[Keyword],0)),"General Failure Mode")</f>
        <v>Gantry Motion Failure</v>
      </c>
      <c r="Q81" s="74" t="str">
        <f>IFERROR(INDEX(Table12[Failure Effect],MATCH(P81,Table12[Failure Mode],0)),"Operational performance degradation and need for maintenance review.")</f>
        <v>Equipment cannot travel to position, causing job delay, queue buildup, and lower productivity.</v>
      </c>
      <c r="R81" s="73">
        <f>IFERROR(INDEX(Table13[Base Severity],MATCH(C81,Table13[Equipment Class],0)),6)</f>
        <v>8</v>
      </c>
      <c r="S81" s="73">
        <f>IFERROR(INDEX(Table2[Severity],MATCH(O81,Table2[Keyword],0)),0)</f>
        <v>6</v>
      </c>
      <c r="T81" s="73">
        <f>IFERROR(LOOKUP(N81,Table6[Minutes],Table6[Severity]),0)</f>
        <v>4</v>
      </c>
      <c r="U81" s="73">
        <f>MAX(ROUNDUP(AVERAGE(R81,T81),0),Unique_Data[[#This Row],[Keyword Severity]])</f>
        <v>6</v>
      </c>
      <c r="V81" s="73">
        <f>IFERROR(INDEX(Table5[Detectability],MATCH(O81,Table5[Keyword],0)),IFERROR(INDEX(Table13[Default Detectability],MATCH(C81,Table13[Equipment Class],0)),6))</f>
        <v>3</v>
      </c>
      <c r="W81" s="73">
        <f t="shared" si="4"/>
        <v>8</v>
      </c>
      <c r="X81" s="75">
        <f t="shared" si="5"/>
        <v>144</v>
      </c>
      <c r="Y81" s="74" t="str">
        <f>IFERROR(INDEX(Table10[Recommended Action],MATCH(O81,Table10[Keyword],0)),"Review failure &amp; perform RCA")</f>
        <v>Inspect busbar/limit switches, travel drives and interlocks; test inverter and alignment.</v>
      </c>
      <c r="Z81" s="11" t="s">
        <v>14271</v>
      </c>
      <c r="AC81" s="73" t="str">
        <f t="shared" si="6"/>
        <v>Medium</v>
      </c>
      <c r="AD81" s="76"/>
      <c r="AE81" s="75">
        <f>Unique_Data[[#This Row],[Severity (S)]]</f>
        <v>6</v>
      </c>
      <c r="AF81" s="75" cm="1">
        <f t="array" ref="AF8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1" s="75" cm="1">
        <f t="array" ref="AG8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81" s="75">
        <f t="shared" si="7"/>
        <v>144</v>
      </c>
      <c r="AI81" s="77" t="str" cm="1">
        <f t="array" aca="1" ref="AI81" ca="1">_xlfn.IFS(ISBLANK(Unique_Data[[#This Row],[Updated Action]]),"Open",NOT(ISBLANK(Unique_Data[[#This Row],[Updated Action]])),"Finished",AND(NOT(ISBLANK(Unique_Data[[#This Row],[Updated Action]])),Unique_Data[[#This Row],[Due date]]&gt;=TODAY()),"In Progress",Unique_Data[[#This Row],[Due date]]&lt;TODAY(),"Overdue")</f>
        <v>Open</v>
      </c>
      <c r="AJ81" s="33"/>
    </row>
    <row r="82" spans="1:36">
      <c r="A82" s="11">
        <v>1200000030</v>
      </c>
      <c r="B82" s="11" t="s">
        <v>20</v>
      </c>
      <c r="C82" s="11" t="s">
        <v>16</v>
      </c>
      <c r="D82" s="12">
        <v>46093</v>
      </c>
      <c r="E82" s="11" t="s">
        <v>69</v>
      </c>
      <c r="F82"/>
      <c r="G82"/>
      <c r="H82" s="35" t="s">
        <v>120</v>
      </c>
      <c r="I82" s="71">
        <v>46093.060416666667</v>
      </c>
      <c r="J82" s="71">
        <v>46093.063888888886</v>
      </c>
      <c r="K82" s="11">
        <v>0.08</v>
      </c>
      <c r="L82" s="72">
        <v>46082</v>
      </c>
      <c r="M82" s="73">
        <f>_xlfn.ISOWEEKNUM(Unique_Data[[#This Row],[Created On]])</f>
        <v>11</v>
      </c>
      <c r="N82" s="73">
        <f>60*Unique_Data[[#This Row],[Downtime (hr.)]]</f>
        <v>4.8</v>
      </c>
      <c r="O82" s="73" t="str" cm="1">
        <f t="array" ref="O82">_xlfn.LET(
    _xlpm.text, LOWER(H82),
    _xlpm.keywords, Table2[Keyword],
    _xlpm.score,
        _xlfn.BYROW(_xlpm.keywords,
            _xlfn.LAMBDA(_xlpm.k,
                SUM(--ISNUMBER(SEARCH(_xlfn.TEXTSPLIT(LOWER(_xlpm.k)," "), _xlpm.text)))
            )
        ),
    _xlpm.bestMatch, _xlfn.XMATCH(MAX(_xlpm.score), _xlpm.score),
    IF(MAX(_xlpm.score)=0, "Other", INDEX(_xlpm.keywords, _xlpm.bestMatch))
)</f>
        <v>No Control</v>
      </c>
      <c r="P82" s="73" t="str">
        <f>IFERROR(INDEX(Table11[Failure Mode],MATCH(O82,Table11[Keyword],0)),"General Failure Mode")</f>
        <v>Control System Unavailable</v>
      </c>
      <c r="Q82" s="74" t="str">
        <f>IFERROR(INDEX(Table12[Failure Effect],MATCH(P82,Table12[Failure Mode],0)),"Operational performance degradation and need for maintenance review.")</f>
        <v>Loss of command response, unsafe operating condition, and immediate operational downtime.</v>
      </c>
      <c r="R82" s="73">
        <f>IFERROR(INDEX(Table13[Base Severity],MATCH(C82,Table13[Equipment Class],0)),6)</f>
        <v>8</v>
      </c>
      <c r="S82" s="73">
        <f>IFERROR(INDEX(Table2[Severity],MATCH(O82,Table2[Keyword],0)),0)</f>
        <v>6</v>
      </c>
      <c r="T82" s="73">
        <f>IFERROR(LOOKUP(N82,Table6[Minutes],Table6[Severity]),0)</f>
        <v>3</v>
      </c>
      <c r="U82" s="73">
        <f>MAX(ROUNDUP(AVERAGE(R82,T82),0),Unique_Data[[#This Row],[Keyword Severity]])</f>
        <v>6</v>
      </c>
      <c r="V82" s="73">
        <f>IFERROR(INDEX(Table5[Detectability],MATCH(O82,Table5[Keyword],0)),IFERROR(INDEX(Table13[Default Detectability],MATCH(C82,Table13[Equipment Class],0)),6))</f>
        <v>2</v>
      </c>
      <c r="W82" s="73">
        <f t="shared" si="4"/>
        <v>4</v>
      </c>
      <c r="X82" s="75">
        <f t="shared" si="5"/>
        <v>48</v>
      </c>
      <c r="Y82" s="74" t="str">
        <f>IFERROR(INDEX(Table10[Recommended Action],MATCH(O82,Table10[Keyword],0)),"Review failure &amp; perform RCA")</f>
        <v>Check control PLC, HMI comms, E-stop circuits; reload software if needed.</v>
      </c>
      <c r="Z82" s="11" t="s">
        <v>14271</v>
      </c>
      <c r="AC82" s="73" t="str">
        <f t="shared" si="6"/>
        <v>Low</v>
      </c>
      <c r="AD82" s="76"/>
      <c r="AE82" s="75">
        <f>Unique_Data[[#This Row],[Severity (S)]]</f>
        <v>6</v>
      </c>
      <c r="AF82" s="75" cm="1">
        <f t="array" ref="AF8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2" s="75" cm="1">
        <f t="array" ref="AG8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82" s="75">
        <f t="shared" si="7"/>
        <v>48</v>
      </c>
      <c r="AI82" s="77" t="str" cm="1">
        <f t="array" aca="1" ref="AI82" ca="1">_xlfn.IFS(ISBLANK(Unique_Data[[#This Row],[Updated Action]]),"Open",NOT(ISBLANK(Unique_Data[[#This Row],[Updated Action]])),"Finished",AND(NOT(ISBLANK(Unique_Data[[#This Row],[Updated Action]])),Unique_Data[[#This Row],[Due date]]&gt;=TODAY()),"In Progress",Unique_Data[[#This Row],[Due date]]&lt;TODAY(),"Overdue")</f>
        <v>Open</v>
      </c>
      <c r="AJ82" s="33"/>
    </row>
    <row r="83" spans="1:36">
      <c r="A83" s="11">
        <v>1200000031</v>
      </c>
      <c r="B83" s="11" t="s">
        <v>114</v>
      </c>
      <c r="C83" s="11" t="s">
        <v>16</v>
      </c>
      <c r="D83" s="12">
        <v>46094</v>
      </c>
      <c r="E83" s="11" t="s">
        <v>69</v>
      </c>
      <c r="F83"/>
      <c r="G83"/>
      <c r="H83" s="35" t="s">
        <v>121</v>
      </c>
      <c r="I83" s="71">
        <v>46094.125</v>
      </c>
      <c r="J83" s="71">
        <v>46094.145833333336</v>
      </c>
      <c r="K83" s="11">
        <v>0.5</v>
      </c>
      <c r="L83" s="72">
        <v>46082</v>
      </c>
      <c r="M83" s="73">
        <f>_xlfn.ISOWEEKNUM(Unique_Data[[#This Row],[Created On]])</f>
        <v>11</v>
      </c>
      <c r="N83" s="73">
        <f>60*Unique_Data[[#This Row],[Downtime (hr.)]]</f>
        <v>30</v>
      </c>
      <c r="O83" s="73" t="str" cm="1">
        <f t="array" ref="O83">_xlfn.LET(
    _xlpm.text, LOWER(H83),
    _xlpm.keywords, Table2[Keyword],
    _xlpm.score,
        _xlfn.BYROW(_xlpm.keywords,
            _xlfn.LAMBDA(_xlpm.k,
                SUM(--ISNUMBER(SEARCH(_xlfn.TEXTSPLIT(LOWER(_xlpm.k)," "), _xlpm.text)))
            )
        ),
    _xlpm.bestMatch, _xlfn.XMATCH(MAX(_xlpm.score), _xlpm.score),
    IF(MAX(_xlpm.score)=0, "Other", INDEX(_xlpm.keywords, _xlpm.bestMatch))
)</f>
        <v>Steering</v>
      </c>
      <c r="P83" s="73" t="str">
        <f>IFERROR(INDEX(Table11[Failure Mode],MATCH(O83,Table11[Keyword],0)),"General Failure Mode")</f>
        <v>Steering System Fault</v>
      </c>
      <c r="Q83" s="74" t="str">
        <f>IFERROR(INDEX(Table12[Failure Effect],MATCH(P83,Table12[Failure Mode],0)),"Operational performance degradation and need for maintenance review.")</f>
        <v>Poor maneuverability, travel misalignment, safety risk, and operational delay.</v>
      </c>
      <c r="R83" s="73">
        <f>IFERROR(INDEX(Table13[Base Severity],MATCH(C83,Table13[Equipment Class],0)),6)</f>
        <v>8</v>
      </c>
      <c r="S83" s="73">
        <f>IFERROR(INDEX(Table2[Severity],MATCH(O83,Table2[Keyword],0)),0)</f>
        <v>6</v>
      </c>
      <c r="T83" s="73">
        <f>IFERROR(LOOKUP(N83,Table6[Minutes],Table6[Severity]),0)</f>
        <v>5</v>
      </c>
      <c r="U83" s="73">
        <f>MAX(ROUNDUP(AVERAGE(R83,T83),0),Unique_Data[[#This Row],[Keyword Severity]])</f>
        <v>7</v>
      </c>
      <c r="V83" s="73">
        <f>IFERROR(INDEX(Table5[Detectability],MATCH(O83,Table5[Keyword],0)),IFERROR(INDEX(Table13[Default Detectability],MATCH(C83,Table13[Equipment Class],0)),6))</f>
        <v>2</v>
      </c>
      <c r="W83" s="73">
        <f t="shared" si="4"/>
        <v>4</v>
      </c>
      <c r="X83" s="75">
        <f t="shared" si="5"/>
        <v>56</v>
      </c>
      <c r="Y83" s="74" t="str">
        <f>IFERROR(INDEX(Table10[Recommended Action],MATCH(O83,Table10[Keyword],0)),"Review failure &amp; perform RCA")</f>
        <v>Calibrate auto-steering; inspect linkages/sensors; realign wheels.</v>
      </c>
      <c r="Z83" s="11" t="s">
        <v>14281</v>
      </c>
      <c r="AC83" s="73" t="str">
        <f t="shared" si="6"/>
        <v>Low</v>
      </c>
      <c r="AD83" s="76"/>
      <c r="AE83" s="75">
        <f>Unique_Data[[#This Row],[Severity (S)]]</f>
        <v>7</v>
      </c>
      <c r="AF83" s="75" cm="1">
        <f t="array" ref="AF8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3" s="75" cm="1">
        <f t="array" ref="AG8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83" s="75">
        <f t="shared" si="7"/>
        <v>56</v>
      </c>
      <c r="AI83" s="77" t="str" cm="1">
        <f t="array" aca="1" ref="AI83" ca="1">_xlfn.IFS(ISBLANK(Unique_Data[[#This Row],[Updated Action]]),"Open",NOT(ISBLANK(Unique_Data[[#This Row],[Updated Action]])),"Finished",AND(NOT(ISBLANK(Unique_Data[[#This Row],[Updated Action]])),Unique_Data[[#This Row],[Due date]]&gt;=TODAY()),"In Progress",Unique_Data[[#This Row],[Due date]]&lt;TODAY(),"Overdue")</f>
        <v>Open</v>
      </c>
      <c r="AJ83" s="33"/>
    </row>
    <row r="84" spans="1:36">
      <c r="A84" s="11">
        <v>1200000032</v>
      </c>
      <c r="B84" s="11" t="s">
        <v>51</v>
      </c>
      <c r="C84" s="11" t="s">
        <v>16</v>
      </c>
      <c r="D84" s="12">
        <v>46097</v>
      </c>
      <c r="E84" s="11" t="s">
        <v>69</v>
      </c>
      <c r="F84"/>
      <c r="G84"/>
      <c r="H84" s="35" t="s">
        <v>122</v>
      </c>
      <c r="I84" s="71">
        <v>46097.150694444441</v>
      </c>
      <c r="J84" s="71">
        <v>46097.159722222219</v>
      </c>
      <c r="K84" s="11">
        <v>0.22</v>
      </c>
      <c r="L84" s="72">
        <v>46082</v>
      </c>
      <c r="M84" s="73">
        <f>_xlfn.ISOWEEKNUM(Unique_Data[[#This Row],[Created On]])</f>
        <v>12</v>
      </c>
      <c r="N84" s="73">
        <f>60*Unique_Data[[#This Row],[Downtime (hr.)]]</f>
        <v>13.2</v>
      </c>
      <c r="O84" s="73" t="str" cm="1">
        <f t="array" ref="O84">_xlfn.LET(
    _xlpm.text, LOWER(H84),
    _xlpm.keywords, Table2[Keyword],
    _xlpm.score,
        _xlfn.BYROW(_xlpm.keywords,
            _xlfn.LAMBDA(_xlpm.k,
                SUM(--ISNUMBER(SEARCH(_xlfn.TEXTSPLIT(LOWER(_xlpm.k)," "), _xlpm.text)))
            )
        ),
    _xlpm.bestMatch, _xlfn.XMATCH(MAX(_xlpm.score), _xlpm.score),
    IF(MAX(_xlpm.score)=0, "Other", INDEX(_xlpm.keywords, _xlpm.bestMatch))
)</f>
        <v>No Gantry</v>
      </c>
      <c r="P84" s="73" t="str">
        <f>IFERROR(INDEX(Table11[Failure Mode],MATCH(O84,Table11[Keyword],0)),"General Failure Mode")</f>
        <v>Gantry Motion Failure</v>
      </c>
      <c r="Q84" s="74" t="str">
        <f>IFERROR(INDEX(Table12[Failure Effect],MATCH(P84,Table12[Failure Mode],0)),"Operational performance degradation and need for maintenance review.")</f>
        <v>Equipment cannot travel to position, causing job delay, queue buildup, and lower productivity.</v>
      </c>
      <c r="R84" s="73">
        <f>IFERROR(INDEX(Table13[Base Severity],MATCH(C84,Table13[Equipment Class],0)),6)</f>
        <v>8</v>
      </c>
      <c r="S84" s="73">
        <f>IFERROR(INDEX(Table2[Severity],MATCH(O84,Table2[Keyword],0)),0)</f>
        <v>6</v>
      </c>
      <c r="T84" s="73">
        <f>IFERROR(LOOKUP(N84,Table6[Minutes],Table6[Severity]),0)</f>
        <v>4</v>
      </c>
      <c r="U84" s="73">
        <f>MAX(ROUNDUP(AVERAGE(R84,T84),0),Unique_Data[[#This Row],[Keyword Severity]])</f>
        <v>6</v>
      </c>
      <c r="V84" s="73">
        <f>IFERROR(INDEX(Table5[Detectability],MATCH(O84,Table5[Keyword],0)),IFERROR(INDEX(Table13[Default Detectability],MATCH(C84,Table13[Equipment Class],0)),6))</f>
        <v>3</v>
      </c>
      <c r="W84" s="73">
        <f t="shared" si="4"/>
        <v>7</v>
      </c>
      <c r="X84" s="75">
        <f t="shared" si="5"/>
        <v>126</v>
      </c>
      <c r="Y84" s="74" t="str">
        <f>IFERROR(INDEX(Table10[Recommended Action],MATCH(O84,Table10[Keyword],0)),"Review failure &amp; perform RCA")</f>
        <v>Inspect busbar/limit switches, travel drives and interlocks; test inverter and alignment.</v>
      </c>
      <c r="Z84" s="11" t="s">
        <v>14271</v>
      </c>
      <c r="AA84" s="31" t="s">
        <v>14427</v>
      </c>
      <c r="AB84" s="31" t="s">
        <v>14428</v>
      </c>
      <c r="AC84" s="73" t="str">
        <f t="shared" si="6"/>
        <v>Medium</v>
      </c>
      <c r="AD84" s="76">
        <v>45991</v>
      </c>
      <c r="AE84" s="75">
        <f>Unique_Data[[#This Row],[Severity (S)]]</f>
        <v>6</v>
      </c>
      <c r="AF84" s="75" cm="1">
        <f t="array" ref="AF8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84" s="75" cm="1">
        <f t="array" ref="AG8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84" s="75">
        <f t="shared" si="7"/>
        <v>24</v>
      </c>
      <c r="AI84" s="77" t="str" cm="1">
        <f t="array" aca="1" ref="AI84" ca="1">_xlfn.IFS(ISBLANK(Unique_Data[[#This Row],[Updated Action]]),"Open",NOT(ISBLANK(Unique_Data[[#This Row],[Updated Action]])),"Finished",AND(NOT(ISBLANK(Unique_Data[[#This Row],[Updated Action]])),Unique_Data[[#This Row],[Due date]]&gt;=TODAY()),"In Progress",Unique_Data[[#This Row],[Due date]]&lt;TODAY(),"Overdue")</f>
        <v>Finished</v>
      </c>
      <c r="AJ84" s="33"/>
    </row>
    <row r="85" spans="1:36">
      <c r="A85" s="11">
        <v>1200000033</v>
      </c>
      <c r="B85" s="11" t="s">
        <v>61</v>
      </c>
      <c r="C85" s="11" t="s">
        <v>12</v>
      </c>
      <c r="D85" s="12">
        <v>46097</v>
      </c>
      <c r="E85" s="11" t="s">
        <v>69</v>
      </c>
      <c r="F85"/>
      <c r="G85"/>
      <c r="H85" s="35" t="s">
        <v>123</v>
      </c>
      <c r="I85" s="71">
        <v>46097.34375</v>
      </c>
      <c r="J85" s="71">
        <v>46097.350694444445</v>
      </c>
      <c r="K85" s="11">
        <v>0.17</v>
      </c>
      <c r="L85" s="72">
        <v>46082</v>
      </c>
      <c r="M85" s="73">
        <f>_xlfn.ISOWEEKNUM(Unique_Data[[#This Row],[Created On]])</f>
        <v>12</v>
      </c>
      <c r="N85" s="73">
        <f>60*Unique_Data[[#This Row],[Downtime (hr.)]]</f>
        <v>10.200000000000001</v>
      </c>
      <c r="O85" s="73" t="str" cm="1">
        <f t="array" ref="O85">_xlfn.LET(
    _xlpm.text, LOWER(H85),
    _xlpm.keywords, Table2[Keyword],
    _xlpm.score,
        _xlfn.BYROW(_xlpm.keywords,
            _xlfn.LAMBDA(_xlpm.k,
                SUM(--ISNUMBER(SEARCH(_xlfn.TEXTSPLIT(LOWER(_xlpm.k)," "), _xlpm.text)))
            )
        ),
    _xlpm.bestMatch, _xlfn.XMATCH(MAX(_xlpm.score), _xlpm.score),
    IF(MAX(_xlpm.score)=0, "Other", INDEX(_xlpm.keywords, _xlpm.bestMatch))
)</f>
        <v>No Trolley</v>
      </c>
      <c r="P85" s="73" t="str">
        <f>IFERROR(INDEX(Table11[Failure Mode],MATCH(O85,Table11[Keyword],0)),"General Failure Mode")</f>
        <v>Trolley Motion Failure</v>
      </c>
      <c r="Q85" s="74" t="str">
        <f>IFERROR(INDEX(Table12[Failure Effect],MATCH(P85,Table12[Failure Mode],0)),"Operational performance degradation and need for maintenance review.")</f>
        <v>Inability to position spreader correctly, cycle interruption, and handling delay.</v>
      </c>
      <c r="R85" s="73">
        <f>IFERROR(INDEX(Table13[Base Severity],MATCH(C85,Table13[Equipment Class],0)),6)</f>
        <v>9</v>
      </c>
      <c r="S85" s="73">
        <f>IFERROR(INDEX(Table2[Severity],MATCH(O85,Table2[Keyword],0)),0)</f>
        <v>6</v>
      </c>
      <c r="T85" s="73">
        <f>IFERROR(LOOKUP(N85,Table6[Minutes],Table6[Severity]),0)</f>
        <v>4</v>
      </c>
      <c r="U85" s="73">
        <f>MAX(ROUNDUP(AVERAGE(R85,T85),0),Unique_Data[[#This Row],[Keyword Severity]])</f>
        <v>7</v>
      </c>
      <c r="V85" s="73">
        <f>IFERROR(INDEX(Table5[Detectability],MATCH(O85,Table5[Keyword],0)),IFERROR(INDEX(Table13[Default Detectability],MATCH(C85,Table13[Equipment Class],0)),6))</f>
        <v>3</v>
      </c>
      <c r="W85" s="73">
        <f t="shared" si="4"/>
        <v>2</v>
      </c>
      <c r="X85" s="75">
        <f t="shared" si="5"/>
        <v>42</v>
      </c>
      <c r="Y85" s="74" t="str">
        <f>IFERROR(INDEX(Table10[Recommended Action],MATCH(O85,Table10[Keyword],0)),"Review failure &amp; perform RCA")</f>
        <v>Inspect trolley drives, cable reels and limit switches; test trolley inverter.</v>
      </c>
      <c r="Z85" s="11" t="s">
        <v>14271</v>
      </c>
      <c r="AA85" s="31" t="s">
        <v>14349</v>
      </c>
      <c r="AB85" s="31" t="s">
        <v>14419</v>
      </c>
      <c r="AC85" s="73" t="str">
        <f t="shared" si="6"/>
        <v>Low</v>
      </c>
      <c r="AD85" s="76">
        <v>45991</v>
      </c>
      <c r="AE85" s="75">
        <f>Unique_Data[[#This Row],[Severity (S)]]</f>
        <v>7</v>
      </c>
      <c r="AF85" s="75" cm="1">
        <f t="array" ref="AF8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85" s="75" cm="1">
        <f t="array" ref="AG8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5" s="75">
        <f t="shared" si="7"/>
        <v>7</v>
      </c>
      <c r="AI85" s="77" t="str" cm="1">
        <f t="array" aca="1" ref="AI85" ca="1">_xlfn.IFS(ISBLANK(Unique_Data[[#This Row],[Updated Action]]),"Open",NOT(ISBLANK(Unique_Data[[#This Row],[Updated Action]])),"Finished",AND(NOT(ISBLANK(Unique_Data[[#This Row],[Updated Action]])),Unique_Data[[#This Row],[Due date]]&gt;=TODAY()),"In Progress",Unique_Data[[#This Row],[Due date]]&lt;TODAY(),"Overdue")</f>
        <v>Finished</v>
      </c>
      <c r="AJ85" s="33"/>
    </row>
    <row r="86" spans="1:36">
      <c r="A86" s="11">
        <v>1200000034</v>
      </c>
      <c r="B86" s="11" t="s">
        <v>114</v>
      </c>
      <c r="C86" s="11" t="s">
        <v>16</v>
      </c>
      <c r="D86" s="12">
        <v>46097</v>
      </c>
      <c r="E86" s="11" t="s">
        <v>69</v>
      </c>
      <c r="F86"/>
      <c r="G86"/>
      <c r="H86" s="35" t="s">
        <v>108</v>
      </c>
      <c r="I86" s="71">
        <v>46097.375</v>
      </c>
      <c r="J86" s="71">
        <v>46097.388888888891</v>
      </c>
      <c r="K86" s="11">
        <v>0.33</v>
      </c>
      <c r="L86" s="72">
        <v>46082</v>
      </c>
      <c r="M86" s="73">
        <f>_xlfn.ISOWEEKNUM(Unique_Data[[#This Row],[Created On]])</f>
        <v>12</v>
      </c>
      <c r="N86" s="73">
        <f>60*Unique_Data[[#This Row],[Downtime (hr.)]]</f>
        <v>19.8</v>
      </c>
      <c r="O86" s="73" t="str" cm="1">
        <f t="array" ref="O86">_xlfn.LET(
    _xlpm.text, LOWER(H86),
    _xlpm.keywords, Table2[Keyword],
    _xlpm.score,
        _xlfn.BYROW(_xlpm.keywords,
            _xlfn.LAMBDA(_xlpm.k,
                SUM(--ISNUMBER(SEARCH(_xlfn.TEXTSPLIT(LOWER(_xlpm.k)," "), _xlpm.text)))
            )
        ),
    _xlpm.bestMatch, _xlfn.XMATCH(MAX(_xlpm.score), _xlpm.score),
    IF(MAX(_xlpm.score)=0, "Other", INDEX(_xlpm.keywords, _xlpm.bestMatch))
)</f>
        <v>No Hoist</v>
      </c>
      <c r="P86" s="73" t="str">
        <f>IFERROR(INDEX(Table11[Failure Mode],MATCH(O86,Table11[Keyword],0)),"General Failure Mode")</f>
        <v>Hoist Motion Failure</v>
      </c>
      <c r="Q86" s="74" t="str">
        <f>IFERROR(INDEX(Table12[Failure Effect],MATCH(P86,Table12[Failure Mode],0)),"Operational performance degradation and need for maintenance review.")</f>
        <v>Unable to lift/lower load, container handling interruption, and berth or yard productivity loss.</v>
      </c>
      <c r="R86" s="73">
        <f>IFERROR(INDEX(Table13[Base Severity],MATCH(C86,Table13[Equipment Class],0)),6)</f>
        <v>8</v>
      </c>
      <c r="S86" s="73">
        <f>IFERROR(INDEX(Table2[Severity],MATCH(O86,Table2[Keyword],0)),0)</f>
        <v>6</v>
      </c>
      <c r="T86" s="73">
        <f>IFERROR(LOOKUP(N86,Table6[Minutes],Table6[Severity]),0)</f>
        <v>4</v>
      </c>
      <c r="U86" s="73">
        <f>MAX(ROUNDUP(AVERAGE(R86,T86),0),Unique_Data[[#This Row],[Keyword Severity]])</f>
        <v>6</v>
      </c>
      <c r="V86" s="73">
        <f>IFERROR(INDEX(Table5[Detectability],MATCH(O86,Table5[Keyword],0)),IFERROR(INDEX(Table13[Default Detectability],MATCH(C86,Table13[Equipment Class],0)),6))</f>
        <v>3</v>
      </c>
      <c r="W86" s="73">
        <f t="shared" si="4"/>
        <v>6</v>
      </c>
      <c r="X86" s="75">
        <f t="shared" si="5"/>
        <v>108</v>
      </c>
      <c r="Y86" s="74" t="str">
        <f>IFERROR(INDEX(Table10[Recommended Action],MATCH(O86,Table10[Keyword],0)),"Review failure &amp; perform RCA")</f>
        <v>Check hoist brakes, over-travel limit switches, inverter alarms, motor and encoder.</v>
      </c>
      <c r="Z86" s="11" t="s">
        <v>14271</v>
      </c>
      <c r="AA86" s="31" t="s">
        <v>14429</v>
      </c>
      <c r="AB86" s="31" t="s">
        <v>14430</v>
      </c>
      <c r="AC86" s="73" t="str">
        <f t="shared" si="6"/>
        <v>Medium</v>
      </c>
      <c r="AD86" s="76">
        <v>46157</v>
      </c>
      <c r="AE86" s="75">
        <f>Unique_Data[[#This Row],[Severity (S)]]</f>
        <v>6</v>
      </c>
      <c r="AF86" s="75" cm="1">
        <f t="array" ref="AF8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86" s="75" cm="1">
        <f t="array" ref="AG8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86" s="75">
        <f t="shared" si="7"/>
        <v>30</v>
      </c>
      <c r="AI86" s="77" t="str" cm="1">
        <f t="array" aca="1" ref="AI86" ca="1">_xlfn.IFS(ISBLANK(Unique_Data[[#This Row],[Updated Action]]),"Open",NOT(ISBLANK(Unique_Data[[#This Row],[Updated Action]])),"Finished",AND(NOT(ISBLANK(Unique_Data[[#This Row],[Updated Action]])),Unique_Data[[#This Row],[Due date]]&gt;=TODAY()),"In Progress",Unique_Data[[#This Row],[Due date]]&lt;TODAY(),"Overdue")</f>
        <v>Finished</v>
      </c>
      <c r="AJ86" s="33"/>
    </row>
    <row r="87" spans="1:36">
      <c r="A87" s="11">
        <v>1200000035</v>
      </c>
      <c r="B87" s="11" t="s">
        <v>90</v>
      </c>
      <c r="C87" s="11" t="s">
        <v>16</v>
      </c>
      <c r="D87" s="12">
        <v>46097</v>
      </c>
      <c r="E87" s="11" t="s">
        <v>69</v>
      </c>
      <c r="F87"/>
      <c r="G87"/>
      <c r="H87" s="35" t="s">
        <v>122</v>
      </c>
      <c r="I87" s="71">
        <v>46097.913888888892</v>
      </c>
      <c r="J87" s="71">
        <v>46097.918749999997</v>
      </c>
      <c r="K87" s="11">
        <v>0.12</v>
      </c>
      <c r="L87" s="72">
        <v>46082</v>
      </c>
      <c r="M87" s="73">
        <f>_xlfn.ISOWEEKNUM(Unique_Data[[#This Row],[Created On]])</f>
        <v>12</v>
      </c>
      <c r="N87" s="73">
        <f>60*Unique_Data[[#This Row],[Downtime (hr.)]]</f>
        <v>7.1999999999999993</v>
      </c>
      <c r="O87" s="73" t="str" cm="1">
        <f t="array" ref="O87">_xlfn.LET(
    _xlpm.text, LOWER(H87),
    _xlpm.keywords, Table2[Keyword],
    _xlpm.score,
        _xlfn.BYROW(_xlpm.keywords,
            _xlfn.LAMBDA(_xlpm.k,
                SUM(--ISNUMBER(SEARCH(_xlfn.TEXTSPLIT(LOWER(_xlpm.k)," "), _xlpm.text)))
            )
        ),
    _xlpm.bestMatch, _xlfn.XMATCH(MAX(_xlpm.score), _xlpm.score),
    IF(MAX(_xlpm.score)=0, "Other", INDEX(_xlpm.keywords, _xlpm.bestMatch))
)</f>
        <v>No Gantry</v>
      </c>
      <c r="P87" s="73" t="str">
        <f>IFERROR(INDEX(Table11[Failure Mode],MATCH(O87,Table11[Keyword],0)),"General Failure Mode")</f>
        <v>Gantry Motion Failure</v>
      </c>
      <c r="Q87" s="74" t="str">
        <f>IFERROR(INDEX(Table12[Failure Effect],MATCH(P87,Table12[Failure Mode],0)),"Operational performance degradation and need for maintenance review.")</f>
        <v>Equipment cannot travel to position, causing job delay, queue buildup, and lower productivity.</v>
      </c>
      <c r="R87" s="73">
        <f>IFERROR(INDEX(Table13[Base Severity],MATCH(C87,Table13[Equipment Class],0)),6)</f>
        <v>8</v>
      </c>
      <c r="S87" s="73">
        <f>IFERROR(INDEX(Table2[Severity],MATCH(O87,Table2[Keyword],0)),0)</f>
        <v>6</v>
      </c>
      <c r="T87" s="73">
        <f>IFERROR(LOOKUP(N87,Table6[Minutes],Table6[Severity]),0)</f>
        <v>3</v>
      </c>
      <c r="U87" s="73">
        <f>MAX(ROUNDUP(AVERAGE(R87,T87),0),Unique_Data[[#This Row],[Keyword Severity]])</f>
        <v>6</v>
      </c>
      <c r="V87" s="73">
        <f>IFERROR(INDEX(Table5[Detectability],MATCH(O87,Table5[Keyword],0)),IFERROR(INDEX(Table13[Default Detectability],MATCH(C87,Table13[Equipment Class],0)),6))</f>
        <v>3</v>
      </c>
      <c r="W87" s="73">
        <f t="shared" si="4"/>
        <v>8</v>
      </c>
      <c r="X87" s="75">
        <f t="shared" si="5"/>
        <v>144</v>
      </c>
      <c r="Y87" s="74" t="str">
        <f>IFERROR(INDEX(Table10[Recommended Action],MATCH(O87,Table10[Keyword],0)),"Review failure &amp; perform RCA")</f>
        <v>Inspect busbar/limit switches, travel drives and interlocks; test inverter and alignment.</v>
      </c>
      <c r="Z87" s="11" t="s">
        <v>14271</v>
      </c>
      <c r="AA87" s="31" t="s">
        <v>14371</v>
      </c>
      <c r="AB87" s="31" t="s">
        <v>14372</v>
      </c>
      <c r="AC87" s="73" t="str">
        <f t="shared" si="6"/>
        <v>Medium</v>
      </c>
      <c r="AD87" s="76">
        <v>46218</v>
      </c>
      <c r="AE87" s="75">
        <f>Unique_Data[[#This Row],[Severity (S)]]</f>
        <v>6</v>
      </c>
      <c r="AF87" s="75" cm="1">
        <f t="array" ref="AF8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7" s="75" cm="1">
        <f t="array" ref="AG8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87" s="75">
        <f t="shared" si="7"/>
        <v>84</v>
      </c>
      <c r="AI87" s="77" t="str" cm="1">
        <f t="array" aca="1" ref="AI87" ca="1">_xlfn.IFS(ISBLANK(Unique_Data[[#This Row],[Updated Action]]),"Open",NOT(ISBLANK(Unique_Data[[#This Row],[Updated Action]])),"Finished",AND(NOT(ISBLANK(Unique_Data[[#This Row],[Updated Action]])),Unique_Data[[#This Row],[Due date]]&gt;=TODAY()),"In Progress",Unique_Data[[#This Row],[Due date]]&lt;TODAY(),"Overdue")</f>
        <v>Finished</v>
      </c>
      <c r="AJ87" s="33"/>
    </row>
    <row r="88" spans="1:36">
      <c r="A88" s="11">
        <v>1200000036</v>
      </c>
      <c r="B88" s="11" t="s">
        <v>124</v>
      </c>
      <c r="C88" s="11" t="s">
        <v>16</v>
      </c>
      <c r="D88" s="12">
        <v>46101</v>
      </c>
      <c r="E88" s="11" t="s">
        <v>69</v>
      </c>
      <c r="F88"/>
      <c r="G88"/>
      <c r="H88" s="35" t="s">
        <v>121</v>
      </c>
      <c r="I88" s="71">
        <v>46100.979166666664</v>
      </c>
      <c r="J88" s="71">
        <v>46100.989583333336</v>
      </c>
      <c r="K88" s="11">
        <v>0.25</v>
      </c>
      <c r="L88" s="72">
        <v>46082</v>
      </c>
      <c r="M88" s="73">
        <f>_xlfn.ISOWEEKNUM(Unique_Data[[#This Row],[Created On]])</f>
        <v>12</v>
      </c>
      <c r="N88" s="73">
        <f>60*Unique_Data[[#This Row],[Downtime (hr.)]]</f>
        <v>15</v>
      </c>
      <c r="O88" s="73" t="str" cm="1">
        <f t="array" ref="O88">_xlfn.LET(
    _xlpm.text, LOWER(H88),
    _xlpm.keywords, Table2[Keyword],
    _xlpm.score,
        _xlfn.BYROW(_xlpm.keywords,
            _xlfn.LAMBDA(_xlpm.k,
                SUM(--ISNUMBER(SEARCH(_xlfn.TEXTSPLIT(LOWER(_xlpm.k)," "), _xlpm.text)))
            )
        ),
    _xlpm.bestMatch, _xlfn.XMATCH(MAX(_xlpm.score), _xlpm.score),
    IF(MAX(_xlpm.score)=0, "Other", INDEX(_xlpm.keywords, _xlpm.bestMatch))
)</f>
        <v>Steering</v>
      </c>
      <c r="P88" s="73" t="str">
        <f>IFERROR(INDEX(Table11[Failure Mode],MATCH(O88,Table11[Keyword],0)),"General Failure Mode")</f>
        <v>Steering System Fault</v>
      </c>
      <c r="Q88" s="74" t="str">
        <f>IFERROR(INDEX(Table12[Failure Effect],MATCH(P88,Table12[Failure Mode],0)),"Operational performance degradation and need for maintenance review.")</f>
        <v>Poor maneuverability, travel misalignment, safety risk, and operational delay.</v>
      </c>
      <c r="R88" s="73">
        <f>IFERROR(INDEX(Table13[Base Severity],MATCH(C88,Table13[Equipment Class],0)),6)</f>
        <v>8</v>
      </c>
      <c r="S88" s="73">
        <f>IFERROR(INDEX(Table2[Severity],MATCH(O88,Table2[Keyword],0)),0)</f>
        <v>6</v>
      </c>
      <c r="T88" s="73">
        <f>IFERROR(LOOKUP(N88,Table6[Minutes],Table6[Severity]),0)</f>
        <v>4</v>
      </c>
      <c r="U88" s="73">
        <f>MAX(ROUNDUP(AVERAGE(R88,T88),0),Unique_Data[[#This Row],[Keyword Severity]])</f>
        <v>6</v>
      </c>
      <c r="V88" s="73">
        <f>IFERROR(INDEX(Table5[Detectability],MATCH(O88,Table5[Keyword],0)),IFERROR(INDEX(Table13[Default Detectability],MATCH(C88,Table13[Equipment Class],0)),6))</f>
        <v>2</v>
      </c>
      <c r="W88" s="73">
        <f t="shared" si="4"/>
        <v>2</v>
      </c>
      <c r="X88" s="75">
        <f t="shared" si="5"/>
        <v>24</v>
      </c>
      <c r="Y88" s="74" t="str">
        <f>IFERROR(INDEX(Table10[Recommended Action],MATCH(O88,Table10[Keyword],0)),"Review failure &amp; perform RCA")</f>
        <v>Calibrate auto-steering; inspect linkages/sensors; realign wheels.</v>
      </c>
      <c r="Z88" s="11" t="s">
        <v>14280</v>
      </c>
      <c r="AB88" s="32"/>
      <c r="AC88" s="73" t="str">
        <f t="shared" si="6"/>
        <v>Low</v>
      </c>
      <c r="AD88" s="76"/>
      <c r="AE88" s="75">
        <f>Unique_Data[[#This Row],[Severity (S)]]</f>
        <v>6</v>
      </c>
      <c r="AF88" s="75" cm="1">
        <f t="array" ref="AF8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8" s="75" cm="1">
        <f t="array" ref="AG8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88" s="75">
        <f t="shared" si="7"/>
        <v>24</v>
      </c>
      <c r="AI88" s="77" t="str" cm="1">
        <f t="array" aca="1" ref="AI88" ca="1">_xlfn.IFS(ISBLANK(Unique_Data[[#This Row],[Updated Action]]),"Open",NOT(ISBLANK(Unique_Data[[#This Row],[Updated Action]])),"Finished",AND(NOT(ISBLANK(Unique_Data[[#This Row],[Updated Action]])),Unique_Data[[#This Row],[Due date]]&gt;=TODAY()),"In Progress",Unique_Data[[#This Row],[Due date]]&lt;TODAY(),"Overdue")</f>
        <v>Open</v>
      </c>
      <c r="AJ88" s="33"/>
    </row>
    <row r="89" spans="1:36">
      <c r="A89" s="11">
        <v>1200000037</v>
      </c>
      <c r="B89" s="11" t="s">
        <v>18</v>
      </c>
      <c r="C89" s="11" t="s">
        <v>12</v>
      </c>
      <c r="D89" s="12">
        <v>46102</v>
      </c>
      <c r="E89" s="11" t="s">
        <v>69</v>
      </c>
      <c r="F89"/>
      <c r="G89"/>
      <c r="H89" s="35" t="s">
        <v>125</v>
      </c>
      <c r="I89" s="71">
        <v>46101.458333333336</v>
      </c>
      <c r="J89" s="71">
        <v>46101.475694444445</v>
      </c>
      <c r="K89" s="11">
        <v>0.42</v>
      </c>
      <c r="L89" s="72">
        <v>46082</v>
      </c>
      <c r="M89" s="73">
        <f>_xlfn.ISOWEEKNUM(Unique_Data[[#This Row],[Created On]])</f>
        <v>12</v>
      </c>
      <c r="N89" s="73">
        <f>60*Unique_Data[[#This Row],[Downtime (hr.)]]</f>
        <v>25.2</v>
      </c>
      <c r="O89" s="73" t="str" cm="1">
        <f t="array" ref="O89">_xlfn.LET(
    _xlpm.text, LOWER(H89),
    _xlpm.keywords, Table2[Keyword],
    _xlpm.score,
        _xlfn.BYROW(_xlpm.keywords,
            _xlfn.LAMBDA(_xlpm.k,
                SUM(--ISNUMBER(SEARCH(_xlfn.TEXTSPLIT(LOWER(_xlpm.k)," "), _xlpm.text)))
            )
        ),
    _xlpm.bestMatch, _xlfn.XMATCH(MAX(_xlpm.score), _xlpm.score),
    IF(MAX(_xlpm.score)=0, "Other", INDEX(_xlpm.keywords, _xlpm.bestMatch))
)</f>
        <v>Other</v>
      </c>
      <c r="P89" s="73" t="str">
        <f>IFERROR(INDEX(Table11[Failure Mode],MATCH(O89,Table11[Keyword],0)),"General Failure Mode")</f>
        <v>General Failure Mode</v>
      </c>
      <c r="Q89" s="74" t="str">
        <f>IFERROR(INDEX(Table12[Failure Effect],MATCH(P89,Table12[Failure Mode],0)),"Operational performance degradation and need for maintenance review.")</f>
        <v>Operational performance degradation and need for maintenance review.</v>
      </c>
      <c r="R89" s="73">
        <f>IFERROR(INDEX(Table13[Base Severity],MATCH(C89,Table13[Equipment Class],0)),6)</f>
        <v>9</v>
      </c>
      <c r="S89" s="73">
        <f>IFERROR(INDEX(Table2[Severity],MATCH(O89,Table2[Keyword],0)),0)</f>
        <v>0</v>
      </c>
      <c r="T89" s="73">
        <f>IFERROR(LOOKUP(N89,Table6[Minutes],Table6[Severity]),0)</f>
        <v>4</v>
      </c>
      <c r="U89" s="73">
        <f>MAX(ROUNDUP(AVERAGE(R89,T89),0),Unique_Data[[#This Row],[Keyword Severity]])</f>
        <v>7</v>
      </c>
      <c r="V89" s="73">
        <f>IFERROR(INDEX(Table5[Detectability],MATCH(O89,Table5[Keyword],0)),IFERROR(INDEX(Table13[Default Detectability],MATCH(C89,Table13[Equipment Class],0)),6))</f>
        <v>4</v>
      </c>
      <c r="W89" s="73">
        <f t="shared" si="4"/>
        <v>5</v>
      </c>
      <c r="X89" s="75">
        <f t="shared" si="5"/>
        <v>140</v>
      </c>
      <c r="Y89" s="74" t="str">
        <f>IFERROR(INDEX(Table10[Recommended Action],MATCH(O89,Table10[Keyword],0)),"Review failure &amp; perform RCA")</f>
        <v>Review failure &amp; perform RCA</v>
      </c>
      <c r="Z89" s="11" t="s">
        <v>14271</v>
      </c>
      <c r="AA89" s="31" t="s">
        <v>14353</v>
      </c>
      <c r="AB89" s="31" t="s">
        <v>14372</v>
      </c>
      <c r="AC89" s="73" t="str">
        <f t="shared" si="6"/>
        <v>Medium</v>
      </c>
      <c r="AD89" s="76">
        <v>45991</v>
      </c>
      <c r="AE89" s="75">
        <f>Unique_Data[[#This Row],[Severity (S)]]</f>
        <v>7</v>
      </c>
      <c r="AF89" s="75" cm="1">
        <f t="array" ref="AF8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9" s="75" cm="1">
        <f t="array" ref="AG8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89" s="75">
        <f t="shared" si="7"/>
        <v>84</v>
      </c>
      <c r="AI89" s="77" t="str" cm="1">
        <f t="array" aca="1" ref="AI89" ca="1">_xlfn.IFS(ISBLANK(Unique_Data[[#This Row],[Updated Action]]),"Open",NOT(ISBLANK(Unique_Data[[#This Row],[Updated Action]])),"Finished",AND(NOT(ISBLANK(Unique_Data[[#This Row],[Updated Action]])),Unique_Data[[#This Row],[Due date]]&gt;=TODAY()),"In Progress",Unique_Data[[#This Row],[Due date]]&lt;TODAY(),"Overdue")</f>
        <v>Finished</v>
      </c>
      <c r="AJ89" s="33"/>
    </row>
    <row r="90" spans="1:36">
      <c r="A90" s="11">
        <v>1200000038</v>
      </c>
      <c r="B90" s="11" t="s">
        <v>61</v>
      </c>
      <c r="C90" s="11" t="s">
        <v>12</v>
      </c>
      <c r="D90" s="12">
        <v>46103</v>
      </c>
      <c r="E90" s="11" t="s">
        <v>69</v>
      </c>
      <c r="F90"/>
      <c r="G90"/>
      <c r="H90" s="35" t="s">
        <v>126</v>
      </c>
      <c r="I90" s="71">
        <v>46103.274305555555</v>
      </c>
      <c r="J90" s="71">
        <v>46103.280555555553</v>
      </c>
      <c r="K90" s="11">
        <v>0.15</v>
      </c>
      <c r="L90" s="72">
        <v>46082</v>
      </c>
      <c r="M90" s="73">
        <f>_xlfn.ISOWEEKNUM(Unique_Data[[#This Row],[Created On]])</f>
        <v>12</v>
      </c>
      <c r="N90" s="73">
        <f>60*Unique_Data[[#This Row],[Downtime (hr.)]]</f>
        <v>9</v>
      </c>
      <c r="O90" s="73" t="str" cm="1">
        <f t="array" ref="O90">_xlfn.LET(
    _xlpm.text, LOWER(H90),
    _xlpm.keywords, Table2[Keyword],
    _xlpm.score,
        _xlfn.BYROW(_xlpm.keywords,
            _xlfn.LAMBDA(_xlpm.k,
                SUM(--ISNUMBER(SEARCH(_xlfn.TEXTSPLIT(LOWER(_xlpm.k)," "), _xlpm.text)))
            )
        ),
    _xlpm.bestMatch, _xlfn.XMATCH(MAX(_xlpm.score), _xlpm.score),
    IF(MAX(_xlpm.score)=0, "Other", INDEX(_xlpm.keywords, _xlpm.bestMatch))
)</f>
        <v>No Hoist</v>
      </c>
      <c r="P90" s="73" t="str">
        <f>IFERROR(INDEX(Table11[Failure Mode],MATCH(O90,Table11[Keyword],0)),"General Failure Mode")</f>
        <v>Hoist Motion Failure</v>
      </c>
      <c r="Q90" s="74" t="str">
        <f>IFERROR(INDEX(Table12[Failure Effect],MATCH(P90,Table12[Failure Mode],0)),"Operational performance degradation and need for maintenance review.")</f>
        <v>Unable to lift/lower load, container handling interruption, and berth or yard productivity loss.</v>
      </c>
      <c r="R90" s="73">
        <f>IFERROR(INDEX(Table13[Base Severity],MATCH(C90,Table13[Equipment Class],0)),6)</f>
        <v>9</v>
      </c>
      <c r="S90" s="73">
        <f>IFERROR(INDEX(Table2[Severity],MATCH(O90,Table2[Keyword],0)),0)</f>
        <v>6</v>
      </c>
      <c r="T90" s="73">
        <f>IFERROR(LOOKUP(N90,Table6[Minutes],Table6[Severity]),0)</f>
        <v>3</v>
      </c>
      <c r="U90" s="73">
        <f>MAX(ROUNDUP(AVERAGE(R90,T90),0),Unique_Data[[#This Row],[Keyword Severity]])</f>
        <v>6</v>
      </c>
      <c r="V90" s="73">
        <f>IFERROR(INDEX(Table5[Detectability],MATCH(O90,Table5[Keyword],0)),IFERROR(INDEX(Table13[Default Detectability],MATCH(C90,Table13[Equipment Class],0)),6))</f>
        <v>3</v>
      </c>
      <c r="W90" s="73">
        <f t="shared" si="4"/>
        <v>9</v>
      </c>
      <c r="X90" s="75">
        <f t="shared" si="5"/>
        <v>162</v>
      </c>
      <c r="Y90" s="74" t="str">
        <f>IFERROR(INDEX(Table10[Recommended Action],MATCH(O90,Table10[Keyword],0)),"Review failure &amp; perform RCA")</f>
        <v>Check hoist brakes, over-travel limit switches, inverter alarms, motor and encoder.</v>
      </c>
      <c r="Z90" s="11" t="s">
        <v>14271</v>
      </c>
      <c r="AA90" s="31" t="s">
        <v>14345</v>
      </c>
      <c r="AB90" s="31" t="s">
        <v>14418</v>
      </c>
      <c r="AC90" s="73" t="str">
        <f t="shared" si="6"/>
        <v>Medium</v>
      </c>
      <c r="AD90" s="76">
        <v>45991</v>
      </c>
      <c r="AE90" s="75">
        <f>Unique_Data[[#This Row],[Severity (S)]]</f>
        <v>6</v>
      </c>
      <c r="AF90" s="75" cm="1">
        <f t="array" ref="AF9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90" s="75" cm="1">
        <f t="array" ref="AG9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90" s="75">
        <f t="shared" si="7"/>
        <v>36</v>
      </c>
      <c r="AI90" s="77" t="str" cm="1">
        <f t="array" aca="1" ref="AI90" ca="1">_xlfn.IFS(ISBLANK(Unique_Data[[#This Row],[Updated Action]]),"Open",NOT(ISBLANK(Unique_Data[[#This Row],[Updated Action]])),"Finished",AND(NOT(ISBLANK(Unique_Data[[#This Row],[Updated Action]])),Unique_Data[[#This Row],[Due date]]&gt;=TODAY()),"In Progress",Unique_Data[[#This Row],[Due date]]&lt;TODAY(),"Overdue")</f>
        <v>Finished</v>
      </c>
      <c r="AJ90" s="33"/>
    </row>
    <row r="91" spans="1:36">
      <c r="A91" s="11">
        <v>1200000039</v>
      </c>
      <c r="B91" s="11" t="s">
        <v>95</v>
      </c>
      <c r="C91" s="11" t="s">
        <v>16</v>
      </c>
      <c r="D91" s="12">
        <v>46103</v>
      </c>
      <c r="E91" s="11" t="s">
        <v>69</v>
      </c>
      <c r="F91"/>
      <c r="G91"/>
      <c r="H91" s="35" t="s">
        <v>127</v>
      </c>
      <c r="I91" s="71">
        <v>46103.041666666664</v>
      </c>
      <c r="J91" s="71">
        <v>46103.044444444444</v>
      </c>
      <c r="K91" s="11">
        <v>7.0000000000000007E-2</v>
      </c>
      <c r="L91" s="72">
        <v>46082</v>
      </c>
      <c r="M91" s="73">
        <f>_xlfn.ISOWEEKNUM(Unique_Data[[#This Row],[Created On]])</f>
        <v>12</v>
      </c>
      <c r="N91" s="73">
        <f>60*Unique_Data[[#This Row],[Downtime (hr.)]]</f>
        <v>4.2</v>
      </c>
      <c r="O91" s="73" t="str" cm="1">
        <f t="array" ref="O91">_xlfn.LET(
    _xlpm.text, LOWER(H91),
    _xlpm.keywords, Table2[Keyword],
    _xlpm.score,
        _xlfn.BYROW(_xlpm.keywords,
            _xlfn.LAMBDA(_xlpm.k,
                SUM(--ISNUMBER(SEARCH(_xlfn.TEXTSPLIT(LOWER(_xlpm.k)," "), _xlpm.text)))
            )
        ),
    _xlpm.bestMatch, _xlfn.XMATCH(MAX(_xlpm.score), _xlpm.score),
    IF(MAX(_xlpm.score)=0, "Other", INDEX(_xlpm.keywords, _xlpm.bestMatch))
)</f>
        <v>No Control</v>
      </c>
      <c r="P91" s="73" t="str">
        <f>IFERROR(INDEX(Table11[Failure Mode],MATCH(O91,Table11[Keyword],0)),"General Failure Mode")</f>
        <v>Control System Unavailable</v>
      </c>
      <c r="Q91" s="74" t="str">
        <f>IFERROR(INDEX(Table12[Failure Effect],MATCH(P91,Table12[Failure Mode],0)),"Operational performance degradation and need for maintenance review.")</f>
        <v>Loss of command response, unsafe operating condition, and immediate operational downtime.</v>
      </c>
      <c r="R91" s="73">
        <f>IFERROR(INDEX(Table13[Base Severity],MATCH(C91,Table13[Equipment Class],0)),6)</f>
        <v>8</v>
      </c>
      <c r="S91" s="73">
        <f>IFERROR(INDEX(Table2[Severity],MATCH(O91,Table2[Keyword],0)),0)</f>
        <v>6</v>
      </c>
      <c r="T91" s="73">
        <f>IFERROR(LOOKUP(N91,Table6[Minutes],Table6[Severity]),0)</f>
        <v>3</v>
      </c>
      <c r="U91" s="73">
        <f>MAX(ROUNDUP(AVERAGE(R91,T91),0),Unique_Data[[#This Row],[Keyword Severity]])</f>
        <v>6</v>
      </c>
      <c r="V91" s="73">
        <f>IFERROR(INDEX(Table5[Detectability],MATCH(O91,Table5[Keyword],0)),IFERROR(INDEX(Table13[Default Detectability],MATCH(C91,Table13[Equipment Class],0)),6))</f>
        <v>2</v>
      </c>
      <c r="W91" s="73">
        <f t="shared" si="4"/>
        <v>7</v>
      </c>
      <c r="X91" s="75">
        <f t="shared" si="5"/>
        <v>84</v>
      </c>
      <c r="Y91" s="74" t="str">
        <f>IFERROR(INDEX(Table10[Recommended Action],MATCH(O91,Table10[Keyword],0)),"Review failure &amp; perform RCA")</f>
        <v>Check control PLC, HMI comms, E-stop circuits; reload software if needed.</v>
      </c>
      <c r="Z91" s="11" t="s">
        <v>14271</v>
      </c>
      <c r="AA91" s="31" t="s">
        <v>14431</v>
      </c>
      <c r="AB91" s="31" t="s">
        <v>14372</v>
      </c>
      <c r="AC91" s="73" t="str">
        <f t="shared" si="6"/>
        <v>Low</v>
      </c>
      <c r="AD91" s="76">
        <v>46104</v>
      </c>
      <c r="AE91" s="75">
        <f>Unique_Data[[#This Row],[Severity (S)]]</f>
        <v>6</v>
      </c>
      <c r="AF91" s="75" cm="1">
        <f t="array" ref="AF9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91" s="75" cm="1">
        <f t="array" ref="AG9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91" s="75">
        <f t="shared" si="7"/>
        <v>36</v>
      </c>
      <c r="AI91" s="77" t="str" cm="1">
        <f t="array" aca="1" ref="AI91" ca="1">_xlfn.IFS(ISBLANK(Unique_Data[[#This Row],[Updated Action]]),"Open",NOT(ISBLANK(Unique_Data[[#This Row],[Updated Action]])),"Finished",AND(NOT(ISBLANK(Unique_Data[[#This Row],[Updated Action]])),Unique_Data[[#This Row],[Due date]]&gt;=TODAY()),"In Progress",Unique_Data[[#This Row],[Due date]]&lt;TODAY(),"Overdue")</f>
        <v>Finished</v>
      </c>
      <c r="AJ91" s="33"/>
    </row>
    <row r="92" spans="1:36">
      <c r="A92" s="11">
        <v>1200000040</v>
      </c>
      <c r="B92" s="11" t="s">
        <v>114</v>
      </c>
      <c r="C92" s="11" t="s">
        <v>16</v>
      </c>
      <c r="D92" s="12">
        <v>46103</v>
      </c>
      <c r="E92" s="11" t="s">
        <v>69</v>
      </c>
      <c r="F92"/>
      <c r="G92"/>
      <c r="H92" s="35" t="s">
        <v>126</v>
      </c>
      <c r="I92" s="71">
        <v>46103.047222222223</v>
      </c>
      <c r="J92" s="71">
        <v>46103.054861111108</v>
      </c>
      <c r="K92" s="11">
        <v>0.18</v>
      </c>
      <c r="L92" s="72">
        <v>46082</v>
      </c>
      <c r="M92" s="73">
        <f>_xlfn.ISOWEEKNUM(Unique_Data[[#This Row],[Created On]])</f>
        <v>12</v>
      </c>
      <c r="N92" s="73">
        <f>60*Unique_Data[[#This Row],[Downtime (hr.)]]</f>
        <v>10.799999999999999</v>
      </c>
      <c r="O92" s="73" t="str" cm="1">
        <f t="array" ref="O92">_xlfn.LET(
    _xlpm.text, LOWER(H92),
    _xlpm.keywords, Table2[Keyword],
    _xlpm.score,
        _xlfn.BYROW(_xlpm.keywords,
            _xlfn.LAMBDA(_xlpm.k,
                SUM(--ISNUMBER(SEARCH(_xlfn.TEXTSPLIT(LOWER(_xlpm.k)," "), _xlpm.text)))
            )
        ),
    _xlpm.bestMatch, _xlfn.XMATCH(MAX(_xlpm.score), _xlpm.score),
    IF(MAX(_xlpm.score)=0, "Other", INDEX(_xlpm.keywords, _xlpm.bestMatch))
)</f>
        <v>No Hoist</v>
      </c>
      <c r="P92" s="73" t="str">
        <f>IFERROR(INDEX(Table11[Failure Mode],MATCH(O92,Table11[Keyword],0)),"General Failure Mode")</f>
        <v>Hoist Motion Failure</v>
      </c>
      <c r="Q92" s="74" t="str">
        <f>IFERROR(INDEX(Table12[Failure Effect],MATCH(P92,Table12[Failure Mode],0)),"Operational performance degradation and need for maintenance review.")</f>
        <v>Unable to lift/lower load, container handling interruption, and berth or yard productivity loss.</v>
      </c>
      <c r="R92" s="73">
        <f>IFERROR(INDEX(Table13[Base Severity],MATCH(C92,Table13[Equipment Class],0)),6)</f>
        <v>8</v>
      </c>
      <c r="S92" s="73">
        <f>IFERROR(INDEX(Table2[Severity],MATCH(O92,Table2[Keyword],0)),0)</f>
        <v>6</v>
      </c>
      <c r="T92" s="73">
        <f>IFERROR(LOOKUP(N92,Table6[Minutes],Table6[Severity]),0)</f>
        <v>4</v>
      </c>
      <c r="U92" s="73">
        <f>MAX(ROUNDUP(AVERAGE(R92,T92),0),Unique_Data[[#This Row],[Keyword Severity]])</f>
        <v>6</v>
      </c>
      <c r="V92" s="73">
        <f>IFERROR(INDEX(Table5[Detectability],MATCH(O92,Table5[Keyword],0)),IFERROR(INDEX(Table13[Default Detectability],MATCH(C92,Table13[Equipment Class],0)),6))</f>
        <v>3</v>
      </c>
      <c r="W92" s="73">
        <f t="shared" si="4"/>
        <v>6</v>
      </c>
      <c r="X92" s="75">
        <f t="shared" si="5"/>
        <v>108</v>
      </c>
      <c r="Y92" s="74" t="str">
        <f>IFERROR(INDEX(Table10[Recommended Action],MATCH(O92,Table10[Keyword],0)),"Review failure &amp; perform RCA")</f>
        <v>Check hoist brakes, over-travel limit switches, inverter alarms, motor and encoder.</v>
      </c>
      <c r="Z92" s="11" t="s">
        <v>14271</v>
      </c>
      <c r="AA92" s="31" t="s">
        <v>14432</v>
      </c>
      <c r="AB92" s="31" t="s">
        <v>14433</v>
      </c>
      <c r="AC92" s="73" t="str">
        <f t="shared" si="6"/>
        <v>Medium</v>
      </c>
      <c r="AD92" s="76">
        <v>46104</v>
      </c>
      <c r="AE92" s="75">
        <f>Unique_Data[[#This Row],[Severity (S)]]</f>
        <v>6</v>
      </c>
      <c r="AF92" s="75" cm="1">
        <f t="array" ref="AF9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92" s="75" cm="1">
        <f t="array" ref="AG9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92" s="75">
        <f t="shared" si="7"/>
        <v>108</v>
      </c>
      <c r="AI92" s="77" t="str" cm="1">
        <f t="array" aca="1" ref="AI92" ca="1">_xlfn.IFS(ISBLANK(Unique_Data[[#This Row],[Updated Action]]),"Open",NOT(ISBLANK(Unique_Data[[#This Row],[Updated Action]])),"Finished",AND(NOT(ISBLANK(Unique_Data[[#This Row],[Updated Action]])),Unique_Data[[#This Row],[Due date]]&gt;=TODAY()),"In Progress",Unique_Data[[#This Row],[Due date]]&lt;TODAY(),"Overdue")</f>
        <v>Finished</v>
      </c>
      <c r="AJ92" s="33"/>
    </row>
    <row r="93" spans="1:36">
      <c r="A93" s="11">
        <v>1200000041</v>
      </c>
      <c r="B93" s="11" t="s">
        <v>95</v>
      </c>
      <c r="C93" s="11" t="s">
        <v>16</v>
      </c>
      <c r="D93" s="12">
        <v>46107</v>
      </c>
      <c r="E93" s="11" t="s">
        <v>69</v>
      </c>
      <c r="F93"/>
      <c r="G93"/>
      <c r="H93" s="35" t="s">
        <v>128</v>
      </c>
      <c r="I93" s="71">
        <v>46106.916666666664</v>
      </c>
      <c r="J93" s="71">
        <v>46106.9375</v>
      </c>
      <c r="K93" s="11">
        <v>0.5</v>
      </c>
      <c r="L93" s="72">
        <v>46082</v>
      </c>
      <c r="M93" s="73">
        <f>_xlfn.ISOWEEKNUM(Unique_Data[[#This Row],[Created On]])</f>
        <v>13</v>
      </c>
      <c r="N93" s="73">
        <f>60*Unique_Data[[#This Row],[Downtime (hr.)]]</f>
        <v>30</v>
      </c>
      <c r="O93" s="73" t="str" cm="1">
        <f t="array" ref="O93">_xlfn.LET(
    _xlpm.text, LOWER(H93),
    _xlpm.keywords, Table2[Keyword],
    _xlpm.score,
        _xlfn.BYROW(_xlpm.keywords,
            _xlfn.LAMBDA(_xlpm.k,
                SUM(--ISNUMBER(SEARCH(_xlfn.TEXTSPLIT(LOWER(_xlpm.k)," "), _xlpm.text)))
            )
        ),
    _xlpm.bestMatch, _xlfn.XMATCH(MAX(_xlpm.score), _xlpm.score),
    IF(MAX(_xlpm.score)=0, "Other", INDEX(_xlpm.keywords, _xlpm.bestMatch))
)</f>
        <v>No Control</v>
      </c>
      <c r="P93" s="73" t="str">
        <f>IFERROR(INDEX(Table11[Failure Mode],MATCH(O93,Table11[Keyword],0)),"General Failure Mode")</f>
        <v>Control System Unavailable</v>
      </c>
      <c r="Q93" s="74" t="str">
        <f>IFERROR(INDEX(Table12[Failure Effect],MATCH(P93,Table12[Failure Mode],0)),"Operational performance degradation and need for maintenance review.")</f>
        <v>Loss of command response, unsafe operating condition, and immediate operational downtime.</v>
      </c>
      <c r="R93" s="73">
        <f>IFERROR(INDEX(Table13[Base Severity],MATCH(C93,Table13[Equipment Class],0)),6)</f>
        <v>8</v>
      </c>
      <c r="S93" s="73">
        <f>IFERROR(INDEX(Table2[Severity],MATCH(O93,Table2[Keyword],0)),0)</f>
        <v>6</v>
      </c>
      <c r="T93" s="73">
        <f>IFERROR(LOOKUP(N93,Table6[Minutes],Table6[Severity]),0)</f>
        <v>5</v>
      </c>
      <c r="U93" s="73">
        <f>MAX(ROUNDUP(AVERAGE(R93,T93),0),Unique_Data[[#This Row],[Keyword Severity]])</f>
        <v>7</v>
      </c>
      <c r="V93" s="73">
        <f>IFERROR(INDEX(Table5[Detectability],MATCH(O93,Table5[Keyword],0)),IFERROR(INDEX(Table13[Default Detectability],MATCH(C93,Table13[Equipment Class],0)),6))</f>
        <v>2</v>
      </c>
      <c r="W93" s="73">
        <f t="shared" si="4"/>
        <v>7</v>
      </c>
      <c r="X93" s="75">
        <f t="shared" si="5"/>
        <v>98</v>
      </c>
      <c r="Y93" s="74" t="str">
        <f>IFERROR(INDEX(Table10[Recommended Action],MATCH(O93,Table10[Keyword],0)),"Review failure &amp; perform RCA")</f>
        <v>Check control PLC, HMI comms, E-stop circuits; reload software if needed.</v>
      </c>
      <c r="Z93" s="11" t="s">
        <v>14281</v>
      </c>
      <c r="AA93" s="31" t="s">
        <v>14434</v>
      </c>
      <c r="AB93" s="31" t="s">
        <v>14435</v>
      </c>
      <c r="AC93" s="73" t="str">
        <f t="shared" si="6"/>
        <v>Low</v>
      </c>
      <c r="AD93" s="76">
        <v>45991</v>
      </c>
      <c r="AE93" s="75">
        <f>Unique_Data[[#This Row],[Severity (S)]]</f>
        <v>7</v>
      </c>
      <c r="AF93" s="75" cm="1">
        <f t="array" ref="AF9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93" s="75" cm="1">
        <f t="array" ref="AG9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93" s="75">
        <f t="shared" si="7"/>
        <v>42</v>
      </c>
      <c r="AI93" s="77" t="str" cm="1">
        <f t="array" aca="1" ref="AI93" ca="1">_xlfn.IFS(ISBLANK(Unique_Data[[#This Row],[Updated Action]]),"Open",NOT(ISBLANK(Unique_Data[[#This Row],[Updated Action]])),"Finished",AND(NOT(ISBLANK(Unique_Data[[#This Row],[Updated Action]])),Unique_Data[[#This Row],[Due date]]&gt;=TODAY()),"In Progress",Unique_Data[[#This Row],[Due date]]&lt;TODAY(),"Overdue")</f>
        <v>Finished</v>
      </c>
      <c r="AJ93" s="33"/>
    </row>
    <row r="94" spans="1:36">
      <c r="A94" s="11">
        <v>1200000043</v>
      </c>
      <c r="B94" s="11" t="s">
        <v>40</v>
      </c>
      <c r="C94" s="11" t="s">
        <v>16</v>
      </c>
      <c r="D94" s="12">
        <v>46107</v>
      </c>
      <c r="E94" s="11" t="s">
        <v>69</v>
      </c>
      <c r="F94"/>
      <c r="G94"/>
      <c r="H94" s="35" t="s">
        <v>129</v>
      </c>
      <c r="I94" s="71">
        <v>46107.010416666664</v>
      </c>
      <c r="J94" s="71">
        <v>46107.020833333336</v>
      </c>
      <c r="K94" s="11">
        <v>0.25</v>
      </c>
      <c r="L94" s="72">
        <v>46082</v>
      </c>
      <c r="M94" s="73">
        <f>_xlfn.ISOWEEKNUM(Unique_Data[[#This Row],[Created On]])</f>
        <v>13</v>
      </c>
      <c r="N94" s="73">
        <f>60*Unique_Data[[#This Row],[Downtime (hr.)]]</f>
        <v>15</v>
      </c>
      <c r="O94" s="73" t="str" cm="1">
        <f t="array" ref="O94">_xlfn.LET(
    _xlpm.text, LOWER(H94),
    _xlpm.keywords, Table2[Keyword],
    _xlpm.score,
        _xlfn.BYROW(_xlpm.keywords,
            _xlfn.LAMBDA(_xlpm.k,
                SUM(--ISNUMBER(SEARCH(_xlfn.TEXTSPLIT(LOWER(_xlpm.k)," "), _xlpm.text)))
            )
        ),
    _xlpm.bestMatch, _xlfn.XMATCH(MAX(_xlpm.score), _xlpm.score),
    IF(MAX(_xlpm.score)=0, "Other", INDEX(_xlpm.keywords, _xlpm.bestMatch))
)</f>
        <v>No Hoist</v>
      </c>
      <c r="P94" s="73" t="str">
        <f>IFERROR(INDEX(Table11[Failure Mode],MATCH(O94,Table11[Keyword],0)),"General Failure Mode")</f>
        <v>Hoist Motion Failure</v>
      </c>
      <c r="Q94" s="74" t="str">
        <f>IFERROR(INDEX(Table12[Failure Effect],MATCH(P94,Table12[Failure Mode],0)),"Operational performance degradation and need for maintenance review.")</f>
        <v>Unable to lift/lower load, container handling interruption, and berth or yard productivity loss.</v>
      </c>
      <c r="R94" s="73">
        <f>IFERROR(INDEX(Table13[Base Severity],MATCH(C94,Table13[Equipment Class],0)),6)</f>
        <v>8</v>
      </c>
      <c r="S94" s="73">
        <f>IFERROR(INDEX(Table2[Severity],MATCH(O94,Table2[Keyword],0)),0)</f>
        <v>6</v>
      </c>
      <c r="T94" s="73">
        <f>IFERROR(LOOKUP(N94,Table6[Minutes],Table6[Severity]),0)</f>
        <v>4</v>
      </c>
      <c r="U94" s="73">
        <f>MAX(ROUNDUP(AVERAGE(R94,T94),0),Unique_Data[[#This Row],[Keyword Severity]])</f>
        <v>6</v>
      </c>
      <c r="V94" s="73">
        <f>IFERROR(INDEX(Table5[Detectability],MATCH(O94,Table5[Keyword],0)),IFERROR(INDEX(Table13[Default Detectability],MATCH(C94,Table13[Equipment Class],0)),6))</f>
        <v>3</v>
      </c>
      <c r="W94" s="73">
        <f t="shared" si="4"/>
        <v>6</v>
      </c>
      <c r="X94" s="75">
        <f t="shared" si="5"/>
        <v>108</v>
      </c>
      <c r="Y94" s="74" t="str">
        <f>IFERROR(INDEX(Table10[Recommended Action],MATCH(O94,Table10[Keyword],0)),"Review failure &amp; perform RCA")</f>
        <v>Check hoist brakes, over-travel limit switches, inverter alarms, motor and encoder.</v>
      </c>
      <c r="Z94" s="11" t="s">
        <v>14271</v>
      </c>
      <c r="AA94" s="31" t="s">
        <v>14436</v>
      </c>
      <c r="AB94" s="31" t="s">
        <v>14437</v>
      </c>
      <c r="AC94" s="73" t="str">
        <f t="shared" si="6"/>
        <v>Medium</v>
      </c>
      <c r="AD94" s="76">
        <v>46180</v>
      </c>
      <c r="AE94" s="75">
        <f>Unique_Data[[#This Row],[Severity (S)]]</f>
        <v>6</v>
      </c>
      <c r="AF94" s="75" cm="1">
        <f t="array" ref="AF9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94" s="75" cm="1">
        <f t="array" ref="AG9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94" s="75">
        <f t="shared" si="7"/>
        <v>24</v>
      </c>
      <c r="AI94" s="77" t="str" cm="1">
        <f t="array" aca="1" ref="AI94" ca="1">_xlfn.IFS(ISBLANK(Unique_Data[[#This Row],[Updated Action]]),"Open",NOT(ISBLANK(Unique_Data[[#This Row],[Updated Action]])),"Finished",AND(NOT(ISBLANK(Unique_Data[[#This Row],[Updated Action]])),Unique_Data[[#This Row],[Due date]]&gt;=TODAY()),"In Progress",Unique_Data[[#This Row],[Due date]]&lt;TODAY(),"Overdue")</f>
        <v>Finished</v>
      </c>
      <c r="AJ94" s="33"/>
    </row>
    <row r="95" spans="1:36">
      <c r="A95" s="11">
        <v>1200000044</v>
      </c>
      <c r="B95" s="11" t="s">
        <v>51</v>
      </c>
      <c r="C95" s="11" t="s">
        <v>16</v>
      </c>
      <c r="D95" s="12">
        <v>46107</v>
      </c>
      <c r="E95" s="11" t="s">
        <v>69</v>
      </c>
      <c r="F95"/>
      <c r="G95"/>
      <c r="H95" s="35" t="s">
        <v>118</v>
      </c>
      <c r="I95" s="71">
        <v>46107.239583333336</v>
      </c>
      <c r="J95" s="71">
        <v>46107.256944444445</v>
      </c>
      <c r="K95" s="11">
        <v>0.42</v>
      </c>
      <c r="L95" s="72">
        <v>46082</v>
      </c>
      <c r="M95" s="73">
        <f>_xlfn.ISOWEEKNUM(Unique_Data[[#This Row],[Created On]])</f>
        <v>13</v>
      </c>
      <c r="N95" s="73">
        <f>60*Unique_Data[[#This Row],[Downtime (hr.)]]</f>
        <v>25.2</v>
      </c>
      <c r="O95" s="73" t="str" cm="1">
        <f t="array" ref="O95">_xlfn.LET(
    _xlpm.text, LOWER(H95),
    _xlpm.keywords, Table2[Keyword],
    _xlpm.score,
        _xlfn.BYROW(_xlpm.keywords,
            _xlfn.LAMBDA(_xlpm.k,
                SUM(--ISNUMBER(SEARCH(_xlfn.TEXTSPLIT(LOWER(_xlpm.k)," "), _xlpm.text)))
            )
        ),
    _xlpm.bestMatch, _xlfn.XMATCH(MAX(_xlpm.score), _xlpm.score),
    IF(MAX(_xlpm.score)=0, "Other", INDEX(_xlpm.keywords, _xlpm.bestMatch))
)</f>
        <v>No Hoist</v>
      </c>
      <c r="P95" s="73" t="str">
        <f>IFERROR(INDEX(Table11[Failure Mode],MATCH(O95,Table11[Keyword],0)),"General Failure Mode")</f>
        <v>Hoist Motion Failure</v>
      </c>
      <c r="Q95" s="74" t="str">
        <f>IFERROR(INDEX(Table12[Failure Effect],MATCH(P95,Table12[Failure Mode],0)),"Operational performance degradation and need for maintenance review.")</f>
        <v>Unable to lift/lower load, container handling interruption, and berth or yard productivity loss.</v>
      </c>
      <c r="R95" s="73">
        <f>IFERROR(INDEX(Table13[Base Severity],MATCH(C95,Table13[Equipment Class],0)),6)</f>
        <v>8</v>
      </c>
      <c r="S95" s="73">
        <f>IFERROR(INDEX(Table2[Severity],MATCH(O95,Table2[Keyword],0)),0)</f>
        <v>6</v>
      </c>
      <c r="T95" s="73">
        <f>IFERROR(LOOKUP(N95,Table6[Minutes],Table6[Severity]),0)</f>
        <v>4</v>
      </c>
      <c r="U95" s="73">
        <f>MAX(ROUNDUP(AVERAGE(R95,T95),0),Unique_Data[[#This Row],[Keyword Severity]])</f>
        <v>6</v>
      </c>
      <c r="V95" s="73">
        <f>IFERROR(INDEX(Table5[Detectability],MATCH(O95,Table5[Keyword],0)),IFERROR(INDEX(Table13[Default Detectability],MATCH(C95,Table13[Equipment Class],0)),6))</f>
        <v>3</v>
      </c>
      <c r="W95" s="73">
        <f t="shared" si="4"/>
        <v>5</v>
      </c>
      <c r="X95" s="75">
        <f t="shared" si="5"/>
        <v>90</v>
      </c>
      <c r="Y95" s="74" t="str">
        <f>IFERROR(INDEX(Table10[Recommended Action],MATCH(O95,Table10[Keyword],0)),"Review failure &amp; perform RCA")</f>
        <v>Check hoist brakes, over-travel limit switches, inverter alarms, motor and encoder.</v>
      </c>
      <c r="Z95" s="11" t="s">
        <v>14271</v>
      </c>
      <c r="AA95" s="31" t="s">
        <v>14438</v>
      </c>
      <c r="AB95" s="31" t="s">
        <v>14439</v>
      </c>
      <c r="AC95" s="73" t="str">
        <f t="shared" si="6"/>
        <v>Low</v>
      </c>
      <c r="AD95" s="76">
        <v>45991</v>
      </c>
      <c r="AE95" s="75">
        <f>Unique_Data[[#This Row],[Severity (S)]]</f>
        <v>6</v>
      </c>
      <c r="AF95" s="75" cm="1">
        <f t="array" ref="AF9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95" s="75" cm="1">
        <f t="array" ref="AG9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95" s="75">
        <f t="shared" si="7"/>
        <v>90</v>
      </c>
      <c r="AI95" s="77" t="str" cm="1">
        <f t="array" aca="1" ref="AI95" ca="1">_xlfn.IFS(ISBLANK(Unique_Data[[#This Row],[Updated Action]]),"Open",NOT(ISBLANK(Unique_Data[[#This Row],[Updated Action]])),"Finished",AND(NOT(ISBLANK(Unique_Data[[#This Row],[Updated Action]])),Unique_Data[[#This Row],[Due date]]&gt;=TODAY()),"In Progress",Unique_Data[[#This Row],[Due date]]&lt;TODAY(),"Overdue")</f>
        <v>Finished</v>
      </c>
      <c r="AJ95" s="33"/>
    </row>
    <row r="96" spans="1:36">
      <c r="A96" s="11">
        <v>1200000045</v>
      </c>
      <c r="B96" s="11" t="s">
        <v>51</v>
      </c>
      <c r="C96" s="11" t="s">
        <v>16</v>
      </c>
      <c r="D96" s="12">
        <v>46107</v>
      </c>
      <c r="E96" s="11" t="s">
        <v>69</v>
      </c>
      <c r="F96"/>
      <c r="G96"/>
      <c r="H96" s="35" t="s">
        <v>130</v>
      </c>
      <c r="I96" s="71">
        <v>46107.490972222222</v>
      </c>
      <c r="J96" s="71">
        <v>46107.502083333333</v>
      </c>
      <c r="K96" s="11">
        <v>0.27</v>
      </c>
      <c r="L96" s="72">
        <v>46082</v>
      </c>
      <c r="M96" s="73">
        <f>_xlfn.ISOWEEKNUM(Unique_Data[[#This Row],[Created On]])</f>
        <v>13</v>
      </c>
      <c r="N96" s="73">
        <f>60*Unique_Data[[#This Row],[Downtime (hr.)]]</f>
        <v>16.200000000000003</v>
      </c>
      <c r="O96" s="73" t="str" cm="1">
        <f t="array" ref="O96">_xlfn.LET(
    _xlpm.text, LOWER(H96),
    _xlpm.keywords, Table2[Keyword],
    _xlpm.score,
        _xlfn.BYROW(_xlpm.keywords,
            _xlfn.LAMBDA(_xlpm.k,
                SUM(--ISNUMBER(SEARCH(_xlfn.TEXTSPLIT(LOWER(_xlpm.k)," "), _xlpm.text)))
            )
        ),
    _xlpm.bestMatch, _xlfn.XMATCH(MAX(_xlpm.score), _xlpm.score),
    IF(MAX(_xlpm.score)=0, "Other", INDEX(_xlpm.keywords, _xlpm.bestMatch))
)</f>
        <v>No Hoist</v>
      </c>
      <c r="P96" s="73" t="str">
        <f>IFERROR(INDEX(Table11[Failure Mode],MATCH(O96,Table11[Keyword],0)),"General Failure Mode")</f>
        <v>Hoist Motion Failure</v>
      </c>
      <c r="Q96" s="74" t="str">
        <f>IFERROR(INDEX(Table12[Failure Effect],MATCH(P96,Table12[Failure Mode],0)),"Operational performance degradation and need for maintenance review.")</f>
        <v>Unable to lift/lower load, container handling interruption, and berth or yard productivity loss.</v>
      </c>
      <c r="R96" s="73">
        <f>IFERROR(INDEX(Table13[Base Severity],MATCH(C96,Table13[Equipment Class],0)),6)</f>
        <v>8</v>
      </c>
      <c r="S96" s="73">
        <f>IFERROR(INDEX(Table2[Severity],MATCH(O96,Table2[Keyword],0)),0)</f>
        <v>6</v>
      </c>
      <c r="T96" s="73">
        <f>IFERROR(LOOKUP(N96,Table6[Minutes],Table6[Severity]),0)</f>
        <v>4</v>
      </c>
      <c r="U96" s="73">
        <f>MAX(ROUNDUP(AVERAGE(R96,T96),0),Unique_Data[[#This Row],[Keyword Severity]])</f>
        <v>6</v>
      </c>
      <c r="V96" s="73">
        <f>IFERROR(INDEX(Table5[Detectability],MATCH(O96,Table5[Keyword],0)),IFERROR(INDEX(Table13[Default Detectability],MATCH(C96,Table13[Equipment Class],0)),6))</f>
        <v>3</v>
      </c>
      <c r="W96" s="73">
        <f t="shared" si="4"/>
        <v>5</v>
      </c>
      <c r="X96" s="75">
        <f t="shared" si="5"/>
        <v>90</v>
      </c>
      <c r="Y96" s="74" t="str">
        <f>IFERROR(INDEX(Table10[Recommended Action],MATCH(O96,Table10[Keyword],0)),"Review failure &amp; perform RCA")</f>
        <v>Check hoist brakes, over-travel limit switches, inverter alarms, motor and encoder.</v>
      </c>
      <c r="Z96" s="11" t="s">
        <v>14280</v>
      </c>
      <c r="AA96" s="31" t="s">
        <v>14440</v>
      </c>
      <c r="AB96" s="31" t="s">
        <v>14441</v>
      </c>
      <c r="AC96" s="73" t="str">
        <f t="shared" si="6"/>
        <v>Low</v>
      </c>
      <c r="AD96" s="76">
        <v>45991</v>
      </c>
      <c r="AE96" s="75">
        <f>Unique_Data[[#This Row],[Severity (S)]]</f>
        <v>6</v>
      </c>
      <c r="AF96" s="75" cm="1">
        <f t="array" ref="AF9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96" s="75" cm="1">
        <f t="array" ref="AG9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96" s="75">
        <f t="shared" si="7"/>
        <v>90</v>
      </c>
      <c r="AI96" s="77" t="str" cm="1">
        <f t="array" aca="1" ref="AI96" ca="1">_xlfn.IFS(ISBLANK(Unique_Data[[#This Row],[Updated Action]]),"Open",NOT(ISBLANK(Unique_Data[[#This Row],[Updated Action]])),"Finished",AND(NOT(ISBLANK(Unique_Data[[#This Row],[Updated Action]])),Unique_Data[[#This Row],[Due date]]&gt;=TODAY()),"In Progress",Unique_Data[[#This Row],[Due date]]&lt;TODAY(),"Overdue")</f>
        <v>Finished</v>
      </c>
      <c r="AJ96" s="33"/>
    </row>
    <row r="97" spans="1:36">
      <c r="A97" s="11">
        <v>1200000046</v>
      </c>
      <c r="B97" s="11" t="s">
        <v>106</v>
      </c>
      <c r="C97" s="11" t="s">
        <v>16</v>
      </c>
      <c r="D97" s="12">
        <v>46107</v>
      </c>
      <c r="E97" s="11" t="s">
        <v>69</v>
      </c>
      <c r="F97"/>
      <c r="G97"/>
      <c r="H97" s="35" t="s">
        <v>130</v>
      </c>
      <c r="I97" s="71">
        <v>46107.704861111109</v>
      </c>
      <c r="J97" s="71">
        <v>46107.711805555555</v>
      </c>
      <c r="K97" s="11">
        <v>0.17</v>
      </c>
      <c r="L97" s="72">
        <v>46082</v>
      </c>
      <c r="M97" s="73">
        <f>_xlfn.ISOWEEKNUM(Unique_Data[[#This Row],[Created On]])</f>
        <v>13</v>
      </c>
      <c r="N97" s="73">
        <f>60*Unique_Data[[#This Row],[Downtime (hr.)]]</f>
        <v>10.200000000000001</v>
      </c>
      <c r="O97" s="73" t="str" cm="1">
        <f t="array" ref="O97">_xlfn.LET(
    _xlpm.text, LOWER(H97),
    _xlpm.keywords, Table2[Keyword],
    _xlpm.score,
        _xlfn.BYROW(_xlpm.keywords,
            _xlfn.LAMBDA(_xlpm.k,
                SUM(--ISNUMBER(SEARCH(_xlfn.TEXTSPLIT(LOWER(_xlpm.k)," "), _xlpm.text)))
            )
        ),
    _xlpm.bestMatch, _xlfn.XMATCH(MAX(_xlpm.score), _xlpm.score),
    IF(MAX(_xlpm.score)=0, "Other", INDEX(_xlpm.keywords, _xlpm.bestMatch))
)</f>
        <v>No Hoist</v>
      </c>
      <c r="P97" s="73" t="str">
        <f>IFERROR(INDEX(Table11[Failure Mode],MATCH(O97,Table11[Keyword],0)),"General Failure Mode")</f>
        <v>Hoist Motion Failure</v>
      </c>
      <c r="Q97" s="74" t="str">
        <f>IFERROR(INDEX(Table12[Failure Effect],MATCH(P97,Table12[Failure Mode],0)),"Operational performance degradation and need for maintenance review.")</f>
        <v>Unable to lift/lower load, container handling interruption, and berth or yard productivity loss.</v>
      </c>
      <c r="R97" s="73">
        <f>IFERROR(INDEX(Table13[Base Severity],MATCH(C97,Table13[Equipment Class],0)),6)</f>
        <v>8</v>
      </c>
      <c r="S97" s="73">
        <f>IFERROR(INDEX(Table2[Severity],MATCH(O97,Table2[Keyword],0)),0)</f>
        <v>6</v>
      </c>
      <c r="T97" s="73">
        <f>IFERROR(LOOKUP(N97,Table6[Minutes],Table6[Severity]),0)</f>
        <v>4</v>
      </c>
      <c r="U97" s="73">
        <f>MAX(ROUNDUP(AVERAGE(R97,T97),0),Unique_Data[[#This Row],[Keyword Severity]])</f>
        <v>6</v>
      </c>
      <c r="V97" s="73">
        <f>IFERROR(INDEX(Table5[Detectability],MATCH(O97,Table5[Keyword],0)),IFERROR(INDEX(Table13[Default Detectability],MATCH(C97,Table13[Equipment Class],0)),6))</f>
        <v>3</v>
      </c>
      <c r="W97" s="73">
        <f t="shared" si="4"/>
        <v>4</v>
      </c>
      <c r="X97" s="75">
        <f t="shared" si="5"/>
        <v>72</v>
      </c>
      <c r="Y97" s="74" t="str">
        <f>IFERROR(INDEX(Table10[Recommended Action],MATCH(O97,Table10[Keyword],0)),"Review failure &amp; perform RCA")</f>
        <v>Check hoist brakes, over-travel limit switches, inverter alarms, motor and encoder.</v>
      </c>
      <c r="Z97" s="11" t="s">
        <v>14271</v>
      </c>
      <c r="AA97" s="31" t="s">
        <v>14442</v>
      </c>
      <c r="AB97" s="31" t="s">
        <v>14443</v>
      </c>
      <c r="AC97" s="73" t="str">
        <f t="shared" si="6"/>
        <v>Low</v>
      </c>
      <c r="AD97" s="76">
        <v>46217</v>
      </c>
      <c r="AE97" s="75">
        <f>Unique_Data[[#This Row],[Severity (S)]]</f>
        <v>6</v>
      </c>
      <c r="AF97" s="75" cm="1">
        <f t="array" ref="AF9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97" s="75" cm="1">
        <f t="array" ref="AG9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97" s="75">
        <f t="shared" si="7"/>
        <v>18</v>
      </c>
      <c r="AI97" s="77" t="str" cm="1">
        <f t="array" aca="1" ref="AI97" ca="1">_xlfn.IFS(ISBLANK(Unique_Data[[#This Row],[Updated Action]]),"Open",NOT(ISBLANK(Unique_Data[[#This Row],[Updated Action]])),"Finished",AND(NOT(ISBLANK(Unique_Data[[#This Row],[Updated Action]])),Unique_Data[[#This Row],[Due date]]&gt;=TODAY()),"In Progress",Unique_Data[[#This Row],[Due date]]&lt;TODAY(),"Overdue")</f>
        <v>Finished</v>
      </c>
      <c r="AJ97" s="33"/>
    </row>
    <row r="98" spans="1:36">
      <c r="A98" s="11">
        <v>1200000047</v>
      </c>
      <c r="B98" s="11" t="s">
        <v>18</v>
      </c>
      <c r="C98" s="11" t="s">
        <v>12</v>
      </c>
      <c r="D98" s="12">
        <v>46108</v>
      </c>
      <c r="E98" s="11" t="s">
        <v>69</v>
      </c>
      <c r="F98"/>
      <c r="G98"/>
      <c r="H98" s="35" t="s">
        <v>119</v>
      </c>
      <c r="I98" s="71">
        <v>46107.972222222219</v>
      </c>
      <c r="J98" s="71">
        <v>46107.979166666664</v>
      </c>
      <c r="K98" s="11">
        <v>0.17</v>
      </c>
      <c r="L98" s="72">
        <v>46082</v>
      </c>
      <c r="M98" s="73">
        <f>_xlfn.ISOWEEKNUM(Unique_Data[[#This Row],[Created On]])</f>
        <v>13</v>
      </c>
      <c r="N98" s="73">
        <f>60*Unique_Data[[#This Row],[Downtime (hr.)]]</f>
        <v>10.200000000000001</v>
      </c>
      <c r="O98" s="73" t="str" cm="1">
        <f t="array" ref="O98">_xlfn.LET(
    _xlpm.text, LOWER(H98),
    _xlpm.keywords, Table2[Keyword],
    _xlpm.score,
        _xlfn.BYROW(_xlpm.keywords,
            _xlfn.LAMBDA(_xlpm.k,
                SUM(--ISNUMBER(SEARCH(_xlfn.TEXTSPLIT(LOWER(_xlpm.k)," "), _xlpm.text)))
            )
        ),
    _xlpm.bestMatch, _xlfn.XMATCH(MAX(_xlpm.score), _xlpm.score),
    IF(MAX(_xlpm.score)=0, "Other", INDEX(_xlpm.keywords, _xlpm.bestMatch))
)</f>
        <v>No Gantry</v>
      </c>
      <c r="P98" s="73" t="str">
        <f>IFERROR(INDEX(Table11[Failure Mode],MATCH(O98,Table11[Keyword],0)),"General Failure Mode")</f>
        <v>Gantry Motion Failure</v>
      </c>
      <c r="Q98" s="74" t="str">
        <f>IFERROR(INDEX(Table12[Failure Effect],MATCH(P98,Table12[Failure Mode],0)),"Operational performance degradation and need for maintenance review.")</f>
        <v>Equipment cannot travel to position, causing job delay, queue buildup, and lower productivity.</v>
      </c>
      <c r="R98" s="73">
        <f>IFERROR(INDEX(Table13[Base Severity],MATCH(C98,Table13[Equipment Class],0)),6)</f>
        <v>9</v>
      </c>
      <c r="S98" s="73">
        <f>IFERROR(INDEX(Table2[Severity],MATCH(O98,Table2[Keyword],0)),0)</f>
        <v>6</v>
      </c>
      <c r="T98" s="73">
        <f>IFERROR(LOOKUP(N98,Table6[Minutes],Table6[Severity]),0)</f>
        <v>4</v>
      </c>
      <c r="U98" s="73">
        <f>MAX(ROUNDUP(AVERAGE(R98,T98),0),Unique_Data[[#This Row],[Keyword Severity]])</f>
        <v>7</v>
      </c>
      <c r="V98" s="73">
        <f>IFERROR(INDEX(Table5[Detectability],MATCH(O98,Table5[Keyword],0)),IFERROR(INDEX(Table13[Default Detectability],MATCH(C98,Table13[Equipment Class],0)),6))</f>
        <v>3</v>
      </c>
      <c r="W98" s="73">
        <f t="shared" si="4"/>
        <v>6</v>
      </c>
      <c r="X98" s="75">
        <f t="shared" si="5"/>
        <v>126</v>
      </c>
      <c r="Y98" s="74" t="str">
        <f>IFERROR(INDEX(Table10[Recommended Action],MATCH(O98,Table10[Keyword],0)),"Review failure &amp; perform RCA")</f>
        <v>Inspect busbar/limit switches, travel drives and interlocks; test inverter and alignment.</v>
      </c>
      <c r="Z98" s="11" t="s">
        <v>14280</v>
      </c>
      <c r="AA98" s="31" t="s">
        <v>14353</v>
      </c>
      <c r="AB98" s="31" t="s">
        <v>14363</v>
      </c>
      <c r="AC98" s="73" t="str">
        <f t="shared" si="6"/>
        <v>Medium</v>
      </c>
      <c r="AD98" s="76">
        <v>46180</v>
      </c>
      <c r="AE98" s="75">
        <f>Unique_Data[[#This Row],[Severity (S)]]</f>
        <v>7</v>
      </c>
      <c r="AF98" s="75" cm="1">
        <f t="array" ref="AF9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98" s="75" cm="1">
        <f t="array" ref="AG9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98" s="75">
        <f t="shared" si="7"/>
        <v>126</v>
      </c>
      <c r="AI98" s="77" t="str" cm="1">
        <f t="array" aca="1" ref="AI98" ca="1">_xlfn.IFS(ISBLANK(Unique_Data[[#This Row],[Updated Action]]),"Open",NOT(ISBLANK(Unique_Data[[#This Row],[Updated Action]])),"Finished",AND(NOT(ISBLANK(Unique_Data[[#This Row],[Updated Action]])),Unique_Data[[#This Row],[Due date]]&gt;=TODAY()),"In Progress",Unique_Data[[#This Row],[Due date]]&lt;TODAY(),"Overdue")</f>
        <v>Finished</v>
      </c>
      <c r="AJ98" s="33"/>
    </row>
    <row r="99" spans="1:36">
      <c r="A99" s="11">
        <v>1200000048</v>
      </c>
      <c r="B99" s="11" t="s">
        <v>61</v>
      </c>
      <c r="C99" s="11" t="s">
        <v>12</v>
      </c>
      <c r="D99" s="12">
        <v>46108</v>
      </c>
      <c r="E99" s="11" t="s">
        <v>69</v>
      </c>
      <c r="F99"/>
      <c r="G99"/>
      <c r="H99" s="35" t="s">
        <v>131</v>
      </c>
      <c r="I99" s="71">
        <v>46107.972222222219</v>
      </c>
      <c r="J99" s="71">
        <v>46107.979166666664</v>
      </c>
      <c r="K99" s="11">
        <v>0.17</v>
      </c>
      <c r="L99" s="72">
        <v>46082</v>
      </c>
      <c r="M99" s="73">
        <f>_xlfn.ISOWEEKNUM(Unique_Data[[#This Row],[Created On]])</f>
        <v>13</v>
      </c>
      <c r="N99" s="73">
        <f>60*Unique_Data[[#This Row],[Downtime (hr.)]]</f>
        <v>10.200000000000001</v>
      </c>
      <c r="O99" s="73" t="str" cm="1">
        <f t="array" ref="O99">_xlfn.LET(
    _xlpm.text, LOWER(H99),
    _xlpm.keywords, Table2[Keyword],
    _xlpm.score,
        _xlfn.BYROW(_xlpm.keywords,
            _xlfn.LAMBDA(_xlpm.k,
                SUM(--ISNUMBER(SEARCH(_xlfn.TEXTSPLIT(LOWER(_xlpm.k)," "), _xlpm.text)))
            )
        ),
    _xlpm.bestMatch, _xlfn.XMATCH(MAX(_xlpm.score), _xlpm.score),
    IF(MAX(_xlpm.score)=0, "Other", INDEX(_xlpm.keywords, _xlpm.bestMatch))
)</f>
        <v>No Hoist</v>
      </c>
      <c r="P99" s="73" t="str">
        <f>IFERROR(INDEX(Table11[Failure Mode],MATCH(O99,Table11[Keyword],0)),"General Failure Mode")</f>
        <v>Hoist Motion Failure</v>
      </c>
      <c r="Q99" s="74" t="str">
        <f>IFERROR(INDEX(Table12[Failure Effect],MATCH(P99,Table12[Failure Mode],0)),"Operational performance degradation and need for maintenance review.")</f>
        <v>Unable to lift/lower load, container handling interruption, and berth or yard productivity loss.</v>
      </c>
      <c r="R99" s="73">
        <f>IFERROR(INDEX(Table13[Base Severity],MATCH(C99,Table13[Equipment Class],0)),6)</f>
        <v>9</v>
      </c>
      <c r="S99" s="73">
        <f>IFERROR(INDEX(Table2[Severity],MATCH(O99,Table2[Keyword],0)),0)</f>
        <v>6</v>
      </c>
      <c r="T99" s="73">
        <f>IFERROR(LOOKUP(N99,Table6[Minutes],Table6[Severity]),0)</f>
        <v>4</v>
      </c>
      <c r="U99" s="73">
        <f>MAX(ROUNDUP(AVERAGE(R99,T99),0),Unique_Data[[#This Row],[Keyword Severity]])</f>
        <v>7</v>
      </c>
      <c r="V99" s="73">
        <f>IFERROR(INDEX(Table5[Detectability],MATCH(O99,Table5[Keyword],0)),IFERROR(INDEX(Table13[Default Detectability],MATCH(C99,Table13[Equipment Class],0)),6))</f>
        <v>3</v>
      </c>
      <c r="W99" s="73">
        <f t="shared" si="4"/>
        <v>9</v>
      </c>
      <c r="X99" s="75">
        <f t="shared" si="5"/>
        <v>189</v>
      </c>
      <c r="Y99" s="74" t="str">
        <f>IFERROR(INDEX(Table10[Recommended Action],MATCH(O99,Table10[Keyword],0)),"Review failure &amp; perform RCA")</f>
        <v>Check hoist brakes, over-travel limit switches, inverter alarms, motor and encoder.</v>
      </c>
      <c r="Z99" s="11" t="s">
        <v>14280</v>
      </c>
      <c r="AA99" s="32" t="s">
        <v>14356</v>
      </c>
      <c r="AB99" s="32" t="s">
        <v>14357</v>
      </c>
      <c r="AC99" s="73" t="str">
        <f t="shared" si="6"/>
        <v>Medium</v>
      </c>
      <c r="AD99" s="76">
        <v>46174</v>
      </c>
      <c r="AE99" s="75">
        <f>Unique_Data[[#This Row],[Severity (S)]]</f>
        <v>7</v>
      </c>
      <c r="AF99" s="75" cm="1">
        <f t="array" ref="AF9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99" s="75" cm="1">
        <f t="array" ref="AG9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99" s="75">
        <f t="shared" si="7"/>
        <v>189</v>
      </c>
      <c r="AI99" s="77" t="str" cm="1">
        <f t="array" aca="1" ref="AI99" ca="1">_xlfn.IFS(ISBLANK(Unique_Data[[#This Row],[Updated Action]]),"Open",NOT(ISBLANK(Unique_Data[[#This Row],[Updated Action]])),"Finished",AND(NOT(ISBLANK(Unique_Data[[#This Row],[Updated Action]])),Unique_Data[[#This Row],[Due date]]&gt;=TODAY()),"In Progress",Unique_Data[[#This Row],[Due date]]&lt;TODAY(),"Overdue")</f>
        <v>Finished</v>
      </c>
      <c r="AJ99" s="33"/>
    </row>
    <row r="100" spans="1:36">
      <c r="A100" s="11">
        <v>1200000049</v>
      </c>
      <c r="B100" s="11" t="s">
        <v>132</v>
      </c>
      <c r="C100" s="11" t="s">
        <v>16</v>
      </c>
      <c r="D100" s="12">
        <v>46108</v>
      </c>
      <c r="E100" s="11" t="s">
        <v>69</v>
      </c>
      <c r="F100"/>
      <c r="G100"/>
      <c r="H100" s="35" t="s">
        <v>123</v>
      </c>
      <c r="I100" s="71">
        <v>46108.013888888891</v>
      </c>
      <c r="J100" s="71">
        <v>46108.034722222219</v>
      </c>
      <c r="K100" s="11">
        <v>0.5</v>
      </c>
      <c r="L100" s="72">
        <v>46082</v>
      </c>
      <c r="M100" s="73">
        <f>_xlfn.ISOWEEKNUM(Unique_Data[[#This Row],[Created On]])</f>
        <v>13</v>
      </c>
      <c r="N100" s="73">
        <f>60*Unique_Data[[#This Row],[Downtime (hr.)]]</f>
        <v>30</v>
      </c>
      <c r="O100" s="73" t="str" cm="1">
        <f t="array" ref="O100">_xlfn.LET(
    _xlpm.text, LOWER(H100),
    _xlpm.keywords, Table2[Keyword],
    _xlpm.score,
        _xlfn.BYROW(_xlpm.keywords,
            _xlfn.LAMBDA(_xlpm.k,
                SUM(--ISNUMBER(SEARCH(_xlfn.TEXTSPLIT(LOWER(_xlpm.k)," "), _xlpm.text)))
            )
        ),
    _xlpm.bestMatch, _xlfn.XMATCH(MAX(_xlpm.score), _xlpm.score),
    IF(MAX(_xlpm.score)=0, "Other", INDEX(_xlpm.keywords, _xlpm.bestMatch))
)</f>
        <v>No Trolley</v>
      </c>
      <c r="P100" s="73" t="str">
        <f>IFERROR(INDEX(Table11[Failure Mode],MATCH(O100,Table11[Keyword],0)),"General Failure Mode")</f>
        <v>Trolley Motion Failure</v>
      </c>
      <c r="Q100" s="74" t="str">
        <f>IFERROR(INDEX(Table12[Failure Effect],MATCH(P100,Table12[Failure Mode],0)),"Operational performance degradation and need for maintenance review.")</f>
        <v>Inability to position spreader correctly, cycle interruption, and handling delay.</v>
      </c>
      <c r="R100" s="73">
        <f>IFERROR(INDEX(Table13[Base Severity],MATCH(C100,Table13[Equipment Class],0)),6)</f>
        <v>8</v>
      </c>
      <c r="S100" s="73">
        <f>IFERROR(INDEX(Table2[Severity],MATCH(O100,Table2[Keyword],0)),0)</f>
        <v>6</v>
      </c>
      <c r="T100" s="73">
        <f>IFERROR(LOOKUP(N100,Table6[Minutes],Table6[Severity]),0)</f>
        <v>5</v>
      </c>
      <c r="U100" s="73">
        <f>MAX(ROUNDUP(AVERAGE(R100,T100),0),Unique_Data[[#This Row],[Keyword Severity]])</f>
        <v>7</v>
      </c>
      <c r="V100" s="73">
        <f>IFERROR(INDEX(Table5[Detectability],MATCH(O100,Table5[Keyword],0)),IFERROR(INDEX(Table13[Default Detectability],MATCH(C100,Table13[Equipment Class],0)),6))</f>
        <v>3</v>
      </c>
      <c r="W100" s="73">
        <f t="shared" si="4"/>
        <v>6</v>
      </c>
      <c r="X100" s="75">
        <f t="shared" si="5"/>
        <v>126</v>
      </c>
      <c r="Y100" s="74" t="str">
        <f>IFERROR(INDEX(Table10[Recommended Action],MATCH(O100,Table10[Keyword],0)),"Review failure &amp; perform RCA")</f>
        <v>Inspect trolley drives, cable reels and limit switches; test trolley inverter.</v>
      </c>
      <c r="Z100" s="11" t="s">
        <v>14271</v>
      </c>
      <c r="AA100" s="31" t="s">
        <v>14399</v>
      </c>
      <c r="AB100" s="31" t="s">
        <v>14444</v>
      </c>
      <c r="AC100" s="73" t="str">
        <f t="shared" si="6"/>
        <v>Medium</v>
      </c>
      <c r="AD100" s="76">
        <v>45991</v>
      </c>
      <c r="AE100" s="75">
        <f>Unique_Data[[#This Row],[Severity (S)]]</f>
        <v>7</v>
      </c>
      <c r="AF100" s="75" cm="1">
        <f t="array" ref="AF10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00" s="75" cm="1">
        <f t="array" ref="AG10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00" s="75">
        <f t="shared" si="7"/>
        <v>70</v>
      </c>
      <c r="AI100" s="77" t="str" cm="1">
        <f t="array" aca="1" ref="AI100" ca="1">_xlfn.IFS(ISBLANK(Unique_Data[[#This Row],[Updated Action]]),"Open",NOT(ISBLANK(Unique_Data[[#This Row],[Updated Action]])),"Finished",AND(NOT(ISBLANK(Unique_Data[[#This Row],[Updated Action]])),Unique_Data[[#This Row],[Due date]]&gt;=TODAY()),"In Progress",Unique_Data[[#This Row],[Due date]]&lt;TODAY(),"Overdue")</f>
        <v>Finished</v>
      </c>
      <c r="AJ100" s="33"/>
    </row>
    <row r="101" spans="1:36">
      <c r="A101" s="11">
        <v>1200000050</v>
      </c>
      <c r="B101" s="11" t="s">
        <v>133</v>
      </c>
      <c r="C101" s="11" t="s">
        <v>134</v>
      </c>
      <c r="D101" s="12">
        <v>46108</v>
      </c>
      <c r="E101" s="11" t="s">
        <v>69</v>
      </c>
      <c r="F101"/>
      <c r="G101"/>
      <c r="H101" s="35" t="s">
        <v>135</v>
      </c>
      <c r="I101" s="71">
        <v>46108.166666666664</v>
      </c>
      <c r="J101" s="71">
        <v>46108.208333333336</v>
      </c>
      <c r="K101" s="11">
        <v>1</v>
      </c>
      <c r="L101" s="72">
        <v>46082</v>
      </c>
      <c r="M101" s="73">
        <f>_xlfn.ISOWEEKNUM(Unique_Data[[#This Row],[Created On]])</f>
        <v>13</v>
      </c>
      <c r="N101" s="73">
        <f>60*Unique_Data[[#This Row],[Downtime (hr.)]]</f>
        <v>60</v>
      </c>
      <c r="O101" s="73" t="str" cm="1">
        <f t="array" ref="O101">_xlfn.LET(
    _xlpm.text, LOWER(H101),
    _xlpm.keywords, Table2[Keyword],
    _xlpm.score,
        _xlfn.BYROW(_xlpm.keywords,
            _xlfn.LAMBDA(_xlpm.k,
                SUM(--ISNUMBER(SEARCH(_xlfn.TEXTSPLIT(LOWER(_xlpm.k)," "), _xlpm.text)))
            )
        ),
    _xlpm.bestMatch, _xlfn.XMATCH(MAX(_xlpm.score), _xlpm.score),
    IF(MAX(_xlpm.score)=0, "Other", INDEX(_xlpm.keywords, _xlpm.bestMatch))
)</f>
        <v>Other</v>
      </c>
      <c r="P101" s="73" t="str">
        <f>IFERROR(INDEX(Table11[Failure Mode],MATCH(O101,Table11[Keyword],0)),"General Failure Mode")</f>
        <v>General Failure Mode</v>
      </c>
      <c r="Q101" s="74" t="str">
        <f>IFERROR(INDEX(Table12[Failure Effect],MATCH(P101,Table12[Failure Mode],0)),"Operational performance degradation and need for maintenance review.")</f>
        <v>Operational performance degradation and need for maintenance review.</v>
      </c>
      <c r="R101" s="73">
        <f>IFERROR(INDEX(Table13[Base Severity],MATCH(C101,Table13[Equipment Class],0)),6)</f>
        <v>7</v>
      </c>
      <c r="S101" s="73">
        <f>IFERROR(INDEX(Table2[Severity],MATCH(O101,Table2[Keyword],0)),0)</f>
        <v>0</v>
      </c>
      <c r="T101" s="73">
        <f>IFERROR(LOOKUP(N101,Table6[Minutes],Table6[Severity]),0)</f>
        <v>6</v>
      </c>
      <c r="U101" s="73">
        <f>MAX(ROUNDUP(AVERAGE(R101,T101),0),Unique_Data[[#This Row],[Keyword Severity]])</f>
        <v>7</v>
      </c>
      <c r="V101" s="73">
        <f>IFERROR(INDEX(Table5[Detectability],MATCH(O101,Table5[Keyword],0)),IFERROR(INDEX(Table13[Default Detectability],MATCH(C101,Table13[Equipment Class],0)),6))</f>
        <v>6</v>
      </c>
      <c r="W101" s="73">
        <f t="shared" si="4"/>
        <v>3</v>
      </c>
      <c r="X101" s="75">
        <f t="shared" si="5"/>
        <v>126</v>
      </c>
      <c r="Y101" s="74" t="str">
        <f>IFERROR(INDEX(Table10[Recommended Action],MATCH(O101,Table10[Keyword],0)),"Review failure &amp; perform RCA")</f>
        <v>Review failure &amp; perform RCA</v>
      </c>
      <c r="Z101" s="11" t="s">
        <v>14271</v>
      </c>
      <c r="AA101" s="31" t="s">
        <v>14272</v>
      </c>
      <c r="AB101" s="31" t="s">
        <v>14273</v>
      </c>
      <c r="AC101" s="73" t="str">
        <f t="shared" si="6"/>
        <v>Medium</v>
      </c>
      <c r="AD101" s="76">
        <v>46203</v>
      </c>
      <c r="AE101" s="75">
        <f>Unique_Data[[#This Row],[Severity (S)]]</f>
        <v>7</v>
      </c>
      <c r="AF101" s="75" cm="1">
        <f t="array" ref="AF10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101" s="75" cm="1">
        <f t="array" ref="AG10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01" s="75">
        <f t="shared" si="7"/>
        <v>126</v>
      </c>
      <c r="AI101" s="77" t="str" cm="1">
        <f t="array" aca="1" ref="AI101" ca="1">_xlfn.IFS(ISBLANK(Unique_Data[[#This Row],[Updated Action]]),"Open",NOT(ISBLANK(Unique_Data[[#This Row],[Updated Action]])),"Finished",AND(NOT(ISBLANK(Unique_Data[[#This Row],[Updated Action]])),Unique_Data[[#This Row],[Due date]]&gt;=TODAY()),"In Progress",Unique_Data[[#This Row],[Due date]]&lt;TODAY(),"Overdue")</f>
        <v>Finished</v>
      </c>
      <c r="AJ101" s="33"/>
    </row>
    <row r="102" spans="1:36">
      <c r="A102" s="11">
        <v>1200000051</v>
      </c>
      <c r="B102" s="11" t="s">
        <v>93</v>
      </c>
      <c r="C102" s="11" t="s">
        <v>16</v>
      </c>
      <c r="D102" s="12">
        <v>46109</v>
      </c>
      <c r="E102" s="11" t="s">
        <v>69</v>
      </c>
      <c r="F102"/>
      <c r="G102"/>
      <c r="H102" s="35" t="s">
        <v>136</v>
      </c>
      <c r="I102" s="71">
        <v>46109.41715277778</v>
      </c>
      <c r="J102" s="71">
        <v>46109.427083333336</v>
      </c>
      <c r="K102" s="11">
        <v>0.24</v>
      </c>
      <c r="L102" s="72">
        <v>46082</v>
      </c>
      <c r="M102" s="73">
        <f>_xlfn.ISOWEEKNUM(Unique_Data[[#This Row],[Created On]])</f>
        <v>13</v>
      </c>
      <c r="N102" s="73">
        <f>60*Unique_Data[[#This Row],[Downtime (hr.)]]</f>
        <v>14.399999999999999</v>
      </c>
      <c r="O102" s="73" t="str" cm="1">
        <f t="array" ref="O102">_xlfn.LET(
    _xlpm.text, LOWER(H102),
    _xlpm.keywords, Table2[Keyword],
    _xlpm.score,
        _xlfn.BYROW(_xlpm.keywords,
            _xlfn.LAMBDA(_xlpm.k,
                SUM(--ISNUMBER(SEARCH(_xlfn.TEXTSPLIT(LOWER(_xlpm.k)," "), _xlpm.text)))
            )
        ),
    _xlpm.bestMatch, _xlfn.XMATCH(MAX(_xlpm.score), _xlpm.score),
    IF(MAX(_xlpm.score)=0, "Other", INDEX(_xlpm.keywords, _xlpm.bestMatch))
)</f>
        <v>No Gantry</v>
      </c>
      <c r="P102" s="73" t="str">
        <f>IFERROR(INDEX(Table11[Failure Mode],MATCH(O102,Table11[Keyword],0)),"General Failure Mode")</f>
        <v>Gantry Motion Failure</v>
      </c>
      <c r="Q102" s="74" t="str">
        <f>IFERROR(INDEX(Table12[Failure Effect],MATCH(P102,Table12[Failure Mode],0)),"Operational performance degradation and need for maintenance review.")</f>
        <v>Equipment cannot travel to position, causing job delay, queue buildup, and lower productivity.</v>
      </c>
      <c r="R102" s="73">
        <f>IFERROR(INDEX(Table13[Base Severity],MATCH(C102,Table13[Equipment Class],0)),6)</f>
        <v>8</v>
      </c>
      <c r="S102" s="73">
        <f>IFERROR(INDEX(Table2[Severity],MATCH(O102,Table2[Keyword],0)),0)</f>
        <v>6</v>
      </c>
      <c r="T102" s="73">
        <f>IFERROR(LOOKUP(N102,Table6[Minutes],Table6[Severity]),0)</f>
        <v>4</v>
      </c>
      <c r="U102" s="73">
        <f>MAX(ROUNDUP(AVERAGE(R102,T102),0),Unique_Data[[#This Row],[Keyword Severity]])</f>
        <v>6</v>
      </c>
      <c r="V102" s="73">
        <f>IFERROR(INDEX(Table5[Detectability],MATCH(O102,Table5[Keyword],0)),IFERROR(INDEX(Table13[Default Detectability],MATCH(C102,Table13[Equipment Class],0)),6))</f>
        <v>3</v>
      </c>
      <c r="W102" s="73">
        <f t="shared" si="4"/>
        <v>10</v>
      </c>
      <c r="X102" s="75">
        <f t="shared" si="5"/>
        <v>180</v>
      </c>
      <c r="Y102" s="74" t="str">
        <f>IFERROR(INDEX(Table10[Recommended Action],MATCH(O102,Table10[Keyword],0)),"Review failure &amp; perform RCA")</f>
        <v>Inspect busbar/limit switches, travel drives and interlocks; test inverter and alignment.</v>
      </c>
      <c r="Z102" s="11" t="s">
        <v>14271</v>
      </c>
      <c r="AA102" s="31" t="s">
        <v>14445</v>
      </c>
      <c r="AB102" s="31" t="s">
        <v>14273</v>
      </c>
      <c r="AC102" s="73" t="str">
        <f t="shared" si="6"/>
        <v>Medium</v>
      </c>
      <c r="AD102" s="76">
        <v>46172</v>
      </c>
      <c r="AE102" s="75">
        <f>Unique_Data[[#This Row],[Severity (S)]]</f>
        <v>6</v>
      </c>
      <c r="AF102" s="75" cm="1">
        <f t="array" ref="AF10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02" s="75" cm="1">
        <f t="array" ref="AG10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102" s="75">
        <f t="shared" si="7"/>
        <v>180</v>
      </c>
      <c r="AI102" s="77" t="str" cm="1">
        <f t="array" aca="1" ref="AI102" ca="1">_xlfn.IFS(ISBLANK(Unique_Data[[#This Row],[Updated Action]]),"Open",NOT(ISBLANK(Unique_Data[[#This Row],[Updated Action]])),"Finished",AND(NOT(ISBLANK(Unique_Data[[#This Row],[Updated Action]])),Unique_Data[[#This Row],[Due date]]&gt;=TODAY()),"In Progress",Unique_Data[[#This Row],[Due date]]&lt;TODAY(),"Overdue")</f>
        <v>Finished</v>
      </c>
      <c r="AJ102" s="33"/>
    </row>
    <row r="103" spans="1:36">
      <c r="A103" s="11">
        <v>1200000052</v>
      </c>
      <c r="B103" s="11" t="s">
        <v>114</v>
      </c>
      <c r="C103" s="11" t="s">
        <v>16</v>
      </c>
      <c r="D103" s="12">
        <v>46109</v>
      </c>
      <c r="E103" s="11" t="s">
        <v>69</v>
      </c>
      <c r="F103"/>
      <c r="G103"/>
      <c r="H103" s="35" t="s">
        <v>136</v>
      </c>
      <c r="I103" s="71">
        <v>46109.500231481485</v>
      </c>
      <c r="J103" s="71">
        <v>46109.510648148149</v>
      </c>
      <c r="K103" s="11">
        <v>0.25</v>
      </c>
      <c r="L103" s="72">
        <v>46082</v>
      </c>
      <c r="M103" s="73">
        <f>_xlfn.ISOWEEKNUM(Unique_Data[[#This Row],[Created On]])</f>
        <v>13</v>
      </c>
      <c r="N103" s="73">
        <f>60*Unique_Data[[#This Row],[Downtime (hr.)]]</f>
        <v>15</v>
      </c>
      <c r="O103" s="73" t="str" cm="1">
        <f t="array" ref="O103">_xlfn.LET(
    _xlpm.text, LOWER(H103),
    _xlpm.keywords, Table2[Keyword],
    _xlpm.score,
        _xlfn.BYROW(_xlpm.keywords,
            _xlfn.LAMBDA(_xlpm.k,
                SUM(--ISNUMBER(SEARCH(_xlfn.TEXTSPLIT(LOWER(_xlpm.k)," "), _xlpm.text)))
            )
        ),
    _xlpm.bestMatch, _xlfn.XMATCH(MAX(_xlpm.score), _xlpm.score),
    IF(MAX(_xlpm.score)=0, "Other", INDEX(_xlpm.keywords, _xlpm.bestMatch))
)</f>
        <v>No Gantry</v>
      </c>
      <c r="P103" s="73" t="str">
        <f>IFERROR(INDEX(Table11[Failure Mode],MATCH(O103,Table11[Keyword],0)),"General Failure Mode")</f>
        <v>Gantry Motion Failure</v>
      </c>
      <c r="Q103" s="74" t="str">
        <f>IFERROR(INDEX(Table12[Failure Effect],MATCH(P103,Table12[Failure Mode],0)),"Operational performance degradation and need for maintenance review.")</f>
        <v>Equipment cannot travel to position, causing job delay, queue buildup, and lower productivity.</v>
      </c>
      <c r="R103" s="73">
        <f>IFERROR(INDEX(Table13[Base Severity],MATCH(C103,Table13[Equipment Class],0)),6)</f>
        <v>8</v>
      </c>
      <c r="S103" s="73">
        <f>IFERROR(INDEX(Table2[Severity],MATCH(O103,Table2[Keyword],0)),0)</f>
        <v>6</v>
      </c>
      <c r="T103" s="73">
        <f>IFERROR(LOOKUP(N103,Table6[Minutes],Table6[Severity]),0)</f>
        <v>4</v>
      </c>
      <c r="U103" s="73">
        <f>MAX(ROUNDUP(AVERAGE(R103,T103),0),Unique_Data[[#This Row],[Keyword Severity]])</f>
        <v>6</v>
      </c>
      <c r="V103" s="73">
        <f>IFERROR(INDEX(Table5[Detectability],MATCH(O103,Table5[Keyword],0)),IFERROR(INDEX(Table13[Default Detectability],MATCH(C103,Table13[Equipment Class],0)),6))</f>
        <v>3</v>
      </c>
      <c r="W103" s="73">
        <f t="shared" si="4"/>
        <v>8</v>
      </c>
      <c r="X103" s="75">
        <f t="shared" si="5"/>
        <v>144</v>
      </c>
      <c r="Y103" s="74" t="str">
        <f>IFERROR(INDEX(Table10[Recommended Action],MATCH(O103,Table10[Keyword],0)),"Review failure &amp; perform RCA")</f>
        <v>Inspect busbar/limit switches, travel drives and interlocks; test inverter and alignment.</v>
      </c>
      <c r="Z103" s="11" t="s">
        <v>14271</v>
      </c>
      <c r="AA103" s="31" t="s">
        <v>14356</v>
      </c>
      <c r="AB103" s="31" t="s">
        <v>14357</v>
      </c>
      <c r="AC103" s="73" t="str">
        <f t="shared" si="6"/>
        <v>Medium</v>
      </c>
      <c r="AD103" s="76">
        <v>46174</v>
      </c>
      <c r="AE103" s="75">
        <f>Unique_Data[[#This Row],[Severity (S)]]</f>
        <v>6</v>
      </c>
      <c r="AF103" s="75" cm="1">
        <f t="array" ref="AF10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03" s="75" cm="1">
        <f t="array" ref="AG10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103" s="75">
        <f t="shared" si="7"/>
        <v>144</v>
      </c>
      <c r="AI103" s="77" t="str" cm="1">
        <f t="array" aca="1" ref="AI103" ca="1">_xlfn.IFS(ISBLANK(Unique_Data[[#This Row],[Updated Action]]),"Open",NOT(ISBLANK(Unique_Data[[#This Row],[Updated Action]])),"Finished",AND(NOT(ISBLANK(Unique_Data[[#This Row],[Updated Action]])),Unique_Data[[#This Row],[Due date]]&gt;=TODAY()),"In Progress",Unique_Data[[#This Row],[Due date]]&lt;TODAY(),"Overdue")</f>
        <v>Finished</v>
      </c>
      <c r="AJ103" s="33"/>
    </row>
    <row r="104" spans="1:36">
      <c r="A104" s="11">
        <v>1200000053</v>
      </c>
      <c r="B104" s="11" t="s">
        <v>95</v>
      </c>
      <c r="C104" s="11" t="s">
        <v>16</v>
      </c>
      <c r="D104" s="12">
        <v>46109</v>
      </c>
      <c r="E104" s="11" t="s">
        <v>69</v>
      </c>
      <c r="F104"/>
      <c r="G104"/>
      <c r="H104" s="35" t="s">
        <v>137</v>
      </c>
      <c r="I104" s="71">
        <v>46109.054849537039</v>
      </c>
      <c r="J104" s="71">
        <v>46109.061793981484</v>
      </c>
      <c r="K104" s="11">
        <v>0.17</v>
      </c>
      <c r="L104" s="72">
        <v>46082</v>
      </c>
      <c r="M104" s="73">
        <f>_xlfn.ISOWEEKNUM(Unique_Data[[#This Row],[Created On]])</f>
        <v>13</v>
      </c>
      <c r="N104" s="73">
        <f>60*Unique_Data[[#This Row],[Downtime (hr.)]]</f>
        <v>10.200000000000001</v>
      </c>
      <c r="O104" s="73" t="str" cm="1">
        <f t="array" ref="O104">_xlfn.LET(
    _xlpm.text, LOWER(H104),
    _xlpm.keywords, Table2[Keyword],
    _xlpm.score,
        _xlfn.BYROW(_xlpm.keywords,
            _xlfn.LAMBDA(_xlpm.k,
                SUM(--ISNUMBER(SEARCH(_xlfn.TEXTSPLIT(LOWER(_xlpm.k)," "), _xlpm.text)))
            )
        ),
    _xlpm.bestMatch, _xlfn.XMATCH(MAX(_xlpm.score), _xlpm.score),
    IF(MAX(_xlpm.score)=0, "Other", INDEX(_xlpm.keywords, _xlpm.bestMatch))
)</f>
        <v>No Control</v>
      </c>
      <c r="P104" s="73" t="str">
        <f>IFERROR(INDEX(Table11[Failure Mode],MATCH(O104,Table11[Keyword],0)),"General Failure Mode")</f>
        <v>Control System Unavailable</v>
      </c>
      <c r="Q104" s="74" t="str">
        <f>IFERROR(INDEX(Table12[Failure Effect],MATCH(P104,Table12[Failure Mode],0)),"Operational performance degradation and need for maintenance review.")</f>
        <v>Loss of command response, unsafe operating condition, and immediate operational downtime.</v>
      </c>
      <c r="R104" s="73">
        <f>IFERROR(INDEX(Table13[Base Severity],MATCH(C104,Table13[Equipment Class],0)),6)</f>
        <v>8</v>
      </c>
      <c r="S104" s="73">
        <f>IFERROR(INDEX(Table2[Severity],MATCH(O104,Table2[Keyword],0)),0)</f>
        <v>6</v>
      </c>
      <c r="T104" s="73">
        <f>IFERROR(LOOKUP(N104,Table6[Minutes],Table6[Severity]),0)</f>
        <v>4</v>
      </c>
      <c r="U104" s="73">
        <f>MAX(ROUNDUP(AVERAGE(R104,T104),0),Unique_Data[[#This Row],[Keyword Severity]])</f>
        <v>6</v>
      </c>
      <c r="V104" s="73">
        <f>IFERROR(INDEX(Table5[Detectability],MATCH(O104,Table5[Keyword],0)),IFERROR(INDEX(Table13[Default Detectability],MATCH(C104,Table13[Equipment Class],0)),6))</f>
        <v>2</v>
      </c>
      <c r="W104" s="73">
        <f t="shared" si="4"/>
        <v>7</v>
      </c>
      <c r="X104" s="75">
        <f t="shared" si="5"/>
        <v>84</v>
      </c>
      <c r="Y104" s="74" t="str">
        <f>IFERROR(INDEX(Table10[Recommended Action],MATCH(O104,Table10[Keyword],0)),"Review failure &amp; perform RCA")</f>
        <v>Check control PLC, HMI comms, E-stop circuits; reload software if needed.</v>
      </c>
      <c r="Z104" s="11" t="s">
        <v>14271</v>
      </c>
      <c r="AA104" s="31" t="s">
        <v>14446</v>
      </c>
      <c r="AB104" s="31" t="s">
        <v>14447</v>
      </c>
      <c r="AC104" s="73" t="str">
        <f t="shared" si="6"/>
        <v>Low</v>
      </c>
      <c r="AD104" s="76">
        <v>46203</v>
      </c>
      <c r="AE104" s="75">
        <f>Unique_Data[[#This Row],[Severity (S)]]</f>
        <v>6</v>
      </c>
      <c r="AF104" s="75" cm="1">
        <f t="array" ref="AF10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04" s="75" cm="1">
        <f t="array" ref="AG10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04" s="75">
        <f t="shared" si="7"/>
        <v>30</v>
      </c>
      <c r="AI104" s="77" t="str" cm="1">
        <f t="array" aca="1" ref="AI104" ca="1">_xlfn.IFS(ISBLANK(Unique_Data[[#This Row],[Updated Action]]),"Open",NOT(ISBLANK(Unique_Data[[#This Row],[Updated Action]])),"Finished",AND(NOT(ISBLANK(Unique_Data[[#This Row],[Updated Action]])),Unique_Data[[#This Row],[Due date]]&gt;=TODAY()),"In Progress",Unique_Data[[#This Row],[Due date]]&lt;TODAY(),"Overdue")</f>
        <v>Finished</v>
      </c>
      <c r="AJ104" s="33"/>
    </row>
    <row r="105" spans="1:36">
      <c r="A105" s="11">
        <v>1200000054</v>
      </c>
      <c r="B105" s="11" t="s">
        <v>132</v>
      </c>
      <c r="C105" s="11" t="s">
        <v>16</v>
      </c>
      <c r="D105" s="12">
        <v>46110</v>
      </c>
      <c r="E105" s="11" t="s">
        <v>69</v>
      </c>
      <c r="F105"/>
      <c r="G105"/>
      <c r="H105" s="35" t="s">
        <v>138</v>
      </c>
      <c r="I105" s="71">
        <v>46110.708333333336</v>
      </c>
      <c r="J105" s="71">
        <v>46110.722222222219</v>
      </c>
      <c r="K105" s="11">
        <v>0.33</v>
      </c>
      <c r="L105" s="72">
        <v>46082</v>
      </c>
      <c r="M105" s="73">
        <f>_xlfn.ISOWEEKNUM(Unique_Data[[#This Row],[Created On]])</f>
        <v>13</v>
      </c>
      <c r="N105" s="73">
        <f>60*Unique_Data[[#This Row],[Downtime (hr.)]]</f>
        <v>19.8</v>
      </c>
      <c r="O105" s="73" t="str" cm="1">
        <f t="array" ref="O105">_xlfn.LET(
    _xlpm.text, LOWER(H105),
    _xlpm.keywords, Table2[Keyword],
    _xlpm.score,
        _xlfn.BYROW(_xlpm.keywords,
            _xlfn.LAMBDA(_xlpm.k,
                SUM(--ISNUMBER(SEARCH(_xlfn.TEXTSPLIT(LOWER(_xlpm.k)," "), _xlpm.text)))
            )
        ),
    _xlpm.bestMatch, _xlfn.XMATCH(MAX(_xlpm.score), _xlpm.score),
    IF(MAX(_xlpm.score)=0, "Other", INDEX(_xlpm.keywords, _xlpm.bestMatch))
)</f>
        <v>Spreader</v>
      </c>
      <c r="P105" s="73" t="str">
        <f>IFERROR(INDEX(Table11[Failure Mode],MATCH(O105,Table11[Keyword],0)),"General Failure Mode")</f>
        <v>Spreader System Fault</v>
      </c>
      <c r="Q105" s="74" t="str">
        <f>IFERROR(INDEX(Table12[Failure Effect],MATCH(P105,Table12[Failure Mode],0)),"Operational performance degradation and need for maintenance review.")</f>
        <v>Inability to lock/unlock or position spreader correctly, creating handling disruption and safety exposure.</v>
      </c>
      <c r="R105" s="73">
        <f>IFERROR(INDEX(Table13[Base Severity],MATCH(C105,Table13[Equipment Class],0)),6)</f>
        <v>8</v>
      </c>
      <c r="S105" s="73">
        <f>IFERROR(INDEX(Table2[Severity],MATCH(O105,Table2[Keyword],0)),0)</f>
        <v>6</v>
      </c>
      <c r="T105" s="73">
        <f>IFERROR(LOOKUP(N105,Table6[Minutes],Table6[Severity]),0)</f>
        <v>4</v>
      </c>
      <c r="U105" s="73">
        <f>MAX(ROUNDUP(AVERAGE(R105,T105),0),Unique_Data[[#This Row],[Keyword Severity]])</f>
        <v>6</v>
      </c>
      <c r="V105" s="73">
        <f>IFERROR(INDEX(Table5[Detectability],MATCH(O105,Table5[Keyword],0)),IFERROR(INDEX(Table13[Default Detectability],MATCH(C105,Table13[Equipment Class],0)),6))</f>
        <v>2</v>
      </c>
      <c r="W105" s="73">
        <f t="shared" si="4"/>
        <v>1</v>
      </c>
      <c r="X105" s="75">
        <f t="shared" si="5"/>
        <v>12</v>
      </c>
      <c r="Y105" s="74" t="str">
        <f>IFERROR(INDEX(Table10[Recommended Action],MATCH(O105,Table10[Keyword],0)),"Review failure &amp; perform RCA")</f>
        <v>Inspect twistlocks, hydraulics and sensors; recalibrate spreader controller.</v>
      </c>
      <c r="Z105" s="11" t="s">
        <v>14280</v>
      </c>
      <c r="AA105" s="31" t="s">
        <v>14448</v>
      </c>
      <c r="AB105" s="31" t="s">
        <v>14449</v>
      </c>
      <c r="AC105" s="73" t="str">
        <f t="shared" si="6"/>
        <v>Low</v>
      </c>
      <c r="AD105" s="76">
        <v>46167</v>
      </c>
      <c r="AE105" s="75">
        <f>Unique_Data[[#This Row],[Severity (S)]]</f>
        <v>6</v>
      </c>
      <c r="AF105" s="75" cm="1">
        <f t="array" ref="AF10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05" s="75" cm="1">
        <f t="array" ref="AG10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05" s="75">
        <f t="shared" si="7"/>
        <v>12</v>
      </c>
      <c r="AI105" s="77" t="str" cm="1">
        <f t="array" aca="1" ref="AI105" ca="1">_xlfn.IFS(ISBLANK(Unique_Data[[#This Row],[Updated Action]]),"Open",NOT(ISBLANK(Unique_Data[[#This Row],[Updated Action]])),"Finished",AND(NOT(ISBLANK(Unique_Data[[#This Row],[Updated Action]])),Unique_Data[[#This Row],[Due date]]&gt;=TODAY()),"In Progress",Unique_Data[[#This Row],[Due date]]&lt;TODAY(),"Overdue")</f>
        <v>Finished</v>
      </c>
      <c r="AJ105" s="33"/>
    </row>
    <row r="106" spans="1:36">
      <c r="A106" s="11">
        <v>1200000055</v>
      </c>
      <c r="B106" s="11" t="s">
        <v>87</v>
      </c>
      <c r="C106" s="11" t="s">
        <v>16</v>
      </c>
      <c r="D106" s="12">
        <v>46112</v>
      </c>
      <c r="E106" s="11" t="s">
        <v>69</v>
      </c>
      <c r="F106"/>
      <c r="G106"/>
      <c r="H106" s="35" t="s">
        <v>139</v>
      </c>
      <c r="I106" s="71">
        <v>46112.40625</v>
      </c>
      <c r="J106" s="71">
        <v>46112.416666666664</v>
      </c>
      <c r="K106" s="11">
        <v>0.25</v>
      </c>
      <c r="L106" s="72">
        <v>46082</v>
      </c>
      <c r="M106" s="73">
        <f>_xlfn.ISOWEEKNUM(Unique_Data[[#This Row],[Created On]])</f>
        <v>14</v>
      </c>
      <c r="N106" s="73">
        <f>60*Unique_Data[[#This Row],[Downtime (hr.)]]</f>
        <v>15</v>
      </c>
      <c r="O106" s="73" t="str" cm="1">
        <f t="array" ref="O106">_xlfn.LET(
    _xlpm.text, LOWER(H106),
    _xlpm.keywords, Table2[Keyword],
    _xlpm.score,
        _xlfn.BYROW(_xlpm.keywords,
            _xlfn.LAMBDA(_xlpm.k,
                SUM(--ISNUMBER(SEARCH(_xlfn.TEXTSPLIT(LOWER(_xlpm.k)," "), _xlpm.text)))
            )
        ),
    _xlpm.bestMatch, _xlfn.XMATCH(MAX(_xlpm.score), _xlpm.score),
    IF(MAX(_xlpm.score)=0, "Other", INDEX(_xlpm.keywords, _xlpm.bestMatch))
)</f>
        <v>No Hoist</v>
      </c>
      <c r="P106" s="73" t="str">
        <f>IFERROR(INDEX(Table11[Failure Mode],MATCH(O106,Table11[Keyword],0)),"General Failure Mode")</f>
        <v>Hoist Motion Failure</v>
      </c>
      <c r="Q106" s="74" t="str">
        <f>IFERROR(INDEX(Table12[Failure Effect],MATCH(P106,Table12[Failure Mode],0)),"Operational performance degradation and need for maintenance review.")</f>
        <v>Unable to lift/lower load, container handling interruption, and berth or yard productivity loss.</v>
      </c>
      <c r="R106" s="73">
        <f>IFERROR(INDEX(Table13[Base Severity],MATCH(C106,Table13[Equipment Class],0)),6)</f>
        <v>8</v>
      </c>
      <c r="S106" s="73">
        <f>IFERROR(INDEX(Table2[Severity],MATCH(O106,Table2[Keyword],0)),0)</f>
        <v>6</v>
      </c>
      <c r="T106" s="73">
        <f>IFERROR(LOOKUP(N106,Table6[Minutes],Table6[Severity]),0)</f>
        <v>4</v>
      </c>
      <c r="U106" s="73">
        <f>MAX(ROUNDUP(AVERAGE(R106,T106),0),Unique_Data[[#This Row],[Keyword Severity]])</f>
        <v>6</v>
      </c>
      <c r="V106" s="73">
        <f>IFERROR(INDEX(Table5[Detectability],MATCH(O106,Table5[Keyword],0)),IFERROR(INDEX(Table13[Default Detectability],MATCH(C106,Table13[Equipment Class],0)),6))</f>
        <v>3</v>
      </c>
      <c r="W106" s="73">
        <f t="shared" si="4"/>
        <v>4</v>
      </c>
      <c r="X106" s="75">
        <f t="shared" si="5"/>
        <v>72</v>
      </c>
      <c r="Y106" s="74" t="str">
        <f>IFERROR(INDEX(Table10[Recommended Action],MATCH(O106,Table10[Keyword],0)),"Review failure &amp; perform RCA")</f>
        <v>Check hoist brakes, over-travel limit switches, inverter alarms, motor and encoder.</v>
      </c>
      <c r="Z106" s="11" t="s">
        <v>14271</v>
      </c>
      <c r="AA106" s="31" t="s">
        <v>14450</v>
      </c>
      <c r="AB106" s="31" t="s">
        <v>14439</v>
      </c>
      <c r="AC106" s="73" t="str">
        <f t="shared" si="6"/>
        <v>Low</v>
      </c>
      <c r="AD106" s="76">
        <v>45991</v>
      </c>
      <c r="AE106" s="75">
        <f>Unique_Data[[#This Row],[Severity (S)]]</f>
        <v>6</v>
      </c>
      <c r="AF106" s="75" cm="1">
        <f t="array" ref="AF10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06" s="75" cm="1">
        <f t="array" ref="AG10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06" s="75">
        <f t="shared" si="7"/>
        <v>72</v>
      </c>
      <c r="AI106" s="77" t="str" cm="1">
        <f t="array" aca="1" ref="AI106" ca="1">_xlfn.IFS(ISBLANK(Unique_Data[[#This Row],[Updated Action]]),"Open",NOT(ISBLANK(Unique_Data[[#This Row],[Updated Action]])),"Finished",AND(NOT(ISBLANK(Unique_Data[[#This Row],[Updated Action]])),Unique_Data[[#This Row],[Due date]]&gt;=TODAY()),"In Progress",Unique_Data[[#This Row],[Due date]]&lt;TODAY(),"Overdue")</f>
        <v>Finished</v>
      </c>
      <c r="AJ106" s="33"/>
    </row>
    <row r="107" spans="1:36">
      <c r="A107" s="11">
        <v>1200000056</v>
      </c>
      <c r="B107" s="11" t="s">
        <v>27</v>
      </c>
      <c r="C107" s="11" t="s">
        <v>12</v>
      </c>
      <c r="D107" s="12">
        <v>46115</v>
      </c>
      <c r="E107" s="11" t="s">
        <v>69</v>
      </c>
      <c r="F107"/>
      <c r="G107"/>
      <c r="H107" s="35" t="s">
        <v>140</v>
      </c>
      <c r="I107" s="71">
        <v>46115.0625</v>
      </c>
      <c r="J107" s="71">
        <v>46115.069444444445</v>
      </c>
      <c r="K107" s="11">
        <v>0.17</v>
      </c>
      <c r="L107" s="72">
        <v>46113</v>
      </c>
      <c r="M107" s="73">
        <f>_xlfn.ISOWEEKNUM(Unique_Data[[#This Row],[Created On]])</f>
        <v>14</v>
      </c>
      <c r="N107" s="73">
        <f>60*Unique_Data[[#This Row],[Downtime (hr.)]]</f>
        <v>10.200000000000001</v>
      </c>
      <c r="O107" s="73" t="str" cm="1">
        <f t="array" ref="O107">_xlfn.LET(
    _xlpm.text, LOWER(H107),
    _xlpm.keywords, Table2[Keyword],
    _xlpm.score,
        _xlfn.BYROW(_xlpm.keywords,
            _xlfn.LAMBDA(_xlpm.k,
                SUM(--ISNUMBER(SEARCH(_xlfn.TEXTSPLIT(LOWER(_xlpm.k)," "), _xlpm.text)))
            )
        ),
    _xlpm.bestMatch, _xlfn.XMATCH(MAX(_xlpm.score), _xlpm.score),
    IF(MAX(_xlpm.score)=0, "Other", INDEX(_xlpm.keywords, _xlpm.bestMatch))
)</f>
        <v>No Gantry</v>
      </c>
      <c r="P107" s="73" t="str">
        <f>IFERROR(INDEX(Table11[Failure Mode],MATCH(O107,Table11[Keyword],0)),"General Failure Mode")</f>
        <v>Gantry Motion Failure</v>
      </c>
      <c r="Q107" s="74" t="str">
        <f>IFERROR(INDEX(Table12[Failure Effect],MATCH(P107,Table12[Failure Mode],0)),"Operational performance degradation and need for maintenance review.")</f>
        <v>Equipment cannot travel to position, causing job delay, queue buildup, and lower productivity.</v>
      </c>
      <c r="R107" s="73">
        <f>IFERROR(INDEX(Table13[Base Severity],MATCH(C107,Table13[Equipment Class],0)),6)</f>
        <v>9</v>
      </c>
      <c r="S107" s="73">
        <f>IFERROR(INDEX(Table2[Severity],MATCH(O107,Table2[Keyword],0)),0)</f>
        <v>6</v>
      </c>
      <c r="T107" s="73">
        <f>IFERROR(LOOKUP(N107,Table6[Minutes],Table6[Severity]),0)</f>
        <v>4</v>
      </c>
      <c r="U107" s="73">
        <f>MAX(ROUNDUP(AVERAGE(R107,T107),0),Unique_Data[[#This Row],[Keyword Severity]])</f>
        <v>7</v>
      </c>
      <c r="V107" s="73">
        <f>IFERROR(INDEX(Table5[Detectability],MATCH(O107,Table5[Keyword],0)),IFERROR(INDEX(Table13[Default Detectability],MATCH(C107,Table13[Equipment Class],0)),6))</f>
        <v>3</v>
      </c>
      <c r="W107" s="73">
        <f t="shared" si="4"/>
        <v>2</v>
      </c>
      <c r="X107" s="75">
        <f t="shared" si="5"/>
        <v>42</v>
      </c>
      <c r="Y107" s="74" t="str">
        <f>IFERROR(INDEX(Table10[Recommended Action],MATCH(O107,Table10[Keyword],0)),"Review failure &amp; perform RCA")</f>
        <v>Inspect busbar/limit switches, travel drives and interlocks; test inverter and alignment.</v>
      </c>
      <c r="Z107" s="11" t="s">
        <v>14271</v>
      </c>
      <c r="AA107" s="31" t="s">
        <v>14451</v>
      </c>
      <c r="AB107" s="31" t="s">
        <v>14452</v>
      </c>
      <c r="AC107" s="73" t="str">
        <f t="shared" si="6"/>
        <v>Low</v>
      </c>
      <c r="AD107" s="76">
        <v>45991</v>
      </c>
      <c r="AE107" s="75">
        <f>Unique_Data[[#This Row],[Severity (S)]]</f>
        <v>7</v>
      </c>
      <c r="AF107" s="75" cm="1">
        <f t="array" ref="AF10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07" s="75" cm="1">
        <f t="array" ref="AG10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07" s="75">
        <f t="shared" si="7"/>
        <v>7</v>
      </c>
      <c r="AI107" s="77" t="str" cm="1">
        <f t="array" aca="1" ref="AI107" ca="1">_xlfn.IFS(ISBLANK(Unique_Data[[#This Row],[Updated Action]]),"Open",NOT(ISBLANK(Unique_Data[[#This Row],[Updated Action]])),"Finished",AND(NOT(ISBLANK(Unique_Data[[#This Row],[Updated Action]])),Unique_Data[[#This Row],[Due date]]&gt;=TODAY()),"In Progress",Unique_Data[[#This Row],[Due date]]&lt;TODAY(),"Overdue")</f>
        <v>Finished</v>
      </c>
      <c r="AJ107" s="33"/>
    </row>
    <row r="108" spans="1:36">
      <c r="A108" s="11">
        <v>1200000057</v>
      </c>
      <c r="B108" s="11" t="s">
        <v>47</v>
      </c>
      <c r="C108" s="11" t="s">
        <v>12</v>
      </c>
      <c r="D108" s="12">
        <v>46115</v>
      </c>
      <c r="E108" s="11" t="s">
        <v>69</v>
      </c>
      <c r="F108"/>
      <c r="G108"/>
      <c r="H108" s="35" t="s">
        <v>118</v>
      </c>
      <c r="I108" s="71">
        <v>46115.052083333336</v>
      </c>
      <c r="J108" s="71">
        <v>46115.059027777781</v>
      </c>
      <c r="K108" s="11">
        <v>0.17</v>
      </c>
      <c r="L108" s="72">
        <v>46113</v>
      </c>
      <c r="M108" s="73">
        <f>_xlfn.ISOWEEKNUM(Unique_Data[[#This Row],[Created On]])</f>
        <v>14</v>
      </c>
      <c r="N108" s="73">
        <f>60*Unique_Data[[#This Row],[Downtime (hr.)]]</f>
        <v>10.200000000000001</v>
      </c>
      <c r="O108" s="73" t="str" cm="1">
        <f t="array" ref="O108">_xlfn.LET(
    _xlpm.text, LOWER(H108),
    _xlpm.keywords, Table2[Keyword],
    _xlpm.score,
        _xlfn.BYROW(_xlpm.keywords,
            _xlfn.LAMBDA(_xlpm.k,
                SUM(--ISNUMBER(SEARCH(_xlfn.TEXTSPLIT(LOWER(_xlpm.k)," "), _xlpm.text)))
            )
        ),
    _xlpm.bestMatch, _xlfn.XMATCH(MAX(_xlpm.score), _xlpm.score),
    IF(MAX(_xlpm.score)=0, "Other", INDEX(_xlpm.keywords, _xlpm.bestMatch))
)</f>
        <v>No Hoist</v>
      </c>
      <c r="P108" s="73" t="str">
        <f>IFERROR(INDEX(Table11[Failure Mode],MATCH(O108,Table11[Keyword],0)),"General Failure Mode")</f>
        <v>Hoist Motion Failure</v>
      </c>
      <c r="Q108" s="74" t="str">
        <f>IFERROR(INDEX(Table12[Failure Effect],MATCH(P108,Table12[Failure Mode],0)),"Operational performance degradation and need for maintenance review.")</f>
        <v>Unable to lift/lower load, container handling interruption, and berth or yard productivity loss.</v>
      </c>
      <c r="R108" s="73">
        <f>IFERROR(INDEX(Table13[Base Severity],MATCH(C108,Table13[Equipment Class],0)),6)</f>
        <v>9</v>
      </c>
      <c r="S108" s="73">
        <f>IFERROR(INDEX(Table2[Severity],MATCH(O108,Table2[Keyword],0)),0)</f>
        <v>6</v>
      </c>
      <c r="T108" s="73">
        <f>IFERROR(LOOKUP(N108,Table6[Minutes],Table6[Severity]),0)</f>
        <v>4</v>
      </c>
      <c r="U108" s="73">
        <f>MAX(ROUNDUP(AVERAGE(R108,T108),0),Unique_Data[[#This Row],[Keyword Severity]])</f>
        <v>7</v>
      </c>
      <c r="V108" s="73">
        <f>IFERROR(INDEX(Table5[Detectability],MATCH(O108,Table5[Keyword],0)),IFERROR(INDEX(Table13[Default Detectability],MATCH(C108,Table13[Equipment Class],0)),6))</f>
        <v>3</v>
      </c>
      <c r="W108" s="73">
        <f t="shared" si="4"/>
        <v>4</v>
      </c>
      <c r="X108" s="75">
        <f t="shared" si="5"/>
        <v>84</v>
      </c>
      <c r="Y108" s="74" t="str">
        <f>IFERROR(INDEX(Table10[Recommended Action],MATCH(O108,Table10[Keyword],0)),"Review failure &amp; perform RCA")</f>
        <v>Check hoist brakes, over-travel limit switches, inverter alarms, motor and encoder.</v>
      </c>
      <c r="Z108" s="11" t="s">
        <v>14271</v>
      </c>
      <c r="AA108" s="31" t="s">
        <v>14353</v>
      </c>
      <c r="AB108" s="31" t="s">
        <v>14453</v>
      </c>
      <c r="AC108" s="73" t="str">
        <f t="shared" si="6"/>
        <v>Low</v>
      </c>
      <c r="AD108" s="76">
        <v>46117</v>
      </c>
      <c r="AE108" s="75">
        <f>Unique_Data[[#This Row],[Severity (S)]]</f>
        <v>7</v>
      </c>
      <c r="AF108" s="75" cm="1">
        <f t="array" ref="AF10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08" s="75" cm="1">
        <f t="array" ref="AG10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08" s="75">
        <f t="shared" si="7"/>
        <v>21</v>
      </c>
      <c r="AI108" s="77" t="str" cm="1">
        <f t="array" aca="1" ref="AI108" ca="1">_xlfn.IFS(ISBLANK(Unique_Data[[#This Row],[Updated Action]]),"Open",NOT(ISBLANK(Unique_Data[[#This Row],[Updated Action]])),"Finished",AND(NOT(ISBLANK(Unique_Data[[#This Row],[Updated Action]])),Unique_Data[[#This Row],[Due date]]&gt;=TODAY()),"In Progress",Unique_Data[[#This Row],[Due date]]&lt;TODAY(),"Overdue")</f>
        <v>Finished</v>
      </c>
      <c r="AJ108" s="33"/>
    </row>
    <row r="109" spans="1:36">
      <c r="A109" s="11">
        <v>1200000058</v>
      </c>
      <c r="B109" s="11" t="s">
        <v>20</v>
      </c>
      <c r="C109" s="11" t="s">
        <v>16</v>
      </c>
      <c r="D109" s="12">
        <v>46115</v>
      </c>
      <c r="E109" s="11" t="s">
        <v>69</v>
      </c>
      <c r="F109"/>
      <c r="G109"/>
      <c r="H109" s="35" t="s">
        <v>141</v>
      </c>
      <c r="I109" s="71">
        <v>46115.076388888891</v>
      </c>
      <c r="J109" s="71">
        <v>46115.083333333336</v>
      </c>
      <c r="K109" s="11">
        <v>0.17</v>
      </c>
      <c r="L109" s="72">
        <v>46113</v>
      </c>
      <c r="M109" s="73">
        <f>_xlfn.ISOWEEKNUM(Unique_Data[[#This Row],[Created On]])</f>
        <v>14</v>
      </c>
      <c r="N109" s="73">
        <f>60*Unique_Data[[#This Row],[Downtime (hr.)]]</f>
        <v>10.200000000000001</v>
      </c>
      <c r="O109" s="73" t="str" cm="1">
        <f t="array" ref="O109">_xlfn.LET(
    _xlpm.text, LOWER(H109),
    _xlpm.keywords, Table2[Keyword],
    _xlpm.score,
        _xlfn.BYROW(_xlpm.keywords,
            _xlfn.LAMBDA(_xlpm.k,
                SUM(--ISNUMBER(SEARCH(_xlfn.TEXTSPLIT(LOWER(_xlpm.k)," "), _xlpm.text)))
            )
        ),
    _xlpm.bestMatch, _xlfn.XMATCH(MAX(_xlpm.score), _xlpm.score),
    IF(MAX(_xlpm.score)=0, "Other", INDEX(_xlpm.keywords, _xlpm.bestMatch))
)</f>
        <v>No Control</v>
      </c>
      <c r="P109" s="73" t="str">
        <f>IFERROR(INDEX(Table11[Failure Mode],MATCH(O109,Table11[Keyword],0)),"General Failure Mode")</f>
        <v>Control System Unavailable</v>
      </c>
      <c r="Q109" s="74" t="str">
        <f>IFERROR(INDEX(Table12[Failure Effect],MATCH(P109,Table12[Failure Mode],0)),"Operational performance degradation and need for maintenance review.")</f>
        <v>Loss of command response, unsafe operating condition, and immediate operational downtime.</v>
      </c>
      <c r="R109" s="73">
        <f>IFERROR(INDEX(Table13[Base Severity],MATCH(C109,Table13[Equipment Class],0)),6)</f>
        <v>8</v>
      </c>
      <c r="S109" s="73">
        <f>IFERROR(INDEX(Table2[Severity],MATCH(O109,Table2[Keyword],0)),0)</f>
        <v>6</v>
      </c>
      <c r="T109" s="73">
        <f>IFERROR(LOOKUP(N109,Table6[Minutes],Table6[Severity]),0)</f>
        <v>4</v>
      </c>
      <c r="U109" s="73">
        <f>MAX(ROUNDUP(AVERAGE(R109,T109),0),Unique_Data[[#This Row],[Keyword Severity]])</f>
        <v>6</v>
      </c>
      <c r="V109" s="73">
        <f>IFERROR(INDEX(Table5[Detectability],MATCH(O109,Table5[Keyword],0)),IFERROR(INDEX(Table13[Default Detectability],MATCH(C109,Table13[Equipment Class],0)),6))</f>
        <v>2</v>
      </c>
      <c r="W109" s="73">
        <f t="shared" si="4"/>
        <v>4</v>
      </c>
      <c r="X109" s="75">
        <f t="shared" si="5"/>
        <v>48</v>
      </c>
      <c r="Y109" s="74" t="str">
        <f>IFERROR(INDEX(Table10[Recommended Action],MATCH(O109,Table10[Keyword],0)),"Review failure &amp; perform RCA")</f>
        <v>Check control PLC, HMI comms, E-stop circuits; reload software if needed.</v>
      </c>
      <c r="Z109" s="11" t="s">
        <v>14271</v>
      </c>
      <c r="AC109" s="73" t="str">
        <f t="shared" si="6"/>
        <v>Low</v>
      </c>
      <c r="AD109" s="76"/>
      <c r="AE109" s="75">
        <f>Unique_Data[[#This Row],[Severity (S)]]</f>
        <v>6</v>
      </c>
      <c r="AF109" s="75" cm="1">
        <f t="array" ref="AF10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09" s="75" cm="1">
        <f t="array" ref="AG10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09" s="75">
        <f t="shared" si="7"/>
        <v>48</v>
      </c>
      <c r="AI109" s="77" t="str" cm="1">
        <f t="array" aca="1" ref="AI109" ca="1">_xlfn.IFS(ISBLANK(Unique_Data[[#This Row],[Updated Action]]),"Open",NOT(ISBLANK(Unique_Data[[#This Row],[Updated Action]])),"Finished",AND(NOT(ISBLANK(Unique_Data[[#This Row],[Updated Action]])),Unique_Data[[#This Row],[Due date]]&gt;=TODAY()),"In Progress",Unique_Data[[#This Row],[Due date]]&lt;TODAY(),"Overdue")</f>
        <v>Open</v>
      </c>
      <c r="AJ109" s="33"/>
    </row>
    <row r="110" spans="1:36">
      <c r="A110" s="11">
        <v>1200000059</v>
      </c>
      <c r="B110" s="11" t="s">
        <v>99</v>
      </c>
      <c r="C110" s="11" t="s">
        <v>16</v>
      </c>
      <c r="D110" s="12">
        <v>46115</v>
      </c>
      <c r="E110" s="11" t="s">
        <v>69</v>
      </c>
      <c r="F110"/>
      <c r="G110"/>
      <c r="H110" s="35" t="s">
        <v>142</v>
      </c>
      <c r="I110" s="71">
        <v>46115.072916666664</v>
      </c>
      <c r="J110" s="71">
        <v>46115.083333333336</v>
      </c>
      <c r="K110" s="11">
        <v>0.25</v>
      </c>
      <c r="L110" s="72">
        <v>46113</v>
      </c>
      <c r="M110" s="73">
        <f>_xlfn.ISOWEEKNUM(Unique_Data[[#This Row],[Created On]])</f>
        <v>14</v>
      </c>
      <c r="N110" s="73">
        <f>60*Unique_Data[[#This Row],[Downtime (hr.)]]</f>
        <v>15</v>
      </c>
      <c r="O110" s="73" t="str" cm="1">
        <f t="array" ref="O110">_xlfn.LET(
    _xlpm.text, LOWER(H110),
    _xlpm.keywords, Table2[Keyword],
    _xlpm.score,
        _xlfn.BYROW(_xlpm.keywords,
            _xlfn.LAMBDA(_xlpm.k,
                SUM(--ISNUMBER(SEARCH(_xlfn.TEXTSPLIT(LOWER(_xlpm.k)," "), _xlpm.text)))
            )
        ),
    _xlpm.bestMatch, _xlfn.XMATCH(MAX(_xlpm.score), _xlpm.score),
    IF(MAX(_xlpm.score)=0, "Other", INDEX(_xlpm.keywords, _xlpm.bestMatch))
)</f>
        <v>No Control</v>
      </c>
      <c r="P110" s="73" t="str">
        <f>IFERROR(INDEX(Table11[Failure Mode],MATCH(O110,Table11[Keyword],0)),"General Failure Mode")</f>
        <v>Control System Unavailable</v>
      </c>
      <c r="Q110" s="74" t="str">
        <f>IFERROR(INDEX(Table12[Failure Effect],MATCH(P110,Table12[Failure Mode],0)),"Operational performance degradation and need for maintenance review.")</f>
        <v>Loss of command response, unsafe operating condition, and immediate operational downtime.</v>
      </c>
      <c r="R110" s="73">
        <f>IFERROR(INDEX(Table13[Base Severity],MATCH(C110,Table13[Equipment Class],0)),6)</f>
        <v>8</v>
      </c>
      <c r="S110" s="73">
        <f>IFERROR(INDEX(Table2[Severity],MATCH(O110,Table2[Keyword],0)),0)</f>
        <v>6</v>
      </c>
      <c r="T110" s="73">
        <f>IFERROR(LOOKUP(N110,Table6[Minutes],Table6[Severity]),0)</f>
        <v>4</v>
      </c>
      <c r="U110" s="73">
        <f>MAX(ROUNDUP(AVERAGE(R110,T110),0),Unique_Data[[#This Row],[Keyword Severity]])</f>
        <v>6</v>
      </c>
      <c r="V110" s="73">
        <f>IFERROR(INDEX(Table5[Detectability],MATCH(O110,Table5[Keyword],0)),IFERROR(INDEX(Table13[Default Detectability],MATCH(C110,Table13[Equipment Class],0)),6))</f>
        <v>2</v>
      </c>
      <c r="W110" s="73">
        <f t="shared" si="4"/>
        <v>3</v>
      </c>
      <c r="X110" s="75">
        <f t="shared" si="5"/>
        <v>36</v>
      </c>
      <c r="Y110" s="74" t="str">
        <f>IFERROR(INDEX(Table10[Recommended Action],MATCH(O110,Table10[Keyword],0)),"Review failure &amp; perform RCA")</f>
        <v>Check control PLC, HMI comms, E-stop circuits; reload software if needed.</v>
      </c>
      <c r="Z110" s="11" t="s">
        <v>14271</v>
      </c>
      <c r="AA110" s="31" t="s">
        <v>14371</v>
      </c>
      <c r="AB110" s="31" t="s">
        <v>14372</v>
      </c>
      <c r="AC110" s="73" t="str">
        <f t="shared" si="6"/>
        <v>Low</v>
      </c>
      <c r="AD110" s="76">
        <v>46217</v>
      </c>
      <c r="AE110" s="75">
        <f>Unique_Data[[#This Row],[Severity (S)]]</f>
        <v>6</v>
      </c>
      <c r="AF110" s="75" cm="1">
        <f t="array" ref="AF1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10" s="75" cm="1">
        <f t="array" ref="AG1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10" s="75">
        <f t="shared" si="7"/>
        <v>12</v>
      </c>
      <c r="AI110" s="77" t="str" cm="1">
        <f t="array" aca="1" ref="AI110" ca="1">_xlfn.IFS(ISBLANK(Unique_Data[[#This Row],[Updated Action]]),"Open",NOT(ISBLANK(Unique_Data[[#This Row],[Updated Action]])),"Finished",AND(NOT(ISBLANK(Unique_Data[[#This Row],[Updated Action]])),Unique_Data[[#This Row],[Due date]]&gt;=TODAY()),"In Progress",Unique_Data[[#This Row],[Due date]]&lt;TODAY(),"Overdue")</f>
        <v>Finished</v>
      </c>
      <c r="AJ110" s="33"/>
    </row>
    <row r="111" spans="1:36">
      <c r="A111" s="11">
        <v>1200000060</v>
      </c>
      <c r="B111" s="11" t="s">
        <v>132</v>
      </c>
      <c r="C111" s="11" t="s">
        <v>16</v>
      </c>
      <c r="D111" s="12">
        <v>46115</v>
      </c>
      <c r="E111" s="11" t="s">
        <v>69</v>
      </c>
      <c r="F111"/>
      <c r="G111"/>
      <c r="H111" s="35" t="s">
        <v>141</v>
      </c>
      <c r="I111" s="71">
        <v>46115.1875</v>
      </c>
      <c r="J111" s="71">
        <v>46115.197916666664</v>
      </c>
      <c r="K111" s="11">
        <v>0.25</v>
      </c>
      <c r="L111" s="72">
        <v>46113</v>
      </c>
      <c r="M111" s="73">
        <f>_xlfn.ISOWEEKNUM(Unique_Data[[#This Row],[Created On]])</f>
        <v>14</v>
      </c>
      <c r="N111" s="73">
        <f>60*Unique_Data[[#This Row],[Downtime (hr.)]]</f>
        <v>15</v>
      </c>
      <c r="O111" s="73" t="str" cm="1">
        <f t="array" ref="O111">_xlfn.LET(
    _xlpm.text, LOWER(H111),
    _xlpm.keywords, Table2[Keyword],
    _xlpm.score,
        _xlfn.BYROW(_xlpm.keywords,
            _xlfn.LAMBDA(_xlpm.k,
                SUM(--ISNUMBER(SEARCH(_xlfn.TEXTSPLIT(LOWER(_xlpm.k)," "), _xlpm.text)))
            )
        ),
    _xlpm.bestMatch, _xlfn.XMATCH(MAX(_xlpm.score), _xlpm.score),
    IF(MAX(_xlpm.score)=0, "Other", INDEX(_xlpm.keywords, _xlpm.bestMatch))
)</f>
        <v>No Control</v>
      </c>
      <c r="P111" s="73" t="str">
        <f>IFERROR(INDEX(Table11[Failure Mode],MATCH(O111,Table11[Keyword],0)),"General Failure Mode")</f>
        <v>Control System Unavailable</v>
      </c>
      <c r="Q111" s="74" t="str">
        <f>IFERROR(INDEX(Table12[Failure Effect],MATCH(P111,Table12[Failure Mode],0)),"Operational performance degradation and need for maintenance review.")</f>
        <v>Loss of command response, unsafe operating condition, and immediate operational downtime.</v>
      </c>
      <c r="R111" s="73">
        <f>IFERROR(INDEX(Table13[Base Severity],MATCH(C111,Table13[Equipment Class],0)),6)</f>
        <v>8</v>
      </c>
      <c r="S111" s="73">
        <f>IFERROR(INDEX(Table2[Severity],MATCH(O111,Table2[Keyword],0)),0)</f>
        <v>6</v>
      </c>
      <c r="T111" s="73">
        <f>IFERROR(LOOKUP(N111,Table6[Minutes],Table6[Severity]),0)</f>
        <v>4</v>
      </c>
      <c r="U111" s="73">
        <f>MAX(ROUNDUP(AVERAGE(R111,T111),0),Unique_Data[[#This Row],[Keyword Severity]])</f>
        <v>6</v>
      </c>
      <c r="V111" s="73">
        <f>IFERROR(INDEX(Table5[Detectability],MATCH(O111,Table5[Keyword],0)),IFERROR(INDEX(Table13[Default Detectability],MATCH(C111,Table13[Equipment Class],0)),6))</f>
        <v>2</v>
      </c>
      <c r="W111" s="73">
        <f t="shared" si="4"/>
        <v>5</v>
      </c>
      <c r="X111" s="75">
        <f t="shared" si="5"/>
        <v>60</v>
      </c>
      <c r="Y111" s="74" t="str">
        <f>IFERROR(INDEX(Table10[Recommended Action],MATCH(O111,Table10[Keyword],0)),"Review failure &amp; perform RCA")</f>
        <v>Check control PLC, HMI comms, E-stop circuits; reload software if needed.</v>
      </c>
      <c r="Z111" s="11" t="s">
        <v>14271</v>
      </c>
      <c r="AA111" s="31" t="s">
        <v>14454</v>
      </c>
      <c r="AB111" s="31" t="s">
        <v>14455</v>
      </c>
      <c r="AC111" s="73" t="str">
        <f t="shared" si="6"/>
        <v>Low</v>
      </c>
      <c r="AD111" s="76">
        <v>46168</v>
      </c>
      <c r="AE111" s="75">
        <f>Unique_Data[[#This Row],[Severity (S)]]</f>
        <v>6</v>
      </c>
      <c r="AF111" s="75" cm="1">
        <f t="array" ref="AF1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11" s="75" cm="1">
        <f t="array" ref="AG1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11" s="75">
        <f t="shared" si="7"/>
        <v>60</v>
      </c>
      <c r="AI111" s="77" t="str" cm="1">
        <f t="array" aca="1" ref="AI111" ca="1">_xlfn.IFS(ISBLANK(Unique_Data[[#This Row],[Updated Action]]),"Open",NOT(ISBLANK(Unique_Data[[#This Row],[Updated Action]])),"Finished",AND(NOT(ISBLANK(Unique_Data[[#This Row],[Updated Action]])),Unique_Data[[#This Row],[Due date]]&gt;=TODAY()),"In Progress",Unique_Data[[#This Row],[Due date]]&lt;TODAY(),"Overdue")</f>
        <v>Finished</v>
      </c>
      <c r="AJ111" s="33"/>
    </row>
    <row r="112" spans="1:36">
      <c r="A112" s="11">
        <v>1200000061</v>
      </c>
      <c r="B112" s="11" t="s">
        <v>51</v>
      </c>
      <c r="C112" s="11" t="s">
        <v>16</v>
      </c>
      <c r="D112" s="12">
        <v>46116</v>
      </c>
      <c r="E112" s="11" t="s">
        <v>69</v>
      </c>
      <c r="F112"/>
      <c r="G112"/>
      <c r="H112" s="35" t="s">
        <v>129</v>
      </c>
      <c r="I112" s="71">
        <v>46115.833333333336</v>
      </c>
      <c r="J112" s="71">
        <v>46115.84375</v>
      </c>
      <c r="K112" s="11">
        <v>0.25</v>
      </c>
      <c r="L112" s="72">
        <v>46113</v>
      </c>
      <c r="M112" s="73">
        <f>_xlfn.ISOWEEKNUM(Unique_Data[[#This Row],[Created On]])</f>
        <v>14</v>
      </c>
      <c r="N112" s="73">
        <f>60*Unique_Data[[#This Row],[Downtime (hr.)]]</f>
        <v>15</v>
      </c>
      <c r="O112" s="73" t="str" cm="1">
        <f t="array" ref="O112">_xlfn.LET(
    _xlpm.text, LOWER(H112),
    _xlpm.keywords, Table2[Keyword],
    _xlpm.score,
        _xlfn.BYROW(_xlpm.keywords,
            _xlfn.LAMBDA(_xlpm.k,
                SUM(--ISNUMBER(SEARCH(_xlfn.TEXTSPLIT(LOWER(_xlpm.k)," "), _xlpm.text)))
            )
        ),
    _xlpm.bestMatch, _xlfn.XMATCH(MAX(_xlpm.score), _xlpm.score),
    IF(MAX(_xlpm.score)=0, "Other", INDEX(_xlpm.keywords, _xlpm.bestMatch))
)</f>
        <v>No Hoist</v>
      </c>
      <c r="P112" s="73" t="str">
        <f>IFERROR(INDEX(Table11[Failure Mode],MATCH(O112,Table11[Keyword],0)),"General Failure Mode")</f>
        <v>Hoist Motion Failure</v>
      </c>
      <c r="Q112" s="74" t="str">
        <f>IFERROR(INDEX(Table12[Failure Effect],MATCH(P112,Table12[Failure Mode],0)),"Operational performance degradation and need for maintenance review.")</f>
        <v>Unable to lift/lower load, container handling interruption, and berth or yard productivity loss.</v>
      </c>
      <c r="R112" s="73">
        <f>IFERROR(INDEX(Table13[Base Severity],MATCH(C112,Table13[Equipment Class],0)),6)</f>
        <v>8</v>
      </c>
      <c r="S112" s="73">
        <f>IFERROR(INDEX(Table2[Severity],MATCH(O112,Table2[Keyword],0)),0)</f>
        <v>6</v>
      </c>
      <c r="T112" s="73">
        <f>IFERROR(LOOKUP(N112,Table6[Minutes],Table6[Severity]),0)</f>
        <v>4</v>
      </c>
      <c r="U112" s="73">
        <f>MAX(ROUNDUP(AVERAGE(R112,T112),0),Unique_Data[[#This Row],[Keyword Severity]])</f>
        <v>6</v>
      </c>
      <c r="V112" s="73">
        <f>IFERROR(INDEX(Table5[Detectability],MATCH(O112,Table5[Keyword],0)),IFERROR(INDEX(Table13[Default Detectability],MATCH(C112,Table13[Equipment Class],0)),6))</f>
        <v>3</v>
      </c>
      <c r="W112" s="73">
        <f t="shared" si="4"/>
        <v>5</v>
      </c>
      <c r="X112" s="75">
        <f t="shared" si="5"/>
        <v>90</v>
      </c>
      <c r="Y112" s="74" t="str">
        <f>IFERROR(INDEX(Table10[Recommended Action],MATCH(O112,Table10[Keyword],0)),"Review failure &amp; perform RCA")</f>
        <v>Check hoist brakes, over-travel limit switches, inverter alarms, motor and encoder.</v>
      </c>
      <c r="Z112" s="11" t="s">
        <v>14280</v>
      </c>
      <c r="AA112" s="31" t="s">
        <v>14456</v>
      </c>
      <c r="AB112" s="31" t="s">
        <v>14457</v>
      </c>
      <c r="AC112" s="73" t="str">
        <f t="shared" si="6"/>
        <v>Low</v>
      </c>
      <c r="AD112" s="76">
        <v>46159</v>
      </c>
      <c r="AE112" s="75">
        <f>Unique_Data[[#This Row],[Severity (S)]]</f>
        <v>6</v>
      </c>
      <c r="AF112" s="75" cm="1">
        <f t="array" ref="AF1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12" s="75" cm="1">
        <f t="array" ref="AG1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12" s="75">
        <f t="shared" si="7"/>
        <v>90</v>
      </c>
      <c r="AI112" s="77" t="str" cm="1">
        <f t="array" aca="1" ref="AI112" ca="1">_xlfn.IFS(ISBLANK(Unique_Data[[#This Row],[Updated Action]]),"Open",NOT(ISBLANK(Unique_Data[[#This Row],[Updated Action]])),"Finished",AND(NOT(ISBLANK(Unique_Data[[#This Row],[Updated Action]])),Unique_Data[[#This Row],[Due date]]&gt;=TODAY()),"In Progress",Unique_Data[[#This Row],[Due date]]&lt;TODAY(),"Overdue")</f>
        <v>Finished</v>
      </c>
      <c r="AJ112" s="33"/>
    </row>
    <row r="113" spans="1:36">
      <c r="A113" s="11">
        <v>1200000062</v>
      </c>
      <c r="B113" s="11" t="s">
        <v>106</v>
      </c>
      <c r="C113" s="11" t="s">
        <v>16</v>
      </c>
      <c r="D113" s="12">
        <v>46117</v>
      </c>
      <c r="E113" s="11" t="s">
        <v>69</v>
      </c>
      <c r="F113"/>
      <c r="G113"/>
      <c r="H113" s="35" t="s">
        <v>138</v>
      </c>
      <c r="I113" s="71">
        <v>46117.072916666664</v>
      </c>
      <c r="J113" s="71">
        <v>46117.079861111109</v>
      </c>
      <c r="K113" s="11">
        <v>0.17</v>
      </c>
      <c r="L113" s="72">
        <v>46113</v>
      </c>
      <c r="M113" s="73">
        <f>_xlfn.ISOWEEKNUM(Unique_Data[[#This Row],[Created On]])</f>
        <v>14</v>
      </c>
      <c r="N113" s="73">
        <f>60*Unique_Data[[#This Row],[Downtime (hr.)]]</f>
        <v>10.200000000000001</v>
      </c>
      <c r="O113" s="73" t="str" cm="1">
        <f t="array" ref="O113">_xlfn.LET(
    _xlpm.text, LOWER(H113),
    _xlpm.keywords, Table2[Keyword],
    _xlpm.score,
        _xlfn.BYROW(_xlpm.keywords,
            _xlfn.LAMBDA(_xlpm.k,
                SUM(--ISNUMBER(SEARCH(_xlfn.TEXTSPLIT(LOWER(_xlpm.k)," "), _xlpm.text)))
            )
        ),
    _xlpm.bestMatch, _xlfn.XMATCH(MAX(_xlpm.score), _xlpm.score),
    IF(MAX(_xlpm.score)=0, "Other", INDEX(_xlpm.keywords, _xlpm.bestMatch))
)</f>
        <v>Spreader</v>
      </c>
      <c r="P113" s="73" t="str">
        <f>IFERROR(INDEX(Table11[Failure Mode],MATCH(O113,Table11[Keyword],0)),"General Failure Mode")</f>
        <v>Spreader System Fault</v>
      </c>
      <c r="Q113" s="74" t="str">
        <f>IFERROR(INDEX(Table12[Failure Effect],MATCH(P113,Table12[Failure Mode],0)),"Operational performance degradation and need for maintenance review.")</f>
        <v>Inability to lock/unlock or position spreader correctly, creating handling disruption and safety exposure.</v>
      </c>
      <c r="R113" s="73">
        <f>IFERROR(INDEX(Table13[Base Severity],MATCH(C113,Table13[Equipment Class],0)),6)</f>
        <v>8</v>
      </c>
      <c r="S113" s="73">
        <f>IFERROR(INDEX(Table2[Severity],MATCH(O113,Table2[Keyword],0)),0)</f>
        <v>6</v>
      </c>
      <c r="T113" s="73">
        <f>IFERROR(LOOKUP(N113,Table6[Minutes],Table6[Severity]),0)</f>
        <v>4</v>
      </c>
      <c r="U113" s="73">
        <f>MAX(ROUNDUP(AVERAGE(R113,T113),0),Unique_Data[[#This Row],[Keyword Severity]])</f>
        <v>6</v>
      </c>
      <c r="V113" s="73">
        <f>IFERROR(INDEX(Table5[Detectability],MATCH(O113,Table5[Keyword],0)),IFERROR(INDEX(Table13[Default Detectability],MATCH(C113,Table13[Equipment Class],0)),6))</f>
        <v>2</v>
      </c>
      <c r="W113" s="73">
        <f t="shared" si="4"/>
        <v>1</v>
      </c>
      <c r="X113" s="75">
        <f t="shared" si="5"/>
        <v>12</v>
      </c>
      <c r="Y113" s="74" t="str">
        <f>IFERROR(INDEX(Table10[Recommended Action],MATCH(O113,Table10[Keyword],0)),"Review failure &amp; perform RCA")</f>
        <v>Inspect twistlocks, hydraulics and sensors; recalibrate spreader controller.</v>
      </c>
      <c r="Z113" s="11" t="s">
        <v>14280</v>
      </c>
      <c r="AA113" s="31" t="s">
        <v>14458</v>
      </c>
      <c r="AB113" s="31" t="s">
        <v>14459</v>
      </c>
      <c r="AC113" s="73" t="str">
        <f t="shared" si="6"/>
        <v>Low</v>
      </c>
      <c r="AD113" s="76">
        <v>46189</v>
      </c>
      <c r="AE113" s="75">
        <f>Unique_Data[[#This Row],[Severity (S)]]</f>
        <v>6</v>
      </c>
      <c r="AF113" s="75" cm="1">
        <f t="array" ref="AF1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13" s="75" cm="1">
        <f t="array" ref="AG1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13" s="75">
        <f t="shared" si="7"/>
        <v>12</v>
      </c>
      <c r="AI113" s="77" t="str" cm="1">
        <f t="array" aca="1" ref="AI113" ca="1">_xlfn.IFS(ISBLANK(Unique_Data[[#This Row],[Updated Action]]),"Open",NOT(ISBLANK(Unique_Data[[#This Row],[Updated Action]])),"Finished",AND(NOT(ISBLANK(Unique_Data[[#This Row],[Updated Action]])),Unique_Data[[#This Row],[Due date]]&gt;=TODAY()),"In Progress",Unique_Data[[#This Row],[Due date]]&lt;TODAY(),"Overdue")</f>
        <v>Finished</v>
      </c>
      <c r="AJ113" s="33"/>
    </row>
    <row r="114" spans="1:36">
      <c r="A114" s="11">
        <v>1200000063</v>
      </c>
      <c r="B114" s="11" t="s">
        <v>61</v>
      </c>
      <c r="C114" s="11" t="s">
        <v>12</v>
      </c>
      <c r="D114" s="12">
        <v>46118</v>
      </c>
      <c r="E114" s="11" t="s">
        <v>69</v>
      </c>
      <c r="F114"/>
      <c r="G114"/>
      <c r="H114" s="35" t="s">
        <v>143</v>
      </c>
      <c r="I114" s="71">
        <v>46118.680555555555</v>
      </c>
      <c r="J114" s="71">
        <v>46118.6875</v>
      </c>
      <c r="K114" s="11">
        <v>0.17</v>
      </c>
      <c r="L114" s="72">
        <v>46113</v>
      </c>
      <c r="M114" s="73">
        <f>_xlfn.ISOWEEKNUM(Unique_Data[[#This Row],[Created On]])</f>
        <v>15</v>
      </c>
      <c r="N114" s="73">
        <f>60*Unique_Data[[#This Row],[Downtime (hr.)]]</f>
        <v>10.200000000000001</v>
      </c>
      <c r="O114" s="73" t="str" cm="1">
        <f t="array" ref="O114">_xlfn.LET(
    _xlpm.text, LOWER(H114),
    _xlpm.keywords, Table2[Keyword],
    _xlpm.score,
        _xlfn.BYROW(_xlpm.keywords,
            _xlfn.LAMBDA(_xlpm.k,
                SUM(--ISNUMBER(SEARCH(_xlfn.TEXTSPLIT(LOWER(_xlpm.k)," "), _xlpm.text)))
            )
        ),
    _xlpm.bestMatch, _xlfn.XMATCH(MAX(_xlpm.score), _xlpm.score),
    IF(MAX(_xlpm.score)=0, "Other", INDEX(_xlpm.keywords, _xlpm.bestMatch))
)</f>
        <v>Wrong Landed</v>
      </c>
      <c r="P114" s="73" t="str">
        <f>IFERROR(INDEX(Table11[Failure Mode],MATCH(O114,Table11[Keyword],0)),"General Failure Mode")</f>
        <v>Landing / Positioning Fault</v>
      </c>
      <c r="Q114" s="74" t="str">
        <f>IFERROR(INDEX(Table12[Failure Effect],MATCH(P114,Table12[Failure Mode],0)),"Operational performance degradation and need for maintenance review.")</f>
        <v>Mislanding, handling delay, risk of cargo/spreader damage, and reduced operating accuracy.</v>
      </c>
      <c r="R114" s="73">
        <f>IFERROR(INDEX(Table13[Base Severity],MATCH(C114,Table13[Equipment Class],0)),6)</f>
        <v>9</v>
      </c>
      <c r="S114" s="73">
        <f>IFERROR(INDEX(Table2[Severity],MATCH(O114,Table2[Keyword],0)),0)</f>
        <v>6</v>
      </c>
      <c r="T114" s="73">
        <f>IFERROR(LOOKUP(N114,Table6[Minutes],Table6[Severity]),0)</f>
        <v>4</v>
      </c>
      <c r="U114" s="73">
        <f>MAX(ROUNDUP(AVERAGE(R114,T114),0),Unique_Data[[#This Row],[Keyword Severity]])</f>
        <v>7</v>
      </c>
      <c r="V114" s="73">
        <f>IFERROR(INDEX(Table5[Detectability],MATCH(O114,Table5[Keyword],0)),IFERROR(INDEX(Table13[Default Detectability],MATCH(C114,Table13[Equipment Class],0)),6))</f>
        <v>8</v>
      </c>
      <c r="W114" s="73">
        <f t="shared" si="4"/>
        <v>3</v>
      </c>
      <c r="X114" s="75">
        <f t="shared" si="5"/>
        <v>168</v>
      </c>
      <c r="Y114" s="74" t="str">
        <f>IFERROR(INDEX(Table10[Recommended Action],MATCH(O114,Table10[Keyword],0)),"Review failure &amp; perform RCA")</f>
        <v>Check landing sensors and operator guidance; calibrate spreader position sensors.</v>
      </c>
      <c r="Z114" s="11" t="s">
        <v>14280</v>
      </c>
      <c r="AA114" s="31" t="s">
        <v>14460</v>
      </c>
      <c r="AB114" s="31" t="s">
        <v>14461</v>
      </c>
      <c r="AC114" s="73" t="str">
        <f t="shared" si="6"/>
        <v>Medium</v>
      </c>
      <c r="AD114" s="76">
        <v>45991</v>
      </c>
      <c r="AE114" s="75">
        <f>Unique_Data[[#This Row],[Severity (S)]]</f>
        <v>7</v>
      </c>
      <c r="AF114" s="75" cm="1">
        <f t="array" ref="AF1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114" s="75" cm="1">
        <f t="array" ref="AG1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14" s="75">
        <f t="shared" si="7"/>
        <v>98</v>
      </c>
      <c r="AI114" s="77" t="str" cm="1">
        <f t="array" aca="1" ref="AI114" ca="1">_xlfn.IFS(ISBLANK(Unique_Data[[#This Row],[Updated Action]]),"Open",NOT(ISBLANK(Unique_Data[[#This Row],[Updated Action]])),"Finished",AND(NOT(ISBLANK(Unique_Data[[#This Row],[Updated Action]])),Unique_Data[[#This Row],[Due date]]&gt;=TODAY()),"In Progress",Unique_Data[[#This Row],[Due date]]&lt;TODAY(),"Overdue")</f>
        <v>Finished</v>
      </c>
      <c r="AJ114" s="33"/>
    </row>
    <row r="115" spans="1:36">
      <c r="A115" s="11">
        <v>1200000064</v>
      </c>
      <c r="B115" s="11" t="s">
        <v>47</v>
      </c>
      <c r="C115" s="11" t="s">
        <v>12</v>
      </c>
      <c r="D115" s="12">
        <v>46119</v>
      </c>
      <c r="E115" s="11" t="s">
        <v>69</v>
      </c>
      <c r="F115"/>
      <c r="G115"/>
      <c r="H115" s="35" t="s">
        <v>144</v>
      </c>
      <c r="I115" s="71">
        <v>46118.864583333336</v>
      </c>
      <c r="J115" s="71">
        <v>46118.875</v>
      </c>
      <c r="K115" s="11">
        <v>0.25</v>
      </c>
      <c r="L115" s="72">
        <v>46113</v>
      </c>
      <c r="M115" s="73">
        <f>_xlfn.ISOWEEKNUM(Unique_Data[[#This Row],[Created On]])</f>
        <v>15</v>
      </c>
      <c r="N115" s="73">
        <f>60*Unique_Data[[#This Row],[Downtime (hr.)]]</f>
        <v>15</v>
      </c>
      <c r="O115" s="73" t="str" cm="1">
        <f t="array" ref="O115">_xlfn.LET(
    _xlpm.text, LOWER(H115),
    _xlpm.keywords, Table2[Keyword],
    _xlpm.score,
        _xlfn.BYROW(_xlpm.keywords,
            _xlfn.LAMBDA(_xlpm.k,
                SUM(--ISNUMBER(SEARCH(_xlfn.TEXTSPLIT(LOWER(_xlpm.k)," "), _xlpm.text)))
            )
        ),
    _xlpm.bestMatch, _xlfn.XMATCH(MAX(_xlpm.score), _xlpm.score),
    IF(MAX(_xlpm.score)=0, "Other", INDEX(_xlpm.keywords, _xlpm.bestMatch))
)</f>
        <v>No Hoist</v>
      </c>
      <c r="P115" s="73" t="str">
        <f>IFERROR(INDEX(Table11[Failure Mode],MATCH(O115,Table11[Keyword],0)),"General Failure Mode")</f>
        <v>Hoist Motion Failure</v>
      </c>
      <c r="Q115" s="74" t="str">
        <f>IFERROR(INDEX(Table12[Failure Effect],MATCH(P115,Table12[Failure Mode],0)),"Operational performance degradation and need for maintenance review.")</f>
        <v>Unable to lift/lower load, container handling interruption, and berth or yard productivity loss.</v>
      </c>
      <c r="R115" s="73">
        <f>IFERROR(INDEX(Table13[Base Severity],MATCH(C115,Table13[Equipment Class],0)),6)</f>
        <v>9</v>
      </c>
      <c r="S115" s="73">
        <f>IFERROR(INDEX(Table2[Severity],MATCH(O115,Table2[Keyword],0)),0)</f>
        <v>6</v>
      </c>
      <c r="T115" s="73">
        <f>IFERROR(LOOKUP(N115,Table6[Minutes],Table6[Severity]),0)</f>
        <v>4</v>
      </c>
      <c r="U115" s="73">
        <f>MAX(ROUNDUP(AVERAGE(R115,T115),0),Unique_Data[[#This Row],[Keyword Severity]])</f>
        <v>7</v>
      </c>
      <c r="V115" s="73">
        <f>IFERROR(INDEX(Table5[Detectability],MATCH(O115,Table5[Keyword],0)),IFERROR(INDEX(Table13[Default Detectability],MATCH(C115,Table13[Equipment Class],0)),6))</f>
        <v>3</v>
      </c>
      <c r="W115" s="73">
        <f t="shared" si="4"/>
        <v>4</v>
      </c>
      <c r="X115" s="75">
        <f t="shared" si="5"/>
        <v>84</v>
      </c>
      <c r="Y115" s="74" t="str">
        <f>IFERROR(INDEX(Table10[Recommended Action],MATCH(O115,Table10[Keyword],0)),"Review failure &amp; perform RCA")</f>
        <v>Check hoist brakes, over-travel limit switches, inverter alarms, motor and encoder.</v>
      </c>
      <c r="Z115" s="11" t="s">
        <v>14271</v>
      </c>
      <c r="AA115" s="31" t="s">
        <v>14462</v>
      </c>
      <c r="AB115" s="31" t="s">
        <v>14463</v>
      </c>
      <c r="AC115" s="73" t="str">
        <f t="shared" si="6"/>
        <v>Low</v>
      </c>
      <c r="AD115" s="76">
        <v>46189</v>
      </c>
      <c r="AE115" s="75">
        <f>Unique_Data[[#This Row],[Severity (S)]]</f>
        <v>7</v>
      </c>
      <c r="AF115" s="75" cm="1">
        <f t="array" ref="AF1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15" s="75" cm="1">
        <f t="array" ref="AG1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15" s="75">
        <f t="shared" si="7"/>
        <v>84</v>
      </c>
      <c r="AI115" s="77" t="str" cm="1">
        <f t="array" aca="1" ref="AI115" ca="1">_xlfn.IFS(ISBLANK(Unique_Data[[#This Row],[Updated Action]]),"Open",NOT(ISBLANK(Unique_Data[[#This Row],[Updated Action]])),"Finished",AND(NOT(ISBLANK(Unique_Data[[#This Row],[Updated Action]])),Unique_Data[[#This Row],[Due date]]&gt;=TODAY()),"In Progress",Unique_Data[[#This Row],[Due date]]&lt;TODAY(),"Overdue")</f>
        <v>Finished</v>
      </c>
      <c r="AJ115" s="33"/>
    </row>
    <row r="116" spans="1:36">
      <c r="A116" s="11">
        <v>1200000065</v>
      </c>
      <c r="B116" s="11" t="s">
        <v>145</v>
      </c>
      <c r="C116" s="11" t="s">
        <v>16</v>
      </c>
      <c r="D116" s="12">
        <v>46119</v>
      </c>
      <c r="E116" s="11" t="s">
        <v>69</v>
      </c>
      <c r="F116"/>
      <c r="G116"/>
      <c r="H116" s="35" t="s">
        <v>146</v>
      </c>
      <c r="I116" s="71">
        <v>46118.875</v>
      </c>
      <c r="J116" s="71">
        <v>46118.883333333331</v>
      </c>
      <c r="K116" s="11">
        <v>0.2</v>
      </c>
      <c r="L116" s="72">
        <v>46113</v>
      </c>
      <c r="M116" s="73">
        <f>_xlfn.ISOWEEKNUM(Unique_Data[[#This Row],[Created On]])</f>
        <v>15</v>
      </c>
      <c r="N116" s="73">
        <f>60*Unique_Data[[#This Row],[Downtime (hr.)]]</f>
        <v>12</v>
      </c>
      <c r="O116" s="73" t="str" cm="1">
        <f t="array" ref="O116">_xlfn.LET(
    _xlpm.text, LOWER(H116),
    _xlpm.keywords, Table2[Keyword],
    _xlpm.score,
        _xlfn.BYROW(_xlpm.keywords,
            _xlfn.LAMBDA(_xlpm.k,
                SUM(--ISNUMBER(SEARCH(_xlfn.TEXTSPLIT(LOWER(_xlpm.k)," "), _xlpm.text)))
            )
        ),
    _xlpm.bestMatch, _xlfn.XMATCH(MAX(_xlpm.score), _xlpm.score),
    IF(MAX(_xlpm.score)=0, "Other", INDEX(_xlpm.keywords, _xlpm.bestMatch))
)</f>
        <v>No Hoist</v>
      </c>
      <c r="P116" s="73" t="str">
        <f>IFERROR(INDEX(Table11[Failure Mode],MATCH(O116,Table11[Keyword],0)),"General Failure Mode")</f>
        <v>Hoist Motion Failure</v>
      </c>
      <c r="Q116" s="74" t="str">
        <f>IFERROR(INDEX(Table12[Failure Effect],MATCH(P116,Table12[Failure Mode],0)),"Operational performance degradation and need for maintenance review.")</f>
        <v>Unable to lift/lower load, container handling interruption, and berth or yard productivity loss.</v>
      </c>
      <c r="R116" s="73">
        <f>IFERROR(INDEX(Table13[Base Severity],MATCH(C116,Table13[Equipment Class],0)),6)</f>
        <v>8</v>
      </c>
      <c r="S116" s="73">
        <f>IFERROR(INDEX(Table2[Severity],MATCH(O116,Table2[Keyword],0)),0)</f>
        <v>6</v>
      </c>
      <c r="T116" s="73">
        <f>IFERROR(LOOKUP(N116,Table6[Minutes],Table6[Severity]),0)</f>
        <v>4</v>
      </c>
      <c r="U116" s="73">
        <f>MAX(ROUNDUP(AVERAGE(R116,T116),0),Unique_Data[[#This Row],[Keyword Severity]])</f>
        <v>6</v>
      </c>
      <c r="V116" s="73">
        <f>IFERROR(INDEX(Table5[Detectability],MATCH(O116,Table5[Keyword],0)),IFERROR(INDEX(Table13[Default Detectability],MATCH(C116,Table13[Equipment Class],0)),6))</f>
        <v>3</v>
      </c>
      <c r="W116" s="73">
        <f t="shared" si="4"/>
        <v>1</v>
      </c>
      <c r="X116" s="75">
        <f t="shared" si="5"/>
        <v>18</v>
      </c>
      <c r="Y116" s="74" t="str">
        <f>IFERROR(INDEX(Table10[Recommended Action],MATCH(O116,Table10[Keyword],0)),"Review failure &amp; perform RCA")</f>
        <v>Check hoist brakes, over-travel limit switches, inverter alarms, motor and encoder.</v>
      </c>
      <c r="Z116" s="11" t="s">
        <v>14271</v>
      </c>
      <c r="AA116" s="31" t="s">
        <v>14397</v>
      </c>
      <c r="AB116" s="31" t="s">
        <v>14398</v>
      </c>
      <c r="AC116" s="73" t="str">
        <f t="shared" si="6"/>
        <v>Low</v>
      </c>
      <c r="AD116" s="76">
        <v>46264</v>
      </c>
      <c r="AE116" s="75">
        <f>Unique_Data[[#This Row],[Severity (S)]]</f>
        <v>6</v>
      </c>
      <c r="AF116" s="75" cm="1">
        <f t="array" ref="AF1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16" s="75" cm="1">
        <f t="array" ref="AG1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16" s="75">
        <f t="shared" si="7"/>
        <v>18</v>
      </c>
      <c r="AI116" s="77" t="str" cm="1">
        <f t="array" aca="1" ref="AI116" ca="1">_xlfn.IFS(ISBLANK(Unique_Data[[#This Row],[Updated Action]]),"Open",NOT(ISBLANK(Unique_Data[[#This Row],[Updated Action]])),"Finished",AND(NOT(ISBLANK(Unique_Data[[#This Row],[Updated Action]])),Unique_Data[[#This Row],[Due date]]&gt;=TODAY()),"In Progress",Unique_Data[[#This Row],[Due date]]&lt;TODAY(),"Overdue")</f>
        <v>Finished</v>
      </c>
      <c r="AJ116" s="33"/>
    </row>
    <row r="117" spans="1:36">
      <c r="A117" s="11">
        <v>1200000066</v>
      </c>
      <c r="B117" s="11" t="s">
        <v>132</v>
      </c>
      <c r="C117" s="11" t="s">
        <v>16</v>
      </c>
      <c r="D117" s="12">
        <v>46119</v>
      </c>
      <c r="E117" s="11" t="s">
        <v>69</v>
      </c>
      <c r="F117"/>
      <c r="G117"/>
      <c r="H117" s="35" t="s">
        <v>119</v>
      </c>
      <c r="I117" s="71">
        <v>46119.036805555559</v>
      </c>
      <c r="J117" s="71">
        <v>46119.043749999997</v>
      </c>
      <c r="K117" s="11">
        <v>0.17</v>
      </c>
      <c r="L117" s="72">
        <v>46113</v>
      </c>
      <c r="M117" s="73">
        <f>_xlfn.ISOWEEKNUM(Unique_Data[[#This Row],[Created On]])</f>
        <v>15</v>
      </c>
      <c r="N117" s="73">
        <f>60*Unique_Data[[#This Row],[Downtime (hr.)]]</f>
        <v>10.200000000000001</v>
      </c>
      <c r="O117" s="73" t="str" cm="1">
        <f t="array" ref="O117">_xlfn.LET(
    _xlpm.text, LOWER(H117),
    _xlpm.keywords, Table2[Keyword],
    _xlpm.score,
        _xlfn.BYROW(_xlpm.keywords,
            _xlfn.LAMBDA(_xlpm.k,
                SUM(--ISNUMBER(SEARCH(_xlfn.TEXTSPLIT(LOWER(_xlpm.k)," "), _xlpm.text)))
            )
        ),
    _xlpm.bestMatch, _xlfn.XMATCH(MAX(_xlpm.score), _xlpm.score),
    IF(MAX(_xlpm.score)=0, "Other", INDEX(_xlpm.keywords, _xlpm.bestMatch))
)</f>
        <v>No Gantry</v>
      </c>
      <c r="P117" s="73" t="str">
        <f>IFERROR(INDEX(Table11[Failure Mode],MATCH(O117,Table11[Keyword],0)),"General Failure Mode")</f>
        <v>Gantry Motion Failure</v>
      </c>
      <c r="Q117" s="74" t="str">
        <f>IFERROR(INDEX(Table12[Failure Effect],MATCH(P117,Table12[Failure Mode],0)),"Operational performance degradation and need for maintenance review.")</f>
        <v>Equipment cannot travel to position, causing job delay, queue buildup, and lower productivity.</v>
      </c>
      <c r="R117" s="73">
        <f>IFERROR(INDEX(Table13[Base Severity],MATCH(C117,Table13[Equipment Class],0)),6)</f>
        <v>8</v>
      </c>
      <c r="S117" s="73">
        <f>IFERROR(INDEX(Table2[Severity],MATCH(O117,Table2[Keyword],0)),0)</f>
        <v>6</v>
      </c>
      <c r="T117" s="73">
        <f>IFERROR(LOOKUP(N117,Table6[Minutes],Table6[Severity]),0)</f>
        <v>4</v>
      </c>
      <c r="U117" s="73">
        <f>MAX(ROUNDUP(AVERAGE(R117,T117),0),Unique_Data[[#This Row],[Keyword Severity]])</f>
        <v>6</v>
      </c>
      <c r="V117" s="73">
        <f>IFERROR(INDEX(Table5[Detectability],MATCH(O117,Table5[Keyword],0)),IFERROR(INDEX(Table13[Default Detectability],MATCH(C117,Table13[Equipment Class],0)),6))</f>
        <v>3</v>
      </c>
      <c r="W117" s="73">
        <f t="shared" si="4"/>
        <v>5</v>
      </c>
      <c r="X117" s="75">
        <f t="shared" si="5"/>
        <v>90</v>
      </c>
      <c r="Y117" s="74" t="str">
        <f>IFERROR(INDEX(Table10[Recommended Action],MATCH(O117,Table10[Keyword],0)),"Review failure &amp; perform RCA")</f>
        <v>Inspect busbar/limit switches, travel drives and interlocks; test inverter and alignment.</v>
      </c>
      <c r="Z117" s="11" t="s">
        <v>14271</v>
      </c>
      <c r="AA117" s="31" t="s">
        <v>14353</v>
      </c>
      <c r="AB117" s="31" t="s">
        <v>14363</v>
      </c>
      <c r="AC117" s="73" t="str">
        <f t="shared" si="6"/>
        <v>Low</v>
      </c>
      <c r="AD117" s="76">
        <v>46212</v>
      </c>
      <c r="AE117" s="75">
        <f>Unique_Data[[#This Row],[Severity (S)]]</f>
        <v>6</v>
      </c>
      <c r="AF117" s="75" cm="1">
        <f t="array" ref="AF1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17" s="75" cm="1">
        <f t="array" ref="AG1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17" s="75">
        <f t="shared" si="7"/>
        <v>90</v>
      </c>
      <c r="AI117" s="77" t="str" cm="1">
        <f t="array" aca="1" ref="AI117" ca="1">_xlfn.IFS(ISBLANK(Unique_Data[[#This Row],[Updated Action]]),"Open",NOT(ISBLANK(Unique_Data[[#This Row],[Updated Action]])),"Finished",AND(NOT(ISBLANK(Unique_Data[[#This Row],[Updated Action]])),Unique_Data[[#This Row],[Due date]]&gt;=TODAY()),"In Progress",Unique_Data[[#This Row],[Due date]]&lt;TODAY(),"Overdue")</f>
        <v>Finished</v>
      </c>
      <c r="AJ117" s="33"/>
    </row>
    <row r="118" spans="1:36">
      <c r="A118" s="11">
        <v>1200000067</v>
      </c>
      <c r="B118" s="11" t="s">
        <v>51</v>
      </c>
      <c r="C118" s="11" t="s">
        <v>16</v>
      </c>
      <c r="D118" s="12">
        <v>46120</v>
      </c>
      <c r="E118" s="11" t="s">
        <v>69</v>
      </c>
      <c r="F118"/>
      <c r="G118"/>
      <c r="H118" s="35" t="s">
        <v>119</v>
      </c>
      <c r="I118" s="71">
        <v>46120.177430555559</v>
      </c>
      <c r="J118" s="71">
        <v>46120.206597222219</v>
      </c>
      <c r="K118" s="11">
        <v>0.7</v>
      </c>
      <c r="L118" s="72">
        <v>46113</v>
      </c>
      <c r="M118" s="73">
        <f>_xlfn.ISOWEEKNUM(Unique_Data[[#This Row],[Created On]])</f>
        <v>15</v>
      </c>
      <c r="N118" s="73">
        <f>60*Unique_Data[[#This Row],[Downtime (hr.)]]</f>
        <v>42</v>
      </c>
      <c r="O118" s="73" t="str" cm="1">
        <f t="array" ref="O118">_xlfn.LET(
    _xlpm.text, LOWER(H118),
    _xlpm.keywords, Table2[Keyword],
    _xlpm.score,
        _xlfn.BYROW(_xlpm.keywords,
            _xlfn.LAMBDA(_xlpm.k,
                SUM(--ISNUMBER(SEARCH(_xlfn.TEXTSPLIT(LOWER(_xlpm.k)," "), _xlpm.text)))
            )
        ),
    _xlpm.bestMatch, _xlfn.XMATCH(MAX(_xlpm.score), _xlpm.score),
    IF(MAX(_xlpm.score)=0, "Other", INDEX(_xlpm.keywords, _xlpm.bestMatch))
)</f>
        <v>No Gantry</v>
      </c>
      <c r="P118" s="73" t="str">
        <f>IFERROR(INDEX(Table11[Failure Mode],MATCH(O118,Table11[Keyword],0)),"General Failure Mode")</f>
        <v>Gantry Motion Failure</v>
      </c>
      <c r="Q118" s="74" t="str">
        <f>IFERROR(INDEX(Table12[Failure Effect],MATCH(P118,Table12[Failure Mode],0)),"Operational performance degradation and need for maintenance review.")</f>
        <v>Equipment cannot travel to position, causing job delay, queue buildup, and lower productivity.</v>
      </c>
      <c r="R118" s="73">
        <f>IFERROR(INDEX(Table13[Base Severity],MATCH(C118,Table13[Equipment Class],0)),6)</f>
        <v>8</v>
      </c>
      <c r="S118" s="73">
        <f>IFERROR(INDEX(Table2[Severity],MATCH(O118,Table2[Keyword],0)),0)</f>
        <v>6</v>
      </c>
      <c r="T118" s="73">
        <f>IFERROR(LOOKUP(N118,Table6[Minutes],Table6[Severity]),0)</f>
        <v>5</v>
      </c>
      <c r="U118" s="73">
        <f>MAX(ROUNDUP(AVERAGE(R118,T118),0),Unique_Data[[#This Row],[Keyword Severity]])</f>
        <v>7</v>
      </c>
      <c r="V118" s="73">
        <f>IFERROR(INDEX(Table5[Detectability],MATCH(O118,Table5[Keyword],0)),IFERROR(INDEX(Table13[Default Detectability],MATCH(C118,Table13[Equipment Class],0)),6))</f>
        <v>3</v>
      </c>
      <c r="W118" s="73">
        <f t="shared" si="4"/>
        <v>7</v>
      </c>
      <c r="X118" s="75">
        <f t="shared" si="5"/>
        <v>147</v>
      </c>
      <c r="Y118" s="74" t="str">
        <f>IFERROR(INDEX(Table10[Recommended Action],MATCH(O118,Table10[Keyword],0)),"Review failure &amp; perform RCA")</f>
        <v>Inspect busbar/limit switches, travel drives and interlocks; test inverter and alignment.</v>
      </c>
      <c r="Z118" s="11" t="s">
        <v>14280</v>
      </c>
      <c r="AA118" s="31" t="s">
        <v>14464</v>
      </c>
      <c r="AB118" s="31" t="s">
        <v>14465</v>
      </c>
      <c r="AC118" s="73" t="str">
        <f t="shared" si="6"/>
        <v>Medium</v>
      </c>
      <c r="AD118" s="76">
        <v>46209</v>
      </c>
      <c r="AE118" s="75">
        <f>Unique_Data[[#This Row],[Severity (S)]]</f>
        <v>7</v>
      </c>
      <c r="AF118" s="75" cm="1">
        <f t="array" ref="AF1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18" s="75" cm="1">
        <f t="array" ref="AG1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118" s="75">
        <f t="shared" si="7"/>
        <v>84</v>
      </c>
      <c r="AI118" s="77" t="str" cm="1">
        <f t="array" aca="1" ref="AI118" ca="1">_xlfn.IFS(ISBLANK(Unique_Data[[#This Row],[Updated Action]]),"Open",NOT(ISBLANK(Unique_Data[[#This Row],[Updated Action]])),"Finished",AND(NOT(ISBLANK(Unique_Data[[#This Row],[Updated Action]])),Unique_Data[[#This Row],[Due date]]&gt;=TODAY()),"In Progress",Unique_Data[[#This Row],[Due date]]&lt;TODAY(),"Overdue")</f>
        <v>Finished</v>
      </c>
      <c r="AJ118" s="33"/>
    </row>
    <row r="119" spans="1:36">
      <c r="A119" s="11">
        <v>1200000068</v>
      </c>
      <c r="B119" s="11" t="s">
        <v>124</v>
      </c>
      <c r="C119" s="11" t="s">
        <v>16</v>
      </c>
      <c r="D119" s="12">
        <v>46120</v>
      </c>
      <c r="E119" s="11" t="s">
        <v>69</v>
      </c>
      <c r="F119"/>
      <c r="G119"/>
      <c r="H119" s="35" t="s">
        <v>119</v>
      </c>
      <c r="I119" s="71">
        <v>46120.173842592594</v>
      </c>
      <c r="J119" s="71">
        <v>46120.180787037039</v>
      </c>
      <c r="K119" s="11">
        <v>0.17</v>
      </c>
      <c r="L119" s="72">
        <v>46113</v>
      </c>
      <c r="M119" s="73">
        <f>_xlfn.ISOWEEKNUM(Unique_Data[[#This Row],[Created On]])</f>
        <v>15</v>
      </c>
      <c r="N119" s="73">
        <f>60*Unique_Data[[#This Row],[Downtime (hr.)]]</f>
        <v>10.200000000000001</v>
      </c>
      <c r="O119" s="73" t="str" cm="1">
        <f t="array" ref="O119">_xlfn.LET(
    _xlpm.text, LOWER(H119),
    _xlpm.keywords, Table2[Keyword],
    _xlpm.score,
        _xlfn.BYROW(_xlpm.keywords,
            _xlfn.LAMBDA(_xlpm.k,
                SUM(--ISNUMBER(SEARCH(_xlfn.TEXTSPLIT(LOWER(_xlpm.k)," "), _xlpm.text)))
            )
        ),
    _xlpm.bestMatch, _xlfn.XMATCH(MAX(_xlpm.score), _xlpm.score),
    IF(MAX(_xlpm.score)=0, "Other", INDEX(_xlpm.keywords, _xlpm.bestMatch))
)</f>
        <v>No Gantry</v>
      </c>
      <c r="P119" s="73" t="str">
        <f>IFERROR(INDEX(Table11[Failure Mode],MATCH(O119,Table11[Keyword],0)),"General Failure Mode")</f>
        <v>Gantry Motion Failure</v>
      </c>
      <c r="Q119" s="74" t="str">
        <f>IFERROR(INDEX(Table12[Failure Effect],MATCH(P119,Table12[Failure Mode],0)),"Operational performance degradation and need for maintenance review.")</f>
        <v>Equipment cannot travel to position, causing job delay, queue buildup, and lower productivity.</v>
      </c>
      <c r="R119" s="73">
        <f>IFERROR(INDEX(Table13[Base Severity],MATCH(C119,Table13[Equipment Class],0)),6)</f>
        <v>8</v>
      </c>
      <c r="S119" s="73">
        <f>IFERROR(INDEX(Table2[Severity],MATCH(O119,Table2[Keyword],0)),0)</f>
        <v>6</v>
      </c>
      <c r="T119" s="73">
        <f>IFERROR(LOOKUP(N119,Table6[Minutes],Table6[Severity]),0)</f>
        <v>4</v>
      </c>
      <c r="U119" s="73">
        <f>MAX(ROUNDUP(AVERAGE(R119,T119),0),Unique_Data[[#This Row],[Keyword Severity]])</f>
        <v>6</v>
      </c>
      <c r="V119" s="73">
        <f>IFERROR(INDEX(Table5[Detectability],MATCH(O119,Table5[Keyword],0)),IFERROR(INDEX(Table13[Default Detectability],MATCH(C119,Table13[Equipment Class],0)),6))</f>
        <v>3</v>
      </c>
      <c r="W119" s="73">
        <f t="shared" si="4"/>
        <v>4</v>
      </c>
      <c r="X119" s="75">
        <f t="shared" si="5"/>
        <v>72</v>
      </c>
      <c r="Y119" s="74" t="str">
        <f>IFERROR(INDEX(Table10[Recommended Action],MATCH(O119,Table10[Keyword],0)),"Review failure &amp; perform RCA")</f>
        <v>Inspect busbar/limit switches, travel drives and interlocks; test inverter and alignment.</v>
      </c>
      <c r="Z119" s="11" t="s">
        <v>14271</v>
      </c>
      <c r="AA119" s="31" t="s">
        <v>14405</v>
      </c>
      <c r="AB119" s="31" t="s">
        <v>14406</v>
      </c>
      <c r="AC119" s="73" t="str">
        <f t="shared" si="6"/>
        <v>Low</v>
      </c>
      <c r="AD119" s="76">
        <v>46215</v>
      </c>
      <c r="AE119" s="75">
        <f>Unique_Data[[#This Row],[Severity (S)]]</f>
        <v>6</v>
      </c>
      <c r="AF119" s="75" cm="1">
        <f t="array" ref="AF1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19" s="75" cm="1">
        <f t="array" ref="AG1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19" s="75">
        <f t="shared" si="7"/>
        <v>36</v>
      </c>
      <c r="AI119" s="77" t="str" cm="1">
        <f t="array" aca="1" ref="AI119" ca="1">_xlfn.IFS(ISBLANK(Unique_Data[[#This Row],[Updated Action]]),"Open",NOT(ISBLANK(Unique_Data[[#This Row],[Updated Action]])),"Finished",AND(NOT(ISBLANK(Unique_Data[[#This Row],[Updated Action]])),Unique_Data[[#This Row],[Due date]]&gt;=TODAY()),"In Progress",Unique_Data[[#This Row],[Due date]]&lt;TODAY(),"Overdue")</f>
        <v>Finished</v>
      </c>
      <c r="AJ119" s="33"/>
    </row>
    <row r="120" spans="1:36">
      <c r="A120" s="11">
        <v>1200000069</v>
      </c>
      <c r="B120" s="11" t="s">
        <v>90</v>
      </c>
      <c r="C120" s="11" t="s">
        <v>16</v>
      </c>
      <c r="D120" s="12">
        <v>46122</v>
      </c>
      <c r="E120" s="11" t="s">
        <v>69</v>
      </c>
      <c r="F120"/>
      <c r="G120"/>
      <c r="H120" s="35" t="s">
        <v>147</v>
      </c>
      <c r="I120" s="71">
        <v>46121.97934027778</v>
      </c>
      <c r="J120" s="71">
        <v>46121.989976851852</v>
      </c>
      <c r="K120" s="11">
        <v>0.26</v>
      </c>
      <c r="L120" s="72">
        <v>46113</v>
      </c>
      <c r="M120" s="73">
        <f>_xlfn.ISOWEEKNUM(Unique_Data[[#This Row],[Created On]])</f>
        <v>15</v>
      </c>
      <c r="N120" s="73">
        <f>60*Unique_Data[[#This Row],[Downtime (hr.)]]</f>
        <v>15.600000000000001</v>
      </c>
      <c r="O120" s="73" t="str" cm="1">
        <f t="array" ref="O120">_xlfn.LET(
    _xlpm.text, LOWER(H120),
    _xlpm.keywords, Table2[Keyword],
    _xlpm.score,
        _xlfn.BYROW(_xlpm.keywords,
            _xlfn.LAMBDA(_xlpm.k,
                SUM(--ISNUMBER(SEARCH(_xlfn.TEXTSPLIT(LOWER(_xlpm.k)," "), _xlpm.text)))
            )
        ),
    _xlpm.bestMatch, _xlfn.XMATCH(MAX(_xlpm.score), _xlpm.score),
    IF(MAX(_xlpm.score)=0, "Other", INDEX(_xlpm.keywords, _xlpm.bestMatch))
)</f>
        <v>Other</v>
      </c>
      <c r="P120" s="73" t="str">
        <f>IFERROR(INDEX(Table11[Failure Mode],MATCH(O120,Table11[Keyword],0)),"General Failure Mode")</f>
        <v>General Failure Mode</v>
      </c>
      <c r="Q120" s="74" t="str">
        <f>IFERROR(INDEX(Table12[Failure Effect],MATCH(P120,Table12[Failure Mode],0)),"Operational performance degradation and need for maintenance review.")</f>
        <v>Operational performance degradation and need for maintenance review.</v>
      </c>
      <c r="R120" s="73">
        <f>IFERROR(INDEX(Table13[Base Severity],MATCH(C120,Table13[Equipment Class],0)),6)</f>
        <v>8</v>
      </c>
      <c r="S120" s="73">
        <f>IFERROR(INDEX(Table2[Severity],MATCH(O120,Table2[Keyword],0)),0)</f>
        <v>0</v>
      </c>
      <c r="T120" s="73">
        <f>IFERROR(LOOKUP(N120,Table6[Minutes],Table6[Severity]),0)</f>
        <v>4</v>
      </c>
      <c r="U120" s="73">
        <f>MAX(ROUNDUP(AVERAGE(R120,T120),0),Unique_Data[[#This Row],[Keyword Severity]])</f>
        <v>6</v>
      </c>
      <c r="V120" s="73">
        <f>IFERROR(INDEX(Table5[Detectability],MATCH(O120,Table5[Keyword],0)),IFERROR(INDEX(Table13[Default Detectability],MATCH(C120,Table13[Equipment Class],0)),6))</f>
        <v>5</v>
      </c>
      <c r="W120" s="73">
        <f t="shared" si="4"/>
        <v>1</v>
      </c>
      <c r="X120" s="75">
        <f t="shared" si="5"/>
        <v>30</v>
      </c>
      <c r="Y120" s="74" t="str">
        <f>IFERROR(INDEX(Table10[Recommended Action],MATCH(O120,Table10[Keyword],0)),"Review failure &amp; perform RCA")</f>
        <v>Review failure &amp; perform RCA</v>
      </c>
      <c r="Z120" s="11" t="s">
        <v>14271</v>
      </c>
      <c r="AA120" s="31" t="s">
        <v>14466</v>
      </c>
      <c r="AB120" s="31" t="s">
        <v>14467</v>
      </c>
      <c r="AC120" s="73" t="str">
        <f t="shared" si="6"/>
        <v>Low</v>
      </c>
      <c r="AD120" s="76">
        <v>46212</v>
      </c>
      <c r="AE120" s="75">
        <f>Unique_Data[[#This Row],[Severity (S)]]</f>
        <v>6</v>
      </c>
      <c r="AF120" s="75" cm="1">
        <f t="array" ref="AF1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120" s="75" cm="1">
        <f t="array" ref="AG1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20" s="75">
        <f t="shared" si="7"/>
        <v>30</v>
      </c>
      <c r="AI120" s="77" t="str" cm="1">
        <f t="array" aca="1" ref="AI120" ca="1">_xlfn.IFS(ISBLANK(Unique_Data[[#This Row],[Updated Action]]),"Open",NOT(ISBLANK(Unique_Data[[#This Row],[Updated Action]])),"Finished",AND(NOT(ISBLANK(Unique_Data[[#This Row],[Updated Action]])),Unique_Data[[#This Row],[Due date]]&gt;=TODAY()),"In Progress",Unique_Data[[#This Row],[Due date]]&lt;TODAY(),"Overdue")</f>
        <v>Finished</v>
      </c>
      <c r="AJ120" s="33"/>
    </row>
    <row r="121" spans="1:36">
      <c r="A121" s="11">
        <v>1200000070</v>
      </c>
      <c r="B121" s="11" t="s">
        <v>51</v>
      </c>
      <c r="C121" s="11" t="s">
        <v>16</v>
      </c>
      <c r="D121" s="12">
        <v>46122</v>
      </c>
      <c r="E121" s="11" t="s">
        <v>69</v>
      </c>
      <c r="F121"/>
      <c r="G121"/>
      <c r="H121" s="35" t="s">
        <v>127</v>
      </c>
      <c r="I121" s="71">
        <v>46122.59375</v>
      </c>
      <c r="J121" s="71">
        <v>46122.614583333336</v>
      </c>
      <c r="K121" s="11">
        <v>0.5</v>
      </c>
      <c r="L121" s="72">
        <v>46113</v>
      </c>
      <c r="M121" s="73">
        <f>_xlfn.ISOWEEKNUM(Unique_Data[[#This Row],[Created On]])</f>
        <v>15</v>
      </c>
      <c r="N121" s="73">
        <f>60*Unique_Data[[#This Row],[Downtime (hr.)]]</f>
        <v>30</v>
      </c>
      <c r="O121" s="73" t="str" cm="1">
        <f t="array" ref="O121">_xlfn.LET(
    _xlpm.text, LOWER(H121),
    _xlpm.keywords, Table2[Keyword],
    _xlpm.score,
        _xlfn.BYROW(_xlpm.keywords,
            _xlfn.LAMBDA(_xlpm.k,
                SUM(--ISNUMBER(SEARCH(_xlfn.TEXTSPLIT(LOWER(_xlpm.k)," "), _xlpm.text)))
            )
        ),
    _xlpm.bestMatch, _xlfn.XMATCH(MAX(_xlpm.score), _xlpm.score),
    IF(MAX(_xlpm.score)=0, "Other", INDEX(_xlpm.keywords, _xlpm.bestMatch))
)</f>
        <v>No Control</v>
      </c>
      <c r="P121" s="73" t="str">
        <f>IFERROR(INDEX(Table11[Failure Mode],MATCH(O121,Table11[Keyword],0)),"General Failure Mode")</f>
        <v>Control System Unavailable</v>
      </c>
      <c r="Q121" s="74" t="str">
        <f>IFERROR(INDEX(Table12[Failure Effect],MATCH(P121,Table12[Failure Mode],0)),"Operational performance degradation and need for maintenance review.")</f>
        <v>Loss of command response, unsafe operating condition, and immediate operational downtime.</v>
      </c>
      <c r="R121" s="73">
        <f>IFERROR(INDEX(Table13[Base Severity],MATCH(C121,Table13[Equipment Class],0)),6)</f>
        <v>8</v>
      </c>
      <c r="S121" s="73">
        <f>IFERROR(INDEX(Table2[Severity],MATCH(O121,Table2[Keyword],0)),0)</f>
        <v>6</v>
      </c>
      <c r="T121" s="73">
        <f>IFERROR(LOOKUP(N121,Table6[Minutes],Table6[Severity]),0)</f>
        <v>5</v>
      </c>
      <c r="U121" s="73">
        <f>MAX(ROUNDUP(AVERAGE(R121,T121),0),Unique_Data[[#This Row],[Keyword Severity]])</f>
        <v>7</v>
      </c>
      <c r="V121" s="73">
        <f>IFERROR(INDEX(Table5[Detectability],MATCH(O121,Table5[Keyword],0)),IFERROR(INDEX(Table13[Default Detectability],MATCH(C121,Table13[Equipment Class],0)),6))</f>
        <v>2</v>
      </c>
      <c r="W121" s="73">
        <f t="shared" si="4"/>
        <v>4</v>
      </c>
      <c r="X121" s="75">
        <f t="shared" si="5"/>
        <v>56</v>
      </c>
      <c r="Y121" s="74" t="str">
        <f>IFERROR(INDEX(Table10[Recommended Action],MATCH(O121,Table10[Keyword],0)),"Review failure &amp; perform RCA")</f>
        <v>Check control PLC, HMI comms, E-stop circuits; reload software if needed.</v>
      </c>
      <c r="Z121" s="11" t="s">
        <v>14271</v>
      </c>
      <c r="AA121" s="31" t="s">
        <v>14362</v>
      </c>
      <c r="AB121" s="31" t="s">
        <v>14468</v>
      </c>
      <c r="AC121" s="73" t="str">
        <f t="shared" si="6"/>
        <v>Low</v>
      </c>
      <c r="AD121" s="76">
        <v>46209</v>
      </c>
      <c r="AE121" s="75">
        <f>Unique_Data[[#This Row],[Severity (S)]]</f>
        <v>7</v>
      </c>
      <c r="AF121" s="75" cm="1">
        <f t="array" ref="AF1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21" s="75" cm="1">
        <f t="array" ref="AG1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21" s="75">
        <f t="shared" si="7"/>
        <v>56</v>
      </c>
      <c r="AI121" s="77" t="str" cm="1">
        <f t="array" aca="1" ref="AI121" ca="1">_xlfn.IFS(ISBLANK(Unique_Data[[#This Row],[Updated Action]]),"Open",NOT(ISBLANK(Unique_Data[[#This Row],[Updated Action]])),"Finished",AND(NOT(ISBLANK(Unique_Data[[#This Row],[Updated Action]])),Unique_Data[[#This Row],[Due date]]&gt;=TODAY()),"In Progress",Unique_Data[[#This Row],[Due date]]&lt;TODAY(),"Overdue")</f>
        <v>Finished</v>
      </c>
      <c r="AJ121" s="33"/>
    </row>
    <row r="122" spans="1:36">
      <c r="A122" s="11">
        <v>1200000072</v>
      </c>
      <c r="B122" s="11" t="s">
        <v>66</v>
      </c>
      <c r="C122" s="11" t="s">
        <v>16</v>
      </c>
      <c r="D122" s="12">
        <v>46123</v>
      </c>
      <c r="E122" s="11" t="s">
        <v>69</v>
      </c>
      <c r="F122"/>
      <c r="G122"/>
      <c r="H122" s="35" t="s">
        <v>119</v>
      </c>
      <c r="I122" s="71">
        <v>46122.916666666664</v>
      </c>
      <c r="J122" s="71">
        <v>46122.927083333336</v>
      </c>
      <c r="K122" s="11">
        <v>0.25</v>
      </c>
      <c r="L122" s="72">
        <v>46113</v>
      </c>
      <c r="M122" s="73">
        <f>_xlfn.ISOWEEKNUM(Unique_Data[[#This Row],[Created On]])</f>
        <v>15</v>
      </c>
      <c r="N122" s="73">
        <f>60*Unique_Data[[#This Row],[Downtime (hr.)]]</f>
        <v>15</v>
      </c>
      <c r="O122" s="73" t="str" cm="1">
        <f t="array" ref="O122">_xlfn.LET(
    _xlpm.text, LOWER(H122),
    _xlpm.keywords, Table2[Keyword],
    _xlpm.score,
        _xlfn.BYROW(_xlpm.keywords,
            _xlfn.LAMBDA(_xlpm.k,
                SUM(--ISNUMBER(SEARCH(_xlfn.TEXTSPLIT(LOWER(_xlpm.k)," "), _xlpm.text)))
            )
        ),
    _xlpm.bestMatch, _xlfn.XMATCH(MAX(_xlpm.score), _xlpm.score),
    IF(MAX(_xlpm.score)=0, "Other", INDEX(_xlpm.keywords, _xlpm.bestMatch))
)</f>
        <v>No Gantry</v>
      </c>
      <c r="P122" s="73" t="str">
        <f>IFERROR(INDEX(Table11[Failure Mode],MATCH(O122,Table11[Keyword],0)),"General Failure Mode")</f>
        <v>Gantry Motion Failure</v>
      </c>
      <c r="Q122" s="74" t="str">
        <f>IFERROR(INDEX(Table12[Failure Effect],MATCH(P122,Table12[Failure Mode],0)),"Operational performance degradation and need for maintenance review.")</f>
        <v>Equipment cannot travel to position, causing job delay, queue buildup, and lower productivity.</v>
      </c>
      <c r="R122" s="73">
        <f>IFERROR(INDEX(Table13[Base Severity],MATCH(C122,Table13[Equipment Class],0)),6)</f>
        <v>8</v>
      </c>
      <c r="S122" s="73">
        <f>IFERROR(INDEX(Table2[Severity],MATCH(O122,Table2[Keyword],0)),0)</f>
        <v>6</v>
      </c>
      <c r="T122" s="73">
        <f>IFERROR(LOOKUP(N122,Table6[Minutes],Table6[Severity]),0)</f>
        <v>4</v>
      </c>
      <c r="U122" s="73">
        <f>MAX(ROUNDUP(AVERAGE(R122,T122),0),Unique_Data[[#This Row],[Keyword Severity]])</f>
        <v>6</v>
      </c>
      <c r="V122" s="73">
        <f>IFERROR(INDEX(Table5[Detectability],MATCH(O122,Table5[Keyword],0)),IFERROR(INDEX(Table13[Default Detectability],MATCH(C122,Table13[Equipment Class],0)),6))</f>
        <v>3</v>
      </c>
      <c r="W122" s="73">
        <f t="shared" si="4"/>
        <v>7</v>
      </c>
      <c r="X122" s="75">
        <f t="shared" si="5"/>
        <v>126</v>
      </c>
      <c r="Y122" s="74" t="str">
        <f>IFERROR(INDEX(Table10[Recommended Action],MATCH(O122,Table10[Keyword],0)),"Review failure &amp; perform RCA")</f>
        <v>Inspect busbar/limit switches, travel drives and interlocks; test inverter and alignment.</v>
      </c>
      <c r="Z122" s="11" t="s">
        <v>14271</v>
      </c>
      <c r="AA122" s="31" t="s">
        <v>14349</v>
      </c>
      <c r="AB122" s="31" t="s">
        <v>14419</v>
      </c>
      <c r="AC122" s="73" t="str">
        <f t="shared" si="6"/>
        <v>Medium</v>
      </c>
      <c r="AD122" s="76">
        <v>45991</v>
      </c>
      <c r="AE122" s="75">
        <f>Unique_Data[[#This Row],[Severity (S)]]</f>
        <v>6</v>
      </c>
      <c r="AF122" s="75" cm="1">
        <f t="array" ref="AF1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22" s="75" cm="1">
        <f t="array" ref="AG1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22" s="75">
        <f t="shared" si="7"/>
        <v>24</v>
      </c>
      <c r="AI122" s="77" t="str" cm="1">
        <f t="array" aca="1" ref="AI122" ca="1">_xlfn.IFS(ISBLANK(Unique_Data[[#This Row],[Updated Action]]),"Open",NOT(ISBLANK(Unique_Data[[#This Row],[Updated Action]])),"Finished",AND(NOT(ISBLANK(Unique_Data[[#This Row],[Updated Action]])),Unique_Data[[#This Row],[Due date]]&gt;=TODAY()),"In Progress",Unique_Data[[#This Row],[Due date]]&lt;TODAY(),"Overdue")</f>
        <v>Finished</v>
      </c>
      <c r="AJ122" s="33"/>
    </row>
    <row r="123" spans="1:36">
      <c r="A123" s="11">
        <v>1200000073</v>
      </c>
      <c r="B123" s="11" t="s">
        <v>11</v>
      </c>
      <c r="C123" s="11" t="s">
        <v>12</v>
      </c>
      <c r="D123" s="12">
        <v>46123</v>
      </c>
      <c r="E123" s="11" t="s">
        <v>69</v>
      </c>
      <c r="F123"/>
      <c r="G123"/>
      <c r="H123" s="35" t="s">
        <v>148</v>
      </c>
      <c r="I123" s="71">
        <v>46123.427083333336</v>
      </c>
      <c r="J123" s="71">
        <v>46123.447916666664</v>
      </c>
      <c r="K123" s="11">
        <v>0.5</v>
      </c>
      <c r="L123" s="72">
        <v>46113</v>
      </c>
      <c r="M123" s="73">
        <f>_xlfn.ISOWEEKNUM(Unique_Data[[#This Row],[Created On]])</f>
        <v>15</v>
      </c>
      <c r="N123" s="73">
        <f>60*Unique_Data[[#This Row],[Downtime (hr.)]]</f>
        <v>30</v>
      </c>
      <c r="O123" s="73" t="str" cm="1">
        <f t="array" ref="O123">_xlfn.LET(
    _xlpm.text, LOWER(H123),
    _xlpm.keywords, Table2[Keyword],
    _xlpm.score,
        _xlfn.BYROW(_xlpm.keywords,
            _xlfn.LAMBDA(_xlpm.k,
                SUM(--ISNUMBER(SEARCH(_xlfn.TEXTSPLIT(LOWER(_xlpm.k)," "), _xlpm.text)))
            )
        ),
    _xlpm.bestMatch, _xlfn.XMATCH(MAX(_xlpm.score), _xlpm.score),
    IF(MAX(_xlpm.score)=0, "Other", INDEX(_xlpm.keywords, _xlpm.bestMatch))
)</f>
        <v>Other</v>
      </c>
      <c r="P123" s="73" t="str">
        <f>IFERROR(INDEX(Table11[Failure Mode],MATCH(O123,Table11[Keyword],0)),"General Failure Mode")</f>
        <v>General Failure Mode</v>
      </c>
      <c r="Q123" s="74" t="str">
        <f>IFERROR(INDEX(Table12[Failure Effect],MATCH(P123,Table12[Failure Mode],0)),"Operational performance degradation and need for maintenance review.")</f>
        <v>Operational performance degradation and need for maintenance review.</v>
      </c>
      <c r="R123" s="73">
        <f>IFERROR(INDEX(Table13[Base Severity],MATCH(C123,Table13[Equipment Class],0)),6)</f>
        <v>9</v>
      </c>
      <c r="S123" s="73">
        <f>IFERROR(INDEX(Table2[Severity],MATCH(O123,Table2[Keyword],0)),0)</f>
        <v>0</v>
      </c>
      <c r="T123" s="73">
        <f>IFERROR(LOOKUP(N123,Table6[Minutes],Table6[Severity]),0)</f>
        <v>5</v>
      </c>
      <c r="U123" s="73">
        <f>MAX(ROUNDUP(AVERAGE(R123,T123),0),Unique_Data[[#This Row],[Keyword Severity]])</f>
        <v>7</v>
      </c>
      <c r="V123" s="73">
        <f>IFERROR(INDEX(Table5[Detectability],MATCH(O123,Table5[Keyword],0)),IFERROR(INDEX(Table13[Default Detectability],MATCH(C123,Table13[Equipment Class],0)),6))</f>
        <v>4</v>
      </c>
      <c r="W123" s="73">
        <f t="shared" si="4"/>
        <v>4</v>
      </c>
      <c r="X123" s="75">
        <f t="shared" si="5"/>
        <v>112</v>
      </c>
      <c r="Y123" s="74" t="str">
        <f>IFERROR(INDEX(Table10[Recommended Action],MATCH(O123,Table10[Keyword],0)),"Review failure &amp; perform RCA")</f>
        <v>Review failure &amp; perform RCA</v>
      </c>
      <c r="Z123" s="11" t="s">
        <v>14271</v>
      </c>
      <c r="AA123" s="31" t="s">
        <v>14395</v>
      </c>
      <c r="AB123" s="31" t="s">
        <v>14396</v>
      </c>
      <c r="AC123" s="73" t="str">
        <f t="shared" si="6"/>
        <v>Medium</v>
      </c>
      <c r="AD123" s="76">
        <v>46203</v>
      </c>
      <c r="AE123" s="75">
        <f>Unique_Data[[#This Row],[Severity (S)]]</f>
        <v>7</v>
      </c>
      <c r="AF123" s="75" cm="1">
        <f t="array" ref="AF1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123" s="75" cm="1">
        <f t="array" ref="AG1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23" s="75">
        <f t="shared" si="7"/>
        <v>112</v>
      </c>
      <c r="AI123" s="77" t="str" cm="1">
        <f t="array" aca="1" ref="AI123" ca="1">_xlfn.IFS(ISBLANK(Unique_Data[[#This Row],[Updated Action]]),"Open",NOT(ISBLANK(Unique_Data[[#This Row],[Updated Action]])),"Finished",AND(NOT(ISBLANK(Unique_Data[[#This Row],[Updated Action]])),Unique_Data[[#This Row],[Due date]]&gt;=TODAY()),"In Progress",Unique_Data[[#This Row],[Due date]]&lt;TODAY(),"Overdue")</f>
        <v>Finished</v>
      </c>
      <c r="AJ123" s="33"/>
    </row>
    <row r="124" spans="1:36">
      <c r="A124" s="11">
        <v>1200000075</v>
      </c>
      <c r="B124" s="11" t="s">
        <v>90</v>
      </c>
      <c r="C124" s="11" t="s">
        <v>16</v>
      </c>
      <c r="D124" s="12">
        <v>46123</v>
      </c>
      <c r="E124" s="11" t="s">
        <v>69</v>
      </c>
      <c r="F124"/>
      <c r="G124"/>
      <c r="H124" s="35" t="s">
        <v>121</v>
      </c>
      <c r="I124" s="71">
        <v>46123.524305555555</v>
      </c>
      <c r="J124" s="71">
        <v>46123.534722222219</v>
      </c>
      <c r="K124" s="11">
        <v>0.25</v>
      </c>
      <c r="L124" s="72">
        <v>46113</v>
      </c>
      <c r="M124" s="73">
        <f>_xlfn.ISOWEEKNUM(Unique_Data[[#This Row],[Created On]])</f>
        <v>15</v>
      </c>
      <c r="N124" s="73">
        <f>60*Unique_Data[[#This Row],[Downtime (hr.)]]</f>
        <v>15</v>
      </c>
      <c r="O124" s="73" t="str" cm="1">
        <f t="array" ref="O124">_xlfn.LET(
    _xlpm.text, LOWER(H124),
    _xlpm.keywords, Table2[Keyword],
    _xlpm.score,
        _xlfn.BYROW(_xlpm.keywords,
            _xlfn.LAMBDA(_xlpm.k,
                SUM(--ISNUMBER(SEARCH(_xlfn.TEXTSPLIT(LOWER(_xlpm.k)," "), _xlpm.text)))
            )
        ),
    _xlpm.bestMatch, _xlfn.XMATCH(MAX(_xlpm.score), _xlpm.score),
    IF(MAX(_xlpm.score)=0, "Other", INDEX(_xlpm.keywords, _xlpm.bestMatch))
)</f>
        <v>Steering</v>
      </c>
      <c r="P124" s="73" t="str">
        <f>IFERROR(INDEX(Table11[Failure Mode],MATCH(O124,Table11[Keyword],0)),"General Failure Mode")</f>
        <v>Steering System Fault</v>
      </c>
      <c r="Q124" s="74" t="str">
        <f>IFERROR(INDEX(Table12[Failure Effect],MATCH(P124,Table12[Failure Mode],0)),"Operational performance degradation and need for maintenance review.")</f>
        <v>Poor maneuverability, travel misalignment, safety risk, and operational delay.</v>
      </c>
      <c r="R124" s="73">
        <f>IFERROR(INDEX(Table13[Base Severity],MATCH(C124,Table13[Equipment Class],0)),6)</f>
        <v>8</v>
      </c>
      <c r="S124" s="73">
        <f>IFERROR(INDEX(Table2[Severity],MATCH(O124,Table2[Keyword],0)),0)</f>
        <v>6</v>
      </c>
      <c r="T124" s="73">
        <f>IFERROR(LOOKUP(N124,Table6[Minutes],Table6[Severity]),0)</f>
        <v>4</v>
      </c>
      <c r="U124" s="73">
        <f>MAX(ROUNDUP(AVERAGE(R124,T124),0),Unique_Data[[#This Row],[Keyword Severity]])</f>
        <v>6</v>
      </c>
      <c r="V124" s="73">
        <f>IFERROR(INDEX(Table5[Detectability],MATCH(O124,Table5[Keyword],0)),IFERROR(INDEX(Table13[Default Detectability],MATCH(C124,Table13[Equipment Class],0)),6))</f>
        <v>2</v>
      </c>
      <c r="W124" s="73">
        <f t="shared" si="4"/>
        <v>4</v>
      </c>
      <c r="X124" s="75">
        <f t="shared" si="5"/>
        <v>48</v>
      </c>
      <c r="Y124" s="74" t="str">
        <f>IFERROR(INDEX(Table10[Recommended Action],MATCH(O124,Table10[Keyword],0)),"Review failure &amp; perform RCA")</f>
        <v>Calibrate auto-steering; inspect linkages/sensors; realign wheels.</v>
      </c>
      <c r="Z124" s="11" t="s">
        <v>14271</v>
      </c>
      <c r="AA124" s="31" t="s">
        <v>14405</v>
      </c>
      <c r="AB124" s="31" t="s">
        <v>14406</v>
      </c>
      <c r="AC124" s="73" t="str">
        <f t="shared" si="6"/>
        <v>Low</v>
      </c>
      <c r="AD124" s="76">
        <v>46215</v>
      </c>
      <c r="AE124" s="75">
        <f>Unique_Data[[#This Row],[Severity (S)]]</f>
        <v>6</v>
      </c>
      <c r="AF124" s="75" cm="1">
        <f t="array" ref="AF1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24" s="75" cm="1">
        <f t="array" ref="AG1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24" s="75">
        <f t="shared" si="7"/>
        <v>18</v>
      </c>
      <c r="AI124" s="77" t="str" cm="1">
        <f t="array" aca="1" ref="AI124" ca="1">_xlfn.IFS(ISBLANK(Unique_Data[[#This Row],[Updated Action]]),"Open",NOT(ISBLANK(Unique_Data[[#This Row],[Updated Action]])),"Finished",AND(NOT(ISBLANK(Unique_Data[[#This Row],[Updated Action]])),Unique_Data[[#This Row],[Due date]]&gt;=TODAY()),"In Progress",Unique_Data[[#This Row],[Due date]]&lt;TODAY(),"Overdue")</f>
        <v>Finished</v>
      </c>
      <c r="AJ124" s="33"/>
    </row>
    <row r="125" spans="1:36">
      <c r="A125" s="11">
        <v>1200000076</v>
      </c>
      <c r="B125" s="11" t="s">
        <v>66</v>
      </c>
      <c r="C125" s="11" t="s">
        <v>16</v>
      </c>
      <c r="D125" s="12">
        <v>46123</v>
      </c>
      <c r="E125" s="11" t="s">
        <v>69</v>
      </c>
      <c r="F125"/>
      <c r="G125"/>
      <c r="H125" s="35" t="s">
        <v>149</v>
      </c>
      <c r="I125" s="71">
        <v>46123.618055555555</v>
      </c>
      <c r="J125" s="71">
        <v>46123.625</v>
      </c>
      <c r="K125" s="11">
        <v>0.17</v>
      </c>
      <c r="L125" s="72">
        <v>46113</v>
      </c>
      <c r="M125" s="73">
        <f>_xlfn.ISOWEEKNUM(Unique_Data[[#This Row],[Created On]])</f>
        <v>15</v>
      </c>
      <c r="N125" s="73">
        <f>60*Unique_Data[[#This Row],[Downtime (hr.)]]</f>
        <v>10.200000000000001</v>
      </c>
      <c r="O125" s="73" t="str" cm="1">
        <f t="array" ref="O125">_xlfn.LET(
    _xlpm.text, LOWER(H125),
    _xlpm.keywords, Table2[Keyword],
    _xlpm.score,
        _xlfn.BYROW(_xlpm.keywords,
            _xlfn.LAMBDA(_xlpm.k,
                SUM(--ISNUMBER(SEARCH(_xlfn.TEXTSPLIT(LOWER(_xlpm.k)," "), _xlpm.text)))
            )
        ),
    _xlpm.bestMatch, _xlfn.XMATCH(MAX(_xlpm.score), _xlpm.score),
    IF(MAX(_xlpm.score)=0, "Other", INDEX(_xlpm.keywords, _xlpm.bestMatch))
)</f>
        <v>No Control</v>
      </c>
      <c r="P125" s="73" t="str">
        <f>IFERROR(INDEX(Table11[Failure Mode],MATCH(O125,Table11[Keyword],0)),"General Failure Mode")</f>
        <v>Control System Unavailable</v>
      </c>
      <c r="Q125" s="74" t="str">
        <f>IFERROR(INDEX(Table12[Failure Effect],MATCH(P125,Table12[Failure Mode],0)),"Operational performance degradation and need for maintenance review.")</f>
        <v>Loss of command response, unsafe operating condition, and immediate operational downtime.</v>
      </c>
      <c r="R125" s="73">
        <f>IFERROR(INDEX(Table13[Base Severity],MATCH(C125,Table13[Equipment Class],0)),6)</f>
        <v>8</v>
      </c>
      <c r="S125" s="73">
        <f>IFERROR(INDEX(Table2[Severity],MATCH(O125,Table2[Keyword],0)),0)</f>
        <v>6</v>
      </c>
      <c r="T125" s="73">
        <f>IFERROR(LOOKUP(N125,Table6[Minutes],Table6[Severity]),0)</f>
        <v>4</v>
      </c>
      <c r="U125" s="73">
        <f>MAX(ROUNDUP(AVERAGE(R125,T125),0),Unique_Data[[#This Row],[Keyword Severity]])</f>
        <v>6</v>
      </c>
      <c r="V125" s="73">
        <f>IFERROR(INDEX(Table5[Detectability],MATCH(O125,Table5[Keyword],0)),IFERROR(INDEX(Table13[Default Detectability],MATCH(C125,Table13[Equipment Class],0)),6))</f>
        <v>2</v>
      </c>
      <c r="W125" s="73">
        <f t="shared" si="4"/>
        <v>8</v>
      </c>
      <c r="X125" s="75">
        <f t="shared" si="5"/>
        <v>96</v>
      </c>
      <c r="Y125" s="74" t="str">
        <f>IFERROR(INDEX(Table10[Recommended Action],MATCH(O125,Table10[Keyword],0)),"Review failure &amp; perform RCA")</f>
        <v>Check control PLC, HMI comms, E-stop circuits; reload software if needed.</v>
      </c>
      <c r="Z125" s="11" t="s">
        <v>14271</v>
      </c>
      <c r="AA125" s="31" t="s">
        <v>14466</v>
      </c>
      <c r="AB125" s="31" t="s">
        <v>14467</v>
      </c>
      <c r="AC125" s="73" t="str">
        <f t="shared" si="6"/>
        <v>Low</v>
      </c>
      <c r="AD125" s="76">
        <v>46264</v>
      </c>
      <c r="AE125" s="75">
        <f>Unique_Data[[#This Row],[Severity (S)]]</f>
        <v>6</v>
      </c>
      <c r="AF125" s="75" cm="1">
        <f t="array" ref="AF1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25" s="75" cm="1">
        <f t="array" ref="AG1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125" s="75">
        <f t="shared" si="7"/>
        <v>96</v>
      </c>
      <c r="AI125" s="77" t="str" cm="1">
        <f t="array" aca="1" ref="AI125" ca="1">_xlfn.IFS(ISBLANK(Unique_Data[[#This Row],[Updated Action]]),"Open",NOT(ISBLANK(Unique_Data[[#This Row],[Updated Action]])),"Finished",AND(NOT(ISBLANK(Unique_Data[[#This Row],[Updated Action]])),Unique_Data[[#This Row],[Due date]]&gt;=TODAY()),"In Progress",Unique_Data[[#This Row],[Due date]]&lt;TODAY(),"Overdue")</f>
        <v>Finished</v>
      </c>
      <c r="AJ125" s="33"/>
    </row>
    <row r="126" spans="1:36">
      <c r="A126" s="11">
        <v>1200000077</v>
      </c>
      <c r="B126" s="11" t="s">
        <v>15</v>
      </c>
      <c r="C126" s="11" t="s">
        <v>16</v>
      </c>
      <c r="D126" s="12">
        <v>46123</v>
      </c>
      <c r="E126" s="11" t="s">
        <v>69</v>
      </c>
      <c r="F126"/>
      <c r="G126"/>
      <c r="H126" s="35" t="s">
        <v>119</v>
      </c>
      <c r="I126" s="71">
        <v>46123.826388888891</v>
      </c>
      <c r="J126" s="71">
        <v>46123.840277777781</v>
      </c>
      <c r="K126" s="11">
        <v>0.33</v>
      </c>
      <c r="L126" s="72">
        <v>46113</v>
      </c>
      <c r="M126" s="73">
        <f>_xlfn.ISOWEEKNUM(Unique_Data[[#This Row],[Created On]])</f>
        <v>15</v>
      </c>
      <c r="N126" s="73">
        <f>60*Unique_Data[[#This Row],[Downtime (hr.)]]</f>
        <v>19.8</v>
      </c>
      <c r="O126" s="73" t="str" cm="1">
        <f t="array" ref="O126">_xlfn.LET(
    _xlpm.text, LOWER(H126),
    _xlpm.keywords, Table2[Keyword],
    _xlpm.score,
        _xlfn.BYROW(_xlpm.keywords,
            _xlfn.LAMBDA(_xlpm.k,
                SUM(--ISNUMBER(SEARCH(_xlfn.TEXTSPLIT(LOWER(_xlpm.k)," "), _xlpm.text)))
            )
        ),
    _xlpm.bestMatch, _xlfn.XMATCH(MAX(_xlpm.score), _xlpm.score),
    IF(MAX(_xlpm.score)=0, "Other", INDEX(_xlpm.keywords, _xlpm.bestMatch))
)</f>
        <v>No Gantry</v>
      </c>
      <c r="P126" s="73" t="str">
        <f>IFERROR(INDEX(Table11[Failure Mode],MATCH(O126,Table11[Keyword],0)),"General Failure Mode")</f>
        <v>Gantry Motion Failure</v>
      </c>
      <c r="Q126" s="74" t="str">
        <f>IFERROR(INDEX(Table12[Failure Effect],MATCH(P126,Table12[Failure Mode],0)),"Operational performance degradation and need for maintenance review.")</f>
        <v>Equipment cannot travel to position, causing job delay, queue buildup, and lower productivity.</v>
      </c>
      <c r="R126" s="73">
        <f>IFERROR(INDEX(Table13[Base Severity],MATCH(C126,Table13[Equipment Class],0)),6)</f>
        <v>8</v>
      </c>
      <c r="S126" s="73">
        <f>IFERROR(INDEX(Table2[Severity],MATCH(O126,Table2[Keyword],0)),0)</f>
        <v>6</v>
      </c>
      <c r="T126" s="73">
        <f>IFERROR(LOOKUP(N126,Table6[Minutes],Table6[Severity]),0)</f>
        <v>4</v>
      </c>
      <c r="U126" s="73">
        <f>MAX(ROUNDUP(AVERAGE(R126,T126),0),Unique_Data[[#This Row],[Keyword Severity]])</f>
        <v>6</v>
      </c>
      <c r="V126" s="73">
        <f>IFERROR(INDEX(Table5[Detectability],MATCH(O126,Table5[Keyword],0)),IFERROR(INDEX(Table13[Default Detectability],MATCH(C126,Table13[Equipment Class],0)),6))</f>
        <v>3</v>
      </c>
      <c r="W126" s="73">
        <f t="shared" si="4"/>
        <v>8</v>
      </c>
      <c r="X126" s="75">
        <f t="shared" si="5"/>
        <v>144</v>
      </c>
      <c r="Y126" s="74" t="str">
        <f>IFERROR(INDEX(Table10[Recommended Action],MATCH(O126,Table10[Keyword],0)),"Review failure &amp; perform RCA")</f>
        <v>Inspect busbar/limit switches, travel drives and interlocks; test inverter and alignment.</v>
      </c>
      <c r="Z126" s="11" t="s">
        <v>14271</v>
      </c>
      <c r="AA126" s="32" t="s">
        <v>14397</v>
      </c>
      <c r="AB126" s="31" t="s">
        <v>14398</v>
      </c>
      <c r="AC126" s="73" t="str">
        <f t="shared" si="6"/>
        <v>Medium</v>
      </c>
      <c r="AD126" s="76">
        <v>46212</v>
      </c>
      <c r="AE126" s="75">
        <f>Unique_Data[[#This Row],[Severity (S)]]</f>
        <v>6</v>
      </c>
      <c r="AF126" s="75" cm="1">
        <f t="array" ref="AF1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26" s="75" cm="1">
        <f t="array" ref="AG1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126" s="75">
        <f t="shared" si="7"/>
        <v>144</v>
      </c>
      <c r="AI126" s="77" t="str" cm="1">
        <f t="array" aca="1" ref="AI126" ca="1">_xlfn.IFS(ISBLANK(Unique_Data[[#This Row],[Updated Action]]),"Open",NOT(ISBLANK(Unique_Data[[#This Row],[Updated Action]])),"Finished",AND(NOT(ISBLANK(Unique_Data[[#This Row],[Updated Action]])),Unique_Data[[#This Row],[Due date]]&gt;=TODAY()),"In Progress",Unique_Data[[#This Row],[Due date]]&lt;TODAY(),"Overdue")</f>
        <v>Finished</v>
      </c>
      <c r="AJ126" s="33"/>
    </row>
    <row r="127" spans="1:36">
      <c r="A127" s="11">
        <v>1200000078</v>
      </c>
      <c r="B127" s="11" t="s">
        <v>15</v>
      </c>
      <c r="C127" s="11" t="s">
        <v>16</v>
      </c>
      <c r="D127" s="12">
        <v>46128</v>
      </c>
      <c r="E127" s="11" t="s">
        <v>69</v>
      </c>
      <c r="F127"/>
      <c r="G127"/>
      <c r="H127" s="35" t="s">
        <v>142</v>
      </c>
      <c r="I127" s="71">
        <v>46128.690972222219</v>
      </c>
      <c r="J127" s="71">
        <v>46128.701388888891</v>
      </c>
      <c r="K127" s="11">
        <v>0.25</v>
      </c>
      <c r="L127" s="72">
        <v>46113</v>
      </c>
      <c r="M127" s="73">
        <f>_xlfn.ISOWEEKNUM(Unique_Data[[#This Row],[Created On]])</f>
        <v>16</v>
      </c>
      <c r="N127" s="73">
        <f>60*Unique_Data[[#This Row],[Downtime (hr.)]]</f>
        <v>15</v>
      </c>
      <c r="O127" s="73" t="str" cm="1">
        <f t="array" ref="O127">_xlfn.LET(
    _xlpm.text, LOWER(H127),
    _xlpm.keywords, Table2[Keyword],
    _xlpm.score,
        _xlfn.BYROW(_xlpm.keywords,
            _xlfn.LAMBDA(_xlpm.k,
                SUM(--ISNUMBER(SEARCH(_xlfn.TEXTSPLIT(LOWER(_xlpm.k)," "), _xlpm.text)))
            )
        ),
    _xlpm.bestMatch, _xlfn.XMATCH(MAX(_xlpm.score), _xlpm.score),
    IF(MAX(_xlpm.score)=0, "Other", INDEX(_xlpm.keywords, _xlpm.bestMatch))
)</f>
        <v>No Control</v>
      </c>
      <c r="P127" s="73" t="str">
        <f>IFERROR(INDEX(Table11[Failure Mode],MATCH(O127,Table11[Keyword],0)),"General Failure Mode")</f>
        <v>Control System Unavailable</v>
      </c>
      <c r="Q127" s="74" t="str">
        <f>IFERROR(INDEX(Table12[Failure Effect],MATCH(P127,Table12[Failure Mode],0)),"Operational performance degradation and need for maintenance review.")</f>
        <v>Loss of command response, unsafe operating condition, and immediate operational downtime.</v>
      </c>
      <c r="R127" s="73">
        <f>IFERROR(INDEX(Table13[Base Severity],MATCH(C127,Table13[Equipment Class],0)),6)</f>
        <v>8</v>
      </c>
      <c r="S127" s="73">
        <f>IFERROR(INDEX(Table2[Severity],MATCH(O127,Table2[Keyword],0)),0)</f>
        <v>6</v>
      </c>
      <c r="T127" s="73">
        <f>IFERROR(LOOKUP(N127,Table6[Minutes],Table6[Severity]),0)</f>
        <v>4</v>
      </c>
      <c r="U127" s="73">
        <f>MAX(ROUNDUP(AVERAGE(R127,T127),0),Unique_Data[[#This Row],[Keyword Severity]])</f>
        <v>6</v>
      </c>
      <c r="V127" s="73">
        <f>IFERROR(INDEX(Table5[Detectability],MATCH(O127,Table5[Keyword],0)),IFERROR(INDEX(Table13[Default Detectability],MATCH(C127,Table13[Equipment Class],0)),6))</f>
        <v>2</v>
      </c>
      <c r="W127" s="73">
        <f t="shared" si="4"/>
        <v>4</v>
      </c>
      <c r="X127" s="75">
        <f t="shared" si="5"/>
        <v>48</v>
      </c>
      <c r="Y127" s="74" t="str">
        <f>IFERROR(INDEX(Table10[Recommended Action],MATCH(O127,Table10[Keyword],0)),"Review failure &amp; perform RCA")</f>
        <v>Check control PLC, HMI comms, E-stop circuits; reload software if needed.</v>
      </c>
      <c r="Z127" s="11" t="s">
        <v>14271</v>
      </c>
      <c r="AA127" s="31" t="s">
        <v>14395</v>
      </c>
      <c r="AB127" s="31" t="s">
        <v>14396</v>
      </c>
      <c r="AC127" s="73" t="str">
        <f t="shared" si="6"/>
        <v>Low</v>
      </c>
      <c r="AD127" s="76">
        <v>46203</v>
      </c>
      <c r="AE127" s="75">
        <f>Unique_Data[[#This Row],[Severity (S)]]</f>
        <v>6</v>
      </c>
      <c r="AF127" s="75" cm="1">
        <f t="array" ref="AF1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27" s="75" cm="1">
        <f t="array" ref="AG1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27" s="75">
        <f t="shared" si="7"/>
        <v>48</v>
      </c>
      <c r="AI127" s="77" t="str" cm="1">
        <f t="array" aca="1" ref="AI127" ca="1">_xlfn.IFS(ISBLANK(Unique_Data[[#This Row],[Updated Action]]),"Open",NOT(ISBLANK(Unique_Data[[#This Row],[Updated Action]])),"Finished",AND(NOT(ISBLANK(Unique_Data[[#This Row],[Updated Action]])),Unique_Data[[#This Row],[Due date]]&gt;=TODAY()),"In Progress",Unique_Data[[#This Row],[Due date]]&lt;TODAY(),"Overdue")</f>
        <v>Finished</v>
      </c>
      <c r="AJ127" s="33"/>
    </row>
    <row r="128" spans="1:36">
      <c r="A128" s="11">
        <v>1200000079</v>
      </c>
      <c r="B128" s="11" t="s">
        <v>106</v>
      </c>
      <c r="C128" s="11" t="s">
        <v>16</v>
      </c>
      <c r="D128" s="12">
        <v>46129</v>
      </c>
      <c r="E128" s="11" t="s">
        <v>69</v>
      </c>
      <c r="F128"/>
      <c r="G128"/>
      <c r="H128" s="35" t="s">
        <v>150</v>
      </c>
      <c r="I128" s="71">
        <v>46129.131944444445</v>
      </c>
      <c r="J128" s="71">
        <v>46129.138888888891</v>
      </c>
      <c r="K128" s="11">
        <v>0.17</v>
      </c>
      <c r="L128" s="72">
        <v>46113</v>
      </c>
      <c r="M128" s="73">
        <f>_xlfn.ISOWEEKNUM(Unique_Data[[#This Row],[Created On]])</f>
        <v>16</v>
      </c>
      <c r="N128" s="73">
        <f>60*Unique_Data[[#This Row],[Downtime (hr.)]]</f>
        <v>10.200000000000001</v>
      </c>
      <c r="O128" s="73" t="str" cm="1">
        <f t="array" ref="O128">_xlfn.LET(
    _xlpm.text, LOWER(H128),
    _xlpm.keywords, Table2[Keyword],
    _xlpm.score,
        _xlfn.BYROW(_xlpm.keywords,
            _xlfn.LAMBDA(_xlpm.k,
                SUM(--ISNUMBER(SEARCH(_xlfn.TEXTSPLIT(LOWER(_xlpm.k)," "), _xlpm.text)))
            )
        ),
    _xlpm.bestMatch, _xlfn.XMATCH(MAX(_xlpm.score), _xlpm.score),
    IF(MAX(_xlpm.score)=0, "Other", INDEX(_xlpm.keywords, _xlpm.bestMatch))
)</f>
        <v>No Gantry</v>
      </c>
      <c r="P128" s="73" t="str">
        <f>IFERROR(INDEX(Table11[Failure Mode],MATCH(O128,Table11[Keyword],0)),"General Failure Mode")</f>
        <v>Gantry Motion Failure</v>
      </c>
      <c r="Q128" s="74" t="str">
        <f>IFERROR(INDEX(Table12[Failure Effect],MATCH(P128,Table12[Failure Mode],0)),"Operational performance degradation and need for maintenance review.")</f>
        <v>Equipment cannot travel to position, causing job delay, queue buildup, and lower productivity.</v>
      </c>
      <c r="R128" s="73">
        <f>IFERROR(INDEX(Table13[Base Severity],MATCH(C128,Table13[Equipment Class],0)),6)</f>
        <v>8</v>
      </c>
      <c r="S128" s="73">
        <f>IFERROR(INDEX(Table2[Severity],MATCH(O128,Table2[Keyword],0)),0)</f>
        <v>6</v>
      </c>
      <c r="T128" s="73">
        <f>IFERROR(LOOKUP(N128,Table6[Minutes],Table6[Severity]),0)</f>
        <v>4</v>
      </c>
      <c r="U128" s="73">
        <f>MAX(ROUNDUP(AVERAGE(R128,T128),0),Unique_Data[[#This Row],[Keyword Severity]])</f>
        <v>6</v>
      </c>
      <c r="V128" s="73">
        <f>IFERROR(INDEX(Table5[Detectability],MATCH(O128,Table5[Keyword],0)),IFERROR(INDEX(Table13[Default Detectability],MATCH(C128,Table13[Equipment Class],0)),6))</f>
        <v>3</v>
      </c>
      <c r="W128" s="73">
        <f t="shared" si="4"/>
        <v>3</v>
      </c>
      <c r="X128" s="75">
        <f t="shared" si="5"/>
        <v>54</v>
      </c>
      <c r="Y128" s="74" t="str">
        <f>IFERROR(INDEX(Table10[Recommended Action],MATCH(O128,Table10[Keyword],0)),"Review failure &amp; perform RCA")</f>
        <v>Inspect busbar/limit switches, travel drives and interlocks; test inverter and alignment.</v>
      </c>
      <c r="Z128" s="11" t="s">
        <v>14271</v>
      </c>
      <c r="AA128" s="31" t="s">
        <v>14353</v>
      </c>
      <c r="AB128" s="31" t="s">
        <v>14372</v>
      </c>
      <c r="AC128" s="73" t="str">
        <f t="shared" si="6"/>
        <v>Low</v>
      </c>
      <c r="AD128" s="76">
        <v>45991</v>
      </c>
      <c r="AE128" s="75">
        <f>Unique_Data[[#This Row],[Severity (S)]]</f>
        <v>6</v>
      </c>
      <c r="AF128" s="75" cm="1">
        <f t="array" ref="AF1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28" s="75" cm="1">
        <f t="array" ref="AG1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28" s="75">
        <f t="shared" si="7"/>
        <v>24</v>
      </c>
      <c r="AI128" s="77" t="str" cm="1">
        <f t="array" aca="1" ref="AI128" ca="1">_xlfn.IFS(ISBLANK(Unique_Data[[#This Row],[Updated Action]]),"Open",NOT(ISBLANK(Unique_Data[[#This Row],[Updated Action]])),"Finished",AND(NOT(ISBLANK(Unique_Data[[#This Row],[Updated Action]])),Unique_Data[[#This Row],[Due date]]&gt;=TODAY()),"In Progress",Unique_Data[[#This Row],[Due date]]&lt;TODAY(),"Overdue")</f>
        <v>Finished</v>
      </c>
      <c r="AJ128" s="33"/>
    </row>
    <row r="129" spans="1:36">
      <c r="A129" s="11">
        <v>1200000080</v>
      </c>
      <c r="B129" s="11" t="s">
        <v>58</v>
      </c>
      <c r="C129" s="11" t="s">
        <v>16</v>
      </c>
      <c r="D129" s="12">
        <v>46129</v>
      </c>
      <c r="E129" s="11" t="s">
        <v>69</v>
      </c>
      <c r="F129"/>
      <c r="G129"/>
      <c r="H129" s="35" t="s">
        <v>140</v>
      </c>
      <c r="I129" s="71">
        <v>46129.3125</v>
      </c>
      <c r="J129" s="71">
        <v>46129.333333333336</v>
      </c>
      <c r="K129" s="11">
        <v>0.5</v>
      </c>
      <c r="L129" s="72">
        <v>46113</v>
      </c>
      <c r="M129" s="73">
        <f>_xlfn.ISOWEEKNUM(Unique_Data[[#This Row],[Created On]])</f>
        <v>16</v>
      </c>
      <c r="N129" s="73">
        <f>60*Unique_Data[[#This Row],[Downtime (hr.)]]</f>
        <v>30</v>
      </c>
      <c r="O129" s="73" t="str" cm="1">
        <f t="array" ref="O129">_xlfn.LET(
    _xlpm.text, LOWER(H129),
    _xlpm.keywords, Table2[Keyword],
    _xlpm.score,
        _xlfn.BYROW(_xlpm.keywords,
            _xlfn.LAMBDA(_xlpm.k,
                SUM(--ISNUMBER(SEARCH(_xlfn.TEXTSPLIT(LOWER(_xlpm.k)," "), _xlpm.text)))
            )
        ),
    _xlpm.bestMatch, _xlfn.XMATCH(MAX(_xlpm.score), _xlpm.score),
    IF(MAX(_xlpm.score)=0, "Other", INDEX(_xlpm.keywords, _xlpm.bestMatch))
)</f>
        <v>No Gantry</v>
      </c>
      <c r="P129" s="73" t="str">
        <f>IFERROR(INDEX(Table11[Failure Mode],MATCH(O129,Table11[Keyword],0)),"General Failure Mode")</f>
        <v>Gantry Motion Failure</v>
      </c>
      <c r="Q129" s="74" t="str">
        <f>IFERROR(INDEX(Table12[Failure Effect],MATCH(P129,Table12[Failure Mode],0)),"Operational performance degradation and need for maintenance review.")</f>
        <v>Equipment cannot travel to position, causing job delay, queue buildup, and lower productivity.</v>
      </c>
      <c r="R129" s="73">
        <f>IFERROR(INDEX(Table13[Base Severity],MATCH(C129,Table13[Equipment Class],0)),6)</f>
        <v>8</v>
      </c>
      <c r="S129" s="73">
        <f>IFERROR(INDEX(Table2[Severity],MATCH(O129,Table2[Keyword],0)),0)</f>
        <v>6</v>
      </c>
      <c r="T129" s="73">
        <f>IFERROR(LOOKUP(N129,Table6[Minutes],Table6[Severity]),0)</f>
        <v>5</v>
      </c>
      <c r="U129" s="73">
        <f>MAX(ROUNDUP(AVERAGE(R129,T129),0),Unique_Data[[#This Row],[Keyword Severity]])</f>
        <v>7</v>
      </c>
      <c r="V129" s="73">
        <f>IFERROR(INDEX(Table5[Detectability],MATCH(O129,Table5[Keyword],0)),IFERROR(INDEX(Table13[Default Detectability],MATCH(C129,Table13[Equipment Class],0)),6))</f>
        <v>3</v>
      </c>
      <c r="W129" s="73">
        <f t="shared" si="4"/>
        <v>5</v>
      </c>
      <c r="X129" s="75">
        <f t="shared" si="5"/>
        <v>105</v>
      </c>
      <c r="Y129" s="74" t="str">
        <f>IFERROR(INDEX(Table10[Recommended Action],MATCH(O129,Table10[Keyword],0)),"Review failure &amp; perform RCA")</f>
        <v>Inspect busbar/limit switches, travel drives and interlocks; test inverter and alignment.</v>
      </c>
      <c r="Z129" s="11" t="s">
        <v>14271</v>
      </c>
      <c r="AA129" s="31" t="s">
        <v>14386</v>
      </c>
      <c r="AB129" s="31" t="s">
        <v>14387</v>
      </c>
      <c r="AC129" s="73" t="str">
        <f t="shared" si="6"/>
        <v>Medium</v>
      </c>
      <c r="AD129" s="76">
        <v>46162</v>
      </c>
      <c r="AE129" s="75">
        <f>Unique_Data[[#This Row],[Severity (S)]]</f>
        <v>7</v>
      </c>
      <c r="AF129" s="75" cm="1">
        <f t="array" ref="AF1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29" s="75" cm="1">
        <f t="array" ref="AG1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29" s="75">
        <f t="shared" si="7"/>
        <v>105</v>
      </c>
      <c r="AI129" s="77" t="str" cm="1">
        <f t="array" aca="1" ref="AI129" ca="1">_xlfn.IFS(ISBLANK(Unique_Data[[#This Row],[Updated Action]]),"Open",NOT(ISBLANK(Unique_Data[[#This Row],[Updated Action]])),"Finished",AND(NOT(ISBLANK(Unique_Data[[#This Row],[Updated Action]])),Unique_Data[[#This Row],[Due date]]&gt;=TODAY()),"In Progress",Unique_Data[[#This Row],[Due date]]&lt;TODAY(),"Overdue")</f>
        <v>Finished</v>
      </c>
      <c r="AJ129" s="33"/>
    </row>
    <row r="130" spans="1:36">
      <c r="A130" s="11">
        <v>1200000081</v>
      </c>
      <c r="B130" s="11" t="s">
        <v>79</v>
      </c>
      <c r="C130" s="11" t="s">
        <v>16</v>
      </c>
      <c r="D130" s="12">
        <v>46130</v>
      </c>
      <c r="E130" s="11" t="s">
        <v>69</v>
      </c>
      <c r="F130"/>
      <c r="G130"/>
      <c r="H130" s="35" t="s">
        <v>151</v>
      </c>
      <c r="I130" s="71">
        <v>46129.9375</v>
      </c>
      <c r="J130" s="71">
        <v>46129.951388888891</v>
      </c>
      <c r="K130" s="11">
        <v>0.33</v>
      </c>
      <c r="L130" s="72">
        <v>46113</v>
      </c>
      <c r="M130" s="73">
        <f>_xlfn.ISOWEEKNUM(Unique_Data[[#This Row],[Created On]])</f>
        <v>16</v>
      </c>
      <c r="N130" s="73">
        <f>60*Unique_Data[[#This Row],[Downtime (hr.)]]</f>
        <v>19.8</v>
      </c>
      <c r="O130" s="73" t="str" cm="1">
        <f t="array" ref="O130">_xlfn.LET(
    _xlpm.text, LOWER(H130),
    _xlpm.keywords, Table2[Keyword],
    _xlpm.score,
        _xlfn.BYROW(_xlpm.keywords,
            _xlfn.LAMBDA(_xlpm.k,
                SUM(--ISNUMBER(SEARCH(_xlfn.TEXTSPLIT(LOWER(_xlpm.k)," "), _xlpm.text)))
            )
        ),
    _xlpm.bestMatch, _xlfn.XMATCH(MAX(_xlpm.score), _xlpm.score),
    IF(MAX(_xlpm.score)=0, "Other", INDEX(_xlpm.keywords, _xlpm.bestMatch))
)</f>
        <v>Other</v>
      </c>
      <c r="P130" s="73" t="str">
        <f>IFERROR(INDEX(Table11[Failure Mode],MATCH(O130,Table11[Keyword],0)),"General Failure Mode")</f>
        <v>General Failure Mode</v>
      </c>
      <c r="Q130" s="74" t="str">
        <f>IFERROR(INDEX(Table12[Failure Effect],MATCH(P130,Table12[Failure Mode],0)),"Operational performance degradation and need for maintenance review.")</f>
        <v>Operational performance degradation and need for maintenance review.</v>
      </c>
      <c r="R130" s="73">
        <f>IFERROR(INDEX(Table13[Base Severity],MATCH(C130,Table13[Equipment Class],0)),6)</f>
        <v>8</v>
      </c>
      <c r="S130" s="73">
        <f>IFERROR(INDEX(Table2[Severity],MATCH(O130,Table2[Keyword],0)),0)</f>
        <v>0</v>
      </c>
      <c r="T130" s="73">
        <f>IFERROR(LOOKUP(N130,Table6[Minutes],Table6[Severity]),0)</f>
        <v>4</v>
      </c>
      <c r="U130" s="73">
        <f>MAX(ROUNDUP(AVERAGE(R130,T130),0),Unique_Data[[#This Row],[Keyword Severity]])</f>
        <v>6</v>
      </c>
      <c r="V130" s="73">
        <f>IFERROR(INDEX(Table5[Detectability],MATCH(O130,Table5[Keyword],0)),IFERROR(INDEX(Table13[Default Detectability],MATCH(C130,Table13[Equipment Class],0)),6))</f>
        <v>5</v>
      </c>
      <c r="W130" s="73">
        <f t="shared" ref="W130:W193" si="8">COUNTIFS($B:$B,B130,$P:$P,P130)</f>
        <v>5</v>
      </c>
      <c r="X130" s="75">
        <f t="shared" ref="X130:X193" si="9">U130*V130*W130</f>
        <v>150</v>
      </c>
      <c r="Y130" s="74" t="str">
        <f>IFERROR(INDEX(Table10[Recommended Action],MATCH(O130,Table10[Keyword],0)),"Review failure &amp; perform RCA")</f>
        <v>Review failure &amp; perform RCA</v>
      </c>
      <c r="Z130" s="11" t="s">
        <v>14271</v>
      </c>
      <c r="AA130" s="31" t="s">
        <v>14395</v>
      </c>
      <c r="AB130" s="31" t="s">
        <v>14396</v>
      </c>
      <c r="AC130" s="73" t="str">
        <f t="shared" ref="AC130:AC193" si="10">_xlfn.IFS(X130&gt;=300,"Critical",X130&gt;=200,"High", X130&gt;=100,"Medium", TRUE,"Low")</f>
        <v>Medium</v>
      </c>
      <c r="AD130" s="76">
        <v>46212</v>
      </c>
      <c r="AE130" s="75">
        <f>Unique_Data[[#This Row],[Severity (S)]]</f>
        <v>6</v>
      </c>
      <c r="AF130" s="75" cm="1">
        <f t="array" ref="AF1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130" s="75" cm="1">
        <f t="array" ref="AG1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30" s="75">
        <f t="shared" ref="AH130:AH193" si="11">AE130*AF130*AG130</f>
        <v>150</v>
      </c>
      <c r="AI130" s="77" t="str" cm="1">
        <f t="array" aca="1" ref="AI130" ca="1">_xlfn.IFS(ISBLANK(Unique_Data[[#This Row],[Updated Action]]),"Open",NOT(ISBLANK(Unique_Data[[#This Row],[Updated Action]])),"Finished",AND(NOT(ISBLANK(Unique_Data[[#This Row],[Updated Action]])),Unique_Data[[#This Row],[Due date]]&gt;=TODAY()),"In Progress",Unique_Data[[#This Row],[Due date]]&lt;TODAY(),"Overdue")</f>
        <v>Finished</v>
      </c>
      <c r="AJ130" s="33"/>
    </row>
    <row r="131" spans="1:36">
      <c r="A131" s="11">
        <v>1200000082</v>
      </c>
      <c r="B131" s="11" t="s">
        <v>79</v>
      </c>
      <c r="C131" s="11" t="s">
        <v>16</v>
      </c>
      <c r="D131" s="12">
        <v>46130</v>
      </c>
      <c r="E131" s="11" t="s">
        <v>69</v>
      </c>
      <c r="F131"/>
      <c r="G131"/>
      <c r="H131" s="35" t="s">
        <v>150</v>
      </c>
      <c r="I131" s="71">
        <v>46129.979224537034</v>
      </c>
      <c r="J131" s="71">
        <v>46129.986111111109</v>
      </c>
      <c r="K131" s="11">
        <v>0.17</v>
      </c>
      <c r="L131" s="72">
        <v>46113</v>
      </c>
      <c r="M131" s="73">
        <f>_xlfn.ISOWEEKNUM(Unique_Data[[#This Row],[Created On]])</f>
        <v>16</v>
      </c>
      <c r="N131" s="73">
        <f>60*Unique_Data[[#This Row],[Downtime (hr.)]]</f>
        <v>10.200000000000001</v>
      </c>
      <c r="O131" s="73" t="str" cm="1">
        <f t="array" ref="O131">_xlfn.LET(
    _xlpm.text, LOWER(H131),
    _xlpm.keywords, Table2[Keyword],
    _xlpm.score,
        _xlfn.BYROW(_xlpm.keywords,
            _xlfn.LAMBDA(_xlpm.k,
                SUM(--ISNUMBER(SEARCH(_xlfn.TEXTSPLIT(LOWER(_xlpm.k)," "), _xlpm.text)))
            )
        ),
    _xlpm.bestMatch, _xlfn.XMATCH(MAX(_xlpm.score), _xlpm.score),
    IF(MAX(_xlpm.score)=0, "Other", INDEX(_xlpm.keywords, _xlpm.bestMatch))
)</f>
        <v>No Gantry</v>
      </c>
      <c r="P131" s="73" t="str">
        <f>IFERROR(INDEX(Table11[Failure Mode],MATCH(O131,Table11[Keyword],0)),"General Failure Mode")</f>
        <v>Gantry Motion Failure</v>
      </c>
      <c r="Q131" s="74" t="str">
        <f>IFERROR(INDEX(Table12[Failure Effect],MATCH(P131,Table12[Failure Mode],0)),"Operational performance degradation and need for maintenance review.")</f>
        <v>Equipment cannot travel to position, causing job delay, queue buildup, and lower productivity.</v>
      </c>
      <c r="R131" s="73">
        <f>IFERROR(INDEX(Table13[Base Severity],MATCH(C131,Table13[Equipment Class],0)),6)</f>
        <v>8</v>
      </c>
      <c r="S131" s="73">
        <f>IFERROR(INDEX(Table2[Severity],MATCH(O131,Table2[Keyword],0)),0)</f>
        <v>6</v>
      </c>
      <c r="T131" s="73">
        <f>IFERROR(LOOKUP(N131,Table6[Minutes],Table6[Severity]),0)</f>
        <v>4</v>
      </c>
      <c r="U131" s="73">
        <f>MAX(ROUNDUP(AVERAGE(R131,T131),0),Unique_Data[[#This Row],[Keyword Severity]])</f>
        <v>6</v>
      </c>
      <c r="V131" s="73">
        <f>IFERROR(INDEX(Table5[Detectability],MATCH(O131,Table5[Keyword],0)),IFERROR(INDEX(Table13[Default Detectability],MATCH(C131,Table13[Equipment Class],0)),6))</f>
        <v>3</v>
      </c>
      <c r="W131" s="73">
        <f t="shared" si="8"/>
        <v>7</v>
      </c>
      <c r="X131" s="75">
        <f t="shared" si="9"/>
        <v>126</v>
      </c>
      <c r="Y131" s="74" t="str">
        <f>IFERROR(INDEX(Table10[Recommended Action],MATCH(O131,Table10[Keyword],0)),"Review failure &amp; perform RCA")</f>
        <v>Inspect busbar/limit switches, travel drives and interlocks; test inverter and alignment.</v>
      </c>
      <c r="Z131" s="11" t="s">
        <v>14271</v>
      </c>
      <c r="AA131" s="31" t="s">
        <v>14395</v>
      </c>
      <c r="AB131" s="31" t="s">
        <v>14396</v>
      </c>
      <c r="AC131" s="73" t="str">
        <f t="shared" si="10"/>
        <v>Medium</v>
      </c>
      <c r="AD131" s="76">
        <v>46203</v>
      </c>
      <c r="AE131" s="75">
        <f>Unique_Data[[#This Row],[Severity (S)]]</f>
        <v>6</v>
      </c>
      <c r="AF131" s="75" cm="1">
        <f t="array" ref="AF1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31" s="75" cm="1">
        <f t="array" ref="AG1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131" s="75">
        <f t="shared" si="11"/>
        <v>126</v>
      </c>
      <c r="AI131" s="77" t="str" cm="1">
        <f t="array" aca="1" ref="AI131" ca="1">_xlfn.IFS(ISBLANK(Unique_Data[[#This Row],[Updated Action]]),"Open",NOT(ISBLANK(Unique_Data[[#This Row],[Updated Action]])),"Finished",AND(NOT(ISBLANK(Unique_Data[[#This Row],[Updated Action]])),Unique_Data[[#This Row],[Due date]]&gt;=TODAY()),"In Progress",Unique_Data[[#This Row],[Due date]]&lt;TODAY(),"Overdue")</f>
        <v>Finished</v>
      </c>
      <c r="AJ131" s="33"/>
    </row>
    <row r="132" spans="1:36">
      <c r="A132" s="11">
        <v>1200000083</v>
      </c>
      <c r="B132" s="11" t="s">
        <v>15</v>
      </c>
      <c r="C132" s="11" t="s">
        <v>16</v>
      </c>
      <c r="D132" s="12">
        <v>46130</v>
      </c>
      <c r="E132" s="11" t="s">
        <v>69</v>
      </c>
      <c r="F132"/>
      <c r="G132"/>
      <c r="H132" s="35" t="s">
        <v>152</v>
      </c>
      <c r="I132" s="71">
        <v>46130</v>
      </c>
      <c r="J132" s="71">
        <v>46130.006944444445</v>
      </c>
      <c r="K132" s="11">
        <v>0.17</v>
      </c>
      <c r="L132" s="72">
        <v>46113</v>
      </c>
      <c r="M132" s="73">
        <f>_xlfn.ISOWEEKNUM(Unique_Data[[#This Row],[Created On]])</f>
        <v>16</v>
      </c>
      <c r="N132" s="73">
        <f>60*Unique_Data[[#This Row],[Downtime (hr.)]]</f>
        <v>10.200000000000001</v>
      </c>
      <c r="O132" s="73" t="str" cm="1">
        <f t="array" ref="O132">_xlfn.LET(
    _xlpm.text, LOWER(H132),
    _xlpm.keywords, Table2[Keyword],
    _xlpm.score,
        _xlfn.BYROW(_xlpm.keywords,
            _xlfn.LAMBDA(_xlpm.k,
                SUM(--ISNUMBER(SEARCH(_xlfn.TEXTSPLIT(LOWER(_xlpm.k)," "), _xlpm.text)))
            )
        ),
    _xlpm.bestMatch, _xlfn.XMATCH(MAX(_xlpm.score), _xlpm.score),
    IF(MAX(_xlpm.score)=0, "Other", INDEX(_xlpm.keywords, _xlpm.bestMatch))
)</f>
        <v>No Gantry</v>
      </c>
      <c r="P132" s="73" t="str">
        <f>IFERROR(INDEX(Table11[Failure Mode],MATCH(O132,Table11[Keyword],0)),"General Failure Mode")</f>
        <v>Gantry Motion Failure</v>
      </c>
      <c r="Q132" s="74" t="str">
        <f>IFERROR(INDEX(Table12[Failure Effect],MATCH(P132,Table12[Failure Mode],0)),"Operational performance degradation and need for maintenance review.")</f>
        <v>Equipment cannot travel to position, causing job delay, queue buildup, and lower productivity.</v>
      </c>
      <c r="R132" s="73">
        <f>IFERROR(INDEX(Table13[Base Severity],MATCH(C132,Table13[Equipment Class],0)),6)</f>
        <v>8</v>
      </c>
      <c r="S132" s="73">
        <f>IFERROR(INDEX(Table2[Severity],MATCH(O132,Table2[Keyword],0)),0)</f>
        <v>6</v>
      </c>
      <c r="T132" s="73">
        <f>IFERROR(LOOKUP(N132,Table6[Minutes],Table6[Severity]),0)</f>
        <v>4</v>
      </c>
      <c r="U132" s="73">
        <f>MAX(ROUNDUP(AVERAGE(R132,T132),0),Unique_Data[[#This Row],[Keyword Severity]])</f>
        <v>6</v>
      </c>
      <c r="V132" s="73">
        <f>IFERROR(INDEX(Table5[Detectability],MATCH(O132,Table5[Keyword],0)),IFERROR(INDEX(Table13[Default Detectability],MATCH(C132,Table13[Equipment Class],0)),6))</f>
        <v>3</v>
      </c>
      <c r="W132" s="73">
        <f t="shared" si="8"/>
        <v>8</v>
      </c>
      <c r="X132" s="75">
        <f t="shared" si="9"/>
        <v>144</v>
      </c>
      <c r="Y132" s="74" t="str">
        <f>IFERROR(INDEX(Table10[Recommended Action],MATCH(O132,Table10[Keyword],0)),"Review failure &amp; perform RCA")</f>
        <v>Inspect busbar/limit switches, travel drives and interlocks; test inverter and alignment.</v>
      </c>
      <c r="Z132" s="11" t="s">
        <v>14271</v>
      </c>
      <c r="AA132" s="31" t="s">
        <v>14395</v>
      </c>
      <c r="AB132" s="31" t="s">
        <v>14396</v>
      </c>
      <c r="AC132" s="73" t="str">
        <f t="shared" si="10"/>
        <v>Medium</v>
      </c>
      <c r="AD132" s="76">
        <v>46214</v>
      </c>
      <c r="AE132" s="75">
        <f>Unique_Data[[#This Row],[Severity (S)]]</f>
        <v>6</v>
      </c>
      <c r="AF132" s="75" cm="1">
        <f t="array" ref="AF1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32" s="75" cm="1">
        <f t="array" ref="AG1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132" s="75">
        <f t="shared" si="11"/>
        <v>144</v>
      </c>
      <c r="AI132" s="77" t="str" cm="1">
        <f t="array" aca="1" ref="AI132" ca="1">_xlfn.IFS(ISBLANK(Unique_Data[[#This Row],[Updated Action]]),"Open",NOT(ISBLANK(Unique_Data[[#This Row],[Updated Action]])),"Finished",AND(NOT(ISBLANK(Unique_Data[[#This Row],[Updated Action]])),Unique_Data[[#This Row],[Due date]]&gt;=TODAY()),"In Progress",Unique_Data[[#This Row],[Due date]]&lt;TODAY(),"Overdue")</f>
        <v>Finished</v>
      </c>
      <c r="AJ132" s="33"/>
    </row>
    <row r="133" spans="1:36">
      <c r="A133" s="11">
        <v>1200000084</v>
      </c>
      <c r="B133" s="11" t="s">
        <v>95</v>
      </c>
      <c r="C133" s="11" t="s">
        <v>16</v>
      </c>
      <c r="D133" s="12">
        <v>46130</v>
      </c>
      <c r="E133" s="11" t="s">
        <v>69</v>
      </c>
      <c r="F133"/>
      <c r="G133"/>
      <c r="H133" s="35" t="s">
        <v>153</v>
      </c>
      <c r="I133" s="71">
        <v>46130.315972222219</v>
      </c>
      <c r="J133" s="71">
        <v>46130.329861111109</v>
      </c>
      <c r="K133" s="11">
        <v>0.33</v>
      </c>
      <c r="L133" s="72">
        <v>46113</v>
      </c>
      <c r="M133" s="73">
        <f>_xlfn.ISOWEEKNUM(Unique_Data[[#This Row],[Created On]])</f>
        <v>16</v>
      </c>
      <c r="N133" s="73">
        <f>60*Unique_Data[[#This Row],[Downtime (hr.)]]</f>
        <v>19.8</v>
      </c>
      <c r="O133" s="73" t="str" cm="1">
        <f t="array" ref="O133">_xlfn.LET(
    _xlpm.text, LOWER(H133),
    _xlpm.keywords, Table2[Keyword],
    _xlpm.score,
        _xlfn.BYROW(_xlpm.keywords,
            _xlfn.LAMBDA(_xlpm.k,
                SUM(--ISNUMBER(SEARCH(_xlfn.TEXTSPLIT(LOWER(_xlpm.k)," "), _xlpm.text)))
            )
        ),
    _xlpm.bestMatch, _xlfn.XMATCH(MAX(_xlpm.score), _xlpm.score),
    IF(MAX(_xlpm.score)=0, "Other", INDEX(_xlpm.keywords, _xlpm.bestMatch))
)</f>
        <v>No Hoist</v>
      </c>
      <c r="P133" s="73" t="str">
        <f>IFERROR(INDEX(Table11[Failure Mode],MATCH(O133,Table11[Keyword],0)),"General Failure Mode")</f>
        <v>Hoist Motion Failure</v>
      </c>
      <c r="Q133" s="74" t="str">
        <f>IFERROR(INDEX(Table12[Failure Effect],MATCH(P133,Table12[Failure Mode],0)),"Operational performance degradation and need for maintenance review.")</f>
        <v>Unable to lift/lower load, container handling interruption, and berth or yard productivity loss.</v>
      </c>
      <c r="R133" s="73">
        <f>IFERROR(INDEX(Table13[Base Severity],MATCH(C133,Table13[Equipment Class],0)),6)</f>
        <v>8</v>
      </c>
      <c r="S133" s="73">
        <f>IFERROR(INDEX(Table2[Severity],MATCH(O133,Table2[Keyword],0)),0)</f>
        <v>6</v>
      </c>
      <c r="T133" s="73">
        <f>IFERROR(LOOKUP(N133,Table6[Minutes],Table6[Severity]),0)</f>
        <v>4</v>
      </c>
      <c r="U133" s="73">
        <f>MAX(ROUNDUP(AVERAGE(R133,T133),0),Unique_Data[[#This Row],[Keyword Severity]])</f>
        <v>6</v>
      </c>
      <c r="V133" s="73">
        <f>IFERROR(INDEX(Table5[Detectability],MATCH(O133,Table5[Keyword],0)),IFERROR(INDEX(Table13[Default Detectability],MATCH(C133,Table13[Equipment Class],0)),6))</f>
        <v>3</v>
      </c>
      <c r="W133" s="73">
        <f t="shared" si="8"/>
        <v>5</v>
      </c>
      <c r="X133" s="75">
        <f t="shared" si="9"/>
        <v>90</v>
      </c>
      <c r="Y133" s="74" t="str">
        <f>IFERROR(INDEX(Table10[Recommended Action],MATCH(O133,Table10[Keyword],0)),"Review failure &amp; perform RCA")</f>
        <v>Check hoist brakes, over-travel limit switches, inverter alarms, motor and encoder.</v>
      </c>
      <c r="Z133" s="11" t="s">
        <v>14271</v>
      </c>
      <c r="AA133" s="31" t="s">
        <v>14380</v>
      </c>
      <c r="AB133" s="31" t="s">
        <v>14372</v>
      </c>
      <c r="AC133" s="73" t="str">
        <f t="shared" si="10"/>
        <v>Low</v>
      </c>
      <c r="AD133" s="76">
        <v>46215</v>
      </c>
      <c r="AE133" s="75">
        <f>Unique_Data[[#This Row],[Severity (S)]]</f>
        <v>6</v>
      </c>
      <c r="AF133" s="75" cm="1">
        <f t="array" ref="AF1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33" s="75" cm="1">
        <f t="array" ref="AG1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33" s="75">
        <f t="shared" si="11"/>
        <v>48</v>
      </c>
      <c r="AI133" s="77" t="str" cm="1">
        <f t="array" aca="1" ref="AI133" ca="1">_xlfn.IFS(ISBLANK(Unique_Data[[#This Row],[Updated Action]]),"Open",NOT(ISBLANK(Unique_Data[[#This Row],[Updated Action]])),"Finished",AND(NOT(ISBLANK(Unique_Data[[#This Row],[Updated Action]])),Unique_Data[[#This Row],[Due date]]&gt;=TODAY()),"In Progress",Unique_Data[[#This Row],[Due date]]&lt;TODAY(),"Overdue")</f>
        <v>Finished</v>
      </c>
      <c r="AJ133" s="33"/>
    </row>
    <row r="134" spans="1:36">
      <c r="A134" s="11">
        <v>1200000085</v>
      </c>
      <c r="B134" s="11" t="s">
        <v>79</v>
      </c>
      <c r="C134" s="11" t="s">
        <v>16</v>
      </c>
      <c r="D134" s="12">
        <v>46130</v>
      </c>
      <c r="E134" s="11" t="s">
        <v>69</v>
      </c>
      <c r="F134"/>
      <c r="G134"/>
      <c r="H134" s="35" t="s">
        <v>153</v>
      </c>
      <c r="I134" s="71">
        <v>46130.336805555555</v>
      </c>
      <c r="J134" s="71">
        <v>46130.345833333333</v>
      </c>
      <c r="K134" s="11">
        <v>0.22</v>
      </c>
      <c r="L134" s="72">
        <v>46113</v>
      </c>
      <c r="M134" s="73">
        <f>_xlfn.ISOWEEKNUM(Unique_Data[[#This Row],[Created On]])</f>
        <v>16</v>
      </c>
      <c r="N134" s="73">
        <f>60*Unique_Data[[#This Row],[Downtime (hr.)]]</f>
        <v>13.2</v>
      </c>
      <c r="O134" s="73" t="str" cm="1">
        <f t="array" ref="O134">_xlfn.LET(
    _xlpm.text, LOWER(H134),
    _xlpm.keywords, Table2[Keyword],
    _xlpm.score,
        _xlfn.BYROW(_xlpm.keywords,
            _xlfn.LAMBDA(_xlpm.k,
                SUM(--ISNUMBER(SEARCH(_xlfn.TEXTSPLIT(LOWER(_xlpm.k)," "), _xlpm.text)))
            )
        ),
    _xlpm.bestMatch, _xlfn.XMATCH(MAX(_xlpm.score), _xlpm.score),
    IF(MAX(_xlpm.score)=0, "Other", INDEX(_xlpm.keywords, _xlpm.bestMatch))
)</f>
        <v>No Hoist</v>
      </c>
      <c r="P134" s="73" t="str">
        <f>IFERROR(INDEX(Table11[Failure Mode],MATCH(O134,Table11[Keyword],0)),"General Failure Mode")</f>
        <v>Hoist Motion Failure</v>
      </c>
      <c r="Q134" s="74" t="str">
        <f>IFERROR(INDEX(Table12[Failure Effect],MATCH(P134,Table12[Failure Mode],0)),"Operational performance degradation and need for maintenance review.")</f>
        <v>Unable to lift/lower load, container handling interruption, and berth or yard productivity loss.</v>
      </c>
      <c r="R134" s="73">
        <f>IFERROR(INDEX(Table13[Base Severity],MATCH(C134,Table13[Equipment Class],0)),6)</f>
        <v>8</v>
      </c>
      <c r="S134" s="73">
        <f>IFERROR(INDEX(Table2[Severity],MATCH(O134,Table2[Keyword],0)),0)</f>
        <v>6</v>
      </c>
      <c r="T134" s="73">
        <f>IFERROR(LOOKUP(N134,Table6[Minutes],Table6[Severity]),0)</f>
        <v>4</v>
      </c>
      <c r="U134" s="73">
        <f>MAX(ROUNDUP(AVERAGE(R134,T134),0),Unique_Data[[#This Row],[Keyword Severity]])</f>
        <v>6</v>
      </c>
      <c r="V134" s="73">
        <f>IFERROR(INDEX(Table5[Detectability],MATCH(O134,Table5[Keyword],0)),IFERROR(INDEX(Table13[Default Detectability],MATCH(C134,Table13[Equipment Class],0)),6))</f>
        <v>3</v>
      </c>
      <c r="W134" s="73">
        <f t="shared" si="8"/>
        <v>1</v>
      </c>
      <c r="X134" s="75">
        <f t="shared" si="9"/>
        <v>18</v>
      </c>
      <c r="Y134" s="74" t="str">
        <f>IFERROR(INDEX(Table10[Recommended Action],MATCH(O134,Table10[Keyword],0)),"Review failure &amp; perform RCA")</f>
        <v>Check hoist brakes, over-travel limit switches, inverter alarms, motor and encoder.</v>
      </c>
      <c r="Z134" s="11" t="s">
        <v>14271</v>
      </c>
      <c r="AA134" s="31" t="s">
        <v>14395</v>
      </c>
      <c r="AB134" s="31" t="s">
        <v>14396</v>
      </c>
      <c r="AC134" s="73" t="str">
        <f t="shared" si="10"/>
        <v>Low</v>
      </c>
      <c r="AD134" s="76">
        <v>46203</v>
      </c>
      <c r="AE134" s="75">
        <f>Unique_Data[[#This Row],[Severity (S)]]</f>
        <v>6</v>
      </c>
      <c r="AF134" s="75" cm="1">
        <f t="array" ref="AF1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34" s="75" cm="1">
        <f t="array" ref="AG1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34" s="75">
        <f t="shared" si="11"/>
        <v>18</v>
      </c>
      <c r="AI134" s="77" t="str" cm="1">
        <f t="array" aca="1" ref="AI134" ca="1">_xlfn.IFS(ISBLANK(Unique_Data[[#This Row],[Updated Action]]),"Open",NOT(ISBLANK(Unique_Data[[#This Row],[Updated Action]])),"Finished",AND(NOT(ISBLANK(Unique_Data[[#This Row],[Updated Action]])),Unique_Data[[#This Row],[Due date]]&gt;=TODAY()),"In Progress",Unique_Data[[#This Row],[Due date]]&lt;TODAY(),"Overdue")</f>
        <v>Finished</v>
      </c>
      <c r="AJ134" s="33"/>
    </row>
    <row r="135" spans="1:36">
      <c r="A135" s="11">
        <v>1200000086</v>
      </c>
      <c r="B135" s="11" t="s">
        <v>90</v>
      </c>
      <c r="C135" s="11" t="s">
        <v>16</v>
      </c>
      <c r="D135" s="12">
        <v>46130</v>
      </c>
      <c r="E135" s="11" t="s">
        <v>69</v>
      </c>
      <c r="F135"/>
      <c r="G135"/>
      <c r="H135" s="35" t="s">
        <v>154</v>
      </c>
      <c r="I135" s="71">
        <v>46130.489583333336</v>
      </c>
      <c r="J135" s="71">
        <v>46130.493750000001</v>
      </c>
      <c r="K135" s="11">
        <v>0.1</v>
      </c>
      <c r="L135" s="72">
        <v>46113</v>
      </c>
      <c r="M135" s="73">
        <f>_xlfn.ISOWEEKNUM(Unique_Data[[#This Row],[Created On]])</f>
        <v>16</v>
      </c>
      <c r="N135" s="73">
        <f>60*Unique_Data[[#This Row],[Downtime (hr.)]]</f>
        <v>6</v>
      </c>
      <c r="O135" s="73" t="str" cm="1">
        <f t="array" ref="O135">_xlfn.LET(
    _xlpm.text, LOWER(H135),
    _xlpm.keywords, Table2[Keyword],
    _xlpm.score,
        _xlfn.BYROW(_xlpm.keywords,
            _xlfn.LAMBDA(_xlpm.k,
                SUM(--ISNUMBER(SEARCH(_xlfn.TEXTSPLIT(LOWER(_xlpm.k)," "), _xlpm.text)))
            )
        ),
    _xlpm.bestMatch, _xlfn.XMATCH(MAX(_xlpm.score), _xlpm.score),
    IF(MAX(_xlpm.score)=0, "Other", INDEX(_xlpm.keywords, _xlpm.bestMatch))
)</f>
        <v>Over Travel</v>
      </c>
      <c r="P135" s="73" t="str">
        <f>IFERROR(INDEX(Table11[Failure Mode],MATCH(O135,Table11[Keyword],0)),"General Failure Mode")</f>
        <v>Over Travel Limit / Motion Limit Exceeded</v>
      </c>
      <c r="Q135" s="74" t="str">
        <f>IFERROR(INDEX(Table12[Failure Effect],MATCH(P135,Table12[Failure Mode],0)),"Operational performance degradation and need for maintenance review.")</f>
        <v>Operational performance degradation and need for maintenance review.</v>
      </c>
      <c r="R135" s="73">
        <f>IFERROR(INDEX(Table13[Base Severity],MATCH(C135,Table13[Equipment Class],0)),6)</f>
        <v>8</v>
      </c>
      <c r="S135" s="73">
        <f>IFERROR(INDEX(Table2[Severity],MATCH(O135,Table2[Keyword],0)),0)</f>
        <v>4</v>
      </c>
      <c r="T135" s="73">
        <f>IFERROR(LOOKUP(N135,Table6[Minutes],Table6[Severity]),0)</f>
        <v>3</v>
      </c>
      <c r="U135" s="73">
        <f>MAX(ROUNDUP(AVERAGE(R135,T135),0),Unique_Data[[#This Row],[Keyword Severity]])</f>
        <v>6</v>
      </c>
      <c r="V135" s="73">
        <f>IFERROR(INDEX(Table5[Detectability],MATCH(O135,Table5[Keyword],0)),IFERROR(INDEX(Table13[Default Detectability],MATCH(C135,Table13[Equipment Class],0)),6))</f>
        <v>7</v>
      </c>
      <c r="W135" s="73">
        <f t="shared" si="8"/>
        <v>1</v>
      </c>
      <c r="X135" s="75">
        <f t="shared" si="9"/>
        <v>42</v>
      </c>
      <c r="Y135" s="74" t="str">
        <f>IFERROR(INDEX(Table10[Recommended Action],MATCH(O135,Table10[Keyword],0)),"Review failure &amp; perform RCA")</f>
        <v>Inspect and test limit switches and end stops; verify encoder calibration and control logic; reset faults and perform functional test.</v>
      </c>
      <c r="Z135" s="11" t="s">
        <v>14271</v>
      </c>
      <c r="AA135" s="31" t="s">
        <v>14395</v>
      </c>
      <c r="AB135" s="31" t="s">
        <v>14396</v>
      </c>
      <c r="AC135" s="73" t="str">
        <f t="shared" si="10"/>
        <v>Low</v>
      </c>
      <c r="AD135" s="76">
        <v>46203</v>
      </c>
      <c r="AE135" s="75">
        <f>Unique_Data[[#This Row],[Severity (S)]]</f>
        <v>6</v>
      </c>
      <c r="AF135" s="75" cm="1">
        <f t="array" ref="AF1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135" s="75" cm="1">
        <f t="array" ref="AG1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35" s="75">
        <f t="shared" si="11"/>
        <v>42</v>
      </c>
      <c r="AI135" s="77" t="str" cm="1">
        <f t="array" aca="1" ref="AI135" ca="1">_xlfn.IFS(ISBLANK(Unique_Data[[#This Row],[Updated Action]]),"Open",NOT(ISBLANK(Unique_Data[[#This Row],[Updated Action]])),"Finished",AND(NOT(ISBLANK(Unique_Data[[#This Row],[Updated Action]])),Unique_Data[[#This Row],[Due date]]&gt;=TODAY()),"In Progress",Unique_Data[[#This Row],[Due date]]&lt;TODAY(),"Overdue")</f>
        <v>Finished</v>
      </c>
      <c r="AJ135" s="33"/>
    </row>
    <row r="136" spans="1:36">
      <c r="A136" s="11">
        <v>1200000100</v>
      </c>
      <c r="B136" s="11" t="s">
        <v>155</v>
      </c>
      <c r="C136" s="11" t="s">
        <v>25</v>
      </c>
      <c r="D136" s="12">
        <v>46137</v>
      </c>
      <c r="E136" s="11" t="s">
        <v>69</v>
      </c>
      <c r="F136"/>
      <c r="G136"/>
      <c r="H136" s="35" t="s">
        <v>156</v>
      </c>
      <c r="I136" s="71">
        <v>46137.434027777781</v>
      </c>
      <c r="J136" s="71">
        <v>46137.440972222219</v>
      </c>
      <c r="K136" s="11">
        <v>0.17</v>
      </c>
      <c r="L136" s="72">
        <v>46113</v>
      </c>
      <c r="M136" s="73">
        <f>_xlfn.ISOWEEKNUM(Unique_Data[[#This Row],[Created On]])</f>
        <v>17</v>
      </c>
      <c r="N136" s="73">
        <f>60*Unique_Data[[#This Row],[Downtime (hr.)]]</f>
        <v>10.200000000000001</v>
      </c>
      <c r="O136" s="73" t="str" cm="1">
        <f t="array" ref="O136">_xlfn.LET(
    _xlpm.text, LOWER(H136),
    _xlpm.keywords, Table2[Keyword],
    _xlpm.score,
        _xlfn.BYROW(_xlpm.keywords,
            _xlfn.LAMBDA(_xlpm.k,
                SUM(--ISNUMBER(SEARCH(_xlfn.TEXTSPLIT(LOWER(_xlpm.k)," "), _xlpm.text)))
            )
        ),
    _xlpm.bestMatch, _xlfn.XMATCH(MAX(_xlpm.score), _xlpm.score),
    IF(MAX(_xlpm.score)=0, "Other", INDEX(_xlpm.keywords, _xlpm.bestMatch))
)</f>
        <v>No Control</v>
      </c>
      <c r="P136" s="73" t="str">
        <f>IFERROR(INDEX(Table11[Failure Mode],MATCH(O136,Table11[Keyword],0)),"General Failure Mode")</f>
        <v>Control System Unavailable</v>
      </c>
      <c r="Q136" s="74" t="str">
        <f>IFERROR(INDEX(Table12[Failure Effect],MATCH(P136,Table12[Failure Mode],0)),"Operational performance degradation and need for maintenance review.")</f>
        <v>Loss of command response, unsafe operating condition, and immediate operational downtime.</v>
      </c>
      <c r="R136" s="73">
        <f>IFERROR(INDEX(Table13[Base Severity],MATCH(C136,Table13[Equipment Class],0)),6)</f>
        <v>6</v>
      </c>
      <c r="S136" s="73">
        <f>IFERROR(INDEX(Table2[Severity],MATCH(O136,Table2[Keyword],0)),0)</f>
        <v>6</v>
      </c>
      <c r="T136" s="73">
        <f>IFERROR(LOOKUP(N136,Table6[Minutes],Table6[Severity]),0)</f>
        <v>4</v>
      </c>
      <c r="U136" s="73">
        <f>MAX(ROUNDUP(AVERAGE(R136,T136),0),Unique_Data[[#This Row],[Keyword Severity]])</f>
        <v>6</v>
      </c>
      <c r="V136" s="73">
        <f>IFERROR(INDEX(Table5[Detectability],MATCH(O136,Table5[Keyword],0)),IFERROR(INDEX(Table13[Default Detectability],MATCH(C136,Table13[Equipment Class],0)),6))</f>
        <v>2</v>
      </c>
      <c r="W136" s="73">
        <f t="shared" si="8"/>
        <v>1</v>
      </c>
      <c r="X136" s="75">
        <f t="shared" si="9"/>
        <v>12</v>
      </c>
      <c r="Y136" s="74" t="str">
        <f>IFERROR(INDEX(Table10[Recommended Action],MATCH(O136,Table10[Keyword],0)),"Review failure &amp; perform RCA")</f>
        <v>Check control PLC, HMI comms, E-stop circuits; reload software if needed.</v>
      </c>
      <c r="Z136" s="11" t="s">
        <v>14271</v>
      </c>
      <c r="AA136" s="31" t="s">
        <v>14469</v>
      </c>
      <c r="AB136" s="31" t="s">
        <v>14470</v>
      </c>
      <c r="AC136" s="73" t="str">
        <f t="shared" si="10"/>
        <v>Low</v>
      </c>
      <c r="AD136" s="76">
        <v>46167</v>
      </c>
      <c r="AE136" s="75">
        <f>Unique_Data[[#This Row],[Severity (S)]]</f>
        <v>6</v>
      </c>
      <c r="AF136" s="75" cm="1">
        <f t="array" ref="AF1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36" s="75" cm="1">
        <f t="array" ref="AG1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36" s="75">
        <f t="shared" si="11"/>
        <v>6</v>
      </c>
      <c r="AI136" s="77" t="str" cm="1">
        <f t="array" aca="1" ref="AI136" ca="1">_xlfn.IFS(ISBLANK(Unique_Data[[#This Row],[Updated Action]]),"Open",NOT(ISBLANK(Unique_Data[[#This Row],[Updated Action]])),"Finished",AND(NOT(ISBLANK(Unique_Data[[#This Row],[Updated Action]])),Unique_Data[[#This Row],[Due date]]&gt;=TODAY()),"In Progress",Unique_Data[[#This Row],[Due date]]&lt;TODAY(),"Overdue")</f>
        <v>Finished</v>
      </c>
      <c r="AJ136" s="33"/>
    </row>
    <row r="137" spans="1:36">
      <c r="A137" s="11">
        <v>1200000101</v>
      </c>
      <c r="B137" s="11" t="s">
        <v>66</v>
      </c>
      <c r="C137" s="11" t="s">
        <v>16</v>
      </c>
      <c r="D137" s="12">
        <v>46137</v>
      </c>
      <c r="E137" s="11" t="s">
        <v>69</v>
      </c>
      <c r="F137"/>
      <c r="G137"/>
      <c r="H137" s="35" t="s">
        <v>157</v>
      </c>
      <c r="I137" s="71">
        <v>46137.458333333336</v>
      </c>
      <c r="J137" s="71">
        <v>46137.46875</v>
      </c>
      <c r="K137" s="11">
        <v>0.25</v>
      </c>
      <c r="L137" s="72">
        <v>46113</v>
      </c>
      <c r="M137" s="73">
        <f>_xlfn.ISOWEEKNUM(Unique_Data[[#This Row],[Created On]])</f>
        <v>17</v>
      </c>
      <c r="N137" s="73">
        <f>60*Unique_Data[[#This Row],[Downtime (hr.)]]</f>
        <v>15</v>
      </c>
      <c r="O137" s="73" t="str" cm="1">
        <f t="array" ref="O137">_xlfn.LET(
    _xlpm.text, LOWER(H137),
    _xlpm.keywords, Table2[Keyword],
    _xlpm.score,
        _xlfn.BYROW(_xlpm.keywords,
            _xlfn.LAMBDA(_xlpm.k,
                SUM(--ISNUMBER(SEARCH(_xlfn.TEXTSPLIT(LOWER(_xlpm.k)," "), _xlpm.text)))
            )
        ),
    _xlpm.bestMatch, _xlfn.XMATCH(MAX(_xlpm.score), _xlpm.score),
    IF(MAX(_xlpm.score)=0, "Other", INDEX(_xlpm.keywords, _xlpm.bestMatch))
)</f>
        <v>No Gantry</v>
      </c>
      <c r="P137" s="73" t="str">
        <f>IFERROR(INDEX(Table11[Failure Mode],MATCH(O137,Table11[Keyword],0)),"General Failure Mode")</f>
        <v>Gantry Motion Failure</v>
      </c>
      <c r="Q137" s="74" t="str">
        <f>IFERROR(INDEX(Table12[Failure Effect],MATCH(P137,Table12[Failure Mode],0)),"Operational performance degradation and need for maintenance review.")</f>
        <v>Equipment cannot travel to position, causing job delay, queue buildup, and lower productivity.</v>
      </c>
      <c r="R137" s="73">
        <f>IFERROR(INDEX(Table13[Base Severity],MATCH(C137,Table13[Equipment Class],0)),6)</f>
        <v>8</v>
      </c>
      <c r="S137" s="73">
        <f>IFERROR(INDEX(Table2[Severity],MATCH(O137,Table2[Keyword],0)),0)</f>
        <v>6</v>
      </c>
      <c r="T137" s="73">
        <f>IFERROR(LOOKUP(N137,Table6[Minutes],Table6[Severity]),0)</f>
        <v>4</v>
      </c>
      <c r="U137" s="73">
        <f>MAX(ROUNDUP(AVERAGE(R137,T137),0),Unique_Data[[#This Row],[Keyword Severity]])</f>
        <v>6</v>
      </c>
      <c r="V137" s="73">
        <f>IFERROR(INDEX(Table5[Detectability],MATCH(O137,Table5[Keyword],0)),IFERROR(INDEX(Table13[Default Detectability],MATCH(C137,Table13[Equipment Class],0)),6))</f>
        <v>3</v>
      </c>
      <c r="W137" s="73">
        <f t="shared" si="8"/>
        <v>7</v>
      </c>
      <c r="X137" s="75">
        <f t="shared" si="9"/>
        <v>126</v>
      </c>
      <c r="Y137" s="74" t="str">
        <f>IFERROR(INDEX(Table10[Recommended Action],MATCH(O137,Table10[Keyword],0)),"Review failure &amp; perform RCA")</f>
        <v>Inspect busbar/limit switches, travel drives and interlocks; test inverter and alignment.</v>
      </c>
      <c r="Z137" s="11" t="s">
        <v>14271</v>
      </c>
      <c r="AA137" s="31" t="s">
        <v>14471</v>
      </c>
      <c r="AB137" s="31" t="s">
        <v>14359</v>
      </c>
      <c r="AC137" s="73" t="str">
        <f t="shared" si="10"/>
        <v>Medium</v>
      </c>
      <c r="AD137" s="76">
        <v>46165</v>
      </c>
      <c r="AE137" s="75">
        <f>Unique_Data[[#This Row],[Severity (S)]]</f>
        <v>6</v>
      </c>
      <c r="AF137" s="75" cm="1">
        <f t="array" ref="AF1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37" s="75" cm="1">
        <f t="array" ref="AG1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137" s="75">
        <f t="shared" si="11"/>
        <v>36</v>
      </c>
      <c r="AI137" s="77" t="str" cm="1">
        <f t="array" aca="1" ref="AI137" ca="1">_xlfn.IFS(ISBLANK(Unique_Data[[#This Row],[Updated Action]]),"Open",NOT(ISBLANK(Unique_Data[[#This Row],[Updated Action]])),"Finished",AND(NOT(ISBLANK(Unique_Data[[#This Row],[Updated Action]])),Unique_Data[[#This Row],[Due date]]&gt;=TODAY()),"In Progress",Unique_Data[[#This Row],[Due date]]&lt;TODAY(),"Overdue")</f>
        <v>Finished</v>
      </c>
      <c r="AJ137" s="33"/>
    </row>
    <row r="138" spans="1:36">
      <c r="A138" s="11">
        <v>1200000102</v>
      </c>
      <c r="B138" s="11" t="s">
        <v>20</v>
      </c>
      <c r="C138" s="11" t="s">
        <v>16</v>
      </c>
      <c r="D138" s="12">
        <v>46138</v>
      </c>
      <c r="E138" s="11" t="s">
        <v>69</v>
      </c>
      <c r="F138"/>
      <c r="G138"/>
      <c r="H138" s="35" t="s">
        <v>158</v>
      </c>
      <c r="I138" s="71">
        <v>46138.156944444447</v>
      </c>
      <c r="J138" s="71">
        <v>46138.175000000003</v>
      </c>
      <c r="K138" s="11">
        <v>0.43</v>
      </c>
      <c r="L138" s="72">
        <v>46113</v>
      </c>
      <c r="M138" s="73">
        <f>_xlfn.ISOWEEKNUM(Unique_Data[[#This Row],[Created On]])</f>
        <v>17</v>
      </c>
      <c r="N138" s="73">
        <f>60*Unique_Data[[#This Row],[Downtime (hr.)]]</f>
        <v>25.8</v>
      </c>
      <c r="O138" s="73" t="str" cm="1">
        <f t="array" ref="O138">_xlfn.LET(
    _xlpm.text, LOWER(H138),
    _xlpm.keywords, Table2[Keyword],
    _xlpm.score,
        _xlfn.BYROW(_xlpm.keywords,
            _xlfn.LAMBDA(_xlpm.k,
                SUM(--ISNUMBER(SEARCH(_xlfn.TEXTSPLIT(LOWER(_xlpm.k)," "), _xlpm.text)))
            )
        ),
    _xlpm.bestMatch, _xlfn.XMATCH(MAX(_xlpm.score), _xlpm.score),
    IF(MAX(_xlpm.score)=0, "Other", INDEX(_xlpm.keywords, _xlpm.bestMatch))
)</f>
        <v>No Gantry</v>
      </c>
      <c r="P138" s="73" t="str">
        <f>IFERROR(INDEX(Table11[Failure Mode],MATCH(O138,Table11[Keyword],0)),"General Failure Mode")</f>
        <v>Gantry Motion Failure</v>
      </c>
      <c r="Q138" s="74" t="str">
        <f>IFERROR(INDEX(Table12[Failure Effect],MATCH(P138,Table12[Failure Mode],0)),"Operational performance degradation and need for maintenance review.")</f>
        <v>Equipment cannot travel to position, causing job delay, queue buildup, and lower productivity.</v>
      </c>
      <c r="R138" s="73">
        <f>IFERROR(INDEX(Table13[Base Severity],MATCH(C138,Table13[Equipment Class],0)),6)</f>
        <v>8</v>
      </c>
      <c r="S138" s="73">
        <f>IFERROR(INDEX(Table2[Severity],MATCH(O138,Table2[Keyword],0)),0)</f>
        <v>6</v>
      </c>
      <c r="T138" s="73">
        <f>IFERROR(LOOKUP(N138,Table6[Minutes],Table6[Severity]),0)</f>
        <v>4</v>
      </c>
      <c r="U138" s="73">
        <f>MAX(ROUNDUP(AVERAGE(R138,T138),0),Unique_Data[[#This Row],[Keyword Severity]])</f>
        <v>6</v>
      </c>
      <c r="V138" s="73">
        <f>IFERROR(INDEX(Table5[Detectability],MATCH(O138,Table5[Keyword],0)),IFERROR(INDEX(Table13[Default Detectability],MATCH(C138,Table13[Equipment Class],0)),6))</f>
        <v>3</v>
      </c>
      <c r="W138" s="73">
        <f t="shared" si="8"/>
        <v>3</v>
      </c>
      <c r="X138" s="75">
        <f t="shared" si="9"/>
        <v>54</v>
      </c>
      <c r="Y138" s="74" t="str">
        <f>IFERROR(INDEX(Table10[Recommended Action],MATCH(O138,Table10[Keyword],0)),"Review failure &amp; perform RCA")</f>
        <v>Inspect busbar/limit switches, travel drives and interlocks; test inverter and alignment.</v>
      </c>
      <c r="Z138" s="11" t="s">
        <v>14271</v>
      </c>
      <c r="AA138" s="31" t="s">
        <v>14356</v>
      </c>
      <c r="AB138" s="31" t="s">
        <v>14357</v>
      </c>
      <c r="AC138" s="73" t="str">
        <f t="shared" si="10"/>
        <v>Low</v>
      </c>
      <c r="AD138" s="76">
        <v>46163</v>
      </c>
      <c r="AE138" s="75">
        <f>Unique_Data[[#This Row],[Severity (S)]]</f>
        <v>6</v>
      </c>
      <c r="AF138" s="75" cm="1">
        <f t="array" ref="AF1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38" s="75" cm="1">
        <f t="array" ref="AG1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38" s="75">
        <f t="shared" si="11"/>
        <v>54</v>
      </c>
      <c r="AI138" s="77" t="str" cm="1">
        <f t="array" aca="1" ref="AI138" ca="1">_xlfn.IFS(ISBLANK(Unique_Data[[#This Row],[Updated Action]]),"Open",NOT(ISBLANK(Unique_Data[[#This Row],[Updated Action]])),"Finished",AND(NOT(ISBLANK(Unique_Data[[#This Row],[Updated Action]])),Unique_Data[[#This Row],[Due date]]&gt;=TODAY()),"In Progress",Unique_Data[[#This Row],[Due date]]&lt;TODAY(),"Overdue")</f>
        <v>Finished</v>
      </c>
      <c r="AJ138" s="33"/>
    </row>
    <row r="139" spans="1:36">
      <c r="A139" s="11">
        <v>1200000103</v>
      </c>
      <c r="B139" s="11" t="s">
        <v>97</v>
      </c>
      <c r="C139" s="11" t="s">
        <v>16</v>
      </c>
      <c r="D139" s="12">
        <v>46138</v>
      </c>
      <c r="E139" s="11" t="s">
        <v>69</v>
      </c>
      <c r="F139"/>
      <c r="G139"/>
      <c r="H139" s="35" t="s">
        <v>159</v>
      </c>
      <c r="I139" s="71">
        <v>46138.176527777781</v>
      </c>
      <c r="J139" s="71">
        <v>46138.183333333334</v>
      </c>
      <c r="K139" s="11">
        <v>0.16</v>
      </c>
      <c r="L139" s="72">
        <v>46113</v>
      </c>
      <c r="M139" s="73">
        <f>_xlfn.ISOWEEKNUM(Unique_Data[[#This Row],[Created On]])</f>
        <v>17</v>
      </c>
      <c r="N139" s="73">
        <f>60*Unique_Data[[#This Row],[Downtime (hr.)]]</f>
        <v>9.6</v>
      </c>
      <c r="O139" s="73" t="str" cm="1">
        <f t="array" ref="O139">_xlfn.LET(
    _xlpm.text, LOWER(H139),
    _xlpm.keywords, Table2[Keyword],
    _xlpm.score,
        _xlfn.BYROW(_xlpm.keywords,
            _xlfn.LAMBDA(_xlpm.k,
                SUM(--ISNUMBER(SEARCH(_xlfn.TEXTSPLIT(LOWER(_xlpm.k)," "), _xlpm.text)))
            )
        ),
    _xlpm.bestMatch, _xlfn.XMATCH(MAX(_xlpm.score), _xlpm.score),
    IF(MAX(_xlpm.score)=0, "Other", INDEX(_xlpm.keywords, _xlpm.bestMatch))
)</f>
        <v>No Hoist</v>
      </c>
      <c r="P139" s="73" t="str">
        <f>IFERROR(INDEX(Table11[Failure Mode],MATCH(O139,Table11[Keyword],0)),"General Failure Mode")</f>
        <v>Hoist Motion Failure</v>
      </c>
      <c r="Q139" s="74" t="str">
        <f>IFERROR(INDEX(Table12[Failure Effect],MATCH(P139,Table12[Failure Mode],0)),"Operational performance degradation and need for maintenance review.")</f>
        <v>Unable to lift/lower load, container handling interruption, and berth or yard productivity loss.</v>
      </c>
      <c r="R139" s="73">
        <f>IFERROR(INDEX(Table13[Base Severity],MATCH(C139,Table13[Equipment Class],0)),6)</f>
        <v>8</v>
      </c>
      <c r="S139" s="73">
        <f>IFERROR(INDEX(Table2[Severity],MATCH(O139,Table2[Keyword],0)),0)</f>
        <v>6</v>
      </c>
      <c r="T139" s="73">
        <f>IFERROR(LOOKUP(N139,Table6[Minutes],Table6[Severity]),0)</f>
        <v>3</v>
      </c>
      <c r="U139" s="73">
        <f>MAX(ROUNDUP(AVERAGE(R139,T139),0),Unique_Data[[#This Row],[Keyword Severity]])</f>
        <v>6</v>
      </c>
      <c r="V139" s="73">
        <f>IFERROR(INDEX(Table5[Detectability],MATCH(O139,Table5[Keyword],0)),IFERROR(INDEX(Table13[Default Detectability],MATCH(C139,Table13[Equipment Class],0)),6))</f>
        <v>3</v>
      </c>
      <c r="W139" s="73">
        <f t="shared" si="8"/>
        <v>3</v>
      </c>
      <c r="X139" s="75">
        <f t="shared" si="9"/>
        <v>54</v>
      </c>
      <c r="Y139" s="74" t="str">
        <f>IFERROR(INDEX(Table10[Recommended Action],MATCH(O139,Table10[Keyword],0)),"Review failure &amp; perform RCA")</f>
        <v>Check hoist brakes, over-travel limit switches, inverter alarms, motor and encoder.</v>
      </c>
      <c r="Z139" s="11" t="s">
        <v>14281</v>
      </c>
      <c r="AA139" s="32" t="s">
        <v>14371</v>
      </c>
      <c r="AB139" s="31" t="s">
        <v>14372</v>
      </c>
      <c r="AC139" s="73" t="str">
        <f t="shared" si="10"/>
        <v>Low</v>
      </c>
      <c r="AD139" s="76">
        <v>46217</v>
      </c>
      <c r="AE139" s="75">
        <f>Unique_Data[[#This Row],[Severity (S)]]</f>
        <v>6</v>
      </c>
      <c r="AF139" s="75" cm="1">
        <f t="array" ref="AF1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39" s="75" cm="1">
        <f t="array" ref="AG1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39" s="75">
        <f t="shared" si="11"/>
        <v>24</v>
      </c>
      <c r="AI139" s="77" t="str" cm="1">
        <f t="array" aca="1" ref="AI139" ca="1">_xlfn.IFS(ISBLANK(Unique_Data[[#This Row],[Updated Action]]),"Open",NOT(ISBLANK(Unique_Data[[#This Row],[Updated Action]])),"Finished",AND(NOT(ISBLANK(Unique_Data[[#This Row],[Updated Action]])),Unique_Data[[#This Row],[Due date]]&gt;=TODAY()),"In Progress",Unique_Data[[#This Row],[Due date]]&lt;TODAY(),"Overdue")</f>
        <v>Finished</v>
      </c>
      <c r="AJ139" s="33"/>
    </row>
    <row r="140" spans="1:36">
      <c r="A140" s="11">
        <v>1200000104</v>
      </c>
      <c r="B140" s="11" t="s">
        <v>124</v>
      </c>
      <c r="C140" s="11" t="s">
        <v>16</v>
      </c>
      <c r="D140" s="12">
        <v>46138</v>
      </c>
      <c r="E140" s="11" t="s">
        <v>69</v>
      </c>
      <c r="F140"/>
      <c r="G140"/>
      <c r="H140" s="35" t="s">
        <v>160</v>
      </c>
      <c r="I140" s="71">
        <v>46138.239976851852</v>
      </c>
      <c r="J140" s="71">
        <v>46138.246527777781</v>
      </c>
      <c r="K140" s="11">
        <v>0.16</v>
      </c>
      <c r="L140" s="72">
        <v>46113</v>
      </c>
      <c r="M140" s="73">
        <f>_xlfn.ISOWEEKNUM(Unique_Data[[#This Row],[Created On]])</f>
        <v>17</v>
      </c>
      <c r="N140" s="73">
        <f>60*Unique_Data[[#This Row],[Downtime (hr.)]]</f>
        <v>9.6</v>
      </c>
      <c r="O140" s="73" t="str" cm="1">
        <f t="array" ref="O140">_xlfn.LET(
    _xlpm.text, LOWER(H140),
    _xlpm.keywords, Table2[Keyword],
    _xlpm.score,
        _xlfn.BYROW(_xlpm.keywords,
            _xlfn.LAMBDA(_xlpm.k,
                SUM(--ISNUMBER(SEARCH(_xlfn.TEXTSPLIT(LOWER(_xlpm.k)," "), _xlpm.text)))
            )
        ),
    _xlpm.bestMatch, _xlfn.XMATCH(MAX(_xlpm.score), _xlpm.score),
    IF(MAX(_xlpm.score)=0, "Other", INDEX(_xlpm.keywords, _xlpm.bestMatch))
)</f>
        <v>No Gantry</v>
      </c>
      <c r="P140" s="73" t="str">
        <f>IFERROR(INDEX(Table11[Failure Mode],MATCH(O140,Table11[Keyword],0)),"General Failure Mode")</f>
        <v>Gantry Motion Failure</v>
      </c>
      <c r="Q140" s="74" t="str">
        <f>IFERROR(INDEX(Table12[Failure Effect],MATCH(P140,Table12[Failure Mode],0)),"Operational performance degradation and need for maintenance review.")</f>
        <v>Equipment cannot travel to position, causing job delay, queue buildup, and lower productivity.</v>
      </c>
      <c r="R140" s="73">
        <f>IFERROR(INDEX(Table13[Base Severity],MATCH(C140,Table13[Equipment Class],0)),6)</f>
        <v>8</v>
      </c>
      <c r="S140" s="73">
        <f>IFERROR(INDEX(Table2[Severity],MATCH(O140,Table2[Keyword],0)),0)</f>
        <v>6</v>
      </c>
      <c r="T140" s="73">
        <f>IFERROR(LOOKUP(N140,Table6[Minutes],Table6[Severity]),0)</f>
        <v>3</v>
      </c>
      <c r="U140" s="73">
        <f>MAX(ROUNDUP(AVERAGE(R140,T140),0),Unique_Data[[#This Row],[Keyword Severity]])</f>
        <v>6</v>
      </c>
      <c r="V140" s="73">
        <f>IFERROR(INDEX(Table5[Detectability],MATCH(O140,Table5[Keyword],0)),IFERROR(INDEX(Table13[Default Detectability],MATCH(C140,Table13[Equipment Class],0)),6))</f>
        <v>3</v>
      </c>
      <c r="W140" s="73">
        <f t="shared" si="8"/>
        <v>4</v>
      </c>
      <c r="X140" s="75">
        <f t="shared" si="9"/>
        <v>72</v>
      </c>
      <c r="Y140" s="74" t="str">
        <f>IFERROR(INDEX(Table10[Recommended Action],MATCH(O140,Table10[Keyword],0)),"Review failure &amp; perform RCA")</f>
        <v>Inspect busbar/limit switches, travel drives and interlocks; test inverter and alignment.</v>
      </c>
      <c r="Z140" s="11" t="s">
        <v>14280</v>
      </c>
      <c r="AA140" s="32" t="s">
        <v>14464</v>
      </c>
      <c r="AB140" s="32" t="s">
        <v>14465</v>
      </c>
      <c r="AC140" s="73" t="str">
        <f t="shared" si="10"/>
        <v>Low</v>
      </c>
      <c r="AD140" s="76">
        <v>46212</v>
      </c>
      <c r="AE140" s="75">
        <f>Unique_Data[[#This Row],[Severity (S)]]</f>
        <v>6</v>
      </c>
      <c r="AF140" s="75" cm="1">
        <f t="array" ref="AF1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40" s="75" cm="1">
        <f t="array" ref="AG1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40" s="75">
        <f t="shared" si="11"/>
        <v>36</v>
      </c>
      <c r="AI140" s="77" t="str" cm="1">
        <f t="array" aca="1" ref="AI140" ca="1">_xlfn.IFS(ISBLANK(Unique_Data[[#This Row],[Updated Action]]),"Open",NOT(ISBLANK(Unique_Data[[#This Row],[Updated Action]])),"Finished",AND(NOT(ISBLANK(Unique_Data[[#This Row],[Updated Action]])),Unique_Data[[#This Row],[Due date]]&gt;=TODAY()),"In Progress",Unique_Data[[#This Row],[Due date]]&lt;TODAY(),"Overdue")</f>
        <v>Finished</v>
      </c>
      <c r="AJ140" s="33"/>
    </row>
    <row r="141" spans="1:36">
      <c r="A141" s="11">
        <v>1200000105</v>
      </c>
      <c r="B141" s="11" t="s">
        <v>106</v>
      </c>
      <c r="C141" s="11" t="s">
        <v>16</v>
      </c>
      <c r="D141" s="12">
        <v>46142</v>
      </c>
      <c r="E141" s="11" t="s">
        <v>69</v>
      </c>
      <c r="F141"/>
      <c r="G141"/>
      <c r="H141" s="35" t="s">
        <v>161</v>
      </c>
      <c r="I141" s="71">
        <v>46142.361111111109</v>
      </c>
      <c r="J141" s="71">
        <v>46142.368055555555</v>
      </c>
      <c r="K141" s="11">
        <v>0.17</v>
      </c>
      <c r="L141" s="72">
        <v>46113</v>
      </c>
      <c r="M141" s="73">
        <f>_xlfn.ISOWEEKNUM(Unique_Data[[#This Row],[Created On]])</f>
        <v>18</v>
      </c>
      <c r="N141" s="73">
        <f>60*Unique_Data[[#This Row],[Downtime (hr.)]]</f>
        <v>10.200000000000001</v>
      </c>
      <c r="O141" s="73" t="str" cm="1">
        <f t="array" ref="O141">_xlfn.LET(
    _xlpm.text, LOWER(H141),
    _xlpm.keywords, Table2[Keyword],
    _xlpm.score,
        _xlfn.BYROW(_xlpm.keywords,
            _xlfn.LAMBDA(_xlpm.k,
                SUM(--ISNUMBER(SEARCH(_xlfn.TEXTSPLIT(LOWER(_xlpm.k)," "), _xlpm.text)))
            )
        ),
    _xlpm.bestMatch, _xlfn.XMATCH(MAX(_xlpm.score), _xlpm.score),
    IF(MAX(_xlpm.score)=0, "Other", INDEX(_xlpm.keywords, _xlpm.bestMatch))
)</f>
        <v>Other</v>
      </c>
      <c r="P141" s="73" t="str">
        <f>IFERROR(INDEX(Table11[Failure Mode],MATCH(O141,Table11[Keyword],0)),"General Failure Mode")</f>
        <v>General Failure Mode</v>
      </c>
      <c r="Q141" s="74" t="str">
        <f>IFERROR(INDEX(Table12[Failure Effect],MATCH(P141,Table12[Failure Mode],0)),"Operational performance degradation and need for maintenance review.")</f>
        <v>Operational performance degradation and need for maintenance review.</v>
      </c>
      <c r="R141" s="73">
        <f>IFERROR(INDEX(Table13[Base Severity],MATCH(C141,Table13[Equipment Class],0)),6)</f>
        <v>8</v>
      </c>
      <c r="S141" s="73">
        <f>IFERROR(INDEX(Table2[Severity],MATCH(O141,Table2[Keyword],0)),0)</f>
        <v>0</v>
      </c>
      <c r="T141" s="73">
        <f>IFERROR(LOOKUP(N141,Table6[Minutes],Table6[Severity]),0)</f>
        <v>4</v>
      </c>
      <c r="U141" s="73">
        <f>MAX(ROUNDUP(AVERAGE(R141,T141),0),Unique_Data[[#This Row],[Keyword Severity]])</f>
        <v>6</v>
      </c>
      <c r="V141" s="73">
        <f>IFERROR(INDEX(Table5[Detectability],MATCH(O141,Table5[Keyword],0)),IFERROR(INDEX(Table13[Default Detectability],MATCH(C141,Table13[Equipment Class],0)),6))</f>
        <v>5</v>
      </c>
      <c r="W141" s="73">
        <f t="shared" si="8"/>
        <v>4</v>
      </c>
      <c r="X141" s="75">
        <f t="shared" si="9"/>
        <v>120</v>
      </c>
      <c r="Y141" s="74" t="str">
        <f>IFERROR(INDEX(Table10[Recommended Action],MATCH(O141,Table10[Keyword],0)),"Review failure &amp; perform RCA")</f>
        <v>Review failure &amp; perform RCA</v>
      </c>
      <c r="Z141" s="11" t="s">
        <v>14280</v>
      </c>
      <c r="AA141" s="31" t="s">
        <v>14395</v>
      </c>
      <c r="AB141" s="32" t="s">
        <v>14396</v>
      </c>
      <c r="AC141" s="73" t="str">
        <f t="shared" si="10"/>
        <v>Medium</v>
      </c>
      <c r="AD141" s="76">
        <v>46203</v>
      </c>
      <c r="AE141" s="75">
        <f>Unique_Data[[#This Row],[Severity (S)]]</f>
        <v>6</v>
      </c>
      <c r="AF141" s="75" cm="1">
        <f t="array" ref="AF14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141" s="75" cm="1">
        <f t="array" ref="AG14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41" s="75">
        <f t="shared" si="11"/>
        <v>120</v>
      </c>
      <c r="AI141" s="77" t="str" cm="1">
        <f t="array" aca="1" ref="AI141" ca="1">_xlfn.IFS(ISBLANK(Unique_Data[[#This Row],[Updated Action]]),"Open",NOT(ISBLANK(Unique_Data[[#This Row],[Updated Action]])),"Finished",AND(NOT(ISBLANK(Unique_Data[[#This Row],[Updated Action]])),Unique_Data[[#This Row],[Due date]]&gt;=TODAY()),"In Progress",Unique_Data[[#This Row],[Due date]]&lt;TODAY(),"Overdue")</f>
        <v>Finished</v>
      </c>
      <c r="AJ141" s="33"/>
    </row>
    <row r="142" spans="1:36">
      <c r="A142" s="11">
        <v>1200000106</v>
      </c>
      <c r="B142" s="11" t="s">
        <v>11</v>
      </c>
      <c r="C142" s="11" t="s">
        <v>12</v>
      </c>
      <c r="D142" s="12">
        <v>46144</v>
      </c>
      <c r="E142" s="11" t="s">
        <v>69</v>
      </c>
      <c r="F142"/>
      <c r="G142"/>
      <c r="H142" s="35" t="s">
        <v>162</v>
      </c>
      <c r="I142" s="71">
        <v>46144.694444444445</v>
      </c>
      <c r="J142" s="71">
        <v>46144.701388888891</v>
      </c>
      <c r="K142" s="11">
        <v>0.17</v>
      </c>
      <c r="L142" s="72">
        <v>46143</v>
      </c>
      <c r="M142" s="73">
        <f>_xlfn.ISOWEEKNUM(Unique_Data[[#This Row],[Created On]])</f>
        <v>18</v>
      </c>
      <c r="N142" s="73">
        <f>60*Unique_Data[[#This Row],[Downtime (hr.)]]</f>
        <v>10.200000000000001</v>
      </c>
      <c r="O142" s="73" t="str" cm="1">
        <f t="array" ref="O142">_xlfn.LET(
    _xlpm.text, LOWER(H142),
    _xlpm.keywords, Table2[Keyword],
    _xlpm.score,
        _xlfn.BYROW(_xlpm.keywords,
            _xlfn.LAMBDA(_xlpm.k,
                SUM(--ISNUMBER(SEARCH(_xlfn.TEXTSPLIT(LOWER(_xlpm.k)," "), _xlpm.text)))
            )
        ),
    _xlpm.bestMatch, _xlfn.XMATCH(MAX(_xlpm.score), _xlpm.score),
    IF(MAX(_xlpm.score)=0, "Other", INDEX(_xlpm.keywords, _xlpm.bestMatch))
)</f>
        <v>Spreader</v>
      </c>
      <c r="P142" s="73" t="str">
        <f>IFERROR(INDEX(Table11[Failure Mode],MATCH(O142,Table11[Keyword],0)),"General Failure Mode")</f>
        <v>Spreader System Fault</v>
      </c>
      <c r="Q142" s="74" t="str">
        <f>IFERROR(INDEX(Table12[Failure Effect],MATCH(P142,Table12[Failure Mode],0)),"Operational performance degradation and need for maintenance review.")</f>
        <v>Inability to lock/unlock or position spreader correctly, creating handling disruption and safety exposure.</v>
      </c>
      <c r="R142" s="73">
        <f>IFERROR(INDEX(Table13[Base Severity],MATCH(C142,Table13[Equipment Class],0)),6)</f>
        <v>9</v>
      </c>
      <c r="S142" s="73">
        <f>IFERROR(INDEX(Table2[Severity],MATCH(O142,Table2[Keyword],0)),0)</f>
        <v>6</v>
      </c>
      <c r="T142" s="73">
        <f>IFERROR(LOOKUP(N142,Table6[Minutes],Table6[Severity]),0)</f>
        <v>4</v>
      </c>
      <c r="U142" s="73">
        <f>MAX(ROUNDUP(AVERAGE(R142,T142),0),Unique_Data[[#This Row],[Keyword Severity]])</f>
        <v>7</v>
      </c>
      <c r="V142" s="73">
        <f>IFERROR(INDEX(Table5[Detectability],MATCH(O142,Table5[Keyword],0)),IFERROR(INDEX(Table13[Default Detectability],MATCH(C142,Table13[Equipment Class],0)),6))</f>
        <v>2</v>
      </c>
      <c r="W142" s="73">
        <f t="shared" si="8"/>
        <v>5</v>
      </c>
      <c r="X142" s="75">
        <f t="shared" si="9"/>
        <v>70</v>
      </c>
      <c r="Y142" s="74" t="str">
        <f>IFERROR(INDEX(Table10[Recommended Action],MATCH(O142,Table10[Keyword],0)),"Review failure &amp; perform RCA")</f>
        <v>Inspect twistlocks, hydraulics and sensors; recalibrate spreader controller.</v>
      </c>
      <c r="Z142" s="11" t="s">
        <v>14271</v>
      </c>
      <c r="AA142" s="32" t="s">
        <v>14472</v>
      </c>
      <c r="AB142" s="32" t="s">
        <v>14473</v>
      </c>
      <c r="AC142" s="73" t="str">
        <f t="shared" si="10"/>
        <v>Low</v>
      </c>
      <c r="AD142" s="76">
        <v>46214</v>
      </c>
      <c r="AE142" s="75">
        <f>Unique_Data[[#This Row],[Severity (S)]]</f>
        <v>7</v>
      </c>
      <c r="AF142" s="75" cm="1">
        <f t="array" ref="AF14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42" s="75" cm="1">
        <f t="array" ref="AG14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42" s="75">
        <f t="shared" si="11"/>
        <v>28</v>
      </c>
      <c r="AI142" s="77" t="str" cm="1">
        <f t="array" aca="1" ref="AI142" ca="1">_xlfn.IFS(ISBLANK(Unique_Data[[#This Row],[Updated Action]]),"Open",NOT(ISBLANK(Unique_Data[[#This Row],[Updated Action]])),"Finished",AND(NOT(ISBLANK(Unique_Data[[#This Row],[Updated Action]])),Unique_Data[[#This Row],[Due date]]&gt;=TODAY()),"In Progress",Unique_Data[[#This Row],[Due date]]&lt;TODAY(),"Overdue")</f>
        <v>Finished</v>
      </c>
      <c r="AJ142" s="33"/>
    </row>
    <row r="143" spans="1:36">
      <c r="A143" s="11">
        <v>1200000107</v>
      </c>
      <c r="B143" s="11" t="s">
        <v>11</v>
      </c>
      <c r="C143" s="11" t="s">
        <v>12</v>
      </c>
      <c r="D143" s="12">
        <v>46144</v>
      </c>
      <c r="E143" s="11" t="s">
        <v>69</v>
      </c>
      <c r="F143"/>
      <c r="G143"/>
      <c r="H143" s="35" t="s">
        <v>163</v>
      </c>
      <c r="I143" s="71">
        <v>46144.694444444445</v>
      </c>
      <c r="J143" s="71">
        <v>46144.701388888891</v>
      </c>
      <c r="K143" s="11">
        <v>0.17</v>
      </c>
      <c r="L143" s="72">
        <v>46143</v>
      </c>
      <c r="M143" s="73">
        <f>_xlfn.ISOWEEKNUM(Unique_Data[[#This Row],[Created On]])</f>
        <v>18</v>
      </c>
      <c r="N143" s="73">
        <f>60*Unique_Data[[#This Row],[Downtime (hr.)]]</f>
        <v>10.200000000000001</v>
      </c>
      <c r="O143" s="73" t="str" cm="1">
        <f t="array" ref="O143">_xlfn.LET(
    _xlpm.text, LOWER(H143),
    _xlpm.keywords, Table2[Keyword],
    _xlpm.score,
        _xlfn.BYROW(_xlpm.keywords,
            _xlfn.LAMBDA(_xlpm.k,
                SUM(--ISNUMBER(SEARCH(_xlfn.TEXTSPLIT(LOWER(_xlpm.k)," "), _xlpm.text)))
            )
        ),
    _xlpm.bestMatch, _xlfn.XMATCH(MAX(_xlpm.score), _xlpm.score),
    IF(MAX(_xlpm.score)=0, "Other", INDEX(_xlpm.keywords, _xlpm.bestMatch))
)</f>
        <v>Spreader</v>
      </c>
      <c r="P143" s="73" t="str">
        <f>IFERROR(INDEX(Table11[Failure Mode],MATCH(O143,Table11[Keyword],0)),"General Failure Mode")</f>
        <v>Spreader System Fault</v>
      </c>
      <c r="Q143" s="74" t="str">
        <f>IFERROR(INDEX(Table12[Failure Effect],MATCH(P143,Table12[Failure Mode],0)),"Operational performance degradation and need for maintenance review.")</f>
        <v>Inability to lock/unlock or position spreader correctly, creating handling disruption and safety exposure.</v>
      </c>
      <c r="R143" s="73">
        <f>IFERROR(INDEX(Table13[Base Severity],MATCH(C143,Table13[Equipment Class],0)),6)</f>
        <v>9</v>
      </c>
      <c r="S143" s="73">
        <f>IFERROR(INDEX(Table2[Severity],MATCH(O143,Table2[Keyword],0)),0)</f>
        <v>6</v>
      </c>
      <c r="T143" s="73">
        <f>IFERROR(LOOKUP(N143,Table6[Minutes],Table6[Severity]),0)</f>
        <v>4</v>
      </c>
      <c r="U143" s="73">
        <f>MAX(ROUNDUP(AVERAGE(R143,T143),0),Unique_Data[[#This Row],[Keyword Severity]])</f>
        <v>7</v>
      </c>
      <c r="V143" s="73">
        <f>IFERROR(INDEX(Table5[Detectability],MATCH(O143,Table5[Keyword],0)),IFERROR(INDEX(Table13[Default Detectability],MATCH(C143,Table13[Equipment Class],0)),6))</f>
        <v>2</v>
      </c>
      <c r="W143" s="73">
        <f t="shared" si="8"/>
        <v>5</v>
      </c>
      <c r="X143" s="75">
        <f t="shared" si="9"/>
        <v>70</v>
      </c>
      <c r="Y143" s="74" t="str">
        <f>IFERROR(INDEX(Table10[Recommended Action],MATCH(O143,Table10[Keyword],0)),"Review failure &amp; perform RCA")</f>
        <v>Inspect twistlocks, hydraulics and sensors; recalibrate spreader controller.</v>
      </c>
      <c r="Z143" s="11" t="s">
        <v>14271</v>
      </c>
      <c r="AA143" s="31" t="s">
        <v>14474</v>
      </c>
      <c r="AB143" s="31" t="s">
        <v>14420</v>
      </c>
      <c r="AC143" s="73" t="str">
        <f t="shared" si="10"/>
        <v>Low</v>
      </c>
      <c r="AD143" s="76">
        <v>46080</v>
      </c>
      <c r="AE143" s="75">
        <f>Unique_Data[[#This Row],[Severity (S)]]</f>
        <v>7</v>
      </c>
      <c r="AF143" s="75" cm="1">
        <f t="array" ref="AF14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43" s="75" cm="1">
        <f t="array" ref="AG14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43" s="75">
        <f t="shared" si="11"/>
        <v>70</v>
      </c>
      <c r="AI143" s="77" t="str" cm="1">
        <f t="array" aca="1" ref="AI143" ca="1">_xlfn.IFS(ISBLANK(Unique_Data[[#This Row],[Updated Action]]),"Open",NOT(ISBLANK(Unique_Data[[#This Row],[Updated Action]])),"Finished",AND(NOT(ISBLANK(Unique_Data[[#This Row],[Updated Action]])),Unique_Data[[#This Row],[Due date]]&gt;=TODAY()),"In Progress",Unique_Data[[#This Row],[Due date]]&lt;TODAY(),"Overdue")</f>
        <v>Finished</v>
      </c>
      <c r="AJ143" s="33"/>
    </row>
    <row r="144" spans="1:36">
      <c r="A144" s="11">
        <v>1200000108</v>
      </c>
      <c r="B144" s="11" t="s">
        <v>77</v>
      </c>
      <c r="C144" s="11" t="s">
        <v>16</v>
      </c>
      <c r="D144" s="12">
        <v>46147</v>
      </c>
      <c r="E144" s="11" t="s">
        <v>69</v>
      </c>
      <c r="F144"/>
      <c r="G144"/>
      <c r="H144" s="35" t="s">
        <v>164</v>
      </c>
      <c r="I144" s="71">
        <v>46147.489583333336</v>
      </c>
      <c r="J144" s="71">
        <v>46147.494444444441</v>
      </c>
      <c r="K144" s="11">
        <v>0.12</v>
      </c>
      <c r="L144" s="72">
        <v>46143</v>
      </c>
      <c r="M144" s="73">
        <f>_xlfn.ISOWEEKNUM(Unique_Data[[#This Row],[Created On]])</f>
        <v>19</v>
      </c>
      <c r="N144" s="73">
        <f>60*Unique_Data[[#This Row],[Downtime (hr.)]]</f>
        <v>7.1999999999999993</v>
      </c>
      <c r="O144" s="73" t="str" cm="1">
        <f t="array" ref="O144">_xlfn.LET(
    _xlpm.text, LOWER(H144),
    _xlpm.keywords, Table2[Keyword],
    _xlpm.score,
        _xlfn.BYROW(_xlpm.keywords,
            _xlfn.LAMBDA(_xlpm.k,
                SUM(--ISNUMBER(SEARCH(_xlfn.TEXTSPLIT(LOWER(_xlpm.k)," "), _xlpm.text)))
            )
        ),
    _xlpm.bestMatch, _xlfn.XMATCH(MAX(_xlpm.score), _xlpm.score),
    IF(MAX(_xlpm.score)=0, "Other", INDEX(_xlpm.keywords, _xlpm.bestMatch))
)</f>
        <v>No Gantry</v>
      </c>
      <c r="P144" s="73" t="str">
        <f>IFERROR(INDEX(Table11[Failure Mode],MATCH(O144,Table11[Keyword],0)),"General Failure Mode")</f>
        <v>Gantry Motion Failure</v>
      </c>
      <c r="Q144" s="74" t="str">
        <f>IFERROR(INDEX(Table12[Failure Effect],MATCH(P144,Table12[Failure Mode],0)),"Operational performance degradation and need for maintenance review.")</f>
        <v>Equipment cannot travel to position, causing job delay, queue buildup, and lower productivity.</v>
      </c>
      <c r="R144" s="73">
        <f>IFERROR(INDEX(Table13[Base Severity],MATCH(C144,Table13[Equipment Class],0)),6)</f>
        <v>8</v>
      </c>
      <c r="S144" s="73">
        <f>IFERROR(INDEX(Table2[Severity],MATCH(O144,Table2[Keyword],0)),0)</f>
        <v>6</v>
      </c>
      <c r="T144" s="73">
        <f>IFERROR(LOOKUP(N144,Table6[Minutes],Table6[Severity]),0)</f>
        <v>3</v>
      </c>
      <c r="U144" s="73">
        <f>MAX(ROUNDUP(AVERAGE(R144,T144),0),Unique_Data[[#This Row],[Keyword Severity]])</f>
        <v>6</v>
      </c>
      <c r="V144" s="73">
        <f>IFERROR(INDEX(Table5[Detectability],MATCH(O144,Table5[Keyword],0)),IFERROR(INDEX(Table13[Default Detectability],MATCH(C144,Table13[Equipment Class],0)),6))</f>
        <v>3</v>
      </c>
      <c r="W144" s="73">
        <f t="shared" si="8"/>
        <v>5</v>
      </c>
      <c r="X144" s="75">
        <f t="shared" si="9"/>
        <v>90</v>
      </c>
      <c r="Y144" s="74" t="str">
        <f>IFERROR(INDEX(Table10[Recommended Action],MATCH(O144,Table10[Keyword],0)),"Review failure &amp; perform RCA")</f>
        <v>Inspect busbar/limit switches, travel drives and interlocks; test inverter and alignment.</v>
      </c>
      <c r="Z144" s="11" t="s">
        <v>14271</v>
      </c>
      <c r="AA144" s="31" t="s">
        <v>14475</v>
      </c>
      <c r="AB144" s="31" t="s">
        <v>14476</v>
      </c>
      <c r="AC144" s="73" t="str">
        <f t="shared" si="10"/>
        <v>Low</v>
      </c>
      <c r="AD144" s="76">
        <v>46188</v>
      </c>
      <c r="AE144" s="75">
        <f>Unique_Data[[#This Row],[Severity (S)]]</f>
        <v>6</v>
      </c>
      <c r="AF144" s="75" cm="1">
        <f t="array" ref="AF14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44" s="75" cm="1">
        <f t="array" ref="AG14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44" s="75">
        <f t="shared" si="11"/>
        <v>48</v>
      </c>
      <c r="AI144" s="77" t="str" cm="1">
        <f t="array" aca="1" ref="AI144" ca="1">_xlfn.IFS(ISBLANK(Unique_Data[[#This Row],[Updated Action]]),"Open",NOT(ISBLANK(Unique_Data[[#This Row],[Updated Action]])),"Finished",AND(NOT(ISBLANK(Unique_Data[[#This Row],[Updated Action]])),Unique_Data[[#This Row],[Due date]]&gt;=TODAY()),"In Progress",Unique_Data[[#This Row],[Due date]]&lt;TODAY(),"Overdue")</f>
        <v>Finished</v>
      </c>
      <c r="AJ144" s="33"/>
    </row>
    <row r="145" spans="1:36">
      <c r="A145" s="11">
        <v>1300000059</v>
      </c>
      <c r="B145" s="11" t="s">
        <v>51</v>
      </c>
      <c r="C145" s="11" t="s">
        <v>16</v>
      </c>
      <c r="D145" s="12">
        <v>46032</v>
      </c>
      <c r="E145" s="11" t="s">
        <v>13</v>
      </c>
      <c r="F145"/>
      <c r="G145"/>
      <c r="H145" s="35" t="s">
        <v>165</v>
      </c>
      <c r="I145" s="71">
        <v>46032.125</v>
      </c>
      <c r="J145" s="71">
        <v>46032.138888888891</v>
      </c>
      <c r="K145" s="11">
        <v>0.33</v>
      </c>
      <c r="L145" s="72">
        <v>46023</v>
      </c>
      <c r="M145" s="73">
        <f>_xlfn.ISOWEEKNUM(Unique_Data[[#This Row],[Created On]])</f>
        <v>2</v>
      </c>
      <c r="N145" s="73">
        <f>60*Unique_Data[[#This Row],[Downtime (hr.)]]</f>
        <v>19.8</v>
      </c>
      <c r="O145" s="73" t="str" cm="1">
        <f t="array" ref="O145">_xlfn.LET(
    _xlpm.text, LOWER(H145),
    _xlpm.keywords, Table2[Keyword],
    _xlpm.score,
        _xlfn.BYROW(_xlpm.keywords,
            _xlfn.LAMBDA(_xlpm.k,
                SUM(--ISNUMBER(SEARCH(_xlfn.TEXTSPLIT(LOWER(_xlpm.k)," "), _xlpm.text)))
            )
        ),
    _xlpm.bestMatch, _xlfn.XMATCH(MAX(_xlpm.score), _xlpm.score),
    IF(MAX(_xlpm.score)=0, "Other", INDEX(_xlpm.keywords, _xlpm.bestMatch))
)</f>
        <v>Collision</v>
      </c>
      <c r="P145" s="73" t="str">
        <f>IFERROR(INDEX(Table11[Failure Mode],MATCH(O145,Table11[Keyword],0)),"General Failure Mode")</f>
        <v>Collision / Impact Event</v>
      </c>
      <c r="Q145" s="74" t="str">
        <f>IFERROR(INDEX(Table12[Failure Effect],MATCH(P145,Table12[Failure Mode],0)),"Operational performance degradation and need for maintenance review.")</f>
        <v>Safety risk, structural damage, equipment outage, and possible container handling interruption.</v>
      </c>
      <c r="R145" s="73">
        <f>IFERROR(INDEX(Table13[Base Severity],MATCH(C145,Table13[Equipment Class],0)),6)</f>
        <v>8</v>
      </c>
      <c r="S145" s="73">
        <f>IFERROR(INDEX(Table2[Severity],MATCH(O145,Table2[Keyword],0)),0)</f>
        <v>10</v>
      </c>
      <c r="T145" s="73">
        <f>IFERROR(LOOKUP(N145,Table6[Minutes],Table6[Severity]),0)</f>
        <v>4</v>
      </c>
      <c r="U145" s="73">
        <f>MAX(ROUNDUP(AVERAGE(R145,T145),0),Unique_Data[[#This Row],[Keyword Severity]])</f>
        <v>10</v>
      </c>
      <c r="V145" s="73">
        <f>IFERROR(INDEX(Table5[Detectability],MATCH(O145,Table5[Keyword],0)),IFERROR(INDEX(Table13[Default Detectability],MATCH(C145,Table13[Equipment Class],0)),6))</f>
        <v>5</v>
      </c>
      <c r="W145" s="73">
        <f t="shared" si="8"/>
        <v>2</v>
      </c>
      <c r="X145" s="75">
        <f t="shared" si="9"/>
        <v>100</v>
      </c>
      <c r="Y145" s="74" t="str">
        <f>IFERROR(INDEX(Table10[Recommended Action],MATCH(O145,Table10[Keyword],0)),"Review failure &amp; perform RCA")</f>
        <v>Perform collision RCA, inspect structures and revalidate anti-collision sensors; retrain operators.</v>
      </c>
      <c r="Z145" s="11" t="s">
        <v>14271</v>
      </c>
      <c r="AA145" s="31" t="s">
        <v>14477</v>
      </c>
      <c r="AB145" s="31" t="s">
        <v>14478</v>
      </c>
      <c r="AC145" s="73" t="str">
        <f t="shared" si="10"/>
        <v>Medium</v>
      </c>
      <c r="AD145" s="76">
        <v>46225</v>
      </c>
      <c r="AE145" s="75">
        <f>Unique_Data[[#This Row],[Severity (S)]]</f>
        <v>10</v>
      </c>
      <c r="AF145" s="75" cm="1">
        <f t="array" ref="AF14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45" s="75" cm="1">
        <f t="array" ref="AG14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45" s="75">
        <f t="shared" si="11"/>
        <v>30</v>
      </c>
      <c r="AI145" s="77" t="str" cm="1">
        <f t="array" aca="1" ref="AI145" ca="1">_xlfn.IFS(ISBLANK(Unique_Data[[#This Row],[Updated Action]]),"Open",NOT(ISBLANK(Unique_Data[[#This Row],[Updated Action]])),"Finished",AND(NOT(ISBLANK(Unique_Data[[#This Row],[Updated Action]])),Unique_Data[[#This Row],[Due date]]&gt;=TODAY()),"In Progress",Unique_Data[[#This Row],[Due date]]&lt;TODAY(),"Overdue")</f>
        <v>Finished</v>
      </c>
      <c r="AJ145" s="33"/>
    </row>
    <row r="146" spans="1:36">
      <c r="A146" s="11">
        <v>1200000109</v>
      </c>
      <c r="B146" s="11" t="s">
        <v>40</v>
      </c>
      <c r="C146" s="11" t="s">
        <v>16</v>
      </c>
      <c r="D146" s="12">
        <v>46148</v>
      </c>
      <c r="E146" s="11" t="s">
        <v>69</v>
      </c>
      <c r="F146"/>
      <c r="G146"/>
      <c r="H146" s="35" t="s">
        <v>166</v>
      </c>
      <c r="I146" s="71">
        <v>46148.020833333336</v>
      </c>
      <c r="J146" s="71">
        <v>46148.027777777781</v>
      </c>
      <c r="K146" s="11">
        <v>0.17</v>
      </c>
      <c r="L146" s="72">
        <v>46143</v>
      </c>
      <c r="M146" s="73">
        <f>_xlfn.ISOWEEKNUM(Unique_Data[[#This Row],[Created On]])</f>
        <v>19</v>
      </c>
      <c r="N146" s="73">
        <f>60*Unique_Data[[#This Row],[Downtime (hr.)]]</f>
        <v>10.200000000000001</v>
      </c>
      <c r="O146" s="73" t="str" cm="1">
        <f t="array" ref="O146">_xlfn.LET(
    _xlpm.text, LOWER(H146),
    _xlpm.keywords, Table2[Keyword],
    _xlpm.score,
        _xlfn.BYROW(_xlpm.keywords,
            _xlfn.LAMBDA(_xlpm.k,
                SUM(--ISNUMBER(SEARCH(_xlfn.TEXTSPLIT(LOWER(_xlpm.k)," "), _xlpm.text)))
            )
        ),
    _xlpm.bestMatch, _xlfn.XMATCH(MAX(_xlpm.score), _xlpm.score),
    IF(MAX(_xlpm.score)=0, "Other", INDEX(_xlpm.keywords, _xlpm.bestMatch))
)</f>
        <v>No Hoist</v>
      </c>
      <c r="P146" s="73" t="str">
        <f>IFERROR(INDEX(Table11[Failure Mode],MATCH(O146,Table11[Keyword],0)),"General Failure Mode")</f>
        <v>Hoist Motion Failure</v>
      </c>
      <c r="Q146" s="74" t="str">
        <f>IFERROR(INDEX(Table12[Failure Effect],MATCH(P146,Table12[Failure Mode],0)),"Operational performance degradation and need for maintenance review.")</f>
        <v>Unable to lift/lower load, container handling interruption, and berth or yard productivity loss.</v>
      </c>
      <c r="R146" s="73">
        <f>IFERROR(INDEX(Table13[Base Severity],MATCH(C146,Table13[Equipment Class],0)),6)</f>
        <v>8</v>
      </c>
      <c r="S146" s="73">
        <f>IFERROR(INDEX(Table2[Severity],MATCH(O146,Table2[Keyword],0)),0)</f>
        <v>6</v>
      </c>
      <c r="T146" s="73">
        <f>IFERROR(LOOKUP(N146,Table6[Minutes],Table6[Severity]),0)</f>
        <v>4</v>
      </c>
      <c r="U146" s="73">
        <f>MAX(ROUNDUP(AVERAGE(R146,T146),0),Unique_Data[[#This Row],[Keyword Severity]])</f>
        <v>6</v>
      </c>
      <c r="V146" s="73">
        <f>IFERROR(INDEX(Table5[Detectability],MATCH(O146,Table5[Keyword],0)),IFERROR(INDEX(Table13[Default Detectability],MATCH(C146,Table13[Equipment Class],0)),6))</f>
        <v>3</v>
      </c>
      <c r="W146" s="73">
        <f t="shared" si="8"/>
        <v>6</v>
      </c>
      <c r="X146" s="75">
        <f t="shared" si="9"/>
        <v>108</v>
      </c>
      <c r="Y146" s="74" t="str">
        <f>IFERROR(INDEX(Table10[Recommended Action],MATCH(O146,Table10[Keyword],0)),"Review failure &amp; perform RCA")</f>
        <v>Check hoist brakes, over-travel limit switches, inverter alarms, motor and encoder.</v>
      </c>
      <c r="Z146" s="11" t="s">
        <v>14271</v>
      </c>
      <c r="AA146" s="31" t="s">
        <v>14371</v>
      </c>
      <c r="AB146" s="31" t="s">
        <v>14372</v>
      </c>
      <c r="AC146" s="73" t="str">
        <f t="shared" si="10"/>
        <v>Medium</v>
      </c>
      <c r="AD146" s="76">
        <v>46218</v>
      </c>
      <c r="AE146" s="75">
        <f>Unique_Data[[#This Row],[Severity (S)]]</f>
        <v>6</v>
      </c>
      <c r="AF146" s="75" cm="1">
        <f t="array" ref="AF14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46" s="75" cm="1">
        <f t="array" ref="AG14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46" s="75">
        <f t="shared" si="11"/>
        <v>60</v>
      </c>
      <c r="AI146" s="77" t="str" cm="1">
        <f t="array" aca="1" ref="AI146" ca="1">_xlfn.IFS(ISBLANK(Unique_Data[[#This Row],[Updated Action]]),"Open",NOT(ISBLANK(Unique_Data[[#This Row],[Updated Action]])),"Finished",AND(NOT(ISBLANK(Unique_Data[[#This Row],[Updated Action]])),Unique_Data[[#This Row],[Due date]]&gt;=TODAY()),"In Progress",Unique_Data[[#This Row],[Due date]]&lt;TODAY(),"Overdue")</f>
        <v>Finished</v>
      </c>
      <c r="AJ146" s="33"/>
    </row>
    <row r="147" spans="1:36">
      <c r="A147" s="11">
        <v>1200000111</v>
      </c>
      <c r="B147" s="11" t="s">
        <v>99</v>
      </c>
      <c r="C147" s="11" t="s">
        <v>16</v>
      </c>
      <c r="D147" s="12">
        <v>46148</v>
      </c>
      <c r="E147" s="11" t="s">
        <v>69</v>
      </c>
      <c r="F147"/>
      <c r="G147"/>
      <c r="H147" s="35" t="s">
        <v>166</v>
      </c>
      <c r="I147" s="71">
        <v>46148.097222222219</v>
      </c>
      <c r="J147" s="71">
        <v>46148.104166666664</v>
      </c>
      <c r="K147" s="11">
        <v>0.17</v>
      </c>
      <c r="L147" s="72">
        <v>46143</v>
      </c>
      <c r="M147" s="73">
        <f>_xlfn.ISOWEEKNUM(Unique_Data[[#This Row],[Created On]])</f>
        <v>19</v>
      </c>
      <c r="N147" s="73">
        <f>60*Unique_Data[[#This Row],[Downtime (hr.)]]</f>
        <v>10.200000000000001</v>
      </c>
      <c r="O147" s="73" t="str" cm="1">
        <f t="array" ref="O147">_xlfn.LET(
    _xlpm.text, LOWER(H147),
    _xlpm.keywords, Table2[Keyword],
    _xlpm.score,
        _xlfn.BYROW(_xlpm.keywords,
            _xlfn.LAMBDA(_xlpm.k,
                SUM(--ISNUMBER(SEARCH(_xlfn.TEXTSPLIT(LOWER(_xlpm.k)," "), _xlpm.text)))
            )
        ),
    _xlpm.bestMatch, _xlfn.XMATCH(MAX(_xlpm.score), _xlpm.score),
    IF(MAX(_xlpm.score)=0, "Other", INDEX(_xlpm.keywords, _xlpm.bestMatch))
)</f>
        <v>No Hoist</v>
      </c>
      <c r="P147" s="73" t="str">
        <f>IFERROR(INDEX(Table11[Failure Mode],MATCH(O147,Table11[Keyword],0)),"General Failure Mode")</f>
        <v>Hoist Motion Failure</v>
      </c>
      <c r="Q147" s="74" t="str">
        <f>IFERROR(INDEX(Table12[Failure Effect],MATCH(P147,Table12[Failure Mode],0)),"Operational performance degradation and need for maintenance review.")</f>
        <v>Unable to lift/lower load, container handling interruption, and berth or yard productivity loss.</v>
      </c>
      <c r="R147" s="73">
        <f>IFERROR(INDEX(Table13[Base Severity],MATCH(C147,Table13[Equipment Class],0)),6)</f>
        <v>8</v>
      </c>
      <c r="S147" s="73">
        <f>IFERROR(INDEX(Table2[Severity],MATCH(O147,Table2[Keyword],0)),0)</f>
        <v>6</v>
      </c>
      <c r="T147" s="73">
        <f>IFERROR(LOOKUP(N147,Table6[Minutes],Table6[Severity]),0)</f>
        <v>4</v>
      </c>
      <c r="U147" s="73">
        <f>MAX(ROUNDUP(AVERAGE(R147,T147),0),Unique_Data[[#This Row],[Keyword Severity]])</f>
        <v>6</v>
      </c>
      <c r="V147" s="73">
        <f>IFERROR(INDEX(Table5[Detectability],MATCH(O147,Table5[Keyword],0)),IFERROR(INDEX(Table13[Default Detectability],MATCH(C147,Table13[Equipment Class],0)),6))</f>
        <v>3</v>
      </c>
      <c r="W147" s="73">
        <f t="shared" si="8"/>
        <v>2</v>
      </c>
      <c r="X147" s="75">
        <f t="shared" si="9"/>
        <v>36</v>
      </c>
      <c r="Y147" s="74" t="str">
        <f>IFERROR(INDEX(Table10[Recommended Action],MATCH(O147,Table10[Keyword],0)),"Review failure &amp; perform RCA")</f>
        <v>Check hoist brakes, over-travel limit switches, inverter alarms, motor and encoder.</v>
      </c>
      <c r="Z147" s="11" t="s">
        <v>14271</v>
      </c>
      <c r="AA147" s="31" t="s">
        <v>14431</v>
      </c>
      <c r="AB147" s="31" t="s">
        <v>14408</v>
      </c>
      <c r="AC147" s="73" t="str">
        <f t="shared" si="10"/>
        <v>Low</v>
      </c>
      <c r="AD147" s="76">
        <v>46214</v>
      </c>
      <c r="AE147" s="75">
        <f>Unique_Data[[#This Row],[Severity (S)]]</f>
        <v>6</v>
      </c>
      <c r="AF147" s="75" cm="1">
        <f t="array" ref="AF14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47" s="75" cm="1">
        <f t="array" ref="AG14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47" s="75">
        <f t="shared" si="11"/>
        <v>36</v>
      </c>
      <c r="AI147" s="77" t="str" cm="1">
        <f t="array" aca="1" ref="AI147" ca="1">_xlfn.IFS(ISBLANK(Unique_Data[[#This Row],[Updated Action]]),"Open",NOT(ISBLANK(Unique_Data[[#This Row],[Updated Action]])),"Finished",AND(NOT(ISBLANK(Unique_Data[[#This Row],[Updated Action]])),Unique_Data[[#This Row],[Due date]]&gt;=TODAY()),"In Progress",Unique_Data[[#This Row],[Due date]]&lt;TODAY(),"Overdue")</f>
        <v>Finished</v>
      </c>
      <c r="AJ147" s="33"/>
    </row>
    <row r="148" spans="1:36">
      <c r="A148" s="11">
        <v>1300000061</v>
      </c>
      <c r="B148" s="11" t="s">
        <v>51</v>
      </c>
      <c r="C148" s="11" t="s">
        <v>16</v>
      </c>
      <c r="D148" s="12">
        <v>46033</v>
      </c>
      <c r="E148" s="11" t="s">
        <v>13</v>
      </c>
      <c r="F148"/>
      <c r="G148"/>
      <c r="H148" s="35" t="s">
        <v>167</v>
      </c>
      <c r="I148" s="71">
        <v>46033.388888888891</v>
      </c>
      <c r="J148" s="71">
        <v>46033.395833333336</v>
      </c>
      <c r="K148" s="11">
        <v>0.17</v>
      </c>
      <c r="L148" s="72">
        <v>46023</v>
      </c>
      <c r="M148" s="73">
        <f>_xlfn.ISOWEEKNUM(Unique_Data[[#This Row],[Created On]])</f>
        <v>2</v>
      </c>
      <c r="N148" s="73">
        <f>60*Unique_Data[[#This Row],[Downtime (hr.)]]</f>
        <v>10.200000000000001</v>
      </c>
      <c r="O148" s="73" t="str" cm="1">
        <f t="array" ref="O148">_xlfn.LET(
    _xlpm.text, LOWER(H148),
    _xlpm.keywords, Table2[Keyword],
    _xlpm.score,
        _xlfn.BYROW(_xlpm.keywords,
            _xlfn.LAMBDA(_xlpm.k,
                SUM(--ISNUMBER(SEARCH(_xlfn.TEXTSPLIT(LOWER(_xlpm.k)," "), _xlpm.text)))
            )
        ),
    _xlpm.bestMatch, _xlfn.XMATCH(MAX(_xlpm.score), _xlpm.score),
    IF(MAX(_xlpm.score)=0, "Other", INDEX(_xlpm.keywords, _xlpm.bestMatch))
)</f>
        <v>No Gantry</v>
      </c>
      <c r="P148" s="73" t="str">
        <f>IFERROR(INDEX(Table11[Failure Mode],MATCH(O148,Table11[Keyword],0)),"General Failure Mode")</f>
        <v>Gantry Motion Failure</v>
      </c>
      <c r="Q148" s="74" t="str">
        <f>IFERROR(INDEX(Table12[Failure Effect],MATCH(P148,Table12[Failure Mode],0)),"Operational performance degradation and need for maintenance review.")</f>
        <v>Equipment cannot travel to position, causing job delay, queue buildup, and lower productivity.</v>
      </c>
      <c r="R148" s="73">
        <f>IFERROR(INDEX(Table13[Base Severity],MATCH(C148,Table13[Equipment Class],0)),6)</f>
        <v>8</v>
      </c>
      <c r="S148" s="73">
        <f>IFERROR(INDEX(Table2[Severity],MATCH(O148,Table2[Keyword],0)),0)</f>
        <v>6</v>
      </c>
      <c r="T148" s="73">
        <f>IFERROR(LOOKUP(N148,Table6[Minutes],Table6[Severity]),0)</f>
        <v>4</v>
      </c>
      <c r="U148" s="73">
        <f>MAX(ROUNDUP(AVERAGE(R148,T148),0),Unique_Data[[#This Row],[Keyword Severity]])</f>
        <v>6</v>
      </c>
      <c r="V148" s="73">
        <f>IFERROR(INDEX(Table5[Detectability],MATCH(O148,Table5[Keyword],0)),IFERROR(INDEX(Table13[Default Detectability],MATCH(C148,Table13[Equipment Class],0)),6))</f>
        <v>3</v>
      </c>
      <c r="W148" s="73">
        <f t="shared" si="8"/>
        <v>7</v>
      </c>
      <c r="X148" s="75">
        <f t="shared" si="9"/>
        <v>126</v>
      </c>
      <c r="Y148" s="74" t="str">
        <f>IFERROR(INDEX(Table10[Recommended Action],MATCH(O148,Table10[Keyword],0)),"Review failure &amp; perform RCA")</f>
        <v>Inspect busbar/limit switches, travel drives and interlocks; test inverter and alignment.</v>
      </c>
      <c r="Z148" s="11" t="s">
        <v>14271</v>
      </c>
      <c r="AA148" s="31" t="s">
        <v>14479</v>
      </c>
      <c r="AB148" s="31" t="s">
        <v>14480</v>
      </c>
      <c r="AC148" s="73" t="str">
        <f t="shared" si="10"/>
        <v>Medium</v>
      </c>
      <c r="AD148" s="76">
        <v>46180</v>
      </c>
      <c r="AE148" s="75">
        <f>Unique_Data[[#This Row],[Severity (S)]]</f>
        <v>6</v>
      </c>
      <c r="AF148" s="75" cm="1">
        <f t="array" ref="AF14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48" s="75" cm="1">
        <f t="array" ref="AG14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148" s="75">
        <f t="shared" si="11"/>
        <v>72</v>
      </c>
      <c r="AI148" s="77" t="str" cm="1">
        <f t="array" aca="1" ref="AI148" ca="1">_xlfn.IFS(ISBLANK(Unique_Data[[#This Row],[Updated Action]]),"Open",NOT(ISBLANK(Unique_Data[[#This Row],[Updated Action]])),"Finished",AND(NOT(ISBLANK(Unique_Data[[#This Row],[Updated Action]])),Unique_Data[[#This Row],[Due date]]&gt;=TODAY()),"In Progress",Unique_Data[[#This Row],[Due date]]&lt;TODAY(),"Overdue")</f>
        <v>Finished</v>
      </c>
      <c r="AJ148" s="33"/>
    </row>
    <row r="149" spans="1:36">
      <c r="A149" s="11">
        <v>1200000112</v>
      </c>
      <c r="B149" s="11" t="s">
        <v>106</v>
      </c>
      <c r="C149" s="11" t="s">
        <v>16</v>
      </c>
      <c r="D149" s="12">
        <v>46148</v>
      </c>
      <c r="E149" s="11" t="s">
        <v>69</v>
      </c>
      <c r="F149"/>
      <c r="G149"/>
      <c r="H149" s="35" t="s">
        <v>166</v>
      </c>
      <c r="I149" s="71">
        <v>46148.131944444445</v>
      </c>
      <c r="J149" s="71">
        <v>46148.138888888891</v>
      </c>
      <c r="K149" s="11">
        <v>0.17</v>
      </c>
      <c r="L149" s="72">
        <v>46143</v>
      </c>
      <c r="M149" s="73">
        <f>_xlfn.ISOWEEKNUM(Unique_Data[[#This Row],[Created On]])</f>
        <v>19</v>
      </c>
      <c r="N149" s="73">
        <f>60*Unique_Data[[#This Row],[Downtime (hr.)]]</f>
        <v>10.200000000000001</v>
      </c>
      <c r="O149" s="73" t="str" cm="1">
        <f t="array" ref="O149">_xlfn.LET(
    _xlpm.text, LOWER(H149),
    _xlpm.keywords, Table2[Keyword],
    _xlpm.score,
        _xlfn.BYROW(_xlpm.keywords,
            _xlfn.LAMBDA(_xlpm.k,
                SUM(--ISNUMBER(SEARCH(_xlfn.TEXTSPLIT(LOWER(_xlpm.k)," "), _xlpm.text)))
            )
        ),
    _xlpm.bestMatch, _xlfn.XMATCH(MAX(_xlpm.score), _xlpm.score),
    IF(MAX(_xlpm.score)=0, "Other", INDEX(_xlpm.keywords, _xlpm.bestMatch))
)</f>
        <v>No Hoist</v>
      </c>
      <c r="P149" s="73" t="str">
        <f>IFERROR(INDEX(Table11[Failure Mode],MATCH(O149,Table11[Keyword],0)),"General Failure Mode")</f>
        <v>Hoist Motion Failure</v>
      </c>
      <c r="Q149" s="74" t="str">
        <f>IFERROR(INDEX(Table12[Failure Effect],MATCH(P149,Table12[Failure Mode],0)),"Operational performance degradation and need for maintenance review.")</f>
        <v>Unable to lift/lower load, container handling interruption, and berth or yard productivity loss.</v>
      </c>
      <c r="R149" s="73">
        <f>IFERROR(INDEX(Table13[Base Severity],MATCH(C149,Table13[Equipment Class],0)),6)</f>
        <v>8</v>
      </c>
      <c r="S149" s="73">
        <f>IFERROR(INDEX(Table2[Severity],MATCH(O149,Table2[Keyword],0)),0)</f>
        <v>6</v>
      </c>
      <c r="T149" s="73">
        <f>IFERROR(LOOKUP(N149,Table6[Minutes],Table6[Severity]),0)</f>
        <v>4</v>
      </c>
      <c r="U149" s="73">
        <f>MAX(ROUNDUP(AVERAGE(R149,T149),0),Unique_Data[[#This Row],[Keyword Severity]])</f>
        <v>6</v>
      </c>
      <c r="V149" s="73">
        <f>IFERROR(INDEX(Table5[Detectability],MATCH(O149,Table5[Keyword],0)),IFERROR(INDEX(Table13[Default Detectability],MATCH(C149,Table13[Equipment Class],0)),6))</f>
        <v>3</v>
      </c>
      <c r="W149" s="73">
        <f t="shared" si="8"/>
        <v>4</v>
      </c>
      <c r="X149" s="75">
        <f t="shared" si="9"/>
        <v>72</v>
      </c>
      <c r="Y149" s="74" t="str">
        <f>IFERROR(INDEX(Table10[Recommended Action],MATCH(O149,Table10[Keyword],0)),"Review failure &amp; perform RCA")</f>
        <v>Check hoist brakes, over-travel limit switches, inverter alarms, motor and encoder.</v>
      </c>
      <c r="Z149" s="11" t="s">
        <v>14280</v>
      </c>
      <c r="AA149" s="31" t="s">
        <v>14353</v>
      </c>
      <c r="AB149" s="31" t="s">
        <v>14372</v>
      </c>
      <c r="AC149" s="73" t="str">
        <f t="shared" si="10"/>
        <v>Low</v>
      </c>
      <c r="AD149" s="76">
        <v>45991</v>
      </c>
      <c r="AE149" s="75">
        <f>Unique_Data[[#This Row],[Severity (S)]]</f>
        <v>6</v>
      </c>
      <c r="AF149" s="75" cm="1">
        <f t="array" ref="AF14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49" s="75" cm="1">
        <f t="array" ref="AG14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49" s="75">
        <f t="shared" si="11"/>
        <v>36</v>
      </c>
      <c r="AI149" s="77" t="str" cm="1">
        <f t="array" aca="1" ref="AI149" ca="1">_xlfn.IFS(ISBLANK(Unique_Data[[#This Row],[Updated Action]]),"Open",NOT(ISBLANK(Unique_Data[[#This Row],[Updated Action]])),"Finished",AND(NOT(ISBLANK(Unique_Data[[#This Row],[Updated Action]])),Unique_Data[[#This Row],[Due date]]&gt;=TODAY()),"In Progress",Unique_Data[[#This Row],[Due date]]&lt;TODAY(),"Overdue")</f>
        <v>Finished</v>
      </c>
      <c r="AJ149" s="33"/>
    </row>
    <row r="150" spans="1:36">
      <c r="A150" s="11">
        <v>1200000113</v>
      </c>
      <c r="B150" s="11" t="s">
        <v>18</v>
      </c>
      <c r="C150" s="11" t="s">
        <v>12</v>
      </c>
      <c r="D150" s="12">
        <v>46150</v>
      </c>
      <c r="E150" s="11" t="s">
        <v>69</v>
      </c>
      <c r="F150"/>
      <c r="G150"/>
      <c r="H150" s="35" t="s">
        <v>168</v>
      </c>
      <c r="I150" s="71">
        <v>46150.694444444445</v>
      </c>
      <c r="J150" s="71">
        <v>46150.697222222225</v>
      </c>
      <c r="K150" s="11">
        <v>7.0000000000000007E-2</v>
      </c>
      <c r="L150" s="72">
        <v>46143</v>
      </c>
      <c r="M150" s="73">
        <f>_xlfn.ISOWEEKNUM(Unique_Data[[#This Row],[Created On]])</f>
        <v>19</v>
      </c>
      <c r="N150" s="73">
        <f>60*Unique_Data[[#This Row],[Downtime (hr.)]]</f>
        <v>4.2</v>
      </c>
      <c r="O150" s="73" t="str" cm="1">
        <f t="array" ref="O150">_xlfn.LET(
    _xlpm.text, LOWER(H150),
    _xlpm.keywords, Table2[Keyword],
    _xlpm.score,
        _xlfn.BYROW(_xlpm.keywords,
            _xlfn.LAMBDA(_xlpm.k,
                SUM(--ISNUMBER(SEARCH(_xlfn.TEXTSPLIT(LOWER(_xlpm.k)," "), _xlpm.text)))
            )
        ),
    _xlpm.bestMatch, _xlfn.XMATCH(MAX(_xlpm.score), _xlpm.score),
    IF(MAX(_xlpm.score)=0, "Other", INDEX(_xlpm.keywords, _xlpm.bestMatch))
)</f>
        <v>No Hoist</v>
      </c>
      <c r="P150" s="73" t="str">
        <f>IFERROR(INDEX(Table11[Failure Mode],MATCH(O150,Table11[Keyword],0)),"General Failure Mode")</f>
        <v>Hoist Motion Failure</v>
      </c>
      <c r="Q150" s="74" t="str">
        <f>IFERROR(INDEX(Table12[Failure Effect],MATCH(P150,Table12[Failure Mode],0)),"Operational performance degradation and need for maintenance review.")</f>
        <v>Unable to lift/lower load, container handling interruption, and berth or yard productivity loss.</v>
      </c>
      <c r="R150" s="73">
        <f>IFERROR(INDEX(Table13[Base Severity],MATCH(C150,Table13[Equipment Class],0)),6)</f>
        <v>9</v>
      </c>
      <c r="S150" s="73">
        <f>IFERROR(INDEX(Table2[Severity],MATCH(O150,Table2[Keyword],0)),0)</f>
        <v>6</v>
      </c>
      <c r="T150" s="73">
        <f>IFERROR(LOOKUP(N150,Table6[Minutes],Table6[Severity]),0)</f>
        <v>3</v>
      </c>
      <c r="U150" s="73">
        <f>MAX(ROUNDUP(AVERAGE(R150,T150),0),Unique_Data[[#This Row],[Keyword Severity]])</f>
        <v>6</v>
      </c>
      <c r="V150" s="73">
        <f>IFERROR(INDEX(Table5[Detectability],MATCH(O150,Table5[Keyword],0)),IFERROR(INDEX(Table13[Default Detectability],MATCH(C150,Table13[Equipment Class],0)),6))</f>
        <v>3</v>
      </c>
      <c r="W150" s="73">
        <f t="shared" si="8"/>
        <v>5</v>
      </c>
      <c r="X150" s="75">
        <f t="shared" si="9"/>
        <v>90</v>
      </c>
      <c r="Y150" s="74" t="str">
        <f>IFERROR(INDEX(Table10[Recommended Action],MATCH(O150,Table10[Keyword],0)),"Review failure &amp; perform RCA")</f>
        <v>Check hoist brakes, over-travel limit switches, inverter alarms, motor and encoder.</v>
      </c>
      <c r="Z150" s="11" t="s">
        <v>14271</v>
      </c>
      <c r="AA150" s="31" t="s">
        <v>14366</v>
      </c>
      <c r="AB150" s="31" t="s">
        <v>14408</v>
      </c>
      <c r="AC150" s="73" t="str">
        <f t="shared" si="10"/>
        <v>Low</v>
      </c>
      <c r="AD150" s="76">
        <v>46215</v>
      </c>
      <c r="AE150" s="75">
        <f>Unique_Data[[#This Row],[Severity (S)]]</f>
        <v>6</v>
      </c>
      <c r="AF150" s="75" cm="1">
        <f t="array" ref="AF15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50" s="75" cm="1">
        <f t="array" ref="AG15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50" s="75">
        <f t="shared" si="11"/>
        <v>90</v>
      </c>
      <c r="AI150" s="77" t="str" cm="1">
        <f t="array" aca="1" ref="AI150" ca="1">_xlfn.IFS(ISBLANK(Unique_Data[[#This Row],[Updated Action]]),"Open",NOT(ISBLANK(Unique_Data[[#This Row],[Updated Action]])),"Finished",AND(NOT(ISBLANK(Unique_Data[[#This Row],[Updated Action]])),Unique_Data[[#This Row],[Due date]]&gt;=TODAY()),"In Progress",Unique_Data[[#This Row],[Due date]]&lt;TODAY(),"Overdue")</f>
        <v>Finished</v>
      </c>
      <c r="AJ150" s="33"/>
    </row>
    <row r="151" spans="1:36">
      <c r="A151" s="11">
        <v>1200000114</v>
      </c>
      <c r="B151" s="11" t="s">
        <v>15</v>
      </c>
      <c r="C151" s="11" t="s">
        <v>16</v>
      </c>
      <c r="D151" s="12">
        <v>46150</v>
      </c>
      <c r="E151" s="11" t="s">
        <v>69</v>
      </c>
      <c r="F151"/>
      <c r="G151"/>
      <c r="H151" s="35" t="s">
        <v>169</v>
      </c>
      <c r="I151" s="71">
        <v>46150.680555555555</v>
      </c>
      <c r="J151" s="71">
        <v>46150.692361111112</v>
      </c>
      <c r="K151" s="11">
        <v>0.28000000000000003</v>
      </c>
      <c r="L151" s="72">
        <v>46143</v>
      </c>
      <c r="M151" s="73">
        <f>_xlfn.ISOWEEKNUM(Unique_Data[[#This Row],[Created On]])</f>
        <v>19</v>
      </c>
      <c r="N151" s="73">
        <f>60*Unique_Data[[#This Row],[Downtime (hr.)]]</f>
        <v>16.8</v>
      </c>
      <c r="O151" s="73" t="str" cm="1">
        <f t="array" ref="O151">_xlfn.LET(
    _xlpm.text, LOWER(H151),
    _xlpm.keywords, Table2[Keyword],
    _xlpm.score,
        _xlfn.BYROW(_xlpm.keywords,
            _xlfn.LAMBDA(_xlpm.k,
                SUM(--ISNUMBER(SEARCH(_xlfn.TEXTSPLIT(LOWER(_xlpm.k)," "), _xlpm.text)))
            )
        ),
    _xlpm.bestMatch, _xlfn.XMATCH(MAX(_xlpm.score), _xlpm.score),
    IF(MAX(_xlpm.score)=0, "Other", INDEX(_xlpm.keywords, _xlpm.bestMatch))
)</f>
        <v>No Gantry</v>
      </c>
      <c r="P151" s="73" t="str">
        <f>IFERROR(INDEX(Table11[Failure Mode],MATCH(O151,Table11[Keyword],0)),"General Failure Mode")</f>
        <v>Gantry Motion Failure</v>
      </c>
      <c r="Q151" s="74" t="str">
        <f>IFERROR(INDEX(Table12[Failure Effect],MATCH(P151,Table12[Failure Mode],0)),"Operational performance degradation and need for maintenance review.")</f>
        <v>Equipment cannot travel to position, causing job delay, queue buildup, and lower productivity.</v>
      </c>
      <c r="R151" s="73">
        <f>IFERROR(INDEX(Table13[Base Severity],MATCH(C151,Table13[Equipment Class],0)),6)</f>
        <v>8</v>
      </c>
      <c r="S151" s="73">
        <f>IFERROR(INDEX(Table2[Severity],MATCH(O151,Table2[Keyword],0)),0)</f>
        <v>6</v>
      </c>
      <c r="T151" s="73">
        <f>IFERROR(LOOKUP(N151,Table6[Minutes],Table6[Severity]),0)</f>
        <v>4</v>
      </c>
      <c r="U151" s="73">
        <f>MAX(ROUNDUP(AVERAGE(R151,T151),0),Unique_Data[[#This Row],[Keyword Severity]])</f>
        <v>6</v>
      </c>
      <c r="V151" s="73">
        <f>IFERROR(INDEX(Table5[Detectability],MATCH(O151,Table5[Keyword],0)),IFERROR(INDEX(Table13[Default Detectability],MATCH(C151,Table13[Equipment Class],0)),6))</f>
        <v>3</v>
      </c>
      <c r="W151" s="73">
        <f t="shared" si="8"/>
        <v>8</v>
      </c>
      <c r="X151" s="75">
        <f t="shared" si="9"/>
        <v>144</v>
      </c>
      <c r="Y151" s="74" t="str">
        <f>IFERROR(INDEX(Table10[Recommended Action],MATCH(O151,Table10[Keyword],0)),"Review failure &amp; perform RCA")</f>
        <v>Inspect busbar/limit switches, travel drives and interlocks; test inverter and alignment.</v>
      </c>
      <c r="Z151" s="11" t="s">
        <v>14271</v>
      </c>
      <c r="AA151" s="32" t="s">
        <v>14345</v>
      </c>
      <c r="AB151" s="32" t="s">
        <v>14418</v>
      </c>
      <c r="AC151" s="73" t="str">
        <f t="shared" si="10"/>
        <v>Medium</v>
      </c>
      <c r="AD151" s="76">
        <v>45991</v>
      </c>
      <c r="AE151" s="75">
        <f>Unique_Data[[#This Row],[Severity (S)]]</f>
        <v>6</v>
      </c>
      <c r="AF151" s="75" cm="1">
        <f t="array" ref="AF15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51" s="75" cm="1">
        <f t="array" ref="AG15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51" s="75">
        <f t="shared" si="11"/>
        <v>30</v>
      </c>
      <c r="AI151" s="77" t="str" cm="1">
        <f t="array" aca="1" ref="AI151" ca="1">_xlfn.IFS(ISBLANK(Unique_Data[[#This Row],[Updated Action]]),"Open",NOT(ISBLANK(Unique_Data[[#This Row],[Updated Action]])),"Finished",AND(NOT(ISBLANK(Unique_Data[[#This Row],[Updated Action]])),Unique_Data[[#This Row],[Due date]]&gt;=TODAY()),"In Progress",Unique_Data[[#This Row],[Due date]]&lt;TODAY(),"Overdue")</f>
        <v>Finished</v>
      </c>
      <c r="AJ151" s="33"/>
    </row>
    <row r="152" spans="1:36">
      <c r="A152" s="11">
        <v>1200000115</v>
      </c>
      <c r="B152" s="11" t="s">
        <v>93</v>
      </c>
      <c r="C152" s="11" t="s">
        <v>16</v>
      </c>
      <c r="D152" s="12">
        <v>46150</v>
      </c>
      <c r="E152" s="11" t="s">
        <v>69</v>
      </c>
      <c r="F152"/>
      <c r="G152"/>
      <c r="H152" s="35" t="s">
        <v>170</v>
      </c>
      <c r="I152" s="71">
        <v>46150.693055555559</v>
      </c>
      <c r="J152" s="71">
        <v>46150.698611111111</v>
      </c>
      <c r="K152" s="11">
        <v>0.13</v>
      </c>
      <c r="L152" s="72">
        <v>46143</v>
      </c>
      <c r="M152" s="73">
        <f>_xlfn.ISOWEEKNUM(Unique_Data[[#This Row],[Created On]])</f>
        <v>19</v>
      </c>
      <c r="N152" s="73">
        <f>60*Unique_Data[[#This Row],[Downtime (hr.)]]</f>
        <v>7.8000000000000007</v>
      </c>
      <c r="O152" s="73" t="str" cm="1">
        <f t="array" ref="O152">_xlfn.LET(
    _xlpm.text, LOWER(H152),
    _xlpm.keywords, Table2[Keyword],
    _xlpm.score,
        _xlfn.BYROW(_xlpm.keywords,
            _xlfn.LAMBDA(_xlpm.k,
                SUM(--ISNUMBER(SEARCH(_xlfn.TEXTSPLIT(LOWER(_xlpm.k)," "), _xlpm.text)))
            )
        ),
    _xlpm.bestMatch, _xlfn.XMATCH(MAX(_xlpm.score), _xlpm.score),
    IF(MAX(_xlpm.score)=0, "Other", INDEX(_xlpm.keywords, _xlpm.bestMatch))
)</f>
        <v>No Gantry</v>
      </c>
      <c r="P152" s="73" t="str">
        <f>IFERROR(INDEX(Table11[Failure Mode],MATCH(O152,Table11[Keyword],0)),"General Failure Mode")</f>
        <v>Gantry Motion Failure</v>
      </c>
      <c r="Q152" s="74" t="str">
        <f>IFERROR(INDEX(Table12[Failure Effect],MATCH(P152,Table12[Failure Mode],0)),"Operational performance degradation and need for maintenance review.")</f>
        <v>Equipment cannot travel to position, causing job delay, queue buildup, and lower productivity.</v>
      </c>
      <c r="R152" s="73">
        <f>IFERROR(INDEX(Table13[Base Severity],MATCH(C152,Table13[Equipment Class],0)),6)</f>
        <v>8</v>
      </c>
      <c r="S152" s="73">
        <f>IFERROR(INDEX(Table2[Severity],MATCH(O152,Table2[Keyword],0)),0)</f>
        <v>6</v>
      </c>
      <c r="T152" s="73">
        <f>IFERROR(LOOKUP(N152,Table6[Minutes],Table6[Severity]),0)</f>
        <v>3</v>
      </c>
      <c r="U152" s="73">
        <f>MAX(ROUNDUP(AVERAGE(R152,T152),0),Unique_Data[[#This Row],[Keyword Severity]])</f>
        <v>6</v>
      </c>
      <c r="V152" s="73">
        <f>IFERROR(INDEX(Table5[Detectability],MATCH(O152,Table5[Keyword],0)),IFERROR(INDEX(Table13[Default Detectability],MATCH(C152,Table13[Equipment Class],0)),6))</f>
        <v>3</v>
      </c>
      <c r="W152" s="73">
        <f t="shared" si="8"/>
        <v>10</v>
      </c>
      <c r="X152" s="75">
        <f t="shared" si="9"/>
        <v>180</v>
      </c>
      <c r="Y152" s="74" t="str">
        <f>IFERROR(INDEX(Table10[Recommended Action],MATCH(O152,Table10[Keyword],0)),"Review failure &amp; perform RCA")</f>
        <v>Inspect busbar/limit switches, travel drives and interlocks; test inverter and alignment.</v>
      </c>
      <c r="Z152" s="11" t="s">
        <v>14271</v>
      </c>
      <c r="AA152" s="32" t="s">
        <v>14356</v>
      </c>
      <c r="AB152" s="32" t="s">
        <v>14357</v>
      </c>
      <c r="AC152" s="73" t="str">
        <f t="shared" si="10"/>
        <v>Medium</v>
      </c>
      <c r="AD152" s="76">
        <v>46163</v>
      </c>
      <c r="AE152" s="75">
        <f>Unique_Data[[#This Row],[Severity (S)]]</f>
        <v>6</v>
      </c>
      <c r="AF152" s="75" cm="1">
        <f t="array" ref="AF15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52" s="75" cm="1">
        <f t="array" ref="AG15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152" s="75">
        <f t="shared" si="11"/>
        <v>180</v>
      </c>
      <c r="AI152" s="77" t="str" cm="1">
        <f t="array" aca="1" ref="AI152" ca="1">_xlfn.IFS(ISBLANK(Unique_Data[[#This Row],[Updated Action]]),"Open",NOT(ISBLANK(Unique_Data[[#This Row],[Updated Action]])),"Finished",AND(NOT(ISBLANK(Unique_Data[[#This Row],[Updated Action]])),Unique_Data[[#This Row],[Due date]]&gt;=TODAY()),"In Progress",Unique_Data[[#This Row],[Due date]]&lt;TODAY(),"Overdue")</f>
        <v>Finished</v>
      </c>
      <c r="AJ152" s="33"/>
    </row>
    <row r="153" spans="1:36">
      <c r="A153" s="11">
        <v>1200000116</v>
      </c>
      <c r="B153" s="11" t="s">
        <v>95</v>
      </c>
      <c r="C153" s="11" t="s">
        <v>16</v>
      </c>
      <c r="D153" s="12">
        <v>46150</v>
      </c>
      <c r="E153" s="11" t="s">
        <v>69</v>
      </c>
      <c r="F153"/>
      <c r="G153"/>
      <c r="H153" s="35" t="s">
        <v>171</v>
      </c>
      <c r="I153" s="71">
        <v>46150.702777777777</v>
      </c>
      <c r="J153" s="71">
        <v>46150.712500000001</v>
      </c>
      <c r="K153" s="11">
        <v>0.23</v>
      </c>
      <c r="L153" s="72">
        <v>46143</v>
      </c>
      <c r="M153" s="73">
        <f>_xlfn.ISOWEEKNUM(Unique_Data[[#This Row],[Created On]])</f>
        <v>19</v>
      </c>
      <c r="N153" s="73">
        <f>60*Unique_Data[[#This Row],[Downtime (hr.)]]</f>
        <v>13.8</v>
      </c>
      <c r="O153" s="73" t="str" cm="1">
        <f t="array" ref="O153">_xlfn.LET(
    _xlpm.text, LOWER(H153),
    _xlpm.keywords, Table2[Keyword],
    _xlpm.score,
        _xlfn.BYROW(_xlpm.keywords,
            _xlfn.LAMBDA(_xlpm.k,
                SUM(--ISNUMBER(SEARCH(_xlfn.TEXTSPLIT(LOWER(_xlpm.k)," "), _xlpm.text)))
            )
        ),
    _xlpm.bestMatch, _xlfn.XMATCH(MAX(_xlpm.score), _xlpm.score),
    IF(MAX(_xlpm.score)=0, "Other", INDEX(_xlpm.keywords, _xlpm.bestMatch))
)</f>
        <v>No Gantry</v>
      </c>
      <c r="P153" s="73" t="str">
        <f>IFERROR(INDEX(Table11[Failure Mode],MATCH(O153,Table11[Keyword],0)),"General Failure Mode")</f>
        <v>Gantry Motion Failure</v>
      </c>
      <c r="Q153" s="74" t="str">
        <f>IFERROR(INDEX(Table12[Failure Effect],MATCH(P153,Table12[Failure Mode],0)),"Operational performance degradation and need for maintenance review.")</f>
        <v>Equipment cannot travel to position, causing job delay, queue buildup, and lower productivity.</v>
      </c>
      <c r="R153" s="73">
        <f>IFERROR(INDEX(Table13[Base Severity],MATCH(C153,Table13[Equipment Class],0)),6)</f>
        <v>8</v>
      </c>
      <c r="S153" s="73">
        <f>IFERROR(INDEX(Table2[Severity],MATCH(O153,Table2[Keyword],0)),0)</f>
        <v>6</v>
      </c>
      <c r="T153" s="73">
        <f>IFERROR(LOOKUP(N153,Table6[Minutes],Table6[Severity]),0)</f>
        <v>4</v>
      </c>
      <c r="U153" s="73">
        <f>MAX(ROUNDUP(AVERAGE(R153,T153),0),Unique_Data[[#This Row],[Keyword Severity]])</f>
        <v>6</v>
      </c>
      <c r="V153" s="73">
        <f>IFERROR(INDEX(Table5[Detectability],MATCH(O153,Table5[Keyword],0)),IFERROR(INDEX(Table13[Default Detectability],MATCH(C153,Table13[Equipment Class],0)),6))</f>
        <v>3</v>
      </c>
      <c r="W153" s="73">
        <f t="shared" si="8"/>
        <v>7</v>
      </c>
      <c r="X153" s="75">
        <f t="shared" si="9"/>
        <v>126</v>
      </c>
      <c r="Y153" s="74" t="str">
        <f>IFERROR(INDEX(Table10[Recommended Action],MATCH(O153,Table10[Keyword],0)),"Review failure &amp; perform RCA")</f>
        <v>Inspect busbar/limit switches, travel drives and interlocks; test inverter and alignment.</v>
      </c>
      <c r="Z153" s="11" t="s">
        <v>14281</v>
      </c>
      <c r="AA153" s="31" t="s">
        <v>14481</v>
      </c>
      <c r="AB153" s="31" t="s">
        <v>14482</v>
      </c>
      <c r="AC153" s="73" t="str">
        <f t="shared" si="10"/>
        <v>Medium</v>
      </c>
      <c r="AD153" s="76">
        <v>46209</v>
      </c>
      <c r="AE153" s="75">
        <f>Unique_Data[[#This Row],[Severity (S)]]</f>
        <v>6</v>
      </c>
      <c r="AF153" s="75" cm="1">
        <f t="array" ref="AF15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53" s="75" cm="1">
        <f t="array" ref="AG15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53" s="75">
        <f t="shared" si="11"/>
        <v>30</v>
      </c>
      <c r="AI153" s="77" t="str" cm="1">
        <f t="array" aca="1" ref="AI153" ca="1">_xlfn.IFS(ISBLANK(Unique_Data[[#This Row],[Updated Action]]),"Open",NOT(ISBLANK(Unique_Data[[#This Row],[Updated Action]])),"Finished",AND(NOT(ISBLANK(Unique_Data[[#This Row],[Updated Action]])),Unique_Data[[#This Row],[Due date]]&gt;=TODAY()),"In Progress",Unique_Data[[#This Row],[Due date]]&lt;TODAY(),"Overdue")</f>
        <v>Finished</v>
      </c>
      <c r="AJ153" s="33"/>
    </row>
    <row r="154" spans="1:36">
      <c r="A154" s="11">
        <v>1200000117</v>
      </c>
      <c r="B154" s="11" t="s">
        <v>114</v>
      </c>
      <c r="C154" s="11" t="s">
        <v>16</v>
      </c>
      <c r="D154" s="12">
        <v>46151</v>
      </c>
      <c r="E154" s="11" t="s">
        <v>69</v>
      </c>
      <c r="F154"/>
      <c r="G154"/>
      <c r="H154" s="35" t="s">
        <v>172</v>
      </c>
      <c r="I154" s="71">
        <v>46151.61614583333</v>
      </c>
      <c r="J154" s="71">
        <v>46151.620138888888</v>
      </c>
      <c r="K154" s="11">
        <v>0.1</v>
      </c>
      <c r="L154" s="72">
        <v>46143</v>
      </c>
      <c r="M154" s="73">
        <f>_xlfn.ISOWEEKNUM(Unique_Data[[#This Row],[Created On]])</f>
        <v>19</v>
      </c>
      <c r="N154" s="73">
        <f>60*Unique_Data[[#This Row],[Downtime (hr.)]]</f>
        <v>6</v>
      </c>
      <c r="O154" s="73" t="str" cm="1">
        <f t="array" ref="O154">_xlfn.LET(
    _xlpm.text, LOWER(H154),
    _xlpm.keywords, Table2[Keyword],
    _xlpm.score,
        _xlfn.BYROW(_xlpm.keywords,
            _xlfn.LAMBDA(_xlpm.k,
                SUM(--ISNUMBER(SEARCH(_xlfn.TEXTSPLIT(LOWER(_xlpm.k)," "), _xlpm.text)))
            )
        ),
    _xlpm.bestMatch, _xlfn.XMATCH(MAX(_xlpm.score), _xlpm.score),
    IF(MAX(_xlpm.score)=0, "Other", INDEX(_xlpm.keywords, _xlpm.bestMatch))
)</f>
        <v>No Gantry</v>
      </c>
      <c r="P154" s="73" t="str">
        <f>IFERROR(INDEX(Table11[Failure Mode],MATCH(O154,Table11[Keyword],0)),"General Failure Mode")</f>
        <v>Gantry Motion Failure</v>
      </c>
      <c r="Q154" s="74" t="str">
        <f>IFERROR(INDEX(Table12[Failure Effect],MATCH(P154,Table12[Failure Mode],0)),"Operational performance degradation and need for maintenance review.")</f>
        <v>Equipment cannot travel to position, causing job delay, queue buildup, and lower productivity.</v>
      </c>
      <c r="R154" s="73">
        <f>IFERROR(INDEX(Table13[Base Severity],MATCH(C154,Table13[Equipment Class],0)),6)</f>
        <v>8</v>
      </c>
      <c r="S154" s="73">
        <f>IFERROR(INDEX(Table2[Severity],MATCH(O154,Table2[Keyword],0)),0)</f>
        <v>6</v>
      </c>
      <c r="T154" s="73">
        <f>IFERROR(LOOKUP(N154,Table6[Minutes],Table6[Severity]),0)</f>
        <v>3</v>
      </c>
      <c r="U154" s="73">
        <f>MAX(ROUNDUP(AVERAGE(R154,T154),0),Unique_Data[[#This Row],[Keyword Severity]])</f>
        <v>6</v>
      </c>
      <c r="V154" s="73">
        <f>IFERROR(INDEX(Table5[Detectability],MATCH(O154,Table5[Keyword],0)),IFERROR(INDEX(Table13[Default Detectability],MATCH(C154,Table13[Equipment Class],0)),6))</f>
        <v>3</v>
      </c>
      <c r="W154" s="73">
        <f t="shared" si="8"/>
        <v>8</v>
      </c>
      <c r="X154" s="75">
        <f t="shared" si="9"/>
        <v>144</v>
      </c>
      <c r="Y154" s="74" t="str">
        <f>IFERROR(INDEX(Table10[Recommended Action],MATCH(O154,Table10[Keyword],0)),"Review failure &amp; perform RCA")</f>
        <v>Inspect busbar/limit switches, travel drives and interlocks; test inverter and alignment.</v>
      </c>
      <c r="Z154" s="11" t="s">
        <v>14271</v>
      </c>
      <c r="AA154" s="32" t="s">
        <v>14395</v>
      </c>
      <c r="AB154" s="32" t="s">
        <v>14396</v>
      </c>
      <c r="AC154" s="73" t="str">
        <f t="shared" si="10"/>
        <v>Medium</v>
      </c>
      <c r="AD154" s="76">
        <v>46203</v>
      </c>
      <c r="AE154" s="75">
        <f>Unique_Data[[#This Row],[Severity (S)]]</f>
        <v>6</v>
      </c>
      <c r="AF154" s="75" cm="1">
        <f t="array" ref="AF15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54" s="75" cm="1">
        <f t="array" ref="AG15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154" s="75">
        <f t="shared" si="11"/>
        <v>144</v>
      </c>
      <c r="AI154" s="77" t="str" cm="1">
        <f t="array" aca="1" ref="AI154" ca="1">_xlfn.IFS(ISBLANK(Unique_Data[[#This Row],[Updated Action]]),"Open",NOT(ISBLANK(Unique_Data[[#This Row],[Updated Action]])),"Finished",AND(NOT(ISBLANK(Unique_Data[[#This Row],[Updated Action]])),Unique_Data[[#This Row],[Due date]]&gt;=TODAY()),"In Progress",Unique_Data[[#This Row],[Due date]]&lt;TODAY(),"Overdue")</f>
        <v>Finished</v>
      </c>
      <c r="AJ154" s="33"/>
    </row>
    <row r="155" spans="1:36">
      <c r="A155" s="11">
        <v>1200000118</v>
      </c>
      <c r="B155" s="11" t="s">
        <v>87</v>
      </c>
      <c r="C155" s="11" t="s">
        <v>16</v>
      </c>
      <c r="D155" s="12">
        <v>46151</v>
      </c>
      <c r="E155" s="11" t="s">
        <v>69</v>
      </c>
      <c r="F155"/>
      <c r="G155"/>
      <c r="H155" s="35" t="s">
        <v>172</v>
      </c>
      <c r="I155" s="71">
        <v>46151.572916666664</v>
      </c>
      <c r="J155" s="71">
        <v>46151.581250000003</v>
      </c>
      <c r="K155" s="11">
        <v>0.2</v>
      </c>
      <c r="L155" s="72">
        <v>46143</v>
      </c>
      <c r="M155" s="73">
        <f>_xlfn.ISOWEEKNUM(Unique_Data[[#This Row],[Created On]])</f>
        <v>19</v>
      </c>
      <c r="N155" s="73">
        <f>60*Unique_Data[[#This Row],[Downtime (hr.)]]</f>
        <v>12</v>
      </c>
      <c r="O155" s="73" t="str" cm="1">
        <f t="array" ref="O155">_xlfn.LET(
    _xlpm.text, LOWER(H155),
    _xlpm.keywords, Table2[Keyword],
    _xlpm.score,
        _xlfn.BYROW(_xlpm.keywords,
            _xlfn.LAMBDA(_xlpm.k,
                SUM(--ISNUMBER(SEARCH(_xlfn.TEXTSPLIT(LOWER(_xlpm.k)," "), _xlpm.text)))
            )
        ),
    _xlpm.bestMatch, _xlfn.XMATCH(MAX(_xlpm.score), _xlpm.score),
    IF(MAX(_xlpm.score)=0, "Other", INDEX(_xlpm.keywords, _xlpm.bestMatch))
)</f>
        <v>No Gantry</v>
      </c>
      <c r="P155" s="73" t="str">
        <f>IFERROR(INDEX(Table11[Failure Mode],MATCH(O155,Table11[Keyword],0)),"General Failure Mode")</f>
        <v>Gantry Motion Failure</v>
      </c>
      <c r="Q155" s="74" t="str">
        <f>IFERROR(INDEX(Table12[Failure Effect],MATCH(P155,Table12[Failure Mode],0)),"Operational performance degradation and need for maintenance review.")</f>
        <v>Equipment cannot travel to position, causing job delay, queue buildup, and lower productivity.</v>
      </c>
      <c r="R155" s="73">
        <f>IFERROR(INDEX(Table13[Base Severity],MATCH(C155,Table13[Equipment Class],0)),6)</f>
        <v>8</v>
      </c>
      <c r="S155" s="73">
        <f>IFERROR(INDEX(Table2[Severity],MATCH(O155,Table2[Keyword],0)),0)</f>
        <v>6</v>
      </c>
      <c r="T155" s="73">
        <f>IFERROR(LOOKUP(N155,Table6[Minutes],Table6[Severity]),0)</f>
        <v>4</v>
      </c>
      <c r="U155" s="73">
        <f>MAX(ROUNDUP(AVERAGE(R155,T155),0),Unique_Data[[#This Row],[Keyword Severity]])</f>
        <v>6</v>
      </c>
      <c r="V155" s="73">
        <f>IFERROR(INDEX(Table5[Detectability],MATCH(O155,Table5[Keyword],0)),IFERROR(INDEX(Table13[Default Detectability],MATCH(C155,Table13[Equipment Class],0)),6))</f>
        <v>3</v>
      </c>
      <c r="W155" s="73">
        <f t="shared" si="8"/>
        <v>5</v>
      </c>
      <c r="X155" s="75">
        <f t="shared" si="9"/>
        <v>90</v>
      </c>
      <c r="Y155" s="74" t="str">
        <f>IFERROR(INDEX(Table10[Recommended Action],MATCH(O155,Table10[Keyword],0)),"Review failure &amp; perform RCA")</f>
        <v>Inspect busbar/limit switches, travel drives and interlocks; test inverter and alignment.</v>
      </c>
      <c r="Z155" s="11" t="s">
        <v>14271</v>
      </c>
      <c r="AA155" s="31" t="s">
        <v>14483</v>
      </c>
      <c r="AB155" s="31" t="s">
        <v>14484</v>
      </c>
      <c r="AC155" s="73" t="str">
        <f t="shared" si="10"/>
        <v>Low</v>
      </c>
      <c r="AD155" s="76">
        <v>46159</v>
      </c>
      <c r="AE155" s="75">
        <f>Unique_Data[[#This Row],[Severity (S)]]</f>
        <v>6</v>
      </c>
      <c r="AF155" s="75" cm="1">
        <f t="array" ref="AF15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55" s="75" cm="1">
        <f t="array" ref="AG15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55" s="75">
        <f t="shared" si="11"/>
        <v>48</v>
      </c>
      <c r="AI155" s="77" t="str" cm="1">
        <f t="array" aca="1" ref="AI155" ca="1">_xlfn.IFS(ISBLANK(Unique_Data[[#This Row],[Updated Action]]),"Open",NOT(ISBLANK(Unique_Data[[#This Row],[Updated Action]])),"Finished",AND(NOT(ISBLANK(Unique_Data[[#This Row],[Updated Action]])),Unique_Data[[#This Row],[Due date]]&gt;=TODAY()),"In Progress",Unique_Data[[#This Row],[Due date]]&lt;TODAY(),"Overdue")</f>
        <v>Finished</v>
      </c>
      <c r="AJ155" s="33"/>
    </row>
    <row r="156" spans="1:36">
      <c r="A156" s="11">
        <v>1200000119</v>
      </c>
      <c r="B156" s="11" t="s">
        <v>40</v>
      </c>
      <c r="C156" s="11" t="s">
        <v>16</v>
      </c>
      <c r="D156" s="12">
        <v>46151</v>
      </c>
      <c r="E156" s="11" t="s">
        <v>69</v>
      </c>
      <c r="F156"/>
      <c r="G156"/>
      <c r="H156" s="35" t="s">
        <v>172</v>
      </c>
      <c r="I156" s="71">
        <v>46151.572916666664</v>
      </c>
      <c r="J156" s="71">
        <v>46151.583333333336</v>
      </c>
      <c r="K156" s="11">
        <v>0.25</v>
      </c>
      <c r="L156" s="72">
        <v>46143</v>
      </c>
      <c r="M156" s="73">
        <f>_xlfn.ISOWEEKNUM(Unique_Data[[#This Row],[Created On]])</f>
        <v>19</v>
      </c>
      <c r="N156" s="73">
        <f>60*Unique_Data[[#This Row],[Downtime (hr.)]]</f>
        <v>15</v>
      </c>
      <c r="O156" s="73" t="str" cm="1">
        <f t="array" ref="O156">_xlfn.LET(
    _xlpm.text, LOWER(H156),
    _xlpm.keywords, Table2[Keyword],
    _xlpm.score,
        _xlfn.BYROW(_xlpm.keywords,
            _xlfn.LAMBDA(_xlpm.k,
                SUM(--ISNUMBER(SEARCH(_xlfn.TEXTSPLIT(LOWER(_xlpm.k)," "), _xlpm.text)))
            )
        ),
    _xlpm.bestMatch, _xlfn.XMATCH(MAX(_xlpm.score), _xlpm.score),
    IF(MAX(_xlpm.score)=0, "Other", INDEX(_xlpm.keywords, _xlpm.bestMatch))
)</f>
        <v>No Gantry</v>
      </c>
      <c r="P156" s="73" t="str">
        <f>IFERROR(INDEX(Table11[Failure Mode],MATCH(O156,Table11[Keyword],0)),"General Failure Mode")</f>
        <v>Gantry Motion Failure</v>
      </c>
      <c r="Q156" s="74" t="str">
        <f>IFERROR(INDEX(Table12[Failure Effect],MATCH(P156,Table12[Failure Mode],0)),"Operational performance degradation and need for maintenance review.")</f>
        <v>Equipment cannot travel to position, causing job delay, queue buildup, and lower productivity.</v>
      </c>
      <c r="R156" s="73">
        <f>IFERROR(INDEX(Table13[Base Severity],MATCH(C156,Table13[Equipment Class],0)),6)</f>
        <v>8</v>
      </c>
      <c r="S156" s="73">
        <f>IFERROR(INDEX(Table2[Severity],MATCH(O156,Table2[Keyword],0)),0)</f>
        <v>6</v>
      </c>
      <c r="T156" s="73">
        <f>IFERROR(LOOKUP(N156,Table6[Minutes],Table6[Severity]),0)</f>
        <v>4</v>
      </c>
      <c r="U156" s="73">
        <f>MAX(ROUNDUP(AVERAGE(R156,T156),0),Unique_Data[[#This Row],[Keyword Severity]])</f>
        <v>6</v>
      </c>
      <c r="V156" s="73">
        <f>IFERROR(INDEX(Table5[Detectability],MATCH(O156,Table5[Keyword],0)),IFERROR(INDEX(Table13[Default Detectability],MATCH(C156,Table13[Equipment Class],0)),6))</f>
        <v>3</v>
      </c>
      <c r="W156" s="73">
        <f t="shared" si="8"/>
        <v>9</v>
      </c>
      <c r="X156" s="75">
        <f t="shared" si="9"/>
        <v>162</v>
      </c>
      <c r="Y156" s="74" t="str">
        <f>IFERROR(INDEX(Table10[Recommended Action],MATCH(O156,Table10[Keyword],0)),"Review failure &amp; perform RCA")</f>
        <v>Inspect busbar/limit switches, travel drives and interlocks; test inverter and alignment.</v>
      </c>
      <c r="Z156" s="11" t="s">
        <v>14271</v>
      </c>
      <c r="AA156" s="31" t="s">
        <v>14446</v>
      </c>
      <c r="AB156" s="31" t="s">
        <v>14352</v>
      </c>
      <c r="AC156" s="73" t="str">
        <f t="shared" si="10"/>
        <v>Medium</v>
      </c>
      <c r="AD156" s="76">
        <v>45991</v>
      </c>
      <c r="AE156" s="75">
        <f>Unique_Data[[#This Row],[Severity (S)]]</f>
        <v>6</v>
      </c>
      <c r="AF156" s="75" cm="1">
        <f t="array" ref="AF15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56" s="75" cm="1">
        <f t="array" ref="AG15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156" s="75">
        <f t="shared" si="11"/>
        <v>162</v>
      </c>
      <c r="AI156" s="77" t="str" cm="1">
        <f t="array" aca="1" ref="AI156" ca="1">_xlfn.IFS(ISBLANK(Unique_Data[[#This Row],[Updated Action]]),"Open",NOT(ISBLANK(Unique_Data[[#This Row],[Updated Action]])),"Finished",AND(NOT(ISBLANK(Unique_Data[[#This Row],[Updated Action]])),Unique_Data[[#This Row],[Due date]]&gt;=TODAY()),"In Progress",Unique_Data[[#This Row],[Due date]]&lt;TODAY(),"Overdue")</f>
        <v>Finished</v>
      </c>
      <c r="AJ156" s="33"/>
    </row>
    <row r="157" spans="1:36">
      <c r="A157" s="11">
        <v>1200000120</v>
      </c>
      <c r="B157" s="11" t="s">
        <v>40</v>
      </c>
      <c r="C157" s="11" t="s">
        <v>16</v>
      </c>
      <c r="D157" s="12">
        <v>46152</v>
      </c>
      <c r="E157" s="11" t="s">
        <v>69</v>
      </c>
      <c r="F157"/>
      <c r="G157"/>
      <c r="H157" s="35" t="s">
        <v>119</v>
      </c>
      <c r="I157" s="71">
        <v>46152.697916666664</v>
      </c>
      <c r="J157" s="71">
        <v>46152.708333333336</v>
      </c>
      <c r="K157" s="11">
        <v>0.25</v>
      </c>
      <c r="L157" s="72">
        <v>46143</v>
      </c>
      <c r="M157" s="73">
        <f>_xlfn.ISOWEEKNUM(Unique_Data[[#This Row],[Created On]])</f>
        <v>19</v>
      </c>
      <c r="N157" s="73">
        <f>60*Unique_Data[[#This Row],[Downtime (hr.)]]</f>
        <v>15</v>
      </c>
      <c r="O157" s="73" t="str" cm="1">
        <f t="array" ref="O157">_xlfn.LET(
    _xlpm.text, LOWER(H157),
    _xlpm.keywords, Table2[Keyword],
    _xlpm.score,
        _xlfn.BYROW(_xlpm.keywords,
            _xlfn.LAMBDA(_xlpm.k,
                SUM(--ISNUMBER(SEARCH(_xlfn.TEXTSPLIT(LOWER(_xlpm.k)," "), _xlpm.text)))
            )
        ),
    _xlpm.bestMatch, _xlfn.XMATCH(MAX(_xlpm.score), _xlpm.score),
    IF(MAX(_xlpm.score)=0, "Other", INDEX(_xlpm.keywords, _xlpm.bestMatch))
)</f>
        <v>No Gantry</v>
      </c>
      <c r="P157" s="73" t="str">
        <f>IFERROR(INDEX(Table11[Failure Mode],MATCH(O157,Table11[Keyword],0)),"General Failure Mode")</f>
        <v>Gantry Motion Failure</v>
      </c>
      <c r="Q157" s="74" t="str">
        <f>IFERROR(INDEX(Table12[Failure Effect],MATCH(P157,Table12[Failure Mode],0)),"Operational performance degradation and need for maintenance review.")</f>
        <v>Equipment cannot travel to position, causing job delay, queue buildup, and lower productivity.</v>
      </c>
      <c r="R157" s="73">
        <f>IFERROR(INDEX(Table13[Base Severity],MATCH(C157,Table13[Equipment Class],0)),6)</f>
        <v>8</v>
      </c>
      <c r="S157" s="73">
        <f>IFERROR(INDEX(Table2[Severity],MATCH(O157,Table2[Keyword],0)),0)</f>
        <v>6</v>
      </c>
      <c r="T157" s="73">
        <f>IFERROR(LOOKUP(N157,Table6[Minutes],Table6[Severity]),0)</f>
        <v>4</v>
      </c>
      <c r="U157" s="73">
        <f>MAX(ROUNDUP(AVERAGE(R157,T157),0),Unique_Data[[#This Row],[Keyword Severity]])</f>
        <v>6</v>
      </c>
      <c r="V157" s="73">
        <f>IFERROR(INDEX(Table5[Detectability],MATCH(O157,Table5[Keyword],0)),IFERROR(INDEX(Table13[Default Detectability],MATCH(C157,Table13[Equipment Class],0)),6))</f>
        <v>3</v>
      </c>
      <c r="W157" s="73">
        <f t="shared" si="8"/>
        <v>9</v>
      </c>
      <c r="X157" s="75">
        <f t="shared" si="9"/>
        <v>162</v>
      </c>
      <c r="Y157" s="74" t="str">
        <f>IFERROR(INDEX(Table10[Recommended Action],MATCH(O157,Table10[Keyword],0)),"Review failure &amp; perform RCA")</f>
        <v>Inspect busbar/limit switches, travel drives and interlocks; test inverter and alignment.</v>
      </c>
      <c r="Z157" s="11" t="s">
        <v>14271</v>
      </c>
      <c r="AA157" s="31" t="s">
        <v>14432</v>
      </c>
      <c r="AB157" s="31" t="s">
        <v>14485</v>
      </c>
      <c r="AC157" s="73" t="str">
        <f t="shared" si="10"/>
        <v>Medium</v>
      </c>
      <c r="AD157" s="76">
        <v>46156</v>
      </c>
      <c r="AE157" s="75">
        <f>Unique_Data[[#This Row],[Severity (S)]]</f>
        <v>6</v>
      </c>
      <c r="AF157" s="75" cm="1">
        <f t="array" ref="AF15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57" s="75" cm="1">
        <f t="array" ref="AG15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157" s="75">
        <f t="shared" si="11"/>
        <v>96</v>
      </c>
      <c r="AI157" s="77" t="str" cm="1">
        <f t="array" aca="1" ref="AI157" ca="1">_xlfn.IFS(ISBLANK(Unique_Data[[#This Row],[Updated Action]]),"Open",NOT(ISBLANK(Unique_Data[[#This Row],[Updated Action]])),"Finished",AND(NOT(ISBLANK(Unique_Data[[#This Row],[Updated Action]])),Unique_Data[[#This Row],[Due date]]&gt;=TODAY()),"In Progress",Unique_Data[[#This Row],[Due date]]&lt;TODAY(),"Overdue")</f>
        <v>Finished</v>
      </c>
      <c r="AJ157" s="33"/>
    </row>
    <row r="158" spans="1:36">
      <c r="A158" s="11">
        <v>1200000121</v>
      </c>
      <c r="B158" s="11" t="s">
        <v>95</v>
      </c>
      <c r="C158" s="11" t="s">
        <v>16</v>
      </c>
      <c r="D158" s="12">
        <v>46153</v>
      </c>
      <c r="E158" s="11" t="s">
        <v>69</v>
      </c>
      <c r="F158"/>
      <c r="G158"/>
      <c r="H158" s="35" t="s">
        <v>173</v>
      </c>
      <c r="I158" s="71">
        <v>46152.926388888889</v>
      </c>
      <c r="J158" s="71">
        <v>46152.931250000001</v>
      </c>
      <c r="K158" s="11">
        <v>0.12</v>
      </c>
      <c r="L158" s="72">
        <v>46143</v>
      </c>
      <c r="M158" s="73">
        <f>_xlfn.ISOWEEKNUM(Unique_Data[[#This Row],[Created On]])</f>
        <v>20</v>
      </c>
      <c r="N158" s="73">
        <f>60*Unique_Data[[#This Row],[Downtime (hr.)]]</f>
        <v>7.1999999999999993</v>
      </c>
      <c r="O158" s="73" t="str" cm="1">
        <f t="array" ref="O158">_xlfn.LET(
    _xlpm.text, LOWER(H158),
    _xlpm.keywords, Table2[Keyword],
    _xlpm.score,
        _xlfn.BYROW(_xlpm.keywords,
            _xlfn.LAMBDA(_xlpm.k,
                SUM(--ISNUMBER(SEARCH(_xlfn.TEXTSPLIT(LOWER(_xlpm.k)," "), _xlpm.text)))
            )
        ),
    _xlpm.bestMatch, _xlfn.XMATCH(MAX(_xlpm.score), _xlpm.score),
    IF(MAX(_xlpm.score)=0, "Other", INDEX(_xlpm.keywords, _xlpm.bestMatch))
)</f>
        <v>No Hoist</v>
      </c>
      <c r="P158" s="73" t="str">
        <f>IFERROR(INDEX(Table11[Failure Mode],MATCH(O158,Table11[Keyword],0)),"General Failure Mode")</f>
        <v>Hoist Motion Failure</v>
      </c>
      <c r="Q158" s="74" t="str">
        <f>IFERROR(INDEX(Table12[Failure Effect],MATCH(P158,Table12[Failure Mode],0)),"Operational performance degradation and need for maintenance review.")</f>
        <v>Unable to lift/lower load, container handling interruption, and berth or yard productivity loss.</v>
      </c>
      <c r="R158" s="73">
        <f>IFERROR(INDEX(Table13[Base Severity],MATCH(C158,Table13[Equipment Class],0)),6)</f>
        <v>8</v>
      </c>
      <c r="S158" s="73">
        <f>IFERROR(INDEX(Table2[Severity],MATCH(O158,Table2[Keyword],0)),0)</f>
        <v>6</v>
      </c>
      <c r="T158" s="73">
        <f>IFERROR(LOOKUP(N158,Table6[Minutes],Table6[Severity]),0)</f>
        <v>3</v>
      </c>
      <c r="U158" s="73">
        <f>MAX(ROUNDUP(AVERAGE(R158,T158),0),Unique_Data[[#This Row],[Keyword Severity]])</f>
        <v>6</v>
      </c>
      <c r="V158" s="73">
        <f>IFERROR(INDEX(Table5[Detectability],MATCH(O158,Table5[Keyword],0)),IFERROR(INDEX(Table13[Default Detectability],MATCH(C158,Table13[Equipment Class],0)),6))</f>
        <v>3</v>
      </c>
      <c r="W158" s="73">
        <f t="shared" si="8"/>
        <v>5</v>
      </c>
      <c r="X158" s="75">
        <f t="shared" si="9"/>
        <v>90</v>
      </c>
      <c r="Y158" s="74" t="str">
        <f>IFERROR(INDEX(Table10[Recommended Action],MATCH(O158,Table10[Keyword],0)),"Review failure &amp; perform RCA")</f>
        <v>Check hoist brakes, over-travel limit switches, inverter alarms, motor and encoder.</v>
      </c>
      <c r="Z158" s="11" t="s">
        <v>14271</v>
      </c>
      <c r="AA158" s="32" t="s">
        <v>14395</v>
      </c>
      <c r="AB158" s="32" t="s">
        <v>14396</v>
      </c>
      <c r="AC158" s="73" t="str">
        <f t="shared" si="10"/>
        <v>Low</v>
      </c>
      <c r="AD158" s="76">
        <v>46212</v>
      </c>
      <c r="AE158" s="75">
        <f>Unique_Data[[#This Row],[Severity (S)]]</f>
        <v>6</v>
      </c>
      <c r="AF158" s="75" cm="1">
        <f t="array" ref="AF15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58" s="75" cm="1">
        <f t="array" ref="AG15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58" s="75">
        <f t="shared" si="11"/>
        <v>90</v>
      </c>
      <c r="AI158" s="77" t="str" cm="1">
        <f t="array" aca="1" ref="AI158" ca="1">_xlfn.IFS(ISBLANK(Unique_Data[[#This Row],[Updated Action]]),"Open",NOT(ISBLANK(Unique_Data[[#This Row],[Updated Action]])),"Finished",AND(NOT(ISBLANK(Unique_Data[[#This Row],[Updated Action]])),Unique_Data[[#This Row],[Due date]]&gt;=TODAY()),"In Progress",Unique_Data[[#This Row],[Due date]]&lt;TODAY(),"Overdue")</f>
        <v>Finished</v>
      </c>
      <c r="AJ158" s="33"/>
    </row>
    <row r="159" spans="1:36">
      <c r="A159" s="11">
        <v>1200000122</v>
      </c>
      <c r="B159" s="11" t="s">
        <v>66</v>
      </c>
      <c r="C159" s="11" t="s">
        <v>16</v>
      </c>
      <c r="D159" s="12">
        <v>46155</v>
      </c>
      <c r="E159" s="11" t="s">
        <v>69</v>
      </c>
      <c r="F159"/>
      <c r="G159"/>
      <c r="H159" s="35" t="s">
        <v>130</v>
      </c>
      <c r="I159" s="71">
        <v>46155.71875</v>
      </c>
      <c r="J159" s="71">
        <v>46155.722222222219</v>
      </c>
      <c r="K159" s="11">
        <v>0.08</v>
      </c>
      <c r="L159" s="72">
        <v>46143</v>
      </c>
      <c r="M159" s="73">
        <f>_xlfn.ISOWEEKNUM(Unique_Data[[#This Row],[Created On]])</f>
        <v>20</v>
      </c>
      <c r="N159" s="73">
        <f>60*Unique_Data[[#This Row],[Downtime (hr.)]]</f>
        <v>4.8</v>
      </c>
      <c r="O159" s="73" t="str" cm="1">
        <f t="array" ref="O159">_xlfn.LET(
    _xlpm.text, LOWER(H159),
    _xlpm.keywords, Table2[Keyword],
    _xlpm.score,
        _xlfn.BYROW(_xlpm.keywords,
            _xlfn.LAMBDA(_xlpm.k,
                SUM(--ISNUMBER(SEARCH(_xlfn.TEXTSPLIT(LOWER(_xlpm.k)," "), _xlpm.text)))
            )
        ),
    _xlpm.bestMatch, _xlfn.XMATCH(MAX(_xlpm.score), _xlpm.score),
    IF(MAX(_xlpm.score)=0, "Other", INDEX(_xlpm.keywords, _xlpm.bestMatch))
)</f>
        <v>No Hoist</v>
      </c>
      <c r="P159" s="73" t="str">
        <f>IFERROR(INDEX(Table11[Failure Mode],MATCH(O159,Table11[Keyword],0)),"General Failure Mode")</f>
        <v>Hoist Motion Failure</v>
      </c>
      <c r="Q159" s="74" t="str">
        <f>IFERROR(INDEX(Table12[Failure Effect],MATCH(P159,Table12[Failure Mode],0)),"Operational performance degradation and need for maintenance review.")</f>
        <v>Unable to lift/lower load, container handling interruption, and berth or yard productivity loss.</v>
      </c>
      <c r="R159" s="73">
        <f>IFERROR(INDEX(Table13[Base Severity],MATCH(C159,Table13[Equipment Class],0)),6)</f>
        <v>8</v>
      </c>
      <c r="S159" s="73">
        <f>IFERROR(INDEX(Table2[Severity],MATCH(O159,Table2[Keyword],0)),0)</f>
        <v>6</v>
      </c>
      <c r="T159" s="73">
        <f>IFERROR(LOOKUP(N159,Table6[Minutes],Table6[Severity]),0)</f>
        <v>3</v>
      </c>
      <c r="U159" s="73">
        <f>MAX(ROUNDUP(AVERAGE(R159,T159),0),Unique_Data[[#This Row],[Keyword Severity]])</f>
        <v>6</v>
      </c>
      <c r="V159" s="73">
        <f>IFERROR(INDEX(Table5[Detectability],MATCH(O159,Table5[Keyword],0)),IFERROR(INDEX(Table13[Default Detectability],MATCH(C159,Table13[Equipment Class],0)),6))</f>
        <v>3</v>
      </c>
      <c r="W159" s="73">
        <f t="shared" si="8"/>
        <v>3</v>
      </c>
      <c r="X159" s="75">
        <f t="shared" si="9"/>
        <v>54</v>
      </c>
      <c r="Y159" s="74" t="str">
        <f>IFERROR(INDEX(Table10[Recommended Action],MATCH(O159,Table10[Keyword],0)),"Review failure &amp; perform RCA")</f>
        <v>Check hoist brakes, over-travel limit switches, inverter alarms, motor and encoder.</v>
      </c>
      <c r="Z159" s="11" t="s">
        <v>14271</v>
      </c>
      <c r="AA159" s="31" t="s">
        <v>14405</v>
      </c>
      <c r="AB159" s="31" t="s">
        <v>14486</v>
      </c>
      <c r="AC159" s="73" t="str">
        <f t="shared" si="10"/>
        <v>Low</v>
      </c>
      <c r="AD159" s="76">
        <v>46167</v>
      </c>
      <c r="AE159" s="75">
        <f>Unique_Data[[#This Row],[Severity (S)]]</f>
        <v>6</v>
      </c>
      <c r="AF159" s="75" cm="1">
        <f t="array" ref="AF15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59" s="75" cm="1">
        <f t="array" ref="AG15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59" s="75">
        <f t="shared" si="11"/>
        <v>54</v>
      </c>
      <c r="AI159" s="77" t="str" cm="1">
        <f t="array" aca="1" ref="AI159" ca="1">_xlfn.IFS(ISBLANK(Unique_Data[[#This Row],[Updated Action]]),"Open",NOT(ISBLANK(Unique_Data[[#This Row],[Updated Action]])),"Finished",AND(NOT(ISBLANK(Unique_Data[[#This Row],[Updated Action]])),Unique_Data[[#This Row],[Due date]]&gt;=TODAY()),"In Progress",Unique_Data[[#This Row],[Due date]]&lt;TODAY(),"Overdue")</f>
        <v>Finished</v>
      </c>
      <c r="AJ159" s="33"/>
    </row>
    <row r="160" spans="1:36">
      <c r="A160" s="11">
        <v>1200000123</v>
      </c>
      <c r="B160" s="11" t="s">
        <v>95</v>
      </c>
      <c r="C160" s="11" t="s">
        <v>16</v>
      </c>
      <c r="D160" s="12">
        <v>46156</v>
      </c>
      <c r="E160" s="11" t="s">
        <v>69</v>
      </c>
      <c r="F160"/>
      <c r="G160"/>
      <c r="H160" s="35" t="s">
        <v>119</v>
      </c>
      <c r="I160" s="71">
        <v>46155.729166666664</v>
      </c>
      <c r="J160" s="71">
        <v>46155.739583333336</v>
      </c>
      <c r="K160" s="11">
        <v>0.25</v>
      </c>
      <c r="L160" s="72">
        <v>46143</v>
      </c>
      <c r="M160" s="73">
        <f>_xlfn.ISOWEEKNUM(Unique_Data[[#This Row],[Created On]])</f>
        <v>20</v>
      </c>
      <c r="N160" s="73">
        <f>60*Unique_Data[[#This Row],[Downtime (hr.)]]</f>
        <v>15</v>
      </c>
      <c r="O160" s="73" t="str" cm="1">
        <f t="array" ref="O160">_xlfn.LET(
    _xlpm.text, LOWER(H160),
    _xlpm.keywords, Table2[Keyword],
    _xlpm.score,
        _xlfn.BYROW(_xlpm.keywords,
            _xlfn.LAMBDA(_xlpm.k,
                SUM(--ISNUMBER(SEARCH(_xlfn.TEXTSPLIT(LOWER(_xlpm.k)," "), _xlpm.text)))
            )
        ),
    _xlpm.bestMatch, _xlfn.XMATCH(MAX(_xlpm.score), _xlpm.score),
    IF(MAX(_xlpm.score)=0, "Other", INDEX(_xlpm.keywords, _xlpm.bestMatch))
)</f>
        <v>No Gantry</v>
      </c>
      <c r="P160" s="73" t="str">
        <f>IFERROR(INDEX(Table11[Failure Mode],MATCH(O160,Table11[Keyword],0)),"General Failure Mode")</f>
        <v>Gantry Motion Failure</v>
      </c>
      <c r="Q160" s="74" t="str">
        <f>IFERROR(INDEX(Table12[Failure Effect],MATCH(P160,Table12[Failure Mode],0)),"Operational performance degradation and need for maintenance review.")</f>
        <v>Equipment cannot travel to position, causing job delay, queue buildup, and lower productivity.</v>
      </c>
      <c r="R160" s="73">
        <f>IFERROR(INDEX(Table13[Base Severity],MATCH(C160,Table13[Equipment Class],0)),6)</f>
        <v>8</v>
      </c>
      <c r="S160" s="73">
        <f>IFERROR(INDEX(Table2[Severity],MATCH(O160,Table2[Keyword],0)),0)</f>
        <v>6</v>
      </c>
      <c r="T160" s="73">
        <f>IFERROR(LOOKUP(N160,Table6[Minutes],Table6[Severity]),0)</f>
        <v>4</v>
      </c>
      <c r="U160" s="73">
        <f>MAX(ROUNDUP(AVERAGE(R160,T160),0),Unique_Data[[#This Row],[Keyword Severity]])</f>
        <v>6</v>
      </c>
      <c r="V160" s="73">
        <f>IFERROR(INDEX(Table5[Detectability],MATCH(O160,Table5[Keyword],0)),IFERROR(INDEX(Table13[Default Detectability],MATCH(C160,Table13[Equipment Class],0)),6))</f>
        <v>3</v>
      </c>
      <c r="W160" s="73">
        <f t="shared" si="8"/>
        <v>7</v>
      </c>
      <c r="X160" s="75">
        <f t="shared" si="9"/>
        <v>126</v>
      </c>
      <c r="Y160" s="74" t="str">
        <f>IFERROR(INDEX(Table10[Recommended Action],MATCH(O160,Table10[Keyword],0)),"Review failure &amp; perform RCA")</f>
        <v>Inspect busbar/limit switches, travel drives and interlocks; test inverter and alignment.</v>
      </c>
      <c r="Z160" s="11" t="s">
        <v>14271</v>
      </c>
      <c r="AA160" s="32" t="s">
        <v>14395</v>
      </c>
      <c r="AB160" s="32" t="s">
        <v>14401</v>
      </c>
      <c r="AC160" s="73" t="str">
        <f t="shared" si="10"/>
        <v>Medium</v>
      </c>
      <c r="AD160" s="76">
        <v>46189</v>
      </c>
      <c r="AE160" s="75">
        <f>Unique_Data[[#This Row],[Severity (S)]]</f>
        <v>6</v>
      </c>
      <c r="AF160" s="75" cm="1">
        <f t="array" ref="AF16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60" s="75" cm="1">
        <f t="array" ref="AG16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160" s="75">
        <f t="shared" si="11"/>
        <v>126</v>
      </c>
      <c r="AI160" s="77" t="str" cm="1">
        <f t="array" aca="1" ref="AI160" ca="1">_xlfn.IFS(ISBLANK(Unique_Data[[#This Row],[Updated Action]]),"Open",NOT(ISBLANK(Unique_Data[[#This Row],[Updated Action]])),"Finished",AND(NOT(ISBLANK(Unique_Data[[#This Row],[Updated Action]])),Unique_Data[[#This Row],[Due date]]&gt;=TODAY()),"In Progress",Unique_Data[[#This Row],[Due date]]&lt;TODAY(),"Overdue")</f>
        <v>Finished</v>
      </c>
      <c r="AJ160" s="33"/>
    </row>
    <row r="161" spans="1:36">
      <c r="A161" s="11">
        <v>1200000124</v>
      </c>
      <c r="B161" s="11" t="s">
        <v>40</v>
      </c>
      <c r="C161" s="11" t="s">
        <v>16</v>
      </c>
      <c r="D161" s="12">
        <v>46158</v>
      </c>
      <c r="E161" s="11" t="s">
        <v>69</v>
      </c>
      <c r="F161"/>
      <c r="G161"/>
      <c r="H161" s="35" t="s">
        <v>174</v>
      </c>
      <c r="I161" s="71">
        <v>46158.138888888891</v>
      </c>
      <c r="J161" s="71">
        <v>46158.150694444441</v>
      </c>
      <c r="K161" s="11">
        <v>0.28000000000000003</v>
      </c>
      <c r="L161" s="72">
        <v>46143</v>
      </c>
      <c r="M161" s="73">
        <f>_xlfn.ISOWEEKNUM(Unique_Data[[#This Row],[Created On]])</f>
        <v>20</v>
      </c>
      <c r="N161" s="73">
        <f>60*Unique_Data[[#This Row],[Downtime (hr.)]]</f>
        <v>16.8</v>
      </c>
      <c r="O161" s="73" t="str" cm="1">
        <f t="array" ref="O161">_xlfn.LET(
    _xlpm.text, LOWER(H161),
    _xlpm.keywords, Table2[Keyword],
    _xlpm.score,
        _xlfn.BYROW(_xlpm.keywords,
            _xlfn.LAMBDA(_xlpm.k,
                SUM(--ISNUMBER(SEARCH(_xlfn.TEXTSPLIT(LOWER(_xlpm.k)," "), _xlpm.text)))
            )
        ),
    _xlpm.bestMatch, _xlfn.XMATCH(MAX(_xlpm.score), _xlpm.score),
    IF(MAX(_xlpm.score)=0, "Other", INDEX(_xlpm.keywords, _xlpm.bestMatch))
)</f>
        <v>Steering</v>
      </c>
      <c r="P161" s="73" t="str">
        <f>IFERROR(INDEX(Table11[Failure Mode],MATCH(O161,Table11[Keyword],0)),"General Failure Mode")</f>
        <v>Steering System Fault</v>
      </c>
      <c r="Q161" s="74" t="str">
        <f>IFERROR(INDEX(Table12[Failure Effect],MATCH(P161,Table12[Failure Mode],0)),"Operational performance degradation and need for maintenance review.")</f>
        <v>Poor maneuverability, travel misalignment, safety risk, and operational delay.</v>
      </c>
      <c r="R161" s="73">
        <f>IFERROR(INDEX(Table13[Base Severity],MATCH(C161,Table13[Equipment Class],0)),6)</f>
        <v>8</v>
      </c>
      <c r="S161" s="73">
        <f>IFERROR(INDEX(Table2[Severity],MATCH(O161,Table2[Keyword],0)),0)</f>
        <v>6</v>
      </c>
      <c r="T161" s="73">
        <f>IFERROR(LOOKUP(N161,Table6[Minutes],Table6[Severity]),0)</f>
        <v>4</v>
      </c>
      <c r="U161" s="73">
        <f>MAX(ROUNDUP(AVERAGE(R161,T161),0),Unique_Data[[#This Row],[Keyword Severity]])</f>
        <v>6</v>
      </c>
      <c r="V161" s="73">
        <f>IFERROR(INDEX(Table5[Detectability],MATCH(O161,Table5[Keyword],0)),IFERROR(INDEX(Table13[Default Detectability],MATCH(C161,Table13[Equipment Class],0)),6))</f>
        <v>2</v>
      </c>
      <c r="W161" s="73">
        <f t="shared" si="8"/>
        <v>6</v>
      </c>
      <c r="X161" s="75">
        <f t="shared" si="9"/>
        <v>72</v>
      </c>
      <c r="Y161" s="74" t="str">
        <f>IFERROR(INDEX(Table10[Recommended Action],MATCH(O161,Table10[Keyword],0)),"Review failure &amp; perform RCA")</f>
        <v>Calibrate auto-steering; inspect linkages/sensors; realign wheels.</v>
      </c>
      <c r="Z161" s="11" t="s">
        <v>14271</v>
      </c>
      <c r="AA161" s="32" t="s">
        <v>14395</v>
      </c>
      <c r="AB161" s="32" t="s">
        <v>14401</v>
      </c>
      <c r="AC161" s="73" t="str">
        <f t="shared" si="10"/>
        <v>Low</v>
      </c>
      <c r="AD161" s="76">
        <v>46189</v>
      </c>
      <c r="AE161" s="75">
        <f>Unique_Data[[#This Row],[Severity (S)]]</f>
        <v>6</v>
      </c>
      <c r="AF161" s="75" cm="1">
        <f t="array" ref="AF16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61" s="75" cm="1">
        <f t="array" ref="AG16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161" s="75">
        <f t="shared" si="11"/>
        <v>72</v>
      </c>
      <c r="AI161" s="77" t="str" cm="1">
        <f t="array" aca="1" ref="AI161" ca="1">_xlfn.IFS(ISBLANK(Unique_Data[[#This Row],[Updated Action]]),"Open",NOT(ISBLANK(Unique_Data[[#This Row],[Updated Action]])),"Finished",AND(NOT(ISBLANK(Unique_Data[[#This Row],[Updated Action]])),Unique_Data[[#This Row],[Due date]]&gt;=TODAY()),"In Progress",Unique_Data[[#This Row],[Due date]]&lt;TODAY(),"Overdue")</f>
        <v>Finished</v>
      </c>
      <c r="AJ161" s="33"/>
    </row>
    <row r="162" spans="1:36">
      <c r="A162" s="11">
        <v>1200000125</v>
      </c>
      <c r="B162" s="11" t="s">
        <v>97</v>
      </c>
      <c r="C162" s="11" t="s">
        <v>16</v>
      </c>
      <c r="D162" s="12">
        <v>46158</v>
      </c>
      <c r="E162" s="11" t="s">
        <v>69</v>
      </c>
      <c r="F162"/>
      <c r="G162"/>
      <c r="H162" s="35" t="s">
        <v>174</v>
      </c>
      <c r="I162" s="71">
        <v>46158.163194444445</v>
      </c>
      <c r="J162" s="71">
        <v>46158.174305555556</v>
      </c>
      <c r="K162" s="11">
        <v>0.27</v>
      </c>
      <c r="L162" s="72">
        <v>46143</v>
      </c>
      <c r="M162" s="73">
        <f>_xlfn.ISOWEEKNUM(Unique_Data[[#This Row],[Created On]])</f>
        <v>20</v>
      </c>
      <c r="N162" s="73">
        <f>60*Unique_Data[[#This Row],[Downtime (hr.)]]</f>
        <v>16.200000000000003</v>
      </c>
      <c r="O162" s="73" t="str" cm="1">
        <f t="array" ref="O162">_xlfn.LET(
    _xlpm.text, LOWER(H162),
    _xlpm.keywords, Table2[Keyword],
    _xlpm.score,
        _xlfn.BYROW(_xlpm.keywords,
            _xlfn.LAMBDA(_xlpm.k,
                SUM(--ISNUMBER(SEARCH(_xlfn.TEXTSPLIT(LOWER(_xlpm.k)," "), _xlpm.text)))
            )
        ),
    _xlpm.bestMatch, _xlfn.XMATCH(MAX(_xlpm.score), _xlpm.score),
    IF(MAX(_xlpm.score)=0, "Other", INDEX(_xlpm.keywords, _xlpm.bestMatch))
)</f>
        <v>Steering</v>
      </c>
      <c r="P162" s="73" t="str">
        <f>IFERROR(INDEX(Table11[Failure Mode],MATCH(O162,Table11[Keyword],0)),"General Failure Mode")</f>
        <v>Steering System Fault</v>
      </c>
      <c r="Q162" s="74" t="str">
        <f>IFERROR(INDEX(Table12[Failure Effect],MATCH(P162,Table12[Failure Mode],0)),"Operational performance degradation and need for maintenance review.")</f>
        <v>Poor maneuverability, travel misalignment, safety risk, and operational delay.</v>
      </c>
      <c r="R162" s="73">
        <f>IFERROR(INDEX(Table13[Base Severity],MATCH(C162,Table13[Equipment Class],0)),6)</f>
        <v>8</v>
      </c>
      <c r="S162" s="73">
        <f>IFERROR(INDEX(Table2[Severity],MATCH(O162,Table2[Keyword],0)),0)</f>
        <v>6</v>
      </c>
      <c r="T162" s="73">
        <f>IFERROR(LOOKUP(N162,Table6[Minutes],Table6[Severity]),0)</f>
        <v>4</v>
      </c>
      <c r="U162" s="73">
        <f>MAX(ROUNDUP(AVERAGE(R162,T162),0),Unique_Data[[#This Row],[Keyword Severity]])</f>
        <v>6</v>
      </c>
      <c r="V162" s="73">
        <f>IFERROR(INDEX(Table5[Detectability],MATCH(O162,Table5[Keyword],0)),IFERROR(INDEX(Table13[Default Detectability],MATCH(C162,Table13[Equipment Class],0)),6))</f>
        <v>2</v>
      </c>
      <c r="W162" s="73">
        <f t="shared" si="8"/>
        <v>6</v>
      </c>
      <c r="X162" s="75">
        <f t="shared" si="9"/>
        <v>72</v>
      </c>
      <c r="Y162" s="74" t="str">
        <f>IFERROR(INDEX(Table10[Recommended Action],MATCH(O162,Table10[Keyword],0)),"Review failure &amp; perform RCA")</f>
        <v>Calibrate auto-steering; inspect linkages/sensors; realign wheels.</v>
      </c>
      <c r="Z162" s="11" t="s">
        <v>14271</v>
      </c>
      <c r="AA162" s="31" t="s">
        <v>14367</v>
      </c>
      <c r="AB162" s="31" t="s">
        <v>14487</v>
      </c>
      <c r="AC162" s="73" t="str">
        <f t="shared" si="10"/>
        <v>Low</v>
      </c>
      <c r="AD162" s="76">
        <v>46203</v>
      </c>
      <c r="AE162" s="75">
        <f>Unique_Data[[#This Row],[Severity (S)]]</f>
        <v>6</v>
      </c>
      <c r="AF162" s="75" cm="1">
        <f t="array" ref="AF16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62" s="75" cm="1">
        <f t="array" ref="AG16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62" s="75">
        <f t="shared" si="11"/>
        <v>30</v>
      </c>
      <c r="AI162" s="77" t="str" cm="1">
        <f t="array" aca="1" ref="AI162" ca="1">_xlfn.IFS(ISBLANK(Unique_Data[[#This Row],[Updated Action]]),"Open",NOT(ISBLANK(Unique_Data[[#This Row],[Updated Action]])),"Finished",AND(NOT(ISBLANK(Unique_Data[[#This Row],[Updated Action]])),Unique_Data[[#This Row],[Due date]]&gt;=TODAY()),"In Progress",Unique_Data[[#This Row],[Due date]]&lt;TODAY(),"Overdue")</f>
        <v>Finished</v>
      </c>
      <c r="AJ162" s="33"/>
    </row>
    <row r="163" spans="1:36">
      <c r="A163" s="11">
        <v>1200000126</v>
      </c>
      <c r="B163" s="11" t="s">
        <v>106</v>
      </c>
      <c r="C163" s="11" t="s">
        <v>16</v>
      </c>
      <c r="D163" s="12">
        <v>46158</v>
      </c>
      <c r="E163" s="11" t="s">
        <v>69</v>
      </c>
      <c r="F163"/>
      <c r="G163"/>
      <c r="H163" s="35" t="s">
        <v>175</v>
      </c>
      <c r="I163" s="71">
        <v>46158.486111111109</v>
      </c>
      <c r="J163" s="71">
        <v>46158.489583333336</v>
      </c>
      <c r="K163" s="11">
        <v>0.08</v>
      </c>
      <c r="L163" s="72">
        <v>46143</v>
      </c>
      <c r="M163" s="73">
        <f>_xlfn.ISOWEEKNUM(Unique_Data[[#This Row],[Created On]])</f>
        <v>20</v>
      </c>
      <c r="N163" s="73">
        <f>60*Unique_Data[[#This Row],[Downtime (hr.)]]</f>
        <v>4.8</v>
      </c>
      <c r="O163" s="73" t="str" cm="1">
        <f t="array" ref="O163">_xlfn.LET(
    _xlpm.text, LOWER(H163),
    _xlpm.keywords, Table2[Keyword],
    _xlpm.score,
        _xlfn.BYROW(_xlpm.keywords,
            _xlfn.LAMBDA(_xlpm.k,
                SUM(--ISNUMBER(SEARCH(_xlfn.TEXTSPLIT(LOWER(_xlpm.k)," "), _xlpm.text)))
            )
        ),
    _xlpm.bestMatch, _xlfn.XMATCH(MAX(_xlpm.score), _xlpm.score),
    IF(MAX(_xlpm.score)=0, "Other", INDEX(_xlpm.keywords, _xlpm.bestMatch))
)</f>
        <v>No Control</v>
      </c>
      <c r="P163" s="73" t="str">
        <f>IFERROR(INDEX(Table11[Failure Mode],MATCH(O163,Table11[Keyword],0)),"General Failure Mode")</f>
        <v>Control System Unavailable</v>
      </c>
      <c r="Q163" s="74" t="str">
        <f>IFERROR(INDEX(Table12[Failure Effect],MATCH(P163,Table12[Failure Mode],0)),"Operational performance degradation and need for maintenance review.")</f>
        <v>Loss of command response, unsafe operating condition, and immediate operational downtime.</v>
      </c>
      <c r="R163" s="73">
        <f>IFERROR(INDEX(Table13[Base Severity],MATCH(C163,Table13[Equipment Class],0)),6)</f>
        <v>8</v>
      </c>
      <c r="S163" s="73">
        <f>IFERROR(INDEX(Table2[Severity],MATCH(O163,Table2[Keyword],0)),0)</f>
        <v>6</v>
      </c>
      <c r="T163" s="73">
        <f>IFERROR(LOOKUP(N163,Table6[Minutes],Table6[Severity]),0)</f>
        <v>3</v>
      </c>
      <c r="U163" s="73">
        <f>MAX(ROUNDUP(AVERAGE(R163,T163),0),Unique_Data[[#This Row],[Keyword Severity]])</f>
        <v>6</v>
      </c>
      <c r="V163" s="73">
        <f>IFERROR(INDEX(Table5[Detectability],MATCH(O163,Table5[Keyword],0)),IFERROR(INDEX(Table13[Default Detectability],MATCH(C163,Table13[Equipment Class],0)),6))</f>
        <v>2</v>
      </c>
      <c r="W163" s="73">
        <f t="shared" si="8"/>
        <v>5</v>
      </c>
      <c r="X163" s="75">
        <f t="shared" si="9"/>
        <v>60</v>
      </c>
      <c r="Y163" s="74" t="str">
        <f>IFERROR(INDEX(Table10[Recommended Action],MATCH(O163,Table10[Keyword],0)),"Review failure &amp; perform RCA")</f>
        <v>Check control PLC, HMI comms, E-stop circuits; reload software if needed.</v>
      </c>
      <c r="Z163" s="11" t="s">
        <v>14271</v>
      </c>
      <c r="AA163" s="31" t="s">
        <v>14427</v>
      </c>
      <c r="AB163" s="31" t="s">
        <v>14428</v>
      </c>
      <c r="AC163" s="73" t="str">
        <f t="shared" si="10"/>
        <v>Low</v>
      </c>
      <c r="AD163" s="76">
        <v>45964</v>
      </c>
      <c r="AE163" s="75">
        <f>Unique_Data[[#This Row],[Severity (S)]]</f>
        <v>6</v>
      </c>
      <c r="AF163" s="75" cm="1">
        <f t="array" ref="AF16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63" s="75" cm="1">
        <f t="array" ref="AG16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63" s="75">
        <f t="shared" si="11"/>
        <v>12</v>
      </c>
      <c r="AI163" s="77" t="str" cm="1">
        <f t="array" aca="1" ref="AI163" ca="1">_xlfn.IFS(ISBLANK(Unique_Data[[#This Row],[Updated Action]]),"Open",NOT(ISBLANK(Unique_Data[[#This Row],[Updated Action]])),"Finished",AND(NOT(ISBLANK(Unique_Data[[#This Row],[Updated Action]])),Unique_Data[[#This Row],[Due date]]&gt;=TODAY()),"In Progress",Unique_Data[[#This Row],[Due date]]&lt;TODAY(),"Overdue")</f>
        <v>Finished</v>
      </c>
      <c r="AJ163" s="33"/>
    </row>
    <row r="164" spans="1:36">
      <c r="A164" s="11">
        <v>1200000127</v>
      </c>
      <c r="B164" s="11" t="s">
        <v>176</v>
      </c>
      <c r="C164" s="11" t="s">
        <v>25</v>
      </c>
      <c r="D164" s="12">
        <v>46158</v>
      </c>
      <c r="E164" s="11" t="s">
        <v>69</v>
      </c>
      <c r="F164"/>
      <c r="G164"/>
      <c r="H164" s="35" t="s">
        <v>177</v>
      </c>
      <c r="I164" s="71">
        <v>46158.576388888891</v>
      </c>
      <c r="J164" s="71">
        <v>46158.583333333336</v>
      </c>
      <c r="K164" s="11">
        <v>0.17</v>
      </c>
      <c r="L164" s="72">
        <v>46143</v>
      </c>
      <c r="M164" s="73">
        <f>_xlfn.ISOWEEKNUM(Unique_Data[[#This Row],[Created On]])</f>
        <v>20</v>
      </c>
      <c r="N164" s="73">
        <f>60*Unique_Data[[#This Row],[Downtime (hr.)]]</f>
        <v>10.200000000000001</v>
      </c>
      <c r="O164" s="73" t="str" cm="1">
        <f t="array" ref="O164">_xlfn.LET(
    _xlpm.text, LOWER(H164),
    _xlpm.keywords, Table2[Keyword],
    _xlpm.score,
        _xlfn.BYROW(_xlpm.keywords,
            _xlfn.LAMBDA(_xlpm.k,
                SUM(--ISNUMBER(SEARCH(_xlfn.TEXTSPLIT(LOWER(_xlpm.k)," "), _xlpm.text)))
            )
        ),
    _xlpm.bestMatch, _xlfn.XMATCH(MAX(_xlpm.score), _xlpm.score),
    IF(MAX(_xlpm.score)=0, "Other", INDEX(_xlpm.keywords, _xlpm.bestMatch))
)</f>
        <v>Other</v>
      </c>
      <c r="P164" s="73" t="str">
        <f>IFERROR(INDEX(Table11[Failure Mode],MATCH(O164,Table11[Keyword],0)),"General Failure Mode")</f>
        <v>General Failure Mode</v>
      </c>
      <c r="Q164" s="74" t="str">
        <f>IFERROR(INDEX(Table12[Failure Effect],MATCH(P164,Table12[Failure Mode],0)),"Operational performance degradation and need for maintenance review.")</f>
        <v>Operational performance degradation and need for maintenance review.</v>
      </c>
      <c r="R164" s="73">
        <f>IFERROR(INDEX(Table13[Base Severity],MATCH(C164,Table13[Equipment Class],0)),6)</f>
        <v>6</v>
      </c>
      <c r="S164" s="73">
        <f>IFERROR(INDEX(Table2[Severity],MATCH(O164,Table2[Keyword],0)),0)</f>
        <v>0</v>
      </c>
      <c r="T164" s="73">
        <f>IFERROR(LOOKUP(N164,Table6[Minutes],Table6[Severity]),0)</f>
        <v>4</v>
      </c>
      <c r="U164" s="73">
        <f>MAX(ROUNDUP(AVERAGE(R164,T164),0),Unique_Data[[#This Row],[Keyword Severity]])</f>
        <v>5</v>
      </c>
      <c r="V164" s="73">
        <f>IFERROR(INDEX(Table5[Detectability],MATCH(O164,Table5[Keyword],0)),IFERROR(INDEX(Table13[Default Detectability],MATCH(C164,Table13[Equipment Class],0)),6))</f>
        <v>6</v>
      </c>
      <c r="W164" s="73">
        <f t="shared" si="8"/>
        <v>1</v>
      </c>
      <c r="X164" s="75">
        <f t="shared" si="9"/>
        <v>30</v>
      </c>
      <c r="Y164" s="74" t="str">
        <f>IFERROR(INDEX(Table10[Recommended Action],MATCH(O164,Table10[Keyword],0)),"Review failure &amp; perform RCA")</f>
        <v>Review failure &amp; perform RCA</v>
      </c>
      <c r="Z164" s="11" t="s">
        <v>14271</v>
      </c>
      <c r="AA164" s="32"/>
      <c r="AB164" s="32"/>
      <c r="AC164" s="73" t="str">
        <f t="shared" si="10"/>
        <v>Low</v>
      </c>
      <c r="AD164" s="76"/>
      <c r="AE164" s="75">
        <f>Unique_Data[[#This Row],[Severity (S)]]</f>
        <v>5</v>
      </c>
      <c r="AF164" s="75" cm="1">
        <f t="array" ref="AF16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164" s="75" cm="1">
        <f t="array" ref="AG16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64" s="75">
        <f t="shared" si="11"/>
        <v>30</v>
      </c>
      <c r="AI164" s="77" t="str" cm="1">
        <f t="array" aca="1" ref="AI164" ca="1">_xlfn.IFS(ISBLANK(Unique_Data[[#This Row],[Updated Action]]),"Open",NOT(ISBLANK(Unique_Data[[#This Row],[Updated Action]])),"Finished",AND(NOT(ISBLANK(Unique_Data[[#This Row],[Updated Action]])),Unique_Data[[#This Row],[Due date]]&gt;=TODAY()),"In Progress",Unique_Data[[#This Row],[Due date]]&lt;TODAY(),"Overdue")</f>
        <v>Open</v>
      </c>
      <c r="AJ164" s="33"/>
    </row>
    <row r="165" spans="1:36">
      <c r="A165" s="11">
        <v>1200000128</v>
      </c>
      <c r="B165" s="11" t="s">
        <v>178</v>
      </c>
      <c r="C165" s="11" t="s">
        <v>16</v>
      </c>
      <c r="D165" s="12">
        <v>46160</v>
      </c>
      <c r="E165" s="11" t="s">
        <v>69</v>
      </c>
      <c r="F165"/>
      <c r="G165"/>
      <c r="H165" s="35" t="s">
        <v>179</v>
      </c>
      <c r="I165" s="71">
        <v>46159.910138888888</v>
      </c>
      <c r="J165" s="71">
        <v>46159.917280092595</v>
      </c>
      <c r="K165" s="11">
        <v>0.17</v>
      </c>
      <c r="L165" s="72">
        <v>46143</v>
      </c>
      <c r="M165" s="73">
        <f>_xlfn.ISOWEEKNUM(Unique_Data[[#This Row],[Created On]])</f>
        <v>21</v>
      </c>
      <c r="N165" s="73">
        <f>60*Unique_Data[[#This Row],[Downtime (hr.)]]</f>
        <v>10.200000000000001</v>
      </c>
      <c r="O165" s="73" t="str" cm="1">
        <f t="array" ref="O165">_xlfn.LET(
    _xlpm.text, LOWER(H165),
    _xlpm.keywords, Table2[Keyword],
    _xlpm.score,
        _xlfn.BYROW(_xlpm.keywords,
            _xlfn.LAMBDA(_xlpm.k,
                SUM(--ISNUMBER(SEARCH(_xlfn.TEXTSPLIT(LOWER(_xlpm.k)," "), _xlpm.text)))
            )
        ),
    _xlpm.bestMatch, _xlfn.XMATCH(MAX(_xlpm.score), _xlpm.score),
    IF(MAX(_xlpm.score)=0, "Other", INDEX(_xlpm.keywords, _xlpm.bestMatch))
)</f>
        <v>Collision</v>
      </c>
      <c r="P165" s="73" t="str">
        <f>IFERROR(INDEX(Table11[Failure Mode],MATCH(O165,Table11[Keyword],0)),"General Failure Mode")</f>
        <v>Collision / Impact Event</v>
      </c>
      <c r="Q165" s="74" t="str">
        <f>IFERROR(INDEX(Table12[Failure Effect],MATCH(P165,Table12[Failure Mode],0)),"Operational performance degradation and need for maintenance review.")</f>
        <v>Safety risk, structural damage, equipment outage, and possible container handling interruption.</v>
      </c>
      <c r="R165" s="73">
        <f>IFERROR(INDEX(Table13[Base Severity],MATCH(C165,Table13[Equipment Class],0)),6)</f>
        <v>8</v>
      </c>
      <c r="S165" s="73">
        <f>IFERROR(INDEX(Table2[Severity],MATCH(O165,Table2[Keyword],0)),0)</f>
        <v>10</v>
      </c>
      <c r="T165" s="73">
        <f>IFERROR(LOOKUP(N165,Table6[Minutes],Table6[Severity]),0)</f>
        <v>4</v>
      </c>
      <c r="U165" s="73">
        <f>MAX(ROUNDUP(AVERAGE(R165,T165),0),Unique_Data[[#This Row],[Keyword Severity]])</f>
        <v>10</v>
      </c>
      <c r="V165" s="73">
        <f>IFERROR(INDEX(Table5[Detectability],MATCH(O165,Table5[Keyword],0)),IFERROR(INDEX(Table13[Default Detectability],MATCH(C165,Table13[Equipment Class],0)),6))</f>
        <v>5</v>
      </c>
      <c r="W165" s="73">
        <f t="shared" si="8"/>
        <v>1</v>
      </c>
      <c r="X165" s="75">
        <f t="shared" si="9"/>
        <v>50</v>
      </c>
      <c r="Y165" s="74" t="str">
        <f>IFERROR(INDEX(Table10[Recommended Action],MATCH(O165,Table10[Keyword],0)),"Review failure &amp; perform RCA")</f>
        <v>Perform collision RCA, inspect structures and revalidate anti-collision sensors; retrain operators.</v>
      </c>
      <c r="Z165" s="11" t="s">
        <v>14271</v>
      </c>
      <c r="AA165" s="31" t="s">
        <v>14399</v>
      </c>
      <c r="AB165" s="31" t="s">
        <v>14488</v>
      </c>
      <c r="AC165" s="73" t="str">
        <f t="shared" si="10"/>
        <v>Low</v>
      </c>
      <c r="AD165" s="76">
        <v>46366</v>
      </c>
      <c r="AE165" s="75">
        <f>Unique_Data[[#This Row],[Severity (S)]]</f>
        <v>10</v>
      </c>
      <c r="AF165" s="75" cm="1">
        <f t="array" ref="AF16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165" s="75" cm="1">
        <f t="array" ref="AG16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65" s="75">
        <f t="shared" si="11"/>
        <v>50</v>
      </c>
      <c r="AI165" s="77" t="str" cm="1">
        <f t="array" aca="1" ref="AI165" ca="1">_xlfn.IFS(ISBLANK(Unique_Data[[#This Row],[Updated Action]]),"Open",NOT(ISBLANK(Unique_Data[[#This Row],[Updated Action]])),"Finished",AND(NOT(ISBLANK(Unique_Data[[#This Row],[Updated Action]])),Unique_Data[[#This Row],[Due date]]&gt;=TODAY()),"In Progress",Unique_Data[[#This Row],[Due date]]&lt;TODAY(),"Overdue")</f>
        <v>Finished</v>
      </c>
      <c r="AJ165" s="33"/>
    </row>
    <row r="166" spans="1:36">
      <c r="A166" s="11">
        <v>1200000129</v>
      </c>
      <c r="B166" s="11" t="s">
        <v>66</v>
      </c>
      <c r="C166" s="11" t="s">
        <v>16</v>
      </c>
      <c r="D166" s="12">
        <v>46160</v>
      </c>
      <c r="E166" s="11" t="s">
        <v>69</v>
      </c>
      <c r="F166"/>
      <c r="G166"/>
      <c r="H166" s="35" t="s">
        <v>180</v>
      </c>
      <c r="I166" s="71">
        <v>46160.057986111111</v>
      </c>
      <c r="J166" s="71">
        <v>46160.064780092594</v>
      </c>
      <c r="K166" s="11">
        <v>0.16</v>
      </c>
      <c r="L166" s="72">
        <v>46143</v>
      </c>
      <c r="M166" s="73">
        <f>_xlfn.ISOWEEKNUM(Unique_Data[[#This Row],[Created On]])</f>
        <v>21</v>
      </c>
      <c r="N166" s="73">
        <f>60*Unique_Data[[#This Row],[Downtime (hr.)]]</f>
        <v>9.6</v>
      </c>
      <c r="O166" s="73" t="str" cm="1">
        <f t="array" ref="O166">_xlfn.LET(
    _xlpm.text, LOWER(H166),
    _xlpm.keywords, Table2[Keyword],
    _xlpm.score,
        _xlfn.BYROW(_xlpm.keywords,
            _xlfn.LAMBDA(_xlpm.k,
                SUM(--ISNUMBER(SEARCH(_xlfn.TEXTSPLIT(LOWER(_xlpm.k)," "), _xlpm.text)))
            )
        ),
    _xlpm.bestMatch, _xlfn.XMATCH(MAX(_xlpm.score), _xlpm.score),
    IF(MAX(_xlpm.score)=0, "Other", INDEX(_xlpm.keywords, _xlpm.bestMatch))
)</f>
        <v>Steering</v>
      </c>
      <c r="P166" s="73" t="str">
        <f>IFERROR(INDEX(Table11[Failure Mode],MATCH(O166,Table11[Keyword],0)),"General Failure Mode")</f>
        <v>Steering System Fault</v>
      </c>
      <c r="Q166" s="74" t="str">
        <f>IFERROR(INDEX(Table12[Failure Effect],MATCH(P166,Table12[Failure Mode],0)),"Operational performance degradation and need for maintenance review.")</f>
        <v>Poor maneuverability, travel misalignment, safety risk, and operational delay.</v>
      </c>
      <c r="R166" s="73">
        <f>IFERROR(INDEX(Table13[Base Severity],MATCH(C166,Table13[Equipment Class],0)),6)</f>
        <v>8</v>
      </c>
      <c r="S166" s="73">
        <f>IFERROR(INDEX(Table2[Severity],MATCH(O166,Table2[Keyword],0)),0)</f>
        <v>6</v>
      </c>
      <c r="T166" s="73">
        <f>IFERROR(LOOKUP(N166,Table6[Minutes],Table6[Severity]),0)</f>
        <v>3</v>
      </c>
      <c r="U166" s="73">
        <f>MAX(ROUNDUP(AVERAGE(R166,T166),0),Unique_Data[[#This Row],[Keyword Severity]])</f>
        <v>6</v>
      </c>
      <c r="V166" s="73">
        <f>IFERROR(INDEX(Table5[Detectability],MATCH(O166,Table5[Keyword],0)),IFERROR(INDEX(Table13[Default Detectability],MATCH(C166,Table13[Equipment Class],0)),6))</f>
        <v>2</v>
      </c>
      <c r="W166" s="73">
        <f t="shared" si="8"/>
        <v>5</v>
      </c>
      <c r="X166" s="75">
        <f t="shared" si="9"/>
        <v>60</v>
      </c>
      <c r="Y166" s="74" t="str">
        <f>IFERROR(INDEX(Table10[Recommended Action],MATCH(O166,Table10[Keyword],0)),"Review failure &amp; perform RCA")</f>
        <v>Calibrate auto-steering; inspect linkages/sensors; realign wheels.</v>
      </c>
      <c r="Z166" s="11" t="s">
        <v>14271</v>
      </c>
      <c r="AA166" s="31" t="s">
        <v>14489</v>
      </c>
      <c r="AB166" s="31" t="s">
        <v>14490</v>
      </c>
      <c r="AC166" s="73" t="str">
        <f t="shared" si="10"/>
        <v>Low</v>
      </c>
      <c r="AD166" s="76">
        <v>46180</v>
      </c>
      <c r="AE166" s="75">
        <f>Unique_Data[[#This Row],[Severity (S)]]</f>
        <v>6</v>
      </c>
      <c r="AF166" s="75" cm="1">
        <f t="array" ref="AF16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66" s="75" cm="1">
        <f t="array" ref="AG16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66" s="75">
        <f t="shared" si="11"/>
        <v>18</v>
      </c>
      <c r="AI166" s="77" t="str" cm="1">
        <f t="array" aca="1" ref="AI166" ca="1">_xlfn.IFS(ISBLANK(Unique_Data[[#This Row],[Updated Action]]),"Open",NOT(ISBLANK(Unique_Data[[#This Row],[Updated Action]])),"Finished",AND(NOT(ISBLANK(Unique_Data[[#This Row],[Updated Action]])),Unique_Data[[#This Row],[Due date]]&gt;=TODAY()),"In Progress",Unique_Data[[#This Row],[Due date]]&lt;TODAY(),"Overdue")</f>
        <v>Finished</v>
      </c>
      <c r="AJ166" s="33"/>
    </row>
    <row r="167" spans="1:36">
      <c r="A167" s="11">
        <v>1200000131</v>
      </c>
      <c r="B167" s="11" t="s">
        <v>114</v>
      </c>
      <c r="C167" s="11" t="s">
        <v>16</v>
      </c>
      <c r="D167" s="12">
        <v>46160</v>
      </c>
      <c r="E167" s="11" t="s">
        <v>69</v>
      </c>
      <c r="F167"/>
      <c r="G167"/>
      <c r="H167" s="35" t="s">
        <v>180</v>
      </c>
      <c r="I167" s="71">
        <v>46160.250509259262</v>
      </c>
      <c r="J167" s="71">
        <v>46160.260601851849</v>
      </c>
      <c r="K167" s="11">
        <v>0.24</v>
      </c>
      <c r="L167" s="72">
        <v>46143</v>
      </c>
      <c r="M167" s="73">
        <f>_xlfn.ISOWEEKNUM(Unique_Data[[#This Row],[Created On]])</f>
        <v>21</v>
      </c>
      <c r="N167" s="73">
        <f>60*Unique_Data[[#This Row],[Downtime (hr.)]]</f>
        <v>14.399999999999999</v>
      </c>
      <c r="O167" s="73" t="str" cm="1">
        <f t="array" ref="O167">_xlfn.LET(
    _xlpm.text, LOWER(H167),
    _xlpm.keywords, Table2[Keyword],
    _xlpm.score,
        _xlfn.BYROW(_xlpm.keywords,
            _xlfn.LAMBDA(_xlpm.k,
                SUM(--ISNUMBER(SEARCH(_xlfn.TEXTSPLIT(LOWER(_xlpm.k)," "), _xlpm.text)))
            )
        ),
    _xlpm.bestMatch, _xlfn.XMATCH(MAX(_xlpm.score), _xlpm.score),
    IF(MAX(_xlpm.score)=0, "Other", INDEX(_xlpm.keywords, _xlpm.bestMatch))
)</f>
        <v>Steering</v>
      </c>
      <c r="P167" s="73" t="str">
        <f>IFERROR(INDEX(Table11[Failure Mode],MATCH(O167,Table11[Keyword],0)),"General Failure Mode")</f>
        <v>Steering System Fault</v>
      </c>
      <c r="Q167" s="74" t="str">
        <f>IFERROR(INDEX(Table12[Failure Effect],MATCH(P167,Table12[Failure Mode],0)),"Operational performance degradation and need for maintenance review.")</f>
        <v>Poor maneuverability, travel misalignment, safety risk, and operational delay.</v>
      </c>
      <c r="R167" s="73">
        <f>IFERROR(INDEX(Table13[Base Severity],MATCH(C167,Table13[Equipment Class],0)),6)</f>
        <v>8</v>
      </c>
      <c r="S167" s="73">
        <f>IFERROR(INDEX(Table2[Severity],MATCH(O167,Table2[Keyword],0)),0)</f>
        <v>6</v>
      </c>
      <c r="T167" s="73">
        <f>IFERROR(LOOKUP(N167,Table6[Minutes],Table6[Severity]),0)</f>
        <v>4</v>
      </c>
      <c r="U167" s="73">
        <f>MAX(ROUNDUP(AVERAGE(R167,T167),0),Unique_Data[[#This Row],[Keyword Severity]])</f>
        <v>6</v>
      </c>
      <c r="V167" s="73">
        <f>IFERROR(INDEX(Table5[Detectability],MATCH(O167,Table5[Keyword],0)),IFERROR(INDEX(Table13[Default Detectability],MATCH(C167,Table13[Equipment Class],0)),6))</f>
        <v>2</v>
      </c>
      <c r="W167" s="73">
        <f t="shared" si="8"/>
        <v>4</v>
      </c>
      <c r="X167" s="75">
        <f t="shared" si="9"/>
        <v>48</v>
      </c>
      <c r="Y167" s="74" t="str">
        <f>IFERROR(INDEX(Table10[Recommended Action],MATCH(O167,Table10[Keyword],0)),"Review failure &amp; perform RCA")</f>
        <v>Calibrate auto-steering; inspect linkages/sensors; realign wheels.</v>
      </c>
      <c r="Z167" s="11" t="s">
        <v>14271</v>
      </c>
      <c r="AA167" s="32"/>
      <c r="AB167" s="32"/>
      <c r="AC167" s="73" t="str">
        <f t="shared" si="10"/>
        <v>Low</v>
      </c>
      <c r="AD167" s="76"/>
      <c r="AE167" s="75">
        <f>Unique_Data[[#This Row],[Severity (S)]]</f>
        <v>6</v>
      </c>
      <c r="AF167" s="75" cm="1">
        <f t="array" ref="AF16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67" s="75" cm="1">
        <f t="array" ref="AG16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67" s="75">
        <f t="shared" si="11"/>
        <v>48</v>
      </c>
      <c r="AI167" s="77" t="str" cm="1">
        <f t="array" aca="1" ref="AI167" ca="1">_xlfn.IFS(ISBLANK(Unique_Data[[#This Row],[Updated Action]]),"Open",NOT(ISBLANK(Unique_Data[[#This Row],[Updated Action]])),"Finished",AND(NOT(ISBLANK(Unique_Data[[#This Row],[Updated Action]])),Unique_Data[[#This Row],[Due date]]&gt;=TODAY()),"In Progress",Unique_Data[[#This Row],[Due date]]&lt;TODAY(),"Overdue")</f>
        <v>Open</v>
      </c>
      <c r="AJ167" s="33"/>
    </row>
    <row r="168" spans="1:36">
      <c r="A168" s="11">
        <v>1200000132</v>
      </c>
      <c r="B168" s="11" t="s">
        <v>97</v>
      </c>
      <c r="C168" s="11" t="s">
        <v>16</v>
      </c>
      <c r="D168" s="12">
        <v>46160</v>
      </c>
      <c r="E168" s="11" t="s">
        <v>69</v>
      </c>
      <c r="F168"/>
      <c r="G168"/>
      <c r="H168" s="35" t="s">
        <v>119</v>
      </c>
      <c r="I168" s="71">
        <v>46160.326388888891</v>
      </c>
      <c r="J168" s="71">
        <v>46160.336805555555</v>
      </c>
      <c r="K168" s="11">
        <v>0.25</v>
      </c>
      <c r="L168" s="72">
        <v>46143</v>
      </c>
      <c r="M168" s="73">
        <f>_xlfn.ISOWEEKNUM(Unique_Data[[#This Row],[Created On]])</f>
        <v>21</v>
      </c>
      <c r="N168" s="73">
        <f>60*Unique_Data[[#This Row],[Downtime (hr.)]]</f>
        <v>15</v>
      </c>
      <c r="O168" s="73" t="str" cm="1">
        <f t="array" ref="O168">_xlfn.LET(
    _xlpm.text, LOWER(H168),
    _xlpm.keywords, Table2[Keyword],
    _xlpm.score,
        _xlfn.BYROW(_xlpm.keywords,
            _xlfn.LAMBDA(_xlpm.k,
                SUM(--ISNUMBER(SEARCH(_xlfn.TEXTSPLIT(LOWER(_xlpm.k)," "), _xlpm.text)))
            )
        ),
    _xlpm.bestMatch, _xlfn.XMATCH(MAX(_xlpm.score), _xlpm.score),
    IF(MAX(_xlpm.score)=0, "Other", INDEX(_xlpm.keywords, _xlpm.bestMatch))
)</f>
        <v>No Gantry</v>
      </c>
      <c r="P168" s="73" t="str">
        <f>IFERROR(INDEX(Table11[Failure Mode],MATCH(O168,Table11[Keyword],0)),"General Failure Mode")</f>
        <v>Gantry Motion Failure</v>
      </c>
      <c r="Q168" s="74" t="str">
        <f>IFERROR(INDEX(Table12[Failure Effect],MATCH(P168,Table12[Failure Mode],0)),"Operational performance degradation and need for maintenance review.")</f>
        <v>Equipment cannot travel to position, causing job delay, queue buildup, and lower productivity.</v>
      </c>
      <c r="R168" s="73">
        <f>IFERROR(INDEX(Table13[Base Severity],MATCH(C168,Table13[Equipment Class],0)),6)</f>
        <v>8</v>
      </c>
      <c r="S168" s="73">
        <f>IFERROR(INDEX(Table2[Severity],MATCH(O168,Table2[Keyword],0)),0)</f>
        <v>6</v>
      </c>
      <c r="T168" s="73">
        <f>IFERROR(LOOKUP(N168,Table6[Minutes],Table6[Severity]),0)</f>
        <v>4</v>
      </c>
      <c r="U168" s="73">
        <f>MAX(ROUNDUP(AVERAGE(R168,T168),0),Unique_Data[[#This Row],[Keyword Severity]])</f>
        <v>6</v>
      </c>
      <c r="V168" s="73">
        <f>IFERROR(INDEX(Table5[Detectability],MATCH(O168,Table5[Keyword],0)),IFERROR(INDEX(Table13[Default Detectability],MATCH(C168,Table13[Equipment Class],0)),6))</f>
        <v>3</v>
      </c>
      <c r="W168" s="73">
        <f t="shared" si="8"/>
        <v>6</v>
      </c>
      <c r="X168" s="75">
        <f t="shared" si="9"/>
        <v>108</v>
      </c>
      <c r="Y168" s="74" t="str">
        <f>IFERROR(INDEX(Table10[Recommended Action],MATCH(O168,Table10[Keyword],0)),"Review failure &amp; perform RCA")</f>
        <v>Inspect busbar/limit switches, travel drives and interlocks; test inverter and alignment.</v>
      </c>
      <c r="Z168" s="11" t="s">
        <v>14271</v>
      </c>
      <c r="AA168" s="32" t="s">
        <v>14446</v>
      </c>
      <c r="AB168" s="32" t="s">
        <v>14352</v>
      </c>
      <c r="AC168" s="73" t="str">
        <f t="shared" si="10"/>
        <v>Medium</v>
      </c>
      <c r="AD168" s="76">
        <v>46082</v>
      </c>
      <c r="AE168" s="75">
        <f>Unique_Data[[#This Row],[Severity (S)]]</f>
        <v>6</v>
      </c>
      <c r="AF168" s="75" cm="1">
        <f t="array" ref="AF16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68" s="75" cm="1">
        <f t="array" ref="AG16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168" s="75">
        <f t="shared" si="11"/>
        <v>108</v>
      </c>
      <c r="AI168" s="77" t="str" cm="1">
        <f t="array" aca="1" ref="AI168" ca="1">_xlfn.IFS(ISBLANK(Unique_Data[[#This Row],[Updated Action]]),"Open",NOT(ISBLANK(Unique_Data[[#This Row],[Updated Action]])),"Finished",AND(NOT(ISBLANK(Unique_Data[[#This Row],[Updated Action]])),Unique_Data[[#This Row],[Due date]]&gt;=TODAY()),"In Progress",Unique_Data[[#This Row],[Due date]]&lt;TODAY(),"Overdue")</f>
        <v>Finished</v>
      </c>
      <c r="AJ168" s="33"/>
    </row>
    <row r="169" spans="1:36">
      <c r="A169" s="11">
        <v>1200000133</v>
      </c>
      <c r="B169" s="11" t="s">
        <v>106</v>
      </c>
      <c r="C169" s="11" t="s">
        <v>16</v>
      </c>
      <c r="D169" s="12">
        <v>46160</v>
      </c>
      <c r="E169" s="11" t="s">
        <v>69</v>
      </c>
      <c r="F169"/>
      <c r="G169"/>
      <c r="H169" s="35" t="s">
        <v>181</v>
      </c>
      <c r="I169" s="71">
        <v>46160.347222222219</v>
      </c>
      <c r="J169" s="71">
        <v>46160.354166666664</v>
      </c>
      <c r="K169" s="11">
        <v>0.17</v>
      </c>
      <c r="L169" s="72">
        <v>46143</v>
      </c>
      <c r="M169" s="73">
        <f>_xlfn.ISOWEEKNUM(Unique_Data[[#This Row],[Created On]])</f>
        <v>21</v>
      </c>
      <c r="N169" s="73">
        <f>60*Unique_Data[[#This Row],[Downtime (hr.)]]</f>
        <v>10.200000000000001</v>
      </c>
      <c r="O169" s="73" t="str" cm="1">
        <f t="array" ref="O169">_xlfn.LET(
    _xlpm.text, LOWER(H169),
    _xlpm.keywords, Table2[Keyword],
    _xlpm.score,
        _xlfn.BYROW(_xlpm.keywords,
            _xlfn.LAMBDA(_xlpm.k,
                SUM(--ISNUMBER(SEARCH(_xlfn.TEXTSPLIT(LOWER(_xlpm.k)," "), _xlpm.text)))
            )
        ),
    _xlpm.bestMatch, _xlfn.XMATCH(MAX(_xlpm.score), _xlpm.score),
    IF(MAX(_xlpm.score)=0, "Other", INDEX(_xlpm.keywords, _xlpm.bestMatch))
)</f>
        <v>No Control</v>
      </c>
      <c r="P169" s="73" t="str">
        <f>IFERROR(INDEX(Table11[Failure Mode],MATCH(O169,Table11[Keyword],0)),"General Failure Mode")</f>
        <v>Control System Unavailable</v>
      </c>
      <c r="Q169" s="74" t="str">
        <f>IFERROR(INDEX(Table12[Failure Effect],MATCH(P169,Table12[Failure Mode],0)),"Operational performance degradation and need for maintenance review.")</f>
        <v>Loss of command response, unsafe operating condition, and immediate operational downtime.</v>
      </c>
      <c r="R169" s="73">
        <f>IFERROR(INDEX(Table13[Base Severity],MATCH(C169,Table13[Equipment Class],0)),6)</f>
        <v>8</v>
      </c>
      <c r="S169" s="73">
        <f>IFERROR(INDEX(Table2[Severity],MATCH(O169,Table2[Keyword],0)),0)</f>
        <v>6</v>
      </c>
      <c r="T169" s="73">
        <f>IFERROR(LOOKUP(N169,Table6[Minutes],Table6[Severity]),0)</f>
        <v>4</v>
      </c>
      <c r="U169" s="73">
        <f>MAX(ROUNDUP(AVERAGE(R169,T169),0),Unique_Data[[#This Row],[Keyword Severity]])</f>
        <v>6</v>
      </c>
      <c r="V169" s="73">
        <f>IFERROR(INDEX(Table5[Detectability],MATCH(O169,Table5[Keyword],0)),IFERROR(INDEX(Table13[Default Detectability],MATCH(C169,Table13[Equipment Class],0)),6))</f>
        <v>2</v>
      </c>
      <c r="W169" s="73">
        <f t="shared" si="8"/>
        <v>5</v>
      </c>
      <c r="X169" s="75">
        <f t="shared" si="9"/>
        <v>60</v>
      </c>
      <c r="Y169" s="74" t="str">
        <f>IFERROR(INDEX(Table10[Recommended Action],MATCH(O169,Table10[Keyword],0)),"Review failure &amp; perform RCA")</f>
        <v>Check control PLC, HMI comms, E-stop circuits; reload software if needed.</v>
      </c>
      <c r="Z169" s="11" t="s">
        <v>14271</v>
      </c>
      <c r="AA169" s="32" t="s">
        <v>14392</v>
      </c>
      <c r="AB169" s="32" t="s">
        <v>14491</v>
      </c>
      <c r="AC169" s="73" t="str">
        <f t="shared" si="10"/>
        <v>Low</v>
      </c>
      <c r="AD169" s="76">
        <v>46188</v>
      </c>
      <c r="AE169" s="75">
        <f>Unique_Data[[#This Row],[Severity (S)]]</f>
        <v>6</v>
      </c>
      <c r="AF169" s="75" cm="1">
        <f t="array" ref="AF16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69" s="75" cm="1">
        <f t="array" ref="AG16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69" s="75">
        <f t="shared" si="11"/>
        <v>24</v>
      </c>
      <c r="AI169" s="77" t="str" cm="1">
        <f t="array" aca="1" ref="AI169" ca="1">_xlfn.IFS(ISBLANK(Unique_Data[[#This Row],[Updated Action]]),"Open",NOT(ISBLANK(Unique_Data[[#This Row],[Updated Action]])),"Finished",AND(NOT(ISBLANK(Unique_Data[[#This Row],[Updated Action]])),Unique_Data[[#This Row],[Due date]]&gt;=TODAY()),"In Progress",Unique_Data[[#This Row],[Due date]]&lt;TODAY(),"Overdue")</f>
        <v>Finished</v>
      </c>
      <c r="AJ169" s="33"/>
    </row>
    <row r="170" spans="1:36">
      <c r="A170" s="11">
        <v>1200000135</v>
      </c>
      <c r="B170" s="11" t="s">
        <v>58</v>
      </c>
      <c r="C170" s="11" t="s">
        <v>16</v>
      </c>
      <c r="D170" s="12">
        <v>46160</v>
      </c>
      <c r="E170" s="11" t="s">
        <v>69</v>
      </c>
      <c r="F170"/>
      <c r="G170"/>
      <c r="H170" s="35" t="s">
        <v>119</v>
      </c>
      <c r="I170" s="71">
        <v>46160.447916666664</v>
      </c>
      <c r="J170" s="71">
        <v>46160.454861111109</v>
      </c>
      <c r="K170" s="11">
        <v>0.17</v>
      </c>
      <c r="L170" s="72">
        <v>46143</v>
      </c>
      <c r="M170" s="73">
        <f>_xlfn.ISOWEEKNUM(Unique_Data[[#This Row],[Created On]])</f>
        <v>21</v>
      </c>
      <c r="N170" s="73">
        <f>60*Unique_Data[[#This Row],[Downtime (hr.)]]</f>
        <v>10.200000000000001</v>
      </c>
      <c r="O170" s="73" t="str" cm="1">
        <f t="array" ref="O170">_xlfn.LET(
    _xlpm.text, LOWER(H170),
    _xlpm.keywords, Table2[Keyword],
    _xlpm.score,
        _xlfn.BYROW(_xlpm.keywords,
            _xlfn.LAMBDA(_xlpm.k,
                SUM(--ISNUMBER(SEARCH(_xlfn.TEXTSPLIT(LOWER(_xlpm.k)," "), _xlpm.text)))
            )
        ),
    _xlpm.bestMatch, _xlfn.XMATCH(MAX(_xlpm.score), _xlpm.score),
    IF(MAX(_xlpm.score)=0, "Other", INDEX(_xlpm.keywords, _xlpm.bestMatch))
)</f>
        <v>No Gantry</v>
      </c>
      <c r="P170" s="73" t="str">
        <f>IFERROR(INDEX(Table11[Failure Mode],MATCH(O170,Table11[Keyword],0)),"General Failure Mode")</f>
        <v>Gantry Motion Failure</v>
      </c>
      <c r="Q170" s="74" t="str">
        <f>IFERROR(INDEX(Table12[Failure Effect],MATCH(P170,Table12[Failure Mode],0)),"Operational performance degradation and need for maintenance review.")</f>
        <v>Equipment cannot travel to position, causing job delay, queue buildup, and lower productivity.</v>
      </c>
      <c r="R170" s="73">
        <f>IFERROR(INDEX(Table13[Base Severity],MATCH(C170,Table13[Equipment Class],0)),6)</f>
        <v>8</v>
      </c>
      <c r="S170" s="73">
        <f>IFERROR(INDEX(Table2[Severity],MATCH(O170,Table2[Keyword],0)),0)</f>
        <v>6</v>
      </c>
      <c r="T170" s="73">
        <f>IFERROR(LOOKUP(N170,Table6[Minutes],Table6[Severity]),0)</f>
        <v>4</v>
      </c>
      <c r="U170" s="73">
        <f>MAX(ROUNDUP(AVERAGE(R170,T170),0),Unique_Data[[#This Row],[Keyword Severity]])</f>
        <v>6</v>
      </c>
      <c r="V170" s="73">
        <f>IFERROR(INDEX(Table5[Detectability],MATCH(O170,Table5[Keyword],0)),IFERROR(INDEX(Table13[Default Detectability],MATCH(C170,Table13[Equipment Class],0)),6))</f>
        <v>3</v>
      </c>
      <c r="W170" s="73">
        <f t="shared" si="8"/>
        <v>5</v>
      </c>
      <c r="X170" s="75">
        <f t="shared" si="9"/>
        <v>90</v>
      </c>
      <c r="Y170" s="74" t="str">
        <f>IFERROR(INDEX(Table10[Recommended Action],MATCH(O170,Table10[Keyword],0)),"Review failure &amp; perform RCA")</f>
        <v>Inspect busbar/limit switches, travel drives and interlocks; test inverter and alignment.</v>
      </c>
      <c r="Z170" s="11" t="s">
        <v>14271</v>
      </c>
      <c r="AA170" s="32" t="s">
        <v>14492</v>
      </c>
      <c r="AB170" s="32" t="s">
        <v>14493</v>
      </c>
      <c r="AC170" s="73" t="str">
        <f t="shared" si="10"/>
        <v>Low</v>
      </c>
      <c r="AD170" s="76">
        <v>46159</v>
      </c>
      <c r="AE170" s="75">
        <f>Unique_Data[[#This Row],[Severity (S)]]</f>
        <v>6</v>
      </c>
      <c r="AF170" s="75" cm="1">
        <f t="array" ref="AF17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70" s="75" cm="1">
        <f t="array" ref="AG17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70" s="75">
        <f t="shared" si="11"/>
        <v>90</v>
      </c>
      <c r="AI170" s="77" t="str" cm="1">
        <f t="array" aca="1" ref="AI170" ca="1">_xlfn.IFS(ISBLANK(Unique_Data[[#This Row],[Updated Action]]),"Open",NOT(ISBLANK(Unique_Data[[#This Row],[Updated Action]])),"Finished",AND(NOT(ISBLANK(Unique_Data[[#This Row],[Updated Action]])),Unique_Data[[#This Row],[Due date]]&gt;=TODAY()),"In Progress",Unique_Data[[#This Row],[Due date]]&lt;TODAY(),"Overdue")</f>
        <v>Finished</v>
      </c>
      <c r="AJ170" s="33"/>
    </row>
    <row r="171" spans="1:36">
      <c r="A171" s="11">
        <v>1200000136</v>
      </c>
      <c r="B171" s="11" t="s">
        <v>178</v>
      </c>
      <c r="C171" s="11" t="s">
        <v>16</v>
      </c>
      <c r="D171" s="12">
        <v>46161</v>
      </c>
      <c r="E171" s="11" t="s">
        <v>69</v>
      </c>
      <c r="F171"/>
      <c r="G171"/>
      <c r="H171" s="35" t="s">
        <v>119</v>
      </c>
      <c r="I171" s="71">
        <v>46161.6875</v>
      </c>
      <c r="J171" s="71">
        <v>46161.694444444445</v>
      </c>
      <c r="K171" s="11">
        <v>0.17</v>
      </c>
      <c r="L171" s="72">
        <v>46143</v>
      </c>
      <c r="M171" s="73">
        <f>_xlfn.ISOWEEKNUM(Unique_Data[[#This Row],[Created On]])</f>
        <v>21</v>
      </c>
      <c r="N171" s="73">
        <f>60*Unique_Data[[#This Row],[Downtime (hr.)]]</f>
        <v>10.200000000000001</v>
      </c>
      <c r="O171" s="73" t="str" cm="1">
        <f t="array" ref="O171">_xlfn.LET(
    _xlpm.text, LOWER(H171),
    _xlpm.keywords, Table2[Keyword],
    _xlpm.score,
        _xlfn.BYROW(_xlpm.keywords,
            _xlfn.LAMBDA(_xlpm.k,
                SUM(--ISNUMBER(SEARCH(_xlfn.TEXTSPLIT(LOWER(_xlpm.k)," "), _xlpm.text)))
            )
        ),
    _xlpm.bestMatch, _xlfn.XMATCH(MAX(_xlpm.score), _xlpm.score),
    IF(MAX(_xlpm.score)=0, "Other", INDEX(_xlpm.keywords, _xlpm.bestMatch))
)</f>
        <v>No Gantry</v>
      </c>
      <c r="P171" s="73" t="str">
        <f>IFERROR(INDEX(Table11[Failure Mode],MATCH(O171,Table11[Keyword],0)),"General Failure Mode")</f>
        <v>Gantry Motion Failure</v>
      </c>
      <c r="Q171" s="74" t="str">
        <f>IFERROR(INDEX(Table12[Failure Effect],MATCH(P171,Table12[Failure Mode],0)),"Operational performance degradation and need for maintenance review.")</f>
        <v>Equipment cannot travel to position, causing job delay, queue buildup, and lower productivity.</v>
      </c>
      <c r="R171" s="73">
        <f>IFERROR(INDEX(Table13[Base Severity],MATCH(C171,Table13[Equipment Class],0)),6)</f>
        <v>8</v>
      </c>
      <c r="S171" s="73">
        <f>IFERROR(INDEX(Table2[Severity],MATCH(O171,Table2[Keyword],0)),0)</f>
        <v>6</v>
      </c>
      <c r="T171" s="73">
        <f>IFERROR(LOOKUP(N171,Table6[Minutes],Table6[Severity]),0)</f>
        <v>4</v>
      </c>
      <c r="U171" s="73">
        <f>MAX(ROUNDUP(AVERAGE(R171,T171),0),Unique_Data[[#This Row],[Keyword Severity]])</f>
        <v>6</v>
      </c>
      <c r="V171" s="73">
        <f>IFERROR(INDEX(Table5[Detectability],MATCH(O171,Table5[Keyword],0)),IFERROR(INDEX(Table13[Default Detectability],MATCH(C171,Table13[Equipment Class],0)),6))</f>
        <v>3</v>
      </c>
      <c r="W171" s="73">
        <f t="shared" si="8"/>
        <v>4</v>
      </c>
      <c r="X171" s="75">
        <f t="shared" si="9"/>
        <v>72</v>
      </c>
      <c r="Y171" s="74" t="str">
        <f>IFERROR(INDEX(Table10[Recommended Action],MATCH(O171,Table10[Keyword],0)),"Review failure &amp; perform RCA")</f>
        <v>Inspect busbar/limit switches, travel drives and interlocks; test inverter and alignment.</v>
      </c>
      <c r="Z171" s="11" t="s">
        <v>14271</v>
      </c>
      <c r="AA171" s="31" t="s">
        <v>14494</v>
      </c>
      <c r="AB171" s="31" t="s">
        <v>14495</v>
      </c>
      <c r="AC171" s="73" t="str">
        <f t="shared" si="10"/>
        <v>Low</v>
      </c>
      <c r="AD171" s="76">
        <v>46202</v>
      </c>
      <c r="AE171" s="75">
        <f>Unique_Data[[#This Row],[Severity (S)]]</f>
        <v>6</v>
      </c>
      <c r="AF171" s="75" cm="1">
        <f t="array" ref="AF17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71" s="75" cm="1">
        <f t="array" ref="AG17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71" s="75">
        <f t="shared" si="11"/>
        <v>6</v>
      </c>
      <c r="AI171" s="77" t="str" cm="1">
        <f t="array" aca="1" ref="AI171" ca="1">_xlfn.IFS(ISBLANK(Unique_Data[[#This Row],[Updated Action]]),"Open",NOT(ISBLANK(Unique_Data[[#This Row],[Updated Action]])),"Finished",AND(NOT(ISBLANK(Unique_Data[[#This Row],[Updated Action]])),Unique_Data[[#This Row],[Due date]]&gt;=TODAY()),"In Progress",Unique_Data[[#This Row],[Due date]]&lt;TODAY(),"Overdue")</f>
        <v>Finished</v>
      </c>
      <c r="AJ171" s="33"/>
    </row>
    <row r="172" spans="1:36">
      <c r="A172" s="11">
        <v>1200000137</v>
      </c>
      <c r="B172" s="11" t="s">
        <v>106</v>
      </c>
      <c r="C172" s="11" t="s">
        <v>16</v>
      </c>
      <c r="D172" s="12">
        <v>46161</v>
      </c>
      <c r="E172" s="11" t="s">
        <v>69</v>
      </c>
      <c r="F172"/>
      <c r="G172"/>
      <c r="H172" s="35" t="s">
        <v>180</v>
      </c>
      <c r="I172" s="71">
        <v>46156.542013888888</v>
      </c>
      <c r="J172" s="71">
        <v>46156.548958333333</v>
      </c>
      <c r="K172" s="11">
        <v>0.17</v>
      </c>
      <c r="L172" s="72">
        <v>46143</v>
      </c>
      <c r="M172" s="73">
        <f>_xlfn.ISOWEEKNUM(Unique_Data[[#This Row],[Created On]])</f>
        <v>21</v>
      </c>
      <c r="N172" s="73">
        <f>60*Unique_Data[[#This Row],[Downtime (hr.)]]</f>
        <v>10.200000000000001</v>
      </c>
      <c r="O172" s="73" t="str" cm="1">
        <f t="array" ref="O172">_xlfn.LET(
    _xlpm.text, LOWER(H172),
    _xlpm.keywords, Table2[Keyword],
    _xlpm.score,
        _xlfn.BYROW(_xlpm.keywords,
            _xlfn.LAMBDA(_xlpm.k,
                SUM(--ISNUMBER(SEARCH(_xlfn.TEXTSPLIT(LOWER(_xlpm.k)," "), _xlpm.text)))
            )
        ),
    _xlpm.bestMatch, _xlfn.XMATCH(MAX(_xlpm.score), _xlpm.score),
    IF(MAX(_xlpm.score)=0, "Other", INDEX(_xlpm.keywords, _xlpm.bestMatch))
)</f>
        <v>Steering</v>
      </c>
      <c r="P172" s="73" t="str">
        <f>IFERROR(INDEX(Table11[Failure Mode],MATCH(O172,Table11[Keyword],0)),"General Failure Mode")</f>
        <v>Steering System Fault</v>
      </c>
      <c r="Q172" s="74" t="str">
        <f>IFERROR(INDEX(Table12[Failure Effect],MATCH(P172,Table12[Failure Mode],0)),"Operational performance degradation and need for maintenance review.")</f>
        <v>Poor maneuverability, travel misalignment, safety risk, and operational delay.</v>
      </c>
      <c r="R172" s="73">
        <f>IFERROR(INDEX(Table13[Base Severity],MATCH(C172,Table13[Equipment Class],0)),6)</f>
        <v>8</v>
      </c>
      <c r="S172" s="73">
        <f>IFERROR(INDEX(Table2[Severity],MATCH(O172,Table2[Keyword],0)),0)</f>
        <v>6</v>
      </c>
      <c r="T172" s="73">
        <f>IFERROR(LOOKUP(N172,Table6[Minutes],Table6[Severity]),0)</f>
        <v>4</v>
      </c>
      <c r="U172" s="73">
        <f>MAX(ROUNDUP(AVERAGE(R172,T172),0),Unique_Data[[#This Row],[Keyword Severity]])</f>
        <v>6</v>
      </c>
      <c r="V172" s="73">
        <f>IFERROR(INDEX(Table5[Detectability],MATCH(O172,Table5[Keyword],0)),IFERROR(INDEX(Table13[Default Detectability],MATCH(C172,Table13[Equipment Class],0)),6))</f>
        <v>2</v>
      </c>
      <c r="W172" s="73">
        <f t="shared" si="8"/>
        <v>3</v>
      </c>
      <c r="X172" s="75">
        <f t="shared" si="9"/>
        <v>36</v>
      </c>
      <c r="Y172" s="74" t="str">
        <f>IFERROR(INDEX(Table10[Recommended Action],MATCH(O172,Table10[Keyword],0)),"Review failure &amp; perform RCA")</f>
        <v>Calibrate auto-steering; inspect linkages/sensors; realign wheels.</v>
      </c>
      <c r="Z172" s="11" t="s">
        <v>14271</v>
      </c>
      <c r="AA172" s="31" t="s">
        <v>14496</v>
      </c>
      <c r="AB172" s="31" t="s">
        <v>14497</v>
      </c>
      <c r="AC172" s="73" t="str">
        <f t="shared" si="10"/>
        <v>Low</v>
      </c>
      <c r="AD172" s="76">
        <v>46209</v>
      </c>
      <c r="AE172" s="75">
        <f>Unique_Data[[#This Row],[Severity (S)]]</f>
        <v>6</v>
      </c>
      <c r="AF172" s="75" cm="1">
        <f t="array" ref="AF17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72" s="75" cm="1">
        <f t="array" ref="AG17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72" s="75">
        <f t="shared" si="11"/>
        <v>36</v>
      </c>
      <c r="AI172" s="77" t="str" cm="1">
        <f t="array" aca="1" ref="AI172" ca="1">_xlfn.IFS(ISBLANK(Unique_Data[[#This Row],[Updated Action]]),"Open",NOT(ISBLANK(Unique_Data[[#This Row],[Updated Action]])),"Finished",AND(NOT(ISBLANK(Unique_Data[[#This Row],[Updated Action]])),Unique_Data[[#This Row],[Due date]]&gt;=TODAY()),"In Progress",Unique_Data[[#This Row],[Due date]]&lt;TODAY(),"Overdue")</f>
        <v>Finished</v>
      </c>
      <c r="AJ172" s="33"/>
    </row>
    <row r="173" spans="1:36">
      <c r="A173" s="11">
        <v>1200000139</v>
      </c>
      <c r="B173" s="11" t="s">
        <v>132</v>
      </c>
      <c r="C173" s="11" t="s">
        <v>16</v>
      </c>
      <c r="D173" s="12">
        <v>46162</v>
      </c>
      <c r="E173" s="11" t="s">
        <v>69</v>
      </c>
      <c r="F173"/>
      <c r="G173"/>
      <c r="H173" s="35" t="s">
        <v>126</v>
      </c>
      <c r="I173" s="71">
        <v>46161.95416666667</v>
      </c>
      <c r="J173" s="71">
        <v>46161.972222222219</v>
      </c>
      <c r="K173" s="11">
        <v>0.43</v>
      </c>
      <c r="L173" s="72">
        <v>46143</v>
      </c>
      <c r="M173" s="73">
        <f>_xlfn.ISOWEEKNUM(Unique_Data[[#This Row],[Created On]])</f>
        <v>21</v>
      </c>
      <c r="N173" s="73">
        <f>60*Unique_Data[[#This Row],[Downtime (hr.)]]</f>
        <v>25.8</v>
      </c>
      <c r="O173" s="73" t="str" cm="1">
        <f t="array" ref="O173">_xlfn.LET(
    _xlpm.text, LOWER(H173),
    _xlpm.keywords, Table2[Keyword],
    _xlpm.score,
        _xlfn.BYROW(_xlpm.keywords,
            _xlfn.LAMBDA(_xlpm.k,
                SUM(--ISNUMBER(SEARCH(_xlfn.TEXTSPLIT(LOWER(_xlpm.k)," "), _xlpm.text)))
            )
        ),
    _xlpm.bestMatch, _xlfn.XMATCH(MAX(_xlpm.score), _xlpm.score),
    IF(MAX(_xlpm.score)=0, "Other", INDEX(_xlpm.keywords, _xlpm.bestMatch))
)</f>
        <v>No Hoist</v>
      </c>
      <c r="P173" s="73" t="str">
        <f>IFERROR(INDEX(Table11[Failure Mode],MATCH(O173,Table11[Keyword],0)),"General Failure Mode")</f>
        <v>Hoist Motion Failure</v>
      </c>
      <c r="Q173" s="74" t="str">
        <f>IFERROR(INDEX(Table12[Failure Effect],MATCH(P173,Table12[Failure Mode],0)),"Operational performance degradation and need for maintenance review.")</f>
        <v>Unable to lift/lower load, container handling interruption, and berth or yard productivity loss.</v>
      </c>
      <c r="R173" s="73">
        <f>IFERROR(INDEX(Table13[Base Severity],MATCH(C173,Table13[Equipment Class],0)),6)</f>
        <v>8</v>
      </c>
      <c r="S173" s="73">
        <f>IFERROR(INDEX(Table2[Severity],MATCH(O173,Table2[Keyword],0)),0)</f>
        <v>6</v>
      </c>
      <c r="T173" s="73">
        <f>IFERROR(LOOKUP(N173,Table6[Minutes],Table6[Severity]),0)</f>
        <v>4</v>
      </c>
      <c r="U173" s="73">
        <f>MAX(ROUNDUP(AVERAGE(R173,T173),0),Unique_Data[[#This Row],[Keyword Severity]])</f>
        <v>6</v>
      </c>
      <c r="V173" s="73">
        <f>IFERROR(INDEX(Table5[Detectability],MATCH(O173,Table5[Keyword],0)),IFERROR(INDEX(Table13[Default Detectability],MATCH(C173,Table13[Equipment Class],0)),6))</f>
        <v>3</v>
      </c>
      <c r="W173" s="73">
        <f t="shared" si="8"/>
        <v>3</v>
      </c>
      <c r="X173" s="75">
        <f t="shared" si="9"/>
        <v>54</v>
      </c>
      <c r="Y173" s="74" t="str">
        <f>IFERROR(INDEX(Table10[Recommended Action],MATCH(O173,Table10[Keyword],0)),"Review failure &amp; perform RCA")</f>
        <v>Check hoist brakes, over-travel limit switches, inverter alarms, motor and encoder.</v>
      </c>
      <c r="Z173" s="11" t="s">
        <v>14271</v>
      </c>
      <c r="AA173" s="31" t="s">
        <v>14395</v>
      </c>
      <c r="AB173" s="31" t="s">
        <v>14396</v>
      </c>
      <c r="AC173" s="73" t="str">
        <f t="shared" si="10"/>
        <v>Low</v>
      </c>
      <c r="AD173" s="76">
        <v>46202</v>
      </c>
      <c r="AE173" s="75">
        <f>Unique_Data[[#This Row],[Severity (S)]]</f>
        <v>6</v>
      </c>
      <c r="AF173" s="75" cm="1">
        <f t="array" ref="AF17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73" s="75" cm="1">
        <f t="array" ref="AG17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73" s="75">
        <f t="shared" si="11"/>
        <v>54</v>
      </c>
      <c r="AI173" s="77" t="str" cm="1">
        <f t="array" aca="1" ref="AI173" ca="1">_xlfn.IFS(ISBLANK(Unique_Data[[#This Row],[Updated Action]]),"Open",NOT(ISBLANK(Unique_Data[[#This Row],[Updated Action]])),"Finished",AND(NOT(ISBLANK(Unique_Data[[#This Row],[Updated Action]])),Unique_Data[[#This Row],[Due date]]&gt;=TODAY()),"In Progress",Unique_Data[[#This Row],[Due date]]&lt;TODAY(),"Overdue")</f>
        <v>Finished</v>
      </c>
      <c r="AJ173" s="33"/>
    </row>
    <row r="174" spans="1:36">
      <c r="A174" s="11">
        <v>1200000140</v>
      </c>
      <c r="B174" s="11" t="s">
        <v>106</v>
      </c>
      <c r="C174" s="11" t="s">
        <v>16</v>
      </c>
      <c r="D174" s="12">
        <v>46163</v>
      </c>
      <c r="E174" s="11" t="s">
        <v>69</v>
      </c>
      <c r="F174"/>
      <c r="G174"/>
      <c r="H174" s="35" t="s">
        <v>182</v>
      </c>
      <c r="I174" s="71">
        <v>46163.677083333336</v>
      </c>
      <c r="J174" s="71">
        <v>46163.679166666669</v>
      </c>
      <c r="K174" s="11">
        <v>0.05</v>
      </c>
      <c r="L174" s="72">
        <v>46143</v>
      </c>
      <c r="M174" s="73">
        <f>_xlfn.ISOWEEKNUM(Unique_Data[[#This Row],[Created On]])</f>
        <v>21</v>
      </c>
      <c r="N174" s="73">
        <f>60*Unique_Data[[#This Row],[Downtime (hr.)]]</f>
        <v>3</v>
      </c>
      <c r="O174" s="73" t="str" cm="1">
        <f t="array" ref="O174">_xlfn.LET(
    _xlpm.text, LOWER(H174),
    _xlpm.keywords, Table2[Keyword],
    _xlpm.score,
        _xlfn.BYROW(_xlpm.keywords,
            _xlfn.LAMBDA(_xlpm.k,
                SUM(--ISNUMBER(SEARCH(_xlfn.TEXTSPLIT(LOWER(_xlpm.k)," "), _xlpm.text)))
            )
        ),
    _xlpm.bestMatch, _xlfn.XMATCH(MAX(_xlpm.score), _xlpm.score),
    IF(MAX(_xlpm.score)=0, "Other", INDEX(_xlpm.keywords, _xlpm.bestMatch))
)</f>
        <v>Over Travel</v>
      </c>
      <c r="P174" s="73" t="str">
        <f>IFERROR(INDEX(Table11[Failure Mode],MATCH(O174,Table11[Keyword],0)),"General Failure Mode")</f>
        <v>Over Travel Limit / Motion Limit Exceeded</v>
      </c>
      <c r="Q174" s="74" t="str">
        <f>IFERROR(INDEX(Table12[Failure Effect],MATCH(P174,Table12[Failure Mode],0)),"Operational performance degradation and need for maintenance review.")</f>
        <v>Operational performance degradation and need for maintenance review.</v>
      </c>
      <c r="R174" s="73">
        <f>IFERROR(INDEX(Table13[Base Severity],MATCH(C174,Table13[Equipment Class],0)),6)</f>
        <v>8</v>
      </c>
      <c r="S174" s="73">
        <f>IFERROR(INDEX(Table2[Severity],MATCH(O174,Table2[Keyword],0)),0)</f>
        <v>4</v>
      </c>
      <c r="T174" s="73">
        <f>IFERROR(LOOKUP(N174,Table6[Minutes],Table6[Severity]),0)</f>
        <v>3</v>
      </c>
      <c r="U174" s="73">
        <f>MAX(ROUNDUP(AVERAGE(R174,T174),0),Unique_Data[[#This Row],[Keyword Severity]])</f>
        <v>6</v>
      </c>
      <c r="V174" s="73">
        <f>IFERROR(INDEX(Table5[Detectability],MATCH(O174,Table5[Keyword],0)),IFERROR(INDEX(Table13[Default Detectability],MATCH(C174,Table13[Equipment Class],0)),6))</f>
        <v>7</v>
      </c>
      <c r="W174" s="73">
        <f t="shared" si="8"/>
        <v>2</v>
      </c>
      <c r="X174" s="75">
        <f t="shared" si="9"/>
        <v>84</v>
      </c>
      <c r="Y174" s="74" t="str">
        <f>IFERROR(INDEX(Table10[Recommended Action],MATCH(O174,Table10[Keyword],0)),"Review failure &amp; perform RCA")</f>
        <v>Inspect and test limit switches and end stops; verify encoder calibration and control logic; reset faults and perform functional test.</v>
      </c>
      <c r="Z174" s="11" t="s">
        <v>14271</v>
      </c>
      <c r="AA174" s="31" t="s">
        <v>14498</v>
      </c>
      <c r="AB174" s="31" t="s">
        <v>14488</v>
      </c>
      <c r="AC174" s="73" t="str">
        <f t="shared" si="10"/>
        <v>Low</v>
      </c>
      <c r="AD174" s="76">
        <v>46080</v>
      </c>
      <c r="AE174" s="75">
        <f>Unique_Data[[#This Row],[Severity (S)]]</f>
        <v>6</v>
      </c>
      <c r="AF174" s="75" cm="1">
        <f t="array" ref="AF17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174" s="75" cm="1">
        <f t="array" ref="AG17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74" s="75">
        <f t="shared" si="11"/>
        <v>84</v>
      </c>
      <c r="AI174" s="77" t="str" cm="1">
        <f t="array" aca="1" ref="AI174" ca="1">_xlfn.IFS(ISBLANK(Unique_Data[[#This Row],[Updated Action]]),"Open",NOT(ISBLANK(Unique_Data[[#This Row],[Updated Action]])),"Finished",AND(NOT(ISBLANK(Unique_Data[[#This Row],[Updated Action]])),Unique_Data[[#This Row],[Due date]]&gt;=TODAY()),"In Progress",Unique_Data[[#This Row],[Due date]]&lt;TODAY(),"Overdue")</f>
        <v>Finished</v>
      </c>
      <c r="AJ174" s="33"/>
    </row>
    <row r="175" spans="1:36">
      <c r="A175" s="11">
        <v>1200000141</v>
      </c>
      <c r="B175" s="11" t="s">
        <v>77</v>
      </c>
      <c r="C175" s="11" t="s">
        <v>16</v>
      </c>
      <c r="D175" s="12">
        <v>46163</v>
      </c>
      <c r="E175" s="11" t="s">
        <v>69</v>
      </c>
      <c r="F175"/>
      <c r="G175"/>
      <c r="H175" s="35" t="s">
        <v>182</v>
      </c>
      <c r="I175" s="71">
        <v>46163.739583333336</v>
      </c>
      <c r="J175" s="71">
        <v>46163.741666666669</v>
      </c>
      <c r="K175" s="11">
        <v>0.05</v>
      </c>
      <c r="L175" s="72">
        <v>46143</v>
      </c>
      <c r="M175" s="73">
        <f>_xlfn.ISOWEEKNUM(Unique_Data[[#This Row],[Created On]])</f>
        <v>21</v>
      </c>
      <c r="N175" s="73">
        <f>60*Unique_Data[[#This Row],[Downtime (hr.)]]</f>
        <v>3</v>
      </c>
      <c r="O175" s="73" t="str" cm="1">
        <f t="array" ref="O175">_xlfn.LET(
    _xlpm.text, LOWER(H175),
    _xlpm.keywords, Table2[Keyword],
    _xlpm.score,
        _xlfn.BYROW(_xlpm.keywords,
            _xlfn.LAMBDA(_xlpm.k,
                SUM(--ISNUMBER(SEARCH(_xlfn.TEXTSPLIT(LOWER(_xlpm.k)," "), _xlpm.text)))
            )
        ),
    _xlpm.bestMatch, _xlfn.XMATCH(MAX(_xlpm.score), _xlpm.score),
    IF(MAX(_xlpm.score)=0, "Other", INDEX(_xlpm.keywords, _xlpm.bestMatch))
)</f>
        <v>Over Travel</v>
      </c>
      <c r="P175" s="73" t="str">
        <f>IFERROR(INDEX(Table11[Failure Mode],MATCH(O175,Table11[Keyword],0)),"General Failure Mode")</f>
        <v>Over Travel Limit / Motion Limit Exceeded</v>
      </c>
      <c r="Q175" s="74" t="str">
        <f>IFERROR(INDEX(Table12[Failure Effect],MATCH(P175,Table12[Failure Mode],0)),"Operational performance degradation and need for maintenance review.")</f>
        <v>Operational performance degradation and need for maintenance review.</v>
      </c>
      <c r="R175" s="73">
        <f>IFERROR(INDEX(Table13[Base Severity],MATCH(C175,Table13[Equipment Class],0)),6)</f>
        <v>8</v>
      </c>
      <c r="S175" s="73">
        <f>IFERROR(INDEX(Table2[Severity],MATCH(O175,Table2[Keyword],0)),0)</f>
        <v>4</v>
      </c>
      <c r="T175" s="73">
        <f>IFERROR(LOOKUP(N175,Table6[Minutes],Table6[Severity]),0)</f>
        <v>3</v>
      </c>
      <c r="U175" s="73">
        <f>MAX(ROUNDUP(AVERAGE(R175,T175),0),Unique_Data[[#This Row],[Keyword Severity]])</f>
        <v>6</v>
      </c>
      <c r="V175" s="73">
        <f>IFERROR(INDEX(Table5[Detectability],MATCH(O175,Table5[Keyword],0)),IFERROR(INDEX(Table13[Default Detectability],MATCH(C175,Table13[Equipment Class],0)),6))</f>
        <v>7</v>
      </c>
      <c r="W175" s="73">
        <f t="shared" si="8"/>
        <v>1</v>
      </c>
      <c r="X175" s="75">
        <f t="shared" si="9"/>
        <v>42</v>
      </c>
      <c r="Y175" s="74" t="str">
        <f>IFERROR(INDEX(Table10[Recommended Action],MATCH(O175,Table10[Keyword],0)),"Review failure &amp; perform RCA")</f>
        <v>Inspect and test limit switches and end stops; verify encoder calibration and control logic; reset faults and perform functional test.</v>
      </c>
      <c r="Z175" s="11" t="s">
        <v>14271</v>
      </c>
      <c r="AA175" s="31" t="s">
        <v>14395</v>
      </c>
      <c r="AB175" s="31" t="s">
        <v>14401</v>
      </c>
      <c r="AC175" s="73" t="str">
        <f t="shared" si="10"/>
        <v>Low</v>
      </c>
      <c r="AD175" s="76">
        <v>46157</v>
      </c>
      <c r="AE175" s="75">
        <f>Unique_Data[[#This Row],[Severity (S)]]</f>
        <v>6</v>
      </c>
      <c r="AF175" s="75" cm="1">
        <f t="array" ref="AF17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175" s="75" cm="1">
        <f t="array" ref="AG17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75" s="75">
        <f t="shared" si="11"/>
        <v>42</v>
      </c>
      <c r="AI175" s="77" t="str" cm="1">
        <f t="array" aca="1" ref="AI175" ca="1">_xlfn.IFS(ISBLANK(Unique_Data[[#This Row],[Updated Action]]),"Open",NOT(ISBLANK(Unique_Data[[#This Row],[Updated Action]])),"Finished",AND(NOT(ISBLANK(Unique_Data[[#This Row],[Updated Action]])),Unique_Data[[#This Row],[Due date]]&gt;=TODAY()),"In Progress",Unique_Data[[#This Row],[Due date]]&lt;TODAY(),"Overdue")</f>
        <v>Finished</v>
      </c>
      <c r="AJ175" s="33"/>
    </row>
    <row r="176" spans="1:36">
      <c r="A176" s="11">
        <v>1200000142</v>
      </c>
      <c r="B176" s="11" t="s">
        <v>124</v>
      </c>
      <c r="C176" s="11" t="s">
        <v>16</v>
      </c>
      <c r="D176" s="12">
        <v>46164</v>
      </c>
      <c r="E176" s="11" t="s">
        <v>69</v>
      </c>
      <c r="F176"/>
      <c r="G176"/>
      <c r="H176" s="35" t="s">
        <v>180</v>
      </c>
      <c r="I176" s="71">
        <v>46164.718981481485</v>
      </c>
      <c r="J176" s="71">
        <v>46164.725694444445</v>
      </c>
      <c r="K176" s="11">
        <v>0.16</v>
      </c>
      <c r="L176" s="72">
        <v>46143</v>
      </c>
      <c r="M176" s="73">
        <f>_xlfn.ISOWEEKNUM(Unique_Data[[#This Row],[Created On]])</f>
        <v>21</v>
      </c>
      <c r="N176" s="73">
        <f>60*Unique_Data[[#This Row],[Downtime (hr.)]]</f>
        <v>9.6</v>
      </c>
      <c r="O176" s="73" t="str" cm="1">
        <f t="array" ref="O176">_xlfn.LET(
    _xlpm.text, LOWER(H176),
    _xlpm.keywords, Table2[Keyword],
    _xlpm.score,
        _xlfn.BYROW(_xlpm.keywords,
            _xlfn.LAMBDA(_xlpm.k,
                SUM(--ISNUMBER(SEARCH(_xlfn.TEXTSPLIT(LOWER(_xlpm.k)," "), _xlpm.text)))
            )
        ),
    _xlpm.bestMatch, _xlfn.XMATCH(MAX(_xlpm.score), _xlpm.score),
    IF(MAX(_xlpm.score)=0, "Other", INDEX(_xlpm.keywords, _xlpm.bestMatch))
)</f>
        <v>Steering</v>
      </c>
      <c r="P176" s="73" t="str">
        <f>IFERROR(INDEX(Table11[Failure Mode],MATCH(O176,Table11[Keyword],0)),"General Failure Mode")</f>
        <v>Steering System Fault</v>
      </c>
      <c r="Q176" s="74" t="str">
        <f>IFERROR(INDEX(Table12[Failure Effect],MATCH(P176,Table12[Failure Mode],0)),"Operational performance degradation and need for maintenance review.")</f>
        <v>Poor maneuverability, travel misalignment, safety risk, and operational delay.</v>
      </c>
      <c r="R176" s="73">
        <f>IFERROR(INDEX(Table13[Base Severity],MATCH(C176,Table13[Equipment Class],0)),6)</f>
        <v>8</v>
      </c>
      <c r="S176" s="73">
        <f>IFERROR(INDEX(Table2[Severity],MATCH(O176,Table2[Keyword],0)),0)</f>
        <v>6</v>
      </c>
      <c r="T176" s="73">
        <f>IFERROR(LOOKUP(N176,Table6[Minutes],Table6[Severity]),0)</f>
        <v>3</v>
      </c>
      <c r="U176" s="73">
        <f>MAX(ROUNDUP(AVERAGE(R176,T176),0),Unique_Data[[#This Row],[Keyword Severity]])</f>
        <v>6</v>
      </c>
      <c r="V176" s="73">
        <f>IFERROR(INDEX(Table5[Detectability],MATCH(O176,Table5[Keyword],0)),IFERROR(INDEX(Table13[Default Detectability],MATCH(C176,Table13[Equipment Class],0)),6))</f>
        <v>2</v>
      </c>
      <c r="W176" s="73">
        <f t="shared" si="8"/>
        <v>2</v>
      </c>
      <c r="X176" s="75">
        <f t="shared" si="9"/>
        <v>24</v>
      </c>
      <c r="Y176" s="74" t="str">
        <f>IFERROR(INDEX(Table10[Recommended Action],MATCH(O176,Table10[Keyword],0)),"Review failure &amp; perform RCA")</f>
        <v>Calibrate auto-steering; inspect linkages/sensors; realign wheels.</v>
      </c>
      <c r="Z176" s="11" t="s">
        <v>14271</v>
      </c>
      <c r="AA176" s="32" t="s">
        <v>14353</v>
      </c>
      <c r="AB176" s="55" t="s">
        <v>14461</v>
      </c>
      <c r="AC176" s="73" t="str">
        <f t="shared" si="10"/>
        <v>Low</v>
      </c>
      <c r="AD176" s="76">
        <v>46080</v>
      </c>
      <c r="AE176" s="75">
        <f>Unique_Data[[#This Row],[Severity (S)]]</f>
        <v>6</v>
      </c>
      <c r="AF176" s="75" cm="1">
        <f t="array" ref="AF17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76" s="75" cm="1">
        <f t="array" ref="AG17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76" s="75">
        <f t="shared" si="11"/>
        <v>6</v>
      </c>
      <c r="AI176" s="77" t="str" cm="1">
        <f t="array" aca="1" ref="AI176" ca="1">_xlfn.IFS(ISBLANK(Unique_Data[[#This Row],[Updated Action]]),"Open",NOT(ISBLANK(Unique_Data[[#This Row],[Updated Action]])),"Finished",AND(NOT(ISBLANK(Unique_Data[[#This Row],[Updated Action]])),Unique_Data[[#This Row],[Due date]]&gt;=TODAY()),"In Progress",Unique_Data[[#This Row],[Due date]]&lt;TODAY(),"Overdue")</f>
        <v>Finished</v>
      </c>
      <c r="AJ176" s="33"/>
    </row>
    <row r="177" spans="1:36">
      <c r="A177" s="11">
        <v>1200000143</v>
      </c>
      <c r="B177" s="11" t="s">
        <v>90</v>
      </c>
      <c r="C177" s="11" t="s">
        <v>16</v>
      </c>
      <c r="D177" s="12">
        <v>46165</v>
      </c>
      <c r="E177" s="11" t="s">
        <v>69</v>
      </c>
      <c r="F177"/>
      <c r="G177"/>
      <c r="H177" s="35" t="s">
        <v>180</v>
      </c>
      <c r="I177" s="71">
        <v>46165.694907407407</v>
      </c>
      <c r="J177" s="71">
        <v>46165.701724537037</v>
      </c>
      <c r="K177" s="11">
        <v>0.16</v>
      </c>
      <c r="L177" s="72">
        <v>46143</v>
      </c>
      <c r="M177" s="73">
        <f>_xlfn.ISOWEEKNUM(Unique_Data[[#This Row],[Created On]])</f>
        <v>21</v>
      </c>
      <c r="N177" s="73">
        <f>60*Unique_Data[[#This Row],[Downtime (hr.)]]</f>
        <v>9.6</v>
      </c>
      <c r="O177" s="73" t="str" cm="1">
        <f t="array" ref="O177">_xlfn.LET(
    _xlpm.text, LOWER(H177),
    _xlpm.keywords, Table2[Keyword],
    _xlpm.score,
        _xlfn.BYROW(_xlpm.keywords,
            _xlfn.LAMBDA(_xlpm.k,
                SUM(--ISNUMBER(SEARCH(_xlfn.TEXTSPLIT(LOWER(_xlpm.k)," "), _xlpm.text)))
            )
        ),
    _xlpm.bestMatch, _xlfn.XMATCH(MAX(_xlpm.score), _xlpm.score),
    IF(MAX(_xlpm.score)=0, "Other", INDEX(_xlpm.keywords, _xlpm.bestMatch))
)</f>
        <v>Steering</v>
      </c>
      <c r="P177" s="73" t="str">
        <f>IFERROR(INDEX(Table11[Failure Mode],MATCH(O177,Table11[Keyword],0)),"General Failure Mode")</f>
        <v>Steering System Fault</v>
      </c>
      <c r="Q177" s="74" t="str">
        <f>IFERROR(INDEX(Table12[Failure Effect],MATCH(P177,Table12[Failure Mode],0)),"Operational performance degradation and need for maintenance review.")</f>
        <v>Poor maneuverability, travel misalignment, safety risk, and operational delay.</v>
      </c>
      <c r="R177" s="73">
        <f>IFERROR(INDEX(Table13[Base Severity],MATCH(C177,Table13[Equipment Class],0)),6)</f>
        <v>8</v>
      </c>
      <c r="S177" s="73">
        <f>IFERROR(INDEX(Table2[Severity],MATCH(O177,Table2[Keyword],0)),0)</f>
        <v>6</v>
      </c>
      <c r="T177" s="73">
        <f>IFERROR(LOOKUP(N177,Table6[Minutes],Table6[Severity]),0)</f>
        <v>3</v>
      </c>
      <c r="U177" s="73">
        <f>MAX(ROUNDUP(AVERAGE(R177,T177),0),Unique_Data[[#This Row],[Keyword Severity]])</f>
        <v>6</v>
      </c>
      <c r="V177" s="73">
        <f>IFERROR(INDEX(Table5[Detectability],MATCH(O177,Table5[Keyword],0)),IFERROR(INDEX(Table13[Default Detectability],MATCH(C177,Table13[Equipment Class],0)),6))</f>
        <v>2</v>
      </c>
      <c r="W177" s="73">
        <f t="shared" si="8"/>
        <v>4</v>
      </c>
      <c r="X177" s="75">
        <f t="shared" si="9"/>
        <v>48</v>
      </c>
      <c r="Y177" s="74" t="str">
        <f>IFERROR(INDEX(Table10[Recommended Action],MATCH(O177,Table10[Keyword],0)),"Review failure &amp; perform RCA")</f>
        <v>Calibrate auto-steering; inspect linkages/sensors; realign wheels.</v>
      </c>
      <c r="Z177" s="11" t="s">
        <v>14281</v>
      </c>
      <c r="AA177" s="31" t="s">
        <v>14466</v>
      </c>
      <c r="AB177" s="31" t="s">
        <v>14467</v>
      </c>
      <c r="AC177" s="73" t="str">
        <f t="shared" si="10"/>
        <v>Low</v>
      </c>
      <c r="AD177" s="76">
        <v>46264</v>
      </c>
      <c r="AE177" s="75">
        <f>Unique_Data[[#This Row],[Severity (S)]]</f>
        <v>6</v>
      </c>
      <c r="AF177" s="75" cm="1">
        <f t="array" ref="AF17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77" s="75" cm="1">
        <f t="array" ref="AG17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77" s="75">
        <f t="shared" si="11"/>
        <v>48</v>
      </c>
      <c r="AI177" s="77" t="str" cm="1">
        <f t="array" aca="1" ref="AI177" ca="1">_xlfn.IFS(ISBLANK(Unique_Data[[#This Row],[Updated Action]]),"Open",NOT(ISBLANK(Unique_Data[[#This Row],[Updated Action]])),"Finished",AND(NOT(ISBLANK(Unique_Data[[#This Row],[Updated Action]])),Unique_Data[[#This Row],[Due date]]&gt;=TODAY()),"In Progress",Unique_Data[[#This Row],[Due date]]&lt;TODAY(),"Overdue")</f>
        <v>Finished</v>
      </c>
      <c r="AJ177" s="33"/>
    </row>
    <row r="178" spans="1:36">
      <c r="A178" s="11">
        <v>1200000144</v>
      </c>
      <c r="B178" s="11" t="s">
        <v>27</v>
      </c>
      <c r="C178" s="11" t="s">
        <v>12</v>
      </c>
      <c r="D178" s="12">
        <v>46166</v>
      </c>
      <c r="E178" s="11" t="s">
        <v>69</v>
      </c>
      <c r="F178"/>
      <c r="G178"/>
      <c r="H178" s="35" t="s">
        <v>183</v>
      </c>
      <c r="I178" s="71">
        <v>46165.805555555555</v>
      </c>
      <c r="J178" s="71">
        <v>46165.809027777781</v>
      </c>
      <c r="K178" s="11">
        <v>0.08</v>
      </c>
      <c r="L178" s="72">
        <v>46143</v>
      </c>
      <c r="M178" s="73">
        <f>_xlfn.ISOWEEKNUM(Unique_Data[[#This Row],[Created On]])</f>
        <v>21</v>
      </c>
      <c r="N178" s="73">
        <f>60*Unique_Data[[#This Row],[Downtime (hr.)]]</f>
        <v>4.8</v>
      </c>
      <c r="O178" s="73" t="str" cm="1">
        <f t="array" ref="O178">_xlfn.LET(
    _xlpm.text, LOWER(H178),
    _xlpm.keywords, Table2[Keyword],
    _xlpm.score,
        _xlfn.BYROW(_xlpm.keywords,
            _xlfn.LAMBDA(_xlpm.k,
                SUM(--ISNUMBER(SEARCH(_xlfn.TEXTSPLIT(LOWER(_xlpm.k)," "), _xlpm.text)))
            )
        ),
    _xlpm.bestMatch, _xlfn.XMATCH(MAX(_xlpm.score), _xlpm.score),
    IF(MAX(_xlpm.score)=0, "Other", INDEX(_xlpm.keywords, _xlpm.bestMatch))
)</f>
        <v>Wrong Landed</v>
      </c>
      <c r="P178" s="73" t="str">
        <f>IFERROR(INDEX(Table11[Failure Mode],MATCH(O178,Table11[Keyword],0)),"General Failure Mode")</f>
        <v>Landing / Positioning Fault</v>
      </c>
      <c r="Q178" s="74" t="str">
        <f>IFERROR(INDEX(Table12[Failure Effect],MATCH(P178,Table12[Failure Mode],0)),"Operational performance degradation and need for maintenance review.")</f>
        <v>Mislanding, handling delay, risk of cargo/spreader damage, and reduced operating accuracy.</v>
      </c>
      <c r="R178" s="73">
        <f>IFERROR(INDEX(Table13[Base Severity],MATCH(C178,Table13[Equipment Class],0)),6)</f>
        <v>9</v>
      </c>
      <c r="S178" s="73">
        <f>IFERROR(INDEX(Table2[Severity],MATCH(O178,Table2[Keyword],0)),0)</f>
        <v>6</v>
      </c>
      <c r="T178" s="73">
        <f>IFERROR(LOOKUP(N178,Table6[Minutes],Table6[Severity]),0)</f>
        <v>3</v>
      </c>
      <c r="U178" s="73">
        <f>MAX(ROUNDUP(AVERAGE(R178,T178),0),Unique_Data[[#This Row],[Keyword Severity]])</f>
        <v>6</v>
      </c>
      <c r="V178" s="73">
        <f>IFERROR(INDEX(Table5[Detectability],MATCH(O178,Table5[Keyword],0)),IFERROR(INDEX(Table13[Default Detectability],MATCH(C178,Table13[Equipment Class],0)),6))</f>
        <v>8</v>
      </c>
      <c r="W178" s="73">
        <f t="shared" si="8"/>
        <v>4</v>
      </c>
      <c r="X178" s="75">
        <f t="shared" si="9"/>
        <v>192</v>
      </c>
      <c r="Y178" s="74" t="str">
        <f>IFERROR(INDEX(Table10[Recommended Action],MATCH(O178,Table10[Keyword],0)),"Review failure &amp; perform RCA")</f>
        <v>Check landing sensors and operator guidance; calibrate spreader position sensors.</v>
      </c>
      <c r="Z178" s="11" t="s">
        <v>14271</v>
      </c>
      <c r="AA178" s="31" t="s">
        <v>14275</v>
      </c>
      <c r="AB178" s="31" t="s">
        <v>14276</v>
      </c>
      <c r="AC178" s="73" t="str">
        <f t="shared" si="10"/>
        <v>Medium</v>
      </c>
      <c r="AD178" s="76">
        <v>46189</v>
      </c>
      <c r="AE178" s="75">
        <f>Unique_Data[[#This Row],[Severity (S)]]</f>
        <v>6</v>
      </c>
      <c r="AF178" s="75" cm="1">
        <f t="array" ref="AF17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178" s="75" cm="1">
        <f t="array" ref="AG17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78" s="75">
        <f t="shared" si="11"/>
        <v>60</v>
      </c>
      <c r="AI178" s="77" t="str" cm="1">
        <f t="array" aca="1" ref="AI178" ca="1">_xlfn.IFS(ISBLANK(Unique_Data[[#This Row],[Updated Action]]),"Open",NOT(ISBLANK(Unique_Data[[#This Row],[Updated Action]])),"Finished",AND(NOT(ISBLANK(Unique_Data[[#This Row],[Updated Action]])),Unique_Data[[#This Row],[Due date]]&gt;=TODAY()),"In Progress",Unique_Data[[#This Row],[Due date]]&lt;TODAY(),"Overdue")</f>
        <v>Finished</v>
      </c>
      <c r="AJ178" s="33"/>
    </row>
    <row r="179" spans="1:36">
      <c r="A179" s="11">
        <v>1200000145</v>
      </c>
      <c r="B179" s="11" t="s">
        <v>51</v>
      </c>
      <c r="C179" s="11" t="s">
        <v>16</v>
      </c>
      <c r="D179" s="12">
        <v>46166</v>
      </c>
      <c r="E179" s="11" t="s">
        <v>69</v>
      </c>
      <c r="F179"/>
      <c r="G179"/>
      <c r="H179" s="35" t="s">
        <v>184</v>
      </c>
      <c r="I179" s="71">
        <v>46165.923611111109</v>
      </c>
      <c r="J179" s="71">
        <v>46165.930555555555</v>
      </c>
      <c r="K179" s="11">
        <v>0.17</v>
      </c>
      <c r="L179" s="72">
        <v>46143</v>
      </c>
      <c r="M179" s="73">
        <f>_xlfn.ISOWEEKNUM(Unique_Data[[#This Row],[Created On]])</f>
        <v>21</v>
      </c>
      <c r="N179" s="73">
        <f>60*Unique_Data[[#This Row],[Downtime (hr.)]]</f>
        <v>10.200000000000001</v>
      </c>
      <c r="O179" s="73" t="str" cm="1">
        <f t="array" ref="O179">_xlfn.LET(
    _xlpm.text, LOWER(H179),
    _xlpm.keywords, Table2[Keyword],
    _xlpm.score,
        _xlfn.BYROW(_xlpm.keywords,
            _xlfn.LAMBDA(_xlpm.k,
                SUM(--ISNUMBER(SEARCH(_xlfn.TEXTSPLIT(LOWER(_xlpm.k)," "), _xlpm.text)))
            )
        ),
    _xlpm.bestMatch, _xlfn.XMATCH(MAX(_xlpm.score), _xlpm.score),
    IF(MAX(_xlpm.score)=0, "Other", INDEX(_xlpm.keywords, _xlpm.bestMatch))
)</f>
        <v>Steering</v>
      </c>
      <c r="P179" s="73" t="str">
        <f>IFERROR(INDEX(Table11[Failure Mode],MATCH(O179,Table11[Keyword],0)),"General Failure Mode")</f>
        <v>Steering System Fault</v>
      </c>
      <c r="Q179" s="74" t="str">
        <f>IFERROR(INDEX(Table12[Failure Effect],MATCH(P179,Table12[Failure Mode],0)),"Operational performance degradation and need for maintenance review.")</f>
        <v>Poor maneuverability, travel misalignment, safety risk, and operational delay.</v>
      </c>
      <c r="R179" s="73">
        <f>IFERROR(INDEX(Table13[Base Severity],MATCH(C179,Table13[Equipment Class],0)),6)</f>
        <v>8</v>
      </c>
      <c r="S179" s="73">
        <f>IFERROR(INDEX(Table2[Severity],MATCH(O179,Table2[Keyword],0)),0)</f>
        <v>6</v>
      </c>
      <c r="T179" s="73">
        <f>IFERROR(LOOKUP(N179,Table6[Minutes],Table6[Severity]),0)</f>
        <v>4</v>
      </c>
      <c r="U179" s="73">
        <f>MAX(ROUNDUP(AVERAGE(R179,T179),0),Unique_Data[[#This Row],[Keyword Severity]])</f>
        <v>6</v>
      </c>
      <c r="V179" s="73">
        <f>IFERROR(INDEX(Table5[Detectability],MATCH(O179,Table5[Keyword],0)),IFERROR(INDEX(Table13[Default Detectability],MATCH(C179,Table13[Equipment Class],0)),6))</f>
        <v>2</v>
      </c>
      <c r="W179" s="73">
        <f t="shared" si="8"/>
        <v>4</v>
      </c>
      <c r="X179" s="75">
        <f t="shared" si="9"/>
        <v>48</v>
      </c>
      <c r="Y179" s="74" t="str">
        <f>IFERROR(INDEX(Table10[Recommended Action],MATCH(O179,Table10[Keyword],0)),"Review failure &amp; perform RCA")</f>
        <v>Calibrate auto-steering; inspect linkages/sensors; realign wheels.</v>
      </c>
      <c r="Z179" s="11" t="s">
        <v>14271</v>
      </c>
      <c r="AA179" s="32" t="s">
        <v>14499</v>
      </c>
      <c r="AB179" s="32" t="s">
        <v>14500</v>
      </c>
      <c r="AC179" s="73" t="str">
        <f t="shared" si="10"/>
        <v>Low</v>
      </c>
      <c r="AD179" s="76">
        <v>46080</v>
      </c>
      <c r="AE179" s="75">
        <f>Unique_Data[[#This Row],[Severity (S)]]</f>
        <v>6</v>
      </c>
      <c r="AF179" s="75" cm="1">
        <f t="array" ref="AF17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79" s="75" cm="1">
        <f t="array" ref="AG17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79" s="75">
        <f t="shared" si="11"/>
        <v>48</v>
      </c>
      <c r="AI179" s="77" t="str" cm="1">
        <f t="array" aca="1" ref="AI179" ca="1">_xlfn.IFS(ISBLANK(Unique_Data[[#This Row],[Updated Action]]),"Open",NOT(ISBLANK(Unique_Data[[#This Row],[Updated Action]])),"Finished",AND(NOT(ISBLANK(Unique_Data[[#This Row],[Updated Action]])),Unique_Data[[#This Row],[Due date]]&gt;=TODAY()),"In Progress",Unique_Data[[#This Row],[Due date]]&lt;TODAY(),"Overdue")</f>
        <v>Finished</v>
      </c>
      <c r="AJ179" s="33"/>
    </row>
    <row r="180" spans="1:36">
      <c r="A180" s="11">
        <v>1200000146</v>
      </c>
      <c r="B180" s="11" t="s">
        <v>15</v>
      </c>
      <c r="C180" s="11" t="s">
        <v>16</v>
      </c>
      <c r="D180" s="12">
        <v>46166</v>
      </c>
      <c r="E180" s="11" t="s">
        <v>69</v>
      </c>
      <c r="F180"/>
      <c r="G180"/>
      <c r="H180" s="35" t="s">
        <v>185</v>
      </c>
      <c r="I180" s="71">
        <v>46165.440972222219</v>
      </c>
      <c r="J180" s="71">
        <v>46165.458333333336</v>
      </c>
      <c r="K180" s="11">
        <v>0.42</v>
      </c>
      <c r="L180" s="72">
        <v>46143</v>
      </c>
      <c r="M180" s="73">
        <f>_xlfn.ISOWEEKNUM(Unique_Data[[#This Row],[Created On]])</f>
        <v>21</v>
      </c>
      <c r="N180" s="73">
        <f>60*Unique_Data[[#This Row],[Downtime (hr.)]]</f>
        <v>25.2</v>
      </c>
      <c r="O180" s="73" t="str" cm="1">
        <f t="array" ref="O180">_xlfn.LET(
    _xlpm.text, LOWER(H180),
    _xlpm.keywords, Table2[Keyword],
    _xlpm.score,
        _xlfn.BYROW(_xlpm.keywords,
            _xlfn.LAMBDA(_xlpm.k,
                SUM(--ISNUMBER(SEARCH(_xlfn.TEXTSPLIT(LOWER(_xlpm.k)," "), _xlpm.text)))
            )
        ),
    _xlpm.bestMatch, _xlfn.XMATCH(MAX(_xlpm.score), _xlpm.score),
    IF(MAX(_xlpm.score)=0, "Other", INDEX(_xlpm.keywords, _xlpm.bestMatch))
)</f>
        <v>Collision</v>
      </c>
      <c r="P180" s="73" t="str">
        <f>IFERROR(INDEX(Table11[Failure Mode],MATCH(O180,Table11[Keyword],0)),"General Failure Mode")</f>
        <v>Collision / Impact Event</v>
      </c>
      <c r="Q180" s="74" t="str">
        <f>IFERROR(INDEX(Table12[Failure Effect],MATCH(P180,Table12[Failure Mode],0)),"Operational performance degradation and need for maintenance review.")</f>
        <v>Safety risk, structural damage, equipment outage, and possible container handling interruption.</v>
      </c>
      <c r="R180" s="73">
        <f>IFERROR(INDEX(Table13[Base Severity],MATCH(C180,Table13[Equipment Class],0)),6)</f>
        <v>8</v>
      </c>
      <c r="S180" s="73">
        <f>IFERROR(INDEX(Table2[Severity],MATCH(O180,Table2[Keyword],0)),0)</f>
        <v>10</v>
      </c>
      <c r="T180" s="73">
        <f>IFERROR(LOOKUP(N180,Table6[Minutes],Table6[Severity]),0)</f>
        <v>4</v>
      </c>
      <c r="U180" s="73">
        <f>MAX(ROUNDUP(AVERAGE(R180,T180),0),Unique_Data[[#This Row],[Keyword Severity]])</f>
        <v>10</v>
      </c>
      <c r="V180" s="73">
        <f>IFERROR(INDEX(Table5[Detectability],MATCH(O180,Table5[Keyword],0)),IFERROR(INDEX(Table13[Default Detectability],MATCH(C180,Table13[Equipment Class],0)),6))</f>
        <v>5</v>
      </c>
      <c r="W180" s="73">
        <f t="shared" si="8"/>
        <v>1</v>
      </c>
      <c r="X180" s="75">
        <f t="shared" si="9"/>
        <v>50</v>
      </c>
      <c r="Y180" s="74" t="str">
        <f>IFERROR(INDEX(Table10[Recommended Action],MATCH(O180,Table10[Keyword],0)),"Review failure &amp; perform RCA")</f>
        <v>Perform collision RCA, inspect structures and revalidate anti-collision sensors; retrain operators.</v>
      </c>
      <c r="Z180" s="11" t="s">
        <v>14271</v>
      </c>
      <c r="AA180" s="32" t="s">
        <v>14353</v>
      </c>
      <c r="AB180" s="32" t="s">
        <v>14354</v>
      </c>
      <c r="AC180" s="73" t="str">
        <f t="shared" si="10"/>
        <v>Low</v>
      </c>
      <c r="AD180" s="76">
        <v>46080</v>
      </c>
      <c r="AE180" s="75">
        <f>Unique_Data[[#This Row],[Severity (S)]]</f>
        <v>10</v>
      </c>
      <c r="AF180" s="75" cm="1">
        <f t="array" ref="AF18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180" s="75" cm="1">
        <f t="array" ref="AG18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80" s="75">
        <f t="shared" si="11"/>
        <v>40</v>
      </c>
      <c r="AI180" s="77" t="str" cm="1">
        <f t="array" aca="1" ref="AI180" ca="1">_xlfn.IFS(ISBLANK(Unique_Data[[#This Row],[Updated Action]]),"Open",NOT(ISBLANK(Unique_Data[[#This Row],[Updated Action]])),"Finished",AND(NOT(ISBLANK(Unique_Data[[#This Row],[Updated Action]])),Unique_Data[[#This Row],[Due date]]&gt;=TODAY()),"In Progress",Unique_Data[[#This Row],[Due date]]&lt;TODAY(),"Overdue")</f>
        <v>Finished</v>
      </c>
      <c r="AJ180" s="33"/>
    </row>
    <row r="181" spans="1:36">
      <c r="A181" s="11">
        <v>1200000147</v>
      </c>
      <c r="B181" s="11" t="s">
        <v>77</v>
      </c>
      <c r="C181" s="11" t="s">
        <v>16</v>
      </c>
      <c r="D181" s="12">
        <v>46166</v>
      </c>
      <c r="E181" s="11" t="s">
        <v>69</v>
      </c>
      <c r="F181"/>
      <c r="G181"/>
      <c r="H181" s="35" t="s">
        <v>184</v>
      </c>
      <c r="I181" s="71">
        <v>46166.09375</v>
      </c>
      <c r="J181" s="71">
        <v>46166.10833333333</v>
      </c>
      <c r="K181" s="11">
        <v>0.35</v>
      </c>
      <c r="L181" s="72">
        <v>46143</v>
      </c>
      <c r="M181" s="73">
        <f>_xlfn.ISOWEEKNUM(Unique_Data[[#This Row],[Created On]])</f>
        <v>21</v>
      </c>
      <c r="N181" s="73">
        <f>60*Unique_Data[[#This Row],[Downtime (hr.)]]</f>
        <v>21</v>
      </c>
      <c r="O181" s="73" t="str" cm="1">
        <f t="array" ref="O181">_xlfn.LET(
    _xlpm.text, LOWER(H181),
    _xlpm.keywords, Table2[Keyword],
    _xlpm.score,
        _xlfn.BYROW(_xlpm.keywords,
            _xlfn.LAMBDA(_xlpm.k,
                SUM(--ISNUMBER(SEARCH(_xlfn.TEXTSPLIT(LOWER(_xlpm.k)," "), _xlpm.text)))
            )
        ),
    _xlpm.bestMatch, _xlfn.XMATCH(MAX(_xlpm.score), _xlpm.score),
    IF(MAX(_xlpm.score)=0, "Other", INDEX(_xlpm.keywords, _xlpm.bestMatch))
)</f>
        <v>Steering</v>
      </c>
      <c r="P181" s="73" t="str">
        <f>IFERROR(INDEX(Table11[Failure Mode],MATCH(O181,Table11[Keyword],0)),"General Failure Mode")</f>
        <v>Steering System Fault</v>
      </c>
      <c r="Q181" s="74" t="str">
        <f>IFERROR(INDEX(Table12[Failure Effect],MATCH(P181,Table12[Failure Mode],0)),"Operational performance degradation and need for maintenance review.")</f>
        <v>Poor maneuverability, travel misalignment, safety risk, and operational delay.</v>
      </c>
      <c r="R181" s="73">
        <f>IFERROR(INDEX(Table13[Base Severity],MATCH(C181,Table13[Equipment Class],0)),6)</f>
        <v>8</v>
      </c>
      <c r="S181" s="73">
        <f>IFERROR(INDEX(Table2[Severity],MATCH(O181,Table2[Keyword],0)),0)</f>
        <v>6</v>
      </c>
      <c r="T181" s="73">
        <f>IFERROR(LOOKUP(N181,Table6[Minutes],Table6[Severity]),0)</f>
        <v>4</v>
      </c>
      <c r="U181" s="73">
        <f>MAX(ROUNDUP(AVERAGE(R181,T181),0),Unique_Data[[#This Row],[Keyword Severity]])</f>
        <v>6</v>
      </c>
      <c r="V181" s="73">
        <f>IFERROR(INDEX(Table5[Detectability],MATCH(O181,Table5[Keyword],0)),IFERROR(INDEX(Table13[Default Detectability],MATCH(C181,Table13[Equipment Class],0)),6))</f>
        <v>2</v>
      </c>
      <c r="W181" s="73">
        <f t="shared" si="8"/>
        <v>2</v>
      </c>
      <c r="X181" s="75">
        <f t="shared" si="9"/>
        <v>24</v>
      </c>
      <c r="Y181" s="74" t="str">
        <f>IFERROR(INDEX(Table10[Recommended Action],MATCH(O181,Table10[Keyword],0)),"Review failure &amp; perform RCA")</f>
        <v>Calibrate auto-steering; inspect linkages/sensors; realign wheels.</v>
      </c>
      <c r="Z181" s="11" t="s">
        <v>14271</v>
      </c>
      <c r="AA181" s="31" t="s">
        <v>14395</v>
      </c>
      <c r="AB181" s="31" t="s">
        <v>14401</v>
      </c>
      <c r="AC181" s="73" t="str">
        <f t="shared" si="10"/>
        <v>Low</v>
      </c>
      <c r="AD181" s="76">
        <v>46157</v>
      </c>
      <c r="AE181" s="75">
        <f>Unique_Data[[#This Row],[Severity (S)]]</f>
        <v>6</v>
      </c>
      <c r="AF181" s="75" cm="1">
        <f t="array" ref="AF18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81" s="75" cm="1">
        <f t="array" ref="AG18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81" s="75">
        <f t="shared" si="11"/>
        <v>24</v>
      </c>
      <c r="AI181" s="77" t="str" cm="1">
        <f t="array" aca="1" ref="AI181" ca="1">_xlfn.IFS(ISBLANK(Unique_Data[[#This Row],[Updated Action]]),"Open",NOT(ISBLANK(Unique_Data[[#This Row],[Updated Action]])),"Finished",AND(NOT(ISBLANK(Unique_Data[[#This Row],[Updated Action]])),Unique_Data[[#This Row],[Due date]]&gt;=TODAY()),"In Progress",Unique_Data[[#This Row],[Due date]]&lt;TODAY(),"Overdue")</f>
        <v>Finished</v>
      </c>
      <c r="AJ181" s="33"/>
    </row>
    <row r="182" spans="1:36">
      <c r="A182" s="11">
        <v>1200000148</v>
      </c>
      <c r="B182" s="11" t="s">
        <v>97</v>
      </c>
      <c r="C182" s="11" t="s">
        <v>16</v>
      </c>
      <c r="D182" s="12">
        <v>46166</v>
      </c>
      <c r="E182" s="11" t="s">
        <v>69</v>
      </c>
      <c r="F182"/>
      <c r="G182"/>
      <c r="H182" s="35" t="s">
        <v>186</v>
      </c>
      <c r="I182" s="71">
        <v>46166.288194444445</v>
      </c>
      <c r="J182" s="71">
        <v>46166.302083333336</v>
      </c>
      <c r="K182" s="11">
        <v>0.33</v>
      </c>
      <c r="L182" s="72">
        <v>46143</v>
      </c>
      <c r="M182" s="73">
        <f>_xlfn.ISOWEEKNUM(Unique_Data[[#This Row],[Created On]])</f>
        <v>21</v>
      </c>
      <c r="N182" s="73">
        <f>60*Unique_Data[[#This Row],[Downtime (hr.)]]</f>
        <v>19.8</v>
      </c>
      <c r="O182" s="73" t="str" cm="1">
        <f t="array" ref="O182">_xlfn.LET(
    _xlpm.text, LOWER(H182),
    _xlpm.keywords, Table2[Keyword],
    _xlpm.score,
        _xlfn.BYROW(_xlpm.keywords,
            _xlfn.LAMBDA(_xlpm.k,
                SUM(--ISNUMBER(SEARCH(_xlfn.TEXTSPLIT(LOWER(_xlpm.k)," "), _xlpm.text)))
            )
        ),
    _xlpm.bestMatch, _xlfn.XMATCH(MAX(_xlpm.score), _xlpm.score),
    IF(MAX(_xlpm.score)=0, "Other", INDEX(_xlpm.keywords, _xlpm.bestMatch))
)</f>
        <v>No Gantry</v>
      </c>
      <c r="P182" s="73" t="str">
        <f>IFERROR(INDEX(Table11[Failure Mode],MATCH(O182,Table11[Keyword],0)),"General Failure Mode")</f>
        <v>Gantry Motion Failure</v>
      </c>
      <c r="Q182" s="74" t="str">
        <f>IFERROR(INDEX(Table12[Failure Effect],MATCH(P182,Table12[Failure Mode],0)),"Operational performance degradation and need for maintenance review.")</f>
        <v>Equipment cannot travel to position, causing job delay, queue buildup, and lower productivity.</v>
      </c>
      <c r="R182" s="73">
        <f>IFERROR(INDEX(Table13[Base Severity],MATCH(C182,Table13[Equipment Class],0)),6)</f>
        <v>8</v>
      </c>
      <c r="S182" s="73">
        <f>IFERROR(INDEX(Table2[Severity],MATCH(O182,Table2[Keyword],0)),0)</f>
        <v>6</v>
      </c>
      <c r="T182" s="73">
        <f>IFERROR(LOOKUP(N182,Table6[Minutes],Table6[Severity]),0)</f>
        <v>4</v>
      </c>
      <c r="U182" s="73">
        <f>MAX(ROUNDUP(AVERAGE(R182,T182),0),Unique_Data[[#This Row],[Keyword Severity]])</f>
        <v>6</v>
      </c>
      <c r="V182" s="73">
        <f>IFERROR(INDEX(Table5[Detectability],MATCH(O182,Table5[Keyword],0)),IFERROR(INDEX(Table13[Default Detectability],MATCH(C182,Table13[Equipment Class],0)),6))</f>
        <v>3</v>
      </c>
      <c r="W182" s="73">
        <f t="shared" si="8"/>
        <v>6</v>
      </c>
      <c r="X182" s="75">
        <f t="shared" si="9"/>
        <v>108</v>
      </c>
      <c r="Y182" s="74" t="str">
        <f>IFERROR(INDEX(Table10[Recommended Action],MATCH(O182,Table10[Keyword],0)),"Review failure &amp; perform RCA")</f>
        <v>Inspect busbar/limit switches, travel drives and interlocks; test inverter and alignment.</v>
      </c>
      <c r="Z182" s="11" t="s">
        <v>14280</v>
      </c>
      <c r="AA182" s="32" t="s">
        <v>14395</v>
      </c>
      <c r="AB182" s="32" t="s">
        <v>14396</v>
      </c>
      <c r="AC182" s="73" t="str">
        <f t="shared" si="10"/>
        <v>Medium</v>
      </c>
      <c r="AD182" s="76">
        <v>46203</v>
      </c>
      <c r="AE182" s="75">
        <f>Unique_Data[[#This Row],[Severity (S)]]</f>
        <v>6</v>
      </c>
      <c r="AF182" s="75" cm="1">
        <f t="array" ref="AF18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82" s="75" cm="1">
        <f t="array" ref="AG18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182" s="75">
        <f t="shared" si="11"/>
        <v>108</v>
      </c>
      <c r="AI182" s="77" t="str" cm="1">
        <f t="array" aca="1" ref="AI182" ca="1">_xlfn.IFS(ISBLANK(Unique_Data[[#This Row],[Updated Action]]),"Open",NOT(ISBLANK(Unique_Data[[#This Row],[Updated Action]])),"Finished",AND(NOT(ISBLANK(Unique_Data[[#This Row],[Updated Action]])),Unique_Data[[#This Row],[Due date]]&gt;=TODAY()),"In Progress",Unique_Data[[#This Row],[Due date]]&lt;TODAY(),"Overdue")</f>
        <v>Finished</v>
      </c>
      <c r="AJ182" s="33"/>
    </row>
    <row r="183" spans="1:36">
      <c r="A183" s="11">
        <v>1200000149</v>
      </c>
      <c r="B183" s="11" t="s">
        <v>114</v>
      </c>
      <c r="C183" s="11" t="s">
        <v>16</v>
      </c>
      <c r="D183" s="12">
        <v>46166</v>
      </c>
      <c r="E183" s="11" t="s">
        <v>69</v>
      </c>
      <c r="F183"/>
      <c r="G183"/>
      <c r="H183" s="35" t="s">
        <v>175</v>
      </c>
      <c r="I183" s="71">
        <v>46166.390277777777</v>
      </c>
      <c r="J183" s="71">
        <v>46166.395833333336</v>
      </c>
      <c r="K183" s="11">
        <v>0.13</v>
      </c>
      <c r="L183" s="72">
        <v>46143</v>
      </c>
      <c r="M183" s="73">
        <f>_xlfn.ISOWEEKNUM(Unique_Data[[#This Row],[Created On]])</f>
        <v>21</v>
      </c>
      <c r="N183" s="73">
        <f>60*Unique_Data[[#This Row],[Downtime (hr.)]]</f>
        <v>7.8000000000000007</v>
      </c>
      <c r="O183" s="73" t="str" cm="1">
        <f t="array" ref="O183">_xlfn.LET(
    _xlpm.text, LOWER(H183),
    _xlpm.keywords, Table2[Keyword],
    _xlpm.score,
        _xlfn.BYROW(_xlpm.keywords,
            _xlfn.LAMBDA(_xlpm.k,
                SUM(--ISNUMBER(SEARCH(_xlfn.TEXTSPLIT(LOWER(_xlpm.k)," "), _xlpm.text)))
            )
        ),
    _xlpm.bestMatch, _xlfn.XMATCH(MAX(_xlpm.score), _xlpm.score),
    IF(MAX(_xlpm.score)=0, "Other", INDEX(_xlpm.keywords, _xlpm.bestMatch))
)</f>
        <v>No Control</v>
      </c>
      <c r="P183" s="73" t="str">
        <f>IFERROR(INDEX(Table11[Failure Mode],MATCH(O183,Table11[Keyword],0)),"General Failure Mode")</f>
        <v>Control System Unavailable</v>
      </c>
      <c r="Q183" s="74" t="str">
        <f>IFERROR(INDEX(Table12[Failure Effect],MATCH(P183,Table12[Failure Mode],0)),"Operational performance degradation and need for maintenance review.")</f>
        <v>Loss of command response, unsafe operating condition, and immediate operational downtime.</v>
      </c>
      <c r="R183" s="73">
        <f>IFERROR(INDEX(Table13[Base Severity],MATCH(C183,Table13[Equipment Class],0)),6)</f>
        <v>8</v>
      </c>
      <c r="S183" s="73">
        <f>IFERROR(INDEX(Table2[Severity],MATCH(O183,Table2[Keyword],0)),0)</f>
        <v>6</v>
      </c>
      <c r="T183" s="73">
        <f>IFERROR(LOOKUP(N183,Table6[Minutes],Table6[Severity]),0)</f>
        <v>3</v>
      </c>
      <c r="U183" s="73">
        <f>MAX(ROUNDUP(AVERAGE(R183,T183),0),Unique_Data[[#This Row],[Keyword Severity]])</f>
        <v>6</v>
      </c>
      <c r="V183" s="73">
        <f>IFERROR(INDEX(Table5[Detectability],MATCH(O183,Table5[Keyword],0)),IFERROR(INDEX(Table13[Default Detectability],MATCH(C183,Table13[Equipment Class],0)),6))</f>
        <v>2</v>
      </c>
      <c r="W183" s="73">
        <f t="shared" si="8"/>
        <v>8</v>
      </c>
      <c r="X183" s="75">
        <f t="shared" si="9"/>
        <v>96</v>
      </c>
      <c r="Y183" s="74" t="str">
        <f>IFERROR(INDEX(Table10[Recommended Action],MATCH(O183,Table10[Keyword],0)),"Review failure &amp; perform RCA")</f>
        <v>Check control PLC, HMI comms, E-stop circuits; reload software if needed.</v>
      </c>
      <c r="Z183" s="11" t="s">
        <v>14271</v>
      </c>
      <c r="AA183" s="31" t="s">
        <v>14442</v>
      </c>
      <c r="AB183" s="31" t="s">
        <v>14443</v>
      </c>
      <c r="AC183" s="73" t="str">
        <f t="shared" si="10"/>
        <v>Low</v>
      </c>
      <c r="AD183" s="76">
        <v>46223</v>
      </c>
      <c r="AE183" s="75">
        <f>Unique_Data[[#This Row],[Severity (S)]]</f>
        <v>6</v>
      </c>
      <c r="AF183" s="75" cm="1">
        <f t="array" ref="AF18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83" s="75" cm="1">
        <f t="array" ref="AG18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183" s="75">
        <f t="shared" si="11"/>
        <v>42</v>
      </c>
      <c r="AI183" s="77" t="str" cm="1">
        <f t="array" aca="1" ref="AI183" ca="1">_xlfn.IFS(ISBLANK(Unique_Data[[#This Row],[Updated Action]]),"Open",NOT(ISBLANK(Unique_Data[[#This Row],[Updated Action]])),"Finished",AND(NOT(ISBLANK(Unique_Data[[#This Row],[Updated Action]])),Unique_Data[[#This Row],[Due date]]&gt;=TODAY()),"In Progress",Unique_Data[[#This Row],[Due date]]&lt;TODAY(),"Overdue")</f>
        <v>Finished</v>
      </c>
      <c r="AJ183" s="33"/>
    </row>
    <row r="184" spans="1:36">
      <c r="A184" s="11">
        <v>1200000150</v>
      </c>
      <c r="B184" s="11" t="s">
        <v>77</v>
      </c>
      <c r="C184" s="11" t="s">
        <v>16</v>
      </c>
      <c r="D184" s="12">
        <v>46166</v>
      </c>
      <c r="E184" s="11" t="s">
        <v>69</v>
      </c>
      <c r="F184"/>
      <c r="G184"/>
      <c r="H184" s="35" t="s">
        <v>186</v>
      </c>
      <c r="I184" s="71">
        <v>46166.5</v>
      </c>
      <c r="J184" s="71">
        <v>46166.512499999997</v>
      </c>
      <c r="K184" s="11">
        <v>0.3</v>
      </c>
      <c r="L184" s="72">
        <v>46143</v>
      </c>
      <c r="M184" s="73">
        <f>_xlfn.ISOWEEKNUM(Unique_Data[[#This Row],[Created On]])</f>
        <v>21</v>
      </c>
      <c r="N184" s="73">
        <f>60*Unique_Data[[#This Row],[Downtime (hr.)]]</f>
        <v>18</v>
      </c>
      <c r="O184" s="73" t="str" cm="1">
        <f t="array" ref="O184">_xlfn.LET(
    _xlpm.text, LOWER(H184),
    _xlpm.keywords, Table2[Keyword],
    _xlpm.score,
        _xlfn.BYROW(_xlpm.keywords,
            _xlfn.LAMBDA(_xlpm.k,
                SUM(--ISNUMBER(SEARCH(_xlfn.TEXTSPLIT(LOWER(_xlpm.k)," "), _xlpm.text)))
            )
        ),
    _xlpm.bestMatch, _xlfn.XMATCH(MAX(_xlpm.score), _xlpm.score),
    IF(MAX(_xlpm.score)=0, "Other", INDEX(_xlpm.keywords, _xlpm.bestMatch))
)</f>
        <v>No Gantry</v>
      </c>
      <c r="P184" s="73" t="str">
        <f>IFERROR(INDEX(Table11[Failure Mode],MATCH(O184,Table11[Keyword],0)),"General Failure Mode")</f>
        <v>Gantry Motion Failure</v>
      </c>
      <c r="Q184" s="74" t="str">
        <f>IFERROR(INDEX(Table12[Failure Effect],MATCH(P184,Table12[Failure Mode],0)),"Operational performance degradation and need for maintenance review.")</f>
        <v>Equipment cannot travel to position, causing job delay, queue buildup, and lower productivity.</v>
      </c>
      <c r="R184" s="73">
        <f>IFERROR(INDEX(Table13[Base Severity],MATCH(C184,Table13[Equipment Class],0)),6)</f>
        <v>8</v>
      </c>
      <c r="S184" s="73">
        <f>IFERROR(INDEX(Table2[Severity],MATCH(O184,Table2[Keyword],0)),0)</f>
        <v>6</v>
      </c>
      <c r="T184" s="73">
        <f>IFERROR(LOOKUP(N184,Table6[Minutes],Table6[Severity]),0)</f>
        <v>4</v>
      </c>
      <c r="U184" s="73">
        <f>MAX(ROUNDUP(AVERAGE(R184,T184),0),Unique_Data[[#This Row],[Keyword Severity]])</f>
        <v>6</v>
      </c>
      <c r="V184" s="73">
        <f>IFERROR(INDEX(Table5[Detectability],MATCH(O184,Table5[Keyword],0)),IFERROR(INDEX(Table13[Default Detectability],MATCH(C184,Table13[Equipment Class],0)),6))</f>
        <v>3</v>
      </c>
      <c r="W184" s="73">
        <f t="shared" si="8"/>
        <v>5</v>
      </c>
      <c r="X184" s="75">
        <f t="shared" si="9"/>
        <v>90</v>
      </c>
      <c r="Y184" s="74" t="str">
        <f>IFERROR(INDEX(Table10[Recommended Action],MATCH(O184,Table10[Keyword],0)),"Review failure &amp; perform RCA")</f>
        <v>Inspect busbar/limit switches, travel drives and interlocks; test inverter and alignment.</v>
      </c>
      <c r="Z184" s="11" t="s">
        <v>14271</v>
      </c>
      <c r="AA184" s="31" t="s">
        <v>14501</v>
      </c>
      <c r="AB184" s="31" t="s">
        <v>14502</v>
      </c>
      <c r="AC184" s="73" t="str">
        <f t="shared" si="10"/>
        <v>Low</v>
      </c>
      <c r="AD184" s="76">
        <v>46180</v>
      </c>
      <c r="AE184" s="75">
        <f>Unique_Data[[#This Row],[Severity (S)]]</f>
        <v>6</v>
      </c>
      <c r="AF184" s="75" cm="1">
        <f t="array" ref="AF18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84" s="75" cm="1">
        <f t="array" ref="AG18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84" s="75">
        <f t="shared" si="11"/>
        <v>90</v>
      </c>
      <c r="AI184" s="77" t="str" cm="1">
        <f t="array" aca="1" ref="AI184" ca="1">_xlfn.IFS(ISBLANK(Unique_Data[[#This Row],[Updated Action]]),"Open",NOT(ISBLANK(Unique_Data[[#This Row],[Updated Action]])),"Finished",AND(NOT(ISBLANK(Unique_Data[[#This Row],[Updated Action]])),Unique_Data[[#This Row],[Due date]]&gt;=TODAY()),"In Progress",Unique_Data[[#This Row],[Due date]]&lt;TODAY(),"Overdue")</f>
        <v>Finished</v>
      </c>
      <c r="AJ184" s="33"/>
    </row>
    <row r="185" spans="1:36">
      <c r="A185" s="11">
        <v>1200000151</v>
      </c>
      <c r="B185" s="11" t="s">
        <v>51</v>
      </c>
      <c r="C185" s="11" t="s">
        <v>16</v>
      </c>
      <c r="D185" s="12">
        <v>46166</v>
      </c>
      <c r="E185" s="11" t="s">
        <v>69</v>
      </c>
      <c r="F185"/>
      <c r="G185"/>
      <c r="H185" s="35" t="s">
        <v>175</v>
      </c>
      <c r="I185" s="71">
        <v>46166.047222222223</v>
      </c>
      <c r="J185" s="71">
        <v>46166.051388888889</v>
      </c>
      <c r="K185" s="11">
        <v>0.1</v>
      </c>
      <c r="L185" s="72">
        <v>46143</v>
      </c>
      <c r="M185" s="73">
        <f>_xlfn.ISOWEEKNUM(Unique_Data[[#This Row],[Created On]])</f>
        <v>21</v>
      </c>
      <c r="N185" s="73">
        <f>60*Unique_Data[[#This Row],[Downtime (hr.)]]</f>
        <v>6</v>
      </c>
      <c r="O185" s="73" t="str" cm="1">
        <f t="array" ref="O185">_xlfn.LET(
    _xlpm.text, LOWER(H185),
    _xlpm.keywords, Table2[Keyword],
    _xlpm.score,
        _xlfn.BYROW(_xlpm.keywords,
            _xlfn.LAMBDA(_xlpm.k,
                SUM(--ISNUMBER(SEARCH(_xlfn.TEXTSPLIT(LOWER(_xlpm.k)," "), _xlpm.text)))
            )
        ),
    _xlpm.bestMatch, _xlfn.XMATCH(MAX(_xlpm.score), _xlpm.score),
    IF(MAX(_xlpm.score)=0, "Other", INDEX(_xlpm.keywords, _xlpm.bestMatch))
)</f>
        <v>No Control</v>
      </c>
      <c r="P185" s="73" t="str">
        <f>IFERROR(INDEX(Table11[Failure Mode],MATCH(O185,Table11[Keyword],0)),"General Failure Mode")</f>
        <v>Control System Unavailable</v>
      </c>
      <c r="Q185" s="74" t="str">
        <f>IFERROR(INDEX(Table12[Failure Effect],MATCH(P185,Table12[Failure Mode],0)),"Operational performance degradation and need for maintenance review.")</f>
        <v>Loss of command response, unsafe operating condition, and immediate operational downtime.</v>
      </c>
      <c r="R185" s="73">
        <f>IFERROR(INDEX(Table13[Base Severity],MATCH(C185,Table13[Equipment Class],0)),6)</f>
        <v>8</v>
      </c>
      <c r="S185" s="73">
        <f>IFERROR(INDEX(Table2[Severity],MATCH(O185,Table2[Keyword],0)),0)</f>
        <v>6</v>
      </c>
      <c r="T185" s="73">
        <f>IFERROR(LOOKUP(N185,Table6[Minutes],Table6[Severity]),0)</f>
        <v>3</v>
      </c>
      <c r="U185" s="73">
        <f>MAX(ROUNDUP(AVERAGE(R185,T185),0),Unique_Data[[#This Row],[Keyword Severity]])</f>
        <v>6</v>
      </c>
      <c r="V185" s="73">
        <f>IFERROR(INDEX(Table5[Detectability],MATCH(O185,Table5[Keyword],0)),IFERROR(INDEX(Table13[Default Detectability],MATCH(C185,Table13[Equipment Class],0)),6))</f>
        <v>2</v>
      </c>
      <c r="W185" s="73">
        <f t="shared" si="8"/>
        <v>4</v>
      </c>
      <c r="X185" s="75">
        <f t="shared" si="9"/>
        <v>48</v>
      </c>
      <c r="Y185" s="74" t="str">
        <f>IFERROR(INDEX(Table10[Recommended Action],MATCH(O185,Table10[Keyword],0)),"Review failure &amp; perform RCA")</f>
        <v>Check control PLC, HMI comms, E-stop circuits; reload software if needed.</v>
      </c>
      <c r="Z185" s="11" t="s">
        <v>14271</v>
      </c>
      <c r="AA185" s="31" t="s">
        <v>14503</v>
      </c>
      <c r="AB185" s="31" t="s">
        <v>14504</v>
      </c>
      <c r="AC185" s="73" t="str">
        <f t="shared" si="10"/>
        <v>Low</v>
      </c>
      <c r="AD185" s="76">
        <v>46080</v>
      </c>
      <c r="AE185" s="75">
        <f>Unique_Data[[#This Row],[Severity (S)]]</f>
        <v>6</v>
      </c>
      <c r="AF185" s="75" cm="1">
        <f t="array" ref="AF18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85" s="75" cm="1">
        <f t="array" ref="AG18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85" s="75">
        <f t="shared" si="11"/>
        <v>18</v>
      </c>
      <c r="AI185" s="77" t="str" cm="1">
        <f t="array" aca="1" ref="AI185" ca="1">_xlfn.IFS(ISBLANK(Unique_Data[[#This Row],[Updated Action]]),"Open",NOT(ISBLANK(Unique_Data[[#This Row],[Updated Action]])),"Finished",AND(NOT(ISBLANK(Unique_Data[[#This Row],[Updated Action]])),Unique_Data[[#This Row],[Due date]]&gt;=TODAY()),"In Progress",Unique_Data[[#This Row],[Due date]]&lt;TODAY(),"Overdue")</f>
        <v>Finished</v>
      </c>
      <c r="AJ185" s="33"/>
    </row>
    <row r="186" spans="1:36">
      <c r="A186" s="11">
        <v>1200000152</v>
      </c>
      <c r="B186" s="11" t="s">
        <v>95</v>
      </c>
      <c r="C186" s="11" t="s">
        <v>16</v>
      </c>
      <c r="D186" s="12">
        <v>46167</v>
      </c>
      <c r="E186" s="11" t="s">
        <v>69</v>
      </c>
      <c r="F186"/>
      <c r="G186"/>
      <c r="H186" s="35" t="s">
        <v>187</v>
      </c>
      <c r="I186" s="71">
        <v>46167.560416666667</v>
      </c>
      <c r="J186" s="71">
        <v>46167.567361111112</v>
      </c>
      <c r="K186" s="11">
        <v>0.17</v>
      </c>
      <c r="L186" s="72">
        <v>46143</v>
      </c>
      <c r="M186" s="73">
        <f>_xlfn.ISOWEEKNUM(Unique_Data[[#This Row],[Created On]])</f>
        <v>22</v>
      </c>
      <c r="N186" s="73">
        <f>60*Unique_Data[[#This Row],[Downtime (hr.)]]</f>
        <v>10.200000000000001</v>
      </c>
      <c r="O186" s="73" t="str" cm="1">
        <f t="array" ref="O186">_xlfn.LET(
    _xlpm.text, LOWER(H186),
    _xlpm.keywords, Table2[Keyword],
    _xlpm.score,
        _xlfn.BYROW(_xlpm.keywords,
            _xlfn.LAMBDA(_xlpm.k,
                SUM(--ISNUMBER(SEARCH(_xlfn.TEXTSPLIT(LOWER(_xlpm.k)," "), _xlpm.text)))
            )
        ),
    _xlpm.bestMatch, _xlfn.XMATCH(MAX(_xlpm.score), _xlpm.score),
    IF(MAX(_xlpm.score)=0, "Other", INDEX(_xlpm.keywords, _xlpm.bestMatch))
)</f>
        <v>No Hoist</v>
      </c>
      <c r="P186" s="73" t="str">
        <f>IFERROR(INDEX(Table11[Failure Mode],MATCH(O186,Table11[Keyword],0)),"General Failure Mode")</f>
        <v>Hoist Motion Failure</v>
      </c>
      <c r="Q186" s="74" t="str">
        <f>IFERROR(INDEX(Table12[Failure Effect],MATCH(P186,Table12[Failure Mode],0)),"Operational performance degradation and need for maintenance review.")</f>
        <v>Unable to lift/lower load, container handling interruption, and berth or yard productivity loss.</v>
      </c>
      <c r="R186" s="73">
        <f>IFERROR(INDEX(Table13[Base Severity],MATCH(C186,Table13[Equipment Class],0)),6)</f>
        <v>8</v>
      </c>
      <c r="S186" s="73">
        <f>IFERROR(INDEX(Table2[Severity],MATCH(O186,Table2[Keyword],0)),0)</f>
        <v>6</v>
      </c>
      <c r="T186" s="73">
        <f>IFERROR(LOOKUP(N186,Table6[Minutes],Table6[Severity]),0)</f>
        <v>4</v>
      </c>
      <c r="U186" s="73">
        <f>MAX(ROUNDUP(AVERAGE(R186,T186),0),Unique_Data[[#This Row],[Keyword Severity]])</f>
        <v>6</v>
      </c>
      <c r="V186" s="73">
        <f>IFERROR(INDEX(Table5[Detectability],MATCH(O186,Table5[Keyword],0)),IFERROR(INDEX(Table13[Default Detectability],MATCH(C186,Table13[Equipment Class],0)),6))</f>
        <v>3</v>
      </c>
      <c r="W186" s="73">
        <f t="shared" si="8"/>
        <v>5</v>
      </c>
      <c r="X186" s="75">
        <f t="shared" si="9"/>
        <v>90</v>
      </c>
      <c r="Y186" s="74" t="str">
        <f>IFERROR(INDEX(Table10[Recommended Action],MATCH(O186,Table10[Keyword],0)),"Review failure &amp; perform RCA")</f>
        <v>Check hoist brakes, over-travel limit switches, inverter alarms, motor and encoder.</v>
      </c>
      <c r="Z186" s="11" t="s">
        <v>14271</v>
      </c>
      <c r="AC186" s="73" t="str">
        <f t="shared" si="10"/>
        <v>Low</v>
      </c>
      <c r="AD186" s="76"/>
      <c r="AE186" s="75">
        <f>Unique_Data[[#This Row],[Severity (S)]]</f>
        <v>6</v>
      </c>
      <c r="AF186" s="75" cm="1">
        <f t="array" ref="AF18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86" s="75" cm="1">
        <f t="array" ref="AG18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186" s="75">
        <f t="shared" si="11"/>
        <v>90</v>
      </c>
      <c r="AI186" s="77" t="str" cm="1">
        <f t="array" aca="1" ref="AI186" ca="1">_xlfn.IFS(ISBLANK(Unique_Data[[#This Row],[Updated Action]]),"Open",NOT(ISBLANK(Unique_Data[[#This Row],[Updated Action]])),"Finished",AND(NOT(ISBLANK(Unique_Data[[#This Row],[Updated Action]])),Unique_Data[[#This Row],[Due date]]&gt;=TODAY()),"In Progress",Unique_Data[[#This Row],[Due date]]&lt;TODAY(),"Overdue")</f>
        <v>Open</v>
      </c>
      <c r="AJ186" s="33"/>
    </row>
    <row r="187" spans="1:36">
      <c r="A187" s="11">
        <v>1200000153</v>
      </c>
      <c r="B187" s="11" t="s">
        <v>95</v>
      </c>
      <c r="C187" s="11" t="s">
        <v>16</v>
      </c>
      <c r="D187" s="12">
        <v>46170</v>
      </c>
      <c r="E187" s="11" t="s">
        <v>69</v>
      </c>
      <c r="F187"/>
      <c r="G187"/>
      <c r="H187" s="35" t="s">
        <v>120</v>
      </c>
      <c r="I187" s="71">
        <v>46170.418749999997</v>
      </c>
      <c r="J187" s="71">
        <v>46170.422222222223</v>
      </c>
      <c r="K187" s="11">
        <v>0.08</v>
      </c>
      <c r="L187" s="72">
        <v>46143</v>
      </c>
      <c r="M187" s="73">
        <f>_xlfn.ISOWEEKNUM(Unique_Data[[#This Row],[Created On]])</f>
        <v>22</v>
      </c>
      <c r="N187" s="73">
        <f>60*Unique_Data[[#This Row],[Downtime (hr.)]]</f>
        <v>4.8</v>
      </c>
      <c r="O187" s="73" t="str" cm="1">
        <f t="array" ref="O187">_xlfn.LET(
    _xlpm.text, LOWER(H187),
    _xlpm.keywords, Table2[Keyword],
    _xlpm.score,
        _xlfn.BYROW(_xlpm.keywords,
            _xlfn.LAMBDA(_xlpm.k,
                SUM(--ISNUMBER(SEARCH(_xlfn.TEXTSPLIT(LOWER(_xlpm.k)," "), _xlpm.text)))
            )
        ),
    _xlpm.bestMatch, _xlfn.XMATCH(MAX(_xlpm.score), _xlpm.score),
    IF(MAX(_xlpm.score)=0, "Other", INDEX(_xlpm.keywords, _xlpm.bestMatch))
)</f>
        <v>No Control</v>
      </c>
      <c r="P187" s="73" t="str">
        <f>IFERROR(INDEX(Table11[Failure Mode],MATCH(O187,Table11[Keyword],0)),"General Failure Mode")</f>
        <v>Control System Unavailable</v>
      </c>
      <c r="Q187" s="74" t="str">
        <f>IFERROR(INDEX(Table12[Failure Effect],MATCH(P187,Table12[Failure Mode],0)),"Operational performance degradation and need for maintenance review.")</f>
        <v>Loss of command response, unsafe operating condition, and immediate operational downtime.</v>
      </c>
      <c r="R187" s="73">
        <f>IFERROR(INDEX(Table13[Base Severity],MATCH(C187,Table13[Equipment Class],0)),6)</f>
        <v>8</v>
      </c>
      <c r="S187" s="73">
        <f>IFERROR(INDEX(Table2[Severity],MATCH(O187,Table2[Keyword],0)),0)</f>
        <v>6</v>
      </c>
      <c r="T187" s="73">
        <f>IFERROR(LOOKUP(N187,Table6[Minutes],Table6[Severity]),0)</f>
        <v>3</v>
      </c>
      <c r="U187" s="73">
        <f>MAX(ROUNDUP(AVERAGE(R187,T187),0),Unique_Data[[#This Row],[Keyword Severity]])</f>
        <v>6</v>
      </c>
      <c r="V187" s="73">
        <f>IFERROR(INDEX(Table5[Detectability],MATCH(O187,Table5[Keyword],0)),IFERROR(INDEX(Table13[Default Detectability],MATCH(C187,Table13[Equipment Class],0)),6))</f>
        <v>2</v>
      </c>
      <c r="W187" s="73">
        <f t="shared" si="8"/>
        <v>7</v>
      </c>
      <c r="X187" s="75">
        <f t="shared" si="9"/>
        <v>84</v>
      </c>
      <c r="Y187" s="74" t="str">
        <f>IFERROR(INDEX(Table10[Recommended Action],MATCH(O187,Table10[Keyword],0)),"Review failure &amp; perform RCA")</f>
        <v>Check control PLC, HMI comms, E-stop circuits; reload software if needed.</v>
      </c>
      <c r="Z187" s="11" t="s">
        <v>14271</v>
      </c>
      <c r="AA187" s="31" t="s">
        <v>14395</v>
      </c>
      <c r="AB187" s="31" t="s">
        <v>14401</v>
      </c>
      <c r="AC187" s="73" t="str">
        <f t="shared" si="10"/>
        <v>Low</v>
      </c>
      <c r="AD187" s="76">
        <v>46189</v>
      </c>
      <c r="AE187" s="75">
        <f>Unique_Data[[#This Row],[Severity (S)]]</f>
        <v>6</v>
      </c>
      <c r="AF187" s="75" cm="1">
        <f t="array" ref="AF18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87" s="75" cm="1">
        <f t="array" ref="AG18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187" s="75">
        <f t="shared" si="11"/>
        <v>84</v>
      </c>
      <c r="AI187" s="77" t="str" cm="1">
        <f t="array" aca="1" ref="AI187" ca="1">_xlfn.IFS(ISBLANK(Unique_Data[[#This Row],[Updated Action]]),"Open",NOT(ISBLANK(Unique_Data[[#This Row],[Updated Action]])),"Finished",AND(NOT(ISBLANK(Unique_Data[[#This Row],[Updated Action]])),Unique_Data[[#This Row],[Due date]]&gt;=TODAY()),"In Progress",Unique_Data[[#This Row],[Due date]]&lt;TODAY(),"Overdue")</f>
        <v>Finished</v>
      </c>
      <c r="AJ187" s="33"/>
    </row>
    <row r="188" spans="1:36">
      <c r="A188" s="11">
        <v>1200000154</v>
      </c>
      <c r="B188" s="11" t="s">
        <v>66</v>
      </c>
      <c r="C188" s="11" t="s">
        <v>16</v>
      </c>
      <c r="D188" s="12">
        <v>46170</v>
      </c>
      <c r="E188" s="11" t="s">
        <v>69</v>
      </c>
      <c r="F188"/>
      <c r="G188"/>
      <c r="H188" s="35" t="s">
        <v>154</v>
      </c>
      <c r="I188" s="71">
        <v>46170.509027777778</v>
      </c>
      <c r="J188" s="71">
        <v>46170.519444444442</v>
      </c>
      <c r="K188" s="11">
        <v>0.25</v>
      </c>
      <c r="L188" s="72">
        <v>46143</v>
      </c>
      <c r="M188" s="73">
        <f>_xlfn.ISOWEEKNUM(Unique_Data[[#This Row],[Created On]])</f>
        <v>22</v>
      </c>
      <c r="N188" s="73">
        <f>60*Unique_Data[[#This Row],[Downtime (hr.)]]</f>
        <v>15</v>
      </c>
      <c r="O188" s="73" t="str" cm="1">
        <f t="array" ref="O188">_xlfn.LET(
    _xlpm.text, LOWER(H188),
    _xlpm.keywords, Table2[Keyword],
    _xlpm.score,
        _xlfn.BYROW(_xlpm.keywords,
            _xlfn.LAMBDA(_xlpm.k,
                SUM(--ISNUMBER(SEARCH(_xlfn.TEXTSPLIT(LOWER(_xlpm.k)," "), _xlpm.text)))
            )
        ),
    _xlpm.bestMatch, _xlfn.XMATCH(MAX(_xlpm.score), _xlpm.score),
    IF(MAX(_xlpm.score)=0, "Other", INDEX(_xlpm.keywords, _xlpm.bestMatch))
)</f>
        <v>Over Travel</v>
      </c>
      <c r="P188" s="73" t="str">
        <f>IFERROR(INDEX(Table11[Failure Mode],MATCH(O188,Table11[Keyword],0)),"General Failure Mode")</f>
        <v>Over Travel Limit / Motion Limit Exceeded</v>
      </c>
      <c r="Q188" s="74" t="str">
        <f>IFERROR(INDEX(Table12[Failure Effect],MATCH(P188,Table12[Failure Mode],0)),"Operational performance degradation and need for maintenance review.")</f>
        <v>Operational performance degradation and need for maintenance review.</v>
      </c>
      <c r="R188" s="73">
        <f>IFERROR(INDEX(Table13[Base Severity],MATCH(C188,Table13[Equipment Class],0)),6)</f>
        <v>8</v>
      </c>
      <c r="S188" s="73">
        <f>IFERROR(INDEX(Table2[Severity],MATCH(O188,Table2[Keyword],0)),0)</f>
        <v>4</v>
      </c>
      <c r="T188" s="73">
        <f>IFERROR(LOOKUP(N188,Table6[Minutes],Table6[Severity]),0)</f>
        <v>4</v>
      </c>
      <c r="U188" s="73">
        <f>MAX(ROUNDUP(AVERAGE(R188,T188),0),Unique_Data[[#This Row],[Keyword Severity]])</f>
        <v>6</v>
      </c>
      <c r="V188" s="73">
        <f>IFERROR(INDEX(Table5[Detectability],MATCH(O188,Table5[Keyword],0)),IFERROR(INDEX(Table13[Default Detectability],MATCH(C188,Table13[Equipment Class],0)),6))</f>
        <v>7</v>
      </c>
      <c r="W188" s="73">
        <f t="shared" si="8"/>
        <v>2</v>
      </c>
      <c r="X188" s="75">
        <f t="shared" si="9"/>
        <v>84</v>
      </c>
      <c r="Y188" s="74" t="str">
        <f>IFERROR(INDEX(Table10[Recommended Action],MATCH(O188,Table10[Keyword],0)),"Review failure &amp; perform RCA")</f>
        <v>Inspect and test limit switches and end stops; verify encoder calibration and control logic; reset faults and perform functional test.</v>
      </c>
      <c r="Z188" s="11" t="s">
        <v>14271</v>
      </c>
      <c r="AA188" s="31" t="s">
        <v>14505</v>
      </c>
      <c r="AB188" s="31" t="s">
        <v>14506</v>
      </c>
      <c r="AC188" s="73" t="str">
        <f t="shared" si="10"/>
        <v>Low</v>
      </c>
      <c r="AD188" s="76">
        <v>46583</v>
      </c>
      <c r="AE188" s="75">
        <f>Unique_Data[[#This Row],[Severity (S)]]</f>
        <v>6</v>
      </c>
      <c r="AF188" s="75" cm="1">
        <f t="array" ref="AF18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188" s="75" cm="1">
        <f t="array" ref="AG18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188" s="75">
        <f t="shared" si="11"/>
        <v>24</v>
      </c>
      <c r="AI188" s="77" t="str" cm="1">
        <f t="array" aca="1" ref="AI188" ca="1">_xlfn.IFS(ISBLANK(Unique_Data[[#This Row],[Updated Action]]),"Open",NOT(ISBLANK(Unique_Data[[#This Row],[Updated Action]])),"Finished",AND(NOT(ISBLANK(Unique_Data[[#This Row],[Updated Action]])),Unique_Data[[#This Row],[Due date]]&gt;=TODAY()),"In Progress",Unique_Data[[#This Row],[Due date]]&lt;TODAY(),"Overdue")</f>
        <v>Finished</v>
      </c>
      <c r="AJ188" s="33"/>
    </row>
    <row r="189" spans="1:36">
      <c r="A189" s="11">
        <v>1200000155</v>
      </c>
      <c r="B189" s="11" t="s">
        <v>11</v>
      </c>
      <c r="C189" s="11" t="s">
        <v>12</v>
      </c>
      <c r="D189" s="12">
        <v>46173</v>
      </c>
      <c r="E189" s="11" t="s">
        <v>69</v>
      </c>
      <c r="F189"/>
      <c r="G189"/>
      <c r="H189" s="35" t="s">
        <v>188</v>
      </c>
      <c r="I189" s="71">
        <v>46172.916666666664</v>
      </c>
      <c r="J189" s="71">
        <v>46172.923611111109</v>
      </c>
      <c r="K189" s="11">
        <v>0.17</v>
      </c>
      <c r="L189" s="72">
        <v>46143</v>
      </c>
      <c r="M189" s="73">
        <f>_xlfn.ISOWEEKNUM(Unique_Data[[#This Row],[Created On]])</f>
        <v>22</v>
      </c>
      <c r="N189" s="73">
        <f>60*Unique_Data[[#This Row],[Downtime (hr.)]]</f>
        <v>10.200000000000001</v>
      </c>
      <c r="O189" s="73" t="str" cm="1">
        <f t="array" ref="O189">_xlfn.LET(
    _xlpm.text, LOWER(H189),
    _xlpm.keywords, Table2[Keyword],
    _xlpm.score,
        _xlfn.BYROW(_xlpm.keywords,
            _xlfn.LAMBDA(_xlpm.k,
                SUM(--ISNUMBER(SEARCH(_xlfn.TEXTSPLIT(LOWER(_xlpm.k)," "), _xlpm.text)))
            )
        ),
    _xlpm.bestMatch, _xlfn.XMATCH(MAX(_xlpm.score), _xlpm.score),
    IF(MAX(_xlpm.score)=0, "Other", INDEX(_xlpm.keywords, _xlpm.bestMatch))
)</f>
        <v>No Control</v>
      </c>
      <c r="P189" s="73" t="str">
        <f>IFERROR(INDEX(Table11[Failure Mode],MATCH(O189,Table11[Keyword],0)),"General Failure Mode")</f>
        <v>Control System Unavailable</v>
      </c>
      <c r="Q189" s="74" t="str">
        <f>IFERROR(INDEX(Table12[Failure Effect],MATCH(P189,Table12[Failure Mode],0)),"Operational performance degradation and need for maintenance review.")</f>
        <v>Loss of command response, unsafe operating condition, and immediate operational downtime.</v>
      </c>
      <c r="R189" s="73">
        <f>IFERROR(INDEX(Table13[Base Severity],MATCH(C189,Table13[Equipment Class],0)),6)</f>
        <v>9</v>
      </c>
      <c r="S189" s="73">
        <f>IFERROR(INDEX(Table2[Severity],MATCH(O189,Table2[Keyword],0)),0)</f>
        <v>6</v>
      </c>
      <c r="T189" s="73">
        <f>IFERROR(LOOKUP(N189,Table6[Minutes],Table6[Severity]),0)</f>
        <v>4</v>
      </c>
      <c r="U189" s="73">
        <f>MAX(ROUNDUP(AVERAGE(R189,T189),0),Unique_Data[[#This Row],[Keyword Severity]])</f>
        <v>7</v>
      </c>
      <c r="V189" s="73">
        <f>IFERROR(INDEX(Table5[Detectability],MATCH(O189,Table5[Keyword],0)),IFERROR(INDEX(Table13[Default Detectability],MATCH(C189,Table13[Equipment Class],0)),6))</f>
        <v>2</v>
      </c>
      <c r="W189" s="73">
        <f t="shared" si="8"/>
        <v>10</v>
      </c>
      <c r="X189" s="75">
        <f t="shared" si="9"/>
        <v>140</v>
      </c>
      <c r="Y189" s="74" t="str">
        <f>IFERROR(INDEX(Table10[Recommended Action],MATCH(O189,Table10[Keyword],0)),"Review failure &amp; perform RCA")</f>
        <v>Check control PLC, HMI comms, E-stop circuits; reload software if needed.</v>
      </c>
      <c r="Z189" s="11" t="s">
        <v>14271</v>
      </c>
      <c r="AA189" s="31" t="s">
        <v>14507</v>
      </c>
      <c r="AB189" s="31" t="s">
        <v>14508</v>
      </c>
      <c r="AC189" s="73" t="str">
        <f t="shared" si="10"/>
        <v>Medium</v>
      </c>
      <c r="AD189" s="76">
        <v>46198</v>
      </c>
      <c r="AE189" s="75">
        <f>Unique_Data[[#This Row],[Severity (S)]]</f>
        <v>7</v>
      </c>
      <c r="AF189" s="75" cm="1">
        <f t="array" ref="AF18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89" s="75" cm="1">
        <f t="array" ref="AG18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189" s="75">
        <f t="shared" si="11"/>
        <v>63</v>
      </c>
      <c r="AI189" s="77" t="str" cm="1">
        <f t="array" aca="1" ref="AI189" ca="1">_xlfn.IFS(ISBLANK(Unique_Data[[#This Row],[Updated Action]]),"Open",NOT(ISBLANK(Unique_Data[[#This Row],[Updated Action]])),"Finished",AND(NOT(ISBLANK(Unique_Data[[#This Row],[Updated Action]])),Unique_Data[[#This Row],[Due date]]&gt;=TODAY()),"In Progress",Unique_Data[[#This Row],[Due date]]&lt;TODAY(),"Overdue")</f>
        <v>Finished</v>
      </c>
      <c r="AJ189" s="33"/>
    </row>
    <row r="190" spans="1:36">
      <c r="A190" s="11">
        <v>1200000156</v>
      </c>
      <c r="B190" s="11" t="s">
        <v>27</v>
      </c>
      <c r="C190" s="11" t="s">
        <v>12</v>
      </c>
      <c r="D190" s="12">
        <v>46173</v>
      </c>
      <c r="E190" s="11" t="s">
        <v>69</v>
      </c>
      <c r="F190"/>
      <c r="G190"/>
      <c r="H190" s="35" t="s">
        <v>188</v>
      </c>
      <c r="I190" s="71">
        <v>46173.041666666664</v>
      </c>
      <c r="J190" s="71">
        <v>46173.061111111114</v>
      </c>
      <c r="K190" s="11">
        <v>0.47</v>
      </c>
      <c r="L190" s="72">
        <v>46143</v>
      </c>
      <c r="M190" s="73">
        <f>_xlfn.ISOWEEKNUM(Unique_Data[[#This Row],[Created On]])</f>
        <v>22</v>
      </c>
      <c r="N190" s="73">
        <f>60*Unique_Data[[#This Row],[Downtime (hr.)]]</f>
        <v>28.2</v>
      </c>
      <c r="O190" s="73" t="str" cm="1">
        <f t="array" ref="O190">_xlfn.LET(
    _xlpm.text, LOWER(H190),
    _xlpm.keywords, Table2[Keyword],
    _xlpm.score,
        _xlfn.BYROW(_xlpm.keywords,
            _xlfn.LAMBDA(_xlpm.k,
                SUM(--ISNUMBER(SEARCH(_xlfn.TEXTSPLIT(LOWER(_xlpm.k)," "), _xlpm.text)))
            )
        ),
    _xlpm.bestMatch, _xlfn.XMATCH(MAX(_xlpm.score), _xlpm.score),
    IF(MAX(_xlpm.score)=0, "Other", INDEX(_xlpm.keywords, _xlpm.bestMatch))
)</f>
        <v>No Control</v>
      </c>
      <c r="P190" s="73" t="str">
        <f>IFERROR(INDEX(Table11[Failure Mode],MATCH(O190,Table11[Keyword],0)),"General Failure Mode")</f>
        <v>Control System Unavailable</v>
      </c>
      <c r="Q190" s="74" t="str">
        <f>IFERROR(INDEX(Table12[Failure Effect],MATCH(P190,Table12[Failure Mode],0)),"Operational performance degradation and need for maintenance review.")</f>
        <v>Loss of command response, unsafe operating condition, and immediate operational downtime.</v>
      </c>
      <c r="R190" s="73">
        <f>IFERROR(INDEX(Table13[Base Severity],MATCH(C190,Table13[Equipment Class],0)),6)</f>
        <v>9</v>
      </c>
      <c r="S190" s="73">
        <f>IFERROR(INDEX(Table2[Severity],MATCH(O190,Table2[Keyword],0)),0)</f>
        <v>6</v>
      </c>
      <c r="T190" s="73">
        <f>IFERROR(LOOKUP(N190,Table6[Minutes],Table6[Severity]),0)</f>
        <v>4</v>
      </c>
      <c r="U190" s="73">
        <f>MAX(ROUNDUP(AVERAGE(R190,T190),0),Unique_Data[[#This Row],[Keyword Severity]])</f>
        <v>7</v>
      </c>
      <c r="V190" s="73">
        <f>IFERROR(INDEX(Table5[Detectability],MATCH(O190,Table5[Keyword],0)),IFERROR(INDEX(Table13[Default Detectability],MATCH(C190,Table13[Equipment Class],0)),6))</f>
        <v>2</v>
      </c>
      <c r="W190" s="73">
        <f t="shared" si="8"/>
        <v>6</v>
      </c>
      <c r="X190" s="75">
        <f t="shared" si="9"/>
        <v>84</v>
      </c>
      <c r="Y190" s="74" t="str">
        <f>IFERROR(INDEX(Table10[Recommended Action],MATCH(O190,Table10[Keyword],0)),"Review failure &amp; perform RCA")</f>
        <v>Check control PLC, HMI comms, E-stop circuits; reload software if needed.</v>
      </c>
      <c r="Z190" s="11" t="s">
        <v>14271</v>
      </c>
      <c r="AA190" s="31" t="s">
        <v>14509</v>
      </c>
      <c r="AB190" s="31" t="s">
        <v>14510</v>
      </c>
      <c r="AC190" s="73" t="str">
        <f t="shared" si="10"/>
        <v>Low</v>
      </c>
      <c r="AD190" s="76">
        <v>46202</v>
      </c>
      <c r="AE190" s="75">
        <f>Unique_Data[[#This Row],[Severity (S)]]</f>
        <v>7</v>
      </c>
      <c r="AF190" s="75" cm="1">
        <f t="array" ref="AF19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90" s="75" cm="1">
        <f t="array" ref="AG19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90" s="75">
        <f t="shared" si="11"/>
        <v>28</v>
      </c>
      <c r="AI190" s="77" t="str" cm="1">
        <f t="array" aca="1" ref="AI190" ca="1">_xlfn.IFS(ISBLANK(Unique_Data[[#This Row],[Updated Action]]),"Open",NOT(ISBLANK(Unique_Data[[#This Row],[Updated Action]])),"Finished",AND(NOT(ISBLANK(Unique_Data[[#This Row],[Updated Action]])),Unique_Data[[#This Row],[Due date]]&gt;=TODAY()),"In Progress",Unique_Data[[#This Row],[Due date]]&lt;TODAY(),"Overdue")</f>
        <v>Finished</v>
      </c>
      <c r="AJ190" s="33"/>
    </row>
    <row r="191" spans="1:36">
      <c r="A191" s="11">
        <v>1200000157</v>
      </c>
      <c r="B191" s="11" t="s">
        <v>114</v>
      </c>
      <c r="C191" s="11" t="s">
        <v>16</v>
      </c>
      <c r="D191" s="12">
        <v>46173</v>
      </c>
      <c r="E191" s="11" t="s">
        <v>69</v>
      </c>
      <c r="F191"/>
      <c r="G191"/>
      <c r="H191" s="35" t="s">
        <v>154</v>
      </c>
      <c r="I191" s="71">
        <v>46172.791666666664</v>
      </c>
      <c r="J191" s="71">
        <v>46172.802083333336</v>
      </c>
      <c r="K191" s="11">
        <v>0.25</v>
      </c>
      <c r="L191" s="72">
        <v>46143</v>
      </c>
      <c r="M191" s="73">
        <f>_xlfn.ISOWEEKNUM(Unique_Data[[#This Row],[Created On]])</f>
        <v>22</v>
      </c>
      <c r="N191" s="73">
        <f>60*Unique_Data[[#This Row],[Downtime (hr.)]]</f>
        <v>15</v>
      </c>
      <c r="O191" s="73" t="str" cm="1">
        <f t="array" ref="O191">_xlfn.LET(
    _xlpm.text, LOWER(H191),
    _xlpm.keywords, Table2[Keyword],
    _xlpm.score,
        _xlfn.BYROW(_xlpm.keywords,
            _xlfn.LAMBDA(_xlpm.k,
                SUM(--ISNUMBER(SEARCH(_xlfn.TEXTSPLIT(LOWER(_xlpm.k)," "), _xlpm.text)))
            )
        ),
    _xlpm.bestMatch, _xlfn.XMATCH(MAX(_xlpm.score), _xlpm.score),
    IF(MAX(_xlpm.score)=0, "Other", INDEX(_xlpm.keywords, _xlpm.bestMatch))
)</f>
        <v>Over Travel</v>
      </c>
      <c r="P191" s="73" t="str">
        <f>IFERROR(INDEX(Table11[Failure Mode],MATCH(O191,Table11[Keyword],0)),"General Failure Mode")</f>
        <v>Over Travel Limit / Motion Limit Exceeded</v>
      </c>
      <c r="Q191" s="74" t="str">
        <f>IFERROR(INDEX(Table12[Failure Effect],MATCH(P191,Table12[Failure Mode],0)),"Operational performance degradation and need for maintenance review.")</f>
        <v>Operational performance degradation and need for maintenance review.</v>
      </c>
      <c r="R191" s="73">
        <f>IFERROR(INDEX(Table13[Base Severity],MATCH(C191,Table13[Equipment Class],0)),6)</f>
        <v>8</v>
      </c>
      <c r="S191" s="73">
        <f>IFERROR(INDEX(Table2[Severity],MATCH(O191,Table2[Keyword],0)),0)</f>
        <v>4</v>
      </c>
      <c r="T191" s="73">
        <f>IFERROR(LOOKUP(N191,Table6[Minutes],Table6[Severity]),0)</f>
        <v>4</v>
      </c>
      <c r="U191" s="73">
        <f>MAX(ROUNDUP(AVERAGE(R191,T191),0),Unique_Data[[#This Row],[Keyword Severity]])</f>
        <v>6</v>
      </c>
      <c r="V191" s="73">
        <f>IFERROR(INDEX(Table5[Detectability],MATCH(O191,Table5[Keyword],0)),IFERROR(INDEX(Table13[Default Detectability],MATCH(C191,Table13[Equipment Class],0)),6))</f>
        <v>7</v>
      </c>
      <c r="W191" s="73">
        <f t="shared" si="8"/>
        <v>2</v>
      </c>
      <c r="X191" s="75">
        <f t="shared" si="9"/>
        <v>84</v>
      </c>
      <c r="Y191" s="74" t="str">
        <f>IFERROR(INDEX(Table10[Recommended Action],MATCH(O191,Table10[Keyword],0)),"Review failure &amp; perform RCA")</f>
        <v>Inspect and test limit switches and end stops; verify encoder calibration and control logic; reset faults and perform functional test.</v>
      </c>
      <c r="Z191" s="11" t="s">
        <v>14271</v>
      </c>
      <c r="AA191" s="32" t="s">
        <v>14511</v>
      </c>
      <c r="AB191" s="32" t="s">
        <v>14512</v>
      </c>
      <c r="AC191" s="73" t="str">
        <f t="shared" si="10"/>
        <v>Low</v>
      </c>
      <c r="AD191" s="76">
        <v>46220</v>
      </c>
      <c r="AE191" s="75">
        <f>Unique_Data[[#This Row],[Severity (S)]]</f>
        <v>6</v>
      </c>
      <c r="AF191" s="75" cm="1">
        <f t="array" ref="AF19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191" s="75" cm="1">
        <f t="array" ref="AG19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91" s="75">
        <f t="shared" si="11"/>
        <v>84</v>
      </c>
      <c r="AI191" s="77" t="str" cm="1">
        <f t="array" aca="1" ref="AI191" ca="1">_xlfn.IFS(ISBLANK(Unique_Data[[#This Row],[Updated Action]]),"Open",NOT(ISBLANK(Unique_Data[[#This Row],[Updated Action]])),"Finished",AND(NOT(ISBLANK(Unique_Data[[#This Row],[Updated Action]])),Unique_Data[[#This Row],[Due date]]&gt;=TODAY()),"In Progress",Unique_Data[[#This Row],[Due date]]&lt;TODAY(),"Overdue")</f>
        <v>Finished</v>
      </c>
      <c r="AJ191" s="33"/>
    </row>
    <row r="192" spans="1:36">
      <c r="A192" s="11">
        <v>1200000158</v>
      </c>
      <c r="B192" s="11" t="s">
        <v>97</v>
      </c>
      <c r="C192" s="11" t="s">
        <v>16</v>
      </c>
      <c r="D192" s="12">
        <v>46173</v>
      </c>
      <c r="E192" s="11" t="s">
        <v>69</v>
      </c>
      <c r="F192"/>
      <c r="G192"/>
      <c r="H192" s="35" t="s">
        <v>189</v>
      </c>
      <c r="I192" s="71">
        <v>46173.578506944446</v>
      </c>
      <c r="J192" s="71">
        <v>46173.582569444443</v>
      </c>
      <c r="K192" s="11">
        <v>0.1</v>
      </c>
      <c r="L192" s="72">
        <v>46143</v>
      </c>
      <c r="M192" s="73">
        <f>_xlfn.ISOWEEKNUM(Unique_Data[[#This Row],[Created On]])</f>
        <v>22</v>
      </c>
      <c r="N192" s="73">
        <f>60*Unique_Data[[#This Row],[Downtime (hr.)]]</f>
        <v>6</v>
      </c>
      <c r="O192" s="73" t="str" cm="1">
        <f t="array" ref="O192">_xlfn.LET(
    _xlpm.text, LOWER(H192),
    _xlpm.keywords, Table2[Keyword],
    _xlpm.score,
        _xlfn.BYROW(_xlpm.keywords,
            _xlfn.LAMBDA(_xlpm.k,
                SUM(--ISNUMBER(SEARCH(_xlfn.TEXTSPLIT(LOWER(_xlpm.k)," "), _xlpm.text)))
            )
        ),
    _xlpm.bestMatch, _xlfn.XMATCH(MAX(_xlpm.score), _xlpm.score),
    IF(MAX(_xlpm.score)=0, "Other", INDEX(_xlpm.keywords, _xlpm.bestMatch))
)</f>
        <v>No Gantry</v>
      </c>
      <c r="P192" s="73" t="str">
        <f>IFERROR(INDEX(Table11[Failure Mode],MATCH(O192,Table11[Keyword],0)),"General Failure Mode")</f>
        <v>Gantry Motion Failure</v>
      </c>
      <c r="Q192" s="74" t="str">
        <f>IFERROR(INDEX(Table12[Failure Effect],MATCH(P192,Table12[Failure Mode],0)),"Operational performance degradation and need for maintenance review.")</f>
        <v>Equipment cannot travel to position, causing job delay, queue buildup, and lower productivity.</v>
      </c>
      <c r="R192" s="73">
        <f>IFERROR(INDEX(Table13[Base Severity],MATCH(C192,Table13[Equipment Class],0)),6)</f>
        <v>8</v>
      </c>
      <c r="S192" s="73">
        <f>IFERROR(INDEX(Table2[Severity],MATCH(O192,Table2[Keyword],0)),0)</f>
        <v>6</v>
      </c>
      <c r="T192" s="73">
        <f>IFERROR(LOOKUP(N192,Table6[Minutes],Table6[Severity]),0)</f>
        <v>3</v>
      </c>
      <c r="U192" s="73">
        <f>MAX(ROUNDUP(AVERAGE(R192,T192),0),Unique_Data[[#This Row],[Keyword Severity]])</f>
        <v>6</v>
      </c>
      <c r="V192" s="73">
        <f>IFERROR(INDEX(Table5[Detectability],MATCH(O192,Table5[Keyword],0)),IFERROR(INDEX(Table13[Default Detectability],MATCH(C192,Table13[Equipment Class],0)),6))</f>
        <v>3</v>
      </c>
      <c r="W192" s="73">
        <f t="shared" si="8"/>
        <v>6</v>
      </c>
      <c r="X192" s="75">
        <f t="shared" si="9"/>
        <v>108</v>
      </c>
      <c r="Y192" s="74" t="str">
        <f>IFERROR(INDEX(Table10[Recommended Action],MATCH(O192,Table10[Keyword],0)),"Review failure &amp; perform RCA")</f>
        <v>Inspect busbar/limit switches, travel drives and interlocks; test inverter and alignment.</v>
      </c>
      <c r="Z192" s="11" t="s">
        <v>14271</v>
      </c>
      <c r="AA192" s="31" t="s">
        <v>14366</v>
      </c>
      <c r="AB192" s="31" t="s">
        <v>14408</v>
      </c>
      <c r="AC192" s="73" t="str">
        <f t="shared" si="10"/>
        <v>Medium</v>
      </c>
      <c r="AD192" s="76">
        <v>46215</v>
      </c>
      <c r="AE192" s="75">
        <f>Unique_Data[[#This Row],[Severity (S)]]</f>
        <v>6</v>
      </c>
      <c r="AF192" s="75" cm="1">
        <f t="array" ref="AF19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192" s="75" cm="1">
        <f t="array" ref="AG19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192" s="75">
        <f t="shared" si="11"/>
        <v>108</v>
      </c>
      <c r="AI192" s="77" t="str" cm="1">
        <f t="array" aca="1" ref="AI192" ca="1">_xlfn.IFS(ISBLANK(Unique_Data[[#This Row],[Updated Action]]),"Open",NOT(ISBLANK(Unique_Data[[#This Row],[Updated Action]])),"Finished",AND(NOT(ISBLANK(Unique_Data[[#This Row],[Updated Action]])),Unique_Data[[#This Row],[Due date]]&gt;=TODAY()),"In Progress",Unique_Data[[#This Row],[Due date]]&lt;TODAY(),"Overdue")</f>
        <v>Finished</v>
      </c>
      <c r="AJ192" s="33"/>
    </row>
    <row r="193" spans="1:36">
      <c r="A193" s="11">
        <v>1200000159</v>
      </c>
      <c r="B193" s="11" t="s">
        <v>61</v>
      </c>
      <c r="C193" s="11" t="s">
        <v>12</v>
      </c>
      <c r="D193" s="12">
        <v>46177</v>
      </c>
      <c r="E193" s="11" t="s">
        <v>69</v>
      </c>
      <c r="F193"/>
      <c r="G193"/>
      <c r="H193" s="35" t="s">
        <v>190</v>
      </c>
      <c r="I193" s="71">
        <v>46177.673611111109</v>
      </c>
      <c r="J193" s="71">
        <v>46177.680555555555</v>
      </c>
      <c r="K193" s="11">
        <v>0.17</v>
      </c>
      <c r="L193" s="72">
        <v>46174</v>
      </c>
      <c r="M193" s="73">
        <f>_xlfn.ISOWEEKNUM(Unique_Data[[#This Row],[Created On]])</f>
        <v>23</v>
      </c>
      <c r="N193" s="73">
        <f>60*Unique_Data[[#This Row],[Downtime (hr.)]]</f>
        <v>10.200000000000001</v>
      </c>
      <c r="O193" s="73" t="str" cm="1">
        <f t="array" ref="O193">_xlfn.LET(
    _xlpm.text, LOWER(H193),
    _xlpm.keywords, Table2[Keyword],
    _xlpm.score,
        _xlfn.BYROW(_xlpm.keywords,
            _xlfn.LAMBDA(_xlpm.k,
                SUM(--ISNUMBER(SEARCH(_xlfn.TEXTSPLIT(LOWER(_xlpm.k)," "), _xlpm.text)))
            )
        ),
    _xlpm.bestMatch, _xlfn.XMATCH(MAX(_xlpm.score), _xlpm.score),
    IF(MAX(_xlpm.score)=0, "Other", INDEX(_xlpm.keywords, _xlpm.bestMatch))
)</f>
        <v>No Hoist</v>
      </c>
      <c r="P193" s="73" t="str">
        <f>IFERROR(INDEX(Table11[Failure Mode],MATCH(O193,Table11[Keyword],0)),"General Failure Mode")</f>
        <v>Hoist Motion Failure</v>
      </c>
      <c r="Q193" s="74" t="str">
        <f>IFERROR(INDEX(Table12[Failure Effect],MATCH(P193,Table12[Failure Mode],0)),"Operational performance degradation and need for maintenance review.")</f>
        <v>Unable to lift/lower load, container handling interruption, and berth or yard productivity loss.</v>
      </c>
      <c r="R193" s="73">
        <f>IFERROR(INDEX(Table13[Base Severity],MATCH(C193,Table13[Equipment Class],0)),6)</f>
        <v>9</v>
      </c>
      <c r="S193" s="73">
        <f>IFERROR(INDEX(Table2[Severity],MATCH(O193,Table2[Keyword],0)),0)</f>
        <v>6</v>
      </c>
      <c r="T193" s="73">
        <f>IFERROR(LOOKUP(N193,Table6[Minutes],Table6[Severity]),0)</f>
        <v>4</v>
      </c>
      <c r="U193" s="73">
        <f>MAX(ROUNDUP(AVERAGE(R193,T193),0),Unique_Data[[#This Row],[Keyword Severity]])</f>
        <v>7</v>
      </c>
      <c r="V193" s="73">
        <f>IFERROR(INDEX(Table5[Detectability],MATCH(O193,Table5[Keyword],0)),IFERROR(INDEX(Table13[Default Detectability],MATCH(C193,Table13[Equipment Class],0)),6))</f>
        <v>3</v>
      </c>
      <c r="W193" s="73">
        <f t="shared" si="8"/>
        <v>9</v>
      </c>
      <c r="X193" s="75">
        <f t="shared" si="9"/>
        <v>189</v>
      </c>
      <c r="Y193" s="74" t="str">
        <f>IFERROR(INDEX(Table10[Recommended Action],MATCH(O193,Table10[Keyword],0)),"Review failure &amp; perform RCA")</f>
        <v>Check hoist brakes, over-travel limit switches, inverter alarms, motor and encoder.</v>
      </c>
      <c r="Z193" s="11" t="s">
        <v>14271</v>
      </c>
      <c r="AA193" s="32" t="s">
        <v>14427</v>
      </c>
      <c r="AB193" s="32" t="s">
        <v>14428</v>
      </c>
      <c r="AC193" s="73" t="str">
        <f t="shared" si="10"/>
        <v>Medium</v>
      </c>
      <c r="AD193" s="76">
        <v>45991</v>
      </c>
      <c r="AE193" s="75">
        <f>Unique_Data[[#This Row],[Severity (S)]]</f>
        <v>7</v>
      </c>
      <c r="AF193" s="75" cm="1">
        <f t="array" ref="AF19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93" s="75" cm="1">
        <f t="array" ref="AG19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193" s="75">
        <f t="shared" si="11"/>
        <v>42</v>
      </c>
      <c r="AI193" s="77" t="str" cm="1">
        <f t="array" aca="1" ref="AI193" ca="1">_xlfn.IFS(ISBLANK(Unique_Data[[#This Row],[Updated Action]]),"Open",NOT(ISBLANK(Unique_Data[[#This Row],[Updated Action]])),"Finished",AND(NOT(ISBLANK(Unique_Data[[#This Row],[Updated Action]])),Unique_Data[[#This Row],[Due date]]&gt;=TODAY()),"In Progress",Unique_Data[[#This Row],[Due date]]&lt;TODAY(),"Overdue")</f>
        <v>Finished</v>
      </c>
      <c r="AJ193" s="33"/>
    </row>
    <row r="194" spans="1:36">
      <c r="A194" s="11">
        <v>1300000063</v>
      </c>
      <c r="B194" s="11" t="s">
        <v>47</v>
      </c>
      <c r="C194" s="11" t="s">
        <v>12</v>
      </c>
      <c r="D194" s="12">
        <v>46040</v>
      </c>
      <c r="E194" s="11" t="s">
        <v>13</v>
      </c>
      <c r="F194"/>
      <c r="G194"/>
      <c r="H194" s="35" t="s">
        <v>120</v>
      </c>
      <c r="I194" s="71">
        <v>46040.472222222219</v>
      </c>
      <c r="J194" s="71">
        <v>46040.482638888891</v>
      </c>
      <c r="K194" s="11">
        <v>0.25</v>
      </c>
      <c r="L194" s="72">
        <v>46023</v>
      </c>
      <c r="M194" s="73">
        <f>_xlfn.ISOWEEKNUM(Unique_Data[[#This Row],[Created On]])</f>
        <v>3</v>
      </c>
      <c r="N194" s="73">
        <f>60*Unique_Data[[#This Row],[Downtime (hr.)]]</f>
        <v>15</v>
      </c>
      <c r="O194" s="73" t="str" cm="1">
        <f t="array" ref="O194">_xlfn.LET(
    _xlpm.text, LOWER(H194),
    _xlpm.keywords, Table2[Keyword],
    _xlpm.score,
        _xlfn.BYROW(_xlpm.keywords,
            _xlfn.LAMBDA(_xlpm.k,
                SUM(--ISNUMBER(SEARCH(_xlfn.TEXTSPLIT(LOWER(_xlpm.k)," "), _xlpm.text)))
            )
        ),
    _xlpm.bestMatch, _xlfn.XMATCH(MAX(_xlpm.score), _xlpm.score),
    IF(MAX(_xlpm.score)=0, "Other", INDEX(_xlpm.keywords, _xlpm.bestMatch))
)</f>
        <v>No Control</v>
      </c>
      <c r="P194" s="73" t="str">
        <f>IFERROR(INDEX(Table11[Failure Mode],MATCH(O194,Table11[Keyword],0)),"General Failure Mode")</f>
        <v>Control System Unavailable</v>
      </c>
      <c r="Q194" s="74" t="str">
        <f>IFERROR(INDEX(Table12[Failure Effect],MATCH(P194,Table12[Failure Mode],0)),"Operational performance degradation and need for maintenance review.")</f>
        <v>Loss of command response, unsafe operating condition, and immediate operational downtime.</v>
      </c>
      <c r="R194" s="73">
        <f>IFERROR(INDEX(Table13[Base Severity],MATCH(C194,Table13[Equipment Class],0)),6)</f>
        <v>9</v>
      </c>
      <c r="S194" s="73">
        <f>IFERROR(INDEX(Table2[Severity],MATCH(O194,Table2[Keyword],0)),0)</f>
        <v>6</v>
      </c>
      <c r="T194" s="73">
        <f>IFERROR(LOOKUP(N194,Table6[Minutes],Table6[Severity]),0)</f>
        <v>4</v>
      </c>
      <c r="U194" s="73">
        <f>MAX(ROUNDUP(AVERAGE(R194,T194),0),Unique_Data[[#This Row],[Keyword Severity]])</f>
        <v>7</v>
      </c>
      <c r="V194" s="73">
        <f>IFERROR(INDEX(Table5[Detectability],MATCH(O194,Table5[Keyword],0)),IFERROR(INDEX(Table13[Default Detectability],MATCH(C194,Table13[Equipment Class],0)),6))</f>
        <v>2</v>
      </c>
      <c r="W194" s="73">
        <f t="shared" ref="W194:W257" si="12">COUNTIFS($B:$B,B194,$P:$P,P194)</f>
        <v>7</v>
      </c>
      <c r="X194" s="75">
        <f t="shared" ref="X194:X257" si="13">U194*V194*W194</f>
        <v>98</v>
      </c>
      <c r="Y194" s="74" t="str">
        <f>IFERROR(INDEX(Table10[Recommended Action],MATCH(O194,Table10[Keyword],0)),"Review failure &amp; perform RCA")</f>
        <v>Check control PLC, HMI comms, E-stop circuits; reload software if needed.</v>
      </c>
      <c r="Z194" s="11" t="s">
        <v>14281</v>
      </c>
      <c r="AA194" s="31" t="s">
        <v>14353</v>
      </c>
      <c r="AB194" s="31" t="s">
        <v>14363</v>
      </c>
      <c r="AC194" s="73" t="str">
        <f t="shared" ref="AC194:AC257" si="14">_xlfn.IFS(X194&gt;=300,"Critical",X194&gt;=200,"High", X194&gt;=100,"Medium", TRUE,"Low")</f>
        <v>Low</v>
      </c>
      <c r="AD194" s="76">
        <v>46202</v>
      </c>
      <c r="AE194" s="75">
        <f>Unique_Data[[#This Row],[Severity (S)]]</f>
        <v>7</v>
      </c>
      <c r="AF194" s="75" cm="1">
        <f t="array" ref="AF19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94" s="75" cm="1">
        <f t="array" ref="AG19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194" s="75">
        <f t="shared" ref="AH194:AH257" si="15">AE194*AF194*AG194</f>
        <v>98</v>
      </c>
      <c r="AI194" s="77" t="str" cm="1">
        <f t="array" aca="1" ref="AI194" ca="1">_xlfn.IFS(ISBLANK(Unique_Data[[#This Row],[Updated Action]]),"Open",NOT(ISBLANK(Unique_Data[[#This Row],[Updated Action]])),"Finished",AND(NOT(ISBLANK(Unique_Data[[#This Row],[Updated Action]])),Unique_Data[[#This Row],[Due date]]&gt;=TODAY()),"In Progress",Unique_Data[[#This Row],[Due date]]&lt;TODAY(),"Overdue")</f>
        <v>Finished</v>
      </c>
      <c r="AJ194" s="33"/>
    </row>
    <row r="195" spans="1:36">
      <c r="A195" s="11">
        <v>1200000160</v>
      </c>
      <c r="B195" s="11" t="s">
        <v>124</v>
      </c>
      <c r="C195" s="11" t="s">
        <v>16</v>
      </c>
      <c r="D195" s="12">
        <v>46179</v>
      </c>
      <c r="E195" s="11" t="s">
        <v>69</v>
      </c>
      <c r="F195"/>
      <c r="G195"/>
      <c r="H195" s="35" t="s">
        <v>191</v>
      </c>
      <c r="I195" s="71">
        <v>46179.104166666664</v>
      </c>
      <c r="J195" s="71">
        <v>46179.125</v>
      </c>
      <c r="K195" s="11">
        <v>0.5</v>
      </c>
      <c r="L195" s="72">
        <v>46174</v>
      </c>
      <c r="M195" s="73">
        <f>_xlfn.ISOWEEKNUM(Unique_Data[[#This Row],[Created On]])</f>
        <v>23</v>
      </c>
      <c r="N195" s="73">
        <f>60*Unique_Data[[#This Row],[Downtime (hr.)]]</f>
        <v>30</v>
      </c>
      <c r="O195" s="73" t="str" cm="1">
        <f t="array" ref="O195">_xlfn.LET(
    _xlpm.text, LOWER(H195),
    _xlpm.keywords, Table2[Keyword],
    _xlpm.score,
        _xlfn.BYROW(_xlpm.keywords,
            _xlfn.LAMBDA(_xlpm.k,
                SUM(--ISNUMBER(SEARCH(_xlfn.TEXTSPLIT(LOWER(_xlpm.k)," "), _xlpm.text)))
            )
        ),
    _xlpm.bestMatch, _xlfn.XMATCH(MAX(_xlpm.score), _xlpm.score),
    IF(MAX(_xlpm.score)=0, "Other", INDEX(_xlpm.keywords, _xlpm.bestMatch))
)</f>
        <v>No Control</v>
      </c>
      <c r="P195" s="73" t="str">
        <f>IFERROR(INDEX(Table11[Failure Mode],MATCH(O195,Table11[Keyword],0)),"General Failure Mode")</f>
        <v>Control System Unavailable</v>
      </c>
      <c r="Q195" s="74" t="str">
        <f>IFERROR(INDEX(Table12[Failure Effect],MATCH(P195,Table12[Failure Mode],0)),"Operational performance degradation and need for maintenance review.")</f>
        <v>Loss of command response, unsafe operating condition, and immediate operational downtime.</v>
      </c>
      <c r="R195" s="73">
        <f>IFERROR(INDEX(Table13[Base Severity],MATCH(C195,Table13[Equipment Class],0)),6)</f>
        <v>8</v>
      </c>
      <c r="S195" s="73">
        <f>IFERROR(INDEX(Table2[Severity],MATCH(O195,Table2[Keyword],0)),0)</f>
        <v>6</v>
      </c>
      <c r="T195" s="73">
        <f>IFERROR(LOOKUP(N195,Table6[Minutes],Table6[Severity]),0)</f>
        <v>5</v>
      </c>
      <c r="U195" s="73">
        <f>MAX(ROUNDUP(AVERAGE(R195,T195),0),Unique_Data[[#This Row],[Keyword Severity]])</f>
        <v>7</v>
      </c>
      <c r="V195" s="73">
        <f>IFERROR(INDEX(Table5[Detectability],MATCH(O195,Table5[Keyword],0)),IFERROR(INDEX(Table13[Default Detectability],MATCH(C195,Table13[Equipment Class],0)),6))</f>
        <v>2</v>
      </c>
      <c r="W195" s="73">
        <f t="shared" si="12"/>
        <v>2</v>
      </c>
      <c r="X195" s="75">
        <f t="shared" si="13"/>
        <v>28</v>
      </c>
      <c r="Y195" s="74" t="str">
        <f>IFERROR(INDEX(Table10[Recommended Action],MATCH(O195,Table10[Keyword],0)),"Review failure &amp; perform RCA")</f>
        <v>Check control PLC, HMI comms, E-stop circuits; reload software if needed.</v>
      </c>
      <c r="Z195" s="11" t="s">
        <v>14271</v>
      </c>
      <c r="AA195" s="32" t="s">
        <v>14513</v>
      </c>
      <c r="AB195" s="32" t="s">
        <v>14514</v>
      </c>
      <c r="AC195" s="73" t="str">
        <f t="shared" si="14"/>
        <v>Low</v>
      </c>
      <c r="AD195" s="76">
        <v>46080</v>
      </c>
      <c r="AE195" s="75">
        <f>Unique_Data[[#This Row],[Severity (S)]]</f>
        <v>7</v>
      </c>
      <c r="AF195" s="75" cm="1">
        <f t="array" ref="AF19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95" s="75" cm="1">
        <f t="array" ref="AG19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195" s="75">
        <f t="shared" si="15"/>
        <v>28</v>
      </c>
      <c r="AI195" s="77" t="str" cm="1">
        <f t="array" aca="1" ref="AI195" ca="1">_xlfn.IFS(ISBLANK(Unique_Data[[#This Row],[Updated Action]]),"Open",NOT(ISBLANK(Unique_Data[[#This Row],[Updated Action]])),"Finished",AND(NOT(ISBLANK(Unique_Data[[#This Row],[Updated Action]])),Unique_Data[[#This Row],[Due date]]&gt;=TODAY()),"In Progress",Unique_Data[[#This Row],[Due date]]&lt;TODAY(),"Overdue")</f>
        <v>Finished</v>
      </c>
      <c r="AJ195" s="33"/>
    </row>
    <row r="196" spans="1:36">
      <c r="A196" s="11">
        <v>1300000064</v>
      </c>
      <c r="B196" s="11" t="s">
        <v>79</v>
      </c>
      <c r="C196" s="11" t="s">
        <v>16</v>
      </c>
      <c r="D196" s="12">
        <v>46040</v>
      </c>
      <c r="E196" s="11" t="s">
        <v>13</v>
      </c>
      <c r="F196"/>
      <c r="G196"/>
      <c r="H196" s="35" t="s">
        <v>192</v>
      </c>
      <c r="I196" s="71">
        <v>46040.0625</v>
      </c>
      <c r="J196" s="71">
        <v>46040.069444444445</v>
      </c>
      <c r="K196" s="11">
        <v>0.17</v>
      </c>
      <c r="L196" s="72">
        <v>46023</v>
      </c>
      <c r="M196" s="73">
        <f>_xlfn.ISOWEEKNUM(Unique_Data[[#This Row],[Created On]])</f>
        <v>3</v>
      </c>
      <c r="N196" s="73">
        <f>60*Unique_Data[[#This Row],[Downtime (hr.)]]</f>
        <v>10.200000000000001</v>
      </c>
      <c r="O196" s="73" t="str" cm="1">
        <f t="array" ref="O196">_xlfn.LET(
    _xlpm.text, LOWER(H196),
    _xlpm.keywords, Table2[Keyword],
    _xlpm.score,
        _xlfn.BYROW(_xlpm.keywords,
            _xlfn.LAMBDA(_xlpm.k,
                SUM(--ISNUMBER(SEARCH(_xlfn.TEXTSPLIT(LOWER(_xlpm.k)," "), _xlpm.text)))
            )
        ),
    _xlpm.bestMatch, _xlfn.XMATCH(MAX(_xlpm.score), _xlpm.score),
    IF(MAX(_xlpm.score)=0, "Other", INDEX(_xlpm.keywords, _xlpm.bestMatch))
)</f>
        <v>No Trolley</v>
      </c>
      <c r="P196" s="73" t="str">
        <f>IFERROR(INDEX(Table11[Failure Mode],MATCH(O196,Table11[Keyword],0)),"General Failure Mode")</f>
        <v>Trolley Motion Failure</v>
      </c>
      <c r="Q196" s="74" t="str">
        <f>IFERROR(INDEX(Table12[Failure Effect],MATCH(P196,Table12[Failure Mode],0)),"Operational performance degradation and need for maintenance review.")</f>
        <v>Inability to position spreader correctly, cycle interruption, and handling delay.</v>
      </c>
      <c r="R196" s="73">
        <f>IFERROR(INDEX(Table13[Base Severity],MATCH(C196,Table13[Equipment Class],0)),6)</f>
        <v>8</v>
      </c>
      <c r="S196" s="73">
        <f>IFERROR(INDEX(Table2[Severity],MATCH(O196,Table2[Keyword],0)),0)</f>
        <v>6</v>
      </c>
      <c r="T196" s="73">
        <f>IFERROR(LOOKUP(N196,Table6[Minutes],Table6[Severity]),0)</f>
        <v>4</v>
      </c>
      <c r="U196" s="73">
        <f>MAX(ROUNDUP(AVERAGE(R196,T196),0),Unique_Data[[#This Row],[Keyword Severity]])</f>
        <v>6</v>
      </c>
      <c r="V196" s="73">
        <f>IFERROR(INDEX(Table5[Detectability],MATCH(O196,Table5[Keyword],0)),IFERROR(INDEX(Table13[Default Detectability],MATCH(C196,Table13[Equipment Class],0)),6))</f>
        <v>3</v>
      </c>
      <c r="W196" s="73">
        <f t="shared" si="12"/>
        <v>5</v>
      </c>
      <c r="X196" s="75">
        <f t="shared" si="13"/>
        <v>90</v>
      </c>
      <c r="Y196" s="74" t="str">
        <f>IFERROR(INDEX(Table10[Recommended Action],MATCH(O196,Table10[Keyword],0)),"Review failure &amp; perform RCA")</f>
        <v>Inspect trolley drives, cable reels and limit switches; test trolley inverter.</v>
      </c>
      <c r="Z196" s="11" t="s">
        <v>14271</v>
      </c>
      <c r="AA196" s="32" t="s">
        <v>14515</v>
      </c>
      <c r="AB196" s="32" t="s">
        <v>14470</v>
      </c>
      <c r="AC196" s="73" t="str">
        <f t="shared" si="14"/>
        <v>Low</v>
      </c>
      <c r="AD196" s="76">
        <v>46159</v>
      </c>
      <c r="AE196" s="75">
        <f>Unique_Data[[#This Row],[Severity (S)]]</f>
        <v>6</v>
      </c>
      <c r="AF196" s="75" cm="1">
        <f t="array" ref="AF19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96" s="75" cm="1">
        <f t="array" ref="AG19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196" s="75">
        <f t="shared" si="15"/>
        <v>18</v>
      </c>
      <c r="AI196" s="77" t="str" cm="1">
        <f t="array" aca="1" ref="AI196" ca="1">_xlfn.IFS(ISBLANK(Unique_Data[[#This Row],[Updated Action]]),"Open",NOT(ISBLANK(Unique_Data[[#This Row],[Updated Action]])),"Finished",AND(NOT(ISBLANK(Unique_Data[[#This Row],[Updated Action]])),Unique_Data[[#This Row],[Due date]]&gt;=TODAY()),"In Progress",Unique_Data[[#This Row],[Due date]]&lt;TODAY(),"Overdue")</f>
        <v>Finished</v>
      </c>
      <c r="AJ196" s="33"/>
    </row>
    <row r="197" spans="1:36">
      <c r="A197" s="11">
        <v>1200000161</v>
      </c>
      <c r="B197" s="11" t="s">
        <v>114</v>
      </c>
      <c r="C197" s="11" t="s">
        <v>16</v>
      </c>
      <c r="D197" s="12">
        <v>46179</v>
      </c>
      <c r="E197" s="11" t="s">
        <v>69</v>
      </c>
      <c r="F197"/>
      <c r="G197"/>
      <c r="H197" s="35" t="s">
        <v>191</v>
      </c>
      <c r="I197" s="71">
        <v>46179.125</v>
      </c>
      <c r="J197" s="71">
        <v>46179.145833333336</v>
      </c>
      <c r="K197" s="11">
        <v>0.5</v>
      </c>
      <c r="L197" s="72">
        <v>46174</v>
      </c>
      <c r="M197" s="73">
        <f>_xlfn.ISOWEEKNUM(Unique_Data[[#This Row],[Created On]])</f>
        <v>23</v>
      </c>
      <c r="N197" s="73">
        <f>60*Unique_Data[[#This Row],[Downtime (hr.)]]</f>
        <v>30</v>
      </c>
      <c r="O197" s="73" t="str" cm="1">
        <f t="array" ref="O197">_xlfn.LET(
    _xlpm.text, LOWER(H197),
    _xlpm.keywords, Table2[Keyword],
    _xlpm.score,
        _xlfn.BYROW(_xlpm.keywords,
            _xlfn.LAMBDA(_xlpm.k,
                SUM(--ISNUMBER(SEARCH(_xlfn.TEXTSPLIT(LOWER(_xlpm.k)," "), _xlpm.text)))
            )
        ),
    _xlpm.bestMatch, _xlfn.XMATCH(MAX(_xlpm.score), _xlpm.score),
    IF(MAX(_xlpm.score)=0, "Other", INDEX(_xlpm.keywords, _xlpm.bestMatch))
)</f>
        <v>No Control</v>
      </c>
      <c r="P197" s="73" t="str">
        <f>IFERROR(INDEX(Table11[Failure Mode],MATCH(O197,Table11[Keyword],0)),"General Failure Mode")</f>
        <v>Control System Unavailable</v>
      </c>
      <c r="Q197" s="74" t="str">
        <f>IFERROR(INDEX(Table12[Failure Effect],MATCH(P197,Table12[Failure Mode],0)),"Operational performance degradation and need for maintenance review.")</f>
        <v>Loss of command response, unsafe operating condition, and immediate operational downtime.</v>
      </c>
      <c r="R197" s="73">
        <f>IFERROR(INDEX(Table13[Base Severity],MATCH(C197,Table13[Equipment Class],0)),6)</f>
        <v>8</v>
      </c>
      <c r="S197" s="73">
        <f>IFERROR(INDEX(Table2[Severity],MATCH(O197,Table2[Keyword],0)),0)</f>
        <v>6</v>
      </c>
      <c r="T197" s="73">
        <f>IFERROR(LOOKUP(N197,Table6[Minutes],Table6[Severity]),0)</f>
        <v>5</v>
      </c>
      <c r="U197" s="73">
        <f>MAX(ROUNDUP(AVERAGE(R197,T197),0),Unique_Data[[#This Row],[Keyword Severity]])</f>
        <v>7</v>
      </c>
      <c r="V197" s="73">
        <f>IFERROR(INDEX(Table5[Detectability],MATCH(O197,Table5[Keyword],0)),IFERROR(INDEX(Table13[Default Detectability],MATCH(C197,Table13[Equipment Class],0)),6))</f>
        <v>2</v>
      </c>
      <c r="W197" s="73">
        <f t="shared" si="12"/>
        <v>8</v>
      </c>
      <c r="X197" s="75">
        <f t="shared" si="13"/>
        <v>112</v>
      </c>
      <c r="Y197" s="74" t="str">
        <f>IFERROR(INDEX(Table10[Recommended Action],MATCH(O197,Table10[Keyword],0)),"Review failure &amp; perform RCA")</f>
        <v>Check control PLC, HMI comms, E-stop circuits; reload software if needed.</v>
      </c>
      <c r="Z197" s="11" t="s">
        <v>14271</v>
      </c>
      <c r="AA197" s="32" t="s">
        <v>14516</v>
      </c>
      <c r="AB197" s="32" t="s">
        <v>14517</v>
      </c>
      <c r="AC197" s="73" t="str">
        <f t="shared" si="14"/>
        <v>Medium</v>
      </c>
      <c r="AD197" s="76">
        <v>46198</v>
      </c>
      <c r="AE197" s="75">
        <f>Unique_Data[[#This Row],[Severity (S)]]</f>
        <v>7</v>
      </c>
      <c r="AF197" s="75" cm="1">
        <f t="array" ref="AF19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197" s="75" cm="1">
        <f t="array" ref="AG19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197" s="75">
        <f t="shared" si="15"/>
        <v>112</v>
      </c>
      <c r="AI197" s="77" t="str" cm="1">
        <f t="array" aca="1" ref="AI197" ca="1">_xlfn.IFS(ISBLANK(Unique_Data[[#This Row],[Updated Action]]),"Open",NOT(ISBLANK(Unique_Data[[#This Row],[Updated Action]])),"Finished",AND(NOT(ISBLANK(Unique_Data[[#This Row],[Updated Action]])),Unique_Data[[#This Row],[Due date]]&gt;=TODAY()),"In Progress",Unique_Data[[#This Row],[Due date]]&lt;TODAY(),"Overdue")</f>
        <v>Finished</v>
      </c>
      <c r="AJ197" s="33"/>
    </row>
    <row r="198" spans="1:36">
      <c r="A198" s="11">
        <v>1200000162</v>
      </c>
      <c r="B198" s="11" t="s">
        <v>114</v>
      </c>
      <c r="C198" s="11" t="s">
        <v>16</v>
      </c>
      <c r="D198" s="12">
        <v>46179</v>
      </c>
      <c r="E198" s="11" t="s">
        <v>69</v>
      </c>
      <c r="F198"/>
      <c r="G198"/>
      <c r="H198" s="35" t="s">
        <v>193</v>
      </c>
      <c r="I198" s="71">
        <v>46179.3125</v>
      </c>
      <c r="J198" s="71">
        <v>46179.319444444445</v>
      </c>
      <c r="K198" s="11">
        <v>0.17</v>
      </c>
      <c r="L198" s="72">
        <v>46174</v>
      </c>
      <c r="M198" s="73">
        <f>_xlfn.ISOWEEKNUM(Unique_Data[[#This Row],[Created On]])</f>
        <v>23</v>
      </c>
      <c r="N198" s="73">
        <f>60*Unique_Data[[#This Row],[Downtime (hr.)]]</f>
        <v>10.200000000000001</v>
      </c>
      <c r="O198" s="73" t="str" cm="1">
        <f t="array" ref="O198">_xlfn.LET(
    _xlpm.text, LOWER(H198),
    _xlpm.keywords, Table2[Keyword],
    _xlpm.score,
        _xlfn.BYROW(_xlpm.keywords,
            _xlfn.LAMBDA(_xlpm.k,
                SUM(--ISNUMBER(SEARCH(_xlfn.TEXTSPLIT(LOWER(_xlpm.k)," "), _xlpm.text)))
            )
        ),
    _xlpm.bestMatch, _xlfn.XMATCH(MAX(_xlpm.score), _xlpm.score),
    IF(MAX(_xlpm.score)=0, "Other", INDEX(_xlpm.keywords, _xlpm.bestMatch))
)</f>
        <v>No Control</v>
      </c>
      <c r="P198" s="73" t="str">
        <f>IFERROR(INDEX(Table11[Failure Mode],MATCH(O198,Table11[Keyword],0)),"General Failure Mode")</f>
        <v>Control System Unavailable</v>
      </c>
      <c r="Q198" s="74" t="str">
        <f>IFERROR(INDEX(Table12[Failure Effect],MATCH(P198,Table12[Failure Mode],0)),"Operational performance degradation and need for maintenance review.")</f>
        <v>Loss of command response, unsafe operating condition, and immediate operational downtime.</v>
      </c>
      <c r="R198" s="73">
        <f>IFERROR(INDEX(Table13[Base Severity],MATCH(C198,Table13[Equipment Class],0)),6)</f>
        <v>8</v>
      </c>
      <c r="S198" s="73">
        <f>IFERROR(INDEX(Table2[Severity],MATCH(O198,Table2[Keyword],0)),0)</f>
        <v>6</v>
      </c>
      <c r="T198" s="73">
        <f>IFERROR(LOOKUP(N198,Table6[Minutes],Table6[Severity]),0)</f>
        <v>4</v>
      </c>
      <c r="U198" s="73">
        <f>MAX(ROUNDUP(AVERAGE(R198,T198),0),Unique_Data[[#This Row],[Keyword Severity]])</f>
        <v>6</v>
      </c>
      <c r="V198" s="73">
        <f>IFERROR(INDEX(Table5[Detectability],MATCH(O198,Table5[Keyword],0)),IFERROR(INDEX(Table13[Default Detectability],MATCH(C198,Table13[Equipment Class],0)),6))</f>
        <v>2</v>
      </c>
      <c r="W198" s="73">
        <f t="shared" si="12"/>
        <v>8</v>
      </c>
      <c r="X198" s="75">
        <f t="shared" si="13"/>
        <v>96</v>
      </c>
      <c r="Y198" s="74" t="str">
        <f>IFERROR(INDEX(Table10[Recommended Action],MATCH(O198,Table10[Keyword],0)),"Review failure &amp; perform RCA")</f>
        <v>Check control PLC, HMI comms, E-stop circuits; reload software if needed.</v>
      </c>
      <c r="Z198" s="11" t="s">
        <v>14271</v>
      </c>
      <c r="AA198" s="32" t="s">
        <v>14518</v>
      </c>
      <c r="AB198" s="32" t="s">
        <v>14519</v>
      </c>
      <c r="AC198" s="73" t="str">
        <f t="shared" si="14"/>
        <v>Low</v>
      </c>
      <c r="AD198" s="76">
        <v>46201</v>
      </c>
      <c r="AE198" s="75">
        <f>Unique_Data[[#This Row],[Severity (S)]]</f>
        <v>6</v>
      </c>
      <c r="AF198" s="75" cm="1">
        <f t="array" ref="AF19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198" s="75" cm="1">
        <f t="array" ref="AG19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198" s="75">
        <f t="shared" si="15"/>
        <v>42</v>
      </c>
      <c r="AI198" s="77" t="str" cm="1">
        <f t="array" aca="1" ref="AI198" ca="1">_xlfn.IFS(ISBLANK(Unique_Data[[#This Row],[Updated Action]]),"Open",NOT(ISBLANK(Unique_Data[[#This Row],[Updated Action]])),"Finished",AND(NOT(ISBLANK(Unique_Data[[#This Row],[Updated Action]])),Unique_Data[[#This Row],[Due date]]&gt;=TODAY()),"In Progress",Unique_Data[[#This Row],[Due date]]&lt;TODAY(),"Overdue")</f>
        <v>Finished</v>
      </c>
      <c r="AJ198" s="33"/>
    </row>
    <row r="199" spans="1:36">
      <c r="A199" s="11">
        <v>1200000163</v>
      </c>
      <c r="B199" s="11" t="s">
        <v>40</v>
      </c>
      <c r="C199" s="11" t="s">
        <v>16</v>
      </c>
      <c r="D199" s="12">
        <v>46179</v>
      </c>
      <c r="E199" s="11" t="s">
        <v>69</v>
      </c>
      <c r="F199"/>
      <c r="G199"/>
      <c r="H199" s="35" t="s">
        <v>194</v>
      </c>
      <c r="I199" s="71">
        <v>46179.399305555555</v>
      </c>
      <c r="J199" s="71">
        <v>46179.40625</v>
      </c>
      <c r="K199" s="11">
        <v>0.17</v>
      </c>
      <c r="L199" s="72">
        <v>46174</v>
      </c>
      <c r="M199" s="73">
        <f>_xlfn.ISOWEEKNUM(Unique_Data[[#This Row],[Created On]])</f>
        <v>23</v>
      </c>
      <c r="N199" s="73">
        <f>60*Unique_Data[[#This Row],[Downtime (hr.)]]</f>
        <v>10.200000000000001</v>
      </c>
      <c r="O199" s="73" t="str" cm="1">
        <f t="array" ref="O199">_xlfn.LET(
    _xlpm.text, LOWER(H199),
    _xlpm.keywords, Table2[Keyword],
    _xlpm.score,
        _xlfn.BYROW(_xlpm.keywords,
            _xlfn.LAMBDA(_xlpm.k,
                SUM(--ISNUMBER(SEARCH(_xlfn.TEXTSPLIT(LOWER(_xlpm.k)," "), _xlpm.text)))
            )
        ),
    _xlpm.bestMatch, _xlfn.XMATCH(MAX(_xlpm.score), _xlpm.score),
    IF(MAX(_xlpm.score)=0, "Other", INDEX(_xlpm.keywords, _xlpm.bestMatch))
)</f>
        <v>Other</v>
      </c>
      <c r="P199" s="73" t="str">
        <f>IFERROR(INDEX(Table11[Failure Mode],MATCH(O199,Table11[Keyword],0)),"General Failure Mode")</f>
        <v>General Failure Mode</v>
      </c>
      <c r="Q199" s="74" t="str">
        <f>IFERROR(INDEX(Table12[Failure Effect],MATCH(P199,Table12[Failure Mode],0)),"Operational performance degradation and need for maintenance review.")</f>
        <v>Operational performance degradation and need for maintenance review.</v>
      </c>
      <c r="R199" s="73">
        <f>IFERROR(INDEX(Table13[Base Severity],MATCH(C199,Table13[Equipment Class],0)),6)</f>
        <v>8</v>
      </c>
      <c r="S199" s="73">
        <f>IFERROR(INDEX(Table2[Severity],MATCH(O199,Table2[Keyword],0)),0)</f>
        <v>0</v>
      </c>
      <c r="T199" s="73">
        <f>IFERROR(LOOKUP(N199,Table6[Minutes],Table6[Severity]),0)</f>
        <v>4</v>
      </c>
      <c r="U199" s="73">
        <f>MAX(ROUNDUP(AVERAGE(R199,T199),0),Unique_Data[[#This Row],[Keyword Severity]])</f>
        <v>6</v>
      </c>
      <c r="V199" s="73">
        <f>IFERROR(INDEX(Table5[Detectability],MATCH(O199,Table5[Keyword],0)),IFERROR(INDEX(Table13[Default Detectability],MATCH(C199,Table13[Equipment Class],0)),6))</f>
        <v>5</v>
      </c>
      <c r="W199" s="73">
        <f t="shared" si="12"/>
        <v>4</v>
      </c>
      <c r="X199" s="75">
        <f t="shared" si="13"/>
        <v>120</v>
      </c>
      <c r="Y199" s="74" t="str">
        <f>IFERROR(INDEX(Table10[Recommended Action],MATCH(O199,Table10[Keyword],0)),"Review failure &amp; perform RCA")</f>
        <v>Review failure &amp; perform RCA</v>
      </c>
      <c r="Z199" s="11" t="s">
        <v>14271</v>
      </c>
      <c r="AA199" s="31" t="s">
        <v>14520</v>
      </c>
      <c r="AB199" s="31" t="s">
        <v>14521</v>
      </c>
      <c r="AC199" s="73" t="str">
        <f t="shared" si="14"/>
        <v>Medium</v>
      </c>
      <c r="AD199" s="76">
        <v>46202</v>
      </c>
      <c r="AE199" s="75">
        <f>Unique_Data[[#This Row],[Severity (S)]]</f>
        <v>6</v>
      </c>
      <c r="AF199" s="75" cm="1">
        <f t="array" ref="AF19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199" s="75" cm="1">
        <f t="array" ref="AG19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199" s="75">
        <f t="shared" si="15"/>
        <v>120</v>
      </c>
      <c r="AI199" s="77" t="str" cm="1">
        <f t="array" aca="1" ref="AI199" ca="1">_xlfn.IFS(ISBLANK(Unique_Data[[#This Row],[Updated Action]]),"Open",NOT(ISBLANK(Unique_Data[[#This Row],[Updated Action]])),"Finished",AND(NOT(ISBLANK(Unique_Data[[#This Row],[Updated Action]])),Unique_Data[[#This Row],[Due date]]&gt;=TODAY()),"In Progress",Unique_Data[[#This Row],[Due date]]&lt;TODAY(),"Overdue")</f>
        <v>Finished</v>
      </c>
      <c r="AJ199" s="33"/>
    </row>
    <row r="200" spans="1:36">
      <c r="A200" s="11">
        <v>1200000164</v>
      </c>
      <c r="B200" s="11" t="s">
        <v>195</v>
      </c>
      <c r="C200" s="11" t="s">
        <v>16</v>
      </c>
      <c r="D200" s="12">
        <v>46179</v>
      </c>
      <c r="E200" s="11" t="s">
        <v>69</v>
      </c>
      <c r="F200"/>
      <c r="G200"/>
      <c r="H200" s="35" t="s">
        <v>196</v>
      </c>
      <c r="I200" s="71">
        <v>46179.614583333336</v>
      </c>
      <c r="J200" s="71">
        <v>46179.619444444441</v>
      </c>
      <c r="K200" s="11">
        <v>0.12</v>
      </c>
      <c r="L200" s="72">
        <v>46174</v>
      </c>
      <c r="M200" s="73">
        <f>_xlfn.ISOWEEKNUM(Unique_Data[[#This Row],[Created On]])</f>
        <v>23</v>
      </c>
      <c r="N200" s="73">
        <f>60*Unique_Data[[#This Row],[Downtime (hr.)]]</f>
        <v>7.1999999999999993</v>
      </c>
      <c r="O200" s="73" t="str" cm="1">
        <f t="array" ref="O200">_xlfn.LET(
    _xlpm.text, LOWER(H200),
    _xlpm.keywords, Table2[Keyword],
    _xlpm.score,
        _xlfn.BYROW(_xlpm.keywords,
            _xlfn.LAMBDA(_xlpm.k,
                SUM(--ISNUMBER(SEARCH(_xlfn.TEXTSPLIT(LOWER(_xlpm.k)," "), _xlpm.text)))
            )
        ),
    _xlpm.bestMatch, _xlfn.XMATCH(MAX(_xlpm.score), _xlpm.score),
    IF(MAX(_xlpm.score)=0, "Other", INDEX(_xlpm.keywords, _xlpm.bestMatch))
)</f>
        <v>No Gantry</v>
      </c>
      <c r="P200" s="73" t="str">
        <f>IFERROR(INDEX(Table11[Failure Mode],MATCH(O200,Table11[Keyword],0)),"General Failure Mode")</f>
        <v>Gantry Motion Failure</v>
      </c>
      <c r="Q200" s="74" t="str">
        <f>IFERROR(INDEX(Table12[Failure Effect],MATCH(P200,Table12[Failure Mode],0)),"Operational performance degradation and need for maintenance review.")</f>
        <v>Equipment cannot travel to position, causing job delay, queue buildup, and lower productivity.</v>
      </c>
      <c r="R200" s="73">
        <f>IFERROR(INDEX(Table13[Base Severity],MATCH(C200,Table13[Equipment Class],0)),6)</f>
        <v>8</v>
      </c>
      <c r="S200" s="73">
        <f>IFERROR(INDEX(Table2[Severity],MATCH(O200,Table2[Keyword],0)),0)</f>
        <v>6</v>
      </c>
      <c r="T200" s="73">
        <f>IFERROR(LOOKUP(N200,Table6[Minutes],Table6[Severity]),0)</f>
        <v>3</v>
      </c>
      <c r="U200" s="73">
        <f>MAX(ROUNDUP(AVERAGE(R200,T200),0),Unique_Data[[#This Row],[Keyword Severity]])</f>
        <v>6</v>
      </c>
      <c r="V200" s="73">
        <f>IFERROR(INDEX(Table5[Detectability],MATCH(O200,Table5[Keyword],0)),IFERROR(INDEX(Table13[Default Detectability],MATCH(C200,Table13[Equipment Class],0)),6))</f>
        <v>3</v>
      </c>
      <c r="W200" s="73">
        <f t="shared" si="12"/>
        <v>5</v>
      </c>
      <c r="X200" s="75">
        <f t="shared" si="13"/>
        <v>90</v>
      </c>
      <c r="Y200" s="74" t="str">
        <f>IFERROR(INDEX(Table10[Recommended Action],MATCH(O200,Table10[Keyword],0)),"Review failure &amp; perform RCA")</f>
        <v>Inspect busbar/limit switches, travel drives and interlocks; test inverter and alignment.</v>
      </c>
      <c r="Z200" s="11" t="s">
        <v>14271</v>
      </c>
      <c r="AA200" s="31" t="s">
        <v>14349</v>
      </c>
      <c r="AB200" s="31" t="s">
        <v>14419</v>
      </c>
      <c r="AC200" s="73" t="str">
        <f t="shared" si="14"/>
        <v>Low</v>
      </c>
      <c r="AD200" s="76">
        <v>45991</v>
      </c>
      <c r="AE200" s="75">
        <f>Unique_Data[[#This Row],[Severity (S)]]</f>
        <v>6</v>
      </c>
      <c r="AF200" s="75" cm="1">
        <f t="array" ref="AF20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00" s="75" cm="1">
        <f t="array" ref="AG20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00" s="75">
        <f t="shared" si="15"/>
        <v>12</v>
      </c>
      <c r="AI200" s="77" t="str" cm="1">
        <f t="array" aca="1" ref="AI200" ca="1">_xlfn.IFS(ISBLANK(Unique_Data[[#This Row],[Updated Action]]),"Open",NOT(ISBLANK(Unique_Data[[#This Row],[Updated Action]])),"Finished",AND(NOT(ISBLANK(Unique_Data[[#This Row],[Updated Action]])),Unique_Data[[#This Row],[Due date]]&gt;=TODAY()),"In Progress",Unique_Data[[#This Row],[Due date]]&lt;TODAY(),"Overdue")</f>
        <v>Finished</v>
      </c>
      <c r="AJ200" s="33"/>
    </row>
    <row r="201" spans="1:36">
      <c r="A201" s="11">
        <v>1200000165</v>
      </c>
      <c r="B201" s="11" t="s">
        <v>124</v>
      </c>
      <c r="C201" s="11" t="s">
        <v>16</v>
      </c>
      <c r="D201" s="12">
        <v>46179</v>
      </c>
      <c r="E201" s="11" t="s">
        <v>69</v>
      </c>
      <c r="F201"/>
      <c r="G201"/>
      <c r="H201" s="35" t="s">
        <v>197</v>
      </c>
      <c r="I201" s="71">
        <v>46179.520833333336</v>
      </c>
      <c r="J201" s="71">
        <v>46179.53125</v>
      </c>
      <c r="K201" s="11">
        <v>0.25</v>
      </c>
      <c r="L201" s="72">
        <v>46174</v>
      </c>
      <c r="M201" s="73">
        <f>_xlfn.ISOWEEKNUM(Unique_Data[[#This Row],[Created On]])</f>
        <v>23</v>
      </c>
      <c r="N201" s="73">
        <f>60*Unique_Data[[#This Row],[Downtime (hr.)]]</f>
        <v>15</v>
      </c>
      <c r="O201" s="73" t="str" cm="1">
        <f t="array" ref="O201">_xlfn.LET(
    _xlpm.text, LOWER(H201),
    _xlpm.keywords, Table2[Keyword],
    _xlpm.score,
        _xlfn.BYROW(_xlpm.keywords,
            _xlfn.LAMBDA(_xlpm.k,
                SUM(--ISNUMBER(SEARCH(_xlfn.TEXTSPLIT(LOWER(_xlpm.k)," "), _xlpm.text)))
            )
        ),
    _xlpm.bestMatch, _xlfn.XMATCH(MAX(_xlpm.score), _xlpm.score),
    IF(MAX(_xlpm.score)=0, "Other", INDEX(_xlpm.keywords, _xlpm.bestMatch))
)</f>
        <v>No Hoist</v>
      </c>
      <c r="P201" s="73" t="str">
        <f>IFERROR(INDEX(Table11[Failure Mode],MATCH(O201,Table11[Keyword],0)),"General Failure Mode")</f>
        <v>Hoist Motion Failure</v>
      </c>
      <c r="Q201" s="74" t="str">
        <f>IFERROR(INDEX(Table12[Failure Effect],MATCH(P201,Table12[Failure Mode],0)),"Operational performance degradation and need for maintenance review.")</f>
        <v>Unable to lift/lower load, container handling interruption, and berth or yard productivity loss.</v>
      </c>
      <c r="R201" s="73">
        <f>IFERROR(INDEX(Table13[Base Severity],MATCH(C201,Table13[Equipment Class],0)),6)</f>
        <v>8</v>
      </c>
      <c r="S201" s="73">
        <f>IFERROR(INDEX(Table2[Severity],MATCH(O201,Table2[Keyword],0)),0)</f>
        <v>6</v>
      </c>
      <c r="T201" s="73">
        <f>IFERROR(LOOKUP(N201,Table6[Minutes],Table6[Severity]),0)</f>
        <v>4</v>
      </c>
      <c r="U201" s="73">
        <f>MAX(ROUNDUP(AVERAGE(R201,T201),0),Unique_Data[[#This Row],[Keyword Severity]])</f>
        <v>6</v>
      </c>
      <c r="V201" s="73">
        <f>IFERROR(INDEX(Table5[Detectability],MATCH(O201,Table5[Keyword],0)),IFERROR(INDEX(Table13[Default Detectability],MATCH(C201,Table13[Equipment Class],0)),6))</f>
        <v>3</v>
      </c>
      <c r="W201" s="73">
        <f t="shared" si="12"/>
        <v>1</v>
      </c>
      <c r="X201" s="75">
        <f t="shared" si="13"/>
        <v>18</v>
      </c>
      <c r="Y201" s="74" t="str">
        <f>IFERROR(INDEX(Table10[Recommended Action],MATCH(O201,Table10[Keyword],0)),"Review failure &amp; perform RCA")</f>
        <v>Check hoist brakes, over-travel limit switches, inverter alarms, motor and encoder.</v>
      </c>
      <c r="Z201" s="11" t="s">
        <v>14271</v>
      </c>
      <c r="AA201" s="31" t="s">
        <v>14386</v>
      </c>
      <c r="AB201" s="31" t="s">
        <v>14522</v>
      </c>
      <c r="AC201" s="73" t="str">
        <f t="shared" si="14"/>
        <v>Low</v>
      </c>
      <c r="AD201" s="76">
        <v>46202</v>
      </c>
      <c r="AE201" s="75">
        <f>Unique_Data[[#This Row],[Severity (S)]]</f>
        <v>6</v>
      </c>
      <c r="AF201" s="75" cm="1">
        <f t="array" ref="AF20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01" s="75" cm="1">
        <f t="array" ref="AG20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01" s="75">
        <f t="shared" si="15"/>
        <v>18</v>
      </c>
      <c r="AI201" s="77" t="str" cm="1">
        <f t="array" aca="1" ref="AI201" ca="1">_xlfn.IFS(ISBLANK(Unique_Data[[#This Row],[Updated Action]]),"Open",NOT(ISBLANK(Unique_Data[[#This Row],[Updated Action]])),"Finished",AND(NOT(ISBLANK(Unique_Data[[#This Row],[Updated Action]])),Unique_Data[[#This Row],[Due date]]&gt;=TODAY()),"In Progress",Unique_Data[[#This Row],[Due date]]&lt;TODAY(),"Overdue")</f>
        <v>Finished</v>
      </c>
      <c r="AJ201" s="33"/>
    </row>
    <row r="202" spans="1:36">
      <c r="A202" s="11">
        <v>1200000166</v>
      </c>
      <c r="B202" s="11" t="s">
        <v>15</v>
      </c>
      <c r="C202" s="11" t="s">
        <v>16</v>
      </c>
      <c r="D202" s="12">
        <v>46186</v>
      </c>
      <c r="E202" s="11" t="s">
        <v>69</v>
      </c>
      <c r="F202"/>
      <c r="G202"/>
      <c r="H202" s="35" t="s">
        <v>198</v>
      </c>
      <c r="I202" s="71">
        <v>46185.979317129626</v>
      </c>
      <c r="J202" s="71">
        <v>46185.986631944441</v>
      </c>
      <c r="K202" s="11">
        <v>0.18</v>
      </c>
      <c r="L202" s="72">
        <v>46174</v>
      </c>
      <c r="M202" s="73">
        <f>_xlfn.ISOWEEKNUM(Unique_Data[[#This Row],[Created On]])</f>
        <v>24</v>
      </c>
      <c r="N202" s="73">
        <f>60*Unique_Data[[#This Row],[Downtime (hr.)]]</f>
        <v>10.799999999999999</v>
      </c>
      <c r="O202" s="73" t="str" cm="1">
        <f t="array" ref="O202">_xlfn.LET(
    _xlpm.text, LOWER(H202),
    _xlpm.keywords, Table2[Keyword],
    _xlpm.score,
        _xlfn.BYROW(_xlpm.keywords,
            _xlfn.LAMBDA(_xlpm.k,
                SUM(--ISNUMBER(SEARCH(_xlfn.TEXTSPLIT(LOWER(_xlpm.k)," "), _xlpm.text)))
            )
        ),
    _xlpm.bestMatch, _xlfn.XMATCH(MAX(_xlpm.score), _xlpm.score),
    IF(MAX(_xlpm.score)=0, "Other", INDEX(_xlpm.keywords, _xlpm.bestMatch))
)</f>
        <v>No Gantry</v>
      </c>
      <c r="P202" s="73" t="str">
        <f>IFERROR(INDEX(Table11[Failure Mode],MATCH(O202,Table11[Keyword],0)),"General Failure Mode")</f>
        <v>Gantry Motion Failure</v>
      </c>
      <c r="Q202" s="74" t="str">
        <f>IFERROR(INDEX(Table12[Failure Effect],MATCH(P202,Table12[Failure Mode],0)),"Operational performance degradation and need for maintenance review.")</f>
        <v>Equipment cannot travel to position, causing job delay, queue buildup, and lower productivity.</v>
      </c>
      <c r="R202" s="73">
        <f>IFERROR(INDEX(Table13[Base Severity],MATCH(C202,Table13[Equipment Class],0)),6)</f>
        <v>8</v>
      </c>
      <c r="S202" s="73">
        <f>IFERROR(INDEX(Table2[Severity],MATCH(O202,Table2[Keyword],0)),0)</f>
        <v>6</v>
      </c>
      <c r="T202" s="73">
        <f>IFERROR(LOOKUP(N202,Table6[Minutes],Table6[Severity]),0)</f>
        <v>4</v>
      </c>
      <c r="U202" s="73">
        <f>MAX(ROUNDUP(AVERAGE(R202,T202),0),Unique_Data[[#This Row],[Keyword Severity]])</f>
        <v>6</v>
      </c>
      <c r="V202" s="73">
        <f>IFERROR(INDEX(Table5[Detectability],MATCH(O202,Table5[Keyword],0)),IFERROR(INDEX(Table13[Default Detectability],MATCH(C202,Table13[Equipment Class],0)),6))</f>
        <v>3</v>
      </c>
      <c r="W202" s="73">
        <f t="shared" si="12"/>
        <v>8</v>
      </c>
      <c r="X202" s="75">
        <f t="shared" si="13"/>
        <v>144</v>
      </c>
      <c r="Y202" s="74" t="str">
        <f>IFERROR(INDEX(Table10[Recommended Action],MATCH(O202,Table10[Keyword],0)),"Review failure &amp; perform RCA")</f>
        <v>Inspect busbar/limit switches, travel drives and interlocks; test inverter and alignment.</v>
      </c>
      <c r="Z202" s="11" t="s">
        <v>14271</v>
      </c>
      <c r="AA202" s="32" t="s">
        <v>14386</v>
      </c>
      <c r="AB202" s="32" t="s">
        <v>14522</v>
      </c>
      <c r="AC202" s="73" t="str">
        <f t="shared" si="14"/>
        <v>Medium</v>
      </c>
      <c r="AD202" s="76">
        <v>46198</v>
      </c>
      <c r="AE202" s="75">
        <f>Unique_Data[[#This Row],[Severity (S)]]</f>
        <v>6</v>
      </c>
      <c r="AF202" s="75" cm="1">
        <f t="array" ref="AF20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02" s="75" cm="1">
        <f t="array" ref="AG20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202" s="75">
        <f t="shared" si="15"/>
        <v>144</v>
      </c>
      <c r="AI202" s="77" t="str" cm="1">
        <f t="array" aca="1" ref="AI202" ca="1">_xlfn.IFS(ISBLANK(Unique_Data[[#This Row],[Updated Action]]),"Open",NOT(ISBLANK(Unique_Data[[#This Row],[Updated Action]])),"Finished",AND(NOT(ISBLANK(Unique_Data[[#This Row],[Updated Action]])),Unique_Data[[#This Row],[Due date]]&gt;=TODAY()),"In Progress",Unique_Data[[#This Row],[Due date]]&lt;TODAY(),"Overdue")</f>
        <v>Finished</v>
      </c>
      <c r="AJ202" s="33"/>
    </row>
    <row r="203" spans="1:36">
      <c r="A203" s="11">
        <v>1200000167</v>
      </c>
      <c r="B203" s="11" t="s">
        <v>97</v>
      </c>
      <c r="C203" s="11" t="s">
        <v>16</v>
      </c>
      <c r="D203" s="12">
        <v>46186</v>
      </c>
      <c r="E203" s="11" t="s">
        <v>69</v>
      </c>
      <c r="F203"/>
      <c r="G203"/>
      <c r="H203" s="35" t="s">
        <v>199</v>
      </c>
      <c r="I203" s="71">
        <v>46186.318055555559</v>
      </c>
      <c r="J203" s="71">
        <v>46186.34652777778</v>
      </c>
      <c r="K203" s="11">
        <v>0.68</v>
      </c>
      <c r="L203" s="72">
        <v>46174</v>
      </c>
      <c r="M203" s="73">
        <f>_xlfn.ISOWEEKNUM(Unique_Data[[#This Row],[Created On]])</f>
        <v>24</v>
      </c>
      <c r="N203" s="73">
        <f>60*Unique_Data[[#This Row],[Downtime (hr.)]]</f>
        <v>40.800000000000004</v>
      </c>
      <c r="O203" s="73" t="str" cm="1">
        <f t="array" ref="O203">_xlfn.LET(
    _xlpm.text, LOWER(H203),
    _xlpm.keywords, Table2[Keyword],
    _xlpm.score,
        _xlfn.BYROW(_xlpm.keywords,
            _xlfn.LAMBDA(_xlpm.k,
                SUM(--ISNUMBER(SEARCH(_xlfn.TEXTSPLIT(LOWER(_xlpm.k)," "), _xlpm.text)))
            )
        ),
    _xlpm.bestMatch, _xlfn.XMATCH(MAX(_xlpm.score), _xlpm.score),
    IF(MAX(_xlpm.score)=0, "Other", INDEX(_xlpm.keywords, _xlpm.bestMatch))
)</f>
        <v>Steering</v>
      </c>
      <c r="P203" s="73" t="str">
        <f>IFERROR(INDEX(Table11[Failure Mode],MATCH(O203,Table11[Keyword],0)),"General Failure Mode")</f>
        <v>Steering System Fault</v>
      </c>
      <c r="Q203" s="74" t="str">
        <f>IFERROR(INDEX(Table12[Failure Effect],MATCH(P203,Table12[Failure Mode],0)),"Operational performance degradation and need for maintenance review.")</f>
        <v>Poor maneuverability, travel misalignment, safety risk, and operational delay.</v>
      </c>
      <c r="R203" s="73">
        <f>IFERROR(INDEX(Table13[Base Severity],MATCH(C203,Table13[Equipment Class],0)),6)</f>
        <v>8</v>
      </c>
      <c r="S203" s="73">
        <f>IFERROR(INDEX(Table2[Severity],MATCH(O203,Table2[Keyword],0)),0)</f>
        <v>6</v>
      </c>
      <c r="T203" s="73">
        <f>IFERROR(LOOKUP(N203,Table6[Minutes],Table6[Severity]),0)</f>
        <v>5</v>
      </c>
      <c r="U203" s="73">
        <f>MAX(ROUNDUP(AVERAGE(R203,T203),0),Unique_Data[[#This Row],[Keyword Severity]])</f>
        <v>7</v>
      </c>
      <c r="V203" s="73">
        <f>IFERROR(INDEX(Table5[Detectability],MATCH(O203,Table5[Keyword],0)),IFERROR(INDEX(Table13[Default Detectability],MATCH(C203,Table13[Equipment Class],0)),6))</f>
        <v>2</v>
      </c>
      <c r="W203" s="73">
        <f t="shared" si="12"/>
        <v>6</v>
      </c>
      <c r="X203" s="75">
        <f t="shared" si="13"/>
        <v>84</v>
      </c>
      <c r="Y203" s="74" t="str">
        <f>IFERROR(INDEX(Table10[Recommended Action],MATCH(O203,Table10[Keyword],0)),"Review failure &amp; perform RCA")</f>
        <v>Calibrate auto-steering; inspect linkages/sensors; realign wheels.</v>
      </c>
      <c r="Z203" s="11" t="s">
        <v>14271</v>
      </c>
      <c r="AA203" s="31" t="s">
        <v>14395</v>
      </c>
      <c r="AB203" s="31" t="s">
        <v>14396</v>
      </c>
      <c r="AC203" s="73" t="str">
        <f t="shared" si="14"/>
        <v>Low</v>
      </c>
      <c r="AD203" s="76">
        <v>46202</v>
      </c>
      <c r="AE203" s="75">
        <f>Unique_Data[[#This Row],[Severity (S)]]</f>
        <v>7</v>
      </c>
      <c r="AF203" s="75" cm="1">
        <f t="array" ref="AF20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03" s="75" cm="1">
        <f t="array" ref="AG20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03" s="75">
        <f t="shared" si="15"/>
        <v>84</v>
      </c>
      <c r="AI203" s="77" t="str" cm="1">
        <f t="array" aca="1" ref="AI203" ca="1">_xlfn.IFS(ISBLANK(Unique_Data[[#This Row],[Updated Action]]),"Open",NOT(ISBLANK(Unique_Data[[#This Row],[Updated Action]])),"Finished",AND(NOT(ISBLANK(Unique_Data[[#This Row],[Updated Action]])),Unique_Data[[#This Row],[Due date]]&gt;=TODAY()),"In Progress",Unique_Data[[#This Row],[Due date]]&lt;TODAY(),"Overdue")</f>
        <v>Finished</v>
      </c>
      <c r="AJ203" s="33"/>
    </row>
    <row r="204" spans="1:36">
      <c r="A204" s="11">
        <v>1200000168</v>
      </c>
      <c r="B204" s="11" t="s">
        <v>178</v>
      </c>
      <c r="C204" s="11" t="s">
        <v>16</v>
      </c>
      <c r="D204" s="12">
        <v>46187</v>
      </c>
      <c r="E204" s="11" t="s">
        <v>69</v>
      </c>
      <c r="F204"/>
      <c r="G204"/>
      <c r="H204" s="35" t="s">
        <v>200</v>
      </c>
      <c r="I204" s="71">
        <v>46186.385416666664</v>
      </c>
      <c r="J204" s="71">
        <v>46186.392361111109</v>
      </c>
      <c r="K204" s="11">
        <v>0.17</v>
      </c>
      <c r="L204" s="72">
        <v>46174</v>
      </c>
      <c r="M204" s="73">
        <f>_xlfn.ISOWEEKNUM(Unique_Data[[#This Row],[Created On]])</f>
        <v>24</v>
      </c>
      <c r="N204" s="73">
        <f>60*Unique_Data[[#This Row],[Downtime (hr.)]]</f>
        <v>10.200000000000001</v>
      </c>
      <c r="O204" s="73" t="str" cm="1">
        <f t="array" ref="O204">_xlfn.LET(
    _xlpm.text, LOWER(H204),
    _xlpm.keywords, Table2[Keyword],
    _xlpm.score,
        _xlfn.BYROW(_xlpm.keywords,
            _xlfn.LAMBDA(_xlpm.k,
                SUM(--ISNUMBER(SEARCH(_xlfn.TEXTSPLIT(LOWER(_xlpm.k)," "), _xlpm.text)))
            )
        ),
    _xlpm.bestMatch, _xlfn.XMATCH(MAX(_xlpm.score), _xlpm.score),
    IF(MAX(_xlpm.score)=0, "Other", INDEX(_xlpm.keywords, _xlpm.bestMatch))
)</f>
        <v>Other</v>
      </c>
      <c r="P204" s="73" t="str">
        <f>IFERROR(INDEX(Table11[Failure Mode],MATCH(O204,Table11[Keyword],0)),"General Failure Mode")</f>
        <v>General Failure Mode</v>
      </c>
      <c r="Q204" s="74" t="str">
        <f>IFERROR(INDEX(Table12[Failure Effect],MATCH(P204,Table12[Failure Mode],0)),"Operational performance degradation and need for maintenance review.")</f>
        <v>Operational performance degradation and need for maintenance review.</v>
      </c>
      <c r="R204" s="73">
        <f>IFERROR(INDEX(Table13[Base Severity],MATCH(C204,Table13[Equipment Class],0)),6)</f>
        <v>8</v>
      </c>
      <c r="S204" s="73">
        <f>IFERROR(INDEX(Table2[Severity],MATCH(O204,Table2[Keyword],0)),0)</f>
        <v>0</v>
      </c>
      <c r="T204" s="73">
        <f>IFERROR(LOOKUP(N204,Table6[Minutes],Table6[Severity]),0)</f>
        <v>4</v>
      </c>
      <c r="U204" s="73">
        <f>MAX(ROUNDUP(AVERAGE(R204,T204),0),Unique_Data[[#This Row],[Keyword Severity]])</f>
        <v>6</v>
      </c>
      <c r="V204" s="73">
        <f>IFERROR(INDEX(Table5[Detectability],MATCH(O204,Table5[Keyword],0)),IFERROR(INDEX(Table13[Default Detectability],MATCH(C204,Table13[Equipment Class],0)),6))</f>
        <v>5</v>
      </c>
      <c r="W204" s="73">
        <f t="shared" si="12"/>
        <v>2</v>
      </c>
      <c r="X204" s="75">
        <f t="shared" si="13"/>
        <v>60</v>
      </c>
      <c r="Y204" s="74" t="str">
        <f>IFERROR(INDEX(Table10[Recommended Action],MATCH(O204,Table10[Keyword],0)),"Review failure &amp; perform RCA")</f>
        <v>Review failure &amp; perform RCA</v>
      </c>
      <c r="Z204" s="11" t="s">
        <v>14271</v>
      </c>
      <c r="AA204" s="31" t="s">
        <v>14386</v>
      </c>
      <c r="AB204" s="31" t="s">
        <v>14523</v>
      </c>
      <c r="AC204" s="73" t="str">
        <f t="shared" si="14"/>
        <v>Low</v>
      </c>
      <c r="AD204" s="76">
        <v>46180</v>
      </c>
      <c r="AE204" s="75">
        <f>Unique_Data[[#This Row],[Severity (S)]]</f>
        <v>6</v>
      </c>
      <c r="AF204" s="75" cm="1">
        <f t="array" ref="AF20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204" s="75" cm="1">
        <f t="array" ref="AG20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04" s="75">
        <f t="shared" si="15"/>
        <v>60</v>
      </c>
      <c r="AI204" s="77" t="str" cm="1">
        <f t="array" aca="1" ref="AI204" ca="1">_xlfn.IFS(ISBLANK(Unique_Data[[#This Row],[Updated Action]]),"Open",NOT(ISBLANK(Unique_Data[[#This Row],[Updated Action]])),"Finished",AND(NOT(ISBLANK(Unique_Data[[#This Row],[Updated Action]])),Unique_Data[[#This Row],[Due date]]&gt;=TODAY()),"In Progress",Unique_Data[[#This Row],[Due date]]&lt;TODAY(),"Overdue")</f>
        <v>Finished</v>
      </c>
      <c r="AJ204" s="33"/>
    </row>
    <row r="205" spans="1:36">
      <c r="A205" s="11">
        <v>1200000170</v>
      </c>
      <c r="B205" s="11" t="s">
        <v>114</v>
      </c>
      <c r="C205" s="11" t="s">
        <v>16</v>
      </c>
      <c r="D205" s="12">
        <v>46195</v>
      </c>
      <c r="E205" s="11" t="s">
        <v>69</v>
      </c>
      <c r="F205"/>
      <c r="G205"/>
      <c r="H205" s="35" t="s">
        <v>130</v>
      </c>
      <c r="I205" s="71">
        <v>46195.869895833333</v>
      </c>
      <c r="J205" s="71">
        <v>46195.878518518519</v>
      </c>
      <c r="K205" s="11">
        <v>0.21</v>
      </c>
      <c r="L205" s="72">
        <v>46174</v>
      </c>
      <c r="M205" s="73">
        <f>_xlfn.ISOWEEKNUM(Unique_Data[[#This Row],[Created On]])</f>
        <v>26</v>
      </c>
      <c r="N205" s="73">
        <f>60*Unique_Data[[#This Row],[Downtime (hr.)]]</f>
        <v>12.6</v>
      </c>
      <c r="O205" s="73" t="str" cm="1">
        <f t="array" ref="O205">_xlfn.LET(
    _xlpm.text, LOWER(H205),
    _xlpm.keywords, Table2[Keyword],
    _xlpm.score,
        _xlfn.BYROW(_xlpm.keywords,
            _xlfn.LAMBDA(_xlpm.k,
                SUM(--ISNUMBER(SEARCH(_xlfn.TEXTSPLIT(LOWER(_xlpm.k)," "), _xlpm.text)))
            )
        ),
    _xlpm.bestMatch, _xlfn.XMATCH(MAX(_xlpm.score), _xlpm.score),
    IF(MAX(_xlpm.score)=0, "Other", INDEX(_xlpm.keywords, _xlpm.bestMatch))
)</f>
        <v>No Hoist</v>
      </c>
      <c r="P205" s="73" t="str">
        <f>IFERROR(INDEX(Table11[Failure Mode],MATCH(O205,Table11[Keyword],0)),"General Failure Mode")</f>
        <v>Hoist Motion Failure</v>
      </c>
      <c r="Q205" s="74" t="str">
        <f>IFERROR(INDEX(Table12[Failure Effect],MATCH(P205,Table12[Failure Mode],0)),"Operational performance degradation and need for maintenance review.")</f>
        <v>Unable to lift/lower load, container handling interruption, and berth or yard productivity loss.</v>
      </c>
      <c r="R205" s="73">
        <f>IFERROR(INDEX(Table13[Base Severity],MATCH(C205,Table13[Equipment Class],0)),6)</f>
        <v>8</v>
      </c>
      <c r="S205" s="73">
        <f>IFERROR(INDEX(Table2[Severity],MATCH(O205,Table2[Keyword],0)),0)</f>
        <v>6</v>
      </c>
      <c r="T205" s="73">
        <f>IFERROR(LOOKUP(N205,Table6[Minutes],Table6[Severity]),0)</f>
        <v>4</v>
      </c>
      <c r="U205" s="73">
        <f>MAX(ROUNDUP(AVERAGE(R205,T205),0),Unique_Data[[#This Row],[Keyword Severity]])</f>
        <v>6</v>
      </c>
      <c r="V205" s="73">
        <f>IFERROR(INDEX(Table5[Detectability],MATCH(O205,Table5[Keyword],0)),IFERROR(INDEX(Table13[Default Detectability],MATCH(C205,Table13[Equipment Class],0)),6))</f>
        <v>3</v>
      </c>
      <c r="W205" s="73">
        <f t="shared" si="12"/>
        <v>6</v>
      </c>
      <c r="X205" s="75">
        <f t="shared" si="13"/>
        <v>108</v>
      </c>
      <c r="Y205" s="74" t="str">
        <f>IFERROR(INDEX(Table10[Recommended Action],MATCH(O205,Table10[Keyword],0)),"Review failure &amp; perform RCA")</f>
        <v>Check hoist brakes, over-travel limit switches, inverter alarms, motor and encoder.</v>
      </c>
      <c r="Z205" s="11" t="s">
        <v>14271</v>
      </c>
      <c r="AA205" s="32" t="s">
        <v>14386</v>
      </c>
      <c r="AB205" s="32" t="s">
        <v>14523</v>
      </c>
      <c r="AC205" s="73" t="str">
        <f t="shared" si="14"/>
        <v>Medium</v>
      </c>
      <c r="AD205" s="76">
        <v>46180</v>
      </c>
      <c r="AE205" s="75">
        <f>Unique_Data[[#This Row],[Severity (S)]]</f>
        <v>6</v>
      </c>
      <c r="AF205" s="75" cm="1">
        <f t="array" ref="AF20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05" s="75" cm="1">
        <f t="array" ref="AG20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05" s="75">
        <f t="shared" si="15"/>
        <v>108</v>
      </c>
      <c r="AI205" s="77" t="str" cm="1">
        <f t="array" aca="1" ref="AI205" ca="1">_xlfn.IFS(ISBLANK(Unique_Data[[#This Row],[Updated Action]]),"Open",NOT(ISBLANK(Unique_Data[[#This Row],[Updated Action]])),"Finished",AND(NOT(ISBLANK(Unique_Data[[#This Row],[Updated Action]])),Unique_Data[[#This Row],[Due date]]&gt;=TODAY()),"In Progress",Unique_Data[[#This Row],[Due date]]&lt;TODAY(),"Overdue")</f>
        <v>Finished</v>
      </c>
      <c r="AJ205" s="33"/>
    </row>
    <row r="206" spans="1:36">
      <c r="A206" s="11">
        <v>1200000172</v>
      </c>
      <c r="B206" s="11" t="s">
        <v>58</v>
      </c>
      <c r="C206" s="11" t="s">
        <v>16</v>
      </c>
      <c r="D206" s="12">
        <v>46195</v>
      </c>
      <c r="E206" s="11" t="s">
        <v>69</v>
      </c>
      <c r="F206"/>
      <c r="G206"/>
      <c r="H206" s="35" t="s">
        <v>201</v>
      </c>
      <c r="I206" s="71">
        <v>46195.927314814813</v>
      </c>
      <c r="J206" s="71">
        <v>46195.934479166666</v>
      </c>
      <c r="K206" s="11">
        <v>0.17</v>
      </c>
      <c r="L206" s="72">
        <v>46174</v>
      </c>
      <c r="M206" s="73">
        <f>_xlfn.ISOWEEKNUM(Unique_Data[[#This Row],[Created On]])</f>
        <v>26</v>
      </c>
      <c r="N206" s="73">
        <f>60*Unique_Data[[#This Row],[Downtime (hr.)]]</f>
        <v>10.200000000000001</v>
      </c>
      <c r="O206" s="73" t="str" cm="1">
        <f t="array" ref="O206">_xlfn.LET(
    _xlpm.text, LOWER(H206),
    _xlpm.keywords, Table2[Keyword],
    _xlpm.score,
        _xlfn.BYROW(_xlpm.keywords,
            _xlfn.LAMBDA(_xlpm.k,
                SUM(--ISNUMBER(SEARCH(_xlfn.TEXTSPLIT(LOWER(_xlpm.k)," "), _xlpm.text)))
            )
        ),
    _xlpm.bestMatch, _xlfn.XMATCH(MAX(_xlpm.score), _xlpm.score),
    IF(MAX(_xlpm.score)=0, "Other", INDEX(_xlpm.keywords, _xlpm.bestMatch))
)</f>
        <v>No Gantry</v>
      </c>
      <c r="P206" s="73" t="str">
        <f>IFERROR(INDEX(Table11[Failure Mode],MATCH(O206,Table11[Keyword],0)),"General Failure Mode")</f>
        <v>Gantry Motion Failure</v>
      </c>
      <c r="Q206" s="74" t="str">
        <f>IFERROR(INDEX(Table12[Failure Effect],MATCH(P206,Table12[Failure Mode],0)),"Operational performance degradation and need for maintenance review.")</f>
        <v>Equipment cannot travel to position, causing job delay, queue buildup, and lower productivity.</v>
      </c>
      <c r="R206" s="73">
        <f>IFERROR(INDEX(Table13[Base Severity],MATCH(C206,Table13[Equipment Class],0)),6)</f>
        <v>8</v>
      </c>
      <c r="S206" s="73">
        <f>IFERROR(INDEX(Table2[Severity],MATCH(O206,Table2[Keyword],0)),0)</f>
        <v>6</v>
      </c>
      <c r="T206" s="73">
        <f>IFERROR(LOOKUP(N206,Table6[Minutes],Table6[Severity]),0)</f>
        <v>4</v>
      </c>
      <c r="U206" s="73">
        <f>MAX(ROUNDUP(AVERAGE(R206,T206),0),Unique_Data[[#This Row],[Keyword Severity]])</f>
        <v>6</v>
      </c>
      <c r="V206" s="73">
        <f>IFERROR(INDEX(Table5[Detectability],MATCH(O206,Table5[Keyword],0)),IFERROR(INDEX(Table13[Default Detectability],MATCH(C206,Table13[Equipment Class],0)),6))</f>
        <v>3</v>
      </c>
      <c r="W206" s="73">
        <f t="shared" si="12"/>
        <v>5</v>
      </c>
      <c r="X206" s="75">
        <f t="shared" si="13"/>
        <v>90</v>
      </c>
      <c r="Y206" s="74" t="str">
        <f>IFERROR(INDEX(Table10[Recommended Action],MATCH(O206,Table10[Keyword],0)),"Review failure &amp; perform RCA")</f>
        <v>Inspect busbar/limit switches, travel drives and interlocks; test inverter and alignment.</v>
      </c>
      <c r="Z206" s="11" t="s">
        <v>14271</v>
      </c>
      <c r="AA206" s="32" t="s">
        <v>14395</v>
      </c>
      <c r="AB206" s="32" t="s">
        <v>14396</v>
      </c>
      <c r="AC206" s="73" t="str">
        <f t="shared" si="14"/>
        <v>Low</v>
      </c>
      <c r="AD206" s="76">
        <v>46203</v>
      </c>
      <c r="AE206" s="75">
        <f>Unique_Data[[#This Row],[Severity (S)]]</f>
        <v>6</v>
      </c>
      <c r="AF206" s="75" cm="1">
        <f t="array" ref="AF20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06" s="75" cm="1">
        <f t="array" ref="AG20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06" s="75">
        <f t="shared" si="15"/>
        <v>90</v>
      </c>
      <c r="AI206" s="77" t="str" cm="1">
        <f t="array" aca="1" ref="AI206" ca="1">_xlfn.IFS(ISBLANK(Unique_Data[[#This Row],[Updated Action]]),"Open",NOT(ISBLANK(Unique_Data[[#This Row],[Updated Action]])),"Finished",AND(NOT(ISBLANK(Unique_Data[[#This Row],[Updated Action]])),Unique_Data[[#This Row],[Due date]]&gt;=TODAY()),"In Progress",Unique_Data[[#This Row],[Due date]]&lt;TODAY(),"Overdue")</f>
        <v>Finished</v>
      </c>
      <c r="AJ206" s="33"/>
    </row>
    <row r="207" spans="1:36">
      <c r="A207" s="11">
        <v>1200000173</v>
      </c>
      <c r="B207" s="11" t="s">
        <v>132</v>
      </c>
      <c r="C207" s="11" t="s">
        <v>16</v>
      </c>
      <c r="D207" s="12">
        <v>46196</v>
      </c>
      <c r="E207" s="11" t="s">
        <v>69</v>
      </c>
      <c r="F207"/>
      <c r="G207"/>
      <c r="H207" s="35" t="s">
        <v>202</v>
      </c>
      <c r="I207" s="71">
        <v>46196.220891203702</v>
      </c>
      <c r="J207" s="71">
        <v>46196.227835648147</v>
      </c>
      <c r="K207" s="11">
        <v>0.17</v>
      </c>
      <c r="L207" s="72">
        <v>46174</v>
      </c>
      <c r="M207" s="73">
        <f>_xlfn.ISOWEEKNUM(Unique_Data[[#This Row],[Created On]])</f>
        <v>26</v>
      </c>
      <c r="N207" s="73">
        <f>60*Unique_Data[[#This Row],[Downtime (hr.)]]</f>
        <v>10.200000000000001</v>
      </c>
      <c r="O207" s="73" t="str" cm="1">
        <f t="array" ref="O207">_xlfn.LET(
    _xlpm.text, LOWER(H207),
    _xlpm.keywords, Table2[Keyword],
    _xlpm.score,
        _xlfn.BYROW(_xlpm.keywords,
            _xlfn.LAMBDA(_xlpm.k,
                SUM(--ISNUMBER(SEARCH(_xlfn.TEXTSPLIT(LOWER(_xlpm.k)," "), _xlpm.text)))
            )
        ),
    _xlpm.bestMatch, _xlfn.XMATCH(MAX(_xlpm.score), _xlpm.score),
    IF(MAX(_xlpm.score)=0, "Other", INDEX(_xlpm.keywords, _xlpm.bestMatch))
)</f>
        <v>Over Travel</v>
      </c>
      <c r="P207" s="73" t="str">
        <f>IFERROR(INDEX(Table11[Failure Mode],MATCH(O207,Table11[Keyword],0)),"General Failure Mode")</f>
        <v>Over Travel Limit / Motion Limit Exceeded</v>
      </c>
      <c r="Q207" s="74" t="str">
        <f>IFERROR(INDEX(Table12[Failure Effect],MATCH(P207,Table12[Failure Mode],0)),"Operational performance degradation and need for maintenance review.")</f>
        <v>Operational performance degradation and need for maintenance review.</v>
      </c>
      <c r="R207" s="73">
        <f>IFERROR(INDEX(Table13[Base Severity],MATCH(C207,Table13[Equipment Class],0)),6)</f>
        <v>8</v>
      </c>
      <c r="S207" s="73">
        <f>IFERROR(INDEX(Table2[Severity],MATCH(O207,Table2[Keyword],0)),0)</f>
        <v>4</v>
      </c>
      <c r="T207" s="73">
        <f>IFERROR(LOOKUP(N207,Table6[Minutes],Table6[Severity]),0)</f>
        <v>4</v>
      </c>
      <c r="U207" s="73">
        <f>MAX(ROUNDUP(AVERAGE(R207,T207),0),Unique_Data[[#This Row],[Keyword Severity]])</f>
        <v>6</v>
      </c>
      <c r="V207" s="73">
        <f>IFERROR(INDEX(Table5[Detectability],MATCH(O207,Table5[Keyword],0)),IFERROR(INDEX(Table13[Default Detectability],MATCH(C207,Table13[Equipment Class],0)),6))</f>
        <v>7</v>
      </c>
      <c r="W207" s="73">
        <f t="shared" si="12"/>
        <v>1</v>
      </c>
      <c r="X207" s="75">
        <f t="shared" si="13"/>
        <v>42</v>
      </c>
      <c r="Y207" s="74" t="str">
        <f>IFERROR(INDEX(Table10[Recommended Action],MATCH(O207,Table10[Keyword],0)),"Review failure &amp; perform RCA")</f>
        <v>Inspect and test limit switches and end stops; verify encoder calibration and control logic; reset faults and perform functional test.</v>
      </c>
      <c r="Z207" s="11" t="s">
        <v>14271</v>
      </c>
      <c r="AA207" s="31" t="s">
        <v>14362</v>
      </c>
      <c r="AB207" s="31" t="s">
        <v>14363</v>
      </c>
      <c r="AC207" s="73" t="str">
        <f t="shared" si="14"/>
        <v>Low</v>
      </c>
      <c r="AD207" s="76">
        <v>46159</v>
      </c>
      <c r="AE207" s="75">
        <f>Unique_Data[[#This Row],[Severity (S)]]</f>
        <v>6</v>
      </c>
      <c r="AF207" s="75" cm="1">
        <f t="array" ref="AF20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207" s="75" cm="1">
        <f t="array" ref="AG20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07" s="75">
        <f t="shared" si="15"/>
        <v>42</v>
      </c>
      <c r="AI207" s="77" t="str" cm="1">
        <f t="array" aca="1" ref="AI207" ca="1">_xlfn.IFS(ISBLANK(Unique_Data[[#This Row],[Updated Action]]),"Open",NOT(ISBLANK(Unique_Data[[#This Row],[Updated Action]])),"Finished",AND(NOT(ISBLANK(Unique_Data[[#This Row],[Updated Action]])),Unique_Data[[#This Row],[Due date]]&gt;=TODAY()),"In Progress",Unique_Data[[#This Row],[Due date]]&lt;TODAY(),"Overdue")</f>
        <v>Finished</v>
      </c>
      <c r="AJ207" s="33"/>
    </row>
    <row r="208" spans="1:36">
      <c r="A208" s="11">
        <v>1200000174</v>
      </c>
      <c r="B208" s="11" t="s">
        <v>93</v>
      </c>
      <c r="C208" s="11" t="s">
        <v>16</v>
      </c>
      <c r="D208" s="12">
        <v>46196</v>
      </c>
      <c r="E208" s="11" t="s">
        <v>69</v>
      </c>
      <c r="F208"/>
      <c r="G208"/>
      <c r="H208" s="35" t="s">
        <v>130</v>
      </c>
      <c r="I208" s="71">
        <v>46196.250300925924</v>
      </c>
      <c r="J208" s="71">
        <v>46196.257569444446</v>
      </c>
      <c r="K208" s="11">
        <v>0.17</v>
      </c>
      <c r="L208" s="72">
        <v>46174</v>
      </c>
      <c r="M208" s="73">
        <f>_xlfn.ISOWEEKNUM(Unique_Data[[#This Row],[Created On]])</f>
        <v>26</v>
      </c>
      <c r="N208" s="73">
        <f>60*Unique_Data[[#This Row],[Downtime (hr.)]]</f>
        <v>10.200000000000001</v>
      </c>
      <c r="O208" s="73" t="str" cm="1">
        <f t="array" ref="O208">_xlfn.LET(
    _xlpm.text, LOWER(H208),
    _xlpm.keywords, Table2[Keyword],
    _xlpm.score,
        _xlfn.BYROW(_xlpm.keywords,
            _xlfn.LAMBDA(_xlpm.k,
                SUM(--ISNUMBER(SEARCH(_xlfn.TEXTSPLIT(LOWER(_xlpm.k)," "), _xlpm.text)))
            )
        ),
    _xlpm.bestMatch, _xlfn.XMATCH(MAX(_xlpm.score), _xlpm.score),
    IF(MAX(_xlpm.score)=0, "Other", INDEX(_xlpm.keywords, _xlpm.bestMatch))
)</f>
        <v>No Hoist</v>
      </c>
      <c r="P208" s="73" t="str">
        <f>IFERROR(INDEX(Table11[Failure Mode],MATCH(O208,Table11[Keyword],0)),"General Failure Mode")</f>
        <v>Hoist Motion Failure</v>
      </c>
      <c r="Q208" s="74" t="str">
        <f>IFERROR(INDEX(Table12[Failure Effect],MATCH(P208,Table12[Failure Mode],0)),"Operational performance degradation and need for maintenance review.")</f>
        <v>Unable to lift/lower load, container handling interruption, and berth or yard productivity loss.</v>
      </c>
      <c r="R208" s="73">
        <f>IFERROR(INDEX(Table13[Base Severity],MATCH(C208,Table13[Equipment Class],0)),6)</f>
        <v>8</v>
      </c>
      <c r="S208" s="73">
        <f>IFERROR(INDEX(Table2[Severity],MATCH(O208,Table2[Keyword],0)),0)</f>
        <v>6</v>
      </c>
      <c r="T208" s="73">
        <f>IFERROR(LOOKUP(N208,Table6[Minutes],Table6[Severity]),0)</f>
        <v>4</v>
      </c>
      <c r="U208" s="73">
        <f>MAX(ROUNDUP(AVERAGE(R208,T208),0),Unique_Data[[#This Row],[Keyword Severity]])</f>
        <v>6</v>
      </c>
      <c r="V208" s="73">
        <f>IFERROR(INDEX(Table5[Detectability],MATCH(O208,Table5[Keyword],0)),IFERROR(INDEX(Table13[Default Detectability],MATCH(C208,Table13[Equipment Class],0)),6))</f>
        <v>3</v>
      </c>
      <c r="W208" s="73">
        <f t="shared" si="12"/>
        <v>2</v>
      </c>
      <c r="X208" s="75">
        <f t="shared" si="13"/>
        <v>36</v>
      </c>
      <c r="Y208" s="74" t="str">
        <f>IFERROR(INDEX(Table10[Recommended Action],MATCH(O208,Table10[Keyword],0)),"Review failure &amp; perform RCA")</f>
        <v>Check hoist brakes, over-travel limit switches, inverter alarms, motor and encoder.</v>
      </c>
      <c r="Z208" s="11" t="s">
        <v>14271</v>
      </c>
      <c r="AA208" s="32" t="s">
        <v>14524</v>
      </c>
      <c r="AB208" s="32" t="s">
        <v>14525</v>
      </c>
      <c r="AC208" s="73" t="str">
        <f t="shared" si="14"/>
        <v>Low</v>
      </c>
      <c r="AD208" s="76">
        <v>46198</v>
      </c>
      <c r="AE208" s="75">
        <f>Unique_Data[[#This Row],[Severity (S)]]</f>
        <v>6</v>
      </c>
      <c r="AF208" s="75" cm="1">
        <f t="array" ref="AF20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08" s="75" cm="1">
        <f t="array" ref="AG20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08" s="75">
        <f t="shared" si="15"/>
        <v>36</v>
      </c>
      <c r="AI208" s="77" t="str" cm="1">
        <f t="array" aca="1" ref="AI208" ca="1">_xlfn.IFS(ISBLANK(Unique_Data[[#This Row],[Updated Action]]),"Open",NOT(ISBLANK(Unique_Data[[#This Row],[Updated Action]])),"Finished",AND(NOT(ISBLANK(Unique_Data[[#This Row],[Updated Action]])),Unique_Data[[#This Row],[Due date]]&gt;=TODAY()),"In Progress",Unique_Data[[#This Row],[Due date]]&lt;TODAY(),"Overdue")</f>
        <v>Finished</v>
      </c>
      <c r="AJ208" s="33"/>
    </row>
    <row r="209" spans="1:36">
      <c r="A209" s="11">
        <v>1200000175</v>
      </c>
      <c r="B209" s="11" t="s">
        <v>15</v>
      </c>
      <c r="C209" s="11" t="s">
        <v>16</v>
      </c>
      <c r="D209" s="12">
        <v>46196</v>
      </c>
      <c r="E209" s="11" t="s">
        <v>69</v>
      </c>
      <c r="F209"/>
      <c r="G209"/>
      <c r="H209" s="35" t="s">
        <v>203</v>
      </c>
      <c r="I209" s="71">
        <v>46196.337106481478</v>
      </c>
      <c r="J209" s="71">
        <v>46196.347418981481</v>
      </c>
      <c r="K209" s="11">
        <v>0.25</v>
      </c>
      <c r="L209" s="72">
        <v>46174</v>
      </c>
      <c r="M209" s="73">
        <f>_xlfn.ISOWEEKNUM(Unique_Data[[#This Row],[Created On]])</f>
        <v>26</v>
      </c>
      <c r="N209" s="73">
        <f>60*Unique_Data[[#This Row],[Downtime (hr.)]]</f>
        <v>15</v>
      </c>
      <c r="O209" s="73" t="str" cm="1">
        <f t="array" ref="O209">_xlfn.LET(
    _xlpm.text, LOWER(H209),
    _xlpm.keywords, Table2[Keyword],
    _xlpm.score,
        _xlfn.BYROW(_xlpm.keywords,
            _xlfn.LAMBDA(_xlpm.k,
                SUM(--ISNUMBER(SEARCH(_xlfn.TEXTSPLIT(LOWER(_xlpm.k)," "), _xlpm.text)))
            )
        ),
    _xlpm.bestMatch, _xlfn.XMATCH(MAX(_xlpm.score), _xlpm.score),
    IF(MAX(_xlpm.score)=0, "Other", INDEX(_xlpm.keywords, _xlpm.bestMatch))
)</f>
        <v>Other</v>
      </c>
      <c r="P209" s="73" t="str">
        <f>IFERROR(INDEX(Table11[Failure Mode],MATCH(O209,Table11[Keyword],0)),"General Failure Mode")</f>
        <v>General Failure Mode</v>
      </c>
      <c r="Q209" s="74" t="str">
        <f>IFERROR(INDEX(Table12[Failure Effect],MATCH(P209,Table12[Failure Mode],0)),"Operational performance degradation and need for maintenance review.")</f>
        <v>Operational performance degradation and need for maintenance review.</v>
      </c>
      <c r="R209" s="73">
        <f>IFERROR(INDEX(Table13[Base Severity],MATCH(C209,Table13[Equipment Class],0)),6)</f>
        <v>8</v>
      </c>
      <c r="S209" s="73">
        <f>IFERROR(INDEX(Table2[Severity],MATCH(O209,Table2[Keyword],0)),0)</f>
        <v>0</v>
      </c>
      <c r="T209" s="73">
        <f>IFERROR(LOOKUP(N209,Table6[Minutes],Table6[Severity]),0)</f>
        <v>4</v>
      </c>
      <c r="U209" s="73">
        <f>MAX(ROUNDUP(AVERAGE(R209,T209),0),Unique_Data[[#This Row],[Keyword Severity]])</f>
        <v>6</v>
      </c>
      <c r="V209" s="73">
        <f>IFERROR(INDEX(Table5[Detectability],MATCH(O209,Table5[Keyword],0)),IFERROR(INDEX(Table13[Default Detectability],MATCH(C209,Table13[Equipment Class],0)),6))</f>
        <v>5</v>
      </c>
      <c r="W209" s="73">
        <f t="shared" si="12"/>
        <v>9</v>
      </c>
      <c r="X209" s="75">
        <f t="shared" si="13"/>
        <v>270</v>
      </c>
      <c r="Y209" s="74" t="str">
        <f>IFERROR(INDEX(Table10[Recommended Action],MATCH(O209,Table10[Keyword],0)),"Review failure &amp; perform RCA")</f>
        <v>Review failure &amp; perform RCA</v>
      </c>
      <c r="Z209" s="11" t="s">
        <v>14271</v>
      </c>
      <c r="AA209" s="31" t="s">
        <v>14362</v>
      </c>
      <c r="AB209" s="31" t="s">
        <v>14363</v>
      </c>
      <c r="AC209" s="73" t="str">
        <f t="shared" si="14"/>
        <v>High</v>
      </c>
      <c r="AD209" s="76">
        <v>46159</v>
      </c>
      <c r="AE209" s="75">
        <f>Unique_Data[[#This Row],[Severity (S)]]</f>
        <v>6</v>
      </c>
      <c r="AF209" s="75" cm="1">
        <f t="array" ref="AF20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209" s="75" cm="1">
        <f t="array" ref="AG20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209" s="75">
        <f t="shared" si="15"/>
        <v>270</v>
      </c>
      <c r="AI209" s="77" t="str" cm="1">
        <f t="array" aca="1" ref="AI209" ca="1">_xlfn.IFS(ISBLANK(Unique_Data[[#This Row],[Updated Action]]),"Open",NOT(ISBLANK(Unique_Data[[#This Row],[Updated Action]])),"Finished",AND(NOT(ISBLANK(Unique_Data[[#This Row],[Updated Action]])),Unique_Data[[#This Row],[Due date]]&gt;=TODAY()),"In Progress",Unique_Data[[#This Row],[Due date]]&lt;TODAY(),"Overdue")</f>
        <v>Finished</v>
      </c>
      <c r="AJ209" s="33"/>
    </row>
    <row r="210" spans="1:36">
      <c r="A210" s="11">
        <v>1200000176</v>
      </c>
      <c r="B210" s="11" t="s">
        <v>99</v>
      </c>
      <c r="C210" s="11" t="s">
        <v>16</v>
      </c>
      <c r="D210" s="12">
        <v>46196</v>
      </c>
      <c r="E210" s="11" t="s">
        <v>69</v>
      </c>
      <c r="F210"/>
      <c r="G210"/>
      <c r="H210" s="35" t="s">
        <v>204</v>
      </c>
      <c r="I210" s="71">
        <v>46196.33865740741</v>
      </c>
      <c r="J210" s="71">
        <v>46196.361388888887</v>
      </c>
      <c r="K210" s="11">
        <v>0.55000000000000004</v>
      </c>
      <c r="L210" s="72">
        <v>46174</v>
      </c>
      <c r="M210" s="73">
        <f>_xlfn.ISOWEEKNUM(Unique_Data[[#This Row],[Created On]])</f>
        <v>26</v>
      </c>
      <c r="N210" s="73">
        <f>60*Unique_Data[[#This Row],[Downtime (hr.)]]</f>
        <v>33</v>
      </c>
      <c r="O210" s="73" t="str" cm="1">
        <f t="array" ref="O210">_xlfn.LET(
    _xlpm.text, LOWER(H210),
    _xlpm.keywords, Table2[Keyword],
    _xlpm.score,
        _xlfn.BYROW(_xlpm.keywords,
            _xlfn.LAMBDA(_xlpm.k,
                SUM(--ISNUMBER(SEARCH(_xlfn.TEXTSPLIT(LOWER(_xlpm.k)," "), _xlpm.text)))
            )
        ),
    _xlpm.bestMatch, _xlfn.XMATCH(MAX(_xlpm.score), _xlpm.score),
    IF(MAX(_xlpm.score)=0, "Other", INDEX(_xlpm.keywords, _xlpm.bestMatch))
)</f>
        <v>Sensor</v>
      </c>
      <c r="P210" s="73" t="str">
        <f>IFERROR(INDEX(Table11[Failure Mode],MATCH(O210,Table11[Keyword],0)),"General Failure Mode")</f>
        <v>Sensor Fault</v>
      </c>
      <c r="Q210" s="74" t="str">
        <f>IFERROR(INDEX(Table12[Failure Effect],MATCH(P210,Table12[Failure Mode],0)),"Operational performance degradation and need for maintenance review.")</f>
        <v>Incorrect feedback to controls, nuisance trips or unsafe condition, and unreliable operation.</v>
      </c>
      <c r="R210" s="73">
        <f>IFERROR(INDEX(Table13[Base Severity],MATCH(C210,Table13[Equipment Class],0)),6)</f>
        <v>8</v>
      </c>
      <c r="S210" s="73">
        <f>IFERROR(INDEX(Table2[Severity],MATCH(O210,Table2[Keyword],0)),0)</f>
        <v>5</v>
      </c>
      <c r="T210" s="73">
        <f>IFERROR(LOOKUP(N210,Table6[Minutes],Table6[Severity]),0)</f>
        <v>5</v>
      </c>
      <c r="U210" s="73">
        <f>MAX(ROUNDUP(AVERAGE(R210,T210),0),Unique_Data[[#This Row],[Keyword Severity]])</f>
        <v>7</v>
      </c>
      <c r="V210" s="73">
        <f>IFERROR(INDEX(Table5[Detectability],MATCH(O210,Table5[Keyword],0)),IFERROR(INDEX(Table13[Default Detectability],MATCH(C210,Table13[Equipment Class],0)),6))</f>
        <v>3</v>
      </c>
      <c r="W210" s="73">
        <f t="shared" si="12"/>
        <v>1</v>
      </c>
      <c r="X210" s="75">
        <f t="shared" si="13"/>
        <v>21</v>
      </c>
      <c r="Y210" s="74" t="str">
        <f>IFERROR(INDEX(Table10[Recommended Action],MATCH(O210,Table10[Keyword],0)),"Review failure &amp; perform RCA")</f>
        <v>Check sensor alignment, power and wiring; recalibrate and add diagnostics.</v>
      </c>
      <c r="Z210" s="11" t="s">
        <v>14271</v>
      </c>
      <c r="AA210" s="32" t="s">
        <v>14353</v>
      </c>
      <c r="AB210" s="32" t="s">
        <v>14372</v>
      </c>
      <c r="AC210" s="73" t="str">
        <f t="shared" si="14"/>
        <v>Low</v>
      </c>
      <c r="AD210" s="76">
        <v>45991</v>
      </c>
      <c r="AE210" s="75">
        <f>Unique_Data[[#This Row],[Severity (S)]]</f>
        <v>7</v>
      </c>
      <c r="AF210" s="75" cm="1">
        <f t="array" ref="AF2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10" s="75" cm="1">
        <f t="array" ref="AG2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10" s="75">
        <f t="shared" si="15"/>
        <v>14</v>
      </c>
      <c r="AI210" s="77" t="str" cm="1">
        <f t="array" aca="1" ref="AI210" ca="1">_xlfn.IFS(ISBLANK(Unique_Data[[#This Row],[Updated Action]]),"Open",NOT(ISBLANK(Unique_Data[[#This Row],[Updated Action]])),"Finished",AND(NOT(ISBLANK(Unique_Data[[#This Row],[Updated Action]])),Unique_Data[[#This Row],[Due date]]&gt;=TODAY()),"In Progress",Unique_Data[[#This Row],[Due date]]&lt;TODAY(),"Overdue")</f>
        <v>Finished</v>
      </c>
      <c r="AJ210" s="33"/>
    </row>
    <row r="211" spans="1:36">
      <c r="A211" s="11">
        <v>1200000177</v>
      </c>
      <c r="B211" s="11" t="s">
        <v>47</v>
      </c>
      <c r="C211" s="11" t="s">
        <v>12</v>
      </c>
      <c r="D211" s="12">
        <v>46196</v>
      </c>
      <c r="E211" s="11" t="s">
        <v>69</v>
      </c>
      <c r="F211"/>
      <c r="G211"/>
      <c r="H211" s="35" t="s">
        <v>205</v>
      </c>
      <c r="I211" s="71">
        <v>46196.453831018516</v>
      </c>
      <c r="J211" s="71">
        <v>46196.459594907406</v>
      </c>
      <c r="K211" s="11">
        <v>0.14000000000000001</v>
      </c>
      <c r="L211" s="72">
        <v>46174</v>
      </c>
      <c r="M211" s="73">
        <f>_xlfn.ISOWEEKNUM(Unique_Data[[#This Row],[Created On]])</f>
        <v>26</v>
      </c>
      <c r="N211" s="73">
        <f>60*Unique_Data[[#This Row],[Downtime (hr.)]]</f>
        <v>8.4</v>
      </c>
      <c r="O211" s="73" t="str" cm="1">
        <f t="array" ref="O211">_xlfn.LET(
    _xlpm.text, LOWER(H211),
    _xlpm.keywords, Table2[Keyword],
    _xlpm.score,
        _xlfn.BYROW(_xlpm.keywords,
            _xlfn.LAMBDA(_xlpm.k,
                SUM(--ISNUMBER(SEARCH(_xlfn.TEXTSPLIT(LOWER(_xlpm.k)," "), _xlpm.text)))
            )
        ),
    _xlpm.bestMatch, _xlfn.XMATCH(MAX(_xlpm.score), _xlpm.score),
    IF(MAX(_xlpm.score)=0, "Other", INDEX(_xlpm.keywords, _xlpm.bestMatch))
)</f>
        <v>No Control</v>
      </c>
      <c r="P211" s="73" t="str">
        <f>IFERROR(INDEX(Table11[Failure Mode],MATCH(O211,Table11[Keyword],0)),"General Failure Mode")</f>
        <v>Control System Unavailable</v>
      </c>
      <c r="Q211" s="74" t="str">
        <f>IFERROR(INDEX(Table12[Failure Effect],MATCH(P211,Table12[Failure Mode],0)),"Operational performance degradation and need for maintenance review.")</f>
        <v>Loss of command response, unsafe operating condition, and immediate operational downtime.</v>
      </c>
      <c r="R211" s="73">
        <f>IFERROR(INDEX(Table13[Base Severity],MATCH(C211,Table13[Equipment Class],0)),6)</f>
        <v>9</v>
      </c>
      <c r="S211" s="73">
        <f>IFERROR(INDEX(Table2[Severity],MATCH(O211,Table2[Keyword],0)),0)</f>
        <v>6</v>
      </c>
      <c r="T211" s="73">
        <f>IFERROR(LOOKUP(N211,Table6[Minutes],Table6[Severity]),0)</f>
        <v>3</v>
      </c>
      <c r="U211" s="73">
        <f>MAX(ROUNDUP(AVERAGE(R211,T211),0),Unique_Data[[#This Row],[Keyword Severity]])</f>
        <v>6</v>
      </c>
      <c r="V211" s="73">
        <f>IFERROR(INDEX(Table5[Detectability],MATCH(O211,Table5[Keyword],0)),IFERROR(INDEX(Table13[Default Detectability],MATCH(C211,Table13[Equipment Class],0)),6))</f>
        <v>2</v>
      </c>
      <c r="W211" s="73">
        <f t="shared" si="12"/>
        <v>7</v>
      </c>
      <c r="X211" s="75">
        <f t="shared" si="13"/>
        <v>84</v>
      </c>
      <c r="Y211" s="74" t="str">
        <f>IFERROR(INDEX(Table10[Recommended Action],MATCH(O211,Table10[Keyword],0)),"Review failure &amp; perform RCA")</f>
        <v>Check control PLC, HMI comms, E-stop circuits; reload software if needed.</v>
      </c>
      <c r="Z211" s="11" t="s">
        <v>14271</v>
      </c>
      <c r="AA211" s="31" t="s">
        <v>14395</v>
      </c>
      <c r="AB211" s="31" t="s">
        <v>14401</v>
      </c>
      <c r="AC211" s="73" t="str">
        <f t="shared" si="14"/>
        <v>Low</v>
      </c>
      <c r="AD211" s="76">
        <v>46157</v>
      </c>
      <c r="AE211" s="75">
        <f>Unique_Data[[#This Row],[Severity (S)]]</f>
        <v>6</v>
      </c>
      <c r="AF211" s="75" cm="1">
        <f t="array" ref="AF2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11" s="75" cm="1">
        <f t="array" ref="AG2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11" s="75">
        <f t="shared" si="15"/>
        <v>84</v>
      </c>
      <c r="AI211" s="77" t="str" cm="1">
        <f t="array" aca="1" ref="AI211" ca="1">_xlfn.IFS(ISBLANK(Unique_Data[[#This Row],[Updated Action]]),"Open",NOT(ISBLANK(Unique_Data[[#This Row],[Updated Action]])),"Finished",AND(NOT(ISBLANK(Unique_Data[[#This Row],[Updated Action]])),Unique_Data[[#This Row],[Due date]]&gt;=TODAY()),"In Progress",Unique_Data[[#This Row],[Due date]]&lt;TODAY(),"Overdue")</f>
        <v>Finished</v>
      </c>
      <c r="AJ211" s="33"/>
    </row>
    <row r="212" spans="1:36">
      <c r="A212" s="11">
        <v>1200000178</v>
      </c>
      <c r="B212" s="11" t="s">
        <v>132</v>
      </c>
      <c r="C212" s="11" t="s">
        <v>16</v>
      </c>
      <c r="D212" s="12">
        <v>46197</v>
      </c>
      <c r="E212" s="11" t="s">
        <v>69</v>
      </c>
      <c r="F212"/>
      <c r="G212"/>
      <c r="H212" s="35" t="s">
        <v>206</v>
      </c>
      <c r="I212" s="71">
        <v>46197.518171296295</v>
      </c>
      <c r="J212" s="71">
        <v>46197.521412037036</v>
      </c>
      <c r="K212" s="11">
        <v>0.08</v>
      </c>
      <c r="L212" s="72">
        <v>46174</v>
      </c>
      <c r="M212" s="73">
        <f>_xlfn.ISOWEEKNUM(Unique_Data[[#This Row],[Created On]])</f>
        <v>26</v>
      </c>
      <c r="N212" s="73">
        <f>60*Unique_Data[[#This Row],[Downtime (hr.)]]</f>
        <v>4.8</v>
      </c>
      <c r="O212" s="73" t="str" cm="1">
        <f t="array" ref="O212">_xlfn.LET(
    _xlpm.text, LOWER(H212),
    _xlpm.keywords, Table2[Keyword],
    _xlpm.score,
        _xlfn.BYROW(_xlpm.keywords,
            _xlfn.LAMBDA(_xlpm.k,
                SUM(--ISNUMBER(SEARCH(_xlfn.TEXTSPLIT(LOWER(_xlpm.k)," "), _xlpm.text)))
            )
        ),
    _xlpm.bestMatch, _xlfn.XMATCH(MAX(_xlpm.score), _xlpm.score),
    IF(MAX(_xlpm.score)=0, "Other", INDEX(_xlpm.keywords, _xlpm.bestMatch))
)</f>
        <v>Gate</v>
      </c>
      <c r="P212" s="73" t="str">
        <f>IFERROR(INDEX(Table11[Failure Mode],MATCH(O212,Table11[Keyword],0)),"General Failure Mode")</f>
        <v>Gate / Interlock Fault</v>
      </c>
      <c r="Q212" s="74" t="str">
        <f>IFERROR(INDEX(Table12[Failure Effect],MATCH(P212,Table12[Failure Mode],0)),"Operational performance degradation and need for maintenance review.")</f>
        <v>Access or permissive condition not met, causing motion inhibition and operational delay.</v>
      </c>
      <c r="R212" s="73">
        <f>IFERROR(INDEX(Table13[Base Severity],MATCH(C212,Table13[Equipment Class],0)),6)</f>
        <v>8</v>
      </c>
      <c r="S212" s="73">
        <f>IFERROR(INDEX(Table2[Severity],MATCH(O212,Table2[Keyword],0)),0)</f>
        <v>3</v>
      </c>
      <c r="T212" s="73">
        <f>IFERROR(LOOKUP(N212,Table6[Minutes],Table6[Severity]),0)</f>
        <v>3</v>
      </c>
      <c r="U212" s="73">
        <f>MAX(ROUNDUP(AVERAGE(R212,T212),0),Unique_Data[[#This Row],[Keyword Severity]])</f>
        <v>6</v>
      </c>
      <c r="V212" s="73">
        <f>IFERROR(INDEX(Table5[Detectability],MATCH(O212,Table5[Keyword],0)),IFERROR(INDEX(Table13[Default Detectability],MATCH(C212,Table13[Equipment Class],0)),6))</f>
        <v>4</v>
      </c>
      <c r="W212" s="73">
        <f t="shared" si="12"/>
        <v>1</v>
      </c>
      <c r="X212" s="75">
        <f t="shared" si="13"/>
        <v>24</v>
      </c>
      <c r="Y212" s="74" t="str">
        <f>IFERROR(INDEX(Table10[Recommended Action],MATCH(O212,Table10[Keyword],0)),"Review failure &amp; perform RCA")</f>
        <v>Service access/limit switches; lubricate and test interlocks.</v>
      </c>
      <c r="Z212" s="11" t="s">
        <v>14271</v>
      </c>
      <c r="AA212" s="31" t="s">
        <v>14395</v>
      </c>
      <c r="AB212" s="31" t="s">
        <v>14396</v>
      </c>
      <c r="AC212" s="73" t="str">
        <f t="shared" si="14"/>
        <v>Low</v>
      </c>
      <c r="AD212" s="76">
        <v>46203</v>
      </c>
      <c r="AE212" s="75">
        <f>Unique_Data[[#This Row],[Severity (S)]]</f>
        <v>6</v>
      </c>
      <c r="AF212" s="75" cm="1">
        <f t="array" ref="AF2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12" s="75" cm="1">
        <f t="array" ref="AG2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12" s="75">
        <f t="shared" si="15"/>
        <v>24</v>
      </c>
      <c r="AI212" s="77" t="str" cm="1">
        <f t="array" aca="1" ref="AI212" ca="1">_xlfn.IFS(ISBLANK(Unique_Data[[#This Row],[Updated Action]]),"Open",NOT(ISBLANK(Unique_Data[[#This Row],[Updated Action]])),"Finished",AND(NOT(ISBLANK(Unique_Data[[#This Row],[Updated Action]])),Unique_Data[[#This Row],[Due date]]&gt;=TODAY()),"In Progress",Unique_Data[[#This Row],[Due date]]&lt;TODAY(),"Overdue")</f>
        <v>Finished</v>
      </c>
      <c r="AJ212" s="33"/>
    </row>
    <row r="213" spans="1:36">
      <c r="A213" s="11">
        <v>1200000179</v>
      </c>
      <c r="B213" s="11" t="s">
        <v>40</v>
      </c>
      <c r="C213" s="11" t="s">
        <v>16</v>
      </c>
      <c r="D213" s="12">
        <v>46197</v>
      </c>
      <c r="E213" s="11" t="s">
        <v>69</v>
      </c>
      <c r="F213"/>
      <c r="G213"/>
      <c r="H213" s="35" t="s">
        <v>207</v>
      </c>
      <c r="I213" s="71">
        <v>46197.565370370372</v>
      </c>
      <c r="J213" s="71">
        <v>46197.576956018522</v>
      </c>
      <c r="K213" s="11">
        <v>0.28000000000000003</v>
      </c>
      <c r="L213" s="72">
        <v>46174</v>
      </c>
      <c r="M213" s="73">
        <f>_xlfn.ISOWEEKNUM(Unique_Data[[#This Row],[Created On]])</f>
        <v>26</v>
      </c>
      <c r="N213" s="73">
        <f>60*Unique_Data[[#This Row],[Downtime (hr.)]]</f>
        <v>16.8</v>
      </c>
      <c r="O213" s="73" t="str" cm="1">
        <f t="array" ref="O213">_xlfn.LET(
    _xlpm.text, LOWER(H213),
    _xlpm.keywords, Table2[Keyword],
    _xlpm.score,
        _xlfn.BYROW(_xlpm.keywords,
            _xlfn.LAMBDA(_xlpm.k,
                SUM(--ISNUMBER(SEARCH(_xlfn.TEXTSPLIT(LOWER(_xlpm.k)," "), _xlpm.text)))
            )
        ),
    _xlpm.bestMatch, _xlfn.XMATCH(MAX(_xlpm.score), _xlpm.score),
    IF(MAX(_xlpm.score)=0, "Other", INDEX(_xlpm.keywords, _xlpm.bestMatch))
)</f>
        <v>Gate</v>
      </c>
      <c r="P213" s="73" t="str">
        <f>IFERROR(INDEX(Table11[Failure Mode],MATCH(O213,Table11[Keyword],0)),"General Failure Mode")</f>
        <v>Gate / Interlock Fault</v>
      </c>
      <c r="Q213" s="74" t="str">
        <f>IFERROR(INDEX(Table12[Failure Effect],MATCH(P213,Table12[Failure Mode],0)),"Operational performance degradation and need for maintenance review.")</f>
        <v>Access or permissive condition not met, causing motion inhibition and operational delay.</v>
      </c>
      <c r="R213" s="73">
        <f>IFERROR(INDEX(Table13[Base Severity],MATCH(C213,Table13[Equipment Class],0)),6)</f>
        <v>8</v>
      </c>
      <c r="S213" s="73">
        <f>IFERROR(INDEX(Table2[Severity],MATCH(O213,Table2[Keyword],0)),0)</f>
        <v>3</v>
      </c>
      <c r="T213" s="73">
        <f>IFERROR(LOOKUP(N213,Table6[Minutes],Table6[Severity]),0)</f>
        <v>4</v>
      </c>
      <c r="U213" s="73">
        <f>MAX(ROUNDUP(AVERAGE(R213,T213),0),Unique_Data[[#This Row],[Keyword Severity]])</f>
        <v>6</v>
      </c>
      <c r="V213" s="73">
        <f>IFERROR(INDEX(Table5[Detectability],MATCH(O213,Table5[Keyword],0)),IFERROR(INDEX(Table13[Default Detectability],MATCH(C213,Table13[Equipment Class],0)),6))</f>
        <v>4</v>
      </c>
      <c r="W213" s="73">
        <f t="shared" si="12"/>
        <v>1</v>
      </c>
      <c r="X213" s="75">
        <f t="shared" si="13"/>
        <v>24</v>
      </c>
      <c r="Y213" s="74" t="str">
        <f>IFERROR(INDEX(Table10[Recommended Action],MATCH(O213,Table10[Keyword],0)),"Review failure &amp; perform RCA")</f>
        <v>Service access/limit switches; lubricate and test interlocks.</v>
      </c>
      <c r="Z213" s="11" t="s">
        <v>14271</v>
      </c>
      <c r="AA213" s="31" t="s">
        <v>14395</v>
      </c>
      <c r="AB213" s="31" t="s">
        <v>14396</v>
      </c>
      <c r="AC213" s="73" t="str">
        <f t="shared" si="14"/>
        <v>Low</v>
      </c>
      <c r="AD213" s="76">
        <v>46214</v>
      </c>
      <c r="AE213" s="75">
        <f>Unique_Data[[#This Row],[Severity (S)]]</f>
        <v>6</v>
      </c>
      <c r="AF213" s="75" cm="1">
        <f t="array" ref="AF2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13" s="75" cm="1">
        <f t="array" ref="AG2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13" s="75">
        <f t="shared" si="15"/>
        <v>24</v>
      </c>
      <c r="AI213" s="77" t="str" cm="1">
        <f t="array" aca="1" ref="AI213" ca="1">_xlfn.IFS(ISBLANK(Unique_Data[[#This Row],[Updated Action]]),"Open",NOT(ISBLANK(Unique_Data[[#This Row],[Updated Action]])),"Finished",AND(NOT(ISBLANK(Unique_Data[[#This Row],[Updated Action]])),Unique_Data[[#This Row],[Due date]]&gt;=TODAY()),"In Progress",Unique_Data[[#This Row],[Due date]]&lt;TODAY(),"Overdue")</f>
        <v>Finished</v>
      </c>
      <c r="AJ213" s="33"/>
    </row>
    <row r="214" spans="1:36">
      <c r="A214" s="11">
        <v>1200000180</v>
      </c>
      <c r="B214" s="11" t="s">
        <v>40</v>
      </c>
      <c r="C214" s="11" t="s">
        <v>16</v>
      </c>
      <c r="D214" s="12">
        <v>46197</v>
      </c>
      <c r="E214" s="11" t="s">
        <v>69</v>
      </c>
      <c r="F214"/>
      <c r="G214"/>
      <c r="H214" s="35" t="s">
        <v>208</v>
      </c>
      <c r="I214" s="71">
        <v>46197.665081018517</v>
      </c>
      <c r="J214" s="71">
        <v>46197.677210648151</v>
      </c>
      <c r="K214" s="11">
        <v>0.28999999999999998</v>
      </c>
      <c r="L214" s="72">
        <v>46174</v>
      </c>
      <c r="M214" s="73">
        <f>_xlfn.ISOWEEKNUM(Unique_Data[[#This Row],[Created On]])</f>
        <v>26</v>
      </c>
      <c r="N214" s="73">
        <f>60*Unique_Data[[#This Row],[Downtime (hr.)]]</f>
        <v>17.399999999999999</v>
      </c>
      <c r="O214" s="73" t="str" cm="1">
        <f t="array" ref="O214">_xlfn.LET(
    _xlpm.text, LOWER(H214),
    _xlpm.keywords, Table2[Keyword],
    _xlpm.score,
        _xlfn.BYROW(_xlpm.keywords,
            _xlfn.LAMBDA(_xlpm.k,
                SUM(--ISNUMBER(SEARCH(_xlfn.TEXTSPLIT(LOWER(_xlpm.k)," "), _xlpm.text)))
            )
        ),
    _xlpm.bestMatch, _xlfn.XMATCH(MAX(_xlpm.score), _xlpm.score),
    IF(MAX(_xlpm.score)=0, "Other", INDEX(_xlpm.keywords, _xlpm.bestMatch))
)</f>
        <v>No Gantry</v>
      </c>
      <c r="P214" s="73" t="str">
        <f>IFERROR(INDEX(Table11[Failure Mode],MATCH(O214,Table11[Keyword],0)),"General Failure Mode")</f>
        <v>Gantry Motion Failure</v>
      </c>
      <c r="Q214" s="74" t="str">
        <f>IFERROR(INDEX(Table12[Failure Effect],MATCH(P214,Table12[Failure Mode],0)),"Operational performance degradation and need for maintenance review.")</f>
        <v>Equipment cannot travel to position, causing job delay, queue buildup, and lower productivity.</v>
      </c>
      <c r="R214" s="73">
        <f>IFERROR(INDEX(Table13[Base Severity],MATCH(C214,Table13[Equipment Class],0)),6)</f>
        <v>8</v>
      </c>
      <c r="S214" s="73">
        <f>IFERROR(INDEX(Table2[Severity],MATCH(O214,Table2[Keyword],0)),0)</f>
        <v>6</v>
      </c>
      <c r="T214" s="73">
        <f>IFERROR(LOOKUP(N214,Table6[Minutes],Table6[Severity]),0)</f>
        <v>4</v>
      </c>
      <c r="U214" s="73">
        <f>MAX(ROUNDUP(AVERAGE(R214,T214),0),Unique_Data[[#This Row],[Keyword Severity]])</f>
        <v>6</v>
      </c>
      <c r="V214" s="73">
        <f>IFERROR(INDEX(Table5[Detectability],MATCH(O214,Table5[Keyword],0)),IFERROR(INDEX(Table13[Default Detectability],MATCH(C214,Table13[Equipment Class],0)),6))</f>
        <v>3</v>
      </c>
      <c r="W214" s="73">
        <f t="shared" si="12"/>
        <v>9</v>
      </c>
      <c r="X214" s="75">
        <f t="shared" si="13"/>
        <v>162</v>
      </c>
      <c r="Y214" s="74" t="str">
        <f>IFERROR(INDEX(Table10[Recommended Action],MATCH(O214,Table10[Keyword],0)),"Review failure &amp; perform RCA")</f>
        <v>Inspect busbar/limit switches, travel drives and interlocks; test inverter and alignment.</v>
      </c>
      <c r="Z214" s="11" t="s">
        <v>14271</v>
      </c>
      <c r="AA214" s="32" t="s">
        <v>14526</v>
      </c>
      <c r="AB214" s="32" t="s">
        <v>14386</v>
      </c>
      <c r="AC214" s="73" t="str">
        <f t="shared" si="14"/>
        <v>Medium</v>
      </c>
      <c r="AD214" s="76">
        <v>46157</v>
      </c>
      <c r="AE214" s="75">
        <f>Unique_Data[[#This Row],[Severity (S)]]</f>
        <v>6</v>
      </c>
      <c r="AF214" s="75" cm="1">
        <f t="array" ref="AF2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14" s="75" cm="1">
        <f t="array" ref="AG2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214" s="75">
        <f t="shared" si="15"/>
        <v>162</v>
      </c>
      <c r="AI214" s="77" t="str" cm="1">
        <f t="array" aca="1" ref="AI214" ca="1">_xlfn.IFS(ISBLANK(Unique_Data[[#This Row],[Updated Action]]),"Open",NOT(ISBLANK(Unique_Data[[#This Row],[Updated Action]])),"Finished",AND(NOT(ISBLANK(Unique_Data[[#This Row],[Updated Action]])),Unique_Data[[#This Row],[Due date]]&gt;=TODAY()),"In Progress",Unique_Data[[#This Row],[Due date]]&lt;TODAY(),"Overdue")</f>
        <v>Finished</v>
      </c>
      <c r="AJ214" s="33"/>
    </row>
    <row r="215" spans="1:36">
      <c r="A215" s="11">
        <v>1200000181</v>
      </c>
      <c r="B215" s="11" t="s">
        <v>51</v>
      </c>
      <c r="C215" s="11" t="s">
        <v>16</v>
      </c>
      <c r="D215" s="12">
        <v>46199</v>
      </c>
      <c r="E215" s="11" t="s">
        <v>69</v>
      </c>
      <c r="F215"/>
      <c r="G215"/>
      <c r="H215" s="35" t="s">
        <v>209</v>
      </c>
      <c r="I215" s="71">
        <v>46199.008159722223</v>
      </c>
      <c r="J215" s="71">
        <v>46199.017118055555</v>
      </c>
      <c r="K215" s="11">
        <v>0.22</v>
      </c>
      <c r="L215" s="72">
        <v>46174</v>
      </c>
      <c r="M215" s="73">
        <f>_xlfn.ISOWEEKNUM(Unique_Data[[#This Row],[Created On]])</f>
        <v>26</v>
      </c>
      <c r="N215" s="73">
        <f>60*Unique_Data[[#This Row],[Downtime (hr.)]]</f>
        <v>13.2</v>
      </c>
      <c r="O215" s="73" t="str" cm="1">
        <f t="array" ref="O215">_xlfn.LET(
    _xlpm.text, LOWER(H215),
    _xlpm.keywords, Table2[Keyword],
    _xlpm.score,
        _xlfn.BYROW(_xlpm.keywords,
            _xlfn.LAMBDA(_xlpm.k,
                SUM(--ISNUMBER(SEARCH(_xlfn.TEXTSPLIT(LOWER(_xlpm.k)," "), _xlpm.text)))
            )
        ),
    _xlpm.bestMatch, _xlfn.XMATCH(MAX(_xlpm.score), _xlpm.score),
    IF(MAX(_xlpm.score)=0, "Other", INDEX(_xlpm.keywords, _xlpm.bestMatch))
)</f>
        <v>Other</v>
      </c>
      <c r="P215" s="73" t="str">
        <f>IFERROR(INDEX(Table11[Failure Mode],MATCH(O215,Table11[Keyword],0)),"General Failure Mode")</f>
        <v>General Failure Mode</v>
      </c>
      <c r="Q215" s="74" t="str">
        <f>IFERROR(INDEX(Table12[Failure Effect],MATCH(P215,Table12[Failure Mode],0)),"Operational performance degradation and need for maintenance review.")</f>
        <v>Operational performance degradation and need for maintenance review.</v>
      </c>
      <c r="R215" s="73">
        <f>IFERROR(INDEX(Table13[Base Severity],MATCH(C215,Table13[Equipment Class],0)),6)</f>
        <v>8</v>
      </c>
      <c r="S215" s="73">
        <f>IFERROR(INDEX(Table2[Severity],MATCH(O215,Table2[Keyword],0)),0)</f>
        <v>0</v>
      </c>
      <c r="T215" s="73">
        <f>IFERROR(LOOKUP(N215,Table6[Minutes],Table6[Severity]),0)</f>
        <v>4</v>
      </c>
      <c r="U215" s="73">
        <f>MAX(ROUNDUP(AVERAGE(R215,T215),0),Unique_Data[[#This Row],[Keyword Severity]])</f>
        <v>6</v>
      </c>
      <c r="V215" s="73">
        <f>IFERROR(INDEX(Table5[Detectability],MATCH(O215,Table5[Keyword],0)),IFERROR(INDEX(Table13[Default Detectability],MATCH(C215,Table13[Equipment Class],0)),6))</f>
        <v>5</v>
      </c>
      <c r="W215" s="73">
        <f t="shared" si="12"/>
        <v>4</v>
      </c>
      <c r="X215" s="75">
        <f t="shared" si="13"/>
        <v>120</v>
      </c>
      <c r="Y215" s="74" t="str">
        <f>IFERROR(INDEX(Table10[Recommended Action],MATCH(O215,Table10[Keyword],0)),"Review failure &amp; perform RCA")</f>
        <v>Review failure &amp; perform RCA</v>
      </c>
      <c r="Z215" s="11" t="s">
        <v>14271</v>
      </c>
      <c r="AA215" s="32" t="s">
        <v>14527</v>
      </c>
      <c r="AB215" s="32" t="s">
        <v>14528</v>
      </c>
      <c r="AC215" s="73" t="str">
        <f t="shared" si="14"/>
        <v>Medium</v>
      </c>
      <c r="AD215" s="76">
        <v>46157</v>
      </c>
      <c r="AE215" s="75">
        <f>Unique_Data[[#This Row],[Severity (S)]]</f>
        <v>6</v>
      </c>
      <c r="AF215" s="75" cm="1">
        <f t="array" ref="AF2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15" s="75" cm="1">
        <f t="array" ref="AG2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215" s="75">
        <f t="shared" si="15"/>
        <v>72</v>
      </c>
      <c r="AI215" s="77" t="str" cm="1">
        <f t="array" aca="1" ref="AI215" ca="1">_xlfn.IFS(ISBLANK(Unique_Data[[#This Row],[Updated Action]]),"Open",NOT(ISBLANK(Unique_Data[[#This Row],[Updated Action]])),"Finished",AND(NOT(ISBLANK(Unique_Data[[#This Row],[Updated Action]])),Unique_Data[[#This Row],[Due date]]&gt;=TODAY()),"In Progress",Unique_Data[[#This Row],[Due date]]&lt;TODAY(),"Overdue")</f>
        <v>Finished</v>
      </c>
      <c r="AJ215" s="33"/>
    </row>
    <row r="216" spans="1:36">
      <c r="A216" s="11">
        <v>1200000182</v>
      </c>
      <c r="B216" s="11" t="s">
        <v>15</v>
      </c>
      <c r="C216" s="11" t="s">
        <v>16</v>
      </c>
      <c r="D216" s="12">
        <v>46200</v>
      </c>
      <c r="E216" s="11" t="s">
        <v>69</v>
      </c>
      <c r="F216"/>
      <c r="G216"/>
      <c r="H216" s="35" t="s">
        <v>186</v>
      </c>
      <c r="I216" s="71">
        <v>46200.923611111109</v>
      </c>
      <c r="J216" s="71">
        <v>46200.950694444444</v>
      </c>
      <c r="K216" s="11">
        <v>0.65</v>
      </c>
      <c r="L216" s="72">
        <v>46174</v>
      </c>
      <c r="M216" s="73">
        <f>_xlfn.ISOWEEKNUM(Unique_Data[[#This Row],[Created On]])</f>
        <v>26</v>
      </c>
      <c r="N216" s="73">
        <f>60*Unique_Data[[#This Row],[Downtime (hr.)]]</f>
        <v>39</v>
      </c>
      <c r="O216" s="73" t="str" cm="1">
        <f t="array" ref="O216">_xlfn.LET(
    _xlpm.text, LOWER(H216),
    _xlpm.keywords, Table2[Keyword],
    _xlpm.score,
        _xlfn.BYROW(_xlpm.keywords,
            _xlfn.LAMBDA(_xlpm.k,
                SUM(--ISNUMBER(SEARCH(_xlfn.TEXTSPLIT(LOWER(_xlpm.k)," "), _xlpm.text)))
            )
        ),
    _xlpm.bestMatch, _xlfn.XMATCH(MAX(_xlpm.score), _xlpm.score),
    IF(MAX(_xlpm.score)=0, "Other", INDEX(_xlpm.keywords, _xlpm.bestMatch))
)</f>
        <v>No Gantry</v>
      </c>
      <c r="P216" s="73" t="str">
        <f>IFERROR(INDEX(Table11[Failure Mode],MATCH(O216,Table11[Keyword],0)),"General Failure Mode")</f>
        <v>Gantry Motion Failure</v>
      </c>
      <c r="Q216" s="74" t="str">
        <f>IFERROR(INDEX(Table12[Failure Effect],MATCH(P216,Table12[Failure Mode],0)),"Operational performance degradation and need for maintenance review.")</f>
        <v>Equipment cannot travel to position, causing job delay, queue buildup, and lower productivity.</v>
      </c>
      <c r="R216" s="73">
        <f>IFERROR(INDEX(Table13[Base Severity],MATCH(C216,Table13[Equipment Class],0)),6)</f>
        <v>8</v>
      </c>
      <c r="S216" s="73">
        <f>IFERROR(INDEX(Table2[Severity],MATCH(O216,Table2[Keyword],0)),0)</f>
        <v>6</v>
      </c>
      <c r="T216" s="73">
        <f>IFERROR(LOOKUP(N216,Table6[Minutes],Table6[Severity]),0)</f>
        <v>5</v>
      </c>
      <c r="U216" s="73">
        <f>MAX(ROUNDUP(AVERAGE(R216,T216),0),Unique_Data[[#This Row],[Keyword Severity]])</f>
        <v>7</v>
      </c>
      <c r="V216" s="73">
        <f>IFERROR(INDEX(Table5[Detectability],MATCH(O216,Table5[Keyword],0)),IFERROR(INDEX(Table13[Default Detectability],MATCH(C216,Table13[Equipment Class],0)),6))</f>
        <v>3</v>
      </c>
      <c r="W216" s="73">
        <f t="shared" si="12"/>
        <v>8</v>
      </c>
      <c r="X216" s="75">
        <f t="shared" si="13"/>
        <v>168</v>
      </c>
      <c r="Y216" s="74" t="str">
        <f>IFERROR(INDEX(Table10[Recommended Action],MATCH(O216,Table10[Keyword],0)),"Review failure &amp; perform RCA")</f>
        <v>Inspect busbar/limit switches, travel drives and interlocks; test inverter and alignment.</v>
      </c>
      <c r="Z216" s="11" t="s">
        <v>14271</v>
      </c>
      <c r="AA216" s="32" t="s">
        <v>14278</v>
      </c>
      <c r="AB216" s="32" t="s">
        <v>14279</v>
      </c>
      <c r="AC216" s="73" t="str">
        <f t="shared" si="14"/>
        <v>Medium</v>
      </c>
      <c r="AD216" s="76">
        <v>46203</v>
      </c>
      <c r="AE216" s="75">
        <f>Unique_Data[[#This Row],[Severity (S)]]</f>
        <v>7</v>
      </c>
      <c r="AF216" s="75" cm="1">
        <f t="array" ref="AF2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16" s="75" cm="1">
        <f t="array" ref="AG2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16" s="75">
        <f t="shared" si="15"/>
        <v>35</v>
      </c>
      <c r="AI216" s="77" t="str" cm="1">
        <f t="array" aca="1" ref="AI216" ca="1">_xlfn.IFS(ISBLANK(Unique_Data[[#This Row],[Updated Action]]),"Open",NOT(ISBLANK(Unique_Data[[#This Row],[Updated Action]])),"Finished",AND(NOT(ISBLANK(Unique_Data[[#This Row],[Updated Action]])),Unique_Data[[#This Row],[Due date]]&gt;=TODAY()),"In Progress",Unique_Data[[#This Row],[Due date]]&lt;TODAY(),"Overdue")</f>
        <v>Finished</v>
      </c>
      <c r="AJ216" s="33"/>
    </row>
    <row r="217" spans="1:36">
      <c r="A217" s="11">
        <v>1200000184</v>
      </c>
      <c r="B217" s="11" t="s">
        <v>195</v>
      </c>
      <c r="C217" s="11" t="s">
        <v>16</v>
      </c>
      <c r="D217" s="12">
        <v>46201</v>
      </c>
      <c r="E217" s="11" t="s">
        <v>69</v>
      </c>
      <c r="F217"/>
      <c r="G217"/>
      <c r="H217" s="35" t="s">
        <v>186</v>
      </c>
      <c r="I217" s="71">
        <v>46201.10833333333</v>
      </c>
      <c r="J217" s="71">
        <v>46201.117361111108</v>
      </c>
      <c r="K217" s="11">
        <v>0.22</v>
      </c>
      <c r="L217" s="72">
        <v>46174</v>
      </c>
      <c r="M217" s="73">
        <f>_xlfn.ISOWEEKNUM(Unique_Data[[#This Row],[Created On]])</f>
        <v>26</v>
      </c>
      <c r="N217" s="73">
        <f>60*Unique_Data[[#This Row],[Downtime (hr.)]]</f>
        <v>13.2</v>
      </c>
      <c r="O217" s="73" t="str" cm="1">
        <f t="array" ref="O217">_xlfn.LET(
    _xlpm.text, LOWER(H217),
    _xlpm.keywords, Table2[Keyword],
    _xlpm.score,
        _xlfn.BYROW(_xlpm.keywords,
            _xlfn.LAMBDA(_xlpm.k,
                SUM(--ISNUMBER(SEARCH(_xlfn.TEXTSPLIT(LOWER(_xlpm.k)," "), _xlpm.text)))
            )
        ),
    _xlpm.bestMatch, _xlfn.XMATCH(MAX(_xlpm.score), _xlpm.score),
    IF(MAX(_xlpm.score)=0, "Other", INDEX(_xlpm.keywords, _xlpm.bestMatch))
)</f>
        <v>No Gantry</v>
      </c>
      <c r="P217" s="73" t="str">
        <f>IFERROR(INDEX(Table11[Failure Mode],MATCH(O217,Table11[Keyword],0)),"General Failure Mode")</f>
        <v>Gantry Motion Failure</v>
      </c>
      <c r="Q217" s="74" t="str">
        <f>IFERROR(INDEX(Table12[Failure Effect],MATCH(P217,Table12[Failure Mode],0)),"Operational performance degradation and need for maintenance review.")</f>
        <v>Equipment cannot travel to position, causing job delay, queue buildup, and lower productivity.</v>
      </c>
      <c r="R217" s="73">
        <f>IFERROR(INDEX(Table13[Base Severity],MATCH(C217,Table13[Equipment Class],0)),6)</f>
        <v>8</v>
      </c>
      <c r="S217" s="73">
        <f>IFERROR(INDEX(Table2[Severity],MATCH(O217,Table2[Keyword],0)),0)</f>
        <v>6</v>
      </c>
      <c r="T217" s="73">
        <f>IFERROR(LOOKUP(N217,Table6[Minutes],Table6[Severity]),0)</f>
        <v>4</v>
      </c>
      <c r="U217" s="73">
        <f>MAX(ROUNDUP(AVERAGE(R217,T217),0),Unique_Data[[#This Row],[Keyword Severity]])</f>
        <v>6</v>
      </c>
      <c r="V217" s="73">
        <f>IFERROR(INDEX(Table5[Detectability],MATCH(O217,Table5[Keyword],0)),IFERROR(INDEX(Table13[Default Detectability],MATCH(C217,Table13[Equipment Class],0)),6))</f>
        <v>3</v>
      </c>
      <c r="W217" s="73">
        <f t="shared" si="12"/>
        <v>5</v>
      </c>
      <c r="X217" s="75">
        <f t="shared" si="13"/>
        <v>90</v>
      </c>
      <c r="Y217" s="74" t="str">
        <f>IFERROR(INDEX(Table10[Recommended Action],MATCH(O217,Table10[Keyword],0)),"Review failure &amp; perform RCA")</f>
        <v>Inspect busbar/limit switches, travel drives and interlocks; test inverter and alignment.</v>
      </c>
      <c r="Z217" s="11" t="s">
        <v>14271</v>
      </c>
      <c r="AA217" s="31" t="s">
        <v>14362</v>
      </c>
      <c r="AB217" s="31" t="s">
        <v>14363</v>
      </c>
      <c r="AC217" s="73" t="str">
        <f t="shared" si="14"/>
        <v>Low</v>
      </c>
      <c r="AD217" s="76">
        <v>46159</v>
      </c>
      <c r="AE217" s="75">
        <f>Unique_Data[[#This Row],[Severity (S)]]</f>
        <v>6</v>
      </c>
      <c r="AF217" s="75" cm="1">
        <f t="array" ref="AF2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17" s="75" cm="1">
        <f t="array" ref="AG2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17" s="75">
        <f t="shared" si="15"/>
        <v>90</v>
      </c>
      <c r="AI217" s="77" t="str" cm="1">
        <f t="array" aca="1" ref="AI217" ca="1">_xlfn.IFS(ISBLANK(Unique_Data[[#This Row],[Updated Action]]),"Open",NOT(ISBLANK(Unique_Data[[#This Row],[Updated Action]])),"Finished",AND(NOT(ISBLANK(Unique_Data[[#This Row],[Updated Action]])),Unique_Data[[#This Row],[Due date]]&gt;=TODAY()),"In Progress",Unique_Data[[#This Row],[Due date]]&lt;TODAY(),"Overdue")</f>
        <v>Finished</v>
      </c>
      <c r="AJ217" s="33"/>
    </row>
    <row r="218" spans="1:36">
      <c r="A218" s="11">
        <v>1200000185</v>
      </c>
      <c r="B218" s="11" t="s">
        <v>195</v>
      </c>
      <c r="C218" s="11" t="s">
        <v>16</v>
      </c>
      <c r="D218" s="12">
        <v>46201</v>
      </c>
      <c r="E218" s="11" t="s">
        <v>69</v>
      </c>
      <c r="F218"/>
      <c r="G218"/>
      <c r="H218" s="35" t="s">
        <v>210</v>
      </c>
      <c r="I218" s="71">
        <v>46201.302777777775</v>
      </c>
      <c r="J218" s="71">
        <v>46201.315972222219</v>
      </c>
      <c r="K218" s="11">
        <v>0.32</v>
      </c>
      <c r="L218" s="72">
        <v>46174</v>
      </c>
      <c r="M218" s="73">
        <f>_xlfn.ISOWEEKNUM(Unique_Data[[#This Row],[Created On]])</f>
        <v>26</v>
      </c>
      <c r="N218" s="73">
        <f>60*Unique_Data[[#This Row],[Downtime (hr.)]]</f>
        <v>19.2</v>
      </c>
      <c r="O218" s="73" t="str" cm="1">
        <f t="array" ref="O218">_xlfn.LET(
    _xlpm.text, LOWER(H218),
    _xlpm.keywords, Table2[Keyword],
    _xlpm.score,
        _xlfn.BYROW(_xlpm.keywords,
            _xlfn.LAMBDA(_xlpm.k,
                SUM(--ISNUMBER(SEARCH(_xlfn.TEXTSPLIT(LOWER(_xlpm.k)," "), _xlpm.text)))
            )
        ),
    _xlpm.bestMatch, _xlfn.XMATCH(MAX(_xlpm.score), _xlpm.score),
    IF(MAX(_xlpm.score)=0, "Other", INDEX(_xlpm.keywords, _xlpm.bestMatch))
)</f>
        <v>No Control</v>
      </c>
      <c r="P218" s="73" t="str">
        <f>IFERROR(INDEX(Table11[Failure Mode],MATCH(O218,Table11[Keyword],0)),"General Failure Mode")</f>
        <v>Control System Unavailable</v>
      </c>
      <c r="Q218" s="74" t="str">
        <f>IFERROR(INDEX(Table12[Failure Effect],MATCH(P218,Table12[Failure Mode],0)),"Operational performance degradation and need for maintenance review.")</f>
        <v>Loss of command response, unsafe operating condition, and immediate operational downtime.</v>
      </c>
      <c r="R218" s="73">
        <f>IFERROR(INDEX(Table13[Base Severity],MATCH(C218,Table13[Equipment Class],0)),6)</f>
        <v>8</v>
      </c>
      <c r="S218" s="73">
        <f>IFERROR(INDEX(Table2[Severity],MATCH(O218,Table2[Keyword],0)),0)</f>
        <v>6</v>
      </c>
      <c r="T218" s="73">
        <f>IFERROR(LOOKUP(N218,Table6[Minutes],Table6[Severity]),0)</f>
        <v>4</v>
      </c>
      <c r="U218" s="73">
        <f>MAX(ROUNDUP(AVERAGE(R218,T218),0),Unique_Data[[#This Row],[Keyword Severity]])</f>
        <v>6</v>
      </c>
      <c r="V218" s="73">
        <f>IFERROR(INDEX(Table5[Detectability],MATCH(O218,Table5[Keyword],0)),IFERROR(INDEX(Table13[Default Detectability],MATCH(C218,Table13[Equipment Class],0)),6))</f>
        <v>2</v>
      </c>
      <c r="W218" s="73">
        <f t="shared" si="12"/>
        <v>4</v>
      </c>
      <c r="X218" s="75">
        <f t="shared" si="13"/>
        <v>48</v>
      </c>
      <c r="Y218" s="74" t="str">
        <f>IFERROR(INDEX(Table10[Recommended Action],MATCH(O218,Table10[Keyword],0)),"Review failure &amp; perform RCA")</f>
        <v>Check control PLC, HMI comms, E-stop circuits; reload software if needed.</v>
      </c>
      <c r="Z218" s="11" t="s">
        <v>14271</v>
      </c>
      <c r="AA218" s="31" t="s">
        <v>14353</v>
      </c>
      <c r="AB218" s="31" t="s">
        <v>14408</v>
      </c>
      <c r="AC218" s="73" t="str">
        <f t="shared" si="14"/>
        <v>Low</v>
      </c>
      <c r="AD218" s="76">
        <v>46198</v>
      </c>
      <c r="AE218" s="75">
        <f>Unique_Data[[#This Row],[Severity (S)]]</f>
        <v>6</v>
      </c>
      <c r="AF218" s="75" cm="1">
        <f t="array" ref="AF2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18" s="75" cm="1">
        <f t="array" ref="AG2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18" s="75">
        <f t="shared" si="15"/>
        <v>48</v>
      </c>
      <c r="AI218" s="77" t="str" cm="1">
        <f t="array" aca="1" ref="AI218" ca="1">_xlfn.IFS(ISBLANK(Unique_Data[[#This Row],[Updated Action]]),"Open",NOT(ISBLANK(Unique_Data[[#This Row],[Updated Action]])),"Finished",AND(NOT(ISBLANK(Unique_Data[[#This Row],[Updated Action]])),Unique_Data[[#This Row],[Due date]]&gt;=TODAY()),"In Progress",Unique_Data[[#This Row],[Due date]]&lt;TODAY(),"Overdue")</f>
        <v>Finished</v>
      </c>
      <c r="AJ218" s="33"/>
    </row>
    <row r="219" spans="1:36">
      <c r="A219" s="11">
        <v>1200000186</v>
      </c>
      <c r="B219" s="11" t="s">
        <v>18</v>
      </c>
      <c r="C219" s="11" t="s">
        <v>12</v>
      </c>
      <c r="D219" s="12">
        <v>46201</v>
      </c>
      <c r="E219" s="11" t="s">
        <v>69</v>
      </c>
      <c r="F219"/>
      <c r="G219"/>
      <c r="H219" s="35" t="s">
        <v>211</v>
      </c>
      <c r="I219" s="71">
        <v>46201.3125</v>
      </c>
      <c r="J219" s="71">
        <v>46201.317361111112</v>
      </c>
      <c r="K219" s="11">
        <v>0.12</v>
      </c>
      <c r="L219" s="72">
        <v>46174</v>
      </c>
      <c r="M219" s="73">
        <f>_xlfn.ISOWEEKNUM(Unique_Data[[#This Row],[Created On]])</f>
        <v>26</v>
      </c>
      <c r="N219" s="73">
        <f>60*Unique_Data[[#This Row],[Downtime (hr.)]]</f>
        <v>7.1999999999999993</v>
      </c>
      <c r="O219" s="73" t="str" cm="1">
        <f t="array" ref="O219">_xlfn.LET(
    _xlpm.text, LOWER(H219),
    _xlpm.keywords, Table2[Keyword],
    _xlpm.score,
        _xlfn.BYROW(_xlpm.keywords,
            _xlfn.LAMBDA(_xlpm.k,
                SUM(--ISNUMBER(SEARCH(_xlfn.TEXTSPLIT(LOWER(_xlpm.k)," "), _xlpm.text)))
            )
        ),
    _xlpm.bestMatch, _xlfn.XMATCH(MAX(_xlpm.score), _xlpm.score),
    IF(MAX(_xlpm.score)=0, "Other", INDEX(_xlpm.keywords, _xlpm.bestMatch))
)</f>
        <v>No Control</v>
      </c>
      <c r="P219" s="73" t="str">
        <f>IFERROR(INDEX(Table11[Failure Mode],MATCH(O219,Table11[Keyword],0)),"General Failure Mode")</f>
        <v>Control System Unavailable</v>
      </c>
      <c r="Q219" s="74" t="str">
        <f>IFERROR(INDEX(Table12[Failure Effect],MATCH(P219,Table12[Failure Mode],0)),"Operational performance degradation and need for maintenance review.")</f>
        <v>Loss of command response, unsafe operating condition, and immediate operational downtime.</v>
      </c>
      <c r="R219" s="73">
        <f>IFERROR(INDEX(Table13[Base Severity],MATCH(C219,Table13[Equipment Class],0)),6)</f>
        <v>9</v>
      </c>
      <c r="S219" s="73">
        <f>IFERROR(INDEX(Table2[Severity],MATCH(O219,Table2[Keyword],0)),0)</f>
        <v>6</v>
      </c>
      <c r="T219" s="73">
        <f>IFERROR(LOOKUP(N219,Table6[Minutes],Table6[Severity]),0)</f>
        <v>3</v>
      </c>
      <c r="U219" s="73">
        <f>MAX(ROUNDUP(AVERAGE(R219,T219),0),Unique_Data[[#This Row],[Keyword Severity]])</f>
        <v>6</v>
      </c>
      <c r="V219" s="73">
        <f>IFERROR(INDEX(Table5[Detectability],MATCH(O219,Table5[Keyword],0)),IFERROR(INDEX(Table13[Default Detectability],MATCH(C219,Table13[Equipment Class],0)),6))</f>
        <v>2</v>
      </c>
      <c r="W219" s="73">
        <f t="shared" si="12"/>
        <v>2</v>
      </c>
      <c r="X219" s="75">
        <f t="shared" si="13"/>
        <v>24</v>
      </c>
      <c r="Y219" s="74" t="str">
        <f>IFERROR(INDEX(Table10[Recommended Action],MATCH(O219,Table10[Keyword],0)),"Review failure &amp; perform RCA")</f>
        <v>Check control PLC, HMI comms, E-stop circuits; reload software if needed.</v>
      </c>
      <c r="Z219" s="11" t="s">
        <v>14271</v>
      </c>
      <c r="AA219" s="31" t="s">
        <v>14362</v>
      </c>
      <c r="AB219" s="31" t="s">
        <v>14363</v>
      </c>
      <c r="AC219" s="73" t="str">
        <f t="shared" si="14"/>
        <v>Low</v>
      </c>
      <c r="AD219" s="76">
        <v>46159</v>
      </c>
      <c r="AE219" s="75">
        <f>Unique_Data[[#This Row],[Severity (S)]]</f>
        <v>6</v>
      </c>
      <c r="AF219" s="75" cm="1">
        <f t="array" ref="AF2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19" s="75" cm="1">
        <f t="array" ref="AG2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19" s="75">
        <f t="shared" si="15"/>
        <v>24</v>
      </c>
      <c r="AI219" s="77" t="str" cm="1">
        <f t="array" aca="1" ref="AI219" ca="1">_xlfn.IFS(ISBLANK(Unique_Data[[#This Row],[Updated Action]]),"Open",NOT(ISBLANK(Unique_Data[[#This Row],[Updated Action]])),"Finished",AND(NOT(ISBLANK(Unique_Data[[#This Row],[Updated Action]])),Unique_Data[[#This Row],[Due date]]&gt;=TODAY()),"In Progress",Unique_Data[[#This Row],[Due date]]&lt;TODAY(),"Overdue")</f>
        <v>Finished</v>
      </c>
      <c r="AJ219" s="33"/>
    </row>
    <row r="220" spans="1:36">
      <c r="A220" s="11">
        <v>1200000187</v>
      </c>
      <c r="B220" s="11" t="s">
        <v>90</v>
      </c>
      <c r="C220" s="11" t="s">
        <v>16</v>
      </c>
      <c r="D220" s="12">
        <v>46201</v>
      </c>
      <c r="E220" s="11" t="s">
        <v>69</v>
      </c>
      <c r="F220"/>
      <c r="G220"/>
      <c r="H220" s="35" t="s">
        <v>210</v>
      </c>
      <c r="I220" s="71">
        <v>46201.354166666664</v>
      </c>
      <c r="J220" s="71">
        <v>46201.361111111109</v>
      </c>
      <c r="K220" s="11">
        <v>0.17</v>
      </c>
      <c r="L220" s="72">
        <v>46174</v>
      </c>
      <c r="M220" s="73">
        <f>_xlfn.ISOWEEKNUM(Unique_Data[[#This Row],[Created On]])</f>
        <v>26</v>
      </c>
      <c r="N220" s="73">
        <f>60*Unique_Data[[#This Row],[Downtime (hr.)]]</f>
        <v>10.200000000000001</v>
      </c>
      <c r="O220" s="73" t="str" cm="1">
        <f t="array" ref="O220">_xlfn.LET(
    _xlpm.text, LOWER(H220),
    _xlpm.keywords, Table2[Keyword],
    _xlpm.score,
        _xlfn.BYROW(_xlpm.keywords,
            _xlfn.LAMBDA(_xlpm.k,
                SUM(--ISNUMBER(SEARCH(_xlfn.TEXTSPLIT(LOWER(_xlpm.k)," "), _xlpm.text)))
            )
        ),
    _xlpm.bestMatch, _xlfn.XMATCH(MAX(_xlpm.score), _xlpm.score),
    IF(MAX(_xlpm.score)=0, "Other", INDEX(_xlpm.keywords, _xlpm.bestMatch))
)</f>
        <v>No Control</v>
      </c>
      <c r="P220" s="73" t="str">
        <f>IFERROR(INDEX(Table11[Failure Mode],MATCH(O220,Table11[Keyword],0)),"General Failure Mode")</f>
        <v>Control System Unavailable</v>
      </c>
      <c r="Q220" s="74" t="str">
        <f>IFERROR(INDEX(Table12[Failure Effect],MATCH(P220,Table12[Failure Mode],0)),"Operational performance degradation and need for maintenance review.")</f>
        <v>Loss of command response, unsafe operating condition, and immediate operational downtime.</v>
      </c>
      <c r="R220" s="73">
        <f>IFERROR(INDEX(Table13[Base Severity],MATCH(C220,Table13[Equipment Class],0)),6)</f>
        <v>8</v>
      </c>
      <c r="S220" s="73">
        <f>IFERROR(INDEX(Table2[Severity],MATCH(O220,Table2[Keyword],0)),0)</f>
        <v>6</v>
      </c>
      <c r="T220" s="73">
        <f>IFERROR(LOOKUP(N220,Table6[Minutes],Table6[Severity]),0)</f>
        <v>4</v>
      </c>
      <c r="U220" s="73">
        <f>MAX(ROUNDUP(AVERAGE(R220,T220),0),Unique_Data[[#This Row],[Keyword Severity]])</f>
        <v>6</v>
      </c>
      <c r="V220" s="73">
        <f>IFERROR(INDEX(Table5[Detectability],MATCH(O220,Table5[Keyword],0)),IFERROR(INDEX(Table13[Default Detectability],MATCH(C220,Table13[Equipment Class],0)),6))</f>
        <v>2</v>
      </c>
      <c r="W220" s="73">
        <f t="shared" si="12"/>
        <v>7</v>
      </c>
      <c r="X220" s="75">
        <f t="shared" si="13"/>
        <v>84</v>
      </c>
      <c r="Y220" s="74" t="str">
        <f>IFERROR(INDEX(Table10[Recommended Action],MATCH(O220,Table10[Keyword],0)),"Review failure &amp; perform RCA")</f>
        <v>Check control PLC, HMI comms, E-stop circuits; reload software if needed.</v>
      </c>
      <c r="Z220" s="11" t="s">
        <v>14271</v>
      </c>
      <c r="AA220" s="31" t="s">
        <v>14529</v>
      </c>
      <c r="AB220" s="31" t="s">
        <v>14530</v>
      </c>
      <c r="AC220" s="73" t="str">
        <f t="shared" si="14"/>
        <v>Low</v>
      </c>
      <c r="AD220" s="76">
        <v>46159</v>
      </c>
      <c r="AE220" s="75">
        <f>Unique_Data[[#This Row],[Severity (S)]]</f>
        <v>6</v>
      </c>
      <c r="AF220" s="75" cm="1">
        <f t="array" ref="AF2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20" s="75" cm="1">
        <f t="array" ref="AG2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20" s="75">
        <f t="shared" si="15"/>
        <v>36</v>
      </c>
      <c r="AI220" s="77" t="str" cm="1">
        <f t="array" aca="1" ref="AI220" ca="1">_xlfn.IFS(ISBLANK(Unique_Data[[#This Row],[Updated Action]]),"Open",NOT(ISBLANK(Unique_Data[[#This Row],[Updated Action]])),"Finished",AND(NOT(ISBLANK(Unique_Data[[#This Row],[Updated Action]])),Unique_Data[[#This Row],[Due date]]&gt;=TODAY()),"In Progress",Unique_Data[[#This Row],[Due date]]&lt;TODAY(),"Overdue")</f>
        <v>Finished</v>
      </c>
      <c r="AJ220" s="33"/>
    </row>
    <row r="221" spans="1:36">
      <c r="A221" s="11">
        <v>1200000188</v>
      </c>
      <c r="B221" s="11" t="s">
        <v>15</v>
      </c>
      <c r="C221" s="11" t="s">
        <v>16</v>
      </c>
      <c r="D221" s="12">
        <v>46201</v>
      </c>
      <c r="E221" s="11" t="s">
        <v>69</v>
      </c>
      <c r="F221"/>
      <c r="G221"/>
      <c r="H221" s="35" t="s">
        <v>108</v>
      </c>
      <c r="I221" s="71">
        <v>46201.624305555553</v>
      </c>
      <c r="J221" s="71">
        <v>46201.631249999999</v>
      </c>
      <c r="K221" s="11">
        <v>0.17</v>
      </c>
      <c r="L221" s="72">
        <v>46174</v>
      </c>
      <c r="M221" s="73">
        <f>_xlfn.ISOWEEKNUM(Unique_Data[[#This Row],[Created On]])</f>
        <v>26</v>
      </c>
      <c r="N221" s="73">
        <f>60*Unique_Data[[#This Row],[Downtime (hr.)]]</f>
        <v>10.200000000000001</v>
      </c>
      <c r="O221" s="73" t="str" cm="1">
        <f t="array" ref="O221">_xlfn.LET(
    _xlpm.text, LOWER(H221),
    _xlpm.keywords, Table2[Keyword],
    _xlpm.score,
        _xlfn.BYROW(_xlpm.keywords,
            _xlfn.LAMBDA(_xlpm.k,
                SUM(--ISNUMBER(SEARCH(_xlfn.TEXTSPLIT(LOWER(_xlpm.k)," "), _xlpm.text)))
            )
        ),
    _xlpm.bestMatch, _xlfn.XMATCH(MAX(_xlpm.score), _xlpm.score),
    IF(MAX(_xlpm.score)=0, "Other", INDEX(_xlpm.keywords, _xlpm.bestMatch))
)</f>
        <v>No Hoist</v>
      </c>
      <c r="P221" s="73" t="str">
        <f>IFERROR(INDEX(Table11[Failure Mode],MATCH(O221,Table11[Keyword],0)),"General Failure Mode")</f>
        <v>Hoist Motion Failure</v>
      </c>
      <c r="Q221" s="74" t="str">
        <f>IFERROR(INDEX(Table12[Failure Effect],MATCH(P221,Table12[Failure Mode],0)),"Operational performance degradation and need for maintenance review.")</f>
        <v>Unable to lift/lower load, container handling interruption, and berth or yard productivity loss.</v>
      </c>
      <c r="R221" s="73">
        <f>IFERROR(INDEX(Table13[Base Severity],MATCH(C221,Table13[Equipment Class],0)),6)</f>
        <v>8</v>
      </c>
      <c r="S221" s="73">
        <f>IFERROR(INDEX(Table2[Severity],MATCH(O221,Table2[Keyword],0)),0)</f>
        <v>6</v>
      </c>
      <c r="T221" s="73">
        <f>IFERROR(LOOKUP(N221,Table6[Minutes],Table6[Severity]),0)</f>
        <v>4</v>
      </c>
      <c r="U221" s="73">
        <f>MAX(ROUNDUP(AVERAGE(R221,T221),0),Unique_Data[[#This Row],[Keyword Severity]])</f>
        <v>6</v>
      </c>
      <c r="V221" s="73">
        <f>IFERROR(INDEX(Table5[Detectability],MATCH(O221,Table5[Keyword],0)),IFERROR(INDEX(Table13[Default Detectability],MATCH(C221,Table13[Equipment Class],0)),6))</f>
        <v>3</v>
      </c>
      <c r="W221" s="73">
        <f t="shared" si="12"/>
        <v>8</v>
      </c>
      <c r="X221" s="75">
        <f t="shared" si="13"/>
        <v>144</v>
      </c>
      <c r="Y221" s="74" t="str">
        <f>IFERROR(INDEX(Table10[Recommended Action],MATCH(O221,Table10[Keyword],0)),"Review failure &amp; perform RCA")</f>
        <v>Check hoist brakes, over-travel limit switches, inverter alarms, motor and encoder.</v>
      </c>
      <c r="Z221" s="11" t="s">
        <v>14271</v>
      </c>
      <c r="AA221" s="31" t="s">
        <v>14362</v>
      </c>
      <c r="AB221" s="31" t="s">
        <v>14531</v>
      </c>
      <c r="AC221" s="73" t="str">
        <f t="shared" si="14"/>
        <v>Medium</v>
      </c>
      <c r="AD221" s="76">
        <v>46159</v>
      </c>
      <c r="AE221" s="75">
        <f>Unique_Data[[#This Row],[Severity (S)]]</f>
        <v>6</v>
      </c>
      <c r="AF221" s="75" cm="1">
        <f t="array" ref="AF2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21" s="75" cm="1">
        <f t="array" ref="AG2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221" s="75">
        <f t="shared" si="15"/>
        <v>144</v>
      </c>
      <c r="AI221" s="77" t="str" cm="1">
        <f t="array" aca="1" ref="AI221" ca="1">_xlfn.IFS(ISBLANK(Unique_Data[[#This Row],[Updated Action]]),"Open",NOT(ISBLANK(Unique_Data[[#This Row],[Updated Action]])),"Finished",AND(NOT(ISBLANK(Unique_Data[[#This Row],[Updated Action]])),Unique_Data[[#This Row],[Due date]]&gt;=TODAY()),"In Progress",Unique_Data[[#This Row],[Due date]]&lt;TODAY(),"Overdue")</f>
        <v>Finished</v>
      </c>
      <c r="AJ221" s="33"/>
    </row>
    <row r="222" spans="1:36">
      <c r="A222" s="11">
        <v>1200000189</v>
      </c>
      <c r="B222" s="11" t="s">
        <v>195</v>
      </c>
      <c r="C222" s="11" t="s">
        <v>16</v>
      </c>
      <c r="D222" s="12">
        <v>46203</v>
      </c>
      <c r="E222" s="11" t="s">
        <v>69</v>
      </c>
      <c r="F222"/>
      <c r="G222"/>
      <c r="H222" s="35" t="s">
        <v>212</v>
      </c>
      <c r="I222" s="71">
        <v>46189.437511574077</v>
      </c>
      <c r="J222" s="71">
        <v>46189.444664351853</v>
      </c>
      <c r="K222" s="11">
        <v>0.17</v>
      </c>
      <c r="L222" s="72">
        <v>46174</v>
      </c>
      <c r="M222" s="73">
        <f>_xlfn.ISOWEEKNUM(Unique_Data[[#This Row],[Created On]])</f>
        <v>27</v>
      </c>
      <c r="N222" s="73">
        <f>60*Unique_Data[[#This Row],[Downtime (hr.)]]</f>
        <v>10.200000000000001</v>
      </c>
      <c r="O222" s="73" t="str" cm="1">
        <f t="array" ref="O222">_xlfn.LET(
    _xlpm.text, LOWER(H222),
    _xlpm.keywords, Table2[Keyword],
    _xlpm.score,
        _xlfn.BYROW(_xlpm.keywords,
            _xlfn.LAMBDA(_xlpm.k,
                SUM(--ISNUMBER(SEARCH(_xlfn.TEXTSPLIT(LOWER(_xlpm.k)," "), _xlpm.text)))
            )
        ),
    _xlpm.bestMatch, _xlfn.XMATCH(MAX(_xlpm.score), _xlpm.score),
    IF(MAX(_xlpm.score)=0, "Other", INDEX(_xlpm.keywords, _xlpm.bestMatch))
)</f>
        <v>No Gantry</v>
      </c>
      <c r="P222" s="73" t="str">
        <f>IFERROR(INDEX(Table11[Failure Mode],MATCH(O222,Table11[Keyword],0)),"General Failure Mode")</f>
        <v>Gantry Motion Failure</v>
      </c>
      <c r="Q222" s="74" t="str">
        <f>IFERROR(INDEX(Table12[Failure Effect],MATCH(P222,Table12[Failure Mode],0)),"Operational performance degradation and need for maintenance review.")</f>
        <v>Equipment cannot travel to position, causing job delay, queue buildup, and lower productivity.</v>
      </c>
      <c r="R222" s="73">
        <f>IFERROR(INDEX(Table13[Base Severity],MATCH(C222,Table13[Equipment Class],0)),6)</f>
        <v>8</v>
      </c>
      <c r="S222" s="73">
        <f>IFERROR(INDEX(Table2[Severity],MATCH(O222,Table2[Keyword],0)),0)</f>
        <v>6</v>
      </c>
      <c r="T222" s="73">
        <f>IFERROR(LOOKUP(N222,Table6[Minutes],Table6[Severity]),0)</f>
        <v>4</v>
      </c>
      <c r="U222" s="73">
        <f>MAX(ROUNDUP(AVERAGE(R222,T222),0),Unique_Data[[#This Row],[Keyword Severity]])</f>
        <v>6</v>
      </c>
      <c r="V222" s="73">
        <f>IFERROR(INDEX(Table5[Detectability],MATCH(O222,Table5[Keyword],0)),IFERROR(INDEX(Table13[Default Detectability],MATCH(C222,Table13[Equipment Class],0)),6))</f>
        <v>3</v>
      </c>
      <c r="W222" s="73">
        <f t="shared" si="12"/>
        <v>5</v>
      </c>
      <c r="X222" s="75">
        <f t="shared" si="13"/>
        <v>90</v>
      </c>
      <c r="Y222" s="74" t="str">
        <f>IFERROR(INDEX(Table10[Recommended Action],MATCH(O222,Table10[Keyword],0)),"Review failure &amp; perform RCA")</f>
        <v>Inspect busbar/limit switches, travel drives and interlocks; test inverter and alignment.</v>
      </c>
      <c r="Z222" s="11" t="s">
        <v>14271</v>
      </c>
      <c r="AA222" s="31" t="s">
        <v>14526</v>
      </c>
      <c r="AB222" s="31" t="s">
        <v>14386</v>
      </c>
      <c r="AC222" s="73" t="str">
        <f t="shared" si="14"/>
        <v>Low</v>
      </c>
      <c r="AD222" s="76">
        <v>46152</v>
      </c>
      <c r="AE222" s="75">
        <f>Unique_Data[[#This Row],[Severity (S)]]</f>
        <v>6</v>
      </c>
      <c r="AF222" s="75" cm="1">
        <f t="array" ref="AF2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22" s="75" cm="1">
        <f t="array" ref="AG2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22" s="75">
        <f t="shared" si="15"/>
        <v>90</v>
      </c>
      <c r="AI222" s="77" t="str" cm="1">
        <f t="array" aca="1" ref="AI222" ca="1">_xlfn.IFS(ISBLANK(Unique_Data[[#This Row],[Updated Action]]),"Open",NOT(ISBLANK(Unique_Data[[#This Row],[Updated Action]])),"Finished",AND(NOT(ISBLANK(Unique_Data[[#This Row],[Updated Action]])),Unique_Data[[#This Row],[Due date]]&gt;=TODAY()),"In Progress",Unique_Data[[#This Row],[Due date]]&lt;TODAY(),"Overdue")</f>
        <v>Finished</v>
      </c>
      <c r="AJ222" s="33"/>
    </row>
    <row r="223" spans="1:36">
      <c r="A223" s="11">
        <v>1200000190</v>
      </c>
      <c r="B223" s="11" t="s">
        <v>15</v>
      </c>
      <c r="C223" s="11" t="s">
        <v>16</v>
      </c>
      <c r="D223" s="12">
        <v>46203</v>
      </c>
      <c r="E223" s="11" t="s">
        <v>69</v>
      </c>
      <c r="F223"/>
      <c r="G223"/>
      <c r="H223" s="35" t="s">
        <v>213</v>
      </c>
      <c r="I223" s="71">
        <v>46189.46875</v>
      </c>
      <c r="J223" s="71">
        <v>46189.475694444445</v>
      </c>
      <c r="K223" s="11">
        <v>0.17</v>
      </c>
      <c r="L223" s="72">
        <v>46174</v>
      </c>
      <c r="M223" s="73">
        <f>_xlfn.ISOWEEKNUM(Unique_Data[[#This Row],[Created On]])</f>
        <v>27</v>
      </c>
      <c r="N223" s="73">
        <f>60*Unique_Data[[#This Row],[Downtime (hr.)]]</f>
        <v>10.200000000000001</v>
      </c>
      <c r="O223" s="73" t="str" cm="1">
        <f t="array" ref="O223">_xlfn.LET(
    _xlpm.text, LOWER(H223),
    _xlpm.keywords, Table2[Keyword],
    _xlpm.score,
        _xlfn.BYROW(_xlpm.keywords,
            _xlfn.LAMBDA(_xlpm.k,
                SUM(--ISNUMBER(SEARCH(_xlfn.TEXTSPLIT(LOWER(_xlpm.k)," "), _xlpm.text)))
            )
        ),
    _xlpm.bestMatch, _xlfn.XMATCH(MAX(_xlpm.score), _xlpm.score),
    IF(MAX(_xlpm.score)=0, "Other", INDEX(_xlpm.keywords, _xlpm.bestMatch))
)</f>
        <v>No Control</v>
      </c>
      <c r="P223" s="73" t="str">
        <f>IFERROR(INDEX(Table11[Failure Mode],MATCH(O223,Table11[Keyword],0)),"General Failure Mode")</f>
        <v>Control System Unavailable</v>
      </c>
      <c r="Q223" s="74" t="str">
        <f>IFERROR(INDEX(Table12[Failure Effect],MATCH(P223,Table12[Failure Mode],0)),"Operational performance degradation and need for maintenance review.")</f>
        <v>Loss of command response, unsafe operating condition, and immediate operational downtime.</v>
      </c>
      <c r="R223" s="73">
        <f>IFERROR(INDEX(Table13[Base Severity],MATCH(C223,Table13[Equipment Class],0)),6)</f>
        <v>8</v>
      </c>
      <c r="S223" s="73">
        <f>IFERROR(INDEX(Table2[Severity],MATCH(O223,Table2[Keyword],0)),0)</f>
        <v>6</v>
      </c>
      <c r="T223" s="73">
        <f>IFERROR(LOOKUP(N223,Table6[Minutes],Table6[Severity]),0)</f>
        <v>4</v>
      </c>
      <c r="U223" s="73">
        <f>MAX(ROUNDUP(AVERAGE(R223,T223),0),Unique_Data[[#This Row],[Keyword Severity]])</f>
        <v>6</v>
      </c>
      <c r="V223" s="73">
        <f>IFERROR(INDEX(Table5[Detectability],MATCH(O223,Table5[Keyword],0)),IFERROR(INDEX(Table13[Default Detectability],MATCH(C223,Table13[Equipment Class],0)),6))</f>
        <v>2</v>
      </c>
      <c r="W223" s="73">
        <f t="shared" si="12"/>
        <v>4</v>
      </c>
      <c r="X223" s="75">
        <f t="shared" si="13"/>
        <v>48</v>
      </c>
      <c r="Y223" s="74" t="str">
        <f>IFERROR(INDEX(Table10[Recommended Action],MATCH(O223,Table10[Keyword],0)),"Review failure &amp; perform RCA")</f>
        <v>Check control PLC, HMI comms, E-stop circuits; reload software if needed.</v>
      </c>
      <c r="Z223" s="11" t="s">
        <v>14271</v>
      </c>
      <c r="AA223" s="31" t="s">
        <v>14507</v>
      </c>
      <c r="AB223" s="31" t="s">
        <v>14354</v>
      </c>
      <c r="AC223" s="73" t="str">
        <f t="shared" si="14"/>
        <v>Low</v>
      </c>
      <c r="AD223" s="76">
        <v>46198</v>
      </c>
      <c r="AE223" s="75">
        <f>Unique_Data[[#This Row],[Severity (S)]]</f>
        <v>6</v>
      </c>
      <c r="AF223" s="75" cm="1">
        <f t="array" ref="AF2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23" s="75" cm="1">
        <f t="array" ref="AG2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223" s="75">
        <f t="shared" si="15"/>
        <v>18</v>
      </c>
      <c r="AI223" s="77" t="str" cm="1">
        <f t="array" aca="1" ref="AI223" ca="1">_xlfn.IFS(ISBLANK(Unique_Data[[#This Row],[Updated Action]]),"Open",NOT(ISBLANK(Unique_Data[[#This Row],[Updated Action]])),"Finished",AND(NOT(ISBLANK(Unique_Data[[#This Row],[Updated Action]])),Unique_Data[[#This Row],[Due date]]&gt;=TODAY()),"In Progress",Unique_Data[[#This Row],[Due date]]&lt;TODAY(),"Overdue")</f>
        <v>Finished</v>
      </c>
      <c r="AJ223" s="33"/>
    </row>
    <row r="224" spans="1:36">
      <c r="A224" s="11">
        <v>1200000191</v>
      </c>
      <c r="B224" s="11" t="s">
        <v>58</v>
      </c>
      <c r="C224" s="11" t="s">
        <v>16</v>
      </c>
      <c r="D224" s="12">
        <v>46203</v>
      </c>
      <c r="E224" s="11" t="s">
        <v>69</v>
      </c>
      <c r="F224"/>
      <c r="G224"/>
      <c r="H224" s="35" t="s">
        <v>214</v>
      </c>
      <c r="I224" s="71">
        <v>46195.757453703707</v>
      </c>
      <c r="J224" s="71">
        <v>46195.77134259259</v>
      </c>
      <c r="K224" s="11">
        <v>0.33</v>
      </c>
      <c r="L224" s="72">
        <v>46174</v>
      </c>
      <c r="M224" s="73">
        <f>_xlfn.ISOWEEKNUM(Unique_Data[[#This Row],[Created On]])</f>
        <v>27</v>
      </c>
      <c r="N224" s="73">
        <f>60*Unique_Data[[#This Row],[Downtime (hr.)]]</f>
        <v>19.8</v>
      </c>
      <c r="O224" s="73" t="str" cm="1">
        <f t="array" ref="O224">_xlfn.LET(
    _xlpm.text, LOWER(H224),
    _xlpm.keywords, Table2[Keyword],
    _xlpm.score,
        _xlfn.BYROW(_xlpm.keywords,
            _xlfn.LAMBDA(_xlpm.k,
                SUM(--ISNUMBER(SEARCH(_xlfn.TEXTSPLIT(LOWER(_xlpm.k)," "), _xlpm.text)))
            )
        ),
    _xlpm.bestMatch, _xlfn.XMATCH(MAX(_xlpm.score), _xlpm.score),
    IF(MAX(_xlpm.score)=0, "Other", INDEX(_xlpm.keywords, _xlpm.bestMatch))
)</f>
        <v>Collision</v>
      </c>
      <c r="P224" s="73" t="str">
        <f>IFERROR(INDEX(Table11[Failure Mode],MATCH(O224,Table11[Keyword],0)),"General Failure Mode")</f>
        <v>Collision / Impact Event</v>
      </c>
      <c r="Q224" s="74" t="str">
        <f>IFERROR(INDEX(Table12[Failure Effect],MATCH(P224,Table12[Failure Mode],0)),"Operational performance degradation and need for maintenance review.")</f>
        <v>Safety risk, structural damage, equipment outage, and possible container handling interruption.</v>
      </c>
      <c r="R224" s="73">
        <f>IFERROR(INDEX(Table13[Base Severity],MATCH(C224,Table13[Equipment Class],0)),6)</f>
        <v>8</v>
      </c>
      <c r="S224" s="73">
        <f>IFERROR(INDEX(Table2[Severity],MATCH(O224,Table2[Keyword],0)),0)</f>
        <v>10</v>
      </c>
      <c r="T224" s="73">
        <f>IFERROR(LOOKUP(N224,Table6[Minutes],Table6[Severity]),0)</f>
        <v>4</v>
      </c>
      <c r="U224" s="73">
        <f>MAX(ROUNDUP(AVERAGE(R224,T224),0),Unique_Data[[#This Row],[Keyword Severity]])</f>
        <v>10</v>
      </c>
      <c r="V224" s="73">
        <f>IFERROR(INDEX(Table5[Detectability],MATCH(O224,Table5[Keyword],0)),IFERROR(INDEX(Table13[Default Detectability],MATCH(C224,Table13[Equipment Class],0)),6))</f>
        <v>5</v>
      </c>
      <c r="W224" s="73">
        <f t="shared" si="12"/>
        <v>1</v>
      </c>
      <c r="X224" s="75">
        <f t="shared" si="13"/>
        <v>50</v>
      </c>
      <c r="Y224" s="74" t="str">
        <f>IFERROR(INDEX(Table10[Recommended Action],MATCH(O224,Table10[Keyword],0)),"Review failure &amp; perform RCA")</f>
        <v>Perform collision RCA, inspect structures and revalidate anti-collision sensors; retrain operators.</v>
      </c>
      <c r="Z224" s="11" t="s">
        <v>14271</v>
      </c>
      <c r="AA224" s="32" t="s">
        <v>14353</v>
      </c>
      <c r="AB224" s="32" t="s">
        <v>14532</v>
      </c>
      <c r="AC224" s="73" t="str">
        <f t="shared" si="14"/>
        <v>Low</v>
      </c>
      <c r="AD224" s="76">
        <v>46198</v>
      </c>
      <c r="AE224" s="75">
        <f>Unique_Data[[#This Row],[Severity (S)]]</f>
        <v>10</v>
      </c>
      <c r="AF224" s="75" cm="1">
        <f t="array" ref="AF2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224" s="75" cm="1">
        <f t="array" ref="AG2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24" s="75">
        <f t="shared" si="15"/>
        <v>50</v>
      </c>
      <c r="AI224" s="77" t="str" cm="1">
        <f t="array" aca="1" ref="AI224" ca="1">_xlfn.IFS(ISBLANK(Unique_Data[[#This Row],[Updated Action]]),"Open",NOT(ISBLANK(Unique_Data[[#This Row],[Updated Action]])),"Finished",AND(NOT(ISBLANK(Unique_Data[[#This Row],[Updated Action]])),Unique_Data[[#This Row],[Due date]]&gt;=TODAY()),"In Progress",Unique_Data[[#This Row],[Due date]]&lt;TODAY(),"Overdue")</f>
        <v>Finished</v>
      </c>
      <c r="AJ224" s="33"/>
    </row>
    <row r="225" spans="1:36">
      <c r="A225" s="11">
        <v>1200000192</v>
      </c>
      <c r="B225" s="11" t="s">
        <v>90</v>
      </c>
      <c r="C225" s="11" t="s">
        <v>16</v>
      </c>
      <c r="D225" s="12">
        <v>46207</v>
      </c>
      <c r="E225" s="11" t="s">
        <v>69</v>
      </c>
      <c r="F225"/>
      <c r="G225"/>
      <c r="H225" s="35" t="s">
        <v>215</v>
      </c>
      <c r="I225" s="71">
        <v>46207.156886574077</v>
      </c>
      <c r="J225" s="71">
        <v>46207.160173611112</v>
      </c>
      <c r="K225" s="11">
        <v>0.08</v>
      </c>
      <c r="L225" s="72">
        <v>46204</v>
      </c>
      <c r="M225" s="73">
        <f>_xlfn.ISOWEEKNUM(Unique_Data[[#This Row],[Created On]])</f>
        <v>27</v>
      </c>
      <c r="N225" s="73">
        <f>60*Unique_Data[[#This Row],[Downtime (hr.)]]</f>
        <v>4.8</v>
      </c>
      <c r="O225" s="73" t="str" cm="1">
        <f t="array" ref="O225">_xlfn.LET(
    _xlpm.text, LOWER(H225),
    _xlpm.keywords, Table2[Keyword],
    _xlpm.score,
        _xlfn.BYROW(_xlpm.keywords,
            _xlfn.LAMBDA(_xlpm.k,
                SUM(--ISNUMBER(SEARCH(_xlfn.TEXTSPLIT(LOWER(_xlpm.k)," "), _xlpm.text)))
            )
        ),
    _xlpm.bestMatch, _xlfn.XMATCH(MAX(_xlpm.score), _xlpm.score),
    IF(MAX(_xlpm.score)=0, "Other", INDEX(_xlpm.keywords, _xlpm.bestMatch))
)</f>
        <v>No Gantry</v>
      </c>
      <c r="P225" s="73" t="str">
        <f>IFERROR(INDEX(Table11[Failure Mode],MATCH(O225,Table11[Keyword],0)),"General Failure Mode")</f>
        <v>Gantry Motion Failure</v>
      </c>
      <c r="Q225" s="74" t="str">
        <f>IFERROR(INDEX(Table12[Failure Effect],MATCH(P225,Table12[Failure Mode],0)),"Operational performance degradation and need for maintenance review.")</f>
        <v>Equipment cannot travel to position, causing job delay, queue buildup, and lower productivity.</v>
      </c>
      <c r="R225" s="73">
        <f>IFERROR(INDEX(Table13[Base Severity],MATCH(C225,Table13[Equipment Class],0)),6)</f>
        <v>8</v>
      </c>
      <c r="S225" s="73">
        <f>IFERROR(INDEX(Table2[Severity],MATCH(O225,Table2[Keyword],0)),0)</f>
        <v>6</v>
      </c>
      <c r="T225" s="73">
        <f>IFERROR(LOOKUP(N225,Table6[Minutes],Table6[Severity]),0)</f>
        <v>3</v>
      </c>
      <c r="U225" s="73">
        <f>MAX(ROUNDUP(AVERAGE(R225,T225),0),Unique_Data[[#This Row],[Keyword Severity]])</f>
        <v>6</v>
      </c>
      <c r="V225" s="73">
        <f>IFERROR(INDEX(Table5[Detectability],MATCH(O225,Table5[Keyword],0)),IFERROR(INDEX(Table13[Default Detectability],MATCH(C225,Table13[Equipment Class],0)),6))</f>
        <v>3</v>
      </c>
      <c r="W225" s="73">
        <f t="shared" si="12"/>
        <v>8</v>
      </c>
      <c r="X225" s="75">
        <f t="shared" si="13"/>
        <v>144</v>
      </c>
      <c r="Y225" s="74" t="str">
        <f>IFERROR(INDEX(Table10[Recommended Action],MATCH(O225,Table10[Keyword],0)),"Review failure &amp; perform RCA")</f>
        <v>Inspect busbar/limit switches, travel drives and interlocks; test inverter and alignment.</v>
      </c>
      <c r="Z225" s="11" t="s">
        <v>14271</v>
      </c>
      <c r="AA225" s="32" t="s">
        <v>14431</v>
      </c>
      <c r="AB225" s="32" t="s">
        <v>14408</v>
      </c>
      <c r="AC225" s="73" t="str">
        <f t="shared" si="14"/>
        <v>Medium</v>
      </c>
      <c r="AD225" s="76">
        <v>46198</v>
      </c>
      <c r="AE225" s="75">
        <f>Unique_Data[[#This Row],[Severity (S)]]</f>
        <v>6</v>
      </c>
      <c r="AF225" s="75" cm="1">
        <f t="array" ref="AF2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25" s="75" cm="1">
        <f t="array" ref="AG2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225" s="75">
        <f t="shared" si="15"/>
        <v>144</v>
      </c>
      <c r="AI225" s="77" t="str" cm="1">
        <f t="array" aca="1" ref="AI225" ca="1">_xlfn.IFS(ISBLANK(Unique_Data[[#This Row],[Updated Action]]),"Open",NOT(ISBLANK(Unique_Data[[#This Row],[Updated Action]])),"Finished",AND(NOT(ISBLANK(Unique_Data[[#This Row],[Updated Action]])),Unique_Data[[#This Row],[Due date]]&gt;=TODAY()),"In Progress",Unique_Data[[#This Row],[Due date]]&lt;TODAY(),"Overdue")</f>
        <v>Finished</v>
      </c>
      <c r="AJ225" s="33"/>
    </row>
    <row r="226" spans="1:36">
      <c r="A226" s="11">
        <v>1200000193</v>
      </c>
      <c r="B226" s="11" t="s">
        <v>11</v>
      </c>
      <c r="C226" s="11" t="s">
        <v>12</v>
      </c>
      <c r="D226" s="12">
        <v>46207</v>
      </c>
      <c r="E226" s="11" t="s">
        <v>69</v>
      </c>
      <c r="F226"/>
      <c r="G226"/>
      <c r="H226" s="35" t="s">
        <v>216</v>
      </c>
      <c r="I226" s="71">
        <v>46207.378472222219</v>
      </c>
      <c r="J226" s="71">
        <v>46207.386111111111</v>
      </c>
      <c r="K226" s="11">
        <v>0.18</v>
      </c>
      <c r="L226" s="72">
        <v>46204</v>
      </c>
      <c r="M226" s="73">
        <f>_xlfn.ISOWEEKNUM(Unique_Data[[#This Row],[Created On]])</f>
        <v>27</v>
      </c>
      <c r="N226" s="73">
        <f>60*Unique_Data[[#This Row],[Downtime (hr.)]]</f>
        <v>10.799999999999999</v>
      </c>
      <c r="O226" s="73" t="str" cm="1">
        <f t="array" ref="O226">_xlfn.LET(
    _xlpm.text, LOWER(H226),
    _xlpm.keywords, Table2[Keyword],
    _xlpm.score,
        _xlfn.BYROW(_xlpm.keywords,
            _xlfn.LAMBDA(_xlpm.k,
                SUM(--ISNUMBER(SEARCH(_xlfn.TEXTSPLIT(LOWER(_xlpm.k)," "), _xlpm.text)))
            )
        ),
    _xlpm.bestMatch, _xlfn.XMATCH(MAX(_xlpm.score), _xlpm.score),
    IF(MAX(_xlpm.score)=0, "Other", INDEX(_xlpm.keywords, _xlpm.bestMatch))
)</f>
        <v>Spreader</v>
      </c>
      <c r="P226" s="73" t="str">
        <f>IFERROR(INDEX(Table11[Failure Mode],MATCH(O226,Table11[Keyword],0)),"General Failure Mode")</f>
        <v>Spreader System Fault</v>
      </c>
      <c r="Q226" s="74" t="str">
        <f>IFERROR(INDEX(Table12[Failure Effect],MATCH(P226,Table12[Failure Mode],0)),"Operational performance degradation and need for maintenance review.")</f>
        <v>Inability to lock/unlock or position spreader correctly, creating handling disruption and safety exposure.</v>
      </c>
      <c r="R226" s="73">
        <f>IFERROR(INDEX(Table13[Base Severity],MATCH(C226,Table13[Equipment Class],0)),6)</f>
        <v>9</v>
      </c>
      <c r="S226" s="73">
        <f>IFERROR(INDEX(Table2[Severity],MATCH(O226,Table2[Keyword],0)),0)</f>
        <v>6</v>
      </c>
      <c r="T226" s="73">
        <f>IFERROR(LOOKUP(N226,Table6[Minutes],Table6[Severity]),0)</f>
        <v>4</v>
      </c>
      <c r="U226" s="73">
        <f>MAX(ROUNDUP(AVERAGE(R226,T226),0),Unique_Data[[#This Row],[Keyword Severity]])</f>
        <v>7</v>
      </c>
      <c r="V226" s="73">
        <f>IFERROR(INDEX(Table5[Detectability],MATCH(O226,Table5[Keyword],0)),IFERROR(INDEX(Table13[Default Detectability],MATCH(C226,Table13[Equipment Class],0)),6))</f>
        <v>2</v>
      </c>
      <c r="W226" s="73">
        <f t="shared" si="12"/>
        <v>5</v>
      </c>
      <c r="X226" s="75">
        <f t="shared" si="13"/>
        <v>70</v>
      </c>
      <c r="Y226" s="74" t="str">
        <f>IFERROR(INDEX(Table10[Recommended Action],MATCH(O226,Table10[Keyword],0)),"Review failure &amp; perform RCA")</f>
        <v>Inspect twistlocks, hydraulics and sensors; recalibrate spreader controller.</v>
      </c>
      <c r="Z226" s="11" t="s">
        <v>14271</v>
      </c>
      <c r="AA226" s="32" t="s">
        <v>328</v>
      </c>
      <c r="AB226" s="32" t="s">
        <v>14404</v>
      </c>
      <c r="AC226" s="73" t="str">
        <f t="shared" si="14"/>
        <v>Low</v>
      </c>
      <c r="AD226" s="76">
        <v>46159</v>
      </c>
      <c r="AE226" s="75">
        <f>Unique_Data[[#This Row],[Severity (S)]]</f>
        <v>7</v>
      </c>
      <c r="AF226" s="75" cm="1">
        <f t="array" ref="AF2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26" s="75" cm="1">
        <f t="array" ref="AG2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26" s="75">
        <f t="shared" si="15"/>
        <v>28</v>
      </c>
      <c r="AI226" s="77" t="str" cm="1">
        <f t="array" aca="1" ref="AI226" ca="1">_xlfn.IFS(ISBLANK(Unique_Data[[#This Row],[Updated Action]]),"Open",NOT(ISBLANK(Unique_Data[[#This Row],[Updated Action]])),"Finished",AND(NOT(ISBLANK(Unique_Data[[#This Row],[Updated Action]])),Unique_Data[[#This Row],[Due date]]&gt;=TODAY()),"In Progress",Unique_Data[[#This Row],[Due date]]&lt;TODAY(),"Overdue")</f>
        <v>Finished</v>
      </c>
      <c r="AJ226" s="33"/>
    </row>
    <row r="227" spans="1:36">
      <c r="A227" s="11">
        <v>1200000194</v>
      </c>
      <c r="B227" s="11" t="s">
        <v>99</v>
      </c>
      <c r="C227" s="11" t="s">
        <v>16</v>
      </c>
      <c r="D227" s="12">
        <v>46207</v>
      </c>
      <c r="E227" s="11" t="s">
        <v>69</v>
      </c>
      <c r="F227"/>
      <c r="G227"/>
      <c r="H227" s="35" t="s">
        <v>186</v>
      </c>
      <c r="I227" s="71">
        <v>46207.679166666669</v>
      </c>
      <c r="J227" s="71">
        <v>46207.682638888888</v>
      </c>
      <c r="K227" s="11">
        <v>0.08</v>
      </c>
      <c r="L227" s="72">
        <v>46204</v>
      </c>
      <c r="M227" s="73">
        <f>_xlfn.ISOWEEKNUM(Unique_Data[[#This Row],[Created On]])</f>
        <v>27</v>
      </c>
      <c r="N227" s="73">
        <f>60*Unique_Data[[#This Row],[Downtime (hr.)]]</f>
        <v>4.8</v>
      </c>
      <c r="O227" s="73" t="str" cm="1">
        <f t="array" ref="O227">_xlfn.LET(
    _xlpm.text, LOWER(H227),
    _xlpm.keywords, Table2[Keyword],
    _xlpm.score,
        _xlfn.BYROW(_xlpm.keywords,
            _xlfn.LAMBDA(_xlpm.k,
                SUM(--ISNUMBER(SEARCH(_xlfn.TEXTSPLIT(LOWER(_xlpm.k)," "), _xlpm.text)))
            )
        ),
    _xlpm.bestMatch, _xlfn.XMATCH(MAX(_xlpm.score), _xlpm.score),
    IF(MAX(_xlpm.score)=0, "Other", INDEX(_xlpm.keywords, _xlpm.bestMatch))
)</f>
        <v>No Gantry</v>
      </c>
      <c r="P227" s="73" t="str">
        <f>IFERROR(INDEX(Table11[Failure Mode],MATCH(O227,Table11[Keyword],0)),"General Failure Mode")</f>
        <v>Gantry Motion Failure</v>
      </c>
      <c r="Q227" s="74" t="str">
        <f>IFERROR(INDEX(Table12[Failure Effect],MATCH(P227,Table12[Failure Mode],0)),"Operational performance degradation and need for maintenance review.")</f>
        <v>Equipment cannot travel to position, causing job delay, queue buildup, and lower productivity.</v>
      </c>
      <c r="R227" s="73">
        <f>IFERROR(INDEX(Table13[Base Severity],MATCH(C227,Table13[Equipment Class],0)),6)</f>
        <v>8</v>
      </c>
      <c r="S227" s="73">
        <f>IFERROR(INDEX(Table2[Severity],MATCH(O227,Table2[Keyword],0)),0)</f>
        <v>6</v>
      </c>
      <c r="T227" s="73">
        <f>IFERROR(LOOKUP(N227,Table6[Minutes],Table6[Severity]),0)</f>
        <v>3</v>
      </c>
      <c r="U227" s="73">
        <f>MAX(ROUNDUP(AVERAGE(R227,T227),0),Unique_Data[[#This Row],[Keyword Severity]])</f>
        <v>6</v>
      </c>
      <c r="V227" s="73">
        <f>IFERROR(INDEX(Table5[Detectability],MATCH(O227,Table5[Keyword],0)),IFERROR(INDEX(Table13[Default Detectability],MATCH(C227,Table13[Equipment Class],0)),6))</f>
        <v>3</v>
      </c>
      <c r="W227" s="73">
        <f t="shared" si="12"/>
        <v>10</v>
      </c>
      <c r="X227" s="75">
        <f t="shared" si="13"/>
        <v>180</v>
      </c>
      <c r="Y227" s="74" t="str">
        <f>IFERROR(INDEX(Table10[Recommended Action],MATCH(O227,Table10[Keyword],0)),"Review failure &amp; perform RCA")</f>
        <v>Inspect busbar/limit switches, travel drives and interlocks; test inverter and alignment.</v>
      </c>
      <c r="Z227" s="11" t="s">
        <v>14271</v>
      </c>
      <c r="AA227" s="32" t="s">
        <v>14533</v>
      </c>
      <c r="AB227" s="32" t="s">
        <v>14534</v>
      </c>
      <c r="AC227" s="73" t="str">
        <f t="shared" si="14"/>
        <v>Medium</v>
      </c>
      <c r="AD227" s="76">
        <v>46159</v>
      </c>
      <c r="AE227" s="75">
        <f>Unique_Data[[#This Row],[Severity (S)]]</f>
        <v>6</v>
      </c>
      <c r="AF227" s="75" cm="1">
        <f t="array" ref="AF2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27" s="75" cm="1">
        <f t="array" ref="AG2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227" s="75">
        <f t="shared" si="15"/>
        <v>108</v>
      </c>
      <c r="AI227" s="77" t="str" cm="1">
        <f t="array" aca="1" ref="AI227" ca="1">_xlfn.IFS(ISBLANK(Unique_Data[[#This Row],[Updated Action]]),"Open",NOT(ISBLANK(Unique_Data[[#This Row],[Updated Action]])),"Finished",AND(NOT(ISBLANK(Unique_Data[[#This Row],[Updated Action]])),Unique_Data[[#This Row],[Due date]]&gt;=TODAY()),"In Progress",Unique_Data[[#This Row],[Due date]]&lt;TODAY(),"Overdue")</f>
        <v>Finished</v>
      </c>
      <c r="AJ227" s="33"/>
    </row>
    <row r="228" spans="1:36">
      <c r="A228" s="11">
        <v>1200000195</v>
      </c>
      <c r="B228" s="11" t="s">
        <v>56</v>
      </c>
      <c r="C228" s="11" t="s">
        <v>12</v>
      </c>
      <c r="D228" s="12">
        <v>46207</v>
      </c>
      <c r="E228" s="11" t="s">
        <v>69</v>
      </c>
      <c r="F228"/>
      <c r="G228"/>
      <c r="H228" s="35" t="s">
        <v>217</v>
      </c>
      <c r="I228" s="71">
        <v>46207.770740740743</v>
      </c>
      <c r="J228" s="71">
        <v>46207.775000000001</v>
      </c>
      <c r="K228" s="11">
        <v>0.1</v>
      </c>
      <c r="L228" s="72">
        <v>46204</v>
      </c>
      <c r="M228" s="73">
        <f>_xlfn.ISOWEEKNUM(Unique_Data[[#This Row],[Created On]])</f>
        <v>27</v>
      </c>
      <c r="N228" s="73">
        <f>60*Unique_Data[[#This Row],[Downtime (hr.)]]</f>
        <v>6</v>
      </c>
      <c r="O228" s="73" t="str" cm="1">
        <f t="array" ref="O228">_xlfn.LET(
    _xlpm.text, LOWER(H228),
    _xlpm.keywords, Table2[Keyword],
    _xlpm.score,
        _xlfn.BYROW(_xlpm.keywords,
            _xlfn.LAMBDA(_xlpm.k,
                SUM(--ISNUMBER(SEARCH(_xlfn.TEXTSPLIT(LOWER(_xlpm.k)," "), _xlpm.text)))
            )
        ),
    _xlpm.bestMatch, _xlfn.XMATCH(MAX(_xlpm.score), _xlpm.score),
    IF(MAX(_xlpm.score)=0, "Other", INDEX(_xlpm.keywords, _xlpm.bestMatch))
)</f>
        <v>No Hoist</v>
      </c>
      <c r="P228" s="73" t="str">
        <f>IFERROR(INDEX(Table11[Failure Mode],MATCH(O228,Table11[Keyword],0)),"General Failure Mode")</f>
        <v>Hoist Motion Failure</v>
      </c>
      <c r="Q228" s="74" t="str">
        <f>IFERROR(INDEX(Table12[Failure Effect],MATCH(P228,Table12[Failure Mode],0)),"Operational performance degradation and need for maintenance review.")</f>
        <v>Unable to lift/lower load, container handling interruption, and berth or yard productivity loss.</v>
      </c>
      <c r="R228" s="73">
        <f>IFERROR(INDEX(Table13[Base Severity],MATCH(C228,Table13[Equipment Class],0)),6)</f>
        <v>9</v>
      </c>
      <c r="S228" s="73">
        <f>IFERROR(INDEX(Table2[Severity],MATCH(O228,Table2[Keyword],0)),0)</f>
        <v>6</v>
      </c>
      <c r="T228" s="73">
        <f>IFERROR(LOOKUP(N228,Table6[Minutes],Table6[Severity]),0)</f>
        <v>3</v>
      </c>
      <c r="U228" s="73">
        <f>MAX(ROUNDUP(AVERAGE(R228,T228),0),Unique_Data[[#This Row],[Keyword Severity]])</f>
        <v>6</v>
      </c>
      <c r="V228" s="73">
        <f>IFERROR(INDEX(Table5[Detectability],MATCH(O228,Table5[Keyword],0)),IFERROR(INDEX(Table13[Default Detectability],MATCH(C228,Table13[Equipment Class],0)),6))</f>
        <v>3</v>
      </c>
      <c r="W228" s="73">
        <f t="shared" si="12"/>
        <v>7</v>
      </c>
      <c r="X228" s="75">
        <f t="shared" si="13"/>
        <v>126</v>
      </c>
      <c r="Y228" s="74" t="str">
        <f>IFERROR(INDEX(Table10[Recommended Action],MATCH(O228,Table10[Keyword],0)),"Review failure &amp; perform RCA")</f>
        <v>Check hoist brakes, over-travel limit switches, inverter alarms, motor and encoder.</v>
      </c>
      <c r="Z228" s="11" t="s">
        <v>14271</v>
      </c>
      <c r="AA228" s="31" t="s">
        <v>14362</v>
      </c>
      <c r="AB228" s="31" t="s">
        <v>14363</v>
      </c>
      <c r="AC228" s="73" t="str">
        <f t="shared" si="14"/>
        <v>Medium</v>
      </c>
      <c r="AD228" s="76">
        <v>46159</v>
      </c>
      <c r="AE228" s="75">
        <f>Unique_Data[[#This Row],[Severity (S)]]</f>
        <v>6</v>
      </c>
      <c r="AF228" s="75" cm="1">
        <f t="array" ref="AF2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28" s="75" cm="1">
        <f t="array" ref="AG2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28" s="75">
        <f t="shared" si="15"/>
        <v>126</v>
      </c>
      <c r="AI228" s="77" t="str" cm="1">
        <f t="array" aca="1" ref="AI228" ca="1">_xlfn.IFS(ISBLANK(Unique_Data[[#This Row],[Updated Action]]),"Open",NOT(ISBLANK(Unique_Data[[#This Row],[Updated Action]])),"Finished",AND(NOT(ISBLANK(Unique_Data[[#This Row],[Updated Action]])),Unique_Data[[#This Row],[Due date]]&gt;=TODAY()),"In Progress",Unique_Data[[#This Row],[Due date]]&lt;TODAY(),"Overdue")</f>
        <v>Finished</v>
      </c>
      <c r="AJ228" s="33"/>
    </row>
    <row r="229" spans="1:36">
      <c r="A229" s="11">
        <v>1200000196</v>
      </c>
      <c r="B229" s="11" t="s">
        <v>114</v>
      </c>
      <c r="C229" s="11" t="s">
        <v>16</v>
      </c>
      <c r="D229" s="12">
        <v>46208</v>
      </c>
      <c r="E229" s="11" t="s">
        <v>69</v>
      </c>
      <c r="F229"/>
      <c r="G229"/>
      <c r="H229" s="35" t="s">
        <v>215</v>
      </c>
      <c r="I229" s="71">
        <v>46207.884594907409</v>
      </c>
      <c r="J229" s="71">
        <v>46207.891331018516</v>
      </c>
      <c r="K229" s="11">
        <v>0.16</v>
      </c>
      <c r="L229" s="72">
        <v>46204</v>
      </c>
      <c r="M229" s="73">
        <f>_xlfn.ISOWEEKNUM(Unique_Data[[#This Row],[Created On]])</f>
        <v>27</v>
      </c>
      <c r="N229" s="73">
        <f>60*Unique_Data[[#This Row],[Downtime (hr.)]]</f>
        <v>9.6</v>
      </c>
      <c r="O229" s="73" t="str" cm="1">
        <f t="array" ref="O229">_xlfn.LET(
    _xlpm.text, LOWER(H229),
    _xlpm.keywords, Table2[Keyword],
    _xlpm.score,
        _xlfn.BYROW(_xlpm.keywords,
            _xlfn.LAMBDA(_xlpm.k,
                SUM(--ISNUMBER(SEARCH(_xlfn.TEXTSPLIT(LOWER(_xlpm.k)," "), _xlpm.text)))
            )
        ),
    _xlpm.bestMatch, _xlfn.XMATCH(MAX(_xlpm.score), _xlpm.score),
    IF(MAX(_xlpm.score)=0, "Other", INDEX(_xlpm.keywords, _xlpm.bestMatch))
)</f>
        <v>No Gantry</v>
      </c>
      <c r="P229" s="73" t="str">
        <f>IFERROR(INDEX(Table11[Failure Mode],MATCH(O229,Table11[Keyword],0)),"General Failure Mode")</f>
        <v>Gantry Motion Failure</v>
      </c>
      <c r="Q229" s="74" t="str">
        <f>IFERROR(INDEX(Table12[Failure Effect],MATCH(P229,Table12[Failure Mode],0)),"Operational performance degradation and need for maintenance review.")</f>
        <v>Equipment cannot travel to position, causing job delay, queue buildup, and lower productivity.</v>
      </c>
      <c r="R229" s="73">
        <f>IFERROR(INDEX(Table13[Base Severity],MATCH(C229,Table13[Equipment Class],0)),6)</f>
        <v>8</v>
      </c>
      <c r="S229" s="73">
        <f>IFERROR(INDEX(Table2[Severity],MATCH(O229,Table2[Keyword],0)),0)</f>
        <v>6</v>
      </c>
      <c r="T229" s="73">
        <f>IFERROR(LOOKUP(N229,Table6[Minutes],Table6[Severity]),0)</f>
        <v>3</v>
      </c>
      <c r="U229" s="73">
        <f>MAX(ROUNDUP(AVERAGE(R229,T229),0),Unique_Data[[#This Row],[Keyword Severity]])</f>
        <v>6</v>
      </c>
      <c r="V229" s="73">
        <f>IFERROR(INDEX(Table5[Detectability],MATCH(O229,Table5[Keyword],0)),IFERROR(INDEX(Table13[Default Detectability],MATCH(C229,Table13[Equipment Class],0)),6))</f>
        <v>3</v>
      </c>
      <c r="W229" s="73">
        <f t="shared" si="12"/>
        <v>8</v>
      </c>
      <c r="X229" s="75">
        <f t="shared" si="13"/>
        <v>144</v>
      </c>
      <c r="Y229" s="74" t="str">
        <f>IFERROR(INDEX(Table10[Recommended Action],MATCH(O229,Table10[Keyword],0)),"Review failure &amp; perform RCA")</f>
        <v>Inspect busbar/limit switches, travel drives and interlocks; test inverter and alignment.</v>
      </c>
      <c r="Z229" s="11" t="s">
        <v>14271</v>
      </c>
      <c r="AA229" s="31" t="s">
        <v>14535</v>
      </c>
      <c r="AB229" s="31" t="s">
        <v>14536</v>
      </c>
      <c r="AC229" s="73" t="str">
        <f t="shared" si="14"/>
        <v>Medium</v>
      </c>
      <c r="AD229" s="76">
        <v>46157</v>
      </c>
      <c r="AE229" s="75">
        <f>Unique_Data[[#This Row],[Severity (S)]]</f>
        <v>6</v>
      </c>
      <c r="AF229" s="75" cm="1">
        <f t="array" ref="AF2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29" s="75" cm="1">
        <f t="array" ref="AG2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29" s="75">
        <f t="shared" si="15"/>
        <v>36</v>
      </c>
      <c r="AI229" s="77" t="str" cm="1">
        <f t="array" aca="1" ref="AI229" ca="1">_xlfn.IFS(ISBLANK(Unique_Data[[#This Row],[Updated Action]]),"Open",NOT(ISBLANK(Unique_Data[[#This Row],[Updated Action]])),"Finished",AND(NOT(ISBLANK(Unique_Data[[#This Row],[Updated Action]])),Unique_Data[[#This Row],[Due date]]&gt;=TODAY()),"In Progress",Unique_Data[[#This Row],[Due date]]&lt;TODAY(),"Overdue")</f>
        <v>Finished</v>
      </c>
      <c r="AJ229" s="33"/>
    </row>
    <row r="230" spans="1:36">
      <c r="A230" s="11">
        <v>1200000197</v>
      </c>
      <c r="B230" s="11" t="s">
        <v>99</v>
      </c>
      <c r="C230" s="11" t="s">
        <v>16</v>
      </c>
      <c r="D230" s="12">
        <v>46208</v>
      </c>
      <c r="E230" s="11" t="s">
        <v>69</v>
      </c>
      <c r="F230"/>
      <c r="G230"/>
      <c r="H230" s="35" t="s">
        <v>210</v>
      </c>
      <c r="I230" s="71">
        <v>46201.769444444442</v>
      </c>
      <c r="J230" s="71">
        <v>46201.77847222222</v>
      </c>
      <c r="K230" s="11">
        <v>0.22</v>
      </c>
      <c r="L230" s="72">
        <v>46204</v>
      </c>
      <c r="M230" s="73">
        <f>_xlfn.ISOWEEKNUM(Unique_Data[[#This Row],[Created On]])</f>
        <v>27</v>
      </c>
      <c r="N230" s="73">
        <f>60*Unique_Data[[#This Row],[Downtime (hr.)]]</f>
        <v>13.2</v>
      </c>
      <c r="O230" s="73" t="str" cm="1">
        <f t="array" ref="O230">_xlfn.LET(
    _xlpm.text, LOWER(H230),
    _xlpm.keywords, Table2[Keyword],
    _xlpm.score,
        _xlfn.BYROW(_xlpm.keywords,
            _xlfn.LAMBDA(_xlpm.k,
                SUM(--ISNUMBER(SEARCH(_xlfn.TEXTSPLIT(LOWER(_xlpm.k)," "), _xlpm.text)))
            )
        ),
    _xlpm.bestMatch, _xlfn.XMATCH(MAX(_xlpm.score), _xlpm.score),
    IF(MAX(_xlpm.score)=0, "Other", INDEX(_xlpm.keywords, _xlpm.bestMatch))
)</f>
        <v>No Control</v>
      </c>
      <c r="P230" s="73" t="str">
        <f>IFERROR(INDEX(Table11[Failure Mode],MATCH(O230,Table11[Keyword],0)),"General Failure Mode")</f>
        <v>Control System Unavailable</v>
      </c>
      <c r="Q230" s="74" t="str">
        <f>IFERROR(INDEX(Table12[Failure Effect],MATCH(P230,Table12[Failure Mode],0)),"Operational performance degradation and need for maintenance review.")</f>
        <v>Loss of command response, unsafe operating condition, and immediate operational downtime.</v>
      </c>
      <c r="R230" s="73">
        <f>IFERROR(INDEX(Table13[Base Severity],MATCH(C230,Table13[Equipment Class],0)),6)</f>
        <v>8</v>
      </c>
      <c r="S230" s="73">
        <f>IFERROR(INDEX(Table2[Severity],MATCH(O230,Table2[Keyword],0)),0)</f>
        <v>6</v>
      </c>
      <c r="T230" s="73">
        <f>IFERROR(LOOKUP(N230,Table6[Minutes],Table6[Severity]),0)</f>
        <v>4</v>
      </c>
      <c r="U230" s="73">
        <f>MAX(ROUNDUP(AVERAGE(R230,T230),0),Unique_Data[[#This Row],[Keyword Severity]])</f>
        <v>6</v>
      </c>
      <c r="V230" s="73">
        <f>IFERROR(INDEX(Table5[Detectability],MATCH(O230,Table5[Keyword],0)),IFERROR(INDEX(Table13[Default Detectability],MATCH(C230,Table13[Equipment Class],0)),6))</f>
        <v>2</v>
      </c>
      <c r="W230" s="73">
        <f t="shared" si="12"/>
        <v>3</v>
      </c>
      <c r="X230" s="75">
        <f t="shared" si="13"/>
        <v>36</v>
      </c>
      <c r="Y230" s="74" t="str">
        <f>IFERROR(INDEX(Table10[Recommended Action],MATCH(O230,Table10[Keyword],0)),"Review failure &amp; perform RCA")</f>
        <v>Check control PLC, HMI comms, E-stop circuits; reload software if needed.</v>
      </c>
      <c r="Z230" s="11" t="s">
        <v>14271</v>
      </c>
      <c r="AA230" s="31" t="s">
        <v>14466</v>
      </c>
      <c r="AB230" s="31" t="s">
        <v>14467</v>
      </c>
      <c r="AC230" s="73" t="str">
        <f t="shared" si="14"/>
        <v>Low</v>
      </c>
      <c r="AD230" s="76">
        <v>46264</v>
      </c>
      <c r="AE230" s="75">
        <f>Unique_Data[[#This Row],[Severity (S)]]</f>
        <v>6</v>
      </c>
      <c r="AF230" s="75" cm="1">
        <f t="array" ref="AF2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30" s="75" cm="1">
        <f t="array" ref="AG2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230" s="75">
        <f t="shared" si="15"/>
        <v>36</v>
      </c>
      <c r="AI230" s="77" t="str" cm="1">
        <f t="array" aca="1" ref="AI230" ca="1">_xlfn.IFS(ISBLANK(Unique_Data[[#This Row],[Updated Action]]),"Open",NOT(ISBLANK(Unique_Data[[#This Row],[Updated Action]])),"Finished",AND(NOT(ISBLANK(Unique_Data[[#This Row],[Updated Action]])),Unique_Data[[#This Row],[Due date]]&gt;=TODAY()),"In Progress",Unique_Data[[#This Row],[Due date]]&lt;TODAY(),"Overdue")</f>
        <v>Finished</v>
      </c>
      <c r="AJ230" s="33"/>
    </row>
    <row r="231" spans="1:36">
      <c r="A231" s="11">
        <v>1200000198</v>
      </c>
      <c r="B231" s="11" t="s">
        <v>40</v>
      </c>
      <c r="C231" s="11" t="s">
        <v>16</v>
      </c>
      <c r="D231" s="12">
        <v>46209</v>
      </c>
      <c r="E231" s="11" t="s">
        <v>69</v>
      </c>
      <c r="F231"/>
      <c r="G231"/>
      <c r="H231" s="35" t="s">
        <v>218</v>
      </c>
      <c r="I231" s="71">
        <v>46209.449305555558</v>
      </c>
      <c r="J231" s="71">
        <v>46209.45416666667</v>
      </c>
      <c r="K231" s="11">
        <v>0.12</v>
      </c>
      <c r="L231" s="72">
        <v>46204</v>
      </c>
      <c r="M231" s="73">
        <f>_xlfn.ISOWEEKNUM(Unique_Data[[#This Row],[Created On]])</f>
        <v>28</v>
      </c>
      <c r="N231" s="73">
        <f>60*Unique_Data[[#This Row],[Downtime (hr.)]]</f>
        <v>7.1999999999999993</v>
      </c>
      <c r="O231" s="73" t="str" cm="1">
        <f t="array" ref="O231">_xlfn.LET(
    _xlpm.text, LOWER(H231),
    _xlpm.keywords, Table2[Keyword],
    _xlpm.score,
        _xlfn.BYROW(_xlpm.keywords,
            _xlfn.LAMBDA(_xlpm.k,
                SUM(--ISNUMBER(SEARCH(_xlfn.TEXTSPLIT(LOWER(_xlpm.k)," "), _xlpm.text)))
            )
        ),
    _xlpm.bestMatch, _xlfn.XMATCH(MAX(_xlpm.score), _xlpm.score),
    IF(MAX(_xlpm.score)=0, "Other", INDEX(_xlpm.keywords, _xlpm.bestMatch))
)</f>
        <v>Power Cut</v>
      </c>
      <c r="P231" s="73" t="str">
        <f>IFERROR(INDEX(Table11[Failure Mode],MATCH(O231,Table11[Keyword],0)),"General Failure Mode")</f>
        <v>Power Supply Interruption</v>
      </c>
      <c r="Q231" s="74" t="str">
        <f>IFERROR(INDEX(Table12[Failure Effect],MATCH(P231,Table12[Failure Mode],0)),"Operational performance degradation and need for maintenance review.")</f>
        <v>Complete equipment stoppage, loss of production, and potential reset/restart delays.</v>
      </c>
      <c r="R231" s="73">
        <f>IFERROR(INDEX(Table13[Base Severity],MATCH(C231,Table13[Equipment Class],0)),6)</f>
        <v>8</v>
      </c>
      <c r="S231" s="73">
        <f>IFERROR(INDEX(Table2[Severity],MATCH(O231,Table2[Keyword],0)),0)</f>
        <v>9</v>
      </c>
      <c r="T231" s="73">
        <f>IFERROR(LOOKUP(N231,Table6[Minutes],Table6[Severity]),0)</f>
        <v>3</v>
      </c>
      <c r="U231" s="73">
        <f>MAX(ROUNDUP(AVERAGE(R231,T231),0),Unique_Data[[#This Row],[Keyword Severity]])</f>
        <v>9</v>
      </c>
      <c r="V231" s="73">
        <f>IFERROR(INDEX(Table5[Detectability],MATCH(O231,Table5[Keyword],0)),IFERROR(INDEX(Table13[Default Detectability],MATCH(C231,Table13[Equipment Class],0)),6))</f>
        <v>7</v>
      </c>
      <c r="W231" s="73">
        <f t="shared" si="12"/>
        <v>2</v>
      </c>
      <c r="X231" s="75">
        <f t="shared" si="13"/>
        <v>126</v>
      </c>
      <c r="Y231" s="74" t="str">
        <f>IFERROR(INDEX(Table10[Recommended Action],MATCH(O231,Table10[Keyword],0)),"Review failure &amp; perform RCA")</f>
        <v>Check substation logs, verify supply and UPS; implement auto-recovery and alarm escalation.</v>
      </c>
      <c r="Z231" s="11" t="s">
        <v>14271</v>
      </c>
      <c r="AA231" s="31" t="s">
        <v>14537</v>
      </c>
      <c r="AB231" s="31" t="s">
        <v>14538</v>
      </c>
      <c r="AC231" s="73" t="str">
        <f t="shared" si="14"/>
        <v>Medium</v>
      </c>
      <c r="AD231" s="76">
        <v>46157</v>
      </c>
      <c r="AE231" s="75">
        <f>Unique_Data[[#This Row],[Severity (S)]]</f>
        <v>9</v>
      </c>
      <c r="AF231" s="75" cm="1">
        <f t="array" ref="AF2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31" s="75" cm="1">
        <f t="array" ref="AG2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31" s="75">
        <f t="shared" si="15"/>
        <v>36</v>
      </c>
      <c r="AI231" s="77" t="str" cm="1">
        <f t="array" aca="1" ref="AI231" ca="1">_xlfn.IFS(ISBLANK(Unique_Data[[#This Row],[Updated Action]]),"Open",NOT(ISBLANK(Unique_Data[[#This Row],[Updated Action]])),"Finished",AND(NOT(ISBLANK(Unique_Data[[#This Row],[Updated Action]])),Unique_Data[[#This Row],[Due date]]&gt;=TODAY()),"In Progress",Unique_Data[[#This Row],[Due date]]&lt;TODAY(),"Overdue")</f>
        <v>Finished</v>
      </c>
      <c r="AJ231" s="33"/>
    </row>
    <row r="232" spans="1:36">
      <c r="A232" s="11">
        <v>1300000065</v>
      </c>
      <c r="B232" s="11" t="s">
        <v>20</v>
      </c>
      <c r="C232" s="11" t="s">
        <v>16</v>
      </c>
      <c r="D232" s="12">
        <v>46066</v>
      </c>
      <c r="E232" s="11" t="s">
        <v>13</v>
      </c>
      <c r="F232"/>
      <c r="G232"/>
      <c r="H232" s="35" t="s">
        <v>219</v>
      </c>
      <c r="I232" s="71">
        <v>46066.166666666664</v>
      </c>
      <c r="J232" s="71">
        <v>46066.173611111109</v>
      </c>
      <c r="K232" s="11">
        <v>0.17</v>
      </c>
      <c r="L232" s="72">
        <v>46054</v>
      </c>
      <c r="M232" s="73">
        <f>_xlfn.ISOWEEKNUM(Unique_Data[[#This Row],[Created On]])</f>
        <v>7</v>
      </c>
      <c r="N232" s="73">
        <f>60*Unique_Data[[#This Row],[Downtime (hr.)]]</f>
        <v>10.200000000000001</v>
      </c>
      <c r="O232" s="73" t="str" cm="1">
        <f t="array" ref="O232">_xlfn.LET(
    _xlpm.text, LOWER(H232),
    _xlpm.keywords, Table2[Keyword],
    _xlpm.score,
        _xlfn.BYROW(_xlpm.keywords,
            _xlfn.LAMBDA(_xlpm.k,
                SUM(--ISNUMBER(SEARCH(_xlfn.TEXTSPLIT(LOWER(_xlpm.k)," "), _xlpm.text)))
            )
        ),
    _xlpm.bestMatch, _xlfn.XMATCH(MAX(_xlpm.score), _xlpm.score),
    IF(MAX(_xlpm.score)=0, "Other", INDEX(_xlpm.keywords, _xlpm.bestMatch))
)</f>
        <v>Other</v>
      </c>
      <c r="P232" s="73" t="str">
        <f>IFERROR(INDEX(Table11[Failure Mode],MATCH(O232,Table11[Keyword],0)),"General Failure Mode")</f>
        <v>General Failure Mode</v>
      </c>
      <c r="Q232" s="74" t="str">
        <f>IFERROR(INDEX(Table12[Failure Effect],MATCH(P232,Table12[Failure Mode],0)),"Operational performance degradation and need for maintenance review.")</f>
        <v>Operational performance degradation and need for maintenance review.</v>
      </c>
      <c r="R232" s="73">
        <f>IFERROR(INDEX(Table13[Base Severity],MATCH(C232,Table13[Equipment Class],0)),6)</f>
        <v>8</v>
      </c>
      <c r="S232" s="73">
        <f>IFERROR(INDEX(Table2[Severity],MATCH(O232,Table2[Keyword],0)),0)</f>
        <v>0</v>
      </c>
      <c r="T232" s="73">
        <f>IFERROR(LOOKUP(N232,Table6[Minutes],Table6[Severity]),0)</f>
        <v>4</v>
      </c>
      <c r="U232" s="73">
        <f>MAX(ROUNDUP(AVERAGE(R232,T232),0),Unique_Data[[#This Row],[Keyword Severity]])</f>
        <v>6</v>
      </c>
      <c r="V232" s="73">
        <f>IFERROR(INDEX(Table5[Detectability],MATCH(O232,Table5[Keyword],0)),IFERROR(INDEX(Table13[Default Detectability],MATCH(C232,Table13[Equipment Class],0)),6))</f>
        <v>5</v>
      </c>
      <c r="W232" s="73">
        <f t="shared" si="12"/>
        <v>5</v>
      </c>
      <c r="X232" s="75">
        <f t="shared" si="13"/>
        <v>150</v>
      </c>
      <c r="Y232" s="74" t="str">
        <f>IFERROR(INDEX(Table10[Recommended Action],MATCH(O232,Table10[Keyword],0)),"Review failure &amp; perform RCA")</f>
        <v>Review failure &amp; perform RCA</v>
      </c>
      <c r="Z232" s="11" t="s">
        <v>14271</v>
      </c>
      <c r="AA232" s="31" t="s">
        <v>14539</v>
      </c>
      <c r="AB232" s="31" t="s">
        <v>14540</v>
      </c>
      <c r="AC232" s="73" t="str">
        <f t="shared" si="14"/>
        <v>Medium</v>
      </c>
      <c r="AD232" s="76">
        <v>46152</v>
      </c>
      <c r="AE232" s="75">
        <f>Unique_Data[[#This Row],[Severity (S)]]</f>
        <v>6</v>
      </c>
      <c r="AF232" s="75" cm="1">
        <f t="array" ref="AF2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32" s="75" cm="1">
        <f t="array" ref="AG2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32" s="75">
        <f t="shared" si="15"/>
        <v>96</v>
      </c>
      <c r="AI232" s="77" t="str" cm="1">
        <f t="array" aca="1" ref="AI232" ca="1">_xlfn.IFS(ISBLANK(Unique_Data[[#This Row],[Updated Action]]),"Open",NOT(ISBLANK(Unique_Data[[#This Row],[Updated Action]])),"Finished",AND(NOT(ISBLANK(Unique_Data[[#This Row],[Updated Action]])),Unique_Data[[#This Row],[Due date]]&gt;=TODAY()),"In Progress",Unique_Data[[#This Row],[Due date]]&lt;TODAY(),"Overdue")</f>
        <v>Finished</v>
      </c>
      <c r="AJ232" s="33"/>
    </row>
    <row r="233" spans="1:36">
      <c r="A233" s="11">
        <v>1300000066</v>
      </c>
      <c r="B233" s="11" t="s">
        <v>61</v>
      </c>
      <c r="C233" s="11" t="s">
        <v>12</v>
      </c>
      <c r="D233" s="12">
        <v>46066</v>
      </c>
      <c r="E233" s="11" t="s">
        <v>13</v>
      </c>
      <c r="F233"/>
      <c r="G233"/>
      <c r="H233" s="35" t="s">
        <v>220</v>
      </c>
      <c r="I233" s="71">
        <v>46066.199305555558</v>
      </c>
      <c r="J233" s="71">
        <v>46066.211805555555</v>
      </c>
      <c r="K233" s="11">
        <v>0.3</v>
      </c>
      <c r="L233" s="72">
        <v>46054</v>
      </c>
      <c r="M233" s="73">
        <f>_xlfn.ISOWEEKNUM(Unique_Data[[#This Row],[Created On]])</f>
        <v>7</v>
      </c>
      <c r="N233" s="73">
        <f>60*Unique_Data[[#This Row],[Downtime (hr.)]]</f>
        <v>18</v>
      </c>
      <c r="O233" s="73" t="str" cm="1">
        <f t="array" ref="O233">_xlfn.LET(
    _xlpm.text, LOWER(H233),
    _xlpm.keywords, Table2[Keyword],
    _xlpm.score,
        _xlfn.BYROW(_xlpm.keywords,
            _xlfn.LAMBDA(_xlpm.k,
                SUM(--ISNUMBER(SEARCH(_xlfn.TEXTSPLIT(LOWER(_xlpm.k)," "), _xlpm.text)))
            )
        ),
    _xlpm.bestMatch, _xlfn.XMATCH(MAX(_xlpm.score), _xlpm.score),
    IF(MAX(_xlpm.score)=0, "Other", INDEX(_xlpm.keywords, _xlpm.bestMatch))
)</f>
        <v>Wrong Landed</v>
      </c>
      <c r="P233" s="73" t="str">
        <f>IFERROR(INDEX(Table11[Failure Mode],MATCH(O233,Table11[Keyword],0)),"General Failure Mode")</f>
        <v>Landing / Positioning Fault</v>
      </c>
      <c r="Q233" s="74" t="str">
        <f>IFERROR(INDEX(Table12[Failure Effect],MATCH(P233,Table12[Failure Mode],0)),"Operational performance degradation and need for maintenance review.")</f>
        <v>Mislanding, handling delay, risk of cargo/spreader damage, and reduced operating accuracy.</v>
      </c>
      <c r="R233" s="73">
        <f>IFERROR(INDEX(Table13[Base Severity],MATCH(C233,Table13[Equipment Class],0)),6)</f>
        <v>9</v>
      </c>
      <c r="S233" s="73">
        <f>IFERROR(INDEX(Table2[Severity],MATCH(O233,Table2[Keyword],0)),0)</f>
        <v>6</v>
      </c>
      <c r="T233" s="73">
        <f>IFERROR(LOOKUP(N233,Table6[Minutes],Table6[Severity]),0)</f>
        <v>4</v>
      </c>
      <c r="U233" s="73">
        <f>MAX(ROUNDUP(AVERAGE(R233,T233),0),Unique_Data[[#This Row],[Keyword Severity]])</f>
        <v>7</v>
      </c>
      <c r="V233" s="73">
        <f>IFERROR(INDEX(Table5[Detectability],MATCH(O233,Table5[Keyword],0)),IFERROR(INDEX(Table13[Default Detectability],MATCH(C233,Table13[Equipment Class],0)),6))</f>
        <v>8</v>
      </c>
      <c r="W233" s="73">
        <f t="shared" si="12"/>
        <v>3</v>
      </c>
      <c r="X233" s="75">
        <f t="shared" si="13"/>
        <v>168</v>
      </c>
      <c r="Y233" s="74" t="str">
        <f>IFERROR(INDEX(Table10[Recommended Action],MATCH(O233,Table10[Keyword],0)),"Review failure &amp; perform RCA")</f>
        <v>Check landing sensors and operator guidance; calibrate spreader position sensors.</v>
      </c>
      <c r="Z233" s="11" t="s">
        <v>14271</v>
      </c>
      <c r="AA233" s="31" t="s">
        <v>14395</v>
      </c>
      <c r="AB233" s="31" t="s">
        <v>14401</v>
      </c>
      <c r="AC233" s="73" t="str">
        <f t="shared" si="14"/>
        <v>Medium</v>
      </c>
      <c r="AD233" s="76">
        <v>46152</v>
      </c>
      <c r="AE233" s="75">
        <f>Unique_Data[[#This Row],[Severity (S)]]</f>
        <v>7</v>
      </c>
      <c r="AF233" s="75" cm="1">
        <f t="array" ref="AF2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233" s="75" cm="1">
        <f t="array" ref="AG2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233" s="75">
        <f t="shared" si="15"/>
        <v>168</v>
      </c>
      <c r="AI233" s="77" t="str" cm="1">
        <f t="array" aca="1" ref="AI233" ca="1">_xlfn.IFS(ISBLANK(Unique_Data[[#This Row],[Updated Action]]),"Open",NOT(ISBLANK(Unique_Data[[#This Row],[Updated Action]])),"Finished",AND(NOT(ISBLANK(Unique_Data[[#This Row],[Updated Action]])),Unique_Data[[#This Row],[Due date]]&gt;=TODAY()),"In Progress",Unique_Data[[#This Row],[Due date]]&lt;TODAY(),"Overdue")</f>
        <v>Finished</v>
      </c>
      <c r="AJ233" s="33"/>
    </row>
    <row r="234" spans="1:36">
      <c r="A234" s="11">
        <v>1300000067</v>
      </c>
      <c r="B234" s="11" t="s">
        <v>47</v>
      </c>
      <c r="C234" s="11" t="s">
        <v>12</v>
      </c>
      <c r="D234" s="12">
        <v>46067</v>
      </c>
      <c r="E234" s="11" t="s">
        <v>13</v>
      </c>
      <c r="F234"/>
      <c r="G234"/>
      <c r="H234" s="35" t="s">
        <v>221</v>
      </c>
      <c r="I234" s="71">
        <v>46067.563113425924</v>
      </c>
      <c r="J234" s="71">
        <v>46067.572962962964</v>
      </c>
      <c r="K234" s="11">
        <v>0.24</v>
      </c>
      <c r="L234" s="72">
        <v>46054</v>
      </c>
      <c r="M234" s="73">
        <f>_xlfn.ISOWEEKNUM(Unique_Data[[#This Row],[Created On]])</f>
        <v>7</v>
      </c>
      <c r="N234" s="73">
        <f>60*Unique_Data[[#This Row],[Downtime (hr.)]]</f>
        <v>14.399999999999999</v>
      </c>
      <c r="O234" s="73" t="str" cm="1">
        <f t="array" ref="O234">_xlfn.LET(
    _xlpm.text, LOWER(H234),
    _xlpm.keywords, Table2[Keyword],
    _xlpm.score,
        _xlfn.BYROW(_xlpm.keywords,
            _xlfn.LAMBDA(_xlpm.k,
                SUM(--ISNUMBER(SEARCH(_xlfn.TEXTSPLIT(LOWER(_xlpm.k)," "), _xlpm.text)))
            )
        ),
    _xlpm.bestMatch, _xlfn.XMATCH(MAX(_xlpm.score), _xlpm.score),
    IF(MAX(_xlpm.score)=0, "Other", INDEX(_xlpm.keywords, _xlpm.bestMatch))
)</f>
        <v>Power Cut</v>
      </c>
      <c r="P234" s="73" t="str">
        <f>IFERROR(INDEX(Table11[Failure Mode],MATCH(O234,Table11[Keyword],0)),"General Failure Mode")</f>
        <v>Power Supply Interruption</v>
      </c>
      <c r="Q234" s="74" t="str">
        <f>IFERROR(INDEX(Table12[Failure Effect],MATCH(P234,Table12[Failure Mode],0)),"Operational performance degradation and need for maintenance review.")</f>
        <v>Complete equipment stoppage, loss of production, and potential reset/restart delays.</v>
      </c>
      <c r="R234" s="73">
        <f>IFERROR(INDEX(Table13[Base Severity],MATCH(C234,Table13[Equipment Class],0)),6)</f>
        <v>9</v>
      </c>
      <c r="S234" s="73">
        <f>IFERROR(INDEX(Table2[Severity],MATCH(O234,Table2[Keyword],0)),0)</f>
        <v>9</v>
      </c>
      <c r="T234" s="73">
        <f>IFERROR(LOOKUP(N234,Table6[Minutes],Table6[Severity]),0)</f>
        <v>4</v>
      </c>
      <c r="U234" s="73">
        <f>MAX(ROUNDUP(AVERAGE(R234,T234),0),Unique_Data[[#This Row],[Keyword Severity]])</f>
        <v>9</v>
      </c>
      <c r="V234" s="73">
        <f>IFERROR(INDEX(Table5[Detectability],MATCH(O234,Table5[Keyword],0)),IFERROR(INDEX(Table13[Default Detectability],MATCH(C234,Table13[Equipment Class],0)),6))</f>
        <v>7</v>
      </c>
      <c r="W234" s="73">
        <f t="shared" si="12"/>
        <v>2</v>
      </c>
      <c r="X234" s="75">
        <f t="shared" si="13"/>
        <v>126</v>
      </c>
      <c r="Y234" s="74" t="str">
        <f>IFERROR(INDEX(Table10[Recommended Action],MATCH(O234,Table10[Keyword],0)),"Review failure &amp; perform RCA")</f>
        <v>Check substation logs, verify supply and UPS; implement auto-recovery and alarm escalation.</v>
      </c>
      <c r="Z234" s="11" t="s">
        <v>14271</v>
      </c>
      <c r="AA234" s="31" t="s">
        <v>14362</v>
      </c>
      <c r="AB234" s="31" t="s">
        <v>14363</v>
      </c>
      <c r="AC234" s="73" t="str">
        <f t="shared" si="14"/>
        <v>Medium</v>
      </c>
      <c r="AD234" s="76">
        <v>46159</v>
      </c>
      <c r="AE234" s="75">
        <f>Unique_Data[[#This Row],[Severity (S)]]</f>
        <v>9</v>
      </c>
      <c r="AF234" s="75" cm="1">
        <f t="array" ref="AF2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234" s="75" cm="1">
        <f t="array" ref="AG2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34" s="75">
        <f t="shared" si="15"/>
        <v>126</v>
      </c>
      <c r="AI234" s="77" t="str" cm="1">
        <f t="array" aca="1" ref="AI234" ca="1">_xlfn.IFS(ISBLANK(Unique_Data[[#This Row],[Updated Action]]),"Open",NOT(ISBLANK(Unique_Data[[#This Row],[Updated Action]])),"Finished",AND(NOT(ISBLANK(Unique_Data[[#This Row],[Updated Action]])),Unique_Data[[#This Row],[Due date]]&gt;=TODAY()),"In Progress",Unique_Data[[#This Row],[Due date]]&lt;TODAY(),"Overdue")</f>
        <v>Finished</v>
      </c>
      <c r="AJ234" s="33"/>
    </row>
    <row r="235" spans="1:36">
      <c r="A235" s="11">
        <v>1300000068</v>
      </c>
      <c r="B235" s="11" t="s">
        <v>222</v>
      </c>
      <c r="C235" s="11" t="s">
        <v>223</v>
      </c>
      <c r="D235" s="12">
        <v>46067</v>
      </c>
      <c r="E235" s="11" t="s">
        <v>13</v>
      </c>
      <c r="F235"/>
      <c r="G235"/>
      <c r="H235" s="35" t="s">
        <v>224</v>
      </c>
      <c r="I235" s="71">
        <v>46066.988865740743</v>
      </c>
      <c r="J235" s="71">
        <v>46066.997199074074</v>
      </c>
      <c r="K235" s="11">
        <v>0.2</v>
      </c>
      <c r="L235" s="72">
        <v>46054</v>
      </c>
      <c r="M235" s="73">
        <f>_xlfn.ISOWEEKNUM(Unique_Data[[#This Row],[Created On]])</f>
        <v>7</v>
      </c>
      <c r="N235" s="73">
        <f>60*Unique_Data[[#This Row],[Downtime (hr.)]]</f>
        <v>12</v>
      </c>
      <c r="O235" s="73" t="str" cm="1">
        <f t="array" ref="O235">_xlfn.LET(
    _xlpm.text, LOWER(H235),
    _xlpm.keywords, Table2[Keyword],
    _xlpm.score,
        _xlfn.BYROW(_xlpm.keywords,
            _xlfn.LAMBDA(_xlpm.k,
                SUM(--ISNUMBER(SEARCH(_xlfn.TEXTSPLIT(LOWER(_xlpm.k)," "), _xlpm.text)))
            )
        ),
    _xlpm.bestMatch, _xlfn.XMATCH(MAX(_xlpm.score), _xlpm.score),
    IF(MAX(_xlpm.score)=0, "Other", INDEX(_xlpm.keywords, _xlpm.bestMatch))
)</f>
        <v>Leak</v>
      </c>
      <c r="P235" s="73" t="str">
        <f>IFERROR(INDEX(Table11[Failure Mode],MATCH(O235,Table11[Keyword],0)),"General Failure Mode")</f>
        <v>Leakage / Sealing Failure</v>
      </c>
      <c r="Q235" s="74" t="str">
        <f>IFERROR(INDEX(Table12[Failure Effect],MATCH(P235,Table12[Failure Mode],0)),"Operational performance degradation and need for maintenance review.")</f>
        <v>Loss of fluid, contamination risk, performance degradation, and possible secondary component damage.</v>
      </c>
      <c r="R235" s="73">
        <f>IFERROR(INDEX(Table13[Base Severity],MATCH(C235,Table13[Equipment Class],0)),6)</f>
        <v>5</v>
      </c>
      <c r="S235" s="73">
        <f>IFERROR(INDEX(Table2[Severity],MATCH(O235,Table2[Keyword],0)),0)</f>
        <v>5</v>
      </c>
      <c r="T235" s="73">
        <f>IFERROR(LOOKUP(N235,Table6[Minutes],Table6[Severity]),0)</f>
        <v>4</v>
      </c>
      <c r="U235" s="73">
        <f>MAX(ROUNDUP(AVERAGE(R235,T235),0),Unique_Data[[#This Row],[Keyword Severity]])</f>
        <v>5</v>
      </c>
      <c r="V235" s="73">
        <f>IFERROR(INDEX(Table5[Detectability],MATCH(O235,Table5[Keyword],0)),IFERROR(INDEX(Table13[Default Detectability],MATCH(C235,Table13[Equipment Class],0)),6))</f>
        <v>2</v>
      </c>
      <c r="W235" s="73">
        <f t="shared" si="12"/>
        <v>2</v>
      </c>
      <c r="X235" s="75">
        <f t="shared" si="13"/>
        <v>20</v>
      </c>
      <c r="Y235" s="74" t="str">
        <f>IFERROR(INDEX(Table10[Recommended Action],MATCH(O235,Table10[Keyword],0)),"Review failure &amp; perform RCA")</f>
        <v>Identify leak source; replace seals/hoses; clean area and recheck after operation.</v>
      </c>
      <c r="Z235" s="11" t="s">
        <v>14271</v>
      </c>
      <c r="AA235" s="31" t="s">
        <v>14362</v>
      </c>
      <c r="AB235" s="31" t="s">
        <v>14363</v>
      </c>
      <c r="AC235" s="73" t="str">
        <f t="shared" si="14"/>
        <v>Low</v>
      </c>
      <c r="AD235" s="76">
        <v>46159</v>
      </c>
      <c r="AE235" s="75">
        <f>Unique_Data[[#This Row],[Severity (S)]]</f>
        <v>5</v>
      </c>
      <c r="AF235" s="75" cm="1">
        <f t="array" ref="AF2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35" s="75" cm="1">
        <f t="array" ref="AG2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35" s="75">
        <f t="shared" si="15"/>
        <v>20</v>
      </c>
      <c r="AI235" s="77" t="str" cm="1">
        <f t="array" aca="1" ref="AI235" ca="1">_xlfn.IFS(ISBLANK(Unique_Data[[#This Row],[Updated Action]]),"Open",NOT(ISBLANK(Unique_Data[[#This Row],[Updated Action]])),"Finished",AND(NOT(ISBLANK(Unique_Data[[#This Row],[Updated Action]])),Unique_Data[[#This Row],[Due date]]&gt;=TODAY()),"In Progress",Unique_Data[[#This Row],[Due date]]&lt;TODAY(),"Overdue")</f>
        <v>Finished</v>
      </c>
      <c r="AJ235" s="33"/>
    </row>
    <row r="236" spans="1:36">
      <c r="A236" s="11">
        <v>1300000069</v>
      </c>
      <c r="B236" s="11" t="s">
        <v>225</v>
      </c>
      <c r="C236" s="11" t="s">
        <v>226</v>
      </c>
      <c r="D236" s="12">
        <v>46067</v>
      </c>
      <c r="E236" s="11" t="s">
        <v>13</v>
      </c>
      <c r="F236"/>
      <c r="G236"/>
      <c r="H236" s="35" t="s">
        <v>227</v>
      </c>
      <c r="I236" s="71">
        <v>46066.409722222219</v>
      </c>
      <c r="J236" s="71">
        <v>46066.416666666664</v>
      </c>
      <c r="K236" s="11">
        <v>0.17</v>
      </c>
      <c r="L236" s="72">
        <v>46054</v>
      </c>
      <c r="M236" s="73">
        <f>_xlfn.ISOWEEKNUM(Unique_Data[[#This Row],[Created On]])</f>
        <v>7</v>
      </c>
      <c r="N236" s="73">
        <f>60*Unique_Data[[#This Row],[Downtime (hr.)]]</f>
        <v>10.200000000000001</v>
      </c>
      <c r="O236" s="73" t="str" cm="1">
        <f t="array" ref="O236">_xlfn.LET(
    _xlpm.text, LOWER(H236),
    _xlpm.keywords, Table2[Keyword],
    _xlpm.score,
        _xlfn.BYROW(_xlpm.keywords,
            _xlfn.LAMBDA(_xlpm.k,
                SUM(--ISNUMBER(SEARCH(_xlfn.TEXTSPLIT(LOWER(_xlpm.k)," "), _xlpm.text)))
            )
        ),
    _xlpm.bestMatch, _xlfn.XMATCH(MAX(_xlpm.score), _xlpm.score),
    IF(MAX(_xlpm.score)=0, "Other", INDEX(_xlpm.keywords, _xlpm.bestMatch))
)</f>
        <v>Oil</v>
      </c>
      <c r="P236" s="73" t="str">
        <f>IFERROR(INDEX(Table11[Failure Mode],MATCH(O236,Table11[Keyword],0)),"General Failure Mode")</f>
        <v>Oil / Lubrication System Fault</v>
      </c>
      <c r="Q236" s="74" t="str">
        <f>IFERROR(INDEX(Table12[Failure Effect],MATCH(P236,Table12[Failure Mode],0)),"Operational performance degradation and need for maintenance review.")</f>
        <v>Accelerated wear, overheating, reduced equipment life, and possible mechanical seizure.</v>
      </c>
      <c r="R236" s="73">
        <f>IFERROR(INDEX(Table13[Base Severity],MATCH(C236,Table13[Equipment Class],0)),6)</f>
        <v>6</v>
      </c>
      <c r="S236" s="73">
        <f>IFERROR(INDEX(Table2[Severity],MATCH(O236,Table2[Keyword],0)),0)</f>
        <v>5</v>
      </c>
      <c r="T236" s="73">
        <f>IFERROR(LOOKUP(N236,Table6[Minutes],Table6[Severity]),0)</f>
        <v>4</v>
      </c>
      <c r="U236" s="73">
        <f>MAX(ROUNDUP(AVERAGE(R236,T236),0),Unique_Data[[#This Row],[Keyword Severity]])</f>
        <v>5</v>
      </c>
      <c r="V236" s="73">
        <f>IFERROR(INDEX(Table5[Detectability],MATCH(O236,Table5[Keyword],0)),IFERROR(INDEX(Table13[Default Detectability],MATCH(C236,Table13[Equipment Class],0)),6))</f>
        <v>2</v>
      </c>
      <c r="W236" s="73">
        <f t="shared" si="12"/>
        <v>1</v>
      </c>
      <c r="X236" s="75">
        <f t="shared" si="13"/>
        <v>10</v>
      </c>
      <c r="Y236" s="74" t="str">
        <f>IFERROR(INDEX(Table10[Recommended Action],MATCH(O236,Table10[Keyword],0)),"Review failure &amp; perform RCA")</f>
        <v>Investigate oil source; replace gaskets; clean and verify oil levels.</v>
      </c>
      <c r="Z236" s="11" t="s">
        <v>14271</v>
      </c>
      <c r="AA236" s="31" t="s">
        <v>328</v>
      </c>
      <c r="AB236" s="31" t="s">
        <v>14404</v>
      </c>
      <c r="AC236" s="73" t="str">
        <f t="shared" si="14"/>
        <v>Low</v>
      </c>
      <c r="AD236" s="76">
        <v>46159</v>
      </c>
      <c r="AE236" s="75">
        <f>Unique_Data[[#This Row],[Severity (S)]]</f>
        <v>5</v>
      </c>
      <c r="AF236" s="75" cm="1">
        <f t="array" ref="AF2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36" s="75" cm="1">
        <f t="array" ref="AG2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36" s="75">
        <f t="shared" si="15"/>
        <v>5</v>
      </c>
      <c r="AI236" s="77" t="str" cm="1">
        <f t="array" aca="1" ref="AI236" ca="1">_xlfn.IFS(ISBLANK(Unique_Data[[#This Row],[Updated Action]]),"Open",NOT(ISBLANK(Unique_Data[[#This Row],[Updated Action]])),"Finished",AND(NOT(ISBLANK(Unique_Data[[#This Row],[Updated Action]])),Unique_Data[[#This Row],[Due date]]&gt;=TODAY()),"In Progress",Unique_Data[[#This Row],[Due date]]&lt;TODAY(),"Overdue")</f>
        <v>Finished</v>
      </c>
      <c r="AJ236" s="33"/>
    </row>
    <row r="237" spans="1:36">
      <c r="A237" s="11">
        <v>1300000070</v>
      </c>
      <c r="B237" s="11" t="s">
        <v>47</v>
      </c>
      <c r="C237" s="11" t="s">
        <v>12</v>
      </c>
      <c r="D237" s="12">
        <v>46068</v>
      </c>
      <c r="E237" s="11" t="s">
        <v>13</v>
      </c>
      <c r="F237"/>
      <c r="G237"/>
      <c r="H237" s="35" t="s">
        <v>228</v>
      </c>
      <c r="I237" s="71">
        <v>46066.430555555555</v>
      </c>
      <c r="J237" s="71">
        <v>46066.4375</v>
      </c>
      <c r="K237" s="11">
        <v>0.17</v>
      </c>
      <c r="L237" s="72">
        <v>46054</v>
      </c>
      <c r="M237" s="73">
        <f>_xlfn.ISOWEEKNUM(Unique_Data[[#This Row],[Created On]])</f>
        <v>7</v>
      </c>
      <c r="N237" s="73">
        <f>60*Unique_Data[[#This Row],[Downtime (hr.)]]</f>
        <v>10.200000000000001</v>
      </c>
      <c r="O237" s="73" t="str" cm="1">
        <f t="array" ref="O237">_xlfn.LET(
    _xlpm.text, LOWER(H237),
    _xlpm.keywords, Table2[Keyword],
    _xlpm.score,
        _xlfn.BYROW(_xlpm.keywords,
            _xlfn.LAMBDA(_xlpm.k,
                SUM(--ISNUMBER(SEARCH(_xlfn.TEXTSPLIT(LOWER(_xlpm.k)," "), _xlpm.text)))
            )
        ),
    _xlpm.bestMatch, _xlfn.XMATCH(MAX(_xlpm.score), _xlpm.score),
    IF(MAX(_xlpm.score)=0, "Other", INDEX(_xlpm.keywords, _xlpm.bestMatch))
)</f>
        <v>Gate</v>
      </c>
      <c r="P237" s="73" t="str">
        <f>IFERROR(INDEX(Table11[Failure Mode],MATCH(O237,Table11[Keyword],0)),"General Failure Mode")</f>
        <v>Gate / Interlock Fault</v>
      </c>
      <c r="Q237" s="74" t="str">
        <f>IFERROR(INDEX(Table12[Failure Effect],MATCH(P237,Table12[Failure Mode],0)),"Operational performance degradation and need for maintenance review.")</f>
        <v>Access or permissive condition not met, causing motion inhibition and operational delay.</v>
      </c>
      <c r="R237" s="73">
        <f>IFERROR(INDEX(Table13[Base Severity],MATCH(C237,Table13[Equipment Class],0)),6)</f>
        <v>9</v>
      </c>
      <c r="S237" s="73">
        <f>IFERROR(INDEX(Table2[Severity],MATCH(O237,Table2[Keyword],0)),0)</f>
        <v>3</v>
      </c>
      <c r="T237" s="73">
        <f>IFERROR(LOOKUP(N237,Table6[Minutes],Table6[Severity]),0)</f>
        <v>4</v>
      </c>
      <c r="U237" s="73">
        <f>MAX(ROUNDUP(AVERAGE(R237,T237),0),Unique_Data[[#This Row],[Keyword Severity]])</f>
        <v>7</v>
      </c>
      <c r="V237" s="73">
        <f>IFERROR(INDEX(Table5[Detectability],MATCH(O237,Table5[Keyword],0)),IFERROR(INDEX(Table13[Default Detectability],MATCH(C237,Table13[Equipment Class],0)),6))</f>
        <v>4</v>
      </c>
      <c r="W237" s="73">
        <f t="shared" si="12"/>
        <v>1</v>
      </c>
      <c r="X237" s="75">
        <f t="shared" si="13"/>
        <v>28</v>
      </c>
      <c r="Y237" s="74" t="str">
        <f>IFERROR(INDEX(Table10[Recommended Action],MATCH(O237,Table10[Keyword],0)),"Review failure &amp; perform RCA")</f>
        <v>Service access/limit switches; lubricate and test interlocks.</v>
      </c>
      <c r="Z237" s="11" t="s">
        <v>14271</v>
      </c>
      <c r="AA237" s="31" t="s">
        <v>14362</v>
      </c>
      <c r="AB237" s="31" t="s">
        <v>14363</v>
      </c>
      <c r="AC237" s="73" t="str">
        <f t="shared" si="14"/>
        <v>Low</v>
      </c>
      <c r="AD237" s="76">
        <v>46159</v>
      </c>
      <c r="AE237" s="75">
        <f>Unique_Data[[#This Row],[Severity (S)]]</f>
        <v>7</v>
      </c>
      <c r="AF237" s="75" cm="1">
        <f t="array" ref="AF2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37" s="75" cm="1">
        <f t="array" ref="AG2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37" s="75">
        <f t="shared" si="15"/>
        <v>28</v>
      </c>
      <c r="AI237" s="77" t="str" cm="1">
        <f t="array" aca="1" ref="AI237" ca="1">_xlfn.IFS(ISBLANK(Unique_Data[[#This Row],[Updated Action]]),"Open",NOT(ISBLANK(Unique_Data[[#This Row],[Updated Action]])),"Finished",AND(NOT(ISBLANK(Unique_Data[[#This Row],[Updated Action]])),Unique_Data[[#This Row],[Due date]]&gt;=TODAY()),"In Progress",Unique_Data[[#This Row],[Due date]]&lt;TODAY(),"Overdue")</f>
        <v>Finished</v>
      </c>
      <c r="AJ237" s="33"/>
    </row>
    <row r="238" spans="1:36">
      <c r="A238" s="11">
        <v>1300000071</v>
      </c>
      <c r="B238" s="11" t="s">
        <v>132</v>
      </c>
      <c r="C238" s="11" t="s">
        <v>16</v>
      </c>
      <c r="D238" s="12">
        <v>46068</v>
      </c>
      <c r="E238" s="11" t="s">
        <v>13</v>
      </c>
      <c r="F238"/>
      <c r="G238"/>
      <c r="H238" s="35" t="s">
        <v>229</v>
      </c>
      <c r="I238" s="71">
        <v>46066.447916666664</v>
      </c>
      <c r="J238" s="71">
        <v>46066.458333333336</v>
      </c>
      <c r="K238" s="11">
        <v>0.25</v>
      </c>
      <c r="L238" s="72">
        <v>46054</v>
      </c>
      <c r="M238" s="73">
        <f>_xlfn.ISOWEEKNUM(Unique_Data[[#This Row],[Created On]])</f>
        <v>7</v>
      </c>
      <c r="N238" s="73">
        <f>60*Unique_Data[[#This Row],[Downtime (hr.)]]</f>
        <v>15</v>
      </c>
      <c r="O238" s="73" t="str" cm="1">
        <f t="array" ref="O238">_xlfn.LET(
    _xlpm.text, LOWER(H238),
    _xlpm.keywords, Table2[Keyword],
    _xlpm.score,
        _xlfn.BYROW(_xlpm.keywords,
            _xlfn.LAMBDA(_xlpm.k,
                SUM(--ISNUMBER(SEARCH(_xlfn.TEXTSPLIT(LOWER(_xlpm.k)," "), _xlpm.text)))
            )
        ),
    _xlpm.bestMatch, _xlfn.XMATCH(MAX(_xlpm.score), _xlpm.score),
    IF(MAX(_xlpm.score)=0, "Other", INDEX(_xlpm.keywords, _xlpm.bestMatch))
)</f>
        <v>CB Trip</v>
      </c>
      <c r="P238" s="73" t="str">
        <f>IFERROR(INDEX(Table11[Failure Mode],MATCH(O238,Table11[Keyword],0)),"General Failure Mode")</f>
        <v>Electrical Protection Trip</v>
      </c>
      <c r="Q238" s="74" t="str">
        <f>IFERROR(INDEX(Table12[Failure Effect],MATCH(P238,Table12[Failure Mode],0)),"Operational performance degradation and need for maintenance review.")</f>
        <v>Circuit isolation, equipment function loss, and recurring stoppage until root cause is removed.</v>
      </c>
      <c r="R238" s="73">
        <f>IFERROR(INDEX(Table13[Base Severity],MATCH(C238,Table13[Equipment Class],0)),6)</f>
        <v>8</v>
      </c>
      <c r="S238" s="73">
        <f>IFERROR(INDEX(Table2[Severity],MATCH(O238,Table2[Keyword],0)),0)</f>
        <v>5</v>
      </c>
      <c r="T238" s="73">
        <f>IFERROR(LOOKUP(N238,Table6[Minutes],Table6[Severity]),0)</f>
        <v>4</v>
      </c>
      <c r="U238" s="73">
        <f>MAX(ROUNDUP(AVERAGE(R238,T238),0),Unique_Data[[#This Row],[Keyword Severity]])</f>
        <v>6</v>
      </c>
      <c r="V238" s="73">
        <f>IFERROR(INDEX(Table5[Detectability],MATCH(O238,Table5[Keyword],0)),IFERROR(INDEX(Table13[Default Detectability],MATCH(C238,Table13[Equipment Class],0)),6))</f>
        <v>3</v>
      </c>
      <c r="W238" s="73">
        <f t="shared" si="12"/>
        <v>1</v>
      </c>
      <c r="X238" s="75">
        <f t="shared" si="13"/>
        <v>18</v>
      </c>
      <c r="Y238" s="74" t="str">
        <f>IFERROR(INDEX(Table10[Recommended Action],MATCH(O238,Table10[Keyword],0)),"Review failure &amp; perform RCA")</f>
        <v>Investigate overload/short; inspect drive and cables; ramp test before release.</v>
      </c>
      <c r="Z238" s="11" t="s">
        <v>14271</v>
      </c>
      <c r="AA238" s="31" t="s">
        <v>14386</v>
      </c>
      <c r="AB238" s="31" t="s">
        <v>14522</v>
      </c>
      <c r="AC238" s="73" t="str">
        <f t="shared" si="14"/>
        <v>Low</v>
      </c>
      <c r="AD238" s="76">
        <v>46198</v>
      </c>
      <c r="AE238" s="75">
        <f>Unique_Data[[#This Row],[Severity (S)]]</f>
        <v>6</v>
      </c>
      <c r="AF238" s="75" cm="1">
        <f t="array" ref="AF2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38" s="75" cm="1">
        <f t="array" ref="AG2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38" s="75">
        <f t="shared" si="15"/>
        <v>18</v>
      </c>
      <c r="AI238" s="77" t="str" cm="1">
        <f t="array" aca="1" ref="AI238" ca="1">_xlfn.IFS(ISBLANK(Unique_Data[[#This Row],[Updated Action]]),"Open",NOT(ISBLANK(Unique_Data[[#This Row],[Updated Action]])),"Finished",AND(NOT(ISBLANK(Unique_Data[[#This Row],[Updated Action]])),Unique_Data[[#This Row],[Due date]]&gt;=TODAY()),"In Progress",Unique_Data[[#This Row],[Due date]]&lt;TODAY(),"Overdue")</f>
        <v>Finished</v>
      </c>
      <c r="AJ238" s="33"/>
    </row>
    <row r="239" spans="1:36">
      <c r="A239" s="11">
        <v>1300000072</v>
      </c>
      <c r="B239" s="11" t="s">
        <v>133</v>
      </c>
      <c r="C239" s="11" t="s">
        <v>134</v>
      </c>
      <c r="D239" s="12">
        <v>46068</v>
      </c>
      <c r="E239" s="11" t="s">
        <v>13</v>
      </c>
      <c r="F239"/>
      <c r="G239"/>
      <c r="H239" s="35" t="s">
        <v>230</v>
      </c>
      <c r="I239" s="71">
        <v>46066.427083333336</v>
      </c>
      <c r="J239" s="71">
        <v>46066.4375</v>
      </c>
      <c r="K239" s="11">
        <v>0.25</v>
      </c>
      <c r="L239" s="72">
        <v>46054</v>
      </c>
      <c r="M239" s="73">
        <f>_xlfn.ISOWEEKNUM(Unique_Data[[#This Row],[Created On]])</f>
        <v>7</v>
      </c>
      <c r="N239" s="73">
        <f>60*Unique_Data[[#This Row],[Downtime (hr.)]]</f>
        <v>15</v>
      </c>
      <c r="O239" s="73" t="str" cm="1">
        <f t="array" ref="O239">_xlfn.LET(
    _xlpm.text, LOWER(H239),
    _xlpm.keywords, Table2[Keyword],
    _xlpm.score,
        _xlfn.BYROW(_xlpm.keywords,
            _xlfn.LAMBDA(_xlpm.k,
                SUM(--ISNUMBER(SEARCH(_xlfn.TEXTSPLIT(LOWER(_xlpm.k)," "), _xlpm.text)))
            )
        ),
    _xlpm.bestMatch, _xlfn.XMATCH(MAX(_xlpm.score), _xlpm.score),
    IF(MAX(_xlpm.score)=0, "Other", INDEX(_xlpm.keywords, _xlpm.bestMatch))
)</f>
        <v>No Control</v>
      </c>
      <c r="P239" s="73" t="str">
        <f>IFERROR(INDEX(Table11[Failure Mode],MATCH(O239,Table11[Keyword],0)),"General Failure Mode")</f>
        <v>Control System Unavailable</v>
      </c>
      <c r="Q239" s="74" t="str">
        <f>IFERROR(INDEX(Table12[Failure Effect],MATCH(P239,Table12[Failure Mode],0)),"Operational performance degradation and need for maintenance review.")</f>
        <v>Loss of command response, unsafe operating condition, and immediate operational downtime.</v>
      </c>
      <c r="R239" s="73">
        <f>IFERROR(INDEX(Table13[Base Severity],MATCH(C239,Table13[Equipment Class],0)),6)</f>
        <v>7</v>
      </c>
      <c r="S239" s="73">
        <f>IFERROR(INDEX(Table2[Severity],MATCH(O239,Table2[Keyword],0)),0)</f>
        <v>6</v>
      </c>
      <c r="T239" s="73">
        <f>IFERROR(LOOKUP(N239,Table6[Minutes],Table6[Severity]),0)</f>
        <v>4</v>
      </c>
      <c r="U239" s="73">
        <f>MAX(ROUNDUP(AVERAGE(R239,T239),0),Unique_Data[[#This Row],[Keyword Severity]])</f>
        <v>6</v>
      </c>
      <c r="V239" s="73">
        <f>IFERROR(INDEX(Table5[Detectability],MATCH(O239,Table5[Keyword],0)),IFERROR(INDEX(Table13[Default Detectability],MATCH(C239,Table13[Equipment Class],0)),6))</f>
        <v>2</v>
      </c>
      <c r="W239" s="73">
        <f t="shared" si="12"/>
        <v>2</v>
      </c>
      <c r="X239" s="75">
        <f t="shared" si="13"/>
        <v>24</v>
      </c>
      <c r="Y239" s="74" t="str">
        <f>IFERROR(INDEX(Table10[Recommended Action],MATCH(O239,Table10[Keyword],0)),"Review failure &amp; perform RCA")</f>
        <v>Check control PLC, HMI comms, E-stop circuits; reload software if needed.</v>
      </c>
      <c r="Z239" s="11" t="s">
        <v>14271</v>
      </c>
      <c r="AA239" s="31" t="s">
        <v>14454</v>
      </c>
      <c r="AB239" s="31" t="s">
        <v>14541</v>
      </c>
      <c r="AC239" s="73" t="str">
        <f t="shared" si="14"/>
        <v>Low</v>
      </c>
      <c r="AD239" s="76">
        <v>46147</v>
      </c>
      <c r="AE239" s="75">
        <f>Unique_Data[[#This Row],[Severity (S)]]</f>
        <v>6</v>
      </c>
      <c r="AF239" s="75" cm="1">
        <f t="array" ref="AF2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39" s="75" cm="1">
        <f t="array" ref="AG2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39" s="75">
        <f t="shared" si="15"/>
        <v>24</v>
      </c>
      <c r="AI239" s="77" t="str" cm="1">
        <f t="array" aca="1" ref="AI239" ca="1">_xlfn.IFS(ISBLANK(Unique_Data[[#This Row],[Updated Action]]),"Open",NOT(ISBLANK(Unique_Data[[#This Row],[Updated Action]])),"Finished",AND(NOT(ISBLANK(Unique_Data[[#This Row],[Updated Action]])),Unique_Data[[#This Row],[Due date]]&gt;=TODAY()),"In Progress",Unique_Data[[#This Row],[Due date]]&lt;TODAY(),"Overdue")</f>
        <v>Finished</v>
      </c>
      <c r="AJ239" s="33"/>
    </row>
    <row r="240" spans="1:36">
      <c r="A240" s="11">
        <v>1300000073</v>
      </c>
      <c r="B240" s="11" t="s">
        <v>51</v>
      </c>
      <c r="C240" s="11" t="s">
        <v>16</v>
      </c>
      <c r="D240" s="12">
        <v>46068</v>
      </c>
      <c r="E240" s="11" t="s">
        <v>13</v>
      </c>
      <c r="F240"/>
      <c r="G240"/>
      <c r="H240" s="35" t="s">
        <v>231</v>
      </c>
      <c r="I240" s="71">
        <v>46066.5625</v>
      </c>
      <c r="J240" s="71">
        <v>46066.583333333336</v>
      </c>
      <c r="K240" s="11">
        <v>0.5</v>
      </c>
      <c r="L240" s="72">
        <v>46054</v>
      </c>
      <c r="M240" s="73">
        <f>_xlfn.ISOWEEKNUM(Unique_Data[[#This Row],[Created On]])</f>
        <v>7</v>
      </c>
      <c r="N240" s="73">
        <f>60*Unique_Data[[#This Row],[Downtime (hr.)]]</f>
        <v>30</v>
      </c>
      <c r="O240" s="73" t="str" cm="1">
        <f t="array" ref="O240">_xlfn.LET(
    _xlpm.text, LOWER(H240),
    _xlpm.keywords, Table2[Keyword],
    _xlpm.score,
        _xlfn.BYROW(_xlpm.keywords,
            _xlfn.LAMBDA(_xlpm.k,
                SUM(--ISNUMBER(SEARCH(_xlfn.TEXTSPLIT(LOWER(_xlpm.k)," "), _xlpm.text)))
            )
        ),
    _xlpm.bestMatch, _xlfn.XMATCH(MAX(_xlpm.score), _xlpm.score),
    IF(MAX(_xlpm.score)=0, "Other", INDEX(_xlpm.keywords, _xlpm.bestMatch))
)</f>
        <v>No Diesel</v>
      </c>
      <c r="P240" s="73" t="str">
        <f>IFERROR(INDEX(Table11[Failure Mode],MATCH(O240,Table11[Keyword],0)),"General Failure Mode")</f>
        <v>Diesel Engine Unavailable</v>
      </c>
      <c r="Q240" s="74" t="str">
        <f>IFERROR(INDEX(Table12[Failure Effect],MATCH(P240,Table12[Failure Mode],0)),"Operational performance degradation and need for maintenance review.")</f>
        <v>Machine unavailable for service, immediate downtime, and possible operational backlog.</v>
      </c>
      <c r="R240" s="73">
        <f>IFERROR(INDEX(Table13[Base Severity],MATCH(C240,Table13[Equipment Class],0)),6)</f>
        <v>8</v>
      </c>
      <c r="S240" s="73">
        <f>IFERROR(INDEX(Table2[Severity],MATCH(O240,Table2[Keyword],0)),0)</f>
        <v>6</v>
      </c>
      <c r="T240" s="73">
        <f>IFERROR(LOOKUP(N240,Table6[Minutes],Table6[Severity]),0)</f>
        <v>5</v>
      </c>
      <c r="U240" s="73">
        <f>MAX(ROUNDUP(AVERAGE(R240,T240),0),Unique_Data[[#This Row],[Keyword Severity]])</f>
        <v>7</v>
      </c>
      <c r="V240" s="73">
        <f>IFERROR(INDEX(Table5[Detectability],MATCH(O240,Table5[Keyword],0)),IFERROR(INDEX(Table13[Default Detectability],MATCH(C240,Table13[Equipment Class],0)),6))</f>
        <v>4</v>
      </c>
      <c r="W240" s="73">
        <f t="shared" si="12"/>
        <v>2</v>
      </c>
      <c r="X240" s="75">
        <f t="shared" si="13"/>
        <v>56</v>
      </c>
      <c r="Y240" s="74" t="str">
        <f>IFERROR(INDEX(Table10[Recommended Action],MATCH(O240,Table10[Keyword],0)),"Review failure &amp; perform RCA")</f>
        <v>Check battery/ECU/priming; verify fuel line and filters; test starter circuit.</v>
      </c>
      <c r="Z240" s="11" t="s">
        <v>14271</v>
      </c>
      <c r="AA240" s="31" t="s">
        <v>14454</v>
      </c>
      <c r="AB240" s="31" t="s">
        <v>14541</v>
      </c>
      <c r="AC240" s="73" t="str">
        <f t="shared" si="14"/>
        <v>Low</v>
      </c>
      <c r="AD240" s="76">
        <v>46152</v>
      </c>
      <c r="AE240" s="75">
        <f>Unique_Data[[#This Row],[Severity (S)]]</f>
        <v>7</v>
      </c>
      <c r="AF240" s="75" cm="1">
        <f t="array" ref="AF2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40" s="75" cm="1">
        <f t="array" ref="AG2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40" s="75">
        <f t="shared" si="15"/>
        <v>56</v>
      </c>
      <c r="AI240" s="77" t="str" cm="1">
        <f t="array" aca="1" ref="AI240" ca="1">_xlfn.IFS(ISBLANK(Unique_Data[[#This Row],[Updated Action]]),"Open",NOT(ISBLANK(Unique_Data[[#This Row],[Updated Action]])),"Finished",AND(NOT(ISBLANK(Unique_Data[[#This Row],[Updated Action]])),Unique_Data[[#This Row],[Due date]]&gt;=TODAY()),"In Progress",Unique_Data[[#This Row],[Due date]]&lt;TODAY(),"Overdue")</f>
        <v>Finished</v>
      </c>
      <c r="AJ240" s="33"/>
    </row>
    <row r="241" spans="1:36">
      <c r="A241" s="11">
        <v>1300000074</v>
      </c>
      <c r="B241" s="11" t="s">
        <v>93</v>
      </c>
      <c r="C241" s="11" t="s">
        <v>16</v>
      </c>
      <c r="D241" s="12">
        <v>46068</v>
      </c>
      <c r="E241" s="11" t="s">
        <v>13</v>
      </c>
      <c r="F241"/>
      <c r="G241"/>
      <c r="H241" s="35" t="s">
        <v>232</v>
      </c>
      <c r="I241" s="71">
        <v>46067.166666666664</v>
      </c>
      <c r="J241" s="71">
        <v>46067.177083333336</v>
      </c>
      <c r="K241" s="11">
        <v>0.25</v>
      </c>
      <c r="L241" s="72">
        <v>46054</v>
      </c>
      <c r="M241" s="73">
        <f>_xlfn.ISOWEEKNUM(Unique_Data[[#This Row],[Created On]])</f>
        <v>7</v>
      </c>
      <c r="N241" s="73">
        <f>60*Unique_Data[[#This Row],[Downtime (hr.)]]</f>
        <v>15</v>
      </c>
      <c r="O241" s="73" t="str" cm="1">
        <f t="array" ref="O241">_xlfn.LET(
    _xlpm.text, LOWER(H241),
    _xlpm.keywords, Table2[Keyword],
    _xlpm.score,
        _xlfn.BYROW(_xlpm.keywords,
            _xlfn.LAMBDA(_xlpm.k,
                SUM(--ISNUMBER(SEARCH(_xlfn.TEXTSPLIT(LOWER(_xlpm.k)," "), _xlpm.text)))
            )
        ),
    _xlpm.bestMatch, _xlfn.XMATCH(MAX(_xlpm.score), _xlpm.score),
    IF(MAX(_xlpm.score)=0, "Other", INDEX(_xlpm.keywords, _xlpm.bestMatch))
)</f>
        <v>No Control</v>
      </c>
      <c r="P241" s="73" t="str">
        <f>IFERROR(INDEX(Table11[Failure Mode],MATCH(O241,Table11[Keyword],0)),"General Failure Mode")</f>
        <v>Control System Unavailable</v>
      </c>
      <c r="Q241" s="74" t="str">
        <f>IFERROR(INDEX(Table12[Failure Effect],MATCH(P241,Table12[Failure Mode],0)),"Operational performance degradation and need for maintenance review.")</f>
        <v>Loss of command response, unsafe operating condition, and immediate operational downtime.</v>
      </c>
      <c r="R241" s="73">
        <f>IFERROR(INDEX(Table13[Base Severity],MATCH(C241,Table13[Equipment Class],0)),6)</f>
        <v>8</v>
      </c>
      <c r="S241" s="73">
        <f>IFERROR(INDEX(Table2[Severity],MATCH(O241,Table2[Keyword],0)),0)</f>
        <v>6</v>
      </c>
      <c r="T241" s="73">
        <f>IFERROR(LOOKUP(N241,Table6[Minutes],Table6[Severity]),0)</f>
        <v>4</v>
      </c>
      <c r="U241" s="73">
        <f>MAX(ROUNDUP(AVERAGE(R241,T241),0),Unique_Data[[#This Row],[Keyword Severity]])</f>
        <v>6</v>
      </c>
      <c r="V241" s="73">
        <f>IFERROR(INDEX(Table5[Detectability],MATCH(O241,Table5[Keyword],0)),IFERROR(INDEX(Table13[Default Detectability],MATCH(C241,Table13[Equipment Class],0)),6))</f>
        <v>2</v>
      </c>
      <c r="W241" s="73">
        <f t="shared" si="12"/>
        <v>6</v>
      </c>
      <c r="X241" s="75">
        <f t="shared" si="13"/>
        <v>72</v>
      </c>
      <c r="Y241" s="74" t="str">
        <f>IFERROR(INDEX(Table10[Recommended Action],MATCH(O241,Table10[Keyword],0)),"Review failure &amp; perform RCA")</f>
        <v>Check control PLC, HMI comms, E-stop circuits; reload software if needed.</v>
      </c>
      <c r="Z241" s="11" t="s">
        <v>14271</v>
      </c>
      <c r="AA241" s="31" t="s">
        <v>14542</v>
      </c>
      <c r="AB241" s="31" t="s">
        <v>14543</v>
      </c>
      <c r="AC241" s="73" t="str">
        <f t="shared" si="14"/>
        <v>Low</v>
      </c>
      <c r="AD241" s="76">
        <v>46143</v>
      </c>
      <c r="AE241" s="75">
        <f>Unique_Data[[#This Row],[Severity (S)]]</f>
        <v>6</v>
      </c>
      <c r="AF241" s="75" cm="1">
        <f t="array" ref="AF24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41" s="75" cm="1">
        <f t="array" ref="AG24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41" s="75">
        <f t="shared" si="15"/>
        <v>24</v>
      </c>
      <c r="AI241" s="77" t="str" cm="1">
        <f t="array" aca="1" ref="AI241" ca="1">_xlfn.IFS(ISBLANK(Unique_Data[[#This Row],[Updated Action]]),"Open",NOT(ISBLANK(Unique_Data[[#This Row],[Updated Action]])),"Finished",AND(NOT(ISBLANK(Unique_Data[[#This Row],[Updated Action]])),Unique_Data[[#This Row],[Due date]]&gt;=TODAY()),"In Progress",Unique_Data[[#This Row],[Due date]]&lt;TODAY(),"Overdue")</f>
        <v>Finished</v>
      </c>
      <c r="AJ241" s="33"/>
    </row>
    <row r="242" spans="1:36">
      <c r="A242" s="11">
        <v>1300000075</v>
      </c>
      <c r="B242" s="11" t="s">
        <v>47</v>
      </c>
      <c r="C242" s="11" t="s">
        <v>12</v>
      </c>
      <c r="D242" s="12">
        <v>46068</v>
      </c>
      <c r="E242" s="11" t="s">
        <v>13</v>
      </c>
      <c r="F242"/>
      <c r="G242"/>
      <c r="H242" s="35" t="s">
        <v>233</v>
      </c>
      <c r="I242" s="71">
        <v>46067.541666666664</v>
      </c>
      <c r="J242" s="71">
        <v>46067.5625</v>
      </c>
      <c r="K242" s="11">
        <v>0.5</v>
      </c>
      <c r="L242" s="72">
        <v>46054</v>
      </c>
      <c r="M242" s="73">
        <f>_xlfn.ISOWEEKNUM(Unique_Data[[#This Row],[Created On]])</f>
        <v>7</v>
      </c>
      <c r="N242" s="73">
        <f>60*Unique_Data[[#This Row],[Downtime (hr.)]]</f>
        <v>30</v>
      </c>
      <c r="O242" s="73" t="str" cm="1">
        <f t="array" ref="O242">_xlfn.LET(
    _xlpm.text, LOWER(H242),
    _xlpm.keywords, Table2[Keyword],
    _xlpm.score,
        _xlfn.BYROW(_xlpm.keywords,
            _xlfn.LAMBDA(_xlpm.k,
                SUM(--ISNUMBER(SEARCH(_xlfn.TEXTSPLIT(LOWER(_xlpm.k)," "), _xlpm.text)))
            )
        ),
    _xlpm.bestMatch, _xlfn.XMATCH(MAX(_xlpm.score), _xlpm.score),
    IF(MAX(_xlpm.score)=0, "Other", INDEX(_xlpm.keywords, _xlpm.bestMatch))
)</f>
        <v>Power Cut</v>
      </c>
      <c r="P242" s="73" t="str">
        <f>IFERROR(INDEX(Table11[Failure Mode],MATCH(O242,Table11[Keyword],0)),"General Failure Mode")</f>
        <v>Power Supply Interruption</v>
      </c>
      <c r="Q242" s="74" t="str">
        <f>IFERROR(INDEX(Table12[Failure Effect],MATCH(P242,Table12[Failure Mode],0)),"Operational performance degradation and need for maintenance review.")</f>
        <v>Complete equipment stoppage, loss of production, and potential reset/restart delays.</v>
      </c>
      <c r="R242" s="73">
        <f>IFERROR(INDEX(Table13[Base Severity],MATCH(C242,Table13[Equipment Class],0)),6)</f>
        <v>9</v>
      </c>
      <c r="S242" s="73">
        <f>IFERROR(INDEX(Table2[Severity],MATCH(O242,Table2[Keyword],0)),0)</f>
        <v>9</v>
      </c>
      <c r="T242" s="73">
        <f>IFERROR(LOOKUP(N242,Table6[Minutes],Table6[Severity]),0)</f>
        <v>5</v>
      </c>
      <c r="U242" s="73">
        <f>MAX(ROUNDUP(AVERAGE(R242,T242),0),Unique_Data[[#This Row],[Keyword Severity]])</f>
        <v>9</v>
      </c>
      <c r="V242" s="73">
        <f>IFERROR(INDEX(Table5[Detectability],MATCH(O242,Table5[Keyword],0)),IFERROR(INDEX(Table13[Default Detectability],MATCH(C242,Table13[Equipment Class],0)),6))</f>
        <v>7</v>
      </c>
      <c r="W242" s="73">
        <f t="shared" si="12"/>
        <v>2</v>
      </c>
      <c r="X242" s="75">
        <f t="shared" si="13"/>
        <v>126</v>
      </c>
      <c r="Y242" s="74" t="str">
        <f>IFERROR(INDEX(Table10[Recommended Action],MATCH(O242,Table10[Keyword],0)),"Review failure &amp; perform RCA")</f>
        <v>Check substation logs, verify supply and UPS; implement auto-recovery and alarm escalation.</v>
      </c>
      <c r="Z242" s="11" t="s">
        <v>14271</v>
      </c>
      <c r="AA242" s="31" t="s">
        <v>14544</v>
      </c>
      <c r="AB242" s="31" t="s">
        <v>14545</v>
      </c>
      <c r="AC242" s="73" t="str">
        <f t="shared" si="14"/>
        <v>Medium</v>
      </c>
      <c r="AD242" s="76">
        <v>46198</v>
      </c>
      <c r="AE242" s="75">
        <f>Unique_Data[[#This Row],[Severity (S)]]</f>
        <v>9</v>
      </c>
      <c r="AF242" s="75" cm="1">
        <f t="array" ref="AF24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242" s="75" cm="1">
        <f t="array" ref="AG24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42" s="75">
        <f t="shared" si="15"/>
        <v>45</v>
      </c>
      <c r="AI242" s="77" t="str" cm="1">
        <f t="array" aca="1" ref="AI242" ca="1">_xlfn.IFS(ISBLANK(Unique_Data[[#This Row],[Updated Action]]),"Open",NOT(ISBLANK(Unique_Data[[#This Row],[Updated Action]])),"Finished",AND(NOT(ISBLANK(Unique_Data[[#This Row],[Updated Action]])),Unique_Data[[#This Row],[Due date]]&gt;=TODAY()),"In Progress",Unique_Data[[#This Row],[Due date]]&lt;TODAY(),"Overdue")</f>
        <v>Finished</v>
      </c>
      <c r="AJ242" s="33"/>
    </row>
    <row r="243" spans="1:36">
      <c r="A243" s="11">
        <v>1300000076</v>
      </c>
      <c r="B243" s="11" t="s">
        <v>106</v>
      </c>
      <c r="C243" s="11" t="s">
        <v>16</v>
      </c>
      <c r="D243" s="12">
        <v>46068</v>
      </c>
      <c r="E243" s="11" t="s">
        <v>13</v>
      </c>
      <c r="F243"/>
      <c r="G243"/>
      <c r="H243" s="35" t="s">
        <v>234</v>
      </c>
      <c r="I243" s="71">
        <v>46067.59375</v>
      </c>
      <c r="J243" s="71">
        <v>46067.604166666664</v>
      </c>
      <c r="K243" s="11">
        <v>0.25</v>
      </c>
      <c r="L243" s="72">
        <v>46054</v>
      </c>
      <c r="M243" s="73">
        <f>_xlfn.ISOWEEKNUM(Unique_Data[[#This Row],[Created On]])</f>
        <v>7</v>
      </c>
      <c r="N243" s="73">
        <f>60*Unique_Data[[#This Row],[Downtime (hr.)]]</f>
        <v>15</v>
      </c>
      <c r="O243" s="73" t="str" cm="1">
        <f t="array" ref="O243">_xlfn.LET(
    _xlpm.text, LOWER(H243),
    _xlpm.keywords, Table2[Keyword],
    _xlpm.score,
        _xlfn.BYROW(_xlpm.keywords,
            _xlfn.LAMBDA(_xlpm.k,
                SUM(--ISNUMBER(SEARCH(_xlfn.TEXTSPLIT(LOWER(_xlpm.k)," "), _xlpm.text)))
            )
        ),
    _xlpm.bestMatch, _xlfn.XMATCH(MAX(_xlpm.score), _xlpm.score),
    IF(MAX(_xlpm.score)=0, "Other", INDEX(_xlpm.keywords, _xlpm.bestMatch))
)</f>
        <v>Wire Rope</v>
      </c>
      <c r="P243" s="73" t="str">
        <f>IFERROR(INDEX(Table11[Failure Mode],MATCH(O243,Table11[Keyword],0)),"General Failure Mode")</f>
        <v>Wire Rope / Hoist Rope Fault</v>
      </c>
      <c r="Q243" s="74" t="str">
        <f>IFERROR(INDEX(Table12[Failure Effect],MATCH(P243,Table12[Failure Mode],0)),"Operational performance degradation and need for maintenance review.")</f>
        <v>Critical lifting safety risk, potential load handling stoppage, and mandatory equipment isolation.</v>
      </c>
      <c r="R243" s="73">
        <f>IFERROR(INDEX(Table13[Base Severity],MATCH(C243,Table13[Equipment Class],0)),6)</f>
        <v>8</v>
      </c>
      <c r="S243" s="73">
        <f>IFERROR(INDEX(Table2[Severity],MATCH(O243,Table2[Keyword],0)),0)</f>
        <v>8</v>
      </c>
      <c r="T243" s="73">
        <f>IFERROR(LOOKUP(N243,Table6[Minutes],Table6[Severity]),0)</f>
        <v>4</v>
      </c>
      <c r="U243" s="73">
        <f>MAX(ROUNDUP(AVERAGE(R243,T243),0),Unique_Data[[#This Row],[Keyword Severity]])</f>
        <v>8</v>
      </c>
      <c r="V243" s="73">
        <f>IFERROR(INDEX(Table5[Detectability],MATCH(O243,Table5[Keyword],0)),IFERROR(INDEX(Table13[Default Detectability],MATCH(C243,Table13[Equipment Class],0)),6))</f>
        <v>2</v>
      </c>
      <c r="W243" s="73">
        <f t="shared" si="12"/>
        <v>1</v>
      </c>
      <c r="X243" s="75">
        <f t="shared" si="13"/>
        <v>16</v>
      </c>
      <c r="Y243" s="74" t="str">
        <f>IFERROR(INDEX(Table10[Recommended Action],MATCH(O243,Table10[Keyword],0)),"Review failure &amp; perform RCA")</f>
        <v>Inspect hoist ropes; check tensioners and drums; replace if worn.</v>
      </c>
      <c r="Z243" s="11" t="s">
        <v>14271</v>
      </c>
      <c r="AA243" s="31" t="s">
        <v>14386</v>
      </c>
      <c r="AB243" s="31" t="s">
        <v>14522</v>
      </c>
      <c r="AC243" s="73" t="str">
        <f t="shared" si="14"/>
        <v>Low</v>
      </c>
      <c r="AD243" s="76">
        <v>46202</v>
      </c>
      <c r="AE243" s="75">
        <f>Unique_Data[[#This Row],[Severity (S)]]</f>
        <v>8</v>
      </c>
      <c r="AF243" s="75" cm="1">
        <f t="array" ref="AF24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43" s="75" cm="1">
        <f t="array" ref="AG24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43" s="75">
        <f t="shared" si="15"/>
        <v>16</v>
      </c>
      <c r="AI243" s="77" t="str" cm="1">
        <f t="array" aca="1" ref="AI243" ca="1">_xlfn.IFS(ISBLANK(Unique_Data[[#This Row],[Updated Action]]),"Open",NOT(ISBLANK(Unique_Data[[#This Row],[Updated Action]])),"Finished",AND(NOT(ISBLANK(Unique_Data[[#This Row],[Updated Action]])),Unique_Data[[#This Row],[Due date]]&gt;=TODAY()),"In Progress",Unique_Data[[#This Row],[Due date]]&lt;TODAY(),"Overdue")</f>
        <v>Finished</v>
      </c>
      <c r="AJ243" s="33"/>
    </row>
    <row r="244" spans="1:36">
      <c r="A244" s="11">
        <v>1300000077</v>
      </c>
      <c r="B244" s="11" t="s">
        <v>47</v>
      </c>
      <c r="C244" s="11" t="s">
        <v>12</v>
      </c>
      <c r="D244" s="12">
        <v>46068</v>
      </c>
      <c r="E244" s="11" t="s">
        <v>13</v>
      </c>
      <c r="F244"/>
      <c r="G244"/>
      <c r="H244" s="35" t="s">
        <v>235</v>
      </c>
      <c r="I244" s="71">
        <v>46067.6875</v>
      </c>
      <c r="J244" s="71">
        <v>46067.708333333336</v>
      </c>
      <c r="K244" s="11">
        <v>0.5</v>
      </c>
      <c r="L244" s="72">
        <v>46054</v>
      </c>
      <c r="M244" s="73">
        <f>_xlfn.ISOWEEKNUM(Unique_Data[[#This Row],[Created On]])</f>
        <v>7</v>
      </c>
      <c r="N244" s="73">
        <f>60*Unique_Data[[#This Row],[Downtime (hr.)]]</f>
        <v>30</v>
      </c>
      <c r="O244" s="73" t="str" cm="1">
        <f t="array" ref="O244">_xlfn.LET(
    _xlpm.text, LOWER(H244),
    _xlpm.keywords, Table2[Keyword],
    _xlpm.score,
        _xlfn.BYROW(_xlpm.keywords,
            _xlfn.LAMBDA(_xlpm.k,
                SUM(--ISNUMBER(SEARCH(_xlfn.TEXTSPLIT(LOWER(_xlpm.k)," "), _xlpm.text)))
            )
        ),
    _xlpm.bestMatch, _xlfn.XMATCH(MAX(_xlpm.score), _xlpm.score),
    IF(MAX(_xlpm.score)=0, "Other", INDEX(_xlpm.keywords, _xlpm.bestMatch))
)</f>
        <v>Wrong Landed</v>
      </c>
      <c r="P244" s="73" t="str">
        <f>IFERROR(INDEX(Table11[Failure Mode],MATCH(O244,Table11[Keyword],0)),"General Failure Mode")</f>
        <v>Landing / Positioning Fault</v>
      </c>
      <c r="Q244" s="74" t="str">
        <f>IFERROR(INDEX(Table12[Failure Effect],MATCH(P244,Table12[Failure Mode],0)),"Operational performance degradation and need for maintenance review.")</f>
        <v>Mislanding, handling delay, risk of cargo/spreader damage, and reduced operating accuracy.</v>
      </c>
      <c r="R244" s="73">
        <f>IFERROR(INDEX(Table13[Base Severity],MATCH(C244,Table13[Equipment Class],0)),6)</f>
        <v>9</v>
      </c>
      <c r="S244" s="73">
        <f>IFERROR(INDEX(Table2[Severity],MATCH(O244,Table2[Keyword],0)),0)</f>
        <v>6</v>
      </c>
      <c r="T244" s="73">
        <f>IFERROR(LOOKUP(N244,Table6[Minutes],Table6[Severity]),0)</f>
        <v>5</v>
      </c>
      <c r="U244" s="73">
        <f>MAX(ROUNDUP(AVERAGE(R244,T244),0),Unique_Data[[#This Row],[Keyword Severity]])</f>
        <v>7</v>
      </c>
      <c r="V244" s="73">
        <f>IFERROR(INDEX(Table5[Detectability],MATCH(O244,Table5[Keyword],0)),IFERROR(INDEX(Table13[Default Detectability],MATCH(C244,Table13[Equipment Class],0)),6))</f>
        <v>8</v>
      </c>
      <c r="W244" s="73">
        <f t="shared" si="12"/>
        <v>2</v>
      </c>
      <c r="X244" s="75">
        <f t="shared" si="13"/>
        <v>112</v>
      </c>
      <c r="Y244" s="74" t="str">
        <f>IFERROR(INDEX(Table10[Recommended Action],MATCH(O244,Table10[Keyword],0)),"Review failure &amp; perform RCA")</f>
        <v>Check landing sensors and operator guidance; calibrate spreader position sensors.</v>
      </c>
      <c r="Z244" s="11" t="s">
        <v>14271</v>
      </c>
      <c r="AA244" s="31" t="s">
        <v>14462</v>
      </c>
      <c r="AB244" s="31" t="s">
        <v>14463</v>
      </c>
      <c r="AC244" s="73" t="str">
        <f t="shared" si="14"/>
        <v>Medium</v>
      </c>
      <c r="AD244" s="76">
        <v>46172</v>
      </c>
      <c r="AE244" s="75">
        <f>Unique_Data[[#This Row],[Severity (S)]]</f>
        <v>7</v>
      </c>
      <c r="AF244" s="75" cm="1">
        <f t="array" ref="AF24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244" s="75" cm="1">
        <f t="array" ref="AG24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44" s="75">
        <f t="shared" si="15"/>
        <v>112</v>
      </c>
      <c r="AI244" s="77" t="str" cm="1">
        <f t="array" aca="1" ref="AI244" ca="1">_xlfn.IFS(ISBLANK(Unique_Data[[#This Row],[Updated Action]]),"Open",NOT(ISBLANK(Unique_Data[[#This Row],[Updated Action]])),"Finished",AND(NOT(ISBLANK(Unique_Data[[#This Row],[Updated Action]])),Unique_Data[[#This Row],[Due date]]&gt;=TODAY()),"In Progress",Unique_Data[[#This Row],[Due date]]&lt;TODAY(),"Overdue")</f>
        <v>Finished</v>
      </c>
      <c r="AJ244" s="33"/>
    </row>
    <row r="245" spans="1:36">
      <c r="A245" s="11">
        <v>1300000078</v>
      </c>
      <c r="B245" s="11" t="s">
        <v>40</v>
      </c>
      <c r="C245" s="11" t="s">
        <v>16</v>
      </c>
      <c r="D245" s="12">
        <v>46068</v>
      </c>
      <c r="E245" s="11" t="s">
        <v>13</v>
      </c>
      <c r="F245"/>
      <c r="G245"/>
      <c r="H245" s="35" t="s">
        <v>236</v>
      </c>
      <c r="I245" s="71">
        <v>46067.75</v>
      </c>
      <c r="J245" s="71">
        <v>46067.770833333336</v>
      </c>
      <c r="K245" s="11">
        <v>0.5</v>
      </c>
      <c r="L245" s="72">
        <v>46054</v>
      </c>
      <c r="M245" s="73">
        <f>_xlfn.ISOWEEKNUM(Unique_Data[[#This Row],[Created On]])</f>
        <v>7</v>
      </c>
      <c r="N245" s="73">
        <f>60*Unique_Data[[#This Row],[Downtime (hr.)]]</f>
        <v>30</v>
      </c>
      <c r="O245" s="73" t="str" cm="1">
        <f t="array" ref="O245">_xlfn.LET(
    _xlpm.text, LOWER(H245),
    _xlpm.keywords, Table2[Keyword],
    _xlpm.score,
        _xlfn.BYROW(_xlpm.keywords,
            _xlfn.LAMBDA(_xlpm.k,
                SUM(--ISNUMBER(SEARCH(_xlfn.TEXTSPLIT(LOWER(_xlpm.k)," "), _xlpm.text)))
            )
        ),
    _xlpm.bestMatch, _xlfn.XMATCH(MAX(_xlpm.score), _xlpm.score),
    IF(MAX(_xlpm.score)=0, "Other", INDEX(_xlpm.keywords, _xlpm.bestMatch))
)</f>
        <v>Steering</v>
      </c>
      <c r="P245" s="73" t="str">
        <f>IFERROR(INDEX(Table11[Failure Mode],MATCH(O245,Table11[Keyword],0)),"General Failure Mode")</f>
        <v>Steering System Fault</v>
      </c>
      <c r="Q245" s="74" t="str">
        <f>IFERROR(INDEX(Table12[Failure Effect],MATCH(P245,Table12[Failure Mode],0)),"Operational performance degradation and need for maintenance review.")</f>
        <v>Poor maneuverability, travel misalignment, safety risk, and operational delay.</v>
      </c>
      <c r="R245" s="73">
        <f>IFERROR(INDEX(Table13[Base Severity],MATCH(C245,Table13[Equipment Class],0)),6)</f>
        <v>8</v>
      </c>
      <c r="S245" s="73">
        <f>IFERROR(INDEX(Table2[Severity],MATCH(O245,Table2[Keyword],0)),0)</f>
        <v>6</v>
      </c>
      <c r="T245" s="73">
        <f>IFERROR(LOOKUP(N245,Table6[Minutes],Table6[Severity]),0)</f>
        <v>5</v>
      </c>
      <c r="U245" s="73">
        <f>MAX(ROUNDUP(AVERAGE(R245,T245),0),Unique_Data[[#This Row],[Keyword Severity]])</f>
        <v>7</v>
      </c>
      <c r="V245" s="73">
        <f>IFERROR(INDEX(Table5[Detectability],MATCH(O245,Table5[Keyword],0)),IFERROR(INDEX(Table13[Default Detectability],MATCH(C245,Table13[Equipment Class],0)),6))</f>
        <v>2</v>
      </c>
      <c r="W245" s="73">
        <f t="shared" si="12"/>
        <v>6</v>
      </c>
      <c r="X245" s="75">
        <f t="shared" si="13"/>
        <v>84</v>
      </c>
      <c r="Y245" s="74" t="str">
        <f>IFERROR(INDEX(Table10[Recommended Action],MATCH(O245,Table10[Keyword],0)),"Review failure &amp; perform RCA")</f>
        <v>Calibrate auto-steering; inspect linkages/sensors; realign wheels.</v>
      </c>
      <c r="Z245" s="11" t="s">
        <v>14271</v>
      </c>
      <c r="AA245" s="31" t="s">
        <v>14386</v>
      </c>
      <c r="AB245" s="31" t="s">
        <v>14522</v>
      </c>
      <c r="AC245" s="73" t="str">
        <f t="shared" si="14"/>
        <v>Low</v>
      </c>
      <c r="AD245" s="76">
        <v>46202</v>
      </c>
      <c r="AE245" s="75">
        <f>Unique_Data[[#This Row],[Severity (S)]]</f>
        <v>7</v>
      </c>
      <c r="AF245" s="75" cm="1">
        <f t="array" ref="AF24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45" s="75" cm="1">
        <f t="array" ref="AG24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45" s="75">
        <f t="shared" si="15"/>
        <v>84</v>
      </c>
      <c r="AI245" s="77" t="str" cm="1">
        <f t="array" aca="1" ref="AI245" ca="1">_xlfn.IFS(ISBLANK(Unique_Data[[#This Row],[Updated Action]]),"Open",NOT(ISBLANK(Unique_Data[[#This Row],[Updated Action]])),"Finished",AND(NOT(ISBLANK(Unique_Data[[#This Row],[Updated Action]])),Unique_Data[[#This Row],[Due date]]&gt;=TODAY()),"In Progress",Unique_Data[[#This Row],[Due date]]&lt;TODAY(),"Overdue")</f>
        <v>Finished</v>
      </c>
      <c r="AJ245" s="33"/>
    </row>
    <row r="246" spans="1:36">
      <c r="A246" s="11">
        <v>1300000079</v>
      </c>
      <c r="B246" s="11" t="s">
        <v>237</v>
      </c>
      <c r="C246" s="11" t="s">
        <v>25</v>
      </c>
      <c r="D246" s="12">
        <v>46068</v>
      </c>
      <c r="E246" s="11" t="s">
        <v>13</v>
      </c>
      <c r="F246"/>
      <c r="G246"/>
      <c r="H246" s="35" t="s">
        <v>238</v>
      </c>
      <c r="I246" s="71">
        <v>46067.760416666664</v>
      </c>
      <c r="J246" s="71">
        <v>46067.770833333336</v>
      </c>
      <c r="K246" s="11">
        <v>0.25</v>
      </c>
      <c r="L246" s="72">
        <v>46054</v>
      </c>
      <c r="M246" s="73">
        <f>_xlfn.ISOWEEKNUM(Unique_Data[[#This Row],[Created On]])</f>
        <v>7</v>
      </c>
      <c r="N246" s="73">
        <f>60*Unique_Data[[#This Row],[Downtime (hr.)]]</f>
        <v>15</v>
      </c>
      <c r="O246" s="73" t="str" cm="1">
        <f t="array" ref="O246">_xlfn.LET(
    _xlpm.text, LOWER(H246),
    _xlpm.keywords, Table2[Keyword],
    _xlpm.score,
        _xlfn.BYROW(_xlpm.keywords,
            _xlfn.LAMBDA(_xlpm.k,
                SUM(--ISNUMBER(SEARCH(_xlfn.TEXTSPLIT(LOWER(_xlpm.k)," "), _xlpm.text)))
            )
        ),
    _xlpm.bestMatch, _xlfn.XMATCH(MAX(_xlpm.score), _xlpm.score),
    IF(MAX(_xlpm.score)=0, "Other", INDEX(_xlpm.keywords, _xlpm.bestMatch))
)</f>
        <v>Other</v>
      </c>
      <c r="P246" s="73" t="str">
        <f>IFERROR(INDEX(Table11[Failure Mode],MATCH(O246,Table11[Keyword],0)),"General Failure Mode")</f>
        <v>General Failure Mode</v>
      </c>
      <c r="Q246" s="74" t="str">
        <f>IFERROR(INDEX(Table12[Failure Effect],MATCH(P246,Table12[Failure Mode],0)),"Operational performance degradation and need for maintenance review.")</f>
        <v>Operational performance degradation and need for maintenance review.</v>
      </c>
      <c r="R246" s="73">
        <f>IFERROR(INDEX(Table13[Base Severity],MATCH(C246,Table13[Equipment Class],0)),6)</f>
        <v>6</v>
      </c>
      <c r="S246" s="73">
        <f>IFERROR(INDEX(Table2[Severity],MATCH(O246,Table2[Keyword],0)),0)</f>
        <v>0</v>
      </c>
      <c r="T246" s="73">
        <f>IFERROR(LOOKUP(N246,Table6[Minutes],Table6[Severity]),0)</f>
        <v>4</v>
      </c>
      <c r="U246" s="73">
        <f>MAX(ROUNDUP(AVERAGE(R246,T246),0),Unique_Data[[#This Row],[Keyword Severity]])</f>
        <v>5</v>
      </c>
      <c r="V246" s="73">
        <f>IFERROR(INDEX(Table5[Detectability],MATCH(O246,Table5[Keyword],0)),IFERROR(INDEX(Table13[Default Detectability],MATCH(C246,Table13[Equipment Class],0)),6))</f>
        <v>6</v>
      </c>
      <c r="W246" s="73">
        <f t="shared" si="12"/>
        <v>1</v>
      </c>
      <c r="X246" s="75">
        <f t="shared" si="13"/>
        <v>30</v>
      </c>
      <c r="Y246" s="74" t="str">
        <f>IFERROR(INDEX(Table10[Recommended Action],MATCH(O246,Table10[Keyword],0)),"Review failure &amp; perform RCA")</f>
        <v>Review failure &amp; perform RCA</v>
      </c>
      <c r="Z246" s="11" t="s">
        <v>14271</v>
      </c>
      <c r="AA246" s="31" t="s">
        <v>14546</v>
      </c>
      <c r="AB246" s="31" t="s">
        <v>14547</v>
      </c>
      <c r="AC246" s="73" t="str">
        <f t="shared" si="14"/>
        <v>Low</v>
      </c>
      <c r="AD246" s="76">
        <v>46196</v>
      </c>
      <c r="AE246" s="75">
        <f>Unique_Data[[#This Row],[Severity (S)]]</f>
        <v>5</v>
      </c>
      <c r="AF246" s="75" cm="1">
        <f t="array" ref="AF24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46" s="75" cm="1">
        <f t="array" ref="AG24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46" s="75">
        <f t="shared" si="15"/>
        <v>20</v>
      </c>
      <c r="AI246" s="77" t="str" cm="1">
        <f t="array" aca="1" ref="AI246" ca="1">_xlfn.IFS(ISBLANK(Unique_Data[[#This Row],[Updated Action]]),"Open",NOT(ISBLANK(Unique_Data[[#This Row],[Updated Action]])),"Finished",AND(NOT(ISBLANK(Unique_Data[[#This Row],[Updated Action]])),Unique_Data[[#This Row],[Due date]]&gt;=TODAY()),"In Progress",Unique_Data[[#This Row],[Due date]]&lt;TODAY(),"Overdue")</f>
        <v>Finished</v>
      </c>
      <c r="AJ246" s="33"/>
    </row>
    <row r="247" spans="1:36">
      <c r="A247" s="11">
        <v>1300000080</v>
      </c>
      <c r="B247" s="11" t="s">
        <v>18</v>
      </c>
      <c r="C247" s="11" t="s">
        <v>12</v>
      </c>
      <c r="D247" s="12">
        <v>46068</v>
      </c>
      <c r="E247" s="11" t="s">
        <v>13</v>
      </c>
      <c r="F247"/>
      <c r="G247"/>
      <c r="H247" s="35" t="s">
        <v>239</v>
      </c>
      <c r="I247" s="71">
        <v>46067.826388888891</v>
      </c>
      <c r="J247" s="71">
        <v>46067.847222222219</v>
      </c>
      <c r="K247" s="11">
        <v>0.5</v>
      </c>
      <c r="L247" s="72">
        <v>46054</v>
      </c>
      <c r="M247" s="73">
        <f>_xlfn.ISOWEEKNUM(Unique_Data[[#This Row],[Created On]])</f>
        <v>7</v>
      </c>
      <c r="N247" s="73">
        <f>60*Unique_Data[[#This Row],[Downtime (hr.)]]</f>
        <v>30</v>
      </c>
      <c r="O247" s="73" t="str" cm="1">
        <f t="array" ref="O247">_xlfn.LET(
    _xlpm.text, LOWER(H247),
    _xlpm.keywords, Table2[Keyword],
    _xlpm.score,
        _xlfn.BYROW(_xlpm.keywords,
            _xlfn.LAMBDA(_xlpm.k,
                SUM(--ISNUMBER(SEARCH(_xlfn.TEXTSPLIT(LOWER(_xlpm.k)," "), _xlpm.text)))
            )
        ),
    _xlpm.bestMatch, _xlfn.XMATCH(MAX(_xlpm.score), _xlpm.score),
    IF(MAX(_xlpm.score)=0, "Other", INDEX(_xlpm.keywords, _xlpm.bestMatch))
)</f>
        <v>Other</v>
      </c>
      <c r="P247" s="73" t="str">
        <f>IFERROR(INDEX(Table11[Failure Mode],MATCH(O247,Table11[Keyword],0)),"General Failure Mode")</f>
        <v>General Failure Mode</v>
      </c>
      <c r="Q247" s="74" t="str">
        <f>IFERROR(INDEX(Table12[Failure Effect],MATCH(P247,Table12[Failure Mode],0)),"Operational performance degradation and need for maintenance review.")</f>
        <v>Operational performance degradation and need for maintenance review.</v>
      </c>
      <c r="R247" s="73">
        <f>IFERROR(INDEX(Table13[Base Severity],MATCH(C247,Table13[Equipment Class],0)),6)</f>
        <v>9</v>
      </c>
      <c r="S247" s="73">
        <f>IFERROR(INDEX(Table2[Severity],MATCH(O247,Table2[Keyword],0)),0)</f>
        <v>0</v>
      </c>
      <c r="T247" s="73">
        <f>IFERROR(LOOKUP(N247,Table6[Minutes],Table6[Severity]),0)</f>
        <v>5</v>
      </c>
      <c r="U247" s="73">
        <f>MAX(ROUNDUP(AVERAGE(R247,T247),0),Unique_Data[[#This Row],[Keyword Severity]])</f>
        <v>7</v>
      </c>
      <c r="V247" s="73">
        <f>IFERROR(INDEX(Table5[Detectability],MATCH(O247,Table5[Keyword],0)),IFERROR(INDEX(Table13[Default Detectability],MATCH(C247,Table13[Equipment Class],0)),6))</f>
        <v>4</v>
      </c>
      <c r="W247" s="73">
        <f t="shared" si="12"/>
        <v>5</v>
      </c>
      <c r="X247" s="75">
        <f t="shared" si="13"/>
        <v>140</v>
      </c>
      <c r="Y247" s="74" t="str">
        <f>IFERROR(INDEX(Table10[Recommended Action],MATCH(O247,Table10[Keyword],0)),"Review failure &amp; perform RCA")</f>
        <v>Review failure &amp; perform RCA</v>
      </c>
      <c r="Z247" s="11" t="s">
        <v>14271</v>
      </c>
      <c r="AA247" s="31" t="s">
        <v>14353</v>
      </c>
      <c r="AB247" s="31" t="s">
        <v>14363</v>
      </c>
      <c r="AC247" s="73" t="str">
        <f t="shared" si="14"/>
        <v>Medium</v>
      </c>
      <c r="AD247" s="76">
        <v>46187</v>
      </c>
      <c r="AE247" s="75">
        <f>Unique_Data[[#This Row],[Severity (S)]]</f>
        <v>7</v>
      </c>
      <c r="AF247" s="75" cm="1">
        <f t="array" ref="AF24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47" s="75" cm="1">
        <f t="array" ref="AG24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47" s="75">
        <f t="shared" si="15"/>
        <v>140</v>
      </c>
      <c r="AI247" s="77" t="str" cm="1">
        <f t="array" aca="1" ref="AI247" ca="1">_xlfn.IFS(ISBLANK(Unique_Data[[#This Row],[Updated Action]]),"Open",NOT(ISBLANK(Unique_Data[[#This Row],[Updated Action]])),"Finished",AND(NOT(ISBLANK(Unique_Data[[#This Row],[Updated Action]])),Unique_Data[[#This Row],[Due date]]&gt;=TODAY()),"In Progress",Unique_Data[[#This Row],[Due date]]&lt;TODAY(),"Overdue")</f>
        <v>Finished</v>
      </c>
      <c r="AJ247" s="33"/>
    </row>
    <row r="248" spans="1:36">
      <c r="A248" s="11">
        <v>1300000081</v>
      </c>
      <c r="B248" s="11" t="s">
        <v>61</v>
      </c>
      <c r="C248" s="11" t="s">
        <v>12</v>
      </c>
      <c r="D248" s="12">
        <v>46068</v>
      </c>
      <c r="E248" s="11" t="s">
        <v>13</v>
      </c>
      <c r="F248"/>
      <c r="G248"/>
      <c r="H248" s="35" t="s">
        <v>240</v>
      </c>
      <c r="I248" s="71">
        <v>46067.802083333336</v>
      </c>
      <c r="J248" s="71">
        <v>46067.8125</v>
      </c>
      <c r="K248" s="11">
        <v>0.25</v>
      </c>
      <c r="L248" s="72">
        <v>46054</v>
      </c>
      <c r="M248" s="73">
        <f>_xlfn.ISOWEEKNUM(Unique_Data[[#This Row],[Created On]])</f>
        <v>7</v>
      </c>
      <c r="N248" s="73">
        <f>60*Unique_Data[[#This Row],[Downtime (hr.)]]</f>
        <v>15</v>
      </c>
      <c r="O248" s="73" t="str" cm="1">
        <f t="array" ref="O248">_xlfn.LET(
    _xlpm.text, LOWER(H248),
    _xlpm.keywords, Table2[Keyword],
    _xlpm.score,
        _xlfn.BYROW(_xlpm.keywords,
            _xlfn.LAMBDA(_xlpm.k,
                SUM(--ISNUMBER(SEARCH(_xlfn.TEXTSPLIT(LOWER(_xlpm.k)," "), _xlpm.text)))
            )
        ),
    _xlpm.bestMatch, _xlfn.XMATCH(MAX(_xlpm.score), _xlpm.score),
    IF(MAX(_xlpm.score)=0, "Other", INDEX(_xlpm.keywords, _xlpm.bestMatch))
)</f>
        <v>Wrong Landed</v>
      </c>
      <c r="P248" s="73" t="str">
        <f>IFERROR(INDEX(Table11[Failure Mode],MATCH(O248,Table11[Keyword],0)),"General Failure Mode")</f>
        <v>Landing / Positioning Fault</v>
      </c>
      <c r="Q248" s="74" t="str">
        <f>IFERROR(INDEX(Table12[Failure Effect],MATCH(P248,Table12[Failure Mode],0)),"Operational performance degradation and need for maintenance review.")</f>
        <v>Mislanding, handling delay, risk of cargo/spreader damage, and reduced operating accuracy.</v>
      </c>
      <c r="R248" s="73">
        <f>IFERROR(INDEX(Table13[Base Severity],MATCH(C248,Table13[Equipment Class],0)),6)</f>
        <v>9</v>
      </c>
      <c r="S248" s="73">
        <f>IFERROR(INDEX(Table2[Severity],MATCH(O248,Table2[Keyword],0)),0)</f>
        <v>6</v>
      </c>
      <c r="T248" s="73">
        <f>IFERROR(LOOKUP(N248,Table6[Minutes],Table6[Severity]),0)</f>
        <v>4</v>
      </c>
      <c r="U248" s="73">
        <f>MAX(ROUNDUP(AVERAGE(R248,T248),0),Unique_Data[[#This Row],[Keyword Severity]])</f>
        <v>7</v>
      </c>
      <c r="V248" s="73">
        <f>IFERROR(INDEX(Table5[Detectability],MATCH(O248,Table5[Keyword],0)),IFERROR(INDEX(Table13[Default Detectability],MATCH(C248,Table13[Equipment Class],0)),6))</f>
        <v>8</v>
      </c>
      <c r="W248" s="73">
        <f t="shared" si="12"/>
        <v>3</v>
      </c>
      <c r="X248" s="75">
        <f t="shared" si="13"/>
        <v>168</v>
      </c>
      <c r="Y248" s="74" t="str">
        <f>IFERROR(INDEX(Table10[Recommended Action],MATCH(O248,Table10[Keyword],0)),"Review failure &amp; perform RCA")</f>
        <v>Check landing sensors and operator guidance; calibrate spreader position sensors.</v>
      </c>
      <c r="Z248" s="11" t="s">
        <v>14271</v>
      </c>
      <c r="AA248" s="31" t="s">
        <v>14548</v>
      </c>
      <c r="AB248" s="31" t="s">
        <v>14549</v>
      </c>
      <c r="AC248" s="73" t="str">
        <f t="shared" si="14"/>
        <v>Medium</v>
      </c>
      <c r="AD248" s="76">
        <v>46159</v>
      </c>
      <c r="AE248" s="75">
        <f>Unique_Data[[#This Row],[Severity (S)]]</f>
        <v>7</v>
      </c>
      <c r="AF248" s="75" cm="1">
        <f t="array" ref="AF24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248" s="75" cm="1">
        <f t="array" ref="AG24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248" s="75">
        <f t="shared" si="15"/>
        <v>168</v>
      </c>
      <c r="AI248" s="77" t="str" cm="1">
        <f t="array" aca="1" ref="AI248" ca="1">_xlfn.IFS(ISBLANK(Unique_Data[[#This Row],[Updated Action]]),"Open",NOT(ISBLANK(Unique_Data[[#This Row],[Updated Action]])),"Finished",AND(NOT(ISBLANK(Unique_Data[[#This Row],[Updated Action]])),Unique_Data[[#This Row],[Due date]]&gt;=TODAY()),"In Progress",Unique_Data[[#This Row],[Due date]]&lt;TODAY(),"Overdue")</f>
        <v>Finished</v>
      </c>
      <c r="AJ248" s="33"/>
    </row>
    <row r="249" spans="1:36">
      <c r="A249" s="11">
        <v>1300000082</v>
      </c>
      <c r="B249" s="11" t="s">
        <v>11</v>
      </c>
      <c r="C249" s="11" t="s">
        <v>12</v>
      </c>
      <c r="D249" s="12">
        <v>46073</v>
      </c>
      <c r="E249" s="11" t="s">
        <v>13</v>
      </c>
      <c r="F249"/>
      <c r="G249"/>
      <c r="H249" s="35" t="s">
        <v>241</v>
      </c>
      <c r="I249" s="71">
        <v>46073.017361111109</v>
      </c>
      <c r="J249" s="71">
        <v>46073.027777777781</v>
      </c>
      <c r="K249" s="11">
        <v>0.25</v>
      </c>
      <c r="L249" s="72">
        <v>46054</v>
      </c>
      <c r="M249" s="73">
        <f>_xlfn.ISOWEEKNUM(Unique_Data[[#This Row],[Created On]])</f>
        <v>8</v>
      </c>
      <c r="N249" s="73">
        <f>60*Unique_Data[[#This Row],[Downtime (hr.)]]</f>
        <v>15</v>
      </c>
      <c r="O249" s="73" t="str" cm="1">
        <f t="array" ref="O249">_xlfn.LET(
    _xlpm.text, LOWER(H249),
    _xlpm.keywords, Table2[Keyword],
    _xlpm.score,
        _xlfn.BYROW(_xlpm.keywords,
            _xlfn.LAMBDA(_xlpm.k,
                SUM(--ISNUMBER(SEARCH(_xlfn.TEXTSPLIT(LOWER(_xlpm.k)," "), _xlpm.text)))
            )
        ),
    _xlpm.bestMatch, _xlfn.XMATCH(MAX(_xlpm.score), _xlpm.score),
    IF(MAX(_xlpm.score)=0, "Other", INDEX(_xlpm.keywords, _xlpm.bestMatch))
)</f>
        <v>Wire Rope</v>
      </c>
      <c r="P249" s="73" t="str">
        <f>IFERROR(INDEX(Table11[Failure Mode],MATCH(O249,Table11[Keyword],0)),"General Failure Mode")</f>
        <v>Wire Rope / Hoist Rope Fault</v>
      </c>
      <c r="Q249" s="74" t="str">
        <f>IFERROR(INDEX(Table12[Failure Effect],MATCH(P249,Table12[Failure Mode],0)),"Operational performance degradation and need for maintenance review.")</f>
        <v>Critical lifting safety risk, potential load handling stoppage, and mandatory equipment isolation.</v>
      </c>
      <c r="R249" s="73">
        <f>IFERROR(INDEX(Table13[Base Severity],MATCH(C249,Table13[Equipment Class],0)),6)</f>
        <v>9</v>
      </c>
      <c r="S249" s="73">
        <f>IFERROR(INDEX(Table2[Severity],MATCH(O249,Table2[Keyword],0)),0)</f>
        <v>8</v>
      </c>
      <c r="T249" s="73">
        <f>IFERROR(LOOKUP(N249,Table6[Minutes],Table6[Severity]),0)</f>
        <v>4</v>
      </c>
      <c r="U249" s="73">
        <f>MAX(ROUNDUP(AVERAGE(R249,T249),0),Unique_Data[[#This Row],[Keyword Severity]])</f>
        <v>8</v>
      </c>
      <c r="V249" s="73">
        <f>IFERROR(INDEX(Table5[Detectability],MATCH(O249,Table5[Keyword],0)),IFERROR(INDEX(Table13[Default Detectability],MATCH(C249,Table13[Equipment Class],0)),6))</f>
        <v>2</v>
      </c>
      <c r="W249" s="73">
        <f t="shared" si="12"/>
        <v>1</v>
      </c>
      <c r="X249" s="75">
        <f t="shared" si="13"/>
        <v>16</v>
      </c>
      <c r="Y249" s="74" t="str">
        <f>IFERROR(INDEX(Table10[Recommended Action],MATCH(O249,Table10[Keyword],0)),"Review failure &amp; perform RCA")</f>
        <v>Inspect hoist ropes; check tensioners and drums; replace if worn.</v>
      </c>
      <c r="Z249" s="11" t="s">
        <v>14271</v>
      </c>
      <c r="AA249" s="31" t="s">
        <v>14550</v>
      </c>
      <c r="AB249" s="31" t="s">
        <v>14273</v>
      </c>
      <c r="AC249" s="73" t="str">
        <f t="shared" si="14"/>
        <v>Low</v>
      </c>
      <c r="AD249" s="76">
        <v>46172</v>
      </c>
      <c r="AE249" s="75">
        <f>Unique_Data[[#This Row],[Severity (S)]]</f>
        <v>8</v>
      </c>
      <c r="AF249" s="75" cm="1">
        <f t="array" ref="AF24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49" s="75" cm="1">
        <f t="array" ref="AG24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49" s="75">
        <f t="shared" si="15"/>
        <v>16</v>
      </c>
      <c r="AI249" s="77" t="str" cm="1">
        <f t="array" aca="1" ref="AI249" ca="1">_xlfn.IFS(ISBLANK(Unique_Data[[#This Row],[Updated Action]]),"Open",NOT(ISBLANK(Unique_Data[[#This Row],[Updated Action]])),"Finished",AND(NOT(ISBLANK(Unique_Data[[#This Row],[Updated Action]])),Unique_Data[[#This Row],[Due date]]&gt;=TODAY()),"In Progress",Unique_Data[[#This Row],[Due date]]&lt;TODAY(),"Overdue")</f>
        <v>Finished</v>
      </c>
      <c r="AJ249" s="33"/>
    </row>
    <row r="250" spans="1:36">
      <c r="A250" s="11">
        <v>1300000083</v>
      </c>
      <c r="B250" s="11" t="s">
        <v>242</v>
      </c>
      <c r="C250" s="11" t="s">
        <v>25</v>
      </c>
      <c r="D250" s="12">
        <v>46073</v>
      </c>
      <c r="E250" s="11" t="s">
        <v>13</v>
      </c>
      <c r="F250"/>
      <c r="G250"/>
      <c r="H250" s="35" t="s">
        <v>243</v>
      </c>
      <c r="I250" s="71">
        <v>46073.28125</v>
      </c>
      <c r="J250" s="71">
        <v>46073.291666666664</v>
      </c>
      <c r="K250" s="11">
        <v>0.25</v>
      </c>
      <c r="L250" s="72">
        <v>46054</v>
      </c>
      <c r="M250" s="73">
        <f>_xlfn.ISOWEEKNUM(Unique_Data[[#This Row],[Created On]])</f>
        <v>8</v>
      </c>
      <c r="N250" s="73">
        <f>60*Unique_Data[[#This Row],[Downtime (hr.)]]</f>
        <v>15</v>
      </c>
      <c r="O250" s="73" t="str" cm="1">
        <f t="array" ref="O250">_xlfn.LET(
    _xlpm.text, LOWER(H250),
    _xlpm.keywords, Table2[Keyword],
    _xlpm.score,
        _xlfn.BYROW(_xlpm.keywords,
            _xlfn.LAMBDA(_xlpm.k,
                SUM(--ISNUMBER(SEARCH(_xlfn.TEXTSPLIT(LOWER(_xlpm.k)," "), _xlpm.text)))
            )
        ),
    _xlpm.bestMatch, _xlfn.XMATCH(MAX(_xlpm.score), _xlpm.score),
    IF(MAX(_xlpm.score)=0, "Other", INDEX(_xlpm.keywords, _xlpm.bestMatch))
)</f>
        <v>Leak</v>
      </c>
      <c r="P250" s="73" t="str">
        <f>IFERROR(INDEX(Table11[Failure Mode],MATCH(O250,Table11[Keyword],0)),"General Failure Mode")</f>
        <v>Leakage / Sealing Failure</v>
      </c>
      <c r="Q250" s="74" t="str">
        <f>IFERROR(INDEX(Table12[Failure Effect],MATCH(P250,Table12[Failure Mode],0)),"Operational performance degradation and need for maintenance review.")</f>
        <v>Loss of fluid, contamination risk, performance degradation, and possible secondary component damage.</v>
      </c>
      <c r="R250" s="73">
        <f>IFERROR(INDEX(Table13[Base Severity],MATCH(C250,Table13[Equipment Class],0)),6)</f>
        <v>6</v>
      </c>
      <c r="S250" s="73">
        <f>IFERROR(INDEX(Table2[Severity],MATCH(O250,Table2[Keyword],0)),0)</f>
        <v>5</v>
      </c>
      <c r="T250" s="73">
        <f>IFERROR(LOOKUP(N250,Table6[Minutes],Table6[Severity]),0)</f>
        <v>4</v>
      </c>
      <c r="U250" s="73">
        <f>MAX(ROUNDUP(AVERAGE(R250,T250),0),Unique_Data[[#This Row],[Keyword Severity]])</f>
        <v>5</v>
      </c>
      <c r="V250" s="73">
        <f>IFERROR(INDEX(Table5[Detectability],MATCH(O250,Table5[Keyword],0)),IFERROR(INDEX(Table13[Default Detectability],MATCH(C250,Table13[Equipment Class],0)),6))</f>
        <v>2</v>
      </c>
      <c r="W250" s="73">
        <f t="shared" si="12"/>
        <v>1</v>
      </c>
      <c r="X250" s="75">
        <f t="shared" si="13"/>
        <v>10</v>
      </c>
      <c r="Y250" s="74" t="str">
        <f>IFERROR(INDEX(Table10[Recommended Action],MATCH(O250,Table10[Keyword],0)),"Review failure &amp; perform RCA")</f>
        <v>Identify leak source; replace seals/hoses; clean area and recheck after operation.</v>
      </c>
      <c r="Z250" s="11" t="s">
        <v>14271</v>
      </c>
      <c r="AA250" s="31" t="s">
        <v>14548</v>
      </c>
      <c r="AB250" s="31" t="s">
        <v>14549</v>
      </c>
      <c r="AC250" s="73" t="str">
        <f t="shared" si="14"/>
        <v>Low</v>
      </c>
      <c r="AD250" s="76">
        <v>46159</v>
      </c>
      <c r="AE250" s="75">
        <f>Unique_Data[[#This Row],[Severity (S)]]</f>
        <v>5</v>
      </c>
      <c r="AF250" s="75" cm="1">
        <f t="array" ref="AF25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50" s="75" cm="1">
        <f t="array" ref="AG25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50" s="75">
        <f t="shared" si="15"/>
        <v>10</v>
      </c>
      <c r="AI250" s="77" t="str" cm="1">
        <f t="array" aca="1" ref="AI250" ca="1">_xlfn.IFS(ISBLANK(Unique_Data[[#This Row],[Updated Action]]),"Open",NOT(ISBLANK(Unique_Data[[#This Row],[Updated Action]])),"Finished",AND(NOT(ISBLANK(Unique_Data[[#This Row],[Updated Action]])),Unique_Data[[#This Row],[Due date]]&gt;=TODAY()),"In Progress",Unique_Data[[#This Row],[Due date]]&lt;TODAY(),"Overdue")</f>
        <v>Finished</v>
      </c>
      <c r="AJ250" s="33"/>
    </row>
    <row r="251" spans="1:36">
      <c r="A251" s="11">
        <v>1300000084</v>
      </c>
      <c r="B251" s="11" t="s">
        <v>95</v>
      </c>
      <c r="C251" s="11" t="s">
        <v>16</v>
      </c>
      <c r="D251" s="12">
        <v>46073</v>
      </c>
      <c r="E251" s="11" t="s">
        <v>13</v>
      </c>
      <c r="F251"/>
      <c r="G251"/>
      <c r="H251" s="35" t="s">
        <v>244</v>
      </c>
      <c r="I251" s="71">
        <v>46073.578101851854</v>
      </c>
      <c r="J251" s="71">
        <v>46073.587129629632</v>
      </c>
      <c r="K251" s="11">
        <v>0.22</v>
      </c>
      <c r="L251" s="72">
        <v>46054</v>
      </c>
      <c r="M251" s="73">
        <f>_xlfn.ISOWEEKNUM(Unique_Data[[#This Row],[Created On]])</f>
        <v>8</v>
      </c>
      <c r="N251" s="73">
        <f>60*Unique_Data[[#This Row],[Downtime (hr.)]]</f>
        <v>13.2</v>
      </c>
      <c r="O251" s="73" t="str" cm="1">
        <f t="array" ref="O251">_xlfn.LET(
    _xlpm.text, LOWER(H251),
    _xlpm.keywords, Table2[Keyword],
    _xlpm.score,
        _xlfn.BYROW(_xlpm.keywords,
            _xlfn.LAMBDA(_xlpm.k,
                SUM(--ISNUMBER(SEARCH(_xlfn.TEXTSPLIT(LOWER(_xlpm.k)," "), _xlpm.text)))
            )
        ),
    _xlpm.bestMatch, _xlfn.XMATCH(MAX(_xlpm.score), _xlpm.score),
    IF(MAX(_xlpm.score)=0, "Other", INDEX(_xlpm.keywords, _xlpm.bestMatch))
)</f>
        <v>Engine Start</v>
      </c>
      <c r="P251" s="73" t="str">
        <f>IFERROR(INDEX(Table11[Failure Mode],MATCH(O251,Table11[Keyword],0)),"General Failure Mode")</f>
        <v>Engine Start Failure</v>
      </c>
      <c r="Q251" s="74" t="str">
        <f>IFERROR(INDEX(Table12[Failure Effect],MATCH(P251,Table12[Failure Mode],0)),"Operational performance degradation and need for maintenance review.")</f>
        <v>Equipment cannot be put into service, causing startup delay and lost operating time.</v>
      </c>
      <c r="R251" s="73">
        <f>IFERROR(INDEX(Table13[Base Severity],MATCH(C251,Table13[Equipment Class],0)),6)</f>
        <v>8</v>
      </c>
      <c r="S251" s="73">
        <f>IFERROR(INDEX(Table2[Severity],MATCH(O251,Table2[Keyword],0)),0)</f>
        <v>6</v>
      </c>
      <c r="T251" s="73">
        <f>IFERROR(LOOKUP(N251,Table6[Minutes],Table6[Severity]),0)</f>
        <v>4</v>
      </c>
      <c r="U251" s="73">
        <f>MAX(ROUNDUP(AVERAGE(R251,T251),0),Unique_Data[[#This Row],[Keyword Severity]])</f>
        <v>6</v>
      </c>
      <c r="V251" s="73">
        <f>IFERROR(INDEX(Table5[Detectability],MATCH(O251,Table5[Keyword],0)),IFERROR(INDEX(Table13[Default Detectability],MATCH(C251,Table13[Equipment Class],0)),6))</f>
        <v>4</v>
      </c>
      <c r="W251" s="73">
        <f t="shared" si="12"/>
        <v>1</v>
      </c>
      <c r="X251" s="75">
        <f t="shared" si="13"/>
        <v>24</v>
      </c>
      <c r="Y251" s="74" t="str">
        <f>IFERROR(INDEX(Table10[Recommended Action],MATCH(O251,Table10[Keyword],0)),"Review failure &amp; perform RCA")</f>
        <v>Check battery voltage, starter relay and ECU inputs; verify enable interlocks.</v>
      </c>
      <c r="Z251" s="11" t="s">
        <v>14271</v>
      </c>
      <c r="AA251" s="31" t="s">
        <v>14362</v>
      </c>
      <c r="AB251" s="31" t="s">
        <v>14372</v>
      </c>
      <c r="AC251" s="73" t="str">
        <f t="shared" si="14"/>
        <v>Low</v>
      </c>
      <c r="AD251" s="76">
        <v>46201</v>
      </c>
      <c r="AE251" s="75">
        <f>Unique_Data[[#This Row],[Severity (S)]]</f>
        <v>6</v>
      </c>
      <c r="AF251" s="75" cm="1">
        <f t="array" ref="AF25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51" s="75" cm="1">
        <f t="array" ref="AG25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51" s="75">
        <f t="shared" si="15"/>
        <v>18</v>
      </c>
      <c r="AI251" s="77" t="str" cm="1">
        <f t="array" aca="1" ref="AI251" ca="1">_xlfn.IFS(ISBLANK(Unique_Data[[#This Row],[Updated Action]]),"Open",NOT(ISBLANK(Unique_Data[[#This Row],[Updated Action]])),"Finished",AND(NOT(ISBLANK(Unique_Data[[#This Row],[Updated Action]])),Unique_Data[[#This Row],[Due date]]&gt;=TODAY()),"In Progress",Unique_Data[[#This Row],[Due date]]&lt;TODAY(),"Overdue")</f>
        <v>Finished</v>
      </c>
      <c r="AJ251" s="33"/>
    </row>
    <row r="252" spans="1:36">
      <c r="A252" s="11">
        <v>1300000085</v>
      </c>
      <c r="B252" s="11" t="s">
        <v>93</v>
      </c>
      <c r="C252" s="11" t="s">
        <v>16</v>
      </c>
      <c r="D252" s="12">
        <v>46073</v>
      </c>
      <c r="E252" s="11" t="s">
        <v>13</v>
      </c>
      <c r="F252"/>
      <c r="G252"/>
      <c r="H252" s="35" t="s">
        <v>245</v>
      </c>
      <c r="I252" s="71">
        <v>46073.9375</v>
      </c>
      <c r="J252" s="71">
        <v>46073.944444444445</v>
      </c>
      <c r="K252" s="11">
        <v>0.17</v>
      </c>
      <c r="L252" s="72">
        <v>46054</v>
      </c>
      <c r="M252" s="73">
        <f>_xlfn.ISOWEEKNUM(Unique_Data[[#This Row],[Created On]])</f>
        <v>8</v>
      </c>
      <c r="N252" s="73">
        <f>60*Unique_Data[[#This Row],[Downtime (hr.)]]</f>
        <v>10.200000000000001</v>
      </c>
      <c r="O252" s="73" t="str" cm="1">
        <f t="array" ref="O252">_xlfn.LET(
    _xlpm.text, LOWER(H252),
    _xlpm.keywords, Table2[Keyword],
    _xlpm.score,
        _xlfn.BYROW(_xlpm.keywords,
            _xlfn.LAMBDA(_xlpm.k,
                SUM(--ISNUMBER(SEARCH(_xlfn.TEXTSPLIT(LOWER(_xlpm.k)," "), _xlpm.text)))
            )
        ),
    _xlpm.bestMatch, _xlfn.XMATCH(MAX(_xlpm.score), _xlpm.score),
    IF(MAX(_xlpm.score)=0, "Other", INDEX(_xlpm.keywords, _xlpm.bestMatch))
)</f>
        <v>No Trolley</v>
      </c>
      <c r="P252" s="73" t="str">
        <f>IFERROR(INDEX(Table11[Failure Mode],MATCH(O252,Table11[Keyword],0)),"General Failure Mode")</f>
        <v>Trolley Motion Failure</v>
      </c>
      <c r="Q252" s="74" t="str">
        <f>IFERROR(INDEX(Table12[Failure Effect],MATCH(P252,Table12[Failure Mode],0)),"Operational performance degradation and need for maintenance review.")</f>
        <v>Inability to position spreader correctly, cycle interruption, and handling delay.</v>
      </c>
      <c r="R252" s="73">
        <f>IFERROR(INDEX(Table13[Base Severity],MATCH(C252,Table13[Equipment Class],0)),6)</f>
        <v>8</v>
      </c>
      <c r="S252" s="73">
        <f>IFERROR(INDEX(Table2[Severity],MATCH(O252,Table2[Keyword],0)),0)</f>
        <v>6</v>
      </c>
      <c r="T252" s="73">
        <f>IFERROR(LOOKUP(N252,Table6[Minutes],Table6[Severity]),0)</f>
        <v>4</v>
      </c>
      <c r="U252" s="73">
        <f>MAX(ROUNDUP(AVERAGE(R252,T252),0),Unique_Data[[#This Row],[Keyword Severity]])</f>
        <v>6</v>
      </c>
      <c r="V252" s="73">
        <f>IFERROR(INDEX(Table5[Detectability],MATCH(O252,Table5[Keyword],0)),IFERROR(INDEX(Table13[Default Detectability],MATCH(C252,Table13[Equipment Class],0)),6))</f>
        <v>3</v>
      </c>
      <c r="W252" s="73">
        <f t="shared" si="12"/>
        <v>2</v>
      </c>
      <c r="X252" s="75">
        <f t="shared" si="13"/>
        <v>36</v>
      </c>
      <c r="Y252" s="74" t="str">
        <f>IFERROR(INDEX(Table10[Recommended Action],MATCH(O252,Table10[Keyword],0)),"Review failure &amp; perform RCA")</f>
        <v>Inspect trolley drives, cable reels and limit switches; test trolley inverter.</v>
      </c>
      <c r="Z252" s="11" t="s">
        <v>14271</v>
      </c>
      <c r="AA252" s="31" t="s">
        <v>14272</v>
      </c>
      <c r="AB252" s="31" t="s">
        <v>14551</v>
      </c>
      <c r="AC252" s="73" t="str">
        <f t="shared" si="14"/>
        <v>Low</v>
      </c>
      <c r="AD252" s="76">
        <v>46143</v>
      </c>
      <c r="AE252" s="75">
        <f>Unique_Data[[#This Row],[Severity (S)]]</f>
        <v>6</v>
      </c>
      <c r="AF252" s="75" cm="1">
        <f t="array" ref="AF25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52" s="75" cm="1">
        <f t="array" ref="AG25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52" s="75">
        <f t="shared" si="15"/>
        <v>36</v>
      </c>
      <c r="AI252" s="77" t="str" cm="1">
        <f t="array" aca="1" ref="AI252" ca="1">_xlfn.IFS(ISBLANK(Unique_Data[[#This Row],[Updated Action]]),"Open",NOT(ISBLANK(Unique_Data[[#This Row],[Updated Action]])),"Finished",AND(NOT(ISBLANK(Unique_Data[[#This Row],[Updated Action]])),Unique_Data[[#This Row],[Due date]]&gt;=TODAY()),"In Progress",Unique_Data[[#This Row],[Due date]]&lt;TODAY(),"Overdue")</f>
        <v>Finished</v>
      </c>
      <c r="AJ252" s="33"/>
    </row>
    <row r="253" spans="1:36">
      <c r="A253" s="11">
        <v>1300000087</v>
      </c>
      <c r="B253" s="11" t="s">
        <v>47</v>
      </c>
      <c r="C253" s="11" t="s">
        <v>12</v>
      </c>
      <c r="D253" s="12">
        <v>46074</v>
      </c>
      <c r="E253" s="11" t="s">
        <v>13</v>
      </c>
      <c r="F253"/>
      <c r="G253"/>
      <c r="H253" s="35" t="s">
        <v>241</v>
      </c>
      <c r="I253" s="71">
        <v>46074.034722222219</v>
      </c>
      <c r="J253" s="71">
        <v>46074.052083333336</v>
      </c>
      <c r="K253" s="11">
        <v>0.42</v>
      </c>
      <c r="L253" s="72">
        <v>46054</v>
      </c>
      <c r="M253" s="73">
        <f>_xlfn.ISOWEEKNUM(Unique_Data[[#This Row],[Created On]])</f>
        <v>8</v>
      </c>
      <c r="N253" s="73">
        <f>60*Unique_Data[[#This Row],[Downtime (hr.)]]</f>
        <v>25.2</v>
      </c>
      <c r="O253" s="73" t="str" cm="1">
        <f t="array" ref="O253">_xlfn.LET(
    _xlpm.text, LOWER(H253),
    _xlpm.keywords, Table2[Keyword],
    _xlpm.score,
        _xlfn.BYROW(_xlpm.keywords,
            _xlfn.LAMBDA(_xlpm.k,
                SUM(--ISNUMBER(SEARCH(_xlfn.TEXTSPLIT(LOWER(_xlpm.k)," "), _xlpm.text)))
            )
        ),
    _xlpm.bestMatch, _xlfn.XMATCH(MAX(_xlpm.score), _xlpm.score),
    IF(MAX(_xlpm.score)=0, "Other", INDEX(_xlpm.keywords, _xlpm.bestMatch))
)</f>
        <v>Wire Rope</v>
      </c>
      <c r="P253" s="73" t="str">
        <f>IFERROR(INDEX(Table11[Failure Mode],MATCH(O253,Table11[Keyword],0)),"General Failure Mode")</f>
        <v>Wire Rope / Hoist Rope Fault</v>
      </c>
      <c r="Q253" s="74" t="str">
        <f>IFERROR(INDEX(Table12[Failure Effect],MATCH(P253,Table12[Failure Mode],0)),"Operational performance degradation and need for maintenance review.")</f>
        <v>Critical lifting safety risk, potential load handling stoppage, and mandatory equipment isolation.</v>
      </c>
      <c r="R253" s="73">
        <f>IFERROR(INDEX(Table13[Base Severity],MATCH(C253,Table13[Equipment Class],0)),6)</f>
        <v>9</v>
      </c>
      <c r="S253" s="73">
        <f>IFERROR(INDEX(Table2[Severity],MATCH(O253,Table2[Keyword],0)),0)</f>
        <v>8</v>
      </c>
      <c r="T253" s="73">
        <f>IFERROR(LOOKUP(N253,Table6[Minutes],Table6[Severity]),0)</f>
        <v>4</v>
      </c>
      <c r="U253" s="73">
        <f>MAX(ROUNDUP(AVERAGE(R253,T253),0),Unique_Data[[#This Row],[Keyword Severity]])</f>
        <v>8</v>
      </c>
      <c r="V253" s="73">
        <f>IFERROR(INDEX(Table5[Detectability],MATCH(O253,Table5[Keyword],0)),IFERROR(INDEX(Table13[Default Detectability],MATCH(C253,Table13[Equipment Class],0)),6))</f>
        <v>2</v>
      </c>
      <c r="W253" s="73">
        <f t="shared" si="12"/>
        <v>1</v>
      </c>
      <c r="X253" s="75">
        <f t="shared" si="13"/>
        <v>16</v>
      </c>
      <c r="Y253" s="74" t="str">
        <f>IFERROR(INDEX(Table10[Recommended Action],MATCH(O253,Table10[Keyword],0)),"Review failure &amp; perform RCA")</f>
        <v>Inspect hoist ropes; check tensioners and drums; replace if worn.</v>
      </c>
      <c r="Z253" s="11" t="s">
        <v>14271</v>
      </c>
      <c r="AA253" s="31" t="s">
        <v>14474</v>
      </c>
      <c r="AB253" s="31" t="s">
        <v>14552</v>
      </c>
      <c r="AC253" s="73" t="str">
        <f t="shared" si="14"/>
        <v>Low</v>
      </c>
      <c r="AD253" s="76">
        <v>46159</v>
      </c>
      <c r="AE253" s="75">
        <f>Unique_Data[[#This Row],[Severity (S)]]</f>
        <v>8</v>
      </c>
      <c r="AF253" s="75" cm="1">
        <f t="array" ref="AF25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53" s="75" cm="1">
        <f t="array" ref="AG25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53" s="75">
        <f t="shared" si="15"/>
        <v>16</v>
      </c>
      <c r="AI253" s="77" t="str" cm="1">
        <f t="array" aca="1" ref="AI253" ca="1">_xlfn.IFS(ISBLANK(Unique_Data[[#This Row],[Updated Action]]),"Open",NOT(ISBLANK(Unique_Data[[#This Row],[Updated Action]])),"Finished",AND(NOT(ISBLANK(Unique_Data[[#This Row],[Updated Action]])),Unique_Data[[#This Row],[Due date]]&gt;=TODAY()),"In Progress",Unique_Data[[#This Row],[Due date]]&lt;TODAY(),"Overdue")</f>
        <v>Finished</v>
      </c>
      <c r="AJ253" s="33"/>
    </row>
    <row r="254" spans="1:36">
      <c r="A254" s="11">
        <v>1300000088</v>
      </c>
      <c r="B254" s="11" t="s">
        <v>222</v>
      </c>
      <c r="C254" s="11" t="s">
        <v>223</v>
      </c>
      <c r="D254" s="12">
        <v>46074</v>
      </c>
      <c r="E254" s="11" t="s">
        <v>13</v>
      </c>
      <c r="F254"/>
      <c r="G254"/>
      <c r="H254" s="35" t="s">
        <v>246</v>
      </c>
      <c r="I254" s="71">
        <v>46074.680555555555</v>
      </c>
      <c r="J254" s="71">
        <v>46074.690972222219</v>
      </c>
      <c r="K254" s="11">
        <v>0.25</v>
      </c>
      <c r="L254" s="72">
        <v>46054</v>
      </c>
      <c r="M254" s="73">
        <f>_xlfn.ISOWEEKNUM(Unique_Data[[#This Row],[Created On]])</f>
        <v>8</v>
      </c>
      <c r="N254" s="73">
        <f>60*Unique_Data[[#This Row],[Downtime (hr.)]]</f>
        <v>15</v>
      </c>
      <c r="O254" s="73" t="str" cm="1">
        <f t="array" ref="O254">_xlfn.LET(
    _xlpm.text, LOWER(H254),
    _xlpm.keywords, Table2[Keyword],
    _xlpm.score,
        _xlfn.BYROW(_xlpm.keywords,
            _xlfn.LAMBDA(_xlpm.k,
                SUM(--ISNUMBER(SEARCH(_xlfn.TEXTSPLIT(LOWER(_xlpm.k)," "), _xlpm.text)))
            )
        ),
    _xlpm.bestMatch, _xlfn.XMATCH(MAX(_xlpm.score), _xlpm.score),
    IF(MAX(_xlpm.score)=0, "Other", INDEX(_xlpm.keywords, _xlpm.bestMatch))
)</f>
        <v>Leak</v>
      </c>
      <c r="P254" s="73" t="str">
        <f>IFERROR(INDEX(Table11[Failure Mode],MATCH(O254,Table11[Keyword],0)),"General Failure Mode")</f>
        <v>Leakage / Sealing Failure</v>
      </c>
      <c r="Q254" s="74" t="str">
        <f>IFERROR(INDEX(Table12[Failure Effect],MATCH(P254,Table12[Failure Mode],0)),"Operational performance degradation and need for maintenance review.")</f>
        <v>Loss of fluid, contamination risk, performance degradation, and possible secondary component damage.</v>
      </c>
      <c r="R254" s="73">
        <f>IFERROR(INDEX(Table13[Base Severity],MATCH(C254,Table13[Equipment Class],0)),6)</f>
        <v>5</v>
      </c>
      <c r="S254" s="73">
        <f>IFERROR(INDEX(Table2[Severity],MATCH(O254,Table2[Keyword],0)),0)</f>
        <v>5</v>
      </c>
      <c r="T254" s="73">
        <f>IFERROR(LOOKUP(N254,Table6[Minutes],Table6[Severity]),0)</f>
        <v>4</v>
      </c>
      <c r="U254" s="73">
        <f>MAX(ROUNDUP(AVERAGE(R254,T254),0),Unique_Data[[#This Row],[Keyword Severity]])</f>
        <v>5</v>
      </c>
      <c r="V254" s="73">
        <f>IFERROR(INDEX(Table5[Detectability],MATCH(O254,Table5[Keyword],0)),IFERROR(INDEX(Table13[Default Detectability],MATCH(C254,Table13[Equipment Class],0)),6))</f>
        <v>2</v>
      </c>
      <c r="W254" s="73">
        <f t="shared" si="12"/>
        <v>2</v>
      </c>
      <c r="X254" s="75">
        <f t="shared" si="13"/>
        <v>20</v>
      </c>
      <c r="Y254" s="74" t="str">
        <f>IFERROR(INDEX(Table10[Recommended Action],MATCH(O254,Table10[Keyword],0)),"Review failure &amp; perform RCA")</f>
        <v>Identify leak source; replace seals/hoses; clean area and recheck after operation.</v>
      </c>
      <c r="Z254" s="11" t="s">
        <v>14271</v>
      </c>
      <c r="AA254" s="31" t="s">
        <v>14526</v>
      </c>
      <c r="AB254" s="31" t="s">
        <v>14386</v>
      </c>
      <c r="AC254" s="73" t="str">
        <f t="shared" si="14"/>
        <v>Low</v>
      </c>
      <c r="AD254" s="76">
        <v>46147</v>
      </c>
      <c r="AE254" s="75">
        <f>Unique_Data[[#This Row],[Severity (S)]]</f>
        <v>5</v>
      </c>
      <c r="AF254" s="75" cm="1">
        <f t="array" ref="AF25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54" s="75" cm="1">
        <f t="array" ref="AG25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54" s="75">
        <f t="shared" si="15"/>
        <v>20</v>
      </c>
      <c r="AI254" s="77" t="str" cm="1">
        <f t="array" aca="1" ref="AI254" ca="1">_xlfn.IFS(ISBLANK(Unique_Data[[#This Row],[Updated Action]]),"Open",NOT(ISBLANK(Unique_Data[[#This Row],[Updated Action]])),"Finished",AND(NOT(ISBLANK(Unique_Data[[#This Row],[Updated Action]])),Unique_Data[[#This Row],[Due date]]&gt;=TODAY()),"In Progress",Unique_Data[[#This Row],[Due date]]&lt;TODAY(),"Overdue")</f>
        <v>Finished</v>
      </c>
      <c r="AJ254" s="33"/>
    </row>
    <row r="255" spans="1:36">
      <c r="A255" s="11">
        <v>1300000089</v>
      </c>
      <c r="B255" s="11" t="s">
        <v>93</v>
      </c>
      <c r="C255" s="11" t="s">
        <v>16</v>
      </c>
      <c r="D255" s="12">
        <v>46075</v>
      </c>
      <c r="E255" s="11" t="s">
        <v>13</v>
      </c>
      <c r="F255"/>
      <c r="G255"/>
      <c r="H255" s="35" t="s">
        <v>247</v>
      </c>
      <c r="I255" s="71">
        <v>46075.655810185184</v>
      </c>
      <c r="J255" s="71">
        <v>46075.662754629629</v>
      </c>
      <c r="K255" s="11">
        <v>0.17</v>
      </c>
      <c r="L255" s="72">
        <v>46054</v>
      </c>
      <c r="M255" s="73">
        <f>_xlfn.ISOWEEKNUM(Unique_Data[[#This Row],[Created On]])</f>
        <v>8</v>
      </c>
      <c r="N255" s="73">
        <f>60*Unique_Data[[#This Row],[Downtime (hr.)]]</f>
        <v>10.200000000000001</v>
      </c>
      <c r="O255" s="73" t="str" cm="1">
        <f t="array" ref="O255">_xlfn.LET(
    _xlpm.text, LOWER(H255),
    _xlpm.keywords, Table2[Keyword],
    _xlpm.score,
        _xlfn.BYROW(_xlpm.keywords,
            _xlfn.LAMBDA(_xlpm.k,
                SUM(--ISNUMBER(SEARCH(_xlfn.TEXTSPLIT(LOWER(_xlpm.k)," "), _xlpm.text)))
            )
        ),
    _xlpm.bestMatch, _xlfn.XMATCH(MAX(_xlpm.score), _xlpm.score),
    IF(MAX(_xlpm.score)=0, "Other", INDEX(_xlpm.keywords, _xlpm.bestMatch))
)</f>
        <v>Engine Power</v>
      </c>
      <c r="P255" s="73" t="str">
        <f>IFERROR(INDEX(Table11[Failure Mode],MATCH(O255,Table11[Keyword],0)),"General Failure Mode")</f>
        <v>Engine Power Loss</v>
      </c>
      <c r="Q255" s="74" t="str">
        <f>IFERROR(INDEX(Table12[Failure Effect],MATCH(P255,Table12[Failure Mode],0)),"Operational performance degradation and need for maintenance review.")</f>
        <v>Reduced machine performance, slow operation, and risk of complete shutdown under load.</v>
      </c>
      <c r="R255" s="73">
        <f>IFERROR(INDEX(Table13[Base Severity],MATCH(C255,Table13[Equipment Class],0)),6)</f>
        <v>8</v>
      </c>
      <c r="S255" s="73">
        <f>IFERROR(INDEX(Table2[Severity],MATCH(O255,Table2[Keyword],0)),0)</f>
        <v>6</v>
      </c>
      <c r="T255" s="73">
        <f>IFERROR(LOOKUP(N255,Table6[Minutes],Table6[Severity]),0)</f>
        <v>4</v>
      </c>
      <c r="U255" s="73">
        <f>MAX(ROUNDUP(AVERAGE(R255,T255),0),Unique_Data[[#This Row],[Keyword Severity]])</f>
        <v>6</v>
      </c>
      <c r="V255" s="73">
        <f>IFERROR(INDEX(Table5[Detectability],MATCH(O255,Table5[Keyword],0)),IFERROR(INDEX(Table13[Default Detectability],MATCH(C255,Table13[Equipment Class],0)),6))</f>
        <v>4</v>
      </c>
      <c r="W255" s="73">
        <f t="shared" si="12"/>
        <v>2</v>
      </c>
      <c r="X255" s="75">
        <f t="shared" si="13"/>
        <v>48</v>
      </c>
      <c r="Y255" s="74" t="str">
        <f>IFERROR(INDEX(Table10[Recommended Action],MATCH(O255,Table10[Keyword],0)),"Review failure &amp; perform RCA")</f>
        <v>Download engine ECU faults; inspect fuel/air filters; test turbo and injectors.</v>
      </c>
      <c r="Z255" s="11" t="s">
        <v>14271</v>
      </c>
      <c r="AA255" s="31" t="s">
        <v>14553</v>
      </c>
      <c r="AB255" s="31" t="s">
        <v>14554</v>
      </c>
      <c r="AC255" s="73" t="str">
        <f t="shared" si="14"/>
        <v>Low</v>
      </c>
      <c r="AD255" s="76">
        <v>46201</v>
      </c>
      <c r="AE255" s="75">
        <f>Unique_Data[[#This Row],[Severity (S)]]</f>
        <v>6</v>
      </c>
      <c r="AF255" s="75" cm="1">
        <f t="array" ref="AF25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55" s="75" cm="1">
        <f t="array" ref="AG25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55" s="75">
        <f t="shared" si="15"/>
        <v>48</v>
      </c>
      <c r="AI255" s="77" t="str" cm="1">
        <f t="array" aca="1" ref="AI255" ca="1">_xlfn.IFS(ISBLANK(Unique_Data[[#This Row],[Updated Action]]),"Open",NOT(ISBLANK(Unique_Data[[#This Row],[Updated Action]])),"Finished",AND(NOT(ISBLANK(Unique_Data[[#This Row],[Updated Action]])),Unique_Data[[#This Row],[Due date]]&gt;=TODAY()),"In Progress",Unique_Data[[#This Row],[Due date]]&lt;TODAY(),"Overdue")</f>
        <v>Finished</v>
      </c>
      <c r="AJ255" s="33"/>
    </row>
    <row r="256" spans="1:36">
      <c r="A256" s="11">
        <v>1300000090</v>
      </c>
      <c r="B256" s="11" t="s">
        <v>90</v>
      </c>
      <c r="C256" s="11" t="s">
        <v>16</v>
      </c>
      <c r="D256" s="12">
        <v>46079</v>
      </c>
      <c r="E256" s="11" t="s">
        <v>13</v>
      </c>
      <c r="F256"/>
      <c r="G256"/>
      <c r="H256" s="35" t="s">
        <v>248</v>
      </c>
      <c r="I256" s="71">
        <v>46079.043587962966</v>
      </c>
      <c r="J256" s="71">
        <v>46079.051226851851</v>
      </c>
      <c r="K256" s="11">
        <v>0.18</v>
      </c>
      <c r="L256" s="72">
        <v>46054</v>
      </c>
      <c r="M256" s="73">
        <f>_xlfn.ISOWEEKNUM(Unique_Data[[#This Row],[Created On]])</f>
        <v>9</v>
      </c>
      <c r="N256" s="73">
        <f>60*Unique_Data[[#This Row],[Downtime (hr.)]]</f>
        <v>10.799999999999999</v>
      </c>
      <c r="O256" s="73" t="str" cm="1">
        <f t="array" ref="O256">_xlfn.LET(
    _xlpm.text, LOWER(H256),
    _xlpm.keywords, Table2[Keyword],
    _xlpm.score,
        _xlfn.BYROW(_xlpm.keywords,
            _xlfn.LAMBDA(_xlpm.k,
                SUM(--ISNUMBER(SEARCH(_xlfn.TEXTSPLIT(LOWER(_xlpm.k)," "), _xlpm.text)))
            )
        ),
    _xlpm.bestMatch, _xlfn.XMATCH(MAX(_xlpm.score), _xlpm.score),
    IF(MAX(_xlpm.score)=0, "Other", INDEX(_xlpm.keywords, _xlpm.bestMatch))
)</f>
        <v>No Control</v>
      </c>
      <c r="P256" s="73" t="str">
        <f>IFERROR(INDEX(Table11[Failure Mode],MATCH(O256,Table11[Keyword],0)),"General Failure Mode")</f>
        <v>Control System Unavailable</v>
      </c>
      <c r="Q256" s="74" t="str">
        <f>IFERROR(INDEX(Table12[Failure Effect],MATCH(P256,Table12[Failure Mode],0)),"Operational performance degradation and need for maintenance review.")</f>
        <v>Loss of command response, unsafe operating condition, and immediate operational downtime.</v>
      </c>
      <c r="R256" s="73">
        <f>IFERROR(INDEX(Table13[Base Severity],MATCH(C256,Table13[Equipment Class],0)),6)</f>
        <v>8</v>
      </c>
      <c r="S256" s="73">
        <f>IFERROR(INDEX(Table2[Severity],MATCH(O256,Table2[Keyword],0)),0)</f>
        <v>6</v>
      </c>
      <c r="T256" s="73">
        <f>IFERROR(LOOKUP(N256,Table6[Minutes],Table6[Severity]),0)</f>
        <v>4</v>
      </c>
      <c r="U256" s="73">
        <f>MAX(ROUNDUP(AVERAGE(R256,T256),0),Unique_Data[[#This Row],[Keyword Severity]])</f>
        <v>6</v>
      </c>
      <c r="V256" s="73">
        <f>IFERROR(INDEX(Table5[Detectability],MATCH(O256,Table5[Keyword],0)),IFERROR(INDEX(Table13[Default Detectability],MATCH(C256,Table13[Equipment Class],0)),6))</f>
        <v>2</v>
      </c>
      <c r="W256" s="73">
        <f t="shared" si="12"/>
        <v>7</v>
      </c>
      <c r="X256" s="75">
        <f t="shared" si="13"/>
        <v>84</v>
      </c>
      <c r="Y256" s="74" t="str">
        <f>IFERROR(INDEX(Table10[Recommended Action],MATCH(O256,Table10[Keyword],0)),"Review failure &amp; perform RCA")</f>
        <v>Check control PLC, HMI comms, E-stop circuits; reload software if needed.</v>
      </c>
      <c r="Z256" s="11" t="s">
        <v>14271</v>
      </c>
      <c r="AA256" s="31" t="s">
        <v>14464</v>
      </c>
      <c r="AB256" s="31" t="s">
        <v>14555</v>
      </c>
      <c r="AC256" s="73" t="str">
        <f t="shared" si="14"/>
        <v>Low</v>
      </c>
      <c r="AD256" s="76">
        <v>46159</v>
      </c>
      <c r="AE256" s="75">
        <f>Unique_Data[[#This Row],[Severity (S)]]</f>
        <v>6</v>
      </c>
      <c r="AF256" s="75" cm="1">
        <f t="array" ref="AF25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56" s="75" cm="1">
        <f t="array" ref="AG25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56" s="75">
        <f t="shared" si="15"/>
        <v>36</v>
      </c>
      <c r="AI256" s="77" t="str" cm="1">
        <f t="array" aca="1" ref="AI256" ca="1">_xlfn.IFS(ISBLANK(Unique_Data[[#This Row],[Updated Action]]),"Open",NOT(ISBLANK(Unique_Data[[#This Row],[Updated Action]])),"Finished",AND(NOT(ISBLANK(Unique_Data[[#This Row],[Updated Action]])),Unique_Data[[#This Row],[Due date]]&gt;=TODAY()),"In Progress",Unique_Data[[#This Row],[Due date]]&lt;TODAY(),"Overdue")</f>
        <v>Finished</v>
      </c>
      <c r="AJ256" s="33"/>
    </row>
    <row r="257" spans="1:36">
      <c r="A257" s="11">
        <v>1300000091</v>
      </c>
      <c r="B257" s="11" t="s">
        <v>58</v>
      </c>
      <c r="C257" s="11" t="s">
        <v>16</v>
      </c>
      <c r="D257" s="12">
        <v>46079</v>
      </c>
      <c r="E257" s="11" t="s">
        <v>13</v>
      </c>
      <c r="F257"/>
      <c r="G257"/>
      <c r="H257" s="35" t="s">
        <v>217</v>
      </c>
      <c r="I257" s="71">
        <v>46079.15902777778</v>
      </c>
      <c r="J257" s="71">
        <v>46079.161111111112</v>
      </c>
      <c r="K257" s="11">
        <v>0.05</v>
      </c>
      <c r="L257" s="72">
        <v>46054</v>
      </c>
      <c r="M257" s="73">
        <f>_xlfn.ISOWEEKNUM(Unique_Data[[#This Row],[Created On]])</f>
        <v>9</v>
      </c>
      <c r="N257" s="73">
        <f>60*Unique_Data[[#This Row],[Downtime (hr.)]]</f>
        <v>3</v>
      </c>
      <c r="O257" s="73" t="str" cm="1">
        <f t="array" ref="O257">_xlfn.LET(
    _xlpm.text, LOWER(H257),
    _xlpm.keywords, Table2[Keyword],
    _xlpm.score,
        _xlfn.BYROW(_xlpm.keywords,
            _xlfn.LAMBDA(_xlpm.k,
                SUM(--ISNUMBER(SEARCH(_xlfn.TEXTSPLIT(LOWER(_xlpm.k)," "), _xlpm.text)))
            )
        ),
    _xlpm.bestMatch, _xlfn.XMATCH(MAX(_xlpm.score), _xlpm.score),
    IF(MAX(_xlpm.score)=0, "Other", INDEX(_xlpm.keywords, _xlpm.bestMatch))
)</f>
        <v>No Hoist</v>
      </c>
      <c r="P257" s="73" t="str">
        <f>IFERROR(INDEX(Table11[Failure Mode],MATCH(O257,Table11[Keyword],0)),"General Failure Mode")</f>
        <v>Hoist Motion Failure</v>
      </c>
      <c r="Q257" s="74" t="str">
        <f>IFERROR(INDEX(Table12[Failure Effect],MATCH(P257,Table12[Failure Mode],0)),"Operational performance degradation and need for maintenance review.")</f>
        <v>Unable to lift/lower load, container handling interruption, and berth or yard productivity loss.</v>
      </c>
      <c r="R257" s="73">
        <f>IFERROR(INDEX(Table13[Base Severity],MATCH(C257,Table13[Equipment Class],0)),6)</f>
        <v>8</v>
      </c>
      <c r="S257" s="73">
        <f>IFERROR(INDEX(Table2[Severity],MATCH(O257,Table2[Keyword],0)),0)</f>
        <v>6</v>
      </c>
      <c r="T257" s="73">
        <f>IFERROR(LOOKUP(N257,Table6[Minutes],Table6[Severity]),0)</f>
        <v>3</v>
      </c>
      <c r="U257" s="73">
        <f>MAX(ROUNDUP(AVERAGE(R257,T257),0),Unique_Data[[#This Row],[Keyword Severity]])</f>
        <v>6</v>
      </c>
      <c r="V257" s="73">
        <f>IFERROR(INDEX(Table5[Detectability],MATCH(O257,Table5[Keyword],0)),IFERROR(INDEX(Table13[Default Detectability],MATCH(C257,Table13[Equipment Class],0)),6))</f>
        <v>3</v>
      </c>
      <c r="W257" s="73">
        <f t="shared" si="12"/>
        <v>4</v>
      </c>
      <c r="X257" s="75">
        <f t="shared" si="13"/>
        <v>72</v>
      </c>
      <c r="Y257" s="74" t="str">
        <f>IFERROR(INDEX(Table10[Recommended Action],MATCH(O257,Table10[Keyword],0)),"Review failure &amp; perform RCA")</f>
        <v>Check hoist brakes, over-travel limit switches, inverter alarms, motor and encoder.</v>
      </c>
      <c r="Z257" s="11" t="s">
        <v>14271</v>
      </c>
      <c r="AA257" s="31" t="s">
        <v>14526</v>
      </c>
      <c r="AB257" s="31" t="s">
        <v>14386</v>
      </c>
      <c r="AC257" s="73" t="str">
        <f t="shared" si="14"/>
        <v>Low</v>
      </c>
      <c r="AD257" s="76">
        <v>46147</v>
      </c>
      <c r="AE257" s="75">
        <f>Unique_Data[[#This Row],[Severity (S)]]</f>
        <v>6</v>
      </c>
      <c r="AF257" s="75" cm="1">
        <f t="array" ref="AF25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57" s="75" cm="1">
        <f t="array" ref="AG25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57" s="75">
        <f t="shared" si="15"/>
        <v>72</v>
      </c>
      <c r="AI257" s="77" t="str" cm="1">
        <f t="array" aca="1" ref="AI257" ca="1">_xlfn.IFS(ISBLANK(Unique_Data[[#This Row],[Updated Action]]),"Open",NOT(ISBLANK(Unique_Data[[#This Row],[Updated Action]])),"Finished",AND(NOT(ISBLANK(Unique_Data[[#This Row],[Updated Action]])),Unique_Data[[#This Row],[Due date]]&gt;=TODAY()),"In Progress",Unique_Data[[#This Row],[Due date]]&lt;TODAY(),"Overdue")</f>
        <v>Finished</v>
      </c>
      <c r="AJ257" s="33"/>
    </row>
    <row r="258" spans="1:36">
      <c r="A258" s="11">
        <v>1300000092</v>
      </c>
      <c r="B258" s="11" t="s">
        <v>93</v>
      </c>
      <c r="C258" s="11" t="s">
        <v>16</v>
      </c>
      <c r="D258" s="12">
        <v>46079</v>
      </c>
      <c r="E258" s="11" t="s">
        <v>13</v>
      </c>
      <c r="F258"/>
      <c r="G258"/>
      <c r="H258" s="35" t="s">
        <v>249</v>
      </c>
      <c r="I258" s="71">
        <v>46079.198611111111</v>
      </c>
      <c r="J258" s="71">
        <v>46079.203472222223</v>
      </c>
      <c r="K258" s="11">
        <v>0.12</v>
      </c>
      <c r="L258" s="72">
        <v>46054</v>
      </c>
      <c r="M258" s="73">
        <f>_xlfn.ISOWEEKNUM(Unique_Data[[#This Row],[Created On]])</f>
        <v>9</v>
      </c>
      <c r="N258" s="73">
        <f>60*Unique_Data[[#This Row],[Downtime (hr.)]]</f>
        <v>7.1999999999999993</v>
      </c>
      <c r="O258" s="73" t="str" cm="1">
        <f t="array" ref="O258">_xlfn.LET(
    _xlpm.text, LOWER(H258),
    _xlpm.keywords, Table2[Keyword],
    _xlpm.score,
        _xlfn.BYROW(_xlpm.keywords,
            _xlfn.LAMBDA(_xlpm.k,
                SUM(--ISNUMBER(SEARCH(_xlfn.TEXTSPLIT(LOWER(_xlpm.k)," "), _xlpm.text)))
            )
        ),
    _xlpm.bestMatch, _xlfn.XMATCH(MAX(_xlpm.score), _xlpm.score),
    IF(MAX(_xlpm.score)=0, "Other", INDEX(_xlpm.keywords, _xlpm.bestMatch))
)</f>
        <v>No Gantry</v>
      </c>
      <c r="P258" s="73" t="str">
        <f>IFERROR(INDEX(Table11[Failure Mode],MATCH(O258,Table11[Keyword],0)),"General Failure Mode")</f>
        <v>Gantry Motion Failure</v>
      </c>
      <c r="Q258" s="74" t="str">
        <f>IFERROR(INDEX(Table12[Failure Effect],MATCH(P258,Table12[Failure Mode],0)),"Operational performance degradation and need for maintenance review.")</f>
        <v>Equipment cannot travel to position, causing job delay, queue buildup, and lower productivity.</v>
      </c>
      <c r="R258" s="73">
        <f>IFERROR(INDEX(Table13[Base Severity],MATCH(C258,Table13[Equipment Class],0)),6)</f>
        <v>8</v>
      </c>
      <c r="S258" s="73">
        <f>IFERROR(INDEX(Table2[Severity],MATCH(O258,Table2[Keyword],0)),0)</f>
        <v>6</v>
      </c>
      <c r="T258" s="73">
        <f>IFERROR(LOOKUP(N258,Table6[Minutes],Table6[Severity]),0)</f>
        <v>3</v>
      </c>
      <c r="U258" s="73">
        <f>MAX(ROUNDUP(AVERAGE(R258,T258),0),Unique_Data[[#This Row],[Keyword Severity]])</f>
        <v>6</v>
      </c>
      <c r="V258" s="73">
        <f>IFERROR(INDEX(Table5[Detectability],MATCH(O258,Table5[Keyword],0)),IFERROR(INDEX(Table13[Default Detectability],MATCH(C258,Table13[Equipment Class],0)),6))</f>
        <v>3</v>
      </c>
      <c r="W258" s="73">
        <f t="shared" ref="W258:W321" si="16">COUNTIFS($B:$B,B258,$P:$P,P258)</f>
        <v>10</v>
      </c>
      <c r="X258" s="75">
        <f t="shared" ref="X258:X321" si="17">U258*V258*W258</f>
        <v>180</v>
      </c>
      <c r="Y258" s="74" t="str">
        <f>IFERROR(INDEX(Table10[Recommended Action],MATCH(O258,Table10[Keyword],0)),"Review failure &amp; perform RCA")</f>
        <v>Inspect busbar/limit switches, travel drives and interlocks; test inverter and alignment.</v>
      </c>
      <c r="Z258" s="11" t="s">
        <v>14271</v>
      </c>
      <c r="AA258" s="31" t="s">
        <v>14526</v>
      </c>
      <c r="AB258" s="31" t="s">
        <v>14386</v>
      </c>
      <c r="AC258" s="73" t="str">
        <f t="shared" ref="AC258:AC321" si="18">_xlfn.IFS(X258&gt;=300,"Critical",X258&gt;=200,"High", X258&gt;=100,"Medium", TRUE,"Low")</f>
        <v>Medium</v>
      </c>
      <c r="AD258" s="76">
        <v>46147</v>
      </c>
      <c r="AE258" s="75">
        <f>Unique_Data[[#This Row],[Severity (S)]]</f>
        <v>6</v>
      </c>
      <c r="AF258" s="75" cm="1">
        <f t="array" ref="AF25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58" s="75" cm="1">
        <f t="array" ref="AG25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258" s="75">
        <f t="shared" ref="AH258:AH321" si="19">AE258*AF258*AG258</f>
        <v>180</v>
      </c>
      <c r="AI258" s="77" t="str" cm="1">
        <f t="array" aca="1" ref="AI258" ca="1">_xlfn.IFS(ISBLANK(Unique_Data[[#This Row],[Updated Action]]),"Open",NOT(ISBLANK(Unique_Data[[#This Row],[Updated Action]])),"Finished",AND(NOT(ISBLANK(Unique_Data[[#This Row],[Updated Action]])),Unique_Data[[#This Row],[Due date]]&gt;=TODAY()),"In Progress",Unique_Data[[#This Row],[Due date]]&lt;TODAY(),"Overdue")</f>
        <v>Finished</v>
      </c>
      <c r="AJ258" s="33"/>
    </row>
    <row r="259" spans="1:36">
      <c r="A259" s="11">
        <v>1300000093</v>
      </c>
      <c r="B259" s="11" t="s">
        <v>95</v>
      </c>
      <c r="C259" s="11" t="s">
        <v>16</v>
      </c>
      <c r="D259" s="12">
        <v>46079</v>
      </c>
      <c r="E259" s="11" t="s">
        <v>13</v>
      </c>
      <c r="F259"/>
      <c r="G259"/>
      <c r="H259" s="35" t="s">
        <v>250</v>
      </c>
      <c r="I259" s="71">
        <v>46073.54886574074</v>
      </c>
      <c r="J259" s="71">
        <v>46073.562754629631</v>
      </c>
      <c r="K259" s="11">
        <v>0.33</v>
      </c>
      <c r="L259" s="72">
        <v>46054</v>
      </c>
      <c r="M259" s="73">
        <f>_xlfn.ISOWEEKNUM(Unique_Data[[#This Row],[Created On]])</f>
        <v>9</v>
      </c>
      <c r="N259" s="73">
        <f>60*Unique_Data[[#This Row],[Downtime (hr.)]]</f>
        <v>19.8</v>
      </c>
      <c r="O259" s="73" t="str" cm="1">
        <f t="array" ref="O259">_xlfn.LET(
    _xlpm.text, LOWER(H259),
    _xlpm.keywords, Table2[Keyword],
    _xlpm.score,
        _xlfn.BYROW(_xlpm.keywords,
            _xlfn.LAMBDA(_xlpm.k,
                SUM(--ISNUMBER(SEARCH(_xlfn.TEXTSPLIT(LOWER(_xlpm.k)," "), _xlpm.text)))
            )
        ),
    _xlpm.bestMatch, _xlfn.XMATCH(MAX(_xlpm.score), _xlpm.score),
    IF(MAX(_xlpm.score)=0, "Other", INDEX(_xlpm.keywords, _xlpm.bestMatch))
)</f>
        <v>Engine Power</v>
      </c>
      <c r="P259" s="73" t="str">
        <f>IFERROR(INDEX(Table11[Failure Mode],MATCH(O259,Table11[Keyword],0)),"General Failure Mode")</f>
        <v>Engine Power Loss</v>
      </c>
      <c r="Q259" s="74" t="str">
        <f>IFERROR(INDEX(Table12[Failure Effect],MATCH(P259,Table12[Failure Mode],0)),"Operational performance degradation and need for maintenance review.")</f>
        <v>Reduced machine performance, slow operation, and risk of complete shutdown under load.</v>
      </c>
      <c r="R259" s="73">
        <f>IFERROR(INDEX(Table13[Base Severity],MATCH(C259,Table13[Equipment Class],0)),6)</f>
        <v>8</v>
      </c>
      <c r="S259" s="73">
        <f>IFERROR(INDEX(Table2[Severity],MATCH(O259,Table2[Keyword],0)),0)</f>
        <v>6</v>
      </c>
      <c r="T259" s="73">
        <f>IFERROR(LOOKUP(N259,Table6[Minutes],Table6[Severity]),0)</f>
        <v>4</v>
      </c>
      <c r="U259" s="73">
        <f>MAX(ROUNDUP(AVERAGE(R259,T259),0),Unique_Data[[#This Row],[Keyword Severity]])</f>
        <v>6</v>
      </c>
      <c r="V259" s="73">
        <f>IFERROR(INDEX(Table5[Detectability],MATCH(O259,Table5[Keyword],0)),IFERROR(INDEX(Table13[Default Detectability],MATCH(C259,Table13[Equipment Class],0)),6))</f>
        <v>4</v>
      </c>
      <c r="W259" s="73">
        <f t="shared" si="16"/>
        <v>1</v>
      </c>
      <c r="X259" s="75">
        <f t="shared" si="17"/>
        <v>24</v>
      </c>
      <c r="Y259" s="74" t="str">
        <f>IFERROR(INDEX(Table10[Recommended Action],MATCH(O259,Table10[Keyword],0)),"Review failure &amp; perform RCA")</f>
        <v>Download engine ECU faults; inspect fuel/air filters; test turbo and injectors.</v>
      </c>
      <c r="Z259" s="11" t="s">
        <v>14271</v>
      </c>
      <c r="AA259" s="31" t="s">
        <v>14395</v>
      </c>
      <c r="AB259" s="31" t="s">
        <v>14401</v>
      </c>
      <c r="AC259" s="73" t="str">
        <f t="shared" si="18"/>
        <v>Low</v>
      </c>
      <c r="AD259" s="76">
        <v>46147</v>
      </c>
      <c r="AE259" s="75">
        <f>Unique_Data[[#This Row],[Severity (S)]]</f>
        <v>6</v>
      </c>
      <c r="AF259" s="75" cm="1">
        <f t="array" ref="AF25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59" s="75" cm="1">
        <f t="array" ref="AG25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59" s="75">
        <f t="shared" si="19"/>
        <v>24</v>
      </c>
      <c r="AI259" s="77" t="str" cm="1">
        <f t="array" aca="1" ref="AI259" ca="1">_xlfn.IFS(ISBLANK(Unique_Data[[#This Row],[Updated Action]]),"Open",NOT(ISBLANK(Unique_Data[[#This Row],[Updated Action]])),"Finished",AND(NOT(ISBLANK(Unique_Data[[#This Row],[Updated Action]])),Unique_Data[[#This Row],[Due date]]&gt;=TODAY()),"In Progress",Unique_Data[[#This Row],[Due date]]&lt;TODAY(),"Overdue")</f>
        <v>Finished</v>
      </c>
      <c r="AJ259" s="33"/>
    </row>
    <row r="260" spans="1:36">
      <c r="A260" s="11">
        <v>1300000094</v>
      </c>
      <c r="B260" s="11" t="s">
        <v>114</v>
      </c>
      <c r="C260" s="11" t="s">
        <v>16</v>
      </c>
      <c r="D260" s="12">
        <v>46080</v>
      </c>
      <c r="E260" s="11" t="s">
        <v>13</v>
      </c>
      <c r="F260"/>
      <c r="G260"/>
      <c r="H260" s="35" t="s">
        <v>157</v>
      </c>
      <c r="I260" s="71">
        <v>46080.072916666664</v>
      </c>
      <c r="J260" s="71">
        <v>46080.085416666669</v>
      </c>
      <c r="K260" s="11">
        <v>0.3</v>
      </c>
      <c r="L260" s="72">
        <v>46054</v>
      </c>
      <c r="M260" s="73">
        <f>_xlfn.ISOWEEKNUM(Unique_Data[[#This Row],[Created On]])</f>
        <v>9</v>
      </c>
      <c r="N260" s="73">
        <f>60*Unique_Data[[#This Row],[Downtime (hr.)]]</f>
        <v>18</v>
      </c>
      <c r="O260" s="73" t="str" cm="1">
        <f t="array" ref="O260">_xlfn.LET(
    _xlpm.text, LOWER(H260),
    _xlpm.keywords, Table2[Keyword],
    _xlpm.score,
        _xlfn.BYROW(_xlpm.keywords,
            _xlfn.LAMBDA(_xlpm.k,
                SUM(--ISNUMBER(SEARCH(_xlfn.TEXTSPLIT(LOWER(_xlpm.k)," "), _xlpm.text)))
            )
        ),
    _xlpm.bestMatch, _xlfn.XMATCH(MAX(_xlpm.score), _xlpm.score),
    IF(MAX(_xlpm.score)=0, "Other", INDEX(_xlpm.keywords, _xlpm.bestMatch))
)</f>
        <v>No Gantry</v>
      </c>
      <c r="P260" s="73" t="str">
        <f>IFERROR(INDEX(Table11[Failure Mode],MATCH(O260,Table11[Keyword],0)),"General Failure Mode")</f>
        <v>Gantry Motion Failure</v>
      </c>
      <c r="Q260" s="74" t="str">
        <f>IFERROR(INDEX(Table12[Failure Effect],MATCH(P260,Table12[Failure Mode],0)),"Operational performance degradation and need for maintenance review.")</f>
        <v>Equipment cannot travel to position, causing job delay, queue buildup, and lower productivity.</v>
      </c>
      <c r="R260" s="73">
        <f>IFERROR(INDEX(Table13[Base Severity],MATCH(C260,Table13[Equipment Class],0)),6)</f>
        <v>8</v>
      </c>
      <c r="S260" s="73">
        <f>IFERROR(INDEX(Table2[Severity],MATCH(O260,Table2[Keyword],0)),0)</f>
        <v>6</v>
      </c>
      <c r="T260" s="73">
        <f>IFERROR(LOOKUP(N260,Table6[Minutes],Table6[Severity]),0)</f>
        <v>4</v>
      </c>
      <c r="U260" s="73">
        <f>MAX(ROUNDUP(AVERAGE(R260,T260),0),Unique_Data[[#This Row],[Keyword Severity]])</f>
        <v>6</v>
      </c>
      <c r="V260" s="73">
        <f>IFERROR(INDEX(Table5[Detectability],MATCH(O260,Table5[Keyword],0)),IFERROR(INDEX(Table13[Default Detectability],MATCH(C260,Table13[Equipment Class],0)),6))</f>
        <v>3</v>
      </c>
      <c r="W260" s="73">
        <f t="shared" si="16"/>
        <v>8</v>
      </c>
      <c r="X260" s="75">
        <f t="shared" si="17"/>
        <v>144</v>
      </c>
      <c r="Y260" s="74" t="str">
        <f>IFERROR(INDEX(Table10[Recommended Action],MATCH(O260,Table10[Keyword],0)),"Review failure &amp; perform RCA")</f>
        <v>Inspect busbar/limit switches, travel drives and interlocks; test inverter and alignment.</v>
      </c>
      <c r="Z260" s="11" t="s">
        <v>14271</v>
      </c>
      <c r="AA260" s="31" t="s">
        <v>14516</v>
      </c>
      <c r="AB260" s="31" t="s">
        <v>14517</v>
      </c>
      <c r="AC260" s="73" t="str">
        <f t="shared" si="18"/>
        <v>Medium</v>
      </c>
      <c r="AD260" s="76">
        <v>46264</v>
      </c>
      <c r="AE260" s="75">
        <f>Unique_Data[[#This Row],[Severity (S)]]</f>
        <v>6</v>
      </c>
      <c r="AF260" s="75" cm="1">
        <f t="array" ref="AF26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60" s="75" cm="1">
        <f t="array" ref="AG26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260" s="75">
        <f t="shared" si="19"/>
        <v>144</v>
      </c>
      <c r="AI260" s="77" t="str" cm="1">
        <f t="array" aca="1" ref="AI260" ca="1">_xlfn.IFS(ISBLANK(Unique_Data[[#This Row],[Updated Action]]),"Open",NOT(ISBLANK(Unique_Data[[#This Row],[Updated Action]])),"Finished",AND(NOT(ISBLANK(Unique_Data[[#This Row],[Updated Action]])),Unique_Data[[#This Row],[Due date]]&gt;=TODAY()),"In Progress",Unique_Data[[#This Row],[Due date]]&lt;TODAY(),"Overdue")</f>
        <v>Finished</v>
      </c>
      <c r="AJ260" s="33"/>
    </row>
    <row r="261" spans="1:36">
      <c r="A261" s="11">
        <v>1300000095</v>
      </c>
      <c r="B261" s="11" t="s">
        <v>93</v>
      </c>
      <c r="C261" s="11" t="s">
        <v>16</v>
      </c>
      <c r="D261" s="12">
        <v>46080</v>
      </c>
      <c r="E261" s="11" t="s">
        <v>13</v>
      </c>
      <c r="F261"/>
      <c r="G261"/>
      <c r="H261" s="35" t="s">
        <v>157</v>
      </c>
      <c r="I261" s="71">
        <v>46080.086805555555</v>
      </c>
      <c r="J261" s="71">
        <v>46080.095833333333</v>
      </c>
      <c r="K261" s="11">
        <v>0.22</v>
      </c>
      <c r="L261" s="72">
        <v>46054</v>
      </c>
      <c r="M261" s="73">
        <f>_xlfn.ISOWEEKNUM(Unique_Data[[#This Row],[Created On]])</f>
        <v>9</v>
      </c>
      <c r="N261" s="73">
        <f>60*Unique_Data[[#This Row],[Downtime (hr.)]]</f>
        <v>13.2</v>
      </c>
      <c r="O261" s="73" t="str" cm="1">
        <f t="array" ref="O261">_xlfn.LET(
    _xlpm.text, LOWER(H261),
    _xlpm.keywords, Table2[Keyword],
    _xlpm.score,
        _xlfn.BYROW(_xlpm.keywords,
            _xlfn.LAMBDA(_xlpm.k,
                SUM(--ISNUMBER(SEARCH(_xlfn.TEXTSPLIT(LOWER(_xlpm.k)," "), _xlpm.text)))
            )
        ),
    _xlpm.bestMatch, _xlfn.XMATCH(MAX(_xlpm.score), _xlpm.score),
    IF(MAX(_xlpm.score)=0, "Other", INDEX(_xlpm.keywords, _xlpm.bestMatch))
)</f>
        <v>No Gantry</v>
      </c>
      <c r="P261" s="73" t="str">
        <f>IFERROR(INDEX(Table11[Failure Mode],MATCH(O261,Table11[Keyword],0)),"General Failure Mode")</f>
        <v>Gantry Motion Failure</v>
      </c>
      <c r="Q261" s="74" t="str">
        <f>IFERROR(INDEX(Table12[Failure Effect],MATCH(P261,Table12[Failure Mode],0)),"Operational performance degradation and need for maintenance review.")</f>
        <v>Equipment cannot travel to position, causing job delay, queue buildup, and lower productivity.</v>
      </c>
      <c r="R261" s="73">
        <f>IFERROR(INDEX(Table13[Base Severity],MATCH(C261,Table13[Equipment Class],0)),6)</f>
        <v>8</v>
      </c>
      <c r="S261" s="73">
        <f>IFERROR(INDEX(Table2[Severity],MATCH(O261,Table2[Keyword],0)),0)</f>
        <v>6</v>
      </c>
      <c r="T261" s="73">
        <f>IFERROR(LOOKUP(N261,Table6[Minutes],Table6[Severity]),0)</f>
        <v>4</v>
      </c>
      <c r="U261" s="73">
        <f>MAX(ROUNDUP(AVERAGE(R261,T261),0),Unique_Data[[#This Row],[Keyword Severity]])</f>
        <v>6</v>
      </c>
      <c r="V261" s="73">
        <f>IFERROR(INDEX(Table5[Detectability],MATCH(O261,Table5[Keyword],0)),IFERROR(INDEX(Table13[Default Detectability],MATCH(C261,Table13[Equipment Class],0)),6))</f>
        <v>3</v>
      </c>
      <c r="W261" s="73">
        <f t="shared" si="16"/>
        <v>10</v>
      </c>
      <c r="X261" s="75">
        <f t="shared" si="17"/>
        <v>180</v>
      </c>
      <c r="Y261" s="74" t="str">
        <f>IFERROR(INDEX(Table10[Recommended Action],MATCH(O261,Table10[Keyword],0)),"Review failure &amp; perform RCA")</f>
        <v>Inspect busbar/limit switches, travel drives and interlocks; test inverter and alignment.</v>
      </c>
      <c r="Z261" s="11" t="s">
        <v>14271</v>
      </c>
      <c r="AA261" s="31" t="s">
        <v>14466</v>
      </c>
      <c r="AB261" s="31" t="s">
        <v>14467</v>
      </c>
      <c r="AC261" s="73" t="str">
        <f t="shared" si="18"/>
        <v>Medium</v>
      </c>
      <c r="AD261" s="76">
        <v>46264</v>
      </c>
      <c r="AE261" s="75">
        <f>Unique_Data[[#This Row],[Severity (S)]]</f>
        <v>6</v>
      </c>
      <c r="AF261" s="75" cm="1">
        <f t="array" ref="AF26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61" s="75" cm="1">
        <f t="array" ref="AG26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261" s="75">
        <f t="shared" si="19"/>
        <v>180</v>
      </c>
      <c r="AI261" s="77" t="str" cm="1">
        <f t="array" aca="1" ref="AI261" ca="1">_xlfn.IFS(ISBLANK(Unique_Data[[#This Row],[Updated Action]]),"Open",NOT(ISBLANK(Unique_Data[[#This Row],[Updated Action]])),"Finished",AND(NOT(ISBLANK(Unique_Data[[#This Row],[Updated Action]])),Unique_Data[[#This Row],[Due date]]&gt;=TODAY()),"In Progress",Unique_Data[[#This Row],[Due date]]&lt;TODAY(),"Overdue")</f>
        <v>Finished</v>
      </c>
      <c r="AJ261" s="33"/>
    </row>
    <row r="262" spans="1:36">
      <c r="A262" s="11">
        <v>1300000096</v>
      </c>
      <c r="B262" s="11" t="s">
        <v>51</v>
      </c>
      <c r="C262" s="11" t="s">
        <v>16</v>
      </c>
      <c r="D262" s="12">
        <v>46080</v>
      </c>
      <c r="E262" s="11" t="s">
        <v>13</v>
      </c>
      <c r="F262"/>
      <c r="G262"/>
      <c r="H262" s="35" t="s">
        <v>157</v>
      </c>
      <c r="I262" s="71">
        <v>46080.156944444447</v>
      </c>
      <c r="J262" s="71">
        <v>46080.186111111114</v>
      </c>
      <c r="K262" s="11">
        <v>0.7</v>
      </c>
      <c r="L262" s="72">
        <v>46054</v>
      </c>
      <c r="M262" s="73">
        <f>_xlfn.ISOWEEKNUM(Unique_Data[[#This Row],[Created On]])</f>
        <v>9</v>
      </c>
      <c r="N262" s="73">
        <f>60*Unique_Data[[#This Row],[Downtime (hr.)]]</f>
        <v>42</v>
      </c>
      <c r="O262" s="73" t="str" cm="1">
        <f t="array" ref="O262">_xlfn.LET(
    _xlpm.text, LOWER(H262),
    _xlpm.keywords, Table2[Keyword],
    _xlpm.score,
        _xlfn.BYROW(_xlpm.keywords,
            _xlfn.LAMBDA(_xlpm.k,
                SUM(--ISNUMBER(SEARCH(_xlfn.TEXTSPLIT(LOWER(_xlpm.k)," "), _xlpm.text)))
            )
        ),
    _xlpm.bestMatch, _xlfn.XMATCH(MAX(_xlpm.score), _xlpm.score),
    IF(MAX(_xlpm.score)=0, "Other", INDEX(_xlpm.keywords, _xlpm.bestMatch))
)</f>
        <v>No Gantry</v>
      </c>
      <c r="P262" s="73" t="str">
        <f>IFERROR(INDEX(Table11[Failure Mode],MATCH(O262,Table11[Keyword],0)),"General Failure Mode")</f>
        <v>Gantry Motion Failure</v>
      </c>
      <c r="Q262" s="74" t="str">
        <f>IFERROR(INDEX(Table12[Failure Effect],MATCH(P262,Table12[Failure Mode],0)),"Operational performance degradation and need for maintenance review.")</f>
        <v>Equipment cannot travel to position, causing job delay, queue buildup, and lower productivity.</v>
      </c>
      <c r="R262" s="73">
        <f>IFERROR(INDEX(Table13[Base Severity],MATCH(C262,Table13[Equipment Class],0)),6)</f>
        <v>8</v>
      </c>
      <c r="S262" s="73">
        <f>IFERROR(INDEX(Table2[Severity],MATCH(O262,Table2[Keyword],0)),0)</f>
        <v>6</v>
      </c>
      <c r="T262" s="73">
        <f>IFERROR(LOOKUP(N262,Table6[Minutes],Table6[Severity]),0)</f>
        <v>5</v>
      </c>
      <c r="U262" s="73">
        <f>MAX(ROUNDUP(AVERAGE(R262,T262),0),Unique_Data[[#This Row],[Keyword Severity]])</f>
        <v>7</v>
      </c>
      <c r="V262" s="73">
        <f>IFERROR(INDEX(Table5[Detectability],MATCH(O262,Table5[Keyword],0)),IFERROR(INDEX(Table13[Default Detectability],MATCH(C262,Table13[Equipment Class],0)),6))</f>
        <v>3</v>
      </c>
      <c r="W262" s="73">
        <f t="shared" si="16"/>
        <v>7</v>
      </c>
      <c r="X262" s="75">
        <f t="shared" si="17"/>
        <v>147</v>
      </c>
      <c r="Y262" s="74" t="str">
        <f>IFERROR(INDEX(Table10[Recommended Action],MATCH(O262,Table10[Keyword],0)),"Review failure &amp; perform RCA")</f>
        <v>Inspect busbar/limit switches, travel drives and interlocks; test inverter and alignment.</v>
      </c>
      <c r="Z262" s="11" t="s">
        <v>14271</v>
      </c>
      <c r="AA262" s="31" t="s">
        <v>14362</v>
      </c>
      <c r="AB262" s="31" t="s">
        <v>14363</v>
      </c>
      <c r="AC262" s="73" t="str">
        <f t="shared" si="18"/>
        <v>Medium</v>
      </c>
      <c r="AD262" s="76">
        <v>46159</v>
      </c>
      <c r="AE262" s="75">
        <f>Unique_Data[[#This Row],[Severity (S)]]</f>
        <v>7</v>
      </c>
      <c r="AF262" s="75" cm="1">
        <f t="array" ref="AF26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62" s="75" cm="1">
        <f t="array" ref="AG26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62" s="75">
        <f t="shared" si="19"/>
        <v>147</v>
      </c>
      <c r="AI262" s="77" t="str" cm="1">
        <f t="array" aca="1" ref="AI262" ca="1">_xlfn.IFS(ISBLANK(Unique_Data[[#This Row],[Updated Action]]),"Open",NOT(ISBLANK(Unique_Data[[#This Row],[Updated Action]])),"Finished",AND(NOT(ISBLANK(Unique_Data[[#This Row],[Updated Action]])),Unique_Data[[#This Row],[Due date]]&gt;=TODAY()),"In Progress",Unique_Data[[#This Row],[Due date]]&lt;TODAY(),"Overdue")</f>
        <v>Finished</v>
      </c>
      <c r="AJ262" s="33"/>
    </row>
    <row r="263" spans="1:36">
      <c r="A263" s="11">
        <v>1300000097</v>
      </c>
      <c r="B263" s="11" t="s">
        <v>11</v>
      </c>
      <c r="C263" s="11" t="s">
        <v>12</v>
      </c>
      <c r="D263" s="12">
        <v>46080</v>
      </c>
      <c r="E263" s="11" t="s">
        <v>13</v>
      </c>
      <c r="F263"/>
      <c r="G263"/>
      <c r="H263" s="35" t="s">
        <v>251</v>
      </c>
      <c r="I263" s="71">
        <v>46080.111111111109</v>
      </c>
      <c r="J263" s="71">
        <v>46080.118055555555</v>
      </c>
      <c r="K263" s="11">
        <v>0.17</v>
      </c>
      <c r="L263" s="72">
        <v>46054</v>
      </c>
      <c r="M263" s="73">
        <f>_xlfn.ISOWEEKNUM(Unique_Data[[#This Row],[Created On]])</f>
        <v>9</v>
      </c>
      <c r="N263" s="73">
        <f>60*Unique_Data[[#This Row],[Downtime (hr.)]]</f>
        <v>10.200000000000001</v>
      </c>
      <c r="O263" s="73" t="str" cm="1">
        <f t="array" ref="O263">_xlfn.LET(
    _xlpm.text, LOWER(H263),
    _xlpm.keywords, Table2[Keyword],
    _xlpm.score,
        _xlfn.BYROW(_xlpm.keywords,
            _xlfn.LAMBDA(_xlpm.k,
                SUM(--ISNUMBER(SEARCH(_xlfn.TEXTSPLIT(LOWER(_xlpm.k)," "), _xlpm.text)))
            )
        ),
    _xlpm.bestMatch, _xlfn.XMATCH(MAX(_xlpm.score), _xlpm.score),
    IF(MAX(_xlpm.score)=0, "Other", INDEX(_xlpm.keywords, _xlpm.bestMatch))
)</f>
        <v>No Hoist</v>
      </c>
      <c r="P263" s="73" t="str">
        <f>IFERROR(INDEX(Table11[Failure Mode],MATCH(O263,Table11[Keyword],0)),"General Failure Mode")</f>
        <v>Hoist Motion Failure</v>
      </c>
      <c r="Q263" s="74" t="str">
        <f>IFERROR(INDEX(Table12[Failure Effect],MATCH(P263,Table12[Failure Mode],0)),"Operational performance degradation and need for maintenance review.")</f>
        <v>Unable to lift/lower load, container handling interruption, and berth or yard productivity loss.</v>
      </c>
      <c r="R263" s="73">
        <f>IFERROR(INDEX(Table13[Base Severity],MATCH(C263,Table13[Equipment Class],0)),6)</f>
        <v>9</v>
      </c>
      <c r="S263" s="73">
        <f>IFERROR(INDEX(Table2[Severity],MATCH(O263,Table2[Keyword],0)),0)</f>
        <v>6</v>
      </c>
      <c r="T263" s="73">
        <f>IFERROR(LOOKUP(N263,Table6[Minutes],Table6[Severity]),0)</f>
        <v>4</v>
      </c>
      <c r="U263" s="73">
        <f>MAX(ROUNDUP(AVERAGE(R263,T263),0),Unique_Data[[#This Row],[Keyword Severity]])</f>
        <v>7</v>
      </c>
      <c r="V263" s="73">
        <f>IFERROR(INDEX(Table5[Detectability],MATCH(O263,Table5[Keyword],0)),IFERROR(INDEX(Table13[Default Detectability],MATCH(C263,Table13[Equipment Class],0)),6))</f>
        <v>3</v>
      </c>
      <c r="W263" s="73">
        <f t="shared" si="16"/>
        <v>6</v>
      </c>
      <c r="X263" s="75">
        <f t="shared" si="17"/>
        <v>126</v>
      </c>
      <c r="Y263" s="74" t="str">
        <f>IFERROR(INDEX(Table10[Recommended Action],MATCH(O263,Table10[Keyword],0)),"Review failure &amp; perform RCA")</f>
        <v>Check hoist brakes, over-travel limit switches, inverter alarms, motor and encoder.</v>
      </c>
      <c r="Z263" s="11" t="s">
        <v>14271</v>
      </c>
      <c r="AA263" s="31" t="s">
        <v>14556</v>
      </c>
      <c r="AB263" s="31" t="s">
        <v>14557</v>
      </c>
      <c r="AC263" s="73" t="str">
        <f t="shared" si="18"/>
        <v>Medium</v>
      </c>
      <c r="AD263" s="76">
        <v>46159</v>
      </c>
      <c r="AE263" s="75">
        <f>Unique_Data[[#This Row],[Severity (S)]]</f>
        <v>7</v>
      </c>
      <c r="AF263" s="75" cm="1">
        <f t="array" ref="AF26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63" s="75" cm="1">
        <f t="array" ref="AG26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63" s="75">
        <f t="shared" si="19"/>
        <v>35</v>
      </c>
      <c r="AI263" s="77" t="str" cm="1">
        <f t="array" aca="1" ref="AI263" ca="1">_xlfn.IFS(ISBLANK(Unique_Data[[#This Row],[Updated Action]]),"Open",NOT(ISBLANK(Unique_Data[[#This Row],[Updated Action]])),"Finished",AND(NOT(ISBLANK(Unique_Data[[#This Row],[Updated Action]])),Unique_Data[[#This Row],[Due date]]&gt;=TODAY()),"In Progress",Unique_Data[[#This Row],[Due date]]&lt;TODAY(),"Overdue")</f>
        <v>Finished</v>
      </c>
      <c r="AJ263" s="33"/>
    </row>
    <row r="264" spans="1:36">
      <c r="A264" s="11">
        <v>1300000098</v>
      </c>
      <c r="B264" s="11" t="s">
        <v>47</v>
      </c>
      <c r="C264" s="11" t="s">
        <v>12</v>
      </c>
      <c r="D264" s="12">
        <v>46080</v>
      </c>
      <c r="E264" s="11" t="s">
        <v>13</v>
      </c>
      <c r="F264"/>
      <c r="G264"/>
      <c r="H264" s="35" t="s">
        <v>252</v>
      </c>
      <c r="I264" s="71">
        <v>46080.211111111108</v>
      </c>
      <c r="J264" s="71">
        <v>46080.223611111112</v>
      </c>
      <c r="K264" s="11">
        <v>0.3</v>
      </c>
      <c r="L264" s="72">
        <v>46054</v>
      </c>
      <c r="M264" s="73">
        <f>_xlfn.ISOWEEKNUM(Unique_Data[[#This Row],[Created On]])</f>
        <v>9</v>
      </c>
      <c r="N264" s="73">
        <f>60*Unique_Data[[#This Row],[Downtime (hr.)]]</f>
        <v>18</v>
      </c>
      <c r="O264" s="73" t="str" cm="1">
        <f t="array" ref="O264">_xlfn.LET(
    _xlpm.text, LOWER(H264),
    _xlpm.keywords, Table2[Keyword],
    _xlpm.score,
        _xlfn.BYROW(_xlpm.keywords,
            _xlfn.LAMBDA(_xlpm.k,
                SUM(--ISNUMBER(SEARCH(_xlfn.TEXTSPLIT(LOWER(_xlpm.k)," "), _xlpm.text)))
            )
        ),
    _xlpm.bestMatch, _xlfn.XMATCH(MAX(_xlpm.score), _xlpm.score),
    IF(MAX(_xlpm.score)=0, "Other", INDEX(_xlpm.keywords, _xlpm.bestMatch))
)</f>
        <v>CB Trip</v>
      </c>
      <c r="P264" s="73" t="str">
        <f>IFERROR(INDEX(Table11[Failure Mode],MATCH(O264,Table11[Keyword],0)),"General Failure Mode")</f>
        <v>Electrical Protection Trip</v>
      </c>
      <c r="Q264" s="74" t="str">
        <f>IFERROR(INDEX(Table12[Failure Effect],MATCH(P264,Table12[Failure Mode],0)),"Operational performance degradation and need for maintenance review.")</f>
        <v>Circuit isolation, equipment function loss, and recurring stoppage until root cause is removed.</v>
      </c>
      <c r="R264" s="73">
        <f>IFERROR(INDEX(Table13[Base Severity],MATCH(C264,Table13[Equipment Class],0)),6)</f>
        <v>9</v>
      </c>
      <c r="S264" s="73">
        <f>IFERROR(INDEX(Table2[Severity],MATCH(O264,Table2[Keyword],0)),0)</f>
        <v>5</v>
      </c>
      <c r="T264" s="73">
        <f>IFERROR(LOOKUP(N264,Table6[Minutes],Table6[Severity]),0)</f>
        <v>4</v>
      </c>
      <c r="U264" s="73">
        <f>MAX(ROUNDUP(AVERAGE(R264,T264),0),Unique_Data[[#This Row],[Keyword Severity]])</f>
        <v>7</v>
      </c>
      <c r="V264" s="73">
        <f>IFERROR(INDEX(Table5[Detectability],MATCH(O264,Table5[Keyword],0)),IFERROR(INDEX(Table13[Default Detectability],MATCH(C264,Table13[Equipment Class],0)),6))</f>
        <v>3</v>
      </c>
      <c r="W264" s="73">
        <f t="shared" si="16"/>
        <v>1</v>
      </c>
      <c r="X264" s="75">
        <f t="shared" si="17"/>
        <v>21</v>
      </c>
      <c r="Y264" s="74" t="str">
        <f>IFERROR(INDEX(Table10[Recommended Action],MATCH(O264,Table10[Keyword],0)),"Review failure &amp; perform RCA")</f>
        <v>Investigate overload/short; inspect drive and cables; ramp test before release.</v>
      </c>
      <c r="Z264" s="11" t="s">
        <v>14271</v>
      </c>
      <c r="AA264" s="31" t="s">
        <v>14558</v>
      </c>
      <c r="AB264" s="31" t="s">
        <v>14559</v>
      </c>
      <c r="AC264" s="73" t="str">
        <f t="shared" si="18"/>
        <v>Low</v>
      </c>
      <c r="AD264" s="76">
        <v>46143</v>
      </c>
      <c r="AE264" s="75">
        <f>Unique_Data[[#This Row],[Severity (S)]]</f>
        <v>7</v>
      </c>
      <c r="AF264" s="75" cm="1">
        <f t="array" ref="AF26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64" s="75" cm="1">
        <f t="array" ref="AG26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64" s="75">
        <f t="shared" si="19"/>
        <v>7</v>
      </c>
      <c r="AI264" s="77" t="str" cm="1">
        <f t="array" aca="1" ref="AI264" ca="1">_xlfn.IFS(ISBLANK(Unique_Data[[#This Row],[Updated Action]]),"Open",NOT(ISBLANK(Unique_Data[[#This Row],[Updated Action]])),"Finished",AND(NOT(ISBLANK(Unique_Data[[#This Row],[Updated Action]])),Unique_Data[[#This Row],[Due date]]&gt;=TODAY()),"In Progress",Unique_Data[[#This Row],[Due date]]&lt;TODAY(),"Overdue")</f>
        <v>Finished</v>
      </c>
      <c r="AJ264" s="33"/>
    </row>
    <row r="265" spans="1:36">
      <c r="A265" s="11">
        <v>1300000099</v>
      </c>
      <c r="B265" s="11" t="s">
        <v>47</v>
      </c>
      <c r="C265" s="11" t="s">
        <v>12</v>
      </c>
      <c r="D265" s="12">
        <v>46081</v>
      </c>
      <c r="E265" s="11" t="s">
        <v>13</v>
      </c>
      <c r="F265"/>
      <c r="G265"/>
      <c r="H265" s="35" t="s">
        <v>253</v>
      </c>
      <c r="I265" s="71">
        <v>46081.722222222219</v>
      </c>
      <c r="J265" s="71">
        <v>46081.731249999997</v>
      </c>
      <c r="K265" s="11">
        <v>0.22</v>
      </c>
      <c r="L265" s="72">
        <v>46054</v>
      </c>
      <c r="M265" s="73">
        <f>_xlfn.ISOWEEKNUM(Unique_Data[[#This Row],[Created On]])</f>
        <v>9</v>
      </c>
      <c r="N265" s="73">
        <f>60*Unique_Data[[#This Row],[Downtime (hr.)]]</f>
        <v>13.2</v>
      </c>
      <c r="O265" s="73" t="str" cm="1">
        <f t="array" ref="O265">_xlfn.LET(
    _xlpm.text, LOWER(H265),
    _xlpm.keywords, Table2[Keyword],
    _xlpm.score,
        _xlfn.BYROW(_xlpm.keywords,
            _xlfn.LAMBDA(_xlpm.k,
                SUM(--ISNUMBER(SEARCH(_xlfn.TEXTSPLIT(LOWER(_xlpm.k)," "), _xlpm.text)))
            )
        ),
    _xlpm.bestMatch, _xlfn.XMATCH(MAX(_xlpm.score), _xlpm.score),
    IF(MAX(_xlpm.score)=0, "Other", INDEX(_xlpm.keywords, _xlpm.bestMatch))
)</f>
        <v>No Control</v>
      </c>
      <c r="P265" s="73" t="str">
        <f>IFERROR(INDEX(Table11[Failure Mode],MATCH(O265,Table11[Keyword],0)),"General Failure Mode")</f>
        <v>Control System Unavailable</v>
      </c>
      <c r="Q265" s="74" t="str">
        <f>IFERROR(INDEX(Table12[Failure Effect],MATCH(P265,Table12[Failure Mode],0)),"Operational performance degradation and need for maintenance review.")</f>
        <v>Loss of command response, unsafe operating condition, and immediate operational downtime.</v>
      </c>
      <c r="R265" s="73">
        <f>IFERROR(INDEX(Table13[Base Severity],MATCH(C265,Table13[Equipment Class],0)),6)</f>
        <v>9</v>
      </c>
      <c r="S265" s="73">
        <f>IFERROR(INDEX(Table2[Severity],MATCH(O265,Table2[Keyword],0)),0)</f>
        <v>6</v>
      </c>
      <c r="T265" s="73">
        <f>IFERROR(LOOKUP(N265,Table6[Minutes],Table6[Severity]),0)</f>
        <v>4</v>
      </c>
      <c r="U265" s="73">
        <f>MAX(ROUNDUP(AVERAGE(R265,T265),0),Unique_Data[[#This Row],[Keyword Severity]])</f>
        <v>7</v>
      </c>
      <c r="V265" s="73">
        <f>IFERROR(INDEX(Table5[Detectability],MATCH(O265,Table5[Keyword],0)),IFERROR(INDEX(Table13[Default Detectability],MATCH(C265,Table13[Equipment Class],0)),6))</f>
        <v>2</v>
      </c>
      <c r="W265" s="73">
        <f t="shared" si="16"/>
        <v>7</v>
      </c>
      <c r="X265" s="75">
        <f t="shared" si="17"/>
        <v>98</v>
      </c>
      <c r="Y265" s="74" t="str">
        <f>IFERROR(INDEX(Table10[Recommended Action],MATCH(O265,Table10[Keyword],0)),"Review failure &amp; perform RCA")</f>
        <v>Check control PLC, HMI comms, E-stop circuits; reload software if needed.</v>
      </c>
      <c r="Z265" s="11" t="s">
        <v>14271</v>
      </c>
      <c r="AA265" s="31" t="s">
        <v>14474</v>
      </c>
      <c r="AB265" s="31" t="s">
        <v>14552</v>
      </c>
      <c r="AC265" s="73" t="str">
        <f t="shared" si="18"/>
        <v>Low</v>
      </c>
      <c r="AD265" s="76">
        <v>46159</v>
      </c>
      <c r="AE265" s="75">
        <f>Unique_Data[[#This Row],[Severity (S)]]</f>
        <v>7</v>
      </c>
      <c r="AF265" s="75" cm="1">
        <f t="array" ref="AF26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65" s="75" cm="1">
        <f t="array" ref="AG26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65" s="75">
        <f t="shared" si="19"/>
        <v>98</v>
      </c>
      <c r="AI265" s="77" t="str" cm="1">
        <f t="array" aca="1" ref="AI265" ca="1">_xlfn.IFS(ISBLANK(Unique_Data[[#This Row],[Updated Action]]),"Open",NOT(ISBLANK(Unique_Data[[#This Row],[Updated Action]])),"Finished",AND(NOT(ISBLANK(Unique_Data[[#This Row],[Updated Action]])),Unique_Data[[#This Row],[Due date]]&gt;=TODAY()),"In Progress",Unique_Data[[#This Row],[Due date]]&lt;TODAY(),"Overdue")</f>
        <v>Finished</v>
      </c>
      <c r="AJ265" s="33"/>
    </row>
    <row r="266" spans="1:36">
      <c r="A266" s="11">
        <v>1300000100</v>
      </c>
      <c r="B266" s="11" t="s">
        <v>20</v>
      </c>
      <c r="C266" s="11" t="s">
        <v>16</v>
      </c>
      <c r="D266" s="12">
        <v>46082</v>
      </c>
      <c r="E266" s="11" t="s">
        <v>13</v>
      </c>
      <c r="F266"/>
      <c r="G266"/>
      <c r="H266" s="35" t="s">
        <v>254</v>
      </c>
      <c r="I266" s="71">
        <v>46082.051388888889</v>
      </c>
      <c r="J266" s="71">
        <v>46082.060416666667</v>
      </c>
      <c r="K266" s="11">
        <v>0.22</v>
      </c>
      <c r="L266" s="72">
        <v>46082</v>
      </c>
      <c r="M266" s="73">
        <f>_xlfn.ISOWEEKNUM(Unique_Data[[#This Row],[Created On]])</f>
        <v>9</v>
      </c>
      <c r="N266" s="73">
        <f>60*Unique_Data[[#This Row],[Downtime (hr.)]]</f>
        <v>13.2</v>
      </c>
      <c r="O266" s="73" t="str" cm="1">
        <f t="array" ref="O266">_xlfn.LET(
    _xlpm.text, LOWER(H266),
    _xlpm.keywords, Table2[Keyword],
    _xlpm.score,
        _xlfn.BYROW(_xlpm.keywords,
            _xlfn.LAMBDA(_xlpm.k,
                SUM(--ISNUMBER(SEARCH(_xlfn.TEXTSPLIT(LOWER(_xlpm.k)," "), _xlpm.text)))
            )
        ),
    _xlpm.bestMatch, _xlfn.XMATCH(MAX(_xlpm.score), _xlpm.score),
    IF(MAX(_xlpm.score)=0, "Other", INDEX(_xlpm.keywords, _xlpm.bestMatch))
)</f>
        <v>Sensor</v>
      </c>
      <c r="P266" s="73" t="str">
        <f>IFERROR(INDEX(Table11[Failure Mode],MATCH(O266,Table11[Keyword],0)),"General Failure Mode")</f>
        <v>Sensor Fault</v>
      </c>
      <c r="Q266" s="74" t="str">
        <f>IFERROR(INDEX(Table12[Failure Effect],MATCH(P266,Table12[Failure Mode],0)),"Operational performance degradation and need for maintenance review.")</f>
        <v>Incorrect feedback to controls, nuisance trips or unsafe condition, and unreliable operation.</v>
      </c>
      <c r="R266" s="73">
        <f>IFERROR(INDEX(Table13[Base Severity],MATCH(C266,Table13[Equipment Class],0)),6)</f>
        <v>8</v>
      </c>
      <c r="S266" s="73">
        <f>IFERROR(INDEX(Table2[Severity],MATCH(O266,Table2[Keyword],0)),0)</f>
        <v>5</v>
      </c>
      <c r="T266" s="73">
        <f>IFERROR(LOOKUP(N266,Table6[Minutes],Table6[Severity]),0)</f>
        <v>4</v>
      </c>
      <c r="U266" s="73">
        <f>MAX(ROUNDUP(AVERAGE(R266,T266),0),Unique_Data[[#This Row],[Keyword Severity]])</f>
        <v>6</v>
      </c>
      <c r="V266" s="73">
        <f>IFERROR(INDEX(Table5[Detectability],MATCH(O266,Table5[Keyword],0)),IFERROR(INDEX(Table13[Default Detectability],MATCH(C266,Table13[Equipment Class],0)),6))</f>
        <v>3</v>
      </c>
      <c r="W266" s="73">
        <f t="shared" si="16"/>
        <v>1</v>
      </c>
      <c r="X266" s="75">
        <f t="shared" si="17"/>
        <v>18</v>
      </c>
      <c r="Y266" s="74" t="str">
        <f>IFERROR(INDEX(Table10[Recommended Action],MATCH(O266,Table10[Keyword],0)),"Review failure &amp; perform RCA")</f>
        <v>Check sensor alignment, power and wiring; recalibrate and add diagnostics.</v>
      </c>
      <c r="Z266" s="11" t="s">
        <v>14271</v>
      </c>
      <c r="AA266" s="31" t="s">
        <v>14362</v>
      </c>
      <c r="AB266" s="31" t="s">
        <v>14363</v>
      </c>
      <c r="AC266" s="73" t="str">
        <f t="shared" si="18"/>
        <v>Low</v>
      </c>
      <c r="AD266" s="76">
        <v>46159</v>
      </c>
      <c r="AE266" s="75">
        <f>Unique_Data[[#This Row],[Severity (S)]]</f>
        <v>6</v>
      </c>
      <c r="AF266" s="75" cm="1">
        <f t="array" ref="AF26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66" s="75" cm="1">
        <f t="array" ref="AG26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66" s="75">
        <f t="shared" si="19"/>
        <v>18</v>
      </c>
      <c r="AI266" s="77" t="str" cm="1">
        <f t="array" aca="1" ref="AI266" ca="1">_xlfn.IFS(ISBLANK(Unique_Data[[#This Row],[Updated Action]]),"Open",NOT(ISBLANK(Unique_Data[[#This Row],[Updated Action]])),"Finished",AND(NOT(ISBLANK(Unique_Data[[#This Row],[Updated Action]])),Unique_Data[[#This Row],[Due date]]&gt;=TODAY()),"In Progress",Unique_Data[[#This Row],[Due date]]&lt;TODAY(),"Overdue")</f>
        <v>Finished</v>
      </c>
      <c r="AJ266" s="33"/>
    </row>
    <row r="267" spans="1:36">
      <c r="A267" s="11">
        <v>1300000101</v>
      </c>
      <c r="B267" s="11" t="s">
        <v>66</v>
      </c>
      <c r="C267" s="11" t="s">
        <v>16</v>
      </c>
      <c r="D267" s="12">
        <v>46083</v>
      </c>
      <c r="E267" s="11" t="s">
        <v>13</v>
      </c>
      <c r="F267"/>
      <c r="G267"/>
      <c r="H267" s="35" t="s">
        <v>255</v>
      </c>
      <c r="I267" s="71">
        <v>46082.670138888891</v>
      </c>
      <c r="J267" s="71">
        <v>46082.677083333336</v>
      </c>
      <c r="K267" s="11">
        <v>0.17</v>
      </c>
      <c r="L267" s="72">
        <v>46082</v>
      </c>
      <c r="M267" s="73">
        <f>_xlfn.ISOWEEKNUM(Unique_Data[[#This Row],[Created On]])</f>
        <v>10</v>
      </c>
      <c r="N267" s="73">
        <f>60*Unique_Data[[#This Row],[Downtime (hr.)]]</f>
        <v>10.200000000000001</v>
      </c>
      <c r="O267" s="73" t="str" cm="1">
        <f t="array" ref="O267">_xlfn.LET(
    _xlpm.text, LOWER(H267),
    _xlpm.keywords, Table2[Keyword],
    _xlpm.score,
        _xlfn.BYROW(_xlpm.keywords,
            _xlfn.LAMBDA(_xlpm.k,
                SUM(--ISNUMBER(SEARCH(_xlfn.TEXTSPLIT(LOWER(_xlpm.k)," "), _xlpm.text)))
            )
        ),
    _xlpm.bestMatch, _xlfn.XMATCH(MAX(_xlpm.score), _xlpm.score),
    IF(MAX(_xlpm.score)=0, "Other", INDEX(_xlpm.keywords, _xlpm.bestMatch))
)</f>
        <v>No Trolley</v>
      </c>
      <c r="P267" s="73" t="str">
        <f>IFERROR(INDEX(Table11[Failure Mode],MATCH(O267,Table11[Keyword],0)),"General Failure Mode")</f>
        <v>Trolley Motion Failure</v>
      </c>
      <c r="Q267" s="74" t="str">
        <f>IFERROR(INDEX(Table12[Failure Effect],MATCH(P267,Table12[Failure Mode],0)),"Operational performance degradation and need for maintenance review.")</f>
        <v>Inability to position spreader correctly, cycle interruption, and handling delay.</v>
      </c>
      <c r="R267" s="73">
        <f>IFERROR(INDEX(Table13[Base Severity],MATCH(C267,Table13[Equipment Class],0)),6)</f>
        <v>8</v>
      </c>
      <c r="S267" s="73">
        <f>IFERROR(INDEX(Table2[Severity],MATCH(O267,Table2[Keyword],0)),0)</f>
        <v>6</v>
      </c>
      <c r="T267" s="73">
        <f>IFERROR(LOOKUP(N267,Table6[Minutes],Table6[Severity]),0)</f>
        <v>4</v>
      </c>
      <c r="U267" s="73">
        <f>MAX(ROUNDUP(AVERAGE(R267,T267),0),Unique_Data[[#This Row],[Keyword Severity]])</f>
        <v>6</v>
      </c>
      <c r="V267" s="73">
        <f>IFERROR(INDEX(Table5[Detectability],MATCH(O267,Table5[Keyword],0)),IFERROR(INDEX(Table13[Default Detectability],MATCH(C267,Table13[Equipment Class],0)),6))</f>
        <v>3</v>
      </c>
      <c r="W267" s="73">
        <f t="shared" si="16"/>
        <v>2</v>
      </c>
      <c r="X267" s="75">
        <f t="shared" si="17"/>
        <v>36</v>
      </c>
      <c r="Y267" s="74" t="str">
        <f>IFERROR(INDEX(Table10[Recommended Action],MATCH(O267,Table10[Keyword],0)),"Review failure &amp; perform RCA")</f>
        <v>Inspect trolley drives, cable reels and limit switches; test trolley inverter.</v>
      </c>
      <c r="Z267" s="11" t="s">
        <v>14271</v>
      </c>
      <c r="AA267" s="31" t="s">
        <v>14560</v>
      </c>
      <c r="AB267" s="31" t="s">
        <v>14561</v>
      </c>
      <c r="AC267" s="73" t="str">
        <f t="shared" si="18"/>
        <v>Low</v>
      </c>
      <c r="AD267" s="76">
        <v>46143</v>
      </c>
      <c r="AE267" s="75">
        <f>Unique_Data[[#This Row],[Severity (S)]]</f>
        <v>6</v>
      </c>
      <c r="AF267" s="75" cm="1">
        <f t="array" ref="AF26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67" s="75" cm="1">
        <f t="array" ref="AG26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67" s="75">
        <f t="shared" si="19"/>
        <v>6</v>
      </c>
      <c r="AI267" s="77" t="str" cm="1">
        <f t="array" aca="1" ref="AI267" ca="1">_xlfn.IFS(ISBLANK(Unique_Data[[#This Row],[Updated Action]]),"Open",NOT(ISBLANK(Unique_Data[[#This Row],[Updated Action]])),"Finished",AND(NOT(ISBLANK(Unique_Data[[#This Row],[Updated Action]])),Unique_Data[[#This Row],[Due date]]&gt;=TODAY()),"In Progress",Unique_Data[[#This Row],[Due date]]&lt;TODAY(),"Overdue")</f>
        <v>Finished</v>
      </c>
      <c r="AJ267" s="33"/>
    </row>
    <row r="268" spans="1:36">
      <c r="A268" s="11">
        <v>1300000102</v>
      </c>
      <c r="B268" s="11" t="s">
        <v>106</v>
      </c>
      <c r="C268" s="11" t="s">
        <v>16</v>
      </c>
      <c r="D268" s="12">
        <v>46083</v>
      </c>
      <c r="E268" s="11" t="s">
        <v>13</v>
      </c>
      <c r="F268"/>
      <c r="G268"/>
      <c r="H268" s="35" t="s">
        <v>256</v>
      </c>
      <c r="I268" s="71">
        <v>46082.694444444445</v>
      </c>
      <c r="J268" s="71">
        <v>46082.701388888891</v>
      </c>
      <c r="K268" s="11">
        <v>0.17</v>
      </c>
      <c r="L268" s="72">
        <v>46082</v>
      </c>
      <c r="M268" s="73">
        <f>_xlfn.ISOWEEKNUM(Unique_Data[[#This Row],[Created On]])</f>
        <v>10</v>
      </c>
      <c r="N268" s="73">
        <f>60*Unique_Data[[#This Row],[Downtime (hr.)]]</f>
        <v>10.200000000000001</v>
      </c>
      <c r="O268" s="73" t="str" cm="1">
        <f t="array" ref="O268">_xlfn.LET(
    _xlpm.text, LOWER(H268),
    _xlpm.keywords, Table2[Keyword],
    _xlpm.score,
        _xlfn.BYROW(_xlpm.keywords,
            _xlfn.LAMBDA(_xlpm.k,
                SUM(--ISNUMBER(SEARCH(_xlfn.TEXTSPLIT(LOWER(_xlpm.k)," "), _xlpm.text)))
            )
        ),
    _xlpm.bestMatch, _xlfn.XMATCH(MAX(_xlpm.score), _xlpm.score),
    IF(MAX(_xlpm.score)=0, "Other", INDEX(_xlpm.keywords, _xlpm.bestMatch))
)</f>
        <v>No Trolley</v>
      </c>
      <c r="P268" s="73" t="str">
        <f>IFERROR(INDEX(Table11[Failure Mode],MATCH(O268,Table11[Keyword],0)),"General Failure Mode")</f>
        <v>Trolley Motion Failure</v>
      </c>
      <c r="Q268" s="74" t="str">
        <f>IFERROR(INDEX(Table12[Failure Effect],MATCH(P268,Table12[Failure Mode],0)),"Operational performance degradation and need for maintenance review.")</f>
        <v>Inability to position spreader correctly, cycle interruption, and handling delay.</v>
      </c>
      <c r="R268" s="73">
        <f>IFERROR(INDEX(Table13[Base Severity],MATCH(C268,Table13[Equipment Class],0)),6)</f>
        <v>8</v>
      </c>
      <c r="S268" s="73">
        <f>IFERROR(INDEX(Table2[Severity],MATCH(O268,Table2[Keyword],0)),0)</f>
        <v>6</v>
      </c>
      <c r="T268" s="73">
        <f>IFERROR(LOOKUP(N268,Table6[Minutes],Table6[Severity]),0)</f>
        <v>4</v>
      </c>
      <c r="U268" s="73">
        <f>MAX(ROUNDUP(AVERAGE(R268,T268),0),Unique_Data[[#This Row],[Keyword Severity]])</f>
        <v>6</v>
      </c>
      <c r="V268" s="73">
        <f>IFERROR(INDEX(Table5[Detectability],MATCH(O268,Table5[Keyword],0)),IFERROR(INDEX(Table13[Default Detectability],MATCH(C268,Table13[Equipment Class],0)),6))</f>
        <v>3</v>
      </c>
      <c r="W268" s="73">
        <f t="shared" si="16"/>
        <v>4</v>
      </c>
      <c r="X268" s="75">
        <f t="shared" si="17"/>
        <v>72</v>
      </c>
      <c r="Y268" s="74" t="str">
        <f>IFERROR(INDEX(Table10[Recommended Action],MATCH(O268,Table10[Keyword],0)),"Review failure &amp; perform RCA")</f>
        <v>Inspect trolley drives, cable reels and limit switches; test trolley inverter.</v>
      </c>
      <c r="Z268" s="11" t="s">
        <v>14271</v>
      </c>
      <c r="AA268" s="31" t="s">
        <v>14395</v>
      </c>
      <c r="AB268" s="31" t="s">
        <v>14396</v>
      </c>
      <c r="AC268" s="73" t="str">
        <f t="shared" si="18"/>
        <v>Low</v>
      </c>
      <c r="AD268" s="76">
        <v>46264</v>
      </c>
      <c r="AE268" s="75">
        <f>Unique_Data[[#This Row],[Severity (S)]]</f>
        <v>6</v>
      </c>
      <c r="AF268" s="75" cm="1">
        <f t="array" ref="AF26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68" s="75" cm="1">
        <f t="array" ref="AG26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68" s="75">
        <f t="shared" si="19"/>
        <v>72</v>
      </c>
      <c r="AI268" s="77" t="str" cm="1">
        <f t="array" aca="1" ref="AI268" ca="1">_xlfn.IFS(ISBLANK(Unique_Data[[#This Row],[Updated Action]]),"Open",NOT(ISBLANK(Unique_Data[[#This Row],[Updated Action]])),"Finished",AND(NOT(ISBLANK(Unique_Data[[#This Row],[Updated Action]])),Unique_Data[[#This Row],[Due date]]&gt;=TODAY()),"In Progress",Unique_Data[[#This Row],[Due date]]&lt;TODAY(),"Overdue")</f>
        <v>Finished</v>
      </c>
      <c r="AJ268" s="33"/>
    </row>
    <row r="269" spans="1:36">
      <c r="A269" s="11">
        <v>1300000103</v>
      </c>
      <c r="B269" s="11" t="s">
        <v>58</v>
      </c>
      <c r="C269" s="11" t="s">
        <v>16</v>
      </c>
      <c r="D269" s="12">
        <v>46083</v>
      </c>
      <c r="E269" s="11" t="s">
        <v>13</v>
      </c>
      <c r="F269"/>
      <c r="G269"/>
      <c r="H269" s="35" t="s">
        <v>257</v>
      </c>
      <c r="I269" s="71">
        <v>46082.527777777781</v>
      </c>
      <c r="J269" s="71">
        <v>46082.534722222219</v>
      </c>
      <c r="K269" s="11">
        <v>0.17</v>
      </c>
      <c r="L269" s="72">
        <v>46082</v>
      </c>
      <c r="M269" s="73">
        <f>_xlfn.ISOWEEKNUM(Unique_Data[[#This Row],[Created On]])</f>
        <v>10</v>
      </c>
      <c r="N269" s="73">
        <f>60*Unique_Data[[#This Row],[Downtime (hr.)]]</f>
        <v>10.200000000000001</v>
      </c>
      <c r="O269" s="73" t="str" cm="1">
        <f t="array" ref="O269">_xlfn.LET(
    _xlpm.text, LOWER(H269),
    _xlpm.keywords, Table2[Keyword],
    _xlpm.score,
        _xlfn.BYROW(_xlpm.keywords,
            _xlfn.LAMBDA(_xlpm.k,
                SUM(--ISNUMBER(SEARCH(_xlfn.TEXTSPLIT(LOWER(_xlpm.k)," "), _xlpm.text)))
            )
        ),
    _xlpm.bestMatch, _xlfn.XMATCH(MAX(_xlpm.score), _xlpm.score),
    IF(MAX(_xlpm.score)=0, "Other", INDEX(_xlpm.keywords, _xlpm.bestMatch))
)</f>
        <v>No Control</v>
      </c>
      <c r="P269" s="73" t="str">
        <f>IFERROR(INDEX(Table11[Failure Mode],MATCH(O269,Table11[Keyword],0)),"General Failure Mode")</f>
        <v>Control System Unavailable</v>
      </c>
      <c r="Q269" s="74" t="str">
        <f>IFERROR(INDEX(Table12[Failure Effect],MATCH(P269,Table12[Failure Mode],0)),"Operational performance degradation and need for maintenance review.")</f>
        <v>Loss of command response, unsafe operating condition, and immediate operational downtime.</v>
      </c>
      <c r="R269" s="73">
        <f>IFERROR(INDEX(Table13[Base Severity],MATCH(C269,Table13[Equipment Class],0)),6)</f>
        <v>8</v>
      </c>
      <c r="S269" s="73">
        <f>IFERROR(INDEX(Table2[Severity],MATCH(O269,Table2[Keyword],0)),0)</f>
        <v>6</v>
      </c>
      <c r="T269" s="73">
        <f>IFERROR(LOOKUP(N269,Table6[Minutes],Table6[Severity]),0)</f>
        <v>4</v>
      </c>
      <c r="U269" s="73">
        <f>MAX(ROUNDUP(AVERAGE(R269,T269),0),Unique_Data[[#This Row],[Keyword Severity]])</f>
        <v>6</v>
      </c>
      <c r="V269" s="73">
        <f>IFERROR(INDEX(Table5[Detectability],MATCH(O269,Table5[Keyword],0)),IFERROR(INDEX(Table13[Default Detectability],MATCH(C269,Table13[Equipment Class],0)),6))</f>
        <v>2</v>
      </c>
      <c r="W269" s="73">
        <f t="shared" si="16"/>
        <v>8</v>
      </c>
      <c r="X269" s="75">
        <f t="shared" si="17"/>
        <v>96</v>
      </c>
      <c r="Y269" s="74" t="str">
        <f>IFERROR(INDEX(Table10[Recommended Action],MATCH(O269,Table10[Keyword],0)),"Review failure &amp; perform RCA")</f>
        <v>Check control PLC, HMI comms, E-stop circuits; reload software if needed.</v>
      </c>
      <c r="Z269" s="11" t="s">
        <v>14271</v>
      </c>
      <c r="AA269" s="31" t="s">
        <v>14562</v>
      </c>
      <c r="AB269" s="31" t="s">
        <v>14563</v>
      </c>
      <c r="AC269" s="73" t="str">
        <f t="shared" si="18"/>
        <v>Low</v>
      </c>
      <c r="AD269" s="76">
        <v>46203</v>
      </c>
      <c r="AE269" s="75">
        <f>Unique_Data[[#This Row],[Severity (S)]]</f>
        <v>6</v>
      </c>
      <c r="AF269" s="75" cm="1">
        <f t="array" ref="AF26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69" s="75" cm="1">
        <f t="array" ref="AG26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69" s="75">
        <f t="shared" si="19"/>
        <v>36</v>
      </c>
      <c r="AI269" s="77" t="str" cm="1">
        <f t="array" aca="1" ref="AI269" ca="1">_xlfn.IFS(ISBLANK(Unique_Data[[#This Row],[Updated Action]]),"Open",NOT(ISBLANK(Unique_Data[[#This Row],[Updated Action]])),"Finished",AND(NOT(ISBLANK(Unique_Data[[#This Row],[Updated Action]])),Unique_Data[[#This Row],[Due date]]&gt;=TODAY()),"In Progress",Unique_Data[[#This Row],[Due date]]&lt;TODAY(),"Overdue")</f>
        <v>Finished</v>
      </c>
      <c r="AJ269" s="33"/>
    </row>
    <row r="270" spans="1:36">
      <c r="A270" s="11">
        <v>1300000104</v>
      </c>
      <c r="B270" s="11" t="s">
        <v>114</v>
      </c>
      <c r="C270" s="11" t="s">
        <v>16</v>
      </c>
      <c r="D270" s="12">
        <v>46083</v>
      </c>
      <c r="E270" s="11" t="s">
        <v>13</v>
      </c>
      <c r="F270"/>
      <c r="G270"/>
      <c r="H270" s="35" t="s">
        <v>258</v>
      </c>
      <c r="I270" s="71">
        <v>46083.399305555555</v>
      </c>
      <c r="J270" s="71">
        <v>46083.40625</v>
      </c>
      <c r="K270" s="11">
        <v>0.17</v>
      </c>
      <c r="L270" s="72">
        <v>46082</v>
      </c>
      <c r="M270" s="73">
        <f>_xlfn.ISOWEEKNUM(Unique_Data[[#This Row],[Created On]])</f>
        <v>10</v>
      </c>
      <c r="N270" s="73">
        <f>60*Unique_Data[[#This Row],[Downtime (hr.)]]</f>
        <v>10.200000000000001</v>
      </c>
      <c r="O270" s="73" t="str" cm="1">
        <f t="array" ref="O270">_xlfn.LET(
    _xlpm.text, LOWER(H270),
    _xlpm.keywords, Table2[Keyword],
    _xlpm.score,
        _xlfn.BYROW(_xlpm.keywords,
            _xlfn.LAMBDA(_xlpm.k,
                SUM(--ISNUMBER(SEARCH(_xlfn.TEXTSPLIT(LOWER(_xlpm.k)," "), _xlpm.text)))
            )
        ),
    _xlpm.bestMatch, _xlfn.XMATCH(MAX(_xlpm.score), _xlpm.score),
    IF(MAX(_xlpm.score)=0, "Other", INDEX(_xlpm.keywords, _xlpm.bestMatch))
)</f>
        <v>Over Travel</v>
      </c>
      <c r="P270" s="73" t="str">
        <f>IFERROR(INDEX(Table11[Failure Mode],MATCH(O270,Table11[Keyword],0)),"General Failure Mode")</f>
        <v>Over Travel Limit / Motion Limit Exceeded</v>
      </c>
      <c r="Q270" s="74" t="str">
        <f>IFERROR(INDEX(Table12[Failure Effect],MATCH(P270,Table12[Failure Mode],0)),"Operational performance degradation and need for maintenance review.")</f>
        <v>Operational performance degradation and need for maintenance review.</v>
      </c>
      <c r="R270" s="73">
        <f>IFERROR(INDEX(Table13[Base Severity],MATCH(C270,Table13[Equipment Class],0)),6)</f>
        <v>8</v>
      </c>
      <c r="S270" s="73">
        <f>IFERROR(INDEX(Table2[Severity],MATCH(O270,Table2[Keyword],0)),0)</f>
        <v>4</v>
      </c>
      <c r="T270" s="73">
        <f>IFERROR(LOOKUP(N270,Table6[Minutes],Table6[Severity]),0)</f>
        <v>4</v>
      </c>
      <c r="U270" s="73">
        <f>MAX(ROUNDUP(AVERAGE(R270,T270),0),Unique_Data[[#This Row],[Keyword Severity]])</f>
        <v>6</v>
      </c>
      <c r="V270" s="73">
        <f>IFERROR(INDEX(Table5[Detectability],MATCH(O270,Table5[Keyword],0)),IFERROR(INDEX(Table13[Default Detectability],MATCH(C270,Table13[Equipment Class],0)),6))</f>
        <v>7</v>
      </c>
      <c r="W270" s="73">
        <f t="shared" si="16"/>
        <v>2</v>
      </c>
      <c r="X270" s="75">
        <f t="shared" si="17"/>
        <v>84</v>
      </c>
      <c r="Y270" s="74" t="str">
        <f>IFERROR(INDEX(Table10[Recommended Action],MATCH(O270,Table10[Keyword],0)),"Review failure &amp; perform RCA")</f>
        <v>Inspect and test limit switches and end stops; verify encoder calibration and control logic; reset faults and perform functional test.</v>
      </c>
      <c r="Z270" s="11" t="s">
        <v>14271</v>
      </c>
      <c r="AA270" s="31" t="s">
        <v>14550</v>
      </c>
      <c r="AB270" s="31" t="s">
        <v>14564</v>
      </c>
      <c r="AC270" s="73" t="str">
        <f t="shared" si="18"/>
        <v>Low</v>
      </c>
      <c r="AD270" s="76">
        <v>46143</v>
      </c>
      <c r="AE270" s="75">
        <f>Unique_Data[[#This Row],[Severity (S)]]</f>
        <v>6</v>
      </c>
      <c r="AF270" s="75" cm="1">
        <f t="array" ref="AF27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270" s="75" cm="1">
        <f t="array" ref="AG27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70" s="75">
        <f t="shared" si="19"/>
        <v>30</v>
      </c>
      <c r="AI270" s="77" t="str" cm="1">
        <f t="array" aca="1" ref="AI270" ca="1">_xlfn.IFS(ISBLANK(Unique_Data[[#This Row],[Updated Action]]),"Open",NOT(ISBLANK(Unique_Data[[#This Row],[Updated Action]])),"Finished",AND(NOT(ISBLANK(Unique_Data[[#This Row],[Updated Action]])),Unique_Data[[#This Row],[Due date]]&gt;=TODAY()),"In Progress",Unique_Data[[#This Row],[Due date]]&lt;TODAY(),"Overdue")</f>
        <v>Finished</v>
      </c>
      <c r="AJ270" s="33"/>
    </row>
    <row r="271" spans="1:36">
      <c r="A271" s="11">
        <v>1300000106</v>
      </c>
      <c r="B271" s="11" t="s">
        <v>90</v>
      </c>
      <c r="C271" s="11" t="s">
        <v>16</v>
      </c>
      <c r="D271" s="12">
        <v>46084</v>
      </c>
      <c r="E271" s="11" t="s">
        <v>13</v>
      </c>
      <c r="F271"/>
      <c r="G271"/>
      <c r="H271" s="35" t="s">
        <v>110</v>
      </c>
      <c r="I271" s="71">
        <v>46084.048611111109</v>
      </c>
      <c r="J271" s="71">
        <v>46084.072916666664</v>
      </c>
      <c r="K271" s="11">
        <v>0.57999999999999996</v>
      </c>
      <c r="L271" s="72">
        <v>46082</v>
      </c>
      <c r="M271" s="73">
        <f>_xlfn.ISOWEEKNUM(Unique_Data[[#This Row],[Created On]])</f>
        <v>10</v>
      </c>
      <c r="N271" s="73">
        <f>60*Unique_Data[[#This Row],[Downtime (hr.)]]</f>
        <v>34.799999999999997</v>
      </c>
      <c r="O271" s="73" t="str" cm="1">
        <f t="array" ref="O271">_xlfn.LET(
    _xlpm.text, LOWER(H271),
    _xlpm.keywords, Table2[Keyword],
    _xlpm.score,
        _xlfn.BYROW(_xlpm.keywords,
            _xlfn.LAMBDA(_xlpm.k,
                SUM(--ISNUMBER(SEARCH(_xlfn.TEXTSPLIT(LOWER(_xlpm.k)," "), _xlpm.text)))
            )
        ),
    _xlpm.bestMatch, _xlfn.XMATCH(MAX(_xlpm.score), _xlpm.score),
    IF(MAX(_xlpm.score)=0, "Other", INDEX(_xlpm.keywords, _xlpm.bestMatch))
)</f>
        <v>Spreader</v>
      </c>
      <c r="P271" s="73" t="str">
        <f>IFERROR(INDEX(Table11[Failure Mode],MATCH(O271,Table11[Keyword],0)),"General Failure Mode")</f>
        <v>Spreader System Fault</v>
      </c>
      <c r="Q271" s="74" t="str">
        <f>IFERROR(INDEX(Table12[Failure Effect],MATCH(P271,Table12[Failure Mode],0)),"Operational performance degradation and need for maintenance review.")</f>
        <v>Inability to lock/unlock or position spreader correctly, creating handling disruption and safety exposure.</v>
      </c>
      <c r="R271" s="73">
        <f>IFERROR(INDEX(Table13[Base Severity],MATCH(C271,Table13[Equipment Class],0)),6)</f>
        <v>8</v>
      </c>
      <c r="S271" s="73">
        <f>IFERROR(INDEX(Table2[Severity],MATCH(O271,Table2[Keyword],0)),0)</f>
        <v>6</v>
      </c>
      <c r="T271" s="73">
        <f>IFERROR(LOOKUP(N271,Table6[Minutes],Table6[Severity]),0)</f>
        <v>5</v>
      </c>
      <c r="U271" s="73">
        <f>MAX(ROUNDUP(AVERAGE(R271,T271),0),Unique_Data[[#This Row],[Keyword Severity]])</f>
        <v>7</v>
      </c>
      <c r="V271" s="73">
        <f>IFERROR(INDEX(Table5[Detectability],MATCH(O271,Table5[Keyword],0)),IFERROR(INDEX(Table13[Default Detectability],MATCH(C271,Table13[Equipment Class],0)),6))</f>
        <v>2</v>
      </c>
      <c r="W271" s="73">
        <f t="shared" si="16"/>
        <v>2</v>
      </c>
      <c r="X271" s="75">
        <f t="shared" si="17"/>
        <v>28</v>
      </c>
      <c r="Y271" s="74" t="str">
        <f>IFERROR(INDEX(Table10[Recommended Action],MATCH(O271,Table10[Keyword],0)),"Review failure &amp; perform RCA")</f>
        <v>Inspect twistlocks, hydraulics and sensors; recalibrate spreader controller.</v>
      </c>
      <c r="Z271" s="11" t="s">
        <v>14271</v>
      </c>
      <c r="AA271" s="31" t="s">
        <v>14548</v>
      </c>
      <c r="AB271" s="31" t="s">
        <v>14565</v>
      </c>
      <c r="AC271" s="73" t="str">
        <f t="shared" si="18"/>
        <v>Low</v>
      </c>
      <c r="AD271" s="76">
        <v>46143</v>
      </c>
      <c r="AE271" s="75">
        <f>Unique_Data[[#This Row],[Severity (S)]]</f>
        <v>7</v>
      </c>
      <c r="AF271" s="75" cm="1">
        <f t="array" ref="AF27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71" s="75" cm="1">
        <f t="array" ref="AG27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71" s="75">
        <f t="shared" si="19"/>
        <v>28</v>
      </c>
      <c r="AI271" s="77" t="str" cm="1">
        <f t="array" aca="1" ref="AI271" ca="1">_xlfn.IFS(ISBLANK(Unique_Data[[#This Row],[Updated Action]]),"Open",NOT(ISBLANK(Unique_Data[[#This Row],[Updated Action]])),"Finished",AND(NOT(ISBLANK(Unique_Data[[#This Row],[Updated Action]])),Unique_Data[[#This Row],[Due date]]&gt;=TODAY()),"In Progress",Unique_Data[[#This Row],[Due date]]&lt;TODAY(),"Overdue")</f>
        <v>Finished</v>
      </c>
      <c r="AJ271" s="33"/>
    </row>
    <row r="272" spans="1:36">
      <c r="A272" s="11">
        <v>1300000107</v>
      </c>
      <c r="B272" s="11" t="s">
        <v>195</v>
      </c>
      <c r="C272" s="11" t="s">
        <v>16</v>
      </c>
      <c r="D272" s="12">
        <v>46084</v>
      </c>
      <c r="E272" s="11" t="s">
        <v>13</v>
      </c>
      <c r="F272"/>
      <c r="G272"/>
      <c r="H272" s="35" t="s">
        <v>259</v>
      </c>
      <c r="I272" s="71">
        <v>46084.649305555555</v>
      </c>
      <c r="J272" s="71">
        <v>46084.658333333333</v>
      </c>
      <c r="K272" s="11">
        <v>0.22</v>
      </c>
      <c r="L272" s="72">
        <v>46082</v>
      </c>
      <c r="M272" s="73">
        <f>_xlfn.ISOWEEKNUM(Unique_Data[[#This Row],[Created On]])</f>
        <v>10</v>
      </c>
      <c r="N272" s="73">
        <f>60*Unique_Data[[#This Row],[Downtime (hr.)]]</f>
        <v>13.2</v>
      </c>
      <c r="O272" s="73" t="str" cm="1">
        <f t="array" ref="O272">_xlfn.LET(
    _xlpm.text, LOWER(H272),
    _xlpm.keywords, Table2[Keyword],
    _xlpm.score,
        _xlfn.BYROW(_xlpm.keywords,
            _xlfn.LAMBDA(_xlpm.k,
                SUM(--ISNUMBER(SEARCH(_xlfn.TEXTSPLIT(LOWER(_xlpm.k)," "), _xlpm.text)))
            )
        ),
    _xlpm.bestMatch, _xlfn.XMATCH(MAX(_xlpm.score), _xlpm.score),
    IF(MAX(_xlpm.score)=0, "Other", INDEX(_xlpm.keywords, _xlpm.bestMatch))
)</f>
        <v>Over Travel</v>
      </c>
      <c r="P272" s="73" t="str">
        <f>IFERROR(INDEX(Table11[Failure Mode],MATCH(O272,Table11[Keyword],0)),"General Failure Mode")</f>
        <v>Over Travel Limit / Motion Limit Exceeded</v>
      </c>
      <c r="Q272" s="74" t="str">
        <f>IFERROR(INDEX(Table12[Failure Effect],MATCH(P272,Table12[Failure Mode],0)),"Operational performance degradation and need for maintenance review.")</f>
        <v>Operational performance degradation and need for maintenance review.</v>
      </c>
      <c r="R272" s="73">
        <f>IFERROR(INDEX(Table13[Base Severity],MATCH(C272,Table13[Equipment Class],0)),6)</f>
        <v>8</v>
      </c>
      <c r="S272" s="73">
        <f>IFERROR(INDEX(Table2[Severity],MATCH(O272,Table2[Keyword],0)),0)</f>
        <v>4</v>
      </c>
      <c r="T272" s="73">
        <f>IFERROR(LOOKUP(N272,Table6[Minutes],Table6[Severity]),0)</f>
        <v>4</v>
      </c>
      <c r="U272" s="73">
        <f>MAX(ROUNDUP(AVERAGE(R272,T272),0),Unique_Data[[#This Row],[Keyword Severity]])</f>
        <v>6</v>
      </c>
      <c r="V272" s="73">
        <f>IFERROR(INDEX(Table5[Detectability],MATCH(O272,Table5[Keyword],0)),IFERROR(INDEX(Table13[Default Detectability],MATCH(C272,Table13[Equipment Class],0)),6))</f>
        <v>7</v>
      </c>
      <c r="W272" s="73">
        <f t="shared" si="16"/>
        <v>1</v>
      </c>
      <c r="X272" s="75">
        <f t="shared" si="17"/>
        <v>42</v>
      </c>
      <c r="Y272" s="74" t="str">
        <f>IFERROR(INDEX(Table10[Recommended Action],MATCH(O272,Table10[Keyword],0)),"Review failure &amp; perform RCA")</f>
        <v>Inspect and test limit switches and end stops; verify encoder calibration and control logic; reset faults and perform functional test.</v>
      </c>
      <c r="Z272" s="11" t="s">
        <v>14271</v>
      </c>
      <c r="AA272" s="31" t="s">
        <v>14353</v>
      </c>
      <c r="AB272" s="31" t="s">
        <v>14453</v>
      </c>
      <c r="AC272" s="73" t="str">
        <f t="shared" si="18"/>
        <v>Low</v>
      </c>
      <c r="AD272" s="76">
        <v>46203</v>
      </c>
      <c r="AE272" s="75">
        <f>Unique_Data[[#This Row],[Severity (S)]]</f>
        <v>6</v>
      </c>
      <c r="AF272" s="75" cm="1">
        <f t="array" ref="AF27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272" s="75" cm="1">
        <f t="array" ref="AG27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72" s="75">
        <f t="shared" si="19"/>
        <v>30</v>
      </c>
      <c r="AI272" s="77" t="str" cm="1">
        <f t="array" aca="1" ref="AI272" ca="1">_xlfn.IFS(ISBLANK(Unique_Data[[#This Row],[Updated Action]]),"Open",NOT(ISBLANK(Unique_Data[[#This Row],[Updated Action]])),"Finished",AND(NOT(ISBLANK(Unique_Data[[#This Row],[Updated Action]])),Unique_Data[[#This Row],[Due date]]&gt;=TODAY()),"In Progress",Unique_Data[[#This Row],[Due date]]&lt;TODAY(),"Overdue")</f>
        <v>Finished</v>
      </c>
      <c r="AJ272" s="33"/>
    </row>
    <row r="273" spans="1:36">
      <c r="A273" s="11">
        <v>1300000108</v>
      </c>
      <c r="B273" s="11" t="s">
        <v>99</v>
      </c>
      <c r="C273" s="11" t="s">
        <v>16</v>
      </c>
      <c r="D273" s="12">
        <v>46085</v>
      </c>
      <c r="E273" s="11" t="s">
        <v>13</v>
      </c>
      <c r="F273"/>
      <c r="G273"/>
      <c r="H273" s="35" t="s">
        <v>157</v>
      </c>
      <c r="I273" s="71">
        <v>46085.552083333336</v>
      </c>
      <c r="J273" s="71">
        <v>46085.563888888886</v>
      </c>
      <c r="K273" s="11">
        <v>0.28000000000000003</v>
      </c>
      <c r="L273" s="72">
        <v>46082</v>
      </c>
      <c r="M273" s="73">
        <f>_xlfn.ISOWEEKNUM(Unique_Data[[#This Row],[Created On]])</f>
        <v>10</v>
      </c>
      <c r="N273" s="73">
        <f>60*Unique_Data[[#This Row],[Downtime (hr.)]]</f>
        <v>16.8</v>
      </c>
      <c r="O273" s="73" t="str" cm="1">
        <f t="array" ref="O273">_xlfn.LET(
    _xlpm.text, LOWER(H273),
    _xlpm.keywords, Table2[Keyword],
    _xlpm.score,
        _xlfn.BYROW(_xlpm.keywords,
            _xlfn.LAMBDA(_xlpm.k,
                SUM(--ISNUMBER(SEARCH(_xlfn.TEXTSPLIT(LOWER(_xlpm.k)," "), _xlpm.text)))
            )
        ),
    _xlpm.bestMatch, _xlfn.XMATCH(MAX(_xlpm.score), _xlpm.score),
    IF(MAX(_xlpm.score)=0, "Other", INDEX(_xlpm.keywords, _xlpm.bestMatch))
)</f>
        <v>No Gantry</v>
      </c>
      <c r="P273" s="73" t="str">
        <f>IFERROR(INDEX(Table11[Failure Mode],MATCH(O273,Table11[Keyword],0)),"General Failure Mode")</f>
        <v>Gantry Motion Failure</v>
      </c>
      <c r="Q273" s="74" t="str">
        <f>IFERROR(INDEX(Table12[Failure Effect],MATCH(P273,Table12[Failure Mode],0)),"Operational performance degradation and need for maintenance review.")</f>
        <v>Equipment cannot travel to position, causing job delay, queue buildup, and lower productivity.</v>
      </c>
      <c r="R273" s="73">
        <f>IFERROR(INDEX(Table13[Base Severity],MATCH(C273,Table13[Equipment Class],0)),6)</f>
        <v>8</v>
      </c>
      <c r="S273" s="73">
        <f>IFERROR(INDEX(Table2[Severity],MATCH(O273,Table2[Keyword],0)),0)</f>
        <v>6</v>
      </c>
      <c r="T273" s="73">
        <f>IFERROR(LOOKUP(N273,Table6[Minutes],Table6[Severity]),0)</f>
        <v>4</v>
      </c>
      <c r="U273" s="73">
        <f>MAX(ROUNDUP(AVERAGE(R273,T273),0),Unique_Data[[#This Row],[Keyword Severity]])</f>
        <v>6</v>
      </c>
      <c r="V273" s="73">
        <f>IFERROR(INDEX(Table5[Detectability],MATCH(O273,Table5[Keyword],0)),IFERROR(INDEX(Table13[Default Detectability],MATCH(C273,Table13[Equipment Class],0)),6))</f>
        <v>3</v>
      </c>
      <c r="W273" s="73">
        <f t="shared" si="16"/>
        <v>10</v>
      </c>
      <c r="X273" s="75">
        <f t="shared" si="17"/>
        <v>180</v>
      </c>
      <c r="Y273" s="74" t="str">
        <f>IFERROR(INDEX(Table10[Recommended Action],MATCH(O273,Table10[Keyword],0)),"Review failure &amp; perform RCA")</f>
        <v>Inspect busbar/limit switches, travel drives and interlocks; test inverter and alignment.</v>
      </c>
      <c r="Z273" s="11" t="s">
        <v>14271</v>
      </c>
      <c r="AA273" s="31" t="s">
        <v>14353</v>
      </c>
      <c r="AB273" s="31" t="s">
        <v>14363</v>
      </c>
      <c r="AC273" s="73" t="str">
        <f t="shared" si="18"/>
        <v>Medium</v>
      </c>
      <c r="AD273" s="76">
        <v>46143</v>
      </c>
      <c r="AE273" s="75">
        <f>Unique_Data[[#This Row],[Severity (S)]]</f>
        <v>6</v>
      </c>
      <c r="AF273" s="75" cm="1">
        <f t="array" ref="AF27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73" s="75" cm="1">
        <f t="array" ref="AG27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273" s="75">
        <f t="shared" si="19"/>
        <v>180</v>
      </c>
      <c r="AI273" s="77" t="str" cm="1">
        <f t="array" aca="1" ref="AI273" ca="1">_xlfn.IFS(ISBLANK(Unique_Data[[#This Row],[Updated Action]]),"Open",NOT(ISBLANK(Unique_Data[[#This Row],[Updated Action]])),"Finished",AND(NOT(ISBLANK(Unique_Data[[#This Row],[Updated Action]])),Unique_Data[[#This Row],[Due date]]&gt;=TODAY()),"In Progress",Unique_Data[[#This Row],[Due date]]&lt;TODAY(),"Overdue")</f>
        <v>Finished</v>
      </c>
      <c r="AJ273" s="33"/>
    </row>
    <row r="274" spans="1:36">
      <c r="A274" s="11">
        <v>1300000109</v>
      </c>
      <c r="B274" s="11" t="s">
        <v>178</v>
      </c>
      <c r="C274" s="11" t="s">
        <v>16</v>
      </c>
      <c r="D274" s="12">
        <v>46086</v>
      </c>
      <c r="E274" s="11" t="s">
        <v>13</v>
      </c>
      <c r="F274"/>
      <c r="G274"/>
      <c r="H274" s="35" t="s">
        <v>260</v>
      </c>
      <c r="I274" s="71">
        <v>46085.340277777781</v>
      </c>
      <c r="J274" s="71">
        <v>46085.357638888891</v>
      </c>
      <c r="K274" s="11">
        <v>0.42</v>
      </c>
      <c r="L274" s="72">
        <v>46082</v>
      </c>
      <c r="M274" s="73">
        <f>_xlfn.ISOWEEKNUM(Unique_Data[[#This Row],[Created On]])</f>
        <v>10</v>
      </c>
      <c r="N274" s="73">
        <f>60*Unique_Data[[#This Row],[Downtime (hr.)]]</f>
        <v>25.2</v>
      </c>
      <c r="O274" s="73" t="str" cm="1">
        <f t="array" ref="O274">_xlfn.LET(
    _xlpm.text, LOWER(H274),
    _xlpm.keywords, Table2[Keyword],
    _xlpm.score,
        _xlfn.BYROW(_xlpm.keywords,
            _xlfn.LAMBDA(_xlpm.k,
                SUM(--ISNUMBER(SEARCH(_xlfn.TEXTSPLIT(LOWER(_xlpm.k)," "), _xlpm.text)))
            )
        ),
    _xlpm.bestMatch, _xlfn.XMATCH(MAX(_xlpm.score), _xlpm.score),
    IF(MAX(_xlpm.score)=0, "Other", INDEX(_xlpm.keywords, _xlpm.bestMatch))
)</f>
        <v>No Control</v>
      </c>
      <c r="P274" s="73" t="str">
        <f>IFERROR(INDEX(Table11[Failure Mode],MATCH(O274,Table11[Keyword],0)),"General Failure Mode")</f>
        <v>Control System Unavailable</v>
      </c>
      <c r="Q274" s="74" t="str">
        <f>IFERROR(INDEX(Table12[Failure Effect],MATCH(P274,Table12[Failure Mode],0)),"Operational performance degradation and need for maintenance review.")</f>
        <v>Loss of command response, unsafe operating condition, and immediate operational downtime.</v>
      </c>
      <c r="R274" s="73">
        <f>IFERROR(INDEX(Table13[Base Severity],MATCH(C274,Table13[Equipment Class],0)),6)</f>
        <v>8</v>
      </c>
      <c r="S274" s="73">
        <f>IFERROR(INDEX(Table2[Severity],MATCH(O274,Table2[Keyword],0)),0)</f>
        <v>6</v>
      </c>
      <c r="T274" s="73">
        <f>IFERROR(LOOKUP(N274,Table6[Minutes],Table6[Severity]),0)</f>
        <v>4</v>
      </c>
      <c r="U274" s="73">
        <f>MAX(ROUNDUP(AVERAGE(R274,T274),0),Unique_Data[[#This Row],[Keyword Severity]])</f>
        <v>6</v>
      </c>
      <c r="V274" s="73">
        <f>IFERROR(INDEX(Table5[Detectability],MATCH(O274,Table5[Keyword],0)),IFERROR(INDEX(Table13[Default Detectability],MATCH(C274,Table13[Equipment Class],0)),6))</f>
        <v>2</v>
      </c>
      <c r="W274" s="73">
        <f t="shared" si="16"/>
        <v>2</v>
      </c>
      <c r="X274" s="75">
        <f t="shared" si="17"/>
        <v>24</v>
      </c>
      <c r="Y274" s="74" t="str">
        <f>IFERROR(INDEX(Table10[Recommended Action],MATCH(O274,Table10[Keyword],0)),"Review failure &amp; perform RCA")</f>
        <v>Check control PLC, HMI comms, E-stop circuits; reload software if needed.</v>
      </c>
      <c r="Z274" s="11" t="s">
        <v>14271</v>
      </c>
      <c r="AA274" s="31" t="s">
        <v>14566</v>
      </c>
      <c r="AB274" s="31" t="s">
        <v>14567</v>
      </c>
      <c r="AC274" s="73" t="str">
        <f t="shared" si="18"/>
        <v>Low</v>
      </c>
      <c r="AD274" s="76">
        <v>46143</v>
      </c>
      <c r="AE274" s="75">
        <f>Unique_Data[[#This Row],[Severity (S)]]</f>
        <v>6</v>
      </c>
      <c r="AF274" s="75" cm="1">
        <f t="array" ref="AF27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74" s="75" cm="1">
        <f t="array" ref="AG27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74" s="75">
        <f t="shared" si="19"/>
        <v>6</v>
      </c>
      <c r="AI274" s="77" t="str" cm="1">
        <f t="array" aca="1" ref="AI274" ca="1">_xlfn.IFS(ISBLANK(Unique_Data[[#This Row],[Updated Action]]),"Open",NOT(ISBLANK(Unique_Data[[#This Row],[Updated Action]])),"Finished",AND(NOT(ISBLANK(Unique_Data[[#This Row],[Updated Action]])),Unique_Data[[#This Row],[Due date]]&gt;=TODAY()),"In Progress",Unique_Data[[#This Row],[Due date]]&lt;TODAY(),"Overdue")</f>
        <v>Finished</v>
      </c>
      <c r="AJ274" s="33"/>
    </row>
    <row r="275" spans="1:36">
      <c r="A275" s="11">
        <v>1300000110</v>
      </c>
      <c r="B275" s="11" t="s">
        <v>87</v>
      </c>
      <c r="C275" s="11" t="s">
        <v>16</v>
      </c>
      <c r="D275" s="12">
        <v>46086</v>
      </c>
      <c r="E275" s="11" t="s">
        <v>13</v>
      </c>
      <c r="F275"/>
      <c r="G275"/>
      <c r="H275" s="35" t="s">
        <v>261</v>
      </c>
      <c r="I275" s="71">
        <v>46085.53125</v>
      </c>
      <c r="J275" s="71">
        <v>46085.538194444445</v>
      </c>
      <c r="K275" s="11">
        <v>0.17</v>
      </c>
      <c r="L275" s="72">
        <v>46082</v>
      </c>
      <c r="M275" s="73">
        <f>_xlfn.ISOWEEKNUM(Unique_Data[[#This Row],[Created On]])</f>
        <v>10</v>
      </c>
      <c r="N275" s="73">
        <f>60*Unique_Data[[#This Row],[Downtime (hr.)]]</f>
        <v>10.200000000000001</v>
      </c>
      <c r="O275" s="73" t="str" cm="1">
        <f t="array" ref="O275">_xlfn.LET(
    _xlpm.text, LOWER(H275),
    _xlpm.keywords, Table2[Keyword],
    _xlpm.score,
        _xlfn.BYROW(_xlpm.keywords,
            _xlfn.LAMBDA(_xlpm.k,
                SUM(--ISNUMBER(SEARCH(_xlfn.TEXTSPLIT(LOWER(_xlpm.k)," "), _xlpm.text)))
            )
        ),
    _xlpm.bestMatch, _xlfn.XMATCH(MAX(_xlpm.score), _xlpm.score),
    IF(MAX(_xlpm.score)=0, "Other", INDEX(_xlpm.keywords, _xlpm.bestMatch))
)</f>
        <v>No Trolley</v>
      </c>
      <c r="P275" s="73" t="str">
        <f>IFERROR(INDEX(Table11[Failure Mode],MATCH(O275,Table11[Keyword],0)),"General Failure Mode")</f>
        <v>Trolley Motion Failure</v>
      </c>
      <c r="Q275" s="74" t="str">
        <f>IFERROR(INDEX(Table12[Failure Effect],MATCH(P275,Table12[Failure Mode],0)),"Operational performance degradation and need for maintenance review.")</f>
        <v>Inability to position spreader correctly, cycle interruption, and handling delay.</v>
      </c>
      <c r="R275" s="73">
        <f>IFERROR(INDEX(Table13[Base Severity],MATCH(C275,Table13[Equipment Class],0)),6)</f>
        <v>8</v>
      </c>
      <c r="S275" s="73">
        <f>IFERROR(INDEX(Table2[Severity],MATCH(O275,Table2[Keyword],0)),0)</f>
        <v>6</v>
      </c>
      <c r="T275" s="73">
        <f>IFERROR(LOOKUP(N275,Table6[Minutes],Table6[Severity]),0)</f>
        <v>4</v>
      </c>
      <c r="U275" s="73">
        <f>MAX(ROUNDUP(AVERAGE(R275,T275),0),Unique_Data[[#This Row],[Keyword Severity]])</f>
        <v>6</v>
      </c>
      <c r="V275" s="73">
        <f>IFERROR(INDEX(Table5[Detectability],MATCH(O275,Table5[Keyword],0)),IFERROR(INDEX(Table13[Default Detectability],MATCH(C275,Table13[Equipment Class],0)),6))</f>
        <v>3</v>
      </c>
      <c r="W275" s="73">
        <f t="shared" si="16"/>
        <v>2</v>
      </c>
      <c r="X275" s="75">
        <f t="shared" si="17"/>
        <v>36</v>
      </c>
      <c r="Y275" s="74" t="str">
        <f>IFERROR(INDEX(Table10[Recommended Action],MATCH(O275,Table10[Keyword],0)),"Review failure &amp; perform RCA")</f>
        <v>Inspect trolley drives, cable reels and limit switches; test trolley inverter.</v>
      </c>
      <c r="Z275" s="11" t="s">
        <v>14271</v>
      </c>
      <c r="AA275" s="31" t="s">
        <v>14568</v>
      </c>
      <c r="AB275" s="31" t="s">
        <v>14279</v>
      </c>
      <c r="AC275" s="73" t="str">
        <f t="shared" si="18"/>
        <v>Low</v>
      </c>
      <c r="AD275" s="76">
        <v>46143</v>
      </c>
      <c r="AE275" s="75">
        <f>Unique_Data[[#This Row],[Severity (S)]]</f>
        <v>6</v>
      </c>
      <c r="AF275" s="75" cm="1">
        <f t="array" ref="AF27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75" s="75" cm="1">
        <f t="array" ref="AG27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75" s="75">
        <f t="shared" si="19"/>
        <v>6</v>
      </c>
      <c r="AI275" s="77" t="str" cm="1">
        <f t="array" aca="1" ref="AI275" ca="1">_xlfn.IFS(ISBLANK(Unique_Data[[#This Row],[Updated Action]]),"Open",NOT(ISBLANK(Unique_Data[[#This Row],[Updated Action]])),"Finished",AND(NOT(ISBLANK(Unique_Data[[#This Row],[Updated Action]])),Unique_Data[[#This Row],[Due date]]&gt;=TODAY()),"In Progress",Unique_Data[[#This Row],[Due date]]&lt;TODAY(),"Overdue")</f>
        <v>Finished</v>
      </c>
      <c r="AJ275" s="33"/>
    </row>
    <row r="276" spans="1:36">
      <c r="A276" s="11">
        <v>1300000111</v>
      </c>
      <c r="B276" s="11" t="s">
        <v>47</v>
      </c>
      <c r="C276" s="11" t="s">
        <v>12</v>
      </c>
      <c r="D276" s="12">
        <v>46087</v>
      </c>
      <c r="E276" s="11" t="s">
        <v>13</v>
      </c>
      <c r="F276"/>
      <c r="G276"/>
      <c r="H276" s="35" t="s">
        <v>262</v>
      </c>
      <c r="I276" s="71">
        <v>46087.083333333336</v>
      </c>
      <c r="J276" s="71">
        <v>46087.090277777781</v>
      </c>
      <c r="K276" s="11">
        <v>0.17</v>
      </c>
      <c r="L276" s="72">
        <v>46082</v>
      </c>
      <c r="M276" s="73">
        <f>_xlfn.ISOWEEKNUM(Unique_Data[[#This Row],[Created On]])</f>
        <v>10</v>
      </c>
      <c r="N276" s="73">
        <f>60*Unique_Data[[#This Row],[Downtime (hr.)]]</f>
        <v>10.200000000000001</v>
      </c>
      <c r="O276" s="73" t="str" cm="1">
        <f t="array" ref="O276">_xlfn.LET(
    _xlpm.text, LOWER(H276),
    _xlpm.keywords, Table2[Keyword],
    _xlpm.score,
        _xlfn.BYROW(_xlpm.keywords,
            _xlfn.LAMBDA(_xlpm.k,
                SUM(--ISNUMBER(SEARCH(_xlfn.TEXTSPLIT(LOWER(_xlpm.k)," "), _xlpm.text)))
            )
        ),
    _xlpm.bestMatch, _xlfn.XMATCH(MAX(_xlpm.score), _xlpm.score),
    IF(MAX(_xlpm.score)=0, "Other", INDEX(_xlpm.keywords, _xlpm.bestMatch))
)</f>
        <v>No Control</v>
      </c>
      <c r="P276" s="73" t="str">
        <f>IFERROR(INDEX(Table11[Failure Mode],MATCH(O276,Table11[Keyword],0)),"General Failure Mode")</f>
        <v>Control System Unavailable</v>
      </c>
      <c r="Q276" s="74" t="str">
        <f>IFERROR(INDEX(Table12[Failure Effect],MATCH(P276,Table12[Failure Mode],0)),"Operational performance degradation and need for maintenance review.")</f>
        <v>Loss of command response, unsafe operating condition, and immediate operational downtime.</v>
      </c>
      <c r="R276" s="73">
        <f>IFERROR(INDEX(Table13[Base Severity],MATCH(C276,Table13[Equipment Class],0)),6)</f>
        <v>9</v>
      </c>
      <c r="S276" s="73">
        <f>IFERROR(INDEX(Table2[Severity],MATCH(O276,Table2[Keyword],0)),0)</f>
        <v>6</v>
      </c>
      <c r="T276" s="73">
        <f>IFERROR(LOOKUP(N276,Table6[Minutes],Table6[Severity]),0)</f>
        <v>4</v>
      </c>
      <c r="U276" s="73">
        <f>MAX(ROUNDUP(AVERAGE(R276,T276),0),Unique_Data[[#This Row],[Keyword Severity]])</f>
        <v>7</v>
      </c>
      <c r="V276" s="73">
        <f>IFERROR(INDEX(Table5[Detectability],MATCH(O276,Table5[Keyword],0)),IFERROR(INDEX(Table13[Default Detectability],MATCH(C276,Table13[Equipment Class],0)),6))</f>
        <v>2</v>
      </c>
      <c r="W276" s="73">
        <f t="shared" si="16"/>
        <v>7</v>
      </c>
      <c r="X276" s="75">
        <f t="shared" si="17"/>
        <v>98</v>
      </c>
      <c r="Y276" s="74" t="str">
        <f>IFERROR(INDEX(Table10[Recommended Action],MATCH(O276,Table10[Keyword],0)),"Review failure &amp; perform RCA")</f>
        <v>Check control PLC, HMI comms, E-stop circuits; reload software if needed.</v>
      </c>
      <c r="Z276" s="11" t="s">
        <v>14281</v>
      </c>
      <c r="AA276" s="31" t="s">
        <v>14569</v>
      </c>
      <c r="AB276" s="31" t="s">
        <v>14359</v>
      </c>
      <c r="AC276" s="73" t="str">
        <f t="shared" si="18"/>
        <v>Low</v>
      </c>
      <c r="AD276" s="76">
        <v>46143</v>
      </c>
      <c r="AE276" s="75">
        <f>Unique_Data[[#This Row],[Severity (S)]]</f>
        <v>7</v>
      </c>
      <c r="AF276" s="75" cm="1">
        <f t="array" ref="AF27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76" s="75" cm="1">
        <f t="array" ref="AG27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276" s="75">
        <f t="shared" si="19"/>
        <v>42</v>
      </c>
      <c r="AI276" s="77" t="str" cm="1">
        <f t="array" aca="1" ref="AI276" ca="1">_xlfn.IFS(ISBLANK(Unique_Data[[#This Row],[Updated Action]]),"Open",NOT(ISBLANK(Unique_Data[[#This Row],[Updated Action]])),"Finished",AND(NOT(ISBLANK(Unique_Data[[#This Row],[Updated Action]])),Unique_Data[[#This Row],[Due date]]&gt;=TODAY()),"In Progress",Unique_Data[[#This Row],[Due date]]&lt;TODAY(),"Overdue")</f>
        <v>Finished</v>
      </c>
      <c r="AJ276" s="33"/>
    </row>
    <row r="277" spans="1:36">
      <c r="A277" s="11">
        <v>1300000112</v>
      </c>
      <c r="B277" s="11" t="s">
        <v>58</v>
      </c>
      <c r="C277" s="11" t="s">
        <v>16</v>
      </c>
      <c r="D277" s="12">
        <v>46087</v>
      </c>
      <c r="E277" s="11" t="s">
        <v>13</v>
      </c>
      <c r="F277"/>
      <c r="G277"/>
      <c r="H277" s="35" t="s">
        <v>263</v>
      </c>
      <c r="I277" s="71">
        <v>46086.526388888888</v>
      </c>
      <c r="J277" s="71">
        <v>46086.534722222219</v>
      </c>
      <c r="K277" s="11">
        <v>0.2</v>
      </c>
      <c r="L277" s="72">
        <v>46082</v>
      </c>
      <c r="M277" s="73">
        <f>_xlfn.ISOWEEKNUM(Unique_Data[[#This Row],[Created On]])</f>
        <v>10</v>
      </c>
      <c r="N277" s="73">
        <f>60*Unique_Data[[#This Row],[Downtime (hr.)]]</f>
        <v>12</v>
      </c>
      <c r="O277" s="73" t="str" cm="1">
        <f t="array" ref="O277">_xlfn.LET(
    _xlpm.text, LOWER(H277),
    _xlpm.keywords, Table2[Keyword],
    _xlpm.score,
        _xlfn.BYROW(_xlpm.keywords,
            _xlfn.LAMBDA(_xlpm.k,
                SUM(--ISNUMBER(SEARCH(_xlfn.TEXTSPLIT(LOWER(_xlpm.k)," "), _xlpm.text)))
            )
        ),
    _xlpm.bestMatch, _xlfn.XMATCH(MAX(_xlpm.score), _xlpm.score),
    IF(MAX(_xlpm.score)=0, "Other", INDEX(_xlpm.keywords, _xlpm.bestMatch))
)</f>
        <v>No Diesel</v>
      </c>
      <c r="P277" s="73" t="str">
        <f>IFERROR(INDEX(Table11[Failure Mode],MATCH(O277,Table11[Keyword],0)),"General Failure Mode")</f>
        <v>Diesel Engine Unavailable</v>
      </c>
      <c r="Q277" s="74" t="str">
        <f>IFERROR(INDEX(Table12[Failure Effect],MATCH(P277,Table12[Failure Mode],0)),"Operational performance degradation and need for maintenance review.")</f>
        <v>Machine unavailable for service, immediate downtime, and possible operational backlog.</v>
      </c>
      <c r="R277" s="73">
        <f>IFERROR(INDEX(Table13[Base Severity],MATCH(C277,Table13[Equipment Class],0)),6)</f>
        <v>8</v>
      </c>
      <c r="S277" s="73">
        <f>IFERROR(INDEX(Table2[Severity],MATCH(O277,Table2[Keyword],0)),0)</f>
        <v>6</v>
      </c>
      <c r="T277" s="73">
        <f>IFERROR(LOOKUP(N277,Table6[Minutes],Table6[Severity]),0)</f>
        <v>4</v>
      </c>
      <c r="U277" s="73">
        <f>MAX(ROUNDUP(AVERAGE(R277,T277),0),Unique_Data[[#This Row],[Keyword Severity]])</f>
        <v>6</v>
      </c>
      <c r="V277" s="73">
        <f>IFERROR(INDEX(Table5[Detectability],MATCH(O277,Table5[Keyword],0)),IFERROR(INDEX(Table13[Default Detectability],MATCH(C277,Table13[Equipment Class],0)),6))</f>
        <v>4</v>
      </c>
      <c r="W277" s="73">
        <f t="shared" si="16"/>
        <v>3</v>
      </c>
      <c r="X277" s="75">
        <f t="shared" si="17"/>
        <v>72</v>
      </c>
      <c r="Y277" s="74" t="str">
        <f>IFERROR(INDEX(Table10[Recommended Action],MATCH(O277,Table10[Keyword],0)),"Review failure &amp; perform RCA")</f>
        <v>Check battery/ECU/priming; verify fuel line and filters; test starter circuit.</v>
      </c>
      <c r="Z277" s="11" t="s">
        <v>14271</v>
      </c>
      <c r="AA277" s="31" t="s">
        <v>14353</v>
      </c>
      <c r="AB277" s="31" t="s">
        <v>14363</v>
      </c>
      <c r="AC277" s="73" t="str">
        <f t="shared" si="18"/>
        <v>Low</v>
      </c>
      <c r="AD277" s="76">
        <v>46143</v>
      </c>
      <c r="AE277" s="75">
        <f>Unique_Data[[#This Row],[Severity (S)]]</f>
        <v>6</v>
      </c>
      <c r="AF277" s="75" cm="1">
        <f t="array" ref="AF27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277" s="75" cm="1">
        <f t="array" ref="AG27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277" s="75">
        <f t="shared" si="19"/>
        <v>72</v>
      </c>
      <c r="AI277" s="77" t="str" cm="1">
        <f t="array" aca="1" ref="AI277" ca="1">_xlfn.IFS(ISBLANK(Unique_Data[[#This Row],[Updated Action]]),"Open",NOT(ISBLANK(Unique_Data[[#This Row],[Updated Action]])),"Finished",AND(NOT(ISBLANK(Unique_Data[[#This Row],[Updated Action]])),Unique_Data[[#This Row],[Due date]]&gt;=TODAY()),"In Progress",Unique_Data[[#This Row],[Due date]]&lt;TODAY(),"Overdue")</f>
        <v>Finished</v>
      </c>
      <c r="AJ277" s="33"/>
    </row>
    <row r="278" spans="1:36">
      <c r="A278" s="11">
        <v>1300000113</v>
      </c>
      <c r="B278" s="11" t="s">
        <v>178</v>
      </c>
      <c r="C278" s="11" t="s">
        <v>16</v>
      </c>
      <c r="D278" s="12">
        <v>46087</v>
      </c>
      <c r="E278" s="11" t="s">
        <v>13</v>
      </c>
      <c r="F278"/>
      <c r="G278"/>
      <c r="H278" s="35" t="s">
        <v>157</v>
      </c>
      <c r="I278" s="71">
        <v>46087.070833333331</v>
      </c>
      <c r="J278" s="71">
        <v>46087.079861111109</v>
      </c>
      <c r="K278" s="11">
        <v>0.22</v>
      </c>
      <c r="L278" s="72">
        <v>46082</v>
      </c>
      <c r="M278" s="73">
        <f>_xlfn.ISOWEEKNUM(Unique_Data[[#This Row],[Created On]])</f>
        <v>10</v>
      </c>
      <c r="N278" s="73">
        <f>60*Unique_Data[[#This Row],[Downtime (hr.)]]</f>
        <v>13.2</v>
      </c>
      <c r="O278" s="73" t="str" cm="1">
        <f t="array" ref="O278">_xlfn.LET(
    _xlpm.text, LOWER(H278),
    _xlpm.keywords, Table2[Keyword],
    _xlpm.score,
        _xlfn.BYROW(_xlpm.keywords,
            _xlfn.LAMBDA(_xlpm.k,
                SUM(--ISNUMBER(SEARCH(_xlfn.TEXTSPLIT(LOWER(_xlpm.k)," "), _xlpm.text)))
            )
        ),
    _xlpm.bestMatch, _xlfn.XMATCH(MAX(_xlpm.score), _xlpm.score),
    IF(MAX(_xlpm.score)=0, "Other", INDEX(_xlpm.keywords, _xlpm.bestMatch))
)</f>
        <v>No Gantry</v>
      </c>
      <c r="P278" s="73" t="str">
        <f>IFERROR(INDEX(Table11[Failure Mode],MATCH(O278,Table11[Keyword],0)),"General Failure Mode")</f>
        <v>Gantry Motion Failure</v>
      </c>
      <c r="Q278" s="74" t="str">
        <f>IFERROR(INDEX(Table12[Failure Effect],MATCH(P278,Table12[Failure Mode],0)),"Operational performance degradation and need for maintenance review.")</f>
        <v>Equipment cannot travel to position, causing job delay, queue buildup, and lower productivity.</v>
      </c>
      <c r="R278" s="73">
        <f>IFERROR(INDEX(Table13[Base Severity],MATCH(C278,Table13[Equipment Class],0)),6)</f>
        <v>8</v>
      </c>
      <c r="S278" s="73">
        <f>IFERROR(INDEX(Table2[Severity],MATCH(O278,Table2[Keyword],0)),0)</f>
        <v>6</v>
      </c>
      <c r="T278" s="73">
        <f>IFERROR(LOOKUP(N278,Table6[Minutes],Table6[Severity]),0)</f>
        <v>4</v>
      </c>
      <c r="U278" s="73">
        <f>MAX(ROUNDUP(AVERAGE(R278,T278),0),Unique_Data[[#This Row],[Keyword Severity]])</f>
        <v>6</v>
      </c>
      <c r="V278" s="73">
        <f>IFERROR(INDEX(Table5[Detectability],MATCH(O278,Table5[Keyword],0)),IFERROR(INDEX(Table13[Default Detectability],MATCH(C278,Table13[Equipment Class],0)),6))</f>
        <v>3</v>
      </c>
      <c r="W278" s="73">
        <f t="shared" si="16"/>
        <v>4</v>
      </c>
      <c r="X278" s="75">
        <f t="shared" si="17"/>
        <v>72</v>
      </c>
      <c r="Y278" s="74" t="str">
        <f>IFERROR(INDEX(Table10[Recommended Action],MATCH(O278,Table10[Keyword],0)),"Review failure &amp; perform RCA")</f>
        <v>Inspect busbar/limit switches, travel drives and interlocks; test inverter and alignment.</v>
      </c>
      <c r="Z278" s="11" t="s">
        <v>14271</v>
      </c>
      <c r="AA278" s="31" t="s">
        <v>14570</v>
      </c>
      <c r="AB278" s="31" t="s">
        <v>14571</v>
      </c>
      <c r="AC278" s="73" t="str">
        <f t="shared" si="18"/>
        <v>Low</v>
      </c>
      <c r="AD278" s="76">
        <v>46143</v>
      </c>
      <c r="AE278" s="75">
        <f>Unique_Data[[#This Row],[Severity (S)]]</f>
        <v>6</v>
      </c>
      <c r="AF278" s="75" cm="1">
        <f t="array" ref="AF27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78" s="75" cm="1">
        <f t="array" ref="AG27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78" s="75">
        <f t="shared" si="19"/>
        <v>72</v>
      </c>
      <c r="AI278" s="77" t="str" cm="1">
        <f t="array" aca="1" ref="AI278" ca="1">_xlfn.IFS(ISBLANK(Unique_Data[[#This Row],[Updated Action]]),"Open",NOT(ISBLANK(Unique_Data[[#This Row],[Updated Action]])),"Finished",AND(NOT(ISBLANK(Unique_Data[[#This Row],[Updated Action]])),Unique_Data[[#This Row],[Due date]]&gt;=TODAY()),"In Progress",Unique_Data[[#This Row],[Due date]]&lt;TODAY(),"Overdue")</f>
        <v>Finished</v>
      </c>
      <c r="AJ278" s="33"/>
    </row>
    <row r="279" spans="1:36">
      <c r="A279" s="11">
        <v>1300000114</v>
      </c>
      <c r="B279" s="11" t="s">
        <v>27</v>
      </c>
      <c r="C279" s="11" t="s">
        <v>12</v>
      </c>
      <c r="D279" s="12">
        <v>46088</v>
      </c>
      <c r="E279" s="11" t="s">
        <v>13</v>
      </c>
      <c r="F279"/>
      <c r="G279"/>
      <c r="H279" s="35" t="s">
        <v>264</v>
      </c>
      <c r="I279" s="71">
        <v>46088.041666666664</v>
      </c>
      <c r="J279" s="71">
        <v>46088.048611111109</v>
      </c>
      <c r="K279" s="11">
        <v>0.17</v>
      </c>
      <c r="L279" s="72">
        <v>46082</v>
      </c>
      <c r="M279" s="73">
        <f>_xlfn.ISOWEEKNUM(Unique_Data[[#This Row],[Created On]])</f>
        <v>10</v>
      </c>
      <c r="N279" s="73">
        <f>60*Unique_Data[[#This Row],[Downtime (hr.)]]</f>
        <v>10.200000000000001</v>
      </c>
      <c r="O279" s="73" t="str" cm="1">
        <f t="array" ref="O279">_xlfn.LET(
    _xlpm.text, LOWER(H279),
    _xlpm.keywords, Table2[Keyword],
    _xlpm.score,
        _xlfn.BYROW(_xlpm.keywords,
            _xlfn.LAMBDA(_xlpm.k,
                SUM(--ISNUMBER(SEARCH(_xlfn.TEXTSPLIT(LOWER(_xlpm.k)," "), _xlpm.text)))
            )
        ),
    _xlpm.bestMatch, _xlfn.XMATCH(MAX(_xlpm.score), _xlpm.score),
    IF(MAX(_xlpm.score)=0, "Other", INDEX(_xlpm.keywords, _xlpm.bestMatch))
)</f>
        <v>No Trolley</v>
      </c>
      <c r="P279" s="73" t="str">
        <f>IFERROR(INDEX(Table11[Failure Mode],MATCH(O279,Table11[Keyword],0)),"General Failure Mode")</f>
        <v>Trolley Motion Failure</v>
      </c>
      <c r="Q279" s="74" t="str">
        <f>IFERROR(INDEX(Table12[Failure Effect],MATCH(P279,Table12[Failure Mode],0)),"Operational performance degradation and need for maintenance review.")</f>
        <v>Inability to position spreader correctly, cycle interruption, and handling delay.</v>
      </c>
      <c r="R279" s="73">
        <f>IFERROR(INDEX(Table13[Base Severity],MATCH(C279,Table13[Equipment Class],0)),6)</f>
        <v>9</v>
      </c>
      <c r="S279" s="73">
        <f>IFERROR(INDEX(Table2[Severity],MATCH(O279,Table2[Keyword],0)),0)</f>
        <v>6</v>
      </c>
      <c r="T279" s="73">
        <f>IFERROR(LOOKUP(N279,Table6[Minutes],Table6[Severity]),0)</f>
        <v>4</v>
      </c>
      <c r="U279" s="73">
        <f>MAX(ROUNDUP(AVERAGE(R279,T279),0),Unique_Data[[#This Row],[Keyword Severity]])</f>
        <v>7</v>
      </c>
      <c r="V279" s="73">
        <f>IFERROR(INDEX(Table5[Detectability],MATCH(O279,Table5[Keyword],0)),IFERROR(INDEX(Table13[Default Detectability],MATCH(C279,Table13[Equipment Class],0)),6))</f>
        <v>3</v>
      </c>
      <c r="W279" s="73">
        <f t="shared" si="16"/>
        <v>3</v>
      </c>
      <c r="X279" s="75">
        <f t="shared" si="17"/>
        <v>63</v>
      </c>
      <c r="Y279" s="74" t="str">
        <f>IFERROR(INDEX(Table10[Recommended Action],MATCH(O279,Table10[Keyword],0)),"Review failure &amp; perform RCA")</f>
        <v>Inspect trolley drives, cable reels and limit switches; test trolley inverter.</v>
      </c>
      <c r="Z279" s="11" t="s">
        <v>14271</v>
      </c>
      <c r="AA279" s="31" t="s">
        <v>14353</v>
      </c>
      <c r="AB279" s="31" t="s">
        <v>14453</v>
      </c>
      <c r="AC279" s="73" t="str">
        <f t="shared" si="18"/>
        <v>Low</v>
      </c>
      <c r="AD279" s="76">
        <v>46143</v>
      </c>
      <c r="AE279" s="75">
        <f>Unique_Data[[#This Row],[Severity (S)]]</f>
        <v>7</v>
      </c>
      <c r="AF279" s="75" cm="1">
        <f t="array" ref="AF27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79" s="75" cm="1">
        <f t="array" ref="AG27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279" s="75">
        <f t="shared" si="19"/>
        <v>14</v>
      </c>
      <c r="AI279" s="77" t="str" cm="1">
        <f t="array" aca="1" ref="AI279" ca="1">_xlfn.IFS(ISBLANK(Unique_Data[[#This Row],[Updated Action]]),"Open",NOT(ISBLANK(Unique_Data[[#This Row],[Updated Action]])),"Finished",AND(NOT(ISBLANK(Unique_Data[[#This Row],[Updated Action]])),Unique_Data[[#This Row],[Due date]]&gt;=TODAY()),"In Progress",Unique_Data[[#This Row],[Due date]]&lt;TODAY(),"Overdue")</f>
        <v>Finished</v>
      </c>
      <c r="AJ279" s="33"/>
    </row>
    <row r="280" spans="1:36">
      <c r="A280" s="11">
        <v>1300000115</v>
      </c>
      <c r="B280" s="11" t="s">
        <v>18</v>
      </c>
      <c r="C280" s="11" t="s">
        <v>12</v>
      </c>
      <c r="D280" s="12">
        <v>46088</v>
      </c>
      <c r="E280" s="11" t="s">
        <v>13</v>
      </c>
      <c r="F280"/>
      <c r="G280"/>
      <c r="H280" s="35" t="s">
        <v>265</v>
      </c>
      <c r="I280" s="71">
        <v>46088.092361111114</v>
      </c>
      <c r="J280" s="71">
        <v>46088.100694444445</v>
      </c>
      <c r="K280" s="11">
        <v>0.2</v>
      </c>
      <c r="L280" s="72">
        <v>46082</v>
      </c>
      <c r="M280" s="73">
        <f>_xlfn.ISOWEEKNUM(Unique_Data[[#This Row],[Created On]])</f>
        <v>10</v>
      </c>
      <c r="N280" s="73">
        <f>60*Unique_Data[[#This Row],[Downtime (hr.)]]</f>
        <v>12</v>
      </c>
      <c r="O280" s="73" t="str" cm="1">
        <f t="array" ref="O280">_xlfn.LET(
    _xlpm.text, LOWER(H280),
    _xlpm.keywords, Table2[Keyword],
    _xlpm.score,
        _xlfn.BYROW(_xlpm.keywords,
            _xlfn.LAMBDA(_xlpm.k,
                SUM(--ISNUMBER(SEARCH(_xlfn.TEXTSPLIT(LOWER(_xlpm.k)," "), _xlpm.text)))
            )
        ),
    _xlpm.bestMatch, _xlfn.XMATCH(MAX(_xlpm.score), _xlpm.score),
    IF(MAX(_xlpm.score)=0, "Other", INDEX(_xlpm.keywords, _xlpm.bestMatch))
)</f>
        <v>No Hoist</v>
      </c>
      <c r="P280" s="73" t="str">
        <f>IFERROR(INDEX(Table11[Failure Mode],MATCH(O280,Table11[Keyword],0)),"General Failure Mode")</f>
        <v>Hoist Motion Failure</v>
      </c>
      <c r="Q280" s="74" t="str">
        <f>IFERROR(INDEX(Table12[Failure Effect],MATCH(P280,Table12[Failure Mode],0)),"Operational performance degradation and need for maintenance review.")</f>
        <v>Unable to lift/lower load, container handling interruption, and berth or yard productivity loss.</v>
      </c>
      <c r="R280" s="73">
        <f>IFERROR(INDEX(Table13[Base Severity],MATCH(C280,Table13[Equipment Class],0)),6)</f>
        <v>9</v>
      </c>
      <c r="S280" s="73">
        <f>IFERROR(INDEX(Table2[Severity],MATCH(O280,Table2[Keyword],0)),0)</f>
        <v>6</v>
      </c>
      <c r="T280" s="73">
        <f>IFERROR(LOOKUP(N280,Table6[Minutes],Table6[Severity]),0)</f>
        <v>4</v>
      </c>
      <c r="U280" s="73">
        <f>MAX(ROUNDUP(AVERAGE(R280,T280),0),Unique_Data[[#This Row],[Keyword Severity]])</f>
        <v>7</v>
      </c>
      <c r="V280" s="73">
        <f>IFERROR(INDEX(Table5[Detectability],MATCH(O280,Table5[Keyword],0)),IFERROR(INDEX(Table13[Default Detectability],MATCH(C280,Table13[Equipment Class],0)),6))</f>
        <v>3</v>
      </c>
      <c r="W280" s="73">
        <f t="shared" si="16"/>
        <v>5</v>
      </c>
      <c r="X280" s="75">
        <f t="shared" si="17"/>
        <v>105</v>
      </c>
      <c r="Y280" s="74" t="str">
        <f>IFERROR(INDEX(Table10[Recommended Action],MATCH(O280,Table10[Keyword],0)),"Review failure &amp; perform RCA")</f>
        <v>Check hoist brakes, over-travel limit switches, inverter alarms, motor and encoder.</v>
      </c>
      <c r="Z280" s="11" t="s">
        <v>14271</v>
      </c>
      <c r="AA280" s="31" t="s">
        <v>14362</v>
      </c>
      <c r="AB280" s="31" t="s">
        <v>14363</v>
      </c>
      <c r="AC280" s="73" t="str">
        <f t="shared" si="18"/>
        <v>Medium</v>
      </c>
      <c r="AD280" s="76">
        <v>46159</v>
      </c>
      <c r="AE280" s="75">
        <f>Unique_Data[[#This Row],[Severity (S)]]</f>
        <v>7</v>
      </c>
      <c r="AF280" s="75" cm="1">
        <f t="array" ref="AF28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80" s="75" cm="1">
        <f t="array" ref="AG28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80" s="75">
        <f t="shared" si="19"/>
        <v>105</v>
      </c>
      <c r="AI280" s="77" t="str" cm="1">
        <f t="array" aca="1" ref="AI280" ca="1">_xlfn.IFS(ISBLANK(Unique_Data[[#This Row],[Updated Action]]),"Open",NOT(ISBLANK(Unique_Data[[#This Row],[Updated Action]])),"Finished",AND(NOT(ISBLANK(Unique_Data[[#This Row],[Updated Action]])),Unique_Data[[#This Row],[Due date]]&gt;=TODAY()),"In Progress",Unique_Data[[#This Row],[Due date]]&lt;TODAY(),"Overdue")</f>
        <v>Finished</v>
      </c>
      <c r="AJ280" s="33"/>
    </row>
    <row r="281" spans="1:36">
      <c r="A281" s="11">
        <v>1300000116</v>
      </c>
      <c r="B281" s="11" t="s">
        <v>90</v>
      </c>
      <c r="C281" s="11" t="s">
        <v>16</v>
      </c>
      <c r="D281" s="12">
        <v>46088</v>
      </c>
      <c r="E281" s="11" t="s">
        <v>13</v>
      </c>
      <c r="F281"/>
      <c r="G281"/>
      <c r="H281" s="35" t="s">
        <v>115</v>
      </c>
      <c r="I281" s="71">
        <v>46088.079861111109</v>
      </c>
      <c r="J281" s="71">
        <v>46088.086805555555</v>
      </c>
      <c r="K281" s="11">
        <v>0.17</v>
      </c>
      <c r="L281" s="72">
        <v>46082</v>
      </c>
      <c r="M281" s="73">
        <f>_xlfn.ISOWEEKNUM(Unique_Data[[#This Row],[Created On]])</f>
        <v>10</v>
      </c>
      <c r="N281" s="73">
        <f>60*Unique_Data[[#This Row],[Downtime (hr.)]]</f>
        <v>10.200000000000001</v>
      </c>
      <c r="O281" s="73" t="str" cm="1">
        <f t="array" ref="O281">_xlfn.LET(
    _xlpm.text, LOWER(H281),
    _xlpm.keywords, Table2[Keyword],
    _xlpm.score,
        _xlfn.BYROW(_xlpm.keywords,
            _xlfn.LAMBDA(_xlpm.k,
                SUM(--ISNUMBER(SEARCH(_xlfn.TEXTSPLIT(LOWER(_xlpm.k)," "), _xlpm.text)))
            )
        ),
    _xlpm.bestMatch, _xlfn.XMATCH(MAX(_xlpm.score), _xlpm.score),
    IF(MAX(_xlpm.score)=0, "Other", INDEX(_xlpm.keywords, _xlpm.bestMatch))
)</f>
        <v>No Gantry</v>
      </c>
      <c r="P281" s="73" t="str">
        <f>IFERROR(INDEX(Table11[Failure Mode],MATCH(O281,Table11[Keyword],0)),"General Failure Mode")</f>
        <v>Gantry Motion Failure</v>
      </c>
      <c r="Q281" s="74" t="str">
        <f>IFERROR(INDEX(Table12[Failure Effect],MATCH(P281,Table12[Failure Mode],0)),"Operational performance degradation and need for maintenance review.")</f>
        <v>Equipment cannot travel to position, causing job delay, queue buildup, and lower productivity.</v>
      </c>
      <c r="R281" s="73">
        <f>IFERROR(INDEX(Table13[Base Severity],MATCH(C281,Table13[Equipment Class],0)),6)</f>
        <v>8</v>
      </c>
      <c r="S281" s="73">
        <f>IFERROR(INDEX(Table2[Severity],MATCH(O281,Table2[Keyword],0)),0)</f>
        <v>6</v>
      </c>
      <c r="T281" s="73">
        <f>IFERROR(LOOKUP(N281,Table6[Minutes],Table6[Severity]),0)</f>
        <v>4</v>
      </c>
      <c r="U281" s="73">
        <f>MAX(ROUNDUP(AVERAGE(R281,T281),0),Unique_Data[[#This Row],[Keyword Severity]])</f>
        <v>6</v>
      </c>
      <c r="V281" s="73">
        <f>IFERROR(INDEX(Table5[Detectability],MATCH(O281,Table5[Keyword],0)),IFERROR(INDEX(Table13[Default Detectability],MATCH(C281,Table13[Equipment Class],0)),6))</f>
        <v>3</v>
      </c>
      <c r="W281" s="73">
        <f t="shared" si="16"/>
        <v>8</v>
      </c>
      <c r="X281" s="75">
        <f t="shared" si="17"/>
        <v>144</v>
      </c>
      <c r="Y281" s="74" t="str">
        <f>IFERROR(INDEX(Table10[Recommended Action],MATCH(O281,Table10[Keyword],0)),"Review failure &amp; perform RCA")</f>
        <v>Inspect busbar/limit switches, travel drives and interlocks; test inverter and alignment.</v>
      </c>
      <c r="Z281" s="11" t="s">
        <v>14271</v>
      </c>
      <c r="AA281" s="31" t="s">
        <v>14386</v>
      </c>
      <c r="AB281" s="31" t="s">
        <v>14394</v>
      </c>
      <c r="AC281" s="73" t="str">
        <f t="shared" si="18"/>
        <v>Medium</v>
      </c>
      <c r="AD281" s="76">
        <v>46143</v>
      </c>
      <c r="AE281" s="75">
        <f>Unique_Data[[#This Row],[Severity (S)]]</f>
        <v>6</v>
      </c>
      <c r="AF281" s="75" cm="1">
        <f t="array" ref="AF28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81" s="75" cm="1">
        <f t="array" ref="AG28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81" s="75">
        <f t="shared" si="19"/>
        <v>84</v>
      </c>
      <c r="AI281" s="77" t="str" cm="1">
        <f t="array" aca="1" ref="AI281" ca="1">_xlfn.IFS(ISBLANK(Unique_Data[[#This Row],[Updated Action]]),"Open",NOT(ISBLANK(Unique_Data[[#This Row],[Updated Action]])),"Finished",AND(NOT(ISBLANK(Unique_Data[[#This Row],[Updated Action]])),Unique_Data[[#This Row],[Due date]]&gt;=TODAY()),"In Progress",Unique_Data[[#This Row],[Due date]]&lt;TODAY(),"Overdue")</f>
        <v>Finished</v>
      </c>
      <c r="AJ281" s="33"/>
    </row>
    <row r="282" spans="1:36">
      <c r="A282" s="11">
        <v>1300000117</v>
      </c>
      <c r="B282" s="11" t="s">
        <v>58</v>
      </c>
      <c r="C282" s="11" t="s">
        <v>16</v>
      </c>
      <c r="D282" s="12">
        <v>46090</v>
      </c>
      <c r="E282" s="11" t="s">
        <v>13</v>
      </c>
      <c r="F282"/>
      <c r="G282"/>
      <c r="H282" s="35" t="s">
        <v>266</v>
      </c>
      <c r="I282" s="71">
        <v>46090.048611111109</v>
      </c>
      <c r="J282" s="71">
        <v>46090.0625</v>
      </c>
      <c r="K282" s="11">
        <v>0.33</v>
      </c>
      <c r="L282" s="72">
        <v>46082</v>
      </c>
      <c r="M282" s="73">
        <f>_xlfn.ISOWEEKNUM(Unique_Data[[#This Row],[Created On]])</f>
        <v>11</v>
      </c>
      <c r="N282" s="73">
        <f>60*Unique_Data[[#This Row],[Downtime (hr.)]]</f>
        <v>19.8</v>
      </c>
      <c r="O282" s="73" t="str" cm="1">
        <f t="array" ref="O282">_xlfn.LET(
    _xlpm.text, LOWER(H282),
    _xlpm.keywords, Table2[Keyword],
    _xlpm.score,
        _xlfn.BYROW(_xlpm.keywords,
            _xlfn.LAMBDA(_xlpm.k,
                SUM(--ISNUMBER(SEARCH(_xlfn.TEXTSPLIT(LOWER(_xlpm.k)," "), _xlpm.text)))
            )
        ),
    _xlpm.bestMatch, _xlfn.XMATCH(MAX(_xlpm.score), _xlpm.score),
    IF(MAX(_xlpm.score)=0, "Other", INDEX(_xlpm.keywords, _xlpm.bestMatch))
)</f>
        <v>No Control</v>
      </c>
      <c r="P282" s="73" t="str">
        <f>IFERROR(INDEX(Table11[Failure Mode],MATCH(O282,Table11[Keyword],0)),"General Failure Mode")</f>
        <v>Control System Unavailable</v>
      </c>
      <c r="Q282" s="74" t="str">
        <f>IFERROR(INDEX(Table12[Failure Effect],MATCH(P282,Table12[Failure Mode],0)),"Operational performance degradation and need for maintenance review.")</f>
        <v>Loss of command response, unsafe operating condition, and immediate operational downtime.</v>
      </c>
      <c r="R282" s="73">
        <f>IFERROR(INDEX(Table13[Base Severity],MATCH(C282,Table13[Equipment Class],0)),6)</f>
        <v>8</v>
      </c>
      <c r="S282" s="73">
        <f>IFERROR(INDEX(Table2[Severity],MATCH(O282,Table2[Keyword],0)),0)</f>
        <v>6</v>
      </c>
      <c r="T282" s="73">
        <f>IFERROR(LOOKUP(N282,Table6[Minutes],Table6[Severity]),0)</f>
        <v>4</v>
      </c>
      <c r="U282" s="73">
        <f>MAX(ROUNDUP(AVERAGE(R282,T282),0),Unique_Data[[#This Row],[Keyword Severity]])</f>
        <v>6</v>
      </c>
      <c r="V282" s="73">
        <f>IFERROR(INDEX(Table5[Detectability],MATCH(O282,Table5[Keyword],0)),IFERROR(INDEX(Table13[Default Detectability],MATCH(C282,Table13[Equipment Class],0)),6))</f>
        <v>2</v>
      </c>
      <c r="W282" s="73">
        <f t="shared" si="16"/>
        <v>8</v>
      </c>
      <c r="X282" s="75">
        <f t="shared" si="17"/>
        <v>96</v>
      </c>
      <c r="Y282" s="74" t="str">
        <f>IFERROR(INDEX(Table10[Recommended Action],MATCH(O282,Table10[Keyword],0)),"Review failure &amp; perform RCA")</f>
        <v>Check control PLC, HMI comms, E-stop circuits; reload software if needed.</v>
      </c>
      <c r="Z282" s="11" t="s">
        <v>14271</v>
      </c>
      <c r="AA282" s="31" t="s">
        <v>14572</v>
      </c>
      <c r="AB282" s="31" t="s">
        <v>14354</v>
      </c>
      <c r="AC282" s="73" t="str">
        <f t="shared" si="18"/>
        <v>Low</v>
      </c>
      <c r="AD282" s="76">
        <v>46143</v>
      </c>
      <c r="AE282" s="75">
        <f>Unique_Data[[#This Row],[Severity (S)]]</f>
        <v>6</v>
      </c>
      <c r="AF282" s="75" cm="1">
        <f t="array" ref="AF28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82" s="75" cm="1">
        <f t="array" ref="AG28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82" s="75">
        <f t="shared" si="19"/>
        <v>42</v>
      </c>
      <c r="AI282" s="77" t="str" cm="1">
        <f t="array" aca="1" ref="AI282" ca="1">_xlfn.IFS(ISBLANK(Unique_Data[[#This Row],[Updated Action]]),"Open",NOT(ISBLANK(Unique_Data[[#This Row],[Updated Action]])),"Finished",AND(NOT(ISBLANK(Unique_Data[[#This Row],[Updated Action]])),Unique_Data[[#This Row],[Due date]]&gt;=TODAY()),"In Progress",Unique_Data[[#This Row],[Due date]]&lt;TODAY(),"Overdue")</f>
        <v>Finished</v>
      </c>
      <c r="AJ282" s="33"/>
    </row>
    <row r="283" spans="1:36">
      <c r="A283" s="11">
        <v>1300000118</v>
      </c>
      <c r="B283" s="11" t="s">
        <v>11</v>
      </c>
      <c r="C283" s="11" t="s">
        <v>12</v>
      </c>
      <c r="D283" s="12">
        <v>46090</v>
      </c>
      <c r="E283" s="11" t="s">
        <v>13</v>
      </c>
      <c r="F283"/>
      <c r="G283"/>
      <c r="H283" s="35" t="s">
        <v>267</v>
      </c>
      <c r="I283" s="71">
        <v>46090.736111111109</v>
      </c>
      <c r="J283" s="71">
        <v>46090.741099537037</v>
      </c>
      <c r="K283" s="11">
        <v>0.12</v>
      </c>
      <c r="L283" s="72">
        <v>46082</v>
      </c>
      <c r="M283" s="73">
        <f>_xlfn.ISOWEEKNUM(Unique_Data[[#This Row],[Created On]])</f>
        <v>11</v>
      </c>
      <c r="N283" s="73">
        <f>60*Unique_Data[[#This Row],[Downtime (hr.)]]</f>
        <v>7.1999999999999993</v>
      </c>
      <c r="O283" s="73" t="str" cm="1">
        <f t="array" ref="O283">_xlfn.LET(
    _xlpm.text, LOWER(H283),
    _xlpm.keywords, Table2[Keyword],
    _xlpm.score,
        _xlfn.BYROW(_xlpm.keywords,
            _xlfn.LAMBDA(_xlpm.k,
                SUM(--ISNUMBER(SEARCH(_xlfn.TEXTSPLIT(LOWER(_xlpm.k)," "), _xlpm.text)))
            )
        ),
    _xlpm.bestMatch, _xlfn.XMATCH(MAX(_xlpm.score), _xlpm.score),
    IF(MAX(_xlpm.score)=0, "Other", INDEX(_xlpm.keywords, _xlpm.bestMatch))
)</f>
        <v>No Trolley</v>
      </c>
      <c r="P283" s="73" t="str">
        <f>IFERROR(INDEX(Table11[Failure Mode],MATCH(O283,Table11[Keyword],0)),"General Failure Mode")</f>
        <v>Trolley Motion Failure</v>
      </c>
      <c r="Q283" s="74" t="str">
        <f>IFERROR(INDEX(Table12[Failure Effect],MATCH(P283,Table12[Failure Mode],0)),"Operational performance degradation and need for maintenance review.")</f>
        <v>Inability to position spreader correctly, cycle interruption, and handling delay.</v>
      </c>
      <c r="R283" s="73">
        <f>IFERROR(INDEX(Table13[Base Severity],MATCH(C283,Table13[Equipment Class],0)),6)</f>
        <v>9</v>
      </c>
      <c r="S283" s="73">
        <f>IFERROR(INDEX(Table2[Severity],MATCH(O283,Table2[Keyword],0)),0)</f>
        <v>6</v>
      </c>
      <c r="T283" s="73">
        <f>IFERROR(LOOKUP(N283,Table6[Minutes],Table6[Severity]),0)</f>
        <v>3</v>
      </c>
      <c r="U283" s="73">
        <f>MAX(ROUNDUP(AVERAGE(R283,T283),0),Unique_Data[[#This Row],[Keyword Severity]])</f>
        <v>6</v>
      </c>
      <c r="V283" s="73">
        <f>IFERROR(INDEX(Table5[Detectability],MATCH(O283,Table5[Keyword],0)),IFERROR(INDEX(Table13[Default Detectability],MATCH(C283,Table13[Equipment Class],0)),6))</f>
        <v>3</v>
      </c>
      <c r="W283" s="73">
        <f t="shared" si="16"/>
        <v>5</v>
      </c>
      <c r="X283" s="75">
        <f t="shared" si="17"/>
        <v>90</v>
      </c>
      <c r="Y283" s="74" t="str">
        <f>IFERROR(INDEX(Table10[Recommended Action],MATCH(O283,Table10[Keyword],0)),"Review failure &amp; perform RCA")</f>
        <v>Inspect trolley drives, cable reels and limit switches; test trolley inverter.</v>
      </c>
      <c r="Z283" s="11" t="s">
        <v>14271</v>
      </c>
      <c r="AA283" s="31" t="s">
        <v>14353</v>
      </c>
      <c r="AB283" s="31" t="s">
        <v>14363</v>
      </c>
      <c r="AC283" s="73" t="str">
        <f t="shared" si="18"/>
        <v>Low</v>
      </c>
      <c r="AD283" s="76">
        <v>46143</v>
      </c>
      <c r="AE283" s="75">
        <f>Unique_Data[[#This Row],[Severity (S)]]</f>
        <v>6</v>
      </c>
      <c r="AF283" s="75" cm="1">
        <f t="array" ref="AF28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83" s="75" cm="1">
        <f t="array" ref="AG28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83" s="75">
        <f t="shared" si="19"/>
        <v>90</v>
      </c>
      <c r="AI283" s="77" t="str" cm="1">
        <f t="array" aca="1" ref="AI283" ca="1">_xlfn.IFS(ISBLANK(Unique_Data[[#This Row],[Updated Action]]),"Open",NOT(ISBLANK(Unique_Data[[#This Row],[Updated Action]])),"Finished",AND(NOT(ISBLANK(Unique_Data[[#This Row],[Updated Action]])),Unique_Data[[#This Row],[Due date]]&gt;=TODAY()),"In Progress",Unique_Data[[#This Row],[Due date]]&lt;TODAY(),"Overdue")</f>
        <v>Finished</v>
      </c>
      <c r="AJ283" s="33"/>
    </row>
    <row r="284" spans="1:36">
      <c r="A284" s="11">
        <v>1300000119</v>
      </c>
      <c r="B284" s="11" t="s">
        <v>90</v>
      </c>
      <c r="C284" s="11" t="s">
        <v>16</v>
      </c>
      <c r="D284" s="12">
        <v>46090</v>
      </c>
      <c r="E284" s="11" t="s">
        <v>13</v>
      </c>
      <c r="F284"/>
      <c r="G284"/>
      <c r="H284" s="35" t="s">
        <v>117</v>
      </c>
      <c r="I284" s="71">
        <v>46090.789212962962</v>
      </c>
      <c r="J284" s="71">
        <v>46090.797152777777</v>
      </c>
      <c r="K284" s="11">
        <v>0.19</v>
      </c>
      <c r="L284" s="72">
        <v>46082</v>
      </c>
      <c r="M284" s="73">
        <f>_xlfn.ISOWEEKNUM(Unique_Data[[#This Row],[Created On]])</f>
        <v>11</v>
      </c>
      <c r="N284" s="73">
        <f>60*Unique_Data[[#This Row],[Downtime (hr.)]]</f>
        <v>11.4</v>
      </c>
      <c r="O284" s="73" t="str" cm="1">
        <f t="array" ref="O284">_xlfn.LET(
    _xlpm.text, LOWER(H284),
    _xlpm.keywords, Table2[Keyword],
    _xlpm.score,
        _xlfn.BYROW(_xlpm.keywords,
            _xlfn.LAMBDA(_xlpm.k,
                SUM(--ISNUMBER(SEARCH(_xlfn.TEXTSPLIT(LOWER(_xlpm.k)," "), _xlpm.text)))
            )
        ),
    _xlpm.bestMatch, _xlfn.XMATCH(MAX(_xlpm.score), _xlpm.score),
    IF(MAX(_xlpm.score)=0, "Other", INDEX(_xlpm.keywords, _xlpm.bestMatch))
)</f>
        <v>No Hoist</v>
      </c>
      <c r="P284" s="73" t="str">
        <f>IFERROR(INDEX(Table11[Failure Mode],MATCH(O284,Table11[Keyword],0)),"General Failure Mode")</f>
        <v>Hoist Motion Failure</v>
      </c>
      <c r="Q284" s="74" t="str">
        <f>IFERROR(INDEX(Table12[Failure Effect],MATCH(P284,Table12[Failure Mode],0)),"Operational performance degradation and need for maintenance review.")</f>
        <v>Unable to lift/lower load, container handling interruption, and berth or yard productivity loss.</v>
      </c>
      <c r="R284" s="73">
        <f>IFERROR(INDEX(Table13[Base Severity],MATCH(C284,Table13[Equipment Class],0)),6)</f>
        <v>8</v>
      </c>
      <c r="S284" s="73">
        <f>IFERROR(INDEX(Table2[Severity],MATCH(O284,Table2[Keyword],0)),0)</f>
        <v>6</v>
      </c>
      <c r="T284" s="73">
        <f>IFERROR(LOOKUP(N284,Table6[Minutes],Table6[Severity]),0)</f>
        <v>4</v>
      </c>
      <c r="U284" s="73">
        <f>MAX(ROUNDUP(AVERAGE(R284,T284),0),Unique_Data[[#This Row],[Keyword Severity]])</f>
        <v>6</v>
      </c>
      <c r="V284" s="73">
        <f>IFERROR(INDEX(Table5[Detectability],MATCH(O284,Table5[Keyword],0)),IFERROR(INDEX(Table13[Default Detectability],MATCH(C284,Table13[Equipment Class],0)),6))</f>
        <v>3</v>
      </c>
      <c r="W284" s="73">
        <f t="shared" si="16"/>
        <v>2</v>
      </c>
      <c r="X284" s="75">
        <f t="shared" si="17"/>
        <v>36</v>
      </c>
      <c r="Y284" s="74" t="str">
        <f>IFERROR(INDEX(Table10[Recommended Action],MATCH(O284,Table10[Keyword],0)),"Review failure &amp; perform RCA")</f>
        <v>Check hoist brakes, over-travel limit switches, inverter alarms, motor and encoder.</v>
      </c>
      <c r="Z284" s="11" t="s">
        <v>14271</v>
      </c>
      <c r="AA284" s="31" t="s">
        <v>14498</v>
      </c>
      <c r="AB284" s="31" t="s">
        <v>14573</v>
      </c>
      <c r="AC284" s="73" t="str">
        <f t="shared" si="18"/>
        <v>Low</v>
      </c>
      <c r="AD284" s="76">
        <v>46143</v>
      </c>
      <c r="AE284" s="75">
        <f>Unique_Data[[#This Row],[Severity (S)]]</f>
        <v>6</v>
      </c>
      <c r="AF284" s="75" cm="1">
        <f t="array" ref="AF28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84" s="75" cm="1">
        <f t="array" ref="AG28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84" s="75">
        <f t="shared" si="19"/>
        <v>6</v>
      </c>
      <c r="AI284" s="77" t="str" cm="1">
        <f t="array" aca="1" ref="AI284" ca="1">_xlfn.IFS(ISBLANK(Unique_Data[[#This Row],[Updated Action]]),"Open",NOT(ISBLANK(Unique_Data[[#This Row],[Updated Action]])),"Finished",AND(NOT(ISBLANK(Unique_Data[[#This Row],[Updated Action]])),Unique_Data[[#This Row],[Due date]]&gt;=TODAY()),"In Progress",Unique_Data[[#This Row],[Due date]]&lt;TODAY(),"Overdue")</f>
        <v>Finished</v>
      </c>
      <c r="AJ284" s="33"/>
    </row>
    <row r="285" spans="1:36">
      <c r="A285" s="11">
        <v>1300000120</v>
      </c>
      <c r="B285" s="11" t="s">
        <v>114</v>
      </c>
      <c r="C285" s="11" t="s">
        <v>16</v>
      </c>
      <c r="D285" s="12">
        <v>46090</v>
      </c>
      <c r="E285" s="11" t="s">
        <v>13</v>
      </c>
      <c r="F285"/>
      <c r="G285"/>
      <c r="H285" s="35" t="s">
        <v>268</v>
      </c>
      <c r="I285" s="71">
        <v>46090.947916666664</v>
      </c>
      <c r="J285" s="71">
        <v>46090.954861111109</v>
      </c>
      <c r="K285" s="11">
        <v>0.17</v>
      </c>
      <c r="L285" s="72">
        <v>46082</v>
      </c>
      <c r="M285" s="73">
        <f>_xlfn.ISOWEEKNUM(Unique_Data[[#This Row],[Created On]])</f>
        <v>11</v>
      </c>
      <c r="N285" s="73">
        <f>60*Unique_Data[[#This Row],[Downtime (hr.)]]</f>
        <v>10.200000000000001</v>
      </c>
      <c r="O285" s="73" t="str" cm="1">
        <f t="array" ref="O285">_xlfn.LET(
    _xlpm.text, LOWER(H285),
    _xlpm.keywords, Table2[Keyword],
    _xlpm.score,
        _xlfn.BYROW(_xlpm.keywords,
            _xlfn.LAMBDA(_xlpm.k,
                SUM(--ISNUMBER(SEARCH(_xlfn.TEXTSPLIT(LOWER(_xlpm.k)," "), _xlpm.text)))
            )
        ),
    _xlpm.bestMatch, _xlfn.XMATCH(MAX(_xlpm.score), _xlpm.score),
    IF(MAX(_xlpm.score)=0, "Other", INDEX(_xlpm.keywords, _xlpm.bestMatch))
)</f>
        <v>No Control</v>
      </c>
      <c r="P285" s="73" t="str">
        <f>IFERROR(INDEX(Table11[Failure Mode],MATCH(O285,Table11[Keyword],0)),"General Failure Mode")</f>
        <v>Control System Unavailable</v>
      </c>
      <c r="Q285" s="74" t="str">
        <f>IFERROR(INDEX(Table12[Failure Effect],MATCH(P285,Table12[Failure Mode],0)),"Operational performance degradation and need for maintenance review.")</f>
        <v>Loss of command response, unsafe operating condition, and immediate operational downtime.</v>
      </c>
      <c r="R285" s="73">
        <f>IFERROR(INDEX(Table13[Base Severity],MATCH(C285,Table13[Equipment Class],0)),6)</f>
        <v>8</v>
      </c>
      <c r="S285" s="73">
        <f>IFERROR(INDEX(Table2[Severity],MATCH(O285,Table2[Keyword],0)),0)</f>
        <v>6</v>
      </c>
      <c r="T285" s="73">
        <f>IFERROR(LOOKUP(N285,Table6[Minutes],Table6[Severity]),0)</f>
        <v>4</v>
      </c>
      <c r="U285" s="73">
        <f>MAX(ROUNDUP(AVERAGE(R285,T285),0),Unique_Data[[#This Row],[Keyword Severity]])</f>
        <v>6</v>
      </c>
      <c r="V285" s="73">
        <f>IFERROR(INDEX(Table5[Detectability],MATCH(O285,Table5[Keyword],0)),IFERROR(INDEX(Table13[Default Detectability],MATCH(C285,Table13[Equipment Class],0)),6))</f>
        <v>2</v>
      </c>
      <c r="W285" s="73">
        <f t="shared" si="16"/>
        <v>8</v>
      </c>
      <c r="X285" s="75">
        <f t="shared" si="17"/>
        <v>96</v>
      </c>
      <c r="Y285" s="74" t="str">
        <f>IFERROR(INDEX(Table10[Recommended Action],MATCH(O285,Table10[Keyword],0)),"Review failure &amp; perform RCA")</f>
        <v>Check control PLC, HMI comms, E-stop circuits; reload software if needed.</v>
      </c>
      <c r="Z285" s="11" t="s">
        <v>14271</v>
      </c>
      <c r="AA285" s="31" t="s">
        <v>14574</v>
      </c>
      <c r="AB285" s="31" t="s">
        <v>14398</v>
      </c>
      <c r="AC285" s="73" t="str">
        <f t="shared" si="18"/>
        <v>Low</v>
      </c>
      <c r="AD285" s="76">
        <v>46143</v>
      </c>
      <c r="AE285" s="75">
        <f>Unique_Data[[#This Row],[Severity (S)]]</f>
        <v>6</v>
      </c>
      <c r="AF285" s="75" cm="1">
        <f t="array" ref="AF28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85" s="75" cm="1">
        <f t="array" ref="AG28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285" s="75">
        <f t="shared" si="19"/>
        <v>96</v>
      </c>
      <c r="AI285" s="77" t="str" cm="1">
        <f t="array" aca="1" ref="AI285" ca="1">_xlfn.IFS(ISBLANK(Unique_Data[[#This Row],[Updated Action]]),"Open",NOT(ISBLANK(Unique_Data[[#This Row],[Updated Action]])),"Finished",AND(NOT(ISBLANK(Unique_Data[[#This Row],[Updated Action]])),Unique_Data[[#This Row],[Due date]]&gt;=TODAY()),"In Progress",Unique_Data[[#This Row],[Due date]]&lt;TODAY(),"Overdue")</f>
        <v>Finished</v>
      </c>
      <c r="AJ285" s="33"/>
    </row>
    <row r="286" spans="1:36">
      <c r="A286" s="11">
        <v>1300000121</v>
      </c>
      <c r="B286" s="11" t="s">
        <v>15</v>
      </c>
      <c r="C286" s="11" t="s">
        <v>16</v>
      </c>
      <c r="D286" s="12">
        <v>46090</v>
      </c>
      <c r="E286" s="11" t="s">
        <v>13</v>
      </c>
      <c r="F286"/>
      <c r="G286"/>
      <c r="H286" s="35" t="s">
        <v>269</v>
      </c>
      <c r="I286" s="71">
        <v>46090.965277777781</v>
      </c>
      <c r="J286" s="71">
        <v>46090.972222222219</v>
      </c>
      <c r="K286" s="11">
        <v>0.17</v>
      </c>
      <c r="L286" s="72">
        <v>46082</v>
      </c>
      <c r="M286" s="73">
        <f>_xlfn.ISOWEEKNUM(Unique_Data[[#This Row],[Created On]])</f>
        <v>11</v>
      </c>
      <c r="N286" s="73">
        <f>60*Unique_Data[[#This Row],[Downtime (hr.)]]</f>
        <v>10.200000000000001</v>
      </c>
      <c r="O286" s="73" t="str" cm="1">
        <f t="array" ref="O286">_xlfn.LET(
    _xlpm.text, LOWER(H286),
    _xlpm.keywords, Table2[Keyword],
    _xlpm.score,
        _xlfn.BYROW(_xlpm.keywords,
            _xlfn.LAMBDA(_xlpm.k,
                SUM(--ISNUMBER(SEARCH(_xlfn.TEXTSPLIT(LOWER(_xlpm.k)," "), _xlpm.text)))
            )
        ),
    _xlpm.bestMatch, _xlfn.XMATCH(MAX(_xlpm.score), _xlpm.score),
    IF(MAX(_xlpm.score)=0, "Other", INDEX(_xlpm.keywords, _xlpm.bestMatch))
)</f>
        <v>No Hoist</v>
      </c>
      <c r="P286" s="73" t="str">
        <f>IFERROR(INDEX(Table11[Failure Mode],MATCH(O286,Table11[Keyword],0)),"General Failure Mode")</f>
        <v>Hoist Motion Failure</v>
      </c>
      <c r="Q286" s="74" t="str">
        <f>IFERROR(INDEX(Table12[Failure Effect],MATCH(P286,Table12[Failure Mode],0)),"Operational performance degradation and need for maintenance review.")</f>
        <v>Unable to lift/lower load, container handling interruption, and berth or yard productivity loss.</v>
      </c>
      <c r="R286" s="73">
        <f>IFERROR(INDEX(Table13[Base Severity],MATCH(C286,Table13[Equipment Class],0)),6)</f>
        <v>8</v>
      </c>
      <c r="S286" s="73">
        <f>IFERROR(INDEX(Table2[Severity],MATCH(O286,Table2[Keyword],0)),0)</f>
        <v>6</v>
      </c>
      <c r="T286" s="73">
        <f>IFERROR(LOOKUP(N286,Table6[Minutes],Table6[Severity]),0)</f>
        <v>4</v>
      </c>
      <c r="U286" s="73">
        <f>MAX(ROUNDUP(AVERAGE(R286,T286),0),Unique_Data[[#This Row],[Keyword Severity]])</f>
        <v>6</v>
      </c>
      <c r="V286" s="73">
        <f>IFERROR(INDEX(Table5[Detectability],MATCH(O286,Table5[Keyword],0)),IFERROR(INDEX(Table13[Default Detectability],MATCH(C286,Table13[Equipment Class],0)),6))</f>
        <v>3</v>
      </c>
      <c r="W286" s="73">
        <f t="shared" si="16"/>
        <v>8</v>
      </c>
      <c r="X286" s="75">
        <f t="shared" si="17"/>
        <v>144</v>
      </c>
      <c r="Y286" s="74" t="str">
        <f>IFERROR(INDEX(Table10[Recommended Action],MATCH(O286,Table10[Keyword],0)),"Review failure &amp; perform RCA")</f>
        <v>Check hoist brakes, over-travel limit switches, inverter alarms, motor and encoder.</v>
      </c>
      <c r="Z286" s="11" t="s">
        <v>14271</v>
      </c>
      <c r="AA286" s="31" t="s">
        <v>14448</v>
      </c>
      <c r="AB286" s="31" t="s">
        <v>14575</v>
      </c>
      <c r="AC286" s="73" t="str">
        <f t="shared" si="18"/>
        <v>Medium</v>
      </c>
      <c r="AD286" s="76">
        <v>46203</v>
      </c>
      <c r="AE286" s="75">
        <f>Unique_Data[[#This Row],[Severity (S)]]</f>
        <v>6</v>
      </c>
      <c r="AF286" s="75" cm="1">
        <f t="array" ref="AF28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86" s="75" cm="1">
        <f t="array" ref="AG28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286" s="75">
        <f t="shared" si="19"/>
        <v>144</v>
      </c>
      <c r="AI286" s="77" t="str" cm="1">
        <f t="array" aca="1" ref="AI286" ca="1">_xlfn.IFS(ISBLANK(Unique_Data[[#This Row],[Updated Action]]),"Open",NOT(ISBLANK(Unique_Data[[#This Row],[Updated Action]])),"Finished",AND(NOT(ISBLANK(Unique_Data[[#This Row],[Updated Action]])),Unique_Data[[#This Row],[Due date]]&gt;=TODAY()),"In Progress",Unique_Data[[#This Row],[Due date]]&lt;TODAY(),"Overdue")</f>
        <v>Finished</v>
      </c>
      <c r="AJ286" s="33"/>
    </row>
    <row r="287" spans="1:36">
      <c r="A287" s="11">
        <v>1300000122</v>
      </c>
      <c r="B287" s="11" t="s">
        <v>77</v>
      </c>
      <c r="C287" s="11" t="s">
        <v>16</v>
      </c>
      <c r="D287" s="12">
        <v>46091</v>
      </c>
      <c r="E287" s="11" t="s">
        <v>13</v>
      </c>
      <c r="F287"/>
      <c r="G287"/>
      <c r="H287" s="35" t="s">
        <v>119</v>
      </c>
      <c r="I287" s="71">
        <v>46091.020833333336</v>
      </c>
      <c r="J287" s="71">
        <v>46091.065972222219</v>
      </c>
      <c r="K287" s="11">
        <v>1.08</v>
      </c>
      <c r="L287" s="72">
        <v>46082</v>
      </c>
      <c r="M287" s="73">
        <f>_xlfn.ISOWEEKNUM(Unique_Data[[#This Row],[Created On]])</f>
        <v>11</v>
      </c>
      <c r="N287" s="73">
        <f>60*Unique_Data[[#This Row],[Downtime (hr.)]]</f>
        <v>64.800000000000011</v>
      </c>
      <c r="O287" s="73" t="str" cm="1">
        <f t="array" ref="O287">_xlfn.LET(
    _xlpm.text, LOWER(H287),
    _xlpm.keywords, Table2[Keyword],
    _xlpm.score,
        _xlfn.BYROW(_xlpm.keywords,
            _xlfn.LAMBDA(_xlpm.k,
                SUM(--ISNUMBER(SEARCH(_xlfn.TEXTSPLIT(LOWER(_xlpm.k)," "), _xlpm.text)))
            )
        ),
    _xlpm.bestMatch, _xlfn.XMATCH(MAX(_xlpm.score), _xlpm.score),
    IF(MAX(_xlpm.score)=0, "Other", INDEX(_xlpm.keywords, _xlpm.bestMatch))
)</f>
        <v>No Gantry</v>
      </c>
      <c r="P287" s="73" t="str">
        <f>IFERROR(INDEX(Table11[Failure Mode],MATCH(O287,Table11[Keyword],0)),"General Failure Mode")</f>
        <v>Gantry Motion Failure</v>
      </c>
      <c r="Q287" s="74" t="str">
        <f>IFERROR(INDEX(Table12[Failure Effect],MATCH(P287,Table12[Failure Mode],0)),"Operational performance degradation and need for maintenance review.")</f>
        <v>Equipment cannot travel to position, causing job delay, queue buildup, and lower productivity.</v>
      </c>
      <c r="R287" s="73">
        <f>IFERROR(INDEX(Table13[Base Severity],MATCH(C287,Table13[Equipment Class],0)),6)</f>
        <v>8</v>
      </c>
      <c r="S287" s="73">
        <f>IFERROR(INDEX(Table2[Severity],MATCH(O287,Table2[Keyword],0)),0)</f>
        <v>6</v>
      </c>
      <c r="T287" s="73">
        <f>IFERROR(LOOKUP(N287,Table6[Minutes],Table6[Severity]),0)</f>
        <v>6</v>
      </c>
      <c r="U287" s="73">
        <f>MAX(ROUNDUP(AVERAGE(R287,T287),0),Unique_Data[[#This Row],[Keyword Severity]])</f>
        <v>7</v>
      </c>
      <c r="V287" s="73">
        <f>IFERROR(INDEX(Table5[Detectability],MATCH(O287,Table5[Keyword],0)),IFERROR(INDEX(Table13[Default Detectability],MATCH(C287,Table13[Equipment Class],0)),6))</f>
        <v>3</v>
      </c>
      <c r="W287" s="73">
        <f t="shared" si="16"/>
        <v>5</v>
      </c>
      <c r="X287" s="75">
        <f t="shared" si="17"/>
        <v>105</v>
      </c>
      <c r="Y287" s="74" t="str">
        <f>IFERROR(INDEX(Table10[Recommended Action],MATCH(O287,Table10[Keyword],0)),"Review failure &amp; perform RCA")</f>
        <v>Inspect busbar/limit switches, travel drives and interlocks; test inverter and alignment.</v>
      </c>
      <c r="Z287" s="11" t="s">
        <v>14271</v>
      </c>
      <c r="AA287" s="31" t="s">
        <v>14353</v>
      </c>
      <c r="AB287" s="31" t="s">
        <v>14363</v>
      </c>
      <c r="AC287" s="73" t="str">
        <f t="shared" si="18"/>
        <v>Medium</v>
      </c>
      <c r="AD287" s="76">
        <v>46143</v>
      </c>
      <c r="AE287" s="75">
        <f>Unique_Data[[#This Row],[Severity (S)]]</f>
        <v>7</v>
      </c>
      <c r="AF287" s="75" cm="1">
        <f t="array" ref="AF28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87" s="75" cm="1">
        <f t="array" ref="AG28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287" s="75">
        <f t="shared" si="19"/>
        <v>105</v>
      </c>
      <c r="AI287" s="77" t="str" cm="1">
        <f t="array" aca="1" ref="AI287" ca="1">_xlfn.IFS(ISBLANK(Unique_Data[[#This Row],[Updated Action]]),"Open",NOT(ISBLANK(Unique_Data[[#This Row],[Updated Action]])),"Finished",AND(NOT(ISBLANK(Unique_Data[[#This Row],[Updated Action]])),Unique_Data[[#This Row],[Due date]]&gt;=TODAY()),"In Progress",Unique_Data[[#This Row],[Due date]]&lt;TODAY(),"Overdue")</f>
        <v>Finished</v>
      </c>
      <c r="AJ287" s="33"/>
    </row>
    <row r="288" spans="1:36">
      <c r="A288" s="11">
        <v>1300000123</v>
      </c>
      <c r="B288" s="11" t="s">
        <v>11</v>
      </c>
      <c r="C288" s="11" t="s">
        <v>12</v>
      </c>
      <c r="D288" s="12">
        <v>46091</v>
      </c>
      <c r="E288" s="11" t="s">
        <v>13</v>
      </c>
      <c r="F288"/>
      <c r="G288"/>
      <c r="H288" s="35" t="s">
        <v>270</v>
      </c>
      <c r="I288" s="71">
        <v>46091.003472222219</v>
      </c>
      <c r="J288" s="71">
        <v>46091.010416666664</v>
      </c>
      <c r="K288" s="11">
        <v>0.17</v>
      </c>
      <c r="L288" s="72">
        <v>46082</v>
      </c>
      <c r="M288" s="73">
        <f>_xlfn.ISOWEEKNUM(Unique_Data[[#This Row],[Created On]])</f>
        <v>11</v>
      </c>
      <c r="N288" s="73">
        <f>60*Unique_Data[[#This Row],[Downtime (hr.)]]</f>
        <v>10.200000000000001</v>
      </c>
      <c r="O288" s="73" t="str" cm="1">
        <f t="array" ref="O288">_xlfn.LET(
    _xlpm.text, LOWER(H288),
    _xlpm.keywords, Table2[Keyword],
    _xlpm.score,
        _xlfn.BYROW(_xlpm.keywords,
            _xlfn.LAMBDA(_xlpm.k,
                SUM(--ISNUMBER(SEARCH(_xlfn.TEXTSPLIT(LOWER(_xlpm.k)," "), _xlpm.text)))
            )
        ),
    _xlpm.bestMatch, _xlfn.XMATCH(MAX(_xlpm.score), _xlpm.score),
    IF(MAX(_xlpm.score)=0, "Other", INDEX(_xlpm.keywords, _xlpm.bestMatch))
)</f>
        <v>No Control</v>
      </c>
      <c r="P288" s="73" t="str">
        <f>IFERROR(INDEX(Table11[Failure Mode],MATCH(O288,Table11[Keyword],0)),"General Failure Mode")</f>
        <v>Control System Unavailable</v>
      </c>
      <c r="Q288" s="74" t="str">
        <f>IFERROR(INDEX(Table12[Failure Effect],MATCH(P288,Table12[Failure Mode],0)),"Operational performance degradation and need for maintenance review.")</f>
        <v>Loss of command response, unsafe operating condition, and immediate operational downtime.</v>
      </c>
      <c r="R288" s="73">
        <f>IFERROR(INDEX(Table13[Base Severity],MATCH(C288,Table13[Equipment Class],0)),6)</f>
        <v>9</v>
      </c>
      <c r="S288" s="73">
        <f>IFERROR(INDEX(Table2[Severity],MATCH(O288,Table2[Keyword],0)),0)</f>
        <v>6</v>
      </c>
      <c r="T288" s="73">
        <f>IFERROR(LOOKUP(N288,Table6[Minutes],Table6[Severity]),0)</f>
        <v>4</v>
      </c>
      <c r="U288" s="73">
        <f>MAX(ROUNDUP(AVERAGE(R288,T288),0),Unique_Data[[#This Row],[Keyword Severity]])</f>
        <v>7</v>
      </c>
      <c r="V288" s="73">
        <f>IFERROR(INDEX(Table5[Detectability],MATCH(O288,Table5[Keyword],0)),IFERROR(INDEX(Table13[Default Detectability],MATCH(C288,Table13[Equipment Class],0)),6))</f>
        <v>2</v>
      </c>
      <c r="W288" s="73">
        <f t="shared" si="16"/>
        <v>10</v>
      </c>
      <c r="X288" s="75">
        <f t="shared" si="17"/>
        <v>140</v>
      </c>
      <c r="Y288" s="74" t="str">
        <f>IFERROR(INDEX(Table10[Recommended Action],MATCH(O288,Table10[Keyword],0)),"Review failure &amp; perform RCA")</f>
        <v>Check control PLC, HMI comms, E-stop circuits; reload software if needed.</v>
      </c>
      <c r="Z288" s="11" t="s">
        <v>14280</v>
      </c>
      <c r="AA288" s="31" t="s">
        <v>14454</v>
      </c>
      <c r="AB288" s="31" t="s">
        <v>14564</v>
      </c>
      <c r="AC288" s="73" t="str">
        <f t="shared" si="18"/>
        <v>Medium</v>
      </c>
      <c r="AD288" s="76">
        <v>46203</v>
      </c>
      <c r="AE288" s="75">
        <f>Unique_Data[[#This Row],[Severity (S)]]</f>
        <v>7</v>
      </c>
      <c r="AF288" s="75" cm="1">
        <f t="array" ref="AF28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88" s="75" cm="1">
        <f t="array" ref="AG28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88" s="75">
        <f t="shared" si="19"/>
        <v>49</v>
      </c>
      <c r="AI288" s="77" t="str" cm="1">
        <f t="array" aca="1" ref="AI288" ca="1">_xlfn.IFS(ISBLANK(Unique_Data[[#This Row],[Updated Action]]),"Open",NOT(ISBLANK(Unique_Data[[#This Row],[Updated Action]])),"Finished",AND(NOT(ISBLANK(Unique_Data[[#This Row],[Updated Action]])),Unique_Data[[#This Row],[Due date]]&gt;=TODAY()),"In Progress",Unique_Data[[#This Row],[Due date]]&lt;TODAY(),"Overdue")</f>
        <v>Finished</v>
      </c>
      <c r="AJ288" s="33"/>
    </row>
    <row r="289" spans="1:36">
      <c r="A289" s="11">
        <v>1300000124</v>
      </c>
      <c r="B289" s="11" t="s">
        <v>61</v>
      </c>
      <c r="C289" s="11" t="s">
        <v>12</v>
      </c>
      <c r="D289" s="12">
        <v>46091</v>
      </c>
      <c r="E289" s="11" t="s">
        <v>13</v>
      </c>
      <c r="F289"/>
      <c r="G289"/>
      <c r="H289" s="35" t="s">
        <v>119</v>
      </c>
      <c r="I289" s="71">
        <v>46091.177083333336</v>
      </c>
      <c r="J289" s="71">
        <v>46091.184027777781</v>
      </c>
      <c r="K289" s="11">
        <v>0.17</v>
      </c>
      <c r="L289" s="72">
        <v>46082</v>
      </c>
      <c r="M289" s="73">
        <f>_xlfn.ISOWEEKNUM(Unique_Data[[#This Row],[Created On]])</f>
        <v>11</v>
      </c>
      <c r="N289" s="73">
        <f>60*Unique_Data[[#This Row],[Downtime (hr.)]]</f>
        <v>10.200000000000001</v>
      </c>
      <c r="O289" s="73" t="str" cm="1">
        <f t="array" ref="O289">_xlfn.LET(
    _xlpm.text, LOWER(H289),
    _xlpm.keywords, Table2[Keyword],
    _xlpm.score,
        _xlfn.BYROW(_xlpm.keywords,
            _xlfn.LAMBDA(_xlpm.k,
                SUM(--ISNUMBER(SEARCH(_xlfn.TEXTSPLIT(LOWER(_xlpm.k)," "), _xlpm.text)))
            )
        ),
    _xlpm.bestMatch, _xlfn.XMATCH(MAX(_xlpm.score), _xlpm.score),
    IF(MAX(_xlpm.score)=0, "Other", INDEX(_xlpm.keywords, _xlpm.bestMatch))
)</f>
        <v>No Gantry</v>
      </c>
      <c r="P289" s="73" t="str">
        <f>IFERROR(INDEX(Table11[Failure Mode],MATCH(O289,Table11[Keyword],0)),"General Failure Mode")</f>
        <v>Gantry Motion Failure</v>
      </c>
      <c r="Q289" s="74" t="str">
        <f>IFERROR(INDEX(Table12[Failure Effect],MATCH(P289,Table12[Failure Mode],0)),"Operational performance degradation and need for maintenance review.")</f>
        <v>Equipment cannot travel to position, causing job delay, queue buildup, and lower productivity.</v>
      </c>
      <c r="R289" s="73">
        <f>IFERROR(INDEX(Table13[Base Severity],MATCH(C289,Table13[Equipment Class],0)),6)</f>
        <v>9</v>
      </c>
      <c r="S289" s="73">
        <f>IFERROR(INDEX(Table2[Severity],MATCH(O289,Table2[Keyword],0)),0)</f>
        <v>6</v>
      </c>
      <c r="T289" s="73">
        <f>IFERROR(LOOKUP(N289,Table6[Minutes],Table6[Severity]),0)</f>
        <v>4</v>
      </c>
      <c r="U289" s="73">
        <f>MAX(ROUNDUP(AVERAGE(R289,T289),0),Unique_Data[[#This Row],[Keyword Severity]])</f>
        <v>7</v>
      </c>
      <c r="V289" s="73">
        <f>IFERROR(INDEX(Table5[Detectability],MATCH(O289,Table5[Keyword],0)),IFERROR(INDEX(Table13[Default Detectability],MATCH(C289,Table13[Equipment Class],0)),6))</f>
        <v>3</v>
      </c>
      <c r="W289" s="73">
        <f t="shared" si="16"/>
        <v>3</v>
      </c>
      <c r="X289" s="75">
        <f t="shared" si="17"/>
        <v>63</v>
      </c>
      <c r="Y289" s="74" t="str">
        <f>IFERROR(INDEX(Table10[Recommended Action],MATCH(O289,Table10[Keyword],0)),"Review failure &amp; perform RCA")</f>
        <v>Inspect busbar/limit switches, travel drives and interlocks; test inverter and alignment.</v>
      </c>
      <c r="Z289" s="11" t="s">
        <v>14271</v>
      </c>
      <c r="AA289" s="31" t="s">
        <v>14386</v>
      </c>
      <c r="AB289" s="31" t="s">
        <v>14576</v>
      </c>
      <c r="AC289" s="73" t="str">
        <f t="shared" si="18"/>
        <v>Low</v>
      </c>
      <c r="AD289" s="76">
        <v>46203</v>
      </c>
      <c r="AE289" s="75">
        <f>Unique_Data[[#This Row],[Severity (S)]]</f>
        <v>7</v>
      </c>
      <c r="AF289" s="75" cm="1">
        <f t="array" ref="AF28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89" s="75" cm="1">
        <f t="array" ref="AG28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289" s="75">
        <f t="shared" si="19"/>
        <v>63</v>
      </c>
      <c r="AI289" s="77" t="str" cm="1">
        <f t="array" aca="1" ref="AI289" ca="1">_xlfn.IFS(ISBLANK(Unique_Data[[#This Row],[Updated Action]]),"Open",NOT(ISBLANK(Unique_Data[[#This Row],[Updated Action]])),"Finished",AND(NOT(ISBLANK(Unique_Data[[#This Row],[Updated Action]])),Unique_Data[[#This Row],[Due date]]&gt;=TODAY()),"In Progress",Unique_Data[[#This Row],[Due date]]&lt;TODAY(),"Overdue")</f>
        <v>Finished</v>
      </c>
      <c r="AJ289" s="33"/>
    </row>
    <row r="290" spans="1:36">
      <c r="A290" s="11">
        <v>1300000125</v>
      </c>
      <c r="B290" s="11" t="s">
        <v>114</v>
      </c>
      <c r="C290" s="11" t="s">
        <v>16</v>
      </c>
      <c r="D290" s="12">
        <v>46091</v>
      </c>
      <c r="E290" s="11" t="s">
        <v>13</v>
      </c>
      <c r="F290"/>
      <c r="G290"/>
      <c r="H290" s="35" t="s">
        <v>271</v>
      </c>
      <c r="I290" s="71">
        <v>46091.830555555556</v>
      </c>
      <c r="J290" s="71">
        <v>46091.837500000001</v>
      </c>
      <c r="K290" s="11">
        <v>0.17</v>
      </c>
      <c r="L290" s="72">
        <v>46082</v>
      </c>
      <c r="M290" s="73">
        <f>_xlfn.ISOWEEKNUM(Unique_Data[[#This Row],[Created On]])</f>
        <v>11</v>
      </c>
      <c r="N290" s="73">
        <f>60*Unique_Data[[#This Row],[Downtime (hr.)]]</f>
        <v>10.200000000000001</v>
      </c>
      <c r="O290" s="73" t="str" cm="1">
        <f t="array" ref="O290">_xlfn.LET(
    _xlpm.text, LOWER(H290),
    _xlpm.keywords, Table2[Keyword],
    _xlpm.score,
        _xlfn.BYROW(_xlpm.keywords,
            _xlfn.LAMBDA(_xlpm.k,
                SUM(--ISNUMBER(SEARCH(_xlfn.TEXTSPLIT(LOWER(_xlpm.k)," "), _xlpm.text)))
            )
        ),
    _xlpm.bestMatch, _xlfn.XMATCH(MAX(_xlpm.score), _xlpm.score),
    IF(MAX(_xlpm.score)=0, "Other", INDEX(_xlpm.keywords, _xlpm.bestMatch))
)</f>
        <v>Steering</v>
      </c>
      <c r="P290" s="73" t="str">
        <f>IFERROR(INDEX(Table11[Failure Mode],MATCH(O290,Table11[Keyword],0)),"General Failure Mode")</f>
        <v>Steering System Fault</v>
      </c>
      <c r="Q290" s="74" t="str">
        <f>IFERROR(INDEX(Table12[Failure Effect],MATCH(P290,Table12[Failure Mode],0)),"Operational performance degradation and need for maintenance review.")</f>
        <v>Poor maneuverability, travel misalignment, safety risk, and operational delay.</v>
      </c>
      <c r="R290" s="73">
        <f>IFERROR(INDEX(Table13[Base Severity],MATCH(C290,Table13[Equipment Class],0)),6)</f>
        <v>8</v>
      </c>
      <c r="S290" s="73">
        <f>IFERROR(INDEX(Table2[Severity],MATCH(O290,Table2[Keyword],0)),0)</f>
        <v>6</v>
      </c>
      <c r="T290" s="73">
        <f>IFERROR(LOOKUP(N290,Table6[Minutes],Table6[Severity]),0)</f>
        <v>4</v>
      </c>
      <c r="U290" s="73">
        <f>MAX(ROUNDUP(AVERAGE(R290,T290),0),Unique_Data[[#This Row],[Keyword Severity]])</f>
        <v>6</v>
      </c>
      <c r="V290" s="73">
        <f>IFERROR(INDEX(Table5[Detectability],MATCH(O290,Table5[Keyword],0)),IFERROR(INDEX(Table13[Default Detectability],MATCH(C290,Table13[Equipment Class],0)),6))</f>
        <v>2</v>
      </c>
      <c r="W290" s="73">
        <f t="shared" si="16"/>
        <v>4</v>
      </c>
      <c r="X290" s="75">
        <f t="shared" si="17"/>
        <v>48</v>
      </c>
      <c r="Y290" s="74" t="str">
        <f>IFERROR(INDEX(Table10[Recommended Action],MATCH(O290,Table10[Keyword],0)),"Review failure &amp; perform RCA")</f>
        <v>Calibrate auto-steering; inspect linkages/sensors; realign wheels.</v>
      </c>
      <c r="Z290" s="11" t="s">
        <v>14280</v>
      </c>
      <c r="AA290" s="31" t="s">
        <v>14353</v>
      </c>
      <c r="AB290" s="31" t="s">
        <v>14363</v>
      </c>
      <c r="AC290" s="73" t="str">
        <f t="shared" si="18"/>
        <v>Low</v>
      </c>
      <c r="AD290" s="76">
        <v>46143</v>
      </c>
      <c r="AE290" s="75">
        <f>Unique_Data[[#This Row],[Severity (S)]]</f>
        <v>6</v>
      </c>
      <c r="AF290" s="75" cm="1">
        <f t="array" ref="AF29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90" s="75" cm="1">
        <f t="array" ref="AG29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90" s="75">
        <f t="shared" si="19"/>
        <v>48</v>
      </c>
      <c r="AI290" s="77" t="str" cm="1">
        <f t="array" aca="1" ref="AI290" ca="1">_xlfn.IFS(ISBLANK(Unique_Data[[#This Row],[Updated Action]]),"Open",NOT(ISBLANK(Unique_Data[[#This Row],[Updated Action]])),"Finished",AND(NOT(ISBLANK(Unique_Data[[#This Row],[Updated Action]])),Unique_Data[[#This Row],[Due date]]&gt;=TODAY()),"In Progress",Unique_Data[[#This Row],[Due date]]&lt;TODAY(),"Overdue")</f>
        <v>Finished</v>
      </c>
      <c r="AJ290" s="33"/>
    </row>
    <row r="291" spans="1:36">
      <c r="A291" s="11">
        <v>1300000126</v>
      </c>
      <c r="B291" s="11" t="s">
        <v>18</v>
      </c>
      <c r="C291" s="11" t="s">
        <v>12</v>
      </c>
      <c r="D291" s="12">
        <v>46094</v>
      </c>
      <c r="E291" s="11" t="s">
        <v>13</v>
      </c>
      <c r="F291"/>
      <c r="G291"/>
      <c r="H291" s="35" t="s">
        <v>272</v>
      </c>
      <c r="I291" s="71">
        <v>46094.116666666669</v>
      </c>
      <c r="J291" s="71">
        <v>46094.122916666667</v>
      </c>
      <c r="K291" s="11">
        <v>0.15</v>
      </c>
      <c r="L291" s="72">
        <v>46082</v>
      </c>
      <c r="M291" s="73">
        <f>_xlfn.ISOWEEKNUM(Unique_Data[[#This Row],[Created On]])</f>
        <v>11</v>
      </c>
      <c r="N291" s="73">
        <f>60*Unique_Data[[#This Row],[Downtime (hr.)]]</f>
        <v>9</v>
      </c>
      <c r="O291" s="73" t="str" cm="1">
        <f t="array" ref="O291">_xlfn.LET(
    _xlpm.text, LOWER(H291),
    _xlpm.keywords, Table2[Keyword],
    _xlpm.score,
        _xlfn.BYROW(_xlpm.keywords,
            _xlfn.LAMBDA(_xlpm.k,
                SUM(--ISNUMBER(SEARCH(_xlfn.TEXTSPLIT(LOWER(_xlpm.k)," "), _xlpm.text)))
            )
        ),
    _xlpm.bestMatch, _xlfn.XMATCH(MAX(_xlpm.score), _xlpm.score),
    IF(MAX(_xlpm.score)=0, "Other", INDEX(_xlpm.keywords, _xlpm.bestMatch))
)</f>
        <v>Spreader</v>
      </c>
      <c r="P291" s="73" t="str">
        <f>IFERROR(INDEX(Table11[Failure Mode],MATCH(O291,Table11[Keyword],0)),"General Failure Mode")</f>
        <v>Spreader System Fault</v>
      </c>
      <c r="Q291" s="74" t="str">
        <f>IFERROR(INDEX(Table12[Failure Effect],MATCH(P291,Table12[Failure Mode],0)),"Operational performance degradation and need for maintenance review.")</f>
        <v>Inability to lock/unlock or position spreader correctly, creating handling disruption and safety exposure.</v>
      </c>
      <c r="R291" s="73">
        <f>IFERROR(INDEX(Table13[Base Severity],MATCH(C291,Table13[Equipment Class],0)),6)</f>
        <v>9</v>
      </c>
      <c r="S291" s="73">
        <f>IFERROR(INDEX(Table2[Severity],MATCH(O291,Table2[Keyword],0)),0)</f>
        <v>6</v>
      </c>
      <c r="T291" s="73">
        <f>IFERROR(LOOKUP(N291,Table6[Minutes],Table6[Severity]),0)</f>
        <v>3</v>
      </c>
      <c r="U291" s="73">
        <f>MAX(ROUNDUP(AVERAGE(R291,T291),0),Unique_Data[[#This Row],[Keyword Severity]])</f>
        <v>6</v>
      </c>
      <c r="V291" s="73">
        <f>IFERROR(INDEX(Table5[Detectability],MATCH(O291,Table5[Keyword],0)),IFERROR(INDEX(Table13[Default Detectability],MATCH(C291,Table13[Equipment Class],0)),6))</f>
        <v>2</v>
      </c>
      <c r="W291" s="73">
        <f t="shared" si="16"/>
        <v>2</v>
      </c>
      <c r="X291" s="75">
        <f t="shared" si="17"/>
        <v>24</v>
      </c>
      <c r="Y291" s="74" t="str">
        <f>IFERROR(INDEX(Table10[Recommended Action],MATCH(O291,Table10[Keyword],0)),"Review failure &amp; perform RCA")</f>
        <v>Inspect twistlocks, hydraulics and sensors; recalibrate spreader controller.</v>
      </c>
      <c r="Z291" s="11" t="s">
        <v>14271</v>
      </c>
      <c r="AA291" s="31" t="s">
        <v>14498</v>
      </c>
      <c r="AB291" s="31" t="s">
        <v>14573</v>
      </c>
      <c r="AC291" s="73" t="str">
        <f t="shared" si="18"/>
        <v>Low</v>
      </c>
      <c r="AD291" s="76">
        <v>46143</v>
      </c>
      <c r="AE291" s="75">
        <f>Unique_Data[[#This Row],[Severity (S)]]</f>
        <v>6</v>
      </c>
      <c r="AF291" s="75" cm="1">
        <f t="array" ref="AF29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91" s="75" cm="1">
        <f t="array" ref="AG29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91" s="75">
        <f t="shared" si="19"/>
        <v>6</v>
      </c>
      <c r="AI291" s="77" t="str" cm="1">
        <f t="array" aca="1" ref="AI291" ca="1">_xlfn.IFS(ISBLANK(Unique_Data[[#This Row],[Updated Action]]),"Open",NOT(ISBLANK(Unique_Data[[#This Row],[Updated Action]])),"Finished",AND(NOT(ISBLANK(Unique_Data[[#This Row],[Updated Action]])),Unique_Data[[#This Row],[Due date]]&gt;=TODAY()),"In Progress",Unique_Data[[#This Row],[Due date]]&lt;TODAY(),"Overdue")</f>
        <v>Finished</v>
      </c>
      <c r="AJ291" s="33"/>
    </row>
    <row r="292" spans="1:36">
      <c r="A292" s="11">
        <v>1300000128</v>
      </c>
      <c r="B292" s="11" t="s">
        <v>47</v>
      </c>
      <c r="C292" s="11" t="s">
        <v>12</v>
      </c>
      <c r="D292" s="12">
        <v>46097</v>
      </c>
      <c r="E292" s="11" t="s">
        <v>13</v>
      </c>
      <c r="F292"/>
      <c r="G292"/>
      <c r="H292" s="35" t="s">
        <v>273</v>
      </c>
      <c r="I292" s="71">
        <v>46097.03125</v>
      </c>
      <c r="J292" s="71">
        <v>46097.038194444445</v>
      </c>
      <c r="K292" s="11">
        <v>0.17</v>
      </c>
      <c r="L292" s="72">
        <v>46082</v>
      </c>
      <c r="M292" s="73">
        <f>_xlfn.ISOWEEKNUM(Unique_Data[[#This Row],[Created On]])</f>
        <v>12</v>
      </c>
      <c r="N292" s="73">
        <f>60*Unique_Data[[#This Row],[Downtime (hr.)]]</f>
        <v>10.200000000000001</v>
      </c>
      <c r="O292" s="73" t="str" cm="1">
        <f t="array" ref="O292">_xlfn.LET(
    _xlpm.text, LOWER(H292),
    _xlpm.keywords, Table2[Keyword],
    _xlpm.score,
        _xlfn.BYROW(_xlpm.keywords,
            _xlfn.LAMBDA(_xlpm.k,
                SUM(--ISNUMBER(SEARCH(_xlfn.TEXTSPLIT(LOWER(_xlpm.k)," "), _xlpm.text)))
            )
        ),
    _xlpm.bestMatch, _xlfn.XMATCH(MAX(_xlpm.score), _xlpm.score),
    IF(MAX(_xlpm.score)=0, "Other", INDEX(_xlpm.keywords, _xlpm.bestMatch))
)</f>
        <v>No Control</v>
      </c>
      <c r="P292" s="73" t="str">
        <f>IFERROR(INDEX(Table11[Failure Mode],MATCH(O292,Table11[Keyword],0)),"General Failure Mode")</f>
        <v>Control System Unavailable</v>
      </c>
      <c r="Q292" s="74" t="str">
        <f>IFERROR(INDEX(Table12[Failure Effect],MATCH(P292,Table12[Failure Mode],0)),"Operational performance degradation and need for maintenance review.")</f>
        <v>Loss of command response, unsafe operating condition, and immediate operational downtime.</v>
      </c>
      <c r="R292" s="73">
        <f>IFERROR(INDEX(Table13[Base Severity],MATCH(C292,Table13[Equipment Class],0)),6)</f>
        <v>9</v>
      </c>
      <c r="S292" s="73">
        <f>IFERROR(INDEX(Table2[Severity],MATCH(O292,Table2[Keyword],0)),0)</f>
        <v>6</v>
      </c>
      <c r="T292" s="73">
        <f>IFERROR(LOOKUP(N292,Table6[Minutes],Table6[Severity]),0)</f>
        <v>4</v>
      </c>
      <c r="U292" s="73">
        <f>MAX(ROUNDUP(AVERAGE(R292,T292),0),Unique_Data[[#This Row],[Keyword Severity]])</f>
        <v>7</v>
      </c>
      <c r="V292" s="73">
        <f>IFERROR(INDEX(Table5[Detectability],MATCH(O292,Table5[Keyword],0)),IFERROR(INDEX(Table13[Default Detectability],MATCH(C292,Table13[Equipment Class],0)),6))</f>
        <v>2</v>
      </c>
      <c r="W292" s="73">
        <f t="shared" si="16"/>
        <v>7</v>
      </c>
      <c r="X292" s="75">
        <f t="shared" si="17"/>
        <v>98</v>
      </c>
      <c r="Y292" s="74" t="str">
        <f>IFERROR(INDEX(Table10[Recommended Action],MATCH(O292,Table10[Keyword],0)),"Review failure &amp; perform RCA")</f>
        <v>Check control PLC, HMI comms, E-stop circuits; reload software if needed.</v>
      </c>
      <c r="Z292" s="11" t="s">
        <v>14271</v>
      </c>
      <c r="AA292" s="31" t="s">
        <v>14577</v>
      </c>
      <c r="AB292" s="31" t="s">
        <v>14578</v>
      </c>
      <c r="AC292" s="73" t="str">
        <f t="shared" si="18"/>
        <v>Low</v>
      </c>
      <c r="AD292" s="76">
        <v>46203</v>
      </c>
      <c r="AE292" s="75">
        <f>Unique_Data[[#This Row],[Severity (S)]]</f>
        <v>7</v>
      </c>
      <c r="AF292" s="75" cm="1">
        <f t="array" ref="AF29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92" s="75" cm="1">
        <f t="array" ref="AG29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92" s="75">
        <f t="shared" si="19"/>
        <v>28</v>
      </c>
      <c r="AI292" s="77" t="str" cm="1">
        <f t="array" aca="1" ref="AI292" ca="1">_xlfn.IFS(ISBLANK(Unique_Data[[#This Row],[Updated Action]]),"Open",NOT(ISBLANK(Unique_Data[[#This Row],[Updated Action]])),"Finished",AND(NOT(ISBLANK(Unique_Data[[#This Row],[Updated Action]])),Unique_Data[[#This Row],[Due date]]&gt;=TODAY()),"In Progress",Unique_Data[[#This Row],[Due date]]&lt;TODAY(),"Overdue")</f>
        <v>Finished</v>
      </c>
      <c r="AJ292" s="33"/>
    </row>
    <row r="293" spans="1:36">
      <c r="A293" s="11">
        <v>1300000129</v>
      </c>
      <c r="B293" s="11" t="s">
        <v>56</v>
      </c>
      <c r="C293" s="11" t="s">
        <v>12</v>
      </c>
      <c r="D293" s="12">
        <v>46097</v>
      </c>
      <c r="E293" s="11" t="s">
        <v>13</v>
      </c>
      <c r="F293"/>
      <c r="G293"/>
      <c r="H293" s="35" t="s">
        <v>273</v>
      </c>
      <c r="I293" s="71">
        <v>46097.052083333336</v>
      </c>
      <c r="J293" s="71">
        <v>46097.059027777781</v>
      </c>
      <c r="K293" s="11">
        <v>0.17</v>
      </c>
      <c r="L293" s="72">
        <v>46082</v>
      </c>
      <c r="M293" s="73">
        <f>_xlfn.ISOWEEKNUM(Unique_Data[[#This Row],[Created On]])</f>
        <v>12</v>
      </c>
      <c r="N293" s="73">
        <f>60*Unique_Data[[#This Row],[Downtime (hr.)]]</f>
        <v>10.200000000000001</v>
      </c>
      <c r="O293" s="73" t="str" cm="1">
        <f t="array" ref="O293">_xlfn.LET(
    _xlpm.text, LOWER(H293),
    _xlpm.keywords, Table2[Keyword],
    _xlpm.score,
        _xlfn.BYROW(_xlpm.keywords,
            _xlfn.LAMBDA(_xlpm.k,
                SUM(--ISNUMBER(SEARCH(_xlfn.TEXTSPLIT(LOWER(_xlpm.k)," "), _xlpm.text)))
            )
        ),
    _xlpm.bestMatch, _xlfn.XMATCH(MAX(_xlpm.score), _xlpm.score),
    IF(MAX(_xlpm.score)=0, "Other", INDEX(_xlpm.keywords, _xlpm.bestMatch))
)</f>
        <v>No Control</v>
      </c>
      <c r="P293" s="73" t="str">
        <f>IFERROR(INDEX(Table11[Failure Mode],MATCH(O293,Table11[Keyword],0)),"General Failure Mode")</f>
        <v>Control System Unavailable</v>
      </c>
      <c r="Q293" s="74" t="str">
        <f>IFERROR(INDEX(Table12[Failure Effect],MATCH(P293,Table12[Failure Mode],0)),"Operational performance degradation and need for maintenance review.")</f>
        <v>Loss of command response, unsafe operating condition, and immediate operational downtime.</v>
      </c>
      <c r="R293" s="73">
        <f>IFERROR(INDEX(Table13[Base Severity],MATCH(C293,Table13[Equipment Class],0)),6)</f>
        <v>9</v>
      </c>
      <c r="S293" s="73">
        <f>IFERROR(INDEX(Table2[Severity],MATCH(O293,Table2[Keyword],0)),0)</f>
        <v>6</v>
      </c>
      <c r="T293" s="73">
        <f>IFERROR(LOOKUP(N293,Table6[Minutes],Table6[Severity]),0)</f>
        <v>4</v>
      </c>
      <c r="U293" s="73">
        <f>MAX(ROUNDUP(AVERAGE(R293,T293),0),Unique_Data[[#This Row],[Keyword Severity]])</f>
        <v>7</v>
      </c>
      <c r="V293" s="73">
        <f>IFERROR(INDEX(Table5[Detectability],MATCH(O293,Table5[Keyword],0)),IFERROR(INDEX(Table13[Default Detectability],MATCH(C293,Table13[Equipment Class],0)),6))</f>
        <v>2</v>
      </c>
      <c r="W293" s="73">
        <f t="shared" si="16"/>
        <v>8</v>
      </c>
      <c r="X293" s="75">
        <f t="shared" si="17"/>
        <v>112</v>
      </c>
      <c r="Y293" s="74" t="str">
        <f>IFERROR(INDEX(Table10[Recommended Action],MATCH(O293,Table10[Keyword],0)),"Review failure &amp; perform RCA")</f>
        <v>Check control PLC, HMI comms, E-stop circuits; reload software if needed.</v>
      </c>
      <c r="Z293" s="11" t="s">
        <v>14271</v>
      </c>
      <c r="AA293" s="31" t="s">
        <v>14386</v>
      </c>
      <c r="AB293" s="31" t="s">
        <v>14406</v>
      </c>
      <c r="AC293" s="73" t="str">
        <f t="shared" si="18"/>
        <v>Medium</v>
      </c>
      <c r="AD293" s="76">
        <v>46143</v>
      </c>
      <c r="AE293" s="75">
        <f>Unique_Data[[#This Row],[Severity (S)]]</f>
        <v>7</v>
      </c>
      <c r="AF293" s="75" cm="1">
        <f t="array" ref="AF29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93" s="75" cm="1">
        <f t="array" ref="AG29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93" s="75">
        <f t="shared" si="19"/>
        <v>49</v>
      </c>
      <c r="AI293" s="77" t="str" cm="1">
        <f t="array" aca="1" ref="AI293" ca="1">_xlfn.IFS(ISBLANK(Unique_Data[[#This Row],[Updated Action]]),"Open",NOT(ISBLANK(Unique_Data[[#This Row],[Updated Action]])),"Finished",AND(NOT(ISBLANK(Unique_Data[[#This Row],[Updated Action]])),Unique_Data[[#This Row],[Due date]]&gt;=TODAY()),"In Progress",Unique_Data[[#This Row],[Due date]]&lt;TODAY(),"Overdue")</f>
        <v>Finished</v>
      </c>
      <c r="AJ293" s="33"/>
    </row>
    <row r="294" spans="1:36">
      <c r="A294" s="11">
        <v>1300000130</v>
      </c>
      <c r="B294" s="11" t="s">
        <v>54</v>
      </c>
      <c r="C294" s="11" t="s">
        <v>12</v>
      </c>
      <c r="D294" s="12">
        <v>46097</v>
      </c>
      <c r="E294" s="11" t="s">
        <v>13</v>
      </c>
      <c r="F294"/>
      <c r="G294"/>
      <c r="H294" s="35" t="s">
        <v>274</v>
      </c>
      <c r="I294" s="71">
        <v>46097.052083333336</v>
      </c>
      <c r="J294" s="71">
        <v>46097.0625</v>
      </c>
      <c r="K294" s="11">
        <v>0.25</v>
      </c>
      <c r="L294" s="72">
        <v>46082</v>
      </c>
      <c r="M294" s="73">
        <f>_xlfn.ISOWEEKNUM(Unique_Data[[#This Row],[Created On]])</f>
        <v>12</v>
      </c>
      <c r="N294" s="73">
        <f>60*Unique_Data[[#This Row],[Downtime (hr.)]]</f>
        <v>15</v>
      </c>
      <c r="O294" s="73" t="str" cm="1">
        <f t="array" ref="O294">_xlfn.LET(
    _xlpm.text, LOWER(H294),
    _xlpm.keywords, Table2[Keyword],
    _xlpm.score,
        _xlfn.BYROW(_xlpm.keywords,
            _xlfn.LAMBDA(_xlpm.k,
                SUM(--ISNUMBER(SEARCH(_xlfn.TEXTSPLIT(LOWER(_xlpm.k)," "), _xlpm.text)))
            )
        ),
    _xlpm.bestMatch, _xlfn.XMATCH(MAX(_xlpm.score), _xlpm.score),
    IF(MAX(_xlpm.score)=0, "Other", INDEX(_xlpm.keywords, _xlpm.bestMatch))
)</f>
        <v>No Control</v>
      </c>
      <c r="P294" s="73" t="str">
        <f>IFERROR(INDEX(Table11[Failure Mode],MATCH(O294,Table11[Keyword],0)),"General Failure Mode")</f>
        <v>Control System Unavailable</v>
      </c>
      <c r="Q294" s="74" t="str">
        <f>IFERROR(INDEX(Table12[Failure Effect],MATCH(P294,Table12[Failure Mode],0)),"Operational performance degradation and need for maintenance review.")</f>
        <v>Loss of command response, unsafe operating condition, and immediate operational downtime.</v>
      </c>
      <c r="R294" s="73">
        <f>IFERROR(INDEX(Table13[Base Severity],MATCH(C294,Table13[Equipment Class],0)),6)</f>
        <v>9</v>
      </c>
      <c r="S294" s="73">
        <f>IFERROR(INDEX(Table2[Severity],MATCH(O294,Table2[Keyword],0)),0)</f>
        <v>6</v>
      </c>
      <c r="T294" s="73">
        <f>IFERROR(LOOKUP(N294,Table6[Minutes],Table6[Severity]),0)</f>
        <v>4</v>
      </c>
      <c r="U294" s="73">
        <f>MAX(ROUNDUP(AVERAGE(R294,T294),0),Unique_Data[[#This Row],[Keyword Severity]])</f>
        <v>7</v>
      </c>
      <c r="V294" s="73">
        <f>IFERROR(INDEX(Table5[Detectability],MATCH(O294,Table5[Keyword],0)),IFERROR(INDEX(Table13[Default Detectability],MATCH(C294,Table13[Equipment Class],0)),6))</f>
        <v>2</v>
      </c>
      <c r="W294" s="73">
        <f t="shared" si="16"/>
        <v>4</v>
      </c>
      <c r="X294" s="75">
        <f t="shared" si="17"/>
        <v>56</v>
      </c>
      <c r="Y294" s="74" t="str">
        <f>IFERROR(INDEX(Table10[Recommended Action],MATCH(O294,Table10[Keyword],0)),"Review failure &amp; perform RCA")</f>
        <v>Check control PLC, HMI comms, E-stop circuits; reload software if needed.</v>
      </c>
      <c r="Z294" s="11" t="s">
        <v>14271</v>
      </c>
      <c r="AA294" s="31" t="s">
        <v>14386</v>
      </c>
      <c r="AB294" s="31" t="s">
        <v>14408</v>
      </c>
      <c r="AC294" s="73" t="str">
        <f t="shared" si="18"/>
        <v>Low</v>
      </c>
      <c r="AD294" s="76">
        <v>46203</v>
      </c>
      <c r="AE294" s="75">
        <f>Unique_Data[[#This Row],[Severity (S)]]</f>
        <v>7</v>
      </c>
      <c r="AF294" s="75" cm="1">
        <f t="array" ref="AF29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94" s="75" cm="1">
        <f t="array" ref="AG29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94" s="75">
        <f t="shared" si="19"/>
        <v>56</v>
      </c>
      <c r="AI294" s="77" t="str" cm="1">
        <f t="array" aca="1" ref="AI294" ca="1">_xlfn.IFS(ISBLANK(Unique_Data[[#This Row],[Updated Action]]),"Open",NOT(ISBLANK(Unique_Data[[#This Row],[Updated Action]])),"Finished",AND(NOT(ISBLANK(Unique_Data[[#This Row],[Updated Action]])),Unique_Data[[#This Row],[Due date]]&gt;=TODAY()),"In Progress",Unique_Data[[#This Row],[Due date]]&lt;TODAY(),"Overdue")</f>
        <v>Finished</v>
      </c>
      <c r="AJ294" s="33"/>
    </row>
    <row r="295" spans="1:36">
      <c r="A295" s="11">
        <v>1300000131</v>
      </c>
      <c r="B295" s="11" t="s">
        <v>56</v>
      </c>
      <c r="C295" s="11" t="s">
        <v>12</v>
      </c>
      <c r="D295" s="12">
        <v>46097</v>
      </c>
      <c r="E295" s="11" t="s">
        <v>13</v>
      </c>
      <c r="F295"/>
      <c r="G295"/>
      <c r="H295" s="35" t="s">
        <v>275</v>
      </c>
      <c r="I295" s="71">
        <v>46097.203472222223</v>
      </c>
      <c r="J295" s="71">
        <v>46097.209027777775</v>
      </c>
      <c r="K295" s="11">
        <v>0.13</v>
      </c>
      <c r="L295" s="72">
        <v>46082</v>
      </c>
      <c r="M295" s="73">
        <f>_xlfn.ISOWEEKNUM(Unique_Data[[#This Row],[Created On]])</f>
        <v>12</v>
      </c>
      <c r="N295" s="73">
        <f>60*Unique_Data[[#This Row],[Downtime (hr.)]]</f>
        <v>7.8000000000000007</v>
      </c>
      <c r="O295" s="73" t="str" cm="1">
        <f t="array" ref="O295">_xlfn.LET(
    _xlpm.text, LOWER(H295),
    _xlpm.keywords, Table2[Keyword],
    _xlpm.score,
        _xlfn.BYROW(_xlpm.keywords,
            _xlfn.LAMBDA(_xlpm.k,
                SUM(--ISNUMBER(SEARCH(_xlfn.TEXTSPLIT(LOWER(_xlpm.k)," "), _xlpm.text)))
            )
        ),
    _xlpm.bestMatch, _xlfn.XMATCH(MAX(_xlpm.score), _xlpm.score),
    IF(MAX(_xlpm.score)=0, "Other", INDEX(_xlpm.keywords, _xlpm.bestMatch))
)</f>
        <v>No Hoist</v>
      </c>
      <c r="P295" s="73" t="str">
        <f>IFERROR(INDEX(Table11[Failure Mode],MATCH(O295,Table11[Keyword],0)),"General Failure Mode")</f>
        <v>Hoist Motion Failure</v>
      </c>
      <c r="Q295" s="74" t="str">
        <f>IFERROR(INDEX(Table12[Failure Effect],MATCH(P295,Table12[Failure Mode],0)),"Operational performance degradation and need for maintenance review.")</f>
        <v>Unable to lift/lower load, container handling interruption, and berth or yard productivity loss.</v>
      </c>
      <c r="R295" s="73">
        <f>IFERROR(INDEX(Table13[Base Severity],MATCH(C295,Table13[Equipment Class],0)),6)</f>
        <v>9</v>
      </c>
      <c r="S295" s="73">
        <f>IFERROR(INDEX(Table2[Severity],MATCH(O295,Table2[Keyword],0)),0)</f>
        <v>6</v>
      </c>
      <c r="T295" s="73">
        <f>IFERROR(LOOKUP(N295,Table6[Minutes],Table6[Severity]),0)</f>
        <v>3</v>
      </c>
      <c r="U295" s="73">
        <f>MAX(ROUNDUP(AVERAGE(R295,T295),0),Unique_Data[[#This Row],[Keyword Severity]])</f>
        <v>6</v>
      </c>
      <c r="V295" s="73">
        <f>IFERROR(INDEX(Table5[Detectability],MATCH(O295,Table5[Keyword],0)),IFERROR(INDEX(Table13[Default Detectability],MATCH(C295,Table13[Equipment Class],0)),6))</f>
        <v>3</v>
      </c>
      <c r="W295" s="73">
        <f t="shared" si="16"/>
        <v>7</v>
      </c>
      <c r="X295" s="75">
        <f t="shared" si="17"/>
        <v>126</v>
      </c>
      <c r="Y295" s="74" t="str">
        <f>IFERROR(INDEX(Table10[Recommended Action],MATCH(O295,Table10[Keyword],0)),"Review failure &amp; perform RCA")</f>
        <v>Check hoist brakes, over-travel limit switches, inverter alarms, motor and encoder.</v>
      </c>
      <c r="Z295" s="11" t="s">
        <v>14280</v>
      </c>
      <c r="AA295" s="31" t="s">
        <v>14386</v>
      </c>
      <c r="AB295" s="31" t="s">
        <v>14579</v>
      </c>
      <c r="AC295" s="73" t="str">
        <f t="shared" si="18"/>
        <v>Medium</v>
      </c>
      <c r="AD295" s="76">
        <v>46203</v>
      </c>
      <c r="AE295" s="75">
        <f>Unique_Data[[#This Row],[Severity (S)]]</f>
        <v>6</v>
      </c>
      <c r="AF295" s="75" cm="1">
        <f t="array" ref="AF29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95" s="75" cm="1">
        <f t="array" ref="AG29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295" s="75">
        <f t="shared" si="19"/>
        <v>126</v>
      </c>
      <c r="AI295" s="77" t="str" cm="1">
        <f t="array" aca="1" ref="AI295" ca="1">_xlfn.IFS(ISBLANK(Unique_Data[[#This Row],[Updated Action]]),"Open",NOT(ISBLANK(Unique_Data[[#This Row],[Updated Action]])),"Finished",AND(NOT(ISBLANK(Unique_Data[[#This Row],[Updated Action]])),Unique_Data[[#This Row],[Due date]]&gt;=TODAY()),"In Progress",Unique_Data[[#This Row],[Due date]]&lt;TODAY(),"Overdue")</f>
        <v>Finished</v>
      </c>
      <c r="AJ295" s="33"/>
    </row>
    <row r="296" spans="1:36">
      <c r="A296" s="11">
        <v>1300000133</v>
      </c>
      <c r="B296" s="11" t="s">
        <v>47</v>
      </c>
      <c r="C296" s="11" t="s">
        <v>12</v>
      </c>
      <c r="D296" s="12">
        <v>46097</v>
      </c>
      <c r="E296" s="11" t="s">
        <v>13</v>
      </c>
      <c r="F296"/>
      <c r="G296"/>
      <c r="H296" s="35" t="s">
        <v>276</v>
      </c>
      <c r="I296" s="71">
        <v>46097.541666666664</v>
      </c>
      <c r="J296" s="71">
        <v>46097.5625</v>
      </c>
      <c r="K296" s="11">
        <v>0.5</v>
      </c>
      <c r="L296" s="72">
        <v>46082</v>
      </c>
      <c r="M296" s="73">
        <f>_xlfn.ISOWEEKNUM(Unique_Data[[#This Row],[Created On]])</f>
        <v>12</v>
      </c>
      <c r="N296" s="73">
        <f>60*Unique_Data[[#This Row],[Downtime (hr.)]]</f>
        <v>30</v>
      </c>
      <c r="O296" s="73" t="str" cm="1">
        <f t="array" ref="O296">_xlfn.LET(
    _xlpm.text, LOWER(H296),
    _xlpm.keywords, Table2[Keyword],
    _xlpm.score,
        _xlfn.BYROW(_xlpm.keywords,
            _xlfn.LAMBDA(_xlpm.k,
                SUM(--ISNUMBER(SEARCH(_xlfn.TEXTSPLIT(LOWER(_xlpm.k)," "), _xlpm.text)))
            )
        ),
    _xlpm.bestMatch, _xlfn.XMATCH(MAX(_xlpm.score), _xlpm.score),
    IF(MAX(_xlpm.score)=0, "Other", INDEX(_xlpm.keywords, _xlpm.bestMatch))
)</f>
        <v>No Trolley</v>
      </c>
      <c r="P296" s="73" t="str">
        <f>IFERROR(INDEX(Table11[Failure Mode],MATCH(O296,Table11[Keyword],0)),"General Failure Mode")</f>
        <v>Trolley Motion Failure</v>
      </c>
      <c r="Q296" s="74" t="str">
        <f>IFERROR(INDEX(Table12[Failure Effect],MATCH(P296,Table12[Failure Mode],0)),"Operational performance degradation and need for maintenance review.")</f>
        <v>Inability to position spreader correctly, cycle interruption, and handling delay.</v>
      </c>
      <c r="R296" s="73">
        <f>IFERROR(INDEX(Table13[Base Severity],MATCH(C296,Table13[Equipment Class],0)),6)</f>
        <v>9</v>
      </c>
      <c r="S296" s="73">
        <f>IFERROR(INDEX(Table2[Severity],MATCH(O296,Table2[Keyword],0)),0)</f>
        <v>6</v>
      </c>
      <c r="T296" s="73">
        <f>IFERROR(LOOKUP(N296,Table6[Minutes],Table6[Severity]),0)</f>
        <v>5</v>
      </c>
      <c r="U296" s="73">
        <f>MAX(ROUNDUP(AVERAGE(R296,T296),0),Unique_Data[[#This Row],[Keyword Severity]])</f>
        <v>7</v>
      </c>
      <c r="V296" s="73">
        <f>IFERROR(INDEX(Table5[Detectability],MATCH(O296,Table5[Keyword],0)),IFERROR(INDEX(Table13[Default Detectability],MATCH(C296,Table13[Equipment Class],0)),6))</f>
        <v>3</v>
      </c>
      <c r="W296" s="73">
        <f t="shared" si="16"/>
        <v>4</v>
      </c>
      <c r="X296" s="75">
        <f t="shared" si="17"/>
        <v>84</v>
      </c>
      <c r="Y296" s="74" t="str">
        <f>IFERROR(INDEX(Table10[Recommended Action],MATCH(O296,Table10[Keyword],0)),"Review failure &amp; perform RCA")</f>
        <v>Inspect trolley drives, cable reels and limit switches; test trolley inverter.</v>
      </c>
      <c r="Z296" s="11" t="s">
        <v>14271</v>
      </c>
      <c r="AA296" s="31" t="s">
        <v>14446</v>
      </c>
      <c r="AB296" s="31" t="s">
        <v>14352</v>
      </c>
      <c r="AC296" s="73" t="str">
        <f t="shared" si="18"/>
        <v>Low</v>
      </c>
      <c r="AD296" s="76">
        <v>46203</v>
      </c>
      <c r="AE296" s="75">
        <f>Unique_Data[[#This Row],[Severity (S)]]</f>
        <v>7</v>
      </c>
      <c r="AF296" s="75" cm="1">
        <f t="array" ref="AF29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296" s="75" cm="1">
        <f t="array" ref="AG29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296" s="75">
        <f t="shared" si="19"/>
        <v>84</v>
      </c>
      <c r="AI296" s="77" t="str" cm="1">
        <f t="array" aca="1" ref="AI296" ca="1">_xlfn.IFS(ISBLANK(Unique_Data[[#This Row],[Updated Action]]),"Open",NOT(ISBLANK(Unique_Data[[#This Row],[Updated Action]])),"Finished",AND(NOT(ISBLANK(Unique_Data[[#This Row],[Updated Action]])),Unique_Data[[#This Row],[Due date]]&gt;=TODAY()),"In Progress",Unique_Data[[#This Row],[Due date]]&lt;TODAY(),"Overdue")</f>
        <v>Finished</v>
      </c>
      <c r="AJ296" s="33"/>
    </row>
    <row r="297" spans="1:36">
      <c r="A297" s="11">
        <v>1300000134</v>
      </c>
      <c r="B297" s="11" t="s">
        <v>99</v>
      </c>
      <c r="C297" s="11" t="s">
        <v>16</v>
      </c>
      <c r="D297" s="12">
        <v>46097</v>
      </c>
      <c r="E297" s="11" t="s">
        <v>13</v>
      </c>
      <c r="F297"/>
      <c r="G297"/>
      <c r="H297" s="35" t="s">
        <v>119</v>
      </c>
      <c r="I297" s="71">
        <v>46097.475694444445</v>
      </c>
      <c r="J297" s="71">
        <v>46097.482638888891</v>
      </c>
      <c r="K297" s="11">
        <v>0.17</v>
      </c>
      <c r="L297" s="72">
        <v>46082</v>
      </c>
      <c r="M297" s="73">
        <f>_xlfn.ISOWEEKNUM(Unique_Data[[#This Row],[Created On]])</f>
        <v>12</v>
      </c>
      <c r="N297" s="73">
        <f>60*Unique_Data[[#This Row],[Downtime (hr.)]]</f>
        <v>10.200000000000001</v>
      </c>
      <c r="O297" s="73" t="str" cm="1">
        <f t="array" ref="O297">_xlfn.LET(
    _xlpm.text, LOWER(H297),
    _xlpm.keywords, Table2[Keyword],
    _xlpm.score,
        _xlfn.BYROW(_xlpm.keywords,
            _xlfn.LAMBDA(_xlpm.k,
                SUM(--ISNUMBER(SEARCH(_xlfn.TEXTSPLIT(LOWER(_xlpm.k)," "), _xlpm.text)))
            )
        ),
    _xlpm.bestMatch, _xlfn.XMATCH(MAX(_xlpm.score), _xlpm.score),
    IF(MAX(_xlpm.score)=0, "Other", INDEX(_xlpm.keywords, _xlpm.bestMatch))
)</f>
        <v>No Gantry</v>
      </c>
      <c r="P297" s="73" t="str">
        <f>IFERROR(INDEX(Table11[Failure Mode],MATCH(O297,Table11[Keyword],0)),"General Failure Mode")</f>
        <v>Gantry Motion Failure</v>
      </c>
      <c r="Q297" s="74" t="str">
        <f>IFERROR(INDEX(Table12[Failure Effect],MATCH(P297,Table12[Failure Mode],0)),"Operational performance degradation and need for maintenance review.")</f>
        <v>Equipment cannot travel to position, causing job delay, queue buildup, and lower productivity.</v>
      </c>
      <c r="R297" s="73">
        <f>IFERROR(INDEX(Table13[Base Severity],MATCH(C297,Table13[Equipment Class],0)),6)</f>
        <v>8</v>
      </c>
      <c r="S297" s="73">
        <f>IFERROR(INDEX(Table2[Severity],MATCH(O297,Table2[Keyword],0)),0)</f>
        <v>6</v>
      </c>
      <c r="T297" s="73">
        <f>IFERROR(LOOKUP(N297,Table6[Minutes],Table6[Severity]),0)</f>
        <v>4</v>
      </c>
      <c r="U297" s="73">
        <f>MAX(ROUNDUP(AVERAGE(R297,T297),0),Unique_Data[[#This Row],[Keyword Severity]])</f>
        <v>6</v>
      </c>
      <c r="V297" s="73">
        <f>IFERROR(INDEX(Table5[Detectability],MATCH(O297,Table5[Keyword],0)),IFERROR(INDEX(Table13[Default Detectability],MATCH(C297,Table13[Equipment Class],0)),6))</f>
        <v>3</v>
      </c>
      <c r="W297" s="73">
        <f t="shared" si="16"/>
        <v>10</v>
      </c>
      <c r="X297" s="75">
        <f t="shared" si="17"/>
        <v>180</v>
      </c>
      <c r="Y297" s="74" t="str">
        <f>IFERROR(INDEX(Table10[Recommended Action],MATCH(O297,Table10[Keyword],0)),"Review failure &amp; perform RCA")</f>
        <v>Inspect busbar/limit switches, travel drives and interlocks; test inverter and alignment.</v>
      </c>
      <c r="Z297" s="11" t="s">
        <v>14271</v>
      </c>
      <c r="AA297" s="31" t="s">
        <v>14446</v>
      </c>
      <c r="AB297" s="31" t="s">
        <v>14580</v>
      </c>
      <c r="AC297" s="73" t="str">
        <f t="shared" si="18"/>
        <v>Medium</v>
      </c>
      <c r="AD297" s="76">
        <v>46203</v>
      </c>
      <c r="AE297" s="75">
        <f>Unique_Data[[#This Row],[Severity (S)]]</f>
        <v>6</v>
      </c>
      <c r="AF297" s="75" cm="1">
        <f t="array" ref="AF29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297" s="75" cm="1">
        <f t="array" ref="AG29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297" s="75">
        <f t="shared" si="19"/>
        <v>108</v>
      </c>
      <c r="AI297" s="77" t="str" cm="1">
        <f t="array" aca="1" ref="AI297" ca="1">_xlfn.IFS(ISBLANK(Unique_Data[[#This Row],[Updated Action]]),"Open",NOT(ISBLANK(Unique_Data[[#This Row],[Updated Action]])),"Finished",AND(NOT(ISBLANK(Unique_Data[[#This Row],[Updated Action]])),Unique_Data[[#This Row],[Due date]]&gt;=TODAY()),"In Progress",Unique_Data[[#This Row],[Due date]]&lt;TODAY(),"Overdue")</f>
        <v>Finished</v>
      </c>
      <c r="AJ297" s="33"/>
    </row>
    <row r="298" spans="1:36">
      <c r="A298" s="11">
        <v>1300000135</v>
      </c>
      <c r="B298" s="11" t="s">
        <v>93</v>
      </c>
      <c r="C298" s="11" t="s">
        <v>16</v>
      </c>
      <c r="D298" s="12">
        <v>46097</v>
      </c>
      <c r="E298" s="11" t="s">
        <v>13</v>
      </c>
      <c r="F298"/>
      <c r="G298"/>
      <c r="H298" s="35" t="s">
        <v>119</v>
      </c>
      <c r="I298" s="71">
        <v>46097.451388888891</v>
      </c>
      <c r="J298" s="71">
        <v>46097.465277777781</v>
      </c>
      <c r="K298" s="11">
        <v>0.33</v>
      </c>
      <c r="L298" s="72">
        <v>46082</v>
      </c>
      <c r="M298" s="73">
        <f>_xlfn.ISOWEEKNUM(Unique_Data[[#This Row],[Created On]])</f>
        <v>12</v>
      </c>
      <c r="N298" s="73">
        <f>60*Unique_Data[[#This Row],[Downtime (hr.)]]</f>
        <v>19.8</v>
      </c>
      <c r="O298" s="73" t="str" cm="1">
        <f t="array" ref="O298">_xlfn.LET(
    _xlpm.text, LOWER(H298),
    _xlpm.keywords, Table2[Keyword],
    _xlpm.score,
        _xlfn.BYROW(_xlpm.keywords,
            _xlfn.LAMBDA(_xlpm.k,
                SUM(--ISNUMBER(SEARCH(_xlfn.TEXTSPLIT(LOWER(_xlpm.k)," "), _xlpm.text)))
            )
        ),
    _xlpm.bestMatch, _xlfn.XMATCH(MAX(_xlpm.score), _xlpm.score),
    IF(MAX(_xlpm.score)=0, "Other", INDEX(_xlpm.keywords, _xlpm.bestMatch))
)</f>
        <v>No Gantry</v>
      </c>
      <c r="P298" s="73" t="str">
        <f>IFERROR(INDEX(Table11[Failure Mode],MATCH(O298,Table11[Keyword],0)),"General Failure Mode")</f>
        <v>Gantry Motion Failure</v>
      </c>
      <c r="Q298" s="74" t="str">
        <f>IFERROR(INDEX(Table12[Failure Effect],MATCH(P298,Table12[Failure Mode],0)),"Operational performance degradation and need for maintenance review.")</f>
        <v>Equipment cannot travel to position, causing job delay, queue buildup, and lower productivity.</v>
      </c>
      <c r="R298" s="73">
        <f>IFERROR(INDEX(Table13[Base Severity],MATCH(C298,Table13[Equipment Class],0)),6)</f>
        <v>8</v>
      </c>
      <c r="S298" s="73">
        <f>IFERROR(INDEX(Table2[Severity],MATCH(O298,Table2[Keyword],0)),0)</f>
        <v>6</v>
      </c>
      <c r="T298" s="73">
        <f>IFERROR(LOOKUP(N298,Table6[Minutes],Table6[Severity]),0)</f>
        <v>4</v>
      </c>
      <c r="U298" s="73">
        <f>MAX(ROUNDUP(AVERAGE(R298,T298),0),Unique_Data[[#This Row],[Keyword Severity]])</f>
        <v>6</v>
      </c>
      <c r="V298" s="73">
        <f>IFERROR(INDEX(Table5[Detectability],MATCH(O298,Table5[Keyword],0)),IFERROR(INDEX(Table13[Default Detectability],MATCH(C298,Table13[Equipment Class],0)),6))</f>
        <v>3</v>
      </c>
      <c r="W298" s="73">
        <f t="shared" si="16"/>
        <v>10</v>
      </c>
      <c r="X298" s="75">
        <f t="shared" si="17"/>
        <v>180</v>
      </c>
      <c r="Y298" s="74" t="str">
        <f>IFERROR(INDEX(Table10[Recommended Action],MATCH(O298,Table10[Keyword],0)),"Review failure &amp; perform RCA")</f>
        <v>Inspect busbar/limit switches, travel drives and interlocks; test inverter and alignment.</v>
      </c>
      <c r="Z298" s="11" t="s">
        <v>14271</v>
      </c>
      <c r="AA298" s="31" t="s">
        <v>14353</v>
      </c>
      <c r="AB298" s="31" t="s">
        <v>14453</v>
      </c>
      <c r="AC298" s="73" t="str">
        <f t="shared" si="18"/>
        <v>Medium</v>
      </c>
      <c r="AD298" s="76">
        <v>46203</v>
      </c>
      <c r="AE298" s="75">
        <f>Unique_Data[[#This Row],[Severity (S)]]</f>
        <v>6</v>
      </c>
      <c r="AF298" s="75" cm="1">
        <f t="array" ref="AF29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98" s="75" cm="1">
        <f t="array" ref="AG29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298" s="75">
        <f t="shared" si="19"/>
        <v>54</v>
      </c>
      <c r="AI298" s="77" t="str" cm="1">
        <f t="array" aca="1" ref="AI298" ca="1">_xlfn.IFS(ISBLANK(Unique_Data[[#This Row],[Updated Action]]),"Open",NOT(ISBLANK(Unique_Data[[#This Row],[Updated Action]])),"Finished",AND(NOT(ISBLANK(Unique_Data[[#This Row],[Updated Action]])),Unique_Data[[#This Row],[Due date]]&gt;=TODAY()),"In Progress",Unique_Data[[#This Row],[Due date]]&lt;TODAY(),"Overdue")</f>
        <v>Finished</v>
      </c>
      <c r="AJ298" s="33"/>
    </row>
    <row r="299" spans="1:36">
      <c r="A299" s="11">
        <v>1300000137</v>
      </c>
      <c r="B299" s="11" t="s">
        <v>56</v>
      </c>
      <c r="C299" s="11" t="s">
        <v>12</v>
      </c>
      <c r="D299" s="12">
        <v>46097</v>
      </c>
      <c r="E299" s="11" t="s">
        <v>13</v>
      </c>
      <c r="F299"/>
      <c r="G299"/>
      <c r="H299" s="35" t="s">
        <v>277</v>
      </c>
      <c r="I299" s="71">
        <v>46097.711805555555</v>
      </c>
      <c r="J299" s="71">
        <v>46097.722222222219</v>
      </c>
      <c r="K299" s="11">
        <v>0.25</v>
      </c>
      <c r="L299" s="72">
        <v>46082</v>
      </c>
      <c r="M299" s="73">
        <f>_xlfn.ISOWEEKNUM(Unique_Data[[#This Row],[Created On]])</f>
        <v>12</v>
      </c>
      <c r="N299" s="73">
        <f>60*Unique_Data[[#This Row],[Downtime (hr.)]]</f>
        <v>15</v>
      </c>
      <c r="O299" s="73" t="str" cm="1">
        <f t="array" ref="O299">_xlfn.LET(
    _xlpm.text, LOWER(H299),
    _xlpm.keywords, Table2[Keyword],
    _xlpm.score,
        _xlfn.BYROW(_xlpm.keywords,
            _xlfn.LAMBDA(_xlpm.k,
                SUM(--ISNUMBER(SEARCH(_xlfn.TEXTSPLIT(LOWER(_xlpm.k)," "), _xlpm.text)))
            )
        ),
    _xlpm.bestMatch, _xlfn.XMATCH(MAX(_xlpm.score), _xlpm.score),
    IF(MAX(_xlpm.score)=0, "Other", INDEX(_xlpm.keywords, _xlpm.bestMatch))
)</f>
        <v>No Trolley</v>
      </c>
      <c r="P299" s="73" t="str">
        <f>IFERROR(INDEX(Table11[Failure Mode],MATCH(O299,Table11[Keyword],0)),"General Failure Mode")</f>
        <v>Trolley Motion Failure</v>
      </c>
      <c r="Q299" s="74" t="str">
        <f>IFERROR(INDEX(Table12[Failure Effect],MATCH(P299,Table12[Failure Mode],0)),"Operational performance degradation and need for maintenance review.")</f>
        <v>Inability to position spreader correctly, cycle interruption, and handling delay.</v>
      </c>
      <c r="R299" s="73">
        <f>IFERROR(INDEX(Table13[Base Severity],MATCH(C299,Table13[Equipment Class],0)),6)</f>
        <v>9</v>
      </c>
      <c r="S299" s="73">
        <f>IFERROR(INDEX(Table2[Severity],MATCH(O299,Table2[Keyword],0)),0)</f>
        <v>6</v>
      </c>
      <c r="T299" s="73">
        <f>IFERROR(LOOKUP(N299,Table6[Minutes],Table6[Severity]),0)</f>
        <v>4</v>
      </c>
      <c r="U299" s="73">
        <f>MAX(ROUNDUP(AVERAGE(R299,T299),0),Unique_Data[[#This Row],[Keyword Severity]])</f>
        <v>7</v>
      </c>
      <c r="V299" s="73">
        <f>IFERROR(INDEX(Table5[Detectability],MATCH(O299,Table5[Keyword],0)),IFERROR(INDEX(Table13[Default Detectability],MATCH(C299,Table13[Equipment Class],0)),6))</f>
        <v>3</v>
      </c>
      <c r="W299" s="73">
        <f t="shared" si="16"/>
        <v>2</v>
      </c>
      <c r="X299" s="75">
        <f t="shared" si="17"/>
        <v>42</v>
      </c>
      <c r="Y299" s="74" t="str">
        <f>IFERROR(INDEX(Table10[Recommended Action],MATCH(O299,Table10[Keyword],0)),"Review failure &amp; perform RCA")</f>
        <v>Inspect trolley drives, cable reels and limit switches; test trolley inverter.</v>
      </c>
      <c r="Z299" s="11" t="s">
        <v>14271</v>
      </c>
      <c r="AA299" s="31" t="s">
        <v>14353</v>
      </c>
      <c r="AB299" s="31" t="s">
        <v>14453</v>
      </c>
      <c r="AC299" s="73" t="str">
        <f t="shared" si="18"/>
        <v>Low</v>
      </c>
      <c r="AD299" s="76">
        <v>46203</v>
      </c>
      <c r="AE299" s="75">
        <f>Unique_Data[[#This Row],[Severity (S)]]</f>
        <v>7</v>
      </c>
      <c r="AF299" s="75" cm="1">
        <f t="array" ref="AF29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299" s="75" cm="1">
        <f t="array" ref="AG29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299" s="75">
        <f t="shared" si="19"/>
        <v>7</v>
      </c>
      <c r="AI299" s="77" t="str" cm="1">
        <f t="array" aca="1" ref="AI299" ca="1">_xlfn.IFS(ISBLANK(Unique_Data[[#This Row],[Updated Action]]),"Open",NOT(ISBLANK(Unique_Data[[#This Row],[Updated Action]])),"Finished",AND(NOT(ISBLANK(Unique_Data[[#This Row],[Updated Action]])),Unique_Data[[#This Row],[Due date]]&gt;=TODAY()),"In Progress",Unique_Data[[#This Row],[Due date]]&lt;TODAY(),"Overdue")</f>
        <v>Finished</v>
      </c>
      <c r="AJ299" s="33"/>
    </row>
    <row r="300" spans="1:36">
      <c r="A300" s="11">
        <v>1300000138</v>
      </c>
      <c r="B300" s="11" t="s">
        <v>61</v>
      </c>
      <c r="C300" s="11" t="s">
        <v>12</v>
      </c>
      <c r="D300" s="12">
        <v>46097</v>
      </c>
      <c r="E300" s="11" t="s">
        <v>13</v>
      </c>
      <c r="F300"/>
      <c r="G300"/>
      <c r="H300" s="35" t="s">
        <v>278</v>
      </c>
      <c r="I300" s="71">
        <v>46097.875694444447</v>
      </c>
      <c r="J300" s="71">
        <v>46097.888888888891</v>
      </c>
      <c r="K300" s="11">
        <v>0.32</v>
      </c>
      <c r="L300" s="72">
        <v>46082</v>
      </c>
      <c r="M300" s="73">
        <f>_xlfn.ISOWEEKNUM(Unique_Data[[#This Row],[Created On]])</f>
        <v>12</v>
      </c>
      <c r="N300" s="73">
        <f>60*Unique_Data[[#This Row],[Downtime (hr.)]]</f>
        <v>19.2</v>
      </c>
      <c r="O300" s="73" t="str" cm="1">
        <f t="array" ref="O300">_xlfn.LET(
    _xlpm.text, LOWER(H300),
    _xlpm.keywords, Table2[Keyword],
    _xlpm.score,
        _xlfn.BYROW(_xlpm.keywords,
            _xlfn.LAMBDA(_xlpm.k,
                SUM(--ISNUMBER(SEARCH(_xlfn.TEXTSPLIT(LOWER(_xlpm.k)," "), _xlpm.text)))
            )
        ),
    _xlpm.bestMatch, _xlfn.XMATCH(MAX(_xlpm.score), _xlpm.score),
    IF(MAX(_xlpm.score)=0, "Other", INDEX(_xlpm.keywords, _xlpm.bestMatch))
)</f>
        <v>No Control</v>
      </c>
      <c r="P300" s="73" t="str">
        <f>IFERROR(INDEX(Table11[Failure Mode],MATCH(O300,Table11[Keyword],0)),"General Failure Mode")</f>
        <v>Control System Unavailable</v>
      </c>
      <c r="Q300" s="74" t="str">
        <f>IFERROR(INDEX(Table12[Failure Effect],MATCH(P300,Table12[Failure Mode],0)),"Operational performance degradation and need for maintenance review.")</f>
        <v>Loss of command response, unsafe operating condition, and immediate operational downtime.</v>
      </c>
      <c r="R300" s="73">
        <f>IFERROR(INDEX(Table13[Base Severity],MATCH(C300,Table13[Equipment Class],0)),6)</f>
        <v>9</v>
      </c>
      <c r="S300" s="73">
        <f>IFERROR(INDEX(Table2[Severity],MATCH(O300,Table2[Keyword],0)),0)</f>
        <v>6</v>
      </c>
      <c r="T300" s="73">
        <f>IFERROR(LOOKUP(N300,Table6[Minutes],Table6[Severity]),0)</f>
        <v>4</v>
      </c>
      <c r="U300" s="73">
        <f>MAX(ROUNDUP(AVERAGE(R300,T300),0),Unique_Data[[#This Row],[Keyword Severity]])</f>
        <v>7</v>
      </c>
      <c r="V300" s="73">
        <f>IFERROR(INDEX(Table5[Detectability],MATCH(O300,Table5[Keyword],0)),IFERROR(INDEX(Table13[Default Detectability],MATCH(C300,Table13[Equipment Class],0)),6))</f>
        <v>2</v>
      </c>
      <c r="W300" s="73">
        <f t="shared" si="16"/>
        <v>5</v>
      </c>
      <c r="X300" s="75">
        <f t="shared" si="17"/>
        <v>70</v>
      </c>
      <c r="Y300" s="74" t="str">
        <f>IFERROR(INDEX(Table10[Recommended Action],MATCH(O300,Table10[Keyword],0)),"Review failure &amp; perform RCA")</f>
        <v>Check control PLC, HMI comms, E-stop circuits; reload software if needed.</v>
      </c>
      <c r="Z300" s="11" t="s">
        <v>14280</v>
      </c>
      <c r="AA300" s="31" t="s">
        <v>14581</v>
      </c>
      <c r="AB300" s="31" t="s">
        <v>14582</v>
      </c>
      <c r="AC300" s="73" t="str">
        <f t="shared" si="18"/>
        <v>Low</v>
      </c>
      <c r="AD300" s="76">
        <v>46203</v>
      </c>
      <c r="AE300" s="75">
        <f>Unique_Data[[#This Row],[Severity (S)]]</f>
        <v>7</v>
      </c>
      <c r="AF300" s="75" cm="1">
        <f t="array" ref="AF30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00" s="75" cm="1">
        <f t="array" ref="AG30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00" s="75">
        <f t="shared" si="19"/>
        <v>21</v>
      </c>
      <c r="AI300" s="77" t="str" cm="1">
        <f t="array" aca="1" ref="AI300" ca="1">_xlfn.IFS(ISBLANK(Unique_Data[[#This Row],[Updated Action]]),"Open",NOT(ISBLANK(Unique_Data[[#This Row],[Updated Action]])),"Finished",AND(NOT(ISBLANK(Unique_Data[[#This Row],[Updated Action]])),Unique_Data[[#This Row],[Due date]]&gt;=TODAY()),"In Progress",Unique_Data[[#This Row],[Due date]]&lt;TODAY(),"Overdue")</f>
        <v>Finished</v>
      </c>
      <c r="AJ300" s="33"/>
    </row>
    <row r="301" spans="1:36">
      <c r="A301" s="11">
        <v>1300000139</v>
      </c>
      <c r="B301" s="11" t="s">
        <v>47</v>
      </c>
      <c r="C301" s="11" t="s">
        <v>12</v>
      </c>
      <c r="D301" s="12">
        <v>46097</v>
      </c>
      <c r="E301" s="11" t="s">
        <v>13</v>
      </c>
      <c r="F301"/>
      <c r="G301"/>
      <c r="H301" s="35" t="s">
        <v>279</v>
      </c>
      <c r="I301" s="71">
        <v>46097.888888888891</v>
      </c>
      <c r="J301" s="71">
        <v>46097.895833333336</v>
      </c>
      <c r="K301" s="11">
        <v>0.17</v>
      </c>
      <c r="L301" s="72">
        <v>46082</v>
      </c>
      <c r="M301" s="73">
        <f>_xlfn.ISOWEEKNUM(Unique_Data[[#This Row],[Created On]])</f>
        <v>12</v>
      </c>
      <c r="N301" s="73">
        <f>60*Unique_Data[[#This Row],[Downtime (hr.)]]</f>
        <v>10.200000000000001</v>
      </c>
      <c r="O301" s="73" t="str" cm="1">
        <f t="array" ref="O301">_xlfn.LET(
    _xlpm.text, LOWER(H301),
    _xlpm.keywords, Table2[Keyword],
    _xlpm.score,
        _xlfn.BYROW(_xlpm.keywords,
            _xlfn.LAMBDA(_xlpm.k,
                SUM(--ISNUMBER(SEARCH(_xlfn.TEXTSPLIT(LOWER(_xlpm.k)," "), _xlpm.text)))
            )
        ),
    _xlpm.bestMatch, _xlfn.XMATCH(MAX(_xlpm.score), _xlpm.score),
    IF(MAX(_xlpm.score)=0, "Other", INDEX(_xlpm.keywords, _xlpm.bestMatch))
)</f>
        <v>Spreader</v>
      </c>
      <c r="P301" s="73" t="str">
        <f>IFERROR(INDEX(Table11[Failure Mode],MATCH(O301,Table11[Keyword],0)),"General Failure Mode")</f>
        <v>Spreader System Fault</v>
      </c>
      <c r="Q301" s="74" t="str">
        <f>IFERROR(INDEX(Table12[Failure Effect],MATCH(P301,Table12[Failure Mode],0)),"Operational performance degradation and need for maintenance review.")</f>
        <v>Inability to lock/unlock or position spreader correctly, creating handling disruption and safety exposure.</v>
      </c>
      <c r="R301" s="73">
        <f>IFERROR(INDEX(Table13[Base Severity],MATCH(C301,Table13[Equipment Class],0)),6)</f>
        <v>9</v>
      </c>
      <c r="S301" s="73">
        <f>IFERROR(INDEX(Table2[Severity],MATCH(O301,Table2[Keyword],0)),0)</f>
        <v>6</v>
      </c>
      <c r="T301" s="73">
        <f>IFERROR(LOOKUP(N301,Table6[Minutes],Table6[Severity]),0)</f>
        <v>4</v>
      </c>
      <c r="U301" s="73">
        <f>MAX(ROUNDUP(AVERAGE(R301,T301),0),Unique_Data[[#This Row],[Keyword Severity]])</f>
        <v>7</v>
      </c>
      <c r="V301" s="73">
        <f>IFERROR(INDEX(Table5[Detectability],MATCH(O301,Table5[Keyword],0)),IFERROR(INDEX(Table13[Default Detectability],MATCH(C301,Table13[Equipment Class],0)),6))</f>
        <v>2</v>
      </c>
      <c r="W301" s="73">
        <f t="shared" si="16"/>
        <v>4</v>
      </c>
      <c r="X301" s="75">
        <f t="shared" si="17"/>
        <v>56</v>
      </c>
      <c r="Y301" s="74" t="str">
        <f>IFERROR(INDEX(Table10[Recommended Action],MATCH(O301,Table10[Keyword],0)),"Review failure &amp; perform RCA")</f>
        <v>Inspect twistlocks, hydraulics and sensors; recalibrate spreader controller.</v>
      </c>
      <c r="Z301" s="11" t="s">
        <v>14271</v>
      </c>
      <c r="AA301" s="31" t="s">
        <v>14583</v>
      </c>
      <c r="AB301" s="31" t="s">
        <v>14584</v>
      </c>
      <c r="AC301" s="73" t="str">
        <f t="shared" si="18"/>
        <v>Low</v>
      </c>
      <c r="AD301" s="76">
        <v>46203</v>
      </c>
      <c r="AE301" s="75">
        <f>Unique_Data[[#This Row],[Severity (S)]]</f>
        <v>7</v>
      </c>
      <c r="AF301" s="75" cm="1">
        <f t="array" ref="AF30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01" s="75" cm="1">
        <f t="array" ref="AG30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01" s="75">
        <f t="shared" si="19"/>
        <v>21</v>
      </c>
      <c r="AI301" s="77" t="str" cm="1">
        <f t="array" aca="1" ref="AI301" ca="1">_xlfn.IFS(ISBLANK(Unique_Data[[#This Row],[Updated Action]]),"Open",NOT(ISBLANK(Unique_Data[[#This Row],[Updated Action]])),"Finished",AND(NOT(ISBLANK(Unique_Data[[#This Row],[Updated Action]])),Unique_Data[[#This Row],[Due date]]&gt;=TODAY()),"In Progress",Unique_Data[[#This Row],[Due date]]&lt;TODAY(),"Overdue")</f>
        <v>Finished</v>
      </c>
      <c r="AJ301" s="33"/>
    </row>
    <row r="302" spans="1:36">
      <c r="A302" s="11">
        <v>1300000140</v>
      </c>
      <c r="B302" s="11" t="s">
        <v>61</v>
      </c>
      <c r="C302" s="11" t="s">
        <v>12</v>
      </c>
      <c r="D302" s="12">
        <v>46098</v>
      </c>
      <c r="E302" s="11" t="s">
        <v>13</v>
      </c>
      <c r="F302"/>
      <c r="G302"/>
      <c r="H302" s="35" t="s">
        <v>122</v>
      </c>
      <c r="I302" s="71">
        <v>46098.03125</v>
      </c>
      <c r="J302" s="71">
        <v>46098.040277777778</v>
      </c>
      <c r="K302" s="11">
        <v>0.22</v>
      </c>
      <c r="L302" s="72">
        <v>46082</v>
      </c>
      <c r="M302" s="73">
        <f>_xlfn.ISOWEEKNUM(Unique_Data[[#This Row],[Created On]])</f>
        <v>12</v>
      </c>
      <c r="N302" s="73">
        <f>60*Unique_Data[[#This Row],[Downtime (hr.)]]</f>
        <v>13.2</v>
      </c>
      <c r="O302" s="73" t="str" cm="1">
        <f t="array" ref="O302">_xlfn.LET(
    _xlpm.text, LOWER(H302),
    _xlpm.keywords, Table2[Keyword],
    _xlpm.score,
        _xlfn.BYROW(_xlpm.keywords,
            _xlfn.LAMBDA(_xlpm.k,
                SUM(--ISNUMBER(SEARCH(_xlfn.TEXTSPLIT(LOWER(_xlpm.k)," "), _xlpm.text)))
            )
        ),
    _xlpm.bestMatch, _xlfn.XMATCH(MAX(_xlpm.score), _xlpm.score),
    IF(MAX(_xlpm.score)=0, "Other", INDEX(_xlpm.keywords, _xlpm.bestMatch))
)</f>
        <v>No Gantry</v>
      </c>
      <c r="P302" s="73" t="str">
        <f>IFERROR(INDEX(Table11[Failure Mode],MATCH(O302,Table11[Keyword],0)),"General Failure Mode")</f>
        <v>Gantry Motion Failure</v>
      </c>
      <c r="Q302" s="74" t="str">
        <f>IFERROR(INDEX(Table12[Failure Effect],MATCH(P302,Table12[Failure Mode],0)),"Operational performance degradation and need for maintenance review.")</f>
        <v>Equipment cannot travel to position, causing job delay, queue buildup, and lower productivity.</v>
      </c>
      <c r="R302" s="73">
        <f>IFERROR(INDEX(Table13[Base Severity],MATCH(C302,Table13[Equipment Class],0)),6)</f>
        <v>9</v>
      </c>
      <c r="S302" s="73">
        <f>IFERROR(INDEX(Table2[Severity],MATCH(O302,Table2[Keyword],0)),0)</f>
        <v>6</v>
      </c>
      <c r="T302" s="73">
        <f>IFERROR(LOOKUP(N302,Table6[Minutes],Table6[Severity]),0)</f>
        <v>4</v>
      </c>
      <c r="U302" s="73">
        <f>MAX(ROUNDUP(AVERAGE(R302,T302),0),Unique_Data[[#This Row],[Keyword Severity]])</f>
        <v>7</v>
      </c>
      <c r="V302" s="73">
        <f>IFERROR(INDEX(Table5[Detectability],MATCH(O302,Table5[Keyword],0)),IFERROR(INDEX(Table13[Default Detectability],MATCH(C302,Table13[Equipment Class],0)),6))</f>
        <v>3</v>
      </c>
      <c r="W302" s="73">
        <f t="shared" si="16"/>
        <v>3</v>
      </c>
      <c r="X302" s="75">
        <f t="shared" si="17"/>
        <v>63</v>
      </c>
      <c r="Y302" s="74" t="str">
        <f>IFERROR(INDEX(Table10[Recommended Action],MATCH(O302,Table10[Keyword],0)),"Review failure &amp; perform RCA")</f>
        <v>Inspect busbar/limit switches, travel drives and interlocks; test inverter and alignment.</v>
      </c>
      <c r="Z302" s="11" t="s">
        <v>14271</v>
      </c>
      <c r="AA302" s="31" t="s">
        <v>14386</v>
      </c>
      <c r="AB302" s="31" t="s">
        <v>14408</v>
      </c>
      <c r="AC302" s="73" t="str">
        <f t="shared" si="18"/>
        <v>Low</v>
      </c>
      <c r="AD302" s="76">
        <v>46204</v>
      </c>
      <c r="AE302" s="75">
        <f>Unique_Data[[#This Row],[Severity (S)]]</f>
        <v>7</v>
      </c>
      <c r="AF302" s="75" cm="1">
        <f t="array" ref="AF30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02" s="75" cm="1">
        <f t="array" ref="AG30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02" s="75">
        <f t="shared" si="19"/>
        <v>63</v>
      </c>
      <c r="AI302" s="77" t="str" cm="1">
        <f t="array" aca="1" ref="AI302" ca="1">_xlfn.IFS(ISBLANK(Unique_Data[[#This Row],[Updated Action]]),"Open",NOT(ISBLANK(Unique_Data[[#This Row],[Updated Action]])),"Finished",AND(NOT(ISBLANK(Unique_Data[[#This Row],[Updated Action]])),Unique_Data[[#This Row],[Due date]]&gt;=TODAY()),"In Progress",Unique_Data[[#This Row],[Due date]]&lt;TODAY(),"Overdue")</f>
        <v>Finished</v>
      </c>
      <c r="AJ302" s="33"/>
    </row>
    <row r="303" spans="1:36">
      <c r="A303" s="11">
        <v>1300000141</v>
      </c>
      <c r="B303" s="11" t="s">
        <v>90</v>
      </c>
      <c r="C303" s="11" t="s">
        <v>16</v>
      </c>
      <c r="D303" s="12">
        <v>46098</v>
      </c>
      <c r="E303" s="11" t="s">
        <v>13</v>
      </c>
      <c r="F303"/>
      <c r="G303"/>
      <c r="H303" s="35" t="s">
        <v>138</v>
      </c>
      <c r="I303" s="71">
        <v>46098.044444444444</v>
      </c>
      <c r="J303" s="71">
        <v>46098.047222222223</v>
      </c>
      <c r="K303" s="11">
        <v>7.0000000000000007E-2</v>
      </c>
      <c r="L303" s="72">
        <v>46082</v>
      </c>
      <c r="M303" s="73">
        <f>_xlfn.ISOWEEKNUM(Unique_Data[[#This Row],[Created On]])</f>
        <v>12</v>
      </c>
      <c r="N303" s="73">
        <f>60*Unique_Data[[#This Row],[Downtime (hr.)]]</f>
        <v>4.2</v>
      </c>
      <c r="O303" s="73" t="str" cm="1">
        <f t="array" ref="O303">_xlfn.LET(
    _xlpm.text, LOWER(H303),
    _xlpm.keywords, Table2[Keyword],
    _xlpm.score,
        _xlfn.BYROW(_xlpm.keywords,
            _xlfn.LAMBDA(_xlpm.k,
                SUM(--ISNUMBER(SEARCH(_xlfn.TEXTSPLIT(LOWER(_xlpm.k)," "), _xlpm.text)))
            )
        ),
    _xlpm.bestMatch, _xlfn.XMATCH(MAX(_xlpm.score), _xlpm.score),
    IF(MAX(_xlpm.score)=0, "Other", INDEX(_xlpm.keywords, _xlpm.bestMatch))
)</f>
        <v>Spreader</v>
      </c>
      <c r="P303" s="73" t="str">
        <f>IFERROR(INDEX(Table11[Failure Mode],MATCH(O303,Table11[Keyword],0)),"General Failure Mode")</f>
        <v>Spreader System Fault</v>
      </c>
      <c r="Q303" s="74" t="str">
        <f>IFERROR(INDEX(Table12[Failure Effect],MATCH(P303,Table12[Failure Mode],0)),"Operational performance degradation and need for maintenance review.")</f>
        <v>Inability to lock/unlock or position spreader correctly, creating handling disruption and safety exposure.</v>
      </c>
      <c r="R303" s="73">
        <f>IFERROR(INDEX(Table13[Base Severity],MATCH(C303,Table13[Equipment Class],0)),6)</f>
        <v>8</v>
      </c>
      <c r="S303" s="73">
        <f>IFERROR(INDEX(Table2[Severity],MATCH(O303,Table2[Keyword],0)),0)</f>
        <v>6</v>
      </c>
      <c r="T303" s="73">
        <f>IFERROR(LOOKUP(N303,Table6[Minutes],Table6[Severity]),0)</f>
        <v>3</v>
      </c>
      <c r="U303" s="73">
        <f>MAX(ROUNDUP(AVERAGE(R303,T303),0),Unique_Data[[#This Row],[Keyword Severity]])</f>
        <v>6</v>
      </c>
      <c r="V303" s="73">
        <f>IFERROR(INDEX(Table5[Detectability],MATCH(O303,Table5[Keyword],0)),IFERROR(INDEX(Table13[Default Detectability],MATCH(C303,Table13[Equipment Class],0)),6))</f>
        <v>2</v>
      </c>
      <c r="W303" s="73">
        <f t="shared" si="16"/>
        <v>2</v>
      </c>
      <c r="X303" s="75">
        <f t="shared" si="17"/>
        <v>24</v>
      </c>
      <c r="Y303" s="74" t="str">
        <f>IFERROR(INDEX(Table10[Recommended Action],MATCH(O303,Table10[Keyword],0)),"Review failure &amp; perform RCA")</f>
        <v>Inspect twistlocks, hydraulics and sensors; recalibrate spreader controller.</v>
      </c>
      <c r="Z303" s="11" t="s">
        <v>14271</v>
      </c>
      <c r="AA303" s="31" t="s">
        <v>14353</v>
      </c>
      <c r="AB303" s="31" t="s">
        <v>14453</v>
      </c>
      <c r="AC303" s="73" t="str">
        <f t="shared" si="18"/>
        <v>Low</v>
      </c>
      <c r="AD303" s="76">
        <v>46203</v>
      </c>
      <c r="AE303" s="75">
        <f>Unique_Data[[#This Row],[Severity (S)]]</f>
        <v>6</v>
      </c>
      <c r="AF303" s="75" cm="1">
        <f t="array" ref="AF30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03" s="75" cm="1">
        <f t="array" ref="AG30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03" s="75">
        <f t="shared" si="19"/>
        <v>6</v>
      </c>
      <c r="AI303" s="77" t="str" cm="1">
        <f t="array" aca="1" ref="AI303" ca="1">_xlfn.IFS(ISBLANK(Unique_Data[[#This Row],[Updated Action]]),"Open",NOT(ISBLANK(Unique_Data[[#This Row],[Updated Action]])),"Finished",AND(NOT(ISBLANK(Unique_Data[[#This Row],[Updated Action]])),Unique_Data[[#This Row],[Due date]]&gt;=TODAY()),"In Progress",Unique_Data[[#This Row],[Due date]]&lt;TODAY(),"Overdue")</f>
        <v>Finished</v>
      </c>
      <c r="AJ303" s="33"/>
    </row>
    <row r="304" spans="1:36">
      <c r="A304" s="11">
        <v>1300000143</v>
      </c>
      <c r="B304" s="11" t="s">
        <v>99</v>
      </c>
      <c r="C304" s="11" t="s">
        <v>16</v>
      </c>
      <c r="D304" s="12">
        <v>46101</v>
      </c>
      <c r="E304" s="11" t="s">
        <v>13</v>
      </c>
      <c r="F304"/>
      <c r="G304"/>
      <c r="H304" s="35" t="s">
        <v>122</v>
      </c>
      <c r="I304" s="71">
        <v>46101.035416666666</v>
      </c>
      <c r="J304" s="71">
        <v>46101.042361111111</v>
      </c>
      <c r="K304" s="11">
        <v>0.17</v>
      </c>
      <c r="L304" s="72">
        <v>46082</v>
      </c>
      <c r="M304" s="73">
        <f>_xlfn.ISOWEEKNUM(Unique_Data[[#This Row],[Created On]])</f>
        <v>12</v>
      </c>
      <c r="N304" s="73">
        <f>60*Unique_Data[[#This Row],[Downtime (hr.)]]</f>
        <v>10.200000000000001</v>
      </c>
      <c r="O304" s="73" t="str" cm="1">
        <f t="array" ref="O304">_xlfn.LET(
    _xlpm.text, LOWER(H304),
    _xlpm.keywords, Table2[Keyword],
    _xlpm.score,
        _xlfn.BYROW(_xlpm.keywords,
            _xlfn.LAMBDA(_xlpm.k,
                SUM(--ISNUMBER(SEARCH(_xlfn.TEXTSPLIT(LOWER(_xlpm.k)," "), _xlpm.text)))
            )
        ),
    _xlpm.bestMatch, _xlfn.XMATCH(MAX(_xlpm.score), _xlpm.score),
    IF(MAX(_xlpm.score)=0, "Other", INDEX(_xlpm.keywords, _xlpm.bestMatch))
)</f>
        <v>No Gantry</v>
      </c>
      <c r="P304" s="73" t="str">
        <f>IFERROR(INDEX(Table11[Failure Mode],MATCH(O304,Table11[Keyword],0)),"General Failure Mode")</f>
        <v>Gantry Motion Failure</v>
      </c>
      <c r="Q304" s="74" t="str">
        <f>IFERROR(INDEX(Table12[Failure Effect],MATCH(P304,Table12[Failure Mode],0)),"Operational performance degradation and need for maintenance review.")</f>
        <v>Equipment cannot travel to position, causing job delay, queue buildup, and lower productivity.</v>
      </c>
      <c r="R304" s="73">
        <f>IFERROR(INDEX(Table13[Base Severity],MATCH(C304,Table13[Equipment Class],0)),6)</f>
        <v>8</v>
      </c>
      <c r="S304" s="73">
        <f>IFERROR(INDEX(Table2[Severity],MATCH(O304,Table2[Keyword],0)),0)</f>
        <v>6</v>
      </c>
      <c r="T304" s="73">
        <f>IFERROR(LOOKUP(N304,Table6[Minutes],Table6[Severity]),0)</f>
        <v>4</v>
      </c>
      <c r="U304" s="73">
        <f>MAX(ROUNDUP(AVERAGE(R304,T304),0),Unique_Data[[#This Row],[Keyword Severity]])</f>
        <v>6</v>
      </c>
      <c r="V304" s="73">
        <f>IFERROR(INDEX(Table5[Detectability],MATCH(O304,Table5[Keyword],0)),IFERROR(INDEX(Table13[Default Detectability],MATCH(C304,Table13[Equipment Class],0)),6))</f>
        <v>3</v>
      </c>
      <c r="W304" s="73">
        <f t="shared" si="16"/>
        <v>10</v>
      </c>
      <c r="X304" s="75">
        <f t="shared" si="17"/>
        <v>180</v>
      </c>
      <c r="Y304" s="74" t="str">
        <f>IFERROR(INDEX(Table10[Recommended Action],MATCH(O304,Table10[Keyword],0)),"Review failure &amp; perform RCA")</f>
        <v>Inspect busbar/limit switches, travel drives and interlocks; test inverter and alignment.</v>
      </c>
      <c r="Z304" s="11" t="s">
        <v>14281</v>
      </c>
      <c r="AA304" s="31" t="s">
        <v>14585</v>
      </c>
      <c r="AB304" s="31" t="s">
        <v>14586</v>
      </c>
      <c r="AC304" s="73" t="str">
        <f t="shared" si="18"/>
        <v>Medium</v>
      </c>
      <c r="AD304" s="76">
        <v>46204</v>
      </c>
      <c r="AE304" s="75">
        <f>Unique_Data[[#This Row],[Severity (S)]]</f>
        <v>6</v>
      </c>
      <c r="AF304" s="75" cm="1">
        <f t="array" ref="AF30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04" s="75" cm="1">
        <f t="array" ref="AG30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304" s="75">
        <f t="shared" si="19"/>
        <v>108</v>
      </c>
      <c r="AI304" s="77" t="str" cm="1">
        <f t="array" aca="1" ref="AI304" ca="1">_xlfn.IFS(ISBLANK(Unique_Data[[#This Row],[Updated Action]]),"Open",NOT(ISBLANK(Unique_Data[[#This Row],[Updated Action]])),"Finished",AND(NOT(ISBLANK(Unique_Data[[#This Row],[Updated Action]])),Unique_Data[[#This Row],[Due date]]&gt;=TODAY()),"In Progress",Unique_Data[[#This Row],[Due date]]&lt;TODAY(),"Overdue")</f>
        <v>Finished</v>
      </c>
      <c r="AJ304" s="33"/>
    </row>
    <row r="305" spans="1:36">
      <c r="A305" s="11">
        <v>1300000144</v>
      </c>
      <c r="B305" s="11" t="s">
        <v>51</v>
      </c>
      <c r="C305" s="11" t="s">
        <v>16</v>
      </c>
      <c r="D305" s="12">
        <v>46101</v>
      </c>
      <c r="E305" s="11" t="s">
        <v>13</v>
      </c>
      <c r="F305"/>
      <c r="G305"/>
      <c r="H305" s="35" t="s">
        <v>186</v>
      </c>
      <c r="I305" s="71">
        <v>46101.753472222219</v>
      </c>
      <c r="J305" s="71">
        <v>46101.757638888892</v>
      </c>
      <c r="K305" s="11">
        <v>0.1</v>
      </c>
      <c r="L305" s="72">
        <v>46082</v>
      </c>
      <c r="M305" s="73">
        <f>_xlfn.ISOWEEKNUM(Unique_Data[[#This Row],[Created On]])</f>
        <v>12</v>
      </c>
      <c r="N305" s="73">
        <f>60*Unique_Data[[#This Row],[Downtime (hr.)]]</f>
        <v>6</v>
      </c>
      <c r="O305" s="73" t="str" cm="1">
        <f t="array" ref="O305">_xlfn.LET(
    _xlpm.text, LOWER(H305),
    _xlpm.keywords, Table2[Keyword],
    _xlpm.score,
        _xlfn.BYROW(_xlpm.keywords,
            _xlfn.LAMBDA(_xlpm.k,
                SUM(--ISNUMBER(SEARCH(_xlfn.TEXTSPLIT(LOWER(_xlpm.k)," "), _xlpm.text)))
            )
        ),
    _xlpm.bestMatch, _xlfn.XMATCH(MAX(_xlpm.score), _xlpm.score),
    IF(MAX(_xlpm.score)=0, "Other", INDEX(_xlpm.keywords, _xlpm.bestMatch))
)</f>
        <v>No Gantry</v>
      </c>
      <c r="P305" s="73" t="str">
        <f>IFERROR(INDEX(Table11[Failure Mode],MATCH(O305,Table11[Keyword],0)),"General Failure Mode")</f>
        <v>Gantry Motion Failure</v>
      </c>
      <c r="Q305" s="74" t="str">
        <f>IFERROR(INDEX(Table12[Failure Effect],MATCH(P305,Table12[Failure Mode],0)),"Operational performance degradation and need for maintenance review.")</f>
        <v>Equipment cannot travel to position, causing job delay, queue buildup, and lower productivity.</v>
      </c>
      <c r="R305" s="73">
        <f>IFERROR(INDEX(Table13[Base Severity],MATCH(C305,Table13[Equipment Class],0)),6)</f>
        <v>8</v>
      </c>
      <c r="S305" s="73">
        <f>IFERROR(INDEX(Table2[Severity],MATCH(O305,Table2[Keyword],0)),0)</f>
        <v>6</v>
      </c>
      <c r="T305" s="73">
        <f>IFERROR(LOOKUP(N305,Table6[Minutes],Table6[Severity]),0)</f>
        <v>3</v>
      </c>
      <c r="U305" s="73">
        <f>MAX(ROUNDUP(AVERAGE(R305,T305),0),Unique_Data[[#This Row],[Keyword Severity]])</f>
        <v>6</v>
      </c>
      <c r="V305" s="73">
        <f>IFERROR(INDEX(Table5[Detectability],MATCH(O305,Table5[Keyword],0)),IFERROR(INDEX(Table13[Default Detectability],MATCH(C305,Table13[Equipment Class],0)),6))</f>
        <v>3</v>
      </c>
      <c r="W305" s="73">
        <f t="shared" si="16"/>
        <v>7</v>
      </c>
      <c r="X305" s="75">
        <f t="shared" si="17"/>
        <v>126</v>
      </c>
      <c r="Y305" s="74" t="str">
        <f>IFERROR(INDEX(Table10[Recommended Action],MATCH(O305,Table10[Keyword],0)),"Review failure &amp; perform RCA")</f>
        <v>Inspect busbar/limit switches, travel drives and interlocks; test inverter and alignment.</v>
      </c>
      <c r="Z305" s="11" t="s">
        <v>14271</v>
      </c>
      <c r="AA305" s="31" t="s">
        <v>14386</v>
      </c>
      <c r="AB305" s="31" t="s">
        <v>14522</v>
      </c>
      <c r="AC305" s="73" t="str">
        <f t="shared" si="18"/>
        <v>Medium</v>
      </c>
      <c r="AD305" s="76">
        <v>46203</v>
      </c>
      <c r="AE305" s="75">
        <f>Unique_Data[[#This Row],[Severity (S)]]</f>
        <v>6</v>
      </c>
      <c r="AF305" s="75" cm="1">
        <f t="array" ref="AF30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05" s="75" cm="1">
        <f t="array" ref="AG30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05" s="75">
        <f t="shared" si="19"/>
        <v>126</v>
      </c>
      <c r="AI305" s="77" t="str" cm="1">
        <f t="array" aca="1" ref="AI305" ca="1">_xlfn.IFS(ISBLANK(Unique_Data[[#This Row],[Updated Action]]),"Open",NOT(ISBLANK(Unique_Data[[#This Row],[Updated Action]])),"Finished",AND(NOT(ISBLANK(Unique_Data[[#This Row],[Updated Action]])),Unique_Data[[#This Row],[Due date]]&gt;=TODAY()),"In Progress",Unique_Data[[#This Row],[Due date]]&lt;TODAY(),"Overdue")</f>
        <v>Finished</v>
      </c>
      <c r="AJ305" s="33"/>
    </row>
    <row r="306" spans="1:36">
      <c r="A306" s="11">
        <v>1300000145</v>
      </c>
      <c r="B306" s="11" t="s">
        <v>93</v>
      </c>
      <c r="C306" s="11" t="s">
        <v>16</v>
      </c>
      <c r="D306" s="12">
        <v>46101</v>
      </c>
      <c r="E306" s="11" t="s">
        <v>13</v>
      </c>
      <c r="F306"/>
      <c r="G306"/>
      <c r="H306" s="35" t="s">
        <v>280</v>
      </c>
      <c r="I306" s="71">
        <v>46101.554861111108</v>
      </c>
      <c r="J306" s="71">
        <v>46101.559027777781</v>
      </c>
      <c r="K306" s="11">
        <v>0.1</v>
      </c>
      <c r="L306" s="72">
        <v>46082</v>
      </c>
      <c r="M306" s="73">
        <f>_xlfn.ISOWEEKNUM(Unique_Data[[#This Row],[Created On]])</f>
        <v>12</v>
      </c>
      <c r="N306" s="73">
        <f>60*Unique_Data[[#This Row],[Downtime (hr.)]]</f>
        <v>6</v>
      </c>
      <c r="O306" s="73" t="str" cm="1">
        <f t="array" ref="O306">_xlfn.LET(
    _xlpm.text, LOWER(H306),
    _xlpm.keywords, Table2[Keyword],
    _xlpm.score,
        _xlfn.BYROW(_xlpm.keywords,
            _xlfn.LAMBDA(_xlpm.k,
                SUM(--ISNUMBER(SEARCH(_xlfn.TEXTSPLIT(LOWER(_xlpm.k)," "), _xlpm.text)))
            )
        ),
    _xlpm.bestMatch, _xlfn.XMATCH(MAX(_xlpm.score), _xlpm.score),
    IF(MAX(_xlpm.score)=0, "Other", INDEX(_xlpm.keywords, _xlpm.bestMatch))
)</f>
        <v>No Gantry</v>
      </c>
      <c r="P306" s="73" t="str">
        <f>IFERROR(INDEX(Table11[Failure Mode],MATCH(O306,Table11[Keyword],0)),"General Failure Mode")</f>
        <v>Gantry Motion Failure</v>
      </c>
      <c r="Q306" s="74" t="str">
        <f>IFERROR(INDEX(Table12[Failure Effect],MATCH(P306,Table12[Failure Mode],0)),"Operational performance degradation and need for maintenance review.")</f>
        <v>Equipment cannot travel to position, causing job delay, queue buildup, and lower productivity.</v>
      </c>
      <c r="R306" s="73">
        <f>IFERROR(INDEX(Table13[Base Severity],MATCH(C306,Table13[Equipment Class],0)),6)</f>
        <v>8</v>
      </c>
      <c r="S306" s="73">
        <f>IFERROR(INDEX(Table2[Severity],MATCH(O306,Table2[Keyword],0)),0)</f>
        <v>6</v>
      </c>
      <c r="T306" s="73">
        <f>IFERROR(LOOKUP(N306,Table6[Minutes],Table6[Severity]),0)</f>
        <v>3</v>
      </c>
      <c r="U306" s="73">
        <f>MAX(ROUNDUP(AVERAGE(R306,T306),0),Unique_Data[[#This Row],[Keyword Severity]])</f>
        <v>6</v>
      </c>
      <c r="V306" s="73">
        <f>IFERROR(INDEX(Table5[Detectability],MATCH(O306,Table5[Keyword],0)),IFERROR(INDEX(Table13[Default Detectability],MATCH(C306,Table13[Equipment Class],0)),6))</f>
        <v>3</v>
      </c>
      <c r="W306" s="73">
        <f t="shared" si="16"/>
        <v>10</v>
      </c>
      <c r="X306" s="75">
        <f t="shared" si="17"/>
        <v>180</v>
      </c>
      <c r="Y306" s="74" t="str">
        <f>IFERROR(INDEX(Table10[Recommended Action],MATCH(O306,Table10[Keyword],0)),"Review failure &amp; perform RCA")</f>
        <v>Inspect busbar/limit switches, travel drives and interlocks; test inverter and alignment.</v>
      </c>
      <c r="Z306" s="11" t="s">
        <v>14271</v>
      </c>
      <c r="AA306" s="31" t="s">
        <v>14353</v>
      </c>
      <c r="AB306" s="31" t="s">
        <v>14453</v>
      </c>
      <c r="AC306" s="73" t="str">
        <f t="shared" si="18"/>
        <v>Medium</v>
      </c>
      <c r="AD306" s="76">
        <v>46203</v>
      </c>
      <c r="AE306" s="75">
        <f>Unique_Data[[#This Row],[Severity (S)]]</f>
        <v>6</v>
      </c>
      <c r="AF306" s="75" cm="1">
        <f t="array" ref="AF30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06" s="75" cm="1">
        <f t="array" ref="AG30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306" s="75">
        <f t="shared" si="19"/>
        <v>54</v>
      </c>
      <c r="AI306" s="77" t="str" cm="1">
        <f t="array" aca="1" ref="AI306" ca="1">_xlfn.IFS(ISBLANK(Unique_Data[[#This Row],[Updated Action]]),"Open",NOT(ISBLANK(Unique_Data[[#This Row],[Updated Action]])),"Finished",AND(NOT(ISBLANK(Unique_Data[[#This Row],[Updated Action]])),Unique_Data[[#This Row],[Due date]]&gt;=TODAY()),"In Progress",Unique_Data[[#This Row],[Due date]]&lt;TODAY(),"Overdue")</f>
        <v>Finished</v>
      </c>
      <c r="AJ306" s="33"/>
    </row>
    <row r="307" spans="1:36">
      <c r="A307" s="11">
        <v>1300000146</v>
      </c>
      <c r="B307" s="11" t="s">
        <v>61</v>
      </c>
      <c r="C307" s="11" t="s">
        <v>12</v>
      </c>
      <c r="D307" s="12">
        <v>46101</v>
      </c>
      <c r="E307" s="11" t="s">
        <v>13</v>
      </c>
      <c r="F307"/>
      <c r="G307"/>
      <c r="H307" s="35" t="s">
        <v>281</v>
      </c>
      <c r="I307" s="71">
        <v>46101.788946759261</v>
      </c>
      <c r="J307" s="71">
        <v>46101.791724537034</v>
      </c>
      <c r="K307" s="11">
        <v>7.0000000000000007E-2</v>
      </c>
      <c r="L307" s="72">
        <v>46082</v>
      </c>
      <c r="M307" s="73">
        <f>_xlfn.ISOWEEKNUM(Unique_Data[[#This Row],[Created On]])</f>
        <v>12</v>
      </c>
      <c r="N307" s="73">
        <f>60*Unique_Data[[#This Row],[Downtime (hr.)]]</f>
        <v>4.2</v>
      </c>
      <c r="O307" s="73" t="str" cm="1">
        <f t="array" ref="O307">_xlfn.LET(
    _xlpm.text, LOWER(H307),
    _xlpm.keywords, Table2[Keyword],
    _xlpm.score,
        _xlfn.BYROW(_xlpm.keywords,
            _xlfn.LAMBDA(_xlpm.k,
                SUM(--ISNUMBER(SEARCH(_xlfn.TEXTSPLIT(LOWER(_xlpm.k)," "), _xlpm.text)))
            )
        ),
    _xlpm.bestMatch, _xlfn.XMATCH(MAX(_xlpm.score), _xlpm.score),
    IF(MAX(_xlpm.score)=0, "Other", INDEX(_xlpm.keywords, _xlpm.bestMatch))
)</f>
        <v>Brake</v>
      </c>
      <c r="P307" s="73" t="str">
        <f>IFERROR(INDEX(Table11[Failure Mode],MATCH(O307,Table11[Keyword],0)),"General Failure Mode")</f>
        <v>Brake System Fault</v>
      </c>
      <c r="Q307" s="74" t="str">
        <f>IFERROR(INDEX(Table12[Failure Effect],MATCH(P307,Table12[Failure Mode],0)),"Operational performance degradation and need for maintenance review.")</f>
        <v>Unsafe motion control, increased accident risk, and equipment availability restriction.</v>
      </c>
      <c r="R307" s="73">
        <f>IFERROR(INDEX(Table13[Base Severity],MATCH(C307,Table13[Equipment Class],0)),6)</f>
        <v>9</v>
      </c>
      <c r="S307" s="73">
        <f>IFERROR(INDEX(Table2[Severity],MATCH(O307,Table2[Keyword],0)),0)</f>
        <v>6</v>
      </c>
      <c r="T307" s="73">
        <f>IFERROR(LOOKUP(N307,Table6[Minutes],Table6[Severity]),0)</f>
        <v>3</v>
      </c>
      <c r="U307" s="73">
        <f>MAX(ROUNDUP(AVERAGE(R307,T307),0),Unique_Data[[#This Row],[Keyword Severity]])</f>
        <v>6</v>
      </c>
      <c r="V307" s="73">
        <f>IFERROR(INDEX(Table5[Detectability],MATCH(O307,Table5[Keyword],0)),IFERROR(INDEX(Table13[Default Detectability],MATCH(C307,Table13[Equipment Class],0)),6))</f>
        <v>5</v>
      </c>
      <c r="W307" s="73">
        <f t="shared" si="16"/>
        <v>3</v>
      </c>
      <c r="X307" s="75">
        <f t="shared" si="17"/>
        <v>90</v>
      </c>
      <c r="Y307" s="74" t="str">
        <f>IFERROR(INDEX(Table10[Recommended Action],MATCH(O307,Table10[Keyword],0)),"Review failure &amp; perform RCA")</f>
        <v>Inspect brake assemblies, lines and sensors; adjust/bleed and function-test.</v>
      </c>
      <c r="Z307" s="11" t="s">
        <v>14271</v>
      </c>
      <c r="AA307" s="31" t="s">
        <v>14585</v>
      </c>
      <c r="AB307" s="31" t="s">
        <v>14586</v>
      </c>
      <c r="AC307" s="73" t="str">
        <f t="shared" si="18"/>
        <v>Low</v>
      </c>
      <c r="AD307" s="76">
        <v>46204</v>
      </c>
      <c r="AE307" s="75">
        <f>Unique_Data[[#This Row],[Severity (S)]]</f>
        <v>6</v>
      </c>
      <c r="AF307" s="75" cm="1">
        <f t="array" ref="AF30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307" s="75" cm="1">
        <f t="array" ref="AG30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07" s="75">
        <f t="shared" si="19"/>
        <v>48</v>
      </c>
      <c r="AI307" s="77" t="str" cm="1">
        <f t="array" aca="1" ref="AI307" ca="1">_xlfn.IFS(ISBLANK(Unique_Data[[#This Row],[Updated Action]]),"Open",NOT(ISBLANK(Unique_Data[[#This Row],[Updated Action]])),"Finished",AND(NOT(ISBLANK(Unique_Data[[#This Row],[Updated Action]])),Unique_Data[[#This Row],[Due date]]&gt;=TODAY()),"In Progress",Unique_Data[[#This Row],[Due date]]&lt;TODAY(),"Overdue")</f>
        <v>Finished</v>
      </c>
      <c r="AJ307" s="33"/>
    </row>
    <row r="308" spans="1:36">
      <c r="A308" s="11">
        <v>1300000147</v>
      </c>
      <c r="B308" s="11" t="s">
        <v>20</v>
      </c>
      <c r="C308" s="11" t="s">
        <v>16</v>
      </c>
      <c r="D308" s="12">
        <v>46101</v>
      </c>
      <c r="E308" s="11" t="s">
        <v>13</v>
      </c>
      <c r="F308"/>
      <c r="G308"/>
      <c r="H308" s="35" t="s">
        <v>282</v>
      </c>
      <c r="I308" s="71">
        <v>46101.708333333336</v>
      </c>
      <c r="J308" s="71">
        <v>46101.715277777781</v>
      </c>
      <c r="K308" s="11">
        <v>0.17</v>
      </c>
      <c r="L308" s="72">
        <v>46082</v>
      </c>
      <c r="M308" s="73">
        <f>_xlfn.ISOWEEKNUM(Unique_Data[[#This Row],[Created On]])</f>
        <v>12</v>
      </c>
      <c r="N308" s="73">
        <f>60*Unique_Data[[#This Row],[Downtime (hr.)]]</f>
        <v>10.200000000000001</v>
      </c>
      <c r="O308" s="73" t="str" cm="1">
        <f t="array" ref="O308">_xlfn.LET(
    _xlpm.text, LOWER(H308),
    _xlpm.keywords, Table2[Keyword],
    _xlpm.score,
        _xlfn.BYROW(_xlpm.keywords,
            _xlfn.LAMBDA(_xlpm.k,
                SUM(--ISNUMBER(SEARCH(_xlfn.TEXTSPLIT(LOWER(_xlpm.k)," "), _xlpm.text)))
            )
        ),
    _xlpm.bestMatch, _xlfn.XMATCH(MAX(_xlpm.score), _xlpm.score),
    IF(MAX(_xlpm.score)=0, "Other", INDEX(_xlpm.keywords, _xlpm.bestMatch))
)</f>
        <v>Joystick</v>
      </c>
      <c r="P308" s="73" t="str">
        <f>IFERROR(INDEX(Table11[Failure Mode],MATCH(O308,Table11[Keyword],0)),"General Failure Mode")</f>
        <v>Joystick / Command Device Fault</v>
      </c>
      <c r="Q308" s="74" t="str">
        <f>IFERROR(INDEX(Table12[Failure Effect],MATCH(P308,Table12[Failure Mode],0)),"Operational performance degradation and need for maintenance review.")</f>
        <v>Poor or no operator input response, erratic movement commands, and cycle interruption.</v>
      </c>
      <c r="R308" s="73">
        <f>IFERROR(INDEX(Table13[Base Severity],MATCH(C308,Table13[Equipment Class],0)),6)</f>
        <v>8</v>
      </c>
      <c r="S308" s="73">
        <f>IFERROR(INDEX(Table2[Severity],MATCH(O308,Table2[Keyword],0)),0)</f>
        <v>5</v>
      </c>
      <c r="T308" s="73">
        <f>IFERROR(LOOKUP(N308,Table6[Minutes],Table6[Severity]),0)</f>
        <v>4</v>
      </c>
      <c r="U308" s="73">
        <f>MAX(ROUNDUP(AVERAGE(R308,T308),0),Unique_Data[[#This Row],[Keyword Severity]])</f>
        <v>6</v>
      </c>
      <c r="V308" s="73">
        <f>IFERROR(INDEX(Table5[Detectability],MATCH(O308,Table5[Keyword],0)),IFERROR(INDEX(Table13[Default Detectability],MATCH(C308,Table13[Equipment Class],0)),6))</f>
        <v>3</v>
      </c>
      <c r="W308" s="73">
        <f t="shared" si="16"/>
        <v>1</v>
      </c>
      <c r="X308" s="75">
        <f t="shared" si="17"/>
        <v>18</v>
      </c>
      <c r="Y308" s="74" t="str">
        <f>IFERROR(INDEX(Table10[Recommended Action],MATCH(O308,Table10[Keyword],0)),"Review failure &amp; perform RCA")</f>
        <v>Tighten/replace joystick and connectors; test in service mode.</v>
      </c>
      <c r="Z308" s="11" t="s">
        <v>14280</v>
      </c>
      <c r="AA308" s="31" t="s">
        <v>14353</v>
      </c>
      <c r="AB308" s="31" t="s">
        <v>14453</v>
      </c>
      <c r="AC308" s="73" t="str">
        <f t="shared" si="18"/>
        <v>Low</v>
      </c>
      <c r="AD308" s="76">
        <v>46203</v>
      </c>
      <c r="AE308" s="75">
        <f>Unique_Data[[#This Row],[Severity (S)]]</f>
        <v>6</v>
      </c>
      <c r="AF308" s="75" cm="1">
        <f t="array" ref="AF30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08" s="75" cm="1">
        <f t="array" ref="AG30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08" s="75">
        <f t="shared" si="19"/>
        <v>6</v>
      </c>
      <c r="AI308" s="77" t="str" cm="1">
        <f t="array" aca="1" ref="AI308" ca="1">_xlfn.IFS(ISBLANK(Unique_Data[[#This Row],[Updated Action]]),"Open",NOT(ISBLANK(Unique_Data[[#This Row],[Updated Action]])),"Finished",AND(NOT(ISBLANK(Unique_Data[[#This Row],[Updated Action]])),Unique_Data[[#This Row],[Due date]]&gt;=TODAY()),"In Progress",Unique_Data[[#This Row],[Due date]]&lt;TODAY(),"Overdue")</f>
        <v>Finished</v>
      </c>
      <c r="AJ308" s="33"/>
    </row>
    <row r="309" spans="1:36">
      <c r="A309" s="11">
        <v>1300000148</v>
      </c>
      <c r="B309" s="11" t="s">
        <v>61</v>
      </c>
      <c r="C309" s="11" t="s">
        <v>12</v>
      </c>
      <c r="D309" s="12">
        <v>46102</v>
      </c>
      <c r="E309" s="11" t="s">
        <v>13</v>
      </c>
      <c r="F309"/>
      <c r="G309"/>
      <c r="H309" s="35" t="s">
        <v>283</v>
      </c>
      <c r="I309" s="71">
        <v>46102.013888888891</v>
      </c>
      <c r="J309" s="71">
        <v>46102.017361111109</v>
      </c>
      <c r="K309" s="11">
        <v>0.08</v>
      </c>
      <c r="L309" s="72">
        <v>46082</v>
      </c>
      <c r="M309" s="73">
        <f>_xlfn.ISOWEEKNUM(Unique_Data[[#This Row],[Created On]])</f>
        <v>12</v>
      </c>
      <c r="N309" s="73">
        <f>60*Unique_Data[[#This Row],[Downtime (hr.)]]</f>
        <v>4.8</v>
      </c>
      <c r="O309" s="73" t="str" cm="1">
        <f t="array" ref="O309">_xlfn.LET(
    _xlpm.text, LOWER(H309),
    _xlpm.keywords, Table2[Keyword],
    _xlpm.score,
        _xlfn.BYROW(_xlpm.keywords,
            _xlfn.LAMBDA(_xlpm.k,
                SUM(--ISNUMBER(SEARCH(_xlfn.TEXTSPLIT(LOWER(_xlpm.k)," "), _xlpm.text)))
            )
        ),
    _xlpm.bestMatch, _xlfn.XMATCH(MAX(_xlpm.score), _xlpm.score),
    IF(MAX(_xlpm.score)=0, "Other", INDEX(_xlpm.keywords, _xlpm.bestMatch))
)</f>
        <v>Gate</v>
      </c>
      <c r="P309" s="73" t="str">
        <f>IFERROR(INDEX(Table11[Failure Mode],MATCH(O309,Table11[Keyword],0)),"General Failure Mode")</f>
        <v>Gate / Interlock Fault</v>
      </c>
      <c r="Q309" s="74" t="str">
        <f>IFERROR(INDEX(Table12[Failure Effect],MATCH(P309,Table12[Failure Mode],0)),"Operational performance degradation and need for maintenance review.")</f>
        <v>Access or permissive condition not met, causing motion inhibition and operational delay.</v>
      </c>
      <c r="R309" s="73">
        <f>IFERROR(INDEX(Table13[Base Severity],MATCH(C309,Table13[Equipment Class],0)),6)</f>
        <v>9</v>
      </c>
      <c r="S309" s="73">
        <f>IFERROR(INDEX(Table2[Severity],MATCH(O309,Table2[Keyword],0)),0)</f>
        <v>3</v>
      </c>
      <c r="T309" s="73">
        <f>IFERROR(LOOKUP(N309,Table6[Minutes],Table6[Severity]),0)</f>
        <v>3</v>
      </c>
      <c r="U309" s="73">
        <f>MAX(ROUNDUP(AVERAGE(R309,T309),0),Unique_Data[[#This Row],[Keyword Severity]])</f>
        <v>6</v>
      </c>
      <c r="V309" s="73">
        <f>IFERROR(INDEX(Table5[Detectability],MATCH(O309,Table5[Keyword],0)),IFERROR(INDEX(Table13[Default Detectability],MATCH(C309,Table13[Equipment Class],0)),6))</f>
        <v>4</v>
      </c>
      <c r="W309" s="73">
        <f t="shared" si="16"/>
        <v>1</v>
      </c>
      <c r="X309" s="75">
        <f t="shared" si="17"/>
        <v>24</v>
      </c>
      <c r="Y309" s="74" t="str">
        <f>IFERROR(INDEX(Table10[Recommended Action],MATCH(O309,Table10[Keyword],0)),"Review failure &amp; perform RCA")</f>
        <v>Service access/limit switches; lubricate and test interlocks.</v>
      </c>
      <c r="Z309" s="11" t="s">
        <v>14280</v>
      </c>
      <c r="AA309" s="31" t="s">
        <v>14386</v>
      </c>
      <c r="AB309" s="31" t="s">
        <v>14406</v>
      </c>
      <c r="AC309" s="73" t="str">
        <f t="shared" si="18"/>
        <v>Low</v>
      </c>
      <c r="AD309" s="76">
        <v>46143</v>
      </c>
      <c r="AE309" s="75">
        <f>Unique_Data[[#This Row],[Severity (S)]]</f>
        <v>6</v>
      </c>
      <c r="AF309" s="75" cm="1">
        <f t="array" ref="AF30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09" s="75" cm="1">
        <f t="array" ref="AG30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09" s="75">
        <f t="shared" si="19"/>
        <v>18</v>
      </c>
      <c r="AI309" s="77" t="str" cm="1">
        <f t="array" aca="1" ref="AI309" ca="1">_xlfn.IFS(ISBLANK(Unique_Data[[#This Row],[Updated Action]]),"Open",NOT(ISBLANK(Unique_Data[[#This Row],[Updated Action]])),"Finished",AND(NOT(ISBLANK(Unique_Data[[#This Row],[Updated Action]])),Unique_Data[[#This Row],[Due date]]&gt;=TODAY()),"In Progress",Unique_Data[[#This Row],[Due date]]&lt;TODAY(),"Overdue")</f>
        <v>Finished</v>
      </c>
      <c r="AJ309" s="33"/>
    </row>
    <row r="310" spans="1:36">
      <c r="A310" s="11">
        <v>1300000150</v>
      </c>
      <c r="B310" s="11" t="s">
        <v>106</v>
      </c>
      <c r="C310" s="11" t="s">
        <v>16</v>
      </c>
      <c r="D310" s="12">
        <v>46102</v>
      </c>
      <c r="E310" s="11" t="s">
        <v>13</v>
      </c>
      <c r="F310"/>
      <c r="G310"/>
      <c r="H310" s="35" t="s">
        <v>284</v>
      </c>
      <c r="I310" s="71">
        <v>46102.977777777778</v>
      </c>
      <c r="J310" s="71">
        <v>46102.986111111109</v>
      </c>
      <c r="K310" s="11">
        <v>0.2</v>
      </c>
      <c r="L310" s="72">
        <v>46082</v>
      </c>
      <c r="M310" s="73">
        <f>_xlfn.ISOWEEKNUM(Unique_Data[[#This Row],[Created On]])</f>
        <v>12</v>
      </c>
      <c r="N310" s="73">
        <f>60*Unique_Data[[#This Row],[Downtime (hr.)]]</f>
        <v>12</v>
      </c>
      <c r="O310" s="73" t="str" cm="1">
        <f t="array" ref="O310">_xlfn.LET(
    _xlpm.text, LOWER(H310),
    _xlpm.keywords, Table2[Keyword],
    _xlpm.score,
        _xlfn.BYROW(_xlpm.keywords,
            _xlfn.LAMBDA(_xlpm.k,
                SUM(--ISNUMBER(SEARCH(_xlfn.TEXTSPLIT(LOWER(_xlpm.k)," "), _xlpm.text)))
            )
        ),
    _xlpm.bestMatch, _xlfn.XMATCH(MAX(_xlpm.score), _xlpm.score),
    IF(MAX(_xlpm.score)=0, "Other", INDEX(_xlpm.keywords, _xlpm.bestMatch))
)</f>
        <v>No Trolley</v>
      </c>
      <c r="P310" s="73" t="str">
        <f>IFERROR(INDEX(Table11[Failure Mode],MATCH(O310,Table11[Keyword],0)),"General Failure Mode")</f>
        <v>Trolley Motion Failure</v>
      </c>
      <c r="Q310" s="74" t="str">
        <f>IFERROR(INDEX(Table12[Failure Effect],MATCH(P310,Table12[Failure Mode],0)),"Operational performance degradation and need for maintenance review.")</f>
        <v>Inability to position spreader correctly, cycle interruption, and handling delay.</v>
      </c>
      <c r="R310" s="73">
        <f>IFERROR(INDEX(Table13[Base Severity],MATCH(C310,Table13[Equipment Class],0)),6)</f>
        <v>8</v>
      </c>
      <c r="S310" s="73">
        <f>IFERROR(INDEX(Table2[Severity],MATCH(O310,Table2[Keyword],0)),0)</f>
        <v>6</v>
      </c>
      <c r="T310" s="73">
        <f>IFERROR(LOOKUP(N310,Table6[Minutes],Table6[Severity]),0)</f>
        <v>4</v>
      </c>
      <c r="U310" s="73">
        <f>MAX(ROUNDUP(AVERAGE(R310,T310),0),Unique_Data[[#This Row],[Keyword Severity]])</f>
        <v>6</v>
      </c>
      <c r="V310" s="73">
        <f>IFERROR(INDEX(Table5[Detectability],MATCH(O310,Table5[Keyword],0)),IFERROR(INDEX(Table13[Default Detectability],MATCH(C310,Table13[Equipment Class],0)),6))</f>
        <v>3</v>
      </c>
      <c r="W310" s="73">
        <f t="shared" si="16"/>
        <v>4</v>
      </c>
      <c r="X310" s="75">
        <f t="shared" si="17"/>
        <v>72</v>
      </c>
      <c r="Y310" s="74" t="str">
        <f>IFERROR(INDEX(Table10[Recommended Action],MATCH(O310,Table10[Keyword],0)),"Review failure &amp; perform RCA")</f>
        <v>Inspect trolley drives, cable reels and limit switches; test trolley inverter.</v>
      </c>
      <c r="Z310" s="11" t="s">
        <v>14271</v>
      </c>
      <c r="AA310" s="31" t="s">
        <v>14353</v>
      </c>
      <c r="AB310" s="31" t="s">
        <v>14453</v>
      </c>
      <c r="AC310" s="73" t="str">
        <f t="shared" si="18"/>
        <v>Low</v>
      </c>
      <c r="AD310" s="76">
        <v>46203</v>
      </c>
      <c r="AE310" s="75">
        <f>Unique_Data[[#This Row],[Severity (S)]]</f>
        <v>6</v>
      </c>
      <c r="AF310" s="75" cm="1">
        <f t="array" ref="AF3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10" s="75" cm="1">
        <f t="array" ref="AG3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10" s="75">
        <f t="shared" si="19"/>
        <v>18</v>
      </c>
      <c r="AI310" s="77" t="str" cm="1">
        <f t="array" aca="1" ref="AI310" ca="1">_xlfn.IFS(ISBLANK(Unique_Data[[#This Row],[Updated Action]]),"Open",NOT(ISBLANK(Unique_Data[[#This Row],[Updated Action]])),"Finished",AND(NOT(ISBLANK(Unique_Data[[#This Row],[Updated Action]])),Unique_Data[[#This Row],[Due date]]&gt;=TODAY()),"In Progress",Unique_Data[[#This Row],[Due date]]&lt;TODAY(),"Overdue")</f>
        <v>Finished</v>
      </c>
      <c r="AJ310" s="33"/>
    </row>
    <row r="311" spans="1:36">
      <c r="A311" s="11">
        <v>1300000151</v>
      </c>
      <c r="B311" s="11" t="s">
        <v>77</v>
      </c>
      <c r="C311" s="11" t="s">
        <v>16</v>
      </c>
      <c r="D311" s="12">
        <v>46103</v>
      </c>
      <c r="E311" s="11" t="s">
        <v>13</v>
      </c>
      <c r="F311"/>
      <c r="G311"/>
      <c r="H311" s="35" t="s">
        <v>285</v>
      </c>
      <c r="I311" s="71">
        <v>46103.091666666667</v>
      </c>
      <c r="J311" s="71">
        <v>46103.1</v>
      </c>
      <c r="K311" s="11">
        <v>0.2</v>
      </c>
      <c r="L311" s="72">
        <v>46082</v>
      </c>
      <c r="M311" s="73">
        <f>_xlfn.ISOWEEKNUM(Unique_Data[[#This Row],[Created On]])</f>
        <v>12</v>
      </c>
      <c r="N311" s="73">
        <f>60*Unique_Data[[#This Row],[Downtime (hr.)]]</f>
        <v>12</v>
      </c>
      <c r="O311" s="73" t="str" cm="1">
        <f t="array" ref="O311">_xlfn.LET(
    _xlpm.text, LOWER(H311),
    _xlpm.keywords, Table2[Keyword],
    _xlpm.score,
        _xlfn.BYROW(_xlpm.keywords,
            _xlfn.LAMBDA(_xlpm.k,
                SUM(--ISNUMBER(SEARCH(_xlfn.TEXTSPLIT(LOWER(_xlpm.k)," "), _xlpm.text)))
            )
        ),
    _xlpm.bestMatch, _xlfn.XMATCH(MAX(_xlpm.score), _xlpm.score),
    IF(MAX(_xlpm.score)=0, "Other", INDEX(_xlpm.keywords, _xlpm.bestMatch))
)</f>
        <v>No Trolley</v>
      </c>
      <c r="P311" s="73" t="str">
        <f>IFERROR(INDEX(Table11[Failure Mode],MATCH(O311,Table11[Keyword],0)),"General Failure Mode")</f>
        <v>Trolley Motion Failure</v>
      </c>
      <c r="Q311" s="74" t="str">
        <f>IFERROR(INDEX(Table12[Failure Effect],MATCH(P311,Table12[Failure Mode],0)),"Operational performance degradation and need for maintenance review.")</f>
        <v>Inability to position spreader correctly, cycle interruption, and handling delay.</v>
      </c>
      <c r="R311" s="73">
        <f>IFERROR(INDEX(Table13[Base Severity],MATCH(C311,Table13[Equipment Class],0)),6)</f>
        <v>8</v>
      </c>
      <c r="S311" s="73">
        <f>IFERROR(INDEX(Table2[Severity],MATCH(O311,Table2[Keyword],0)),0)</f>
        <v>6</v>
      </c>
      <c r="T311" s="73">
        <f>IFERROR(LOOKUP(N311,Table6[Minutes],Table6[Severity]),0)</f>
        <v>4</v>
      </c>
      <c r="U311" s="73">
        <f>MAX(ROUNDUP(AVERAGE(R311,T311),0),Unique_Data[[#This Row],[Keyword Severity]])</f>
        <v>6</v>
      </c>
      <c r="V311" s="73">
        <f>IFERROR(INDEX(Table5[Detectability],MATCH(O311,Table5[Keyword],0)),IFERROR(INDEX(Table13[Default Detectability],MATCH(C311,Table13[Equipment Class],0)),6))</f>
        <v>3</v>
      </c>
      <c r="W311" s="73">
        <f t="shared" si="16"/>
        <v>1</v>
      </c>
      <c r="X311" s="75">
        <f t="shared" si="17"/>
        <v>18</v>
      </c>
      <c r="Y311" s="74" t="str">
        <f>IFERROR(INDEX(Table10[Recommended Action],MATCH(O311,Table10[Keyword],0)),"Review failure &amp; perform RCA")</f>
        <v>Inspect trolley drives, cable reels and limit switches; test trolley inverter.</v>
      </c>
      <c r="Z311" s="11" t="s">
        <v>14271</v>
      </c>
      <c r="AA311" s="31" t="s">
        <v>14587</v>
      </c>
      <c r="AB311" s="31" t="s">
        <v>14588</v>
      </c>
      <c r="AC311" s="73" t="str">
        <f t="shared" si="18"/>
        <v>Low</v>
      </c>
      <c r="AD311" s="76">
        <v>46203</v>
      </c>
      <c r="AE311" s="75">
        <f>Unique_Data[[#This Row],[Severity (S)]]</f>
        <v>6</v>
      </c>
      <c r="AF311" s="75" cm="1">
        <f t="array" ref="AF3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11" s="75" cm="1">
        <f t="array" ref="AG3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11" s="75">
        <f t="shared" si="19"/>
        <v>12</v>
      </c>
      <c r="AI311" s="77" t="str" cm="1">
        <f t="array" aca="1" ref="AI311" ca="1">_xlfn.IFS(ISBLANK(Unique_Data[[#This Row],[Updated Action]]),"Open",NOT(ISBLANK(Unique_Data[[#This Row],[Updated Action]])),"Finished",AND(NOT(ISBLANK(Unique_Data[[#This Row],[Updated Action]])),Unique_Data[[#This Row],[Due date]]&gt;=TODAY()),"In Progress",Unique_Data[[#This Row],[Due date]]&lt;TODAY(),"Overdue")</f>
        <v>Finished</v>
      </c>
      <c r="AJ311" s="33"/>
    </row>
    <row r="312" spans="1:36">
      <c r="A312" s="11">
        <v>1300000152</v>
      </c>
      <c r="B312" s="11" t="s">
        <v>106</v>
      </c>
      <c r="C312" s="11" t="s">
        <v>16</v>
      </c>
      <c r="D312" s="12">
        <v>46103</v>
      </c>
      <c r="E312" s="11" t="s">
        <v>13</v>
      </c>
      <c r="F312"/>
      <c r="G312"/>
      <c r="H312" s="35" t="s">
        <v>285</v>
      </c>
      <c r="I312" s="71">
        <v>46103.125</v>
      </c>
      <c r="J312" s="71">
        <v>46103.131944444445</v>
      </c>
      <c r="K312" s="11">
        <v>0.17</v>
      </c>
      <c r="L312" s="72">
        <v>46082</v>
      </c>
      <c r="M312" s="73">
        <f>_xlfn.ISOWEEKNUM(Unique_Data[[#This Row],[Created On]])</f>
        <v>12</v>
      </c>
      <c r="N312" s="73">
        <f>60*Unique_Data[[#This Row],[Downtime (hr.)]]</f>
        <v>10.200000000000001</v>
      </c>
      <c r="O312" s="73" t="str" cm="1">
        <f t="array" ref="O312">_xlfn.LET(
    _xlpm.text, LOWER(H312),
    _xlpm.keywords, Table2[Keyword],
    _xlpm.score,
        _xlfn.BYROW(_xlpm.keywords,
            _xlfn.LAMBDA(_xlpm.k,
                SUM(--ISNUMBER(SEARCH(_xlfn.TEXTSPLIT(LOWER(_xlpm.k)," "), _xlpm.text)))
            )
        ),
    _xlpm.bestMatch, _xlfn.XMATCH(MAX(_xlpm.score), _xlpm.score),
    IF(MAX(_xlpm.score)=0, "Other", INDEX(_xlpm.keywords, _xlpm.bestMatch))
)</f>
        <v>No Trolley</v>
      </c>
      <c r="P312" s="73" t="str">
        <f>IFERROR(INDEX(Table11[Failure Mode],MATCH(O312,Table11[Keyword],0)),"General Failure Mode")</f>
        <v>Trolley Motion Failure</v>
      </c>
      <c r="Q312" s="74" t="str">
        <f>IFERROR(INDEX(Table12[Failure Effect],MATCH(P312,Table12[Failure Mode],0)),"Operational performance degradation and need for maintenance review.")</f>
        <v>Inability to position spreader correctly, cycle interruption, and handling delay.</v>
      </c>
      <c r="R312" s="73">
        <f>IFERROR(INDEX(Table13[Base Severity],MATCH(C312,Table13[Equipment Class],0)),6)</f>
        <v>8</v>
      </c>
      <c r="S312" s="73">
        <f>IFERROR(INDEX(Table2[Severity],MATCH(O312,Table2[Keyword],0)),0)</f>
        <v>6</v>
      </c>
      <c r="T312" s="73">
        <f>IFERROR(LOOKUP(N312,Table6[Minutes],Table6[Severity]),0)</f>
        <v>4</v>
      </c>
      <c r="U312" s="73">
        <f>MAX(ROUNDUP(AVERAGE(R312,T312),0),Unique_Data[[#This Row],[Keyword Severity]])</f>
        <v>6</v>
      </c>
      <c r="V312" s="73">
        <f>IFERROR(INDEX(Table5[Detectability],MATCH(O312,Table5[Keyword],0)),IFERROR(INDEX(Table13[Default Detectability],MATCH(C312,Table13[Equipment Class],0)),6))</f>
        <v>3</v>
      </c>
      <c r="W312" s="73">
        <f t="shared" si="16"/>
        <v>4</v>
      </c>
      <c r="X312" s="75">
        <f t="shared" si="17"/>
        <v>72</v>
      </c>
      <c r="Y312" s="74" t="str">
        <f>IFERROR(INDEX(Table10[Recommended Action],MATCH(O312,Table10[Keyword],0)),"Review failure &amp; perform RCA")</f>
        <v>Inspect trolley drives, cable reels and limit switches; test trolley inverter.</v>
      </c>
      <c r="Z312" s="11" t="s">
        <v>14271</v>
      </c>
      <c r="AA312" s="31" t="s">
        <v>14448</v>
      </c>
      <c r="AB312" s="32" t="s">
        <v>14589</v>
      </c>
      <c r="AC312" s="73" t="str">
        <f t="shared" si="18"/>
        <v>Low</v>
      </c>
      <c r="AD312" s="76">
        <v>46203</v>
      </c>
      <c r="AE312" s="75">
        <f>Unique_Data[[#This Row],[Severity (S)]]</f>
        <v>6</v>
      </c>
      <c r="AF312" s="75" cm="1">
        <f t="array" ref="AF3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12" s="75" cm="1">
        <f t="array" ref="AG3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12" s="75">
        <f t="shared" si="19"/>
        <v>72</v>
      </c>
      <c r="AI312" s="77" t="str" cm="1">
        <f t="array" aca="1" ref="AI312" ca="1">_xlfn.IFS(ISBLANK(Unique_Data[[#This Row],[Updated Action]]),"Open",NOT(ISBLANK(Unique_Data[[#This Row],[Updated Action]])),"Finished",AND(NOT(ISBLANK(Unique_Data[[#This Row],[Updated Action]])),Unique_Data[[#This Row],[Due date]]&gt;=TODAY()),"In Progress",Unique_Data[[#This Row],[Due date]]&lt;TODAY(),"Overdue")</f>
        <v>Finished</v>
      </c>
      <c r="AJ312" s="33"/>
    </row>
    <row r="313" spans="1:36">
      <c r="A313" s="11">
        <v>1300000153</v>
      </c>
      <c r="B313" s="11" t="s">
        <v>132</v>
      </c>
      <c r="C313" s="11" t="s">
        <v>16</v>
      </c>
      <c r="D313" s="12">
        <v>46103</v>
      </c>
      <c r="E313" s="11" t="s">
        <v>13</v>
      </c>
      <c r="F313"/>
      <c r="G313"/>
      <c r="H313" s="35" t="s">
        <v>285</v>
      </c>
      <c r="I313" s="71">
        <v>46103.145833333336</v>
      </c>
      <c r="J313" s="71">
        <v>46103.152777777781</v>
      </c>
      <c r="K313" s="11">
        <v>0.17</v>
      </c>
      <c r="L313" s="72">
        <v>46082</v>
      </c>
      <c r="M313" s="73">
        <f>_xlfn.ISOWEEKNUM(Unique_Data[[#This Row],[Created On]])</f>
        <v>12</v>
      </c>
      <c r="N313" s="73">
        <f>60*Unique_Data[[#This Row],[Downtime (hr.)]]</f>
        <v>10.200000000000001</v>
      </c>
      <c r="O313" s="73" t="str" cm="1">
        <f t="array" ref="O313">_xlfn.LET(
    _xlpm.text, LOWER(H313),
    _xlpm.keywords, Table2[Keyword],
    _xlpm.score,
        _xlfn.BYROW(_xlpm.keywords,
            _xlfn.LAMBDA(_xlpm.k,
                SUM(--ISNUMBER(SEARCH(_xlfn.TEXTSPLIT(LOWER(_xlpm.k)," "), _xlpm.text)))
            )
        ),
    _xlpm.bestMatch, _xlfn.XMATCH(MAX(_xlpm.score), _xlpm.score),
    IF(MAX(_xlpm.score)=0, "Other", INDEX(_xlpm.keywords, _xlpm.bestMatch))
)</f>
        <v>No Trolley</v>
      </c>
      <c r="P313" s="73" t="str">
        <f>IFERROR(INDEX(Table11[Failure Mode],MATCH(O313,Table11[Keyword],0)),"General Failure Mode")</f>
        <v>Trolley Motion Failure</v>
      </c>
      <c r="Q313" s="74" t="str">
        <f>IFERROR(INDEX(Table12[Failure Effect],MATCH(P313,Table12[Failure Mode],0)),"Operational performance degradation and need for maintenance review.")</f>
        <v>Inability to position spreader correctly, cycle interruption, and handling delay.</v>
      </c>
      <c r="R313" s="73">
        <f>IFERROR(INDEX(Table13[Base Severity],MATCH(C313,Table13[Equipment Class],0)),6)</f>
        <v>8</v>
      </c>
      <c r="S313" s="73">
        <f>IFERROR(INDEX(Table2[Severity],MATCH(O313,Table2[Keyword],0)),0)</f>
        <v>6</v>
      </c>
      <c r="T313" s="73">
        <f>IFERROR(LOOKUP(N313,Table6[Minutes],Table6[Severity]),0)</f>
        <v>4</v>
      </c>
      <c r="U313" s="73">
        <f>MAX(ROUNDUP(AVERAGE(R313,T313),0),Unique_Data[[#This Row],[Keyword Severity]])</f>
        <v>6</v>
      </c>
      <c r="V313" s="73">
        <f>IFERROR(INDEX(Table5[Detectability],MATCH(O313,Table5[Keyword],0)),IFERROR(INDEX(Table13[Default Detectability],MATCH(C313,Table13[Equipment Class],0)),6))</f>
        <v>3</v>
      </c>
      <c r="W313" s="73">
        <f t="shared" si="16"/>
        <v>6</v>
      </c>
      <c r="X313" s="75">
        <f t="shared" si="17"/>
        <v>108</v>
      </c>
      <c r="Y313" s="74" t="str">
        <f>IFERROR(INDEX(Table10[Recommended Action],MATCH(O313,Table10[Keyword],0)),"Review failure &amp; perform RCA")</f>
        <v>Inspect trolley drives, cable reels and limit switches; test trolley inverter.</v>
      </c>
      <c r="Z313" s="11" t="s">
        <v>14280</v>
      </c>
      <c r="AA313" s="31" t="s">
        <v>14581</v>
      </c>
      <c r="AB313" s="31" t="s">
        <v>14582</v>
      </c>
      <c r="AC313" s="73" t="str">
        <f t="shared" si="18"/>
        <v>Medium</v>
      </c>
      <c r="AD313" s="76">
        <v>46203</v>
      </c>
      <c r="AE313" s="75">
        <f>Unique_Data[[#This Row],[Severity (S)]]</f>
        <v>6</v>
      </c>
      <c r="AF313" s="75" cm="1">
        <f t="array" ref="AF3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13" s="75" cm="1">
        <f t="array" ref="AG3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13" s="75">
        <f t="shared" si="19"/>
        <v>24</v>
      </c>
      <c r="AI313" s="77" t="str" cm="1">
        <f t="array" aca="1" ref="AI313" ca="1">_xlfn.IFS(ISBLANK(Unique_Data[[#This Row],[Updated Action]]),"Open",NOT(ISBLANK(Unique_Data[[#This Row],[Updated Action]])),"Finished",AND(NOT(ISBLANK(Unique_Data[[#This Row],[Updated Action]])),Unique_Data[[#This Row],[Due date]]&gt;=TODAY()),"In Progress",Unique_Data[[#This Row],[Due date]]&lt;TODAY(),"Overdue")</f>
        <v>Finished</v>
      </c>
      <c r="AJ313" s="33"/>
    </row>
    <row r="314" spans="1:36">
      <c r="A314" s="11">
        <v>1300000154</v>
      </c>
      <c r="B314" s="11" t="s">
        <v>51</v>
      </c>
      <c r="C314" s="11" t="s">
        <v>16</v>
      </c>
      <c r="D314" s="12">
        <v>46103</v>
      </c>
      <c r="E314" s="11" t="s">
        <v>13</v>
      </c>
      <c r="F314"/>
      <c r="G314"/>
      <c r="H314" s="35" t="s">
        <v>120</v>
      </c>
      <c r="I314" s="71">
        <v>46103.196527777778</v>
      </c>
      <c r="J314" s="71">
        <v>46103.205555555556</v>
      </c>
      <c r="K314" s="11">
        <v>0.22</v>
      </c>
      <c r="L314" s="72">
        <v>46082</v>
      </c>
      <c r="M314" s="73">
        <f>_xlfn.ISOWEEKNUM(Unique_Data[[#This Row],[Created On]])</f>
        <v>12</v>
      </c>
      <c r="N314" s="73">
        <f>60*Unique_Data[[#This Row],[Downtime (hr.)]]</f>
        <v>13.2</v>
      </c>
      <c r="O314" s="73" t="str" cm="1">
        <f t="array" ref="O314">_xlfn.LET(
    _xlpm.text, LOWER(H314),
    _xlpm.keywords, Table2[Keyword],
    _xlpm.score,
        _xlfn.BYROW(_xlpm.keywords,
            _xlfn.LAMBDA(_xlpm.k,
                SUM(--ISNUMBER(SEARCH(_xlfn.TEXTSPLIT(LOWER(_xlpm.k)," "), _xlpm.text)))
            )
        ),
    _xlpm.bestMatch, _xlfn.XMATCH(MAX(_xlpm.score), _xlpm.score),
    IF(MAX(_xlpm.score)=0, "Other", INDEX(_xlpm.keywords, _xlpm.bestMatch))
)</f>
        <v>No Control</v>
      </c>
      <c r="P314" s="73" t="str">
        <f>IFERROR(INDEX(Table11[Failure Mode],MATCH(O314,Table11[Keyword],0)),"General Failure Mode")</f>
        <v>Control System Unavailable</v>
      </c>
      <c r="Q314" s="74" t="str">
        <f>IFERROR(INDEX(Table12[Failure Effect],MATCH(P314,Table12[Failure Mode],0)),"Operational performance degradation and need for maintenance review.")</f>
        <v>Loss of command response, unsafe operating condition, and immediate operational downtime.</v>
      </c>
      <c r="R314" s="73">
        <f>IFERROR(INDEX(Table13[Base Severity],MATCH(C314,Table13[Equipment Class],0)),6)</f>
        <v>8</v>
      </c>
      <c r="S314" s="73">
        <f>IFERROR(INDEX(Table2[Severity],MATCH(O314,Table2[Keyword],0)),0)</f>
        <v>6</v>
      </c>
      <c r="T314" s="73">
        <f>IFERROR(LOOKUP(N314,Table6[Minutes],Table6[Severity]),0)</f>
        <v>4</v>
      </c>
      <c r="U314" s="73">
        <f>MAX(ROUNDUP(AVERAGE(R314,T314),0),Unique_Data[[#This Row],[Keyword Severity]])</f>
        <v>6</v>
      </c>
      <c r="V314" s="73">
        <f>IFERROR(INDEX(Table5[Detectability],MATCH(O314,Table5[Keyword],0)),IFERROR(INDEX(Table13[Default Detectability],MATCH(C314,Table13[Equipment Class],0)),6))</f>
        <v>2</v>
      </c>
      <c r="W314" s="73">
        <f t="shared" si="16"/>
        <v>4</v>
      </c>
      <c r="X314" s="75">
        <f t="shared" si="17"/>
        <v>48</v>
      </c>
      <c r="Y314" s="74" t="str">
        <f>IFERROR(INDEX(Table10[Recommended Action],MATCH(O314,Table10[Keyword],0)),"Review failure &amp; perform RCA")</f>
        <v>Check control PLC, HMI comms, E-stop circuits; reload software if needed.</v>
      </c>
      <c r="Z314" s="11" t="s">
        <v>14271</v>
      </c>
      <c r="AA314" s="31" t="s">
        <v>14353</v>
      </c>
      <c r="AB314" s="31" t="s">
        <v>14453</v>
      </c>
      <c r="AC314" s="73" t="str">
        <f t="shared" si="18"/>
        <v>Low</v>
      </c>
      <c r="AD314" s="76">
        <v>46203</v>
      </c>
      <c r="AE314" s="75">
        <f>Unique_Data[[#This Row],[Severity (S)]]</f>
        <v>6</v>
      </c>
      <c r="AF314" s="75" cm="1">
        <f t="array" ref="AF3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14" s="75" cm="1">
        <f t="array" ref="AG3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14" s="75">
        <f t="shared" si="19"/>
        <v>18</v>
      </c>
      <c r="AI314" s="77" t="str" cm="1">
        <f t="array" aca="1" ref="AI314" ca="1">_xlfn.IFS(ISBLANK(Unique_Data[[#This Row],[Updated Action]]),"Open",NOT(ISBLANK(Unique_Data[[#This Row],[Updated Action]])),"Finished",AND(NOT(ISBLANK(Unique_Data[[#This Row],[Updated Action]])),Unique_Data[[#This Row],[Due date]]&gt;=TODAY()),"In Progress",Unique_Data[[#This Row],[Due date]]&lt;TODAY(),"Overdue")</f>
        <v>Finished</v>
      </c>
      <c r="AJ314" s="33"/>
    </row>
    <row r="315" spans="1:36">
      <c r="A315" s="11">
        <v>1300000155</v>
      </c>
      <c r="B315" s="11" t="s">
        <v>79</v>
      </c>
      <c r="C315" s="11" t="s">
        <v>16</v>
      </c>
      <c r="D315" s="12">
        <v>46103</v>
      </c>
      <c r="E315" s="11" t="s">
        <v>13</v>
      </c>
      <c r="F315"/>
      <c r="G315"/>
      <c r="H315" s="35" t="s">
        <v>157</v>
      </c>
      <c r="I315" s="71">
        <v>46103.277777777781</v>
      </c>
      <c r="J315" s="71">
        <v>46103.286111111112</v>
      </c>
      <c r="K315" s="11">
        <v>0.2</v>
      </c>
      <c r="L315" s="72">
        <v>46082</v>
      </c>
      <c r="M315" s="73">
        <f>_xlfn.ISOWEEKNUM(Unique_Data[[#This Row],[Created On]])</f>
        <v>12</v>
      </c>
      <c r="N315" s="73">
        <f>60*Unique_Data[[#This Row],[Downtime (hr.)]]</f>
        <v>12</v>
      </c>
      <c r="O315" s="73" t="str" cm="1">
        <f t="array" ref="O315">_xlfn.LET(
    _xlpm.text, LOWER(H315),
    _xlpm.keywords, Table2[Keyword],
    _xlpm.score,
        _xlfn.BYROW(_xlpm.keywords,
            _xlfn.LAMBDA(_xlpm.k,
                SUM(--ISNUMBER(SEARCH(_xlfn.TEXTSPLIT(LOWER(_xlpm.k)," "), _xlpm.text)))
            )
        ),
    _xlpm.bestMatch, _xlfn.XMATCH(MAX(_xlpm.score), _xlpm.score),
    IF(MAX(_xlpm.score)=0, "Other", INDEX(_xlpm.keywords, _xlpm.bestMatch))
)</f>
        <v>No Gantry</v>
      </c>
      <c r="P315" s="73" t="str">
        <f>IFERROR(INDEX(Table11[Failure Mode],MATCH(O315,Table11[Keyword],0)),"General Failure Mode")</f>
        <v>Gantry Motion Failure</v>
      </c>
      <c r="Q315" s="74" t="str">
        <f>IFERROR(INDEX(Table12[Failure Effect],MATCH(P315,Table12[Failure Mode],0)),"Operational performance degradation and need for maintenance review.")</f>
        <v>Equipment cannot travel to position, causing job delay, queue buildup, and lower productivity.</v>
      </c>
      <c r="R315" s="73">
        <f>IFERROR(INDEX(Table13[Base Severity],MATCH(C315,Table13[Equipment Class],0)),6)</f>
        <v>8</v>
      </c>
      <c r="S315" s="73">
        <f>IFERROR(INDEX(Table2[Severity],MATCH(O315,Table2[Keyword],0)),0)</f>
        <v>6</v>
      </c>
      <c r="T315" s="73">
        <f>IFERROR(LOOKUP(N315,Table6[Minutes],Table6[Severity]),0)</f>
        <v>4</v>
      </c>
      <c r="U315" s="73">
        <f>MAX(ROUNDUP(AVERAGE(R315,T315),0),Unique_Data[[#This Row],[Keyword Severity]])</f>
        <v>6</v>
      </c>
      <c r="V315" s="73">
        <f>IFERROR(INDEX(Table5[Detectability],MATCH(O315,Table5[Keyword],0)),IFERROR(INDEX(Table13[Default Detectability],MATCH(C315,Table13[Equipment Class],0)),6))</f>
        <v>3</v>
      </c>
      <c r="W315" s="73">
        <f t="shared" si="16"/>
        <v>7</v>
      </c>
      <c r="X315" s="75">
        <f t="shared" si="17"/>
        <v>126</v>
      </c>
      <c r="Y315" s="74" t="str">
        <f>IFERROR(INDEX(Table10[Recommended Action],MATCH(O315,Table10[Keyword],0)),"Review failure &amp; perform RCA")</f>
        <v>Inspect busbar/limit switches, travel drives and interlocks; test inverter and alignment.</v>
      </c>
      <c r="Z315" s="11" t="s">
        <v>14271</v>
      </c>
      <c r="AA315" s="31" t="s">
        <v>14448</v>
      </c>
      <c r="AB315" s="31" t="s">
        <v>14589</v>
      </c>
      <c r="AC315" s="73" t="str">
        <f t="shared" si="18"/>
        <v>Medium</v>
      </c>
      <c r="AD315" s="76">
        <v>46203</v>
      </c>
      <c r="AE315" s="75">
        <f>Unique_Data[[#This Row],[Severity (S)]]</f>
        <v>6</v>
      </c>
      <c r="AF315" s="75" cm="1">
        <f t="array" ref="AF3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15" s="75" cm="1">
        <f t="array" ref="AG3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15" s="75">
        <f t="shared" si="19"/>
        <v>126</v>
      </c>
      <c r="AI315" s="77" t="str" cm="1">
        <f t="array" aca="1" ref="AI315" ca="1">_xlfn.IFS(ISBLANK(Unique_Data[[#This Row],[Updated Action]]),"Open",NOT(ISBLANK(Unique_Data[[#This Row],[Updated Action]])),"Finished",AND(NOT(ISBLANK(Unique_Data[[#This Row],[Updated Action]])),Unique_Data[[#This Row],[Due date]]&gt;=TODAY()),"In Progress",Unique_Data[[#This Row],[Due date]]&lt;TODAY(),"Overdue")</f>
        <v>Finished</v>
      </c>
      <c r="AJ315" s="33"/>
    </row>
    <row r="316" spans="1:36">
      <c r="A316" s="11">
        <v>1300000156</v>
      </c>
      <c r="B316" s="11" t="s">
        <v>77</v>
      </c>
      <c r="C316" s="11" t="s">
        <v>16</v>
      </c>
      <c r="D316" s="12">
        <v>46103</v>
      </c>
      <c r="E316" s="11" t="s">
        <v>13</v>
      </c>
      <c r="F316"/>
      <c r="G316"/>
      <c r="H316" s="35" t="s">
        <v>286</v>
      </c>
      <c r="I316" s="71">
        <v>46103.454861111109</v>
      </c>
      <c r="J316" s="71">
        <v>46103.461805555555</v>
      </c>
      <c r="K316" s="11">
        <v>0.17</v>
      </c>
      <c r="L316" s="72">
        <v>46082</v>
      </c>
      <c r="M316" s="73">
        <f>_xlfn.ISOWEEKNUM(Unique_Data[[#This Row],[Created On]])</f>
        <v>12</v>
      </c>
      <c r="N316" s="73">
        <f>60*Unique_Data[[#This Row],[Downtime (hr.)]]</f>
        <v>10.200000000000001</v>
      </c>
      <c r="O316" s="73" t="str" cm="1">
        <f t="array" ref="O316">_xlfn.LET(
    _xlpm.text, LOWER(H316),
    _xlpm.keywords, Table2[Keyword],
    _xlpm.score,
        _xlfn.BYROW(_xlpm.keywords,
            _xlfn.LAMBDA(_xlpm.k,
                SUM(--ISNUMBER(SEARCH(_xlfn.TEXTSPLIT(LOWER(_xlpm.k)," "), _xlpm.text)))
            )
        ),
    _xlpm.bestMatch, _xlfn.XMATCH(MAX(_xlpm.score), _xlpm.score),
    IF(MAX(_xlpm.score)=0, "Other", INDEX(_xlpm.keywords, _xlpm.bestMatch))
)</f>
        <v>No Gantry</v>
      </c>
      <c r="P316" s="73" t="str">
        <f>IFERROR(INDEX(Table11[Failure Mode],MATCH(O316,Table11[Keyword],0)),"General Failure Mode")</f>
        <v>Gantry Motion Failure</v>
      </c>
      <c r="Q316" s="74" t="str">
        <f>IFERROR(INDEX(Table12[Failure Effect],MATCH(P316,Table12[Failure Mode],0)),"Operational performance degradation and need for maintenance review.")</f>
        <v>Equipment cannot travel to position, causing job delay, queue buildup, and lower productivity.</v>
      </c>
      <c r="R316" s="73">
        <f>IFERROR(INDEX(Table13[Base Severity],MATCH(C316,Table13[Equipment Class],0)),6)</f>
        <v>8</v>
      </c>
      <c r="S316" s="73">
        <f>IFERROR(INDEX(Table2[Severity],MATCH(O316,Table2[Keyword],0)),0)</f>
        <v>6</v>
      </c>
      <c r="T316" s="73">
        <f>IFERROR(LOOKUP(N316,Table6[Minutes],Table6[Severity]),0)</f>
        <v>4</v>
      </c>
      <c r="U316" s="73">
        <f>MAX(ROUNDUP(AVERAGE(R316,T316),0),Unique_Data[[#This Row],[Keyword Severity]])</f>
        <v>6</v>
      </c>
      <c r="V316" s="73">
        <f>IFERROR(INDEX(Table5[Detectability],MATCH(O316,Table5[Keyword],0)),IFERROR(INDEX(Table13[Default Detectability],MATCH(C316,Table13[Equipment Class],0)),6))</f>
        <v>3</v>
      </c>
      <c r="W316" s="73">
        <f t="shared" si="16"/>
        <v>5</v>
      </c>
      <c r="X316" s="75">
        <f t="shared" si="17"/>
        <v>90</v>
      </c>
      <c r="Y316" s="74" t="str">
        <f>IFERROR(INDEX(Table10[Recommended Action],MATCH(O316,Table10[Keyword],0)),"Review failure &amp; perform RCA")</f>
        <v>Inspect busbar/limit switches, travel drives and interlocks; test inverter and alignment.</v>
      </c>
      <c r="Z316" s="11" t="s">
        <v>14271</v>
      </c>
      <c r="AA316" s="31" t="s">
        <v>14353</v>
      </c>
      <c r="AB316" s="31" t="s">
        <v>14453</v>
      </c>
      <c r="AC316" s="73" t="str">
        <f t="shared" si="18"/>
        <v>Low</v>
      </c>
      <c r="AD316" s="76">
        <v>46203</v>
      </c>
      <c r="AE316" s="75">
        <f>Unique_Data[[#This Row],[Severity (S)]]</f>
        <v>6</v>
      </c>
      <c r="AF316" s="75" cm="1">
        <f t="array" ref="AF3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16" s="75" cm="1">
        <f t="array" ref="AG3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16" s="75">
        <f t="shared" si="19"/>
        <v>24</v>
      </c>
      <c r="AI316" s="77" t="str" cm="1">
        <f t="array" aca="1" ref="AI316" ca="1">_xlfn.IFS(ISBLANK(Unique_Data[[#This Row],[Updated Action]]),"Open",NOT(ISBLANK(Unique_Data[[#This Row],[Updated Action]])),"Finished",AND(NOT(ISBLANK(Unique_Data[[#This Row],[Updated Action]])),Unique_Data[[#This Row],[Due date]]&gt;=TODAY()),"In Progress",Unique_Data[[#This Row],[Due date]]&lt;TODAY(),"Overdue")</f>
        <v>Finished</v>
      </c>
      <c r="AJ316" s="33"/>
    </row>
    <row r="317" spans="1:36">
      <c r="A317" s="11">
        <v>1300000157</v>
      </c>
      <c r="B317" s="11" t="s">
        <v>15</v>
      </c>
      <c r="C317" s="11" t="s">
        <v>16</v>
      </c>
      <c r="D317" s="12">
        <v>46106</v>
      </c>
      <c r="E317" s="11" t="s">
        <v>13</v>
      </c>
      <c r="F317"/>
      <c r="G317"/>
      <c r="H317" s="35" t="s">
        <v>275</v>
      </c>
      <c r="I317" s="71">
        <v>46106.449305555558</v>
      </c>
      <c r="J317" s="71">
        <v>46106.459722222222</v>
      </c>
      <c r="K317" s="11">
        <v>0.25</v>
      </c>
      <c r="L317" s="72">
        <v>46082</v>
      </c>
      <c r="M317" s="73">
        <f>_xlfn.ISOWEEKNUM(Unique_Data[[#This Row],[Created On]])</f>
        <v>13</v>
      </c>
      <c r="N317" s="73">
        <f>60*Unique_Data[[#This Row],[Downtime (hr.)]]</f>
        <v>15</v>
      </c>
      <c r="O317" s="73" t="str" cm="1">
        <f t="array" ref="O317">_xlfn.LET(
    _xlpm.text, LOWER(H317),
    _xlpm.keywords, Table2[Keyword],
    _xlpm.score,
        _xlfn.BYROW(_xlpm.keywords,
            _xlfn.LAMBDA(_xlpm.k,
                SUM(--ISNUMBER(SEARCH(_xlfn.TEXTSPLIT(LOWER(_xlpm.k)," "), _xlpm.text)))
            )
        ),
    _xlpm.bestMatch, _xlfn.XMATCH(MAX(_xlpm.score), _xlpm.score),
    IF(MAX(_xlpm.score)=0, "Other", INDEX(_xlpm.keywords, _xlpm.bestMatch))
)</f>
        <v>No Hoist</v>
      </c>
      <c r="P317" s="73" t="str">
        <f>IFERROR(INDEX(Table11[Failure Mode],MATCH(O317,Table11[Keyword],0)),"General Failure Mode")</f>
        <v>Hoist Motion Failure</v>
      </c>
      <c r="Q317" s="74" t="str">
        <f>IFERROR(INDEX(Table12[Failure Effect],MATCH(P317,Table12[Failure Mode],0)),"Operational performance degradation and need for maintenance review.")</f>
        <v>Unable to lift/lower load, container handling interruption, and berth or yard productivity loss.</v>
      </c>
      <c r="R317" s="73">
        <f>IFERROR(INDEX(Table13[Base Severity],MATCH(C317,Table13[Equipment Class],0)),6)</f>
        <v>8</v>
      </c>
      <c r="S317" s="73">
        <f>IFERROR(INDEX(Table2[Severity],MATCH(O317,Table2[Keyword],0)),0)</f>
        <v>6</v>
      </c>
      <c r="T317" s="73">
        <f>IFERROR(LOOKUP(N317,Table6[Minutes],Table6[Severity]),0)</f>
        <v>4</v>
      </c>
      <c r="U317" s="73">
        <f>MAX(ROUNDUP(AVERAGE(R317,T317),0),Unique_Data[[#This Row],[Keyword Severity]])</f>
        <v>6</v>
      </c>
      <c r="V317" s="73">
        <f>IFERROR(INDEX(Table5[Detectability],MATCH(O317,Table5[Keyword],0)),IFERROR(INDEX(Table13[Default Detectability],MATCH(C317,Table13[Equipment Class],0)),6))</f>
        <v>3</v>
      </c>
      <c r="W317" s="73">
        <f t="shared" si="16"/>
        <v>8</v>
      </c>
      <c r="X317" s="75">
        <f t="shared" si="17"/>
        <v>144</v>
      </c>
      <c r="Y317" s="74" t="str">
        <f>IFERROR(INDEX(Table10[Recommended Action],MATCH(O317,Table10[Keyword],0)),"Review failure &amp; perform RCA")</f>
        <v>Check hoist brakes, over-travel limit switches, inverter alarms, motor and encoder.</v>
      </c>
      <c r="Z317" s="11" t="s">
        <v>14271</v>
      </c>
      <c r="AA317" s="31" t="s">
        <v>14446</v>
      </c>
      <c r="AB317" s="31" t="s">
        <v>14580</v>
      </c>
      <c r="AC317" s="73" t="str">
        <f t="shared" si="18"/>
        <v>Medium</v>
      </c>
      <c r="AD317" s="76">
        <v>46204</v>
      </c>
      <c r="AE317" s="75">
        <f>Unique_Data[[#This Row],[Severity (S)]]</f>
        <v>6</v>
      </c>
      <c r="AF317" s="75" cm="1">
        <f t="array" ref="AF3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17" s="75" cm="1">
        <f t="array" ref="AG3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17" s="75">
        <f t="shared" si="19"/>
        <v>84</v>
      </c>
      <c r="AI317" s="77" t="str" cm="1">
        <f t="array" aca="1" ref="AI317" ca="1">_xlfn.IFS(ISBLANK(Unique_Data[[#This Row],[Updated Action]]),"Open",NOT(ISBLANK(Unique_Data[[#This Row],[Updated Action]])),"Finished",AND(NOT(ISBLANK(Unique_Data[[#This Row],[Updated Action]])),Unique_Data[[#This Row],[Due date]]&gt;=TODAY()),"In Progress",Unique_Data[[#This Row],[Due date]]&lt;TODAY(),"Overdue")</f>
        <v>Finished</v>
      </c>
      <c r="AJ317" s="33"/>
    </row>
    <row r="318" spans="1:36">
      <c r="A318" s="11">
        <v>1300000158</v>
      </c>
      <c r="B318" s="11" t="s">
        <v>114</v>
      </c>
      <c r="C318" s="11" t="s">
        <v>16</v>
      </c>
      <c r="D318" s="12">
        <v>46107</v>
      </c>
      <c r="E318" s="11" t="s">
        <v>13</v>
      </c>
      <c r="F318"/>
      <c r="G318"/>
      <c r="H318" s="35" t="s">
        <v>188</v>
      </c>
      <c r="I318" s="71">
        <v>46106.84375</v>
      </c>
      <c r="J318" s="71">
        <v>46106.875</v>
      </c>
      <c r="K318" s="11">
        <v>0.75</v>
      </c>
      <c r="L318" s="72">
        <v>46082</v>
      </c>
      <c r="M318" s="73">
        <f>_xlfn.ISOWEEKNUM(Unique_Data[[#This Row],[Created On]])</f>
        <v>13</v>
      </c>
      <c r="N318" s="73">
        <f>60*Unique_Data[[#This Row],[Downtime (hr.)]]</f>
        <v>45</v>
      </c>
      <c r="O318" s="73" t="str" cm="1">
        <f t="array" ref="O318">_xlfn.LET(
    _xlpm.text, LOWER(H318),
    _xlpm.keywords, Table2[Keyword],
    _xlpm.score,
        _xlfn.BYROW(_xlpm.keywords,
            _xlfn.LAMBDA(_xlpm.k,
                SUM(--ISNUMBER(SEARCH(_xlfn.TEXTSPLIT(LOWER(_xlpm.k)," "), _xlpm.text)))
            )
        ),
    _xlpm.bestMatch, _xlfn.XMATCH(MAX(_xlpm.score), _xlpm.score),
    IF(MAX(_xlpm.score)=0, "Other", INDEX(_xlpm.keywords, _xlpm.bestMatch))
)</f>
        <v>No Control</v>
      </c>
      <c r="P318" s="73" t="str">
        <f>IFERROR(INDEX(Table11[Failure Mode],MATCH(O318,Table11[Keyword],0)),"General Failure Mode")</f>
        <v>Control System Unavailable</v>
      </c>
      <c r="Q318" s="74" t="str">
        <f>IFERROR(INDEX(Table12[Failure Effect],MATCH(P318,Table12[Failure Mode],0)),"Operational performance degradation and need for maintenance review.")</f>
        <v>Loss of command response, unsafe operating condition, and immediate operational downtime.</v>
      </c>
      <c r="R318" s="73">
        <f>IFERROR(INDEX(Table13[Base Severity],MATCH(C318,Table13[Equipment Class],0)),6)</f>
        <v>8</v>
      </c>
      <c r="S318" s="73">
        <f>IFERROR(INDEX(Table2[Severity],MATCH(O318,Table2[Keyword],0)),0)</f>
        <v>6</v>
      </c>
      <c r="T318" s="73">
        <f>IFERROR(LOOKUP(N318,Table6[Minutes],Table6[Severity]),0)</f>
        <v>5</v>
      </c>
      <c r="U318" s="73">
        <f>MAX(ROUNDUP(AVERAGE(R318,T318),0),Unique_Data[[#This Row],[Keyword Severity]])</f>
        <v>7</v>
      </c>
      <c r="V318" s="73">
        <f>IFERROR(INDEX(Table5[Detectability],MATCH(O318,Table5[Keyword],0)),IFERROR(INDEX(Table13[Default Detectability],MATCH(C318,Table13[Equipment Class],0)),6))</f>
        <v>2</v>
      </c>
      <c r="W318" s="73">
        <f t="shared" si="16"/>
        <v>8</v>
      </c>
      <c r="X318" s="75">
        <f t="shared" si="17"/>
        <v>112</v>
      </c>
      <c r="Y318" s="74" t="str">
        <f>IFERROR(INDEX(Table10[Recommended Action],MATCH(O318,Table10[Keyword],0)),"Review failure &amp; perform RCA")</f>
        <v>Check control PLC, HMI comms, E-stop circuits; reload software if needed.</v>
      </c>
      <c r="Z318" s="11" t="s">
        <v>14271</v>
      </c>
      <c r="AA318" s="31" t="s">
        <v>14386</v>
      </c>
      <c r="AB318" s="31" t="s">
        <v>14522</v>
      </c>
      <c r="AC318" s="73" t="str">
        <f t="shared" si="18"/>
        <v>Medium</v>
      </c>
      <c r="AD318" s="76">
        <v>46203</v>
      </c>
      <c r="AE318" s="75">
        <f>Unique_Data[[#This Row],[Severity (S)]]</f>
        <v>7</v>
      </c>
      <c r="AF318" s="75" cm="1">
        <f t="array" ref="AF3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18" s="75" cm="1">
        <f t="array" ref="AG3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318" s="75">
        <f t="shared" si="19"/>
        <v>112</v>
      </c>
      <c r="AI318" s="77" t="str" cm="1">
        <f t="array" aca="1" ref="AI318" ca="1">_xlfn.IFS(ISBLANK(Unique_Data[[#This Row],[Updated Action]]),"Open",NOT(ISBLANK(Unique_Data[[#This Row],[Updated Action]])),"Finished",AND(NOT(ISBLANK(Unique_Data[[#This Row],[Updated Action]])),Unique_Data[[#This Row],[Due date]]&gt;=TODAY()),"In Progress",Unique_Data[[#This Row],[Due date]]&lt;TODAY(),"Overdue")</f>
        <v>Finished</v>
      </c>
      <c r="AJ318" s="33"/>
    </row>
    <row r="319" spans="1:36">
      <c r="A319" s="11">
        <v>1300000159</v>
      </c>
      <c r="B319" s="11" t="s">
        <v>87</v>
      </c>
      <c r="C319" s="11" t="s">
        <v>16</v>
      </c>
      <c r="D319" s="12">
        <v>46107</v>
      </c>
      <c r="E319" s="11" t="s">
        <v>13</v>
      </c>
      <c r="F319"/>
      <c r="G319"/>
      <c r="H319" s="35" t="s">
        <v>287</v>
      </c>
      <c r="I319" s="71">
        <v>46106.927083333336</v>
      </c>
      <c r="J319" s="71">
        <v>46106.9375</v>
      </c>
      <c r="K319" s="11">
        <v>0.25</v>
      </c>
      <c r="L319" s="72">
        <v>46082</v>
      </c>
      <c r="M319" s="73">
        <f>_xlfn.ISOWEEKNUM(Unique_Data[[#This Row],[Created On]])</f>
        <v>13</v>
      </c>
      <c r="N319" s="73">
        <f>60*Unique_Data[[#This Row],[Downtime (hr.)]]</f>
        <v>15</v>
      </c>
      <c r="O319" s="73" t="str" cm="1">
        <f t="array" ref="O319">_xlfn.LET(
    _xlpm.text, LOWER(H319),
    _xlpm.keywords, Table2[Keyword],
    _xlpm.score,
        _xlfn.BYROW(_xlpm.keywords,
            _xlfn.LAMBDA(_xlpm.k,
                SUM(--ISNUMBER(SEARCH(_xlfn.TEXTSPLIT(LOWER(_xlpm.k)," "), _xlpm.text)))
            )
        ),
    _xlpm.bestMatch, _xlfn.XMATCH(MAX(_xlpm.score), _xlpm.score),
    IF(MAX(_xlpm.score)=0, "Other", INDEX(_xlpm.keywords, _xlpm.bestMatch))
)</f>
        <v>No Hoist</v>
      </c>
      <c r="P319" s="73" t="str">
        <f>IFERROR(INDEX(Table11[Failure Mode],MATCH(O319,Table11[Keyword],0)),"General Failure Mode")</f>
        <v>Hoist Motion Failure</v>
      </c>
      <c r="Q319" s="74" t="str">
        <f>IFERROR(INDEX(Table12[Failure Effect],MATCH(P319,Table12[Failure Mode],0)),"Operational performance degradation and need for maintenance review.")</f>
        <v>Unable to lift/lower load, container handling interruption, and berth or yard productivity loss.</v>
      </c>
      <c r="R319" s="73">
        <f>IFERROR(INDEX(Table13[Base Severity],MATCH(C319,Table13[Equipment Class],0)),6)</f>
        <v>8</v>
      </c>
      <c r="S319" s="73">
        <f>IFERROR(INDEX(Table2[Severity],MATCH(O319,Table2[Keyword],0)),0)</f>
        <v>6</v>
      </c>
      <c r="T319" s="73">
        <f>IFERROR(LOOKUP(N319,Table6[Minutes],Table6[Severity]),0)</f>
        <v>4</v>
      </c>
      <c r="U319" s="73">
        <f>MAX(ROUNDUP(AVERAGE(R319,T319),0),Unique_Data[[#This Row],[Keyword Severity]])</f>
        <v>6</v>
      </c>
      <c r="V319" s="73">
        <f>IFERROR(INDEX(Table5[Detectability],MATCH(O319,Table5[Keyword],0)),IFERROR(INDEX(Table13[Default Detectability],MATCH(C319,Table13[Equipment Class],0)),6))</f>
        <v>3</v>
      </c>
      <c r="W319" s="73">
        <f t="shared" si="16"/>
        <v>4</v>
      </c>
      <c r="X319" s="75">
        <f t="shared" si="17"/>
        <v>72</v>
      </c>
      <c r="Y319" s="74" t="str">
        <f>IFERROR(INDEX(Table10[Recommended Action],MATCH(O319,Table10[Keyword],0)),"Review failure &amp; perform RCA")</f>
        <v>Check hoist brakes, over-travel limit switches, inverter alarms, motor and encoder.</v>
      </c>
      <c r="Z319" s="11" t="s">
        <v>14271</v>
      </c>
      <c r="AA319" s="31" t="s">
        <v>14353</v>
      </c>
      <c r="AB319" s="31" t="s">
        <v>14453</v>
      </c>
      <c r="AC319" s="73" t="str">
        <f t="shared" si="18"/>
        <v>Low</v>
      </c>
      <c r="AD319" s="76">
        <v>46203</v>
      </c>
      <c r="AE319" s="75">
        <f>Unique_Data[[#This Row],[Severity (S)]]</f>
        <v>6</v>
      </c>
      <c r="AF319" s="75" cm="1">
        <f t="array" ref="AF3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19" s="75" cm="1">
        <f t="array" ref="AG3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19" s="75">
        <f t="shared" si="19"/>
        <v>18</v>
      </c>
      <c r="AI319" s="77" t="str" cm="1">
        <f t="array" aca="1" ref="AI319" ca="1">_xlfn.IFS(ISBLANK(Unique_Data[[#This Row],[Updated Action]]),"Open",NOT(ISBLANK(Unique_Data[[#This Row],[Updated Action]])),"Finished",AND(NOT(ISBLANK(Unique_Data[[#This Row],[Updated Action]])),Unique_Data[[#This Row],[Due date]]&gt;=TODAY()),"In Progress",Unique_Data[[#This Row],[Due date]]&lt;TODAY(),"Overdue")</f>
        <v>Finished</v>
      </c>
      <c r="AJ319" s="33"/>
    </row>
    <row r="320" spans="1:36">
      <c r="A320" s="11">
        <v>1300000160</v>
      </c>
      <c r="B320" s="11" t="s">
        <v>195</v>
      </c>
      <c r="C320" s="11" t="s">
        <v>16</v>
      </c>
      <c r="D320" s="12">
        <v>46107</v>
      </c>
      <c r="E320" s="11" t="s">
        <v>13</v>
      </c>
      <c r="F320"/>
      <c r="G320"/>
      <c r="H320" s="35" t="s">
        <v>130</v>
      </c>
      <c r="I320" s="71">
        <v>46107.604166666664</v>
      </c>
      <c r="J320" s="71">
        <v>46107.614583333336</v>
      </c>
      <c r="K320" s="11">
        <v>0.25</v>
      </c>
      <c r="L320" s="72">
        <v>46082</v>
      </c>
      <c r="M320" s="73">
        <f>_xlfn.ISOWEEKNUM(Unique_Data[[#This Row],[Created On]])</f>
        <v>13</v>
      </c>
      <c r="N320" s="73">
        <f>60*Unique_Data[[#This Row],[Downtime (hr.)]]</f>
        <v>15</v>
      </c>
      <c r="O320" s="73" t="str" cm="1">
        <f t="array" ref="O320">_xlfn.LET(
    _xlpm.text, LOWER(H320),
    _xlpm.keywords, Table2[Keyword],
    _xlpm.score,
        _xlfn.BYROW(_xlpm.keywords,
            _xlfn.LAMBDA(_xlpm.k,
                SUM(--ISNUMBER(SEARCH(_xlfn.TEXTSPLIT(LOWER(_xlpm.k)," "), _xlpm.text)))
            )
        ),
    _xlpm.bestMatch, _xlfn.XMATCH(MAX(_xlpm.score), _xlpm.score),
    IF(MAX(_xlpm.score)=0, "Other", INDEX(_xlpm.keywords, _xlpm.bestMatch))
)</f>
        <v>No Hoist</v>
      </c>
      <c r="P320" s="73" t="str">
        <f>IFERROR(INDEX(Table11[Failure Mode],MATCH(O320,Table11[Keyword],0)),"General Failure Mode")</f>
        <v>Hoist Motion Failure</v>
      </c>
      <c r="Q320" s="74" t="str">
        <f>IFERROR(INDEX(Table12[Failure Effect],MATCH(P320,Table12[Failure Mode],0)),"Operational performance degradation and need for maintenance review.")</f>
        <v>Unable to lift/lower load, container handling interruption, and berth or yard productivity loss.</v>
      </c>
      <c r="R320" s="73">
        <f>IFERROR(INDEX(Table13[Base Severity],MATCH(C320,Table13[Equipment Class],0)),6)</f>
        <v>8</v>
      </c>
      <c r="S320" s="73">
        <f>IFERROR(INDEX(Table2[Severity],MATCH(O320,Table2[Keyword],0)),0)</f>
        <v>6</v>
      </c>
      <c r="T320" s="73">
        <f>IFERROR(LOOKUP(N320,Table6[Minutes],Table6[Severity]),0)</f>
        <v>4</v>
      </c>
      <c r="U320" s="73">
        <f>MAX(ROUNDUP(AVERAGE(R320,T320),0),Unique_Data[[#This Row],[Keyword Severity]])</f>
        <v>6</v>
      </c>
      <c r="V320" s="73">
        <f>IFERROR(INDEX(Table5[Detectability],MATCH(O320,Table5[Keyword],0)),IFERROR(INDEX(Table13[Default Detectability],MATCH(C320,Table13[Equipment Class],0)),6))</f>
        <v>3</v>
      </c>
      <c r="W320" s="73">
        <f t="shared" si="16"/>
        <v>2</v>
      </c>
      <c r="X320" s="75">
        <f t="shared" si="17"/>
        <v>36</v>
      </c>
      <c r="Y320" s="74" t="str">
        <f>IFERROR(INDEX(Table10[Recommended Action],MATCH(O320,Table10[Keyword],0)),"Review failure &amp; perform RCA")</f>
        <v>Check hoist brakes, over-travel limit switches, inverter alarms, motor and encoder.</v>
      </c>
      <c r="Z320" s="11" t="s">
        <v>14271</v>
      </c>
      <c r="AA320" s="31" t="s">
        <v>14353</v>
      </c>
      <c r="AB320" s="31" t="s">
        <v>14453</v>
      </c>
      <c r="AC320" s="73" t="str">
        <f t="shared" si="18"/>
        <v>Low</v>
      </c>
      <c r="AD320" s="76">
        <v>46203</v>
      </c>
      <c r="AE320" s="75">
        <f>Unique_Data[[#This Row],[Severity (S)]]</f>
        <v>6</v>
      </c>
      <c r="AF320" s="75" cm="1">
        <f t="array" ref="AF3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20" s="75" cm="1">
        <f t="array" ref="AG3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20" s="75">
        <f t="shared" si="19"/>
        <v>6</v>
      </c>
      <c r="AI320" s="77" t="str" cm="1">
        <f t="array" aca="1" ref="AI320" ca="1">_xlfn.IFS(ISBLANK(Unique_Data[[#This Row],[Updated Action]]),"Open",NOT(ISBLANK(Unique_Data[[#This Row],[Updated Action]])),"Finished",AND(NOT(ISBLANK(Unique_Data[[#This Row],[Updated Action]])),Unique_Data[[#This Row],[Due date]]&gt;=TODAY()),"In Progress",Unique_Data[[#This Row],[Due date]]&lt;TODAY(),"Overdue")</f>
        <v>Finished</v>
      </c>
      <c r="AJ320" s="33"/>
    </row>
    <row r="321" spans="1:36">
      <c r="A321" s="11">
        <v>1300000161</v>
      </c>
      <c r="B321" s="11" t="s">
        <v>40</v>
      </c>
      <c r="C321" s="11" t="s">
        <v>16</v>
      </c>
      <c r="D321" s="12">
        <v>46108</v>
      </c>
      <c r="E321" s="11" t="s">
        <v>13</v>
      </c>
      <c r="F321"/>
      <c r="G321"/>
      <c r="H321" s="35" t="s">
        <v>108</v>
      </c>
      <c r="I321" s="71">
        <v>46107.958333333336</v>
      </c>
      <c r="J321" s="71">
        <v>46107.979166666664</v>
      </c>
      <c r="K321" s="11">
        <v>0.5</v>
      </c>
      <c r="L321" s="72">
        <v>46082</v>
      </c>
      <c r="M321" s="73">
        <f>_xlfn.ISOWEEKNUM(Unique_Data[[#This Row],[Created On]])</f>
        <v>13</v>
      </c>
      <c r="N321" s="73">
        <f>60*Unique_Data[[#This Row],[Downtime (hr.)]]</f>
        <v>30</v>
      </c>
      <c r="O321" s="73" t="str" cm="1">
        <f t="array" ref="O321">_xlfn.LET(
    _xlpm.text, LOWER(H321),
    _xlpm.keywords, Table2[Keyword],
    _xlpm.score,
        _xlfn.BYROW(_xlpm.keywords,
            _xlfn.LAMBDA(_xlpm.k,
                SUM(--ISNUMBER(SEARCH(_xlfn.TEXTSPLIT(LOWER(_xlpm.k)," "), _xlpm.text)))
            )
        ),
    _xlpm.bestMatch, _xlfn.XMATCH(MAX(_xlpm.score), _xlpm.score),
    IF(MAX(_xlpm.score)=0, "Other", INDEX(_xlpm.keywords, _xlpm.bestMatch))
)</f>
        <v>No Hoist</v>
      </c>
      <c r="P321" s="73" t="str">
        <f>IFERROR(INDEX(Table11[Failure Mode],MATCH(O321,Table11[Keyword],0)),"General Failure Mode")</f>
        <v>Hoist Motion Failure</v>
      </c>
      <c r="Q321" s="74" t="str">
        <f>IFERROR(INDEX(Table12[Failure Effect],MATCH(P321,Table12[Failure Mode],0)),"Operational performance degradation and need for maintenance review.")</f>
        <v>Unable to lift/lower load, container handling interruption, and berth or yard productivity loss.</v>
      </c>
      <c r="R321" s="73">
        <f>IFERROR(INDEX(Table13[Base Severity],MATCH(C321,Table13[Equipment Class],0)),6)</f>
        <v>8</v>
      </c>
      <c r="S321" s="73">
        <f>IFERROR(INDEX(Table2[Severity],MATCH(O321,Table2[Keyword],0)),0)</f>
        <v>6</v>
      </c>
      <c r="T321" s="73">
        <f>IFERROR(LOOKUP(N321,Table6[Minutes],Table6[Severity]),0)</f>
        <v>5</v>
      </c>
      <c r="U321" s="73">
        <f>MAX(ROUNDUP(AVERAGE(R321,T321),0),Unique_Data[[#This Row],[Keyword Severity]])</f>
        <v>7</v>
      </c>
      <c r="V321" s="73">
        <f>IFERROR(INDEX(Table5[Detectability],MATCH(O321,Table5[Keyword],0)),IFERROR(INDEX(Table13[Default Detectability],MATCH(C321,Table13[Equipment Class],0)),6))</f>
        <v>3</v>
      </c>
      <c r="W321" s="73">
        <f t="shared" si="16"/>
        <v>6</v>
      </c>
      <c r="X321" s="75">
        <f t="shared" si="17"/>
        <v>126</v>
      </c>
      <c r="Y321" s="74" t="str">
        <f>IFERROR(INDEX(Table10[Recommended Action],MATCH(O321,Table10[Keyword],0)),"Review failure &amp; perform RCA")</f>
        <v>Check hoist brakes, over-travel limit switches, inverter alarms, motor and encoder.</v>
      </c>
      <c r="Z321" s="11" t="s">
        <v>14271</v>
      </c>
      <c r="AA321" s="31" t="s">
        <v>14574</v>
      </c>
      <c r="AB321" s="31" t="s">
        <v>14588</v>
      </c>
      <c r="AC321" s="73" t="str">
        <f t="shared" si="18"/>
        <v>Medium</v>
      </c>
      <c r="AD321" s="76">
        <v>46203</v>
      </c>
      <c r="AE321" s="75">
        <f>Unique_Data[[#This Row],[Severity (S)]]</f>
        <v>7</v>
      </c>
      <c r="AF321" s="75" cm="1">
        <f t="array" ref="AF3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21" s="75" cm="1">
        <f t="array" ref="AG3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321" s="75">
        <f t="shared" si="19"/>
        <v>70</v>
      </c>
      <c r="AI321" s="77" t="str" cm="1">
        <f t="array" aca="1" ref="AI321" ca="1">_xlfn.IFS(ISBLANK(Unique_Data[[#This Row],[Updated Action]]),"Open",NOT(ISBLANK(Unique_Data[[#This Row],[Updated Action]])),"Finished",AND(NOT(ISBLANK(Unique_Data[[#This Row],[Updated Action]])),Unique_Data[[#This Row],[Due date]]&gt;=TODAY()),"In Progress",Unique_Data[[#This Row],[Due date]]&lt;TODAY(),"Overdue")</f>
        <v>Finished</v>
      </c>
      <c r="AJ321" s="33"/>
    </row>
    <row r="322" spans="1:36">
      <c r="A322" s="11">
        <v>1300000162</v>
      </c>
      <c r="B322" s="11" t="s">
        <v>114</v>
      </c>
      <c r="C322" s="11" t="s">
        <v>16</v>
      </c>
      <c r="D322" s="12">
        <v>46108</v>
      </c>
      <c r="E322" s="11" t="s">
        <v>13</v>
      </c>
      <c r="F322"/>
      <c r="G322"/>
      <c r="H322" s="35" t="s">
        <v>287</v>
      </c>
      <c r="I322" s="71">
        <v>46108.145833333336</v>
      </c>
      <c r="J322" s="71">
        <v>46108.15625</v>
      </c>
      <c r="K322" s="11">
        <v>0.25</v>
      </c>
      <c r="L322" s="72">
        <v>46082</v>
      </c>
      <c r="M322" s="73">
        <f>_xlfn.ISOWEEKNUM(Unique_Data[[#This Row],[Created On]])</f>
        <v>13</v>
      </c>
      <c r="N322" s="73">
        <f>60*Unique_Data[[#This Row],[Downtime (hr.)]]</f>
        <v>15</v>
      </c>
      <c r="O322" s="73" t="str" cm="1">
        <f t="array" ref="O322">_xlfn.LET(
    _xlpm.text, LOWER(H322),
    _xlpm.keywords, Table2[Keyword],
    _xlpm.score,
        _xlfn.BYROW(_xlpm.keywords,
            _xlfn.LAMBDA(_xlpm.k,
                SUM(--ISNUMBER(SEARCH(_xlfn.TEXTSPLIT(LOWER(_xlpm.k)," "), _xlpm.text)))
            )
        ),
    _xlpm.bestMatch, _xlfn.XMATCH(MAX(_xlpm.score), _xlpm.score),
    IF(MAX(_xlpm.score)=0, "Other", INDEX(_xlpm.keywords, _xlpm.bestMatch))
)</f>
        <v>No Hoist</v>
      </c>
      <c r="P322" s="73" t="str">
        <f>IFERROR(INDEX(Table11[Failure Mode],MATCH(O322,Table11[Keyword],0)),"General Failure Mode")</f>
        <v>Hoist Motion Failure</v>
      </c>
      <c r="Q322" s="74" t="str">
        <f>IFERROR(INDEX(Table12[Failure Effect],MATCH(P322,Table12[Failure Mode],0)),"Operational performance degradation and need for maintenance review.")</f>
        <v>Unable to lift/lower load, container handling interruption, and berth or yard productivity loss.</v>
      </c>
      <c r="R322" s="73">
        <f>IFERROR(INDEX(Table13[Base Severity],MATCH(C322,Table13[Equipment Class],0)),6)</f>
        <v>8</v>
      </c>
      <c r="S322" s="73">
        <f>IFERROR(INDEX(Table2[Severity],MATCH(O322,Table2[Keyword],0)),0)</f>
        <v>6</v>
      </c>
      <c r="T322" s="73">
        <f>IFERROR(LOOKUP(N322,Table6[Minutes],Table6[Severity]),0)</f>
        <v>4</v>
      </c>
      <c r="U322" s="73">
        <f>MAX(ROUNDUP(AVERAGE(R322,T322),0),Unique_Data[[#This Row],[Keyword Severity]])</f>
        <v>6</v>
      </c>
      <c r="V322" s="73">
        <f>IFERROR(INDEX(Table5[Detectability],MATCH(O322,Table5[Keyword],0)),IFERROR(INDEX(Table13[Default Detectability],MATCH(C322,Table13[Equipment Class],0)),6))</f>
        <v>3</v>
      </c>
      <c r="W322" s="73">
        <f t="shared" ref="W322:W385" si="20">COUNTIFS($B:$B,B322,$P:$P,P322)</f>
        <v>6</v>
      </c>
      <c r="X322" s="75">
        <f t="shared" ref="X322:X385" si="21">U322*V322*W322</f>
        <v>108</v>
      </c>
      <c r="Y322" s="74" t="str">
        <f>IFERROR(INDEX(Table10[Recommended Action],MATCH(O322,Table10[Keyword],0)),"Review failure &amp; perform RCA")</f>
        <v>Check hoist brakes, over-travel limit switches, inverter alarms, motor and encoder.</v>
      </c>
      <c r="Z322" s="11" t="s">
        <v>14271</v>
      </c>
      <c r="AA322" s="31" t="s">
        <v>14386</v>
      </c>
      <c r="AB322" s="31" t="s">
        <v>14522</v>
      </c>
      <c r="AC322" s="73" t="str">
        <f t="shared" ref="AC322:AC385" si="22">_xlfn.IFS(X322&gt;=300,"Critical",X322&gt;=200,"High", X322&gt;=100,"Medium", TRUE,"Low")</f>
        <v>Medium</v>
      </c>
      <c r="AD322" s="76">
        <v>46203</v>
      </c>
      <c r="AE322" s="75">
        <f>Unique_Data[[#This Row],[Severity (S)]]</f>
        <v>6</v>
      </c>
      <c r="AF322" s="75" cm="1">
        <f t="array" ref="AF3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22" s="75" cm="1">
        <f t="array" ref="AG3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322" s="75">
        <f t="shared" ref="AH322:AH385" si="23">AE322*AF322*AG322</f>
        <v>108</v>
      </c>
      <c r="AI322" s="77" t="str" cm="1">
        <f t="array" aca="1" ref="AI322" ca="1">_xlfn.IFS(ISBLANK(Unique_Data[[#This Row],[Updated Action]]),"Open",NOT(ISBLANK(Unique_Data[[#This Row],[Updated Action]])),"Finished",AND(NOT(ISBLANK(Unique_Data[[#This Row],[Updated Action]])),Unique_Data[[#This Row],[Due date]]&gt;=TODAY()),"In Progress",Unique_Data[[#This Row],[Due date]]&lt;TODAY(),"Overdue")</f>
        <v>Finished</v>
      </c>
      <c r="AJ322" s="33"/>
    </row>
    <row r="323" spans="1:36">
      <c r="A323" s="11">
        <v>1300000163</v>
      </c>
      <c r="B323" s="11" t="s">
        <v>58</v>
      </c>
      <c r="C323" s="11" t="s">
        <v>16</v>
      </c>
      <c r="D323" s="12">
        <v>46108</v>
      </c>
      <c r="E323" s="11" t="s">
        <v>13</v>
      </c>
      <c r="F323"/>
      <c r="G323"/>
      <c r="H323" s="35" t="s">
        <v>287</v>
      </c>
      <c r="I323" s="71">
        <v>46108.1875</v>
      </c>
      <c r="J323" s="71">
        <v>46108.197916666664</v>
      </c>
      <c r="K323" s="11">
        <v>0.25</v>
      </c>
      <c r="L323" s="72">
        <v>46082</v>
      </c>
      <c r="M323" s="73">
        <f>_xlfn.ISOWEEKNUM(Unique_Data[[#This Row],[Created On]])</f>
        <v>13</v>
      </c>
      <c r="N323" s="73">
        <f>60*Unique_Data[[#This Row],[Downtime (hr.)]]</f>
        <v>15</v>
      </c>
      <c r="O323" s="73" t="str" cm="1">
        <f t="array" ref="O323">_xlfn.LET(
    _xlpm.text, LOWER(H323),
    _xlpm.keywords, Table2[Keyword],
    _xlpm.score,
        _xlfn.BYROW(_xlpm.keywords,
            _xlfn.LAMBDA(_xlpm.k,
                SUM(--ISNUMBER(SEARCH(_xlfn.TEXTSPLIT(LOWER(_xlpm.k)," "), _xlpm.text)))
            )
        ),
    _xlpm.bestMatch, _xlfn.XMATCH(MAX(_xlpm.score), _xlpm.score),
    IF(MAX(_xlpm.score)=0, "Other", INDEX(_xlpm.keywords, _xlpm.bestMatch))
)</f>
        <v>No Hoist</v>
      </c>
      <c r="P323" s="73" t="str">
        <f>IFERROR(INDEX(Table11[Failure Mode],MATCH(O323,Table11[Keyword],0)),"General Failure Mode")</f>
        <v>Hoist Motion Failure</v>
      </c>
      <c r="Q323" s="74" t="str">
        <f>IFERROR(INDEX(Table12[Failure Effect],MATCH(P323,Table12[Failure Mode],0)),"Operational performance degradation and need for maintenance review.")</f>
        <v>Unable to lift/lower load, container handling interruption, and berth or yard productivity loss.</v>
      </c>
      <c r="R323" s="73">
        <f>IFERROR(INDEX(Table13[Base Severity],MATCH(C323,Table13[Equipment Class],0)),6)</f>
        <v>8</v>
      </c>
      <c r="S323" s="73">
        <f>IFERROR(INDEX(Table2[Severity],MATCH(O323,Table2[Keyword],0)),0)</f>
        <v>6</v>
      </c>
      <c r="T323" s="73">
        <f>IFERROR(LOOKUP(N323,Table6[Minutes],Table6[Severity]),0)</f>
        <v>4</v>
      </c>
      <c r="U323" s="73">
        <f>MAX(ROUNDUP(AVERAGE(R323,T323),0),Unique_Data[[#This Row],[Keyword Severity]])</f>
        <v>6</v>
      </c>
      <c r="V323" s="73">
        <f>IFERROR(INDEX(Table5[Detectability],MATCH(O323,Table5[Keyword],0)),IFERROR(INDEX(Table13[Default Detectability],MATCH(C323,Table13[Equipment Class],0)),6))</f>
        <v>3</v>
      </c>
      <c r="W323" s="73">
        <f t="shared" si="20"/>
        <v>4</v>
      </c>
      <c r="X323" s="75">
        <f t="shared" si="21"/>
        <v>72</v>
      </c>
      <c r="Y323" s="74" t="str">
        <f>IFERROR(INDEX(Table10[Recommended Action],MATCH(O323,Table10[Keyword],0)),"Review failure &amp; perform RCA")</f>
        <v>Check hoist brakes, over-travel limit switches, inverter alarms, motor and encoder.</v>
      </c>
      <c r="Z323" s="11" t="s">
        <v>14271</v>
      </c>
      <c r="AA323" s="31" t="s">
        <v>14386</v>
      </c>
      <c r="AB323" s="31" t="s">
        <v>14522</v>
      </c>
      <c r="AC323" s="73" t="str">
        <f t="shared" si="22"/>
        <v>Low</v>
      </c>
      <c r="AD323" s="76">
        <v>46203</v>
      </c>
      <c r="AE323" s="75">
        <f>Unique_Data[[#This Row],[Severity (S)]]</f>
        <v>6</v>
      </c>
      <c r="AF323" s="75" cm="1">
        <f t="array" ref="AF3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23" s="75" cm="1">
        <f t="array" ref="AG3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23" s="75">
        <f t="shared" si="23"/>
        <v>72</v>
      </c>
      <c r="AI323" s="77" t="str" cm="1">
        <f t="array" aca="1" ref="AI323" ca="1">_xlfn.IFS(ISBLANK(Unique_Data[[#This Row],[Updated Action]]),"Open",NOT(ISBLANK(Unique_Data[[#This Row],[Updated Action]])),"Finished",AND(NOT(ISBLANK(Unique_Data[[#This Row],[Updated Action]])),Unique_Data[[#This Row],[Due date]]&gt;=TODAY()),"In Progress",Unique_Data[[#This Row],[Due date]]&lt;TODAY(),"Overdue")</f>
        <v>Finished</v>
      </c>
      <c r="AJ323" s="33"/>
    </row>
    <row r="324" spans="1:36">
      <c r="A324" s="11">
        <v>1300000164</v>
      </c>
      <c r="B324" s="11" t="s">
        <v>18</v>
      </c>
      <c r="C324" s="11" t="s">
        <v>12</v>
      </c>
      <c r="D324" s="12">
        <v>46109</v>
      </c>
      <c r="E324" s="11" t="s">
        <v>13</v>
      </c>
      <c r="F324"/>
      <c r="G324"/>
      <c r="H324" s="35" t="s">
        <v>288</v>
      </c>
      <c r="I324" s="71">
        <v>46109.479768518519</v>
      </c>
      <c r="J324" s="71">
        <v>46109.490185185183</v>
      </c>
      <c r="K324" s="11">
        <v>0.25</v>
      </c>
      <c r="L324" s="72">
        <v>46082</v>
      </c>
      <c r="M324" s="73">
        <f>_xlfn.ISOWEEKNUM(Unique_Data[[#This Row],[Created On]])</f>
        <v>13</v>
      </c>
      <c r="N324" s="73">
        <f>60*Unique_Data[[#This Row],[Downtime (hr.)]]</f>
        <v>15</v>
      </c>
      <c r="O324" s="73" t="str" cm="1">
        <f t="array" ref="O324">_xlfn.LET(
    _xlpm.text, LOWER(H324),
    _xlpm.keywords, Table2[Keyword],
    _xlpm.score,
        _xlfn.BYROW(_xlpm.keywords,
            _xlfn.LAMBDA(_xlpm.k,
                SUM(--ISNUMBER(SEARCH(_xlfn.TEXTSPLIT(LOWER(_xlpm.k)," "), _xlpm.text)))
            )
        ),
    _xlpm.bestMatch, _xlfn.XMATCH(MAX(_xlpm.score), _xlpm.score),
    IF(MAX(_xlpm.score)=0, "Other", INDEX(_xlpm.keywords, _xlpm.bestMatch))
)</f>
        <v>No Hoist</v>
      </c>
      <c r="P324" s="73" t="str">
        <f>IFERROR(INDEX(Table11[Failure Mode],MATCH(O324,Table11[Keyword],0)),"General Failure Mode")</f>
        <v>Hoist Motion Failure</v>
      </c>
      <c r="Q324" s="74" t="str">
        <f>IFERROR(INDEX(Table12[Failure Effect],MATCH(P324,Table12[Failure Mode],0)),"Operational performance degradation and need for maintenance review.")</f>
        <v>Unable to lift/lower load, container handling interruption, and berth or yard productivity loss.</v>
      </c>
      <c r="R324" s="73">
        <f>IFERROR(INDEX(Table13[Base Severity],MATCH(C324,Table13[Equipment Class],0)),6)</f>
        <v>9</v>
      </c>
      <c r="S324" s="73">
        <f>IFERROR(INDEX(Table2[Severity],MATCH(O324,Table2[Keyword],0)),0)</f>
        <v>6</v>
      </c>
      <c r="T324" s="73">
        <f>IFERROR(LOOKUP(N324,Table6[Minutes],Table6[Severity]),0)</f>
        <v>4</v>
      </c>
      <c r="U324" s="73">
        <f>MAX(ROUNDUP(AVERAGE(R324,T324),0),Unique_Data[[#This Row],[Keyword Severity]])</f>
        <v>7</v>
      </c>
      <c r="V324" s="73">
        <f>IFERROR(INDEX(Table5[Detectability],MATCH(O324,Table5[Keyword],0)),IFERROR(INDEX(Table13[Default Detectability],MATCH(C324,Table13[Equipment Class],0)),6))</f>
        <v>3</v>
      </c>
      <c r="W324" s="73">
        <f t="shared" si="20"/>
        <v>5</v>
      </c>
      <c r="X324" s="75">
        <f t="shared" si="21"/>
        <v>105</v>
      </c>
      <c r="Y324" s="74" t="str">
        <f>IFERROR(INDEX(Table10[Recommended Action],MATCH(O324,Table10[Keyword],0)),"Review failure &amp; perform RCA")</f>
        <v>Check hoist brakes, over-travel limit switches, inverter alarms, motor and encoder.</v>
      </c>
      <c r="Z324" s="11" t="s">
        <v>14271</v>
      </c>
      <c r="AA324" s="31" t="s">
        <v>14353</v>
      </c>
      <c r="AB324" s="31" t="s">
        <v>14453</v>
      </c>
      <c r="AC324" s="73" t="str">
        <f t="shared" si="22"/>
        <v>Medium</v>
      </c>
      <c r="AD324" s="76">
        <v>46203</v>
      </c>
      <c r="AE324" s="75">
        <f>Unique_Data[[#This Row],[Severity (S)]]</f>
        <v>7</v>
      </c>
      <c r="AF324" s="75" cm="1">
        <f t="array" ref="AF3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24" s="75" cm="1">
        <f t="array" ref="AG3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24" s="75">
        <f t="shared" si="23"/>
        <v>28</v>
      </c>
      <c r="AI324" s="77" t="str" cm="1">
        <f t="array" aca="1" ref="AI324" ca="1">_xlfn.IFS(ISBLANK(Unique_Data[[#This Row],[Updated Action]]),"Open",NOT(ISBLANK(Unique_Data[[#This Row],[Updated Action]])),"Finished",AND(NOT(ISBLANK(Unique_Data[[#This Row],[Updated Action]])),Unique_Data[[#This Row],[Due date]]&gt;=TODAY()),"In Progress",Unique_Data[[#This Row],[Due date]]&lt;TODAY(),"Overdue")</f>
        <v>Finished</v>
      </c>
      <c r="AJ324" s="33"/>
    </row>
    <row r="325" spans="1:36">
      <c r="A325" s="11">
        <v>1300000165</v>
      </c>
      <c r="B325" s="11" t="s">
        <v>61</v>
      </c>
      <c r="C325" s="11" t="s">
        <v>12</v>
      </c>
      <c r="D325" s="12">
        <v>46109</v>
      </c>
      <c r="E325" s="11" t="s">
        <v>13</v>
      </c>
      <c r="F325"/>
      <c r="G325"/>
      <c r="H325" s="35" t="s">
        <v>146</v>
      </c>
      <c r="I325" s="71">
        <v>46109.465277777781</v>
      </c>
      <c r="J325" s="71">
        <v>46109.475694444445</v>
      </c>
      <c r="K325" s="11">
        <v>0.25</v>
      </c>
      <c r="L325" s="72">
        <v>46082</v>
      </c>
      <c r="M325" s="73">
        <f>_xlfn.ISOWEEKNUM(Unique_Data[[#This Row],[Created On]])</f>
        <v>13</v>
      </c>
      <c r="N325" s="73">
        <f>60*Unique_Data[[#This Row],[Downtime (hr.)]]</f>
        <v>15</v>
      </c>
      <c r="O325" s="73" t="str" cm="1">
        <f t="array" ref="O325">_xlfn.LET(
    _xlpm.text, LOWER(H325),
    _xlpm.keywords, Table2[Keyword],
    _xlpm.score,
        _xlfn.BYROW(_xlpm.keywords,
            _xlfn.LAMBDA(_xlpm.k,
                SUM(--ISNUMBER(SEARCH(_xlfn.TEXTSPLIT(LOWER(_xlpm.k)," "), _xlpm.text)))
            )
        ),
    _xlpm.bestMatch, _xlfn.XMATCH(MAX(_xlpm.score), _xlpm.score),
    IF(MAX(_xlpm.score)=0, "Other", INDEX(_xlpm.keywords, _xlpm.bestMatch))
)</f>
        <v>No Hoist</v>
      </c>
      <c r="P325" s="73" t="str">
        <f>IFERROR(INDEX(Table11[Failure Mode],MATCH(O325,Table11[Keyword],0)),"General Failure Mode")</f>
        <v>Hoist Motion Failure</v>
      </c>
      <c r="Q325" s="74" t="str">
        <f>IFERROR(INDEX(Table12[Failure Effect],MATCH(P325,Table12[Failure Mode],0)),"Operational performance degradation and need for maintenance review.")</f>
        <v>Unable to lift/lower load, container handling interruption, and berth or yard productivity loss.</v>
      </c>
      <c r="R325" s="73">
        <f>IFERROR(INDEX(Table13[Base Severity],MATCH(C325,Table13[Equipment Class],0)),6)</f>
        <v>9</v>
      </c>
      <c r="S325" s="73">
        <f>IFERROR(INDEX(Table2[Severity],MATCH(O325,Table2[Keyword],0)),0)</f>
        <v>6</v>
      </c>
      <c r="T325" s="73">
        <f>IFERROR(LOOKUP(N325,Table6[Minutes],Table6[Severity]),0)</f>
        <v>4</v>
      </c>
      <c r="U325" s="73">
        <f>MAX(ROUNDUP(AVERAGE(R325,T325),0),Unique_Data[[#This Row],[Keyword Severity]])</f>
        <v>7</v>
      </c>
      <c r="V325" s="73">
        <f>IFERROR(INDEX(Table5[Detectability],MATCH(O325,Table5[Keyword],0)),IFERROR(INDEX(Table13[Default Detectability],MATCH(C325,Table13[Equipment Class],0)),6))</f>
        <v>3</v>
      </c>
      <c r="W325" s="73">
        <f t="shared" si="20"/>
        <v>9</v>
      </c>
      <c r="X325" s="75">
        <f t="shared" si="21"/>
        <v>189</v>
      </c>
      <c r="Y325" s="74" t="str">
        <f>IFERROR(INDEX(Table10[Recommended Action],MATCH(O325,Table10[Keyword],0)),"Review failure &amp; perform RCA")</f>
        <v>Check hoist brakes, over-travel limit switches, inverter alarms, motor and encoder.</v>
      </c>
      <c r="Z325" s="11" t="s">
        <v>14271</v>
      </c>
      <c r="AA325" s="31" t="s">
        <v>14590</v>
      </c>
      <c r="AB325" s="31" t="s">
        <v>14591</v>
      </c>
      <c r="AC325" s="73" t="str">
        <f t="shared" si="22"/>
        <v>Medium</v>
      </c>
      <c r="AD325" s="76">
        <v>46203</v>
      </c>
      <c r="AE325" s="75">
        <f>Unique_Data[[#This Row],[Severity (S)]]</f>
        <v>7</v>
      </c>
      <c r="AF325" s="75" cm="1">
        <f t="array" ref="AF3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25" s="75" cm="1">
        <f t="array" ref="AG3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325" s="75">
        <f t="shared" si="23"/>
        <v>189</v>
      </c>
      <c r="AI325" s="77" t="str" cm="1">
        <f t="array" aca="1" ref="AI325" ca="1">_xlfn.IFS(ISBLANK(Unique_Data[[#This Row],[Updated Action]]),"Open",NOT(ISBLANK(Unique_Data[[#This Row],[Updated Action]])),"Finished",AND(NOT(ISBLANK(Unique_Data[[#This Row],[Updated Action]])),Unique_Data[[#This Row],[Due date]]&gt;=TODAY()),"In Progress",Unique_Data[[#This Row],[Due date]]&lt;TODAY(),"Overdue")</f>
        <v>Finished</v>
      </c>
      <c r="AJ325" s="33"/>
    </row>
    <row r="326" spans="1:36">
      <c r="A326" s="11">
        <v>1300000166</v>
      </c>
      <c r="B326" s="11" t="s">
        <v>124</v>
      </c>
      <c r="C326" s="11" t="s">
        <v>16</v>
      </c>
      <c r="D326" s="12">
        <v>46112</v>
      </c>
      <c r="E326" s="11" t="s">
        <v>13</v>
      </c>
      <c r="F326"/>
      <c r="G326"/>
      <c r="H326" s="35" t="s">
        <v>289</v>
      </c>
      <c r="I326" s="71">
        <v>46112.40625</v>
      </c>
      <c r="J326" s="71">
        <v>46112.416666666664</v>
      </c>
      <c r="K326" s="11">
        <v>0.25</v>
      </c>
      <c r="L326" s="72">
        <v>46082</v>
      </c>
      <c r="M326" s="73">
        <f>_xlfn.ISOWEEKNUM(Unique_Data[[#This Row],[Created On]])</f>
        <v>14</v>
      </c>
      <c r="N326" s="73">
        <f>60*Unique_Data[[#This Row],[Downtime (hr.)]]</f>
        <v>15</v>
      </c>
      <c r="O326" s="73" t="str" cm="1">
        <f t="array" ref="O326">_xlfn.LET(
    _xlpm.text, LOWER(H326),
    _xlpm.keywords, Table2[Keyword],
    _xlpm.score,
        _xlfn.BYROW(_xlpm.keywords,
            _xlfn.LAMBDA(_xlpm.k,
                SUM(--ISNUMBER(SEARCH(_xlfn.TEXTSPLIT(LOWER(_xlpm.k)," "), _xlpm.text)))
            )
        ),
    _xlpm.bestMatch, _xlfn.XMATCH(MAX(_xlpm.score), _xlpm.score),
    IF(MAX(_xlpm.score)=0, "Other", INDEX(_xlpm.keywords, _xlpm.bestMatch))
)</f>
        <v>No Trolley</v>
      </c>
      <c r="P326" s="73" t="str">
        <f>IFERROR(INDEX(Table11[Failure Mode],MATCH(O326,Table11[Keyword],0)),"General Failure Mode")</f>
        <v>Trolley Motion Failure</v>
      </c>
      <c r="Q326" s="74" t="str">
        <f>IFERROR(INDEX(Table12[Failure Effect],MATCH(P326,Table12[Failure Mode],0)),"Operational performance degradation and need for maintenance review.")</f>
        <v>Inability to position spreader correctly, cycle interruption, and handling delay.</v>
      </c>
      <c r="R326" s="73">
        <f>IFERROR(INDEX(Table13[Base Severity],MATCH(C326,Table13[Equipment Class],0)),6)</f>
        <v>8</v>
      </c>
      <c r="S326" s="73">
        <f>IFERROR(INDEX(Table2[Severity],MATCH(O326,Table2[Keyword],0)),0)</f>
        <v>6</v>
      </c>
      <c r="T326" s="73">
        <f>IFERROR(LOOKUP(N326,Table6[Minutes],Table6[Severity]),0)</f>
        <v>4</v>
      </c>
      <c r="U326" s="73">
        <f>MAX(ROUNDUP(AVERAGE(R326,T326),0),Unique_Data[[#This Row],[Keyword Severity]])</f>
        <v>6</v>
      </c>
      <c r="V326" s="73">
        <f>IFERROR(INDEX(Table5[Detectability],MATCH(O326,Table5[Keyword],0)),IFERROR(INDEX(Table13[Default Detectability],MATCH(C326,Table13[Equipment Class],0)),6))</f>
        <v>3</v>
      </c>
      <c r="W326" s="73">
        <f t="shared" si="20"/>
        <v>1</v>
      </c>
      <c r="X326" s="75">
        <f t="shared" si="21"/>
        <v>18</v>
      </c>
      <c r="Y326" s="74" t="str">
        <f>IFERROR(INDEX(Table10[Recommended Action],MATCH(O326,Table10[Keyword],0)),"Review failure &amp; perform RCA")</f>
        <v>Inspect trolley drives, cable reels and limit switches; test trolley inverter.</v>
      </c>
      <c r="Z326" s="11" t="s">
        <v>14271</v>
      </c>
      <c r="AA326" s="31" t="s">
        <v>14386</v>
      </c>
      <c r="AB326" s="31" t="s">
        <v>14522</v>
      </c>
      <c r="AC326" s="73" t="str">
        <f t="shared" si="22"/>
        <v>Low</v>
      </c>
      <c r="AD326" s="76">
        <v>46203</v>
      </c>
      <c r="AE326" s="75">
        <f>Unique_Data[[#This Row],[Severity (S)]]</f>
        <v>6</v>
      </c>
      <c r="AF326" s="75" cm="1">
        <f t="array" ref="AF3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26" s="75" cm="1">
        <f t="array" ref="AG3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26" s="75">
        <f t="shared" si="23"/>
        <v>18</v>
      </c>
      <c r="AI326" s="77" t="str" cm="1">
        <f t="array" aca="1" ref="AI326" ca="1">_xlfn.IFS(ISBLANK(Unique_Data[[#This Row],[Updated Action]]),"Open",NOT(ISBLANK(Unique_Data[[#This Row],[Updated Action]])),"Finished",AND(NOT(ISBLANK(Unique_Data[[#This Row],[Updated Action]])),Unique_Data[[#This Row],[Due date]]&gt;=TODAY()),"In Progress",Unique_Data[[#This Row],[Due date]]&lt;TODAY(),"Overdue")</f>
        <v>Finished</v>
      </c>
      <c r="AJ326" s="33"/>
    </row>
    <row r="327" spans="1:36">
      <c r="A327" s="11">
        <v>1300000167</v>
      </c>
      <c r="B327" s="11" t="s">
        <v>145</v>
      </c>
      <c r="C327" s="11" t="s">
        <v>16</v>
      </c>
      <c r="D327" s="12">
        <v>46112</v>
      </c>
      <c r="E327" s="11" t="s">
        <v>13</v>
      </c>
      <c r="F327"/>
      <c r="G327"/>
      <c r="H327" s="35" t="s">
        <v>290</v>
      </c>
      <c r="I327" s="71">
        <v>46112.690972222219</v>
      </c>
      <c r="J327" s="71">
        <v>46112.697916666664</v>
      </c>
      <c r="K327" s="11">
        <v>0.17</v>
      </c>
      <c r="L327" s="72">
        <v>46082</v>
      </c>
      <c r="M327" s="73">
        <f>_xlfn.ISOWEEKNUM(Unique_Data[[#This Row],[Created On]])</f>
        <v>14</v>
      </c>
      <c r="N327" s="73">
        <f>60*Unique_Data[[#This Row],[Downtime (hr.)]]</f>
        <v>10.200000000000001</v>
      </c>
      <c r="O327" s="73" t="str" cm="1">
        <f t="array" ref="O327">_xlfn.LET(
    _xlpm.text, LOWER(H327),
    _xlpm.keywords, Table2[Keyword],
    _xlpm.score,
        _xlfn.BYROW(_xlpm.keywords,
            _xlfn.LAMBDA(_xlpm.k,
                SUM(--ISNUMBER(SEARCH(_xlfn.TEXTSPLIT(LOWER(_xlpm.k)," "), _xlpm.text)))
            )
        ),
    _xlpm.bestMatch, _xlfn.XMATCH(MAX(_xlpm.score), _xlpm.score),
    IF(MAX(_xlpm.score)=0, "Other", INDEX(_xlpm.keywords, _xlpm.bestMatch))
)</f>
        <v>No Diesel</v>
      </c>
      <c r="P327" s="73" t="str">
        <f>IFERROR(INDEX(Table11[Failure Mode],MATCH(O327,Table11[Keyword],0)),"General Failure Mode")</f>
        <v>Diesel Engine Unavailable</v>
      </c>
      <c r="Q327" s="74" t="str">
        <f>IFERROR(INDEX(Table12[Failure Effect],MATCH(P327,Table12[Failure Mode],0)),"Operational performance degradation and need for maintenance review.")</f>
        <v>Machine unavailable for service, immediate downtime, and possible operational backlog.</v>
      </c>
      <c r="R327" s="73">
        <f>IFERROR(INDEX(Table13[Base Severity],MATCH(C327,Table13[Equipment Class],0)),6)</f>
        <v>8</v>
      </c>
      <c r="S327" s="73">
        <f>IFERROR(INDEX(Table2[Severity],MATCH(O327,Table2[Keyword],0)),0)</f>
        <v>6</v>
      </c>
      <c r="T327" s="73">
        <f>IFERROR(LOOKUP(N327,Table6[Minutes],Table6[Severity]),0)</f>
        <v>4</v>
      </c>
      <c r="U327" s="73">
        <f>MAX(ROUNDUP(AVERAGE(R327,T327),0),Unique_Data[[#This Row],[Keyword Severity]])</f>
        <v>6</v>
      </c>
      <c r="V327" s="73">
        <f>IFERROR(INDEX(Table5[Detectability],MATCH(O327,Table5[Keyword],0)),IFERROR(INDEX(Table13[Default Detectability],MATCH(C327,Table13[Equipment Class],0)),6))</f>
        <v>4</v>
      </c>
      <c r="W327" s="73">
        <f t="shared" si="20"/>
        <v>1</v>
      </c>
      <c r="X327" s="75">
        <f t="shared" si="21"/>
        <v>24</v>
      </c>
      <c r="Y327" s="74" t="str">
        <f>IFERROR(INDEX(Table10[Recommended Action],MATCH(O327,Table10[Keyword],0)),"Review failure &amp; perform RCA")</f>
        <v>Check battery/ECU/priming; verify fuel line and filters; test starter circuit.</v>
      </c>
      <c r="Z327" s="11" t="s">
        <v>14271</v>
      </c>
      <c r="AA327" s="31" t="s">
        <v>14353</v>
      </c>
      <c r="AB327" s="31" t="s">
        <v>14453</v>
      </c>
      <c r="AC327" s="73" t="str">
        <f t="shared" si="22"/>
        <v>Low</v>
      </c>
      <c r="AD327" s="76">
        <v>46203</v>
      </c>
      <c r="AE327" s="75">
        <f>Unique_Data[[#This Row],[Severity (S)]]</f>
        <v>6</v>
      </c>
      <c r="AF327" s="75" cm="1">
        <f t="array" ref="AF3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27" s="75" cm="1">
        <f t="array" ref="AG3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27" s="75">
        <f t="shared" si="23"/>
        <v>12</v>
      </c>
      <c r="AI327" s="77" t="str" cm="1">
        <f t="array" aca="1" ref="AI327" ca="1">_xlfn.IFS(ISBLANK(Unique_Data[[#This Row],[Updated Action]]),"Open",NOT(ISBLANK(Unique_Data[[#This Row],[Updated Action]])),"Finished",AND(NOT(ISBLANK(Unique_Data[[#This Row],[Updated Action]])),Unique_Data[[#This Row],[Due date]]&gt;=TODAY()),"In Progress",Unique_Data[[#This Row],[Due date]]&lt;TODAY(),"Overdue")</f>
        <v>Finished</v>
      </c>
      <c r="AJ327" s="33"/>
    </row>
    <row r="328" spans="1:36">
      <c r="A328" s="11">
        <v>1300000168</v>
      </c>
      <c r="B328" s="11" t="s">
        <v>18</v>
      </c>
      <c r="C328" s="11" t="s">
        <v>12</v>
      </c>
      <c r="D328" s="12">
        <v>46115</v>
      </c>
      <c r="E328" s="11" t="s">
        <v>13</v>
      </c>
      <c r="F328"/>
      <c r="G328"/>
      <c r="H328" s="35" t="s">
        <v>140</v>
      </c>
      <c r="I328" s="71">
        <v>46115.25</v>
      </c>
      <c r="J328" s="71">
        <v>46115.260416666664</v>
      </c>
      <c r="K328" s="11">
        <v>0.25</v>
      </c>
      <c r="L328" s="72">
        <v>46113</v>
      </c>
      <c r="M328" s="73">
        <f>_xlfn.ISOWEEKNUM(Unique_Data[[#This Row],[Created On]])</f>
        <v>14</v>
      </c>
      <c r="N328" s="73">
        <f>60*Unique_Data[[#This Row],[Downtime (hr.)]]</f>
        <v>15</v>
      </c>
      <c r="O328" s="73" t="str" cm="1">
        <f t="array" ref="O328">_xlfn.LET(
    _xlpm.text, LOWER(H328),
    _xlpm.keywords, Table2[Keyword],
    _xlpm.score,
        _xlfn.BYROW(_xlpm.keywords,
            _xlfn.LAMBDA(_xlpm.k,
                SUM(--ISNUMBER(SEARCH(_xlfn.TEXTSPLIT(LOWER(_xlpm.k)," "), _xlpm.text)))
            )
        ),
    _xlpm.bestMatch, _xlfn.XMATCH(MAX(_xlpm.score), _xlpm.score),
    IF(MAX(_xlpm.score)=0, "Other", INDEX(_xlpm.keywords, _xlpm.bestMatch))
)</f>
        <v>No Gantry</v>
      </c>
      <c r="P328" s="73" t="str">
        <f>IFERROR(INDEX(Table11[Failure Mode],MATCH(O328,Table11[Keyword],0)),"General Failure Mode")</f>
        <v>Gantry Motion Failure</v>
      </c>
      <c r="Q328" s="74" t="str">
        <f>IFERROR(INDEX(Table12[Failure Effect],MATCH(P328,Table12[Failure Mode],0)),"Operational performance degradation and need for maintenance review.")</f>
        <v>Equipment cannot travel to position, causing job delay, queue buildup, and lower productivity.</v>
      </c>
      <c r="R328" s="73">
        <f>IFERROR(INDEX(Table13[Base Severity],MATCH(C328,Table13[Equipment Class],0)),6)</f>
        <v>9</v>
      </c>
      <c r="S328" s="73">
        <f>IFERROR(INDEX(Table2[Severity],MATCH(O328,Table2[Keyword],0)),0)</f>
        <v>6</v>
      </c>
      <c r="T328" s="73">
        <f>IFERROR(LOOKUP(N328,Table6[Minutes],Table6[Severity]),0)</f>
        <v>4</v>
      </c>
      <c r="U328" s="73">
        <f>MAX(ROUNDUP(AVERAGE(R328,T328),0),Unique_Data[[#This Row],[Keyword Severity]])</f>
        <v>7</v>
      </c>
      <c r="V328" s="73">
        <f>IFERROR(INDEX(Table5[Detectability],MATCH(O328,Table5[Keyword],0)),IFERROR(INDEX(Table13[Default Detectability],MATCH(C328,Table13[Equipment Class],0)),6))</f>
        <v>3</v>
      </c>
      <c r="W328" s="73">
        <f t="shared" si="20"/>
        <v>6</v>
      </c>
      <c r="X328" s="75">
        <f t="shared" si="21"/>
        <v>126</v>
      </c>
      <c r="Y328" s="74" t="str">
        <f>IFERROR(INDEX(Table10[Recommended Action],MATCH(O328,Table10[Keyword],0)),"Review failure &amp; perform RCA")</f>
        <v>Inspect busbar/limit switches, travel drives and interlocks; test inverter and alignment.</v>
      </c>
      <c r="Z328" s="11" t="s">
        <v>14271</v>
      </c>
      <c r="AA328" s="31" t="s">
        <v>14353</v>
      </c>
      <c r="AB328" s="31" t="s">
        <v>14453</v>
      </c>
      <c r="AC328" s="73" t="str">
        <f t="shared" si="22"/>
        <v>Medium</v>
      </c>
      <c r="AD328" s="76">
        <v>46203</v>
      </c>
      <c r="AE328" s="75">
        <f>Unique_Data[[#This Row],[Severity (S)]]</f>
        <v>7</v>
      </c>
      <c r="AF328" s="75" cm="1">
        <f t="array" ref="AF3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28" s="75" cm="1">
        <f t="array" ref="AG3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328" s="75">
        <f t="shared" si="23"/>
        <v>35</v>
      </c>
      <c r="AI328" s="77" t="str" cm="1">
        <f t="array" aca="1" ref="AI328" ca="1">_xlfn.IFS(ISBLANK(Unique_Data[[#This Row],[Updated Action]]),"Open",NOT(ISBLANK(Unique_Data[[#This Row],[Updated Action]])),"Finished",AND(NOT(ISBLANK(Unique_Data[[#This Row],[Updated Action]])),Unique_Data[[#This Row],[Due date]]&gt;=TODAY()),"In Progress",Unique_Data[[#This Row],[Due date]]&lt;TODAY(),"Overdue")</f>
        <v>Finished</v>
      </c>
      <c r="AJ328" s="33"/>
    </row>
    <row r="329" spans="1:36">
      <c r="A329" s="11">
        <v>1300000169</v>
      </c>
      <c r="B329" s="11" t="s">
        <v>90</v>
      </c>
      <c r="C329" s="11" t="s">
        <v>16</v>
      </c>
      <c r="D329" s="12">
        <v>46116</v>
      </c>
      <c r="E329" s="11" t="s">
        <v>13</v>
      </c>
      <c r="F329"/>
      <c r="G329"/>
      <c r="H329" s="35" t="s">
        <v>157</v>
      </c>
      <c r="I329" s="71">
        <v>46116.711805555555</v>
      </c>
      <c r="J329" s="71">
        <v>46116.722222222219</v>
      </c>
      <c r="K329" s="11">
        <v>0.25</v>
      </c>
      <c r="L329" s="72">
        <v>46113</v>
      </c>
      <c r="M329" s="73">
        <f>_xlfn.ISOWEEKNUM(Unique_Data[[#This Row],[Created On]])</f>
        <v>14</v>
      </c>
      <c r="N329" s="73">
        <f>60*Unique_Data[[#This Row],[Downtime (hr.)]]</f>
        <v>15</v>
      </c>
      <c r="O329" s="73" t="str" cm="1">
        <f t="array" ref="O329">_xlfn.LET(
    _xlpm.text, LOWER(H329),
    _xlpm.keywords, Table2[Keyword],
    _xlpm.score,
        _xlfn.BYROW(_xlpm.keywords,
            _xlfn.LAMBDA(_xlpm.k,
                SUM(--ISNUMBER(SEARCH(_xlfn.TEXTSPLIT(LOWER(_xlpm.k)," "), _xlpm.text)))
            )
        ),
    _xlpm.bestMatch, _xlfn.XMATCH(MAX(_xlpm.score), _xlpm.score),
    IF(MAX(_xlpm.score)=0, "Other", INDEX(_xlpm.keywords, _xlpm.bestMatch))
)</f>
        <v>No Gantry</v>
      </c>
      <c r="P329" s="73" t="str">
        <f>IFERROR(INDEX(Table11[Failure Mode],MATCH(O329,Table11[Keyword],0)),"General Failure Mode")</f>
        <v>Gantry Motion Failure</v>
      </c>
      <c r="Q329" s="74" t="str">
        <f>IFERROR(INDEX(Table12[Failure Effect],MATCH(P329,Table12[Failure Mode],0)),"Operational performance degradation and need for maintenance review.")</f>
        <v>Equipment cannot travel to position, causing job delay, queue buildup, and lower productivity.</v>
      </c>
      <c r="R329" s="73">
        <f>IFERROR(INDEX(Table13[Base Severity],MATCH(C329,Table13[Equipment Class],0)),6)</f>
        <v>8</v>
      </c>
      <c r="S329" s="73">
        <f>IFERROR(INDEX(Table2[Severity],MATCH(O329,Table2[Keyword],0)),0)</f>
        <v>6</v>
      </c>
      <c r="T329" s="73">
        <f>IFERROR(LOOKUP(N329,Table6[Minutes],Table6[Severity]),0)</f>
        <v>4</v>
      </c>
      <c r="U329" s="73">
        <f>MAX(ROUNDUP(AVERAGE(R329,T329),0),Unique_Data[[#This Row],[Keyword Severity]])</f>
        <v>6</v>
      </c>
      <c r="V329" s="73">
        <f>IFERROR(INDEX(Table5[Detectability],MATCH(O329,Table5[Keyword],0)),IFERROR(INDEX(Table13[Default Detectability],MATCH(C329,Table13[Equipment Class],0)),6))</f>
        <v>3</v>
      </c>
      <c r="W329" s="73">
        <f t="shared" si="20"/>
        <v>8</v>
      </c>
      <c r="X329" s="75">
        <f t="shared" si="21"/>
        <v>144</v>
      </c>
      <c r="Y329" s="74" t="str">
        <f>IFERROR(INDEX(Table10[Recommended Action],MATCH(O329,Table10[Keyword],0)),"Review failure &amp; perform RCA")</f>
        <v>Inspect busbar/limit switches, travel drives and interlocks; test inverter and alignment.</v>
      </c>
      <c r="Z329" s="11" t="s">
        <v>14271</v>
      </c>
      <c r="AA329" s="31" t="s">
        <v>14353</v>
      </c>
      <c r="AB329" s="31" t="s">
        <v>14453</v>
      </c>
      <c r="AC329" s="73" t="str">
        <f t="shared" si="22"/>
        <v>Medium</v>
      </c>
      <c r="AD329" s="76">
        <v>46203</v>
      </c>
      <c r="AE329" s="75">
        <f>Unique_Data[[#This Row],[Severity (S)]]</f>
        <v>6</v>
      </c>
      <c r="AF329" s="75" cm="1">
        <f t="array" ref="AF3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29" s="75" cm="1">
        <f t="array" ref="AG3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29" s="75">
        <f t="shared" si="23"/>
        <v>42</v>
      </c>
      <c r="AI329" s="77" t="str" cm="1">
        <f t="array" aca="1" ref="AI329" ca="1">_xlfn.IFS(ISBLANK(Unique_Data[[#This Row],[Updated Action]]),"Open",NOT(ISBLANK(Unique_Data[[#This Row],[Updated Action]])),"Finished",AND(NOT(ISBLANK(Unique_Data[[#This Row],[Updated Action]])),Unique_Data[[#This Row],[Due date]]&gt;=TODAY()),"In Progress",Unique_Data[[#This Row],[Due date]]&lt;TODAY(),"Overdue")</f>
        <v>Finished</v>
      </c>
      <c r="AJ329" s="33"/>
    </row>
    <row r="330" spans="1:36">
      <c r="A330" s="11">
        <v>1300000170</v>
      </c>
      <c r="B330" s="11" t="s">
        <v>95</v>
      </c>
      <c r="C330" s="11" t="s">
        <v>16</v>
      </c>
      <c r="D330" s="12">
        <v>46119</v>
      </c>
      <c r="E330" s="11" t="s">
        <v>13</v>
      </c>
      <c r="F330"/>
      <c r="G330"/>
      <c r="H330" s="35" t="s">
        <v>291</v>
      </c>
      <c r="I330" s="71">
        <v>46119.323495370372</v>
      </c>
      <c r="J330" s="71">
        <v>46119.330439814818</v>
      </c>
      <c r="K330" s="11">
        <v>0.17</v>
      </c>
      <c r="L330" s="72">
        <v>46113</v>
      </c>
      <c r="M330" s="73">
        <f>_xlfn.ISOWEEKNUM(Unique_Data[[#This Row],[Created On]])</f>
        <v>15</v>
      </c>
      <c r="N330" s="73">
        <f>60*Unique_Data[[#This Row],[Downtime (hr.)]]</f>
        <v>10.200000000000001</v>
      </c>
      <c r="O330" s="73" t="str" cm="1">
        <f t="array" ref="O330">_xlfn.LET(
    _xlpm.text, LOWER(H330),
    _xlpm.keywords, Table2[Keyword],
    _xlpm.score,
        _xlfn.BYROW(_xlpm.keywords,
            _xlfn.LAMBDA(_xlpm.k,
                SUM(--ISNUMBER(SEARCH(_xlfn.TEXTSPLIT(LOWER(_xlpm.k)," "), _xlpm.text)))
            )
        ),
    _xlpm.bestMatch, _xlfn.XMATCH(MAX(_xlpm.score), _xlpm.score),
    IF(MAX(_xlpm.score)=0, "Other", INDEX(_xlpm.keywords, _xlpm.bestMatch))
)</f>
        <v>CB Trip</v>
      </c>
      <c r="P330" s="73" t="str">
        <f>IFERROR(INDEX(Table11[Failure Mode],MATCH(O330,Table11[Keyword],0)),"General Failure Mode")</f>
        <v>Electrical Protection Trip</v>
      </c>
      <c r="Q330" s="74" t="str">
        <f>IFERROR(INDEX(Table12[Failure Effect],MATCH(P330,Table12[Failure Mode],0)),"Operational performance degradation and need for maintenance review.")</f>
        <v>Circuit isolation, equipment function loss, and recurring stoppage until root cause is removed.</v>
      </c>
      <c r="R330" s="73">
        <f>IFERROR(INDEX(Table13[Base Severity],MATCH(C330,Table13[Equipment Class],0)),6)</f>
        <v>8</v>
      </c>
      <c r="S330" s="73">
        <f>IFERROR(INDEX(Table2[Severity],MATCH(O330,Table2[Keyword],0)),0)</f>
        <v>5</v>
      </c>
      <c r="T330" s="73">
        <f>IFERROR(LOOKUP(N330,Table6[Minutes],Table6[Severity]),0)</f>
        <v>4</v>
      </c>
      <c r="U330" s="73">
        <f>MAX(ROUNDUP(AVERAGE(R330,T330),0),Unique_Data[[#This Row],[Keyword Severity]])</f>
        <v>6</v>
      </c>
      <c r="V330" s="73">
        <f>IFERROR(INDEX(Table5[Detectability],MATCH(O330,Table5[Keyword],0)),IFERROR(INDEX(Table13[Default Detectability],MATCH(C330,Table13[Equipment Class],0)),6))</f>
        <v>3</v>
      </c>
      <c r="W330" s="73">
        <f t="shared" si="20"/>
        <v>1</v>
      </c>
      <c r="X330" s="75">
        <f t="shared" si="21"/>
        <v>18</v>
      </c>
      <c r="Y330" s="74" t="str">
        <f>IFERROR(INDEX(Table10[Recommended Action],MATCH(O330,Table10[Keyword],0)),"Review failure &amp; perform RCA")</f>
        <v>Investigate overload/short; inspect drive and cables; ramp test before release.</v>
      </c>
      <c r="Z330" s="11" t="s">
        <v>14271</v>
      </c>
      <c r="AA330" s="32" t="s">
        <v>14592</v>
      </c>
      <c r="AB330" s="31" t="s">
        <v>14593</v>
      </c>
      <c r="AC330" s="73" t="str">
        <f t="shared" si="22"/>
        <v>Low</v>
      </c>
      <c r="AD330" s="76">
        <v>46203</v>
      </c>
      <c r="AE330" s="75">
        <f>Unique_Data[[#This Row],[Severity (S)]]</f>
        <v>6</v>
      </c>
      <c r="AF330" s="75" cm="1">
        <f t="array" ref="AF3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30" s="75" cm="1">
        <f t="array" ref="AG3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30" s="75">
        <f t="shared" si="23"/>
        <v>6</v>
      </c>
      <c r="AI330" s="77" t="str" cm="1">
        <f t="array" aca="1" ref="AI330" ca="1">_xlfn.IFS(ISBLANK(Unique_Data[[#This Row],[Updated Action]]),"Open",NOT(ISBLANK(Unique_Data[[#This Row],[Updated Action]])),"Finished",AND(NOT(ISBLANK(Unique_Data[[#This Row],[Updated Action]])),Unique_Data[[#This Row],[Due date]]&gt;=TODAY()),"In Progress",Unique_Data[[#This Row],[Due date]]&lt;TODAY(),"Overdue")</f>
        <v>Finished</v>
      </c>
      <c r="AJ330" s="33"/>
    </row>
    <row r="331" spans="1:36">
      <c r="A331" s="11">
        <v>1300000171</v>
      </c>
      <c r="B331" s="11" t="s">
        <v>195</v>
      </c>
      <c r="C331" s="11" t="s">
        <v>16</v>
      </c>
      <c r="D331" s="12">
        <v>46119</v>
      </c>
      <c r="E331" s="11" t="s">
        <v>13</v>
      </c>
      <c r="F331"/>
      <c r="G331"/>
      <c r="H331" s="35" t="s">
        <v>292</v>
      </c>
      <c r="I331" s="71">
        <v>46119.312731481485</v>
      </c>
      <c r="J331" s="71">
        <v>46119.319444444445</v>
      </c>
      <c r="K331" s="11">
        <v>0.16</v>
      </c>
      <c r="L331" s="72">
        <v>46113</v>
      </c>
      <c r="M331" s="73">
        <f>_xlfn.ISOWEEKNUM(Unique_Data[[#This Row],[Created On]])</f>
        <v>15</v>
      </c>
      <c r="N331" s="73">
        <f>60*Unique_Data[[#This Row],[Downtime (hr.)]]</f>
        <v>9.6</v>
      </c>
      <c r="O331" s="73" t="str" cm="1">
        <f t="array" ref="O331">_xlfn.LET(
    _xlpm.text, LOWER(H331),
    _xlpm.keywords, Table2[Keyword],
    _xlpm.score,
        _xlfn.BYROW(_xlpm.keywords,
            _xlfn.LAMBDA(_xlpm.k,
                SUM(--ISNUMBER(SEARCH(_xlfn.TEXTSPLIT(LOWER(_xlpm.k)," "), _xlpm.text)))
            )
        ),
    _xlpm.bestMatch, _xlfn.XMATCH(MAX(_xlpm.score), _xlpm.score),
    IF(MAX(_xlpm.score)=0, "Other", INDEX(_xlpm.keywords, _xlpm.bestMatch))
)</f>
        <v>No Hoist</v>
      </c>
      <c r="P331" s="73" t="str">
        <f>IFERROR(INDEX(Table11[Failure Mode],MATCH(O331,Table11[Keyword],0)),"General Failure Mode")</f>
        <v>Hoist Motion Failure</v>
      </c>
      <c r="Q331" s="74" t="str">
        <f>IFERROR(INDEX(Table12[Failure Effect],MATCH(P331,Table12[Failure Mode],0)),"Operational performance degradation and need for maintenance review.")</f>
        <v>Unable to lift/lower load, container handling interruption, and berth or yard productivity loss.</v>
      </c>
      <c r="R331" s="73">
        <f>IFERROR(INDEX(Table13[Base Severity],MATCH(C331,Table13[Equipment Class],0)),6)</f>
        <v>8</v>
      </c>
      <c r="S331" s="73">
        <f>IFERROR(INDEX(Table2[Severity],MATCH(O331,Table2[Keyword],0)),0)</f>
        <v>6</v>
      </c>
      <c r="T331" s="73">
        <f>IFERROR(LOOKUP(N331,Table6[Minutes],Table6[Severity]),0)</f>
        <v>3</v>
      </c>
      <c r="U331" s="73">
        <f>MAX(ROUNDUP(AVERAGE(R331,T331),0),Unique_Data[[#This Row],[Keyword Severity]])</f>
        <v>6</v>
      </c>
      <c r="V331" s="73">
        <f>IFERROR(INDEX(Table5[Detectability],MATCH(O331,Table5[Keyword],0)),IFERROR(INDEX(Table13[Default Detectability],MATCH(C331,Table13[Equipment Class],0)),6))</f>
        <v>3</v>
      </c>
      <c r="W331" s="73">
        <f t="shared" si="20"/>
        <v>2</v>
      </c>
      <c r="X331" s="75">
        <f t="shared" si="21"/>
        <v>36</v>
      </c>
      <c r="Y331" s="74" t="str">
        <f>IFERROR(INDEX(Table10[Recommended Action],MATCH(O331,Table10[Keyword],0)),"Review failure &amp; perform RCA")</f>
        <v>Check hoist brakes, over-travel limit switches, inverter alarms, motor and encoder.</v>
      </c>
      <c r="Z331" s="11" t="s">
        <v>14271</v>
      </c>
      <c r="AA331" s="32" t="s">
        <v>14592</v>
      </c>
      <c r="AB331" s="32" t="s">
        <v>14593</v>
      </c>
      <c r="AC331" s="73" t="str">
        <f t="shared" si="22"/>
        <v>Low</v>
      </c>
      <c r="AD331" s="76">
        <v>46203</v>
      </c>
      <c r="AE331" s="75">
        <f>Unique_Data[[#This Row],[Severity (S)]]</f>
        <v>6</v>
      </c>
      <c r="AF331" s="75" cm="1">
        <f t="array" ref="AF3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31" s="75" cm="1">
        <f t="array" ref="AG3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31" s="75">
        <f t="shared" si="23"/>
        <v>6</v>
      </c>
      <c r="AI331" s="77" t="str" cm="1">
        <f t="array" aca="1" ref="AI331" ca="1">_xlfn.IFS(ISBLANK(Unique_Data[[#This Row],[Updated Action]]),"Open",NOT(ISBLANK(Unique_Data[[#This Row],[Updated Action]])),"Finished",AND(NOT(ISBLANK(Unique_Data[[#This Row],[Updated Action]])),Unique_Data[[#This Row],[Due date]]&gt;=TODAY()),"In Progress",Unique_Data[[#This Row],[Due date]]&lt;TODAY(),"Overdue")</f>
        <v>Finished</v>
      </c>
      <c r="AJ331" s="33"/>
    </row>
    <row r="332" spans="1:36">
      <c r="A332" s="11">
        <v>1300000172</v>
      </c>
      <c r="B332" s="11" t="s">
        <v>114</v>
      </c>
      <c r="C332" s="11" t="s">
        <v>16</v>
      </c>
      <c r="D332" s="12">
        <v>46119</v>
      </c>
      <c r="E332" s="11" t="s">
        <v>13</v>
      </c>
      <c r="F332"/>
      <c r="G332"/>
      <c r="H332" s="35" t="s">
        <v>292</v>
      </c>
      <c r="I332" s="71">
        <v>46119.319456018522</v>
      </c>
      <c r="J332" s="71">
        <v>46119.326388888891</v>
      </c>
      <c r="K332" s="11">
        <v>0.17</v>
      </c>
      <c r="L332" s="72">
        <v>46113</v>
      </c>
      <c r="M332" s="73">
        <f>_xlfn.ISOWEEKNUM(Unique_Data[[#This Row],[Created On]])</f>
        <v>15</v>
      </c>
      <c r="N332" s="73">
        <f>60*Unique_Data[[#This Row],[Downtime (hr.)]]</f>
        <v>10.200000000000001</v>
      </c>
      <c r="O332" s="73" t="str" cm="1">
        <f t="array" ref="O332">_xlfn.LET(
    _xlpm.text, LOWER(H332),
    _xlpm.keywords, Table2[Keyword],
    _xlpm.score,
        _xlfn.BYROW(_xlpm.keywords,
            _xlfn.LAMBDA(_xlpm.k,
                SUM(--ISNUMBER(SEARCH(_xlfn.TEXTSPLIT(LOWER(_xlpm.k)," "), _xlpm.text)))
            )
        ),
    _xlpm.bestMatch, _xlfn.XMATCH(MAX(_xlpm.score), _xlpm.score),
    IF(MAX(_xlpm.score)=0, "Other", INDEX(_xlpm.keywords, _xlpm.bestMatch))
)</f>
        <v>No Hoist</v>
      </c>
      <c r="P332" s="73" t="str">
        <f>IFERROR(INDEX(Table11[Failure Mode],MATCH(O332,Table11[Keyword],0)),"General Failure Mode")</f>
        <v>Hoist Motion Failure</v>
      </c>
      <c r="Q332" s="74" t="str">
        <f>IFERROR(INDEX(Table12[Failure Effect],MATCH(P332,Table12[Failure Mode],0)),"Operational performance degradation and need for maintenance review.")</f>
        <v>Unable to lift/lower load, container handling interruption, and berth or yard productivity loss.</v>
      </c>
      <c r="R332" s="73">
        <f>IFERROR(INDEX(Table13[Base Severity],MATCH(C332,Table13[Equipment Class],0)),6)</f>
        <v>8</v>
      </c>
      <c r="S332" s="73">
        <f>IFERROR(INDEX(Table2[Severity],MATCH(O332,Table2[Keyword],0)),0)</f>
        <v>6</v>
      </c>
      <c r="T332" s="73">
        <f>IFERROR(LOOKUP(N332,Table6[Minutes],Table6[Severity]),0)</f>
        <v>4</v>
      </c>
      <c r="U332" s="73">
        <f>MAX(ROUNDUP(AVERAGE(R332,T332),0),Unique_Data[[#This Row],[Keyword Severity]])</f>
        <v>6</v>
      </c>
      <c r="V332" s="73">
        <f>IFERROR(INDEX(Table5[Detectability],MATCH(O332,Table5[Keyword],0)),IFERROR(INDEX(Table13[Default Detectability],MATCH(C332,Table13[Equipment Class],0)),6))</f>
        <v>3</v>
      </c>
      <c r="W332" s="73">
        <f t="shared" si="20"/>
        <v>6</v>
      </c>
      <c r="X332" s="75">
        <f t="shared" si="21"/>
        <v>108</v>
      </c>
      <c r="Y332" s="74" t="str">
        <f>IFERROR(INDEX(Table10[Recommended Action],MATCH(O332,Table10[Keyword],0)),"Review failure &amp; perform RCA")</f>
        <v>Check hoist brakes, over-travel limit switches, inverter alarms, motor and encoder.</v>
      </c>
      <c r="Z332" s="11" t="s">
        <v>14271</v>
      </c>
      <c r="AA332" s="31" t="s">
        <v>14533</v>
      </c>
      <c r="AB332" s="31" t="s">
        <v>14408</v>
      </c>
      <c r="AC332" s="73" t="str">
        <f t="shared" si="22"/>
        <v>Medium</v>
      </c>
      <c r="AD332" s="76">
        <v>46203</v>
      </c>
      <c r="AE332" s="75">
        <f>Unique_Data[[#This Row],[Severity (S)]]</f>
        <v>6</v>
      </c>
      <c r="AF332" s="75" cm="1">
        <f t="array" ref="AF3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32" s="75" cm="1">
        <f t="array" ref="AG3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332" s="75">
        <f t="shared" si="23"/>
        <v>108</v>
      </c>
      <c r="AI332" s="77" t="str" cm="1">
        <f t="array" aca="1" ref="AI332" ca="1">_xlfn.IFS(ISBLANK(Unique_Data[[#This Row],[Updated Action]]),"Open",NOT(ISBLANK(Unique_Data[[#This Row],[Updated Action]])),"Finished",AND(NOT(ISBLANK(Unique_Data[[#This Row],[Updated Action]])),Unique_Data[[#This Row],[Due date]]&gt;=TODAY()),"In Progress",Unique_Data[[#This Row],[Due date]]&lt;TODAY(),"Overdue")</f>
        <v>Finished</v>
      </c>
      <c r="AJ332" s="33"/>
    </row>
    <row r="333" spans="1:36">
      <c r="A333" s="11">
        <v>1300000173</v>
      </c>
      <c r="B333" s="11" t="s">
        <v>97</v>
      </c>
      <c r="C333" s="11" t="s">
        <v>16</v>
      </c>
      <c r="D333" s="12">
        <v>46120</v>
      </c>
      <c r="E333" s="11" t="s">
        <v>13</v>
      </c>
      <c r="F333"/>
      <c r="G333"/>
      <c r="H333" s="35" t="s">
        <v>293</v>
      </c>
      <c r="I333" s="71">
        <v>46120.17046296296</v>
      </c>
      <c r="J333" s="71">
        <v>46120.177407407406</v>
      </c>
      <c r="K333" s="11">
        <v>0.17</v>
      </c>
      <c r="L333" s="72">
        <v>46113</v>
      </c>
      <c r="M333" s="73">
        <f>_xlfn.ISOWEEKNUM(Unique_Data[[#This Row],[Created On]])</f>
        <v>15</v>
      </c>
      <c r="N333" s="73">
        <f>60*Unique_Data[[#This Row],[Downtime (hr.)]]</f>
        <v>10.200000000000001</v>
      </c>
      <c r="O333" s="73" t="str" cm="1">
        <f t="array" ref="O333">_xlfn.LET(
    _xlpm.text, LOWER(H333),
    _xlpm.keywords, Table2[Keyword],
    _xlpm.score,
        _xlfn.BYROW(_xlpm.keywords,
            _xlfn.LAMBDA(_xlpm.k,
                SUM(--ISNUMBER(SEARCH(_xlfn.TEXTSPLIT(LOWER(_xlpm.k)," "), _xlpm.text)))
            )
        ),
    _xlpm.bestMatch, _xlfn.XMATCH(MAX(_xlpm.score), _xlpm.score),
    IF(MAX(_xlpm.score)=0, "Other", INDEX(_xlpm.keywords, _xlpm.bestMatch))
)</f>
        <v>Engine Start</v>
      </c>
      <c r="P333" s="73" t="str">
        <f>IFERROR(INDEX(Table11[Failure Mode],MATCH(O333,Table11[Keyword],0)),"General Failure Mode")</f>
        <v>Engine Start Failure</v>
      </c>
      <c r="Q333" s="74" t="str">
        <f>IFERROR(INDEX(Table12[Failure Effect],MATCH(P333,Table12[Failure Mode],0)),"Operational performance degradation and need for maintenance review.")</f>
        <v>Equipment cannot be put into service, causing startup delay and lost operating time.</v>
      </c>
      <c r="R333" s="73">
        <f>IFERROR(INDEX(Table13[Base Severity],MATCH(C333,Table13[Equipment Class],0)),6)</f>
        <v>8</v>
      </c>
      <c r="S333" s="73">
        <f>IFERROR(INDEX(Table2[Severity],MATCH(O333,Table2[Keyword],0)),0)</f>
        <v>6</v>
      </c>
      <c r="T333" s="73">
        <f>IFERROR(LOOKUP(N333,Table6[Minutes],Table6[Severity]),0)</f>
        <v>4</v>
      </c>
      <c r="U333" s="73">
        <f>MAX(ROUNDUP(AVERAGE(R333,T333),0),Unique_Data[[#This Row],[Keyword Severity]])</f>
        <v>6</v>
      </c>
      <c r="V333" s="73">
        <f>IFERROR(INDEX(Table5[Detectability],MATCH(O333,Table5[Keyword],0)),IFERROR(INDEX(Table13[Default Detectability],MATCH(C333,Table13[Equipment Class],0)),6))</f>
        <v>4</v>
      </c>
      <c r="W333" s="73">
        <f t="shared" si="20"/>
        <v>1</v>
      </c>
      <c r="X333" s="75">
        <f t="shared" si="21"/>
        <v>24</v>
      </c>
      <c r="Y333" s="74" t="str">
        <f>IFERROR(INDEX(Table10[Recommended Action],MATCH(O333,Table10[Keyword],0)),"Review failure &amp; perform RCA")</f>
        <v>Check battery voltage, starter relay and ECU inputs; verify enable interlocks.</v>
      </c>
      <c r="Z333" s="11" t="s">
        <v>14271</v>
      </c>
      <c r="AA333" s="31" t="s">
        <v>14353</v>
      </c>
      <c r="AB333" s="31" t="s">
        <v>14453</v>
      </c>
      <c r="AC333" s="73" t="str">
        <f t="shared" si="22"/>
        <v>Low</v>
      </c>
      <c r="AD333" s="76">
        <v>46203</v>
      </c>
      <c r="AE333" s="75">
        <f>Unique_Data[[#This Row],[Severity (S)]]</f>
        <v>6</v>
      </c>
      <c r="AF333" s="75" cm="1">
        <f t="array" ref="AF3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33" s="75" cm="1">
        <f t="array" ref="AG3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33" s="75">
        <f t="shared" si="23"/>
        <v>12</v>
      </c>
      <c r="AI333" s="77" t="str" cm="1">
        <f t="array" aca="1" ref="AI333" ca="1">_xlfn.IFS(ISBLANK(Unique_Data[[#This Row],[Updated Action]]),"Open",NOT(ISBLANK(Unique_Data[[#This Row],[Updated Action]])),"Finished",AND(NOT(ISBLANK(Unique_Data[[#This Row],[Updated Action]])),Unique_Data[[#This Row],[Due date]]&gt;=TODAY()),"In Progress",Unique_Data[[#This Row],[Due date]]&lt;TODAY(),"Overdue")</f>
        <v>Finished</v>
      </c>
      <c r="AJ333" s="33"/>
    </row>
    <row r="334" spans="1:36">
      <c r="A334" s="11">
        <v>1300000174</v>
      </c>
      <c r="B334" s="11" t="s">
        <v>178</v>
      </c>
      <c r="C334" s="11" t="s">
        <v>16</v>
      </c>
      <c r="D334" s="12">
        <v>46122</v>
      </c>
      <c r="E334" s="11" t="s">
        <v>13</v>
      </c>
      <c r="F334"/>
      <c r="G334"/>
      <c r="H334" s="35" t="s">
        <v>150</v>
      </c>
      <c r="I334" s="71">
        <v>46121.989884259259</v>
      </c>
      <c r="J334" s="71">
        <v>46122</v>
      </c>
      <c r="K334" s="11">
        <v>0.24</v>
      </c>
      <c r="L334" s="72">
        <v>46113</v>
      </c>
      <c r="M334" s="73">
        <f>_xlfn.ISOWEEKNUM(Unique_Data[[#This Row],[Created On]])</f>
        <v>15</v>
      </c>
      <c r="N334" s="73">
        <f>60*Unique_Data[[#This Row],[Downtime (hr.)]]</f>
        <v>14.399999999999999</v>
      </c>
      <c r="O334" s="73" t="str" cm="1">
        <f t="array" ref="O334">_xlfn.LET(
    _xlpm.text, LOWER(H334),
    _xlpm.keywords, Table2[Keyword],
    _xlpm.score,
        _xlfn.BYROW(_xlpm.keywords,
            _xlfn.LAMBDA(_xlpm.k,
                SUM(--ISNUMBER(SEARCH(_xlfn.TEXTSPLIT(LOWER(_xlpm.k)," "), _xlpm.text)))
            )
        ),
    _xlpm.bestMatch, _xlfn.XMATCH(MAX(_xlpm.score), _xlpm.score),
    IF(MAX(_xlpm.score)=0, "Other", INDEX(_xlpm.keywords, _xlpm.bestMatch))
)</f>
        <v>No Gantry</v>
      </c>
      <c r="P334" s="73" t="str">
        <f>IFERROR(INDEX(Table11[Failure Mode],MATCH(O334,Table11[Keyword],0)),"General Failure Mode")</f>
        <v>Gantry Motion Failure</v>
      </c>
      <c r="Q334" s="74" t="str">
        <f>IFERROR(INDEX(Table12[Failure Effect],MATCH(P334,Table12[Failure Mode],0)),"Operational performance degradation and need for maintenance review.")</f>
        <v>Equipment cannot travel to position, causing job delay, queue buildup, and lower productivity.</v>
      </c>
      <c r="R334" s="73">
        <f>IFERROR(INDEX(Table13[Base Severity],MATCH(C334,Table13[Equipment Class],0)),6)</f>
        <v>8</v>
      </c>
      <c r="S334" s="73">
        <f>IFERROR(INDEX(Table2[Severity],MATCH(O334,Table2[Keyword],0)),0)</f>
        <v>6</v>
      </c>
      <c r="T334" s="73">
        <f>IFERROR(LOOKUP(N334,Table6[Minutes],Table6[Severity]),0)</f>
        <v>4</v>
      </c>
      <c r="U334" s="73">
        <f>MAX(ROUNDUP(AVERAGE(R334,T334),0),Unique_Data[[#This Row],[Keyword Severity]])</f>
        <v>6</v>
      </c>
      <c r="V334" s="73">
        <f>IFERROR(INDEX(Table5[Detectability],MATCH(O334,Table5[Keyword],0)),IFERROR(INDEX(Table13[Default Detectability],MATCH(C334,Table13[Equipment Class],0)),6))</f>
        <v>3</v>
      </c>
      <c r="W334" s="73">
        <f t="shared" si="20"/>
        <v>4</v>
      </c>
      <c r="X334" s="75">
        <f t="shared" si="21"/>
        <v>72</v>
      </c>
      <c r="Y334" s="74" t="str">
        <f>IFERROR(INDEX(Table10[Recommended Action],MATCH(O334,Table10[Keyword],0)),"Review failure &amp; perform RCA")</f>
        <v>Inspect busbar/limit switches, travel drives and interlocks; test inverter and alignment.</v>
      </c>
      <c r="Z334" s="11" t="s">
        <v>14271</v>
      </c>
      <c r="AA334" s="32" t="s">
        <v>14386</v>
      </c>
      <c r="AB334" s="32" t="s">
        <v>14522</v>
      </c>
      <c r="AC334" s="73" t="str">
        <f t="shared" si="22"/>
        <v>Low</v>
      </c>
      <c r="AD334" s="76">
        <v>46203</v>
      </c>
      <c r="AE334" s="75">
        <f>Unique_Data[[#This Row],[Severity (S)]]</f>
        <v>6</v>
      </c>
      <c r="AF334" s="75" cm="1">
        <f t="array" ref="AF3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34" s="75" cm="1">
        <f t="array" ref="AG3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34" s="75">
        <f t="shared" si="23"/>
        <v>72</v>
      </c>
      <c r="AI334" s="77" t="str" cm="1">
        <f t="array" aca="1" ref="AI334" ca="1">_xlfn.IFS(ISBLANK(Unique_Data[[#This Row],[Updated Action]]),"Open",NOT(ISBLANK(Unique_Data[[#This Row],[Updated Action]])),"Finished",AND(NOT(ISBLANK(Unique_Data[[#This Row],[Updated Action]])),Unique_Data[[#This Row],[Due date]]&gt;=TODAY()),"In Progress",Unique_Data[[#This Row],[Due date]]&lt;TODAY(),"Overdue")</f>
        <v>Finished</v>
      </c>
      <c r="AJ334" s="33"/>
    </row>
    <row r="335" spans="1:36">
      <c r="A335" s="11">
        <v>1300000175</v>
      </c>
      <c r="B335" s="11" t="s">
        <v>87</v>
      </c>
      <c r="C335" s="11" t="s">
        <v>16</v>
      </c>
      <c r="D335" s="12">
        <v>46122</v>
      </c>
      <c r="E335" s="11" t="s">
        <v>13</v>
      </c>
      <c r="F335"/>
      <c r="G335"/>
      <c r="H335" s="35" t="s">
        <v>294</v>
      </c>
      <c r="I335" s="71">
        <v>46122.379861111112</v>
      </c>
      <c r="J335" s="71">
        <v>46122.384722222225</v>
      </c>
      <c r="K335" s="11">
        <v>0.12</v>
      </c>
      <c r="L335" s="72">
        <v>46113</v>
      </c>
      <c r="M335" s="73">
        <f>_xlfn.ISOWEEKNUM(Unique_Data[[#This Row],[Created On]])</f>
        <v>15</v>
      </c>
      <c r="N335" s="73">
        <f>60*Unique_Data[[#This Row],[Downtime (hr.)]]</f>
        <v>7.1999999999999993</v>
      </c>
      <c r="O335" s="73" t="str" cm="1">
        <f t="array" ref="O335">_xlfn.LET(
    _xlpm.text, LOWER(H335),
    _xlpm.keywords, Table2[Keyword],
    _xlpm.score,
        _xlfn.BYROW(_xlpm.keywords,
            _xlfn.LAMBDA(_xlpm.k,
                SUM(--ISNUMBER(SEARCH(_xlfn.TEXTSPLIT(LOWER(_xlpm.k)," "), _xlpm.text)))
            )
        ),
    _xlpm.bestMatch, _xlfn.XMATCH(MAX(_xlpm.score), _xlpm.score),
    IF(MAX(_xlpm.score)=0, "Other", INDEX(_xlpm.keywords, _xlpm.bestMatch))
)</f>
        <v>No Gantry</v>
      </c>
      <c r="P335" s="73" t="str">
        <f>IFERROR(INDEX(Table11[Failure Mode],MATCH(O335,Table11[Keyword],0)),"General Failure Mode")</f>
        <v>Gantry Motion Failure</v>
      </c>
      <c r="Q335" s="74" t="str">
        <f>IFERROR(INDEX(Table12[Failure Effect],MATCH(P335,Table12[Failure Mode],0)),"Operational performance degradation and need for maintenance review.")</f>
        <v>Equipment cannot travel to position, causing job delay, queue buildup, and lower productivity.</v>
      </c>
      <c r="R335" s="73">
        <f>IFERROR(INDEX(Table13[Base Severity],MATCH(C335,Table13[Equipment Class],0)),6)</f>
        <v>8</v>
      </c>
      <c r="S335" s="73">
        <f>IFERROR(INDEX(Table2[Severity],MATCH(O335,Table2[Keyword],0)),0)</f>
        <v>6</v>
      </c>
      <c r="T335" s="73">
        <f>IFERROR(LOOKUP(N335,Table6[Minutes],Table6[Severity]),0)</f>
        <v>3</v>
      </c>
      <c r="U335" s="73">
        <f>MAX(ROUNDUP(AVERAGE(R335,T335),0),Unique_Data[[#This Row],[Keyword Severity]])</f>
        <v>6</v>
      </c>
      <c r="V335" s="73">
        <f>IFERROR(INDEX(Table5[Detectability],MATCH(O335,Table5[Keyword],0)),IFERROR(INDEX(Table13[Default Detectability],MATCH(C335,Table13[Equipment Class],0)),6))</f>
        <v>3</v>
      </c>
      <c r="W335" s="73">
        <f t="shared" si="20"/>
        <v>5</v>
      </c>
      <c r="X335" s="75">
        <f t="shared" si="21"/>
        <v>90</v>
      </c>
      <c r="Y335" s="74" t="str">
        <f>IFERROR(INDEX(Table10[Recommended Action],MATCH(O335,Table10[Keyword],0)),"Review failure &amp; perform RCA")</f>
        <v>Inspect busbar/limit switches, travel drives and interlocks; test inverter and alignment.</v>
      </c>
      <c r="Z335" s="11" t="s">
        <v>14271</v>
      </c>
      <c r="AA335" s="32" t="s">
        <v>14353</v>
      </c>
      <c r="AB335" s="32" t="s">
        <v>14453</v>
      </c>
      <c r="AC335" s="73" t="str">
        <f t="shared" si="22"/>
        <v>Low</v>
      </c>
      <c r="AD335" s="76">
        <v>46203</v>
      </c>
      <c r="AE335" s="75">
        <f>Unique_Data[[#This Row],[Severity (S)]]</f>
        <v>6</v>
      </c>
      <c r="AF335" s="75" cm="1">
        <f t="array" ref="AF3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35" s="75" cm="1">
        <f t="array" ref="AG3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35" s="75">
        <f t="shared" si="23"/>
        <v>24</v>
      </c>
      <c r="AI335" s="77" t="str" cm="1">
        <f t="array" aca="1" ref="AI335" ca="1">_xlfn.IFS(ISBLANK(Unique_Data[[#This Row],[Updated Action]]),"Open",NOT(ISBLANK(Unique_Data[[#This Row],[Updated Action]])),"Finished",AND(NOT(ISBLANK(Unique_Data[[#This Row],[Updated Action]])),Unique_Data[[#This Row],[Due date]]&gt;=TODAY()),"In Progress",Unique_Data[[#This Row],[Due date]]&lt;TODAY(),"Overdue")</f>
        <v>Finished</v>
      </c>
      <c r="AJ335" s="33"/>
    </row>
    <row r="336" spans="1:36">
      <c r="A336" s="11">
        <v>1300000176</v>
      </c>
      <c r="B336" s="11" t="s">
        <v>95</v>
      </c>
      <c r="C336" s="11" t="s">
        <v>16</v>
      </c>
      <c r="D336" s="12">
        <v>46122</v>
      </c>
      <c r="E336" s="11" t="s">
        <v>13</v>
      </c>
      <c r="F336"/>
      <c r="G336"/>
      <c r="H336" s="35" t="s">
        <v>295</v>
      </c>
      <c r="I336" s="71">
        <v>46122.344444444447</v>
      </c>
      <c r="J336" s="71">
        <v>46122.350694444445</v>
      </c>
      <c r="K336" s="11">
        <v>0.15</v>
      </c>
      <c r="L336" s="72">
        <v>46113</v>
      </c>
      <c r="M336" s="73">
        <f>_xlfn.ISOWEEKNUM(Unique_Data[[#This Row],[Created On]])</f>
        <v>15</v>
      </c>
      <c r="N336" s="73">
        <f>60*Unique_Data[[#This Row],[Downtime (hr.)]]</f>
        <v>9</v>
      </c>
      <c r="O336" s="73" t="str" cm="1">
        <f t="array" ref="O336">_xlfn.LET(
    _xlpm.text, LOWER(H336),
    _xlpm.keywords, Table2[Keyword],
    _xlpm.score,
        _xlfn.BYROW(_xlpm.keywords,
            _xlfn.LAMBDA(_xlpm.k,
                SUM(--ISNUMBER(SEARCH(_xlfn.TEXTSPLIT(LOWER(_xlpm.k)," "), _xlpm.text)))
            )
        ),
    _xlpm.bestMatch, _xlfn.XMATCH(MAX(_xlpm.score), _xlpm.score),
    IF(MAX(_xlpm.score)=0, "Other", INDEX(_xlpm.keywords, _xlpm.bestMatch))
)</f>
        <v>Wrong Landed</v>
      </c>
      <c r="P336" s="73" t="str">
        <f>IFERROR(INDEX(Table11[Failure Mode],MATCH(O336,Table11[Keyword],0)),"General Failure Mode")</f>
        <v>Landing / Positioning Fault</v>
      </c>
      <c r="Q336" s="74" t="str">
        <f>IFERROR(INDEX(Table12[Failure Effect],MATCH(P336,Table12[Failure Mode],0)),"Operational performance degradation and need for maintenance review.")</f>
        <v>Mislanding, handling delay, risk of cargo/spreader damage, and reduced operating accuracy.</v>
      </c>
      <c r="R336" s="73">
        <f>IFERROR(INDEX(Table13[Base Severity],MATCH(C336,Table13[Equipment Class],0)),6)</f>
        <v>8</v>
      </c>
      <c r="S336" s="73">
        <f>IFERROR(INDEX(Table2[Severity],MATCH(O336,Table2[Keyword],0)),0)</f>
        <v>6</v>
      </c>
      <c r="T336" s="73">
        <f>IFERROR(LOOKUP(N336,Table6[Minutes],Table6[Severity]),0)</f>
        <v>3</v>
      </c>
      <c r="U336" s="73">
        <f>MAX(ROUNDUP(AVERAGE(R336,T336),0),Unique_Data[[#This Row],[Keyword Severity]])</f>
        <v>6</v>
      </c>
      <c r="V336" s="73">
        <f>IFERROR(INDEX(Table5[Detectability],MATCH(O336,Table5[Keyword],0)),IFERROR(INDEX(Table13[Default Detectability],MATCH(C336,Table13[Equipment Class],0)),6))</f>
        <v>8</v>
      </c>
      <c r="W336" s="73">
        <f t="shared" si="20"/>
        <v>1</v>
      </c>
      <c r="X336" s="75">
        <f t="shared" si="21"/>
        <v>48</v>
      </c>
      <c r="Y336" s="74" t="str">
        <f>IFERROR(INDEX(Table10[Recommended Action],MATCH(O336,Table10[Keyword],0)),"Review failure &amp; perform RCA")</f>
        <v>Check landing sensors and operator guidance; calibrate spreader position sensors.</v>
      </c>
      <c r="Z336" s="11" t="s">
        <v>14271</v>
      </c>
      <c r="AA336" s="31" t="s">
        <v>14386</v>
      </c>
      <c r="AB336" s="31" t="s">
        <v>14522</v>
      </c>
      <c r="AC336" s="73" t="str">
        <f t="shared" si="22"/>
        <v>Low</v>
      </c>
      <c r="AD336" s="76">
        <v>46203</v>
      </c>
      <c r="AE336" s="75">
        <f>Unique_Data[[#This Row],[Severity (S)]]</f>
        <v>6</v>
      </c>
      <c r="AF336" s="75" cm="1">
        <f t="array" ref="AF3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336" s="75" cm="1">
        <f t="array" ref="AG3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36" s="75">
        <f t="shared" si="23"/>
        <v>48</v>
      </c>
      <c r="AI336" s="77" t="str" cm="1">
        <f t="array" aca="1" ref="AI336" ca="1">_xlfn.IFS(ISBLANK(Unique_Data[[#This Row],[Updated Action]]),"Open",NOT(ISBLANK(Unique_Data[[#This Row],[Updated Action]])),"Finished",AND(NOT(ISBLANK(Unique_Data[[#This Row],[Updated Action]])),Unique_Data[[#This Row],[Due date]]&gt;=TODAY()),"In Progress",Unique_Data[[#This Row],[Due date]]&lt;TODAY(),"Overdue")</f>
        <v>Finished</v>
      </c>
      <c r="AJ336" s="33"/>
    </row>
    <row r="337" spans="1:36">
      <c r="A337" s="11">
        <v>1300000177</v>
      </c>
      <c r="B337" s="11" t="s">
        <v>47</v>
      </c>
      <c r="C337" s="11" t="s">
        <v>12</v>
      </c>
      <c r="D337" s="12">
        <v>46122</v>
      </c>
      <c r="E337" s="11" t="s">
        <v>13</v>
      </c>
      <c r="F337"/>
      <c r="G337"/>
      <c r="H337" s="35" t="s">
        <v>119</v>
      </c>
      <c r="I337" s="71">
        <v>46122.472222222219</v>
      </c>
      <c r="J337" s="71">
        <v>46122.477083333331</v>
      </c>
      <c r="K337" s="11">
        <v>0.12</v>
      </c>
      <c r="L337" s="72">
        <v>46113</v>
      </c>
      <c r="M337" s="73">
        <f>_xlfn.ISOWEEKNUM(Unique_Data[[#This Row],[Created On]])</f>
        <v>15</v>
      </c>
      <c r="N337" s="73">
        <f>60*Unique_Data[[#This Row],[Downtime (hr.)]]</f>
        <v>7.1999999999999993</v>
      </c>
      <c r="O337" s="73" t="str" cm="1">
        <f t="array" ref="O337">_xlfn.LET(
    _xlpm.text, LOWER(H337),
    _xlpm.keywords, Table2[Keyword],
    _xlpm.score,
        _xlfn.BYROW(_xlpm.keywords,
            _xlfn.LAMBDA(_xlpm.k,
                SUM(--ISNUMBER(SEARCH(_xlfn.TEXTSPLIT(LOWER(_xlpm.k)," "), _xlpm.text)))
            )
        ),
    _xlpm.bestMatch, _xlfn.XMATCH(MAX(_xlpm.score), _xlpm.score),
    IF(MAX(_xlpm.score)=0, "Other", INDEX(_xlpm.keywords, _xlpm.bestMatch))
)</f>
        <v>No Gantry</v>
      </c>
      <c r="P337" s="73" t="str">
        <f>IFERROR(INDEX(Table11[Failure Mode],MATCH(O337,Table11[Keyword],0)),"General Failure Mode")</f>
        <v>Gantry Motion Failure</v>
      </c>
      <c r="Q337" s="74" t="str">
        <f>IFERROR(INDEX(Table12[Failure Effect],MATCH(P337,Table12[Failure Mode],0)),"Operational performance degradation and need for maintenance review.")</f>
        <v>Equipment cannot travel to position, causing job delay, queue buildup, and lower productivity.</v>
      </c>
      <c r="R337" s="73">
        <f>IFERROR(INDEX(Table13[Base Severity],MATCH(C337,Table13[Equipment Class],0)),6)</f>
        <v>9</v>
      </c>
      <c r="S337" s="73">
        <f>IFERROR(INDEX(Table2[Severity],MATCH(O337,Table2[Keyword],0)),0)</f>
        <v>6</v>
      </c>
      <c r="T337" s="73">
        <f>IFERROR(LOOKUP(N337,Table6[Minutes],Table6[Severity]),0)</f>
        <v>3</v>
      </c>
      <c r="U337" s="73">
        <f>MAX(ROUNDUP(AVERAGE(R337,T337),0),Unique_Data[[#This Row],[Keyword Severity]])</f>
        <v>6</v>
      </c>
      <c r="V337" s="73">
        <f>IFERROR(INDEX(Table5[Detectability],MATCH(O337,Table5[Keyword],0)),IFERROR(INDEX(Table13[Default Detectability],MATCH(C337,Table13[Equipment Class],0)),6))</f>
        <v>3</v>
      </c>
      <c r="W337" s="73">
        <f t="shared" si="20"/>
        <v>1</v>
      </c>
      <c r="X337" s="75">
        <f t="shared" si="21"/>
        <v>18</v>
      </c>
      <c r="Y337" s="74" t="str">
        <f>IFERROR(INDEX(Table10[Recommended Action],MATCH(O337,Table10[Keyword],0)),"Review failure &amp; perform RCA")</f>
        <v>Inspect busbar/limit switches, travel drives and interlocks; test inverter and alignment.</v>
      </c>
      <c r="Z337" s="11" t="s">
        <v>14271</v>
      </c>
      <c r="AA337" s="32" t="s">
        <v>14386</v>
      </c>
      <c r="AB337" s="32" t="s">
        <v>14522</v>
      </c>
      <c r="AC337" s="73" t="str">
        <f t="shared" si="22"/>
        <v>Low</v>
      </c>
      <c r="AD337" s="76">
        <v>46203</v>
      </c>
      <c r="AE337" s="75">
        <f>Unique_Data[[#This Row],[Severity (S)]]</f>
        <v>6</v>
      </c>
      <c r="AF337" s="75" cm="1">
        <f t="array" ref="AF3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37" s="75" cm="1">
        <f t="array" ref="AG3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37" s="75">
        <f t="shared" si="23"/>
        <v>18</v>
      </c>
      <c r="AI337" s="77" t="str" cm="1">
        <f t="array" aca="1" ref="AI337" ca="1">_xlfn.IFS(ISBLANK(Unique_Data[[#This Row],[Updated Action]]),"Open",NOT(ISBLANK(Unique_Data[[#This Row],[Updated Action]])),"Finished",AND(NOT(ISBLANK(Unique_Data[[#This Row],[Updated Action]])),Unique_Data[[#This Row],[Due date]]&gt;=TODAY()),"In Progress",Unique_Data[[#This Row],[Due date]]&lt;TODAY(),"Overdue")</f>
        <v>Finished</v>
      </c>
      <c r="AJ337" s="33"/>
    </row>
    <row r="338" spans="1:36">
      <c r="A338" s="11">
        <v>1300000178</v>
      </c>
      <c r="B338" s="11" t="s">
        <v>20</v>
      </c>
      <c r="C338" s="11" t="s">
        <v>16</v>
      </c>
      <c r="D338" s="12">
        <v>46122</v>
      </c>
      <c r="E338" s="11" t="s">
        <v>13</v>
      </c>
      <c r="F338"/>
      <c r="G338"/>
      <c r="H338" s="35" t="s">
        <v>296</v>
      </c>
      <c r="I338" s="71">
        <v>46122.868055555555</v>
      </c>
      <c r="J338" s="71">
        <v>46122.881944444445</v>
      </c>
      <c r="K338" s="11">
        <v>0.33</v>
      </c>
      <c r="L338" s="72">
        <v>46113</v>
      </c>
      <c r="M338" s="73">
        <f>_xlfn.ISOWEEKNUM(Unique_Data[[#This Row],[Created On]])</f>
        <v>15</v>
      </c>
      <c r="N338" s="73">
        <f>60*Unique_Data[[#This Row],[Downtime (hr.)]]</f>
        <v>19.8</v>
      </c>
      <c r="O338" s="73" t="str" cm="1">
        <f t="array" ref="O338">_xlfn.LET(
    _xlpm.text, LOWER(H338),
    _xlpm.keywords, Table2[Keyword],
    _xlpm.score,
        _xlfn.BYROW(_xlpm.keywords,
            _xlfn.LAMBDA(_xlpm.k,
                SUM(--ISNUMBER(SEARCH(_xlfn.TEXTSPLIT(LOWER(_xlpm.k)," "), _xlpm.text)))
            )
        ),
    _xlpm.bestMatch, _xlfn.XMATCH(MAX(_xlpm.score), _xlpm.score),
    IF(MAX(_xlpm.score)=0, "Other", INDEX(_xlpm.keywords, _xlpm.bestMatch))
)</f>
        <v>No Control</v>
      </c>
      <c r="P338" s="73" t="str">
        <f>IFERROR(INDEX(Table11[Failure Mode],MATCH(O338,Table11[Keyword],0)),"General Failure Mode")</f>
        <v>Control System Unavailable</v>
      </c>
      <c r="Q338" s="74" t="str">
        <f>IFERROR(INDEX(Table12[Failure Effect],MATCH(P338,Table12[Failure Mode],0)),"Operational performance degradation and need for maintenance review.")</f>
        <v>Loss of command response, unsafe operating condition, and immediate operational downtime.</v>
      </c>
      <c r="R338" s="73">
        <f>IFERROR(INDEX(Table13[Base Severity],MATCH(C338,Table13[Equipment Class],0)),6)</f>
        <v>8</v>
      </c>
      <c r="S338" s="73">
        <f>IFERROR(INDEX(Table2[Severity],MATCH(O338,Table2[Keyword],0)),0)</f>
        <v>6</v>
      </c>
      <c r="T338" s="73">
        <f>IFERROR(LOOKUP(N338,Table6[Minutes],Table6[Severity]),0)</f>
        <v>4</v>
      </c>
      <c r="U338" s="73">
        <f>MAX(ROUNDUP(AVERAGE(R338,T338),0),Unique_Data[[#This Row],[Keyword Severity]])</f>
        <v>6</v>
      </c>
      <c r="V338" s="73">
        <f>IFERROR(INDEX(Table5[Detectability],MATCH(O338,Table5[Keyword],0)),IFERROR(INDEX(Table13[Default Detectability],MATCH(C338,Table13[Equipment Class],0)),6))</f>
        <v>2</v>
      </c>
      <c r="W338" s="73">
        <f t="shared" si="20"/>
        <v>4</v>
      </c>
      <c r="X338" s="75">
        <f t="shared" si="21"/>
        <v>48</v>
      </c>
      <c r="Y338" s="74" t="str">
        <f>IFERROR(INDEX(Table10[Recommended Action],MATCH(O338,Table10[Keyword],0)),"Review failure &amp; perform RCA")</f>
        <v>Check control PLC, HMI comms, E-stop circuits; reload software if needed.</v>
      </c>
      <c r="Z338" s="11" t="s">
        <v>14271</v>
      </c>
      <c r="AA338" s="31" t="s">
        <v>14594</v>
      </c>
      <c r="AB338" s="31" t="s">
        <v>14595</v>
      </c>
      <c r="AC338" s="73" t="str">
        <f t="shared" si="22"/>
        <v>Low</v>
      </c>
      <c r="AD338" s="76">
        <v>46203</v>
      </c>
      <c r="AE338" s="75">
        <f>Unique_Data[[#This Row],[Severity (S)]]</f>
        <v>6</v>
      </c>
      <c r="AF338" s="75" cm="1">
        <f t="array" ref="AF3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38" s="75" cm="1">
        <f t="array" ref="AG3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38" s="75">
        <f t="shared" si="23"/>
        <v>12</v>
      </c>
      <c r="AI338" s="77" t="str" cm="1">
        <f t="array" aca="1" ref="AI338" ca="1">_xlfn.IFS(ISBLANK(Unique_Data[[#This Row],[Updated Action]]),"Open",NOT(ISBLANK(Unique_Data[[#This Row],[Updated Action]])),"Finished",AND(NOT(ISBLANK(Unique_Data[[#This Row],[Updated Action]])),Unique_Data[[#This Row],[Due date]]&gt;=TODAY()),"In Progress",Unique_Data[[#This Row],[Due date]]&lt;TODAY(),"Overdue")</f>
        <v>Finished</v>
      </c>
      <c r="AJ338" s="33"/>
    </row>
    <row r="339" spans="1:36">
      <c r="A339" s="11">
        <v>1300000180</v>
      </c>
      <c r="B339" s="11" t="s">
        <v>15</v>
      </c>
      <c r="C339" s="11" t="s">
        <v>16</v>
      </c>
      <c r="D339" s="12">
        <v>46123</v>
      </c>
      <c r="E339" s="11" t="s">
        <v>13</v>
      </c>
      <c r="F339"/>
      <c r="G339"/>
      <c r="H339" s="35" t="s">
        <v>297</v>
      </c>
      <c r="I339" s="71">
        <v>46123.34375</v>
      </c>
      <c r="J339" s="71">
        <v>46123.347222222219</v>
      </c>
      <c r="K339" s="11">
        <v>0.08</v>
      </c>
      <c r="L339" s="72">
        <v>46113</v>
      </c>
      <c r="M339" s="73">
        <f>_xlfn.ISOWEEKNUM(Unique_Data[[#This Row],[Created On]])</f>
        <v>15</v>
      </c>
      <c r="N339" s="73">
        <f>60*Unique_Data[[#This Row],[Downtime (hr.)]]</f>
        <v>4.8</v>
      </c>
      <c r="O339" s="73" t="str" cm="1">
        <f t="array" ref="O339">_xlfn.LET(
    _xlpm.text, LOWER(H339),
    _xlpm.keywords, Table2[Keyword],
    _xlpm.score,
        _xlfn.BYROW(_xlpm.keywords,
            _xlfn.LAMBDA(_xlpm.k,
                SUM(--ISNUMBER(SEARCH(_xlfn.TEXTSPLIT(LOWER(_xlpm.k)," "), _xlpm.text)))
            )
        ),
    _xlpm.bestMatch, _xlfn.XMATCH(MAX(_xlpm.score), _xlpm.score),
    IF(MAX(_xlpm.score)=0, "Other", INDEX(_xlpm.keywords, _xlpm.bestMatch))
)</f>
        <v>Other</v>
      </c>
      <c r="P339" s="73" t="str">
        <f>IFERROR(INDEX(Table11[Failure Mode],MATCH(O339,Table11[Keyword],0)),"General Failure Mode")</f>
        <v>General Failure Mode</v>
      </c>
      <c r="Q339" s="74" t="str">
        <f>IFERROR(INDEX(Table12[Failure Effect],MATCH(P339,Table12[Failure Mode],0)),"Operational performance degradation and need for maintenance review.")</f>
        <v>Operational performance degradation and need for maintenance review.</v>
      </c>
      <c r="R339" s="73">
        <f>IFERROR(INDEX(Table13[Base Severity],MATCH(C339,Table13[Equipment Class],0)),6)</f>
        <v>8</v>
      </c>
      <c r="S339" s="73">
        <f>IFERROR(INDEX(Table2[Severity],MATCH(O339,Table2[Keyword],0)),0)</f>
        <v>0</v>
      </c>
      <c r="T339" s="73">
        <f>IFERROR(LOOKUP(N339,Table6[Minutes],Table6[Severity]),0)</f>
        <v>3</v>
      </c>
      <c r="U339" s="73">
        <f>MAX(ROUNDUP(AVERAGE(R339,T339),0),Unique_Data[[#This Row],[Keyword Severity]])</f>
        <v>6</v>
      </c>
      <c r="V339" s="73">
        <f>IFERROR(INDEX(Table5[Detectability],MATCH(O339,Table5[Keyword],0)),IFERROR(INDEX(Table13[Default Detectability],MATCH(C339,Table13[Equipment Class],0)),6))</f>
        <v>5</v>
      </c>
      <c r="W339" s="73">
        <f t="shared" si="20"/>
        <v>9</v>
      </c>
      <c r="X339" s="75">
        <f t="shared" si="21"/>
        <v>270</v>
      </c>
      <c r="Y339" s="74" t="str">
        <f>IFERROR(INDEX(Table10[Recommended Action],MATCH(O339,Table10[Keyword],0)),"Review failure &amp; perform RCA")</f>
        <v>Review failure &amp; perform RCA</v>
      </c>
      <c r="Z339" s="11" t="s">
        <v>14271</v>
      </c>
      <c r="AA339" s="31" t="s">
        <v>14592</v>
      </c>
      <c r="AB339" s="31" t="s">
        <v>14593</v>
      </c>
      <c r="AC339" s="73" t="str">
        <f t="shared" si="22"/>
        <v>High</v>
      </c>
      <c r="AD339" s="76">
        <v>46203</v>
      </c>
      <c r="AE339" s="75">
        <f>Unique_Data[[#This Row],[Severity (S)]]</f>
        <v>6</v>
      </c>
      <c r="AF339" s="75" cm="1">
        <f t="array" ref="AF3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39" s="75" cm="1">
        <f t="array" ref="AG3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39" s="75">
        <f t="shared" si="23"/>
        <v>84</v>
      </c>
      <c r="AI339" s="77" t="str" cm="1">
        <f t="array" aca="1" ref="AI339" ca="1">_xlfn.IFS(ISBLANK(Unique_Data[[#This Row],[Updated Action]]),"Open",NOT(ISBLANK(Unique_Data[[#This Row],[Updated Action]])),"Finished",AND(NOT(ISBLANK(Unique_Data[[#This Row],[Updated Action]])),Unique_Data[[#This Row],[Due date]]&gt;=TODAY()),"In Progress",Unique_Data[[#This Row],[Due date]]&lt;TODAY(),"Overdue")</f>
        <v>Finished</v>
      </c>
      <c r="AJ339" s="33"/>
    </row>
    <row r="340" spans="1:36">
      <c r="A340" s="11">
        <v>1300000181</v>
      </c>
      <c r="B340" s="11" t="s">
        <v>90</v>
      </c>
      <c r="C340" s="11" t="s">
        <v>16</v>
      </c>
      <c r="D340" s="12">
        <v>46123</v>
      </c>
      <c r="E340" s="11" t="s">
        <v>13</v>
      </c>
      <c r="F340"/>
      <c r="G340"/>
      <c r="H340" s="35" t="s">
        <v>268</v>
      </c>
      <c r="I340" s="71">
        <v>46123.659722222219</v>
      </c>
      <c r="J340" s="71">
        <v>46123.673611111109</v>
      </c>
      <c r="K340" s="11">
        <v>0.33</v>
      </c>
      <c r="L340" s="72">
        <v>46113</v>
      </c>
      <c r="M340" s="73">
        <f>_xlfn.ISOWEEKNUM(Unique_Data[[#This Row],[Created On]])</f>
        <v>15</v>
      </c>
      <c r="N340" s="73">
        <f>60*Unique_Data[[#This Row],[Downtime (hr.)]]</f>
        <v>19.8</v>
      </c>
      <c r="O340" s="73" t="str" cm="1">
        <f t="array" ref="O340">_xlfn.LET(
    _xlpm.text, LOWER(H340),
    _xlpm.keywords, Table2[Keyword],
    _xlpm.score,
        _xlfn.BYROW(_xlpm.keywords,
            _xlfn.LAMBDA(_xlpm.k,
                SUM(--ISNUMBER(SEARCH(_xlfn.TEXTSPLIT(LOWER(_xlpm.k)," "), _xlpm.text)))
            )
        ),
    _xlpm.bestMatch, _xlfn.XMATCH(MAX(_xlpm.score), _xlpm.score),
    IF(MAX(_xlpm.score)=0, "Other", INDEX(_xlpm.keywords, _xlpm.bestMatch))
)</f>
        <v>No Control</v>
      </c>
      <c r="P340" s="73" t="str">
        <f>IFERROR(INDEX(Table11[Failure Mode],MATCH(O340,Table11[Keyword],0)),"General Failure Mode")</f>
        <v>Control System Unavailable</v>
      </c>
      <c r="Q340" s="74" t="str">
        <f>IFERROR(INDEX(Table12[Failure Effect],MATCH(P340,Table12[Failure Mode],0)),"Operational performance degradation and need for maintenance review.")</f>
        <v>Loss of command response, unsafe operating condition, and immediate operational downtime.</v>
      </c>
      <c r="R340" s="73">
        <f>IFERROR(INDEX(Table13[Base Severity],MATCH(C340,Table13[Equipment Class],0)),6)</f>
        <v>8</v>
      </c>
      <c r="S340" s="73">
        <f>IFERROR(INDEX(Table2[Severity],MATCH(O340,Table2[Keyword],0)),0)</f>
        <v>6</v>
      </c>
      <c r="T340" s="73">
        <f>IFERROR(LOOKUP(N340,Table6[Minutes],Table6[Severity]),0)</f>
        <v>4</v>
      </c>
      <c r="U340" s="73">
        <f>MAX(ROUNDUP(AVERAGE(R340,T340),0),Unique_Data[[#This Row],[Keyword Severity]])</f>
        <v>6</v>
      </c>
      <c r="V340" s="73">
        <f>IFERROR(INDEX(Table5[Detectability],MATCH(O340,Table5[Keyword],0)),IFERROR(INDEX(Table13[Default Detectability],MATCH(C340,Table13[Equipment Class],0)),6))</f>
        <v>2</v>
      </c>
      <c r="W340" s="73">
        <f t="shared" si="20"/>
        <v>7</v>
      </c>
      <c r="X340" s="75">
        <f t="shared" si="21"/>
        <v>84</v>
      </c>
      <c r="Y340" s="74" t="str">
        <f>IFERROR(INDEX(Table10[Recommended Action],MATCH(O340,Table10[Keyword],0)),"Review failure &amp; perform RCA")</f>
        <v>Check control PLC, HMI comms, E-stop circuits; reload software if needed.</v>
      </c>
      <c r="Z340" s="11" t="s">
        <v>14271</v>
      </c>
      <c r="AA340" s="31" t="s">
        <v>14577</v>
      </c>
      <c r="AB340" s="31" t="s">
        <v>14596</v>
      </c>
      <c r="AC340" s="73" t="str">
        <f t="shared" si="22"/>
        <v>Low</v>
      </c>
      <c r="AD340" s="76">
        <v>46203</v>
      </c>
      <c r="AE340" s="75">
        <f>Unique_Data[[#This Row],[Severity (S)]]</f>
        <v>6</v>
      </c>
      <c r="AF340" s="75" cm="1">
        <f t="array" ref="AF3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40" s="75" cm="1">
        <f t="array" ref="AG3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40" s="75">
        <f t="shared" si="23"/>
        <v>84</v>
      </c>
      <c r="AI340" s="77" t="str" cm="1">
        <f t="array" aca="1" ref="AI340" ca="1">_xlfn.IFS(ISBLANK(Unique_Data[[#This Row],[Updated Action]]),"Open",NOT(ISBLANK(Unique_Data[[#This Row],[Updated Action]])),"Finished",AND(NOT(ISBLANK(Unique_Data[[#This Row],[Updated Action]])),Unique_Data[[#This Row],[Due date]]&gt;=TODAY()),"In Progress",Unique_Data[[#This Row],[Due date]]&lt;TODAY(),"Overdue")</f>
        <v>Finished</v>
      </c>
      <c r="AJ340" s="33"/>
    </row>
    <row r="341" spans="1:36">
      <c r="A341" s="11">
        <v>1300000182</v>
      </c>
      <c r="B341" s="11" t="s">
        <v>15</v>
      </c>
      <c r="C341" s="11" t="s">
        <v>16</v>
      </c>
      <c r="D341" s="12">
        <v>46123</v>
      </c>
      <c r="E341" s="11" t="s">
        <v>13</v>
      </c>
      <c r="F341"/>
      <c r="G341"/>
      <c r="H341" s="35" t="s">
        <v>298</v>
      </c>
      <c r="I341" s="71">
        <v>46123.354166666664</v>
      </c>
      <c r="J341" s="71">
        <v>46123.362500000003</v>
      </c>
      <c r="K341" s="11">
        <v>0.2</v>
      </c>
      <c r="L341" s="72">
        <v>46113</v>
      </c>
      <c r="M341" s="73">
        <f>_xlfn.ISOWEEKNUM(Unique_Data[[#This Row],[Created On]])</f>
        <v>15</v>
      </c>
      <c r="N341" s="73">
        <f>60*Unique_Data[[#This Row],[Downtime (hr.)]]</f>
        <v>12</v>
      </c>
      <c r="O341" s="73" t="str" cm="1">
        <f t="array" ref="O341">_xlfn.LET(
    _xlpm.text, LOWER(H341),
    _xlpm.keywords, Table2[Keyword],
    _xlpm.score,
        _xlfn.BYROW(_xlpm.keywords,
            _xlfn.LAMBDA(_xlpm.k,
                SUM(--ISNUMBER(SEARCH(_xlfn.TEXTSPLIT(LOWER(_xlpm.k)," "), _xlpm.text)))
            )
        ),
    _xlpm.bestMatch, _xlfn.XMATCH(MAX(_xlpm.score), _xlpm.score),
    IF(MAX(_xlpm.score)=0, "Other", INDEX(_xlpm.keywords, _xlpm.bestMatch))
)</f>
        <v>No Gantry</v>
      </c>
      <c r="P341" s="73" t="str">
        <f>IFERROR(INDEX(Table11[Failure Mode],MATCH(O341,Table11[Keyword],0)),"General Failure Mode")</f>
        <v>Gantry Motion Failure</v>
      </c>
      <c r="Q341" s="74" t="str">
        <f>IFERROR(INDEX(Table12[Failure Effect],MATCH(P341,Table12[Failure Mode],0)),"Operational performance degradation and need for maintenance review.")</f>
        <v>Equipment cannot travel to position, causing job delay, queue buildup, and lower productivity.</v>
      </c>
      <c r="R341" s="73">
        <f>IFERROR(INDEX(Table13[Base Severity],MATCH(C341,Table13[Equipment Class],0)),6)</f>
        <v>8</v>
      </c>
      <c r="S341" s="73">
        <f>IFERROR(INDEX(Table2[Severity],MATCH(O341,Table2[Keyword],0)),0)</f>
        <v>6</v>
      </c>
      <c r="T341" s="73">
        <f>IFERROR(LOOKUP(N341,Table6[Minutes],Table6[Severity]),0)</f>
        <v>4</v>
      </c>
      <c r="U341" s="73">
        <f>MAX(ROUNDUP(AVERAGE(R341,T341),0),Unique_Data[[#This Row],[Keyword Severity]])</f>
        <v>6</v>
      </c>
      <c r="V341" s="73">
        <f>IFERROR(INDEX(Table5[Detectability],MATCH(O341,Table5[Keyword],0)),IFERROR(INDEX(Table13[Default Detectability],MATCH(C341,Table13[Equipment Class],0)),6))</f>
        <v>3</v>
      </c>
      <c r="W341" s="73">
        <f t="shared" si="20"/>
        <v>8</v>
      </c>
      <c r="X341" s="75">
        <f t="shared" si="21"/>
        <v>144</v>
      </c>
      <c r="Y341" s="74" t="str">
        <f>IFERROR(INDEX(Table10[Recommended Action],MATCH(O341,Table10[Keyword],0)),"Review failure &amp; perform RCA")</f>
        <v>Inspect busbar/limit switches, travel drives and interlocks; test inverter and alignment.</v>
      </c>
      <c r="Z341" s="11" t="s">
        <v>14271</v>
      </c>
      <c r="AA341" s="32" t="s">
        <v>14353</v>
      </c>
      <c r="AB341" s="32" t="s">
        <v>14453</v>
      </c>
      <c r="AC341" s="73" t="str">
        <f t="shared" si="22"/>
        <v>Medium</v>
      </c>
      <c r="AD341" s="76">
        <v>46203</v>
      </c>
      <c r="AE341" s="75">
        <f>Unique_Data[[#This Row],[Severity (S)]]</f>
        <v>6</v>
      </c>
      <c r="AF341" s="75" cm="1">
        <f t="array" ref="AF34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41" s="75" cm="1">
        <f t="array" ref="AG34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41" s="75">
        <f t="shared" si="23"/>
        <v>42</v>
      </c>
      <c r="AI341" s="77" t="str" cm="1">
        <f t="array" aca="1" ref="AI341" ca="1">_xlfn.IFS(ISBLANK(Unique_Data[[#This Row],[Updated Action]]),"Open",NOT(ISBLANK(Unique_Data[[#This Row],[Updated Action]])),"Finished",AND(NOT(ISBLANK(Unique_Data[[#This Row],[Updated Action]])),Unique_Data[[#This Row],[Due date]]&gt;=TODAY()),"In Progress",Unique_Data[[#This Row],[Due date]]&lt;TODAY(),"Overdue")</f>
        <v>Finished</v>
      </c>
      <c r="AJ341" s="33"/>
    </row>
    <row r="342" spans="1:36">
      <c r="A342" s="11">
        <v>1300000183</v>
      </c>
      <c r="B342" s="11" t="s">
        <v>56</v>
      </c>
      <c r="C342" s="11" t="s">
        <v>12</v>
      </c>
      <c r="D342" s="12">
        <v>46123</v>
      </c>
      <c r="E342" s="11" t="s">
        <v>13</v>
      </c>
      <c r="F342"/>
      <c r="G342"/>
      <c r="H342" s="35" t="s">
        <v>119</v>
      </c>
      <c r="I342" s="71">
        <v>46123.8125</v>
      </c>
      <c r="J342" s="71">
        <v>46123.822916666664</v>
      </c>
      <c r="K342" s="11">
        <v>0.25</v>
      </c>
      <c r="L342" s="72">
        <v>46113</v>
      </c>
      <c r="M342" s="73">
        <f>_xlfn.ISOWEEKNUM(Unique_Data[[#This Row],[Created On]])</f>
        <v>15</v>
      </c>
      <c r="N342" s="73">
        <f>60*Unique_Data[[#This Row],[Downtime (hr.)]]</f>
        <v>15</v>
      </c>
      <c r="O342" s="73" t="str" cm="1">
        <f t="array" ref="O342">_xlfn.LET(
    _xlpm.text, LOWER(H342),
    _xlpm.keywords, Table2[Keyword],
    _xlpm.score,
        _xlfn.BYROW(_xlpm.keywords,
            _xlfn.LAMBDA(_xlpm.k,
                SUM(--ISNUMBER(SEARCH(_xlfn.TEXTSPLIT(LOWER(_xlpm.k)," "), _xlpm.text)))
            )
        ),
    _xlpm.bestMatch, _xlfn.XMATCH(MAX(_xlpm.score), _xlpm.score),
    IF(MAX(_xlpm.score)=0, "Other", INDEX(_xlpm.keywords, _xlpm.bestMatch))
)</f>
        <v>No Gantry</v>
      </c>
      <c r="P342" s="73" t="str">
        <f>IFERROR(INDEX(Table11[Failure Mode],MATCH(O342,Table11[Keyword],0)),"General Failure Mode")</f>
        <v>Gantry Motion Failure</v>
      </c>
      <c r="Q342" s="74" t="str">
        <f>IFERROR(INDEX(Table12[Failure Effect],MATCH(P342,Table12[Failure Mode],0)),"Operational performance degradation and need for maintenance review.")</f>
        <v>Equipment cannot travel to position, causing job delay, queue buildup, and lower productivity.</v>
      </c>
      <c r="R342" s="73">
        <f>IFERROR(INDEX(Table13[Base Severity],MATCH(C342,Table13[Equipment Class],0)),6)</f>
        <v>9</v>
      </c>
      <c r="S342" s="73">
        <f>IFERROR(INDEX(Table2[Severity],MATCH(O342,Table2[Keyword],0)),0)</f>
        <v>6</v>
      </c>
      <c r="T342" s="73">
        <f>IFERROR(LOOKUP(N342,Table6[Minutes],Table6[Severity]),0)</f>
        <v>4</v>
      </c>
      <c r="U342" s="73">
        <f>MAX(ROUNDUP(AVERAGE(R342,T342),0),Unique_Data[[#This Row],[Keyword Severity]])</f>
        <v>7</v>
      </c>
      <c r="V342" s="73">
        <f>IFERROR(INDEX(Table5[Detectability],MATCH(O342,Table5[Keyword],0)),IFERROR(INDEX(Table13[Default Detectability],MATCH(C342,Table13[Equipment Class],0)),6))</f>
        <v>3</v>
      </c>
      <c r="W342" s="73">
        <f t="shared" si="20"/>
        <v>4</v>
      </c>
      <c r="X342" s="75">
        <f t="shared" si="21"/>
        <v>84</v>
      </c>
      <c r="Y342" s="74" t="str">
        <f>IFERROR(INDEX(Table10[Recommended Action],MATCH(O342,Table10[Keyword],0)),"Review failure &amp; perform RCA")</f>
        <v>Inspect busbar/limit switches, travel drives and interlocks; test inverter and alignment.</v>
      </c>
      <c r="Z342" s="11" t="s">
        <v>14271</v>
      </c>
      <c r="AA342" s="32" t="s">
        <v>14446</v>
      </c>
      <c r="AB342" s="32" t="s">
        <v>14597</v>
      </c>
      <c r="AC342" s="73" t="str">
        <f t="shared" si="22"/>
        <v>Low</v>
      </c>
      <c r="AD342" s="76">
        <v>46203</v>
      </c>
      <c r="AE342" s="75">
        <f>Unique_Data[[#This Row],[Severity (S)]]</f>
        <v>7</v>
      </c>
      <c r="AF342" s="75" cm="1">
        <f t="array" ref="AF34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42" s="75" cm="1">
        <f t="array" ref="AG34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42" s="75">
        <f t="shared" si="23"/>
        <v>14</v>
      </c>
      <c r="AI342" s="77" t="str" cm="1">
        <f t="array" aca="1" ref="AI342" ca="1">_xlfn.IFS(ISBLANK(Unique_Data[[#This Row],[Updated Action]]),"Open",NOT(ISBLANK(Unique_Data[[#This Row],[Updated Action]])),"Finished",AND(NOT(ISBLANK(Unique_Data[[#This Row],[Updated Action]])),Unique_Data[[#This Row],[Due date]]&gt;=TODAY()),"In Progress",Unique_Data[[#This Row],[Due date]]&lt;TODAY(),"Overdue")</f>
        <v>Finished</v>
      </c>
      <c r="AJ342" s="33"/>
    </row>
    <row r="343" spans="1:36">
      <c r="A343" s="11">
        <v>1300000184</v>
      </c>
      <c r="B343" s="11" t="s">
        <v>20</v>
      </c>
      <c r="C343" s="11" t="s">
        <v>16</v>
      </c>
      <c r="D343" s="12">
        <v>46128</v>
      </c>
      <c r="E343" s="11" t="s">
        <v>13</v>
      </c>
      <c r="F343"/>
      <c r="G343"/>
      <c r="H343" s="35" t="s">
        <v>299</v>
      </c>
      <c r="I343" s="71">
        <v>46128.145833333336</v>
      </c>
      <c r="J343" s="71">
        <v>46128.152777777781</v>
      </c>
      <c r="K343" s="11">
        <v>0.17</v>
      </c>
      <c r="L343" s="72">
        <v>46113</v>
      </c>
      <c r="M343" s="73">
        <f>_xlfn.ISOWEEKNUM(Unique_Data[[#This Row],[Created On]])</f>
        <v>16</v>
      </c>
      <c r="N343" s="73">
        <f>60*Unique_Data[[#This Row],[Downtime (hr.)]]</f>
        <v>10.200000000000001</v>
      </c>
      <c r="O343" s="73" t="str" cm="1">
        <f t="array" ref="O343">_xlfn.LET(
    _xlpm.text, LOWER(H343),
    _xlpm.keywords, Table2[Keyword],
    _xlpm.score,
        _xlfn.BYROW(_xlpm.keywords,
            _xlfn.LAMBDA(_xlpm.k,
                SUM(--ISNUMBER(SEARCH(_xlfn.TEXTSPLIT(LOWER(_xlpm.k)," "), _xlpm.text)))
            )
        ),
    _xlpm.bestMatch, _xlfn.XMATCH(MAX(_xlpm.score), _xlpm.score),
    IF(MAX(_xlpm.score)=0, "Other", INDEX(_xlpm.keywords, _xlpm.bestMatch))
)</f>
        <v>No Trolley</v>
      </c>
      <c r="P343" s="73" t="str">
        <f>IFERROR(INDEX(Table11[Failure Mode],MATCH(O343,Table11[Keyword],0)),"General Failure Mode")</f>
        <v>Trolley Motion Failure</v>
      </c>
      <c r="Q343" s="74" t="str">
        <f>IFERROR(INDEX(Table12[Failure Effect],MATCH(P343,Table12[Failure Mode],0)),"Operational performance degradation and need for maintenance review.")</f>
        <v>Inability to position spreader correctly, cycle interruption, and handling delay.</v>
      </c>
      <c r="R343" s="73">
        <f>IFERROR(INDEX(Table13[Base Severity],MATCH(C343,Table13[Equipment Class],0)),6)</f>
        <v>8</v>
      </c>
      <c r="S343" s="73">
        <f>IFERROR(INDEX(Table2[Severity],MATCH(O343,Table2[Keyword],0)),0)</f>
        <v>6</v>
      </c>
      <c r="T343" s="73">
        <f>IFERROR(LOOKUP(N343,Table6[Minutes],Table6[Severity]),0)</f>
        <v>4</v>
      </c>
      <c r="U343" s="73">
        <f>MAX(ROUNDUP(AVERAGE(R343,T343),0),Unique_Data[[#This Row],[Keyword Severity]])</f>
        <v>6</v>
      </c>
      <c r="V343" s="73">
        <f>IFERROR(INDEX(Table5[Detectability],MATCH(O343,Table5[Keyword],0)),IFERROR(INDEX(Table13[Default Detectability],MATCH(C343,Table13[Equipment Class],0)),6))</f>
        <v>3</v>
      </c>
      <c r="W343" s="73">
        <f t="shared" si="20"/>
        <v>1</v>
      </c>
      <c r="X343" s="75">
        <f t="shared" si="21"/>
        <v>18</v>
      </c>
      <c r="Y343" s="74" t="str">
        <f>IFERROR(INDEX(Table10[Recommended Action],MATCH(O343,Table10[Keyword],0)),"Review failure &amp; perform RCA")</f>
        <v>Inspect trolley drives, cable reels and limit switches; test trolley inverter.</v>
      </c>
      <c r="Z343" s="11" t="s">
        <v>14271</v>
      </c>
      <c r="AA343" s="32" t="s">
        <v>14386</v>
      </c>
      <c r="AB343" s="32" t="s">
        <v>14522</v>
      </c>
      <c r="AC343" s="73" t="str">
        <f t="shared" si="22"/>
        <v>Low</v>
      </c>
      <c r="AD343" s="76">
        <v>46203</v>
      </c>
      <c r="AE343" s="75">
        <f>Unique_Data[[#This Row],[Severity (S)]]</f>
        <v>6</v>
      </c>
      <c r="AF343" s="75" cm="1">
        <f t="array" ref="AF34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43" s="75" cm="1">
        <f t="array" ref="AG34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43" s="75">
        <f t="shared" si="23"/>
        <v>18</v>
      </c>
      <c r="AI343" s="77" t="str" cm="1">
        <f t="array" aca="1" ref="AI343" ca="1">_xlfn.IFS(ISBLANK(Unique_Data[[#This Row],[Updated Action]]),"Open",NOT(ISBLANK(Unique_Data[[#This Row],[Updated Action]])),"Finished",AND(NOT(ISBLANK(Unique_Data[[#This Row],[Updated Action]])),Unique_Data[[#This Row],[Due date]]&gt;=TODAY()),"In Progress",Unique_Data[[#This Row],[Due date]]&lt;TODAY(),"Overdue")</f>
        <v>Finished</v>
      </c>
      <c r="AJ343" s="33"/>
    </row>
    <row r="344" spans="1:36">
      <c r="A344" s="11">
        <v>1300000186</v>
      </c>
      <c r="B344" s="11" t="s">
        <v>64</v>
      </c>
      <c r="C344" s="11" t="s">
        <v>16</v>
      </c>
      <c r="D344" s="12">
        <v>46128</v>
      </c>
      <c r="E344" s="11" t="s">
        <v>13</v>
      </c>
      <c r="F344"/>
      <c r="G344"/>
      <c r="H344" s="35" t="s">
        <v>300</v>
      </c>
      <c r="I344" s="71">
        <v>46128.197384259256</v>
      </c>
      <c r="J344" s="71">
        <v>46128.204328703701</v>
      </c>
      <c r="K344" s="11">
        <v>0.17</v>
      </c>
      <c r="L344" s="72">
        <v>46113</v>
      </c>
      <c r="M344" s="73">
        <f>_xlfn.ISOWEEKNUM(Unique_Data[[#This Row],[Created On]])</f>
        <v>16</v>
      </c>
      <c r="N344" s="73">
        <f>60*Unique_Data[[#This Row],[Downtime (hr.)]]</f>
        <v>10.200000000000001</v>
      </c>
      <c r="O344" s="73" t="str" cm="1">
        <f t="array" ref="O344">_xlfn.LET(
    _xlpm.text, LOWER(H344),
    _xlpm.keywords, Table2[Keyword],
    _xlpm.score,
        _xlfn.BYROW(_xlpm.keywords,
            _xlfn.LAMBDA(_xlpm.k,
                SUM(--ISNUMBER(SEARCH(_xlfn.TEXTSPLIT(LOWER(_xlpm.k)," "), _xlpm.text)))
            )
        ),
    _xlpm.bestMatch, _xlfn.XMATCH(MAX(_xlpm.score), _xlpm.score),
    IF(MAX(_xlpm.score)=0, "Other", INDEX(_xlpm.keywords, _xlpm.bestMatch))
)</f>
        <v>Other</v>
      </c>
      <c r="P344" s="73" t="str">
        <f>IFERROR(INDEX(Table11[Failure Mode],MATCH(O344,Table11[Keyword],0)),"General Failure Mode")</f>
        <v>General Failure Mode</v>
      </c>
      <c r="Q344" s="74" t="str">
        <f>IFERROR(INDEX(Table12[Failure Effect],MATCH(P344,Table12[Failure Mode],0)),"Operational performance degradation and need for maintenance review.")</f>
        <v>Operational performance degradation and need for maintenance review.</v>
      </c>
      <c r="R344" s="73">
        <f>IFERROR(INDEX(Table13[Base Severity],MATCH(C344,Table13[Equipment Class],0)),6)</f>
        <v>8</v>
      </c>
      <c r="S344" s="73">
        <f>IFERROR(INDEX(Table2[Severity],MATCH(O344,Table2[Keyword],0)),0)</f>
        <v>0</v>
      </c>
      <c r="T344" s="73">
        <f>IFERROR(LOOKUP(N344,Table6[Minutes],Table6[Severity]),0)</f>
        <v>4</v>
      </c>
      <c r="U344" s="73">
        <f>MAX(ROUNDUP(AVERAGE(R344,T344),0),Unique_Data[[#This Row],[Keyword Severity]])</f>
        <v>6</v>
      </c>
      <c r="V344" s="73">
        <f>IFERROR(INDEX(Table5[Detectability],MATCH(O344,Table5[Keyword],0)),IFERROR(INDEX(Table13[Default Detectability],MATCH(C344,Table13[Equipment Class],0)),6))</f>
        <v>5</v>
      </c>
      <c r="W344" s="73">
        <f t="shared" si="20"/>
        <v>1</v>
      </c>
      <c r="X344" s="75">
        <f t="shared" si="21"/>
        <v>30</v>
      </c>
      <c r="Y344" s="74" t="str">
        <f>IFERROR(INDEX(Table10[Recommended Action],MATCH(O344,Table10[Keyword],0)),"Review failure &amp; perform RCA")</f>
        <v>Review failure &amp; perform RCA</v>
      </c>
      <c r="Z344" s="11" t="s">
        <v>14271</v>
      </c>
      <c r="AA344" s="32" t="s">
        <v>14386</v>
      </c>
      <c r="AB344" s="32" t="s">
        <v>14522</v>
      </c>
      <c r="AC344" s="73" t="str">
        <f t="shared" si="22"/>
        <v>Low</v>
      </c>
      <c r="AD344" s="76">
        <v>46203</v>
      </c>
      <c r="AE344" s="75">
        <f>Unique_Data[[#This Row],[Severity (S)]]</f>
        <v>6</v>
      </c>
      <c r="AF344" s="75" cm="1">
        <f t="array" ref="AF34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44" s="75" cm="1">
        <f t="array" ref="AG34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44" s="75">
        <f t="shared" si="23"/>
        <v>30</v>
      </c>
      <c r="AI344" s="77" t="str" cm="1">
        <f t="array" aca="1" ref="AI344" ca="1">_xlfn.IFS(ISBLANK(Unique_Data[[#This Row],[Updated Action]]),"Open",NOT(ISBLANK(Unique_Data[[#This Row],[Updated Action]])),"Finished",AND(NOT(ISBLANK(Unique_Data[[#This Row],[Updated Action]])),Unique_Data[[#This Row],[Due date]]&gt;=TODAY()),"In Progress",Unique_Data[[#This Row],[Due date]]&lt;TODAY(),"Overdue")</f>
        <v>Finished</v>
      </c>
      <c r="AJ344" s="33"/>
    </row>
    <row r="345" spans="1:36">
      <c r="A345" s="11">
        <v>1300000187</v>
      </c>
      <c r="B345" s="11" t="s">
        <v>47</v>
      </c>
      <c r="C345" s="11" t="s">
        <v>12</v>
      </c>
      <c r="D345" s="12">
        <v>46128</v>
      </c>
      <c r="E345" s="11" t="s">
        <v>13</v>
      </c>
      <c r="F345"/>
      <c r="G345"/>
      <c r="H345" s="35" t="s">
        <v>123</v>
      </c>
      <c r="I345" s="71">
        <v>46128.333333333336</v>
      </c>
      <c r="J345" s="71">
        <v>46128.34375</v>
      </c>
      <c r="K345" s="11">
        <v>0.25</v>
      </c>
      <c r="L345" s="72">
        <v>46113</v>
      </c>
      <c r="M345" s="73">
        <f>_xlfn.ISOWEEKNUM(Unique_Data[[#This Row],[Created On]])</f>
        <v>16</v>
      </c>
      <c r="N345" s="73">
        <f>60*Unique_Data[[#This Row],[Downtime (hr.)]]</f>
        <v>15</v>
      </c>
      <c r="O345" s="73" t="str" cm="1">
        <f t="array" ref="O345">_xlfn.LET(
    _xlpm.text, LOWER(H345),
    _xlpm.keywords, Table2[Keyword],
    _xlpm.score,
        _xlfn.BYROW(_xlpm.keywords,
            _xlfn.LAMBDA(_xlpm.k,
                SUM(--ISNUMBER(SEARCH(_xlfn.TEXTSPLIT(LOWER(_xlpm.k)," "), _xlpm.text)))
            )
        ),
    _xlpm.bestMatch, _xlfn.XMATCH(MAX(_xlpm.score), _xlpm.score),
    IF(MAX(_xlpm.score)=0, "Other", INDEX(_xlpm.keywords, _xlpm.bestMatch))
)</f>
        <v>No Trolley</v>
      </c>
      <c r="P345" s="73" t="str">
        <f>IFERROR(INDEX(Table11[Failure Mode],MATCH(O345,Table11[Keyword],0)),"General Failure Mode")</f>
        <v>Trolley Motion Failure</v>
      </c>
      <c r="Q345" s="74" t="str">
        <f>IFERROR(INDEX(Table12[Failure Effect],MATCH(P345,Table12[Failure Mode],0)),"Operational performance degradation and need for maintenance review.")</f>
        <v>Inability to position spreader correctly, cycle interruption, and handling delay.</v>
      </c>
      <c r="R345" s="73">
        <f>IFERROR(INDEX(Table13[Base Severity],MATCH(C345,Table13[Equipment Class],0)),6)</f>
        <v>9</v>
      </c>
      <c r="S345" s="73">
        <f>IFERROR(INDEX(Table2[Severity],MATCH(O345,Table2[Keyword],0)),0)</f>
        <v>6</v>
      </c>
      <c r="T345" s="73">
        <f>IFERROR(LOOKUP(N345,Table6[Minutes],Table6[Severity]),0)</f>
        <v>4</v>
      </c>
      <c r="U345" s="73">
        <f>MAX(ROUNDUP(AVERAGE(R345,T345),0),Unique_Data[[#This Row],[Keyword Severity]])</f>
        <v>7</v>
      </c>
      <c r="V345" s="73">
        <f>IFERROR(INDEX(Table5[Detectability],MATCH(O345,Table5[Keyword],0)),IFERROR(INDEX(Table13[Default Detectability],MATCH(C345,Table13[Equipment Class],0)),6))</f>
        <v>3</v>
      </c>
      <c r="W345" s="73">
        <f t="shared" si="20"/>
        <v>4</v>
      </c>
      <c r="X345" s="75">
        <f t="shared" si="21"/>
        <v>84</v>
      </c>
      <c r="Y345" s="74" t="str">
        <f>IFERROR(INDEX(Table10[Recommended Action],MATCH(O345,Table10[Keyword],0)),"Review failure &amp; perform RCA")</f>
        <v>Inspect trolley drives, cable reels and limit switches; test trolley inverter.</v>
      </c>
      <c r="Z345" s="11" t="s">
        <v>14271</v>
      </c>
      <c r="AA345" s="31" t="s">
        <v>14353</v>
      </c>
      <c r="AB345" s="31" t="s">
        <v>14453</v>
      </c>
      <c r="AC345" s="73" t="str">
        <f t="shared" si="22"/>
        <v>Low</v>
      </c>
      <c r="AD345" s="76">
        <v>46203</v>
      </c>
      <c r="AE345" s="75">
        <f>Unique_Data[[#This Row],[Severity (S)]]</f>
        <v>7</v>
      </c>
      <c r="AF345" s="75" cm="1">
        <f t="array" ref="AF34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45" s="75" cm="1">
        <f t="array" ref="AG34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45" s="75">
        <f t="shared" si="23"/>
        <v>21</v>
      </c>
      <c r="AI345" s="77" t="str" cm="1">
        <f t="array" aca="1" ref="AI345" ca="1">_xlfn.IFS(ISBLANK(Unique_Data[[#This Row],[Updated Action]]),"Open",NOT(ISBLANK(Unique_Data[[#This Row],[Updated Action]])),"Finished",AND(NOT(ISBLANK(Unique_Data[[#This Row],[Updated Action]])),Unique_Data[[#This Row],[Due date]]&gt;=TODAY()),"In Progress",Unique_Data[[#This Row],[Due date]]&lt;TODAY(),"Overdue")</f>
        <v>Finished</v>
      </c>
      <c r="AJ345" s="33"/>
    </row>
    <row r="346" spans="1:36">
      <c r="A346" s="11">
        <v>1300000188</v>
      </c>
      <c r="B346" s="11" t="s">
        <v>99</v>
      </c>
      <c r="C346" s="11" t="s">
        <v>16</v>
      </c>
      <c r="D346" s="12">
        <v>46128</v>
      </c>
      <c r="E346" s="11" t="s">
        <v>13</v>
      </c>
      <c r="F346"/>
      <c r="G346"/>
      <c r="H346" s="35" t="s">
        <v>301</v>
      </c>
      <c r="I346" s="71">
        <v>46128.354166666664</v>
      </c>
      <c r="J346" s="71">
        <v>46128.364583333336</v>
      </c>
      <c r="K346" s="11">
        <v>0.25</v>
      </c>
      <c r="L346" s="72">
        <v>46113</v>
      </c>
      <c r="M346" s="73">
        <f>_xlfn.ISOWEEKNUM(Unique_Data[[#This Row],[Created On]])</f>
        <v>16</v>
      </c>
      <c r="N346" s="73">
        <f>60*Unique_Data[[#This Row],[Downtime (hr.)]]</f>
        <v>15</v>
      </c>
      <c r="O346" s="73" t="str" cm="1">
        <f t="array" ref="O346">_xlfn.LET(
    _xlpm.text, LOWER(H346),
    _xlpm.keywords, Table2[Keyword],
    _xlpm.score,
        _xlfn.BYROW(_xlpm.keywords,
            _xlfn.LAMBDA(_xlpm.k,
                SUM(--ISNUMBER(SEARCH(_xlfn.TEXTSPLIT(LOWER(_xlpm.k)," "), _xlpm.text)))
            )
        ),
    _xlpm.bestMatch, _xlfn.XMATCH(MAX(_xlpm.score), _xlpm.score),
    IF(MAX(_xlpm.score)=0, "Other", INDEX(_xlpm.keywords, _xlpm.bestMatch))
)</f>
        <v>No Trolley</v>
      </c>
      <c r="P346" s="73" t="str">
        <f>IFERROR(INDEX(Table11[Failure Mode],MATCH(O346,Table11[Keyword],0)),"General Failure Mode")</f>
        <v>Trolley Motion Failure</v>
      </c>
      <c r="Q346" s="74" t="str">
        <f>IFERROR(INDEX(Table12[Failure Effect],MATCH(P346,Table12[Failure Mode],0)),"Operational performance degradation and need for maintenance review.")</f>
        <v>Inability to position spreader correctly, cycle interruption, and handling delay.</v>
      </c>
      <c r="R346" s="73">
        <f>IFERROR(INDEX(Table13[Base Severity],MATCH(C346,Table13[Equipment Class],0)),6)</f>
        <v>8</v>
      </c>
      <c r="S346" s="73">
        <f>IFERROR(INDEX(Table2[Severity],MATCH(O346,Table2[Keyword],0)),0)</f>
        <v>6</v>
      </c>
      <c r="T346" s="73">
        <f>IFERROR(LOOKUP(N346,Table6[Minutes],Table6[Severity]),0)</f>
        <v>4</v>
      </c>
      <c r="U346" s="73">
        <f>MAX(ROUNDUP(AVERAGE(R346,T346),0),Unique_Data[[#This Row],[Keyword Severity]])</f>
        <v>6</v>
      </c>
      <c r="V346" s="73">
        <f>IFERROR(INDEX(Table5[Detectability],MATCH(O346,Table5[Keyword],0)),IFERROR(INDEX(Table13[Default Detectability],MATCH(C346,Table13[Equipment Class],0)),6))</f>
        <v>3</v>
      </c>
      <c r="W346" s="73">
        <f t="shared" si="20"/>
        <v>3</v>
      </c>
      <c r="X346" s="75">
        <f t="shared" si="21"/>
        <v>54</v>
      </c>
      <c r="Y346" s="74" t="str">
        <f>IFERROR(INDEX(Table10[Recommended Action],MATCH(O346,Table10[Keyword],0)),"Review failure &amp; perform RCA")</f>
        <v>Inspect trolley drives, cable reels and limit switches; test trolley inverter.</v>
      </c>
      <c r="Z346" s="11" t="s">
        <v>14271</v>
      </c>
      <c r="AA346" s="31" t="s">
        <v>14598</v>
      </c>
      <c r="AB346" s="31" t="s">
        <v>14599</v>
      </c>
      <c r="AC346" s="73" t="str">
        <f t="shared" si="22"/>
        <v>Low</v>
      </c>
      <c r="AD346" s="76">
        <v>46108</v>
      </c>
      <c r="AE346" s="75">
        <f>Unique_Data[[#This Row],[Severity (S)]]</f>
        <v>6</v>
      </c>
      <c r="AF346" s="75" cm="1">
        <f t="array" ref="AF34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46" s="75" cm="1">
        <f t="array" ref="AG34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46" s="75">
        <f t="shared" si="23"/>
        <v>24</v>
      </c>
      <c r="AI346" s="77" t="str" cm="1">
        <f t="array" aca="1" ref="AI346" ca="1">_xlfn.IFS(ISBLANK(Unique_Data[[#This Row],[Updated Action]]),"Open",NOT(ISBLANK(Unique_Data[[#This Row],[Updated Action]])),"Finished",AND(NOT(ISBLANK(Unique_Data[[#This Row],[Updated Action]])),Unique_Data[[#This Row],[Due date]]&gt;=TODAY()),"In Progress",Unique_Data[[#This Row],[Due date]]&lt;TODAY(),"Overdue")</f>
        <v>Finished</v>
      </c>
      <c r="AJ346" s="33"/>
    </row>
    <row r="347" spans="1:36">
      <c r="A347" s="11">
        <v>1300000189</v>
      </c>
      <c r="B347" s="11" t="s">
        <v>195</v>
      </c>
      <c r="C347" s="11" t="s">
        <v>16</v>
      </c>
      <c r="D347" s="12">
        <v>46128</v>
      </c>
      <c r="E347" s="11" t="s">
        <v>13</v>
      </c>
      <c r="F347"/>
      <c r="G347"/>
      <c r="H347" s="35" t="s">
        <v>123</v>
      </c>
      <c r="I347" s="71">
        <v>46128.715277777781</v>
      </c>
      <c r="J347" s="71">
        <v>46128.725694444445</v>
      </c>
      <c r="K347" s="11">
        <v>0.25</v>
      </c>
      <c r="L347" s="72">
        <v>46113</v>
      </c>
      <c r="M347" s="73">
        <f>_xlfn.ISOWEEKNUM(Unique_Data[[#This Row],[Created On]])</f>
        <v>16</v>
      </c>
      <c r="N347" s="73">
        <f>60*Unique_Data[[#This Row],[Downtime (hr.)]]</f>
        <v>15</v>
      </c>
      <c r="O347" s="73" t="str" cm="1">
        <f t="array" ref="O347">_xlfn.LET(
    _xlpm.text, LOWER(H347),
    _xlpm.keywords, Table2[Keyword],
    _xlpm.score,
        _xlfn.BYROW(_xlpm.keywords,
            _xlfn.LAMBDA(_xlpm.k,
                SUM(--ISNUMBER(SEARCH(_xlfn.TEXTSPLIT(LOWER(_xlpm.k)," "), _xlpm.text)))
            )
        ),
    _xlpm.bestMatch, _xlfn.XMATCH(MAX(_xlpm.score), _xlpm.score),
    IF(MAX(_xlpm.score)=0, "Other", INDEX(_xlpm.keywords, _xlpm.bestMatch))
)</f>
        <v>No Trolley</v>
      </c>
      <c r="P347" s="73" t="str">
        <f>IFERROR(INDEX(Table11[Failure Mode],MATCH(O347,Table11[Keyword],0)),"General Failure Mode")</f>
        <v>Trolley Motion Failure</v>
      </c>
      <c r="Q347" s="74" t="str">
        <f>IFERROR(INDEX(Table12[Failure Effect],MATCH(P347,Table12[Failure Mode],0)),"Operational performance degradation and need for maintenance review.")</f>
        <v>Inability to position spreader correctly, cycle interruption, and handling delay.</v>
      </c>
      <c r="R347" s="73">
        <f>IFERROR(INDEX(Table13[Base Severity],MATCH(C347,Table13[Equipment Class],0)),6)</f>
        <v>8</v>
      </c>
      <c r="S347" s="73">
        <f>IFERROR(INDEX(Table2[Severity],MATCH(O347,Table2[Keyword],0)),0)</f>
        <v>6</v>
      </c>
      <c r="T347" s="73">
        <f>IFERROR(LOOKUP(N347,Table6[Minutes],Table6[Severity]),0)</f>
        <v>4</v>
      </c>
      <c r="U347" s="73">
        <f>MAX(ROUNDUP(AVERAGE(R347,T347),0),Unique_Data[[#This Row],[Keyword Severity]])</f>
        <v>6</v>
      </c>
      <c r="V347" s="73">
        <f>IFERROR(INDEX(Table5[Detectability],MATCH(O347,Table5[Keyword],0)),IFERROR(INDEX(Table13[Default Detectability],MATCH(C347,Table13[Equipment Class],0)),6))</f>
        <v>3</v>
      </c>
      <c r="W347" s="73">
        <f t="shared" si="20"/>
        <v>1</v>
      </c>
      <c r="X347" s="75">
        <f t="shared" si="21"/>
        <v>18</v>
      </c>
      <c r="Y347" s="74" t="str">
        <f>IFERROR(INDEX(Table10[Recommended Action],MATCH(O347,Table10[Keyword],0)),"Review failure &amp; perform RCA")</f>
        <v>Inspect trolley drives, cable reels and limit switches; test trolley inverter.</v>
      </c>
      <c r="Z347" s="11" t="s">
        <v>14281</v>
      </c>
      <c r="AA347" s="31" t="s">
        <v>14446</v>
      </c>
      <c r="AB347" s="31" t="s">
        <v>14597</v>
      </c>
      <c r="AC347" s="73" t="str">
        <f t="shared" si="22"/>
        <v>Low</v>
      </c>
      <c r="AD347" s="76">
        <v>46203</v>
      </c>
      <c r="AE347" s="75">
        <f>Unique_Data[[#This Row],[Severity (S)]]</f>
        <v>6</v>
      </c>
      <c r="AF347" s="75" cm="1">
        <f t="array" ref="AF34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47" s="75" cm="1">
        <f t="array" ref="AG34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47" s="75">
        <f t="shared" si="23"/>
        <v>6</v>
      </c>
      <c r="AI347" s="77" t="str" cm="1">
        <f t="array" aca="1" ref="AI347" ca="1">_xlfn.IFS(ISBLANK(Unique_Data[[#This Row],[Updated Action]]),"Open",NOT(ISBLANK(Unique_Data[[#This Row],[Updated Action]])),"Finished",AND(NOT(ISBLANK(Unique_Data[[#This Row],[Updated Action]])),Unique_Data[[#This Row],[Due date]]&gt;=TODAY()),"In Progress",Unique_Data[[#This Row],[Due date]]&lt;TODAY(),"Overdue")</f>
        <v>Finished</v>
      </c>
      <c r="AJ347" s="33"/>
    </row>
    <row r="348" spans="1:36">
      <c r="A348" s="11">
        <v>1300000190</v>
      </c>
      <c r="B348" s="11" t="s">
        <v>56</v>
      </c>
      <c r="C348" s="11" t="s">
        <v>12</v>
      </c>
      <c r="D348" s="12">
        <v>46130</v>
      </c>
      <c r="E348" s="11" t="s">
        <v>13</v>
      </c>
      <c r="F348"/>
      <c r="G348"/>
      <c r="H348" s="35" t="s">
        <v>302</v>
      </c>
      <c r="I348" s="71">
        <v>46130.236111111109</v>
      </c>
      <c r="J348" s="71">
        <v>46130.239583333336</v>
      </c>
      <c r="K348" s="11">
        <v>0.08</v>
      </c>
      <c r="L348" s="72">
        <v>46113</v>
      </c>
      <c r="M348" s="73">
        <f>_xlfn.ISOWEEKNUM(Unique_Data[[#This Row],[Created On]])</f>
        <v>16</v>
      </c>
      <c r="N348" s="73">
        <f>60*Unique_Data[[#This Row],[Downtime (hr.)]]</f>
        <v>4.8</v>
      </c>
      <c r="O348" s="73" t="str" cm="1">
        <f t="array" ref="O348">_xlfn.LET(
    _xlpm.text, LOWER(H348),
    _xlpm.keywords, Table2[Keyword],
    _xlpm.score,
        _xlfn.BYROW(_xlpm.keywords,
            _xlfn.LAMBDA(_xlpm.k,
                SUM(--ISNUMBER(SEARCH(_xlfn.TEXTSPLIT(LOWER(_xlpm.k)," "), _xlpm.text)))
            )
        ),
    _xlpm.bestMatch, _xlfn.XMATCH(MAX(_xlpm.score), _xlpm.score),
    IF(MAX(_xlpm.score)=0, "Other", INDEX(_xlpm.keywords, _xlpm.bestMatch))
)</f>
        <v>No Hoist</v>
      </c>
      <c r="P348" s="73" t="str">
        <f>IFERROR(INDEX(Table11[Failure Mode],MATCH(O348,Table11[Keyword],0)),"General Failure Mode")</f>
        <v>Hoist Motion Failure</v>
      </c>
      <c r="Q348" s="74" t="str">
        <f>IFERROR(INDEX(Table12[Failure Effect],MATCH(P348,Table12[Failure Mode],0)),"Operational performance degradation and need for maintenance review.")</f>
        <v>Unable to lift/lower load, container handling interruption, and berth or yard productivity loss.</v>
      </c>
      <c r="R348" s="73">
        <f>IFERROR(INDEX(Table13[Base Severity],MATCH(C348,Table13[Equipment Class],0)),6)</f>
        <v>9</v>
      </c>
      <c r="S348" s="73">
        <f>IFERROR(INDEX(Table2[Severity],MATCH(O348,Table2[Keyword],0)),0)</f>
        <v>6</v>
      </c>
      <c r="T348" s="73">
        <f>IFERROR(LOOKUP(N348,Table6[Minutes],Table6[Severity]),0)</f>
        <v>3</v>
      </c>
      <c r="U348" s="73">
        <f>MAX(ROUNDUP(AVERAGE(R348,T348),0),Unique_Data[[#This Row],[Keyword Severity]])</f>
        <v>6</v>
      </c>
      <c r="V348" s="73">
        <f>IFERROR(INDEX(Table5[Detectability],MATCH(O348,Table5[Keyword],0)),IFERROR(INDEX(Table13[Default Detectability],MATCH(C348,Table13[Equipment Class],0)),6))</f>
        <v>3</v>
      </c>
      <c r="W348" s="73">
        <f t="shared" si="20"/>
        <v>7</v>
      </c>
      <c r="X348" s="75">
        <f t="shared" si="21"/>
        <v>126</v>
      </c>
      <c r="Y348" s="74" t="str">
        <f>IFERROR(INDEX(Table10[Recommended Action],MATCH(O348,Table10[Keyword],0)),"Review failure &amp; perform RCA")</f>
        <v>Check hoist brakes, over-travel limit switches, inverter alarms, motor and encoder.</v>
      </c>
      <c r="Z348" s="11" t="s">
        <v>14271</v>
      </c>
      <c r="AA348" s="31" t="s">
        <v>14353</v>
      </c>
      <c r="AB348" s="31" t="s">
        <v>14453</v>
      </c>
      <c r="AC348" s="73" t="str">
        <f t="shared" si="22"/>
        <v>Medium</v>
      </c>
      <c r="AD348" s="76">
        <v>46203</v>
      </c>
      <c r="AE348" s="75">
        <f>Unique_Data[[#This Row],[Severity (S)]]</f>
        <v>6</v>
      </c>
      <c r="AF348" s="75" cm="1">
        <f t="array" ref="AF34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48" s="75" cm="1">
        <f t="array" ref="AG34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348" s="75">
        <f t="shared" si="23"/>
        <v>36</v>
      </c>
      <c r="AI348" s="77" t="str" cm="1">
        <f t="array" aca="1" ref="AI348" ca="1">_xlfn.IFS(ISBLANK(Unique_Data[[#This Row],[Updated Action]]),"Open",NOT(ISBLANK(Unique_Data[[#This Row],[Updated Action]])),"Finished",AND(NOT(ISBLANK(Unique_Data[[#This Row],[Updated Action]])),Unique_Data[[#This Row],[Due date]]&gt;=TODAY()),"In Progress",Unique_Data[[#This Row],[Due date]]&lt;TODAY(),"Overdue")</f>
        <v>Finished</v>
      </c>
      <c r="AJ348" s="33"/>
    </row>
    <row r="349" spans="1:36">
      <c r="A349" s="11">
        <v>1300000191</v>
      </c>
      <c r="B349" s="11" t="s">
        <v>56</v>
      </c>
      <c r="C349" s="11" t="s">
        <v>12</v>
      </c>
      <c r="D349" s="12">
        <v>46130</v>
      </c>
      <c r="E349" s="11" t="s">
        <v>13</v>
      </c>
      <c r="F349"/>
      <c r="G349"/>
      <c r="H349" s="35" t="s">
        <v>303</v>
      </c>
      <c r="I349" s="71">
        <v>46130.333333333336</v>
      </c>
      <c r="J349" s="71">
        <v>46130.338194444441</v>
      </c>
      <c r="K349" s="11">
        <v>0.12</v>
      </c>
      <c r="L349" s="72">
        <v>46113</v>
      </c>
      <c r="M349" s="73">
        <f>_xlfn.ISOWEEKNUM(Unique_Data[[#This Row],[Created On]])</f>
        <v>16</v>
      </c>
      <c r="N349" s="73">
        <f>60*Unique_Data[[#This Row],[Downtime (hr.)]]</f>
        <v>7.1999999999999993</v>
      </c>
      <c r="O349" s="73" t="str" cm="1">
        <f t="array" ref="O349">_xlfn.LET(
    _xlpm.text, LOWER(H349),
    _xlpm.keywords, Table2[Keyword],
    _xlpm.score,
        _xlfn.BYROW(_xlpm.keywords,
            _xlfn.LAMBDA(_xlpm.k,
                SUM(--ISNUMBER(SEARCH(_xlfn.TEXTSPLIT(LOWER(_xlpm.k)," "), _xlpm.text)))
            )
        ),
    _xlpm.bestMatch, _xlfn.XMATCH(MAX(_xlpm.score), _xlpm.score),
    IF(MAX(_xlpm.score)=0, "Other", INDEX(_xlpm.keywords, _xlpm.bestMatch))
)</f>
        <v>No Trolley</v>
      </c>
      <c r="P349" s="73" t="str">
        <f>IFERROR(INDEX(Table11[Failure Mode],MATCH(O349,Table11[Keyword],0)),"General Failure Mode")</f>
        <v>Trolley Motion Failure</v>
      </c>
      <c r="Q349" s="74" t="str">
        <f>IFERROR(INDEX(Table12[Failure Effect],MATCH(P349,Table12[Failure Mode],0)),"Operational performance degradation and need for maintenance review.")</f>
        <v>Inability to position spreader correctly, cycle interruption, and handling delay.</v>
      </c>
      <c r="R349" s="73">
        <f>IFERROR(INDEX(Table13[Base Severity],MATCH(C349,Table13[Equipment Class],0)),6)</f>
        <v>9</v>
      </c>
      <c r="S349" s="73">
        <f>IFERROR(INDEX(Table2[Severity],MATCH(O349,Table2[Keyword],0)),0)</f>
        <v>6</v>
      </c>
      <c r="T349" s="73">
        <f>IFERROR(LOOKUP(N349,Table6[Minutes],Table6[Severity]),0)</f>
        <v>3</v>
      </c>
      <c r="U349" s="73">
        <f>MAX(ROUNDUP(AVERAGE(R349,T349),0),Unique_Data[[#This Row],[Keyword Severity]])</f>
        <v>6</v>
      </c>
      <c r="V349" s="73">
        <f>IFERROR(INDEX(Table5[Detectability],MATCH(O349,Table5[Keyword],0)),IFERROR(INDEX(Table13[Default Detectability],MATCH(C349,Table13[Equipment Class],0)),6))</f>
        <v>3</v>
      </c>
      <c r="W349" s="73">
        <f t="shared" si="20"/>
        <v>2</v>
      </c>
      <c r="X349" s="75">
        <f t="shared" si="21"/>
        <v>36</v>
      </c>
      <c r="Y349" s="74" t="str">
        <f>IFERROR(INDEX(Table10[Recommended Action],MATCH(O349,Table10[Keyword],0)),"Review failure &amp; perform RCA")</f>
        <v>Inspect trolley drives, cable reels and limit switches; test trolley inverter.</v>
      </c>
      <c r="Z349" s="11" t="s">
        <v>14271</v>
      </c>
      <c r="AA349" s="31" t="s">
        <v>14592</v>
      </c>
      <c r="AB349" s="31" t="s">
        <v>14593</v>
      </c>
      <c r="AC349" s="73" t="str">
        <f t="shared" si="22"/>
        <v>Low</v>
      </c>
      <c r="AD349" s="76">
        <v>46203</v>
      </c>
      <c r="AE349" s="75">
        <f>Unique_Data[[#This Row],[Severity (S)]]</f>
        <v>6</v>
      </c>
      <c r="AF349" s="75" cm="1">
        <f t="array" ref="AF34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49" s="75" cm="1">
        <f t="array" ref="AG34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49" s="75">
        <f t="shared" si="23"/>
        <v>6</v>
      </c>
      <c r="AI349" s="77" t="str" cm="1">
        <f t="array" aca="1" ref="AI349" ca="1">_xlfn.IFS(ISBLANK(Unique_Data[[#This Row],[Updated Action]]),"Open",NOT(ISBLANK(Unique_Data[[#This Row],[Updated Action]])),"Finished",AND(NOT(ISBLANK(Unique_Data[[#This Row],[Updated Action]])),Unique_Data[[#This Row],[Due date]]&gt;=TODAY()),"In Progress",Unique_Data[[#This Row],[Due date]]&lt;TODAY(),"Overdue")</f>
        <v>Finished</v>
      </c>
      <c r="AJ349" s="33"/>
    </row>
    <row r="350" spans="1:36">
      <c r="A350" s="11">
        <v>1300000193</v>
      </c>
      <c r="B350" s="11" t="s">
        <v>64</v>
      </c>
      <c r="C350" s="11" t="s">
        <v>16</v>
      </c>
      <c r="D350" s="12">
        <v>46130</v>
      </c>
      <c r="E350" s="11" t="s">
        <v>13</v>
      </c>
      <c r="F350"/>
      <c r="G350"/>
      <c r="H350" s="35" t="s">
        <v>304</v>
      </c>
      <c r="I350" s="71">
        <v>46130.402777777781</v>
      </c>
      <c r="J350" s="71">
        <v>46130.409722222219</v>
      </c>
      <c r="K350" s="11">
        <v>0.17</v>
      </c>
      <c r="L350" s="72">
        <v>46113</v>
      </c>
      <c r="M350" s="73">
        <f>_xlfn.ISOWEEKNUM(Unique_Data[[#This Row],[Created On]])</f>
        <v>16</v>
      </c>
      <c r="N350" s="73">
        <f>60*Unique_Data[[#This Row],[Downtime (hr.)]]</f>
        <v>10.200000000000001</v>
      </c>
      <c r="O350" s="73" t="str" cm="1">
        <f t="array" ref="O350">_xlfn.LET(
    _xlpm.text, LOWER(H350),
    _xlpm.keywords, Table2[Keyword],
    _xlpm.score,
        _xlfn.BYROW(_xlpm.keywords,
            _xlfn.LAMBDA(_xlpm.k,
                SUM(--ISNUMBER(SEARCH(_xlfn.TEXTSPLIT(LOWER(_xlpm.k)," "), _xlpm.text)))
            )
        ),
    _xlpm.bestMatch, _xlfn.XMATCH(MAX(_xlpm.score), _xlpm.score),
    IF(MAX(_xlpm.score)=0, "Other", INDEX(_xlpm.keywords, _xlpm.bestMatch))
)</f>
        <v>Gate</v>
      </c>
      <c r="P350" s="73" t="str">
        <f>IFERROR(INDEX(Table11[Failure Mode],MATCH(O350,Table11[Keyword],0)),"General Failure Mode")</f>
        <v>Gate / Interlock Fault</v>
      </c>
      <c r="Q350" s="74" t="str">
        <f>IFERROR(INDEX(Table12[Failure Effect],MATCH(P350,Table12[Failure Mode],0)),"Operational performance degradation and need for maintenance review.")</f>
        <v>Access or permissive condition not met, causing motion inhibition and operational delay.</v>
      </c>
      <c r="R350" s="73">
        <f>IFERROR(INDEX(Table13[Base Severity],MATCH(C350,Table13[Equipment Class],0)),6)</f>
        <v>8</v>
      </c>
      <c r="S350" s="73">
        <f>IFERROR(INDEX(Table2[Severity],MATCH(O350,Table2[Keyword],0)),0)</f>
        <v>3</v>
      </c>
      <c r="T350" s="73">
        <f>IFERROR(LOOKUP(N350,Table6[Minutes],Table6[Severity]),0)</f>
        <v>4</v>
      </c>
      <c r="U350" s="73">
        <f>MAX(ROUNDUP(AVERAGE(R350,T350),0),Unique_Data[[#This Row],[Keyword Severity]])</f>
        <v>6</v>
      </c>
      <c r="V350" s="73">
        <f>IFERROR(INDEX(Table5[Detectability],MATCH(O350,Table5[Keyword],0)),IFERROR(INDEX(Table13[Default Detectability],MATCH(C350,Table13[Equipment Class],0)),6))</f>
        <v>4</v>
      </c>
      <c r="W350" s="73">
        <f t="shared" si="20"/>
        <v>1</v>
      </c>
      <c r="X350" s="75">
        <f t="shared" si="21"/>
        <v>24</v>
      </c>
      <c r="Y350" s="74" t="str">
        <f>IFERROR(INDEX(Table10[Recommended Action],MATCH(O350,Table10[Keyword],0)),"Review failure &amp; perform RCA")</f>
        <v>Service access/limit switches; lubricate and test interlocks.</v>
      </c>
      <c r="Z350" s="11" t="s">
        <v>14271</v>
      </c>
      <c r="AA350" s="31" t="s">
        <v>14353</v>
      </c>
      <c r="AB350" s="31" t="s">
        <v>14453</v>
      </c>
      <c r="AC350" s="73" t="str">
        <f t="shared" si="22"/>
        <v>Low</v>
      </c>
      <c r="AD350" s="76">
        <v>46203</v>
      </c>
      <c r="AE350" s="75">
        <f>Unique_Data[[#This Row],[Severity (S)]]</f>
        <v>6</v>
      </c>
      <c r="AF350" s="75" cm="1">
        <f t="array" ref="AF35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50" s="75" cm="1">
        <f t="array" ref="AG35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50" s="75">
        <f t="shared" si="23"/>
        <v>12</v>
      </c>
      <c r="AI350" s="77" t="str" cm="1">
        <f t="array" aca="1" ref="AI350" ca="1">_xlfn.IFS(ISBLANK(Unique_Data[[#This Row],[Updated Action]]),"Open",NOT(ISBLANK(Unique_Data[[#This Row],[Updated Action]])),"Finished",AND(NOT(ISBLANK(Unique_Data[[#This Row],[Updated Action]])),Unique_Data[[#This Row],[Due date]]&gt;=TODAY()),"In Progress",Unique_Data[[#This Row],[Due date]]&lt;TODAY(),"Overdue")</f>
        <v>Finished</v>
      </c>
      <c r="AJ350" s="33"/>
    </row>
    <row r="351" spans="1:36">
      <c r="A351" s="11">
        <v>1300000194</v>
      </c>
      <c r="B351" s="11" t="s">
        <v>40</v>
      </c>
      <c r="C351" s="11" t="s">
        <v>16</v>
      </c>
      <c r="D351" s="12">
        <v>46133</v>
      </c>
      <c r="E351" s="11" t="s">
        <v>13</v>
      </c>
      <c r="F351"/>
      <c r="G351"/>
      <c r="H351" s="35" t="s">
        <v>305</v>
      </c>
      <c r="I351" s="71">
        <v>46133.680555555555</v>
      </c>
      <c r="J351" s="71">
        <v>46133.694444444445</v>
      </c>
      <c r="K351" s="11">
        <v>0.33</v>
      </c>
      <c r="L351" s="72">
        <v>46113</v>
      </c>
      <c r="M351" s="73">
        <f>_xlfn.ISOWEEKNUM(Unique_Data[[#This Row],[Created On]])</f>
        <v>17</v>
      </c>
      <c r="N351" s="73">
        <f>60*Unique_Data[[#This Row],[Downtime (hr.)]]</f>
        <v>19.8</v>
      </c>
      <c r="O351" s="73" t="str" cm="1">
        <f t="array" ref="O351">_xlfn.LET(
    _xlpm.text, LOWER(H351),
    _xlpm.keywords, Table2[Keyword],
    _xlpm.score,
        _xlfn.BYROW(_xlpm.keywords,
            _xlfn.LAMBDA(_xlpm.k,
                SUM(--ISNUMBER(SEARCH(_xlfn.TEXTSPLIT(LOWER(_xlpm.k)," "), _xlpm.text)))
            )
        ),
    _xlpm.bestMatch, _xlfn.XMATCH(MAX(_xlpm.score), _xlpm.score),
    IF(MAX(_xlpm.score)=0, "Other", INDEX(_xlpm.keywords, _xlpm.bestMatch))
)</f>
        <v>No Diesel</v>
      </c>
      <c r="P351" s="73" t="str">
        <f>IFERROR(INDEX(Table11[Failure Mode],MATCH(O351,Table11[Keyword],0)),"General Failure Mode")</f>
        <v>Diesel Engine Unavailable</v>
      </c>
      <c r="Q351" s="74" t="str">
        <f>IFERROR(INDEX(Table12[Failure Effect],MATCH(P351,Table12[Failure Mode],0)),"Operational performance degradation and need for maintenance review.")</f>
        <v>Machine unavailable for service, immediate downtime, and possible operational backlog.</v>
      </c>
      <c r="R351" s="73">
        <f>IFERROR(INDEX(Table13[Base Severity],MATCH(C351,Table13[Equipment Class],0)),6)</f>
        <v>8</v>
      </c>
      <c r="S351" s="73">
        <f>IFERROR(INDEX(Table2[Severity],MATCH(O351,Table2[Keyword],0)),0)</f>
        <v>6</v>
      </c>
      <c r="T351" s="73">
        <f>IFERROR(LOOKUP(N351,Table6[Minutes],Table6[Severity]),0)</f>
        <v>4</v>
      </c>
      <c r="U351" s="73">
        <f>MAX(ROUNDUP(AVERAGE(R351,T351),0),Unique_Data[[#This Row],[Keyword Severity]])</f>
        <v>6</v>
      </c>
      <c r="V351" s="73">
        <f>IFERROR(INDEX(Table5[Detectability],MATCH(O351,Table5[Keyword],0)),IFERROR(INDEX(Table13[Default Detectability],MATCH(C351,Table13[Equipment Class],0)),6))</f>
        <v>4</v>
      </c>
      <c r="W351" s="73">
        <f t="shared" si="20"/>
        <v>2</v>
      </c>
      <c r="X351" s="75">
        <f t="shared" si="21"/>
        <v>48</v>
      </c>
      <c r="Y351" s="74" t="str">
        <f>IFERROR(INDEX(Table10[Recommended Action],MATCH(O351,Table10[Keyword],0)),"Review failure &amp; perform RCA")</f>
        <v>Check battery/ECU/priming; verify fuel line and filters; test starter circuit.</v>
      </c>
      <c r="Z351" s="11" t="s">
        <v>14271</v>
      </c>
      <c r="AA351" s="31" t="s">
        <v>14592</v>
      </c>
      <c r="AB351" s="31" t="s">
        <v>14593</v>
      </c>
      <c r="AC351" s="73" t="str">
        <f t="shared" si="22"/>
        <v>Low</v>
      </c>
      <c r="AD351" s="76">
        <v>46203</v>
      </c>
      <c r="AE351" s="75">
        <f>Unique_Data[[#This Row],[Severity (S)]]</f>
        <v>6</v>
      </c>
      <c r="AF351" s="75" cm="1">
        <f t="array" ref="AF35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51" s="75" cm="1">
        <f t="array" ref="AG35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51" s="75">
        <f t="shared" si="23"/>
        <v>6</v>
      </c>
      <c r="AI351" s="77" t="str" cm="1">
        <f t="array" aca="1" ref="AI351" ca="1">_xlfn.IFS(ISBLANK(Unique_Data[[#This Row],[Updated Action]]),"Open",NOT(ISBLANK(Unique_Data[[#This Row],[Updated Action]])),"Finished",AND(NOT(ISBLANK(Unique_Data[[#This Row],[Updated Action]])),Unique_Data[[#This Row],[Due date]]&gt;=TODAY()),"In Progress",Unique_Data[[#This Row],[Due date]]&lt;TODAY(),"Overdue")</f>
        <v>Finished</v>
      </c>
      <c r="AJ351" s="33"/>
    </row>
    <row r="352" spans="1:36">
      <c r="A352" s="11">
        <v>1300000200</v>
      </c>
      <c r="B352" s="11" t="s">
        <v>40</v>
      </c>
      <c r="C352" s="11" t="s">
        <v>16</v>
      </c>
      <c r="D352" s="12">
        <v>46136</v>
      </c>
      <c r="E352" s="11" t="s">
        <v>13</v>
      </c>
      <c r="F352"/>
      <c r="G352"/>
      <c r="H352" s="35" t="s">
        <v>120</v>
      </c>
      <c r="I352" s="71">
        <v>46135.076388888891</v>
      </c>
      <c r="J352" s="71">
        <v>46135.081944444442</v>
      </c>
      <c r="K352" s="11">
        <v>0.13</v>
      </c>
      <c r="L352" s="72">
        <v>46113</v>
      </c>
      <c r="M352" s="73">
        <f>_xlfn.ISOWEEKNUM(Unique_Data[[#This Row],[Created On]])</f>
        <v>17</v>
      </c>
      <c r="N352" s="73">
        <f>60*Unique_Data[[#This Row],[Downtime (hr.)]]</f>
        <v>7.8000000000000007</v>
      </c>
      <c r="O352" s="73" t="str" cm="1">
        <f t="array" ref="O352">_xlfn.LET(
    _xlpm.text, LOWER(H352),
    _xlpm.keywords, Table2[Keyword],
    _xlpm.score,
        _xlfn.BYROW(_xlpm.keywords,
            _xlfn.LAMBDA(_xlpm.k,
                SUM(--ISNUMBER(SEARCH(_xlfn.TEXTSPLIT(LOWER(_xlpm.k)," "), _xlpm.text)))
            )
        ),
    _xlpm.bestMatch, _xlfn.XMATCH(MAX(_xlpm.score), _xlpm.score),
    IF(MAX(_xlpm.score)=0, "Other", INDEX(_xlpm.keywords, _xlpm.bestMatch))
)</f>
        <v>No Control</v>
      </c>
      <c r="P352" s="73" t="str">
        <f>IFERROR(INDEX(Table11[Failure Mode],MATCH(O352,Table11[Keyword],0)),"General Failure Mode")</f>
        <v>Control System Unavailable</v>
      </c>
      <c r="Q352" s="74" t="str">
        <f>IFERROR(INDEX(Table12[Failure Effect],MATCH(P352,Table12[Failure Mode],0)),"Operational performance degradation and need for maintenance review.")</f>
        <v>Loss of command response, unsafe operating condition, and immediate operational downtime.</v>
      </c>
      <c r="R352" s="73">
        <f>IFERROR(INDEX(Table13[Base Severity],MATCH(C352,Table13[Equipment Class],0)),6)</f>
        <v>8</v>
      </c>
      <c r="S352" s="73">
        <f>IFERROR(INDEX(Table2[Severity],MATCH(O352,Table2[Keyword],0)),0)</f>
        <v>6</v>
      </c>
      <c r="T352" s="73">
        <f>IFERROR(LOOKUP(N352,Table6[Minutes],Table6[Severity]),0)</f>
        <v>3</v>
      </c>
      <c r="U352" s="73">
        <f>MAX(ROUNDUP(AVERAGE(R352,T352),0),Unique_Data[[#This Row],[Keyword Severity]])</f>
        <v>6</v>
      </c>
      <c r="V352" s="73">
        <f>IFERROR(INDEX(Table5[Detectability],MATCH(O352,Table5[Keyword],0)),IFERROR(INDEX(Table13[Default Detectability],MATCH(C352,Table13[Equipment Class],0)),6))</f>
        <v>2</v>
      </c>
      <c r="W352" s="73">
        <f t="shared" si="20"/>
        <v>8</v>
      </c>
      <c r="X352" s="75">
        <f t="shared" si="21"/>
        <v>96</v>
      </c>
      <c r="Y352" s="74" t="str">
        <f>IFERROR(INDEX(Table10[Recommended Action],MATCH(O352,Table10[Keyword],0)),"Review failure &amp; perform RCA")</f>
        <v>Check control PLC, HMI comms, E-stop circuits; reload software if needed.</v>
      </c>
      <c r="Z352" s="11" t="s">
        <v>14271</v>
      </c>
      <c r="AA352" s="31" t="s">
        <v>14598</v>
      </c>
      <c r="AB352" s="31" t="s">
        <v>14599</v>
      </c>
      <c r="AC352" s="73" t="str">
        <f t="shared" si="22"/>
        <v>Low</v>
      </c>
      <c r="AD352" s="76">
        <v>46108</v>
      </c>
      <c r="AE352" s="75">
        <f>Unique_Data[[#This Row],[Severity (S)]]</f>
        <v>6</v>
      </c>
      <c r="AF352" s="75" cm="1">
        <f t="array" ref="AF35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52" s="75" cm="1">
        <f t="array" ref="AG35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52" s="75">
        <f t="shared" si="23"/>
        <v>42</v>
      </c>
      <c r="AI352" s="77" t="str" cm="1">
        <f t="array" aca="1" ref="AI352" ca="1">_xlfn.IFS(ISBLANK(Unique_Data[[#This Row],[Updated Action]]),"Open",NOT(ISBLANK(Unique_Data[[#This Row],[Updated Action]])),"Finished",AND(NOT(ISBLANK(Unique_Data[[#This Row],[Updated Action]])),Unique_Data[[#This Row],[Due date]]&gt;=TODAY()),"In Progress",Unique_Data[[#This Row],[Due date]]&lt;TODAY(),"Overdue")</f>
        <v>Finished</v>
      </c>
      <c r="AJ352" s="33"/>
    </row>
    <row r="353" spans="1:36">
      <c r="A353" s="11">
        <v>1300000201</v>
      </c>
      <c r="B353" s="11" t="s">
        <v>195</v>
      </c>
      <c r="C353" s="11" t="s">
        <v>16</v>
      </c>
      <c r="D353" s="12">
        <v>46136</v>
      </c>
      <c r="E353" s="11" t="s">
        <v>13</v>
      </c>
      <c r="F353"/>
      <c r="G353"/>
      <c r="H353" s="35" t="s">
        <v>120</v>
      </c>
      <c r="I353" s="71">
        <v>46135.090277777781</v>
      </c>
      <c r="J353" s="71">
        <v>46135.125</v>
      </c>
      <c r="K353" s="11">
        <v>0.83</v>
      </c>
      <c r="L353" s="72">
        <v>46113</v>
      </c>
      <c r="M353" s="73">
        <f>_xlfn.ISOWEEKNUM(Unique_Data[[#This Row],[Created On]])</f>
        <v>17</v>
      </c>
      <c r="N353" s="73">
        <f>60*Unique_Data[[#This Row],[Downtime (hr.)]]</f>
        <v>49.8</v>
      </c>
      <c r="O353" s="73" t="str" cm="1">
        <f t="array" ref="O353">_xlfn.LET(
    _xlpm.text, LOWER(H353),
    _xlpm.keywords, Table2[Keyword],
    _xlpm.score,
        _xlfn.BYROW(_xlpm.keywords,
            _xlfn.LAMBDA(_xlpm.k,
                SUM(--ISNUMBER(SEARCH(_xlfn.TEXTSPLIT(LOWER(_xlpm.k)," "), _xlpm.text)))
            )
        ),
    _xlpm.bestMatch, _xlfn.XMATCH(MAX(_xlpm.score), _xlpm.score),
    IF(MAX(_xlpm.score)=0, "Other", INDEX(_xlpm.keywords, _xlpm.bestMatch))
)</f>
        <v>No Control</v>
      </c>
      <c r="P353" s="73" t="str">
        <f>IFERROR(INDEX(Table11[Failure Mode],MATCH(O353,Table11[Keyword],0)),"General Failure Mode")</f>
        <v>Control System Unavailable</v>
      </c>
      <c r="Q353" s="74" t="str">
        <f>IFERROR(INDEX(Table12[Failure Effect],MATCH(P353,Table12[Failure Mode],0)),"Operational performance degradation and need for maintenance review.")</f>
        <v>Loss of command response, unsafe operating condition, and immediate operational downtime.</v>
      </c>
      <c r="R353" s="73">
        <f>IFERROR(INDEX(Table13[Base Severity],MATCH(C353,Table13[Equipment Class],0)),6)</f>
        <v>8</v>
      </c>
      <c r="S353" s="73">
        <f>IFERROR(INDEX(Table2[Severity],MATCH(O353,Table2[Keyword],0)),0)</f>
        <v>6</v>
      </c>
      <c r="T353" s="73">
        <f>IFERROR(LOOKUP(N353,Table6[Minutes],Table6[Severity]),0)</f>
        <v>5</v>
      </c>
      <c r="U353" s="73">
        <f>MAX(ROUNDUP(AVERAGE(R353,T353),0),Unique_Data[[#This Row],[Keyword Severity]])</f>
        <v>7</v>
      </c>
      <c r="V353" s="73">
        <f>IFERROR(INDEX(Table5[Detectability],MATCH(O353,Table5[Keyword],0)),IFERROR(INDEX(Table13[Default Detectability],MATCH(C353,Table13[Equipment Class],0)),6))</f>
        <v>2</v>
      </c>
      <c r="W353" s="73">
        <f t="shared" si="20"/>
        <v>4</v>
      </c>
      <c r="X353" s="75">
        <f t="shared" si="21"/>
        <v>56</v>
      </c>
      <c r="Y353" s="74" t="str">
        <f>IFERROR(INDEX(Table10[Recommended Action],MATCH(O353,Table10[Keyword],0)),"Review failure &amp; perform RCA")</f>
        <v>Check control PLC, HMI comms, E-stop circuits; reload software if needed.</v>
      </c>
      <c r="Z353" s="11" t="s">
        <v>14271</v>
      </c>
      <c r="AA353" s="31" t="s">
        <v>14386</v>
      </c>
      <c r="AB353" s="31" t="s">
        <v>14522</v>
      </c>
      <c r="AC353" s="73" t="str">
        <f t="shared" si="22"/>
        <v>Low</v>
      </c>
      <c r="AD353" s="76">
        <v>46203</v>
      </c>
      <c r="AE353" s="75">
        <f>Unique_Data[[#This Row],[Severity (S)]]</f>
        <v>7</v>
      </c>
      <c r="AF353" s="75" cm="1">
        <f t="array" ref="AF35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53" s="75" cm="1">
        <f t="array" ref="AG35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53" s="75">
        <f t="shared" si="23"/>
        <v>56</v>
      </c>
      <c r="AI353" s="77" t="str" cm="1">
        <f t="array" aca="1" ref="AI353" ca="1">_xlfn.IFS(ISBLANK(Unique_Data[[#This Row],[Updated Action]]),"Open",NOT(ISBLANK(Unique_Data[[#This Row],[Updated Action]])),"Finished",AND(NOT(ISBLANK(Unique_Data[[#This Row],[Updated Action]])),Unique_Data[[#This Row],[Due date]]&gt;=TODAY()),"In Progress",Unique_Data[[#This Row],[Due date]]&lt;TODAY(),"Overdue")</f>
        <v>Finished</v>
      </c>
      <c r="AJ353" s="33"/>
    </row>
    <row r="354" spans="1:36">
      <c r="A354" s="11">
        <v>1300000202</v>
      </c>
      <c r="B354" s="11" t="s">
        <v>58</v>
      </c>
      <c r="C354" s="11" t="s">
        <v>16</v>
      </c>
      <c r="D354" s="12">
        <v>46136</v>
      </c>
      <c r="E354" s="11" t="s">
        <v>13</v>
      </c>
      <c r="F354"/>
      <c r="G354"/>
      <c r="H354" s="35" t="s">
        <v>157</v>
      </c>
      <c r="I354" s="71">
        <v>46135.181250000001</v>
      </c>
      <c r="J354" s="71">
        <v>46135.18472222222</v>
      </c>
      <c r="K354" s="11">
        <v>0.08</v>
      </c>
      <c r="L354" s="72">
        <v>46113</v>
      </c>
      <c r="M354" s="73">
        <f>_xlfn.ISOWEEKNUM(Unique_Data[[#This Row],[Created On]])</f>
        <v>17</v>
      </c>
      <c r="N354" s="73">
        <f>60*Unique_Data[[#This Row],[Downtime (hr.)]]</f>
        <v>4.8</v>
      </c>
      <c r="O354" s="73" t="str" cm="1">
        <f t="array" ref="O354">_xlfn.LET(
    _xlpm.text, LOWER(H354),
    _xlpm.keywords, Table2[Keyword],
    _xlpm.score,
        _xlfn.BYROW(_xlpm.keywords,
            _xlfn.LAMBDA(_xlpm.k,
                SUM(--ISNUMBER(SEARCH(_xlfn.TEXTSPLIT(LOWER(_xlpm.k)," "), _xlpm.text)))
            )
        ),
    _xlpm.bestMatch, _xlfn.XMATCH(MAX(_xlpm.score), _xlpm.score),
    IF(MAX(_xlpm.score)=0, "Other", INDEX(_xlpm.keywords, _xlpm.bestMatch))
)</f>
        <v>No Gantry</v>
      </c>
      <c r="P354" s="73" t="str">
        <f>IFERROR(INDEX(Table11[Failure Mode],MATCH(O354,Table11[Keyword],0)),"General Failure Mode")</f>
        <v>Gantry Motion Failure</v>
      </c>
      <c r="Q354" s="74" t="str">
        <f>IFERROR(INDEX(Table12[Failure Effect],MATCH(P354,Table12[Failure Mode],0)),"Operational performance degradation and need for maintenance review.")</f>
        <v>Equipment cannot travel to position, causing job delay, queue buildup, and lower productivity.</v>
      </c>
      <c r="R354" s="73">
        <f>IFERROR(INDEX(Table13[Base Severity],MATCH(C354,Table13[Equipment Class],0)),6)</f>
        <v>8</v>
      </c>
      <c r="S354" s="73">
        <f>IFERROR(INDEX(Table2[Severity],MATCH(O354,Table2[Keyword],0)),0)</f>
        <v>6</v>
      </c>
      <c r="T354" s="73">
        <f>IFERROR(LOOKUP(N354,Table6[Minutes],Table6[Severity]),0)</f>
        <v>3</v>
      </c>
      <c r="U354" s="73">
        <f>MAX(ROUNDUP(AVERAGE(R354,T354),0),Unique_Data[[#This Row],[Keyword Severity]])</f>
        <v>6</v>
      </c>
      <c r="V354" s="73">
        <f>IFERROR(INDEX(Table5[Detectability],MATCH(O354,Table5[Keyword],0)),IFERROR(INDEX(Table13[Default Detectability],MATCH(C354,Table13[Equipment Class],0)),6))</f>
        <v>3</v>
      </c>
      <c r="W354" s="73">
        <f t="shared" si="20"/>
        <v>5</v>
      </c>
      <c r="X354" s="75">
        <f t="shared" si="21"/>
        <v>90</v>
      </c>
      <c r="Y354" s="74" t="str">
        <f>IFERROR(INDEX(Table10[Recommended Action],MATCH(O354,Table10[Keyword],0)),"Review failure &amp; perform RCA")</f>
        <v>Inspect busbar/limit switches, travel drives and interlocks; test inverter and alignment.</v>
      </c>
      <c r="Z354" s="11" t="s">
        <v>14271</v>
      </c>
      <c r="AA354" s="31" t="s">
        <v>14446</v>
      </c>
      <c r="AB354" s="31" t="s">
        <v>14352</v>
      </c>
      <c r="AC354" s="73" t="str">
        <f t="shared" si="22"/>
        <v>Low</v>
      </c>
      <c r="AD354" s="76">
        <v>46203</v>
      </c>
      <c r="AE354" s="75">
        <f>Unique_Data[[#This Row],[Severity (S)]]</f>
        <v>6</v>
      </c>
      <c r="AF354" s="75" cm="1">
        <f t="array" ref="AF35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54" s="75" cm="1">
        <f t="array" ref="AG35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354" s="75">
        <f t="shared" si="23"/>
        <v>90</v>
      </c>
      <c r="AI354" s="77" t="str" cm="1">
        <f t="array" aca="1" ref="AI354" ca="1">_xlfn.IFS(ISBLANK(Unique_Data[[#This Row],[Updated Action]]),"Open",NOT(ISBLANK(Unique_Data[[#This Row],[Updated Action]])),"Finished",AND(NOT(ISBLANK(Unique_Data[[#This Row],[Updated Action]])),Unique_Data[[#This Row],[Due date]]&gt;=TODAY()),"In Progress",Unique_Data[[#This Row],[Due date]]&lt;TODAY(),"Overdue")</f>
        <v>Finished</v>
      </c>
      <c r="AJ354" s="33"/>
    </row>
    <row r="355" spans="1:36">
      <c r="A355" s="11">
        <v>1300000203</v>
      </c>
      <c r="B355" s="11" t="s">
        <v>40</v>
      </c>
      <c r="C355" s="11" t="s">
        <v>16</v>
      </c>
      <c r="D355" s="12">
        <v>46136</v>
      </c>
      <c r="E355" s="11" t="s">
        <v>13</v>
      </c>
      <c r="F355"/>
      <c r="G355"/>
      <c r="H355" s="35" t="s">
        <v>141</v>
      </c>
      <c r="I355" s="71">
        <v>46136.315972222219</v>
      </c>
      <c r="J355" s="71">
        <v>46136.326388888891</v>
      </c>
      <c r="K355" s="11">
        <v>0.25</v>
      </c>
      <c r="L355" s="72">
        <v>46113</v>
      </c>
      <c r="M355" s="73">
        <f>_xlfn.ISOWEEKNUM(Unique_Data[[#This Row],[Created On]])</f>
        <v>17</v>
      </c>
      <c r="N355" s="73">
        <f>60*Unique_Data[[#This Row],[Downtime (hr.)]]</f>
        <v>15</v>
      </c>
      <c r="O355" s="73" t="str" cm="1">
        <f t="array" ref="O355">_xlfn.LET(
    _xlpm.text, LOWER(H355),
    _xlpm.keywords, Table2[Keyword],
    _xlpm.score,
        _xlfn.BYROW(_xlpm.keywords,
            _xlfn.LAMBDA(_xlpm.k,
                SUM(--ISNUMBER(SEARCH(_xlfn.TEXTSPLIT(LOWER(_xlpm.k)," "), _xlpm.text)))
            )
        ),
    _xlpm.bestMatch, _xlfn.XMATCH(MAX(_xlpm.score), _xlpm.score),
    IF(MAX(_xlpm.score)=0, "Other", INDEX(_xlpm.keywords, _xlpm.bestMatch))
)</f>
        <v>No Control</v>
      </c>
      <c r="P355" s="73" t="str">
        <f>IFERROR(INDEX(Table11[Failure Mode],MATCH(O355,Table11[Keyword],0)),"General Failure Mode")</f>
        <v>Control System Unavailable</v>
      </c>
      <c r="Q355" s="74" t="str">
        <f>IFERROR(INDEX(Table12[Failure Effect],MATCH(P355,Table12[Failure Mode],0)),"Operational performance degradation and need for maintenance review.")</f>
        <v>Loss of command response, unsafe operating condition, and immediate operational downtime.</v>
      </c>
      <c r="R355" s="73">
        <f>IFERROR(INDEX(Table13[Base Severity],MATCH(C355,Table13[Equipment Class],0)),6)</f>
        <v>8</v>
      </c>
      <c r="S355" s="73">
        <f>IFERROR(INDEX(Table2[Severity],MATCH(O355,Table2[Keyword],0)),0)</f>
        <v>6</v>
      </c>
      <c r="T355" s="73">
        <f>IFERROR(LOOKUP(N355,Table6[Minutes],Table6[Severity]),0)</f>
        <v>4</v>
      </c>
      <c r="U355" s="73">
        <f>MAX(ROUNDUP(AVERAGE(R355,T355),0),Unique_Data[[#This Row],[Keyword Severity]])</f>
        <v>6</v>
      </c>
      <c r="V355" s="73">
        <f>IFERROR(INDEX(Table5[Detectability],MATCH(O355,Table5[Keyword],0)),IFERROR(INDEX(Table13[Default Detectability],MATCH(C355,Table13[Equipment Class],0)),6))</f>
        <v>2</v>
      </c>
      <c r="W355" s="73">
        <f t="shared" si="20"/>
        <v>8</v>
      </c>
      <c r="X355" s="75">
        <f t="shared" si="21"/>
        <v>96</v>
      </c>
      <c r="Y355" s="74" t="str">
        <f>IFERROR(INDEX(Table10[Recommended Action],MATCH(O355,Table10[Keyword],0)),"Review failure &amp; perform RCA")</f>
        <v>Check control PLC, HMI comms, E-stop circuits; reload software if needed.</v>
      </c>
      <c r="Z355" s="11" t="s">
        <v>14271</v>
      </c>
      <c r="AA355" s="31" t="s">
        <v>14592</v>
      </c>
      <c r="AB355" s="31" t="s">
        <v>14593</v>
      </c>
      <c r="AC355" s="73" t="str">
        <f t="shared" si="22"/>
        <v>Low</v>
      </c>
      <c r="AD355" s="76">
        <v>46203</v>
      </c>
      <c r="AE355" s="75">
        <f>Unique_Data[[#This Row],[Severity (S)]]</f>
        <v>6</v>
      </c>
      <c r="AF355" s="75" cm="1">
        <f t="array" ref="AF35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55" s="75" cm="1">
        <f t="array" ref="AG35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355" s="75">
        <f t="shared" si="23"/>
        <v>36</v>
      </c>
      <c r="AI355" s="77" t="str" cm="1">
        <f t="array" aca="1" ref="AI355" ca="1">_xlfn.IFS(ISBLANK(Unique_Data[[#This Row],[Updated Action]]),"Open",NOT(ISBLANK(Unique_Data[[#This Row],[Updated Action]])),"Finished",AND(NOT(ISBLANK(Unique_Data[[#This Row],[Updated Action]])),Unique_Data[[#This Row],[Due date]]&gt;=TODAY()),"In Progress",Unique_Data[[#This Row],[Due date]]&lt;TODAY(),"Overdue")</f>
        <v>Finished</v>
      </c>
      <c r="AJ355" s="33"/>
    </row>
    <row r="356" spans="1:36">
      <c r="A356" s="11">
        <v>1300000204</v>
      </c>
      <c r="B356" s="11" t="s">
        <v>18</v>
      </c>
      <c r="C356" s="11" t="s">
        <v>12</v>
      </c>
      <c r="D356" s="12">
        <v>46136</v>
      </c>
      <c r="E356" s="11" t="s">
        <v>13</v>
      </c>
      <c r="F356"/>
      <c r="G356"/>
      <c r="H356" s="35" t="s">
        <v>306</v>
      </c>
      <c r="I356" s="71">
        <v>46136.326388888891</v>
      </c>
      <c r="J356" s="71">
        <v>46136.34375</v>
      </c>
      <c r="K356" s="11">
        <v>0.42</v>
      </c>
      <c r="L356" s="72">
        <v>46113</v>
      </c>
      <c r="M356" s="73">
        <f>_xlfn.ISOWEEKNUM(Unique_Data[[#This Row],[Created On]])</f>
        <v>17</v>
      </c>
      <c r="N356" s="73">
        <f>60*Unique_Data[[#This Row],[Downtime (hr.)]]</f>
        <v>25.2</v>
      </c>
      <c r="O356" s="73" t="str" cm="1">
        <f t="array" ref="O356">_xlfn.LET(
    _xlpm.text, LOWER(H356),
    _xlpm.keywords, Table2[Keyword],
    _xlpm.score,
        _xlfn.BYROW(_xlpm.keywords,
            _xlfn.LAMBDA(_xlpm.k,
                SUM(--ISNUMBER(SEARCH(_xlfn.TEXTSPLIT(LOWER(_xlpm.k)," "), _xlpm.text)))
            )
        ),
    _xlpm.bestMatch, _xlfn.XMATCH(MAX(_xlpm.score), _xlpm.score),
    IF(MAX(_xlpm.score)=0, "Other", INDEX(_xlpm.keywords, _xlpm.bestMatch))
)</f>
        <v>Power Cut</v>
      </c>
      <c r="P356" s="73" t="str">
        <f>IFERROR(INDEX(Table11[Failure Mode],MATCH(O356,Table11[Keyword],0)),"General Failure Mode")</f>
        <v>Power Supply Interruption</v>
      </c>
      <c r="Q356" s="74" t="str">
        <f>IFERROR(INDEX(Table12[Failure Effect],MATCH(P356,Table12[Failure Mode],0)),"Operational performance degradation and need for maintenance review.")</f>
        <v>Complete equipment stoppage, loss of production, and potential reset/restart delays.</v>
      </c>
      <c r="R356" s="73">
        <f>IFERROR(INDEX(Table13[Base Severity],MATCH(C356,Table13[Equipment Class],0)),6)</f>
        <v>9</v>
      </c>
      <c r="S356" s="73">
        <f>IFERROR(INDEX(Table2[Severity],MATCH(O356,Table2[Keyword],0)),0)</f>
        <v>9</v>
      </c>
      <c r="T356" s="73">
        <f>IFERROR(LOOKUP(N356,Table6[Minutes],Table6[Severity]),0)</f>
        <v>4</v>
      </c>
      <c r="U356" s="73">
        <f>MAX(ROUNDUP(AVERAGE(R356,T356),0),Unique_Data[[#This Row],[Keyword Severity]])</f>
        <v>9</v>
      </c>
      <c r="V356" s="73">
        <f>IFERROR(INDEX(Table5[Detectability],MATCH(O356,Table5[Keyword],0)),IFERROR(INDEX(Table13[Default Detectability],MATCH(C356,Table13[Equipment Class],0)),6))</f>
        <v>7</v>
      </c>
      <c r="W356" s="73">
        <f t="shared" si="20"/>
        <v>1</v>
      </c>
      <c r="X356" s="75">
        <f t="shared" si="21"/>
        <v>63</v>
      </c>
      <c r="Y356" s="74" t="str">
        <f>IFERROR(INDEX(Table10[Recommended Action],MATCH(O356,Table10[Keyword],0)),"Review failure &amp; perform RCA")</f>
        <v>Check substation logs, verify supply and UPS; implement auto-recovery and alarm escalation.</v>
      </c>
      <c r="Z356" s="11" t="s">
        <v>14271</v>
      </c>
      <c r="AA356" s="31" t="s">
        <v>14574</v>
      </c>
      <c r="AB356" s="31" t="s">
        <v>14588</v>
      </c>
      <c r="AC356" s="73" t="str">
        <f t="shared" si="22"/>
        <v>Low</v>
      </c>
      <c r="AD356" s="76">
        <v>46203</v>
      </c>
      <c r="AE356" s="75">
        <f>Unique_Data[[#This Row],[Severity (S)]]</f>
        <v>9</v>
      </c>
      <c r="AF356" s="75" cm="1">
        <f t="array" ref="AF35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356" s="75" cm="1">
        <f t="array" ref="AG35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56" s="75">
        <f t="shared" si="23"/>
        <v>54</v>
      </c>
      <c r="AI356" s="77" t="str" cm="1">
        <f t="array" aca="1" ref="AI356" ca="1">_xlfn.IFS(ISBLANK(Unique_Data[[#This Row],[Updated Action]]),"Open",NOT(ISBLANK(Unique_Data[[#This Row],[Updated Action]])),"Finished",AND(NOT(ISBLANK(Unique_Data[[#This Row],[Updated Action]])),Unique_Data[[#This Row],[Due date]]&gt;=TODAY()),"In Progress",Unique_Data[[#This Row],[Due date]]&lt;TODAY(),"Overdue")</f>
        <v>Finished</v>
      </c>
      <c r="AJ356" s="33"/>
    </row>
    <row r="357" spans="1:36">
      <c r="A357" s="11">
        <v>1300000205</v>
      </c>
      <c r="B357" s="11" t="s">
        <v>11</v>
      </c>
      <c r="C357" s="11" t="s">
        <v>12</v>
      </c>
      <c r="D357" s="12">
        <v>46136</v>
      </c>
      <c r="E357" s="11" t="s">
        <v>13</v>
      </c>
      <c r="F357"/>
      <c r="G357"/>
      <c r="H357" s="35" t="s">
        <v>306</v>
      </c>
      <c r="I357" s="71">
        <v>46136.326388888891</v>
      </c>
      <c r="J357" s="71">
        <v>46136.34375</v>
      </c>
      <c r="K357" s="11">
        <v>0.42</v>
      </c>
      <c r="L357" s="72">
        <v>46113</v>
      </c>
      <c r="M357" s="73">
        <f>_xlfn.ISOWEEKNUM(Unique_Data[[#This Row],[Created On]])</f>
        <v>17</v>
      </c>
      <c r="N357" s="73">
        <f>60*Unique_Data[[#This Row],[Downtime (hr.)]]</f>
        <v>25.2</v>
      </c>
      <c r="O357" s="73" t="str" cm="1">
        <f t="array" ref="O357">_xlfn.LET(
    _xlpm.text, LOWER(H357),
    _xlpm.keywords, Table2[Keyword],
    _xlpm.score,
        _xlfn.BYROW(_xlpm.keywords,
            _xlfn.LAMBDA(_xlpm.k,
                SUM(--ISNUMBER(SEARCH(_xlfn.TEXTSPLIT(LOWER(_xlpm.k)," "), _xlpm.text)))
            )
        ),
    _xlpm.bestMatch, _xlfn.XMATCH(MAX(_xlpm.score), _xlpm.score),
    IF(MAX(_xlpm.score)=0, "Other", INDEX(_xlpm.keywords, _xlpm.bestMatch))
)</f>
        <v>Power Cut</v>
      </c>
      <c r="P357" s="73" t="str">
        <f>IFERROR(INDEX(Table11[Failure Mode],MATCH(O357,Table11[Keyword],0)),"General Failure Mode")</f>
        <v>Power Supply Interruption</v>
      </c>
      <c r="Q357" s="74" t="str">
        <f>IFERROR(INDEX(Table12[Failure Effect],MATCH(P357,Table12[Failure Mode],0)),"Operational performance degradation and need for maintenance review.")</f>
        <v>Complete equipment stoppage, loss of production, and potential reset/restart delays.</v>
      </c>
      <c r="R357" s="73">
        <f>IFERROR(INDEX(Table13[Base Severity],MATCH(C357,Table13[Equipment Class],0)),6)</f>
        <v>9</v>
      </c>
      <c r="S357" s="73">
        <f>IFERROR(INDEX(Table2[Severity],MATCH(O357,Table2[Keyword],0)),0)</f>
        <v>9</v>
      </c>
      <c r="T357" s="73">
        <f>IFERROR(LOOKUP(N357,Table6[Minutes],Table6[Severity]),0)</f>
        <v>4</v>
      </c>
      <c r="U357" s="73">
        <f>MAX(ROUNDUP(AVERAGE(R357,T357),0),Unique_Data[[#This Row],[Keyword Severity]])</f>
        <v>9</v>
      </c>
      <c r="V357" s="73">
        <f>IFERROR(INDEX(Table5[Detectability],MATCH(O357,Table5[Keyword],0)),IFERROR(INDEX(Table13[Default Detectability],MATCH(C357,Table13[Equipment Class],0)),6))</f>
        <v>7</v>
      </c>
      <c r="W357" s="73">
        <f t="shared" si="20"/>
        <v>1</v>
      </c>
      <c r="X357" s="75">
        <f t="shared" si="21"/>
        <v>63</v>
      </c>
      <c r="Y357" s="74" t="str">
        <f>IFERROR(INDEX(Table10[Recommended Action],MATCH(O357,Table10[Keyword],0)),"Review failure &amp; perform RCA")</f>
        <v>Check substation logs, verify supply and UPS; implement auto-recovery and alarm escalation.</v>
      </c>
      <c r="Z357" s="11" t="s">
        <v>14271</v>
      </c>
      <c r="AA357" s="31" t="s">
        <v>14598</v>
      </c>
      <c r="AB357" s="31" t="s">
        <v>14599</v>
      </c>
      <c r="AC357" s="73" t="str">
        <f t="shared" si="22"/>
        <v>Low</v>
      </c>
      <c r="AD357" s="76">
        <v>46108</v>
      </c>
      <c r="AE357" s="75">
        <f>Unique_Data[[#This Row],[Severity (S)]]</f>
        <v>9</v>
      </c>
      <c r="AF357" s="75" cm="1">
        <f t="array" ref="AF35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357" s="75" cm="1">
        <f t="array" ref="AG35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57" s="75">
        <f t="shared" si="23"/>
        <v>54</v>
      </c>
      <c r="AI357" s="77" t="str" cm="1">
        <f t="array" aca="1" ref="AI357" ca="1">_xlfn.IFS(ISBLANK(Unique_Data[[#This Row],[Updated Action]]),"Open",NOT(ISBLANK(Unique_Data[[#This Row],[Updated Action]])),"Finished",AND(NOT(ISBLANK(Unique_Data[[#This Row],[Updated Action]])),Unique_Data[[#This Row],[Due date]]&gt;=TODAY()),"In Progress",Unique_Data[[#This Row],[Due date]]&lt;TODAY(),"Overdue")</f>
        <v>Finished</v>
      </c>
      <c r="AJ357" s="33"/>
    </row>
    <row r="358" spans="1:36">
      <c r="A358" s="11">
        <v>1300000206</v>
      </c>
      <c r="B358" s="11" t="s">
        <v>61</v>
      </c>
      <c r="C358" s="11" t="s">
        <v>12</v>
      </c>
      <c r="D358" s="12">
        <v>46137</v>
      </c>
      <c r="E358" s="11" t="s">
        <v>13</v>
      </c>
      <c r="F358"/>
      <c r="G358"/>
      <c r="H358" s="35" t="s">
        <v>307</v>
      </c>
      <c r="I358" s="71">
        <v>46137.503472222219</v>
      </c>
      <c r="J358" s="71">
        <v>46137.506944444445</v>
      </c>
      <c r="K358" s="11">
        <v>0.08</v>
      </c>
      <c r="L358" s="72">
        <v>46113</v>
      </c>
      <c r="M358" s="73">
        <f>_xlfn.ISOWEEKNUM(Unique_Data[[#This Row],[Created On]])</f>
        <v>17</v>
      </c>
      <c r="N358" s="73">
        <f>60*Unique_Data[[#This Row],[Downtime (hr.)]]</f>
        <v>4.8</v>
      </c>
      <c r="O358" s="73" t="str" cm="1">
        <f t="array" ref="O358">_xlfn.LET(
    _xlpm.text, LOWER(H358),
    _xlpm.keywords, Table2[Keyword],
    _xlpm.score,
        _xlfn.BYROW(_xlpm.keywords,
            _xlfn.LAMBDA(_xlpm.k,
                SUM(--ISNUMBER(SEARCH(_xlfn.TEXTSPLIT(LOWER(_xlpm.k)," "), _xlpm.text)))
            )
        ),
    _xlpm.bestMatch, _xlfn.XMATCH(MAX(_xlpm.score), _xlpm.score),
    IF(MAX(_xlpm.score)=0, "Other", INDEX(_xlpm.keywords, _xlpm.bestMatch))
)</f>
        <v>Brake</v>
      </c>
      <c r="P358" s="73" t="str">
        <f>IFERROR(INDEX(Table11[Failure Mode],MATCH(O358,Table11[Keyword],0)),"General Failure Mode")</f>
        <v>Brake System Fault</v>
      </c>
      <c r="Q358" s="74" t="str">
        <f>IFERROR(INDEX(Table12[Failure Effect],MATCH(P358,Table12[Failure Mode],0)),"Operational performance degradation and need for maintenance review.")</f>
        <v>Unsafe motion control, increased accident risk, and equipment availability restriction.</v>
      </c>
      <c r="R358" s="73">
        <f>IFERROR(INDEX(Table13[Base Severity],MATCH(C358,Table13[Equipment Class],0)),6)</f>
        <v>9</v>
      </c>
      <c r="S358" s="73">
        <f>IFERROR(INDEX(Table2[Severity],MATCH(O358,Table2[Keyword],0)),0)</f>
        <v>6</v>
      </c>
      <c r="T358" s="73">
        <f>IFERROR(LOOKUP(N358,Table6[Minutes],Table6[Severity]),0)</f>
        <v>3</v>
      </c>
      <c r="U358" s="73">
        <f>MAX(ROUNDUP(AVERAGE(R358,T358),0),Unique_Data[[#This Row],[Keyword Severity]])</f>
        <v>6</v>
      </c>
      <c r="V358" s="73">
        <f>IFERROR(INDEX(Table5[Detectability],MATCH(O358,Table5[Keyword],0)),IFERROR(INDEX(Table13[Default Detectability],MATCH(C358,Table13[Equipment Class],0)),6))</f>
        <v>5</v>
      </c>
      <c r="W358" s="73">
        <f t="shared" si="20"/>
        <v>3</v>
      </c>
      <c r="X358" s="75">
        <f t="shared" si="21"/>
        <v>90</v>
      </c>
      <c r="Y358" s="74" t="str">
        <f>IFERROR(INDEX(Table10[Recommended Action],MATCH(O358,Table10[Keyword],0)),"Review failure &amp; perform RCA")</f>
        <v>Inspect brake assemblies, lines and sensors; adjust/bleed and function-test.</v>
      </c>
      <c r="Z358" s="11" t="s">
        <v>14271</v>
      </c>
      <c r="AA358" s="31" t="s">
        <v>14386</v>
      </c>
      <c r="AB358" s="31" t="s">
        <v>14522</v>
      </c>
      <c r="AC358" s="73" t="str">
        <f t="shared" si="22"/>
        <v>Low</v>
      </c>
      <c r="AD358" s="76">
        <v>46203</v>
      </c>
      <c r="AE358" s="75">
        <f>Unique_Data[[#This Row],[Severity (S)]]</f>
        <v>6</v>
      </c>
      <c r="AF358" s="75" cm="1">
        <f t="array" ref="AF35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58" s="75" cm="1">
        <f t="array" ref="AG35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58" s="75">
        <f t="shared" si="23"/>
        <v>90</v>
      </c>
      <c r="AI358" s="77" t="str" cm="1">
        <f t="array" aca="1" ref="AI358" ca="1">_xlfn.IFS(ISBLANK(Unique_Data[[#This Row],[Updated Action]]),"Open",NOT(ISBLANK(Unique_Data[[#This Row],[Updated Action]])),"Finished",AND(NOT(ISBLANK(Unique_Data[[#This Row],[Updated Action]])),Unique_Data[[#This Row],[Due date]]&gt;=TODAY()),"In Progress",Unique_Data[[#This Row],[Due date]]&lt;TODAY(),"Overdue")</f>
        <v>Finished</v>
      </c>
      <c r="AJ358" s="33"/>
    </row>
    <row r="359" spans="1:36">
      <c r="A359" s="11">
        <v>1300000207</v>
      </c>
      <c r="B359" s="11" t="s">
        <v>195</v>
      </c>
      <c r="C359" s="11" t="s">
        <v>16</v>
      </c>
      <c r="D359" s="12">
        <v>46137</v>
      </c>
      <c r="E359" s="11" t="s">
        <v>13</v>
      </c>
      <c r="F359"/>
      <c r="G359"/>
      <c r="H359" s="35" t="s">
        <v>308</v>
      </c>
      <c r="I359" s="71">
        <v>46137.517361111109</v>
      </c>
      <c r="J359" s="71">
        <v>46137.555555555555</v>
      </c>
      <c r="K359" s="11">
        <v>0.92</v>
      </c>
      <c r="L359" s="72">
        <v>46113</v>
      </c>
      <c r="M359" s="73">
        <f>_xlfn.ISOWEEKNUM(Unique_Data[[#This Row],[Created On]])</f>
        <v>17</v>
      </c>
      <c r="N359" s="73">
        <f>60*Unique_Data[[#This Row],[Downtime (hr.)]]</f>
        <v>55.2</v>
      </c>
      <c r="O359" s="73" t="str" cm="1">
        <f t="array" ref="O359">_xlfn.LET(
    _xlpm.text, LOWER(H359),
    _xlpm.keywords, Table2[Keyword],
    _xlpm.score,
        _xlfn.BYROW(_xlpm.keywords,
            _xlfn.LAMBDA(_xlpm.k,
                SUM(--ISNUMBER(SEARCH(_xlfn.TEXTSPLIT(LOWER(_xlpm.k)," "), _xlpm.text)))
            )
        ),
    _xlpm.bestMatch, _xlfn.XMATCH(MAX(_xlpm.score), _xlpm.score),
    IF(MAX(_xlpm.score)=0, "Other", INDEX(_xlpm.keywords, _xlpm.bestMatch))
)</f>
        <v>CB Trip</v>
      </c>
      <c r="P359" s="73" t="str">
        <f>IFERROR(INDEX(Table11[Failure Mode],MATCH(O359,Table11[Keyword],0)),"General Failure Mode")</f>
        <v>Electrical Protection Trip</v>
      </c>
      <c r="Q359" s="74" t="str">
        <f>IFERROR(INDEX(Table12[Failure Effect],MATCH(P359,Table12[Failure Mode],0)),"Operational performance degradation and need for maintenance review.")</f>
        <v>Circuit isolation, equipment function loss, and recurring stoppage until root cause is removed.</v>
      </c>
      <c r="R359" s="73">
        <f>IFERROR(INDEX(Table13[Base Severity],MATCH(C359,Table13[Equipment Class],0)),6)</f>
        <v>8</v>
      </c>
      <c r="S359" s="73">
        <f>IFERROR(INDEX(Table2[Severity],MATCH(O359,Table2[Keyword],0)),0)</f>
        <v>5</v>
      </c>
      <c r="T359" s="73">
        <f>IFERROR(LOOKUP(N359,Table6[Minutes],Table6[Severity]),0)</f>
        <v>5</v>
      </c>
      <c r="U359" s="73">
        <f>MAX(ROUNDUP(AVERAGE(R359,T359),0),Unique_Data[[#This Row],[Keyword Severity]])</f>
        <v>7</v>
      </c>
      <c r="V359" s="73">
        <f>IFERROR(INDEX(Table5[Detectability],MATCH(O359,Table5[Keyword],0)),IFERROR(INDEX(Table13[Default Detectability],MATCH(C359,Table13[Equipment Class],0)),6))</f>
        <v>3</v>
      </c>
      <c r="W359" s="73">
        <f t="shared" si="20"/>
        <v>1</v>
      </c>
      <c r="X359" s="75">
        <f t="shared" si="21"/>
        <v>21</v>
      </c>
      <c r="Y359" s="74" t="str">
        <f>IFERROR(INDEX(Table10[Recommended Action],MATCH(O359,Table10[Keyword],0)),"Review failure &amp; perform RCA")</f>
        <v>Investigate overload/short; inspect drive and cables; ramp test before release.</v>
      </c>
      <c r="Z359" s="11" t="s">
        <v>14271</v>
      </c>
      <c r="AA359" s="31" t="s">
        <v>14592</v>
      </c>
      <c r="AB359" s="31" t="s">
        <v>14593</v>
      </c>
      <c r="AC359" s="73" t="str">
        <f t="shared" si="22"/>
        <v>Low</v>
      </c>
      <c r="AD359" s="76">
        <v>46203</v>
      </c>
      <c r="AE359" s="75">
        <f>Unique_Data[[#This Row],[Severity (S)]]</f>
        <v>7</v>
      </c>
      <c r="AF359" s="75" cm="1">
        <f t="array" ref="AF35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59" s="75" cm="1">
        <f t="array" ref="AG35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59" s="75">
        <f t="shared" si="23"/>
        <v>7</v>
      </c>
      <c r="AI359" s="77" t="str" cm="1">
        <f t="array" aca="1" ref="AI359" ca="1">_xlfn.IFS(ISBLANK(Unique_Data[[#This Row],[Updated Action]]),"Open",NOT(ISBLANK(Unique_Data[[#This Row],[Updated Action]])),"Finished",AND(NOT(ISBLANK(Unique_Data[[#This Row],[Updated Action]])),Unique_Data[[#This Row],[Due date]]&gt;=TODAY()),"In Progress",Unique_Data[[#This Row],[Due date]]&lt;TODAY(),"Overdue")</f>
        <v>Finished</v>
      </c>
      <c r="AJ359" s="33"/>
    </row>
    <row r="360" spans="1:36">
      <c r="A360" s="11">
        <v>1300000209</v>
      </c>
      <c r="B360" s="11" t="s">
        <v>15</v>
      </c>
      <c r="C360" s="11" t="s">
        <v>16</v>
      </c>
      <c r="D360" s="12">
        <v>46140</v>
      </c>
      <c r="E360" s="11" t="s">
        <v>13</v>
      </c>
      <c r="F360"/>
      <c r="G360"/>
      <c r="H360" s="35" t="s">
        <v>309</v>
      </c>
      <c r="I360" s="71">
        <v>46140.675000000003</v>
      </c>
      <c r="J360" s="71">
        <v>46140.6875</v>
      </c>
      <c r="K360" s="11">
        <v>0.3</v>
      </c>
      <c r="L360" s="72">
        <v>46113</v>
      </c>
      <c r="M360" s="73">
        <f>_xlfn.ISOWEEKNUM(Unique_Data[[#This Row],[Created On]])</f>
        <v>18</v>
      </c>
      <c r="N360" s="73">
        <f>60*Unique_Data[[#This Row],[Downtime (hr.)]]</f>
        <v>18</v>
      </c>
      <c r="O360" s="73" t="str" cm="1">
        <f t="array" ref="O360">_xlfn.LET(
    _xlpm.text, LOWER(H360),
    _xlpm.keywords, Table2[Keyword],
    _xlpm.score,
        _xlfn.BYROW(_xlpm.keywords,
            _xlfn.LAMBDA(_xlpm.k,
                SUM(--ISNUMBER(SEARCH(_xlfn.TEXTSPLIT(LOWER(_xlpm.k)," "), _xlpm.text)))
            )
        ),
    _xlpm.bestMatch, _xlfn.XMATCH(MAX(_xlpm.score), _xlpm.score),
    IF(MAX(_xlpm.score)=0, "Other", INDEX(_xlpm.keywords, _xlpm.bestMatch))
)</f>
        <v>No Hoist</v>
      </c>
      <c r="P360" s="73" t="str">
        <f>IFERROR(INDEX(Table11[Failure Mode],MATCH(O360,Table11[Keyword],0)),"General Failure Mode")</f>
        <v>Hoist Motion Failure</v>
      </c>
      <c r="Q360" s="74" t="str">
        <f>IFERROR(INDEX(Table12[Failure Effect],MATCH(P360,Table12[Failure Mode],0)),"Operational performance degradation and need for maintenance review.")</f>
        <v>Unable to lift/lower load, container handling interruption, and berth or yard productivity loss.</v>
      </c>
      <c r="R360" s="73">
        <f>IFERROR(INDEX(Table13[Base Severity],MATCH(C360,Table13[Equipment Class],0)),6)</f>
        <v>8</v>
      </c>
      <c r="S360" s="73">
        <f>IFERROR(INDEX(Table2[Severity],MATCH(O360,Table2[Keyword],0)),0)</f>
        <v>6</v>
      </c>
      <c r="T360" s="73">
        <f>IFERROR(LOOKUP(N360,Table6[Minutes],Table6[Severity]),0)</f>
        <v>4</v>
      </c>
      <c r="U360" s="73">
        <f>MAX(ROUNDUP(AVERAGE(R360,T360),0),Unique_Data[[#This Row],[Keyword Severity]])</f>
        <v>6</v>
      </c>
      <c r="V360" s="73">
        <f>IFERROR(INDEX(Table5[Detectability],MATCH(O360,Table5[Keyword],0)),IFERROR(INDEX(Table13[Default Detectability],MATCH(C360,Table13[Equipment Class],0)),6))</f>
        <v>3</v>
      </c>
      <c r="W360" s="73">
        <f t="shared" si="20"/>
        <v>8</v>
      </c>
      <c r="X360" s="75">
        <f t="shared" si="21"/>
        <v>144</v>
      </c>
      <c r="Y360" s="74" t="str">
        <f>IFERROR(INDEX(Table10[Recommended Action],MATCH(O360,Table10[Keyword],0)),"Review failure &amp; perform RCA")</f>
        <v>Check hoist brakes, over-travel limit switches, inverter alarms, motor and encoder.</v>
      </c>
      <c r="Z360" s="11" t="s">
        <v>14271</v>
      </c>
      <c r="AA360" s="31" t="s">
        <v>14353</v>
      </c>
      <c r="AB360" s="31" t="s">
        <v>14453</v>
      </c>
      <c r="AC360" s="73" t="str">
        <f t="shared" si="22"/>
        <v>Medium</v>
      </c>
      <c r="AD360" s="76">
        <v>46203</v>
      </c>
      <c r="AE360" s="75">
        <f>Unique_Data[[#This Row],[Severity (S)]]</f>
        <v>6</v>
      </c>
      <c r="AF360" s="75" cm="1">
        <f t="array" ref="AF36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60" s="75" cm="1">
        <f t="array" ref="AG36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60" s="75">
        <f t="shared" si="23"/>
        <v>42</v>
      </c>
      <c r="AI360" s="77" t="str" cm="1">
        <f t="array" aca="1" ref="AI360" ca="1">_xlfn.IFS(ISBLANK(Unique_Data[[#This Row],[Updated Action]]),"Open",NOT(ISBLANK(Unique_Data[[#This Row],[Updated Action]])),"Finished",AND(NOT(ISBLANK(Unique_Data[[#This Row],[Updated Action]])),Unique_Data[[#This Row],[Due date]]&gt;=TODAY()),"In Progress",Unique_Data[[#This Row],[Due date]]&lt;TODAY(),"Overdue")</f>
        <v>Finished</v>
      </c>
      <c r="AJ360" s="33"/>
    </row>
    <row r="361" spans="1:36">
      <c r="A361" s="11">
        <v>1300000210</v>
      </c>
      <c r="B361" s="11" t="s">
        <v>58</v>
      </c>
      <c r="C361" s="11" t="s">
        <v>16</v>
      </c>
      <c r="D361" s="12">
        <v>46141</v>
      </c>
      <c r="E361" s="11" t="s">
        <v>13</v>
      </c>
      <c r="F361"/>
      <c r="G361"/>
      <c r="H361" s="35" t="s">
        <v>310</v>
      </c>
      <c r="I361" s="71">
        <v>46141.550694444442</v>
      </c>
      <c r="J361" s="71">
        <v>46141.556944444441</v>
      </c>
      <c r="K361" s="11">
        <v>0.15</v>
      </c>
      <c r="L361" s="72">
        <v>46113</v>
      </c>
      <c r="M361" s="73">
        <f>_xlfn.ISOWEEKNUM(Unique_Data[[#This Row],[Created On]])</f>
        <v>18</v>
      </c>
      <c r="N361" s="73">
        <f>60*Unique_Data[[#This Row],[Downtime (hr.)]]</f>
        <v>9</v>
      </c>
      <c r="O361" s="73" t="str" cm="1">
        <f t="array" ref="O361">_xlfn.LET(
    _xlpm.text, LOWER(H361),
    _xlpm.keywords, Table2[Keyword],
    _xlpm.score,
        _xlfn.BYROW(_xlpm.keywords,
            _xlfn.LAMBDA(_xlpm.k,
                SUM(--ISNUMBER(SEARCH(_xlfn.TEXTSPLIT(LOWER(_xlpm.k)," "), _xlpm.text)))
            )
        ),
    _xlpm.bestMatch, _xlfn.XMATCH(MAX(_xlpm.score), _xlpm.score),
    IF(MAX(_xlpm.score)=0, "Other", INDEX(_xlpm.keywords, _xlpm.bestMatch))
)</f>
        <v>No Control</v>
      </c>
      <c r="P361" s="73" t="str">
        <f>IFERROR(INDEX(Table11[Failure Mode],MATCH(O361,Table11[Keyword],0)),"General Failure Mode")</f>
        <v>Control System Unavailable</v>
      </c>
      <c r="Q361" s="74" t="str">
        <f>IFERROR(INDEX(Table12[Failure Effect],MATCH(P361,Table12[Failure Mode],0)),"Operational performance degradation and need for maintenance review.")</f>
        <v>Loss of command response, unsafe operating condition, and immediate operational downtime.</v>
      </c>
      <c r="R361" s="73">
        <f>IFERROR(INDEX(Table13[Base Severity],MATCH(C361,Table13[Equipment Class],0)),6)</f>
        <v>8</v>
      </c>
      <c r="S361" s="73">
        <f>IFERROR(INDEX(Table2[Severity],MATCH(O361,Table2[Keyword],0)),0)</f>
        <v>6</v>
      </c>
      <c r="T361" s="73">
        <f>IFERROR(LOOKUP(N361,Table6[Minutes],Table6[Severity]),0)</f>
        <v>3</v>
      </c>
      <c r="U361" s="73">
        <f>MAX(ROUNDUP(AVERAGE(R361,T361),0),Unique_Data[[#This Row],[Keyword Severity]])</f>
        <v>6</v>
      </c>
      <c r="V361" s="73">
        <f>IFERROR(INDEX(Table5[Detectability],MATCH(O361,Table5[Keyword],0)),IFERROR(INDEX(Table13[Default Detectability],MATCH(C361,Table13[Equipment Class],0)),6))</f>
        <v>2</v>
      </c>
      <c r="W361" s="73">
        <f t="shared" si="20"/>
        <v>8</v>
      </c>
      <c r="X361" s="75">
        <f t="shared" si="21"/>
        <v>96</v>
      </c>
      <c r="Y361" s="74" t="str">
        <f>IFERROR(INDEX(Table10[Recommended Action],MATCH(O361,Table10[Keyword],0)),"Review failure &amp; perform RCA")</f>
        <v>Check control PLC, HMI comms, E-stop circuits; reload software if needed.</v>
      </c>
      <c r="Z361" s="11" t="s">
        <v>14271</v>
      </c>
      <c r="AA361" s="31" t="s">
        <v>14386</v>
      </c>
      <c r="AB361" s="31" t="s">
        <v>14522</v>
      </c>
      <c r="AC361" s="73" t="str">
        <f t="shared" si="22"/>
        <v>Low</v>
      </c>
      <c r="AD361" s="76">
        <v>46203</v>
      </c>
      <c r="AE361" s="75">
        <f>Unique_Data[[#This Row],[Severity (S)]]</f>
        <v>6</v>
      </c>
      <c r="AF361" s="75" cm="1">
        <f t="array" ref="AF36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61" s="75" cm="1">
        <f t="array" ref="AG36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361" s="75">
        <f t="shared" si="23"/>
        <v>96</v>
      </c>
      <c r="AI361" s="77" t="str" cm="1">
        <f t="array" aca="1" ref="AI361" ca="1">_xlfn.IFS(ISBLANK(Unique_Data[[#This Row],[Updated Action]]),"Open",NOT(ISBLANK(Unique_Data[[#This Row],[Updated Action]])),"Finished",AND(NOT(ISBLANK(Unique_Data[[#This Row],[Updated Action]])),Unique_Data[[#This Row],[Due date]]&gt;=TODAY()),"In Progress",Unique_Data[[#This Row],[Due date]]&lt;TODAY(),"Overdue")</f>
        <v>Finished</v>
      </c>
      <c r="AJ361" s="33"/>
    </row>
    <row r="362" spans="1:36">
      <c r="A362" s="11">
        <v>1300000211</v>
      </c>
      <c r="B362" s="11" t="s">
        <v>58</v>
      </c>
      <c r="C362" s="11" t="s">
        <v>16</v>
      </c>
      <c r="D362" s="12">
        <v>46141</v>
      </c>
      <c r="E362" s="11" t="s">
        <v>13</v>
      </c>
      <c r="F362"/>
      <c r="G362"/>
      <c r="H362" s="35" t="s">
        <v>311</v>
      </c>
      <c r="I362" s="71">
        <v>46141.658333333333</v>
      </c>
      <c r="J362" s="71">
        <v>46141.666666666664</v>
      </c>
      <c r="K362" s="11">
        <v>0.2</v>
      </c>
      <c r="L362" s="72">
        <v>46113</v>
      </c>
      <c r="M362" s="73">
        <f>_xlfn.ISOWEEKNUM(Unique_Data[[#This Row],[Created On]])</f>
        <v>18</v>
      </c>
      <c r="N362" s="73">
        <f>60*Unique_Data[[#This Row],[Downtime (hr.)]]</f>
        <v>12</v>
      </c>
      <c r="O362" s="73" t="str" cm="1">
        <f t="array" ref="O362">_xlfn.LET(
    _xlpm.text, LOWER(H362),
    _xlpm.keywords, Table2[Keyword],
    _xlpm.score,
        _xlfn.BYROW(_xlpm.keywords,
            _xlfn.LAMBDA(_xlpm.k,
                SUM(--ISNUMBER(SEARCH(_xlfn.TEXTSPLIT(LOWER(_xlpm.k)," "), _xlpm.text)))
            )
        ),
    _xlpm.bestMatch, _xlfn.XMATCH(MAX(_xlpm.score), _xlpm.score),
    IF(MAX(_xlpm.score)=0, "Other", INDEX(_xlpm.keywords, _xlpm.bestMatch))
)</f>
        <v>No Diesel</v>
      </c>
      <c r="P362" s="73" t="str">
        <f>IFERROR(INDEX(Table11[Failure Mode],MATCH(O362,Table11[Keyword],0)),"General Failure Mode")</f>
        <v>Diesel Engine Unavailable</v>
      </c>
      <c r="Q362" s="74" t="str">
        <f>IFERROR(INDEX(Table12[Failure Effect],MATCH(P362,Table12[Failure Mode],0)),"Operational performance degradation and need for maintenance review.")</f>
        <v>Machine unavailable for service, immediate downtime, and possible operational backlog.</v>
      </c>
      <c r="R362" s="73">
        <f>IFERROR(INDEX(Table13[Base Severity],MATCH(C362,Table13[Equipment Class],0)),6)</f>
        <v>8</v>
      </c>
      <c r="S362" s="73">
        <f>IFERROR(INDEX(Table2[Severity],MATCH(O362,Table2[Keyword],0)),0)</f>
        <v>6</v>
      </c>
      <c r="T362" s="73">
        <f>IFERROR(LOOKUP(N362,Table6[Minutes],Table6[Severity]),0)</f>
        <v>4</v>
      </c>
      <c r="U362" s="73">
        <f>MAX(ROUNDUP(AVERAGE(R362,T362),0),Unique_Data[[#This Row],[Keyword Severity]])</f>
        <v>6</v>
      </c>
      <c r="V362" s="73">
        <f>IFERROR(INDEX(Table5[Detectability],MATCH(O362,Table5[Keyword],0)),IFERROR(INDEX(Table13[Default Detectability],MATCH(C362,Table13[Equipment Class],0)),6))</f>
        <v>4</v>
      </c>
      <c r="W362" s="73">
        <f t="shared" si="20"/>
        <v>3</v>
      </c>
      <c r="X362" s="75">
        <f t="shared" si="21"/>
        <v>72</v>
      </c>
      <c r="Y362" s="74" t="str">
        <f>IFERROR(INDEX(Table10[Recommended Action],MATCH(O362,Table10[Keyword],0)),"Review failure &amp; perform RCA")</f>
        <v>Check battery/ECU/priming; verify fuel line and filters; test starter circuit.</v>
      </c>
      <c r="Z362" s="11" t="s">
        <v>14271</v>
      </c>
      <c r="AA362" s="31" t="s">
        <v>14600</v>
      </c>
      <c r="AB362" s="31" t="s">
        <v>14601</v>
      </c>
      <c r="AC362" s="73" t="str">
        <f t="shared" si="22"/>
        <v>Low</v>
      </c>
      <c r="AD362" s="76">
        <v>46203</v>
      </c>
      <c r="AE362" s="75">
        <f>Unique_Data[[#This Row],[Severity (S)]]</f>
        <v>6</v>
      </c>
      <c r="AF362" s="75" cm="1">
        <f t="array" ref="AF36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62" s="75" cm="1">
        <f t="array" ref="AG36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62" s="75">
        <f t="shared" si="23"/>
        <v>12</v>
      </c>
      <c r="AI362" s="77" t="str" cm="1">
        <f t="array" aca="1" ref="AI362" ca="1">_xlfn.IFS(ISBLANK(Unique_Data[[#This Row],[Updated Action]]),"Open",NOT(ISBLANK(Unique_Data[[#This Row],[Updated Action]])),"Finished",AND(NOT(ISBLANK(Unique_Data[[#This Row],[Updated Action]])),Unique_Data[[#This Row],[Due date]]&gt;=TODAY()),"In Progress",Unique_Data[[#This Row],[Due date]]&lt;TODAY(),"Overdue")</f>
        <v>Finished</v>
      </c>
      <c r="AJ362" s="33"/>
    </row>
    <row r="363" spans="1:36">
      <c r="A363" s="11">
        <v>1300000212</v>
      </c>
      <c r="B363" s="11" t="s">
        <v>145</v>
      </c>
      <c r="C363" s="11" t="s">
        <v>16</v>
      </c>
      <c r="D363" s="12">
        <v>46142</v>
      </c>
      <c r="E363" s="11" t="s">
        <v>13</v>
      </c>
      <c r="F363"/>
      <c r="G363"/>
      <c r="H363" s="35" t="s">
        <v>312</v>
      </c>
      <c r="I363" s="71">
        <v>46141.875</v>
      </c>
      <c r="J363" s="71">
        <v>46141.888888888891</v>
      </c>
      <c r="K363" s="11">
        <v>0.33</v>
      </c>
      <c r="L363" s="72">
        <v>46113</v>
      </c>
      <c r="M363" s="73">
        <f>_xlfn.ISOWEEKNUM(Unique_Data[[#This Row],[Created On]])</f>
        <v>18</v>
      </c>
      <c r="N363" s="73">
        <f>60*Unique_Data[[#This Row],[Downtime (hr.)]]</f>
        <v>19.8</v>
      </c>
      <c r="O363" s="73" t="str" cm="1">
        <f t="array" ref="O363">_xlfn.LET(
    _xlpm.text, LOWER(H363),
    _xlpm.keywords, Table2[Keyword],
    _xlpm.score,
        _xlfn.BYROW(_xlpm.keywords,
            _xlfn.LAMBDA(_xlpm.k,
                SUM(--ISNUMBER(SEARCH(_xlfn.TEXTSPLIT(LOWER(_xlpm.k)," "), _xlpm.text)))
            )
        ),
    _xlpm.bestMatch, _xlfn.XMATCH(MAX(_xlpm.score), _xlpm.score),
    IF(MAX(_xlpm.score)=0, "Other", INDEX(_xlpm.keywords, _xlpm.bestMatch))
)</f>
        <v>Seat</v>
      </c>
      <c r="P363" s="73" t="str">
        <f>IFERROR(INDEX(Table11[Failure Mode],MATCH(O363,Table11[Keyword],0)),"General Failure Mode")</f>
        <v>Seat / Interlock Fault</v>
      </c>
      <c r="Q363" s="74" t="str">
        <f>IFERROR(INDEX(Table12[Failure Effect],MATCH(P363,Table12[Failure Mode],0)),"Operational performance degradation and need for maintenance review.")</f>
        <v>Operator permissive may be lost or misused, preventing operation or creating unsafe condition.</v>
      </c>
      <c r="R363" s="73">
        <f>IFERROR(INDEX(Table13[Base Severity],MATCH(C363,Table13[Equipment Class],0)),6)</f>
        <v>8</v>
      </c>
      <c r="S363" s="73">
        <f>IFERROR(INDEX(Table2[Severity],MATCH(O363,Table2[Keyword],0)),0)</f>
        <v>1</v>
      </c>
      <c r="T363" s="73">
        <f>IFERROR(LOOKUP(N363,Table6[Minutes],Table6[Severity]),0)</f>
        <v>4</v>
      </c>
      <c r="U363" s="73">
        <f>MAX(ROUNDUP(AVERAGE(R363,T363),0),Unique_Data[[#This Row],[Keyword Severity]])</f>
        <v>6</v>
      </c>
      <c r="V363" s="73">
        <f>IFERROR(INDEX(Table5[Detectability],MATCH(O363,Table5[Keyword],0)),IFERROR(INDEX(Table13[Default Detectability],MATCH(C363,Table13[Equipment Class],0)),6))</f>
        <v>4</v>
      </c>
      <c r="W363" s="73">
        <f t="shared" si="20"/>
        <v>1</v>
      </c>
      <c r="X363" s="75">
        <f t="shared" si="21"/>
        <v>24</v>
      </c>
      <c r="Y363" s="74" t="str">
        <f>IFERROR(INDEX(Table10[Recommended Action],MATCH(O363,Table10[Keyword],0)),"Review failure &amp; perform RCA")</f>
        <v>Repair/replace seat locking mechanism; train on correct use.</v>
      </c>
      <c r="Z363" s="11" t="s">
        <v>14271</v>
      </c>
      <c r="AA363" s="31" t="s">
        <v>14592</v>
      </c>
      <c r="AB363" s="31" t="s">
        <v>14593</v>
      </c>
      <c r="AC363" s="73" t="str">
        <f t="shared" si="22"/>
        <v>Low</v>
      </c>
      <c r="AD363" s="76">
        <v>46203</v>
      </c>
      <c r="AE363" s="75">
        <f>Unique_Data[[#This Row],[Severity (S)]]</f>
        <v>6</v>
      </c>
      <c r="AF363" s="75" cm="1">
        <f t="array" ref="AF36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63" s="75" cm="1">
        <f t="array" ref="AG36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63" s="75">
        <f t="shared" si="23"/>
        <v>6</v>
      </c>
      <c r="AI363" s="77" t="str" cm="1">
        <f t="array" aca="1" ref="AI363" ca="1">_xlfn.IFS(ISBLANK(Unique_Data[[#This Row],[Updated Action]]),"Open",NOT(ISBLANK(Unique_Data[[#This Row],[Updated Action]])),"Finished",AND(NOT(ISBLANK(Unique_Data[[#This Row],[Updated Action]])),Unique_Data[[#This Row],[Due date]]&gt;=TODAY()),"In Progress",Unique_Data[[#This Row],[Due date]]&lt;TODAY(),"Overdue")</f>
        <v>Finished</v>
      </c>
      <c r="AJ363" s="33"/>
    </row>
    <row r="364" spans="1:36">
      <c r="A364" s="11">
        <v>1300000213</v>
      </c>
      <c r="B364" s="11" t="s">
        <v>18</v>
      </c>
      <c r="C364" s="11" t="s">
        <v>12</v>
      </c>
      <c r="D364" s="12">
        <v>46142</v>
      </c>
      <c r="E364" s="11" t="s">
        <v>13</v>
      </c>
      <c r="F364"/>
      <c r="G364"/>
      <c r="H364" s="35" t="s">
        <v>313</v>
      </c>
      <c r="I364" s="71">
        <v>46142.322916666664</v>
      </c>
      <c r="J364" s="71">
        <v>46142.332638888889</v>
      </c>
      <c r="K364" s="11">
        <v>0.23</v>
      </c>
      <c r="L364" s="72">
        <v>46113</v>
      </c>
      <c r="M364" s="73">
        <f>_xlfn.ISOWEEKNUM(Unique_Data[[#This Row],[Created On]])</f>
        <v>18</v>
      </c>
      <c r="N364" s="73">
        <f>60*Unique_Data[[#This Row],[Downtime (hr.)]]</f>
        <v>13.8</v>
      </c>
      <c r="O364" s="73" t="str" cm="1">
        <f t="array" ref="O364">_xlfn.LET(
    _xlpm.text, LOWER(H364),
    _xlpm.keywords, Table2[Keyword],
    _xlpm.score,
        _xlfn.BYROW(_xlpm.keywords,
            _xlfn.LAMBDA(_xlpm.k,
                SUM(--ISNUMBER(SEARCH(_xlfn.TEXTSPLIT(LOWER(_xlpm.k)," "), _xlpm.text)))
            )
        ),
    _xlpm.bestMatch, _xlfn.XMATCH(MAX(_xlpm.score), _xlpm.score),
    IF(MAX(_xlpm.score)=0, "Other", INDEX(_xlpm.keywords, _xlpm.bestMatch))
)</f>
        <v>No Control</v>
      </c>
      <c r="P364" s="73" t="str">
        <f>IFERROR(INDEX(Table11[Failure Mode],MATCH(O364,Table11[Keyword],0)),"General Failure Mode")</f>
        <v>Control System Unavailable</v>
      </c>
      <c r="Q364" s="74" t="str">
        <f>IFERROR(INDEX(Table12[Failure Effect],MATCH(P364,Table12[Failure Mode],0)),"Operational performance degradation and need for maintenance review.")</f>
        <v>Loss of command response, unsafe operating condition, and immediate operational downtime.</v>
      </c>
      <c r="R364" s="73">
        <f>IFERROR(INDEX(Table13[Base Severity],MATCH(C364,Table13[Equipment Class],0)),6)</f>
        <v>9</v>
      </c>
      <c r="S364" s="73">
        <f>IFERROR(INDEX(Table2[Severity],MATCH(O364,Table2[Keyword],0)),0)</f>
        <v>6</v>
      </c>
      <c r="T364" s="73">
        <f>IFERROR(LOOKUP(N364,Table6[Minutes],Table6[Severity]),0)</f>
        <v>4</v>
      </c>
      <c r="U364" s="73">
        <f>MAX(ROUNDUP(AVERAGE(R364,T364),0),Unique_Data[[#This Row],[Keyword Severity]])</f>
        <v>7</v>
      </c>
      <c r="V364" s="73">
        <f>IFERROR(INDEX(Table5[Detectability],MATCH(O364,Table5[Keyword],0)),IFERROR(INDEX(Table13[Default Detectability],MATCH(C364,Table13[Equipment Class],0)),6))</f>
        <v>2</v>
      </c>
      <c r="W364" s="73">
        <f t="shared" si="20"/>
        <v>2</v>
      </c>
      <c r="X364" s="75">
        <f t="shared" si="21"/>
        <v>28</v>
      </c>
      <c r="Y364" s="74" t="str">
        <f>IFERROR(INDEX(Table10[Recommended Action],MATCH(O364,Table10[Keyword],0)),"Review failure &amp; perform RCA")</f>
        <v>Check control PLC, HMI comms, E-stop circuits; reload software if needed.</v>
      </c>
      <c r="Z364" s="11" t="s">
        <v>14271</v>
      </c>
      <c r="AA364" s="31" t="s">
        <v>14602</v>
      </c>
      <c r="AB364" s="31" t="s">
        <v>14603</v>
      </c>
      <c r="AC364" s="73" t="str">
        <f t="shared" si="22"/>
        <v>Low</v>
      </c>
      <c r="AD364" s="76">
        <v>46203</v>
      </c>
      <c r="AE364" s="75">
        <f>Unique_Data[[#This Row],[Severity (S)]]</f>
        <v>7</v>
      </c>
      <c r="AF364" s="75" cm="1">
        <f t="array" ref="AF36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64" s="75" cm="1">
        <f t="array" ref="AG36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64" s="75">
        <f t="shared" si="23"/>
        <v>7</v>
      </c>
      <c r="AI364" s="77" t="str" cm="1">
        <f t="array" aca="1" ref="AI364" ca="1">_xlfn.IFS(ISBLANK(Unique_Data[[#This Row],[Updated Action]]),"Open",NOT(ISBLANK(Unique_Data[[#This Row],[Updated Action]])),"Finished",AND(NOT(ISBLANK(Unique_Data[[#This Row],[Updated Action]])),Unique_Data[[#This Row],[Due date]]&gt;=TODAY()),"In Progress",Unique_Data[[#This Row],[Due date]]&lt;TODAY(),"Overdue")</f>
        <v>Finished</v>
      </c>
      <c r="AJ364" s="33"/>
    </row>
    <row r="365" spans="1:36">
      <c r="A365" s="11">
        <v>1300000214</v>
      </c>
      <c r="B365" s="11" t="s">
        <v>47</v>
      </c>
      <c r="C365" s="11" t="s">
        <v>12</v>
      </c>
      <c r="D365" s="12">
        <v>46142</v>
      </c>
      <c r="E365" s="11" t="s">
        <v>13</v>
      </c>
      <c r="F365"/>
      <c r="G365"/>
      <c r="H365" s="35" t="s">
        <v>314</v>
      </c>
      <c r="I365" s="71">
        <v>46142.458333333336</v>
      </c>
      <c r="J365" s="71">
        <v>46142.461805555555</v>
      </c>
      <c r="K365" s="11">
        <v>0.08</v>
      </c>
      <c r="L365" s="72">
        <v>46113</v>
      </c>
      <c r="M365" s="73">
        <f>_xlfn.ISOWEEKNUM(Unique_Data[[#This Row],[Created On]])</f>
        <v>18</v>
      </c>
      <c r="N365" s="73">
        <f>60*Unique_Data[[#This Row],[Downtime (hr.)]]</f>
        <v>4.8</v>
      </c>
      <c r="O365" s="73" t="str" cm="1">
        <f t="array" ref="O365">_xlfn.LET(
    _xlpm.text, LOWER(H365),
    _xlpm.keywords, Table2[Keyword],
    _xlpm.score,
        _xlfn.BYROW(_xlpm.keywords,
            _xlfn.LAMBDA(_xlpm.k,
                SUM(--ISNUMBER(SEARCH(_xlfn.TEXTSPLIT(LOWER(_xlpm.k)," "), _xlpm.text)))
            )
        ),
    _xlpm.bestMatch, _xlfn.XMATCH(MAX(_xlpm.score), _xlpm.score),
    IF(MAX(_xlpm.score)=0, "Other", INDEX(_xlpm.keywords, _xlpm.bestMatch))
)</f>
        <v>No Trolley</v>
      </c>
      <c r="P365" s="73" t="str">
        <f>IFERROR(INDEX(Table11[Failure Mode],MATCH(O365,Table11[Keyword],0)),"General Failure Mode")</f>
        <v>Trolley Motion Failure</v>
      </c>
      <c r="Q365" s="74" t="str">
        <f>IFERROR(INDEX(Table12[Failure Effect],MATCH(P365,Table12[Failure Mode],0)),"Operational performance degradation and need for maintenance review.")</f>
        <v>Inability to position spreader correctly, cycle interruption, and handling delay.</v>
      </c>
      <c r="R365" s="73">
        <f>IFERROR(INDEX(Table13[Base Severity],MATCH(C365,Table13[Equipment Class],0)),6)</f>
        <v>9</v>
      </c>
      <c r="S365" s="73">
        <f>IFERROR(INDEX(Table2[Severity],MATCH(O365,Table2[Keyword],0)),0)</f>
        <v>6</v>
      </c>
      <c r="T365" s="73">
        <f>IFERROR(LOOKUP(N365,Table6[Minutes],Table6[Severity]),0)</f>
        <v>3</v>
      </c>
      <c r="U365" s="73">
        <f>MAX(ROUNDUP(AVERAGE(R365,T365),0),Unique_Data[[#This Row],[Keyword Severity]])</f>
        <v>6</v>
      </c>
      <c r="V365" s="73">
        <f>IFERROR(INDEX(Table5[Detectability],MATCH(O365,Table5[Keyword],0)),IFERROR(INDEX(Table13[Default Detectability],MATCH(C365,Table13[Equipment Class],0)),6))</f>
        <v>3</v>
      </c>
      <c r="W365" s="73">
        <f t="shared" si="20"/>
        <v>4</v>
      </c>
      <c r="X365" s="75">
        <f t="shared" si="21"/>
        <v>72</v>
      </c>
      <c r="Y365" s="74" t="str">
        <f>IFERROR(INDEX(Table10[Recommended Action],MATCH(O365,Table10[Keyword],0)),"Review failure &amp; perform RCA")</f>
        <v>Inspect trolley drives, cable reels and limit switches; test trolley inverter.</v>
      </c>
      <c r="Z365" s="11" t="s">
        <v>14271</v>
      </c>
      <c r="AA365" s="31" t="s">
        <v>14362</v>
      </c>
      <c r="AB365" s="31" t="s">
        <v>14363</v>
      </c>
      <c r="AC365" s="73" t="str">
        <f t="shared" si="22"/>
        <v>Low</v>
      </c>
      <c r="AD365" s="76">
        <v>46108</v>
      </c>
      <c r="AE365" s="75">
        <f>Unique_Data[[#This Row],[Severity (S)]]</f>
        <v>6</v>
      </c>
      <c r="AF365" s="75" cm="1">
        <f t="array" ref="AF36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65" s="75" cm="1">
        <f t="array" ref="AG36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65" s="75">
        <f t="shared" si="23"/>
        <v>72</v>
      </c>
      <c r="AI365" s="77" t="str" cm="1">
        <f t="array" aca="1" ref="AI365" ca="1">_xlfn.IFS(ISBLANK(Unique_Data[[#This Row],[Updated Action]]),"Open",NOT(ISBLANK(Unique_Data[[#This Row],[Updated Action]])),"Finished",AND(NOT(ISBLANK(Unique_Data[[#This Row],[Updated Action]])),Unique_Data[[#This Row],[Due date]]&gt;=TODAY()),"In Progress",Unique_Data[[#This Row],[Due date]]&lt;TODAY(),"Overdue")</f>
        <v>Finished</v>
      </c>
      <c r="AJ365" s="33"/>
    </row>
    <row r="366" spans="1:36">
      <c r="A366" s="11">
        <v>1300000215</v>
      </c>
      <c r="B366" s="11" t="s">
        <v>95</v>
      </c>
      <c r="C366" s="11" t="s">
        <v>16</v>
      </c>
      <c r="D366" s="12">
        <v>46142</v>
      </c>
      <c r="E366" s="11" t="s">
        <v>13</v>
      </c>
      <c r="F366"/>
      <c r="G366"/>
      <c r="H366" s="35" t="s">
        <v>315</v>
      </c>
      <c r="I366" s="71">
        <v>46142.361111111109</v>
      </c>
      <c r="J366" s="71">
        <v>46142.368055555555</v>
      </c>
      <c r="K366" s="11">
        <v>0.17</v>
      </c>
      <c r="L366" s="72">
        <v>46113</v>
      </c>
      <c r="M366" s="73">
        <f>_xlfn.ISOWEEKNUM(Unique_Data[[#This Row],[Created On]])</f>
        <v>18</v>
      </c>
      <c r="N366" s="73">
        <f>60*Unique_Data[[#This Row],[Downtime (hr.)]]</f>
        <v>10.200000000000001</v>
      </c>
      <c r="O366" s="73" t="str" cm="1">
        <f t="array" ref="O366">_xlfn.LET(
    _xlpm.text, LOWER(H366),
    _xlpm.keywords, Table2[Keyword],
    _xlpm.score,
        _xlfn.BYROW(_xlpm.keywords,
            _xlfn.LAMBDA(_xlpm.k,
                SUM(--ISNUMBER(SEARCH(_xlfn.TEXTSPLIT(LOWER(_xlpm.k)," "), _xlpm.text)))
            )
        ),
    _xlpm.bestMatch, _xlfn.XMATCH(MAX(_xlpm.score), _xlpm.score),
    IF(MAX(_xlpm.score)=0, "Other", INDEX(_xlpm.keywords, _xlpm.bestMatch))
)</f>
        <v>No Control</v>
      </c>
      <c r="P366" s="73" t="str">
        <f>IFERROR(INDEX(Table11[Failure Mode],MATCH(O366,Table11[Keyword],0)),"General Failure Mode")</f>
        <v>Control System Unavailable</v>
      </c>
      <c r="Q366" s="74" t="str">
        <f>IFERROR(INDEX(Table12[Failure Effect],MATCH(P366,Table12[Failure Mode],0)),"Operational performance degradation and need for maintenance review.")</f>
        <v>Loss of command response, unsafe operating condition, and immediate operational downtime.</v>
      </c>
      <c r="R366" s="73">
        <f>IFERROR(INDEX(Table13[Base Severity],MATCH(C366,Table13[Equipment Class],0)),6)</f>
        <v>8</v>
      </c>
      <c r="S366" s="73">
        <f>IFERROR(INDEX(Table2[Severity],MATCH(O366,Table2[Keyword],0)),0)</f>
        <v>6</v>
      </c>
      <c r="T366" s="73">
        <f>IFERROR(LOOKUP(N366,Table6[Minutes],Table6[Severity]),0)</f>
        <v>4</v>
      </c>
      <c r="U366" s="73">
        <f>MAX(ROUNDUP(AVERAGE(R366,T366),0),Unique_Data[[#This Row],[Keyword Severity]])</f>
        <v>6</v>
      </c>
      <c r="V366" s="73">
        <f>IFERROR(INDEX(Table5[Detectability],MATCH(O366,Table5[Keyword],0)),IFERROR(INDEX(Table13[Default Detectability],MATCH(C366,Table13[Equipment Class],0)),6))</f>
        <v>2</v>
      </c>
      <c r="W366" s="73">
        <f t="shared" si="20"/>
        <v>7</v>
      </c>
      <c r="X366" s="75">
        <f t="shared" si="21"/>
        <v>84</v>
      </c>
      <c r="Y366" s="74" t="str">
        <f>IFERROR(INDEX(Table10[Recommended Action],MATCH(O366,Table10[Keyword],0)),"Review failure &amp; perform RCA")</f>
        <v>Check control PLC, HMI comms, E-stop circuits; reload software if needed.</v>
      </c>
      <c r="Z366" s="11" t="s">
        <v>14271</v>
      </c>
      <c r="AA366" s="31" t="s">
        <v>14592</v>
      </c>
      <c r="AB366" s="31" t="s">
        <v>14593</v>
      </c>
      <c r="AC366" s="73" t="str">
        <f t="shared" si="22"/>
        <v>Low</v>
      </c>
      <c r="AD366" s="76">
        <v>46203</v>
      </c>
      <c r="AE366" s="75">
        <f>Unique_Data[[#This Row],[Severity (S)]]</f>
        <v>6</v>
      </c>
      <c r="AF366" s="75" cm="1">
        <f t="array" ref="AF36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66" s="75" cm="1">
        <f t="array" ref="AG36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366" s="75">
        <f t="shared" si="23"/>
        <v>30</v>
      </c>
      <c r="AI366" s="77" t="str" cm="1">
        <f t="array" aca="1" ref="AI366" ca="1">_xlfn.IFS(ISBLANK(Unique_Data[[#This Row],[Updated Action]]),"Open",NOT(ISBLANK(Unique_Data[[#This Row],[Updated Action]])),"Finished",AND(NOT(ISBLANK(Unique_Data[[#This Row],[Updated Action]])),Unique_Data[[#This Row],[Due date]]&gt;=TODAY()),"In Progress",Unique_Data[[#This Row],[Due date]]&lt;TODAY(),"Overdue")</f>
        <v>Finished</v>
      </c>
      <c r="AJ366" s="33"/>
    </row>
    <row r="367" spans="1:36">
      <c r="A367" s="11">
        <v>1300000216</v>
      </c>
      <c r="B367" s="11" t="s">
        <v>132</v>
      </c>
      <c r="C367" s="11" t="s">
        <v>16</v>
      </c>
      <c r="D367" s="12">
        <v>46142</v>
      </c>
      <c r="E367" s="11" t="s">
        <v>13</v>
      </c>
      <c r="F367"/>
      <c r="G367"/>
      <c r="H367" s="35" t="s">
        <v>316</v>
      </c>
      <c r="I367" s="71">
        <v>46142.572916666664</v>
      </c>
      <c r="J367" s="71">
        <v>46142.579861111109</v>
      </c>
      <c r="K367" s="11">
        <v>0.17</v>
      </c>
      <c r="L367" s="72">
        <v>46113</v>
      </c>
      <c r="M367" s="73">
        <f>_xlfn.ISOWEEKNUM(Unique_Data[[#This Row],[Created On]])</f>
        <v>18</v>
      </c>
      <c r="N367" s="73">
        <f>60*Unique_Data[[#This Row],[Downtime (hr.)]]</f>
        <v>10.200000000000001</v>
      </c>
      <c r="O367" s="73" t="str" cm="1">
        <f t="array" ref="O367">_xlfn.LET(
    _xlpm.text, LOWER(H367),
    _xlpm.keywords, Table2[Keyword],
    _xlpm.score,
        _xlfn.BYROW(_xlpm.keywords,
            _xlfn.LAMBDA(_xlpm.k,
                SUM(--ISNUMBER(SEARCH(_xlfn.TEXTSPLIT(LOWER(_xlpm.k)," "), _xlpm.text)))
            )
        ),
    _xlpm.bestMatch, _xlfn.XMATCH(MAX(_xlpm.score), _xlpm.score),
    IF(MAX(_xlpm.score)=0, "Other", INDEX(_xlpm.keywords, _xlpm.bestMatch))
)</f>
        <v>No Gantry</v>
      </c>
      <c r="P367" s="73" t="str">
        <f>IFERROR(INDEX(Table11[Failure Mode],MATCH(O367,Table11[Keyword],0)),"General Failure Mode")</f>
        <v>Gantry Motion Failure</v>
      </c>
      <c r="Q367" s="74" t="str">
        <f>IFERROR(INDEX(Table12[Failure Effect],MATCH(P367,Table12[Failure Mode],0)),"Operational performance degradation and need for maintenance review.")</f>
        <v>Equipment cannot travel to position, causing job delay, queue buildup, and lower productivity.</v>
      </c>
      <c r="R367" s="73">
        <f>IFERROR(INDEX(Table13[Base Severity],MATCH(C367,Table13[Equipment Class],0)),6)</f>
        <v>8</v>
      </c>
      <c r="S367" s="73">
        <f>IFERROR(INDEX(Table2[Severity],MATCH(O367,Table2[Keyword],0)),0)</f>
        <v>6</v>
      </c>
      <c r="T367" s="73">
        <f>IFERROR(LOOKUP(N367,Table6[Minutes],Table6[Severity]),0)</f>
        <v>4</v>
      </c>
      <c r="U367" s="73">
        <f>MAX(ROUNDUP(AVERAGE(R367,T367),0),Unique_Data[[#This Row],[Keyword Severity]])</f>
        <v>6</v>
      </c>
      <c r="V367" s="73">
        <f>IFERROR(INDEX(Table5[Detectability],MATCH(O367,Table5[Keyword],0)),IFERROR(INDEX(Table13[Default Detectability],MATCH(C367,Table13[Equipment Class],0)),6))</f>
        <v>3</v>
      </c>
      <c r="W367" s="73">
        <f t="shared" si="20"/>
        <v>5</v>
      </c>
      <c r="X367" s="75">
        <f t="shared" si="21"/>
        <v>90</v>
      </c>
      <c r="Y367" s="74" t="str">
        <f>IFERROR(INDEX(Table10[Recommended Action],MATCH(O367,Table10[Keyword],0)),"Review failure &amp; perform RCA")</f>
        <v>Inspect busbar/limit switches, travel drives and interlocks; test inverter and alignment.</v>
      </c>
      <c r="Z367" s="11" t="s">
        <v>14281</v>
      </c>
      <c r="AA367" s="31" t="s">
        <v>14604</v>
      </c>
      <c r="AB367" s="31" t="s">
        <v>14605</v>
      </c>
      <c r="AC367" s="73" t="str">
        <f t="shared" si="22"/>
        <v>Low</v>
      </c>
      <c r="AD367" s="76">
        <v>46203</v>
      </c>
      <c r="AE367" s="75">
        <f>Unique_Data[[#This Row],[Severity (S)]]</f>
        <v>6</v>
      </c>
      <c r="AF367" s="75" cm="1">
        <f t="array" ref="AF36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67" s="75" cm="1">
        <f t="array" ref="AG36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67" s="75">
        <f t="shared" si="23"/>
        <v>18</v>
      </c>
      <c r="AI367" s="77" t="str" cm="1">
        <f t="array" aca="1" ref="AI367" ca="1">_xlfn.IFS(ISBLANK(Unique_Data[[#This Row],[Updated Action]]),"Open",NOT(ISBLANK(Unique_Data[[#This Row],[Updated Action]])),"Finished",AND(NOT(ISBLANK(Unique_Data[[#This Row],[Updated Action]])),Unique_Data[[#This Row],[Due date]]&gt;=TODAY()),"In Progress",Unique_Data[[#This Row],[Due date]]&lt;TODAY(),"Overdue")</f>
        <v>Finished</v>
      </c>
      <c r="AJ367" s="33"/>
    </row>
    <row r="368" spans="1:36">
      <c r="A368" s="11">
        <v>1300000217</v>
      </c>
      <c r="B368" s="11" t="s">
        <v>106</v>
      </c>
      <c r="C368" s="11" t="s">
        <v>16</v>
      </c>
      <c r="D368" s="12">
        <v>46142</v>
      </c>
      <c r="E368" s="11" t="s">
        <v>13</v>
      </c>
      <c r="F368"/>
      <c r="G368"/>
      <c r="H368" s="35" t="s">
        <v>316</v>
      </c>
      <c r="I368" s="71">
        <v>46142.361111111109</v>
      </c>
      <c r="J368" s="71">
        <v>46142.368055555555</v>
      </c>
      <c r="K368" s="11">
        <v>0.17</v>
      </c>
      <c r="L368" s="72">
        <v>46113</v>
      </c>
      <c r="M368" s="73">
        <f>_xlfn.ISOWEEKNUM(Unique_Data[[#This Row],[Created On]])</f>
        <v>18</v>
      </c>
      <c r="N368" s="73">
        <f>60*Unique_Data[[#This Row],[Downtime (hr.)]]</f>
        <v>10.200000000000001</v>
      </c>
      <c r="O368" s="73" t="str" cm="1">
        <f t="array" ref="O368">_xlfn.LET(
    _xlpm.text, LOWER(H368),
    _xlpm.keywords, Table2[Keyword],
    _xlpm.score,
        _xlfn.BYROW(_xlpm.keywords,
            _xlfn.LAMBDA(_xlpm.k,
                SUM(--ISNUMBER(SEARCH(_xlfn.TEXTSPLIT(LOWER(_xlpm.k)," "), _xlpm.text)))
            )
        ),
    _xlpm.bestMatch, _xlfn.XMATCH(MAX(_xlpm.score), _xlpm.score),
    IF(MAX(_xlpm.score)=0, "Other", INDEX(_xlpm.keywords, _xlpm.bestMatch))
)</f>
        <v>No Gantry</v>
      </c>
      <c r="P368" s="73" t="str">
        <f>IFERROR(INDEX(Table11[Failure Mode],MATCH(O368,Table11[Keyword],0)),"General Failure Mode")</f>
        <v>Gantry Motion Failure</v>
      </c>
      <c r="Q368" s="74" t="str">
        <f>IFERROR(INDEX(Table12[Failure Effect],MATCH(P368,Table12[Failure Mode],0)),"Operational performance degradation and need for maintenance review.")</f>
        <v>Equipment cannot travel to position, causing job delay, queue buildup, and lower productivity.</v>
      </c>
      <c r="R368" s="73">
        <f>IFERROR(INDEX(Table13[Base Severity],MATCH(C368,Table13[Equipment Class],0)),6)</f>
        <v>8</v>
      </c>
      <c r="S368" s="73">
        <f>IFERROR(INDEX(Table2[Severity],MATCH(O368,Table2[Keyword],0)),0)</f>
        <v>6</v>
      </c>
      <c r="T368" s="73">
        <f>IFERROR(LOOKUP(N368,Table6[Minutes],Table6[Severity]),0)</f>
        <v>4</v>
      </c>
      <c r="U368" s="73">
        <f>MAX(ROUNDUP(AVERAGE(R368,T368),0),Unique_Data[[#This Row],[Keyword Severity]])</f>
        <v>6</v>
      </c>
      <c r="V368" s="73">
        <f>IFERROR(INDEX(Table5[Detectability],MATCH(O368,Table5[Keyword],0)),IFERROR(INDEX(Table13[Default Detectability],MATCH(C368,Table13[Equipment Class],0)),6))</f>
        <v>3</v>
      </c>
      <c r="W368" s="73">
        <f t="shared" si="20"/>
        <v>3</v>
      </c>
      <c r="X368" s="75">
        <f t="shared" si="21"/>
        <v>54</v>
      </c>
      <c r="Y368" s="74" t="str">
        <f>IFERROR(INDEX(Table10[Recommended Action],MATCH(O368,Table10[Keyword],0)),"Review failure &amp; perform RCA")</f>
        <v>Inspect busbar/limit switches, travel drives and interlocks; test inverter and alignment.</v>
      </c>
      <c r="Z368" s="11" t="s">
        <v>14280</v>
      </c>
      <c r="AA368" s="31" t="s">
        <v>14353</v>
      </c>
      <c r="AB368" s="31" t="s">
        <v>14453</v>
      </c>
      <c r="AC368" s="73" t="str">
        <f t="shared" si="22"/>
        <v>Low</v>
      </c>
      <c r="AD368" s="76">
        <v>46203</v>
      </c>
      <c r="AE368" s="75">
        <f>Unique_Data[[#This Row],[Severity (S)]]</f>
        <v>6</v>
      </c>
      <c r="AF368" s="75" cm="1">
        <f t="array" ref="AF36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68" s="75" cm="1">
        <f t="array" ref="AG36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68" s="75">
        <f t="shared" si="23"/>
        <v>12</v>
      </c>
      <c r="AI368" s="77" t="str" cm="1">
        <f t="array" aca="1" ref="AI368" ca="1">_xlfn.IFS(ISBLANK(Unique_Data[[#This Row],[Updated Action]]),"Open",NOT(ISBLANK(Unique_Data[[#This Row],[Updated Action]])),"Finished",AND(NOT(ISBLANK(Unique_Data[[#This Row],[Updated Action]])),Unique_Data[[#This Row],[Due date]]&gt;=TODAY()),"In Progress",Unique_Data[[#This Row],[Due date]]&lt;TODAY(),"Overdue")</f>
        <v>Finished</v>
      </c>
      <c r="AJ368" s="33"/>
    </row>
    <row r="369" spans="1:36">
      <c r="A369" s="11">
        <v>1300000218</v>
      </c>
      <c r="B369" s="11" t="s">
        <v>95</v>
      </c>
      <c r="C369" s="11" t="s">
        <v>16</v>
      </c>
      <c r="D369" s="12">
        <v>46143</v>
      </c>
      <c r="E369" s="11" t="s">
        <v>13</v>
      </c>
      <c r="F369"/>
      <c r="G369"/>
      <c r="H369" s="35" t="s">
        <v>316</v>
      </c>
      <c r="I369" s="71">
        <v>46143.208333333336</v>
      </c>
      <c r="J369" s="71">
        <v>46143.21875</v>
      </c>
      <c r="K369" s="11">
        <v>0.25</v>
      </c>
      <c r="L369" s="72">
        <v>46143</v>
      </c>
      <c r="M369" s="73">
        <f>_xlfn.ISOWEEKNUM(Unique_Data[[#This Row],[Created On]])</f>
        <v>18</v>
      </c>
      <c r="N369" s="73">
        <f>60*Unique_Data[[#This Row],[Downtime (hr.)]]</f>
        <v>15</v>
      </c>
      <c r="O369" s="73" t="str" cm="1">
        <f t="array" ref="O369">_xlfn.LET(
    _xlpm.text, LOWER(H369),
    _xlpm.keywords, Table2[Keyword],
    _xlpm.score,
        _xlfn.BYROW(_xlpm.keywords,
            _xlfn.LAMBDA(_xlpm.k,
                SUM(--ISNUMBER(SEARCH(_xlfn.TEXTSPLIT(LOWER(_xlpm.k)," "), _xlpm.text)))
            )
        ),
    _xlpm.bestMatch, _xlfn.XMATCH(MAX(_xlpm.score), _xlpm.score),
    IF(MAX(_xlpm.score)=0, "Other", INDEX(_xlpm.keywords, _xlpm.bestMatch))
)</f>
        <v>No Gantry</v>
      </c>
      <c r="P369" s="73" t="str">
        <f>IFERROR(INDEX(Table11[Failure Mode],MATCH(O369,Table11[Keyword],0)),"General Failure Mode")</f>
        <v>Gantry Motion Failure</v>
      </c>
      <c r="Q369" s="74" t="str">
        <f>IFERROR(INDEX(Table12[Failure Effect],MATCH(P369,Table12[Failure Mode],0)),"Operational performance degradation and need for maintenance review.")</f>
        <v>Equipment cannot travel to position, causing job delay, queue buildup, and lower productivity.</v>
      </c>
      <c r="R369" s="73">
        <f>IFERROR(INDEX(Table13[Base Severity],MATCH(C369,Table13[Equipment Class],0)),6)</f>
        <v>8</v>
      </c>
      <c r="S369" s="73">
        <f>IFERROR(INDEX(Table2[Severity],MATCH(O369,Table2[Keyword],0)),0)</f>
        <v>6</v>
      </c>
      <c r="T369" s="73">
        <f>IFERROR(LOOKUP(N369,Table6[Minutes],Table6[Severity]),0)</f>
        <v>4</v>
      </c>
      <c r="U369" s="73">
        <f>MAX(ROUNDUP(AVERAGE(R369,T369),0),Unique_Data[[#This Row],[Keyword Severity]])</f>
        <v>6</v>
      </c>
      <c r="V369" s="73">
        <f>IFERROR(INDEX(Table5[Detectability],MATCH(O369,Table5[Keyword],0)),IFERROR(INDEX(Table13[Default Detectability],MATCH(C369,Table13[Equipment Class],0)),6))</f>
        <v>3</v>
      </c>
      <c r="W369" s="73">
        <f t="shared" si="20"/>
        <v>7</v>
      </c>
      <c r="X369" s="75">
        <f t="shared" si="21"/>
        <v>126</v>
      </c>
      <c r="Y369" s="74" t="str">
        <f>IFERROR(INDEX(Table10[Recommended Action],MATCH(O369,Table10[Keyword],0)),"Review failure &amp; perform RCA")</f>
        <v>Inspect busbar/limit switches, travel drives and interlocks; test inverter and alignment.</v>
      </c>
      <c r="Z369" s="11" t="s">
        <v>14271</v>
      </c>
      <c r="AA369" s="31" t="s">
        <v>14574</v>
      </c>
      <c r="AB369" s="31" t="s">
        <v>14588</v>
      </c>
      <c r="AC369" s="73" t="str">
        <f t="shared" si="22"/>
        <v>Medium</v>
      </c>
      <c r="AD369" s="76">
        <v>46203</v>
      </c>
      <c r="AE369" s="75">
        <f>Unique_Data[[#This Row],[Severity (S)]]</f>
        <v>6</v>
      </c>
      <c r="AF369" s="75" cm="1">
        <f t="array" ref="AF36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69" s="75" cm="1">
        <f t="array" ref="AG36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369" s="75">
        <f t="shared" si="23"/>
        <v>72</v>
      </c>
      <c r="AI369" s="77" t="str" cm="1">
        <f t="array" aca="1" ref="AI369" ca="1">_xlfn.IFS(ISBLANK(Unique_Data[[#This Row],[Updated Action]]),"Open",NOT(ISBLANK(Unique_Data[[#This Row],[Updated Action]])),"Finished",AND(NOT(ISBLANK(Unique_Data[[#This Row],[Updated Action]])),Unique_Data[[#This Row],[Due date]]&gt;=TODAY()),"In Progress",Unique_Data[[#This Row],[Due date]]&lt;TODAY(),"Overdue")</f>
        <v>Finished</v>
      </c>
      <c r="AJ369" s="33"/>
    </row>
    <row r="370" spans="1:36">
      <c r="A370" s="11">
        <v>1300000219</v>
      </c>
      <c r="B370" s="11" t="s">
        <v>58</v>
      </c>
      <c r="C370" s="11" t="s">
        <v>16</v>
      </c>
      <c r="D370" s="12">
        <v>46143</v>
      </c>
      <c r="E370" s="11" t="s">
        <v>13</v>
      </c>
      <c r="F370"/>
      <c r="G370"/>
      <c r="H370" s="35" t="s">
        <v>317</v>
      </c>
      <c r="I370" s="71">
        <v>46143.690972222219</v>
      </c>
      <c r="J370" s="71">
        <v>46143.697916666664</v>
      </c>
      <c r="K370" s="11">
        <v>0.17</v>
      </c>
      <c r="L370" s="72">
        <v>46143</v>
      </c>
      <c r="M370" s="73">
        <f>_xlfn.ISOWEEKNUM(Unique_Data[[#This Row],[Created On]])</f>
        <v>18</v>
      </c>
      <c r="N370" s="73">
        <f>60*Unique_Data[[#This Row],[Downtime (hr.)]]</f>
        <v>10.200000000000001</v>
      </c>
      <c r="O370" s="73" t="str" cm="1">
        <f t="array" ref="O370">_xlfn.LET(
    _xlpm.text, LOWER(H370),
    _xlpm.keywords, Table2[Keyword],
    _xlpm.score,
        _xlfn.BYROW(_xlpm.keywords,
            _xlfn.LAMBDA(_xlpm.k,
                SUM(--ISNUMBER(SEARCH(_xlfn.TEXTSPLIT(LOWER(_xlpm.k)," "), _xlpm.text)))
            )
        ),
    _xlpm.bestMatch, _xlfn.XMATCH(MAX(_xlpm.score), _xlpm.score),
    IF(MAX(_xlpm.score)=0, "Other", INDEX(_xlpm.keywords, _xlpm.bestMatch))
)</f>
        <v>Other</v>
      </c>
      <c r="P370" s="73" t="str">
        <f>IFERROR(INDEX(Table11[Failure Mode],MATCH(O370,Table11[Keyword],0)),"General Failure Mode")</f>
        <v>General Failure Mode</v>
      </c>
      <c r="Q370" s="74" t="str">
        <f>IFERROR(INDEX(Table12[Failure Effect],MATCH(P370,Table12[Failure Mode],0)),"Operational performance degradation and need for maintenance review.")</f>
        <v>Operational performance degradation and need for maintenance review.</v>
      </c>
      <c r="R370" s="73">
        <f>IFERROR(INDEX(Table13[Base Severity],MATCH(C370,Table13[Equipment Class],0)),6)</f>
        <v>8</v>
      </c>
      <c r="S370" s="73">
        <f>IFERROR(INDEX(Table2[Severity],MATCH(O370,Table2[Keyword],0)),0)</f>
        <v>0</v>
      </c>
      <c r="T370" s="73">
        <f>IFERROR(LOOKUP(N370,Table6[Minutes],Table6[Severity]),0)</f>
        <v>4</v>
      </c>
      <c r="U370" s="73">
        <f>MAX(ROUNDUP(AVERAGE(R370,T370),0),Unique_Data[[#This Row],[Keyword Severity]])</f>
        <v>6</v>
      </c>
      <c r="V370" s="73">
        <f>IFERROR(INDEX(Table5[Detectability],MATCH(O370,Table5[Keyword],0)),IFERROR(INDEX(Table13[Default Detectability],MATCH(C370,Table13[Equipment Class],0)),6))</f>
        <v>5</v>
      </c>
      <c r="W370" s="73">
        <f t="shared" si="20"/>
        <v>4</v>
      </c>
      <c r="X370" s="75">
        <f t="shared" si="21"/>
        <v>120</v>
      </c>
      <c r="Y370" s="74" t="str">
        <f>IFERROR(INDEX(Table10[Recommended Action],MATCH(O370,Table10[Keyword],0)),"Review failure &amp; perform RCA")</f>
        <v>Review failure &amp; perform RCA</v>
      </c>
      <c r="Z370" s="11" t="s">
        <v>14280</v>
      </c>
      <c r="AA370" s="31" t="s">
        <v>14362</v>
      </c>
      <c r="AB370" s="31" t="s">
        <v>14363</v>
      </c>
      <c r="AC370" s="73" t="str">
        <f t="shared" si="22"/>
        <v>Medium</v>
      </c>
      <c r="AD370" s="76">
        <v>46108</v>
      </c>
      <c r="AE370" s="75">
        <f>Unique_Data[[#This Row],[Severity (S)]]</f>
        <v>6</v>
      </c>
      <c r="AF370" s="75" cm="1">
        <f t="array" ref="AF37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70" s="75" cm="1">
        <f t="array" ref="AG37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70" s="75">
        <f t="shared" si="23"/>
        <v>120</v>
      </c>
      <c r="AI370" s="77" t="str" cm="1">
        <f t="array" aca="1" ref="AI370" ca="1">_xlfn.IFS(ISBLANK(Unique_Data[[#This Row],[Updated Action]]),"Open",NOT(ISBLANK(Unique_Data[[#This Row],[Updated Action]])),"Finished",AND(NOT(ISBLANK(Unique_Data[[#This Row],[Updated Action]])),Unique_Data[[#This Row],[Due date]]&gt;=TODAY()),"In Progress",Unique_Data[[#This Row],[Due date]]&lt;TODAY(),"Overdue")</f>
        <v>Finished</v>
      </c>
      <c r="AJ370" s="33"/>
    </row>
    <row r="371" spans="1:36">
      <c r="A371" s="11">
        <v>1300000220</v>
      </c>
      <c r="B371" s="11" t="s">
        <v>145</v>
      </c>
      <c r="C371" s="11" t="s">
        <v>16</v>
      </c>
      <c r="D371" s="12">
        <v>46144</v>
      </c>
      <c r="E371" s="11" t="s">
        <v>13</v>
      </c>
      <c r="F371"/>
      <c r="G371"/>
      <c r="H371" s="35" t="s">
        <v>318</v>
      </c>
      <c r="I371" s="71">
        <v>46144.061111111114</v>
      </c>
      <c r="J371" s="71">
        <v>46144.072916666664</v>
      </c>
      <c r="K371" s="11">
        <v>0.28000000000000003</v>
      </c>
      <c r="L371" s="72">
        <v>46143</v>
      </c>
      <c r="M371" s="73">
        <f>_xlfn.ISOWEEKNUM(Unique_Data[[#This Row],[Created On]])</f>
        <v>18</v>
      </c>
      <c r="N371" s="73">
        <f>60*Unique_Data[[#This Row],[Downtime (hr.)]]</f>
        <v>16.8</v>
      </c>
      <c r="O371" s="73" t="str" cm="1">
        <f t="array" ref="O371">_xlfn.LET(
    _xlpm.text, LOWER(H371),
    _xlpm.keywords, Table2[Keyword],
    _xlpm.score,
        _xlfn.BYROW(_xlpm.keywords,
            _xlfn.LAMBDA(_xlpm.k,
                SUM(--ISNUMBER(SEARCH(_xlfn.TEXTSPLIT(LOWER(_xlpm.k)," "), _xlpm.text)))
            )
        ),
    _xlpm.bestMatch, _xlfn.XMATCH(MAX(_xlpm.score), _xlpm.score),
    IF(MAX(_xlpm.score)=0, "Other", INDEX(_xlpm.keywords, _xlpm.bestMatch))
)</f>
        <v>No Trolley</v>
      </c>
      <c r="P371" s="73" t="str">
        <f>IFERROR(INDEX(Table11[Failure Mode],MATCH(O371,Table11[Keyword],0)),"General Failure Mode")</f>
        <v>Trolley Motion Failure</v>
      </c>
      <c r="Q371" s="74" t="str">
        <f>IFERROR(INDEX(Table12[Failure Effect],MATCH(P371,Table12[Failure Mode],0)),"Operational performance degradation and need for maintenance review.")</f>
        <v>Inability to position spreader correctly, cycle interruption, and handling delay.</v>
      </c>
      <c r="R371" s="73">
        <f>IFERROR(INDEX(Table13[Base Severity],MATCH(C371,Table13[Equipment Class],0)),6)</f>
        <v>8</v>
      </c>
      <c r="S371" s="73">
        <f>IFERROR(INDEX(Table2[Severity],MATCH(O371,Table2[Keyword],0)),0)</f>
        <v>6</v>
      </c>
      <c r="T371" s="73">
        <f>IFERROR(LOOKUP(N371,Table6[Minutes],Table6[Severity]),0)</f>
        <v>4</v>
      </c>
      <c r="U371" s="73">
        <f>MAX(ROUNDUP(AVERAGE(R371,T371),0),Unique_Data[[#This Row],[Keyword Severity]])</f>
        <v>6</v>
      </c>
      <c r="V371" s="73">
        <f>IFERROR(INDEX(Table5[Detectability],MATCH(O371,Table5[Keyword],0)),IFERROR(INDEX(Table13[Default Detectability],MATCH(C371,Table13[Equipment Class],0)),6))</f>
        <v>3</v>
      </c>
      <c r="W371" s="73">
        <f t="shared" si="20"/>
        <v>1</v>
      </c>
      <c r="X371" s="75">
        <f t="shared" si="21"/>
        <v>18</v>
      </c>
      <c r="Y371" s="74" t="str">
        <f>IFERROR(INDEX(Table10[Recommended Action],MATCH(O371,Table10[Keyword],0)),"Review failure &amp; perform RCA")</f>
        <v>Inspect trolley drives, cable reels and limit switches; test trolley inverter.</v>
      </c>
      <c r="Z371" s="11" t="s">
        <v>14271</v>
      </c>
      <c r="AA371" s="31" t="s">
        <v>14353</v>
      </c>
      <c r="AB371" s="31" t="s">
        <v>14453</v>
      </c>
      <c r="AC371" s="73" t="str">
        <f t="shared" si="22"/>
        <v>Low</v>
      </c>
      <c r="AD371" s="76">
        <v>46203</v>
      </c>
      <c r="AE371" s="75">
        <f>Unique_Data[[#This Row],[Severity (S)]]</f>
        <v>6</v>
      </c>
      <c r="AF371" s="75" cm="1">
        <f t="array" ref="AF37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71" s="75" cm="1">
        <f t="array" ref="AG37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71" s="75">
        <f t="shared" si="23"/>
        <v>6</v>
      </c>
      <c r="AI371" s="77" t="str" cm="1">
        <f t="array" aca="1" ref="AI371" ca="1">_xlfn.IFS(ISBLANK(Unique_Data[[#This Row],[Updated Action]]),"Open",NOT(ISBLANK(Unique_Data[[#This Row],[Updated Action]])),"Finished",AND(NOT(ISBLANK(Unique_Data[[#This Row],[Updated Action]])),Unique_Data[[#This Row],[Due date]]&gt;=TODAY()),"In Progress",Unique_Data[[#This Row],[Due date]]&lt;TODAY(),"Overdue")</f>
        <v>Finished</v>
      </c>
      <c r="AJ371" s="33"/>
    </row>
    <row r="372" spans="1:36">
      <c r="A372" s="11">
        <v>1300000221</v>
      </c>
      <c r="B372" s="11" t="s">
        <v>58</v>
      </c>
      <c r="C372" s="11" t="s">
        <v>16</v>
      </c>
      <c r="D372" s="12">
        <v>46144</v>
      </c>
      <c r="E372" s="11" t="s">
        <v>13</v>
      </c>
      <c r="F372"/>
      <c r="G372"/>
      <c r="H372" s="35" t="s">
        <v>319</v>
      </c>
      <c r="I372" s="71">
        <v>46144.701388888891</v>
      </c>
      <c r="J372" s="71">
        <v>46144.715277777781</v>
      </c>
      <c r="K372" s="11">
        <v>0.33</v>
      </c>
      <c r="L372" s="72">
        <v>46143</v>
      </c>
      <c r="M372" s="73">
        <f>_xlfn.ISOWEEKNUM(Unique_Data[[#This Row],[Created On]])</f>
        <v>18</v>
      </c>
      <c r="N372" s="73">
        <f>60*Unique_Data[[#This Row],[Downtime (hr.)]]</f>
        <v>19.8</v>
      </c>
      <c r="O372" s="73" t="str" cm="1">
        <f t="array" ref="O372">_xlfn.LET(
    _xlpm.text, LOWER(H372),
    _xlpm.keywords, Table2[Keyword],
    _xlpm.score,
        _xlfn.BYROW(_xlpm.keywords,
            _xlfn.LAMBDA(_xlpm.k,
                SUM(--ISNUMBER(SEARCH(_xlfn.TEXTSPLIT(LOWER(_xlpm.k)," "), _xlpm.text)))
            )
        ),
    _xlpm.bestMatch, _xlfn.XMATCH(MAX(_xlpm.score), _xlpm.score),
    IF(MAX(_xlpm.score)=0, "Other", INDEX(_xlpm.keywords, _xlpm.bestMatch))
)</f>
        <v>No Diesel</v>
      </c>
      <c r="P372" s="73" t="str">
        <f>IFERROR(INDEX(Table11[Failure Mode],MATCH(O372,Table11[Keyword],0)),"General Failure Mode")</f>
        <v>Diesel Engine Unavailable</v>
      </c>
      <c r="Q372" s="74" t="str">
        <f>IFERROR(INDEX(Table12[Failure Effect],MATCH(P372,Table12[Failure Mode],0)),"Operational performance degradation and need for maintenance review.")</f>
        <v>Machine unavailable for service, immediate downtime, and possible operational backlog.</v>
      </c>
      <c r="R372" s="73">
        <f>IFERROR(INDEX(Table13[Base Severity],MATCH(C372,Table13[Equipment Class],0)),6)</f>
        <v>8</v>
      </c>
      <c r="S372" s="73">
        <f>IFERROR(INDEX(Table2[Severity],MATCH(O372,Table2[Keyword],0)),0)</f>
        <v>6</v>
      </c>
      <c r="T372" s="73">
        <f>IFERROR(LOOKUP(N372,Table6[Minutes],Table6[Severity]),0)</f>
        <v>4</v>
      </c>
      <c r="U372" s="73">
        <f>MAX(ROUNDUP(AVERAGE(R372,T372),0),Unique_Data[[#This Row],[Keyword Severity]])</f>
        <v>6</v>
      </c>
      <c r="V372" s="73">
        <f>IFERROR(INDEX(Table5[Detectability],MATCH(O372,Table5[Keyword],0)),IFERROR(INDEX(Table13[Default Detectability],MATCH(C372,Table13[Equipment Class],0)),6))</f>
        <v>4</v>
      </c>
      <c r="W372" s="73">
        <f t="shared" si="20"/>
        <v>3</v>
      </c>
      <c r="X372" s="75">
        <f t="shared" si="21"/>
        <v>72</v>
      </c>
      <c r="Y372" s="74" t="str">
        <f>IFERROR(INDEX(Table10[Recommended Action],MATCH(O372,Table10[Keyword],0)),"Review failure &amp; perform RCA")</f>
        <v>Check battery/ECU/priming; verify fuel line and filters; test starter circuit.</v>
      </c>
      <c r="Z372" s="11" t="s">
        <v>14271</v>
      </c>
      <c r="AA372" s="31" t="s">
        <v>14353</v>
      </c>
      <c r="AB372" s="31" t="s">
        <v>14453</v>
      </c>
      <c r="AC372" s="73" t="str">
        <f t="shared" si="22"/>
        <v>Low</v>
      </c>
      <c r="AD372" s="76">
        <v>46203</v>
      </c>
      <c r="AE372" s="75">
        <f>Unique_Data[[#This Row],[Severity (S)]]</f>
        <v>6</v>
      </c>
      <c r="AF372" s="75" cm="1">
        <f t="array" ref="AF37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72" s="75" cm="1">
        <f t="array" ref="AG37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72" s="75">
        <f t="shared" si="23"/>
        <v>24</v>
      </c>
      <c r="AI372" s="77" t="str" cm="1">
        <f t="array" aca="1" ref="AI372" ca="1">_xlfn.IFS(ISBLANK(Unique_Data[[#This Row],[Updated Action]]),"Open",NOT(ISBLANK(Unique_Data[[#This Row],[Updated Action]])),"Finished",AND(NOT(ISBLANK(Unique_Data[[#This Row],[Updated Action]])),Unique_Data[[#This Row],[Due date]]&gt;=TODAY()),"In Progress",Unique_Data[[#This Row],[Due date]]&lt;TODAY(),"Overdue")</f>
        <v>Finished</v>
      </c>
      <c r="AJ372" s="33"/>
    </row>
    <row r="373" spans="1:36">
      <c r="A373" s="11">
        <v>1300000222</v>
      </c>
      <c r="B373" s="11" t="s">
        <v>40</v>
      </c>
      <c r="C373" s="11" t="s">
        <v>16</v>
      </c>
      <c r="D373" s="12">
        <v>46144</v>
      </c>
      <c r="E373" s="11" t="s">
        <v>13</v>
      </c>
      <c r="F373"/>
      <c r="G373"/>
      <c r="H373" s="35" t="s">
        <v>317</v>
      </c>
      <c r="I373" s="71">
        <v>46144.958333333336</v>
      </c>
      <c r="J373" s="71">
        <v>46144.96875</v>
      </c>
      <c r="K373" s="11">
        <v>0.25</v>
      </c>
      <c r="L373" s="72">
        <v>46143</v>
      </c>
      <c r="M373" s="73">
        <f>_xlfn.ISOWEEKNUM(Unique_Data[[#This Row],[Created On]])</f>
        <v>18</v>
      </c>
      <c r="N373" s="73">
        <f>60*Unique_Data[[#This Row],[Downtime (hr.)]]</f>
        <v>15</v>
      </c>
      <c r="O373" s="73" t="str" cm="1">
        <f t="array" ref="O373">_xlfn.LET(
    _xlpm.text, LOWER(H373),
    _xlpm.keywords, Table2[Keyword],
    _xlpm.score,
        _xlfn.BYROW(_xlpm.keywords,
            _xlfn.LAMBDA(_xlpm.k,
                SUM(--ISNUMBER(SEARCH(_xlfn.TEXTSPLIT(LOWER(_xlpm.k)," "), _xlpm.text)))
            )
        ),
    _xlpm.bestMatch, _xlfn.XMATCH(MAX(_xlpm.score), _xlpm.score),
    IF(MAX(_xlpm.score)=0, "Other", INDEX(_xlpm.keywords, _xlpm.bestMatch))
)</f>
        <v>Other</v>
      </c>
      <c r="P373" s="73" t="str">
        <f>IFERROR(INDEX(Table11[Failure Mode],MATCH(O373,Table11[Keyword],0)),"General Failure Mode")</f>
        <v>General Failure Mode</v>
      </c>
      <c r="Q373" s="74" t="str">
        <f>IFERROR(INDEX(Table12[Failure Effect],MATCH(P373,Table12[Failure Mode],0)),"Operational performance degradation and need for maintenance review.")</f>
        <v>Operational performance degradation and need for maintenance review.</v>
      </c>
      <c r="R373" s="73">
        <f>IFERROR(INDEX(Table13[Base Severity],MATCH(C373,Table13[Equipment Class],0)),6)</f>
        <v>8</v>
      </c>
      <c r="S373" s="73">
        <f>IFERROR(INDEX(Table2[Severity],MATCH(O373,Table2[Keyword],0)),0)</f>
        <v>0</v>
      </c>
      <c r="T373" s="73">
        <f>IFERROR(LOOKUP(N373,Table6[Minutes],Table6[Severity]),0)</f>
        <v>4</v>
      </c>
      <c r="U373" s="73">
        <f>MAX(ROUNDUP(AVERAGE(R373,T373),0),Unique_Data[[#This Row],[Keyword Severity]])</f>
        <v>6</v>
      </c>
      <c r="V373" s="73">
        <f>IFERROR(INDEX(Table5[Detectability],MATCH(O373,Table5[Keyword],0)),IFERROR(INDEX(Table13[Default Detectability],MATCH(C373,Table13[Equipment Class],0)),6))</f>
        <v>5</v>
      </c>
      <c r="W373" s="73">
        <f t="shared" si="20"/>
        <v>4</v>
      </c>
      <c r="X373" s="75">
        <f t="shared" si="21"/>
        <v>120</v>
      </c>
      <c r="Y373" s="74" t="str">
        <f>IFERROR(INDEX(Table10[Recommended Action],MATCH(O373,Table10[Keyword],0)),"Review failure &amp; perform RCA")</f>
        <v>Review failure &amp; perform RCA</v>
      </c>
      <c r="Z373" s="11" t="s">
        <v>14271</v>
      </c>
      <c r="AA373" s="31" t="s">
        <v>14362</v>
      </c>
      <c r="AB373" s="31" t="s">
        <v>14363</v>
      </c>
      <c r="AC373" s="73" t="str">
        <f t="shared" si="22"/>
        <v>Medium</v>
      </c>
      <c r="AD373" s="76">
        <v>46108</v>
      </c>
      <c r="AE373" s="75">
        <f>Unique_Data[[#This Row],[Severity (S)]]</f>
        <v>6</v>
      </c>
      <c r="AF373" s="75" cm="1">
        <f t="array" ref="AF37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73" s="75" cm="1">
        <f t="array" ref="AG37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73" s="75">
        <f t="shared" si="23"/>
        <v>120</v>
      </c>
      <c r="AI373" s="77" t="str" cm="1">
        <f t="array" aca="1" ref="AI373" ca="1">_xlfn.IFS(ISBLANK(Unique_Data[[#This Row],[Updated Action]]),"Open",NOT(ISBLANK(Unique_Data[[#This Row],[Updated Action]])),"Finished",AND(NOT(ISBLANK(Unique_Data[[#This Row],[Updated Action]])),Unique_Data[[#This Row],[Due date]]&gt;=TODAY()),"In Progress",Unique_Data[[#This Row],[Due date]]&lt;TODAY(),"Overdue")</f>
        <v>Finished</v>
      </c>
      <c r="AJ373" s="33"/>
    </row>
    <row r="374" spans="1:36">
      <c r="A374" s="11">
        <v>1300000223</v>
      </c>
      <c r="B374" s="11" t="s">
        <v>15</v>
      </c>
      <c r="C374" s="11" t="s">
        <v>16</v>
      </c>
      <c r="D374" s="12">
        <v>46146</v>
      </c>
      <c r="E374" s="11" t="s">
        <v>13</v>
      </c>
      <c r="F374"/>
      <c r="G374"/>
      <c r="H374" s="35" t="s">
        <v>320</v>
      </c>
      <c r="I374" s="71">
        <v>46146.104166666664</v>
      </c>
      <c r="J374" s="71">
        <v>46146.115972222222</v>
      </c>
      <c r="K374" s="11">
        <v>0.28000000000000003</v>
      </c>
      <c r="L374" s="72">
        <v>46143</v>
      </c>
      <c r="M374" s="73">
        <f>_xlfn.ISOWEEKNUM(Unique_Data[[#This Row],[Created On]])</f>
        <v>19</v>
      </c>
      <c r="N374" s="73">
        <f>60*Unique_Data[[#This Row],[Downtime (hr.)]]</f>
        <v>16.8</v>
      </c>
      <c r="O374" s="73" t="str" cm="1">
        <f t="array" ref="O374">_xlfn.LET(
    _xlpm.text, LOWER(H374),
    _xlpm.keywords, Table2[Keyword],
    _xlpm.score,
        _xlfn.BYROW(_xlpm.keywords,
            _xlfn.LAMBDA(_xlpm.k,
                SUM(--ISNUMBER(SEARCH(_xlfn.TEXTSPLIT(LOWER(_xlpm.k)," "), _xlpm.text)))
            )
        ),
    _xlpm.bestMatch, _xlfn.XMATCH(MAX(_xlpm.score), _xlpm.score),
    IF(MAX(_xlpm.score)=0, "Other", INDEX(_xlpm.keywords, _xlpm.bestMatch))
)</f>
        <v>Other</v>
      </c>
      <c r="P374" s="73" t="str">
        <f>IFERROR(INDEX(Table11[Failure Mode],MATCH(O374,Table11[Keyword],0)),"General Failure Mode")</f>
        <v>General Failure Mode</v>
      </c>
      <c r="Q374" s="74" t="str">
        <f>IFERROR(INDEX(Table12[Failure Effect],MATCH(P374,Table12[Failure Mode],0)),"Operational performance degradation and need for maintenance review.")</f>
        <v>Operational performance degradation and need for maintenance review.</v>
      </c>
      <c r="R374" s="73">
        <f>IFERROR(INDEX(Table13[Base Severity],MATCH(C374,Table13[Equipment Class],0)),6)</f>
        <v>8</v>
      </c>
      <c r="S374" s="73">
        <f>IFERROR(INDEX(Table2[Severity],MATCH(O374,Table2[Keyword],0)),0)</f>
        <v>0</v>
      </c>
      <c r="T374" s="73">
        <f>IFERROR(LOOKUP(N374,Table6[Minutes],Table6[Severity]),0)</f>
        <v>4</v>
      </c>
      <c r="U374" s="73">
        <f>MAX(ROUNDUP(AVERAGE(R374,T374),0),Unique_Data[[#This Row],[Keyword Severity]])</f>
        <v>6</v>
      </c>
      <c r="V374" s="73">
        <f>IFERROR(INDEX(Table5[Detectability],MATCH(O374,Table5[Keyword],0)),IFERROR(INDEX(Table13[Default Detectability],MATCH(C374,Table13[Equipment Class],0)),6))</f>
        <v>5</v>
      </c>
      <c r="W374" s="73">
        <f t="shared" si="20"/>
        <v>9</v>
      </c>
      <c r="X374" s="75">
        <f t="shared" si="21"/>
        <v>270</v>
      </c>
      <c r="Y374" s="74" t="str">
        <f>IFERROR(INDEX(Table10[Recommended Action],MATCH(O374,Table10[Keyword],0)),"Review failure &amp; perform RCA")</f>
        <v>Review failure &amp; perform RCA</v>
      </c>
      <c r="Z374" s="11" t="s">
        <v>14271</v>
      </c>
      <c r="AA374" s="31" t="s">
        <v>14448</v>
      </c>
      <c r="AB374" s="31" t="s">
        <v>14517</v>
      </c>
      <c r="AC374" s="73" t="str">
        <f t="shared" si="22"/>
        <v>High</v>
      </c>
      <c r="AD374" s="76">
        <v>46203</v>
      </c>
      <c r="AE374" s="75">
        <f>Unique_Data[[#This Row],[Severity (S)]]</f>
        <v>6</v>
      </c>
      <c r="AF374" s="75" cm="1">
        <f t="array" ref="AF37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74" s="75" cm="1">
        <f t="array" ref="AG37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374" s="75">
        <f t="shared" si="23"/>
        <v>270</v>
      </c>
      <c r="AI374" s="77" t="str" cm="1">
        <f t="array" aca="1" ref="AI374" ca="1">_xlfn.IFS(ISBLANK(Unique_Data[[#This Row],[Updated Action]]),"Open",NOT(ISBLANK(Unique_Data[[#This Row],[Updated Action]])),"Finished",AND(NOT(ISBLANK(Unique_Data[[#This Row],[Updated Action]])),Unique_Data[[#This Row],[Due date]]&gt;=TODAY()),"In Progress",Unique_Data[[#This Row],[Due date]]&lt;TODAY(),"Overdue")</f>
        <v>Finished</v>
      </c>
      <c r="AJ374" s="33"/>
    </row>
    <row r="375" spans="1:36">
      <c r="A375" s="11">
        <v>1300000224</v>
      </c>
      <c r="B375" s="11" t="s">
        <v>195</v>
      </c>
      <c r="C375" s="11" t="s">
        <v>16</v>
      </c>
      <c r="D375" s="12">
        <v>46149</v>
      </c>
      <c r="E375" s="11" t="s">
        <v>13</v>
      </c>
      <c r="F375"/>
      <c r="G375"/>
      <c r="H375" s="35" t="s">
        <v>321</v>
      </c>
      <c r="I375" s="71">
        <v>46149.642361111109</v>
      </c>
      <c r="J375" s="71">
        <v>46149.649305555555</v>
      </c>
      <c r="K375" s="11">
        <v>0.17</v>
      </c>
      <c r="L375" s="72">
        <v>46143</v>
      </c>
      <c r="M375" s="73">
        <f>_xlfn.ISOWEEKNUM(Unique_Data[[#This Row],[Created On]])</f>
        <v>19</v>
      </c>
      <c r="N375" s="73">
        <f>60*Unique_Data[[#This Row],[Downtime (hr.)]]</f>
        <v>10.200000000000001</v>
      </c>
      <c r="O375" s="73" t="str" cm="1">
        <f t="array" ref="O375">_xlfn.LET(
    _xlpm.text, LOWER(H375),
    _xlpm.keywords, Table2[Keyword],
    _xlpm.score,
        _xlfn.BYROW(_xlpm.keywords,
            _xlfn.LAMBDA(_xlpm.k,
                SUM(--ISNUMBER(SEARCH(_xlfn.TEXTSPLIT(LOWER(_xlpm.k)," "), _xlpm.text)))
            )
        ),
    _xlpm.bestMatch, _xlfn.XMATCH(MAX(_xlpm.score), _xlpm.score),
    IF(MAX(_xlpm.score)=0, "Other", INDEX(_xlpm.keywords, _xlpm.bestMatch))
)</f>
        <v>No Diesel</v>
      </c>
      <c r="P375" s="73" t="str">
        <f>IFERROR(INDEX(Table11[Failure Mode],MATCH(O375,Table11[Keyword],0)),"General Failure Mode")</f>
        <v>Diesel Engine Unavailable</v>
      </c>
      <c r="Q375" s="74" t="str">
        <f>IFERROR(INDEX(Table12[Failure Effect],MATCH(P375,Table12[Failure Mode],0)),"Operational performance degradation and need for maintenance review.")</f>
        <v>Machine unavailable for service, immediate downtime, and possible operational backlog.</v>
      </c>
      <c r="R375" s="73">
        <f>IFERROR(INDEX(Table13[Base Severity],MATCH(C375,Table13[Equipment Class],0)),6)</f>
        <v>8</v>
      </c>
      <c r="S375" s="73">
        <f>IFERROR(INDEX(Table2[Severity],MATCH(O375,Table2[Keyword],0)),0)</f>
        <v>6</v>
      </c>
      <c r="T375" s="73">
        <f>IFERROR(LOOKUP(N375,Table6[Minutes],Table6[Severity]),0)</f>
        <v>4</v>
      </c>
      <c r="U375" s="73">
        <f>MAX(ROUNDUP(AVERAGE(R375,T375),0),Unique_Data[[#This Row],[Keyword Severity]])</f>
        <v>6</v>
      </c>
      <c r="V375" s="73">
        <f>IFERROR(INDEX(Table5[Detectability],MATCH(O375,Table5[Keyword],0)),IFERROR(INDEX(Table13[Default Detectability],MATCH(C375,Table13[Equipment Class],0)),6))</f>
        <v>4</v>
      </c>
      <c r="W375" s="73">
        <f t="shared" si="20"/>
        <v>1</v>
      </c>
      <c r="X375" s="75">
        <f t="shared" si="21"/>
        <v>24</v>
      </c>
      <c r="Y375" s="74" t="str">
        <f>IFERROR(INDEX(Table10[Recommended Action],MATCH(O375,Table10[Keyword],0)),"Review failure &amp; perform RCA")</f>
        <v>Check battery/ECU/priming; verify fuel line and filters; test starter circuit.</v>
      </c>
      <c r="Z375" s="11" t="s">
        <v>14271</v>
      </c>
      <c r="AA375" s="31" t="s">
        <v>14600</v>
      </c>
      <c r="AB375" s="31" t="s">
        <v>14606</v>
      </c>
      <c r="AC375" s="73" t="str">
        <f t="shared" si="22"/>
        <v>Low</v>
      </c>
      <c r="AD375" s="76">
        <v>46203</v>
      </c>
      <c r="AE375" s="75">
        <f>Unique_Data[[#This Row],[Severity (S)]]</f>
        <v>6</v>
      </c>
      <c r="AF375" s="75" cm="1">
        <f t="array" ref="AF37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75" s="75" cm="1">
        <f t="array" ref="AG37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75" s="75">
        <f t="shared" si="23"/>
        <v>12</v>
      </c>
      <c r="AI375" s="77" t="str" cm="1">
        <f t="array" aca="1" ref="AI375" ca="1">_xlfn.IFS(ISBLANK(Unique_Data[[#This Row],[Updated Action]]),"Open",NOT(ISBLANK(Unique_Data[[#This Row],[Updated Action]])),"Finished",AND(NOT(ISBLANK(Unique_Data[[#This Row],[Updated Action]])),Unique_Data[[#This Row],[Due date]]&gt;=TODAY()),"In Progress",Unique_Data[[#This Row],[Due date]]&lt;TODAY(),"Overdue")</f>
        <v>Finished</v>
      </c>
      <c r="AJ375" s="33"/>
    </row>
    <row r="376" spans="1:36">
      <c r="A376" s="11">
        <v>1300000225</v>
      </c>
      <c r="B376" s="11" t="s">
        <v>18</v>
      </c>
      <c r="C376" s="11" t="s">
        <v>12</v>
      </c>
      <c r="D376" s="12">
        <v>46150</v>
      </c>
      <c r="E376" s="11" t="s">
        <v>13</v>
      </c>
      <c r="F376"/>
      <c r="G376"/>
      <c r="H376" s="35" t="s">
        <v>322</v>
      </c>
      <c r="I376" s="71">
        <v>46150.681944444441</v>
      </c>
      <c r="J376" s="71">
        <v>46150.685416666667</v>
      </c>
      <c r="K376" s="11">
        <v>0.08</v>
      </c>
      <c r="L376" s="72">
        <v>46143</v>
      </c>
      <c r="M376" s="73">
        <f>_xlfn.ISOWEEKNUM(Unique_Data[[#This Row],[Created On]])</f>
        <v>19</v>
      </c>
      <c r="N376" s="73">
        <f>60*Unique_Data[[#This Row],[Downtime (hr.)]]</f>
        <v>4.8</v>
      </c>
      <c r="O376" s="73" t="str" cm="1">
        <f t="array" ref="O376">_xlfn.LET(
    _xlpm.text, LOWER(H376),
    _xlpm.keywords, Table2[Keyword],
    _xlpm.score,
        _xlfn.BYROW(_xlpm.keywords,
            _xlfn.LAMBDA(_xlpm.k,
                SUM(--ISNUMBER(SEARCH(_xlfn.TEXTSPLIT(LOWER(_xlpm.k)," "), _xlpm.text)))
            )
        ),
    _xlpm.bestMatch, _xlfn.XMATCH(MAX(_xlpm.score), _xlpm.score),
    IF(MAX(_xlpm.score)=0, "Other", INDEX(_xlpm.keywords, _xlpm.bestMatch))
)</f>
        <v>No Gantry</v>
      </c>
      <c r="P376" s="73" t="str">
        <f>IFERROR(INDEX(Table11[Failure Mode],MATCH(O376,Table11[Keyword],0)),"General Failure Mode")</f>
        <v>Gantry Motion Failure</v>
      </c>
      <c r="Q376" s="74" t="str">
        <f>IFERROR(INDEX(Table12[Failure Effect],MATCH(P376,Table12[Failure Mode],0)),"Operational performance degradation and need for maintenance review.")</f>
        <v>Equipment cannot travel to position, causing job delay, queue buildup, and lower productivity.</v>
      </c>
      <c r="R376" s="73">
        <f>IFERROR(INDEX(Table13[Base Severity],MATCH(C376,Table13[Equipment Class],0)),6)</f>
        <v>9</v>
      </c>
      <c r="S376" s="73">
        <f>IFERROR(INDEX(Table2[Severity],MATCH(O376,Table2[Keyword],0)),0)</f>
        <v>6</v>
      </c>
      <c r="T376" s="73">
        <f>IFERROR(LOOKUP(N376,Table6[Minutes],Table6[Severity]),0)</f>
        <v>3</v>
      </c>
      <c r="U376" s="73">
        <f>MAX(ROUNDUP(AVERAGE(R376,T376),0),Unique_Data[[#This Row],[Keyword Severity]])</f>
        <v>6</v>
      </c>
      <c r="V376" s="73">
        <f>IFERROR(INDEX(Table5[Detectability],MATCH(O376,Table5[Keyword],0)),IFERROR(INDEX(Table13[Default Detectability],MATCH(C376,Table13[Equipment Class],0)),6))</f>
        <v>3</v>
      </c>
      <c r="W376" s="73">
        <f t="shared" si="20"/>
        <v>6</v>
      </c>
      <c r="X376" s="75">
        <f t="shared" si="21"/>
        <v>108</v>
      </c>
      <c r="Y376" s="74" t="str">
        <f>IFERROR(INDEX(Table10[Recommended Action],MATCH(O376,Table10[Keyword],0)),"Review failure &amp; perform RCA")</f>
        <v>Inspect busbar/limit switches, travel drives and interlocks; test inverter and alignment.</v>
      </c>
      <c r="Z376" s="11" t="s">
        <v>14271</v>
      </c>
      <c r="AA376" s="31" t="s">
        <v>14362</v>
      </c>
      <c r="AB376" s="31" t="s">
        <v>14363</v>
      </c>
      <c r="AC376" s="73" t="str">
        <f t="shared" si="22"/>
        <v>Medium</v>
      </c>
      <c r="AD376" s="76">
        <v>46108</v>
      </c>
      <c r="AE376" s="75">
        <f>Unique_Data[[#This Row],[Severity (S)]]</f>
        <v>6</v>
      </c>
      <c r="AF376" s="75" cm="1">
        <f t="array" ref="AF37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76" s="75" cm="1">
        <f t="array" ref="AG37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376" s="75">
        <f t="shared" si="23"/>
        <v>108</v>
      </c>
      <c r="AI376" s="77" t="str" cm="1">
        <f t="array" aca="1" ref="AI376" ca="1">_xlfn.IFS(ISBLANK(Unique_Data[[#This Row],[Updated Action]]),"Open",NOT(ISBLANK(Unique_Data[[#This Row],[Updated Action]])),"Finished",AND(NOT(ISBLANK(Unique_Data[[#This Row],[Updated Action]])),Unique_Data[[#This Row],[Due date]]&gt;=TODAY()),"In Progress",Unique_Data[[#This Row],[Due date]]&lt;TODAY(),"Overdue")</f>
        <v>Finished</v>
      </c>
      <c r="AJ376" s="33"/>
    </row>
    <row r="377" spans="1:36">
      <c r="A377" s="11">
        <v>1300000227</v>
      </c>
      <c r="B377" s="11" t="s">
        <v>15</v>
      </c>
      <c r="C377" s="11" t="s">
        <v>16</v>
      </c>
      <c r="D377" s="12">
        <v>46151</v>
      </c>
      <c r="E377" s="11" t="s">
        <v>13</v>
      </c>
      <c r="F377"/>
      <c r="G377"/>
      <c r="H377" s="35" t="s">
        <v>323</v>
      </c>
      <c r="I377" s="71">
        <v>46150.826388888891</v>
      </c>
      <c r="J377" s="71">
        <v>46150.833333333336</v>
      </c>
      <c r="K377" s="11">
        <v>0.17</v>
      </c>
      <c r="L377" s="72">
        <v>46143</v>
      </c>
      <c r="M377" s="73">
        <f>_xlfn.ISOWEEKNUM(Unique_Data[[#This Row],[Created On]])</f>
        <v>19</v>
      </c>
      <c r="N377" s="73">
        <f>60*Unique_Data[[#This Row],[Downtime (hr.)]]</f>
        <v>10.200000000000001</v>
      </c>
      <c r="O377" s="73" t="str" cm="1">
        <f t="array" ref="O377">_xlfn.LET(
    _xlpm.text, LOWER(H377),
    _xlpm.keywords, Table2[Keyword],
    _xlpm.score,
        _xlfn.BYROW(_xlpm.keywords,
            _xlfn.LAMBDA(_xlpm.k,
                SUM(--ISNUMBER(SEARCH(_xlfn.TEXTSPLIT(LOWER(_xlpm.k)," "), _xlpm.text)))
            )
        ),
    _xlpm.bestMatch, _xlfn.XMATCH(MAX(_xlpm.score), _xlpm.score),
    IF(MAX(_xlpm.score)=0, "Other", INDEX(_xlpm.keywords, _xlpm.bestMatch))
)</f>
        <v>Steering</v>
      </c>
      <c r="P377" s="73" t="str">
        <f>IFERROR(INDEX(Table11[Failure Mode],MATCH(O377,Table11[Keyword],0)),"General Failure Mode")</f>
        <v>Steering System Fault</v>
      </c>
      <c r="Q377" s="74" t="str">
        <f>IFERROR(INDEX(Table12[Failure Effect],MATCH(P377,Table12[Failure Mode],0)),"Operational performance degradation and need for maintenance review.")</f>
        <v>Poor maneuverability, travel misalignment, safety risk, and operational delay.</v>
      </c>
      <c r="R377" s="73">
        <f>IFERROR(INDEX(Table13[Base Severity],MATCH(C377,Table13[Equipment Class],0)),6)</f>
        <v>8</v>
      </c>
      <c r="S377" s="73">
        <f>IFERROR(INDEX(Table2[Severity],MATCH(O377,Table2[Keyword],0)),0)</f>
        <v>6</v>
      </c>
      <c r="T377" s="73">
        <f>IFERROR(LOOKUP(N377,Table6[Minutes],Table6[Severity]),0)</f>
        <v>4</v>
      </c>
      <c r="U377" s="73">
        <f>MAX(ROUNDUP(AVERAGE(R377,T377),0),Unique_Data[[#This Row],[Keyword Severity]])</f>
        <v>6</v>
      </c>
      <c r="V377" s="73">
        <f>IFERROR(INDEX(Table5[Detectability],MATCH(O377,Table5[Keyword],0)),IFERROR(INDEX(Table13[Default Detectability],MATCH(C377,Table13[Equipment Class],0)),6))</f>
        <v>2</v>
      </c>
      <c r="W377" s="73">
        <f t="shared" si="20"/>
        <v>3</v>
      </c>
      <c r="X377" s="75">
        <f t="shared" si="21"/>
        <v>36</v>
      </c>
      <c r="Y377" s="74" t="str">
        <f>IFERROR(INDEX(Table10[Recommended Action],MATCH(O377,Table10[Keyword],0)),"Review failure &amp; perform RCA")</f>
        <v>Calibrate auto-steering; inspect linkages/sensors; realign wheels.</v>
      </c>
      <c r="Z377" s="11" t="s">
        <v>14271</v>
      </c>
      <c r="AA377" s="31" t="s">
        <v>14446</v>
      </c>
      <c r="AB377" s="31" t="s">
        <v>14607</v>
      </c>
      <c r="AC377" s="73" t="str">
        <f t="shared" si="22"/>
        <v>Low</v>
      </c>
      <c r="AD377" s="76">
        <v>46203</v>
      </c>
      <c r="AE377" s="75">
        <f>Unique_Data[[#This Row],[Severity (S)]]</f>
        <v>6</v>
      </c>
      <c r="AF377" s="75" cm="1">
        <f t="array" ref="AF37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77" s="75" cm="1">
        <f t="array" ref="AG37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77" s="75">
        <f t="shared" si="23"/>
        <v>6</v>
      </c>
      <c r="AI377" s="77" t="str" cm="1">
        <f t="array" aca="1" ref="AI377" ca="1">_xlfn.IFS(ISBLANK(Unique_Data[[#This Row],[Updated Action]]),"Open",NOT(ISBLANK(Unique_Data[[#This Row],[Updated Action]])),"Finished",AND(NOT(ISBLANK(Unique_Data[[#This Row],[Updated Action]])),Unique_Data[[#This Row],[Due date]]&gt;=TODAY()),"In Progress",Unique_Data[[#This Row],[Due date]]&lt;TODAY(),"Overdue")</f>
        <v>Finished</v>
      </c>
      <c r="AJ377" s="33"/>
    </row>
    <row r="378" spans="1:36">
      <c r="A378" s="11">
        <v>1300000228</v>
      </c>
      <c r="B378" s="11" t="s">
        <v>18</v>
      </c>
      <c r="C378" s="11" t="s">
        <v>12</v>
      </c>
      <c r="D378" s="12">
        <v>46151</v>
      </c>
      <c r="E378" s="11" t="s">
        <v>13</v>
      </c>
      <c r="F378"/>
      <c r="G378"/>
      <c r="H378" s="35" t="s">
        <v>324</v>
      </c>
      <c r="I378" s="71">
        <v>46151.000219907408</v>
      </c>
      <c r="J378" s="71">
        <v>46151.006944444445</v>
      </c>
      <c r="K378" s="11">
        <v>0.16</v>
      </c>
      <c r="L378" s="72">
        <v>46143</v>
      </c>
      <c r="M378" s="73">
        <f>_xlfn.ISOWEEKNUM(Unique_Data[[#This Row],[Created On]])</f>
        <v>19</v>
      </c>
      <c r="N378" s="73">
        <f>60*Unique_Data[[#This Row],[Downtime (hr.)]]</f>
        <v>9.6</v>
      </c>
      <c r="O378" s="73" t="str" cm="1">
        <f t="array" ref="O378">_xlfn.LET(
    _xlpm.text, LOWER(H378),
    _xlpm.keywords, Table2[Keyword],
    _xlpm.score,
        _xlfn.BYROW(_xlpm.keywords,
            _xlfn.LAMBDA(_xlpm.k,
                SUM(--ISNUMBER(SEARCH(_xlfn.TEXTSPLIT(LOWER(_xlpm.k)," "), _xlpm.text)))
            )
        ),
    _xlpm.bestMatch, _xlfn.XMATCH(MAX(_xlpm.score), _xlpm.score),
    IF(MAX(_xlpm.score)=0, "Other", INDEX(_xlpm.keywords, _xlpm.bestMatch))
)</f>
        <v>Over Travel</v>
      </c>
      <c r="P378" s="73" t="str">
        <f>IFERROR(INDEX(Table11[Failure Mode],MATCH(O378,Table11[Keyword],0)),"General Failure Mode")</f>
        <v>Over Travel Limit / Motion Limit Exceeded</v>
      </c>
      <c r="Q378" s="74" t="str">
        <f>IFERROR(INDEX(Table12[Failure Effect],MATCH(P378,Table12[Failure Mode],0)),"Operational performance degradation and need for maintenance review.")</f>
        <v>Operational performance degradation and need for maintenance review.</v>
      </c>
      <c r="R378" s="73">
        <f>IFERROR(INDEX(Table13[Base Severity],MATCH(C378,Table13[Equipment Class],0)),6)</f>
        <v>9</v>
      </c>
      <c r="S378" s="73">
        <f>IFERROR(INDEX(Table2[Severity],MATCH(O378,Table2[Keyword],0)),0)</f>
        <v>4</v>
      </c>
      <c r="T378" s="73">
        <f>IFERROR(LOOKUP(N378,Table6[Minutes],Table6[Severity]),0)</f>
        <v>3</v>
      </c>
      <c r="U378" s="73">
        <f>MAX(ROUNDUP(AVERAGE(R378,T378),0),Unique_Data[[#This Row],[Keyword Severity]])</f>
        <v>6</v>
      </c>
      <c r="V378" s="73">
        <f>IFERROR(INDEX(Table5[Detectability],MATCH(O378,Table5[Keyword],0)),IFERROR(INDEX(Table13[Default Detectability],MATCH(C378,Table13[Equipment Class],0)),6))</f>
        <v>7</v>
      </c>
      <c r="W378" s="73">
        <f t="shared" si="20"/>
        <v>1</v>
      </c>
      <c r="X378" s="75">
        <f t="shared" si="21"/>
        <v>42</v>
      </c>
      <c r="Y378" s="74" t="str">
        <f>IFERROR(INDEX(Table10[Recommended Action],MATCH(O378,Table10[Keyword],0)),"Review failure &amp; perform RCA")</f>
        <v>Inspect and test limit switches and end stops; verify encoder calibration and control logic; reset faults and perform functional test.</v>
      </c>
      <c r="Z378" s="11" t="s">
        <v>14280</v>
      </c>
      <c r="AA378" s="31" t="s">
        <v>14386</v>
      </c>
      <c r="AB378" s="31" t="s">
        <v>14522</v>
      </c>
      <c r="AC378" s="73" t="str">
        <f t="shared" si="22"/>
        <v>Low</v>
      </c>
      <c r="AD378" s="76">
        <v>46203</v>
      </c>
      <c r="AE378" s="75">
        <f>Unique_Data[[#This Row],[Severity (S)]]</f>
        <v>6</v>
      </c>
      <c r="AF378" s="75" cm="1">
        <f t="array" ref="AF37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378" s="75" cm="1">
        <f t="array" ref="AG37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78" s="75">
        <f t="shared" si="23"/>
        <v>42</v>
      </c>
      <c r="AI378" s="77" t="str" cm="1">
        <f t="array" aca="1" ref="AI378" ca="1">_xlfn.IFS(ISBLANK(Unique_Data[[#This Row],[Updated Action]]),"Open",NOT(ISBLANK(Unique_Data[[#This Row],[Updated Action]])),"Finished",AND(NOT(ISBLANK(Unique_Data[[#This Row],[Updated Action]])),Unique_Data[[#This Row],[Due date]]&gt;=TODAY()),"In Progress",Unique_Data[[#This Row],[Due date]]&lt;TODAY(),"Overdue")</f>
        <v>Finished</v>
      </c>
      <c r="AJ378" s="33"/>
    </row>
    <row r="379" spans="1:36">
      <c r="A379" s="11">
        <v>1300000229</v>
      </c>
      <c r="B379" s="11" t="s">
        <v>124</v>
      </c>
      <c r="C379" s="11" t="s">
        <v>16</v>
      </c>
      <c r="D379" s="12">
        <v>46151</v>
      </c>
      <c r="E379" s="11" t="s">
        <v>13</v>
      </c>
      <c r="F379"/>
      <c r="G379"/>
      <c r="H379" s="35" t="s">
        <v>325</v>
      </c>
      <c r="I379" s="71">
        <v>46151.155555555553</v>
      </c>
      <c r="J379" s="71">
        <v>46151.166666666664</v>
      </c>
      <c r="K379" s="11">
        <v>0.27</v>
      </c>
      <c r="L379" s="72">
        <v>46143</v>
      </c>
      <c r="M379" s="73">
        <f>_xlfn.ISOWEEKNUM(Unique_Data[[#This Row],[Created On]])</f>
        <v>19</v>
      </c>
      <c r="N379" s="73">
        <f>60*Unique_Data[[#This Row],[Downtime (hr.)]]</f>
        <v>16.200000000000003</v>
      </c>
      <c r="O379" s="73" t="str" cm="1">
        <f t="array" ref="O379">_xlfn.LET(
    _xlpm.text, LOWER(H379),
    _xlpm.keywords, Table2[Keyword],
    _xlpm.score,
        _xlfn.BYROW(_xlpm.keywords,
            _xlfn.LAMBDA(_xlpm.k,
                SUM(--ISNUMBER(SEARCH(_xlfn.TEXTSPLIT(LOWER(_xlpm.k)," "), _xlpm.text)))
            )
        ),
    _xlpm.bestMatch, _xlfn.XMATCH(MAX(_xlpm.score), _xlpm.score),
    IF(MAX(_xlpm.score)=0, "Other", INDEX(_xlpm.keywords, _xlpm.bestMatch))
)</f>
        <v>Other</v>
      </c>
      <c r="P379" s="73" t="str">
        <f>IFERROR(INDEX(Table11[Failure Mode],MATCH(O379,Table11[Keyword],0)),"General Failure Mode")</f>
        <v>General Failure Mode</v>
      </c>
      <c r="Q379" s="74" t="str">
        <f>IFERROR(INDEX(Table12[Failure Effect],MATCH(P379,Table12[Failure Mode],0)),"Operational performance degradation and need for maintenance review.")</f>
        <v>Operational performance degradation and need for maintenance review.</v>
      </c>
      <c r="R379" s="73">
        <f>IFERROR(INDEX(Table13[Base Severity],MATCH(C379,Table13[Equipment Class],0)),6)</f>
        <v>8</v>
      </c>
      <c r="S379" s="73">
        <f>IFERROR(INDEX(Table2[Severity],MATCH(O379,Table2[Keyword],0)),0)</f>
        <v>0</v>
      </c>
      <c r="T379" s="73">
        <f>IFERROR(LOOKUP(N379,Table6[Minutes],Table6[Severity]),0)</f>
        <v>4</v>
      </c>
      <c r="U379" s="73">
        <f>MAX(ROUNDUP(AVERAGE(R379,T379),0),Unique_Data[[#This Row],[Keyword Severity]])</f>
        <v>6</v>
      </c>
      <c r="V379" s="73">
        <f>IFERROR(INDEX(Table5[Detectability],MATCH(O379,Table5[Keyword],0)),IFERROR(INDEX(Table13[Default Detectability],MATCH(C379,Table13[Equipment Class],0)),6))</f>
        <v>5</v>
      </c>
      <c r="W379" s="73">
        <f t="shared" si="20"/>
        <v>1</v>
      </c>
      <c r="X379" s="75">
        <f t="shared" si="21"/>
        <v>30</v>
      </c>
      <c r="Y379" s="74" t="str">
        <f>IFERROR(INDEX(Table10[Recommended Action],MATCH(O379,Table10[Keyword],0)),"Review failure &amp; perform RCA")</f>
        <v>Review failure &amp; perform RCA</v>
      </c>
      <c r="Z379" s="11" t="s">
        <v>14271</v>
      </c>
      <c r="AA379" s="31" t="s">
        <v>14600</v>
      </c>
      <c r="AB379" s="31" t="s">
        <v>14601</v>
      </c>
      <c r="AC379" s="73" t="str">
        <f t="shared" si="22"/>
        <v>Low</v>
      </c>
      <c r="AD379" s="76">
        <v>46203</v>
      </c>
      <c r="AE379" s="75">
        <f>Unique_Data[[#This Row],[Severity (S)]]</f>
        <v>6</v>
      </c>
      <c r="AF379" s="75" cm="1">
        <f t="array" ref="AF37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79" s="75" cm="1">
        <f t="array" ref="AG37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79" s="75">
        <f t="shared" si="23"/>
        <v>18</v>
      </c>
      <c r="AI379" s="77" t="str" cm="1">
        <f t="array" aca="1" ref="AI379" ca="1">_xlfn.IFS(ISBLANK(Unique_Data[[#This Row],[Updated Action]]),"Open",NOT(ISBLANK(Unique_Data[[#This Row],[Updated Action]])),"Finished",AND(NOT(ISBLANK(Unique_Data[[#This Row],[Updated Action]])),Unique_Data[[#This Row],[Due date]]&gt;=TODAY()),"In Progress",Unique_Data[[#This Row],[Due date]]&lt;TODAY(),"Overdue")</f>
        <v>Finished</v>
      </c>
      <c r="AJ379" s="33"/>
    </row>
    <row r="380" spans="1:36">
      <c r="A380" s="11">
        <v>1300000230</v>
      </c>
      <c r="B380" s="11" t="s">
        <v>15</v>
      </c>
      <c r="C380" s="11" t="s">
        <v>16</v>
      </c>
      <c r="D380" s="12">
        <v>46151</v>
      </c>
      <c r="E380" s="11" t="s">
        <v>13</v>
      </c>
      <c r="F380"/>
      <c r="G380"/>
      <c r="H380" s="35" t="s">
        <v>326</v>
      </c>
      <c r="I380" s="71">
        <v>46151.347222222219</v>
      </c>
      <c r="J380" s="71">
        <v>46151.361111111109</v>
      </c>
      <c r="K380" s="11">
        <v>0.33</v>
      </c>
      <c r="L380" s="72">
        <v>46143</v>
      </c>
      <c r="M380" s="73">
        <f>_xlfn.ISOWEEKNUM(Unique_Data[[#This Row],[Created On]])</f>
        <v>19</v>
      </c>
      <c r="N380" s="73">
        <f>60*Unique_Data[[#This Row],[Downtime (hr.)]]</f>
        <v>19.8</v>
      </c>
      <c r="O380" s="73" t="str" cm="1">
        <f t="array" ref="O380">_xlfn.LET(
    _xlpm.text, LOWER(H380),
    _xlpm.keywords, Table2[Keyword],
    _xlpm.score,
        _xlfn.BYROW(_xlpm.keywords,
            _xlfn.LAMBDA(_xlpm.k,
                SUM(--ISNUMBER(SEARCH(_xlfn.TEXTSPLIT(LOWER(_xlpm.k)," "), _xlpm.text)))
            )
        ),
    _xlpm.bestMatch, _xlfn.XMATCH(MAX(_xlpm.score), _xlpm.score),
    IF(MAX(_xlpm.score)=0, "Other", INDEX(_xlpm.keywords, _xlpm.bestMatch))
)</f>
        <v>No Control</v>
      </c>
      <c r="P380" s="73" t="str">
        <f>IFERROR(INDEX(Table11[Failure Mode],MATCH(O380,Table11[Keyword],0)),"General Failure Mode")</f>
        <v>Control System Unavailable</v>
      </c>
      <c r="Q380" s="74" t="str">
        <f>IFERROR(INDEX(Table12[Failure Effect],MATCH(P380,Table12[Failure Mode],0)),"Operational performance degradation and need for maintenance review.")</f>
        <v>Loss of command response, unsafe operating condition, and immediate operational downtime.</v>
      </c>
      <c r="R380" s="73">
        <f>IFERROR(INDEX(Table13[Base Severity],MATCH(C380,Table13[Equipment Class],0)),6)</f>
        <v>8</v>
      </c>
      <c r="S380" s="73">
        <f>IFERROR(INDEX(Table2[Severity],MATCH(O380,Table2[Keyword],0)),0)</f>
        <v>6</v>
      </c>
      <c r="T380" s="73">
        <f>IFERROR(LOOKUP(N380,Table6[Minutes],Table6[Severity]),0)</f>
        <v>4</v>
      </c>
      <c r="U380" s="73">
        <f>MAX(ROUNDUP(AVERAGE(R380,T380),0),Unique_Data[[#This Row],[Keyword Severity]])</f>
        <v>6</v>
      </c>
      <c r="V380" s="73">
        <f>IFERROR(INDEX(Table5[Detectability],MATCH(O380,Table5[Keyword],0)),IFERROR(INDEX(Table13[Default Detectability],MATCH(C380,Table13[Equipment Class],0)),6))</f>
        <v>2</v>
      </c>
      <c r="W380" s="73">
        <f t="shared" si="20"/>
        <v>4</v>
      </c>
      <c r="X380" s="75">
        <f t="shared" si="21"/>
        <v>48</v>
      </c>
      <c r="Y380" s="74" t="str">
        <f>IFERROR(INDEX(Table10[Recommended Action],MATCH(O380,Table10[Keyword],0)),"Review failure &amp; perform RCA")</f>
        <v>Check control PLC, HMI comms, E-stop circuits; reload software if needed.</v>
      </c>
      <c r="Z380" s="11" t="s">
        <v>14271</v>
      </c>
      <c r="AA380" s="31" t="s">
        <v>14533</v>
      </c>
      <c r="AB380" s="31" t="s">
        <v>14522</v>
      </c>
      <c r="AC380" s="73" t="str">
        <f t="shared" si="22"/>
        <v>Low</v>
      </c>
      <c r="AD380" s="76">
        <v>46203</v>
      </c>
      <c r="AE380" s="75">
        <f>Unique_Data[[#This Row],[Severity (S)]]</f>
        <v>6</v>
      </c>
      <c r="AF380" s="75" cm="1">
        <f t="array" ref="AF38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80" s="75" cm="1">
        <f t="array" ref="AG38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80" s="75">
        <f t="shared" si="23"/>
        <v>48</v>
      </c>
      <c r="AI380" s="77" t="str" cm="1">
        <f t="array" aca="1" ref="AI380" ca="1">_xlfn.IFS(ISBLANK(Unique_Data[[#This Row],[Updated Action]]),"Open",NOT(ISBLANK(Unique_Data[[#This Row],[Updated Action]])),"Finished",AND(NOT(ISBLANK(Unique_Data[[#This Row],[Updated Action]])),Unique_Data[[#This Row],[Due date]]&gt;=TODAY()),"In Progress",Unique_Data[[#This Row],[Due date]]&lt;TODAY(),"Overdue")</f>
        <v>Finished</v>
      </c>
      <c r="AJ380" s="33"/>
    </row>
    <row r="381" spans="1:36">
      <c r="A381" s="11">
        <v>1300000231</v>
      </c>
      <c r="B381" s="11" t="s">
        <v>61</v>
      </c>
      <c r="C381" s="11" t="s">
        <v>12</v>
      </c>
      <c r="D381" s="12">
        <v>46151</v>
      </c>
      <c r="E381" s="11" t="s">
        <v>13</v>
      </c>
      <c r="F381"/>
      <c r="G381"/>
      <c r="H381" s="35" t="s">
        <v>327</v>
      </c>
      <c r="I381" s="71">
        <v>46151.399305555555</v>
      </c>
      <c r="J381" s="71">
        <v>46151.409722222219</v>
      </c>
      <c r="K381" s="11">
        <v>0.25</v>
      </c>
      <c r="L381" s="72">
        <v>46143</v>
      </c>
      <c r="M381" s="73">
        <f>_xlfn.ISOWEEKNUM(Unique_Data[[#This Row],[Created On]])</f>
        <v>19</v>
      </c>
      <c r="N381" s="73">
        <f>60*Unique_Data[[#This Row],[Downtime (hr.)]]</f>
        <v>15</v>
      </c>
      <c r="O381" s="73" t="str" cm="1">
        <f t="array" ref="O381">_xlfn.LET(
    _xlpm.text, LOWER(H381),
    _xlpm.keywords, Table2[Keyword],
    _xlpm.score,
        _xlfn.BYROW(_xlpm.keywords,
            _xlfn.LAMBDA(_xlpm.k,
                SUM(--ISNUMBER(SEARCH(_xlfn.TEXTSPLIT(LOWER(_xlpm.k)," "), _xlpm.text)))
            )
        ),
    _xlpm.bestMatch, _xlfn.XMATCH(MAX(_xlpm.score), _xlpm.score),
    IF(MAX(_xlpm.score)=0, "Other", INDEX(_xlpm.keywords, _xlpm.bestMatch))
)</f>
        <v>No Hoist</v>
      </c>
      <c r="P381" s="73" t="str">
        <f>IFERROR(INDEX(Table11[Failure Mode],MATCH(O381,Table11[Keyword],0)),"General Failure Mode")</f>
        <v>Hoist Motion Failure</v>
      </c>
      <c r="Q381" s="74" t="str">
        <f>IFERROR(INDEX(Table12[Failure Effect],MATCH(P381,Table12[Failure Mode],0)),"Operational performance degradation and need for maintenance review.")</f>
        <v>Unable to lift/lower load, container handling interruption, and berth or yard productivity loss.</v>
      </c>
      <c r="R381" s="73">
        <f>IFERROR(INDEX(Table13[Base Severity],MATCH(C381,Table13[Equipment Class],0)),6)</f>
        <v>9</v>
      </c>
      <c r="S381" s="73">
        <f>IFERROR(INDEX(Table2[Severity],MATCH(O381,Table2[Keyword],0)),0)</f>
        <v>6</v>
      </c>
      <c r="T381" s="73">
        <f>IFERROR(LOOKUP(N381,Table6[Minutes],Table6[Severity]),0)</f>
        <v>4</v>
      </c>
      <c r="U381" s="73">
        <f>MAX(ROUNDUP(AVERAGE(R381,T381),0),Unique_Data[[#This Row],[Keyword Severity]])</f>
        <v>7</v>
      </c>
      <c r="V381" s="73">
        <f>IFERROR(INDEX(Table5[Detectability],MATCH(O381,Table5[Keyword],0)),IFERROR(INDEX(Table13[Default Detectability],MATCH(C381,Table13[Equipment Class],0)),6))</f>
        <v>3</v>
      </c>
      <c r="W381" s="73">
        <f t="shared" si="20"/>
        <v>9</v>
      </c>
      <c r="X381" s="75">
        <f t="shared" si="21"/>
        <v>189</v>
      </c>
      <c r="Y381" s="74" t="str">
        <f>IFERROR(INDEX(Table10[Recommended Action],MATCH(O381,Table10[Keyword],0)),"Review failure &amp; perform RCA")</f>
        <v>Check hoist brakes, over-travel limit switches, inverter alarms, motor and encoder.</v>
      </c>
      <c r="Z381" s="11" t="s">
        <v>14271</v>
      </c>
      <c r="AA381" s="31" t="s">
        <v>14446</v>
      </c>
      <c r="AB381" s="31" t="s">
        <v>14597</v>
      </c>
      <c r="AC381" s="73" t="str">
        <f t="shared" si="22"/>
        <v>Medium</v>
      </c>
      <c r="AD381" s="76">
        <v>46203</v>
      </c>
      <c r="AE381" s="75">
        <f>Unique_Data[[#This Row],[Severity (S)]]</f>
        <v>7</v>
      </c>
      <c r="AF381" s="75" cm="1">
        <f t="array" ref="AF38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81" s="75" cm="1">
        <f t="array" ref="AG38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381" s="75">
        <f t="shared" si="23"/>
        <v>49</v>
      </c>
      <c r="AI381" s="77" t="str" cm="1">
        <f t="array" aca="1" ref="AI381" ca="1">_xlfn.IFS(ISBLANK(Unique_Data[[#This Row],[Updated Action]]),"Open",NOT(ISBLANK(Unique_Data[[#This Row],[Updated Action]])),"Finished",AND(NOT(ISBLANK(Unique_Data[[#This Row],[Updated Action]])),Unique_Data[[#This Row],[Due date]]&gt;=TODAY()),"In Progress",Unique_Data[[#This Row],[Due date]]&lt;TODAY(),"Overdue")</f>
        <v>Finished</v>
      </c>
      <c r="AJ381" s="33"/>
    </row>
    <row r="382" spans="1:36">
      <c r="A382" s="11">
        <v>1300000232</v>
      </c>
      <c r="B382" s="11" t="s">
        <v>132</v>
      </c>
      <c r="C382" s="11" t="s">
        <v>16</v>
      </c>
      <c r="D382" s="12">
        <v>46151</v>
      </c>
      <c r="E382" s="11" t="s">
        <v>13</v>
      </c>
      <c r="F382"/>
      <c r="G382"/>
      <c r="H382" s="35" t="s">
        <v>177</v>
      </c>
      <c r="I382" s="71">
        <v>46151.739583333336</v>
      </c>
      <c r="J382" s="71">
        <v>46151.75</v>
      </c>
      <c r="K382" s="11">
        <v>0.25</v>
      </c>
      <c r="L382" s="72">
        <v>46143</v>
      </c>
      <c r="M382" s="73">
        <f>_xlfn.ISOWEEKNUM(Unique_Data[[#This Row],[Created On]])</f>
        <v>19</v>
      </c>
      <c r="N382" s="73">
        <f>60*Unique_Data[[#This Row],[Downtime (hr.)]]</f>
        <v>15</v>
      </c>
      <c r="O382" s="73" t="str" cm="1">
        <f t="array" ref="O382">_xlfn.LET(
    _xlpm.text, LOWER(H382),
    _xlpm.keywords, Table2[Keyword],
    _xlpm.score,
        _xlfn.BYROW(_xlpm.keywords,
            _xlfn.LAMBDA(_xlpm.k,
                SUM(--ISNUMBER(SEARCH(_xlfn.TEXTSPLIT(LOWER(_xlpm.k)," "), _xlpm.text)))
            )
        ),
    _xlpm.bestMatch, _xlfn.XMATCH(MAX(_xlpm.score), _xlpm.score),
    IF(MAX(_xlpm.score)=0, "Other", INDEX(_xlpm.keywords, _xlpm.bestMatch))
)</f>
        <v>Other</v>
      </c>
      <c r="P382" s="73" t="str">
        <f>IFERROR(INDEX(Table11[Failure Mode],MATCH(O382,Table11[Keyword],0)),"General Failure Mode")</f>
        <v>General Failure Mode</v>
      </c>
      <c r="Q382" s="74" t="str">
        <f>IFERROR(INDEX(Table12[Failure Effect],MATCH(P382,Table12[Failure Mode],0)),"Operational performance degradation and need for maintenance review.")</f>
        <v>Operational performance degradation and need for maintenance review.</v>
      </c>
      <c r="R382" s="73">
        <f>IFERROR(INDEX(Table13[Base Severity],MATCH(C382,Table13[Equipment Class],0)),6)</f>
        <v>8</v>
      </c>
      <c r="S382" s="73">
        <f>IFERROR(INDEX(Table2[Severity],MATCH(O382,Table2[Keyword],0)),0)</f>
        <v>0</v>
      </c>
      <c r="T382" s="73">
        <f>IFERROR(LOOKUP(N382,Table6[Minutes],Table6[Severity]),0)</f>
        <v>4</v>
      </c>
      <c r="U382" s="73">
        <f>MAX(ROUNDUP(AVERAGE(R382,T382),0),Unique_Data[[#This Row],[Keyword Severity]])</f>
        <v>6</v>
      </c>
      <c r="V382" s="73">
        <f>IFERROR(INDEX(Table5[Detectability],MATCH(O382,Table5[Keyword],0)),IFERROR(INDEX(Table13[Default Detectability],MATCH(C382,Table13[Equipment Class],0)),6))</f>
        <v>5</v>
      </c>
      <c r="W382" s="73">
        <f t="shared" si="20"/>
        <v>2</v>
      </c>
      <c r="X382" s="75">
        <f t="shared" si="21"/>
        <v>60</v>
      </c>
      <c r="Y382" s="74" t="str">
        <f>IFERROR(INDEX(Table10[Recommended Action],MATCH(O382,Table10[Keyword],0)),"Review failure &amp; perform RCA")</f>
        <v>Review failure &amp; perform RCA</v>
      </c>
      <c r="Z382" s="11" t="s">
        <v>14280</v>
      </c>
      <c r="AA382" s="31" t="s">
        <v>14577</v>
      </c>
      <c r="AB382" s="31" t="s">
        <v>14608</v>
      </c>
      <c r="AC382" s="73" t="str">
        <f t="shared" si="22"/>
        <v>Low</v>
      </c>
      <c r="AD382" s="76">
        <v>46203</v>
      </c>
      <c r="AE382" s="75">
        <f>Unique_Data[[#This Row],[Severity (S)]]</f>
        <v>6</v>
      </c>
      <c r="AF382" s="75" cm="1">
        <f t="array" ref="AF38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382" s="75" cm="1">
        <f t="array" ref="AG38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82" s="75">
        <f t="shared" si="23"/>
        <v>60</v>
      </c>
      <c r="AI382" s="77" t="str" cm="1">
        <f t="array" aca="1" ref="AI382" ca="1">_xlfn.IFS(ISBLANK(Unique_Data[[#This Row],[Updated Action]]),"Open",NOT(ISBLANK(Unique_Data[[#This Row],[Updated Action]])),"Finished",AND(NOT(ISBLANK(Unique_Data[[#This Row],[Updated Action]])),Unique_Data[[#This Row],[Due date]]&gt;=TODAY()),"In Progress",Unique_Data[[#This Row],[Due date]]&lt;TODAY(),"Overdue")</f>
        <v>Finished</v>
      </c>
      <c r="AJ382" s="33"/>
    </row>
    <row r="383" spans="1:36">
      <c r="A383" s="11">
        <v>1300000233</v>
      </c>
      <c r="B383" s="11" t="s">
        <v>106</v>
      </c>
      <c r="C383" s="11" t="s">
        <v>16</v>
      </c>
      <c r="D383" s="12">
        <v>46152</v>
      </c>
      <c r="E383" s="11" t="s">
        <v>13</v>
      </c>
      <c r="F383"/>
      <c r="G383"/>
      <c r="H383" s="35" t="s">
        <v>328</v>
      </c>
      <c r="I383" s="71">
        <v>46151.996782407405</v>
      </c>
      <c r="J383" s="71">
        <v>46152.003483796296</v>
      </c>
      <c r="K383" s="11">
        <v>0.16</v>
      </c>
      <c r="L383" s="72">
        <v>46143</v>
      </c>
      <c r="M383" s="73">
        <f>_xlfn.ISOWEEKNUM(Unique_Data[[#This Row],[Created On]])</f>
        <v>19</v>
      </c>
      <c r="N383" s="73">
        <f>60*Unique_Data[[#This Row],[Downtime (hr.)]]</f>
        <v>9.6</v>
      </c>
      <c r="O383" s="73" t="str" cm="1">
        <f t="array" ref="O383">_xlfn.LET(
    _xlpm.text, LOWER(H383),
    _xlpm.keywords, Table2[Keyword],
    _xlpm.score,
        _xlfn.BYROW(_xlpm.keywords,
            _xlfn.LAMBDA(_xlpm.k,
                SUM(--ISNUMBER(SEARCH(_xlfn.TEXTSPLIT(LOWER(_xlpm.k)," "), _xlpm.text)))
            )
        ),
    _xlpm.bestMatch, _xlfn.XMATCH(MAX(_xlpm.score), _xlpm.score),
    IF(MAX(_xlpm.score)=0, "Other", INDEX(_xlpm.keywords, _xlpm.bestMatch))
)</f>
        <v>Other</v>
      </c>
      <c r="P383" s="73" t="str">
        <f>IFERROR(INDEX(Table11[Failure Mode],MATCH(O383,Table11[Keyword],0)),"General Failure Mode")</f>
        <v>General Failure Mode</v>
      </c>
      <c r="Q383" s="74" t="str">
        <f>IFERROR(INDEX(Table12[Failure Effect],MATCH(P383,Table12[Failure Mode],0)),"Operational performance degradation and need for maintenance review.")</f>
        <v>Operational performance degradation and need for maintenance review.</v>
      </c>
      <c r="R383" s="73">
        <f>IFERROR(INDEX(Table13[Base Severity],MATCH(C383,Table13[Equipment Class],0)),6)</f>
        <v>8</v>
      </c>
      <c r="S383" s="73">
        <f>IFERROR(INDEX(Table2[Severity],MATCH(O383,Table2[Keyword],0)),0)</f>
        <v>0</v>
      </c>
      <c r="T383" s="73">
        <f>IFERROR(LOOKUP(N383,Table6[Minutes],Table6[Severity]),0)</f>
        <v>3</v>
      </c>
      <c r="U383" s="73">
        <f>MAX(ROUNDUP(AVERAGE(R383,T383),0),Unique_Data[[#This Row],[Keyword Severity]])</f>
        <v>6</v>
      </c>
      <c r="V383" s="73">
        <f>IFERROR(INDEX(Table5[Detectability],MATCH(O383,Table5[Keyword],0)),IFERROR(INDEX(Table13[Default Detectability],MATCH(C383,Table13[Equipment Class],0)),6))</f>
        <v>5</v>
      </c>
      <c r="W383" s="73">
        <f t="shared" si="20"/>
        <v>4</v>
      </c>
      <c r="X383" s="75">
        <f t="shared" si="21"/>
        <v>120</v>
      </c>
      <c r="Y383" s="74" t="str">
        <f>IFERROR(INDEX(Table10[Recommended Action],MATCH(O383,Table10[Keyword],0)),"Review failure &amp; perform RCA")</f>
        <v>Review failure &amp; perform RCA</v>
      </c>
      <c r="Z383" s="11" t="s">
        <v>14271</v>
      </c>
      <c r="AA383" s="31" t="s">
        <v>14353</v>
      </c>
      <c r="AB383" s="31" t="s">
        <v>14453</v>
      </c>
      <c r="AC383" s="73" t="str">
        <f t="shared" si="22"/>
        <v>Medium</v>
      </c>
      <c r="AD383" s="76">
        <v>46203</v>
      </c>
      <c r="AE383" s="75">
        <f>Unique_Data[[#This Row],[Severity (S)]]</f>
        <v>6</v>
      </c>
      <c r="AF383" s="75" cm="1">
        <f t="array" ref="AF38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83" s="75" cm="1">
        <f t="array" ref="AG38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83" s="75">
        <f t="shared" si="23"/>
        <v>54</v>
      </c>
      <c r="AI383" s="77" t="str" cm="1">
        <f t="array" aca="1" ref="AI383" ca="1">_xlfn.IFS(ISBLANK(Unique_Data[[#This Row],[Updated Action]]),"Open",NOT(ISBLANK(Unique_Data[[#This Row],[Updated Action]])),"Finished",AND(NOT(ISBLANK(Unique_Data[[#This Row],[Updated Action]])),Unique_Data[[#This Row],[Due date]]&gt;=TODAY()),"In Progress",Unique_Data[[#This Row],[Due date]]&lt;TODAY(),"Overdue")</f>
        <v>Finished</v>
      </c>
      <c r="AJ383" s="33"/>
    </row>
    <row r="384" spans="1:36">
      <c r="A384" s="11">
        <v>1300000234</v>
      </c>
      <c r="B384" s="11" t="s">
        <v>106</v>
      </c>
      <c r="C384" s="11" t="s">
        <v>16</v>
      </c>
      <c r="D384" s="12">
        <v>46152</v>
      </c>
      <c r="E384" s="11" t="s">
        <v>13</v>
      </c>
      <c r="F384"/>
      <c r="G384"/>
      <c r="H384" s="35" t="s">
        <v>323</v>
      </c>
      <c r="I384" s="71">
        <v>46152.159872685188</v>
      </c>
      <c r="J384" s="71">
        <v>46152.168217592596</v>
      </c>
      <c r="K384" s="11">
        <v>0.2</v>
      </c>
      <c r="L384" s="72">
        <v>46143</v>
      </c>
      <c r="M384" s="73">
        <f>_xlfn.ISOWEEKNUM(Unique_Data[[#This Row],[Created On]])</f>
        <v>19</v>
      </c>
      <c r="N384" s="73">
        <f>60*Unique_Data[[#This Row],[Downtime (hr.)]]</f>
        <v>12</v>
      </c>
      <c r="O384" s="73" t="str" cm="1">
        <f t="array" ref="O384">_xlfn.LET(
    _xlpm.text, LOWER(H384),
    _xlpm.keywords, Table2[Keyword],
    _xlpm.score,
        _xlfn.BYROW(_xlpm.keywords,
            _xlfn.LAMBDA(_xlpm.k,
                SUM(--ISNUMBER(SEARCH(_xlfn.TEXTSPLIT(LOWER(_xlpm.k)," "), _xlpm.text)))
            )
        ),
    _xlpm.bestMatch, _xlfn.XMATCH(MAX(_xlpm.score), _xlpm.score),
    IF(MAX(_xlpm.score)=0, "Other", INDEX(_xlpm.keywords, _xlpm.bestMatch))
)</f>
        <v>Steering</v>
      </c>
      <c r="P384" s="73" t="str">
        <f>IFERROR(INDEX(Table11[Failure Mode],MATCH(O384,Table11[Keyword],0)),"General Failure Mode")</f>
        <v>Steering System Fault</v>
      </c>
      <c r="Q384" s="74" t="str">
        <f>IFERROR(INDEX(Table12[Failure Effect],MATCH(P384,Table12[Failure Mode],0)),"Operational performance degradation and need for maintenance review.")</f>
        <v>Poor maneuverability, travel misalignment, safety risk, and operational delay.</v>
      </c>
      <c r="R384" s="73">
        <f>IFERROR(INDEX(Table13[Base Severity],MATCH(C384,Table13[Equipment Class],0)),6)</f>
        <v>8</v>
      </c>
      <c r="S384" s="73">
        <f>IFERROR(INDEX(Table2[Severity],MATCH(O384,Table2[Keyword],0)),0)</f>
        <v>6</v>
      </c>
      <c r="T384" s="73">
        <f>IFERROR(LOOKUP(N384,Table6[Minutes],Table6[Severity]),0)</f>
        <v>4</v>
      </c>
      <c r="U384" s="73">
        <f>MAX(ROUNDUP(AVERAGE(R384,T384),0),Unique_Data[[#This Row],[Keyword Severity]])</f>
        <v>6</v>
      </c>
      <c r="V384" s="73">
        <f>IFERROR(INDEX(Table5[Detectability],MATCH(O384,Table5[Keyword],0)),IFERROR(INDEX(Table13[Default Detectability],MATCH(C384,Table13[Equipment Class],0)),6))</f>
        <v>2</v>
      </c>
      <c r="W384" s="73">
        <f t="shared" si="20"/>
        <v>3</v>
      </c>
      <c r="X384" s="75">
        <f t="shared" si="21"/>
        <v>36</v>
      </c>
      <c r="Y384" s="74" t="str">
        <f>IFERROR(INDEX(Table10[Recommended Action],MATCH(O384,Table10[Keyword],0)),"Review failure &amp; perform RCA")</f>
        <v>Calibrate auto-steering; inspect linkages/sensors; realign wheels.</v>
      </c>
      <c r="Z384" s="11" t="s">
        <v>14281</v>
      </c>
      <c r="AA384" s="31" t="s">
        <v>14609</v>
      </c>
      <c r="AB384" s="31" t="s">
        <v>14382</v>
      </c>
      <c r="AC384" s="73" t="str">
        <f t="shared" si="22"/>
        <v>Low</v>
      </c>
      <c r="AD384" s="76">
        <v>46203</v>
      </c>
      <c r="AE384" s="75">
        <f>Unique_Data[[#This Row],[Severity (S)]]</f>
        <v>6</v>
      </c>
      <c r="AF384" s="75" cm="1">
        <f t="array" ref="AF38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84" s="75" cm="1">
        <f t="array" ref="AG38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84" s="75">
        <f t="shared" si="23"/>
        <v>36</v>
      </c>
      <c r="AI384" s="77" t="str" cm="1">
        <f t="array" aca="1" ref="AI384" ca="1">_xlfn.IFS(ISBLANK(Unique_Data[[#This Row],[Updated Action]]),"Open",NOT(ISBLANK(Unique_Data[[#This Row],[Updated Action]])),"Finished",AND(NOT(ISBLANK(Unique_Data[[#This Row],[Updated Action]])),Unique_Data[[#This Row],[Due date]]&gt;=TODAY()),"In Progress",Unique_Data[[#This Row],[Due date]]&lt;TODAY(),"Overdue")</f>
        <v>Finished</v>
      </c>
      <c r="AJ384" s="33"/>
    </row>
    <row r="385" spans="1:36">
      <c r="A385" s="11">
        <v>1300000235</v>
      </c>
      <c r="B385" s="11" t="s">
        <v>18</v>
      </c>
      <c r="C385" s="11" t="s">
        <v>12</v>
      </c>
      <c r="D385" s="12">
        <v>46152</v>
      </c>
      <c r="E385" s="11" t="s">
        <v>13</v>
      </c>
      <c r="F385"/>
      <c r="G385"/>
      <c r="H385" s="35" t="s">
        <v>329</v>
      </c>
      <c r="I385" s="71">
        <v>46152.054120370369</v>
      </c>
      <c r="J385" s="71">
        <v>46152.061701388891</v>
      </c>
      <c r="K385" s="11">
        <v>0.18</v>
      </c>
      <c r="L385" s="72">
        <v>46143</v>
      </c>
      <c r="M385" s="73">
        <f>_xlfn.ISOWEEKNUM(Unique_Data[[#This Row],[Created On]])</f>
        <v>19</v>
      </c>
      <c r="N385" s="73">
        <f>60*Unique_Data[[#This Row],[Downtime (hr.)]]</f>
        <v>10.799999999999999</v>
      </c>
      <c r="O385" s="73" t="str" cm="1">
        <f t="array" ref="O385">_xlfn.LET(
    _xlpm.text, LOWER(H385),
    _xlpm.keywords, Table2[Keyword],
    _xlpm.score,
        _xlfn.BYROW(_xlpm.keywords,
            _xlfn.LAMBDA(_xlpm.k,
                SUM(--ISNUMBER(SEARCH(_xlfn.TEXTSPLIT(LOWER(_xlpm.k)," "), _xlpm.text)))
            )
        ),
    _xlpm.bestMatch, _xlfn.XMATCH(MAX(_xlpm.score), _xlpm.score),
    IF(MAX(_xlpm.score)=0, "Other", INDEX(_xlpm.keywords, _xlpm.bestMatch))
)</f>
        <v>No Gantry</v>
      </c>
      <c r="P385" s="73" t="str">
        <f>IFERROR(INDEX(Table11[Failure Mode],MATCH(O385,Table11[Keyword],0)),"General Failure Mode")</f>
        <v>Gantry Motion Failure</v>
      </c>
      <c r="Q385" s="74" t="str">
        <f>IFERROR(INDEX(Table12[Failure Effect],MATCH(P385,Table12[Failure Mode],0)),"Operational performance degradation and need for maintenance review.")</f>
        <v>Equipment cannot travel to position, causing job delay, queue buildup, and lower productivity.</v>
      </c>
      <c r="R385" s="73">
        <f>IFERROR(INDEX(Table13[Base Severity],MATCH(C385,Table13[Equipment Class],0)),6)</f>
        <v>9</v>
      </c>
      <c r="S385" s="73">
        <f>IFERROR(INDEX(Table2[Severity],MATCH(O385,Table2[Keyword],0)),0)</f>
        <v>6</v>
      </c>
      <c r="T385" s="73">
        <f>IFERROR(LOOKUP(N385,Table6[Minutes],Table6[Severity]),0)</f>
        <v>4</v>
      </c>
      <c r="U385" s="73">
        <f>MAX(ROUNDUP(AVERAGE(R385,T385),0),Unique_Data[[#This Row],[Keyword Severity]])</f>
        <v>7</v>
      </c>
      <c r="V385" s="73">
        <f>IFERROR(INDEX(Table5[Detectability],MATCH(O385,Table5[Keyword],0)),IFERROR(INDEX(Table13[Default Detectability],MATCH(C385,Table13[Equipment Class],0)),6))</f>
        <v>3</v>
      </c>
      <c r="W385" s="73">
        <f t="shared" si="20"/>
        <v>6</v>
      </c>
      <c r="X385" s="75">
        <f t="shared" si="21"/>
        <v>126</v>
      </c>
      <c r="Y385" s="74" t="str">
        <f>IFERROR(INDEX(Table10[Recommended Action],MATCH(O385,Table10[Keyword],0)),"Review failure &amp; perform RCA")</f>
        <v>Inspect busbar/limit switches, travel drives and interlocks; test inverter and alignment.</v>
      </c>
      <c r="Z385" s="11" t="s">
        <v>14271</v>
      </c>
      <c r="AA385" s="31" t="s">
        <v>14610</v>
      </c>
      <c r="AB385" s="31" t="s">
        <v>14611</v>
      </c>
      <c r="AC385" s="73" t="str">
        <f t="shared" si="22"/>
        <v>Medium</v>
      </c>
      <c r="AD385" s="76">
        <v>46203</v>
      </c>
      <c r="AE385" s="75">
        <f>Unique_Data[[#This Row],[Severity (S)]]</f>
        <v>7</v>
      </c>
      <c r="AF385" s="75" cm="1">
        <f t="array" ref="AF38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85" s="75" cm="1">
        <f t="array" ref="AG38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385" s="75">
        <f t="shared" si="23"/>
        <v>70</v>
      </c>
      <c r="AI385" s="77" t="str" cm="1">
        <f t="array" aca="1" ref="AI385" ca="1">_xlfn.IFS(ISBLANK(Unique_Data[[#This Row],[Updated Action]]),"Open",NOT(ISBLANK(Unique_Data[[#This Row],[Updated Action]])),"Finished",AND(NOT(ISBLANK(Unique_Data[[#This Row],[Updated Action]])),Unique_Data[[#This Row],[Due date]]&gt;=TODAY()),"In Progress",Unique_Data[[#This Row],[Due date]]&lt;TODAY(),"Overdue")</f>
        <v>Finished</v>
      </c>
      <c r="AJ385" s="33"/>
    </row>
    <row r="386" spans="1:36">
      <c r="A386" s="11">
        <v>1300000236</v>
      </c>
      <c r="B386" s="11" t="s">
        <v>15</v>
      </c>
      <c r="C386" s="11" t="s">
        <v>16</v>
      </c>
      <c r="D386" s="12">
        <v>46152</v>
      </c>
      <c r="E386" s="11" t="s">
        <v>13</v>
      </c>
      <c r="F386"/>
      <c r="G386"/>
      <c r="H386" s="35" t="s">
        <v>330</v>
      </c>
      <c r="I386" s="71">
        <v>46152.27480324074</v>
      </c>
      <c r="J386" s="71">
        <v>46152.288657407407</v>
      </c>
      <c r="K386" s="11">
        <v>0.33</v>
      </c>
      <c r="L386" s="72">
        <v>46143</v>
      </c>
      <c r="M386" s="73">
        <f>_xlfn.ISOWEEKNUM(Unique_Data[[#This Row],[Created On]])</f>
        <v>19</v>
      </c>
      <c r="N386" s="73">
        <f>60*Unique_Data[[#This Row],[Downtime (hr.)]]</f>
        <v>19.8</v>
      </c>
      <c r="O386" s="73" t="str" cm="1">
        <f t="array" ref="O386">_xlfn.LET(
    _xlpm.text, LOWER(H386),
    _xlpm.keywords, Table2[Keyword],
    _xlpm.score,
        _xlfn.BYROW(_xlpm.keywords,
            _xlfn.LAMBDA(_xlpm.k,
                SUM(--ISNUMBER(SEARCH(_xlfn.TEXTSPLIT(LOWER(_xlpm.k)," "), _xlpm.text)))
            )
        ),
    _xlpm.bestMatch, _xlfn.XMATCH(MAX(_xlpm.score), _xlpm.score),
    IF(MAX(_xlpm.score)=0, "Other", INDEX(_xlpm.keywords, _xlpm.bestMatch))
)</f>
        <v>Over Travel</v>
      </c>
      <c r="P386" s="73" t="str">
        <f>IFERROR(INDEX(Table11[Failure Mode],MATCH(O386,Table11[Keyword],0)),"General Failure Mode")</f>
        <v>Over Travel Limit / Motion Limit Exceeded</v>
      </c>
      <c r="Q386" s="74" t="str">
        <f>IFERROR(INDEX(Table12[Failure Effect],MATCH(P386,Table12[Failure Mode],0)),"Operational performance degradation and need for maintenance review.")</f>
        <v>Operational performance degradation and need for maintenance review.</v>
      </c>
      <c r="R386" s="73">
        <f>IFERROR(INDEX(Table13[Base Severity],MATCH(C386,Table13[Equipment Class],0)),6)</f>
        <v>8</v>
      </c>
      <c r="S386" s="73">
        <f>IFERROR(INDEX(Table2[Severity],MATCH(O386,Table2[Keyword],0)),0)</f>
        <v>4</v>
      </c>
      <c r="T386" s="73">
        <f>IFERROR(LOOKUP(N386,Table6[Minutes],Table6[Severity]),0)</f>
        <v>4</v>
      </c>
      <c r="U386" s="73">
        <f>MAX(ROUNDUP(AVERAGE(R386,T386),0),Unique_Data[[#This Row],[Keyword Severity]])</f>
        <v>6</v>
      </c>
      <c r="V386" s="73">
        <f>IFERROR(INDEX(Table5[Detectability],MATCH(O386,Table5[Keyword],0)),IFERROR(INDEX(Table13[Default Detectability],MATCH(C386,Table13[Equipment Class],0)),6))</f>
        <v>7</v>
      </c>
      <c r="W386" s="73">
        <f t="shared" ref="W386:W449" si="24">COUNTIFS($B:$B,B386,$P:$P,P386)</f>
        <v>3</v>
      </c>
      <c r="X386" s="75">
        <f t="shared" ref="X386:X449" si="25">U386*V386*W386</f>
        <v>126</v>
      </c>
      <c r="Y386" s="74" t="str">
        <f>IFERROR(INDEX(Table10[Recommended Action],MATCH(O386,Table10[Keyword],0)),"Review failure &amp; perform RCA")</f>
        <v>Inspect and test limit switches and end stops; verify encoder calibration and control logic; reset faults and perform functional test.</v>
      </c>
      <c r="Z386" s="11" t="s">
        <v>14271</v>
      </c>
      <c r="AA386" s="31" t="s">
        <v>14612</v>
      </c>
      <c r="AB386" s="31" t="s">
        <v>14552</v>
      </c>
      <c r="AC386" s="73" t="str">
        <f t="shared" ref="AC386:AC449" si="26">_xlfn.IFS(X386&gt;=300,"Critical",X386&gt;=200,"High", X386&gt;=100,"Medium", TRUE,"Low")</f>
        <v>Medium</v>
      </c>
      <c r="AD386" s="76">
        <v>46203</v>
      </c>
      <c r="AE386" s="75">
        <f>Unique_Data[[#This Row],[Severity (S)]]</f>
        <v>6</v>
      </c>
      <c r="AF386" s="75" cm="1">
        <f t="array" ref="AF38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386" s="75" cm="1">
        <f t="array" ref="AG38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386" s="75">
        <f t="shared" ref="AH386:AH449" si="27">AE386*AF386*AG386</f>
        <v>126</v>
      </c>
      <c r="AI386" s="77" t="str" cm="1">
        <f t="array" aca="1" ref="AI386" ca="1">_xlfn.IFS(ISBLANK(Unique_Data[[#This Row],[Updated Action]]),"Open",NOT(ISBLANK(Unique_Data[[#This Row],[Updated Action]])),"Finished",AND(NOT(ISBLANK(Unique_Data[[#This Row],[Updated Action]])),Unique_Data[[#This Row],[Due date]]&gt;=TODAY()),"In Progress",Unique_Data[[#This Row],[Due date]]&lt;TODAY(),"Overdue")</f>
        <v>Finished</v>
      </c>
      <c r="AJ386" s="33"/>
    </row>
    <row r="387" spans="1:36">
      <c r="A387" s="11">
        <v>1300000239</v>
      </c>
      <c r="B387" s="11" t="s">
        <v>40</v>
      </c>
      <c r="C387" s="11" t="s">
        <v>16</v>
      </c>
      <c r="D387" s="12">
        <v>46154</v>
      </c>
      <c r="E387" s="11" t="s">
        <v>13</v>
      </c>
      <c r="F387"/>
      <c r="G387"/>
      <c r="H387" s="35" t="s">
        <v>331</v>
      </c>
      <c r="I387" s="71">
        <v>46154.568749999999</v>
      </c>
      <c r="J387" s="71">
        <v>46154.576388888891</v>
      </c>
      <c r="K387" s="11">
        <v>0.18</v>
      </c>
      <c r="L387" s="72">
        <v>46143</v>
      </c>
      <c r="M387" s="73">
        <f>_xlfn.ISOWEEKNUM(Unique_Data[[#This Row],[Created On]])</f>
        <v>20</v>
      </c>
      <c r="N387" s="73">
        <f>60*Unique_Data[[#This Row],[Downtime (hr.)]]</f>
        <v>10.799999999999999</v>
      </c>
      <c r="O387" s="73" t="str" cm="1">
        <f t="array" ref="O387">_xlfn.LET(
    _xlpm.text, LOWER(H387),
    _xlpm.keywords, Table2[Keyword],
    _xlpm.score,
        _xlfn.BYROW(_xlpm.keywords,
            _xlfn.LAMBDA(_xlpm.k,
                SUM(--ISNUMBER(SEARCH(_xlfn.TEXTSPLIT(LOWER(_xlpm.k)," "), _xlpm.text)))
            )
        ),
    _xlpm.bestMatch, _xlfn.XMATCH(MAX(_xlpm.score), _xlpm.score),
    IF(MAX(_xlpm.score)=0, "Other", INDEX(_xlpm.keywords, _xlpm.bestMatch))
)</f>
        <v>Sensor</v>
      </c>
      <c r="P387" s="73" t="str">
        <f>IFERROR(INDEX(Table11[Failure Mode],MATCH(O387,Table11[Keyword],0)),"General Failure Mode")</f>
        <v>Sensor Fault</v>
      </c>
      <c r="Q387" s="74" t="str">
        <f>IFERROR(INDEX(Table12[Failure Effect],MATCH(P387,Table12[Failure Mode],0)),"Operational performance degradation and need for maintenance review.")</f>
        <v>Incorrect feedback to controls, nuisance trips or unsafe condition, and unreliable operation.</v>
      </c>
      <c r="R387" s="73">
        <f>IFERROR(INDEX(Table13[Base Severity],MATCH(C387,Table13[Equipment Class],0)),6)</f>
        <v>8</v>
      </c>
      <c r="S387" s="73">
        <f>IFERROR(INDEX(Table2[Severity],MATCH(O387,Table2[Keyword],0)),0)</f>
        <v>5</v>
      </c>
      <c r="T387" s="73">
        <f>IFERROR(LOOKUP(N387,Table6[Minutes],Table6[Severity]),0)</f>
        <v>4</v>
      </c>
      <c r="U387" s="73">
        <f>MAX(ROUNDUP(AVERAGE(R387,T387),0),Unique_Data[[#This Row],[Keyword Severity]])</f>
        <v>6</v>
      </c>
      <c r="V387" s="73">
        <f>IFERROR(INDEX(Table5[Detectability],MATCH(O387,Table5[Keyword],0)),IFERROR(INDEX(Table13[Default Detectability],MATCH(C387,Table13[Equipment Class],0)),6))</f>
        <v>3</v>
      </c>
      <c r="W387" s="73">
        <f t="shared" si="24"/>
        <v>1</v>
      </c>
      <c r="X387" s="75">
        <f t="shared" si="25"/>
        <v>18</v>
      </c>
      <c r="Y387" s="74" t="str">
        <f>IFERROR(INDEX(Table10[Recommended Action],MATCH(O387,Table10[Keyword],0)),"Review failure &amp; perform RCA")</f>
        <v>Check sensor alignment, power and wiring; recalibrate and add diagnostics.</v>
      </c>
      <c r="Z387" s="11" t="s">
        <v>14271</v>
      </c>
      <c r="AA387" s="31" t="s">
        <v>14612</v>
      </c>
      <c r="AB387" s="31" t="s">
        <v>14552</v>
      </c>
      <c r="AC387" s="73" t="str">
        <f t="shared" si="26"/>
        <v>Low</v>
      </c>
      <c r="AD387" s="76">
        <v>46203</v>
      </c>
      <c r="AE387" s="75">
        <f>Unique_Data[[#This Row],[Severity (S)]]</f>
        <v>6</v>
      </c>
      <c r="AF387" s="75" cm="1">
        <f t="array" ref="AF38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87" s="75" cm="1">
        <f t="array" ref="AG38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87" s="75">
        <f t="shared" si="27"/>
        <v>18</v>
      </c>
      <c r="AI387" s="77" t="str" cm="1">
        <f t="array" aca="1" ref="AI387" ca="1">_xlfn.IFS(ISBLANK(Unique_Data[[#This Row],[Updated Action]]),"Open",NOT(ISBLANK(Unique_Data[[#This Row],[Updated Action]])),"Finished",AND(NOT(ISBLANK(Unique_Data[[#This Row],[Updated Action]])),Unique_Data[[#This Row],[Due date]]&gt;=TODAY()),"In Progress",Unique_Data[[#This Row],[Due date]]&lt;TODAY(),"Overdue")</f>
        <v>Finished</v>
      </c>
      <c r="AJ387" s="33"/>
    </row>
    <row r="388" spans="1:36">
      <c r="A388" s="11">
        <v>1300000240</v>
      </c>
      <c r="B388" s="11" t="s">
        <v>51</v>
      </c>
      <c r="C388" s="11" t="s">
        <v>16</v>
      </c>
      <c r="D388" s="12">
        <v>46154</v>
      </c>
      <c r="E388" s="11" t="s">
        <v>13</v>
      </c>
      <c r="F388"/>
      <c r="G388"/>
      <c r="H388" s="35" t="s">
        <v>174</v>
      </c>
      <c r="I388" s="71">
        <v>46154.486805555556</v>
      </c>
      <c r="J388" s="71">
        <v>46154.494444444441</v>
      </c>
      <c r="K388" s="11">
        <v>0.18</v>
      </c>
      <c r="L388" s="72">
        <v>46143</v>
      </c>
      <c r="M388" s="73">
        <f>_xlfn.ISOWEEKNUM(Unique_Data[[#This Row],[Created On]])</f>
        <v>20</v>
      </c>
      <c r="N388" s="73">
        <f>60*Unique_Data[[#This Row],[Downtime (hr.)]]</f>
        <v>10.799999999999999</v>
      </c>
      <c r="O388" s="73" t="str" cm="1">
        <f t="array" ref="O388">_xlfn.LET(
    _xlpm.text, LOWER(H388),
    _xlpm.keywords, Table2[Keyword],
    _xlpm.score,
        _xlfn.BYROW(_xlpm.keywords,
            _xlfn.LAMBDA(_xlpm.k,
                SUM(--ISNUMBER(SEARCH(_xlfn.TEXTSPLIT(LOWER(_xlpm.k)," "), _xlpm.text)))
            )
        ),
    _xlpm.bestMatch, _xlfn.XMATCH(MAX(_xlpm.score), _xlpm.score),
    IF(MAX(_xlpm.score)=0, "Other", INDEX(_xlpm.keywords, _xlpm.bestMatch))
)</f>
        <v>Steering</v>
      </c>
      <c r="P388" s="73" t="str">
        <f>IFERROR(INDEX(Table11[Failure Mode],MATCH(O388,Table11[Keyword],0)),"General Failure Mode")</f>
        <v>Steering System Fault</v>
      </c>
      <c r="Q388" s="74" t="str">
        <f>IFERROR(INDEX(Table12[Failure Effect],MATCH(P388,Table12[Failure Mode],0)),"Operational performance degradation and need for maintenance review.")</f>
        <v>Poor maneuverability, travel misalignment, safety risk, and operational delay.</v>
      </c>
      <c r="R388" s="73">
        <f>IFERROR(INDEX(Table13[Base Severity],MATCH(C388,Table13[Equipment Class],0)),6)</f>
        <v>8</v>
      </c>
      <c r="S388" s="73">
        <f>IFERROR(INDEX(Table2[Severity],MATCH(O388,Table2[Keyword],0)),0)</f>
        <v>6</v>
      </c>
      <c r="T388" s="73">
        <f>IFERROR(LOOKUP(N388,Table6[Minutes],Table6[Severity]),0)</f>
        <v>4</v>
      </c>
      <c r="U388" s="73">
        <f>MAX(ROUNDUP(AVERAGE(R388,T388),0),Unique_Data[[#This Row],[Keyword Severity]])</f>
        <v>6</v>
      </c>
      <c r="V388" s="73">
        <f>IFERROR(INDEX(Table5[Detectability],MATCH(O388,Table5[Keyword],0)),IFERROR(INDEX(Table13[Default Detectability],MATCH(C388,Table13[Equipment Class],0)),6))</f>
        <v>2</v>
      </c>
      <c r="W388" s="73">
        <f t="shared" si="24"/>
        <v>4</v>
      </c>
      <c r="X388" s="75">
        <f t="shared" si="25"/>
        <v>48</v>
      </c>
      <c r="Y388" s="74" t="str">
        <f>IFERROR(INDEX(Table10[Recommended Action],MATCH(O388,Table10[Keyword],0)),"Review failure &amp; perform RCA")</f>
        <v>Calibrate auto-steering; inspect linkages/sensors; realign wheels.</v>
      </c>
      <c r="Z388" s="11" t="s">
        <v>14280</v>
      </c>
      <c r="AA388" s="31" t="s">
        <v>14533</v>
      </c>
      <c r="AB388" s="31" t="s">
        <v>14522</v>
      </c>
      <c r="AC388" s="73" t="str">
        <f t="shared" si="26"/>
        <v>Low</v>
      </c>
      <c r="AD388" s="76">
        <v>46203</v>
      </c>
      <c r="AE388" s="75">
        <f>Unique_Data[[#This Row],[Severity (S)]]</f>
        <v>6</v>
      </c>
      <c r="AF388" s="75" cm="1">
        <f t="array" ref="AF38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88" s="75" cm="1">
        <f t="array" ref="AG38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388" s="75">
        <f t="shared" si="27"/>
        <v>48</v>
      </c>
      <c r="AI388" s="77" t="str" cm="1">
        <f t="array" aca="1" ref="AI388" ca="1">_xlfn.IFS(ISBLANK(Unique_Data[[#This Row],[Updated Action]]),"Open",NOT(ISBLANK(Unique_Data[[#This Row],[Updated Action]])),"Finished",AND(NOT(ISBLANK(Unique_Data[[#This Row],[Updated Action]])),Unique_Data[[#This Row],[Due date]]&gt;=TODAY()),"In Progress",Unique_Data[[#This Row],[Due date]]&lt;TODAY(),"Overdue")</f>
        <v>Finished</v>
      </c>
      <c r="AJ388" s="33"/>
    </row>
    <row r="389" spans="1:36">
      <c r="A389" s="11">
        <v>1300000244</v>
      </c>
      <c r="B389" s="11" t="s">
        <v>79</v>
      </c>
      <c r="C389" s="11" t="s">
        <v>16</v>
      </c>
      <c r="D389" s="12">
        <v>46156</v>
      </c>
      <c r="E389" s="11" t="s">
        <v>13</v>
      </c>
      <c r="F389"/>
      <c r="G389"/>
      <c r="H389" s="35" t="s">
        <v>180</v>
      </c>
      <c r="I389" s="71">
        <v>46156.576921296299</v>
      </c>
      <c r="J389" s="71">
        <v>46156.580254629633</v>
      </c>
      <c r="K389" s="11">
        <v>0.08</v>
      </c>
      <c r="L389" s="72">
        <v>46143</v>
      </c>
      <c r="M389" s="73">
        <f>_xlfn.ISOWEEKNUM(Unique_Data[[#This Row],[Created On]])</f>
        <v>20</v>
      </c>
      <c r="N389" s="73">
        <f>60*Unique_Data[[#This Row],[Downtime (hr.)]]</f>
        <v>4.8</v>
      </c>
      <c r="O389" s="73" t="str" cm="1">
        <f t="array" ref="O389">_xlfn.LET(
    _xlpm.text, LOWER(H389),
    _xlpm.keywords, Table2[Keyword],
    _xlpm.score,
        _xlfn.BYROW(_xlpm.keywords,
            _xlfn.LAMBDA(_xlpm.k,
                SUM(--ISNUMBER(SEARCH(_xlfn.TEXTSPLIT(LOWER(_xlpm.k)," "), _xlpm.text)))
            )
        ),
    _xlpm.bestMatch, _xlfn.XMATCH(MAX(_xlpm.score), _xlpm.score),
    IF(MAX(_xlpm.score)=0, "Other", INDEX(_xlpm.keywords, _xlpm.bestMatch))
)</f>
        <v>Steering</v>
      </c>
      <c r="P389" s="73" t="str">
        <f>IFERROR(INDEX(Table11[Failure Mode],MATCH(O389,Table11[Keyword],0)),"General Failure Mode")</f>
        <v>Steering System Fault</v>
      </c>
      <c r="Q389" s="74" t="str">
        <f>IFERROR(INDEX(Table12[Failure Effect],MATCH(P389,Table12[Failure Mode],0)),"Operational performance degradation and need for maintenance review.")</f>
        <v>Poor maneuverability, travel misalignment, safety risk, and operational delay.</v>
      </c>
      <c r="R389" s="73">
        <f>IFERROR(INDEX(Table13[Base Severity],MATCH(C389,Table13[Equipment Class],0)),6)</f>
        <v>8</v>
      </c>
      <c r="S389" s="73">
        <f>IFERROR(INDEX(Table2[Severity],MATCH(O389,Table2[Keyword],0)),0)</f>
        <v>6</v>
      </c>
      <c r="T389" s="73">
        <f>IFERROR(LOOKUP(N389,Table6[Minutes],Table6[Severity]),0)</f>
        <v>3</v>
      </c>
      <c r="U389" s="73">
        <f>MAX(ROUNDUP(AVERAGE(R389,T389),0),Unique_Data[[#This Row],[Keyword Severity]])</f>
        <v>6</v>
      </c>
      <c r="V389" s="73">
        <f>IFERROR(INDEX(Table5[Detectability],MATCH(O389,Table5[Keyword],0)),IFERROR(INDEX(Table13[Default Detectability],MATCH(C389,Table13[Equipment Class],0)),6))</f>
        <v>2</v>
      </c>
      <c r="W389" s="73">
        <f t="shared" si="24"/>
        <v>1</v>
      </c>
      <c r="X389" s="75">
        <f t="shared" si="25"/>
        <v>12</v>
      </c>
      <c r="Y389" s="74" t="str">
        <f>IFERROR(INDEX(Table10[Recommended Action],MATCH(O389,Table10[Keyword],0)),"Review failure &amp; perform RCA")</f>
        <v>Calibrate auto-steering; inspect linkages/sensors; realign wheels.</v>
      </c>
      <c r="Z389" s="11" t="s">
        <v>14271</v>
      </c>
      <c r="AA389" s="31" t="s">
        <v>14386</v>
      </c>
      <c r="AB389" s="31" t="s">
        <v>14522</v>
      </c>
      <c r="AC389" s="73" t="str">
        <f t="shared" si="26"/>
        <v>Low</v>
      </c>
      <c r="AD389" s="76">
        <v>46203</v>
      </c>
      <c r="AE389" s="75">
        <f>Unique_Data[[#This Row],[Severity (S)]]</f>
        <v>6</v>
      </c>
      <c r="AF389" s="75" cm="1">
        <f t="array" ref="AF38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89" s="75" cm="1">
        <f t="array" ref="AG38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89" s="75">
        <f t="shared" si="27"/>
        <v>12</v>
      </c>
      <c r="AI389" s="77" t="str" cm="1">
        <f t="array" aca="1" ref="AI389" ca="1">_xlfn.IFS(ISBLANK(Unique_Data[[#This Row],[Updated Action]]),"Open",NOT(ISBLANK(Unique_Data[[#This Row],[Updated Action]])),"Finished",AND(NOT(ISBLANK(Unique_Data[[#This Row],[Updated Action]])),Unique_Data[[#This Row],[Due date]]&gt;=TODAY()),"In Progress",Unique_Data[[#This Row],[Due date]]&lt;TODAY(),"Overdue")</f>
        <v>Finished</v>
      </c>
      <c r="AJ389" s="33"/>
    </row>
    <row r="390" spans="1:36">
      <c r="A390" s="11">
        <v>1300000245</v>
      </c>
      <c r="B390" s="11" t="s">
        <v>178</v>
      </c>
      <c r="C390" s="11" t="s">
        <v>16</v>
      </c>
      <c r="D390" s="12">
        <v>46156</v>
      </c>
      <c r="E390" s="11" t="s">
        <v>13</v>
      </c>
      <c r="F390"/>
      <c r="G390"/>
      <c r="H390" s="35" t="s">
        <v>332</v>
      </c>
      <c r="I390" s="71">
        <v>46156.577847222223</v>
      </c>
      <c r="J390" s="71">
        <v>46156.592361111114</v>
      </c>
      <c r="K390" s="11">
        <v>0.35</v>
      </c>
      <c r="L390" s="72">
        <v>46143</v>
      </c>
      <c r="M390" s="73">
        <f>_xlfn.ISOWEEKNUM(Unique_Data[[#This Row],[Created On]])</f>
        <v>20</v>
      </c>
      <c r="N390" s="73">
        <f>60*Unique_Data[[#This Row],[Downtime (hr.)]]</f>
        <v>21</v>
      </c>
      <c r="O390" s="73" t="str" cm="1">
        <f t="array" ref="O390">_xlfn.LET(
    _xlpm.text, LOWER(H390),
    _xlpm.keywords, Table2[Keyword],
    _xlpm.score,
        _xlfn.BYROW(_xlpm.keywords,
            _xlfn.LAMBDA(_xlpm.k,
                SUM(--ISNUMBER(SEARCH(_xlfn.TEXTSPLIT(LOWER(_xlpm.k)," "), _xlpm.text)))
            )
        ),
    _xlpm.bestMatch, _xlfn.XMATCH(MAX(_xlpm.score), _xlpm.score),
    IF(MAX(_xlpm.score)=0, "Other", INDEX(_xlpm.keywords, _xlpm.bestMatch))
)</f>
        <v>Emergency Brake</v>
      </c>
      <c r="P390" s="73" t="str">
        <f>IFERROR(INDEX(Table11[Failure Mode],MATCH(O390,Table11[Keyword],0)),"General Failure Mode")</f>
        <v>Emergency Brake System Fault</v>
      </c>
      <c r="Q390" s="74" t="str">
        <f>IFERROR(INDEX(Table12[Failure Effect],MATCH(P390,Table12[Failure Mode],0)),"Operational performance degradation and need for maintenance review.")</f>
        <v>Operational performance degradation and need for maintenance review.</v>
      </c>
      <c r="R390" s="73">
        <f>IFERROR(INDEX(Table13[Base Severity],MATCH(C390,Table13[Equipment Class],0)),6)</f>
        <v>8</v>
      </c>
      <c r="S390" s="73">
        <f>IFERROR(INDEX(Table2[Severity],MATCH(O390,Table2[Keyword],0)),0)</f>
        <v>7</v>
      </c>
      <c r="T390" s="73">
        <f>IFERROR(LOOKUP(N390,Table6[Minutes],Table6[Severity]),0)</f>
        <v>4</v>
      </c>
      <c r="U390" s="73">
        <f>MAX(ROUNDUP(AVERAGE(R390,T390),0),Unique_Data[[#This Row],[Keyword Severity]])</f>
        <v>7</v>
      </c>
      <c r="V390" s="73">
        <f>IFERROR(INDEX(Table5[Detectability],MATCH(O390,Table5[Keyword],0)),IFERROR(INDEX(Table13[Default Detectability],MATCH(C390,Table13[Equipment Class],0)),6))</f>
        <v>3</v>
      </c>
      <c r="W390" s="73">
        <f t="shared" si="24"/>
        <v>1</v>
      </c>
      <c r="X390" s="75">
        <f t="shared" si="25"/>
        <v>21</v>
      </c>
      <c r="Y390" s="74" t="str">
        <f>IFERROR(INDEX(Table10[Recommended Action],MATCH(O390,Table10[Keyword],0)),"Review failure &amp; perform RCA")</f>
        <v>Test emergency brake operation; inspect brake pads, actuators, and control circuits; repair/replace faulty components and validate safety function.</v>
      </c>
      <c r="Z390" s="11" t="s">
        <v>14271</v>
      </c>
      <c r="AA390" s="31" t="s">
        <v>14353</v>
      </c>
      <c r="AB390" s="31" t="s">
        <v>14453</v>
      </c>
      <c r="AC390" s="73" t="str">
        <f t="shared" si="26"/>
        <v>Low</v>
      </c>
      <c r="AD390" s="76">
        <v>46203</v>
      </c>
      <c r="AE390" s="75">
        <f>Unique_Data[[#This Row],[Severity (S)]]</f>
        <v>7</v>
      </c>
      <c r="AF390" s="75" cm="1">
        <f t="array" ref="AF39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90" s="75" cm="1">
        <f t="array" ref="AG39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90" s="75">
        <f t="shared" si="27"/>
        <v>7</v>
      </c>
      <c r="AI390" s="77" t="str" cm="1">
        <f t="array" aca="1" ref="AI390" ca="1">_xlfn.IFS(ISBLANK(Unique_Data[[#This Row],[Updated Action]]),"Open",NOT(ISBLANK(Unique_Data[[#This Row],[Updated Action]])),"Finished",AND(NOT(ISBLANK(Unique_Data[[#This Row],[Updated Action]])),Unique_Data[[#This Row],[Due date]]&gt;=TODAY()),"In Progress",Unique_Data[[#This Row],[Due date]]&lt;TODAY(),"Overdue")</f>
        <v>Finished</v>
      </c>
      <c r="AJ390" s="33"/>
    </row>
    <row r="391" spans="1:36">
      <c r="A391" s="11">
        <v>1300000246</v>
      </c>
      <c r="B391" s="11" t="s">
        <v>132</v>
      </c>
      <c r="C391" s="11" t="s">
        <v>16</v>
      </c>
      <c r="D391" s="12">
        <v>46157</v>
      </c>
      <c r="E391" s="11" t="s">
        <v>13</v>
      </c>
      <c r="F391"/>
      <c r="G391"/>
      <c r="H391" s="35" t="s">
        <v>333</v>
      </c>
      <c r="I391" s="71">
        <v>46157.399513888886</v>
      </c>
      <c r="J391" s="71">
        <v>46157.409861111111</v>
      </c>
      <c r="K391" s="11">
        <v>0.25</v>
      </c>
      <c r="L391" s="72">
        <v>46143</v>
      </c>
      <c r="M391" s="73">
        <f>_xlfn.ISOWEEKNUM(Unique_Data[[#This Row],[Created On]])</f>
        <v>20</v>
      </c>
      <c r="N391" s="73">
        <f>60*Unique_Data[[#This Row],[Downtime (hr.)]]</f>
        <v>15</v>
      </c>
      <c r="O391" s="73" t="str" cm="1">
        <f t="array" ref="O391">_xlfn.LET(
    _xlpm.text, LOWER(H391),
    _xlpm.keywords, Table2[Keyword],
    _xlpm.score,
        _xlfn.BYROW(_xlpm.keywords,
            _xlfn.LAMBDA(_xlpm.k,
                SUM(--ISNUMBER(SEARCH(_xlfn.TEXTSPLIT(LOWER(_xlpm.k)," "), _xlpm.text)))
            )
        ),
    _xlpm.bestMatch, _xlfn.XMATCH(MAX(_xlpm.score), _xlpm.score),
    IF(MAX(_xlpm.score)=0, "Other", INDEX(_xlpm.keywords, _xlpm.bestMatch))
)</f>
        <v>Sensor</v>
      </c>
      <c r="P391" s="73" t="str">
        <f>IFERROR(INDEX(Table11[Failure Mode],MATCH(O391,Table11[Keyword],0)),"General Failure Mode")</f>
        <v>Sensor Fault</v>
      </c>
      <c r="Q391" s="74" t="str">
        <f>IFERROR(INDEX(Table12[Failure Effect],MATCH(P391,Table12[Failure Mode],0)),"Operational performance degradation and need for maintenance review.")</f>
        <v>Incorrect feedback to controls, nuisance trips or unsafe condition, and unreliable operation.</v>
      </c>
      <c r="R391" s="73">
        <f>IFERROR(INDEX(Table13[Base Severity],MATCH(C391,Table13[Equipment Class],0)),6)</f>
        <v>8</v>
      </c>
      <c r="S391" s="73">
        <f>IFERROR(INDEX(Table2[Severity],MATCH(O391,Table2[Keyword],0)),0)</f>
        <v>5</v>
      </c>
      <c r="T391" s="73">
        <f>IFERROR(LOOKUP(N391,Table6[Minutes],Table6[Severity]),0)</f>
        <v>4</v>
      </c>
      <c r="U391" s="73">
        <f>MAX(ROUNDUP(AVERAGE(R391,T391),0),Unique_Data[[#This Row],[Keyword Severity]])</f>
        <v>6</v>
      </c>
      <c r="V391" s="73">
        <f>IFERROR(INDEX(Table5[Detectability],MATCH(O391,Table5[Keyword],0)),IFERROR(INDEX(Table13[Default Detectability],MATCH(C391,Table13[Equipment Class],0)),6))</f>
        <v>3</v>
      </c>
      <c r="W391" s="73">
        <f t="shared" si="24"/>
        <v>1</v>
      </c>
      <c r="X391" s="75">
        <f t="shared" si="25"/>
        <v>18</v>
      </c>
      <c r="Y391" s="74" t="str">
        <f>IFERROR(INDEX(Table10[Recommended Action],MATCH(O391,Table10[Keyword],0)),"Review failure &amp; perform RCA")</f>
        <v>Check sensor alignment, power and wiring; recalibrate and add diagnostics.</v>
      </c>
      <c r="Z391" s="11" t="s">
        <v>14271</v>
      </c>
      <c r="AA391" s="31" t="s">
        <v>14600</v>
      </c>
      <c r="AB391" s="31" t="s">
        <v>14613</v>
      </c>
      <c r="AC391" s="73" t="str">
        <f t="shared" si="26"/>
        <v>Low</v>
      </c>
      <c r="AD391" s="76">
        <v>46203</v>
      </c>
      <c r="AE391" s="75">
        <f>Unique_Data[[#This Row],[Severity (S)]]</f>
        <v>6</v>
      </c>
      <c r="AF391" s="75" cm="1">
        <f t="array" ref="AF39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91" s="75" cm="1">
        <f t="array" ref="AG39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91" s="75">
        <f t="shared" si="27"/>
        <v>12</v>
      </c>
      <c r="AI391" s="77" t="str" cm="1">
        <f t="array" aca="1" ref="AI391" ca="1">_xlfn.IFS(ISBLANK(Unique_Data[[#This Row],[Updated Action]]),"Open",NOT(ISBLANK(Unique_Data[[#This Row],[Updated Action]])),"Finished",AND(NOT(ISBLANK(Unique_Data[[#This Row],[Updated Action]])),Unique_Data[[#This Row],[Due date]]&gt;=TODAY()),"In Progress",Unique_Data[[#This Row],[Due date]]&lt;TODAY(),"Overdue")</f>
        <v>Finished</v>
      </c>
      <c r="AJ391" s="33"/>
    </row>
    <row r="392" spans="1:36">
      <c r="A392" s="11">
        <v>1300000247</v>
      </c>
      <c r="B392" s="11" t="s">
        <v>40</v>
      </c>
      <c r="C392" s="11" t="s">
        <v>16</v>
      </c>
      <c r="D392" s="12">
        <v>46158</v>
      </c>
      <c r="E392" s="11" t="s">
        <v>13</v>
      </c>
      <c r="F392"/>
      <c r="G392"/>
      <c r="H392" s="35" t="s">
        <v>334</v>
      </c>
      <c r="I392" s="71">
        <v>46158.105555555558</v>
      </c>
      <c r="J392" s="71">
        <v>46158.10833333333</v>
      </c>
      <c r="K392" s="11">
        <v>7.0000000000000007E-2</v>
      </c>
      <c r="L392" s="72">
        <v>46143</v>
      </c>
      <c r="M392" s="73">
        <f>_xlfn.ISOWEEKNUM(Unique_Data[[#This Row],[Created On]])</f>
        <v>20</v>
      </c>
      <c r="N392" s="73">
        <f>60*Unique_Data[[#This Row],[Downtime (hr.)]]</f>
        <v>4.2</v>
      </c>
      <c r="O392" s="73" t="str" cm="1">
        <f t="array" ref="O392">_xlfn.LET(
    _xlpm.text, LOWER(H392),
    _xlpm.keywords, Table2[Keyword],
    _xlpm.score,
        _xlfn.BYROW(_xlpm.keywords,
            _xlfn.LAMBDA(_xlpm.k,
                SUM(--ISNUMBER(SEARCH(_xlfn.TEXTSPLIT(LOWER(_xlpm.k)," "), _xlpm.text)))
            )
        ),
    _xlpm.bestMatch, _xlfn.XMATCH(MAX(_xlpm.score), _xlpm.score),
    IF(MAX(_xlpm.score)=0, "Other", INDEX(_xlpm.keywords, _xlpm.bestMatch))
)</f>
        <v>No Gantry</v>
      </c>
      <c r="P392" s="73" t="str">
        <f>IFERROR(INDEX(Table11[Failure Mode],MATCH(O392,Table11[Keyword],0)),"General Failure Mode")</f>
        <v>Gantry Motion Failure</v>
      </c>
      <c r="Q392" s="74" t="str">
        <f>IFERROR(INDEX(Table12[Failure Effect],MATCH(P392,Table12[Failure Mode],0)),"Operational performance degradation and need for maintenance review.")</f>
        <v>Equipment cannot travel to position, causing job delay, queue buildup, and lower productivity.</v>
      </c>
      <c r="R392" s="73">
        <f>IFERROR(INDEX(Table13[Base Severity],MATCH(C392,Table13[Equipment Class],0)),6)</f>
        <v>8</v>
      </c>
      <c r="S392" s="73">
        <f>IFERROR(INDEX(Table2[Severity],MATCH(O392,Table2[Keyword],0)),0)</f>
        <v>6</v>
      </c>
      <c r="T392" s="73">
        <f>IFERROR(LOOKUP(N392,Table6[Minutes],Table6[Severity]),0)</f>
        <v>3</v>
      </c>
      <c r="U392" s="73">
        <f>MAX(ROUNDUP(AVERAGE(R392,T392),0),Unique_Data[[#This Row],[Keyword Severity]])</f>
        <v>6</v>
      </c>
      <c r="V392" s="73">
        <f>IFERROR(INDEX(Table5[Detectability],MATCH(O392,Table5[Keyword],0)),IFERROR(INDEX(Table13[Default Detectability],MATCH(C392,Table13[Equipment Class],0)),6))</f>
        <v>3</v>
      </c>
      <c r="W392" s="73">
        <f t="shared" si="24"/>
        <v>9</v>
      </c>
      <c r="X392" s="75">
        <f t="shared" si="25"/>
        <v>162</v>
      </c>
      <c r="Y392" s="74" t="str">
        <f>IFERROR(INDEX(Table10[Recommended Action],MATCH(O392,Table10[Keyword],0)),"Review failure &amp; perform RCA")</f>
        <v>Inspect busbar/limit switches, travel drives and interlocks; test inverter and alignment.</v>
      </c>
      <c r="Z392" s="11" t="s">
        <v>14271</v>
      </c>
      <c r="AA392" s="31" t="s">
        <v>14614</v>
      </c>
      <c r="AB392" s="31" t="s">
        <v>14615</v>
      </c>
      <c r="AC392" s="73" t="str">
        <f t="shared" si="26"/>
        <v>Medium</v>
      </c>
      <c r="AD392" s="76">
        <v>46203</v>
      </c>
      <c r="AE392" s="75">
        <f>Unique_Data[[#This Row],[Severity (S)]]</f>
        <v>6</v>
      </c>
      <c r="AF392" s="75" cm="1">
        <f t="array" ref="AF39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392" s="75" cm="1">
        <f t="array" ref="AG39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392" s="75">
        <f t="shared" si="27"/>
        <v>162</v>
      </c>
      <c r="AI392" s="77" t="str" cm="1">
        <f t="array" aca="1" ref="AI392" ca="1">_xlfn.IFS(ISBLANK(Unique_Data[[#This Row],[Updated Action]]),"Open",NOT(ISBLANK(Unique_Data[[#This Row],[Updated Action]])),"Finished",AND(NOT(ISBLANK(Unique_Data[[#This Row],[Updated Action]])),Unique_Data[[#This Row],[Due date]]&gt;=TODAY()),"In Progress",Unique_Data[[#This Row],[Due date]]&lt;TODAY(),"Overdue")</f>
        <v>Finished</v>
      </c>
      <c r="AJ392" s="33"/>
    </row>
    <row r="393" spans="1:36">
      <c r="A393" s="11">
        <v>1300000248</v>
      </c>
      <c r="B393" s="11" t="s">
        <v>93</v>
      </c>
      <c r="C393" s="11" t="s">
        <v>16</v>
      </c>
      <c r="D393" s="12">
        <v>46158</v>
      </c>
      <c r="E393" s="11" t="s">
        <v>13</v>
      </c>
      <c r="F393"/>
      <c r="G393"/>
      <c r="H393" s="35" t="s">
        <v>186</v>
      </c>
      <c r="I393" s="71">
        <v>46158.354166666664</v>
      </c>
      <c r="J393" s="71">
        <v>46158.361111111109</v>
      </c>
      <c r="K393" s="11">
        <v>0.17</v>
      </c>
      <c r="L393" s="72">
        <v>46143</v>
      </c>
      <c r="M393" s="73">
        <f>_xlfn.ISOWEEKNUM(Unique_Data[[#This Row],[Created On]])</f>
        <v>20</v>
      </c>
      <c r="N393" s="73">
        <f>60*Unique_Data[[#This Row],[Downtime (hr.)]]</f>
        <v>10.200000000000001</v>
      </c>
      <c r="O393" s="73" t="str" cm="1">
        <f t="array" ref="O393">_xlfn.LET(
    _xlpm.text, LOWER(H393),
    _xlpm.keywords, Table2[Keyword],
    _xlpm.score,
        _xlfn.BYROW(_xlpm.keywords,
            _xlfn.LAMBDA(_xlpm.k,
                SUM(--ISNUMBER(SEARCH(_xlfn.TEXTSPLIT(LOWER(_xlpm.k)," "), _xlpm.text)))
            )
        ),
    _xlpm.bestMatch, _xlfn.XMATCH(MAX(_xlpm.score), _xlpm.score),
    IF(MAX(_xlpm.score)=0, "Other", INDEX(_xlpm.keywords, _xlpm.bestMatch))
)</f>
        <v>No Gantry</v>
      </c>
      <c r="P393" s="73" t="str">
        <f>IFERROR(INDEX(Table11[Failure Mode],MATCH(O393,Table11[Keyword],0)),"General Failure Mode")</f>
        <v>Gantry Motion Failure</v>
      </c>
      <c r="Q393" s="74" t="str">
        <f>IFERROR(INDEX(Table12[Failure Effect],MATCH(P393,Table12[Failure Mode],0)),"Operational performance degradation and need for maintenance review.")</f>
        <v>Equipment cannot travel to position, causing job delay, queue buildup, and lower productivity.</v>
      </c>
      <c r="R393" s="73">
        <f>IFERROR(INDEX(Table13[Base Severity],MATCH(C393,Table13[Equipment Class],0)),6)</f>
        <v>8</v>
      </c>
      <c r="S393" s="73">
        <f>IFERROR(INDEX(Table2[Severity],MATCH(O393,Table2[Keyword],0)),0)</f>
        <v>6</v>
      </c>
      <c r="T393" s="73">
        <f>IFERROR(LOOKUP(N393,Table6[Minutes],Table6[Severity]),0)</f>
        <v>4</v>
      </c>
      <c r="U393" s="73">
        <f>MAX(ROUNDUP(AVERAGE(R393,T393),0),Unique_Data[[#This Row],[Keyword Severity]])</f>
        <v>6</v>
      </c>
      <c r="V393" s="73">
        <f>IFERROR(INDEX(Table5[Detectability],MATCH(O393,Table5[Keyword],0)),IFERROR(INDEX(Table13[Default Detectability],MATCH(C393,Table13[Equipment Class],0)),6))</f>
        <v>3</v>
      </c>
      <c r="W393" s="73">
        <f t="shared" si="24"/>
        <v>10</v>
      </c>
      <c r="X393" s="75">
        <f t="shared" si="25"/>
        <v>180</v>
      </c>
      <c r="Y393" s="74" t="str">
        <f>IFERROR(INDEX(Table10[Recommended Action],MATCH(O393,Table10[Keyword],0)),"Review failure &amp; perform RCA")</f>
        <v>Inspect busbar/limit switches, travel drives and interlocks; test inverter and alignment.</v>
      </c>
      <c r="Z393" s="11" t="s">
        <v>14271</v>
      </c>
      <c r="AA393" s="31" t="s">
        <v>14446</v>
      </c>
      <c r="AB393" s="31" t="s">
        <v>14597</v>
      </c>
      <c r="AC393" s="73" t="str">
        <f t="shared" si="26"/>
        <v>Medium</v>
      </c>
      <c r="AD393" s="76">
        <v>46203</v>
      </c>
      <c r="AE393" s="75">
        <f>Unique_Data[[#This Row],[Severity (S)]]</f>
        <v>6</v>
      </c>
      <c r="AF393" s="75" cm="1">
        <f t="array" ref="AF39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93" s="75" cm="1">
        <f t="array" ref="AG39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393" s="75">
        <f t="shared" si="27"/>
        <v>48</v>
      </c>
      <c r="AI393" s="77" t="str" cm="1">
        <f t="array" aca="1" ref="AI393" ca="1">_xlfn.IFS(ISBLANK(Unique_Data[[#This Row],[Updated Action]]),"Open",NOT(ISBLANK(Unique_Data[[#This Row],[Updated Action]])),"Finished",AND(NOT(ISBLANK(Unique_Data[[#This Row],[Updated Action]])),Unique_Data[[#This Row],[Due date]]&gt;=TODAY()),"In Progress",Unique_Data[[#This Row],[Due date]]&lt;TODAY(),"Overdue")</f>
        <v>Finished</v>
      </c>
      <c r="AJ393" s="33"/>
    </row>
    <row r="394" spans="1:36">
      <c r="A394" s="11">
        <v>1300000249</v>
      </c>
      <c r="B394" s="11" t="s">
        <v>61</v>
      </c>
      <c r="C394" s="11" t="s">
        <v>12</v>
      </c>
      <c r="D394" s="12">
        <v>46158</v>
      </c>
      <c r="E394" s="11" t="s">
        <v>13</v>
      </c>
      <c r="F394"/>
      <c r="G394"/>
      <c r="H394" s="35" t="s">
        <v>172</v>
      </c>
      <c r="I394" s="71">
        <v>46158.680555555555</v>
      </c>
      <c r="J394" s="71">
        <v>46158.684027777781</v>
      </c>
      <c r="K394" s="11">
        <v>0.08</v>
      </c>
      <c r="L394" s="72">
        <v>46143</v>
      </c>
      <c r="M394" s="73">
        <f>_xlfn.ISOWEEKNUM(Unique_Data[[#This Row],[Created On]])</f>
        <v>20</v>
      </c>
      <c r="N394" s="73">
        <f>60*Unique_Data[[#This Row],[Downtime (hr.)]]</f>
        <v>4.8</v>
      </c>
      <c r="O394" s="73" t="str" cm="1">
        <f t="array" ref="O394">_xlfn.LET(
    _xlpm.text, LOWER(H394),
    _xlpm.keywords, Table2[Keyword],
    _xlpm.score,
        _xlfn.BYROW(_xlpm.keywords,
            _xlfn.LAMBDA(_xlpm.k,
                SUM(--ISNUMBER(SEARCH(_xlfn.TEXTSPLIT(LOWER(_xlpm.k)," "), _xlpm.text)))
            )
        ),
    _xlpm.bestMatch, _xlfn.XMATCH(MAX(_xlpm.score), _xlpm.score),
    IF(MAX(_xlpm.score)=0, "Other", INDEX(_xlpm.keywords, _xlpm.bestMatch))
)</f>
        <v>No Gantry</v>
      </c>
      <c r="P394" s="73" t="str">
        <f>IFERROR(INDEX(Table11[Failure Mode],MATCH(O394,Table11[Keyword],0)),"General Failure Mode")</f>
        <v>Gantry Motion Failure</v>
      </c>
      <c r="Q394" s="74" t="str">
        <f>IFERROR(INDEX(Table12[Failure Effect],MATCH(P394,Table12[Failure Mode],0)),"Operational performance degradation and need for maintenance review.")</f>
        <v>Equipment cannot travel to position, causing job delay, queue buildup, and lower productivity.</v>
      </c>
      <c r="R394" s="73">
        <f>IFERROR(INDEX(Table13[Base Severity],MATCH(C394,Table13[Equipment Class],0)),6)</f>
        <v>9</v>
      </c>
      <c r="S394" s="73">
        <f>IFERROR(INDEX(Table2[Severity],MATCH(O394,Table2[Keyword],0)),0)</f>
        <v>6</v>
      </c>
      <c r="T394" s="73">
        <f>IFERROR(LOOKUP(N394,Table6[Minutes],Table6[Severity]),0)</f>
        <v>3</v>
      </c>
      <c r="U394" s="73">
        <f>MAX(ROUNDUP(AVERAGE(R394,T394),0),Unique_Data[[#This Row],[Keyword Severity]])</f>
        <v>6</v>
      </c>
      <c r="V394" s="73">
        <f>IFERROR(INDEX(Table5[Detectability],MATCH(O394,Table5[Keyword],0)),IFERROR(INDEX(Table13[Default Detectability],MATCH(C394,Table13[Equipment Class],0)),6))</f>
        <v>3</v>
      </c>
      <c r="W394" s="73">
        <f t="shared" si="24"/>
        <v>3</v>
      </c>
      <c r="X394" s="75">
        <f t="shared" si="25"/>
        <v>54</v>
      </c>
      <c r="Y394" s="74" t="str">
        <f>IFERROR(INDEX(Table10[Recommended Action],MATCH(O394,Table10[Keyword],0)),"Review failure &amp; perform RCA")</f>
        <v>Inspect busbar/limit switches, travel drives and interlocks; test inverter and alignment.</v>
      </c>
      <c r="Z394" s="11" t="s">
        <v>14271</v>
      </c>
      <c r="AA394" s="31" t="s">
        <v>14616</v>
      </c>
      <c r="AB394" s="31" t="s">
        <v>14617</v>
      </c>
      <c r="AC394" s="73" t="str">
        <f t="shared" si="26"/>
        <v>Low</v>
      </c>
      <c r="AD394" s="76">
        <v>46203</v>
      </c>
      <c r="AE394" s="75">
        <f>Unique_Data[[#This Row],[Severity (S)]]</f>
        <v>6</v>
      </c>
      <c r="AF394" s="75" cm="1">
        <f t="array" ref="AF39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94" s="75" cm="1">
        <f t="array" ref="AG39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94" s="75">
        <f t="shared" si="27"/>
        <v>24</v>
      </c>
      <c r="AI394" s="77" t="str" cm="1">
        <f t="array" aca="1" ref="AI394" ca="1">_xlfn.IFS(ISBLANK(Unique_Data[[#This Row],[Updated Action]]),"Open",NOT(ISBLANK(Unique_Data[[#This Row],[Updated Action]])),"Finished",AND(NOT(ISBLANK(Unique_Data[[#This Row],[Updated Action]])),Unique_Data[[#This Row],[Due date]]&gt;=TODAY()),"In Progress",Unique_Data[[#This Row],[Due date]]&lt;TODAY(),"Overdue")</f>
        <v>Finished</v>
      </c>
      <c r="AJ394" s="33"/>
    </row>
    <row r="395" spans="1:36">
      <c r="A395" s="11">
        <v>1300000250</v>
      </c>
      <c r="B395" s="11" t="s">
        <v>97</v>
      </c>
      <c r="C395" s="11" t="s">
        <v>16</v>
      </c>
      <c r="D395" s="12">
        <v>46158</v>
      </c>
      <c r="E395" s="11" t="s">
        <v>13</v>
      </c>
      <c r="F395"/>
      <c r="G395"/>
      <c r="H395" s="35" t="s">
        <v>326</v>
      </c>
      <c r="I395" s="71">
        <v>46158.479166666664</v>
      </c>
      <c r="J395" s="71">
        <v>46158.493055555555</v>
      </c>
      <c r="K395" s="11">
        <v>0.33</v>
      </c>
      <c r="L395" s="72">
        <v>46143</v>
      </c>
      <c r="M395" s="73">
        <f>_xlfn.ISOWEEKNUM(Unique_Data[[#This Row],[Created On]])</f>
        <v>20</v>
      </c>
      <c r="N395" s="73">
        <f>60*Unique_Data[[#This Row],[Downtime (hr.)]]</f>
        <v>19.8</v>
      </c>
      <c r="O395" s="73" t="str" cm="1">
        <f t="array" ref="O395">_xlfn.LET(
    _xlpm.text, LOWER(H395),
    _xlpm.keywords, Table2[Keyword],
    _xlpm.score,
        _xlfn.BYROW(_xlpm.keywords,
            _xlfn.LAMBDA(_xlpm.k,
                SUM(--ISNUMBER(SEARCH(_xlfn.TEXTSPLIT(LOWER(_xlpm.k)," "), _xlpm.text)))
            )
        ),
    _xlpm.bestMatch, _xlfn.XMATCH(MAX(_xlpm.score), _xlpm.score),
    IF(MAX(_xlpm.score)=0, "Other", INDEX(_xlpm.keywords, _xlpm.bestMatch))
)</f>
        <v>No Control</v>
      </c>
      <c r="P395" s="73" t="str">
        <f>IFERROR(INDEX(Table11[Failure Mode],MATCH(O395,Table11[Keyword],0)),"General Failure Mode")</f>
        <v>Control System Unavailable</v>
      </c>
      <c r="Q395" s="74" t="str">
        <f>IFERROR(INDEX(Table12[Failure Effect],MATCH(P395,Table12[Failure Mode],0)),"Operational performance degradation and need for maintenance review.")</f>
        <v>Loss of command response, unsafe operating condition, and immediate operational downtime.</v>
      </c>
      <c r="R395" s="73">
        <f>IFERROR(INDEX(Table13[Base Severity],MATCH(C395,Table13[Equipment Class],0)),6)</f>
        <v>8</v>
      </c>
      <c r="S395" s="73">
        <f>IFERROR(INDEX(Table2[Severity],MATCH(O395,Table2[Keyword],0)),0)</f>
        <v>6</v>
      </c>
      <c r="T395" s="73">
        <f>IFERROR(LOOKUP(N395,Table6[Minutes],Table6[Severity]),0)</f>
        <v>4</v>
      </c>
      <c r="U395" s="73">
        <f>MAX(ROUNDUP(AVERAGE(R395,T395),0),Unique_Data[[#This Row],[Keyword Severity]])</f>
        <v>6</v>
      </c>
      <c r="V395" s="73">
        <f>IFERROR(INDEX(Table5[Detectability],MATCH(O395,Table5[Keyword],0)),IFERROR(INDEX(Table13[Default Detectability],MATCH(C395,Table13[Equipment Class],0)),6))</f>
        <v>2</v>
      </c>
      <c r="W395" s="73">
        <f t="shared" si="24"/>
        <v>2</v>
      </c>
      <c r="X395" s="75">
        <f t="shared" si="25"/>
        <v>24</v>
      </c>
      <c r="Y395" s="74" t="str">
        <f>IFERROR(INDEX(Table10[Recommended Action],MATCH(O395,Table10[Keyword],0)),"Review failure &amp; perform RCA")</f>
        <v>Check control PLC, HMI comms, E-stop circuits; reload software if needed.</v>
      </c>
      <c r="Z395" s="11" t="s">
        <v>14271</v>
      </c>
      <c r="AA395" s="31" t="s">
        <v>14562</v>
      </c>
      <c r="AB395" s="31" t="s">
        <v>14563</v>
      </c>
      <c r="AC395" s="73" t="str">
        <f t="shared" si="26"/>
        <v>Low</v>
      </c>
      <c r="AD395" s="76">
        <v>46203</v>
      </c>
      <c r="AE395" s="75">
        <f>Unique_Data[[#This Row],[Severity (S)]]</f>
        <v>6</v>
      </c>
      <c r="AF395" s="75" cm="1">
        <f t="array" ref="AF39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395" s="75" cm="1">
        <f t="array" ref="AG39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95" s="75">
        <f t="shared" si="27"/>
        <v>6</v>
      </c>
      <c r="AI395" s="77" t="str" cm="1">
        <f t="array" aca="1" ref="AI395" ca="1">_xlfn.IFS(ISBLANK(Unique_Data[[#This Row],[Updated Action]]),"Open",NOT(ISBLANK(Unique_Data[[#This Row],[Updated Action]])),"Finished",AND(NOT(ISBLANK(Unique_Data[[#This Row],[Updated Action]])),Unique_Data[[#This Row],[Due date]]&gt;=TODAY()),"In Progress",Unique_Data[[#This Row],[Due date]]&lt;TODAY(),"Overdue")</f>
        <v>Finished</v>
      </c>
      <c r="AJ395" s="33"/>
    </row>
    <row r="396" spans="1:36">
      <c r="A396" s="11">
        <v>1300000251</v>
      </c>
      <c r="B396" s="11" t="s">
        <v>20</v>
      </c>
      <c r="C396" s="11" t="s">
        <v>16</v>
      </c>
      <c r="D396" s="12">
        <v>46160</v>
      </c>
      <c r="E396" s="11" t="s">
        <v>13</v>
      </c>
      <c r="F396"/>
      <c r="G396"/>
      <c r="H396" s="35" t="s">
        <v>330</v>
      </c>
      <c r="I396" s="71">
        <v>46159.828125</v>
      </c>
      <c r="J396" s="71">
        <v>46159.830289351848</v>
      </c>
      <c r="K396" s="11">
        <v>0.05</v>
      </c>
      <c r="L396" s="72">
        <v>46143</v>
      </c>
      <c r="M396" s="73">
        <f>_xlfn.ISOWEEKNUM(Unique_Data[[#This Row],[Created On]])</f>
        <v>21</v>
      </c>
      <c r="N396" s="73">
        <f>60*Unique_Data[[#This Row],[Downtime (hr.)]]</f>
        <v>3</v>
      </c>
      <c r="O396" s="73" t="str" cm="1">
        <f t="array" ref="O396">_xlfn.LET(
    _xlpm.text, LOWER(H396),
    _xlpm.keywords, Table2[Keyword],
    _xlpm.score,
        _xlfn.BYROW(_xlpm.keywords,
            _xlfn.LAMBDA(_xlpm.k,
                SUM(--ISNUMBER(SEARCH(_xlfn.TEXTSPLIT(LOWER(_xlpm.k)," "), _xlpm.text)))
            )
        ),
    _xlpm.bestMatch, _xlfn.XMATCH(MAX(_xlpm.score), _xlpm.score),
    IF(MAX(_xlpm.score)=0, "Other", INDEX(_xlpm.keywords, _xlpm.bestMatch))
)</f>
        <v>Over Travel</v>
      </c>
      <c r="P396" s="73" t="str">
        <f>IFERROR(INDEX(Table11[Failure Mode],MATCH(O396,Table11[Keyword],0)),"General Failure Mode")</f>
        <v>Over Travel Limit / Motion Limit Exceeded</v>
      </c>
      <c r="Q396" s="74" t="str">
        <f>IFERROR(INDEX(Table12[Failure Effect],MATCH(P396,Table12[Failure Mode],0)),"Operational performance degradation and need for maintenance review.")</f>
        <v>Operational performance degradation and need for maintenance review.</v>
      </c>
      <c r="R396" s="73">
        <f>IFERROR(INDEX(Table13[Base Severity],MATCH(C396,Table13[Equipment Class],0)),6)</f>
        <v>8</v>
      </c>
      <c r="S396" s="73">
        <f>IFERROR(INDEX(Table2[Severity],MATCH(O396,Table2[Keyword],0)),0)</f>
        <v>4</v>
      </c>
      <c r="T396" s="73">
        <f>IFERROR(LOOKUP(N396,Table6[Minutes],Table6[Severity]),0)</f>
        <v>3</v>
      </c>
      <c r="U396" s="73">
        <f>MAX(ROUNDUP(AVERAGE(R396,T396),0),Unique_Data[[#This Row],[Keyword Severity]])</f>
        <v>6</v>
      </c>
      <c r="V396" s="73">
        <f>IFERROR(INDEX(Table5[Detectability],MATCH(O396,Table5[Keyword],0)),IFERROR(INDEX(Table13[Default Detectability],MATCH(C396,Table13[Equipment Class],0)),6))</f>
        <v>7</v>
      </c>
      <c r="W396" s="73">
        <f t="shared" si="24"/>
        <v>1</v>
      </c>
      <c r="X396" s="75">
        <f t="shared" si="25"/>
        <v>42</v>
      </c>
      <c r="Y396" s="74" t="str">
        <f>IFERROR(INDEX(Table10[Recommended Action],MATCH(O396,Table10[Keyword],0)),"Review failure &amp; perform RCA")</f>
        <v>Inspect and test limit switches and end stops; verify encoder calibration and control logic; reset faults and perform functional test.</v>
      </c>
      <c r="Z396" s="11" t="s">
        <v>14271</v>
      </c>
      <c r="AA396" s="31" t="s">
        <v>14612</v>
      </c>
      <c r="AB396" s="31" t="s">
        <v>14552</v>
      </c>
      <c r="AC396" s="73" t="str">
        <f t="shared" si="26"/>
        <v>Low</v>
      </c>
      <c r="AD396" s="76">
        <v>46203</v>
      </c>
      <c r="AE396" s="75">
        <f>Unique_Data[[#This Row],[Severity (S)]]</f>
        <v>6</v>
      </c>
      <c r="AF396" s="75" cm="1">
        <f t="array" ref="AF39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396" s="75" cm="1">
        <f t="array" ref="AG39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96" s="75">
        <f t="shared" si="27"/>
        <v>42</v>
      </c>
      <c r="AI396" s="77" t="str" cm="1">
        <f t="array" aca="1" ref="AI396" ca="1">_xlfn.IFS(ISBLANK(Unique_Data[[#This Row],[Updated Action]]),"Open",NOT(ISBLANK(Unique_Data[[#This Row],[Updated Action]])),"Finished",AND(NOT(ISBLANK(Unique_Data[[#This Row],[Updated Action]])),Unique_Data[[#This Row],[Due date]]&gt;=TODAY()),"In Progress",Unique_Data[[#This Row],[Due date]]&lt;TODAY(),"Overdue")</f>
        <v>Finished</v>
      </c>
      <c r="AJ396" s="33"/>
    </row>
    <row r="397" spans="1:36">
      <c r="A397" s="11">
        <v>1300000252</v>
      </c>
      <c r="B397" s="11" t="s">
        <v>61</v>
      </c>
      <c r="C397" s="11" t="s">
        <v>12</v>
      </c>
      <c r="D397" s="12">
        <v>46160</v>
      </c>
      <c r="E397" s="11" t="s">
        <v>13</v>
      </c>
      <c r="F397"/>
      <c r="G397"/>
      <c r="H397" s="35" t="s">
        <v>335</v>
      </c>
      <c r="I397" s="71">
        <v>46160.041886574072</v>
      </c>
      <c r="J397" s="71">
        <v>46160.059340277781</v>
      </c>
      <c r="K397" s="11">
        <v>0.42</v>
      </c>
      <c r="L397" s="72">
        <v>46143</v>
      </c>
      <c r="M397" s="73">
        <f>_xlfn.ISOWEEKNUM(Unique_Data[[#This Row],[Created On]])</f>
        <v>21</v>
      </c>
      <c r="N397" s="73">
        <f>60*Unique_Data[[#This Row],[Downtime (hr.)]]</f>
        <v>25.2</v>
      </c>
      <c r="O397" s="73" t="str" cm="1">
        <f t="array" ref="O397">_xlfn.LET(
    _xlpm.text, LOWER(H397),
    _xlpm.keywords, Table2[Keyword],
    _xlpm.score,
        _xlfn.BYROW(_xlpm.keywords,
            _xlfn.LAMBDA(_xlpm.k,
                SUM(--ISNUMBER(SEARCH(_xlfn.TEXTSPLIT(LOWER(_xlpm.k)," "), _xlpm.text)))
            )
        ),
    _xlpm.bestMatch, _xlfn.XMATCH(MAX(_xlpm.score), _xlpm.score),
    IF(MAX(_xlpm.score)=0, "Other", INDEX(_xlpm.keywords, _xlpm.bestMatch))
)</f>
        <v>Other</v>
      </c>
      <c r="P397" s="73" t="str">
        <f>IFERROR(INDEX(Table11[Failure Mode],MATCH(O397,Table11[Keyword],0)),"General Failure Mode")</f>
        <v>General Failure Mode</v>
      </c>
      <c r="Q397" s="74" t="str">
        <f>IFERROR(INDEX(Table12[Failure Effect],MATCH(P397,Table12[Failure Mode],0)),"Operational performance degradation and need for maintenance review.")</f>
        <v>Operational performance degradation and need for maintenance review.</v>
      </c>
      <c r="R397" s="73">
        <f>IFERROR(INDEX(Table13[Base Severity],MATCH(C397,Table13[Equipment Class],0)),6)</f>
        <v>9</v>
      </c>
      <c r="S397" s="73">
        <f>IFERROR(INDEX(Table2[Severity],MATCH(O397,Table2[Keyword],0)),0)</f>
        <v>0</v>
      </c>
      <c r="T397" s="73">
        <f>IFERROR(LOOKUP(N397,Table6[Minutes],Table6[Severity]),0)</f>
        <v>4</v>
      </c>
      <c r="U397" s="73">
        <f>MAX(ROUNDUP(AVERAGE(R397,T397),0),Unique_Data[[#This Row],[Keyword Severity]])</f>
        <v>7</v>
      </c>
      <c r="V397" s="73">
        <f>IFERROR(INDEX(Table5[Detectability],MATCH(O397,Table5[Keyword],0)),IFERROR(INDEX(Table13[Default Detectability],MATCH(C397,Table13[Equipment Class],0)),6))</f>
        <v>4</v>
      </c>
      <c r="W397" s="73">
        <f t="shared" si="24"/>
        <v>1</v>
      </c>
      <c r="X397" s="75">
        <f t="shared" si="25"/>
        <v>28</v>
      </c>
      <c r="Y397" s="74" t="str">
        <f>IFERROR(INDEX(Table10[Recommended Action],MATCH(O397,Table10[Keyword],0)),"Review failure &amp; perform RCA")</f>
        <v>Review failure &amp; perform RCA</v>
      </c>
      <c r="Z397" s="11" t="s">
        <v>14271</v>
      </c>
      <c r="AA397" s="31" t="s">
        <v>14353</v>
      </c>
      <c r="AB397" s="31" t="s">
        <v>14453</v>
      </c>
      <c r="AC397" s="73" t="str">
        <f t="shared" si="26"/>
        <v>Low</v>
      </c>
      <c r="AD397" s="76">
        <v>46203</v>
      </c>
      <c r="AE397" s="75">
        <f>Unique_Data[[#This Row],[Severity (S)]]</f>
        <v>7</v>
      </c>
      <c r="AF397" s="75" cm="1">
        <f t="array" ref="AF39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97" s="75" cm="1">
        <f t="array" ref="AG39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97" s="75">
        <f t="shared" si="27"/>
        <v>14</v>
      </c>
      <c r="AI397" s="77" t="str" cm="1">
        <f t="array" aca="1" ref="AI397" ca="1">_xlfn.IFS(ISBLANK(Unique_Data[[#This Row],[Updated Action]]),"Open",NOT(ISBLANK(Unique_Data[[#This Row],[Updated Action]])),"Finished",AND(NOT(ISBLANK(Unique_Data[[#This Row],[Updated Action]])),Unique_Data[[#This Row],[Due date]]&gt;=TODAY()),"In Progress",Unique_Data[[#This Row],[Due date]]&lt;TODAY(),"Overdue")</f>
        <v>Finished</v>
      </c>
      <c r="AJ397" s="33"/>
    </row>
    <row r="398" spans="1:36">
      <c r="A398" s="11">
        <v>1300000253</v>
      </c>
      <c r="B398" s="11" t="s">
        <v>11</v>
      </c>
      <c r="C398" s="11" t="s">
        <v>12</v>
      </c>
      <c r="D398" s="12">
        <v>46160</v>
      </c>
      <c r="E398" s="11" t="s">
        <v>13</v>
      </c>
      <c r="F398"/>
      <c r="G398"/>
      <c r="H398" s="35" t="s">
        <v>119</v>
      </c>
      <c r="I398" s="71">
        <v>46160.319444444445</v>
      </c>
      <c r="J398" s="71">
        <v>46160.326388888891</v>
      </c>
      <c r="K398" s="11">
        <v>0.17</v>
      </c>
      <c r="L398" s="72">
        <v>46143</v>
      </c>
      <c r="M398" s="73">
        <f>_xlfn.ISOWEEKNUM(Unique_Data[[#This Row],[Created On]])</f>
        <v>21</v>
      </c>
      <c r="N398" s="73">
        <f>60*Unique_Data[[#This Row],[Downtime (hr.)]]</f>
        <v>10.200000000000001</v>
      </c>
      <c r="O398" s="73" t="str" cm="1">
        <f t="array" ref="O398">_xlfn.LET(
    _xlpm.text, LOWER(H398),
    _xlpm.keywords, Table2[Keyword],
    _xlpm.score,
        _xlfn.BYROW(_xlpm.keywords,
            _xlfn.LAMBDA(_xlpm.k,
                SUM(--ISNUMBER(SEARCH(_xlfn.TEXTSPLIT(LOWER(_xlpm.k)," "), _xlpm.text)))
            )
        ),
    _xlpm.bestMatch, _xlfn.XMATCH(MAX(_xlpm.score), _xlpm.score),
    IF(MAX(_xlpm.score)=0, "Other", INDEX(_xlpm.keywords, _xlpm.bestMatch))
)</f>
        <v>No Gantry</v>
      </c>
      <c r="P398" s="73" t="str">
        <f>IFERROR(INDEX(Table11[Failure Mode],MATCH(O398,Table11[Keyword],0)),"General Failure Mode")</f>
        <v>Gantry Motion Failure</v>
      </c>
      <c r="Q398" s="74" t="str">
        <f>IFERROR(INDEX(Table12[Failure Effect],MATCH(P398,Table12[Failure Mode],0)),"Operational performance degradation and need for maintenance review.")</f>
        <v>Equipment cannot travel to position, causing job delay, queue buildup, and lower productivity.</v>
      </c>
      <c r="R398" s="73">
        <f>IFERROR(INDEX(Table13[Base Severity],MATCH(C398,Table13[Equipment Class],0)),6)</f>
        <v>9</v>
      </c>
      <c r="S398" s="73">
        <f>IFERROR(INDEX(Table2[Severity],MATCH(O398,Table2[Keyword],0)),0)</f>
        <v>6</v>
      </c>
      <c r="T398" s="73">
        <f>IFERROR(LOOKUP(N398,Table6[Minutes],Table6[Severity]),0)</f>
        <v>4</v>
      </c>
      <c r="U398" s="73">
        <f>MAX(ROUNDUP(AVERAGE(R398,T398),0),Unique_Data[[#This Row],[Keyword Severity]])</f>
        <v>7</v>
      </c>
      <c r="V398" s="73">
        <f>IFERROR(INDEX(Table5[Detectability],MATCH(O398,Table5[Keyword],0)),IFERROR(INDEX(Table13[Default Detectability],MATCH(C398,Table13[Equipment Class],0)),6))</f>
        <v>3</v>
      </c>
      <c r="W398" s="73">
        <f t="shared" si="24"/>
        <v>1</v>
      </c>
      <c r="X398" s="75">
        <f t="shared" si="25"/>
        <v>21</v>
      </c>
      <c r="Y398" s="74" t="str">
        <f>IFERROR(INDEX(Table10[Recommended Action],MATCH(O398,Table10[Keyword],0)),"Review failure &amp; perform RCA")</f>
        <v>Inspect busbar/limit switches, travel drives and interlocks; test inverter and alignment.</v>
      </c>
      <c r="Z398" s="11" t="s">
        <v>14271</v>
      </c>
      <c r="AA398" s="31" t="s">
        <v>14618</v>
      </c>
      <c r="AB398" s="31" t="s">
        <v>14614</v>
      </c>
      <c r="AC398" s="73" t="str">
        <f t="shared" si="26"/>
        <v>Low</v>
      </c>
      <c r="AD398" s="76">
        <v>46203</v>
      </c>
      <c r="AE398" s="75">
        <f>Unique_Data[[#This Row],[Severity (S)]]</f>
        <v>7</v>
      </c>
      <c r="AF398" s="75" cm="1">
        <f t="array" ref="AF39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398" s="75" cm="1">
        <f t="array" ref="AG39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398" s="75">
        <f t="shared" si="27"/>
        <v>14</v>
      </c>
      <c r="AI398" s="77" t="str" cm="1">
        <f t="array" aca="1" ref="AI398" ca="1">_xlfn.IFS(ISBLANK(Unique_Data[[#This Row],[Updated Action]]),"Open",NOT(ISBLANK(Unique_Data[[#This Row],[Updated Action]])),"Finished",AND(NOT(ISBLANK(Unique_Data[[#This Row],[Updated Action]])),Unique_Data[[#This Row],[Due date]]&gt;=TODAY()),"In Progress",Unique_Data[[#This Row],[Due date]]&lt;TODAY(),"Overdue")</f>
        <v>Finished</v>
      </c>
      <c r="AJ398" s="33"/>
    </row>
    <row r="399" spans="1:36">
      <c r="A399" s="11">
        <v>1300000254</v>
      </c>
      <c r="B399" s="11" t="s">
        <v>20</v>
      </c>
      <c r="C399" s="11" t="s">
        <v>16</v>
      </c>
      <c r="D399" s="12">
        <v>46160</v>
      </c>
      <c r="E399" s="11" t="s">
        <v>13</v>
      </c>
      <c r="F399"/>
      <c r="G399"/>
      <c r="H399" s="35" t="s">
        <v>336</v>
      </c>
      <c r="I399" s="71">
        <v>46160.965277777781</v>
      </c>
      <c r="J399" s="71">
        <v>46160.979166666664</v>
      </c>
      <c r="K399" s="11">
        <v>0.33</v>
      </c>
      <c r="L399" s="72">
        <v>46143</v>
      </c>
      <c r="M399" s="73">
        <f>_xlfn.ISOWEEKNUM(Unique_Data[[#This Row],[Created On]])</f>
        <v>21</v>
      </c>
      <c r="N399" s="73">
        <f>60*Unique_Data[[#This Row],[Downtime (hr.)]]</f>
        <v>19.8</v>
      </c>
      <c r="O399" s="73" t="str" cm="1">
        <f t="array" ref="O399">_xlfn.LET(
    _xlpm.text, LOWER(H399),
    _xlpm.keywords, Table2[Keyword],
    _xlpm.score,
        _xlfn.BYROW(_xlpm.keywords,
            _xlfn.LAMBDA(_xlpm.k,
                SUM(--ISNUMBER(SEARCH(_xlfn.TEXTSPLIT(LOWER(_xlpm.k)," "), _xlpm.text)))
            )
        ),
    _xlpm.bestMatch, _xlfn.XMATCH(MAX(_xlpm.score), _xlpm.score),
    IF(MAX(_xlpm.score)=0, "Other", INDEX(_xlpm.keywords, _xlpm.bestMatch))
)</f>
        <v>Engine Start</v>
      </c>
      <c r="P399" s="73" t="str">
        <f>IFERROR(INDEX(Table11[Failure Mode],MATCH(O399,Table11[Keyword],0)),"General Failure Mode")</f>
        <v>Engine Start Failure</v>
      </c>
      <c r="Q399" s="74" t="str">
        <f>IFERROR(INDEX(Table12[Failure Effect],MATCH(P399,Table12[Failure Mode],0)),"Operational performance degradation and need for maintenance review.")</f>
        <v>Equipment cannot be put into service, causing startup delay and lost operating time.</v>
      </c>
      <c r="R399" s="73">
        <f>IFERROR(INDEX(Table13[Base Severity],MATCH(C399,Table13[Equipment Class],0)),6)</f>
        <v>8</v>
      </c>
      <c r="S399" s="73">
        <f>IFERROR(INDEX(Table2[Severity],MATCH(O399,Table2[Keyword],0)),0)</f>
        <v>6</v>
      </c>
      <c r="T399" s="73">
        <f>IFERROR(LOOKUP(N399,Table6[Minutes],Table6[Severity]),0)</f>
        <v>4</v>
      </c>
      <c r="U399" s="73">
        <f>MAX(ROUNDUP(AVERAGE(R399,T399),0),Unique_Data[[#This Row],[Keyword Severity]])</f>
        <v>6</v>
      </c>
      <c r="V399" s="73">
        <f>IFERROR(INDEX(Table5[Detectability],MATCH(O399,Table5[Keyword],0)),IFERROR(INDEX(Table13[Default Detectability],MATCH(C399,Table13[Equipment Class],0)),6))</f>
        <v>4</v>
      </c>
      <c r="W399" s="73">
        <f t="shared" si="24"/>
        <v>2</v>
      </c>
      <c r="X399" s="75">
        <f t="shared" si="25"/>
        <v>48</v>
      </c>
      <c r="Y399" s="74" t="str">
        <f>IFERROR(INDEX(Table10[Recommended Action],MATCH(O399,Table10[Keyword],0)),"Review failure &amp; perform RCA")</f>
        <v>Check battery voltage, starter relay and ECU inputs; verify enable interlocks.</v>
      </c>
      <c r="Z399" s="11" t="s">
        <v>14271</v>
      </c>
      <c r="AA399" s="31" t="s">
        <v>14386</v>
      </c>
      <c r="AB399" s="31" t="s">
        <v>14522</v>
      </c>
      <c r="AC399" s="73" t="str">
        <f t="shared" si="26"/>
        <v>Low</v>
      </c>
      <c r="AD399" s="76">
        <v>46203</v>
      </c>
      <c r="AE399" s="75">
        <f>Unique_Data[[#This Row],[Severity (S)]]</f>
        <v>6</v>
      </c>
      <c r="AF399" s="75" cm="1">
        <f t="array" ref="AF39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399" s="75" cm="1">
        <f t="array" ref="AG39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399" s="75">
        <f t="shared" si="27"/>
        <v>48</v>
      </c>
      <c r="AI399" s="77" t="str" cm="1">
        <f t="array" aca="1" ref="AI399" ca="1">_xlfn.IFS(ISBLANK(Unique_Data[[#This Row],[Updated Action]]),"Open",NOT(ISBLANK(Unique_Data[[#This Row],[Updated Action]])),"Finished",AND(NOT(ISBLANK(Unique_Data[[#This Row],[Updated Action]])),Unique_Data[[#This Row],[Due date]]&gt;=TODAY()),"In Progress",Unique_Data[[#This Row],[Due date]]&lt;TODAY(),"Overdue")</f>
        <v>Finished</v>
      </c>
      <c r="AJ399" s="33"/>
    </row>
    <row r="400" spans="1:36">
      <c r="A400" s="11">
        <v>1300000255</v>
      </c>
      <c r="B400" s="11" t="s">
        <v>99</v>
      </c>
      <c r="C400" s="11" t="s">
        <v>16</v>
      </c>
      <c r="D400" s="12">
        <v>46161</v>
      </c>
      <c r="E400" s="11" t="s">
        <v>13</v>
      </c>
      <c r="F400"/>
      <c r="G400"/>
      <c r="H400" s="35" t="s">
        <v>123</v>
      </c>
      <c r="I400" s="71">
        <v>46161.461805555555</v>
      </c>
      <c r="J400" s="71">
        <v>46161.472222222219</v>
      </c>
      <c r="K400" s="11">
        <v>0.25</v>
      </c>
      <c r="L400" s="72">
        <v>46143</v>
      </c>
      <c r="M400" s="73">
        <f>_xlfn.ISOWEEKNUM(Unique_Data[[#This Row],[Created On]])</f>
        <v>21</v>
      </c>
      <c r="N400" s="73">
        <f>60*Unique_Data[[#This Row],[Downtime (hr.)]]</f>
        <v>15</v>
      </c>
      <c r="O400" s="73" t="str" cm="1">
        <f t="array" ref="O400">_xlfn.LET(
    _xlpm.text, LOWER(H400),
    _xlpm.keywords, Table2[Keyword],
    _xlpm.score,
        _xlfn.BYROW(_xlpm.keywords,
            _xlfn.LAMBDA(_xlpm.k,
                SUM(--ISNUMBER(SEARCH(_xlfn.TEXTSPLIT(LOWER(_xlpm.k)," "), _xlpm.text)))
            )
        ),
    _xlpm.bestMatch, _xlfn.XMATCH(MAX(_xlpm.score), _xlpm.score),
    IF(MAX(_xlpm.score)=0, "Other", INDEX(_xlpm.keywords, _xlpm.bestMatch))
)</f>
        <v>No Trolley</v>
      </c>
      <c r="P400" s="73" t="str">
        <f>IFERROR(INDEX(Table11[Failure Mode],MATCH(O400,Table11[Keyword],0)),"General Failure Mode")</f>
        <v>Trolley Motion Failure</v>
      </c>
      <c r="Q400" s="74" t="str">
        <f>IFERROR(INDEX(Table12[Failure Effect],MATCH(P400,Table12[Failure Mode],0)),"Operational performance degradation and need for maintenance review.")</f>
        <v>Inability to position spreader correctly, cycle interruption, and handling delay.</v>
      </c>
      <c r="R400" s="73">
        <f>IFERROR(INDEX(Table13[Base Severity],MATCH(C400,Table13[Equipment Class],0)),6)</f>
        <v>8</v>
      </c>
      <c r="S400" s="73">
        <f>IFERROR(INDEX(Table2[Severity],MATCH(O400,Table2[Keyword],0)),0)</f>
        <v>6</v>
      </c>
      <c r="T400" s="73">
        <f>IFERROR(LOOKUP(N400,Table6[Minutes],Table6[Severity]),0)</f>
        <v>4</v>
      </c>
      <c r="U400" s="73">
        <f>MAX(ROUNDUP(AVERAGE(R400,T400),0),Unique_Data[[#This Row],[Keyword Severity]])</f>
        <v>6</v>
      </c>
      <c r="V400" s="73">
        <f>IFERROR(INDEX(Table5[Detectability],MATCH(O400,Table5[Keyword],0)),IFERROR(INDEX(Table13[Default Detectability],MATCH(C400,Table13[Equipment Class],0)),6))</f>
        <v>3</v>
      </c>
      <c r="W400" s="73">
        <f t="shared" si="24"/>
        <v>3</v>
      </c>
      <c r="X400" s="75">
        <f t="shared" si="25"/>
        <v>54</v>
      </c>
      <c r="Y400" s="74" t="str">
        <f>IFERROR(INDEX(Table10[Recommended Action],MATCH(O400,Table10[Keyword],0)),"Review failure &amp; perform RCA")</f>
        <v>Inspect trolley drives, cable reels and limit switches; test trolley inverter.</v>
      </c>
      <c r="Z400" s="11" t="s">
        <v>14271</v>
      </c>
      <c r="AA400" s="31" t="s">
        <v>14619</v>
      </c>
      <c r="AB400" s="31" t="s">
        <v>14408</v>
      </c>
      <c r="AC400" s="73" t="str">
        <f t="shared" si="26"/>
        <v>Low</v>
      </c>
      <c r="AD400" s="76">
        <v>46203</v>
      </c>
      <c r="AE400" s="75">
        <f>Unique_Data[[#This Row],[Severity (S)]]</f>
        <v>6</v>
      </c>
      <c r="AF400" s="75" cm="1">
        <f t="array" ref="AF40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00" s="75" cm="1">
        <f t="array" ref="AG40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00" s="75">
        <f t="shared" si="27"/>
        <v>54</v>
      </c>
      <c r="AI400" s="77" t="str" cm="1">
        <f t="array" aca="1" ref="AI400" ca="1">_xlfn.IFS(ISBLANK(Unique_Data[[#This Row],[Updated Action]]),"Open",NOT(ISBLANK(Unique_Data[[#This Row],[Updated Action]])),"Finished",AND(NOT(ISBLANK(Unique_Data[[#This Row],[Updated Action]])),Unique_Data[[#This Row],[Due date]]&gt;=TODAY()),"In Progress",Unique_Data[[#This Row],[Due date]]&lt;TODAY(),"Overdue")</f>
        <v>Finished</v>
      </c>
      <c r="AJ400" s="33"/>
    </row>
    <row r="401" spans="1:36">
      <c r="A401" s="11">
        <v>1300000256</v>
      </c>
      <c r="B401" s="11" t="s">
        <v>114</v>
      </c>
      <c r="C401" s="11" t="s">
        <v>16</v>
      </c>
      <c r="D401" s="12">
        <v>46161</v>
      </c>
      <c r="E401" s="11" t="s">
        <v>13</v>
      </c>
      <c r="F401"/>
      <c r="G401"/>
      <c r="H401" s="35" t="s">
        <v>337</v>
      </c>
      <c r="I401" s="71">
        <v>46161.520833333336</v>
      </c>
      <c r="J401" s="71">
        <v>46161.527777777781</v>
      </c>
      <c r="K401" s="11">
        <v>0.17</v>
      </c>
      <c r="L401" s="72">
        <v>46143</v>
      </c>
      <c r="M401" s="73">
        <f>_xlfn.ISOWEEKNUM(Unique_Data[[#This Row],[Created On]])</f>
        <v>21</v>
      </c>
      <c r="N401" s="73">
        <f>60*Unique_Data[[#This Row],[Downtime (hr.)]]</f>
        <v>10.200000000000001</v>
      </c>
      <c r="O401" s="73" t="str" cm="1">
        <f t="array" ref="O401">_xlfn.LET(
    _xlpm.text, LOWER(H401),
    _xlpm.keywords, Table2[Keyword],
    _xlpm.score,
        _xlfn.BYROW(_xlpm.keywords,
            _xlfn.LAMBDA(_xlpm.k,
                SUM(--ISNUMBER(SEARCH(_xlfn.TEXTSPLIT(LOWER(_xlpm.k)," "), _xlpm.text)))
            )
        ),
    _xlpm.bestMatch, _xlfn.XMATCH(MAX(_xlpm.score), _xlpm.score),
    IF(MAX(_xlpm.score)=0, "Other", INDEX(_xlpm.keywords, _xlpm.bestMatch))
)</f>
        <v>No Trolley</v>
      </c>
      <c r="P401" s="73" t="str">
        <f>IFERROR(INDEX(Table11[Failure Mode],MATCH(O401,Table11[Keyword],0)),"General Failure Mode")</f>
        <v>Trolley Motion Failure</v>
      </c>
      <c r="Q401" s="74" t="str">
        <f>IFERROR(INDEX(Table12[Failure Effect],MATCH(P401,Table12[Failure Mode],0)),"Operational performance degradation and need for maintenance review.")</f>
        <v>Inability to position spreader correctly, cycle interruption, and handling delay.</v>
      </c>
      <c r="R401" s="73">
        <f>IFERROR(INDEX(Table13[Base Severity],MATCH(C401,Table13[Equipment Class],0)),6)</f>
        <v>8</v>
      </c>
      <c r="S401" s="73">
        <f>IFERROR(INDEX(Table2[Severity],MATCH(O401,Table2[Keyword],0)),0)</f>
        <v>6</v>
      </c>
      <c r="T401" s="73">
        <f>IFERROR(LOOKUP(N401,Table6[Minutes],Table6[Severity]),0)</f>
        <v>4</v>
      </c>
      <c r="U401" s="73">
        <f>MAX(ROUNDUP(AVERAGE(R401,T401),0),Unique_Data[[#This Row],[Keyword Severity]])</f>
        <v>6</v>
      </c>
      <c r="V401" s="73">
        <f>IFERROR(INDEX(Table5[Detectability],MATCH(O401,Table5[Keyword],0)),IFERROR(INDEX(Table13[Default Detectability],MATCH(C401,Table13[Equipment Class],0)),6))</f>
        <v>3</v>
      </c>
      <c r="W401" s="73">
        <f t="shared" si="24"/>
        <v>1</v>
      </c>
      <c r="X401" s="75">
        <f t="shared" si="25"/>
        <v>18</v>
      </c>
      <c r="Y401" s="74" t="str">
        <f>IFERROR(INDEX(Table10[Recommended Action],MATCH(O401,Table10[Keyword],0)),"Review failure &amp; perform RCA")</f>
        <v>Inspect trolley drives, cable reels and limit switches; test trolley inverter.</v>
      </c>
      <c r="Z401" s="11" t="s">
        <v>14271</v>
      </c>
      <c r="AA401" s="31" t="s">
        <v>14614</v>
      </c>
      <c r="AB401" s="31" t="s">
        <v>14615</v>
      </c>
      <c r="AC401" s="73" t="str">
        <f t="shared" si="26"/>
        <v>Low</v>
      </c>
      <c r="AD401" s="76">
        <v>46203</v>
      </c>
      <c r="AE401" s="75">
        <f>Unique_Data[[#This Row],[Severity (S)]]</f>
        <v>6</v>
      </c>
      <c r="AF401" s="75" cm="1">
        <f t="array" ref="AF40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01" s="75" cm="1">
        <f t="array" ref="AG40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01" s="75">
        <f t="shared" si="27"/>
        <v>18</v>
      </c>
      <c r="AI401" s="77" t="str" cm="1">
        <f t="array" aca="1" ref="AI401" ca="1">_xlfn.IFS(ISBLANK(Unique_Data[[#This Row],[Updated Action]]),"Open",NOT(ISBLANK(Unique_Data[[#This Row],[Updated Action]])),"Finished",AND(NOT(ISBLANK(Unique_Data[[#This Row],[Updated Action]])),Unique_Data[[#This Row],[Due date]]&gt;=TODAY()),"In Progress",Unique_Data[[#This Row],[Due date]]&lt;TODAY(),"Overdue")</f>
        <v>Finished</v>
      </c>
      <c r="AJ401" s="33"/>
    </row>
    <row r="402" spans="1:36">
      <c r="A402" s="11">
        <v>1300000258</v>
      </c>
      <c r="B402" s="11" t="s">
        <v>40</v>
      </c>
      <c r="C402" s="11" t="s">
        <v>16</v>
      </c>
      <c r="D402" s="12">
        <v>46162</v>
      </c>
      <c r="E402" s="11" t="s">
        <v>13</v>
      </c>
      <c r="F402"/>
      <c r="G402"/>
      <c r="H402" s="35" t="s">
        <v>338</v>
      </c>
      <c r="I402" s="71">
        <v>46162.701388888891</v>
      </c>
      <c r="J402" s="71">
        <v>46162.708333333336</v>
      </c>
      <c r="K402" s="11">
        <v>0.17</v>
      </c>
      <c r="L402" s="72">
        <v>46143</v>
      </c>
      <c r="M402" s="73">
        <f>_xlfn.ISOWEEKNUM(Unique_Data[[#This Row],[Created On]])</f>
        <v>21</v>
      </c>
      <c r="N402" s="73">
        <f>60*Unique_Data[[#This Row],[Downtime (hr.)]]</f>
        <v>10.200000000000001</v>
      </c>
      <c r="O402" s="73" t="str" cm="1">
        <f t="array" ref="O402">_xlfn.LET(
    _xlpm.text, LOWER(H402),
    _xlpm.keywords, Table2[Keyword],
    _xlpm.score,
        _xlfn.BYROW(_xlpm.keywords,
            _xlfn.LAMBDA(_xlpm.k,
                SUM(--ISNUMBER(SEARCH(_xlfn.TEXTSPLIT(LOWER(_xlpm.k)," "), _xlpm.text)))
            )
        ),
    _xlpm.bestMatch, _xlfn.XMATCH(MAX(_xlpm.score), _xlpm.score),
    IF(MAX(_xlpm.score)=0, "Other", INDEX(_xlpm.keywords, _xlpm.bestMatch))
)</f>
        <v>No Hoist</v>
      </c>
      <c r="P402" s="73" t="str">
        <f>IFERROR(INDEX(Table11[Failure Mode],MATCH(O402,Table11[Keyword],0)),"General Failure Mode")</f>
        <v>Hoist Motion Failure</v>
      </c>
      <c r="Q402" s="74" t="str">
        <f>IFERROR(INDEX(Table12[Failure Effect],MATCH(P402,Table12[Failure Mode],0)),"Operational performance degradation and need for maintenance review.")</f>
        <v>Unable to lift/lower load, container handling interruption, and berth or yard productivity loss.</v>
      </c>
      <c r="R402" s="73">
        <f>IFERROR(INDEX(Table13[Base Severity],MATCH(C402,Table13[Equipment Class],0)),6)</f>
        <v>8</v>
      </c>
      <c r="S402" s="73">
        <f>IFERROR(INDEX(Table2[Severity],MATCH(O402,Table2[Keyword],0)),0)</f>
        <v>6</v>
      </c>
      <c r="T402" s="73">
        <f>IFERROR(LOOKUP(N402,Table6[Minutes],Table6[Severity]),0)</f>
        <v>4</v>
      </c>
      <c r="U402" s="73">
        <f>MAX(ROUNDUP(AVERAGE(R402,T402),0),Unique_Data[[#This Row],[Keyword Severity]])</f>
        <v>6</v>
      </c>
      <c r="V402" s="73">
        <f>IFERROR(INDEX(Table5[Detectability],MATCH(O402,Table5[Keyword],0)),IFERROR(INDEX(Table13[Default Detectability],MATCH(C402,Table13[Equipment Class],0)),6))</f>
        <v>3</v>
      </c>
      <c r="W402" s="73">
        <f t="shared" si="24"/>
        <v>6</v>
      </c>
      <c r="X402" s="75">
        <f t="shared" si="25"/>
        <v>108</v>
      </c>
      <c r="Y402" s="74" t="str">
        <f>IFERROR(INDEX(Table10[Recommended Action],MATCH(O402,Table10[Keyword],0)),"Review failure &amp; perform RCA")</f>
        <v>Check hoist brakes, over-travel limit switches, inverter alarms, motor and encoder.</v>
      </c>
      <c r="Z402" s="11" t="s">
        <v>14271</v>
      </c>
      <c r="AA402" s="31" t="s">
        <v>14362</v>
      </c>
      <c r="AB402" s="31" t="s">
        <v>14363</v>
      </c>
      <c r="AC402" s="73" t="str">
        <f t="shared" si="26"/>
        <v>Medium</v>
      </c>
      <c r="AD402" s="76">
        <v>46108</v>
      </c>
      <c r="AE402" s="75">
        <f>Unique_Data[[#This Row],[Severity (S)]]</f>
        <v>6</v>
      </c>
      <c r="AF402" s="75" cm="1">
        <f t="array" ref="AF40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02" s="75" cm="1">
        <f t="array" ref="AG40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402" s="75">
        <f t="shared" si="27"/>
        <v>108</v>
      </c>
      <c r="AI402" s="77" t="str" cm="1">
        <f t="array" aca="1" ref="AI402" ca="1">_xlfn.IFS(ISBLANK(Unique_Data[[#This Row],[Updated Action]]),"Open",NOT(ISBLANK(Unique_Data[[#This Row],[Updated Action]])),"Finished",AND(NOT(ISBLANK(Unique_Data[[#This Row],[Updated Action]])),Unique_Data[[#This Row],[Due date]]&gt;=TODAY()),"In Progress",Unique_Data[[#This Row],[Due date]]&lt;TODAY(),"Overdue")</f>
        <v>Finished</v>
      </c>
      <c r="AJ402" s="33"/>
    </row>
    <row r="403" spans="1:36">
      <c r="A403" s="11">
        <v>1300000259</v>
      </c>
      <c r="B403" s="11" t="s">
        <v>15</v>
      </c>
      <c r="C403" s="11" t="s">
        <v>16</v>
      </c>
      <c r="D403" s="12">
        <v>46163</v>
      </c>
      <c r="E403" s="11" t="s">
        <v>13</v>
      </c>
      <c r="F403"/>
      <c r="G403"/>
      <c r="H403" s="35" t="s">
        <v>339</v>
      </c>
      <c r="I403" s="71">
        <v>46162.208344907405</v>
      </c>
      <c r="J403" s="71">
        <v>46162.215277777781</v>
      </c>
      <c r="K403" s="11">
        <v>0.17</v>
      </c>
      <c r="L403" s="72">
        <v>46143</v>
      </c>
      <c r="M403" s="73">
        <f>_xlfn.ISOWEEKNUM(Unique_Data[[#This Row],[Created On]])</f>
        <v>21</v>
      </c>
      <c r="N403" s="73">
        <f>60*Unique_Data[[#This Row],[Downtime (hr.)]]</f>
        <v>10.200000000000001</v>
      </c>
      <c r="O403" s="73" t="str" cm="1">
        <f t="array" ref="O403">_xlfn.LET(
    _xlpm.text, LOWER(H403),
    _xlpm.keywords, Table2[Keyword],
    _xlpm.score,
        _xlfn.BYROW(_xlpm.keywords,
            _xlfn.LAMBDA(_xlpm.k,
                SUM(--ISNUMBER(SEARCH(_xlfn.TEXTSPLIT(LOWER(_xlpm.k)," "), _xlpm.text)))
            )
        ),
    _xlpm.bestMatch, _xlfn.XMATCH(MAX(_xlpm.score), _xlpm.score),
    IF(MAX(_xlpm.score)=0, "Other", INDEX(_xlpm.keywords, _xlpm.bestMatch))
)</f>
        <v>No Gantry</v>
      </c>
      <c r="P403" s="73" t="str">
        <f>IFERROR(INDEX(Table11[Failure Mode],MATCH(O403,Table11[Keyword],0)),"General Failure Mode")</f>
        <v>Gantry Motion Failure</v>
      </c>
      <c r="Q403" s="74" t="str">
        <f>IFERROR(INDEX(Table12[Failure Effect],MATCH(P403,Table12[Failure Mode],0)),"Operational performance degradation and need for maintenance review.")</f>
        <v>Equipment cannot travel to position, causing job delay, queue buildup, and lower productivity.</v>
      </c>
      <c r="R403" s="73">
        <f>IFERROR(INDEX(Table13[Base Severity],MATCH(C403,Table13[Equipment Class],0)),6)</f>
        <v>8</v>
      </c>
      <c r="S403" s="73">
        <f>IFERROR(INDEX(Table2[Severity],MATCH(O403,Table2[Keyword],0)),0)</f>
        <v>6</v>
      </c>
      <c r="T403" s="73">
        <f>IFERROR(LOOKUP(N403,Table6[Minutes],Table6[Severity]),0)</f>
        <v>4</v>
      </c>
      <c r="U403" s="73">
        <f>MAX(ROUNDUP(AVERAGE(R403,T403),0),Unique_Data[[#This Row],[Keyword Severity]])</f>
        <v>6</v>
      </c>
      <c r="V403" s="73">
        <f>IFERROR(INDEX(Table5[Detectability],MATCH(O403,Table5[Keyword],0)),IFERROR(INDEX(Table13[Default Detectability],MATCH(C403,Table13[Equipment Class],0)),6))</f>
        <v>3</v>
      </c>
      <c r="W403" s="73">
        <f t="shared" si="24"/>
        <v>8</v>
      </c>
      <c r="X403" s="75">
        <f t="shared" si="25"/>
        <v>144</v>
      </c>
      <c r="Y403" s="74" t="str">
        <f>IFERROR(INDEX(Table10[Recommended Action],MATCH(O403,Table10[Keyword],0)),"Review failure &amp; perform RCA")</f>
        <v>Inspect busbar/limit switches, travel drives and interlocks; test inverter and alignment.</v>
      </c>
      <c r="Z403" s="11" t="s">
        <v>14271</v>
      </c>
      <c r="AC403" s="73" t="str">
        <f t="shared" si="26"/>
        <v>Medium</v>
      </c>
      <c r="AD403" s="76">
        <v>46009</v>
      </c>
      <c r="AE403" s="75">
        <f>Unique_Data[[#This Row],[Severity (S)]]</f>
        <v>6</v>
      </c>
      <c r="AF403" s="75" cm="1">
        <f t="array" ref="AF40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03" s="75" cm="1">
        <f t="array" ref="AG40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403" s="75">
        <f t="shared" si="27"/>
        <v>144</v>
      </c>
      <c r="AI403" s="77" t="str" cm="1">
        <f t="array" aca="1" ref="AI403" ca="1">_xlfn.IFS(ISBLANK(Unique_Data[[#This Row],[Updated Action]]),"Open",NOT(ISBLANK(Unique_Data[[#This Row],[Updated Action]])),"Finished",AND(NOT(ISBLANK(Unique_Data[[#This Row],[Updated Action]])),Unique_Data[[#This Row],[Due date]]&gt;=TODAY()),"In Progress",Unique_Data[[#This Row],[Due date]]&lt;TODAY(),"Overdue")</f>
        <v>Open</v>
      </c>
      <c r="AJ403" s="33"/>
    </row>
    <row r="404" spans="1:36">
      <c r="A404" s="11">
        <v>1300000260</v>
      </c>
      <c r="B404" s="11" t="s">
        <v>27</v>
      </c>
      <c r="C404" s="11" t="s">
        <v>12</v>
      </c>
      <c r="D404" s="12">
        <v>46165</v>
      </c>
      <c r="E404" s="11" t="s">
        <v>13</v>
      </c>
      <c r="F404"/>
      <c r="G404"/>
      <c r="H404" s="35" t="s">
        <v>340</v>
      </c>
      <c r="I404" s="71">
        <v>46165.688090277778</v>
      </c>
      <c r="J404" s="71">
        <v>46165.698287037034</v>
      </c>
      <c r="K404" s="11">
        <v>0.24</v>
      </c>
      <c r="L404" s="72">
        <v>46143</v>
      </c>
      <c r="M404" s="73">
        <f>_xlfn.ISOWEEKNUM(Unique_Data[[#This Row],[Created On]])</f>
        <v>21</v>
      </c>
      <c r="N404" s="73">
        <f>60*Unique_Data[[#This Row],[Downtime (hr.)]]</f>
        <v>14.399999999999999</v>
      </c>
      <c r="O404" s="73" t="str" cm="1">
        <f t="array" ref="O404">_xlfn.LET(
    _xlpm.text, LOWER(H404),
    _xlpm.keywords, Table2[Keyword],
    _xlpm.score,
        _xlfn.BYROW(_xlpm.keywords,
            _xlfn.LAMBDA(_xlpm.k,
                SUM(--ISNUMBER(SEARCH(_xlfn.TEXTSPLIT(LOWER(_xlpm.k)," "), _xlpm.text)))
            )
        ),
    _xlpm.bestMatch, _xlfn.XMATCH(MAX(_xlpm.score), _xlpm.score),
    IF(MAX(_xlpm.score)=0, "Other", INDEX(_xlpm.keywords, _xlpm.bestMatch))
)</f>
        <v>Gate</v>
      </c>
      <c r="P404" s="73" t="str">
        <f>IFERROR(INDEX(Table11[Failure Mode],MATCH(O404,Table11[Keyword],0)),"General Failure Mode")</f>
        <v>Gate / Interlock Fault</v>
      </c>
      <c r="Q404" s="74" t="str">
        <f>IFERROR(INDEX(Table12[Failure Effect],MATCH(P404,Table12[Failure Mode],0)),"Operational performance degradation and need for maintenance review.")</f>
        <v>Access or permissive condition not met, causing motion inhibition and operational delay.</v>
      </c>
      <c r="R404" s="73">
        <f>IFERROR(INDEX(Table13[Base Severity],MATCH(C404,Table13[Equipment Class],0)),6)</f>
        <v>9</v>
      </c>
      <c r="S404" s="73">
        <f>IFERROR(INDEX(Table2[Severity],MATCH(O404,Table2[Keyword],0)),0)</f>
        <v>3</v>
      </c>
      <c r="T404" s="73">
        <f>IFERROR(LOOKUP(N404,Table6[Minutes],Table6[Severity]),0)</f>
        <v>4</v>
      </c>
      <c r="U404" s="73">
        <f>MAX(ROUNDUP(AVERAGE(R404,T404),0),Unique_Data[[#This Row],[Keyword Severity]])</f>
        <v>7</v>
      </c>
      <c r="V404" s="73">
        <f>IFERROR(INDEX(Table5[Detectability],MATCH(O404,Table5[Keyword],0)),IFERROR(INDEX(Table13[Default Detectability],MATCH(C404,Table13[Equipment Class],0)),6))</f>
        <v>4</v>
      </c>
      <c r="W404" s="73">
        <f t="shared" si="24"/>
        <v>1</v>
      </c>
      <c r="X404" s="75">
        <f t="shared" si="25"/>
        <v>28</v>
      </c>
      <c r="Y404" s="74" t="str">
        <f>IFERROR(INDEX(Table10[Recommended Action],MATCH(O404,Table10[Keyword],0)),"Review failure &amp; perform RCA")</f>
        <v>Service access/limit switches; lubricate and test interlocks.</v>
      </c>
      <c r="Z404" s="11" t="s">
        <v>14271</v>
      </c>
      <c r="AC404" s="73" t="str">
        <f t="shared" si="26"/>
        <v>Low</v>
      </c>
      <c r="AD404" s="76"/>
      <c r="AE404" s="75">
        <f>Unique_Data[[#This Row],[Severity (S)]]</f>
        <v>7</v>
      </c>
      <c r="AF404" s="75" cm="1">
        <f t="array" ref="AF40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04" s="75" cm="1">
        <f t="array" ref="AG40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04" s="75">
        <f t="shared" si="27"/>
        <v>28</v>
      </c>
      <c r="AI404" s="77" t="str" cm="1">
        <f t="array" aca="1" ref="AI404" ca="1">_xlfn.IFS(ISBLANK(Unique_Data[[#This Row],[Updated Action]]),"Open",NOT(ISBLANK(Unique_Data[[#This Row],[Updated Action]])),"Finished",AND(NOT(ISBLANK(Unique_Data[[#This Row],[Updated Action]])),Unique_Data[[#This Row],[Due date]]&gt;=TODAY()),"In Progress",Unique_Data[[#This Row],[Due date]]&lt;TODAY(),"Overdue")</f>
        <v>Open</v>
      </c>
      <c r="AJ404" s="33"/>
    </row>
    <row r="405" spans="1:36">
      <c r="A405" s="11">
        <v>1300000261</v>
      </c>
      <c r="B405" s="11" t="s">
        <v>27</v>
      </c>
      <c r="C405" s="11" t="s">
        <v>12</v>
      </c>
      <c r="D405" s="12">
        <v>46165</v>
      </c>
      <c r="E405" s="11" t="s">
        <v>13</v>
      </c>
      <c r="F405"/>
      <c r="G405"/>
      <c r="H405" s="35" t="s">
        <v>341</v>
      </c>
      <c r="I405" s="71">
        <v>46165.757627314815</v>
      </c>
      <c r="J405" s="71">
        <v>46165.771307870367</v>
      </c>
      <c r="K405" s="11">
        <v>0.33</v>
      </c>
      <c r="L405" s="72">
        <v>46143</v>
      </c>
      <c r="M405" s="73">
        <f>_xlfn.ISOWEEKNUM(Unique_Data[[#This Row],[Created On]])</f>
        <v>21</v>
      </c>
      <c r="N405" s="73">
        <f>60*Unique_Data[[#This Row],[Downtime (hr.)]]</f>
        <v>19.8</v>
      </c>
      <c r="O405" s="73" t="str" cm="1">
        <f t="array" ref="O405">_xlfn.LET(
    _xlpm.text, LOWER(H405),
    _xlpm.keywords, Table2[Keyword],
    _xlpm.score,
        _xlfn.BYROW(_xlpm.keywords,
            _xlfn.LAMBDA(_xlpm.k,
                SUM(--ISNUMBER(SEARCH(_xlfn.TEXTSPLIT(LOWER(_xlpm.k)," "), _xlpm.text)))
            )
        ),
    _xlpm.bestMatch, _xlfn.XMATCH(MAX(_xlpm.score), _xlpm.score),
    IF(MAX(_xlpm.score)=0, "Other", INDEX(_xlpm.keywords, _xlpm.bestMatch))
)</f>
        <v>No Hoist</v>
      </c>
      <c r="P405" s="73" t="str">
        <f>IFERROR(INDEX(Table11[Failure Mode],MATCH(O405,Table11[Keyword],0)),"General Failure Mode")</f>
        <v>Hoist Motion Failure</v>
      </c>
      <c r="Q405" s="74" t="str">
        <f>IFERROR(INDEX(Table12[Failure Effect],MATCH(P405,Table12[Failure Mode],0)),"Operational performance degradation and need for maintenance review.")</f>
        <v>Unable to lift/lower load, container handling interruption, and berth or yard productivity loss.</v>
      </c>
      <c r="R405" s="73">
        <f>IFERROR(INDEX(Table13[Base Severity],MATCH(C405,Table13[Equipment Class],0)),6)</f>
        <v>9</v>
      </c>
      <c r="S405" s="73">
        <f>IFERROR(INDEX(Table2[Severity],MATCH(O405,Table2[Keyword],0)),0)</f>
        <v>6</v>
      </c>
      <c r="T405" s="73">
        <f>IFERROR(LOOKUP(N405,Table6[Minutes],Table6[Severity]),0)</f>
        <v>4</v>
      </c>
      <c r="U405" s="73">
        <f>MAX(ROUNDUP(AVERAGE(R405,T405),0),Unique_Data[[#This Row],[Keyword Severity]])</f>
        <v>7</v>
      </c>
      <c r="V405" s="73">
        <f>IFERROR(INDEX(Table5[Detectability],MATCH(O405,Table5[Keyword],0)),IFERROR(INDEX(Table13[Default Detectability],MATCH(C405,Table13[Equipment Class],0)),6))</f>
        <v>3</v>
      </c>
      <c r="W405" s="73">
        <f t="shared" si="24"/>
        <v>6</v>
      </c>
      <c r="X405" s="75">
        <f t="shared" si="25"/>
        <v>126</v>
      </c>
      <c r="Y405" s="74" t="str">
        <f>IFERROR(INDEX(Table10[Recommended Action],MATCH(O405,Table10[Keyword],0)),"Review failure &amp; perform RCA")</f>
        <v>Check hoist brakes, over-travel limit switches, inverter alarms, motor and encoder.</v>
      </c>
      <c r="Z405" s="11" t="s">
        <v>14271</v>
      </c>
      <c r="AA405" s="31" t="s">
        <v>14620</v>
      </c>
      <c r="AB405" s="31" t="s">
        <v>14621</v>
      </c>
      <c r="AC405" s="73" t="str">
        <f t="shared" si="26"/>
        <v>Medium</v>
      </c>
      <c r="AD405" s="76">
        <v>46203</v>
      </c>
      <c r="AE405" s="75">
        <f>Unique_Data[[#This Row],[Severity (S)]]</f>
        <v>7</v>
      </c>
      <c r="AF405" s="75" cm="1">
        <f t="array" ref="AF40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05" s="75" cm="1">
        <f t="array" ref="AG40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05" s="75">
        <f t="shared" si="27"/>
        <v>28</v>
      </c>
      <c r="AI405" s="77" t="str" cm="1">
        <f t="array" aca="1" ref="AI405" ca="1">_xlfn.IFS(ISBLANK(Unique_Data[[#This Row],[Updated Action]]),"Open",NOT(ISBLANK(Unique_Data[[#This Row],[Updated Action]])),"Finished",AND(NOT(ISBLANK(Unique_Data[[#This Row],[Updated Action]])),Unique_Data[[#This Row],[Due date]]&gt;=TODAY()),"In Progress",Unique_Data[[#This Row],[Due date]]&lt;TODAY(),"Overdue")</f>
        <v>Finished</v>
      </c>
      <c r="AJ405" s="33"/>
    </row>
    <row r="406" spans="1:36">
      <c r="A406" s="11">
        <v>1300000262</v>
      </c>
      <c r="B406" s="11" t="s">
        <v>18</v>
      </c>
      <c r="C406" s="11" t="s">
        <v>12</v>
      </c>
      <c r="D406" s="12">
        <v>46166</v>
      </c>
      <c r="E406" s="11" t="s">
        <v>13</v>
      </c>
      <c r="F406"/>
      <c r="G406"/>
      <c r="H406" s="35" t="s">
        <v>342</v>
      </c>
      <c r="I406" s="71">
        <v>46166.131944444445</v>
      </c>
      <c r="J406" s="71">
        <v>46166.136111111111</v>
      </c>
      <c r="K406" s="11">
        <v>0.1</v>
      </c>
      <c r="L406" s="72">
        <v>46143</v>
      </c>
      <c r="M406" s="73">
        <f>_xlfn.ISOWEEKNUM(Unique_Data[[#This Row],[Created On]])</f>
        <v>21</v>
      </c>
      <c r="N406" s="73">
        <f>60*Unique_Data[[#This Row],[Downtime (hr.)]]</f>
        <v>6</v>
      </c>
      <c r="O406" s="73" t="str" cm="1">
        <f t="array" ref="O406">_xlfn.LET(
    _xlpm.text, LOWER(H406),
    _xlpm.keywords, Table2[Keyword],
    _xlpm.score,
        _xlfn.BYROW(_xlpm.keywords,
            _xlfn.LAMBDA(_xlpm.k,
                SUM(--ISNUMBER(SEARCH(_xlfn.TEXTSPLIT(LOWER(_xlpm.k)," "), _xlpm.text)))
            )
        ),
    _xlpm.bestMatch, _xlfn.XMATCH(MAX(_xlpm.score), _xlpm.score),
    IF(MAX(_xlpm.score)=0, "Other", INDEX(_xlpm.keywords, _xlpm.bestMatch))
)</f>
        <v>Slack</v>
      </c>
      <c r="P406" s="73" t="str">
        <f>IFERROR(INDEX(Table11[Failure Mode],MATCH(O406,Table11[Keyword],0)),"General Failure Mode")</f>
        <v>Slack / Tension Loss in System</v>
      </c>
      <c r="Q406" s="74" t="str">
        <f>IFERROR(INDEX(Table12[Failure Effect],MATCH(P406,Table12[Failure Mode],0)),"Operational performance degradation and need for maintenance review.")</f>
        <v>Operational performance degradation and need for maintenance review.</v>
      </c>
      <c r="R406" s="73">
        <f>IFERROR(INDEX(Table13[Base Severity],MATCH(C406,Table13[Equipment Class],0)),6)</f>
        <v>9</v>
      </c>
      <c r="S406" s="73">
        <f>IFERROR(INDEX(Table2[Severity],MATCH(O406,Table2[Keyword],0)),0)</f>
        <v>5</v>
      </c>
      <c r="T406" s="73">
        <f>IFERROR(LOOKUP(N406,Table6[Minutes],Table6[Severity]),0)</f>
        <v>3</v>
      </c>
      <c r="U406" s="73">
        <f>MAX(ROUNDUP(AVERAGE(R406,T406),0),Unique_Data[[#This Row],[Keyword Severity]])</f>
        <v>6</v>
      </c>
      <c r="V406" s="73">
        <f>IFERROR(INDEX(Table5[Detectability],MATCH(O406,Table5[Keyword],0)),IFERROR(INDEX(Table13[Default Detectability],MATCH(C406,Table13[Equipment Class],0)),6))</f>
        <v>3</v>
      </c>
      <c r="W406" s="73">
        <f t="shared" si="24"/>
        <v>1</v>
      </c>
      <c r="X406" s="75">
        <f t="shared" si="25"/>
        <v>18</v>
      </c>
      <c r="Y406" s="74" t="str">
        <f>IFERROR(INDEX(Table10[Recommended Action],MATCH(O406,Table10[Keyword],0)),"Review failure &amp; perform RCA")</f>
        <v>Check tensioning system, ropes/chains, and drums; adjust tension; inspect for wear and correct alignment.</v>
      </c>
      <c r="Z406" s="11" t="s">
        <v>14271</v>
      </c>
      <c r="AA406" s="31" t="s">
        <v>14362</v>
      </c>
      <c r="AB406" s="31" t="s">
        <v>14363</v>
      </c>
      <c r="AC406" s="73" t="str">
        <f t="shared" si="26"/>
        <v>Low</v>
      </c>
      <c r="AD406" s="76">
        <v>46108</v>
      </c>
      <c r="AE406" s="75">
        <f>Unique_Data[[#This Row],[Severity (S)]]</f>
        <v>6</v>
      </c>
      <c r="AF406" s="75" cm="1">
        <f t="array" ref="AF40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06" s="75" cm="1">
        <f t="array" ref="AG40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06" s="75">
        <f t="shared" si="27"/>
        <v>18</v>
      </c>
      <c r="AI406" s="77" t="str" cm="1">
        <f t="array" aca="1" ref="AI406" ca="1">_xlfn.IFS(ISBLANK(Unique_Data[[#This Row],[Updated Action]]),"Open",NOT(ISBLANK(Unique_Data[[#This Row],[Updated Action]])),"Finished",AND(NOT(ISBLANK(Unique_Data[[#This Row],[Updated Action]])),Unique_Data[[#This Row],[Due date]]&gt;=TODAY()),"In Progress",Unique_Data[[#This Row],[Due date]]&lt;TODAY(),"Overdue")</f>
        <v>Finished</v>
      </c>
      <c r="AJ406" s="33"/>
    </row>
    <row r="407" spans="1:36">
      <c r="A407" s="11">
        <v>1300000263</v>
      </c>
      <c r="B407" s="11" t="s">
        <v>11</v>
      </c>
      <c r="C407" s="11" t="s">
        <v>12</v>
      </c>
      <c r="D407" s="12">
        <v>46166</v>
      </c>
      <c r="E407" s="11" t="s">
        <v>13</v>
      </c>
      <c r="F407"/>
      <c r="G407"/>
      <c r="H407" s="35" t="s">
        <v>175</v>
      </c>
      <c r="I407" s="71">
        <v>46166.430555555555</v>
      </c>
      <c r="J407" s="71">
        <v>46166.434027777781</v>
      </c>
      <c r="K407" s="11">
        <v>0.08</v>
      </c>
      <c r="L407" s="72">
        <v>46143</v>
      </c>
      <c r="M407" s="73">
        <f>_xlfn.ISOWEEKNUM(Unique_Data[[#This Row],[Created On]])</f>
        <v>21</v>
      </c>
      <c r="N407" s="73">
        <f>60*Unique_Data[[#This Row],[Downtime (hr.)]]</f>
        <v>4.8</v>
      </c>
      <c r="O407" s="73" t="str" cm="1">
        <f t="array" ref="O407">_xlfn.LET(
    _xlpm.text, LOWER(H407),
    _xlpm.keywords, Table2[Keyword],
    _xlpm.score,
        _xlfn.BYROW(_xlpm.keywords,
            _xlfn.LAMBDA(_xlpm.k,
                SUM(--ISNUMBER(SEARCH(_xlfn.TEXTSPLIT(LOWER(_xlpm.k)," "), _xlpm.text)))
            )
        ),
    _xlpm.bestMatch, _xlfn.XMATCH(MAX(_xlpm.score), _xlpm.score),
    IF(MAX(_xlpm.score)=0, "Other", INDEX(_xlpm.keywords, _xlpm.bestMatch))
)</f>
        <v>No Control</v>
      </c>
      <c r="P407" s="73" t="str">
        <f>IFERROR(INDEX(Table11[Failure Mode],MATCH(O407,Table11[Keyword],0)),"General Failure Mode")</f>
        <v>Control System Unavailable</v>
      </c>
      <c r="Q407" s="74" t="str">
        <f>IFERROR(INDEX(Table12[Failure Effect],MATCH(P407,Table12[Failure Mode],0)),"Operational performance degradation and need for maintenance review.")</f>
        <v>Loss of command response, unsafe operating condition, and immediate operational downtime.</v>
      </c>
      <c r="R407" s="73">
        <f>IFERROR(INDEX(Table13[Base Severity],MATCH(C407,Table13[Equipment Class],0)),6)</f>
        <v>9</v>
      </c>
      <c r="S407" s="73">
        <f>IFERROR(INDEX(Table2[Severity],MATCH(O407,Table2[Keyword],0)),0)</f>
        <v>6</v>
      </c>
      <c r="T407" s="73">
        <f>IFERROR(LOOKUP(N407,Table6[Minutes],Table6[Severity]),0)</f>
        <v>3</v>
      </c>
      <c r="U407" s="73">
        <f>MAX(ROUNDUP(AVERAGE(R407,T407),0),Unique_Data[[#This Row],[Keyword Severity]])</f>
        <v>6</v>
      </c>
      <c r="V407" s="73">
        <f>IFERROR(INDEX(Table5[Detectability],MATCH(O407,Table5[Keyword],0)),IFERROR(INDEX(Table13[Default Detectability],MATCH(C407,Table13[Equipment Class],0)),6))</f>
        <v>2</v>
      </c>
      <c r="W407" s="73">
        <f t="shared" si="24"/>
        <v>10</v>
      </c>
      <c r="X407" s="75">
        <f t="shared" si="25"/>
        <v>120</v>
      </c>
      <c r="Y407" s="74" t="str">
        <f>IFERROR(INDEX(Table10[Recommended Action],MATCH(O407,Table10[Keyword],0)),"Review failure &amp; perform RCA")</f>
        <v>Check control PLC, HMI comms, E-stop circuits; reload software if needed.</v>
      </c>
      <c r="Z407" s="11" t="s">
        <v>14271</v>
      </c>
      <c r="AA407" s="31" t="s">
        <v>14622</v>
      </c>
      <c r="AB407" s="31" t="s">
        <v>14623</v>
      </c>
      <c r="AC407" s="73" t="str">
        <f t="shared" si="26"/>
        <v>Medium</v>
      </c>
      <c r="AD407" s="76">
        <v>46203</v>
      </c>
      <c r="AE407" s="75">
        <f>Unique_Data[[#This Row],[Severity (S)]]</f>
        <v>6</v>
      </c>
      <c r="AF407" s="75" cm="1">
        <f t="array" ref="AF40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07" s="75" cm="1">
        <f t="array" ref="AG40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407" s="75">
        <f t="shared" si="27"/>
        <v>54</v>
      </c>
      <c r="AI407" s="77" t="str" cm="1">
        <f t="array" aca="1" ref="AI407" ca="1">_xlfn.IFS(ISBLANK(Unique_Data[[#This Row],[Updated Action]]),"Open",NOT(ISBLANK(Unique_Data[[#This Row],[Updated Action]])),"Finished",AND(NOT(ISBLANK(Unique_Data[[#This Row],[Updated Action]])),Unique_Data[[#This Row],[Due date]]&gt;=TODAY()),"In Progress",Unique_Data[[#This Row],[Due date]]&lt;TODAY(),"Overdue")</f>
        <v>Finished</v>
      </c>
      <c r="AJ407" s="33"/>
    </row>
    <row r="408" spans="1:36">
      <c r="A408" s="11">
        <v>1300000264</v>
      </c>
      <c r="B408" s="11" t="s">
        <v>40</v>
      </c>
      <c r="C408" s="11" t="s">
        <v>16</v>
      </c>
      <c r="D408" s="12">
        <v>46167</v>
      </c>
      <c r="E408" s="11" t="s">
        <v>13</v>
      </c>
      <c r="F408"/>
      <c r="G408"/>
      <c r="H408" s="35" t="s">
        <v>343</v>
      </c>
      <c r="I408" s="71">
        <v>46167.673611111109</v>
      </c>
      <c r="J408" s="71">
        <v>46167.694444444445</v>
      </c>
      <c r="K408" s="11">
        <v>0.5</v>
      </c>
      <c r="L408" s="72">
        <v>46143</v>
      </c>
      <c r="M408" s="73">
        <f>_xlfn.ISOWEEKNUM(Unique_Data[[#This Row],[Created On]])</f>
        <v>22</v>
      </c>
      <c r="N408" s="73">
        <f>60*Unique_Data[[#This Row],[Downtime (hr.)]]</f>
        <v>30</v>
      </c>
      <c r="O408" s="73" t="str" cm="1">
        <f t="array" ref="O408">_xlfn.LET(
    _xlpm.text, LOWER(H408),
    _xlpm.keywords, Table2[Keyword],
    _xlpm.score,
        _xlfn.BYROW(_xlpm.keywords,
            _xlfn.LAMBDA(_xlpm.k,
                SUM(--ISNUMBER(SEARCH(_xlfn.TEXTSPLIT(LOWER(_xlpm.k)," "), _xlpm.text)))
            )
        ),
    _xlpm.bestMatch, _xlfn.XMATCH(MAX(_xlpm.score), _xlpm.score),
    IF(MAX(_xlpm.score)=0, "Other", INDEX(_xlpm.keywords, _xlpm.bestMatch))
)</f>
        <v>No Control</v>
      </c>
      <c r="P408" s="73" t="str">
        <f>IFERROR(INDEX(Table11[Failure Mode],MATCH(O408,Table11[Keyword],0)),"General Failure Mode")</f>
        <v>Control System Unavailable</v>
      </c>
      <c r="Q408" s="74" t="str">
        <f>IFERROR(INDEX(Table12[Failure Effect],MATCH(P408,Table12[Failure Mode],0)),"Operational performance degradation and need for maintenance review.")</f>
        <v>Loss of command response, unsafe operating condition, and immediate operational downtime.</v>
      </c>
      <c r="R408" s="73">
        <f>IFERROR(INDEX(Table13[Base Severity],MATCH(C408,Table13[Equipment Class],0)),6)</f>
        <v>8</v>
      </c>
      <c r="S408" s="73">
        <f>IFERROR(INDEX(Table2[Severity],MATCH(O408,Table2[Keyword],0)),0)</f>
        <v>6</v>
      </c>
      <c r="T408" s="73">
        <f>IFERROR(LOOKUP(N408,Table6[Minutes],Table6[Severity]),0)</f>
        <v>5</v>
      </c>
      <c r="U408" s="73">
        <f>MAX(ROUNDUP(AVERAGE(R408,T408),0),Unique_Data[[#This Row],[Keyword Severity]])</f>
        <v>7</v>
      </c>
      <c r="V408" s="73">
        <f>IFERROR(INDEX(Table5[Detectability],MATCH(O408,Table5[Keyword],0)),IFERROR(INDEX(Table13[Default Detectability],MATCH(C408,Table13[Equipment Class],0)),6))</f>
        <v>2</v>
      </c>
      <c r="W408" s="73">
        <f t="shared" si="24"/>
        <v>8</v>
      </c>
      <c r="X408" s="75">
        <f t="shared" si="25"/>
        <v>112</v>
      </c>
      <c r="Y408" s="74" t="str">
        <f>IFERROR(INDEX(Table10[Recommended Action],MATCH(O408,Table10[Keyword],0)),"Review failure &amp; perform RCA")</f>
        <v>Check control PLC, HMI comms, E-stop circuits; reload software if needed.</v>
      </c>
      <c r="Z408" s="11" t="s">
        <v>14271</v>
      </c>
      <c r="AA408" s="31" t="s">
        <v>14624</v>
      </c>
      <c r="AB408" s="31" t="s">
        <v>14625</v>
      </c>
      <c r="AC408" s="73" t="str">
        <f t="shared" si="26"/>
        <v>Medium</v>
      </c>
      <c r="AD408" s="76">
        <v>46063</v>
      </c>
      <c r="AE408" s="75">
        <f>Unique_Data[[#This Row],[Severity (S)]]</f>
        <v>7</v>
      </c>
      <c r="AF408" s="75" cm="1">
        <f t="array" ref="AF40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08" s="75" cm="1">
        <f t="array" ref="AG40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408" s="75">
        <f t="shared" si="27"/>
        <v>112</v>
      </c>
      <c r="AI408" s="77" t="str" cm="1">
        <f t="array" aca="1" ref="AI408" ca="1">_xlfn.IFS(ISBLANK(Unique_Data[[#This Row],[Updated Action]]),"Open",NOT(ISBLANK(Unique_Data[[#This Row],[Updated Action]])),"Finished",AND(NOT(ISBLANK(Unique_Data[[#This Row],[Updated Action]])),Unique_Data[[#This Row],[Due date]]&gt;=TODAY()),"In Progress",Unique_Data[[#This Row],[Due date]]&lt;TODAY(),"Overdue")</f>
        <v>Finished</v>
      </c>
      <c r="AJ408" s="33"/>
    </row>
    <row r="409" spans="1:36">
      <c r="A409" s="11">
        <v>1300000265</v>
      </c>
      <c r="B409" s="11" t="s">
        <v>344</v>
      </c>
      <c r="C409" s="11" t="s">
        <v>16</v>
      </c>
      <c r="D409" s="12">
        <v>46170</v>
      </c>
      <c r="E409" s="11" t="s">
        <v>13</v>
      </c>
      <c r="F409"/>
      <c r="G409"/>
      <c r="H409" s="35" t="s">
        <v>345</v>
      </c>
      <c r="I409" s="71">
        <v>46168.63517361111</v>
      </c>
      <c r="J409" s="71">
        <v>46168.641504629632</v>
      </c>
      <c r="K409" s="11">
        <v>0.15</v>
      </c>
      <c r="L409" s="72">
        <v>46143</v>
      </c>
      <c r="M409" s="73">
        <f>_xlfn.ISOWEEKNUM(Unique_Data[[#This Row],[Created On]])</f>
        <v>22</v>
      </c>
      <c r="N409" s="73">
        <f>60*Unique_Data[[#This Row],[Downtime (hr.)]]</f>
        <v>9</v>
      </c>
      <c r="O409" s="73" t="str" cm="1">
        <f t="array" ref="O409">_xlfn.LET(
    _xlpm.text, LOWER(H409),
    _xlpm.keywords, Table2[Keyword],
    _xlpm.score,
        _xlfn.BYROW(_xlpm.keywords,
            _xlfn.LAMBDA(_xlpm.k,
                SUM(--ISNUMBER(SEARCH(_xlfn.TEXTSPLIT(LOWER(_xlpm.k)," "), _xlpm.text)))
            )
        ),
    _xlpm.bestMatch, _xlfn.XMATCH(MAX(_xlpm.score), _xlpm.score),
    IF(MAX(_xlpm.score)=0, "Other", INDEX(_xlpm.keywords, _xlpm.bestMatch))
)</f>
        <v>Other</v>
      </c>
      <c r="P409" s="73" t="str">
        <f>IFERROR(INDEX(Table11[Failure Mode],MATCH(O409,Table11[Keyword],0)),"General Failure Mode")</f>
        <v>General Failure Mode</v>
      </c>
      <c r="Q409" s="74" t="str">
        <f>IFERROR(INDEX(Table12[Failure Effect],MATCH(P409,Table12[Failure Mode],0)),"Operational performance degradation and need for maintenance review.")</f>
        <v>Operational performance degradation and need for maintenance review.</v>
      </c>
      <c r="R409" s="73">
        <f>IFERROR(INDEX(Table13[Base Severity],MATCH(C409,Table13[Equipment Class],0)),6)</f>
        <v>8</v>
      </c>
      <c r="S409" s="73">
        <f>IFERROR(INDEX(Table2[Severity],MATCH(O409,Table2[Keyword],0)),0)</f>
        <v>0</v>
      </c>
      <c r="T409" s="73">
        <f>IFERROR(LOOKUP(N409,Table6[Minutes],Table6[Severity]),0)</f>
        <v>3</v>
      </c>
      <c r="U409" s="73">
        <f>MAX(ROUNDUP(AVERAGE(R409,T409),0),Unique_Data[[#This Row],[Keyword Severity]])</f>
        <v>6</v>
      </c>
      <c r="V409" s="73">
        <f>IFERROR(INDEX(Table5[Detectability],MATCH(O409,Table5[Keyword],0)),IFERROR(INDEX(Table13[Default Detectability],MATCH(C409,Table13[Equipment Class],0)),6))</f>
        <v>5</v>
      </c>
      <c r="W409" s="73">
        <f t="shared" si="24"/>
        <v>1</v>
      </c>
      <c r="X409" s="75">
        <f t="shared" si="25"/>
        <v>30</v>
      </c>
      <c r="Y409" s="74" t="str">
        <f>IFERROR(INDEX(Table10[Recommended Action],MATCH(O409,Table10[Keyword],0)),"Review failure &amp; perform RCA")</f>
        <v>Review failure &amp; perform RCA</v>
      </c>
      <c r="Z409" s="11" t="s">
        <v>14271</v>
      </c>
      <c r="AA409" s="31" t="s">
        <v>14456</v>
      </c>
      <c r="AB409" s="31" t="s">
        <v>14626</v>
      </c>
      <c r="AC409" s="73" t="str">
        <f t="shared" si="26"/>
        <v>Low</v>
      </c>
      <c r="AD409" s="76">
        <v>46203</v>
      </c>
      <c r="AE409" s="75">
        <f>Unique_Data[[#This Row],[Severity (S)]]</f>
        <v>6</v>
      </c>
      <c r="AF409" s="75" cm="1">
        <f t="array" ref="AF40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09" s="75" cm="1">
        <f t="array" ref="AG40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09" s="75">
        <f t="shared" si="27"/>
        <v>30</v>
      </c>
      <c r="AI409" s="77" t="str" cm="1">
        <f t="array" aca="1" ref="AI409" ca="1">_xlfn.IFS(ISBLANK(Unique_Data[[#This Row],[Updated Action]]),"Open",NOT(ISBLANK(Unique_Data[[#This Row],[Updated Action]])),"Finished",AND(NOT(ISBLANK(Unique_Data[[#This Row],[Updated Action]])),Unique_Data[[#This Row],[Due date]]&gt;=TODAY()),"In Progress",Unique_Data[[#This Row],[Due date]]&lt;TODAY(),"Overdue")</f>
        <v>Finished</v>
      </c>
      <c r="AJ409" s="33"/>
    </row>
    <row r="410" spans="1:36">
      <c r="A410" s="11">
        <v>1300000266</v>
      </c>
      <c r="B410" s="11" t="s">
        <v>11</v>
      </c>
      <c r="C410" s="11" t="s">
        <v>12</v>
      </c>
      <c r="D410" s="12">
        <v>46172</v>
      </c>
      <c r="E410" s="11" t="s">
        <v>13</v>
      </c>
      <c r="F410"/>
      <c r="G410"/>
      <c r="H410" s="35" t="s">
        <v>346</v>
      </c>
      <c r="I410" s="71">
        <v>46172.565057870372</v>
      </c>
      <c r="J410" s="71">
        <v>46172.570370370369</v>
      </c>
      <c r="K410" s="11">
        <v>0.13</v>
      </c>
      <c r="L410" s="72">
        <v>46143</v>
      </c>
      <c r="M410" s="73">
        <f>_xlfn.ISOWEEKNUM(Unique_Data[[#This Row],[Created On]])</f>
        <v>22</v>
      </c>
      <c r="N410" s="73">
        <f>60*Unique_Data[[#This Row],[Downtime (hr.)]]</f>
        <v>7.8000000000000007</v>
      </c>
      <c r="O410" s="73" t="str" cm="1">
        <f t="array" ref="O410">_xlfn.LET(
    _xlpm.text, LOWER(H410),
    _xlpm.keywords, Table2[Keyword],
    _xlpm.score,
        _xlfn.BYROW(_xlpm.keywords,
            _xlfn.LAMBDA(_xlpm.k,
                SUM(--ISNUMBER(SEARCH(_xlfn.TEXTSPLIT(LOWER(_xlpm.k)," "), _xlpm.text)))
            )
        ),
    _xlpm.bestMatch, _xlfn.XMATCH(MAX(_xlpm.score), _xlpm.score),
    IF(MAX(_xlpm.score)=0, "Other", INDEX(_xlpm.keywords, _xlpm.bestMatch))
)</f>
        <v>No Control</v>
      </c>
      <c r="P410" s="73" t="str">
        <f>IFERROR(INDEX(Table11[Failure Mode],MATCH(O410,Table11[Keyword],0)),"General Failure Mode")</f>
        <v>Control System Unavailable</v>
      </c>
      <c r="Q410" s="74" t="str">
        <f>IFERROR(INDEX(Table12[Failure Effect],MATCH(P410,Table12[Failure Mode],0)),"Operational performance degradation and need for maintenance review.")</f>
        <v>Loss of command response, unsafe operating condition, and immediate operational downtime.</v>
      </c>
      <c r="R410" s="73">
        <f>IFERROR(INDEX(Table13[Base Severity],MATCH(C410,Table13[Equipment Class],0)),6)</f>
        <v>9</v>
      </c>
      <c r="S410" s="73">
        <f>IFERROR(INDEX(Table2[Severity],MATCH(O410,Table2[Keyword],0)),0)</f>
        <v>6</v>
      </c>
      <c r="T410" s="73">
        <f>IFERROR(LOOKUP(N410,Table6[Minutes],Table6[Severity]),0)</f>
        <v>3</v>
      </c>
      <c r="U410" s="73">
        <f>MAX(ROUNDUP(AVERAGE(R410,T410),0),Unique_Data[[#This Row],[Keyword Severity]])</f>
        <v>6</v>
      </c>
      <c r="V410" s="73">
        <f>IFERROR(INDEX(Table5[Detectability],MATCH(O410,Table5[Keyword],0)),IFERROR(INDEX(Table13[Default Detectability],MATCH(C410,Table13[Equipment Class],0)),6))</f>
        <v>2</v>
      </c>
      <c r="W410" s="73">
        <f t="shared" si="24"/>
        <v>10</v>
      </c>
      <c r="X410" s="75">
        <f t="shared" si="25"/>
        <v>120</v>
      </c>
      <c r="Y410" s="74" t="str">
        <f>IFERROR(INDEX(Table10[Recommended Action],MATCH(O410,Table10[Keyword],0)),"Review failure &amp; perform RCA")</f>
        <v>Check control PLC, HMI comms, E-stop circuits; reload software if needed.</v>
      </c>
      <c r="Z410" s="11" t="s">
        <v>14271</v>
      </c>
      <c r="AA410" s="31" t="s">
        <v>14627</v>
      </c>
      <c r="AB410" s="31" t="s">
        <v>14628</v>
      </c>
      <c r="AC410" s="73" t="str">
        <f t="shared" si="26"/>
        <v>Medium</v>
      </c>
      <c r="AD410" s="76">
        <v>46366</v>
      </c>
      <c r="AE410" s="75">
        <f>Unique_Data[[#This Row],[Severity (S)]]</f>
        <v>6</v>
      </c>
      <c r="AF410" s="75" cm="1">
        <f t="array" ref="AF4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10" s="75" cm="1">
        <f t="array" ref="AG4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410" s="75">
        <f t="shared" si="27"/>
        <v>42</v>
      </c>
      <c r="AI410" s="77" t="str" cm="1">
        <f t="array" aca="1" ref="AI410" ca="1">_xlfn.IFS(ISBLANK(Unique_Data[[#This Row],[Updated Action]]),"Open",NOT(ISBLANK(Unique_Data[[#This Row],[Updated Action]])),"Finished",AND(NOT(ISBLANK(Unique_Data[[#This Row],[Updated Action]])),Unique_Data[[#This Row],[Due date]]&gt;=TODAY()),"In Progress",Unique_Data[[#This Row],[Due date]]&lt;TODAY(),"Overdue")</f>
        <v>Finished</v>
      </c>
      <c r="AJ410" s="33"/>
    </row>
    <row r="411" spans="1:36">
      <c r="A411" s="11">
        <v>1300000267</v>
      </c>
      <c r="B411" s="11" t="s">
        <v>18</v>
      </c>
      <c r="C411" s="11" t="s">
        <v>12</v>
      </c>
      <c r="D411" s="12">
        <v>46173</v>
      </c>
      <c r="E411" s="11" t="s">
        <v>13</v>
      </c>
      <c r="F411"/>
      <c r="G411"/>
      <c r="H411" s="35" t="s">
        <v>347</v>
      </c>
      <c r="I411" s="71">
        <v>46172.791666666664</v>
      </c>
      <c r="J411" s="71">
        <v>46172.800694444442</v>
      </c>
      <c r="K411" s="11">
        <v>0.22</v>
      </c>
      <c r="L411" s="72">
        <v>46143</v>
      </c>
      <c r="M411" s="73">
        <f>_xlfn.ISOWEEKNUM(Unique_Data[[#This Row],[Created On]])</f>
        <v>22</v>
      </c>
      <c r="N411" s="73">
        <f>60*Unique_Data[[#This Row],[Downtime (hr.)]]</f>
        <v>13.2</v>
      </c>
      <c r="O411" s="73" t="str" cm="1">
        <f t="array" ref="O411">_xlfn.LET(
    _xlpm.text, LOWER(H411),
    _xlpm.keywords, Table2[Keyword],
    _xlpm.score,
        _xlfn.BYROW(_xlpm.keywords,
            _xlfn.LAMBDA(_xlpm.k,
                SUM(--ISNUMBER(SEARCH(_xlfn.TEXTSPLIT(LOWER(_xlpm.k)," "), _xlpm.text)))
            )
        ),
    _xlpm.bestMatch, _xlfn.XMATCH(MAX(_xlpm.score), _xlpm.score),
    IF(MAX(_xlpm.score)=0, "Other", INDEX(_xlpm.keywords, _xlpm.bestMatch))
)</f>
        <v>No Gantry</v>
      </c>
      <c r="P411" s="73" t="str">
        <f>IFERROR(INDEX(Table11[Failure Mode],MATCH(O411,Table11[Keyword],0)),"General Failure Mode")</f>
        <v>Gantry Motion Failure</v>
      </c>
      <c r="Q411" s="74" t="str">
        <f>IFERROR(INDEX(Table12[Failure Effect],MATCH(P411,Table12[Failure Mode],0)),"Operational performance degradation and need for maintenance review.")</f>
        <v>Equipment cannot travel to position, causing job delay, queue buildup, and lower productivity.</v>
      </c>
      <c r="R411" s="73">
        <f>IFERROR(INDEX(Table13[Base Severity],MATCH(C411,Table13[Equipment Class],0)),6)</f>
        <v>9</v>
      </c>
      <c r="S411" s="73">
        <f>IFERROR(INDEX(Table2[Severity],MATCH(O411,Table2[Keyword],0)),0)</f>
        <v>6</v>
      </c>
      <c r="T411" s="73">
        <f>IFERROR(LOOKUP(N411,Table6[Minutes],Table6[Severity]),0)</f>
        <v>4</v>
      </c>
      <c r="U411" s="73">
        <f>MAX(ROUNDUP(AVERAGE(R411,T411),0),Unique_Data[[#This Row],[Keyword Severity]])</f>
        <v>7</v>
      </c>
      <c r="V411" s="73">
        <f>IFERROR(INDEX(Table5[Detectability],MATCH(O411,Table5[Keyword],0)),IFERROR(INDEX(Table13[Default Detectability],MATCH(C411,Table13[Equipment Class],0)),6))</f>
        <v>3</v>
      </c>
      <c r="W411" s="73">
        <f t="shared" si="24"/>
        <v>6</v>
      </c>
      <c r="X411" s="75">
        <f t="shared" si="25"/>
        <v>126</v>
      </c>
      <c r="Y411" s="74" t="str">
        <f>IFERROR(INDEX(Table10[Recommended Action],MATCH(O411,Table10[Keyword],0)),"Review failure &amp; perform RCA")</f>
        <v>Inspect busbar/limit switches, travel drives and interlocks; test inverter and alignment.</v>
      </c>
      <c r="Z411" s="11" t="s">
        <v>14271</v>
      </c>
      <c r="AA411" s="31" t="s">
        <v>14629</v>
      </c>
      <c r="AB411" s="31" t="s">
        <v>14630</v>
      </c>
      <c r="AC411" s="73" t="str">
        <f t="shared" si="26"/>
        <v>Medium</v>
      </c>
      <c r="AD411" s="76">
        <v>46203</v>
      </c>
      <c r="AE411" s="75">
        <f>Unique_Data[[#This Row],[Severity (S)]]</f>
        <v>7</v>
      </c>
      <c r="AF411" s="75" cm="1">
        <f t="array" ref="AF4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11" s="75" cm="1">
        <f t="array" ref="AG4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411" s="75">
        <f t="shared" si="27"/>
        <v>126</v>
      </c>
      <c r="AI411" s="77" t="str" cm="1">
        <f t="array" aca="1" ref="AI411" ca="1">_xlfn.IFS(ISBLANK(Unique_Data[[#This Row],[Updated Action]]),"Open",NOT(ISBLANK(Unique_Data[[#This Row],[Updated Action]])),"Finished",AND(NOT(ISBLANK(Unique_Data[[#This Row],[Updated Action]])),Unique_Data[[#This Row],[Due date]]&gt;=TODAY()),"In Progress",Unique_Data[[#This Row],[Due date]]&lt;TODAY(),"Overdue")</f>
        <v>Finished</v>
      </c>
      <c r="AJ411" s="33"/>
    </row>
    <row r="412" spans="1:36">
      <c r="A412" s="11">
        <v>1300000268</v>
      </c>
      <c r="B412" s="11" t="s">
        <v>56</v>
      </c>
      <c r="C412" s="11" t="s">
        <v>12</v>
      </c>
      <c r="D412" s="12">
        <v>46173</v>
      </c>
      <c r="E412" s="11" t="s">
        <v>13</v>
      </c>
      <c r="F412"/>
      <c r="G412"/>
      <c r="H412" s="35" t="s">
        <v>348</v>
      </c>
      <c r="I412" s="71">
        <v>46172.920138888891</v>
      </c>
      <c r="J412" s="71">
        <v>46172.927083333336</v>
      </c>
      <c r="K412" s="11">
        <v>0.17</v>
      </c>
      <c r="L412" s="72">
        <v>46143</v>
      </c>
      <c r="M412" s="73">
        <f>_xlfn.ISOWEEKNUM(Unique_Data[[#This Row],[Created On]])</f>
        <v>22</v>
      </c>
      <c r="N412" s="73">
        <f>60*Unique_Data[[#This Row],[Downtime (hr.)]]</f>
        <v>10.200000000000001</v>
      </c>
      <c r="O412" s="73" t="str" cm="1">
        <f t="array" ref="O412">_xlfn.LET(
    _xlpm.text, LOWER(H412),
    _xlpm.keywords, Table2[Keyword],
    _xlpm.score,
        _xlfn.BYROW(_xlpm.keywords,
            _xlfn.LAMBDA(_xlpm.k,
                SUM(--ISNUMBER(SEARCH(_xlfn.TEXTSPLIT(LOWER(_xlpm.k)," "), _xlpm.text)))
            )
        ),
    _xlpm.bestMatch, _xlfn.XMATCH(MAX(_xlpm.score), _xlpm.score),
    IF(MAX(_xlpm.score)=0, "Other", INDEX(_xlpm.keywords, _xlpm.bestMatch))
)</f>
        <v>Other</v>
      </c>
      <c r="P412" s="73" t="str">
        <f>IFERROR(INDEX(Table11[Failure Mode],MATCH(O412,Table11[Keyword],0)),"General Failure Mode")</f>
        <v>General Failure Mode</v>
      </c>
      <c r="Q412" s="74" t="str">
        <f>IFERROR(INDEX(Table12[Failure Effect],MATCH(P412,Table12[Failure Mode],0)),"Operational performance degradation and need for maintenance review.")</f>
        <v>Operational performance degradation and need for maintenance review.</v>
      </c>
      <c r="R412" s="73">
        <f>IFERROR(INDEX(Table13[Base Severity],MATCH(C412,Table13[Equipment Class],0)),6)</f>
        <v>9</v>
      </c>
      <c r="S412" s="73">
        <f>IFERROR(INDEX(Table2[Severity],MATCH(O412,Table2[Keyword],0)),0)</f>
        <v>0</v>
      </c>
      <c r="T412" s="73">
        <f>IFERROR(LOOKUP(N412,Table6[Minutes],Table6[Severity]),0)</f>
        <v>4</v>
      </c>
      <c r="U412" s="73">
        <f>MAX(ROUNDUP(AVERAGE(R412,T412),0),Unique_Data[[#This Row],[Keyword Severity]])</f>
        <v>7</v>
      </c>
      <c r="V412" s="73">
        <f>IFERROR(INDEX(Table5[Detectability],MATCH(O412,Table5[Keyword],0)),IFERROR(INDEX(Table13[Default Detectability],MATCH(C412,Table13[Equipment Class],0)),6))</f>
        <v>4</v>
      </c>
      <c r="W412" s="73">
        <f t="shared" si="24"/>
        <v>3</v>
      </c>
      <c r="X412" s="75">
        <f t="shared" si="25"/>
        <v>84</v>
      </c>
      <c r="Y412" s="74" t="str">
        <f>IFERROR(INDEX(Table10[Recommended Action],MATCH(O412,Table10[Keyword],0)),"Review failure &amp; perform RCA")</f>
        <v>Review failure &amp; perform RCA</v>
      </c>
      <c r="Z412" s="11" t="s">
        <v>14271</v>
      </c>
      <c r="AA412" s="31" t="s">
        <v>14631</v>
      </c>
      <c r="AB412" s="31" t="s">
        <v>14632</v>
      </c>
      <c r="AC412" s="73" t="str">
        <f t="shared" si="26"/>
        <v>Low</v>
      </c>
      <c r="AD412" s="76">
        <v>46203</v>
      </c>
      <c r="AE412" s="75">
        <f>Unique_Data[[#This Row],[Severity (S)]]</f>
        <v>7</v>
      </c>
      <c r="AF412" s="75" cm="1">
        <f t="array" ref="AF4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12" s="75" cm="1">
        <f t="array" ref="AG4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12" s="75">
        <f t="shared" si="27"/>
        <v>84</v>
      </c>
      <c r="AI412" s="77" t="str" cm="1">
        <f t="array" aca="1" ref="AI412" ca="1">_xlfn.IFS(ISBLANK(Unique_Data[[#This Row],[Updated Action]]),"Open",NOT(ISBLANK(Unique_Data[[#This Row],[Updated Action]])),"Finished",AND(NOT(ISBLANK(Unique_Data[[#This Row],[Updated Action]])),Unique_Data[[#This Row],[Due date]]&gt;=TODAY()),"In Progress",Unique_Data[[#This Row],[Due date]]&lt;TODAY(),"Overdue")</f>
        <v>Finished</v>
      </c>
      <c r="AJ412" s="33"/>
    </row>
    <row r="413" spans="1:36">
      <c r="A413" s="11">
        <v>1300000269</v>
      </c>
      <c r="B413" s="11" t="s">
        <v>114</v>
      </c>
      <c r="C413" s="11" t="s">
        <v>16</v>
      </c>
      <c r="D413" s="12">
        <v>46173</v>
      </c>
      <c r="E413" s="11" t="s">
        <v>13</v>
      </c>
      <c r="F413"/>
      <c r="G413"/>
      <c r="H413" s="35" t="s">
        <v>349</v>
      </c>
      <c r="I413" s="71">
        <v>46172.881944444445</v>
      </c>
      <c r="J413" s="71">
        <v>46172.888888888891</v>
      </c>
      <c r="K413" s="11">
        <v>0.17</v>
      </c>
      <c r="L413" s="72">
        <v>46143</v>
      </c>
      <c r="M413" s="73">
        <f>_xlfn.ISOWEEKNUM(Unique_Data[[#This Row],[Created On]])</f>
        <v>22</v>
      </c>
      <c r="N413" s="73">
        <f>60*Unique_Data[[#This Row],[Downtime (hr.)]]</f>
        <v>10.200000000000001</v>
      </c>
      <c r="O413" s="73" t="str" cm="1">
        <f t="array" ref="O413">_xlfn.LET(
    _xlpm.text, LOWER(H413),
    _xlpm.keywords, Table2[Keyword],
    _xlpm.score,
        _xlfn.BYROW(_xlpm.keywords,
            _xlfn.LAMBDA(_xlpm.k,
                SUM(--ISNUMBER(SEARCH(_xlfn.TEXTSPLIT(LOWER(_xlpm.k)," "), _xlpm.text)))
            )
        ),
    _xlpm.bestMatch, _xlfn.XMATCH(MAX(_xlpm.score), _xlpm.score),
    IF(MAX(_xlpm.score)=0, "Other", INDEX(_xlpm.keywords, _xlpm.bestMatch))
)</f>
        <v>No Hoist</v>
      </c>
      <c r="P413" s="73" t="str">
        <f>IFERROR(INDEX(Table11[Failure Mode],MATCH(O413,Table11[Keyword],0)),"General Failure Mode")</f>
        <v>Hoist Motion Failure</v>
      </c>
      <c r="Q413" s="74" t="str">
        <f>IFERROR(INDEX(Table12[Failure Effect],MATCH(P413,Table12[Failure Mode],0)),"Operational performance degradation and need for maintenance review.")</f>
        <v>Unable to lift/lower load, container handling interruption, and berth or yard productivity loss.</v>
      </c>
      <c r="R413" s="73">
        <f>IFERROR(INDEX(Table13[Base Severity],MATCH(C413,Table13[Equipment Class],0)),6)</f>
        <v>8</v>
      </c>
      <c r="S413" s="73">
        <f>IFERROR(INDEX(Table2[Severity],MATCH(O413,Table2[Keyword],0)),0)</f>
        <v>6</v>
      </c>
      <c r="T413" s="73">
        <f>IFERROR(LOOKUP(N413,Table6[Minutes],Table6[Severity]),0)</f>
        <v>4</v>
      </c>
      <c r="U413" s="73">
        <f>MAX(ROUNDUP(AVERAGE(R413,T413),0),Unique_Data[[#This Row],[Keyword Severity]])</f>
        <v>6</v>
      </c>
      <c r="V413" s="73">
        <f>IFERROR(INDEX(Table5[Detectability],MATCH(O413,Table5[Keyword],0)),IFERROR(INDEX(Table13[Default Detectability],MATCH(C413,Table13[Equipment Class],0)),6))</f>
        <v>3</v>
      </c>
      <c r="W413" s="73">
        <f t="shared" si="24"/>
        <v>6</v>
      </c>
      <c r="X413" s="75">
        <f t="shared" si="25"/>
        <v>108</v>
      </c>
      <c r="Y413" s="74" t="str">
        <f>IFERROR(INDEX(Table10[Recommended Action],MATCH(O413,Table10[Keyword],0)),"Review failure &amp; perform RCA")</f>
        <v>Check hoist brakes, over-travel limit switches, inverter alarms, motor and encoder.</v>
      </c>
      <c r="Z413" s="11" t="s">
        <v>14271</v>
      </c>
      <c r="AA413" s="31" t="s">
        <v>14633</v>
      </c>
      <c r="AB413" s="31" t="s">
        <v>14634</v>
      </c>
      <c r="AC413" s="73" t="str">
        <f t="shared" si="26"/>
        <v>Medium</v>
      </c>
      <c r="AD413" s="76">
        <v>46018</v>
      </c>
      <c r="AE413" s="75">
        <f>Unique_Data[[#This Row],[Severity (S)]]</f>
        <v>6</v>
      </c>
      <c r="AF413" s="75" cm="1">
        <f t="array" ref="AF4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13" s="75" cm="1">
        <f t="array" ref="AG4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13" s="75">
        <f t="shared" si="27"/>
        <v>18</v>
      </c>
      <c r="AI413" s="77" t="str" cm="1">
        <f t="array" aca="1" ref="AI413" ca="1">_xlfn.IFS(ISBLANK(Unique_Data[[#This Row],[Updated Action]]),"Open",NOT(ISBLANK(Unique_Data[[#This Row],[Updated Action]])),"Finished",AND(NOT(ISBLANK(Unique_Data[[#This Row],[Updated Action]])),Unique_Data[[#This Row],[Due date]]&gt;=TODAY()),"In Progress",Unique_Data[[#This Row],[Due date]]&lt;TODAY(),"Overdue")</f>
        <v>Finished</v>
      </c>
      <c r="AJ413" s="33"/>
    </row>
    <row r="414" spans="1:36">
      <c r="A414" s="11">
        <v>1300000270</v>
      </c>
      <c r="B414" s="11" t="s">
        <v>350</v>
      </c>
      <c r="C414" s="11" t="s">
        <v>16</v>
      </c>
      <c r="D414" s="12">
        <v>46174</v>
      </c>
      <c r="E414" s="11" t="s">
        <v>13</v>
      </c>
      <c r="F414"/>
      <c r="G414"/>
      <c r="H414" s="35" t="s">
        <v>351</v>
      </c>
      <c r="I414" s="71">
        <v>46140.686249999999</v>
      </c>
      <c r="J414" s="71">
        <v>46140.708333333336</v>
      </c>
      <c r="K414" s="11">
        <v>0.53</v>
      </c>
      <c r="L414" s="72">
        <v>46174</v>
      </c>
      <c r="M414" s="73">
        <f>_xlfn.ISOWEEKNUM(Unique_Data[[#This Row],[Created On]])</f>
        <v>23</v>
      </c>
      <c r="N414" s="73">
        <f>60*Unique_Data[[#This Row],[Downtime (hr.)]]</f>
        <v>31.8</v>
      </c>
      <c r="O414" s="73" t="str" cm="1">
        <f t="array" ref="O414">_xlfn.LET(
    _xlpm.text, LOWER(H414),
    _xlpm.keywords, Table2[Keyword],
    _xlpm.score,
        _xlfn.BYROW(_xlpm.keywords,
            _xlfn.LAMBDA(_xlpm.k,
                SUM(--ISNUMBER(SEARCH(_xlfn.TEXTSPLIT(LOWER(_xlpm.k)," "), _xlpm.text)))
            )
        ),
    _xlpm.bestMatch, _xlfn.XMATCH(MAX(_xlpm.score), _xlpm.score),
    IF(MAX(_xlpm.score)=0, "Other", INDEX(_xlpm.keywords, _xlpm.bestMatch))
)</f>
        <v>No Hoist</v>
      </c>
      <c r="P414" s="73" t="str">
        <f>IFERROR(INDEX(Table11[Failure Mode],MATCH(O414,Table11[Keyword],0)),"General Failure Mode")</f>
        <v>Hoist Motion Failure</v>
      </c>
      <c r="Q414" s="74" t="str">
        <f>IFERROR(INDEX(Table12[Failure Effect],MATCH(P414,Table12[Failure Mode],0)),"Operational performance degradation and need for maintenance review.")</f>
        <v>Unable to lift/lower load, container handling interruption, and berth or yard productivity loss.</v>
      </c>
      <c r="R414" s="73">
        <f>IFERROR(INDEX(Table13[Base Severity],MATCH(C414,Table13[Equipment Class],0)),6)</f>
        <v>8</v>
      </c>
      <c r="S414" s="73">
        <f>IFERROR(INDEX(Table2[Severity],MATCH(O414,Table2[Keyword],0)),0)</f>
        <v>6</v>
      </c>
      <c r="T414" s="73">
        <f>IFERROR(LOOKUP(N414,Table6[Minutes],Table6[Severity]),0)</f>
        <v>5</v>
      </c>
      <c r="U414" s="73">
        <f>MAX(ROUNDUP(AVERAGE(R414,T414),0),Unique_Data[[#This Row],[Keyword Severity]])</f>
        <v>7</v>
      </c>
      <c r="V414" s="73">
        <f>IFERROR(INDEX(Table5[Detectability],MATCH(O414,Table5[Keyword],0)),IFERROR(INDEX(Table13[Default Detectability],MATCH(C414,Table13[Equipment Class],0)),6))</f>
        <v>3</v>
      </c>
      <c r="W414" s="73">
        <f t="shared" si="24"/>
        <v>1</v>
      </c>
      <c r="X414" s="75">
        <f t="shared" si="25"/>
        <v>21</v>
      </c>
      <c r="Y414" s="74" t="str">
        <f>IFERROR(INDEX(Table10[Recommended Action],MATCH(O414,Table10[Keyword],0)),"Review failure &amp; perform RCA")</f>
        <v>Check hoist brakes, over-travel limit switches, inverter alarms, motor and encoder.</v>
      </c>
      <c r="Z414" s="11" t="s">
        <v>14271</v>
      </c>
      <c r="AA414" s="31" t="s">
        <v>14353</v>
      </c>
      <c r="AB414" s="31" t="s">
        <v>14453</v>
      </c>
      <c r="AC414" s="73" t="str">
        <f t="shared" si="26"/>
        <v>Low</v>
      </c>
      <c r="AD414" s="76">
        <v>46203</v>
      </c>
      <c r="AE414" s="75">
        <f>Unique_Data[[#This Row],[Severity (S)]]</f>
        <v>7</v>
      </c>
      <c r="AF414" s="75" cm="1">
        <f t="array" ref="AF4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14" s="75" cm="1">
        <f t="array" ref="AG4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14" s="75">
        <f t="shared" si="27"/>
        <v>7</v>
      </c>
      <c r="AI414" s="77" t="str" cm="1">
        <f t="array" aca="1" ref="AI414" ca="1">_xlfn.IFS(ISBLANK(Unique_Data[[#This Row],[Updated Action]]),"Open",NOT(ISBLANK(Unique_Data[[#This Row],[Updated Action]])),"Finished",AND(NOT(ISBLANK(Unique_Data[[#This Row],[Updated Action]])),Unique_Data[[#This Row],[Due date]]&gt;=TODAY()),"In Progress",Unique_Data[[#This Row],[Due date]]&lt;TODAY(),"Overdue")</f>
        <v>Finished</v>
      </c>
      <c r="AJ414" s="33"/>
    </row>
    <row r="415" spans="1:36">
      <c r="A415" s="11">
        <v>1300000271</v>
      </c>
      <c r="B415" s="11" t="s">
        <v>40</v>
      </c>
      <c r="C415" s="11" t="s">
        <v>16</v>
      </c>
      <c r="D415" s="12">
        <v>46177</v>
      </c>
      <c r="E415" s="11" t="s">
        <v>13</v>
      </c>
      <c r="F415"/>
      <c r="G415"/>
      <c r="H415" s="35" t="s">
        <v>352</v>
      </c>
      <c r="I415" s="71">
        <v>46177.673611111109</v>
      </c>
      <c r="J415" s="71">
        <v>46177.684027777781</v>
      </c>
      <c r="K415" s="11">
        <v>0.25</v>
      </c>
      <c r="L415" s="72">
        <v>46174</v>
      </c>
      <c r="M415" s="73">
        <f>_xlfn.ISOWEEKNUM(Unique_Data[[#This Row],[Created On]])</f>
        <v>23</v>
      </c>
      <c r="N415" s="73">
        <f>60*Unique_Data[[#This Row],[Downtime (hr.)]]</f>
        <v>15</v>
      </c>
      <c r="O415" s="73" t="str" cm="1">
        <f t="array" ref="O415">_xlfn.LET(
    _xlpm.text, LOWER(H415),
    _xlpm.keywords, Table2[Keyword],
    _xlpm.score,
        _xlfn.BYROW(_xlpm.keywords,
            _xlfn.LAMBDA(_xlpm.k,
                SUM(--ISNUMBER(SEARCH(_xlfn.TEXTSPLIT(LOWER(_xlpm.k)," "), _xlpm.text)))
            )
        ),
    _xlpm.bestMatch, _xlfn.XMATCH(MAX(_xlpm.score), _xlpm.score),
    IF(MAX(_xlpm.score)=0, "Other", INDEX(_xlpm.keywords, _xlpm.bestMatch))
)</f>
        <v>No Hoist</v>
      </c>
      <c r="P415" s="73" t="str">
        <f>IFERROR(INDEX(Table11[Failure Mode],MATCH(O415,Table11[Keyword],0)),"General Failure Mode")</f>
        <v>Hoist Motion Failure</v>
      </c>
      <c r="Q415" s="74" t="str">
        <f>IFERROR(INDEX(Table12[Failure Effect],MATCH(P415,Table12[Failure Mode],0)),"Operational performance degradation and need for maintenance review.")</f>
        <v>Unable to lift/lower load, container handling interruption, and berth or yard productivity loss.</v>
      </c>
      <c r="R415" s="73">
        <f>IFERROR(INDEX(Table13[Base Severity],MATCH(C415,Table13[Equipment Class],0)),6)</f>
        <v>8</v>
      </c>
      <c r="S415" s="73">
        <f>IFERROR(INDEX(Table2[Severity],MATCH(O415,Table2[Keyword],0)),0)</f>
        <v>6</v>
      </c>
      <c r="T415" s="73">
        <f>IFERROR(LOOKUP(N415,Table6[Minutes],Table6[Severity]),0)</f>
        <v>4</v>
      </c>
      <c r="U415" s="73">
        <f>MAX(ROUNDUP(AVERAGE(R415,T415),0),Unique_Data[[#This Row],[Keyword Severity]])</f>
        <v>6</v>
      </c>
      <c r="V415" s="73">
        <f>IFERROR(INDEX(Table5[Detectability],MATCH(O415,Table5[Keyword],0)),IFERROR(INDEX(Table13[Default Detectability],MATCH(C415,Table13[Equipment Class],0)),6))</f>
        <v>3</v>
      </c>
      <c r="W415" s="73">
        <f t="shared" si="24"/>
        <v>6</v>
      </c>
      <c r="X415" s="75">
        <f t="shared" si="25"/>
        <v>108</v>
      </c>
      <c r="Y415" s="74" t="str">
        <f>IFERROR(INDEX(Table10[Recommended Action],MATCH(O415,Table10[Keyword],0)),"Review failure &amp; perform RCA")</f>
        <v>Check hoist brakes, over-travel limit switches, inverter alarms, motor and encoder.</v>
      </c>
      <c r="Z415" s="11" t="s">
        <v>14271</v>
      </c>
      <c r="AA415" s="31" t="s">
        <v>14362</v>
      </c>
      <c r="AB415" s="31" t="s">
        <v>14363</v>
      </c>
      <c r="AC415" s="73" t="str">
        <f t="shared" si="26"/>
        <v>Medium</v>
      </c>
      <c r="AD415" s="76">
        <v>46108</v>
      </c>
      <c r="AE415" s="75">
        <f>Unique_Data[[#This Row],[Severity (S)]]</f>
        <v>6</v>
      </c>
      <c r="AF415" s="75" cm="1">
        <f t="array" ref="AF4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15" s="75" cm="1">
        <f t="array" ref="AG4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415" s="75">
        <f t="shared" si="27"/>
        <v>108</v>
      </c>
      <c r="AI415" s="77" t="str" cm="1">
        <f t="array" aca="1" ref="AI415" ca="1">_xlfn.IFS(ISBLANK(Unique_Data[[#This Row],[Updated Action]]),"Open",NOT(ISBLANK(Unique_Data[[#This Row],[Updated Action]])),"Finished",AND(NOT(ISBLANK(Unique_Data[[#This Row],[Updated Action]])),Unique_Data[[#This Row],[Due date]]&gt;=TODAY()),"In Progress",Unique_Data[[#This Row],[Due date]]&lt;TODAY(),"Overdue")</f>
        <v>Finished</v>
      </c>
      <c r="AJ415" s="33"/>
    </row>
    <row r="416" spans="1:36">
      <c r="A416" s="11">
        <v>1300000272</v>
      </c>
      <c r="B416" s="11" t="s">
        <v>99</v>
      </c>
      <c r="C416" s="11" t="s">
        <v>16</v>
      </c>
      <c r="D416" s="12">
        <v>46178</v>
      </c>
      <c r="E416" s="11" t="s">
        <v>13</v>
      </c>
      <c r="F416"/>
      <c r="G416"/>
      <c r="H416" s="35" t="s">
        <v>172</v>
      </c>
      <c r="I416" s="71">
        <v>46177.892361111109</v>
      </c>
      <c r="J416" s="71">
        <v>46177.899305555555</v>
      </c>
      <c r="K416" s="11">
        <v>0.17</v>
      </c>
      <c r="L416" s="72">
        <v>46174</v>
      </c>
      <c r="M416" s="73">
        <f>_xlfn.ISOWEEKNUM(Unique_Data[[#This Row],[Created On]])</f>
        <v>23</v>
      </c>
      <c r="N416" s="73">
        <f>60*Unique_Data[[#This Row],[Downtime (hr.)]]</f>
        <v>10.200000000000001</v>
      </c>
      <c r="O416" s="73" t="str" cm="1">
        <f t="array" ref="O416">_xlfn.LET(
    _xlpm.text, LOWER(H416),
    _xlpm.keywords, Table2[Keyword],
    _xlpm.score,
        _xlfn.BYROW(_xlpm.keywords,
            _xlfn.LAMBDA(_xlpm.k,
                SUM(--ISNUMBER(SEARCH(_xlfn.TEXTSPLIT(LOWER(_xlpm.k)," "), _xlpm.text)))
            )
        ),
    _xlpm.bestMatch, _xlfn.XMATCH(MAX(_xlpm.score), _xlpm.score),
    IF(MAX(_xlpm.score)=0, "Other", INDEX(_xlpm.keywords, _xlpm.bestMatch))
)</f>
        <v>No Gantry</v>
      </c>
      <c r="P416" s="73" t="str">
        <f>IFERROR(INDEX(Table11[Failure Mode],MATCH(O416,Table11[Keyword],0)),"General Failure Mode")</f>
        <v>Gantry Motion Failure</v>
      </c>
      <c r="Q416" s="74" t="str">
        <f>IFERROR(INDEX(Table12[Failure Effect],MATCH(P416,Table12[Failure Mode],0)),"Operational performance degradation and need for maintenance review.")</f>
        <v>Equipment cannot travel to position, causing job delay, queue buildup, and lower productivity.</v>
      </c>
      <c r="R416" s="73">
        <f>IFERROR(INDEX(Table13[Base Severity],MATCH(C416,Table13[Equipment Class],0)),6)</f>
        <v>8</v>
      </c>
      <c r="S416" s="73">
        <f>IFERROR(INDEX(Table2[Severity],MATCH(O416,Table2[Keyword],0)),0)</f>
        <v>6</v>
      </c>
      <c r="T416" s="73">
        <f>IFERROR(LOOKUP(N416,Table6[Minutes],Table6[Severity]),0)</f>
        <v>4</v>
      </c>
      <c r="U416" s="73">
        <f>MAX(ROUNDUP(AVERAGE(R416,T416),0),Unique_Data[[#This Row],[Keyword Severity]])</f>
        <v>6</v>
      </c>
      <c r="V416" s="73">
        <f>IFERROR(INDEX(Table5[Detectability],MATCH(O416,Table5[Keyword],0)),IFERROR(INDEX(Table13[Default Detectability],MATCH(C416,Table13[Equipment Class],0)),6))</f>
        <v>3</v>
      </c>
      <c r="W416" s="73">
        <f t="shared" si="24"/>
        <v>10</v>
      </c>
      <c r="X416" s="75">
        <f t="shared" si="25"/>
        <v>180</v>
      </c>
      <c r="Y416" s="74" t="str">
        <f>IFERROR(INDEX(Table10[Recommended Action],MATCH(O416,Table10[Keyword],0)),"Review failure &amp; perform RCA")</f>
        <v>Inspect busbar/limit switches, travel drives and interlocks; test inverter and alignment.</v>
      </c>
      <c r="Z416" s="11" t="s">
        <v>14271</v>
      </c>
      <c r="AA416" s="31" t="s">
        <v>14353</v>
      </c>
      <c r="AB416" s="31" t="s">
        <v>14453</v>
      </c>
      <c r="AC416" s="73" t="str">
        <f t="shared" si="26"/>
        <v>Medium</v>
      </c>
      <c r="AD416" s="76">
        <v>46203</v>
      </c>
      <c r="AE416" s="75">
        <f>Unique_Data[[#This Row],[Severity (S)]]</f>
        <v>6</v>
      </c>
      <c r="AF416" s="75" cm="1">
        <f t="array" ref="AF4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16" s="75" cm="1">
        <f t="array" ref="AG4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416" s="75">
        <f t="shared" si="27"/>
        <v>54</v>
      </c>
      <c r="AI416" s="77" t="str" cm="1">
        <f t="array" aca="1" ref="AI416" ca="1">_xlfn.IFS(ISBLANK(Unique_Data[[#This Row],[Updated Action]]),"Open",NOT(ISBLANK(Unique_Data[[#This Row],[Updated Action]])),"Finished",AND(NOT(ISBLANK(Unique_Data[[#This Row],[Updated Action]])),Unique_Data[[#This Row],[Due date]]&gt;=TODAY()),"In Progress",Unique_Data[[#This Row],[Due date]]&lt;TODAY(),"Overdue")</f>
        <v>Finished</v>
      </c>
      <c r="AJ416" s="33"/>
    </row>
    <row r="417" spans="1:36">
      <c r="A417" s="11">
        <v>1300000273</v>
      </c>
      <c r="B417" s="11" t="s">
        <v>54</v>
      </c>
      <c r="C417" s="11" t="s">
        <v>12</v>
      </c>
      <c r="D417" s="12">
        <v>46179</v>
      </c>
      <c r="E417" s="11" t="s">
        <v>13</v>
      </c>
      <c r="F417"/>
      <c r="G417"/>
      <c r="H417" s="35" t="s">
        <v>353</v>
      </c>
      <c r="I417" s="71">
        <v>46179.111111111109</v>
      </c>
      <c r="J417" s="71">
        <v>46179.121527777781</v>
      </c>
      <c r="K417" s="11">
        <v>0.25</v>
      </c>
      <c r="L417" s="72">
        <v>46174</v>
      </c>
      <c r="M417" s="73">
        <f>_xlfn.ISOWEEKNUM(Unique_Data[[#This Row],[Created On]])</f>
        <v>23</v>
      </c>
      <c r="N417" s="73">
        <f>60*Unique_Data[[#This Row],[Downtime (hr.)]]</f>
        <v>15</v>
      </c>
      <c r="O417" s="73" t="str" cm="1">
        <f t="array" ref="O417">_xlfn.LET(
    _xlpm.text, LOWER(H417),
    _xlpm.keywords, Table2[Keyword],
    _xlpm.score,
        _xlfn.BYROW(_xlpm.keywords,
            _xlfn.LAMBDA(_xlpm.k,
                SUM(--ISNUMBER(SEARCH(_xlfn.TEXTSPLIT(LOWER(_xlpm.k)," "), _xlpm.text)))
            )
        ),
    _xlpm.bestMatch, _xlfn.XMATCH(MAX(_xlpm.score), _xlpm.score),
    IF(MAX(_xlpm.score)=0, "Other", INDEX(_xlpm.keywords, _xlpm.bestMatch))
)</f>
        <v>No Control</v>
      </c>
      <c r="P417" s="73" t="str">
        <f>IFERROR(INDEX(Table11[Failure Mode],MATCH(O417,Table11[Keyword],0)),"General Failure Mode")</f>
        <v>Control System Unavailable</v>
      </c>
      <c r="Q417" s="74" t="str">
        <f>IFERROR(INDEX(Table12[Failure Effect],MATCH(P417,Table12[Failure Mode],0)),"Operational performance degradation and need for maintenance review.")</f>
        <v>Loss of command response, unsafe operating condition, and immediate operational downtime.</v>
      </c>
      <c r="R417" s="73">
        <f>IFERROR(INDEX(Table13[Base Severity],MATCH(C417,Table13[Equipment Class],0)),6)</f>
        <v>9</v>
      </c>
      <c r="S417" s="73">
        <f>IFERROR(INDEX(Table2[Severity],MATCH(O417,Table2[Keyword],0)),0)</f>
        <v>6</v>
      </c>
      <c r="T417" s="73">
        <f>IFERROR(LOOKUP(N417,Table6[Minutes],Table6[Severity]),0)</f>
        <v>4</v>
      </c>
      <c r="U417" s="73">
        <f>MAX(ROUNDUP(AVERAGE(R417,T417),0),Unique_Data[[#This Row],[Keyword Severity]])</f>
        <v>7</v>
      </c>
      <c r="V417" s="73">
        <f>IFERROR(INDEX(Table5[Detectability],MATCH(O417,Table5[Keyword],0)),IFERROR(INDEX(Table13[Default Detectability],MATCH(C417,Table13[Equipment Class],0)),6))</f>
        <v>2</v>
      </c>
      <c r="W417" s="73">
        <f t="shared" si="24"/>
        <v>4</v>
      </c>
      <c r="X417" s="75">
        <f t="shared" si="25"/>
        <v>56</v>
      </c>
      <c r="Y417" s="74" t="str">
        <f>IFERROR(INDEX(Table10[Recommended Action],MATCH(O417,Table10[Keyword],0)),"Review failure &amp; perform RCA")</f>
        <v>Check control PLC, HMI comms, E-stop circuits; reload software if needed.</v>
      </c>
      <c r="Z417" s="11" t="s">
        <v>14271</v>
      </c>
      <c r="AC417" s="73" t="str">
        <f t="shared" si="26"/>
        <v>Low</v>
      </c>
      <c r="AD417" s="76"/>
      <c r="AE417" s="75">
        <f>Unique_Data[[#This Row],[Severity (S)]]</f>
        <v>7</v>
      </c>
      <c r="AF417" s="75" cm="1">
        <f t="array" ref="AF4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17" s="75" cm="1">
        <f t="array" ref="AG4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17" s="75">
        <f t="shared" si="27"/>
        <v>56</v>
      </c>
      <c r="AI417" s="77" t="str" cm="1">
        <f t="array" aca="1" ref="AI417" ca="1">_xlfn.IFS(ISBLANK(Unique_Data[[#This Row],[Updated Action]]),"Open",NOT(ISBLANK(Unique_Data[[#This Row],[Updated Action]])),"Finished",AND(NOT(ISBLANK(Unique_Data[[#This Row],[Updated Action]])),Unique_Data[[#This Row],[Due date]]&gt;=TODAY()),"In Progress",Unique_Data[[#This Row],[Due date]]&lt;TODAY(),"Overdue")</f>
        <v>Open</v>
      </c>
      <c r="AJ417" s="33"/>
    </row>
    <row r="418" spans="1:36">
      <c r="A418" s="11">
        <v>1300000274</v>
      </c>
      <c r="B418" s="11" t="s">
        <v>97</v>
      </c>
      <c r="C418" s="11" t="s">
        <v>16</v>
      </c>
      <c r="D418" s="12">
        <v>46179</v>
      </c>
      <c r="E418" s="11" t="s">
        <v>13</v>
      </c>
      <c r="F418"/>
      <c r="G418"/>
      <c r="H418" s="35" t="s">
        <v>354</v>
      </c>
      <c r="I418" s="71">
        <v>46179.055555555555</v>
      </c>
      <c r="J418" s="71">
        <v>46179.0625</v>
      </c>
      <c r="K418" s="11">
        <v>0.17</v>
      </c>
      <c r="L418" s="72">
        <v>46174</v>
      </c>
      <c r="M418" s="73">
        <f>_xlfn.ISOWEEKNUM(Unique_Data[[#This Row],[Created On]])</f>
        <v>23</v>
      </c>
      <c r="N418" s="73">
        <f>60*Unique_Data[[#This Row],[Downtime (hr.)]]</f>
        <v>10.200000000000001</v>
      </c>
      <c r="O418" s="73" t="str" cm="1">
        <f t="array" ref="O418">_xlfn.LET(
    _xlpm.text, LOWER(H418),
    _xlpm.keywords, Table2[Keyword],
    _xlpm.score,
        _xlfn.BYROW(_xlpm.keywords,
            _xlfn.LAMBDA(_xlpm.k,
                SUM(--ISNUMBER(SEARCH(_xlfn.TEXTSPLIT(LOWER(_xlpm.k)," "), _xlpm.text)))
            )
        ),
    _xlpm.bestMatch, _xlfn.XMATCH(MAX(_xlpm.score), _xlpm.score),
    IF(MAX(_xlpm.score)=0, "Other", INDEX(_xlpm.keywords, _xlpm.bestMatch))
)</f>
        <v>No Control</v>
      </c>
      <c r="P418" s="73" t="str">
        <f>IFERROR(INDEX(Table11[Failure Mode],MATCH(O418,Table11[Keyword],0)),"General Failure Mode")</f>
        <v>Control System Unavailable</v>
      </c>
      <c r="Q418" s="74" t="str">
        <f>IFERROR(INDEX(Table12[Failure Effect],MATCH(P418,Table12[Failure Mode],0)),"Operational performance degradation and need for maintenance review.")</f>
        <v>Loss of command response, unsafe operating condition, and immediate operational downtime.</v>
      </c>
      <c r="R418" s="73">
        <f>IFERROR(INDEX(Table13[Base Severity],MATCH(C418,Table13[Equipment Class],0)),6)</f>
        <v>8</v>
      </c>
      <c r="S418" s="73">
        <f>IFERROR(INDEX(Table2[Severity],MATCH(O418,Table2[Keyword],0)),0)</f>
        <v>6</v>
      </c>
      <c r="T418" s="73">
        <f>IFERROR(LOOKUP(N418,Table6[Minutes],Table6[Severity]),0)</f>
        <v>4</v>
      </c>
      <c r="U418" s="73">
        <f>MAX(ROUNDUP(AVERAGE(R418,T418),0),Unique_Data[[#This Row],[Keyword Severity]])</f>
        <v>6</v>
      </c>
      <c r="V418" s="73">
        <f>IFERROR(INDEX(Table5[Detectability],MATCH(O418,Table5[Keyword],0)),IFERROR(INDEX(Table13[Default Detectability],MATCH(C418,Table13[Equipment Class],0)),6))</f>
        <v>2</v>
      </c>
      <c r="W418" s="73">
        <f t="shared" si="24"/>
        <v>2</v>
      </c>
      <c r="X418" s="75">
        <f t="shared" si="25"/>
        <v>24</v>
      </c>
      <c r="Y418" s="74" t="str">
        <f>IFERROR(INDEX(Table10[Recommended Action],MATCH(O418,Table10[Keyword],0)),"Review failure &amp; perform RCA")</f>
        <v>Check control PLC, HMI comms, E-stop circuits; reload software if needed.</v>
      </c>
      <c r="Z418" s="11" t="s">
        <v>14271</v>
      </c>
      <c r="AA418" s="31" t="s">
        <v>14635</v>
      </c>
      <c r="AB418" s="31" t="s">
        <v>14636</v>
      </c>
      <c r="AC418" s="73" t="str">
        <f t="shared" si="26"/>
        <v>Low</v>
      </c>
      <c r="AD418" s="76">
        <v>46203</v>
      </c>
      <c r="AE418" s="75">
        <f>Unique_Data[[#This Row],[Severity (S)]]</f>
        <v>6</v>
      </c>
      <c r="AF418" s="75" cm="1">
        <f t="array" ref="AF4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18" s="75" cm="1">
        <f t="array" ref="AG4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18" s="75">
        <f t="shared" si="27"/>
        <v>6</v>
      </c>
      <c r="AI418" s="77" t="str" cm="1">
        <f t="array" aca="1" ref="AI418" ca="1">_xlfn.IFS(ISBLANK(Unique_Data[[#This Row],[Updated Action]]),"Open",NOT(ISBLANK(Unique_Data[[#This Row],[Updated Action]])),"Finished",AND(NOT(ISBLANK(Unique_Data[[#This Row],[Updated Action]])),Unique_Data[[#This Row],[Due date]]&gt;=TODAY()),"In Progress",Unique_Data[[#This Row],[Due date]]&lt;TODAY(),"Overdue")</f>
        <v>Finished</v>
      </c>
      <c r="AJ418" s="33"/>
    </row>
    <row r="419" spans="1:36">
      <c r="A419" s="11">
        <v>1300000275</v>
      </c>
      <c r="B419" s="11" t="s">
        <v>54</v>
      </c>
      <c r="C419" s="11" t="s">
        <v>12</v>
      </c>
      <c r="D419" s="12">
        <v>46179</v>
      </c>
      <c r="E419" s="11" t="s">
        <v>13</v>
      </c>
      <c r="F419"/>
      <c r="G419"/>
      <c r="H419" s="35" t="s">
        <v>355</v>
      </c>
      <c r="I419" s="71">
        <v>46179.111111111109</v>
      </c>
      <c r="J419" s="71">
        <v>46179.121527777781</v>
      </c>
      <c r="K419" s="11">
        <v>0.25</v>
      </c>
      <c r="L419" s="72">
        <v>46174</v>
      </c>
      <c r="M419" s="73">
        <f>_xlfn.ISOWEEKNUM(Unique_Data[[#This Row],[Created On]])</f>
        <v>23</v>
      </c>
      <c r="N419" s="73">
        <f>60*Unique_Data[[#This Row],[Downtime (hr.)]]</f>
        <v>15</v>
      </c>
      <c r="O419" s="73" t="str" cm="1">
        <f t="array" ref="O419">_xlfn.LET(
    _xlpm.text, LOWER(H419),
    _xlpm.keywords, Table2[Keyword],
    _xlpm.score,
        _xlfn.BYROW(_xlpm.keywords,
            _xlfn.LAMBDA(_xlpm.k,
                SUM(--ISNUMBER(SEARCH(_xlfn.TEXTSPLIT(LOWER(_xlpm.k)," "), _xlpm.text)))
            )
        ),
    _xlpm.bestMatch, _xlfn.XMATCH(MAX(_xlpm.score), _xlpm.score),
    IF(MAX(_xlpm.score)=0, "Other", INDEX(_xlpm.keywords, _xlpm.bestMatch))
)</f>
        <v>No Control</v>
      </c>
      <c r="P419" s="73" t="str">
        <f>IFERROR(INDEX(Table11[Failure Mode],MATCH(O419,Table11[Keyword],0)),"General Failure Mode")</f>
        <v>Control System Unavailable</v>
      </c>
      <c r="Q419" s="74" t="str">
        <f>IFERROR(INDEX(Table12[Failure Effect],MATCH(P419,Table12[Failure Mode],0)),"Operational performance degradation and need for maintenance review.")</f>
        <v>Loss of command response, unsafe operating condition, and immediate operational downtime.</v>
      </c>
      <c r="R419" s="73">
        <f>IFERROR(INDEX(Table13[Base Severity],MATCH(C419,Table13[Equipment Class],0)),6)</f>
        <v>9</v>
      </c>
      <c r="S419" s="73">
        <f>IFERROR(INDEX(Table2[Severity],MATCH(O419,Table2[Keyword],0)),0)</f>
        <v>6</v>
      </c>
      <c r="T419" s="73">
        <f>IFERROR(LOOKUP(N419,Table6[Minutes],Table6[Severity]),0)</f>
        <v>4</v>
      </c>
      <c r="U419" s="73">
        <f>MAX(ROUNDUP(AVERAGE(R419,T419),0),Unique_Data[[#This Row],[Keyword Severity]])</f>
        <v>7</v>
      </c>
      <c r="V419" s="73">
        <f>IFERROR(INDEX(Table5[Detectability],MATCH(O419,Table5[Keyword],0)),IFERROR(INDEX(Table13[Default Detectability],MATCH(C419,Table13[Equipment Class],0)),6))</f>
        <v>2</v>
      </c>
      <c r="W419" s="73">
        <f t="shared" si="24"/>
        <v>4</v>
      </c>
      <c r="X419" s="75">
        <f t="shared" si="25"/>
        <v>56</v>
      </c>
      <c r="Y419" s="74" t="str">
        <f>IFERROR(INDEX(Table10[Recommended Action],MATCH(O419,Table10[Keyword],0)),"Review failure &amp; perform RCA")</f>
        <v>Check control PLC, HMI comms, E-stop circuits; reload software if needed.</v>
      </c>
      <c r="Z419" s="11" t="s">
        <v>14271</v>
      </c>
      <c r="AA419" s="31" t="s">
        <v>14637</v>
      </c>
      <c r="AB419" s="31" t="s">
        <v>14638</v>
      </c>
      <c r="AC419" s="73" t="str">
        <f t="shared" si="26"/>
        <v>Low</v>
      </c>
      <c r="AD419" s="76">
        <v>46101</v>
      </c>
      <c r="AE419" s="75">
        <f>Unique_Data[[#This Row],[Severity (S)]]</f>
        <v>7</v>
      </c>
      <c r="AF419" s="75" cm="1">
        <f t="array" ref="AF4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19" s="75" cm="1">
        <f t="array" ref="AG4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19" s="75">
        <f t="shared" si="27"/>
        <v>56</v>
      </c>
      <c r="AI419" s="77" t="str" cm="1">
        <f t="array" aca="1" ref="AI419" ca="1">_xlfn.IFS(ISBLANK(Unique_Data[[#This Row],[Updated Action]]),"Open",NOT(ISBLANK(Unique_Data[[#This Row],[Updated Action]])),"Finished",AND(NOT(ISBLANK(Unique_Data[[#This Row],[Updated Action]])),Unique_Data[[#This Row],[Due date]]&gt;=TODAY()),"In Progress",Unique_Data[[#This Row],[Due date]]&lt;TODAY(),"Overdue")</f>
        <v>Finished</v>
      </c>
      <c r="AJ419" s="33"/>
    </row>
    <row r="420" spans="1:36">
      <c r="A420" s="11">
        <v>1300000277</v>
      </c>
      <c r="B420" s="11" t="s">
        <v>132</v>
      </c>
      <c r="C420" s="11" t="s">
        <v>16</v>
      </c>
      <c r="D420" s="12">
        <v>46179</v>
      </c>
      <c r="E420" s="11" t="s">
        <v>13</v>
      </c>
      <c r="F420"/>
      <c r="G420"/>
      <c r="H420" s="35" t="s">
        <v>356</v>
      </c>
      <c r="I420" s="71">
        <v>46178.180173611108</v>
      </c>
      <c r="J420" s="71">
        <v>46178.187638888892</v>
      </c>
      <c r="K420" s="11">
        <v>0.18</v>
      </c>
      <c r="L420" s="72">
        <v>46174</v>
      </c>
      <c r="M420" s="73">
        <f>_xlfn.ISOWEEKNUM(Unique_Data[[#This Row],[Created On]])</f>
        <v>23</v>
      </c>
      <c r="N420" s="73">
        <f>60*Unique_Data[[#This Row],[Downtime (hr.)]]</f>
        <v>10.799999999999999</v>
      </c>
      <c r="O420" s="73" t="str" cm="1">
        <f t="array" ref="O420">_xlfn.LET(
    _xlpm.text, LOWER(H420),
    _xlpm.keywords, Table2[Keyword],
    _xlpm.score,
        _xlfn.BYROW(_xlpm.keywords,
            _xlfn.LAMBDA(_xlpm.k,
                SUM(--ISNUMBER(SEARCH(_xlfn.TEXTSPLIT(LOWER(_xlpm.k)," "), _xlpm.text)))
            )
        ),
    _xlpm.bestMatch, _xlfn.XMATCH(MAX(_xlpm.score), _xlpm.score),
    IF(MAX(_xlpm.score)=0, "Other", INDEX(_xlpm.keywords, _xlpm.bestMatch))
)</f>
        <v>Engine Start</v>
      </c>
      <c r="P420" s="73" t="str">
        <f>IFERROR(INDEX(Table11[Failure Mode],MATCH(O420,Table11[Keyword],0)),"General Failure Mode")</f>
        <v>Engine Start Failure</v>
      </c>
      <c r="Q420" s="74" t="str">
        <f>IFERROR(INDEX(Table12[Failure Effect],MATCH(P420,Table12[Failure Mode],0)),"Operational performance degradation and need for maintenance review.")</f>
        <v>Equipment cannot be put into service, causing startup delay and lost operating time.</v>
      </c>
      <c r="R420" s="73">
        <f>IFERROR(INDEX(Table13[Base Severity],MATCH(C420,Table13[Equipment Class],0)),6)</f>
        <v>8</v>
      </c>
      <c r="S420" s="73">
        <f>IFERROR(INDEX(Table2[Severity],MATCH(O420,Table2[Keyword],0)),0)</f>
        <v>6</v>
      </c>
      <c r="T420" s="73">
        <f>IFERROR(LOOKUP(N420,Table6[Minutes],Table6[Severity]),0)</f>
        <v>4</v>
      </c>
      <c r="U420" s="73">
        <f>MAX(ROUNDUP(AVERAGE(R420,T420),0),Unique_Data[[#This Row],[Keyword Severity]])</f>
        <v>6</v>
      </c>
      <c r="V420" s="73">
        <f>IFERROR(INDEX(Table5[Detectability],MATCH(O420,Table5[Keyword],0)),IFERROR(INDEX(Table13[Default Detectability],MATCH(C420,Table13[Equipment Class],0)),6))</f>
        <v>4</v>
      </c>
      <c r="W420" s="73">
        <f t="shared" si="24"/>
        <v>1</v>
      </c>
      <c r="X420" s="75">
        <f t="shared" si="25"/>
        <v>24</v>
      </c>
      <c r="Y420" s="74" t="str">
        <f>IFERROR(INDEX(Table10[Recommended Action],MATCH(O420,Table10[Keyword],0)),"Review failure &amp; perform RCA")</f>
        <v>Check battery voltage, starter relay and ECU inputs; verify enable interlocks.</v>
      </c>
      <c r="Z420" s="11" t="s">
        <v>14271</v>
      </c>
      <c r="AC420" s="73" t="str">
        <f t="shared" si="26"/>
        <v>Low</v>
      </c>
      <c r="AD420" s="76">
        <v>46203</v>
      </c>
      <c r="AE420" s="75">
        <f>Unique_Data[[#This Row],[Severity (S)]]</f>
        <v>6</v>
      </c>
      <c r="AF420" s="75" cm="1">
        <f t="array" ref="AF4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20" s="75" cm="1">
        <f t="array" ref="AG4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20" s="75">
        <f t="shared" si="27"/>
        <v>24</v>
      </c>
      <c r="AI420" s="77" t="str" cm="1">
        <f t="array" aca="1" ref="AI420" ca="1">_xlfn.IFS(ISBLANK(Unique_Data[[#This Row],[Updated Action]]),"Open",NOT(ISBLANK(Unique_Data[[#This Row],[Updated Action]])),"Finished",AND(NOT(ISBLANK(Unique_Data[[#This Row],[Updated Action]])),Unique_Data[[#This Row],[Due date]]&gt;=TODAY()),"In Progress",Unique_Data[[#This Row],[Due date]]&lt;TODAY(),"Overdue")</f>
        <v>Open</v>
      </c>
      <c r="AJ420" s="33"/>
    </row>
    <row r="421" spans="1:36">
      <c r="A421" s="11">
        <v>1300000278</v>
      </c>
      <c r="B421" s="11" t="s">
        <v>40</v>
      </c>
      <c r="C421" s="11" t="s">
        <v>16</v>
      </c>
      <c r="D421" s="12">
        <v>46179</v>
      </c>
      <c r="E421" s="11" t="s">
        <v>13</v>
      </c>
      <c r="F421"/>
      <c r="G421"/>
      <c r="H421" s="35" t="s">
        <v>357</v>
      </c>
      <c r="I421" s="71">
        <v>46178.271319444444</v>
      </c>
      <c r="J421" s="71">
        <v>46178.278321759259</v>
      </c>
      <c r="K421" s="11">
        <v>0.17</v>
      </c>
      <c r="L421" s="72">
        <v>46174</v>
      </c>
      <c r="M421" s="73">
        <f>_xlfn.ISOWEEKNUM(Unique_Data[[#This Row],[Created On]])</f>
        <v>23</v>
      </c>
      <c r="N421" s="73">
        <f>60*Unique_Data[[#This Row],[Downtime (hr.)]]</f>
        <v>10.200000000000001</v>
      </c>
      <c r="O421" s="73" t="str" cm="1">
        <f t="array" ref="O421">_xlfn.LET(
    _xlpm.text, LOWER(H421),
    _xlpm.keywords, Table2[Keyword],
    _xlpm.score,
        _xlfn.BYROW(_xlpm.keywords,
            _xlfn.LAMBDA(_xlpm.k,
                SUM(--ISNUMBER(SEARCH(_xlfn.TEXTSPLIT(LOWER(_xlpm.k)," "), _xlpm.text)))
            )
        ),
    _xlpm.bestMatch, _xlfn.XMATCH(MAX(_xlpm.score), _xlpm.score),
    IF(MAX(_xlpm.score)=0, "Other", INDEX(_xlpm.keywords, _xlpm.bestMatch))
)</f>
        <v>Other</v>
      </c>
      <c r="P421" s="73" t="str">
        <f>IFERROR(INDEX(Table11[Failure Mode],MATCH(O421,Table11[Keyword],0)),"General Failure Mode")</f>
        <v>General Failure Mode</v>
      </c>
      <c r="Q421" s="74" t="str">
        <f>IFERROR(INDEX(Table12[Failure Effect],MATCH(P421,Table12[Failure Mode],0)),"Operational performance degradation and need for maintenance review.")</f>
        <v>Operational performance degradation and need for maintenance review.</v>
      </c>
      <c r="R421" s="73">
        <f>IFERROR(INDEX(Table13[Base Severity],MATCH(C421,Table13[Equipment Class],0)),6)</f>
        <v>8</v>
      </c>
      <c r="S421" s="73">
        <f>IFERROR(INDEX(Table2[Severity],MATCH(O421,Table2[Keyword],0)),0)</f>
        <v>0</v>
      </c>
      <c r="T421" s="73">
        <f>IFERROR(LOOKUP(N421,Table6[Minutes],Table6[Severity]),0)</f>
        <v>4</v>
      </c>
      <c r="U421" s="73">
        <f>MAX(ROUNDUP(AVERAGE(R421,T421),0),Unique_Data[[#This Row],[Keyword Severity]])</f>
        <v>6</v>
      </c>
      <c r="V421" s="73">
        <f>IFERROR(INDEX(Table5[Detectability],MATCH(O421,Table5[Keyword],0)),IFERROR(INDEX(Table13[Default Detectability],MATCH(C421,Table13[Equipment Class],0)),6))</f>
        <v>5</v>
      </c>
      <c r="W421" s="73">
        <f t="shared" si="24"/>
        <v>4</v>
      </c>
      <c r="X421" s="75">
        <f t="shared" si="25"/>
        <v>120</v>
      </c>
      <c r="Y421" s="74" t="str">
        <f>IFERROR(INDEX(Table10[Recommended Action],MATCH(O421,Table10[Keyword],0)),"Review failure &amp; perform RCA")</f>
        <v>Review failure &amp; perform RCA</v>
      </c>
      <c r="Z421" s="11" t="s">
        <v>14271</v>
      </c>
      <c r="AC421" s="73" t="str">
        <f t="shared" si="26"/>
        <v>Medium</v>
      </c>
      <c r="AD421" s="76"/>
      <c r="AE421" s="75">
        <f>Unique_Data[[#This Row],[Severity (S)]]</f>
        <v>6</v>
      </c>
      <c r="AF421" s="75" cm="1">
        <f t="array" ref="AF4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21" s="75" cm="1">
        <f t="array" ref="AG4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21" s="75">
        <f t="shared" si="27"/>
        <v>120</v>
      </c>
      <c r="AI421" s="77" t="str" cm="1">
        <f t="array" aca="1" ref="AI421" ca="1">_xlfn.IFS(ISBLANK(Unique_Data[[#This Row],[Updated Action]]),"Open",NOT(ISBLANK(Unique_Data[[#This Row],[Updated Action]])),"Finished",AND(NOT(ISBLANK(Unique_Data[[#This Row],[Updated Action]])),Unique_Data[[#This Row],[Due date]]&gt;=TODAY()),"In Progress",Unique_Data[[#This Row],[Due date]]&lt;TODAY(),"Overdue")</f>
        <v>Open</v>
      </c>
      <c r="AJ421" s="33"/>
    </row>
    <row r="422" spans="1:36">
      <c r="A422" s="11">
        <v>1300000279</v>
      </c>
      <c r="B422" s="11" t="s">
        <v>27</v>
      </c>
      <c r="C422" s="11" t="s">
        <v>12</v>
      </c>
      <c r="D422" s="12">
        <v>46179</v>
      </c>
      <c r="E422" s="11" t="s">
        <v>13</v>
      </c>
      <c r="F422"/>
      <c r="G422"/>
      <c r="H422" s="35" t="s">
        <v>358</v>
      </c>
      <c r="I422" s="71">
        <v>46178.260567129626</v>
      </c>
      <c r="J422" s="71">
        <v>46178.266423611109</v>
      </c>
      <c r="K422" s="11">
        <v>0.14000000000000001</v>
      </c>
      <c r="L422" s="72">
        <v>46174</v>
      </c>
      <c r="M422" s="73">
        <f>_xlfn.ISOWEEKNUM(Unique_Data[[#This Row],[Created On]])</f>
        <v>23</v>
      </c>
      <c r="N422" s="73">
        <f>60*Unique_Data[[#This Row],[Downtime (hr.)]]</f>
        <v>8.4</v>
      </c>
      <c r="O422" s="73" t="str" cm="1">
        <f t="array" ref="O422">_xlfn.LET(
    _xlpm.text, LOWER(H422),
    _xlpm.keywords, Table2[Keyword],
    _xlpm.score,
        _xlfn.BYROW(_xlpm.keywords,
            _xlfn.LAMBDA(_xlpm.k,
                SUM(--ISNUMBER(SEARCH(_xlfn.TEXTSPLIT(LOWER(_xlpm.k)," "), _xlpm.text)))
            )
        ),
    _xlpm.bestMatch, _xlfn.XMATCH(MAX(_xlpm.score), _xlpm.score),
    IF(MAX(_xlpm.score)=0, "Other", INDEX(_xlpm.keywords, _xlpm.bestMatch))
)</f>
        <v>Wrong Landed</v>
      </c>
      <c r="P422" s="73" t="str">
        <f>IFERROR(INDEX(Table11[Failure Mode],MATCH(O422,Table11[Keyword],0)),"General Failure Mode")</f>
        <v>Landing / Positioning Fault</v>
      </c>
      <c r="Q422" s="74" t="str">
        <f>IFERROR(INDEX(Table12[Failure Effect],MATCH(P422,Table12[Failure Mode],0)),"Operational performance degradation and need for maintenance review.")</f>
        <v>Mislanding, handling delay, risk of cargo/spreader damage, and reduced operating accuracy.</v>
      </c>
      <c r="R422" s="73">
        <f>IFERROR(INDEX(Table13[Base Severity],MATCH(C422,Table13[Equipment Class],0)),6)</f>
        <v>9</v>
      </c>
      <c r="S422" s="73">
        <f>IFERROR(INDEX(Table2[Severity],MATCH(O422,Table2[Keyword],0)),0)</f>
        <v>6</v>
      </c>
      <c r="T422" s="73">
        <f>IFERROR(LOOKUP(N422,Table6[Minutes],Table6[Severity]),0)</f>
        <v>3</v>
      </c>
      <c r="U422" s="73">
        <f>MAX(ROUNDUP(AVERAGE(R422,T422),0),Unique_Data[[#This Row],[Keyword Severity]])</f>
        <v>6</v>
      </c>
      <c r="V422" s="73">
        <f>IFERROR(INDEX(Table5[Detectability],MATCH(O422,Table5[Keyword],0)),IFERROR(INDEX(Table13[Default Detectability],MATCH(C422,Table13[Equipment Class],0)),6))</f>
        <v>8</v>
      </c>
      <c r="W422" s="73">
        <f t="shared" si="24"/>
        <v>4</v>
      </c>
      <c r="X422" s="75">
        <f t="shared" si="25"/>
        <v>192</v>
      </c>
      <c r="Y422" s="74" t="str">
        <f>IFERROR(INDEX(Table10[Recommended Action],MATCH(O422,Table10[Keyword],0)),"Review failure &amp; perform RCA")</f>
        <v>Check landing sensors and operator guidance; calibrate spreader position sensors.</v>
      </c>
      <c r="Z422" s="11" t="s">
        <v>14271</v>
      </c>
      <c r="AA422" s="31" t="s">
        <v>14362</v>
      </c>
      <c r="AB422" s="31" t="s">
        <v>14363</v>
      </c>
      <c r="AC422" s="73" t="str">
        <f t="shared" si="26"/>
        <v>Medium</v>
      </c>
      <c r="AD422" s="76">
        <v>46087</v>
      </c>
      <c r="AE422" s="75">
        <f>Unique_Data[[#This Row],[Severity (S)]]</f>
        <v>6</v>
      </c>
      <c r="AF422" s="75" cm="1">
        <f t="array" ref="AF4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422" s="75" cm="1">
        <f t="array" ref="AG4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22" s="75">
        <f t="shared" si="27"/>
        <v>192</v>
      </c>
      <c r="AI422" s="77" t="str" cm="1">
        <f t="array" aca="1" ref="AI422" ca="1">_xlfn.IFS(ISBLANK(Unique_Data[[#This Row],[Updated Action]]),"Open",NOT(ISBLANK(Unique_Data[[#This Row],[Updated Action]])),"Finished",AND(NOT(ISBLANK(Unique_Data[[#This Row],[Updated Action]])),Unique_Data[[#This Row],[Due date]]&gt;=TODAY()),"In Progress",Unique_Data[[#This Row],[Due date]]&lt;TODAY(),"Overdue")</f>
        <v>Finished</v>
      </c>
      <c r="AJ422" s="33"/>
    </row>
    <row r="423" spans="1:36">
      <c r="A423" s="11">
        <v>1300000280</v>
      </c>
      <c r="B423" s="11" t="s">
        <v>18</v>
      </c>
      <c r="C423" s="11" t="s">
        <v>12</v>
      </c>
      <c r="D423" s="12">
        <v>46179</v>
      </c>
      <c r="E423" s="11" t="s">
        <v>13</v>
      </c>
      <c r="F423"/>
      <c r="G423"/>
      <c r="H423" s="35" t="s">
        <v>358</v>
      </c>
      <c r="I423" s="71">
        <v>46178.194988425923</v>
      </c>
      <c r="J423" s="71">
        <v>46178.201863425929</v>
      </c>
      <c r="K423" s="11">
        <v>0.16</v>
      </c>
      <c r="L423" s="72">
        <v>46174</v>
      </c>
      <c r="M423" s="73">
        <f>_xlfn.ISOWEEKNUM(Unique_Data[[#This Row],[Created On]])</f>
        <v>23</v>
      </c>
      <c r="N423" s="73">
        <f>60*Unique_Data[[#This Row],[Downtime (hr.)]]</f>
        <v>9.6</v>
      </c>
      <c r="O423" s="73" t="str" cm="1">
        <f t="array" ref="O423">_xlfn.LET(
    _xlpm.text, LOWER(H423),
    _xlpm.keywords, Table2[Keyword],
    _xlpm.score,
        _xlfn.BYROW(_xlpm.keywords,
            _xlfn.LAMBDA(_xlpm.k,
                SUM(--ISNUMBER(SEARCH(_xlfn.TEXTSPLIT(LOWER(_xlpm.k)," "), _xlpm.text)))
            )
        ),
    _xlpm.bestMatch, _xlfn.XMATCH(MAX(_xlpm.score), _xlpm.score),
    IF(MAX(_xlpm.score)=0, "Other", INDEX(_xlpm.keywords, _xlpm.bestMatch))
)</f>
        <v>Wrong Landed</v>
      </c>
      <c r="P423" s="73" t="str">
        <f>IFERROR(INDEX(Table11[Failure Mode],MATCH(O423,Table11[Keyword],0)),"General Failure Mode")</f>
        <v>Landing / Positioning Fault</v>
      </c>
      <c r="Q423" s="74" t="str">
        <f>IFERROR(INDEX(Table12[Failure Effect],MATCH(P423,Table12[Failure Mode],0)),"Operational performance degradation and need for maintenance review.")</f>
        <v>Mislanding, handling delay, risk of cargo/spreader damage, and reduced operating accuracy.</v>
      </c>
      <c r="R423" s="73">
        <f>IFERROR(INDEX(Table13[Base Severity],MATCH(C423,Table13[Equipment Class],0)),6)</f>
        <v>9</v>
      </c>
      <c r="S423" s="73">
        <f>IFERROR(INDEX(Table2[Severity],MATCH(O423,Table2[Keyword],0)),0)</f>
        <v>6</v>
      </c>
      <c r="T423" s="73">
        <f>IFERROR(LOOKUP(N423,Table6[Minutes],Table6[Severity]),0)</f>
        <v>3</v>
      </c>
      <c r="U423" s="73">
        <f>MAX(ROUNDUP(AVERAGE(R423,T423),0),Unique_Data[[#This Row],[Keyword Severity]])</f>
        <v>6</v>
      </c>
      <c r="V423" s="73">
        <f>IFERROR(INDEX(Table5[Detectability],MATCH(O423,Table5[Keyword],0)),IFERROR(INDEX(Table13[Default Detectability],MATCH(C423,Table13[Equipment Class],0)),6))</f>
        <v>8</v>
      </c>
      <c r="W423" s="73">
        <f t="shared" si="24"/>
        <v>2</v>
      </c>
      <c r="X423" s="75">
        <f t="shared" si="25"/>
        <v>96</v>
      </c>
      <c r="Y423" s="74" t="str">
        <f>IFERROR(INDEX(Table10[Recommended Action],MATCH(O423,Table10[Keyword],0)),"Review failure &amp; perform RCA")</f>
        <v>Check landing sensors and operator guidance; calibrate spreader position sensors.</v>
      </c>
      <c r="Z423" s="11" t="s">
        <v>14271</v>
      </c>
      <c r="AA423" s="31" t="s">
        <v>14574</v>
      </c>
      <c r="AB423" s="31" t="s">
        <v>14639</v>
      </c>
      <c r="AC423" s="73" t="str">
        <f t="shared" si="26"/>
        <v>Low</v>
      </c>
      <c r="AD423" s="76">
        <v>46203</v>
      </c>
      <c r="AE423" s="75">
        <f>Unique_Data[[#This Row],[Severity (S)]]</f>
        <v>6</v>
      </c>
      <c r="AF423" s="75" cm="1">
        <f t="array" ref="AF4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423" s="75" cm="1">
        <f t="array" ref="AG4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23" s="75">
        <f t="shared" si="27"/>
        <v>96</v>
      </c>
      <c r="AI423" s="77" t="str" cm="1">
        <f t="array" aca="1" ref="AI423" ca="1">_xlfn.IFS(ISBLANK(Unique_Data[[#This Row],[Updated Action]]),"Open",NOT(ISBLANK(Unique_Data[[#This Row],[Updated Action]])),"Finished",AND(NOT(ISBLANK(Unique_Data[[#This Row],[Updated Action]])),Unique_Data[[#This Row],[Due date]]&gt;=TODAY()),"In Progress",Unique_Data[[#This Row],[Due date]]&lt;TODAY(),"Overdue")</f>
        <v>Finished</v>
      </c>
      <c r="AJ423" s="33"/>
    </row>
    <row r="424" spans="1:36">
      <c r="A424" s="11">
        <v>1300000281</v>
      </c>
      <c r="B424" s="11" t="s">
        <v>27</v>
      </c>
      <c r="C424" s="11" t="s">
        <v>12</v>
      </c>
      <c r="D424" s="12">
        <v>46179</v>
      </c>
      <c r="E424" s="11" t="s">
        <v>13</v>
      </c>
      <c r="F424"/>
      <c r="G424"/>
      <c r="H424" s="35" t="s">
        <v>359</v>
      </c>
      <c r="I424" s="71">
        <v>46178.257534722223</v>
      </c>
      <c r="J424" s="71">
        <v>46178.260439814818</v>
      </c>
      <c r="K424" s="11">
        <v>7.0000000000000007E-2</v>
      </c>
      <c r="L424" s="72">
        <v>46174</v>
      </c>
      <c r="M424" s="73">
        <f>_xlfn.ISOWEEKNUM(Unique_Data[[#This Row],[Created On]])</f>
        <v>23</v>
      </c>
      <c r="N424" s="73">
        <f>60*Unique_Data[[#This Row],[Downtime (hr.)]]</f>
        <v>4.2</v>
      </c>
      <c r="O424" s="73" t="str" cm="1">
        <f t="array" ref="O424">_xlfn.LET(
    _xlpm.text, LOWER(H424),
    _xlpm.keywords, Table2[Keyword],
    _xlpm.score,
        _xlfn.BYROW(_xlpm.keywords,
            _xlfn.LAMBDA(_xlpm.k,
                SUM(--ISNUMBER(SEARCH(_xlfn.TEXTSPLIT(LOWER(_xlpm.k)," "), _xlpm.text)))
            )
        ),
    _xlpm.bestMatch, _xlfn.XMATCH(MAX(_xlpm.score), _xlpm.score),
    IF(MAX(_xlpm.score)=0, "Other", INDEX(_xlpm.keywords, _xlpm.bestMatch))
)</f>
        <v>No Control</v>
      </c>
      <c r="P424" s="73" t="str">
        <f>IFERROR(INDEX(Table11[Failure Mode],MATCH(O424,Table11[Keyword],0)),"General Failure Mode")</f>
        <v>Control System Unavailable</v>
      </c>
      <c r="Q424" s="74" t="str">
        <f>IFERROR(INDEX(Table12[Failure Effect],MATCH(P424,Table12[Failure Mode],0)),"Operational performance degradation and need for maintenance review.")</f>
        <v>Loss of command response, unsafe operating condition, and immediate operational downtime.</v>
      </c>
      <c r="R424" s="73">
        <f>IFERROR(INDEX(Table13[Base Severity],MATCH(C424,Table13[Equipment Class],0)),6)</f>
        <v>9</v>
      </c>
      <c r="S424" s="73">
        <f>IFERROR(INDEX(Table2[Severity],MATCH(O424,Table2[Keyword],0)),0)</f>
        <v>6</v>
      </c>
      <c r="T424" s="73">
        <f>IFERROR(LOOKUP(N424,Table6[Minutes],Table6[Severity]),0)</f>
        <v>3</v>
      </c>
      <c r="U424" s="73">
        <f>MAX(ROUNDUP(AVERAGE(R424,T424),0),Unique_Data[[#This Row],[Keyword Severity]])</f>
        <v>6</v>
      </c>
      <c r="V424" s="73">
        <f>IFERROR(INDEX(Table5[Detectability],MATCH(O424,Table5[Keyword],0)),IFERROR(INDEX(Table13[Default Detectability],MATCH(C424,Table13[Equipment Class],0)),6))</f>
        <v>2</v>
      </c>
      <c r="W424" s="73">
        <f t="shared" si="24"/>
        <v>6</v>
      </c>
      <c r="X424" s="75">
        <f t="shared" si="25"/>
        <v>72</v>
      </c>
      <c r="Y424" s="74" t="str">
        <f>IFERROR(INDEX(Table10[Recommended Action],MATCH(O424,Table10[Keyword],0)),"Review failure &amp; perform RCA")</f>
        <v>Check control PLC, HMI comms, E-stop circuits; reload software if needed.</v>
      </c>
      <c r="Z424" s="11" t="s">
        <v>14271</v>
      </c>
      <c r="AA424" s="31" t="s">
        <v>14640</v>
      </c>
      <c r="AB424" s="31" t="s">
        <v>14641</v>
      </c>
      <c r="AC424" s="73" t="str">
        <f t="shared" si="26"/>
        <v>Low</v>
      </c>
      <c r="AD424" s="76">
        <v>46203</v>
      </c>
      <c r="AE424" s="75">
        <f>Unique_Data[[#This Row],[Severity (S)]]</f>
        <v>6</v>
      </c>
      <c r="AF424" s="75" cm="1">
        <f t="array" ref="AF4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24" s="75" cm="1">
        <f t="array" ref="AG4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24" s="75">
        <f t="shared" si="27"/>
        <v>30</v>
      </c>
      <c r="AI424" s="77" t="str" cm="1">
        <f t="array" aca="1" ref="AI424" ca="1">_xlfn.IFS(ISBLANK(Unique_Data[[#This Row],[Updated Action]]),"Open",NOT(ISBLANK(Unique_Data[[#This Row],[Updated Action]])),"Finished",AND(NOT(ISBLANK(Unique_Data[[#This Row],[Updated Action]])),Unique_Data[[#This Row],[Due date]]&gt;=TODAY()),"In Progress",Unique_Data[[#This Row],[Due date]]&lt;TODAY(),"Overdue")</f>
        <v>Finished</v>
      </c>
      <c r="AJ424" s="33"/>
    </row>
    <row r="425" spans="1:36">
      <c r="A425" s="11">
        <v>1300000282</v>
      </c>
      <c r="B425" s="11" t="s">
        <v>132</v>
      </c>
      <c r="C425" s="11" t="s">
        <v>16</v>
      </c>
      <c r="D425" s="12">
        <v>46179</v>
      </c>
      <c r="E425" s="11" t="s">
        <v>13</v>
      </c>
      <c r="F425"/>
      <c r="G425"/>
      <c r="H425" s="35" t="s">
        <v>360</v>
      </c>
      <c r="I425" s="71">
        <v>46179.302083333336</v>
      </c>
      <c r="J425" s="71">
        <v>46179.307638888888</v>
      </c>
      <c r="K425" s="11">
        <v>0.13</v>
      </c>
      <c r="L425" s="72">
        <v>46174</v>
      </c>
      <c r="M425" s="73">
        <f>_xlfn.ISOWEEKNUM(Unique_Data[[#This Row],[Created On]])</f>
        <v>23</v>
      </c>
      <c r="N425" s="73">
        <f>60*Unique_Data[[#This Row],[Downtime (hr.)]]</f>
        <v>7.8000000000000007</v>
      </c>
      <c r="O425" s="73" t="str" cm="1">
        <f t="array" ref="O425">_xlfn.LET(
    _xlpm.text, LOWER(H425),
    _xlpm.keywords, Table2[Keyword],
    _xlpm.score,
        _xlfn.BYROW(_xlpm.keywords,
            _xlfn.LAMBDA(_xlpm.k,
                SUM(--ISNUMBER(SEARCH(_xlfn.TEXTSPLIT(LOWER(_xlpm.k)," "), _xlpm.text)))
            )
        ),
    _xlpm.bestMatch, _xlfn.XMATCH(MAX(_xlpm.score), _xlpm.score),
    IF(MAX(_xlpm.score)=0, "Other", INDEX(_xlpm.keywords, _xlpm.bestMatch))
)</f>
        <v>No Control</v>
      </c>
      <c r="P425" s="73" t="str">
        <f>IFERROR(INDEX(Table11[Failure Mode],MATCH(O425,Table11[Keyword],0)),"General Failure Mode")</f>
        <v>Control System Unavailable</v>
      </c>
      <c r="Q425" s="74" t="str">
        <f>IFERROR(INDEX(Table12[Failure Effect],MATCH(P425,Table12[Failure Mode],0)),"Operational performance degradation and need for maintenance review.")</f>
        <v>Loss of command response, unsafe operating condition, and immediate operational downtime.</v>
      </c>
      <c r="R425" s="73">
        <f>IFERROR(INDEX(Table13[Base Severity],MATCH(C425,Table13[Equipment Class],0)),6)</f>
        <v>8</v>
      </c>
      <c r="S425" s="73">
        <f>IFERROR(INDEX(Table2[Severity],MATCH(O425,Table2[Keyword],0)),0)</f>
        <v>6</v>
      </c>
      <c r="T425" s="73">
        <f>IFERROR(LOOKUP(N425,Table6[Minutes],Table6[Severity]),0)</f>
        <v>3</v>
      </c>
      <c r="U425" s="73">
        <f>MAX(ROUNDUP(AVERAGE(R425,T425),0),Unique_Data[[#This Row],[Keyword Severity]])</f>
        <v>6</v>
      </c>
      <c r="V425" s="73">
        <f>IFERROR(INDEX(Table5[Detectability],MATCH(O425,Table5[Keyword],0)),IFERROR(INDEX(Table13[Default Detectability],MATCH(C425,Table13[Equipment Class],0)),6))</f>
        <v>2</v>
      </c>
      <c r="W425" s="73">
        <f t="shared" si="24"/>
        <v>5</v>
      </c>
      <c r="X425" s="75">
        <f t="shared" si="25"/>
        <v>60</v>
      </c>
      <c r="Y425" s="74" t="str">
        <f>IFERROR(INDEX(Table10[Recommended Action],MATCH(O425,Table10[Keyword],0)),"Review failure &amp; perform RCA")</f>
        <v>Check control PLC, HMI comms, E-stop circuits; reload software if needed.</v>
      </c>
      <c r="Z425" s="11" t="s">
        <v>14271</v>
      </c>
      <c r="AA425" s="31" t="s">
        <v>14362</v>
      </c>
      <c r="AB425" s="31" t="s">
        <v>14461</v>
      </c>
      <c r="AC425" s="73" t="str">
        <f t="shared" si="26"/>
        <v>Low</v>
      </c>
      <c r="AD425" s="76">
        <v>46087</v>
      </c>
      <c r="AE425" s="75">
        <f>Unique_Data[[#This Row],[Severity (S)]]</f>
        <v>6</v>
      </c>
      <c r="AF425" s="75" cm="1">
        <f t="array" ref="AF4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25" s="75" cm="1">
        <f t="array" ref="AG4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25" s="75">
        <f t="shared" si="27"/>
        <v>24</v>
      </c>
      <c r="AI425" s="77" t="str" cm="1">
        <f t="array" aca="1" ref="AI425" ca="1">_xlfn.IFS(ISBLANK(Unique_Data[[#This Row],[Updated Action]]),"Open",NOT(ISBLANK(Unique_Data[[#This Row],[Updated Action]])),"Finished",AND(NOT(ISBLANK(Unique_Data[[#This Row],[Updated Action]])),Unique_Data[[#This Row],[Due date]]&gt;=TODAY()),"In Progress",Unique_Data[[#This Row],[Due date]]&lt;TODAY(),"Overdue")</f>
        <v>Finished</v>
      </c>
      <c r="AJ425" s="33"/>
    </row>
    <row r="426" spans="1:36">
      <c r="A426" s="11">
        <v>1300000283</v>
      </c>
      <c r="B426" s="11" t="s">
        <v>61</v>
      </c>
      <c r="C426" s="11" t="s">
        <v>12</v>
      </c>
      <c r="D426" s="12">
        <v>46179</v>
      </c>
      <c r="E426" s="11" t="s">
        <v>13</v>
      </c>
      <c r="F426"/>
      <c r="G426"/>
      <c r="H426" s="35" t="s">
        <v>361</v>
      </c>
      <c r="I426" s="71">
        <v>46179.430555555555</v>
      </c>
      <c r="J426" s="71">
        <v>46179.436111111114</v>
      </c>
      <c r="K426" s="11">
        <v>0.13</v>
      </c>
      <c r="L426" s="72">
        <v>46174</v>
      </c>
      <c r="M426" s="73">
        <f>_xlfn.ISOWEEKNUM(Unique_Data[[#This Row],[Created On]])</f>
        <v>23</v>
      </c>
      <c r="N426" s="73">
        <f>60*Unique_Data[[#This Row],[Downtime (hr.)]]</f>
        <v>7.8000000000000007</v>
      </c>
      <c r="O426" s="73" t="str" cm="1">
        <f t="array" ref="O426">_xlfn.LET(
    _xlpm.text, LOWER(H426),
    _xlpm.keywords, Table2[Keyword],
    _xlpm.score,
        _xlfn.BYROW(_xlpm.keywords,
            _xlfn.LAMBDA(_xlpm.k,
                SUM(--ISNUMBER(SEARCH(_xlfn.TEXTSPLIT(LOWER(_xlpm.k)," "), _xlpm.text)))
            )
        ),
    _xlpm.bestMatch, _xlfn.XMATCH(MAX(_xlpm.score), _xlpm.score),
    IF(MAX(_xlpm.score)=0, "Other", INDEX(_xlpm.keywords, _xlpm.bestMatch))
)</f>
        <v>Brake</v>
      </c>
      <c r="P426" s="73" t="str">
        <f>IFERROR(INDEX(Table11[Failure Mode],MATCH(O426,Table11[Keyword],0)),"General Failure Mode")</f>
        <v>Brake System Fault</v>
      </c>
      <c r="Q426" s="74" t="str">
        <f>IFERROR(INDEX(Table12[Failure Effect],MATCH(P426,Table12[Failure Mode],0)),"Operational performance degradation and need for maintenance review.")</f>
        <v>Unsafe motion control, increased accident risk, and equipment availability restriction.</v>
      </c>
      <c r="R426" s="73">
        <f>IFERROR(INDEX(Table13[Base Severity],MATCH(C426,Table13[Equipment Class],0)),6)</f>
        <v>9</v>
      </c>
      <c r="S426" s="73">
        <f>IFERROR(INDEX(Table2[Severity],MATCH(O426,Table2[Keyword],0)),0)</f>
        <v>6</v>
      </c>
      <c r="T426" s="73">
        <f>IFERROR(LOOKUP(N426,Table6[Minutes],Table6[Severity]),0)</f>
        <v>3</v>
      </c>
      <c r="U426" s="73">
        <f>MAX(ROUNDUP(AVERAGE(R426,T426),0),Unique_Data[[#This Row],[Keyword Severity]])</f>
        <v>6</v>
      </c>
      <c r="V426" s="73">
        <f>IFERROR(INDEX(Table5[Detectability],MATCH(O426,Table5[Keyword],0)),IFERROR(INDEX(Table13[Default Detectability],MATCH(C426,Table13[Equipment Class],0)),6))</f>
        <v>5</v>
      </c>
      <c r="W426" s="73">
        <f t="shared" si="24"/>
        <v>3</v>
      </c>
      <c r="X426" s="75">
        <f t="shared" si="25"/>
        <v>90</v>
      </c>
      <c r="Y426" s="74" t="str">
        <f>IFERROR(INDEX(Table10[Recommended Action],MATCH(O426,Table10[Keyword],0)),"Review failure &amp; perform RCA")</f>
        <v>Inspect brake assemblies, lines and sensors; adjust/bleed and function-test.</v>
      </c>
      <c r="Z426" s="11" t="s">
        <v>14271</v>
      </c>
      <c r="AA426" s="31" t="s">
        <v>14642</v>
      </c>
      <c r="AB426" s="31" t="s">
        <v>14643</v>
      </c>
      <c r="AC426" s="73" t="str">
        <f t="shared" si="26"/>
        <v>Low</v>
      </c>
      <c r="AD426" s="76">
        <v>46366</v>
      </c>
      <c r="AE426" s="75">
        <f>Unique_Data[[#This Row],[Severity (S)]]</f>
        <v>6</v>
      </c>
      <c r="AF426" s="75" cm="1">
        <f t="array" ref="AF4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26" s="75" cm="1">
        <f t="array" ref="AG4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26" s="75">
        <f t="shared" si="27"/>
        <v>90</v>
      </c>
      <c r="AI426" s="77" t="str" cm="1">
        <f t="array" aca="1" ref="AI426" ca="1">_xlfn.IFS(ISBLANK(Unique_Data[[#This Row],[Updated Action]]),"Open",NOT(ISBLANK(Unique_Data[[#This Row],[Updated Action]])),"Finished",AND(NOT(ISBLANK(Unique_Data[[#This Row],[Updated Action]])),Unique_Data[[#This Row],[Due date]]&gt;=TODAY()),"In Progress",Unique_Data[[#This Row],[Due date]]&lt;TODAY(),"Overdue")</f>
        <v>Finished</v>
      </c>
      <c r="AJ426" s="33"/>
    </row>
    <row r="427" spans="1:36">
      <c r="A427" s="11">
        <v>1300000285</v>
      </c>
      <c r="B427" s="11" t="s">
        <v>362</v>
      </c>
      <c r="C427" s="11" t="s">
        <v>25</v>
      </c>
      <c r="D427" s="12">
        <v>46182</v>
      </c>
      <c r="E427" s="11" t="s">
        <v>13</v>
      </c>
      <c r="F427"/>
      <c r="G427"/>
      <c r="H427" s="35" t="s">
        <v>363</v>
      </c>
      <c r="I427" s="71">
        <v>46181.708333333336</v>
      </c>
      <c r="J427" s="71">
        <v>46181.729166666664</v>
      </c>
      <c r="K427" s="11">
        <v>0.5</v>
      </c>
      <c r="L427" s="72">
        <v>46174</v>
      </c>
      <c r="M427" s="73">
        <f>_xlfn.ISOWEEKNUM(Unique_Data[[#This Row],[Created On]])</f>
        <v>24</v>
      </c>
      <c r="N427" s="73">
        <f>60*Unique_Data[[#This Row],[Downtime (hr.)]]</f>
        <v>30</v>
      </c>
      <c r="O427" s="73" t="str" cm="1">
        <f t="array" ref="O427">_xlfn.LET(
    _xlpm.text, LOWER(H427),
    _xlpm.keywords, Table2[Keyword],
    _xlpm.score,
        _xlfn.BYROW(_xlpm.keywords,
            _xlfn.LAMBDA(_xlpm.k,
                SUM(--ISNUMBER(SEARCH(_xlfn.TEXTSPLIT(LOWER(_xlpm.k)," "), _xlpm.text)))
            )
        ),
    _xlpm.bestMatch, _xlfn.XMATCH(MAX(_xlpm.score), _xlpm.score),
    IF(MAX(_xlpm.score)=0, "Other", INDEX(_xlpm.keywords, _xlpm.bestMatch))
)</f>
        <v>Other</v>
      </c>
      <c r="P427" s="73" t="str">
        <f>IFERROR(INDEX(Table11[Failure Mode],MATCH(O427,Table11[Keyword],0)),"General Failure Mode")</f>
        <v>General Failure Mode</v>
      </c>
      <c r="Q427" s="74" t="str">
        <f>IFERROR(INDEX(Table12[Failure Effect],MATCH(P427,Table12[Failure Mode],0)),"Operational performance degradation and need for maintenance review.")</f>
        <v>Operational performance degradation and need for maintenance review.</v>
      </c>
      <c r="R427" s="73">
        <f>IFERROR(INDEX(Table13[Base Severity],MATCH(C427,Table13[Equipment Class],0)),6)</f>
        <v>6</v>
      </c>
      <c r="S427" s="73">
        <f>IFERROR(INDEX(Table2[Severity],MATCH(O427,Table2[Keyword],0)),0)</f>
        <v>0</v>
      </c>
      <c r="T427" s="73">
        <f>IFERROR(LOOKUP(N427,Table6[Minutes],Table6[Severity]),0)</f>
        <v>5</v>
      </c>
      <c r="U427" s="73">
        <f>MAX(ROUNDUP(AVERAGE(R427,T427),0),Unique_Data[[#This Row],[Keyword Severity]])</f>
        <v>6</v>
      </c>
      <c r="V427" s="73">
        <f>IFERROR(INDEX(Table5[Detectability],MATCH(O427,Table5[Keyword],0)),IFERROR(INDEX(Table13[Default Detectability],MATCH(C427,Table13[Equipment Class],0)),6))</f>
        <v>6</v>
      </c>
      <c r="W427" s="73">
        <f t="shared" si="24"/>
        <v>1</v>
      </c>
      <c r="X427" s="75">
        <f t="shared" si="25"/>
        <v>36</v>
      </c>
      <c r="Y427" s="74" t="str">
        <f>IFERROR(INDEX(Table10[Recommended Action],MATCH(O427,Table10[Keyword],0)),"Review failure &amp; perform RCA")</f>
        <v>Review failure &amp; perform RCA</v>
      </c>
      <c r="Z427" s="11" t="s">
        <v>14271</v>
      </c>
      <c r="AA427" s="31" t="s">
        <v>14644</v>
      </c>
      <c r="AB427" s="31" t="s">
        <v>14623</v>
      </c>
      <c r="AC427" s="73" t="str">
        <f t="shared" si="26"/>
        <v>Low</v>
      </c>
      <c r="AD427" s="76">
        <v>46203</v>
      </c>
      <c r="AE427" s="75">
        <f>Unique_Data[[#This Row],[Severity (S)]]</f>
        <v>6</v>
      </c>
      <c r="AF427" s="75" cm="1">
        <f t="array" ref="AF4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27" s="75" cm="1">
        <f t="array" ref="AG4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27" s="75">
        <f t="shared" si="27"/>
        <v>30</v>
      </c>
      <c r="AI427" s="77" t="str" cm="1">
        <f t="array" aca="1" ref="AI427" ca="1">_xlfn.IFS(ISBLANK(Unique_Data[[#This Row],[Updated Action]]),"Open",NOT(ISBLANK(Unique_Data[[#This Row],[Updated Action]])),"Finished",AND(NOT(ISBLANK(Unique_Data[[#This Row],[Updated Action]])),Unique_Data[[#This Row],[Due date]]&gt;=TODAY()),"In Progress",Unique_Data[[#This Row],[Due date]]&lt;TODAY(),"Overdue")</f>
        <v>Finished</v>
      </c>
      <c r="AJ427" s="33"/>
    </row>
    <row r="428" spans="1:36">
      <c r="A428" s="11">
        <v>1300000287</v>
      </c>
      <c r="B428" s="11" t="s">
        <v>364</v>
      </c>
      <c r="C428" s="11" t="s">
        <v>25</v>
      </c>
      <c r="D428" s="12">
        <v>46186</v>
      </c>
      <c r="E428" s="11" t="s">
        <v>13</v>
      </c>
      <c r="F428"/>
      <c r="G428"/>
      <c r="H428" s="35" t="s">
        <v>365</v>
      </c>
      <c r="I428" s="71">
        <v>46186.430555555555</v>
      </c>
      <c r="J428" s="71">
        <v>46186.435416666667</v>
      </c>
      <c r="K428" s="11">
        <v>0.12</v>
      </c>
      <c r="L428" s="72">
        <v>46174</v>
      </c>
      <c r="M428" s="73">
        <f>_xlfn.ISOWEEKNUM(Unique_Data[[#This Row],[Created On]])</f>
        <v>24</v>
      </c>
      <c r="N428" s="73">
        <f>60*Unique_Data[[#This Row],[Downtime (hr.)]]</f>
        <v>7.1999999999999993</v>
      </c>
      <c r="O428" s="73" t="str" cm="1">
        <f t="array" ref="O428">_xlfn.LET(
    _xlpm.text, LOWER(H428),
    _xlpm.keywords, Table2[Keyword],
    _xlpm.score,
        _xlfn.BYROW(_xlpm.keywords,
            _xlfn.LAMBDA(_xlpm.k,
                SUM(--ISNUMBER(SEARCH(_xlfn.TEXTSPLIT(LOWER(_xlpm.k)," "), _xlpm.text)))
            )
        ),
    _xlpm.bestMatch, _xlfn.XMATCH(MAX(_xlpm.score), _xlpm.score),
    IF(MAX(_xlpm.score)=0, "Other", INDEX(_xlpm.keywords, _xlpm.bestMatch))
)</f>
        <v>Other</v>
      </c>
      <c r="P428" s="73" t="str">
        <f>IFERROR(INDEX(Table11[Failure Mode],MATCH(O428,Table11[Keyword],0)),"General Failure Mode")</f>
        <v>General Failure Mode</v>
      </c>
      <c r="Q428" s="74" t="str">
        <f>IFERROR(INDEX(Table12[Failure Effect],MATCH(P428,Table12[Failure Mode],0)),"Operational performance degradation and need for maintenance review.")</f>
        <v>Operational performance degradation and need for maintenance review.</v>
      </c>
      <c r="R428" s="73">
        <f>IFERROR(INDEX(Table13[Base Severity],MATCH(C428,Table13[Equipment Class],0)),6)</f>
        <v>6</v>
      </c>
      <c r="S428" s="73">
        <f>IFERROR(INDEX(Table2[Severity],MATCH(O428,Table2[Keyword],0)),0)</f>
        <v>0</v>
      </c>
      <c r="T428" s="73">
        <f>IFERROR(LOOKUP(N428,Table6[Minutes],Table6[Severity]),0)</f>
        <v>3</v>
      </c>
      <c r="U428" s="73">
        <f>MAX(ROUNDUP(AVERAGE(R428,T428),0),Unique_Data[[#This Row],[Keyword Severity]])</f>
        <v>5</v>
      </c>
      <c r="V428" s="73">
        <f>IFERROR(INDEX(Table5[Detectability],MATCH(O428,Table5[Keyword],0)),IFERROR(INDEX(Table13[Default Detectability],MATCH(C428,Table13[Equipment Class],0)),6))</f>
        <v>6</v>
      </c>
      <c r="W428" s="73">
        <f t="shared" si="24"/>
        <v>1</v>
      </c>
      <c r="X428" s="75">
        <f t="shared" si="25"/>
        <v>30</v>
      </c>
      <c r="Y428" s="74" t="str">
        <f>IFERROR(INDEX(Table10[Recommended Action],MATCH(O428,Table10[Keyword],0)),"Review failure &amp; perform RCA")</f>
        <v>Review failure &amp; perform RCA</v>
      </c>
      <c r="Z428" s="11" t="s">
        <v>14271</v>
      </c>
      <c r="AA428" s="31" t="s">
        <v>14432</v>
      </c>
      <c r="AB428" s="31" t="s">
        <v>14485</v>
      </c>
      <c r="AC428" s="73" t="str">
        <f t="shared" si="26"/>
        <v>Low</v>
      </c>
      <c r="AD428" s="76">
        <v>46202</v>
      </c>
      <c r="AE428" s="75">
        <f>Unique_Data[[#This Row],[Severity (S)]]</f>
        <v>5</v>
      </c>
      <c r="AF428" s="75" cm="1">
        <f t="array" ref="AF4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28" s="75" cm="1">
        <f t="array" ref="AG4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28" s="75">
        <f t="shared" si="27"/>
        <v>25</v>
      </c>
      <c r="AI428" s="77" t="str" cm="1">
        <f t="array" aca="1" ref="AI428" ca="1">_xlfn.IFS(ISBLANK(Unique_Data[[#This Row],[Updated Action]]),"Open",NOT(ISBLANK(Unique_Data[[#This Row],[Updated Action]])),"Finished",AND(NOT(ISBLANK(Unique_Data[[#This Row],[Updated Action]])),Unique_Data[[#This Row],[Due date]]&gt;=TODAY()),"In Progress",Unique_Data[[#This Row],[Due date]]&lt;TODAY(),"Overdue")</f>
        <v>Finished</v>
      </c>
      <c r="AJ428" s="33"/>
    </row>
    <row r="429" spans="1:36">
      <c r="A429" s="11">
        <v>1300000288</v>
      </c>
      <c r="B429" s="11" t="s">
        <v>132</v>
      </c>
      <c r="C429" s="11" t="s">
        <v>16</v>
      </c>
      <c r="D429" s="12">
        <v>46188</v>
      </c>
      <c r="E429" s="11" t="s">
        <v>13</v>
      </c>
      <c r="F429"/>
      <c r="G429"/>
      <c r="H429" s="35" t="s">
        <v>366</v>
      </c>
      <c r="I429" s="71">
        <v>46188.166666666664</v>
      </c>
      <c r="J429" s="71">
        <v>46188.180555555555</v>
      </c>
      <c r="K429" s="11">
        <v>0.33</v>
      </c>
      <c r="L429" s="72">
        <v>46174</v>
      </c>
      <c r="M429" s="73">
        <f>_xlfn.ISOWEEKNUM(Unique_Data[[#This Row],[Created On]])</f>
        <v>25</v>
      </c>
      <c r="N429" s="73">
        <f>60*Unique_Data[[#This Row],[Downtime (hr.)]]</f>
        <v>19.8</v>
      </c>
      <c r="O429" s="73" t="str" cm="1">
        <f t="array" ref="O429">_xlfn.LET(
    _xlpm.text, LOWER(H429),
    _xlpm.keywords, Table2[Keyword],
    _xlpm.score,
        _xlfn.BYROW(_xlpm.keywords,
            _xlfn.LAMBDA(_xlpm.k,
                SUM(--ISNUMBER(SEARCH(_xlfn.TEXTSPLIT(LOWER(_xlpm.k)," "), _xlpm.text)))
            )
        ),
    _xlpm.bestMatch, _xlfn.XMATCH(MAX(_xlpm.score), _xlpm.score),
    IF(MAX(_xlpm.score)=0, "Other", INDEX(_xlpm.keywords, _xlpm.bestMatch))
)</f>
        <v>No Trolley</v>
      </c>
      <c r="P429" s="73" t="str">
        <f>IFERROR(INDEX(Table11[Failure Mode],MATCH(O429,Table11[Keyword],0)),"General Failure Mode")</f>
        <v>Trolley Motion Failure</v>
      </c>
      <c r="Q429" s="74" t="str">
        <f>IFERROR(INDEX(Table12[Failure Effect],MATCH(P429,Table12[Failure Mode],0)),"Operational performance degradation and need for maintenance review.")</f>
        <v>Inability to position spreader correctly, cycle interruption, and handling delay.</v>
      </c>
      <c r="R429" s="73">
        <f>IFERROR(INDEX(Table13[Base Severity],MATCH(C429,Table13[Equipment Class],0)),6)</f>
        <v>8</v>
      </c>
      <c r="S429" s="73">
        <f>IFERROR(INDEX(Table2[Severity],MATCH(O429,Table2[Keyword],0)),0)</f>
        <v>6</v>
      </c>
      <c r="T429" s="73">
        <f>IFERROR(LOOKUP(N429,Table6[Minutes],Table6[Severity]),0)</f>
        <v>4</v>
      </c>
      <c r="U429" s="73">
        <f>MAX(ROUNDUP(AVERAGE(R429,T429),0),Unique_Data[[#This Row],[Keyword Severity]])</f>
        <v>6</v>
      </c>
      <c r="V429" s="73">
        <f>IFERROR(INDEX(Table5[Detectability],MATCH(O429,Table5[Keyword],0)),IFERROR(INDEX(Table13[Default Detectability],MATCH(C429,Table13[Equipment Class],0)),6))</f>
        <v>3</v>
      </c>
      <c r="W429" s="73">
        <f t="shared" si="24"/>
        <v>6</v>
      </c>
      <c r="X429" s="75">
        <f t="shared" si="25"/>
        <v>108</v>
      </c>
      <c r="Y429" s="74" t="str">
        <f>IFERROR(INDEX(Table10[Recommended Action],MATCH(O429,Table10[Keyword],0)),"Review failure &amp; perform RCA")</f>
        <v>Inspect trolley drives, cable reels and limit switches; test trolley inverter.</v>
      </c>
      <c r="Z429" s="11" t="s">
        <v>14271</v>
      </c>
      <c r="AA429" s="31" t="s">
        <v>14362</v>
      </c>
      <c r="AB429" s="31" t="s">
        <v>14363</v>
      </c>
      <c r="AC429" s="73" t="str">
        <f t="shared" si="26"/>
        <v>Medium</v>
      </c>
      <c r="AD429" s="76">
        <v>46108</v>
      </c>
      <c r="AE429" s="75">
        <f>Unique_Data[[#This Row],[Severity (S)]]</f>
        <v>6</v>
      </c>
      <c r="AF429" s="75" cm="1">
        <f t="array" ref="AF4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29" s="75" cm="1">
        <f t="array" ref="AG4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429" s="75">
        <f t="shared" si="27"/>
        <v>108</v>
      </c>
      <c r="AI429" s="77" t="str" cm="1">
        <f t="array" aca="1" ref="AI429" ca="1">_xlfn.IFS(ISBLANK(Unique_Data[[#This Row],[Updated Action]]),"Open",NOT(ISBLANK(Unique_Data[[#This Row],[Updated Action]])),"Finished",AND(NOT(ISBLANK(Unique_Data[[#This Row],[Updated Action]])),Unique_Data[[#This Row],[Due date]]&gt;=TODAY()),"In Progress",Unique_Data[[#This Row],[Due date]]&lt;TODAY(),"Overdue")</f>
        <v>Finished</v>
      </c>
      <c r="AJ429" s="33"/>
    </row>
    <row r="430" spans="1:36">
      <c r="A430" s="11">
        <v>1300000289</v>
      </c>
      <c r="B430" s="11" t="s">
        <v>79</v>
      </c>
      <c r="C430" s="11" t="s">
        <v>16</v>
      </c>
      <c r="D430" s="12">
        <v>46190</v>
      </c>
      <c r="E430" s="11" t="s">
        <v>13</v>
      </c>
      <c r="F430"/>
      <c r="G430"/>
      <c r="H430" s="35" t="s">
        <v>367</v>
      </c>
      <c r="I430" s="71">
        <v>46189.392361111109</v>
      </c>
      <c r="J430" s="71">
        <v>46189.399305555555</v>
      </c>
      <c r="K430" s="11">
        <v>0.17</v>
      </c>
      <c r="L430" s="72">
        <v>46174</v>
      </c>
      <c r="M430" s="73">
        <f>_xlfn.ISOWEEKNUM(Unique_Data[[#This Row],[Created On]])</f>
        <v>25</v>
      </c>
      <c r="N430" s="73">
        <f>60*Unique_Data[[#This Row],[Downtime (hr.)]]</f>
        <v>10.200000000000001</v>
      </c>
      <c r="O430" s="73" t="str" cm="1">
        <f t="array" ref="O430">_xlfn.LET(
    _xlpm.text, LOWER(H430),
    _xlpm.keywords, Table2[Keyword],
    _xlpm.score,
        _xlfn.BYROW(_xlpm.keywords,
            _xlfn.LAMBDA(_xlpm.k,
                SUM(--ISNUMBER(SEARCH(_xlfn.TEXTSPLIT(LOWER(_xlpm.k)," "), _xlpm.text)))
            )
        ),
    _xlpm.bestMatch, _xlfn.XMATCH(MAX(_xlpm.score), _xlpm.score),
    IF(MAX(_xlpm.score)=0, "Other", INDEX(_xlpm.keywords, _xlpm.bestMatch))
)</f>
        <v>CB Trip</v>
      </c>
      <c r="P430" s="73" t="str">
        <f>IFERROR(INDEX(Table11[Failure Mode],MATCH(O430,Table11[Keyword],0)),"General Failure Mode")</f>
        <v>Electrical Protection Trip</v>
      </c>
      <c r="Q430" s="74" t="str">
        <f>IFERROR(INDEX(Table12[Failure Effect],MATCH(P430,Table12[Failure Mode],0)),"Operational performance degradation and need for maintenance review.")</f>
        <v>Circuit isolation, equipment function loss, and recurring stoppage until root cause is removed.</v>
      </c>
      <c r="R430" s="73">
        <f>IFERROR(INDEX(Table13[Base Severity],MATCH(C430,Table13[Equipment Class],0)),6)</f>
        <v>8</v>
      </c>
      <c r="S430" s="73">
        <f>IFERROR(INDEX(Table2[Severity],MATCH(O430,Table2[Keyword],0)),0)</f>
        <v>5</v>
      </c>
      <c r="T430" s="73">
        <f>IFERROR(LOOKUP(N430,Table6[Minutes],Table6[Severity]),0)</f>
        <v>4</v>
      </c>
      <c r="U430" s="73">
        <f>MAX(ROUNDUP(AVERAGE(R430,T430),0),Unique_Data[[#This Row],[Keyword Severity]])</f>
        <v>6</v>
      </c>
      <c r="V430" s="73">
        <f>IFERROR(INDEX(Table5[Detectability],MATCH(O430,Table5[Keyword],0)),IFERROR(INDEX(Table13[Default Detectability],MATCH(C430,Table13[Equipment Class],0)),6))</f>
        <v>3</v>
      </c>
      <c r="W430" s="73">
        <f t="shared" si="24"/>
        <v>1</v>
      </c>
      <c r="X430" s="75">
        <f t="shared" si="25"/>
        <v>18</v>
      </c>
      <c r="Y430" s="74" t="str">
        <f>IFERROR(INDEX(Table10[Recommended Action],MATCH(O430,Table10[Keyword],0)),"Review failure &amp; perform RCA")</f>
        <v>Investigate overload/short; inspect drive and cables; ramp test before release.</v>
      </c>
      <c r="Z430" s="11" t="s">
        <v>14271</v>
      </c>
      <c r="AC430" s="73" t="str">
        <f t="shared" si="26"/>
        <v>Low</v>
      </c>
      <c r="AD430" s="76"/>
      <c r="AE430" s="75">
        <f>Unique_Data[[#This Row],[Severity (S)]]</f>
        <v>6</v>
      </c>
      <c r="AF430" s="75" cm="1">
        <f t="array" ref="AF4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30" s="75" cm="1">
        <f t="array" ref="AG4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30" s="75">
        <f t="shared" si="27"/>
        <v>18</v>
      </c>
      <c r="AI430" s="77" t="str" cm="1">
        <f t="array" aca="1" ref="AI430" ca="1">_xlfn.IFS(ISBLANK(Unique_Data[[#This Row],[Updated Action]]),"Open",NOT(ISBLANK(Unique_Data[[#This Row],[Updated Action]])),"Finished",AND(NOT(ISBLANK(Unique_Data[[#This Row],[Updated Action]])),Unique_Data[[#This Row],[Due date]]&gt;=TODAY()),"In Progress",Unique_Data[[#This Row],[Due date]]&lt;TODAY(),"Overdue")</f>
        <v>Open</v>
      </c>
      <c r="AJ430" s="33"/>
    </row>
    <row r="431" spans="1:36">
      <c r="A431" s="11">
        <v>1300000290</v>
      </c>
      <c r="B431" s="11" t="s">
        <v>90</v>
      </c>
      <c r="C431" s="11" t="s">
        <v>16</v>
      </c>
      <c r="D431" s="12">
        <v>46192</v>
      </c>
      <c r="E431" s="11" t="s">
        <v>13</v>
      </c>
      <c r="F431"/>
      <c r="G431"/>
      <c r="H431" s="35" t="s">
        <v>368</v>
      </c>
      <c r="I431" s="71">
        <v>46191.913553240738</v>
      </c>
      <c r="J431" s="71">
        <v>46191.916967592595</v>
      </c>
      <c r="K431" s="11">
        <v>0.08</v>
      </c>
      <c r="L431" s="72">
        <v>46174</v>
      </c>
      <c r="M431" s="73">
        <f>_xlfn.ISOWEEKNUM(Unique_Data[[#This Row],[Created On]])</f>
        <v>25</v>
      </c>
      <c r="N431" s="73">
        <f>60*Unique_Data[[#This Row],[Downtime (hr.)]]</f>
        <v>4.8</v>
      </c>
      <c r="O431" s="73" t="str" cm="1">
        <f t="array" ref="O431">_xlfn.LET(
    _xlpm.text, LOWER(H431),
    _xlpm.keywords, Table2[Keyword],
    _xlpm.score,
        _xlfn.BYROW(_xlpm.keywords,
            _xlfn.LAMBDA(_xlpm.k,
                SUM(--ISNUMBER(SEARCH(_xlfn.TEXTSPLIT(LOWER(_xlpm.k)," "), _xlpm.text)))
            )
        ),
    _xlpm.bestMatch, _xlfn.XMATCH(MAX(_xlpm.score), _xlpm.score),
    IF(MAX(_xlpm.score)=0, "Other", INDEX(_xlpm.keywords, _xlpm.bestMatch))
)</f>
        <v>Busbar</v>
      </c>
      <c r="P431" s="73" t="str">
        <f>IFERROR(INDEX(Table11[Failure Mode],MATCH(O431,Table11[Keyword],0)),"General Failure Mode")</f>
        <v>Busbar / Electrification Fault</v>
      </c>
      <c r="Q431" s="74" t="str">
        <f>IFERROR(INDEX(Table12[Failure Effect],MATCH(P431,Table12[Failure Mode],0)),"Operational performance degradation and need for maintenance review.")</f>
        <v>Loss of electrical supply during travel, movement interruption, and repeated operational stoppages.</v>
      </c>
      <c r="R431" s="73">
        <f>IFERROR(INDEX(Table13[Base Severity],MATCH(C431,Table13[Equipment Class],0)),6)</f>
        <v>8</v>
      </c>
      <c r="S431" s="73">
        <f>IFERROR(INDEX(Table2[Severity],MATCH(O431,Table2[Keyword],0)),0)</f>
        <v>6</v>
      </c>
      <c r="T431" s="73">
        <f>IFERROR(LOOKUP(N431,Table6[Minutes],Table6[Severity]),0)</f>
        <v>3</v>
      </c>
      <c r="U431" s="73">
        <f>MAX(ROUNDUP(AVERAGE(R431,T431),0),Unique_Data[[#This Row],[Keyword Severity]])</f>
        <v>6</v>
      </c>
      <c r="V431" s="73">
        <f>IFERROR(INDEX(Table5[Detectability],MATCH(O431,Table5[Keyword],0)),IFERROR(INDEX(Table13[Default Detectability],MATCH(C431,Table13[Equipment Class],0)),6))</f>
        <v>3</v>
      </c>
      <c r="W431" s="73">
        <f t="shared" si="24"/>
        <v>2</v>
      </c>
      <c r="X431" s="75">
        <f t="shared" si="25"/>
        <v>36</v>
      </c>
      <c r="Y431" s="74" t="str">
        <f>IFERROR(INDEX(Table10[Recommended Action],MATCH(O431,Table10[Keyword],0)),"Review failure &amp; perform RCA")</f>
        <v>Clean/lubricate busbar; realign arms; verify contactor and circuit breaker.</v>
      </c>
      <c r="Z431" s="11" t="s">
        <v>14271</v>
      </c>
      <c r="AA431" s="31" t="s">
        <v>14645</v>
      </c>
      <c r="AB431" s="31" t="s">
        <v>14646</v>
      </c>
      <c r="AC431" s="73" t="str">
        <f t="shared" si="26"/>
        <v>Low</v>
      </c>
      <c r="AD431" s="76">
        <v>46208</v>
      </c>
      <c r="AE431" s="75">
        <f>Unique_Data[[#This Row],[Severity (S)]]</f>
        <v>6</v>
      </c>
      <c r="AF431" s="75" cm="1">
        <f t="array" ref="AF4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31" s="75" cm="1">
        <f t="array" ref="AG4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31" s="75">
        <f t="shared" si="27"/>
        <v>12</v>
      </c>
      <c r="AI431" s="77" t="str" cm="1">
        <f t="array" aca="1" ref="AI431" ca="1">_xlfn.IFS(ISBLANK(Unique_Data[[#This Row],[Updated Action]]),"Open",NOT(ISBLANK(Unique_Data[[#This Row],[Updated Action]])),"Finished",AND(NOT(ISBLANK(Unique_Data[[#This Row],[Updated Action]])),Unique_Data[[#This Row],[Due date]]&gt;=TODAY()),"In Progress",Unique_Data[[#This Row],[Due date]]&lt;TODAY(),"Overdue")</f>
        <v>Finished</v>
      </c>
      <c r="AJ431" s="33"/>
    </row>
    <row r="432" spans="1:36">
      <c r="A432" s="11">
        <v>1300000292</v>
      </c>
      <c r="B432" s="11" t="s">
        <v>369</v>
      </c>
      <c r="C432" s="11" t="s">
        <v>25</v>
      </c>
      <c r="D432" s="12">
        <v>46195</v>
      </c>
      <c r="E432" s="11" t="s">
        <v>13</v>
      </c>
      <c r="F432"/>
      <c r="G432"/>
      <c r="H432" s="35" t="s">
        <v>370</v>
      </c>
      <c r="I432" s="71">
        <v>46195.736134259256</v>
      </c>
      <c r="J432" s="71">
        <v>46195.747094907405</v>
      </c>
      <c r="K432" s="11">
        <v>0.26</v>
      </c>
      <c r="L432" s="72">
        <v>46174</v>
      </c>
      <c r="M432" s="73">
        <f>_xlfn.ISOWEEKNUM(Unique_Data[[#This Row],[Created On]])</f>
        <v>26</v>
      </c>
      <c r="N432" s="73">
        <f>60*Unique_Data[[#This Row],[Downtime (hr.)]]</f>
        <v>15.600000000000001</v>
      </c>
      <c r="O432" s="73" t="str" cm="1">
        <f t="array" ref="O432">_xlfn.LET(
    _xlpm.text, LOWER(H432),
    _xlpm.keywords, Table2[Keyword],
    _xlpm.score,
        _xlfn.BYROW(_xlpm.keywords,
            _xlfn.LAMBDA(_xlpm.k,
                SUM(--ISNUMBER(SEARCH(_xlfn.TEXTSPLIT(LOWER(_xlpm.k)," "), _xlpm.text)))
            )
        ),
    _xlpm.bestMatch, _xlfn.XMATCH(MAX(_xlpm.score), _xlpm.score),
    IF(MAX(_xlpm.score)=0, "Other", INDEX(_xlpm.keywords, _xlpm.bestMatch))
)</f>
        <v>Other</v>
      </c>
      <c r="P432" s="73" t="str">
        <f>IFERROR(INDEX(Table11[Failure Mode],MATCH(O432,Table11[Keyword],0)),"General Failure Mode")</f>
        <v>General Failure Mode</v>
      </c>
      <c r="Q432" s="74" t="str">
        <f>IFERROR(INDEX(Table12[Failure Effect],MATCH(P432,Table12[Failure Mode],0)),"Operational performance degradation and need for maintenance review.")</f>
        <v>Operational performance degradation and need for maintenance review.</v>
      </c>
      <c r="R432" s="73">
        <f>IFERROR(INDEX(Table13[Base Severity],MATCH(C432,Table13[Equipment Class],0)),6)</f>
        <v>6</v>
      </c>
      <c r="S432" s="73">
        <f>IFERROR(INDEX(Table2[Severity],MATCH(O432,Table2[Keyword],0)),0)</f>
        <v>0</v>
      </c>
      <c r="T432" s="73">
        <f>IFERROR(LOOKUP(N432,Table6[Minutes],Table6[Severity]),0)</f>
        <v>4</v>
      </c>
      <c r="U432" s="73">
        <f>MAX(ROUNDUP(AVERAGE(R432,T432),0),Unique_Data[[#This Row],[Keyword Severity]])</f>
        <v>5</v>
      </c>
      <c r="V432" s="73">
        <f>IFERROR(INDEX(Table5[Detectability],MATCH(O432,Table5[Keyword],0)),IFERROR(INDEX(Table13[Default Detectability],MATCH(C432,Table13[Equipment Class],0)),6))</f>
        <v>6</v>
      </c>
      <c r="W432" s="73">
        <f t="shared" si="24"/>
        <v>1</v>
      </c>
      <c r="X432" s="75">
        <f t="shared" si="25"/>
        <v>30</v>
      </c>
      <c r="Y432" s="74" t="str">
        <f>IFERROR(INDEX(Table10[Recommended Action],MATCH(O432,Table10[Keyword],0)),"Review failure &amp; perform RCA")</f>
        <v>Review failure &amp; perform RCA</v>
      </c>
      <c r="Z432" s="11" t="s">
        <v>14271</v>
      </c>
      <c r="AA432" s="31" t="s">
        <v>14647</v>
      </c>
      <c r="AB432" s="31" t="s">
        <v>14354</v>
      </c>
      <c r="AC432" s="73" t="str">
        <f t="shared" si="26"/>
        <v>Low</v>
      </c>
      <c r="AD432" s="76">
        <v>46203</v>
      </c>
      <c r="AE432" s="75">
        <f>Unique_Data[[#This Row],[Severity (S)]]</f>
        <v>5</v>
      </c>
      <c r="AF432" s="75" cm="1">
        <f t="array" ref="AF4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32" s="75" cm="1">
        <f t="array" ref="AG4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32" s="75">
        <f t="shared" si="27"/>
        <v>25</v>
      </c>
      <c r="AI432" s="77" t="str" cm="1">
        <f t="array" aca="1" ref="AI432" ca="1">_xlfn.IFS(ISBLANK(Unique_Data[[#This Row],[Updated Action]]),"Open",NOT(ISBLANK(Unique_Data[[#This Row],[Updated Action]])),"Finished",AND(NOT(ISBLANK(Unique_Data[[#This Row],[Updated Action]])),Unique_Data[[#This Row],[Due date]]&gt;=TODAY()),"In Progress",Unique_Data[[#This Row],[Due date]]&lt;TODAY(),"Overdue")</f>
        <v>Finished</v>
      </c>
      <c r="AJ432" s="33"/>
    </row>
    <row r="433" spans="1:36">
      <c r="A433" s="11">
        <v>1300000293</v>
      </c>
      <c r="B433" s="11" t="s">
        <v>51</v>
      </c>
      <c r="C433" s="11" t="s">
        <v>16</v>
      </c>
      <c r="D433" s="12">
        <v>46196</v>
      </c>
      <c r="E433" s="11" t="s">
        <v>13</v>
      </c>
      <c r="F433"/>
      <c r="G433"/>
      <c r="H433" s="35" t="s">
        <v>371</v>
      </c>
      <c r="I433" s="71">
        <v>46196.509247685186</v>
      </c>
      <c r="J433" s="71">
        <v>46196.517453703702</v>
      </c>
      <c r="K433" s="11">
        <v>0.2</v>
      </c>
      <c r="L433" s="72">
        <v>46174</v>
      </c>
      <c r="M433" s="73">
        <f>_xlfn.ISOWEEKNUM(Unique_Data[[#This Row],[Created On]])</f>
        <v>26</v>
      </c>
      <c r="N433" s="73">
        <f>60*Unique_Data[[#This Row],[Downtime (hr.)]]</f>
        <v>12</v>
      </c>
      <c r="O433" s="73" t="str" cm="1">
        <f t="array" ref="O433">_xlfn.LET(
    _xlpm.text, LOWER(H433),
    _xlpm.keywords, Table2[Keyword],
    _xlpm.score,
        _xlfn.BYROW(_xlpm.keywords,
            _xlfn.LAMBDA(_xlpm.k,
                SUM(--ISNUMBER(SEARCH(_xlfn.TEXTSPLIT(LOWER(_xlpm.k)," "), _xlpm.text)))
            )
        ),
    _xlpm.bestMatch, _xlfn.XMATCH(MAX(_xlpm.score), _xlpm.score),
    IF(MAX(_xlpm.score)=0, "Other", INDEX(_xlpm.keywords, _xlpm.bestMatch))
)</f>
        <v>Other</v>
      </c>
      <c r="P433" s="73" t="str">
        <f>IFERROR(INDEX(Table11[Failure Mode],MATCH(O433,Table11[Keyword],0)),"General Failure Mode")</f>
        <v>General Failure Mode</v>
      </c>
      <c r="Q433" s="74" t="str">
        <f>IFERROR(INDEX(Table12[Failure Effect],MATCH(P433,Table12[Failure Mode],0)),"Operational performance degradation and need for maintenance review.")</f>
        <v>Operational performance degradation and need for maintenance review.</v>
      </c>
      <c r="R433" s="73">
        <f>IFERROR(INDEX(Table13[Base Severity],MATCH(C433,Table13[Equipment Class],0)),6)</f>
        <v>8</v>
      </c>
      <c r="S433" s="73">
        <f>IFERROR(INDEX(Table2[Severity],MATCH(O433,Table2[Keyword],0)),0)</f>
        <v>0</v>
      </c>
      <c r="T433" s="73">
        <f>IFERROR(LOOKUP(N433,Table6[Minutes],Table6[Severity]),0)</f>
        <v>4</v>
      </c>
      <c r="U433" s="73">
        <f>MAX(ROUNDUP(AVERAGE(R433,T433),0),Unique_Data[[#This Row],[Keyword Severity]])</f>
        <v>6</v>
      </c>
      <c r="V433" s="73">
        <f>IFERROR(INDEX(Table5[Detectability],MATCH(O433,Table5[Keyword],0)),IFERROR(INDEX(Table13[Default Detectability],MATCH(C433,Table13[Equipment Class],0)),6))</f>
        <v>5</v>
      </c>
      <c r="W433" s="73">
        <f t="shared" si="24"/>
        <v>4</v>
      </c>
      <c r="X433" s="75">
        <f t="shared" si="25"/>
        <v>120</v>
      </c>
      <c r="Y433" s="74" t="str">
        <f>IFERROR(INDEX(Table10[Recommended Action],MATCH(O433,Table10[Keyword],0)),"Review failure &amp; perform RCA")</f>
        <v>Review failure &amp; perform RCA</v>
      </c>
      <c r="Z433" s="11" t="s">
        <v>14271</v>
      </c>
      <c r="AC433" s="73" t="str">
        <f t="shared" si="26"/>
        <v>Medium</v>
      </c>
      <c r="AD433" s="76">
        <v>46010</v>
      </c>
      <c r="AE433" s="75">
        <f>Unique_Data[[#This Row],[Severity (S)]]</f>
        <v>6</v>
      </c>
      <c r="AF433" s="75" cm="1">
        <f t="array" ref="AF4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33" s="75" cm="1">
        <f t="array" ref="AG4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33" s="75">
        <f t="shared" si="27"/>
        <v>120</v>
      </c>
      <c r="AI433" s="77" t="str" cm="1">
        <f t="array" aca="1" ref="AI433" ca="1">_xlfn.IFS(ISBLANK(Unique_Data[[#This Row],[Updated Action]]),"Open",NOT(ISBLANK(Unique_Data[[#This Row],[Updated Action]])),"Finished",AND(NOT(ISBLANK(Unique_Data[[#This Row],[Updated Action]])),Unique_Data[[#This Row],[Due date]]&gt;=TODAY()),"In Progress",Unique_Data[[#This Row],[Due date]]&lt;TODAY(),"Overdue")</f>
        <v>Open</v>
      </c>
      <c r="AJ433" s="33"/>
    </row>
    <row r="434" spans="1:36">
      <c r="A434" s="11">
        <v>1300000294</v>
      </c>
      <c r="B434" s="11" t="s">
        <v>18</v>
      </c>
      <c r="C434" s="11" t="s">
        <v>12</v>
      </c>
      <c r="D434" s="12">
        <v>46200</v>
      </c>
      <c r="E434" s="11" t="s">
        <v>13</v>
      </c>
      <c r="F434"/>
      <c r="G434"/>
      <c r="H434" s="35" t="s">
        <v>372</v>
      </c>
      <c r="I434" s="71">
        <v>46200.111921296295</v>
      </c>
      <c r="J434" s="71">
        <v>46200.118611111109</v>
      </c>
      <c r="K434" s="11">
        <v>0.16</v>
      </c>
      <c r="L434" s="72">
        <v>46174</v>
      </c>
      <c r="M434" s="73">
        <f>_xlfn.ISOWEEKNUM(Unique_Data[[#This Row],[Created On]])</f>
        <v>26</v>
      </c>
      <c r="N434" s="73">
        <f>60*Unique_Data[[#This Row],[Downtime (hr.)]]</f>
        <v>9.6</v>
      </c>
      <c r="O434" s="73" t="str" cm="1">
        <f t="array" ref="O434">_xlfn.LET(
    _xlpm.text, LOWER(H434),
    _xlpm.keywords, Table2[Keyword],
    _xlpm.score,
        _xlfn.BYROW(_xlpm.keywords,
            _xlfn.LAMBDA(_xlpm.k,
                SUM(--ISNUMBER(SEARCH(_xlfn.TEXTSPLIT(LOWER(_xlpm.k)," "), _xlpm.text)))
            )
        ),
    _xlpm.bestMatch, _xlfn.XMATCH(MAX(_xlpm.score), _xlpm.score),
    IF(MAX(_xlpm.score)=0, "Other", INDEX(_xlpm.keywords, _xlpm.bestMatch))
)</f>
        <v>No Gantry</v>
      </c>
      <c r="P434" s="73" t="str">
        <f>IFERROR(INDEX(Table11[Failure Mode],MATCH(O434,Table11[Keyword],0)),"General Failure Mode")</f>
        <v>Gantry Motion Failure</v>
      </c>
      <c r="Q434" s="74" t="str">
        <f>IFERROR(INDEX(Table12[Failure Effect],MATCH(P434,Table12[Failure Mode],0)),"Operational performance degradation and need for maintenance review.")</f>
        <v>Equipment cannot travel to position, causing job delay, queue buildup, and lower productivity.</v>
      </c>
      <c r="R434" s="73">
        <f>IFERROR(INDEX(Table13[Base Severity],MATCH(C434,Table13[Equipment Class],0)),6)</f>
        <v>9</v>
      </c>
      <c r="S434" s="73">
        <f>IFERROR(INDEX(Table2[Severity],MATCH(O434,Table2[Keyword],0)),0)</f>
        <v>6</v>
      </c>
      <c r="T434" s="73">
        <f>IFERROR(LOOKUP(N434,Table6[Minutes],Table6[Severity]),0)</f>
        <v>3</v>
      </c>
      <c r="U434" s="73">
        <f>MAX(ROUNDUP(AVERAGE(R434,T434),0),Unique_Data[[#This Row],[Keyword Severity]])</f>
        <v>6</v>
      </c>
      <c r="V434" s="73">
        <f>IFERROR(INDEX(Table5[Detectability],MATCH(O434,Table5[Keyword],0)),IFERROR(INDEX(Table13[Default Detectability],MATCH(C434,Table13[Equipment Class],0)),6))</f>
        <v>3</v>
      </c>
      <c r="W434" s="73">
        <f t="shared" si="24"/>
        <v>6</v>
      </c>
      <c r="X434" s="75">
        <f t="shared" si="25"/>
        <v>108</v>
      </c>
      <c r="Y434" s="74" t="str">
        <f>IFERROR(INDEX(Table10[Recommended Action],MATCH(O434,Table10[Keyword],0)),"Review failure &amp; perform RCA")</f>
        <v>Inspect busbar/limit switches, travel drives and interlocks; test inverter and alignment.</v>
      </c>
      <c r="Z434" s="11" t="s">
        <v>14271</v>
      </c>
      <c r="AA434" s="31" t="s">
        <v>14648</v>
      </c>
      <c r="AB434" s="31" t="s">
        <v>14649</v>
      </c>
      <c r="AC434" s="73" t="str">
        <f t="shared" si="26"/>
        <v>Medium</v>
      </c>
      <c r="AD434" s="76">
        <v>46203</v>
      </c>
      <c r="AE434" s="75">
        <f>Unique_Data[[#This Row],[Severity (S)]]</f>
        <v>6</v>
      </c>
      <c r="AF434" s="75" cm="1">
        <f t="array" ref="AF4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34" s="75" cm="1">
        <f t="array" ref="AG4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34" s="75">
        <f t="shared" si="27"/>
        <v>24</v>
      </c>
      <c r="AI434" s="77" t="str" cm="1">
        <f t="array" aca="1" ref="AI434" ca="1">_xlfn.IFS(ISBLANK(Unique_Data[[#This Row],[Updated Action]]),"Open",NOT(ISBLANK(Unique_Data[[#This Row],[Updated Action]])),"Finished",AND(NOT(ISBLANK(Unique_Data[[#This Row],[Updated Action]])),Unique_Data[[#This Row],[Due date]]&gt;=TODAY()),"In Progress",Unique_Data[[#This Row],[Due date]]&lt;TODAY(),"Overdue")</f>
        <v>Finished</v>
      </c>
      <c r="AJ434" s="33"/>
    </row>
    <row r="435" spans="1:36">
      <c r="A435" s="11">
        <v>1300000295</v>
      </c>
      <c r="B435" s="11" t="s">
        <v>114</v>
      </c>
      <c r="C435" s="11" t="s">
        <v>16</v>
      </c>
      <c r="D435" s="12">
        <v>46200</v>
      </c>
      <c r="E435" s="11" t="s">
        <v>13</v>
      </c>
      <c r="F435"/>
      <c r="G435"/>
      <c r="H435" s="35" t="s">
        <v>373</v>
      </c>
      <c r="I435" s="71">
        <v>46200.717361111114</v>
      </c>
      <c r="J435" s="71">
        <v>46200.727083333331</v>
      </c>
      <c r="K435" s="11">
        <v>0.23</v>
      </c>
      <c r="L435" s="72">
        <v>46174</v>
      </c>
      <c r="M435" s="73">
        <f>_xlfn.ISOWEEKNUM(Unique_Data[[#This Row],[Created On]])</f>
        <v>26</v>
      </c>
      <c r="N435" s="73">
        <f>60*Unique_Data[[#This Row],[Downtime (hr.)]]</f>
        <v>13.8</v>
      </c>
      <c r="O435" s="73" t="str" cm="1">
        <f t="array" ref="O435">_xlfn.LET(
    _xlpm.text, LOWER(H435),
    _xlpm.keywords, Table2[Keyword],
    _xlpm.score,
        _xlfn.BYROW(_xlpm.keywords,
            _xlfn.LAMBDA(_xlpm.k,
                SUM(--ISNUMBER(SEARCH(_xlfn.TEXTSPLIT(LOWER(_xlpm.k)," "), _xlpm.text)))
            )
        ),
    _xlpm.bestMatch, _xlfn.XMATCH(MAX(_xlpm.score), _xlpm.score),
    IF(MAX(_xlpm.score)=0, "Other", INDEX(_xlpm.keywords, _xlpm.bestMatch))
)</f>
        <v>Engine Power</v>
      </c>
      <c r="P435" s="73" t="str">
        <f>IFERROR(INDEX(Table11[Failure Mode],MATCH(O435,Table11[Keyword],0)),"General Failure Mode")</f>
        <v>Engine Power Loss</v>
      </c>
      <c r="Q435" s="74" t="str">
        <f>IFERROR(INDEX(Table12[Failure Effect],MATCH(P435,Table12[Failure Mode],0)),"Operational performance degradation and need for maintenance review.")</f>
        <v>Reduced machine performance, slow operation, and risk of complete shutdown under load.</v>
      </c>
      <c r="R435" s="73">
        <f>IFERROR(INDEX(Table13[Base Severity],MATCH(C435,Table13[Equipment Class],0)),6)</f>
        <v>8</v>
      </c>
      <c r="S435" s="73">
        <f>IFERROR(INDEX(Table2[Severity],MATCH(O435,Table2[Keyword],0)),0)</f>
        <v>6</v>
      </c>
      <c r="T435" s="73">
        <f>IFERROR(LOOKUP(N435,Table6[Minutes],Table6[Severity]),0)</f>
        <v>4</v>
      </c>
      <c r="U435" s="73">
        <f>MAX(ROUNDUP(AVERAGE(R435,T435),0),Unique_Data[[#This Row],[Keyword Severity]])</f>
        <v>6</v>
      </c>
      <c r="V435" s="73">
        <f>IFERROR(INDEX(Table5[Detectability],MATCH(O435,Table5[Keyword],0)),IFERROR(INDEX(Table13[Default Detectability],MATCH(C435,Table13[Equipment Class],0)),6))</f>
        <v>4</v>
      </c>
      <c r="W435" s="73">
        <f t="shared" si="24"/>
        <v>1</v>
      </c>
      <c r="X435" s="75">
        <f t="shared" si="25"/>
        <v>24</v>
      </c>
      <c r="Y435" s="74" t="str">
        <f>IFERROR(INDEX(Table10[Recommended Action],MATCH(O435,Table10[Keyword],0)),"Review failure &amp; perform RCA")</f>
        <v>Download engine ECU faults; inspect fuel/air filters; test turbo and injectors.</v>
      </c>
      <c r="Z435" s="11" t="s">
        <v>14271</v>
      </c>
      <c r="AA435" s="31" t="s">
        <v>14650</v>
      </c>
      <c r="AB435" s="31" t="s">
        <v>14651</v>
      </c>
      <c r="AC435" s="73" t="str">
        <f t="shared" si="26"/>
        <v>Low</v>
      </c>
      <c r="AD435" s="76">
        <v>45995</v>
      </c>
      <c r="AE435" s="75">
        <f>Unique_Data[[#This Row],[Severity (S)]]</f>
        <v>6</v>
      </c>
      <c r="AF435" s="75" cm="1">
        <f t="array" ref="AF4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35" s="75" cm="1">
        <f t="array" ref="AG4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35" s="75">
        <f t="shared" si="27"/>
        <v>12</v>
      </c>
      <c r="AI435" s="77" t="str" cm="1">
        <f t="array" aca="1" ref="AI435" ca="1">_xlfn.IFS(ISBLANK(Unique_Data[[#This Row],[Updated Action]]),"Open",NOT(ISBLANK(Unique_Data[[#This Row],[Updated Action]])),"Finished",AND(NOT(ISBLANK(Unique_Data[[#This Row],[Updated Action]])),Unique_Data[[#This Row],[Due date]]&gt;=TODAY()),"In Progress",Unique_Data[[#This Row],[Due date]]&lt;TODAY(),"Overdue")</f>
        <v>Finished</v>
      </c>
      <c r="AJ435" s="33"/>
    </row>
    <row r="436" spans="1:36">
      <c r="A436" s="11">
        <v>1300000296</v>
      </c>
      <c r="B436" s="11" t="s">
        <v>79</v>
      </c>
      <c r="C436" s="11" t="s">
        <v>16</v>
      </c>
      <c r="D436" s="12">
        <v>46200</v>
      </c>
      <c r="E436" s="11" t="s">
        <v>13</v>
      </c>
      <c r="F436"/>
      <c r="G436"/>
      <c r="H436" s="35" t="s">
        <v>374</v>
      </c>
      <c r="I436" s="71">
        <v>46200.751388888886</v>
      </c>
      <c r="J436" s="71">
        <v>46200.754861111112</v>
      </c>
      <c r="K436" s="11">
        <v>0.08</v>
      </c>
      <c r="L436" s="72">
        <v>46174</v>
      </c>
      <c r="M436" s="73">
        <f>_xlfn.ISOWEEKNUM(Unique_Data[[#This Row],[Created On]])</f>
        <v>26</v>
      </c>
      <c r="N436" s="73">
        <f>60*Unique_Data[[#This Row],[Downtime (hr.)]]</f>
        <v>4.8</v>
      </c>
      <c r="O436" s="73" t="str" cm="1">
        <f t="array" ref="O436">_xlfn.LET(
    _xlpm.text, LOWER(H436),
    _xlpm.keywords, Table2[Keyword],
    _xlpm.score,
        _xlfn.BYROW(_xlpm.keywords,
            _xlfn.LAMBDA(_xlpm.k,
                SUM(--ISNUMBER(SEARCH(_xlfn.TEXTSPLIT(LOWER(_xlpm.k)," "), _xlpm.text)))
            )
        ),
    _xlpm.bestMatch, _xlfn.XMATCH(MAX(_xlpm.score), _xlpm.score),
    IF(MAX(_xlpm.score)=0, "Other", INDEX(_xlpm.keywords, _xlpm.bestMatch))
)</f>
        <v>No Gantry</v>
      </c>
      <c r="P436" s="73" t="str">
        <f>IFERROR(INDEX(Table11[Failure Mode],MATCH(O436,Table11[Keyword],0)),"General Failure Mode")</f>
        <v>Gantry Motion Failure</v>
      </c>
      <c r="Q436" s="74" t="str">
        <f>IFERROR(INDEX(Table12[Failure Effect],MATCH(P436,Table12[Failure Mode],0)),"Operational performance degradation and need for maintenance review.")</f>
        <v>Equipment cannot travel to position, causing job delay, queue buildup, and lower productivity.</v>
      </c>
      <c r="R436" s="73">
        <f>IFERROR(INDEX(Table13[Base Severity],MATCH(C436,Table13[Equipment Class],0)),6)</f>
        <v>8</v>
      </c>
      <c r="S436" s="73">
        <f>IFERROR(INDEX(Table2[Severity],MATCH(O436,Table2[Keyword],0)),0)</f>
        <v>6</v>
      </c>
      <c r="T436" s="73">
        <f>IFERROR(LOOKUP(N436,Table6[Minutes],Table6[Severity]),0)</f>
        <v>3</v>
      </c>
      <c r="U436" s="73">
        <f>MAX(ROUNDUP(AVERAGE(R436,T436),0),Unique_Data[[#This Row],[Keyword Severity]])</f>
        <v>6</v>
      </c>
      <c r="V436" s="73">
        <f>IFERROR(INDEX(Table5[Detectability],MATCH(O436,Table5[Keyword],0)),IFERROR(INDEX(Table13[Default Detectability],MATCH(C436,Table13[Equipment Class],0)),6))</f>
        <v>3</v>
      </c>
      <c r="W436" s="73">
        <f t="shared" si="24"/>
        <v>7</v>
      </c>
      <c r="X436" s="75">
        <f t="shared" si="25"/>
        <v>126</v>
      </c>
      <c r="Y436" s="74" t="str">
        <f>IFERROR(INDEX(Table10[Recommended Action],MATCH(O436,Table10[Keyword],0)),"Review failure &amp; perform RCA")</f>
        <v>Inspect busbar/limit switches, travel drives and interlocks; test inverter and alignment.</v>
      </c>
      <c r="Z436" s="11" t="s">
        <v>14271</v>
      </c>
      <c r="AA436" s="31" t="s">
        <v>14652</v>
      </c>
      <c r="AB436" s="31" t="s">
        <v>14653</v>
      </c>
      <c r="AC436" s="73" t="str">
        <f t="shared" si="26"/>
        <v>Medium</v>
      </c>
      <c r="AD436" s="76"/>
      <c r="AE436" s="75">
        <f>Unique_Data[[#This Row],[Severity (S)]]</f>
        <v>6</v>
      </c>
      <c r="AF436" s="75" cm="1">
        <f t="array" ref="AF4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36" s="75" cm="1">
        <f t="array" ref="AG4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36" s="75">
        <f t="shared" si="27"/>
        <v>30</v>
      </c>
      <c r="AI436" s="77" t="str" cm="1">
        <f t="array" aca="1" ref="AI436" ca="1">_xlfn.IFS(ISBLANK(Unique_Data[[#This Row],[Updated Action]]),"Open",NOT(ISBLANK(Unique_Data[[#This Row],[Updated Action]])),"Finished",AND(NOT(ISBLANK(Unique_Data[[#This Row],[Updated Action]])),Unique_Data[[#This Row],[Due date]]&gt;=TODAY()),"In Progress",Unique_Data[[#This Row],[Due date]]&lt;TODAY(),"Overdue")</f>
        <v>Finished</v>
      </c>
      <c r="AJ436" s="33"/>
    </row>
    <row r="437" spans="1:36">
      <c r="A437" s="11">
        <v>1300000297</v>
      </c>
      <c r="B437" s="11" t="s">
        <v>11</v>
      </c>
      <c r="C437" s="11" t="s">
        <v>12</v>
      </c>
      <c r="D437" s="12">
        <v>46201</v>
      </c>
      <c r="E437" s="11" t="s">
        <v>13</v>
      </c>
      <c r="F437"/>
      <c r="G437"/>
      <c r="H437" s="35" t="s">
        <v>118</v>
      </c>
      <c r="I437" s="71">
        <v>46201.493055555555</v>
      </c>
      <c r="J437" s="71">
        <v>46201.503472222219</v>
      </c>
      <c r="K437" s="11">
        <v>0.25</v>
      </c>
      <c r="L437" s="72">
        <v>46174</v>
      </c>
      <c r="M437" s="73">
        <f>_xlfn.ISOWEEKNUM(Unique_Data[[#This Row],[Created On]])</f>
        <v>26</v>
      </c>
      <c r="N437" s="73">
        <f>60*Unique_Data[[#This Row],[Downtime (hr.)]]</f>
        <v>15</v>
      </c>
      <c r="O437" s="73" t="str" cm="1">
        <f t="array" ref="O437">_xlfn.LET(
    _xlpm.text, LOWER(H437),
    _xlpm.keywords, Table2[Keyword],
    _xlpm.score,
        _xlfn.BYROW(_xlpm.keywords,
            _xlfn.LAMBDA(_xlpm.k,
                SUM(--ISNUMBER(SEARCH(_xlfn.TEXTSPLIT(LOWER(_xlpm.k)," "), _xlpm.text)))
            )
        ),
    _xlpm.bestMatch, _xlfn.XMATCH(MAX(_xlpm.score), _xlpm.score),
    IF(MAX(_xlpm.score)=0, "Other", INDEX(_xlpm.keywords, _xlpm.bestMatch))
)</f>
        <v>No Hoist</v>
      </c>
      <c r="P437" s="73" t="str">
        <f>IFERROR(INDEX(Table11[Failure Mode],MATCH(O437,Table11[Keyword],0)),"General Failure Mode")</f>
        <v>Hoist Motion Failure</v>
      </c>
      <c r="Q437" s="74" t="str">
        <f>IFERROR(INDEX(Table12[Failure Effect],MATCH(P437,Table12[Failure Mode],0)),"Operational performance degradation and need for maintenance review.")</f>
        <v>Unable to lift/lower load, container handling interruption, and berth or yard productivity loss.</v>
      </c>
      <c r="R437" s="73">
        <f>IFERROR(INDEX(Table13[Base Severity],MATCH(C437,Table13[Equipment Class],0)),6)</f>
        <v>9</v>
      </c>
      <c r="S437" s="73">
        <f>IFERROR(INDEX(Table2[Severity],MATCH(O437,Table2[Keyword],0)),0)</f>
        <v>6</v>
      </c>
      <c r="T437" s="73">
        <f>IFERROR(LOOKUP(N437,Table6[Minutes],Table6[Severity]),0)</f>
        <v>4</v>
      </c>
      <c r="U437" s="73">
        <f>MAX(ROUNDUP(AVERAGE(R437,T437),0),Unique_Data[[#This Row],[Keyword Severity]])</f>
        <v>7</v>
      </c>
      <c r="V437" s="73">
        <f>IFERROR(INDEX(Table5[Detectability],MATCH(O437,Table5[Keyword],0)),IFERROR(INDEX(Table13[Default Detectability],MATCH(C437,Table13[Equipment Class],0)),6))</f>
        <v>3</v>
      </c>
      <c r="W437" s="73">
        <f t="shared" si="24"/>
        <v>6</v>
      </c>
      <c r="X437" s="75">
        <f t="shared" si="25"/>
        <v>126</v>
      </c>
      <c r="Y437" s="74" t="str">
        <f>IFERROR(INDEX(Table10[Recommended Action],MATCH(O437,Table10[Keyword],0)),"Review failure &amp; perform RCA")</f>
        <v>Check hoist brakes, over-travel limit switches, inverter alarms, motor and encoder.</v>
      </c>
      <c r="Z437" s="11" t="s">
        <v>14271</v>
      </c>
      <c r="AA437" s="31" t="s">
        <v>14654</v>
      </c>
      <c r="AB437" s="31" t="s">
        <v>14646</v>
      </c>
      <c r="AC437" s="73" t="str">
        <f t="shared" si="26"/>
        <v>Medium</v>
      </c>
      <c r="AD437" s="76">
        <v>46209</v>
      </c>
      <c r="AE437" s="75">
        <f>Unique_Data[[#This Row],[Severity (S)]]</f>
        <v>7</v>
      </c>
      <c r="AF437" s="75" cm="1">
        <f t="array" ref="AF4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37" s="75" cm="1">
        <f t="array" ref="AG4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37" s="75">
        <f t="shared" si="27"/>
        <v>70</v>
      </c>
      <c r="AI437" s="77" t="str" cm="1">
        <f t="array" aca="1" ref="AI437" ca="1">_xlfn.IFS(ISBLANK(Unique_Data[[#This Row],[Updated Action]]),"Open",NOT(ISBLANK(Unique_Data[[#This Row],[Updated Action]])),"Finished",AND(NOT(ISBLANK(Unique_Data[[#This Row],[Updated Action]])),Unique_Data[[#This Row],[Due date]]&gt;=TODAY()),"In Progress",Unique_Data[[#This Row],[Due date]]&lt;TODAY(),"Overdue")</f>
        <v>Finished</v>
      </c>
      <c r="AJ437" s="33"/>
    </row>
    <row r="438" spans="1:36">
      <c r="A438" s="11">
        <v>1300000298</v>
      </c>
      <c r="B438" s="11" t="s">
        <v>114</v>
      </c>
      <c r="C438" s="11" t="s">
        <v>16</v>
      </c>
      <c r="D438" s="12">
        <v>46207</v>
      </c>
      <c r="E438" s="11" t="s">
        <v>13</v>
      </c>
      <c r="F438"/>
      <c r="G438"/>
      <c r="H438" s="35" t="s">
        <v>326</v>
      </c>
      <c r="I438" s="71">
        <v>46207.531944444447</v>
      </c>
      <c r="J438" s="71">
        <v>46207.538888888892</v>
      </c>
      <c r="K438" s="11">
        <v>0.17</v>
      </c>
      <c r="L438" s="72">
        <v>46204</v>
      </c>
      <c r="M438" s="73">
        <f>_xlfn.ISOWEEKNUM(Unique_Data[[#This Row],[Created On]])</f>
        <v>27</v>
      </c>
      <c r="N438" s="73">
        <f>60*Unique_Data[[#This Row],[Downtime (hr.)]]</f>
        <v>10.200000000000001</v>
      </c>
      <c r="O438" s="73" t="str" cm="1">
        <f t="array" ref="O438">_xlfn.LET(
    _xlpm.text, LOWER(H438),
    _xlpm.keywords, Table2[Keyword],
    _xlpm.score,
        _xlfn.BYROW(_xlpm.keywords,
            _xlfn.LAMBDA(_xlpm.k,
                SUM(--ISNUMBER(SEARCH(_xlfn.TEXTSPLIT(LOWER(_xlpm.k)," "), _xlpm.text)))
            )
        ),
    _xlpm.bestMatch, _xlfn.XMATCH(MAX(_xlpm.score), _xlpm.score),
    IF(MAX(_xlpm.score)=0, "Other", INDEX(_xlpm.keywords, _xlpm.bestMatch))
)</f>
        <v>No Control</v>
      </c>
      <c r="P438" s="73" t="str">
        <f>IFERROR(INDEX(Table11[Failure Mode],MATCH(O438,Table11[Keyword],0)),"General Failure Mode")</f>
        <v>Control System Unavailable</v>
      </c>
      <c r="Q438" s="74" t="str">
        <f>IFERROR(INDEX(Table12[Failure Effect],MATCH(P438,Table12[Failure Mode],0)),"Operational performance degradation and need for maintenance review.")</f>
        <v>Loss of command response, unsafe operating condition, and immediate operational downtime.</v>
      </c>
      <c r="R438" s="73">
        <f>IFERROR(INDEX(Table13[Base Severity],MATCH(C438,Table13[Equipment Class],0)),6)</f>
        <v>8</v>
      </c>
      <c r="S438" s="73">
        <f>IFERROR(INDEX(Table2[Severity],MATCH(O438,Table2[Keyword],0)),0)</f>
        <v>6</v>
      </c>
      <c r="T438" s="73">
        <f>IFERROR(LOOKUP(N438,Table6[Minutes],Table6[Severity]),0)</f>
        <v>4</v>
      </c>
      <c r="U438" s="73">
        <f>MAX(ROUNDUP(AVERAGE(R438,T438),0),Unique_Data[[#This Row],[Keyword Severity]])</f>
        <v>6</v>
      </c>
      <c r="V438" s="73">
        <f>IFERROR(INDEX(Table5[Detectability],MATCH(O438,Table5[Keyword],0)),IFERROR(INDEX(Table13[Default Detectability],MATCH(C438,Table13[Equipment Class],0)),6))</f>
        <v>2</v>
      </c>
      <c r="W438" s="73">
        <f t="shared" si="24"/>
        <v>8</v>
      </c>
      <c r="X438" s="75">
        <f t="shared" si="25"/>
        <v>96</v>
      </c>
      <c r="Y438" s="74" t="str">
        <f>IFERROR(INDEX(Table10[Recommended Action],MATCH(O438,Table10[Keyword],0)),"Review failure &amp; perform RCA")</f>
        <v>Check control PLC, HMI comms, E-stop circuits; reload software if needed.</v>
      </c>
      <c r="Z438" s="11" t="s">
        <v>14271</v>
      </c>
      <c r="AA438" s="31" t="s">
        <v>14655</v>
      </c>
      <c r="AB438" s="31" t="s">
        <v>14646</v>
      </c>
      <c r="AC438" s="73" t="str">
        <f t="shared" si="26"/>
        <v>Low</v>
      </c>
      <c r="AD438" s="76">
        <v>46209</v>
      </c>
      <c r="AE438" s="75">
        <f>Unique_Data[[#This Row],[Severity (S)]]</f>
        <v>6</v>
      </c>
      <c r="AF438" s="75" cm="1">
        <f t="array" ref="AF4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38" s="75" cm="1">
        <f t="array" ref="AG4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438" s="75">
        <f t="shared" si="27"/>
        <v>42</v>
      </c>
      <c r="AI438" s="77" t="str" cm="1">
        <f t="array" aca="1" ref="AI438" ca="1">_xlfn.IFS(ISBLANK(Unique_Data[[#This Row],[Updated Action]]),"Open",NOT(ISBLANK(Unique_Data[[#This Row],[Updated Action]])),"Finished",AND(NOT(ISBLANK(Unique_Data[[#This Row],[Updated Action]])),Unique_Data[[#This Row],[Due date]]&gt;=TODAY()),"In Progress",Unique_Data[[#This Row],[Due date]]&lt;TODAY(),"Overdue")</f>
        <v>Finished</v>
      </c>
      <c r="AJ438" s="33"/>
    </row>
    <row r="439" spans="1:36">
      <c r="A439" s="11">
        <v>1300000300</v>
      </c>
      <c r="B439" s="11" t="s">
        <v>375</v>
      </c>
      <c r="C439" s="11" t="s">
        <v>134</v>
      </c>
      <c r="D439" s="12">
        <v>46208</v>
      </c>
      <c r="E439" s="11" t="s">
        <v>13</v>
      </c>
      <c r="F439"/>
      <c r="G439"/>
      <c r="H439" s="35" t="s">
        <v>376</v>
      </c>
      <c r="I439" s="71">
        <v>46207.892731481479</v>
      </c>
      <c r="J439" s="71">
        <v>46207.896423611113</v>
      </c>
      <c r="K439" s="11">
        <v>0.09</v>
      </c>
      <c r="L439" s="72">
        <v>46204</v>
      </c>
      <c r="M439" s="73">
        <f>_xlfn.ISOWEEKNUM(Unique_Data[[#This Row],[Created On]])</f>
        <v>27</v>
      </c>
      <c r="N439" s="73">
        <f>60*Unique_Data[[#This Row],[Downtime (hr.)]]</f>
        <v>5.3999999999999995</v>
      </c>
      <c r="O439" s="73" t="str" cm="1">
        <f t="array" ref="O439">_xlfn.LET(
    _xlpm.text, LOWER(H439),
    _xlpm.keywords, Table2[Keyword],
    _xlpm.score,
        _xlfn.BYROW(_xlpm.keywords,
            _xlfn.LAMBDA(_xlpm.k,
                SUM(--ISNUMBER(SEARCH(_xlfn.TEXTSPLIT(LOWER(_xlpm.k)," "), _xlpm.text)))
            )
        ),
    _xlpm.bestMatch, _xlfn.XMATCH(MAX(_xlpm.score), _xlpm.score),
    IF(MAX(_xlpm.score)=0, "Other", INDEX(_xlpm.keywords, _xlpm.bestMatch))
)</f>
        <v>Leak</v>
      </c>
      <c r="P439" s="73" t="str">
        <f>IFERROR(INDEX(Table11[Failure Mode],MATCH(O439,Table11[Keyword],0)),"General Failure Mode")</f>
        <v>Leakage / Sealing Failure</v>
      </c>
      <c r="Q439" s="74" t="str">
        <f>IFERROR(INDEX(Table12[Failure Effect],MATCH(P439,Table12[Failure Mode],0)),"Operational performance degradation and need for maintenance review.")</f>
        <v>Loss of fluid, contamination risk, performance degradation, and possible secondary component damage.</v>
      </c>
      <c r="R439" s="73">
        <f>IFERROR(INDEX(Table13[Base Severity],MATCH(C439,Table13[Equipment Class],0)),6)</f>
        <v>7</v>
      </c>
      <c r="S439" s="73">
        <f>IFERROR(INDEX(Table2[Severity],MATCH(O439,Table2[Keyword],0)),0)</f>
        <v>5</v>
      </c>
      <c r="T439" s="73">
        <f>IFERROR(LOOKUP(N439,Table6[Minutes],Table6[Severity]),0)</f>
        <v>3</v>
      </c>
      <c r="U439" s="73">
        <f>MAX(ROUNDUP(AVERAGE(R439,T439),0),Unique_Data[[#This Row],[Keyword Severity]])</f>
        <v>5</v>
      </c>
      <c r="V439" s="73">
        <f>IFERROR(INDEX(Table5[Detectability],MATCH(O439,Table5[Keyword],0)),IFERROR(INDEX(Table13[Default Detectability],MATCH(C439,Table13[Equipment Class],0)),6))</f>
        <v>2</v>
      </c>
      <c r="W439" s="73">
        <f t="shared" si="24"/>
        <v>1</v>
      </c>
      <c r="X439" s="75">
        <f t="shared" si="25"/>
        <v>10</v>
      </c>
      <c r="Y439" s="74" t="str">
        <f>IFERROR(INDEX(Table10[Recommended Action],MATCH(O439,Table10[Keyword],0)),"Review failure &amp; perform RCA")</f>
        <v>Identify leak source; replace seals/hoses; clean area and recheck after operation.</v>
      </c>
      <c r="Z439" s="11" t="s">
        <v>14271</v>
      </c>
      <c r="AA439" s="31" t="s">
        <v>14656</v>
      </c>
      <c r="AB439" s="31" t="s">
        <v>14595</v>
      </c>
      <c r="AC439" s="73" t="str">
        <f t="shared" si="26"/>
        <v>Low</v>
      </c>
      <c r="AD439" s="76">
        <v>46203</v>
      </c>
      <c r="AE439" s="75">
        <f>Unique_Data[[#This Row],[Severity (S)]]</f>
        <v>5</v>
      </c>
      <c r="AF439" s="75" cm="1">
        <f t="array" ref="AF4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39" s="75" cm="1">
        <f t="array" ref="AG4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39" s="75">
        <f t="shared" si="27"/>
        <v>5</v>
      </c>
      <c r="AI439" s="77" t="str" cm="1">
        <f t="array" aca="1" ref="AI439" ca="1">_xlfn.IFS(ISBLANK(Unique_Data[[#This Row],[Updated Action]]),"Open",NOT(ISBLANK(Unique_Data[[#This Row],[Updated Action]])),"Finished",AND(NOT(ISBLANK(Unique_Data[[#This Row],[Updated Action]])),Unique_Data[[#This Row],[Due date]]&gt;=TODAY()),"In Progress",Unique_Data[[#This Row],[Due date]]&lt;TODAY(),"Overdue")</f>
        <v>Finished</v>
      </c>
      <c r="AJ439" s="33"/>
    </row>
    <row r="440" spans="1:36">
      <c r="A440" s="11">
        <v>1200000199</v>
      </c>
      <c r="B440" s="11" t="s">
        <v>87</v>
      </c>
      <c r="C440" s="11" t="s">
        <v>16</v>
      </c>
      <c r="D440" s="12">
        <v>46211</v>
      </c>
      <c r="E440" s="11" t="s">
        <v>69</v>
      </c>
      <c r="F440"/>
      <c r="G440"/>
      <c r="H440" s="35" t="s">
        <v>119</v>
      </c>
      <c r="I440" s="71">
        <v>46211.069444444445</v>
      </c>
      <c r="J440" s="71">
        <v>46211.103472222225</v>
      </c>
      <c r="K440" s="11">
        <v>0.82</v>
      </c>
      <c r="L440" s="72">
        <v>46204</v>
      </c>
      <c r="M440" s="73">
        <f>_xlfn.ISOWEEKNUM(Unique_Data[[#This Row],[Created On]])</f>
        <v>28</v>
      </c>
      <c r="N440" s="73">
        <f>60*Unique_Data[[#This Row],[Downtime (hr.)]]</f>
        <v>49.199999999999996</v>
      </c>
      <c r="O440" s="73" t="str" cm="1">
        <f t="array" ref="O440">_xlfn.LET(
    _xlpm.text, LOWER(H440),
    _xlpm.keywords, Table2[Keyword],
    _xlpm.score,
        _xlfn.BYROW(_xlpm.keywords,
            _xlfn.LAMBDA(_xlpm.k,
                SUM(--ISNUMBER(SEARCH(_xlfn.TEXTSPLIT(LOWER(_xlpm.k)," "), _xlpm.text)))
            )
        ),
    _xlpm.bestMatch, _xlfn.XMATCH(MAX(_xlpm.score), _xlpm.score),
    IF(MAX(_xlpm.score)=0, "Other", INDEX(_xlpm.keywords, _xlpm.bestMatch))
)</f>
        <v>No Gantry</v>
      </c>
      <c r="P440" s="73" t="str">
        <f>IFERROR(INDEX(Table11[Failure Mode],MATCH(O440,Table11[Keyword],0)),"General Failure Mode")</f>
        <v>Gantry Motion Failure</v>
      </c>
      <c r="Q440" s="74" t="str">
        <f>IFERROR(INDEX(Table12[Failure Effect],MATCH(P440,Table12[Failure Mode],0)),"Operational performance degradation and need for maintenance review.")</f>
        <v>Equipment cannot travel to position, causing job delay, queue buildup, and lower productivity.</v>
      </c>
      <c r="R440" s="73">
        <f>IFERROR(INDEX(Table13[Base Severity],MATCH(C440,Table13[Equipment Class],0)),6)</f>
        <v>8</v>
      </c>
      <c r="S440" s="73">
        <f>IFERROR(INDEX(Table2[Severity],MATCH(O440,Table2[Keyword],0)),0)</f>
        <v>6</v>
      </c>
      <c r="T440" s="73">
        <f>IFERROR(LOOKUP(N440,Table6[Minutes],Table6[Severity]),0)</f>
        <v>5</v>
      </c>
      <c r="U440" s="73">
        <f>MAX(ROUNDUP(AVERAGE(R440,T440),0),Unique_Data[[#This Row],[Keyword Severity]])</f>
        <v>7</v>
      </c>
      <c r="V440" s="73">
        <f>IFERROR(INDEX(Table5[Detectability],MATCH(O440,Table5[Keyword],0)),IFERROR(INDEX(Table13[Default Detectability],MATCH(C440,Table13[Equipment Class],0)),6))</f>
        <v>3</v>
      </c>
      <c r="W440" s="73">
        <f t="shared" si="24"/>
        <v>5</v>
      </c>
      <c r="X440" s="75">
        <f t="shared" si="25"/>
        <v>105</v>
      </c>
      <c r="Y440" s="74" t="str">
        <f>IFERROR(INDEX(Table10[Recommended Action],MATCH(O440,Table10[Keyword],0)),"Review failure &amp; perform RCA")</f>
        <v>Inspect busbar/limit switches, travel drives and interlocks; test inverter and alignment.</v>
      </c>
      <c r="Z440" s="11" t="s">
        <v>14271</v>
      </c>
      <c r="AA440" s="31" t="s">
        <v>14657</v>
      </c>
      <c r="AB440" s="31" t="s">
        <v>14658</v>
      </c>
      <c r="AC440" s="73" t="str">
        <f t="shared" si="26"/>
        <v>Medium</v>
      </c>
      <c r="AD440" s="76">
        <v>46203</v>
      </c>
      <c r="AE440" s="75">
        <f>Unique_Data[[#This Row],[Severity (S)]]</f>
        <v>7</v>
      </c>
      <c r="AF440" s="75" cm="1">
        <f t="array" ref="AF4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40" s="75" cm="1">
        <f t="array" ref="AG4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40" s="75">
        <f t="shared" si="27"/>
        <v>14</v>
      </c>
      <c r="AI440" s="77" t="str" cm="1">
        <f t="array" aca="1" ref="AI440" ca="1">_xlfn.IFS(ISBLANK(Unique_Data[[#This Row],[Updated Action]]),"Open",NOT(ISBLANK(Unique_Data[[#This Row],[Updated Action]])),"Finished",AND(NOT(ISBLANK(Unique_Data[[#This Row],[Updated Action]])),Unique_Data[[#This Row],[Due date]]&gt;=TODAY()),"In Progress",Unique_Data[[#This Row],[Due date]]&lt;TODAY(),"Overdue")</f>
        <v>Finished</v>
      </c>
      <c r="AJ440" s="33"/>
    </row>
    <row r="441" spans="1:36">
      <c r="A441" s="11">
        <v>1300000301</v>
      </c>
      <c r="B441" s="11" t="s">
        <v>40</v>
      </c>
      <c r="C441" s="11" t="s">
        <v>16</v>
      </c>
      <c r="D441" s="12">
        <v>46211</v>
      </c>
      <c r="E441" s="11" t="s">
        <v>13</v>
      </c>
      <c r="F441"/>
      <c r="G441"/>
      <c r="H441" s="35" t="s">
        <v>377</v>
      </c>
      <c r="I441" s="71">
        <v>46211.330555555556</v>
      </c>
      <c r="J441" s="71">
        <v>46211.34097222222</v>
      </c>
      <c r="K441" s="11">
        <v>0.25</v>
      </c>
      <c r="L441" s="72">
        <v>46204</v>
      </c>
      <c r="M441" s="73">
        <f>_xlfn.ISOWEEKNUM(Unique_Data[[#This Row],[Created On]])</f>
        <v>28</v>
      </c>
      <c r="N441" s="73">
        <f>60*Unique_Data[[#This Row],[Downtime (hr.)]]</f>
        <v>15</v>
      </c>
      <c r="O441" s="73" t="str" cm="1">
        <f t="array" ref="O441">_xlfn.LET(
    _xlpm.text, LOWER(H441),
    _xlpm.keywords, Table2[Keyword],
    _xlpm.score,
        _xlfn.BYROW(_xlpm.keywords,
            _xlfn.LAMBDA(_xlpm.k,
                SUM(--ISNUMBER(SEARCH(_xlfn.TEXTSPLIT(LOWER(_xlpm.k)," "), _xlpm.text)))
            )
        ),
    _xlpm.bestMatch, _xlfn.XMATCH(MAX(_xlpm.score), _xlpm.score),
    IF(MAX(_xlpm.score)=0, "Other", INDEX(_xlpm.keywords, _xlpm.bestMatch))
)</f>
        <v>No Diesel</v>
      </c>
      <c r="P441" s="73" t="str">
        <f>IFERROR(INDEX(Table11[Failure Mode],MATCH(O441,Table11[Keyword],0)),"General Failure Mode")</f>
        <v>Diesel Engine Unavailable</v>
      </c>
      <c r="Q441" s="74" t="str">
        <f>IFERROR(INDEX(Table12[Failure Effect],MATCH(P441,Table12[Failure Mode],0)),"Operational performance degradation and need for maintenance review.")</f>
        <v>Machine unavailable for service, immediate downtime, and possible operational backlog.</v>
      </c>
      <c r="R441" s="73">
        <f>IFERROR(INDEX(Table13[Base Severity],MATCH(C441,Table13[Equipment Class],0)),6)</f>
        <v>8</v>
      </c>
      <c r="S441" s="73">
        <f>IFERROR(INDEX(Table2[Severity],MATCH(O441,Table2[Keyword],0)),0)</f>
        <v>6</v>
      </c>
      <c r="T441" s="73">
        <f>IFERROR(LOOKUP(N441,Table6[Minutes],Table6[Severity]),0)</f>
        <v>4</v>
      </c>
      <c r="U441" s="73">
        <f>MAX(ROUNDUP(AVERAGE(R441,T441),0),Unique_Data[[#This Row],[Keyword Severity]])</f>
        <v>6</v>
      </c>
      <c r="V441" s="73">
        <f>IFERROR(INDEX(Table5[Detectability],MATCH(O441,Table5[Keyword],0)),IFERROR(INDEX(Table13[Default Detectability],MATCH(C441,Table13[Equipment Class],0)),6))</f>
        <v>4</v>
      </c>
      <c r="W441" s="73">
        <f t="shared" si="24"/>
        <v>2</v>
      </c>
      <c r="X441" s="75">
        <f t="shared" si="25"/>
        <v>48</v>
      </c>
      <c r="Y441" s="74" t="str">
        <f>IFERROR(INDEX(Table10[Recommended Action],MATCH(O441,Table10[Keyword],0)),"Review failure &amp; perform RCA")</f>
        <v>Check battery/ECU/priming; verify fuel line and filters; test starter circuit.</v>
      </c>
      <c r="Z441" s="11" t="s">
        <v>14271</v>
      </c>
      <c r="AA441" s="31" t="s">
        <v>14659</v>
      </c>
      <c r="AB441" s="31" t="s">
        <v>14488</v>
      </c>
      <c r="AC441" s="73" t="str">
        <f t="shared" si="26"/>
        <v>Low</v>
      </c>
      <c r="AD441" s="76">
        <v>46203</v>
      </c>
      <c r="AE441" s="75">
        <f>Unique_Data[[#This Row],[Severity (S)]]</f>
        <v>6</v>
      </c>
      <c r="AF441" s="75" cm="1">
        <f t="array" ref="AF44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41" s="75" cm="1">
        <f t="array" ref="AG44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41" s="75">
        <f t="shared" si="27"/>
        <v>48</v>
      </c>
      <c r="AI441" s="77" t="str" cm="1">
        <f t="array" aca="1" ref="AI441" ca="1">_xlfn.IFS(ISBLANK(Unique_Data[[#This Row],[Updated Action]]),"Open",NOT(ISBLANK(Unique_Data[[#This Row],[Updated Action]])),"Finished",AND(NOT(ISBLANK(Unique_Data[[#This Row],[Updated Action]])),Unique_Data[[#This Row],[Due date]]&gt;=TODAY()),"In Progress",Unique_Data[[#This Row],[Due date]]&lt;TODAY(),"Overdue")</f>
        <v>Finished</v>
      </c>
      <c r="AJ441" s="33"/>
    </row>
    <row r="442" spans="1:36">
      <c r="A442" s="11">
        <v>1200000200</v>
      </c>
      <c r="B442" s="11" t="s">
        <v>132</v>
      </c>
      <c r="C442" s="11" t="s">
        <v>16</v>
      </c>
      <c r="D442" s="12">
        <v>46212</v>
      </c>
      <c r="E442" s="11" t="s">
        <v>69</v>
      </c>
      <c r="F442"/>
      <c r="G442"/>
      <c r="H442" s="35" t="s">
        <v>301</v>
      </c>
      <c r="I442" s="71">
        <v>46212.019444444442</v>
      </c>
      <c r="J442" s="71">
        <v>46212.026388888888</v>
      </c>
      <c r="K442" s="11">
        <v>0.17</v>
      </c>
      <c r="L442" s="72">
        <v>46204</v>
      </c>
      <c r="M442" s="73">
        <f>_xlfn.ISOWEEKNUM(Unique_Data[[#This Row],[Created On]])</f>
        <v>28</v>
      </c>
      <c r="N442" s="73">
        <f>60*Unique_Data[[#This Row],[Downtime (hr.)]]</f>
        <v>10.200000000000001</v>
      </c>
      <c r="O442" s="73" t="str" cm="1">
        <f t="array" ref="O442">_xlfn.LET(
    _xlpm.text, LOWER(H442),
    _xlpm.keywords, Table2[Keyword],
    _xlpm.score,
        _xlfn.BYROW(_xlpm.keywords,
            _xlfn.LAMBDA(_xlpm.k,
                SUM(--ISNUMBER(SEARCH(_xlfn.TEXTSPLIT(LOWER(_xlpm.k)," "), _xlpm.text)))
            )
        ),
    _xlpm.bestMatch, _xlfn.XMATCH(MAX(_xlpm.score), _xlpm.score),
    IF(MAX(_xlpm.score)=0, "Other", INDEX(_xlpm.keywords, _xlpm.bestMatch))
)</f>
        <v>No Trolley</v>
      </c>
      <c r="P442" s="73" t="str">
        <f>IFERROR(INDEX(Table11[Failure Mode],MATCH(O442,Table11[Keyword],0)),"General Failure Mode")</f>
        <v>Trolley Motion Failure</v>
      </c>
      <c r="Q442" s="74" t="str">
        <f>IFERROR(INDEX(Table12[Failure Effect],MATCH(P442,Table12[Failure Mode],0)),"Operational performance degradation and need for maintenance review.")</f>
        <v>Inability to position spreader correctly, cycle interruption, and handling delay.</v>
      </c>
      <c r="R442" s="73">
        <f>IFERROR(INDEX(Table13[Base Severity],MATCH(C442,Table13[Equipment Class],0)),6)</f>
        <v>8</v>
      </c>
      <c r="S442" s="73">
        <f>IFERROR(INDEX(Table2[Severity],MATCH(O442,Table2[Keyword],0)),0)</f>
        <v>6</v>
      </c>
      <c r="T442" s="73">
        <f>IFERROR(LOOKUP(N442,Table6[Minutes],Table6[Severity]),0)</f>
        <v>4</v>
      </c>
      <c r="U442" s="73">
        <f>MAX(ROUNDUP(AVERAGE(R442,T442),0),Unique_Data[[#This Row],[Keyword Severity]])</f>
        <v>6</v>
      </c>
      <c r="V442" s="73">
        <f>IFERROR(INDEX(Table5[Detectability],MATCH(O442,Table5[Keyword],0)),IFERROR(INDEX(Table13[Default Detectability],MATCH(C442,Table13[Equipment Class],0)),6))</f>
        <v>3</v>
      </c>
      <c r="W442" s="73">
        <f t="shared" si="24"/>
        <v>6</v>
      </c>
      <c r="X442" s="75">
        <f t="shared" si="25"/>
        <v>108</v>
      </c>
      <c r="Y442" s="74" t="str">
        <f>IFERROR(INDEX(Table10[Recommended Action],MATCH(O442,Table10[Keyword],0)),"Review failure &amp; perform RCA")</f>
        <v>Inspect trolley drives, cable reels and limit switches; test trolley inverter.</v>
      </c>
      <c r="Z442" s="11" t="s">
        <v>14271</v>
      </c>
      <c r="AA442" s="31" t="s">
        <v>14660</v>
      </c>
      <c r="AB442" s="31" t="s">
        <v>14661</v>
      </c>
      <c r="AC442" s="73" t="str">
        <f t="shared" si="26"/>
        <v>Medium</v>
      </c>
      <c r="AD442" s="76">
        <v>46203</v>
      </c>
      <c r="AE442" s="75">
        <f>Unique_Data[[#This Row],[Severity (S)]]</f>
        <v>6</v>
      </c>
      <c r="AF442" s="75" cm="1">
        <f t="array" ref="AF44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42" s="75" cm="1">
        <f t="array" ref="AG44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42" s="75">
        <f t="shared" si="27"/>
        <v>30</v>
      </c>
      <c r="AI442" s="77" t="str" cm="1">
        <f t="array" aca="1" ref="AI442" ca="1">_xlfn.IFS(ISBLANK(Unique_Data[[#This Row],[Updated Action]]),"Open",NOT(ISBLANK(Unique_Data[[#This Row],[Updated Action]])),"Finished",AND(NOT(ISBLANK(Unique_Data[[#This Row],[Updated Action]])),Unique_Data[[#This Row],[Due date]]&gt;=TODAY()),"In Progress",Unique_Data[[#This Row],[Due date]]&lt;TODAY(),"Overdue")</f>
        <v>Finished</v>
      </c>
      <c r="AJ442" s="33"/>
    </row>
    <row r="443" spans="1:36">
      <c r="A443" s="11">
        <v>1200000201</v>
      </c>
      <c r="B443" s="11" t="s">
        <v>79</v>
      </c>
      <c r="C443" s="11" t="s">
        <v>16</v>
      </c>
      <c r="D443" s="12">
        <v>46212</v>
      </c>
      <c r="E443" s="11" t="s">
        <v>69</v>
      </c>
      <c r="F443"/>
      <c r="G443"/>
      <c r="H443" s="35" t="s">
        <v>119</v>
      </c>
      <c r="I443" s="71">
        <v>46212.104166666664</v>
      </c>
      <c r="J443" s="71">
        <v>46212.111111111109</v>
      </c>
      <c r="K443" s="11">
        <v>0.17</v>
      </c>
      <c r="L443" s="72">
        <v>46204</v>
      </c>
      <c r="M443" s="73">
        <f>_xlfn.ISOWEEKNUM(Unique_Data[[#This Row],[Created On]])</f>
        <v>28</v>
      </c>
      <c r="N443" s="73">
        <f>60*Unique_Data[[#This Row],[Downtime (hr.)]]</f>
        <v>10.200000000000001</v>
      </c>
      <c r="O443" s="73" t="str" cm="1">
        <f t="array" ref="O443">_xlfn.LET(
    _xlpm.text, LOWER(H443),
    _xlpm.keywords, Table2[Keyword],
    _xlpm.score,
        _xlfn.BYROW(_xlpm.keywords,
            _xlfn.LAMBDA(_xlpm.k,
                SUM(--ISNUMBER(SEARCH(_xlfn.TEXTSPLIT(LOWER(_xlpm.k)," "), _xlpm.text)))
            )
        ),
    _xlpm.bestMatch, _xlfn.XMATCH(MAX(_xlpm.score), _xlpm.score),
    IF(MAX(_xlpm.score)=0, "Other", INDEX(_xlpm.keywords, _xlpm.bestMatch))
)</f>
        <v>No Gantry</v>
      </c>
      <c r="P443" s="73" t="str">
        <f>IFERROR(INDEX(Table11[Failure Mode],MATCH(O443,Table11[Keyword],0)),"General Failure Mode")</f>
        <v>Gantry Motion Failure</v>
      </c>
      <c r="Q443" s="74" t="str">
        <f>IFERROR(INDEX(Table12[Failure Effect],MATCH(P443,Table12[Failure Mode],0)),"Operational performance degradation and need for maintenance review.")</f>
        <v>Equipment cannot travel to position, causing job delay, queue buildup, and lower productivity.</v>
      </c>
      <c r="R443" s="73">
        <f>IFERROR(INDEX(Table13[Base Severity],MATCH(C443,Table13[Equipment Class],0)),6)</f>
        <v>8</v>
      </c>
      <c r="S443" s="73">
        <f>IFERROR(INDEX(Table2[Severity],MATCH(O443,Table2[Keyword],0)),0)</f>
        <v>6</v>
      </c>
      <c r="T443" s="73">
        <f>IFERROR(LOOKUP(N443,Table6[Minutes],Table6[Severity]),0)</f>
        <v>4</v>
      </c>
      <c r="U443" s="73">
        <f>MAX(ROUNDUP(AVERAGE(R443,T443),0),Unique_Data[[#This Row],[Keyword Severity]])</f>
        <v>6</v>
      </c>
      <c r="V443" s="73">
        <f>IFERROR(INDEX(Table5[Detectability],MATCH(O443,Table5[Keyword],0)),IFERROR(INDEX(Table13[Default Detectability],MATCH(C443,Table13[Equipment Class],0)),6))</f>
        <v>3</v>
      </c>
      <c r="W443" s="73">
        <f t="shared" si="24"/>
        <v>7</v>
      </c>
      <c r="X443" s="75">
        <f t="shared" si="25"/>
        <v>126</v>
      </c>
      <c r="Y443" s="74" t="str">
        <f>IFERROR(INDEX(Table10[Recommended Action],MATCH(O443,Table10[Keyword],0)),"Review failure &amp; perform RCA")</f>
        <v>Inspect busbar/limit switches, travel drives and interlocks; test inverter and alignment.</v>
      </c>
      <c r="Z443" s="11" t="s">
        <v>14271</v>
      </c>
      <c r="AC443" s="73" t="str">
        <f t="shared" si="26"/>
        <v>Medium</v>
      </c>
      <c r="AD443" s="76"/>
      <c r="AE443" s="75">
        <f>Unique_Data[[#This Row],[Severity (S)]]</f>
        <v>6</v>
      </c>
      <c r="AF443" s="75" cm="1">
        <f t="array" ref="AF44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43" s="75" cm="1">
        <f t="array" ref="AG44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443" s="75">
        <f t="shared" si="27"/>
        <v>126</v>
      </c>
      <c r="AI443" s="77" t="str" cm="1">
        <f t="array" aca="1" ref="AI443" ca="1">_xlfn.IFS(ISBLANK(Unique_Data[[#This Row],[Updated Action]]),"Open",NOT(ISBLANK(Unique_Data[[#This Row],[Updated Action]])),"Finished",AND(NOT(ISBLANK(Unique_Data[[#This Row],[Updated Action]])),Unique_Data[[#This Row],[Due date]]&gt;=TODAY()),"In Progress",Unique_Data[[#This Row],[Due date]]&lt;TODAY(),"Overdue")</f>
        <v>Open</v>
      </c>
      <c r="AJ443" s="33"/>
    </row>
    <row r="444" spans="1:36">
      <c r="A444" s="11">
        <v>1300000302</v>
      </c>
      <c r="B444" s="11" t="s">
        <v>90</v>
      </c>
      <c r="C444" s="11" t="s">
        <v>16</v>
      </c>
      <c r="D444" s="12">
        <v>46212</v>
      </c>
      <c r="E444" s="11" t="s">
        <v>13</v>
      </c>
      <c r="F444"/>
      <c r="G444"/>
      <c r="H444" s="35" t="s">
        <v>378</v>
      </c>
      <c r="I444" s="71">
        <v>46212.666805555556</v>
      </c>
      <c r="J444" s="71">
        <v>46212.677673611113</v>
      </c>
      <c r="K444" s="11">
        <v>0.26</v>
      </c>
      <c r="L444" s="72">
        <v>46204</v>
      </c>
      <c r="M444" s="73">
        <f>_xlfn.ISOWEEKNUM(Unique_Data[[#This Row],[Created On]])</f>
        <v>28</v>
      </c>
      <c r="N444" s="73">
        <f>60*Unique_Data[[#This Row],[Downtime (hr.)]]</f>
        <v>15.600000000000001</v>
      </c>
      <c r="O444" s="73" t="str" cm="1">
        <f t="array" ref="O444">_xlfn.LET(
    _xlpm.text, LOWER(H444),
    _xlpm.keywords, Table2[Keyword],
    _xlpm.score,
        _xlfn.BYROW(_xlpm.keywords,
            _xlfn.LAMBDA(_xlpm.k,
                SUM(--ISNUMBER(SEARCH(_xlfn.TEXTSPLIT(LOWER(_xlpm.k)," "), _xlpm.text)))
            )
        ),
    _xlpm.bestMatch, _xlfn.XMATCH(MAX(_xlpm.score), _xlpm.score),
    IF(MAX(_xlpm.score)=0, "Other", INDEX(_xlpm.keywords, _xlpm.bestMatch))
)</f>
        <v>Busbar</v>
      </c>
      <c r="P444" s="73" t="str">
        <f>IFERROR(INDEX(Table11[Failure Mode],MATCH(O444,Table11[Keyword],0)),"General Failure Mode")</f>
        <v>Busbar / Electrification Fault</v>
      </c>
      <c r="Q444" s="74" t="str">
        <f>IFERROR(INDEX(Table12[Failure Effect],MATCH(P444,Table12[Failure Mode],0)),"Operational performance degradation and need for maintenance review.")</f>
        <v>Loss of electrical supply during travel, movement interruption, and repeated operational stoppages.</v>
      </c>
      <c r="R444" s="73">
        <f>IFERROR(INDEX(Table13[Base Severity],MATCH(C444,Table13[Equipment Class],0)),6)</f>
        <v>8</v>
      </c>
      <c r="S444" s="73">
        <f>IFERROR(INDEX(Table2[Severity],MATCH(O444,Table2[Keyword],0)),0)</f>
        <v>6</v>
      </c>
      <c r="T444" s="73">
        <f>IFERROR(LOOKUP(N444,Table6[Minutes],Table6[Severity]),0)</f>
        <v>4</v>
      </c>
      <c r="U444" s="73">
        <f>MAX(ROUNDUP(AVERAGE(R444,T444),0),Unique_Data[[#This Row],[Keyword Severity]])</f>
        <v>6</v>
      </c>
      <c r="V444" s="73">
        <f>IFERROR(INDEX(Table5[Detectability],MATCH(O444,Table5[Keyword],0)),IFERROR(INDEX(Table13[Default Detectability],MATCH(C444,Table13[Equipment Class],0)),6))</f>
        <v>3</v>
      </c>
      <c r="W444" s="73">
        <f t="shared" si="24"/>
        <v>2</v>
      </c>
      <c r="X444" s="75">
        <f t="shared" si="25"/>
        <v>36</v>
      </c>
      <c r="Y444" s="74" t="str">
        <f>IFERROR(INDEX(Table10[Recommended Action],MATCH(O444,Table10[Keyword],0)),"Review failure &amp; perform RCA")</f>
        <v>Clean/lubricate busbar; realign arms; verify contactor and circuit breaker.</v>
      </c>
      <c r="Z444" s="11" t="s">
        <v>14271</v>
      </c>
      <c r="AA444" s="31" t="s">
        <v>378</v>
      </c>
      <c r="AB444" s="31" t="s">
        <v>14662</v>
      </c>
      <c r="AC444" s="73" t="str">
        <f t="shared" si="26"/>
        <v>Low</v>
      </c>
      <c r="AD444" s="76"/>
      <c r="AE444" s="75">
        <f>Unique_Data[[#This Row],[Severity (S)]]</f>
        <v>6</v>
      </c>
      <c r="AF444" s="75" cm="1">
        <f t="array" ref="AF44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44" s="75" cm="1">
        <f t="array" ref="AG44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44" s="75">
        <f t="shared" si="27"/>
        <v>12</v>
      </c>
      <c r="AI444" s="77" t="str" cm="1">
        <f t="array" aca="1" ref="AI444" ca="1">_xlfn.IFS(ISBLANK(Unique_Data[[#This Row],[Updated Action]]),"Open",NOT(ISBLANK(Unique_Data[[#This Row],[Updated Action]])),"Finished",AND(NOT(ISBLANK(Unique_Data[[#This Row],[Updated Action]])),Unique_Data[[#This Row],[Due date]]&gt;=TODAY()),"In Progress",Unique_Data[[#This Row],[Due date]]&lt;TODAY(),"Overdue")</f>
        <v>Finished</v>
      </c>
      <c r="AJ444" s="33"/>
    </row>
    <row r="445" spans="1:36">
      <c r="A445" s="11">
        <v>1200000202</v>
      </c>
      <c r="B445" s="11" t="s">
        <v>99</v>
      </c>
      <c r="C445" s="11" t="s">
        <v>16</v>
      </c>
      <c r="D445" s="12">
        <v>46213</v>
      </c>
      <c r="E445" s="11" t="s">
        <v>69</v>
      </c>
      <c r="F445"/>
      <c r="G445"/>
      <c r="H445" s="35" t="s">
        <v>379</v>
      </c>
      <c r="I445" s="71">
        <v>46212.839583333334</v>
      </c>
      <c r="J445" s="71">
        <v>46212.847222222219</v>
      </c>
      <c r="K445" s="11">
        <v>0.18</v>
      </c>
      <c r="L445" s="72">
        <v>46204</v>
      </c>
      <c r="M445" s="73">
        <f>_xlfn.ISOWEEKNUM(Unique_Data[[#This Row],[Created On]])</f>
        <v>28</v>
      </c>
      <c r="N445" s="73">
        <f>60*Unique_Data[[#This Row],[Downtime (hr.)]]</f>
        <v>10.799999999999999</v>
      </c>
      <c r="O445" s="73" t="str" cm="1">
        <f t="array" ref="O445">_xlfn.LET(
    _xlpm.text, LOWER(H445),
    _xlpm.keywords, Table2[Keyword],
    _xlpm.score,
        _xlfn.BYROW(_xlpm.keywords,
            _xlfn.LAMBDA(_xlpm.k,
                SUM(--ISNUMBER(SEARCH(_xlfn.TEXTSPLIT(LOWER(_xlpm.k)," "), _xlpm.text)))
            )
        ),
    _xlpm.bestMatch, _xlfn.XMATCH(MAX(_xlpm.score), _xlpm.score),
    IF(MAX(_xlpm.score)=0, "Other", INDEX(_xlpm.keywords, _xlpm.bestMatch))
)</f>
        <v>No Gantry</v>
      </c>
      <c r="P445" s="73" t="str">
        <f>IFERROR(INDEX(Table11[Failure Mode],MATCH(O445,Table11[Keyword],0)),"General Failure Mode")</f>
        <v>Gantry Motion Failure</v>
      </c>
      <c r="Q445" s="74" t="str">
        <f>IFERROR(INDEX(Table12[Failure Effect],MATCH(P445,Table12[Failure Mode],0)),"Operational performance degradation and need for maintenance review.")</f>
        <v>Equipment cannot travel to position, causing job delay, queue buildup, and lower productivity.</v>
      </c>
      <c r="R445" s="73">
        <f>IFERROR(INDEX(Table13[Base Severity],MATCH(C445,Table13[Equipment Class],0)),6)</f>
        <v>8</v>
      </c>
      <c r="S445" s="73">
        <f>IFERROR(INDEX(Table2[Severity],MATCH(O445,Table2[Keyword],0)),0)</f>
        <v>6</v>
      </c>
      <c r="T445" s="73">
        <f>IFERROR(LOOKUP(N445,Table6[Minutes],Table6[Severity]),0)</f>
        <v>4</v>
      </c>
      <c r="U445" s="73">
        <f>MAX(ROUNDUP(AVERAGE(R445,T445),0),Unique_Data[[#This Row],[Keyword Severity]])</f>
        <v>6</v>
      </c>
      <c r="V445" s="73">
        <f>IFERROR(INDEX(Table5[Detectability],MATCH(O445,Table5[Keyword],0)),IFERROR(INDEX(Table13[Default Detectability],MATCH(C445,Table13[Equipment Class],0)),6))</f>
        <v>3</v>
      </c>
      <c r="W445" s="73">
        <f t="shared" si="24"/>
        <v>10</v>
      </c>
      <c r="X445" s="75">
        <f t="shared" si="25"/>
        <v>180</v>
      </c>
      <c r="Y445" s="74" t="str">
        <f>IFERROR(INDEX(Table10[Recommended Action],MATCH(O445,Table10[Keyword],0)),"Review failure &amp; perform RCA")</f>
        <v>Inspect busbar/limit switches, travel drives and interlocks; test inverter and alignment.</v>
      </c>
      <c r="Z445" s="11" t="s">
        <v>14271</v>
      </c>
      <c r="AA445" s="31" t="s">
        <v>14663</v>
      </c>
      <c r="AB445" s="31" t="s">
        <v>14664</v>
      </c>
      <c r="AC445" s="73" t="str">
        <f t="shared" si="26"/>
        <v>Medium</v>
      </c>
      <c r="AD445" s="76">
        <v>46214</v>
      </c>
      <c r="AE445" s="75">
        <f>Unique_Data[[#This Row],[Severity (S)]]</f>
        <v>6</v>
      </c>
      <c r="AF445" s="75" cm="1">
        <f t="array" ref="AF44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45" s="75" cm="1">
        <f t="array" ref="AG44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445" s="75">
        <f t="shared" si="27"/>
        <v>180</v>
      </c>
      <c r="AI445" s="77" t="str" cm="1">
        <f t="array" aca="1" ref="AI445" ca="1">_xlfn.IFS(ISBLANK(Unique_Data[[#This Row],[Updated Action]]),"Open",NOT(ISBLANK(Unique_Data[[#This Row],[Updated Action]])),"Finished",AND(NOT(ISBLANK(Unique_Data[[#This Row],[Updated Action]])),Unique_Data[[#This Row],[Due date]]&gt;=TODAY()),"In Progress",Unique_Data[[#This Row],[Due date]]&lt;TODAY(),"Overdue")</f>
        <v>Finished</v>
      </c>
      <c r="AJ445" s="33"/>
    </row>
    <row r="446" spans="1:36">
      <c r="A446" s="11">
        <v>1300000303</v>
      </c>
      <c r="B446" s="11" t="s">
        <v>42</v>
      </c>
      <c r="C446" s="11" t="s">
        <v>16</v>
      </c>
      <c r="D446" s="12">
        <v>46213</v>
      </c>
      <c r="E446" s="11" t="s">
        <v>13</v>
      </c>
      <c r="F446"/>
      <c r="G446"/>
      <c r="H446" s="35" t="s">
        <v>270</v>
      </c>
      <c r="I446" s="71">
        <v>46213.687800925924</v>
      </c>
      <c r="J446" s="71">
        <v>46213.691620370373</v>
      </c>
      <c r="K446" s="11">
        <v>0.09</v>
      </c>
      <c r="L446" s="72">
        <v>46204</v>
      </c>
      <c r="M446" s="73">
        <f>_xlfn.ISOWEEKNUM(Unique_Data[[#This Row],[Created On]])</f>
        <v>28</v>
      </c>
      <c r="N446" s="73">
        <f>60*Unique_Data[[#This Row],[Downtime (hr.)]]</f>
        <v>5.3999999999999995</v>
      </c>
      <c r="O446" s="73" t="str" cm="1">
        <f t="array" ref="O446">_xlfn.LET(
    _xlpm.text, LOWER(H446),
    _xlpm.keywords, Table2[Keyword],
    _xlpm.score,
        _xlfn.BYROW(_xlpm.keywords,
            _xlfn.LAMBDA(_xlpm.k,
                SUM(--ISNUMBER(SEARCH(_xlfn.TEXTSPLIT(LOWER(_xlpm.k)," "), _xlpm.text)))
            )
        ),
    _xlpm.bestMatch, _xlfn.XMATCH(MAX(_xlpm.score), _xlpm.score),
    IF(MAX(_xlpm.score)=0, "Other", INDEX(_xlpm.keywords, _xlpm.bestMatch))
)</f>
        <v>No Control</v>
      </c>
      <c r="P446" s="73" t="str">
        <f>IFERROR(INDEX(Table11[Failure Mode],MATCH(O446,Table11[Keyword],0)),"General Failure Mode")</f>
        <v>Control System Unavailable</v>
      </c>
      <c r="Q446" s="74" t="str">
        <f>IFERROR(INDEX(Table12[Failure Effect],MATCH(P446,Table12[Failure Mode],0)),"Operational performance degradation and need for maintenance review.")</f>
        <v>Loss of command response, unsafe operating condition, and immediate operational downtime.</v>
      </c>
      <c r="R446" s="73">
        <f>IFERROR(INDEX(Table13[Base Severity],MATCH(C446,Table13[Equipment Class],0)),6)</f>
        <v>8</v>
      </c>
      <c r="S446" s="73">
        <f>IFERROR(INDEX(Table2[Severity],MATCH(O446,Table2[Keyword],0)),0)</f>
        <v>6</v>
      </c>
      <c r="T446" s="73">
        <f>IFERROR(LOOKUP(N446,Table6[Minutes],Table6[Severity]),0)</f>
        <v>3</v>
      </c>
      <c r="U446" s="73">
        <f>MAX(ROUNDUP(AVERAGE(R446,T446),0),Unique_Data[[#This Row],[Keyword Severity]])</f>
        <v>6</v>
      </c>
      <c r="V446" s="73">
        <f>IFERROR(INDEX(Table5[Detectability],MATCH(O446,Table5[Keyword],0)),IFERROR(INDEX(Table13[Default Detectability],MATCH(C446,Table13[Equipment Class],0)),6))</f>
        <v>2</v>
      </c>
      <c r="W446" s="73">
        <f t="shared" si="24"/>
        <v>2</v>
      </c>
      <c r="X446" s="75">
        <f t="shared" si="25"/>
        <v>24</v>
      </c>
      <c r="Y446" s="74" t="str">
        <f>IFERROR(INDEX(Table10[Recommended Action],MATCH(O446,Table10[Keyword],0)),"Review failure &amp; perform RCA")</f>
        <v>Check control PLC, HMI comms, E-stop circuits; reload software if needed.</v>
      </c>
      <c r="Z446" s="11" t="s">
        <v>14271</v>
      </c>
      <c r="AA446" s="31" t="s">
        <v>14665</v>
      </c>
      <c r="AB446" s="31" t="s">
        <v>14666</v>
      </c>
      <c r="AC446" s="73" t="str">
        <f t="shared" si="26"/>
        <v>Low</v>
      </c>
      <c r="AD446" s="76">
        <v>46063</v>
      </c>
      <c r="AE446" s="75">
        <f>Unique_Data[[#This Row],[Severity (S)]]</f>
        <v>6</v>
      </c>
      <c r="AF446" s="75" cm="1">
        <f t="array" ref="AF44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46" s="75" cm="1">
        <f t="array" ref="AG44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46" s="75">
        <f t="shared" si="27"/>
        <v>24</v>
      </c>
      <c r="AI446" s="77" t="str" cm="1">
        <f t="array" aca="1" ref="AI446" ca="1">_xlfn.IFS(ISBLANK(Unique_Data[[#This Row],[Updated Action]]),"Open",NOT(ISBLANK(Unique_Data[[#This Row],[Updated Action]])),"Finished",AND(NOT(ISBLANK(Unique_Data[[#This Row],[Updated Action]])),Unique_Data[[#This Row],[Due date]]&gt;=TODAY()),"In Progress",Unique_Data[[#This Row],[Due date]]&lt;TODAY(),"Overdue")</f>
        <v>Finished</v>
      </c>
      <c r="AJ446" s="33"/>
    </row>
    <row r="447" spans="1:36">
      <c r="A447" s="11">
        <v>1300000304</v>
      </c>
      <c r="B447" s="11" t="s">
        <v>40</v>
      </c>
      <c r="C447" s="11" t="s">
        <v>16</v>
      </c>
      <c r="D447" s="12">
        <v>46213</v>
      </c>
      <c r="E447" s="11" t="s">
        <v>13</v>
      </c>
      <c r="F447"/>
      <c r="G447"/>
      <c r="H447" s="35" t="s">
        <v>380</v>
      </c>
      <c r="I447" s="71">
        <v>46213.728437500002</v>
      </c>
      <c r="J447" s="71">
        <v>46213.738749999997</v>
      </c>
      <c r="K447" s="11">
        <v>0.25</v>
      </c>
      <c r="L447" s="72">
        <v>46204</v>
      </c>
      <c r="M447" s="73">
        <f>_xlfn.ISOWEEKNUM(Unique_Data[[#This Row],[Created On]])</f>
        <v>28</v>
      </c>
      <c r="N447" s="73">
        <f>60*Unique_Data[[#This Row],[Downtime (hr.)]]</f>
        <v>15</v>
      </c>
      <c r="O447" s="73" t="str" cm="1">
        <f t="array" ref="O447">_xlfn.LET(
    _xlpm.text, LOWER(H447),
    _xlpm.keywords, Table2[Keyword],
    _xlpm.score,
        _xlfn.BYROW(_xlpm.keywords,
            _xlfn.LAMBDA(_xlpm.k,
                SUM(--ISNUMBER(SEARCH(_xlfn.TEXTSPLIT(LOWER(_xlpm.k)," "), _xlpm.text)))
            )
        ),
    _xlpm.bestMatch, _xlfn.XMATCH(MAX(_xlpm.score), _xlpm.score),
    IF(MAX(_xlpm.score)=0, "Other", INDEX(_xlpm.keywords, _xlpm.bestMatch))
)</f>
        <v>No Control</v>
      </c>
      <c r="P447" s="73" t="str">
        <f>IFERROR(INDEX(Table11[Failure Mode],MATCH(O447,Table11[Keyword],0)),"General Failure Mode")</f>
        <v>Control System Unavailable</v>
      </c>
      <c r="Q447" s="74" t="str">
        <f>IFERROR(INDEX(Table12[Failure Effect],MATCH(P447,Table12[Failure Mode],0)),"Operational performance degradation and need for maintenance review.")</f>
        <v>Loss of command response, unsafe operating condition, and immediate operational downtime.</v>
      </c>
      <c r="R447" s="73">
        <f>IFERROR(INDEX(Table13[Base Severity],MATCH(C447,Table13[Equipment Class],0)),6)</f>
        <v>8</v>
      </c>
      <c r="S447" s="73">
        <f>IFERROR(INDEX(Table2[Severity],MATCH(O447,Table2[Keyword],0)),0)</f>
        <v>6</v>
      </c>
      <c r="T447" s="73">
        <f>IFERROR(LOOKUP(N447,Table6[Minutes],Table6[Severity]),0)</f>
        <v>4</v>
      </c>
      <c r="U447" s="73">
        <f>MAX(ROUNDUP(AVERAGE(R447,T447),0),Unique_Data[[#This Row],[Keyword Severity]])</f>
        <v>6</v>
      </c>
      <c r="V447" s="73">
        <f>IFERROR(INDEX(Table5[Detectability],MATCH(O447,Table5[Keyword],0)),IFERROR(INDEX(Table13[Default Detectability],MATCH(C447,Table13[Equipment Class],0)),6))</f>
        <v>2</v>
      </c>
      <c r="W447" s="73">
        <f t="shared" si="24"/>
        <v>8</v>
      </c>
      <c r="X447" s="75">
        <f t="shared" si="25"/>
        <v>96</v>
      </c>
      <c r="Y447" s="74" t="str">
        <f>IFERROR(INDEX(Table10[Recommended Action],MATCH(O447,Table10[Keyword],0)),"Review failure &amp; perform RCA")</f>
        <v>Check control PLC, HMI comms, E-stop circuits; reload software if needed.</v>
      </c>
      <c r="Z447" s="11" t="s">
        <v>14271</v>
      </c>
      <c r="AA447" s="31" t="s">
        <v>14367</v>
      </c>
      <c r="AB447" s="31" t="s">
        <v>14667</v>
      </c>
      <c r="AC447" s="73" t="str">
        <f t="shared" si="26"/>
        <v>Low</v>
      </c>
      <c r="AD447" s="76">
        <v>46203</v>
      </c>
      <c r="AE447" s="75">
        <f>Unique_Data[[#This Row],[Severity (S)]]</f>
        <v>6</v>
      </c>
      <c r="AF447" s="75" cm="1">
        <f t="array" ref="AF44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47" s="75" cm="1">
        <f t="array" ref="AG44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47" s="75">
        <f t="shared" si="27"/>
        <v>30</v>
      </c>
      <c r="AI447" s="77" t="str" cm="1">
        <f t="array" aca="1" ref="AI447" ca="1">_xlfn.IFS(ISBLANK(Unique_Data[[#This Row],[Updated Action]]),"Open",NOT(ISBLANK(Unique_Data[[#This Row],[Updated Action]])),"Finished",AND(NOT(ISBLANK(Unique_Data[[#This Row],[Updated Action]])),Unique_Data[[#This Row],[Due date]]&gt;=TODAY()),"In Progress",Unique_Data[[#This Row],[Due date]]&lt;TODAY(),"Overdue")</f>
        <v>Finished</v>
      </c>
      <c r="AJ447" s="33"/>
    </row>
    <row r="448" spans="1:36">
      <c r="A448" s="11">
        <v>1200000203</v>
      </c>
      <c r="B448" s="11" t="s">
        <v>40</v>
      </c>
      <c r="C448" s="11" t="s">
        <v>16</v>
      </c>
      <c r="D448" s="12">
        <v>46213</v>
      </c>
      <c r="E448" s="11" t="s">
        <v>69</v>
      </c>
      <c r="F448"/>
      <c r="G448"/>
      <c r="H448" s="35" t="s">
        <v>381</v>
      </c>
      <c r="I448" s="71">
        <v>46213.749039351853</v>
      </c>
      <c r="J448" s="71">
        <v>46213.751886574071</v>
      </c>
      <c r="K448" s="11">
        <v>7.0000000000000007E-2</v>
      </c>
      <c r="L448" s="72">
        <v>46204</v>
      </c>
      <c r="M448" s="73">
        <f>_xlfn.ISOWEEKNUM(Unique_Data[[#This Row],[Created On]])</f>
        <v>28</v>
      </c>
      <c r="N448" s="73">
        <f>60*Unique_Data[[#This Row],[Downtime (hr.)]]</f>
        <v>4.2</v>
      </c>
      <c r="O448" s="73" t="str" cm="1">
        <f t="array" ref="O448">_xlfn.LET(
    _xlpm.text, LOWER(H448),
    _xlpm.keywords, Table2[Keyword],
    _xlpm.score,
        _xlfn.BYROW(_xlpm.keywords,
            _xlfn.LAMBDA(_xlpm.k,
                SUM(--ISNUMBER(SEARCH(_xlfn.TEXTSPLIT(LOWER(_xlpm.k)," "), _xlpm.text)))
            )
        ),
    _xlpm.bestMatch, _xlfn.XMATCH(MAX(_xlpm.score), _xlpm.score),
    IF(MAX(_xlpm.score)=0, "Other", INDEX(_xlpm.keywords, _xlpm.bestMatch))
)</f>
        <v>No Trolley</v>
      </c>
      <c r="P448" s="73" t="str">
        <f>IFERROR(INDEX(Table11[Failure Mode],MATCH(O448,Table11[Keyword],0)),"General Failure Mode")</f>
        <v>Trolley Motion Failure</v>
      </c>
      <c r="Q448" s="74" t="str">
        <f>IFERROR(INDEX(Table12[Failure Effect],MATCH(P448,Table12[Failure Mode],0)),"Operational performance degradation and need for maintenance review.")</f>
        <v>Inability to position spreader correctly, cycle interruption, and handling delay.</v>
      </c>
      <c r="R448" s="73">
        <f>IFERROR(INDEX(Table13[Base Severity],MATCH(C448,Table13[Equipment Class],0)),6)</f>
        <v>8</v>
      </c>
      <c r="S448" s="73">
        <f>IFERROR(INDEX(Table2[Severity],MATCH(O448,Table2[Keyword],0)),0)</f>
        <v>6</v>
      </c>
      <c r="T448" s="73">
        <f>IFERROR(LOOKUP(N448,Table6[Minutes],Table6[Severity]),0)</f>
        <v>3</v>
      </c>
      <c r="U448" s="73">
        <f>MAX(ROUNDUP(AVERAGE(R448,T448),0),Unique_Data[[#This Row],[Keyword Severity]])</f>
        <v>6</v>
      </c>
      <c r="V448" s="73">
        <f>IFERROR(INDEX(Table5[Detectability],MATCH(O448,Table5[Keyword],0)),IFERROR(INDEX(Table13[Default Detectability],MATCH(C448,Table13[Equipment Class],0)),6))</f>
        <v>3</v>
      </c>
      <c r="W448" s="73">
        <f t="shared" si="24"/>
        <v>2</v>
      </c>
      <c r="X448" s="75">
        <f t="shared" si="25"/>
        <v>36</v>
      </c>
      <c r="Y448" s="74" t="str">
        <f>IFERROR(INDEX(Table10[Recommended Action],MATCH(O448,Table10[Keyword],0)),"Review failure &amp; perform RCA")</f>
        <v>Inspect trolley drives, cable reels and limit switches; test trolley inverter.</v>
      </c>
      <c r="Z448" s="11" t="s">
        <v>14271</v>
      </c>
      <c r="AA448" s="31" t="s">
        <v>14558</v>
      </c>
      <c r="AB448" s="31" t="s">
        <v>14372</v>
      </c>
      <c r="AC448" s="73" t="str">
        <f t="shared" si="26"/>
        <v>Low</v>
      </c>
      <c r="AD448" s="76">
        <v>46214</v>
      </c>
      <c r="AE448" s="75">
        <f>Unique_Data[[#This Row],[Severity (S)]]</f>
        <v>6</v>
      </c>
      <c r="AF448" s="75" cm="1">
        <f t="array" ref="AF44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48" s="75" cm="1">
        <f t="array" ref="AG44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48" s="75">
        <f t="shared" si="27"/>
        <v>12</v>
      </c>
      <c r="AI448" s="77" t="str" cm="1">
        <f t="array" aca="1" ref="AI448" ca="1">_xlfn.IFS(ISBLANK(Unique_Data[[#This Row],[Updated Action]]),"Open",NOT(ISBLANK(Unique_Data[[#This Row],[Updated Action]])),"Finished",AND(NOT(ISBLANK(Unique_Data[[#This Row],[Updated Action]])),Unique_Data[[#This Row],[Due date]]&gt;=TODAY()),"In Progress",Unique_Data[[#This Row],[Due date]]&lt;TODAY(),"Overdue")</f>
        <v>Finished</v>
      </c>
      <c r="AJ448" s="33"/>
    </row>
    <row r="449" spans="1:36">
      <c r="A449" s="11">
        <v>1200000204</v>
      </c>
      <c r="B449" s="11" t="s">
        <v>132</v>
      </c>
      <c r="C449" s="11" t="s">
        <v>16</v>
      </c>
      <c r="D449" s="12">
        <v>46215</v>
      </c>
      <c r="E449" s="11" t="s">
        <v>69</v>
      </c>
      <c r="F449"/>
      <c r="G449"/>
      <c r="H449" s="35" t="s">
        <v>166</v>
      </c>
      <c r="I449" s="71">
        <v>46215.047627314816</v>
      </c>
      <c r="J449" s="71">
        <v>46215.050763888888</v>
      </c>
      <c r="K449" s="11">
        <v>0.08</v>
      </c>
      <c r="L449" s="72">
        <v>46204</v>
      </c>
      <c r="M449" s="73">
        <f>_xlfn.ISOWEEKNUM(Unique_Data[[#This Row],[Created On]])</f>
        <v>28</v>
      </c>
      <c r="N449" s="73">
        <f>60*Unique_Data[[#This Row],[Downtime (hr.)]]</f>
        <v>4.8</v>
      </c>
      <c r="O449" s="73" t="str" cm="1">
        <f t="array" ref="O449">_xlfn.LET(
    _xlpm.text, LOWER(H449),
    _xlpm.keywords, Table2[Keyword],
    _xlpm.score,
        _xlfn.BYROW(_xlpm.keywords,
            _xlfn.LAMBDA(_xlpm.k,
                SUM(--ISNUMBER(SEARCH(_xlfn.TEXTSPLIT(LOWER(_xlpm.k)," "), _xlpm.text)))
            )
        ),
    _xlpm.bestMatch, _xlfn.XMATCH(MAX(_xlpm.score), _xlpm.score),
    IF(MAX(_xlpm.score)=0, "Other", INDEX(_xlpm.keywords, _xlpm.bestMatch))
)</f>
        <v>No Hoist</v>
      </c>
      <c r="P449" s="73" t="str">
        <f>IFERROR(INDEX(Table11[Failure Mode],MATCH(O449,Table11[Keyword],0)),"General Failure Mode")</f>
        <v>Hoist Motion Failure</v>
      </c>
      <c r="Q449" s="74" t="str">
        <f>IFERROR(INDEX(Table12[Failure Effect],MATCH(P449,Table12[Failure Mode],0)),"Operational performance degradation and need for maintenance review.")</f>
        <v>Unable to lift/lower load, container handling interruption, and berth or yard productivity loss.</v>
      </c>
      <c r="R449" s="73">
        <f>IFERROR(INDEX(Table13[Base Severity],MATCH(C449,Table13[Equipment Class],0)),6)</f>
        <v>8</v>
      </c>
      <c r="S449" s="73">
        <f>IFERROR(INDEX(Table2[Severity],MATCH(O449,Table2[Keyword],0)),0)</f>
        <v>6</v>
      </c>
      <c r="T449" s="73">
        <f>IFERROR(LOOKUP(N449,Table6[Minutes],Table6[Severity]),0)</f>
        <v>3</v>
      </c>
      <c r="U449" s="73">
        <f>MAX(ROUNDUP(AVERAGE(R449,T449),0),Unique_Data[[#This Row],[Keyword Severity]])</f>
        <v>6</v>
      </c>
      <c r="V449" s="73">
        <f>IFERROR(INDEX(Table5[Detectability],MATCH(O449,Table5[Keyword],0)),IFERROR(INDEX(Table13[Default Detectability],MATCH(C449,Table13[Equipment Class],0)),6))</f>
        <v>3</v>
      </c>
      <c r="W449" s="73">
        <f t="shared" si="24"/>
        <v>3</v>
      </c>
      <c r="X449" s="75">
        <f t="shared" si="25"/>
        <v>54</v>
      </c>
      <c r="Y449" s="74" t="str">
        <f>IFERROR(INDEX(Table10[Recommended Action],MATCH(O449,Table10[Keyword],0)),"Review failure &amp; perform RCA")</f>
        <v>Check hoist brakes, over-travel limit switches, inverter alarms, motor and encoder.</v>
      </c>
      <c r="Z449" s="11" t="s">
        <v>14271</v>
      </c>
      <c r="AA449" s="31" t="s">
        <v>14432</v>
      </c>
      <c r="AB449" s="31" t="s">
        <v>14636</v>
      </c>
      <c r="AC449" s="73" t="str">
        <f t="shared" si="26"/>
        <v>Low</v>
      </c>
      <c r="AD449" s="76">
        <v>46216</v>
      </c>
      <c r="AE449" s="75">
        <f>Unique_Data[[#This Row],[Severity (S)]]</f>
        <v>6</v>
      </c>
      <c r="AF449" s="75" cm="1">
        <f t="array" ref="AF44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49" s="75" cm="1">
        <f t="array" ref="AG44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49" s="75">
        <f t="shared" si="27"/>
        <v>24</v>
      </c>
      <c r="AI449" s="77" t="str" cm="1">
        <f t="array" aca="1" ref="AI449" ca="1">_xlfn.IFS(ISBLANK(Unique_Data[[#This Row],[Updated Action]]),"Open",NOT(ISBLANK(Unique_Data[[#This Row],[Updated Action]])),"Finished",AND(NOT(ISBLANK(Unique_Data[[#This Row],[Updated Action]])),Unique_Data[[#This Row],[Due date]]&gt;=TODAY()),"In Progress",Unique_Data[[#This Row],[Due date]]&lt;TODAY(),"Overdue")</f>
        <v>Finished</v>
      </c>
      <c r="AJ449" s="33"/>
    </row>
    <row r="450" spans="1:36">
      <c r="A450" s="11">
        <v>1200000205</v>
      </c>
      <c r="B450" s="11" t="s">
        <v>20</v>
      </c>
      <c r="C450" s="11" t="s">
        <v>16</v>
      </c>
      <c r="D450" s="12">
        <v>46215</v>
      </c>
      <c r="E450" s="11" t="s">
        <v>69</v>
      </c>
      <c r="F450"/>
      <c r="G450"/>
      <c r="H450" s="35" t="s">
        <v>166</v>
      </c>
      <c r="I450" s="71">
        <v>46215.071157407408</v>
      </c>
      <c r="J450" s="71">
        <v>46215.076342592591</v>
      </c>
      <c r="K450" s="11">
        <v>0.12</v>
      </c>
      <c r="L450" s="72">
        <v>46204</v>
      </c>
      <c r="M450" s="73">
        <f>_xlfn.ISOWEEKNUM(Unique_Data[[#This Row],[Created On]])</f>
        <v>28</v>
      </c>
      <c r="N450" s="73">
        <f>60*Unique_Data[[#This Row],[Downtime (hr.)]]</f>
        <v>7.1999999999999993</v>
      </c>
      <c r="O450" s="73" t="str" cm="1">
        <f t="array" ref="O450">_xlfn.LET(
    _xlpm.text, LOWER(H450),
    _xlpm.keywords, Table2[Keyword],
    _xlpm.score,
        _xlfn.BYROW(_xlpm.keywords,
            _xlfn.LAMBDA(_xlpm.k,
                SUM(--ISNUMBER(SEARCH(_xlfn.TEXTSPLIT(LOWER(_xlpm.k)," "), _xlpm.text)))
            )
        ),
    _xlpm.bestMatch, _xlfn.XMATCH(MAX(_xlpm.score), _xlpm.score),
    IF(MAX(_xlpm.score)=0, "Other", INDEX(_xlpm.keywords, _xlpm.bestMatch))
)</f>
        <v>No Hoist</v>
      </c>
      <c r="P450" s="73" t="str">
        <f>IFERROR(INDEX(Table11[Failure Mode],MATCH(O450,Table11[Keyword],0)),"General Failure Mode")</f>
        <v>Hoist Motion Failure</v>
      </c>
      <c r="Q450" s="74" t="str">
        <f>IFERROR(INDEX(Table12[Failure Effect],MATCH(P450,Table12[Failure Mode],0)),"Operational performance degradation and need for maintenance review.")</f>
        <v>Unable to lift/lower load, container handling interruption, and berth or yard productivity loss.</v>
      </c>
      <c r="R450" s="73">
        <f>IFERROR(INDEX(Table13[Base Severity],MATCH(C450,Table13[Equipment Class],0)),6)</f>
        <v>8</v>
      </c>
      <c r="S450" s="73">
        <f>IFERROR(INDEX(Table2[Severity],MATCH(O450,Table2[Keyword],0)),0)</f>
        <v>6</v>
      </c>
      <c r="T450" s="73">
        <f>IFERROR(LOOKUP(N450,Table6[Minutes],Table6[Severity]),0)</f>
        <v>3</v>
      </c>
      <c r="U450" s="73">
        <f>MAX(ROUNDUP(AVERAGE(R450,T450),0),Unique_Data[[#This Row],[Keyword Severity]])</f>
        <v>6</v>
      </c>
      <c r="V450" s="73">
        <f>IFERROR(INDEX(Table5[Detectability],MATCH(O450,Table5[Keyword],0)),IFERROR(INDEX(Table13[Default Detectability],MATCH(C450,Table13[Equipment Class],0)),6))</f>
        <v>3</v>
      </c>
      <c r="W450" s="73">
        <f t="shared" ref="W450:W513" si="28">COUNTIFS($B:$B,B450,$P:$P,P450)</f>
        <v>1</v>
      </c>
      <c r="X450" s="75">
        <f t="shared" ref="X450:X513" si="29">U450*V450*W450</f>
        <v>18</v>
      </c>
      <c r="Y450" s="74" t="str">
        <f>IFERROR(INDEX(Table10[Recommended Action],MATCH(O450,Table10[Keyword],0)),"Review failure &amp; perform RCA")</f>
        <v>Check hoist brakes, over-travel limit switches, inverter alarms, motor and encoder.</v>
      </c>
      <c r="Z450" s="11" t="s">
        <v>14281</v>
      </c>
      <c r="AA450" s="31" t="s">
        <v>14432</v>
      </c>
      <c r="AB450" s="31" t="s">
        <v>14354</v>
      </c>
      <c r="AC450" s="73" t="str">
        <f t="shared" ref="AC450:AC513" si="30">_xlfn.IFS(X450&gt;=300,"Critical",X450&gt;=200,"High", X450&gt;=100,"Medium", TRUE,"Low")</f>
        <v>Low</v>
      </c>
      <c r="AD450" s="76">
        <v>46216</v>
      </c>
      <c r="AE450" s="75">
        <f>Unique_Data[[#This Row],[Severity (S)]]</f>
        <v>6</v>
      </c>
      <c r="AF450" s="75" cm="1">
        <f t="array" ref="AF45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50" s="75" cm="1">
        <f t="array" ref="AG45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50" s="75">
        <f t="shared" ref="AH450:AH513" si="31">AE450*AF450*AG450</f>
        <v>12</v>
      </c>
      <c r="AI450" s="77" t="str" cm="1">
        <f t="array" aca="1" ref="AI450" ca="1">_xlfn.IFS(ISBLANK(Unique_Data[[#This Row],[Updated Action]]),"Open",NOT(ISBLANK(Unique_Data[[#This Row],[Updated Action]])),"Finished",AND(NOT(ISBLANK(Unique_Data[[#This Row],[Updated Action]])),Unique_Data[[#This Row],[Due date]]&gt;=TODAY()),"In Progress",Unique_Data[[#This Row],[Due date]]&lt;TODAY(),"Overdue")</f>
        <v>Finished</v>
      </c>
      <c r="AJ450" s="33"/>
    </row>
    <row r="451" spans="1:36">
      <c r="A451" s="11">
        <v>1200000207</v>
      </c>
      <c r="B451" s="11" t="s">
        <v>90</v>
      </c>
      <c r="C451" s="11" t="s">
        <v>16</v>
      </c>
      <c r="D451" s="12">
        <v>46215</v>
      </c>
      <c r="E451" s="11" t="s">
        <v>69</v>
      </c>
      <c r="F451"/>
      <c r="G451"/>
      <c r="H451" s="35" t="s">
        <v>166</v>
      </c>
      <c r="I451" s="71">
        <v>46215.070613425924</v>
      </c>
      <c r="J451" s="71">
        <v>46215.083449074074</v>
      </c>
      <c r="K451" s="11">
        <v>0.31</v>
      </c>
      <c r="L451" s="72">
        <v>46204</v>
      </c>
      <c r="M451" s="73">
        <f>_xlfn.ISOWEEKNUM(Unique_Data[[#This Row],[Created On]])</f>
        <v>28</v>
      </c>
      <c r="N451" s="73">
        <f>60*Unique_Data[[#This Row],[Downtime (hr.)]]</f>
        <v>18.600000000000001</v>
      </c>
      <c r="O451" s="73" t="str" cm="1">
        <f t="array" ref="O451">_xlfn.LET(
    _xlpm.text, LOWER(H451),
    _xlpm.keywords, Table2[Keyword],
    _xlpm.score,
        _xlfn.BYROW(_xlpm.keywords,
            _xlfn.LAMBDA(_xlpm.k,
                SUM(--ISNUMBER(SEARCH(_xlfn.TEXTSPLIT(LOWER(_xlpm.k)," "), _xlpm.text)))
            )
        ),
    _xlpm.bestMatch, _xlfn.XMATCH(MAX(_xlpm.score), _xlpm.score),
    IF(MAX(_xlpm.score)=0, "Other", INDEX(_xlpm.keywords, _xlpm.bestMatch))
)</f>
        <v>No Hoist</v>
      </c>
      <c r="P451" s="73" t="str">
        <f>IFERROR(INDEX(Table11[Failure Mode],MATCH(O451,Table11[Keyword],0)),"General Failure Mode")</f>
        <v>Hoist Motion Failure</v>
      </c>
      <c r="Q451" s="74" t="str">
        <f>IFERROR(INDEX(Table12[Failure Effect],MATCH(P451,Table12[Failure Mode],0)),"Operational performance degradation and need for maintenance review.")</f>
        <v>Unable to lift/lower load, container handling interruption, and berth or yard productivity loss.</v>
      </c>
      <c r="R451" s="73">
        <f>IFERROR(INDEX(Table13[Base Severity],MATCH(C451,Table13[Equipment Class],0)),6)</f>
        <v>8</v>
      </c>
      <c r="S451" s="73">
        <f>IFERROR(INDEX(Table2[Severity],MATCH(O451,Table2[Keyword],0)),0)</f>
        <v>6</v>
      </c>
      <c r="T451" s="73">
        <f>IFERROR(LOOKUP(N451,Table6[Minutes],Table6[Severity]),0)</f>
        <v>4</v>
      </c>
      <c r="U451" s="73">
        <f>MAX(ROUNDUP(AVERAGE(R451,T451),0),Unique_Data[[#This Row],[Keyword Severity]])</f>
        <v>6</v>
      </c>
      <c r="V451" s="73">
        <f>IFERROR(INDEX(Table5[Detectability],MATCH(O451,Table5[Keyword],0)),IFERROR(INDEX(Table13[Default Detectability],MATCH(C451,Table13[Equipment Class],0)),6))</f>
        <v>3</v>
      </c>
      <c r="W451" s="73">
        <f t="shared" si="28"/>
        <v>2</v>
      </c>
      <c r="X451" s="75">
        <f t="shared" si="29"/>
        <v>36</v>
      </c>
      <c r="Y451" s="74" t="str">
        <f>IFERROR(INDEX(Table10[Recommended Action],MATCH(O451,Table10[Keyword],0)),"Review failure &amp; perform RCA")</f>
        <v>Check hoist brakes, over-travel limit switches, inverter alarms, motor and encoder.</v>
      </c>
      <c r="Z451" s="11" t="s">
        <v>14271</v>
      </c>
      <c r="AA451" s="31" t="s">
        <v>14498</v>
      </c>
      <c r="AB451" s="31" t="s">
        <v>14498</v>
      </c>
      <c r="AC451" s="73" t="str">
        <f t="shared" si="30"/>
        <v>Low</v>
      </c>
      <c r="AD451" s="76">
        <v>46203</v>
      </c>
      <c r="AE451" s="75">
        <f>Unique_Data[[#This Row],[Severity (S)]]</f>
        <v>6</v>
      </c>
      <c r="AF451" s="75" cm="1">
        <f t="array" ref="AF45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51" s="75" cm="1">
        <f t="array" ref="AG45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51" s="75">
        <f t="shared" si="31"/>
        <v>36</v>
      </c>
      <c r="AI451" s="77" t="str" cm="1">
        <f t="array" aca="1" ref="AI451" ca="1">_xlfn.IFS(ISBLANK(Unique_Data[[#This Row],[Updated Action]]),"Open",NOT(ISBLANK(Unique_Data[[#This Row],[Updated Action]])),"Finished",AND(NOT(ISBLANK(Unique_Data[[#This Row],[Updated Action]])),Unique_Data[[#This Row],[Due date]]&gt;=TODAY()),"In Progress",Unique_Data[[#This Row],[Due date]]&lt;TODAY(),"Overdue")</f>
        <v>Finished</v>
      </c>
      <c r="AJ451" s="33"/>
    </row>
    <row r="452" spans="1:36">
      <c r="A452" s="11">
        <v>1200000209</v>
      </c>
      <c r="B452" s="11" t="s">
        <v>95</v>
      </c>
      <c r="C452" s="11" t="s">
        <v>16</v>
      </c>
      <c r="D452" s="12">
        <v>46215</v>
      </c>
      <c r="E452" s="11" t="s">
        <v>69</v>
      </c>
      <c r="F452"/>
      <c r="G452"/>
      <c r="H452" s="35" t="s">
        <v>217</v>
      </c>
      <c r="I452" s="71">
        <v>46215.336805555555</v>
      </c>
      <c r="J452" s="71">
        <v>46215.340277777781</v>
      </c>
      <c r="K452" s="11">
        <v>0.08</v>
      </c>
      <c r="L452" s="72">
        <v>46204</v>
      </c>
      <c r="M452" s="73">
        <f>_xlfn.ISOWEEKNUM(Unique_Data[[#This Row],[Created On]])</f>
        <v>28</v>
      </c>
      <c r="N452" s="73">
        <f>60*Unique_Data[[#This Row],[Downtime (hr.)]]</f>
        <v>4.8</v>
      </c>
      <c r="O452" s="73" t="str" cm="1">
        <f t="array" ref="O452">_xlfn.LET(
    _xlpm.text, LOWER(H452),
    _xlpm.keywords, Table2[Keyword],
    _xlpm.score,
        _xlfn.BYROW(_xlpm.keywords,
            _xlfn.LAMBDA(_xlpm.k,
                SUM(--ISNUMBER(SEARCH(_xlfn.TEXTSPLIT(LOWER(_xlpm.k)," "), _xlpm.text)))
            )
        ),
    _xlpm.bestMatch, _xlfn.XMATCH(MAX(_xlpm.score), _xlpm.score),
    IF(MAX(_xlpm.score)=0, "Other", INDEX(_xlpm.keywords, _xlpm.bestMatch))
)</f>
        <v>No Hoist</v>
      </c>
      <c r="P452" s="73" t="str">
        <f>IFERROR(INDEX(Table11[Failure Mode],MATCH(O452,Table11[Keyword],0)),"General Failure Mode")</f>
        <v>Hoist Motion Failure</v>
      </c>
      <c r="Q452" s="74" t="str">
        <f>IFERROR(INDEX(Table12[Failure Effect],MATCH(P452,Table12[Failure Mode],0)),"Operational performance degradation and need for maintenance review.")</f>
        <v>Unable to lift/lower load, container handling interruption, and berth or yard productivity loss.</v>
      </c>
      <c r="R452" s="73">
        <f>IFERROR(INDEX(Table13[Base Severity],MATCH(C452,Table13[Equipment Class],0)),6)</f>
        <v>8</v>
      </c>
      <c r="S452" s="73">
        <f>IFERROR(INDEX(Table2[Severity],MATCH(O452,Table2[Keyword],0)),0)</f>
        <v>6</v>
      </c>
      <c r="T452" s="73">
        <f>IFERROR(LOOKUP(N452,Table6[Minutes],Table6[Severity]),0)</f>
        <v>3</v>
      </c>
      <c r="U452" s="73">
        <f>MAX(ROUNDUP(AVERAGE(R452,T452),0),Unique_Data[[#This Row],[Keyword Severity]])</f>
        <v>6</v>
      </c>
      <c r="V452" s="73">
        <f>IFERROR(INDEX(Table5[Detectability],MATCH(O452,Table5[Keyword],0)),IFERROR(INDEX(Table13[Default Detectability],MATCH(C452,Table13[Equipment Class],0)),6))</f>
        <v>3</v>
      </c>
      <c r="W452" s="73">
        <f t="shared" si="28"/>
        <v>5</v>
      </c>
      <c r="X452" s="75">
        <f t="shared" si="29"/>
        <v>90</v>
      </c>
      <c r="Y452" s="74" t="str">
        <f>IFERROR(INDEX(Table10[Recommended Action],MATCH(O452,Table10[Keyword],0)),"Review failure &amp; perform RCA")</f>
        <v>Check hoist brakes, over-travel limit switches, inverter alarms, motor and encoder.</v>
      </c>
      <c r="Z452" s="11" t="s">
        <v>14271</v>
      </c>
      <c r="AA452" s="31" t="s">
        <v>14526</v>
      </c>
      <c r="AB452" s="31" t="s">
        <v>14668</v>
      </c>
      <c r="AC452" s="73" t="str">
        <f t="shared" si="30"/>
        <v>Low</v>
      </c>
      <c r="AD452" s="76">
        <v>46068</v>
      </c>
      <c r="AE452" s="75">
        <f>Unique_Data[[#This Row],[Severity (S)]]</f>
        <v>6</v>
      </c>
      <c r="AF452" s="75" cm="1">
        <f t="array" ref="AF45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52" s="75" cm="1">
        <f t="array" ref="AG45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52" s="75">
        <f t="shared" si="31"/>
        <v>90</v>
      </c>
      <c r="AI452" s="77" t="str" cm="1">
        <f t="array" aca="1" ref="AI452" ca="1">_xlfn.IFS(ISBLANK(Unique_Data[[#This Row],[Updated Action]]),"Open",NOT(ISBLANK(Unique_Data[[#This Row],[Updated Action]])),"Finished",AND(NOT(ISBLANK(Unique_Data[[#This Row],[Updated Action]])),Unique_Data[[#This Row],[Due date]]&gt;=TODAY()),"In Progress",Unique_Data[[#This Row],[Due date]]&lt;TODAY(),"Overdue")</f>
        <v>Finished</v>
      </c>
      <c r="AJ452" s="33"/>
    </row>
    <row r="453" spans="1:36">
      <c r="A453" s="11">
        <v>1300000305</v>
      </c>
      <c r="B453" s="11" t="s">
        <v>27</v>
      </c>
      <c r="C453" s="11" t="s">
        <v>12</v>
      </c>
      <c r="D453" s="12">
        <v>46215</v>
      </c>
      <c r="E453" s="11" t="s">
        <v>13</v>
      </c>
      <c r="F453"/>
      <c r="G453"/>
      <c r="H453" s="35" t="s">
        <v>302</v>
      </c>
      <c r="I453" s="71">
        <v>46215.398611111108</v>
      </c>
      <c r="J453" s="71">
        <v>46215.406944444447</v>
      </c>
      <c r="K453" s="11">
        <v>0.2</v>
      </c>
      <c r="L453" s="72">
        <v>46204</v>
      </c>
      <c r="M453" s="73">
        <f>_xlfn.ISOWEEKNUM(Unique_Data[[#This Row],[Created On]])</f>
        <v>28</v>
      </c>
      <c r="N453" s="73">
        <f>60*Unique_Data[[#This Row],[Downtime (hr.)]]</f>
        <v>12</v>
      </c>
      <c r="O453" s="73" t="str" cm="1">
        <f t="array" ref="O453">_xlfn.LET(
    _xlpm.text, LOWER(H453),
    _xlpm.keywords, Table2[Keyword],
    _xlpm.score,
        _xlfn.BYROW(_xlpm.keywords,
            _xlfn.LAMBDA(_xlpm.k,
                SUM(--ISNUMBER(SEARCH(_xlfn.TEXTSPLIT(LOWER(_xlpm.k)," "), _xlpm.text)))
            )
        ),
    _xlpm.bestMatch, _xlfn.XMATCH(MAX(_xlpm.score), _xlpm.score),
    IF(MAX(_xlpm.score)=0, "Other", INDEX(_xlpm.keywords, _xlpm.bestMatch))
)</f>
        <v>No Hoist</v>
      </c>
      <c r="P453" s="73" t="str">
        <f>IFERROR(INDEX(Table11[Failure Mode],MATCH(O453,Table11[Keyword],0)),"General Failure Mode")</f>
        <v>Hoist Motion Failure</v>
      </c>
      <c r="Q453" s="74" t="str">
        <f>IFERROR(INDEX(Table12[Failure Effect],MATCH(P453,Table12[Failure Mode],0)),"Operational performance degradation and need for maintenance review.")</f>
        <v>Unable to lift/lower load, container handling interruption, and berth or yard productivity loss.</v>
      </c>
      <c r="R453" s="73">
        <f>IFERROR(INDEX(Table13[Base Severity],MATCH(C453,Table13[Equipment Class],0)),6)</f>
        <v>9</v>
      </c>
      <c r="S453" s="73">
        <f>IFERROR(INDEX(Table2[Severity],MATCH(O453,Table2[Keyword],0)),0)</f>
        <v>6</v>
      </c>
      <c r="T453" s="73">
        <f>IFERROR(LOOKUP(N453,Table6[Minutes],Table6[Severity]),0)</f>
        <v>4</v>
      </c>
      <c r="U453" s="73">
        <f>MAX(ROUNDUP(AVERAGE(R453,T453),0),Unique_Data[[#This Row],[Keyword Severity]])</f>
        <v>7</v>
      </c>
      <c r="V453" s="73">
        <f>IFERROR(INDEX(Table5[Detectability],MATCH(O453,Table5[Keyword],0)),IFERROR(INDEX(Table13[Default Detectability],MATCH(C453,Table13[Equipment Class],0)),6))</f>
        <v>3</v>
      </c>
      <c r="W453" s="73">
        <f t="shared" si="28"/>
        <v>6</v>
      </c>
      <c r="X453" s="75">
        <f t="shared" si="29"/>
        <v>126</v>
      </c>
      <c r="Y453" s="74" t="str">
        <f>IFERROR(INDEX(Table10[Recommended Action],MATCH(O453,Table10[Keyword],0)),"Review failure &amp; perform RCA")</f>
        <v>Check hoist brakes, over-travel limit switches, inverter alarms, motor and encoder.</v>
      </c>
      <c r="Z453" s="11" t="s">
        <v>14271</v>
      </c>
      <c r="AA453" s="31" t="s">
        <v>14669</v>
      </c>
      <c r="AB453" s="31" t="s">
        <v>14389</v>
      </c>
      <c r="AC453" s="73" t="str">
        <f t="shared" si="30"/>
        <v>Medium</v>
      </c>
      <c r="AD453" s="76">
        <v>46203</v>
      </c>
      <c r="AE453" s="75">
        <f>Unique_Data[[#This Row],[Severity (S)]]</f>
        <v>7</v>
      </c>
      <c r="AF453" s="75" cm="1">
        <f t="array" ref="AF45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53" s="75" cm="1">
        <f t="array" ref="AG45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453" s="75">
        <f t="shared" si="31"/>
        <v>126</v>
      </c>
      <c r="AI453" s="77" t="str" cm="1">
        <f t="array" aca="1" ref="AI453" ca="1">_xlfn.IFS(ISBLANK(Unique_Data[[#This Row],[Updated Action]]),"Open",NOT(ISBLANK(Unique_Data[[#This Row],[Updated Action]])),"Finished",AND(NOT(ISBLANK(Unique_Data[[#This Row],[Updated Action]])),Unique_Data[[#This Row],[Due date]]&gt;=TODAY()),"In Progress",Unique_Data[[#This Row],[Due date]]&lt;TODAY(),"Overdue")</f>
        <v>Finished</v>
      </c>
      <c r="AJ453" s="33"/>
    </row>
    <row r="454" spans="1:36">
      <c r="A454" s="11">
        <v>1200000210</v>
      </c>
      <c r="B454" s="11" t="s">
        <v>106</v>
      </c>
      <c r="C454" s="11" t="s">
        <v>16</v>
      </c>
      <c r="D454" s="12">
        <v>46215</v>
      </c>
      <c r="E454" s="11" t="s">
        <v>69</v>
      </c>
      <c r="F454"/>
      <c r="G454"/>
      <c r="H454" s="35" t="s">
        <v>382</v>
      </c>
      <c r="I454" s="71">
        <v>46215.449305555558</v>
      </c>
      <c r="J454" s="71">
        <v>46215.45208333333</v>
      </c>
      <c r="K454" s="11">
        <v>7.0000000000000007E-2</v>
      </c>
      <c r="L454" s="72">
        <v>46204</v>
      </c>
      <c r="M454" s="73">
        <f>_xlfn.ISOWEEKNUM(Unique_Data[[#This Row],[Created On]])</f>
        <v>28</v>
      </c>
      <c r="N454" s="73">
        <f>60*Unique_Data[[#This Row],[Downtime (hr.)]]</f>
        <v>4.2</v>
      </c>
      <c r="O454" s="73" t="str" cm="1">
        <f t="array" ref="O454">_xlfn.LET(
    _xlpm.text, LOWER(H454),
    _xlpm.keywords, Table2[Keyword],
    _xlpm.score,
        _xlfn.BYROW(_xlpm.keywords,
            _xlfn.LAMBDA(_xlpm.k,
                SUM(--ISNUMBER(SEARCH(_xlfn.TEXTSPLIT(LOWER(_xlpm.k)," "), _xlpm.text)))
            )
        ),
    _xlpm.bestMatch, _xlfn.XMATCH(MAX(_xlpm.score), _xlpm.score),
    IF(MAX(_xlpm.score)=0, "Other", INDEX(_xlpm.keywords, _xlpm.bestMatch))
)</f>
        <v>Over Travel</v>
      </c>
      <c r="P454" s="73" t="str">
        <f>IFERROR(INDEX(Table11[Failure Mode],MATCH(O454,Table11[Keyword],0)),"General Failure Mode")</f>
        <v>Over Travel Limit / Motion Limit Exceeded</v>
      </c>
      <c r="Q454" s="74" t="str">
        <f>IFERROR(INDEX(Table12[Failure Effect],MATCH(P454,Table12[Failure Mode],0)),"Operational performance degradation and need for maintenance review.")</f>
        <v>Operational performance degradation and need for maintenance review.</v>
      </c>
      <c r="R454" s="73">
        <f>IFERROR(INDEX(Table13[Base Severity],MATCH(C454,Table13[Equipment Class],0)),6)</f>
        <v>8</v>
      </c>
      <c r="S454" s="73">
        <f>IFERROR(INDEX(Table2[Severity],MATCH(O454,Table2[Keyword],0)),0)</f>
        <v>4</v>
      </c>
      <c r="T454" s="73">
        <f>IFERROR(LOOKUP(N454,Table6[Minutes],Table6[Severity]),0)</f>
        <v>3</v>
      </c>
      <c r="U454" s="73">
        <f>MAX(ROUNDUP(AVERAGE(R454,T454),0),Unique_Data[[#This Row],[Keyword Severity]])</f>
        <v>6</v>
      </c>
      <c r="V454" s="73">
        <f>IFERROR(INDEX(Table5[Detectability],MATCH(O454,Table5[Keyword],0)),IFERROR(INDEX(Table13[Default Detectability],MATCH(C454,Table13[Equipment Class],0)),6))</f>
        <v>7</v>
      </c>
      <c r="W454" s="73">
        <f t="shared" si="28"/>
        <v>2</v>
      </c>
      <c r="X454" s="75">
        <f t="shared" si="29"/>
        <v>84</v>
      </c>
      <c r="Y454" s="74" t="str">
        <f>IFERROR(INDEX(Table10[Recommended Action],MATCH(O454,Table10[Keyword],0)),"Review failure &amp; perform RCA")</f>
        <v>Inspect and test limit switches and end stops; verify encoder calibration and control logic; reset faults and perform functional test.</v>
      </c>
      <c r="Z454" s="11" t="s">
        <v>14271</v>
      </c>
      <c r="AA454" s="31" t="s">
        <v>14362</v>
      </c>
      <c r="AB454" s="31" t="s">
        <v>14670</v>
      </c>
      <c r="AC454" s="73" t="str">
        <f t="shared" si="30"/>
        <v>Low</v>
      </c>
      <c r="AD454" s="76">
        <v>46366</v>
      </c>
      <c r="AE454" s="75">
        <f>Unique_Data[[#This Row],[Severity (S)]]</f>
        <v>6</v>
      </c>
      <c r="AF454" s="75" cm="1">
        <f t="array" ref="AF45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54" s="75" cm="1">
        <f t="array" ref="AG45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54" s="75">
        <f t="shared" si="31"/>
        <v>30</v>
      </c>
      <c r="AI454" s="77" t="str" cm="1">
        <f t="array" aca="1" ref="AI454" ca="1">_xlfn.IFS(ISBLANK(Unique_Data[[#This Row],[Updated Action]]),"Open",NOT(ISBLANK(Unique_Data[[#This Row],[Updated Action]])),"Finished",AND(NOT(ISBLANK(Unique_Data[[#This Row],[Updated Action]])),Unique_Data[[#This Row],[Due date]]&gt;=TODAY()),"In Progress",Unique_Data[[#This Row],[Due date]]&lt;TODAY(),"Overdue")</f>
        <v>Finished</v>
      </c>
      <c r="AJ454" s="33"/>
    </row>
    <row r="455" spans="1:36">
      <c r="A455" s="11">
        <v>1200000211</v>
      </c>
      <c r="B455" s="11" t="s">
        <v>99</v>
      </c>
      <c r="C455" s="11" t="s">
        <v>16</v>
      </c>
      <c r="D455" s="12">
        <v>46215</v>
      </c>
      <c r="E455" s="11" t="s">
        <v>69</v>
      </c>
      <c r="F455"/>
      <c r="G455"/>
      <c r="H455" s="35" t="s">
        <v>383</v>
      </c>
      <c r="I455" s="71">
        <v>46215.490972222222</v>
      </c>
      <c r="J455" s="71">
        <v>46215.49722222222</v>
      </c>
      <c r="K455" s="11">
        <v>0.15</v>
      </c>
      <c r="L455" s="72">
        <v>46204</v>
      </c>
      <c r="M455" s="73">
        <f>_xlfn.ISOWEEKNUM(Unique_Data[[#This Row],[Created On]])</f>
        <v>28</v>
      </c>
      <c r="N455" s="73">
        <f>60*Unique_Data[[#This Row],[Downtime (hr.)]]</f>
        <v>9</v>
      </c>
      <c r="O455" s="73" t="str" cm="1">
        <f t="array" ref="O455">_xlfn.LET(
    _xlpm.text, LOWER(H455),
    _xlpm.keywords, Table2[Keyword],
    _xlpm.score,
        _xlfn.BYROW(_xlpm.keywords,
            _xlfn.LAMBDA(_xlpm.k,
                SUM(--ISNUMBER(SEARCH(_xlfn.TEXTSPLIT(LOWER(_xlpm.k)," "), _xlpm.text)))
            )
        ),
    _xlpm.bestMatch, _xlfn.XMATCH(MAX(_xlpm.score), _xlpm.score),
    IF(MAX(_xlpm.score)=0, "Other", INDEX(_xlpm.keywords, _xlpm.bestMatch))
)</f>
        <v>No Gantry</v>
      </c>
      <c r="P455" s="73" t="str">
        <f>IFERROR(INDEX(Table11[Failure Mode],MATCH(O455,Table11[Keyword],0)),"General Failure Mode")</f>
        <v>Gantry Motion Failure</v>
      </c>
      <c r="Q455" s="74" t="str">
        <f>IFERROR(INDEX(Table12[Failure Effect],MATCH(P455,Table12[Failure Mode],0)),"Operational performance degradation and need for maintenance review.")</f>
        <v>Equipment cannot travel to position, causing job delay, queue buildup, and lower productivity.</v>
      </c>
      <c r="R455" s="73">
        <f>IFERROR(INDEX(Table13[Base Severity],MATCH(C455,Table13[Equipment Class],0)),6)</f>
        <v>8</v>
      </c>
      <c r="S455" s="73">
        <f>IFERROR(INDEX(Table2[Severity],MATCH(O455,Table2[Keyword],0)),0)</f>
        <v>6</v>
      </c>
      <c r="T455" s="73">
        <f>IFERROR(LOOKUP(N455,Table6[Minutes],Table6[Severity]),0)</f>
        <v>3</v>
      </c>
      <c r="U455" s="73">
        <f>MAX(ROUNDUP(AVERAGE(R455,T455),0),Unique_Data[[#This Row],[Keyword Severity]])</f>
        <v>6</v>
      </c>
      <c r="V455" s="73">
        <f>IFERROR(INDEX(Table5[Detectability],MATCH(O455,Table5[Keyword],0)),IFERROR(INDEX(Table13[Default Detectability],MATCH(C455,Table13[Equipment Class],0)),6))</f>
        <v>3</v>
      </c>
      <c r="W455" s="73">
        <f t="shared" si="28"/>
        <v>10</v>
      </c>
      <c r="X455" s="75">
        <f t="shared" si="29"/>
        <v>180</v>
      </c>
      <c r="Y455" s="74" t="str">
        <f>IFERROR(INDEX(Table10[Recommended Action],MATCH(O455,Table10[Keyword],0)),"Review failure &amp; perform RCA")</f>
        <v>Inspect busbar/limit switches, travel drives and interlocks; test inverter and alignment.</v>
      </c>
      <c r="Z455" s="11" t="s">
        <v>14271</v>
      </c>
      <c r="AA455" s="31" t="s">
        <v>14671</v>
      </c>
      <c r="AB455" s="31" t="s">
        <v>14672</v>
      </c>
      <c r="AC455" s="73" t="str">
        <f t="shared" si="30"/>
        <v>Medium</v>
      </c>
      <c r="AD455" s="76">
        <v>46013</v>
      </c>
      <c r="AE455" s="75">
        <f>Unique_Data[[#This Row],[Severity (S)]]</f>
        <v>6</v>
      </c>
      <c r="AF455" s="75" cm="1">
        <f t="array" ref="AF45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55" s="75" cm="1">
        <f t="array" ref="AG45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455" s="75">
        <f t="shared" si="31"/>
        <v>180</v>
      </c>
      <c r="AI455" s="77" t="str" cm="1">
        <f t="array" aca="1" ref="AI455" ca="1">_xlfn.IFS(ISBLANK(Unique_Data[[#This Row],[Updated Action]]),"Open",NOT(ISBLANK(Unique_Data[[#This Row],[Updated Action]])),"Finished",AND(NOT(ISBLANK(Unique_Data[[#This Row],[Updated Action]])),Unique_Data[[#This Row],[Due date]]&gt;=TODAY()),"In Progress",Unique_Data[[#This Row],[Due date]]&lt;TODAY(),"Overdue")</f>
        <v>Finished</v>
      </c>
      <c r="AJ455" s="33"/>
    </row>
    <row r="456" spans="1:36">
      <c r="A456" s="11">
        <v>1200000212</v>
      </c>
      <c r="B456" s="11" t="s">
        <v>51</v>
      </c>
      <c r="C456" s="11" t="s">
        <v>16</v>
      </c>
      <c r="D456" s="12">
        <v>46216</v>
      </c>
      <c r="E456" s="11" t="s">
        <v>69</v>
      </c>
      <c r="F456"/>
      <c r="G456"/>
      <c r="H456" s="35" t="s">
        <v>210</v>
      </c>
      <c r="I456" s="71">
        <v>46216.65347222222</v>
      </c>
      <c r="J456" s="71">
        <v>46216.661111111112</v>
      </c>
      <c r="K456" s="11">
        <v>0.18</v>
      </c>
      <c r="L456" s="72">
        <v>46204</v>
      </c>
      <c r="M456" s="73">
        <f>_xlfn.ISOWEEKNUM(Unique_Data[[#This Row],[Created On]])</f>
        <v>29</v>
      </c>
      <c r="N456" s="73">
        <f>60*Unique_Data[[#This Row],[Downtime (hr.)]]</f>
        <v>10.799999999999999</v>
      </c>
      <c r="O456" s="73" t="str" cm="1">
        <f t="array" ref="O456">_xlfn.LET(
    _xlpm.text, LOWER(H456),
    _xlpm.keywords, Table2[Keyword],
    _xlpm.score,
        _xlfn.BYROW(_xlpm.keywords,
            _xlfn.LAMBDA(_xlpm.k,
                SUM(--ISNUMBER(SEARCH(_xlfn.TEXTSPLIT(LOWER(_xlpm.k)," "), _xlpm.text)))
            )
        ),
    _xlpm.bestMatch, _xlfn.XMATCH(MAX(_xlpm.score), _xlpm.score),
    IF(MAX(_xlpm.score)=0, "Other", INDEX(_xlpm.keywords, _xlpm.bestMatch))
)</f>
        <v>No Control</v>
      </c>
      <c r="P456" s="73" t="str">
        <f>IFERROR(INDEX(Table11[Failure Mode],MATCH(O456,Table11[Keyword],0)),"General Failure Mode")</f>
        <v>Control System Unavailable</v>
      </c>
      <c r="Q456" s="74" t="str">
        <f>IFERROR(INDEX(Table12[Failure Effect],MATCH(P456,Table12[Failure Mode],0)),"Operational performance degradation and need for maintenance review.")</f>
        <v>Loss of command response, unsafe operating condition, and immediate operational downtime.</v>
      </c>
      <c r="R456" s="73">
        <f>IFERROR(INDEX(Table13[Base Severity],MATCH(C456,Table13[Equipment Class],0)),6)</f>
        <v>8</v>
      </c>
      <c r="S456" s="73">
        <f>IFERROR(INDEX(Table2[Severity],MATCH(O456,Table2[Keyword],0)),0)</f>
        <v>6</v>
      </c>
      <c r="T456" s="73">
        <f>IFERROR(LOOKUP(N456,Table6[Minutes],Table6[Severity]),0)</f>
        <v>4</v>
      </c>
      <c r="U456" s="73">
        <f>MAX(ROUNDUP(AVERAGE(R456,T456),0),Unique_Data[[#This Row],[Keyword Severity]])</f>
        <v>6</v>
      </c>
      <c r="V456" s="73">
        <f>IFERROR(INDEX(Table5[Detectability],MATCH(O456,Table5[Keyword],0)),IFERROR(INDEX(Table13[Default Detectability],MATCH(C456,Table13[Equipment Class],0)),6))</f>
        <v>2</v>
      </c>
      <c r="W456" s="73">
        <f t="shared" si="28"/>
        <v>4</v>
      </c>
      <c r="X456" s="75">
        <f t="shared" si="29"/>
        <v>48</v>
      </c>
      <c r="Y456" s="74" t="str">
        <f>IFERROR(INDEX(Table10[Recommended Action],MATCH(O456,Table10[Keyword],0)),"Review failure &amp; perform RCA")</f>
        <v>Check control PLC, HMI comms, E-stop circuits; reload software if needed.</v>
      </c>
      <c r="Z456" s="11" t="s">
        <v>14271</v>
      </c>
      <c r="AA456" s="31" t="s">
        <v>14673</v>
      </c>
      <c r="AB456" s="31" t="s">
        <v>14674</v>
      </c>
      <c r="AC456" s="73" t="str">
        <f t="shared" si="30"/>
        <v>Low</v>
      </c>
      <c r="AD456" s="76">
        <v>46203</v>
      </c>
      <c r="AE456" s="75">
        <f>Unique_Data[[#This Row],[Severity (S)]]</f>
        <v>6</v>
      </c>
      <c r="AF456" s="75" cm="1">
        <f t="array" ref="AF45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56" s="75" cm="1">
        <f t="array" ref="AG45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56" s="75">
        <f t="shared" si="31"/>
        <v>18</v>
      </c>
      <c r="AI456" s="77" t="str" cm="1">
        <f t="array" aca="1" ref="AI456" ca="1">_xlfn.IFS(ISBLANK(Unique_Data[[#This Row],[Updated Action]]),"Open",NOT(ISBLANK(Unique_Data[[#This Row],[Updated Action]])),"Finished",AND(NOT(ISBLANK(Unique_Data[[#This Row],[Updated Action]])),Unique_Data[[#This Row],[Due date]]&gt;=TODAY()),"In Progress",Unique_Data[[#This Row],[Due date]]&lt;TODAY(),"Overdue")</f>
        <v>Finished</v>
      </c>
      <c r="AJ456" s="33"/>
    </row>
    <row r="457" spans="1:36">
      <c r="A457" s="11">
        <v>1200000213</v>
      </c>
      <c r="B457" s="11" t="s">
        <v>40</v>
      </c>
      <c r="C457" s="11" t="s">
        <v>16</v>
      </c>
      <c r="D457" s="12">
        <v>46216</v>
      </c>
      <c r="E457" s="11" t="s">
        <v>69</v>
      </c>
      <c r="F457"/>
      <c r="G457"/>
      <c r="H457" s="35" t="s">
        <v>210</v>
      </c>
      <c r="I457" s="71">
        <v>46216.709722222222</v>
      </c>
      <c r="J457" s="71">
        <v>46216.71597222222</v>
      </c>
      <c r="K457" s="11">
        <v>0.15</v>
      </c>
      <c r="L457" s="72">
        <v>46204</v>
      </c>
      <c r="M457" s="73">
        <f>_xlfn.ISOWEEKNUM(Unique_Data[[#This Row],[Created On]])</f>
        <v>29</v>
      </c>
      <c r="N457" s="73">
        <f>60*Unique_Data[[#This Row],[Downtime (hr.)]]</f>
        <v>9</v>
      </c>
      <c r="O457" s="73" t="str" cm="1">
        <f t="array" ref="O457">_xlfn.LET(
    _xlpm.text, LOWER(H457),
    _xlpm.keywords, Table2[Keyword],
    _xlpm.score,
        _xlfn.BYROW(_xlpm.keywords,
            _xlfn.LAMBDA(_xlpm.k,
                SUM(--ISNUMBER(SEARCH(_xlfn.TEXTSPLIT(LOWER(_xlpm.k)," "), _xlpm.text)))
            )
        ),
    _xlpm.bestMatch, _xlfn.XMATCH(MAX(_xlpm.score), _xlpm.score),
    IF(MAX(_xlpm.score)=0, "Other", INDEX(_xlpm.keywords, _xlpm.bestMatch))
)</f>
        <v>No Control</v>
      </c>
      <c r="P457" s="73" t="str">
        <f>IFERROR(INDEX(Table11[Failure Mode],MATCH(O457,Table11[Keyword],0)),"General Failure Mode")</f>
        <v>Control System Unavailable</v>
      </c>
      <c r="Q457" s="74" t="str">
        <f>IFERROR(INDEX(Table12[Failure Effect],MATCH(P457,Table12[Failure Mode],0)),"Operational performance degradation and need for maintenance review.")</f>
        <v>Loss of command response, unsafe operating condition, and immediate operational downtime.</v>
      </c>
      <c r="R457" s="73">
        <f>IFERROR(INDEX(Table13[Base Severity],MATCH(C457,Table13[Equipment Class],0)),6)</f>
        <v>8</v>
      </c>
      <c r="S457" s="73">
        <f>IFERROR(INDEX(Table2[Severity],MATCH(O457,Table2[Keyword],0)),0)</f>
        <v>6</v>
      </c>
      <c r="T457" s="73">
        <f>IFERROR(LOOKUP(N457,Table6[Minutes],Table6[Severity]),0)</f>
        <v>3</v>
      </c>
      <c r="U457" s="73">
        <f>MAX(ROUNDUP(AVERAGE(R457,T457),0),Unique_Data[[#This Row],[Keyword Severity]])</f>
        <v>6</v>
      </c>
      <c r="V457" s="73">
        <f>IFERROR(INDEX(Table5[Detectability],MATCH(O457,Table5[Keyword],0)),IFERROR(INDEX(Table13[Default Detectability],MATCH(C457,Table13[Equipment Class],0)),6))</f>
        <v>2</v>
      </c>
      <c r="W457" s="73">
        <f t="shared" si="28"/>
        <v>8</v>
      </c>
      <c r="X457" s="75">
        <f t="shared" si="29"/>
        <v>96</v>
      </c>
      <c r="Y457" s="74" t="str">
        <f>IFERROR(INDEX(Table10[Recommended Action],MATCH(O457,Table10[Keyword],0)),"Review failure &amp; perform RCA")</f>
        <v>Check control PLC, HMI comms, E-stop circuits; reload software if needed.</v>
      </c>
      <c r="Z457" s="11" t="s">
        <v>14271</v>
      </c>
      <c r="AA457" s="31" t="s">
        <v>14675</v>
      </c>
      <c r="AB457" s="31" t="s">
        <v>14608</v>
      </c>
      <c r="AC457" s="73" t="str">
        <f t="shared" si="30"/>
        <v>Low</v>
      </c>
      <c r="AD457" s="76">
        <v>46203</v>
      </c>
      <c r="AE457" s="75">
        <f>Unique_Data[[#This Row],[Severity (S)]]</f>
        <v>6</v>
      </c>
      <c r="AF457" s="75" cm="1">
        <f t="array" ref="AF45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57" s="75" cm="1">
        <f t="array" ref="AG45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457" s="75">
        <f t="shared" si="31"/>
        <v>96</v>
      </c>
      <c r="AI457" s="77" t="str" cm="1">
        <f t="array" aca="1" ref="AI457" ca="1">_xlfn.IFS(ISBLANK(Unique_Data[[#This Row],[Updated Action]]),"Open",NOT(ISBLANK(Unique_Data[[#This Row],[Updated Action]])),"Finished",AND(NOT(ISBLANK(Unique_Data[[#This Row],[Updated Action]])),Unique_Data[[#This Row],[Due date]]&gt;=TODAY()),"In Progress",Unique_Data[[#This Row],[Due date]]&lt;TODAY(),"Overdue")</f>
        <v>Finished</v>
      </c>
      <c r="AJ457" s="33"/>
    </row>
    <row r="458" spans="1:36">
      <c r="A458" s="11">
        <v>1300000307</v>
      </c>
      <c r="B458" s="11" t="s">
        <v>344</v>
      </c>
      <c r="C458" s="11" t="s">
        <v>16</v>
      </c>
      <c r="D458" s="12">
        <v>46216</v>
      </c>
      <c r="E458" s="11" t="s">
        <v>13</v>
      </c>
      <c r="F458"/>
      <c r="G458"/>
      <c r="H458" s="35" t="s">
        <v>217</v>
      </c>
      <c r="I458" s="71">
        <v>46216.804502314815</v>
      </c>
      <c r="J458" s="71">
        <v>46216.808333333334</v>
      </c>
      <c r="K458" s="11">
        <v>0.09</v>
      </c>
      <c r="L458" s="72">
        <v>46204</v>
      </c>
      <c r="M458" s="73">
        <f>_xlfn.ISOWEEKNUM(Unique_Data[[#This Row],[Created On]])</f>
        <v>29</v>
      </c>
      <c r="N458" s="73">
        <f>60*Unique_Data[[#This Row],[Downtime (hr.)]]</f>
        <v>5.3999999999999995</v>
      </c>
      <c r="O458" s="73" t="str" cm="1">
        <f t="array" ref="O458">_xlfn.LET(
    _xlpm.text, LOWER(H458),
    _xlpm.keywords, Table2[Keyword],
    _xlpm.score,
        _xlfn.BYROW(_xlpm.keywords,
            _xlfn.LAMBDA(_xlpm.k,
                SUM(--ISNUMBER(SEARCH(_xlfn.TEXTSPLIT(LOWER(_xlpm.k)," "), _xlpm.text)))
            )
        ),
    _xlpm.bestMatch, _xlfn.XMATCH(MAX(_xlpm.score), _xlpm.score),
    IF(MAX(_xlpm.score)=0, "Other", INDEX(_xlpm.keywords, _xlpm.bestMatch))
)</f>
        <v>No Hoist</v>
      </c>
      <c r="P458" s="73" t="str">
        <f>IFERROR(INDEX(Table11[Failure Mode],MATCH(O458,Table11[Keyword],0)),"General Failure Mode")</f>
        <v>Hoist Motion Failure</v>
      </c>
      <c r="Q458" s="74" t="str">
        <f>IFERROR(INDEX(Table12[Failure Effect],MATCH(P458,Table12[Failure Mode],0)),"Operational performance degradation and need for maintenance review.")</f>
        <v>Unable to lift/lower load, container handling interruption, and berth or yard productivity loss.</v>
      </c>
      <c r="R458" s="73">
        <f>IFERROR(INDEX(Table13[Base Severity],MATCH(C458,Table13[Equipment Class],0)),6)</f>
        <v>8</v>
      </c>
      <c r="S458" s="73">
        <f>IFERROR(INDEX(Table2[Severity],MATCH(O458,Table2[Keyword],0)),0)</f>
        <v>6</v>
      </c>
      <c r="T458" s="73">
        <f>IFERROR(LOOKUP(N458,Table6[Minutes],Table6[Severity]),0)</f>
        <v>3</v>
      </c>
      <c r="U458" s="73">
        <f>MAX(ROUNDUP(AVERAGE(R458,T458),0),Unique_Data[[#This Row],[Keyword Severity]])</f>
        <v>6</v>
      </c>
      <c r="V458" s="73">
        <f>IFERROR(INDEX(Table5[Detectability],MATCH(O458,Table5[Keyword],0)),IFERROR(INDEX(Table13[Default Detectability],MATCH(C458,Table13[Equipment Class],0)),6))</f>
        <v>3</v>
      </c>
      <c r="W458" s="73">
        <f t="shared" si="28"/>
        <v>1</v>
      </c>
      <c r="X458" s="75">
        <f t="shared" si="29"/>
        <v>18</v>
      </c>
      <c r="Y458" s="74" t="str">
        <f>IFERROR(INDEX(Table10[Recommended Action],MATCH(O458,Table10[Keyword],0)),"Review failure &amp; perform RCA")</f>
        <v>Check hoist brakes, over-travel limit switches, inverter alarms, motor and encoder.</v>
      </c>
      <c r="Z458" s="11" t="s">
        <v>14271</v>
      </c>
      <c r="AC458" s="73" t="str">
        <f t="shared" si="30"/>
        <v>Low</v>
      </c>
      <c r="AD458" s="76"/>
      <c r="AE458" s="75">
        <f>Unique_Data[[#This Row],[Severity (S)]]</f>
        <v>6</v>
      </c>
      <c r="AF458" s="75" cm="1">
        <f t="array" ref="AF45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58" s="75" cm="1">
        <f t="array" ref="AG45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58" s="75">
        <f t="shared" si="31"/>
        <v>18</v>
      </c>
      <c r="AI458" s="77" t="str" cm="1">
        <f t="array" aca="1" ref="AI458" ca="1">_xlfn.IFS(ISBLANK(Unique_Data[[#This Row],[Updated Action]]),"Open",NOT(ISBLANK(Unique_Data[[#This Row],[Updated Action]])),"Finished",AND(NOT(ISBLANK(Unique_Data[[#This Row],[Updated Action]])),Unique_Data[[#This Row],[Due date]]&gt;=TODAY()),"In Progress",Unique_Data[[#This Row],[Due date]]&lt;TODAY(),"Overdue")</f>
        <v>Open</v>
      </c>
      <c r="AJ458" s="33"/>
    </row>
    <row r="459" spans="1:36">
      <c r="A459" s="11">
        <v>1300000308</v>
      </c>
      <c r="B459" s="11" t="s">
        <v>90</v>
      </c>
      <c r="C459" s="11" t="s">
        <v>16</v>
      </c>
      <c r="D459" s="12">
        <v>46216</v>
      </c>
      <c r="E459" s="11" t="s">
        <v>13</v>
      </c>
      <c r="F459"/>
      <c r="G459"/>
      <c r="H459" s="35" t="s">
        <v>384</v>
      </c>
      <c r="I459" s="71">
        <v>46216.850694444445</v>
      </c>
      <c r="J459" s="71">
        <v>46216.862500000003</v>
      </c>
      <c r="K459" s="11">
        <v>0.28000000000000003</v>
      </c>
      <c r="L459" s="72">
        <v>46204</v>
      </c>
      <c r="M459" s="73">
        <f>_xlfn.ISOWEEKNUM(Unique_Data[[#This Row],[Created On]])</f>
        <v>29</v>
      </c>
      <c r="N459" s="73">
        <f>60*Unique_Data[[#This Row],[Downtime (hr.)]]</f>
        <v>16.8</v>
      </c>
      <c r="O459" s="73" t="str" cm="1">
        <f t="array" ref="O459">_xlfn.LET(
    _xlpm.text, LOWER(H459),
    _xlpm.keywords, Table2[Keyword],
    _xlpm.score,
        _xlfn.BYROW(_xlpm.keywords,
            _xlfn.LAMBDA(_xlpm.k,
                SUM(--ISNUMBER(SEARCH(_xlfn.TEXTSPLIT(LOWER(_xlpm.k)," "), _xlpm.text)))
            )
        ),
    _xlpm.bestMatch, _xlfn.XMATCH(MAX(_xlpm.score), _xlpm.score),
    IF(MAX(_xlpm.score)=0, "Other", INDEX(_xlpm.keywords, _xlpm.bestMatch))
)</f>
        <v>No Control</v>
      </c>
      <c r="P459" s="73" t="str">
        <f>IFERROR(INDEX(Table11[Failure Mode],MATCH(O459,Table11[Keyword],0)),"General Failure Mode")</f>
        <v>Control System Unavailable</v>
      </c>
      <c r="Q459" s="74" t="str">
        <f>IFERROR(INDEX(Table12[Failure Effect],MATCH(P459,Table12[Failure Mode],0)),"Operational performance degradation and need for maintenance review.")</f>
        <v>Loss of command response, unsafe operating condition, and immediate operational downtime.</v>
      </c>
      <c r="R459" s="73">
        <f>IFERROR(INDEX(Table13[Base Severity],MATCH(C459,Table13[Equipment Class],0)),6)</f>
        <v>8</v>
      </c>
      <c r="S459" s="73">
        <f>IFERROR(INDEX(Table2[Severity],MATCH(O459,Table2[Keyword],0)),0)</f>
        <v>6</v>
      </c>
      <c r="T459" s="73">
        <f>IFERROR(LOOKUP(N459,Table6[Minutes],Table6[Severity]),0)</f>
        <v>4</v>
      </c>
      <c r="U459" s="73">
        <f>MAX(ROUNDUP(AVERAGE(R459,T459),0),Unique_Data[[#This Row],[Keyword Severity]])</f>
        <v>6</v>
      </c>
      <c r="V459" s="73">
        <f>IFERROR(INDEX(Table5[Detectability],MATCH(O459,Table5[Keyword],0)),IFERROR(INDEX(Table13[Default Detectability],MATCH(C459,Table13[Equipment Class],0)),6))</f>
        <v>2</v>
      </c>
      <c r="W459" s="73">
        <f t="shared" si="28"/>
        <v>7</v>
      </c>
      <c r="X459" s="75">
        <f t="shared" si="29"/>
        <v>84</v>
      </c>
      <c r="Y459" s="74" t="str">
        <f>IFERROR(INDEX(Table10[Recommended Action],MATCH(O459,Table10[Keyword],0)),"Review failure &amp; perform RCA")</f>
        <v>Check control PLC, HMI comms, E-stop circuits; reload software if needed.</v>
      </c>
      <c r="Z459" s="11" t="s">
        <v>14271</v>
      </c>
      <c r="AC459" s="73" t="str">
        <f t="shared" si="30"/>
        <v>Low</v>
      </c>
      <c r="AD459" s="76"/>
      <c r="AE459" s="75">
        <f>Unique_Data[[#This Row],[Severity (S)]]</f>
        <v>6</v>
      </c>
      <c r="AF459" s="75" cm="1">
        <f t="array" ref="AF45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59" s="75" cm="1">
        <f t="array" ref="AG45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459" s="75">
        <f t="shared" si="31"/>
        <v>84</v>
      </c>
      <c r="AI459" s="77" t="str" cm="1">
        <f t="array" aca="1" ref="AI459" ca="1">_xlfn.IFS(ISBLANK(Unique_Data[[#This Row],[Updated Action]]),"Open",NOT(ISBLANK(Unique_Data[[#This Row],[Updated Action]])),"Finished",AND(NOT(ISBLANK(Unique_Data[[#This Row],[Updated Action]])),Unique_Data[[#This Row],[Due date]]&gt;=TODAY()),"In Progress",Unique_Data[[#This Row],[Due date]]&lt;TODAY(),"Overdue")</f>
        <v>Open</v>
      </c>
      <c r="AJ459" s="33"/>
    </row>
    <row r="460" spans="1:36">
      <c r="A460" s="11">
        <v>1200000214</v>
      </c>
      <c r="B460" s="11" t="s">
        <v>106</v>
      </c>
      <c r="C460" s="11" t="s">
        <v>16</v>
      </c>
      <c r="D460" s="12">
        <v>46217</v>
      </c>
      <c r="E460" s="11" t="s">
        <v>69</v>
      </c>
      <c r="F460"/>
      <c r="G460"/>
      <c r="H460" s="35" t="s">
        <v>217</v>
      </c>
      <c r="I460" s="71">
        <v>46217.949305555558</v>
      </c>
      <c r="J460" s="71">
        <v>46217.95416666667</v>
      </c>
      <c r="K460" s="11">
        <v>0.12</v>
      </c>
      <c r="L460" s="72">
        <v>46204</v>
      </c>
      <c r="M460" s="73">
        <f>_xlfn.ISOWEEKNUM(Unique_Data[[#This Row],[Created On]])</f>
        <v>29</v>
      </c>
      <c r="N460" s="73">
        <f>60*Unique_Data[[#This Row],[Downtime (hr.)]]</f>
        <v>7.1999999999999993</v>
      </c>
      <c r="O460" s="73" t="str" cm="1">
        <f t="array" ref="O460">_xlfn.LET(
    _xlpm.text, LOWER(H460),
    _xlpm.keywords, Table2[Keyword],
    _xlpm.score,
        _xlfn.BYROW(_xlpm.keywords,
            _xlfn.LAMBDA(_xlpm.k,
                SUM(--ISNUMBER(SEARCH(_xlfn.TEXTSPLIT(LOWER(_xlpm.k)," "), _xlpm.text)))
            )
        ),
    _xlpm.bestMatch, _xlfn.XMATCH(MAX(_xlpm.score), _xlpm.score),
    IF(MAX(_xlpm.score)=0, "Other", INDEX(_xlpm.keywords, _xlpm.bestMatch))
)</f>
        <v>No Hoist</v>
      </c>
      <c r="P460" s="73" t="str">
        <f>IFERROR(INDEX(Table11[Failure Mode],MATCH(O460,Table11[Keyword],0)),"General Failure Mode")</f>
        <v>Hoist Motion Failure</v>
      </c>
      <c r="Q460" s="74" t="str">
        <f>IFERROR(INDEX(Table12[Failure Effect],MATCH(P460,Table12[Failure Mode],0)),"Operational performance degradation and need for maintenance review.")</f>
        <v>Unable to lift/lower load, container handling interruption, and berth or yard productivity loss.</v>
      </c>
      <c r="R460" s="73">
        <f>IFERROR(INDEX(Table13[Base Severity],MATCH(C460,Table13[Equipment Class],0)),6)</f>
        <v>8</v>
      </c>
      <c r="S460" s="73">
        <f>IFERROR(INDEX(Table2[Severity],MATCH(O460,Table2[Keyword],0)),0)</f>
        <v>6</v>
      </c>
      <c r="T460" s="73">
        <f>IFERROR(LOOKUP(N460,Table6[Minutes],Table6[Severity]),0)</f>
        <v>3</v>
      </c>
      <c r="U460" s="73">
        <f>MAX(ROUNDUP(AVERAGE(R460,T460),0),Unique_Data[[#This Row],[Keyword Severity]])</f>
        <v>6</v>
      </c>
      <c r="V460" s="73">
        <f>IFERROR(INDEX(Table5[Detectability],MATCH(O460,Table5[Keyword],0)),IFERROR(INDEX(Table13[Default Detectability],MATCH(C460,Table13[Equipment Class],0)),6))</f>
        <v>3</v>
      </c>
      <c r="W460" s="73">
        <f t="shared" si="28"/>
        <v>4</v>
      </c>
      <c r="X460" s="75">
        <f t="shared" si="29"/>
        <v>72</v>
      </c>
      <c r="Y460" s="74" t="str">
        <f>IFERROR(INDEX(Table10[Recommended Action],MATCH(O460,Table10[Keyword],0)),"Review failure &amp; perform RCA")</f>
        <v>Check hoist brakes, over-travel limit switches, inverter alarms, motor and encoder.</v>
      </c>
      <c r="Z460" s="11" t="s">
        <v>14271</v>
      </c>
      <c r="AA460" s="31" t="s">
        <v>14676</v>
      </c>
      <c r="AB460" s="70" t="s">
        <v>14636</v>
      </c>
      <c r="AC460" s="73" t="str">
        <f t="shared" si="30"/>
        <v>Low</v>
      </c>
      <c r="AD460" s="76">
        <v>46218</v>
      </c>
      <c r="AE460" s="75">
        <f>Unique_Data[[#This Row],[Severity (S)]]</f>
        <v>6</v>
      </c>
      <c r="AF460" s="75" cm="1">
        <f t="array" ref="AF46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60" s="75" cm="1">
        <f t="array" ref="AG46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60" s="75">
        <f t="shared" si="31"/>
        <v>36</v>
      </c>
      <c r="AI460" s="77" t="str" cm="1">
        <f t="array" aca="1" ref="AI460" ca="1">_xlfn.IFS(ISBLANK(Unique_Data[[#This Row],[Updated Action]]),"Open",NOT(ISBLANK(Unique_Data[[#This Row],[Updated Action]])),"Finished",AND(NOT(ISBLANK(Unique_Data[[#This Row],[Updated Action]])),Unique_Data[[#This Row],[Due date]]&gt;=TODAY()),"In Progress",Unique_Data[[#This Row],[Due date]]&lt;TODAY(),"Overdue")</f>
        <v>Finished</v>
      </c>
      <c r="AJ460" s="33"/>
    </row>
    <row r="461" spans="1:36">
      <c r="A461" s="11">
        <v>1200000215</v>
      </c>
      <c r="B461" s="11" t="s">
        <v>66</v>
      </c>
      <c r="C461" s="11" t="s">
        <v>16</v>
      </c>
      <c r="D461" s="12">
        <v>46217</v>
      </c>
      <c r="E461" s="11" t="s">
        <v>69</v>
      </c>
      <c r="F461"/>
      <c r="G461"/>
      <c r="H461" s="35" t="s">
        <v>186</v>
      </c>
      <c r="I461" s="71">
        <v>46217.152083333334</v>
      </c>
      <c r="J461" s="71">
        <v>46217.166666666664</v>
      </c>
      <c r="K461" s="11">
        <v>0.35</v>
      </c>
      <c r="L461" s="72">
        <v>46204</v>
      </c>
      <c r="M461" s="73">
        <f>_xlfn.ISOWEEKNUM(Unique_Data[[#This Row],[Created On]])</f>
        <v>29</v>
      </c>
      <c r="N461" s="73">
        <f>60*Unique_Data[[#This Row],[Downtime (hr.)]]</f>
        <v>21</v>
      </c>
      <c r="O461" s="73" t="str" cm="1">
        <f t="array" ref="O461">_xlfn.LET(
    _xlpm.text, LOWER(H461),
    _xlpm.keywords, Table2[Keyword],
    _xlpm.score,
        _xlfn.BYROW(_xlpm.keywords,
            _xlfn.LAMBDA(_xlpm.k,
                SUM(--ISNUMBER(SEARCH(_xlfn.TEXTSPLIT(LOWER(_xlpm.k)," "), _xlpm.text)))
            )
        ),
    _xlpm.bestMatch, _xlfn.XMATCH(MAX(_xlpm.score), _xlpm.score),
    IF(MAX(_xlpm.score)=0, "Other", INDEX(_xlpm.keywords, _xlpm.bestMatch))
)</f>
        <v>No Gantry</v>
      </c>
      <c r="P461" s="73" t="str">
        <f>IFERROR(INDEX(Table11[Failure Mode],MATCH(O461,Table11[Keyword],0)),"General Failure Mode")</f>
        <v>Gantry Motion Failure</v>
      </c>
      <c r="Q461" s="74" t="str">
        <f>IFERROR(INDEX(Table12[Failure Effect],MATCH(P461,Table12[Failure Mode],0)),"Operational performance degradation and need for maintenance review.")</f>
        <v>Equipment cannot travel to position, causing job delay, queue buildup, and lower productivity.</v>
      </c>
      <c r="R461" s="73">
        <f>IFERROR(INDEX(Table13[Base Severity],MATCH(C461,Table13[Equipment Class],0)),6)</f>
        <v>8</v>
      </c>
      <c r="S461" s="73">
        <f>IFERROR(INDEX(Table2[Severity],MATCH(O461,Table2[Keyword],0)),0)</f>
        <v>6</v>
      </c>
      <c r="T461" s="73">
        <f>IFERROR(LOOKUP(N461,Table6[Minutes],Table6[Severity]),0)</f>
        <v>4</v>
      </c>
      <c r="U461" s="73">
        <f>MAX(ROUNDUP(AVERAGE(R461,T461),0),Unique_Data[[#This Row],[Keyword Severity]])</f>
        <v>6</v>
      </c>
      <c r="V461" s="73">
        <f>IFERROR(INDEX(Table5[Detectability],MATCH(O461,Table5[Keyword],0)),IFERROR(INDEX(Table13[Default Detectability],MATCH(C461,Table13[Equipment Class],0)),6))</f>
        <v>3</v>
      </c>
      <c r="W461" s="73">
        <f t="shared" si="28"/>
        <v>7</v>
      </c>
      <c r="X461" s="75">
        <f t="shared" si="29"/>
        <v>126</v>
      </c>
      <c r="Y461" s="74" t="str">
        <f>IFERROR(INDEX(Table10[Recommended Action],MATCH(O461,Table10[Keyword],0)),"Review failure &amp; perform RCA")</f>
        <v>Inspect busbar/limit switches, travel drives and interlocks; test inverter and alignment.</v>
      </c>
      <c r="Z461" s="11" t="s">
        <v>14271</v>
      </c>
      <c r="AC461" s="73" t="str">
        <f t="shared" si="30"/>
        <v>Medium</v>
      </c>
      <c r="AD461" s="76"/>
      <c r="AE461" s="75">
        <f>Unique_Data[[#This Row],[Severity (S)]]</f>
        <v>6</v>
      </c>
      <c r="AF461" s="75" cm="1">
        <f t="array" ref="AF46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61" s="75" cm="1">
        <f t="array" ref="AG46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461" s="75">
        <f t="shared" si="31"/>
        <v>126</v>
      </c>
      <c r="AI461" s="77" t="str" cm="1">
        <f t="array" aca="1" ref="AI461" ca="1">_xlfn.IFS(ISBLANK(Unique_Data[[#This Row],[Updated Action]]),"Open",NOT(ISBLANK(Unique_Data[[#This Row],[Updated Action]])),"Finished",AND(NOT(ISBLANK(Unique_Data[[#This Row],[Updated Action]])),Unique_Data[[#This Row],[Due date]]&gt;=TODAY()),"In Progress",Unique_Data[[#This Row],[Due date]]&lt;TODAY(),"Overdue")</f>
        <v>Open</v>
      </c>
      <c r="AJ461" s="33"/>
    </row>
    <row r="462" spans="1:36">
      <c r="A462" s="11">
        <v>1300000309</v>
      </c>
      <c r="B462" s="11" t="s">
        <v>27</v>
      </c>
      <c r="C462" s="11" t="s">
        <v>12</v>
      </c>
      <c r="D462" s="12">
        <v>46217</v>
      </c>
      <c r="E462" s="11" t="s">
        <v>13</v>
      </c>
      <c r="F462"/>
      <c r="G462"/>
      <c r="H462" s="35" t="s">
        <v>385</v>
      </c>
      <c r="I462" s="71">
        <v>46216.768055555556</v>
      </c>
      <c r="J462" s="71">
        <v>46216.770138888889</v>
      </c>
      <c r="K462" s="11">
        <v>0.05</v>
      </c>
      <c r="L462" s="72">
        <v>46204</v>
      </c>
      <c r="M462" s="73">
        <f>_xlfn.ISOWEEKNUM(Unique_Data[[#This Row],[Created On]])</f>
        <v>29</v>
      </c>
      <c r="N462" s="73">
        <f>60*Unique_Data[[#This Row],[Downtime (hr.)]]</f>
        <v>3</v>
      </c>
      <c r="O462" s="73" t="str" cm="1">
        <f t="array" ref="O462">_xlfn.LET(
    _xlpm.text, LOWER(H462),
    _xlpm.keywords, Table2[Keyword],
    _xlpm.score,
        _xlfn.BYROW(_xlpm.keywords,
            _xlfn.LAMBDA(_xlpm.k,
                SUM(--ISNUMBER(SEARCH(_xlfn.TEXTSPLIT(LOWER(_xlpm.k)," "), _xlpm.text)))
            )
        ),
    _xlpm.bestMatch, _xlfn.XMATCH(MAX(_xlpm.score), _xlpm.score),
    IF(MAX(_xlpm.score)=0, "Other", INDEX(_xlpm.keywords, _xlpm.bestMatch))
)</f>
        <v>No Hoist</v>
      </c>
      <c r="P462" s="73" t="str">
        <f>IFERROR(INDEX(Table11[Failure Mode],MATCH(O462,Table11[Keyword],0)),"General Failure Mode")</f>
        <v>Hoist Motion Failure</v>
      </c>
      <c r="Q462" s="74" t="str">
        <f>IFERROR(INDEX(Table12[Failure Effect],MATCH(P462,Table12[Failure Mode],0)),"Operational performance degradation and need for maintenance review.")</f>
        <v>Unable to lift/lower load, container handling interruption, and berth or yard productivity loss.</v>
      </c>
      <c r="R462" s="73">
        <f>IFERROR(INDEX(Table13[Base Severity],MATCH(C462,Table13[Equipment Class],0)),6)</f>
        <v>9</v>
      </c>
      <c r="S462" s="73">
        <f>IFERROR(INDEX(Table2[Severity],MATCH(O462,Table2[Keyword],0)),0)</f>
        <v>6</v>
      </c>
      <c r="T462" s="73">
        <f>IFERROR(LOOKUP(N462,Table6[Minutes],Table6[Severity]),0)</f>
        <v>3</v>
      </c>
      <c r="U462" s="73">
        <f>MAX(ROUNDUP(AVERAGE(R462,T462),0),Unique_Data[[#This Row],[Keyword Severity]])</f>
        <v>6</v>
      </c>
      <c r="V462" s="73">
        <f>IFERROR(INDEX(Table5[Detectability],MATCH(O462,Table5[Keyword],0)),IFERROR(INDEX(Table13[Default Detectability],MATCH(C462,Table13[Equipment Class],0)),6))</f>
        <v>3</v>
      </c>
      <c r="W462" s="73">
        <f t="shared" si="28"/>
        <v>6</v>
      </c>
      <c r="X462" s="75">
        <f t="shared" si="29"/>
        <v>108</v>
      </c>
      <c r="Y462" s="74" t="str">
        <f>IFERROR(INDEX(Table10[Recommended Action],MATCH(O462,Table10[Keyword],0)),"Review failure &amp; perform RCA")</f>
        <v>Check hoist brakes, over-travel limit switches, inverter alarms, motor and encoder.</v>
      </c>
      <c r="Z462" s="11" t="s">
        <v>14271</v>
      </c>
      <c r="AA462" s="31" t="s">
        <v>14677</v>
      </c>
      <c r="AB462" s="31" t="s">
        <v>14389</v>
      </c>
      <c r="AC462" s="73" t="str">
        <f t="shared" si="30"/>
        <v>Medium</v>
      </c>
      <c r="AD462" s="76">
        <v>46203</v>
      </c>
      <c r="AE462" s="75">
        <f>Unique_Data[[#This Row],[Severity (S)]]</f>
        <v>6</v>
      </c>
      <c r="AF462" s="75" cm="1">
        <f t="array" ref="AF46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62" s="75" cm="1">
        <f t="array" ref="AG46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462" s="75">
        <f t="shared" si="31"/>
        <v>108</v>
      </c>
      <c r="AI462" s="77" t="str" cm="1">
        <f t="array" aca="1" ref="AI462" ca="1">_xlfn.IFS(ISBLANK(Unique_Data[[#This Row],[Updated Action]]),"Open",NOT(ISBLANK(Unique_Data[[#This Row],[Updated Action]])),"Finished",AND(NOT(ISBLANK(Unique_Data[[#This Row],[Updated Action]])),Unique_Data[[#This Row],[Due date]]&gt;=TODAY()),"In Progress",Unique_Data[[#This Row],[Due date]]&lt;TODAY(),"Overdue")</f>
        <v>Finished</v>
      </c>
      <c r="AJ462" s="33"/>
    </row>
    <row r="463" spans="1:36">
      <c r="A463" s="11">
        <v>1300000310</v>
      </c>
      <c r="B463" s="11" t="s">
        <v>90</v>
      </c>
      <c r="C463" s="11" t="s">
        <v>16</v>
      </c>
      <c r="D463" s="12">
        <v>46217</v>
      </c>
      <c r="E463" s="11" t="s">
        <v>13</v>
      </c>
      <c r="F463"/>
      <c r="G463"/>
      <c r="H463" s="35" t="s">
        <v>386</v>
      </c>
      <c r="I463" s="71">
        <v>46216.777777777781</v>
      </c>
      <c r="J463" s="71">
        <v>46216.787499999999</v>
      </c>
      <c r="K463" s="11">
        <v>0.23</v>
      </c>
      <c r="L463" s="72">
        <v>46204</v>
      </c>
      <c r="M463" s="73">
        <f>_xlfn.ISOWEEKNUM(Unique_Data[[#This Row],[Created On]])</f>
        <v>29</v>
      </c>
      <c r="N463" s="73">
        <f>60*Unique_Data[[#This Row],[Downtime (hr.)]]</f>
        <v>13.8</v>
      </c>
      <c r="O463" s="73" t="str" cm="1">
        <f t="array" ref="O463">_xlfn.LET(
    _xlpm.text, LOWER(H463),
    _xlpm.keywords, Table2[Keyword],
    _xlpm.score,
        _xlfn.BYROW(_xlpm.keywords,
            _xlfn.LAMBDA(_xlpm.k,
                SUM(--ISNUMBER(SEARCH(_xlfn.TEXTSPLIT(LOWER(_xlpm.k)," "), _xlpm.text)))
            )
        ),
    _xlpm.bestMatch, _xlfn.XMATCH(MAX(_xlpm.score), _xlpm.score),
    IF(MAX(_xlpm.score)=0, "Other", INDEX(_xlpm.keywords, _xlpm.bestMatch))
)</f>
        <v>No Control</v>
      </c>
      <c r="P463" s="73" t="str">
        <f>IFERROR(INDEX(Table11[Failure Mode],MATCH(O463,Table11[Keyword],0)),"General Failure Mode")</f>
        <v>Control System Unavailable</v>
      </c>
      <c r="Q463" s="74" t="str">
        <f>IFERROR(INDEX(Table12[Failure Effect],MATCH(P463,Table12[Failure Mode],0)),"Operational performance degradation and need for maintenance review.")</f>
        <v>Loss of command response, unsafe operating condition, and immediate operational downtime.</v>
      </c>
      <c r="R463" s="73">
        <f>IFERROR(INDEX(Table13[Base Severity],MATCH(C463,Table13[Equipment Class],0)),6)</f>
        <v>8</v>
      </c>
      <c r="S463" s="73">
        <f>IFERROR(INDEX(Table2[Severity],MATCH(O463,Table2[Keyword],0)),0)</f>
        <v>6</v>
      </c>
      <c r="T463" s="73">
        <f>IFERROR(LOOKUP(N463,Table6[Minutes],Table6[Severity]),0)</f>
        <v>4</v>
      </c>
      <c r="U463" s="73">
        <f>MAX(ROUNDUP(AVERAGE(R463,T463),0),Unique_Data[[#This Row],[Keyword Severity]])</f>
        <v>6</v>
      </c>
      <c r="V463" s="73">
        <f>IFERROR(INDEX(Table5[Detectability],MATCH(O463,Table5[Keyword],0)),IFERROR(INDEX(Table13[Default Detectability],MATCH(C463,Table13[Equipment Class],0)),6))</f>
        <v>2</v>
      </c>
      <c r="W463" s="73">
        <f t="shared" si="28"/>
        <v>7</v>
      </c>
      <c r="X463" s="75">
        <f t="shared" si="29"/>
        <v>84</v>
      </c>
      <c r="Y463" s="74" t="str">
        <f>IFERROR(INDEX(Table10[Recommended Action],MATCH(O463,Table10[Keyword],0)),"Review failure &amp; perform RCA")</f>
        <v>Check control PLC, HMI comms, E-stop circuits; reload software if needed.</v>
      </c>
      <c r="Z463" s="11" t="s">
        <v>14271</v>
      </c>
      <c r="AC463" s="73" t="str">
        <f t="shared" si="30"/>
        <v>Low</v>
      </c>
      <c r="AD463" s="76"/>
      <c r="AE463" s="75">
        <f>Unique_Data[[#This Row],[Severity (S)]]</f>
        <v>6</v>
      </c>
      <c r="AF463" s="75" cm="1">
        <f t="array" ref="AF46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63" s="75" cm="1">
        <f t="array" ref="AG46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463" s="75">
        <f t="shared" si="31"/>
        <v>84</v>
      </c>
      <c r="AI463" s="77" t="str" cm="1">
        <f t="array" aca="1" ref="AI463" ca="1">_xlfn.IFS(ISBLANK(Unique_Data[[#This Row],[Updated Action]]),"Open",NOT(ISBLANK(Unique_Data[[#This Row],[Updated Action]])),"Finished",AND(NOT(ISBLANK(Unique_Data[[#This Row],[Updated Action]])),Unique_Data[[#This Row],[Due date]]&gt;=TODAY()),"In Progress",Unique_Data[[#This Row],[Due date]]&lt;TODAY(),"Overdue")</f>
        <v>Open</v>
      </c>
      <c r="AJ463" s="33"/>
    </row>
    <row r="464" spans="1:36">
      <c r="A464" s="11">
        <v>1200000216</v>
      </c>
      <c r="B464" s="11" t="s">
        <v>40</v>
      </c>
      <c r="C464" s="11" t="s">
        <v>16</v>
      </c>
      <c r="D464" s="12">
        <v>46217</v>
      </c>
      <c r="E464" s="11" t="s">
        <v>69</v>
      </c>
      <c r="F464"/>
      <c r="G464"/>
      <c r="H464" s="35" t="s">
        <v>140</v>
      </c>
      <c r="I464" s="71">
        <v>46217.285416666666</v>
      </c>
      <c r="J464" s="71">
        <v>46217.310416666667</v>
      </c>
      <c r="K464" s="11">
        <v>0.6</v>
      </c>
      <c r="L464" s="72">
        <v>46204</v>
      </c>
      <c r="M464" s="73">
        <f>_xlfn.ISOWEEKNUM(Unique_Data[[#This Row],[Created On]])</f>
        <v>29</v>
      </c>
      <c r="N464" s="73">
        <f>60*Unique_Data[[#This Row],[Downtime (hr.)]]</f>
        <v>36</v>
      </c>
      <c r="O464" s="73" t="str" cm="1">
        <f t="array" ref="O464">_xlfn.LET(
    _xlpm.text, LOWER(H464),
    _xlpm.keywords, Table2[Keyword],
    _xlpm.score,
        _xlfn.BYROW(_xlpm.keywords,
            _xlfn.LAMBDA(_xlpm.k,
                SUM(--ISNUMBER(SEARCH(_xlfn.TEXTSPLIT(LOWER(_xlpm.k)," "), _xlpm.text)))
            )
        ),
    _xlpm.bestMatch, _xlfn.XMATCH(MAX(_xlpm.score), _xlpm.score),
    IF(MAX(_xlpm.score)=0, "Other", INDEX(_xlpm.keywords, _xlpm.bestMatch))
)</f>
        <v>No Gantry</v>
      </c>
      <c r="P464" s="73" t="str">
        <f>IFERROR(INDEX(Table11[Failure Mode],MATCH(O464,Table11[Keyword],0)),"General Failure Mode")</f>
        <v>Gantry Motion Failure</v>
      </c>
      <c r="Q464" s="74" t="str">
        <f>IFERROR(INDEX(Table12[Failure Effect],MATCH(P464,Table12[Failure Mode],0)),"Operational performance degradation and need for maintenance review.")</f>
        <v>Equipment cannot travel to position, causing job delay, queue buildup, and lower productivity.</v>
      </c>
      <c r="R464" s="73">
        <f>IFERROR(INDEX(Table13[Base Severity],MATCH(C464,Table13[Equipment Class],0)),6)</f>
        <v>8</v>
      </c>
      <c r="S464" s="73">
        <f>IFERROR(INDEX(Table2[Severity],MATCH(O464,Table2[Keyword],0)),0)</f>
        <v>6</v>
      </c>
      <c r="T464" s="73">
        <f>IFERROR(LOOKUP(N464,Table6[Minutes],Table6[Severity]),0)</f>
        <v>5</v>
      </c>
      <c r="U464" s="73">
        <f>MAX(ROUNDUP(AVERAGE(R464,T464),0),Unique_Data[[#This Row],[Keyword Severity]])</f>
        <v>7</v>
      </c>
      <c r="V464" s="73">
        <f>IFERROR(INDEX(Table5[Detectability],MATCH(O464,Table5[Keyword],0)),IFERROR(INDEX(Table13[Default Detectability],MATCH(C464,Table13[Equipment Class],0)),6))</f>
        <v>3</v>
      </c>
      <c r="W464" s="73">
        <f t="shared" si="28"/>
        <v>9</v>
      </c>
      <c r="X464" s="75">
        <f t="shared" si="29"/>
        <v>189</v>
      </c>
      <c r="Y464" s="74" t="str">
        <f>IFERROR(INDEX(Table10[Recommended Action],MATCH(O464,Table10[Keyword],0)),"Review failure &amp; perform RCA")</f>
        <v>Inspect busbar/limit switches, travel drives and interlocks; test inverter and alignment.</v>
      </c>
      <c r="Z464" s="11" t="s">
        <v>14271</v>
      </c>
      <c r="AC464" s="73" t="str">
        <f t="shared" si="30"/>
        <v>Medium</v>
      </c>
      <c r="AD464" s="76">
        <v>46203</v>
      </c>
      <c r="AE464" s="75">
        <f>Unique_Data[[#This Row],[Severity (S)]]</f>
        <v>7</v>
      </c>
      <c r="AF464" s="75" cm="1">
        <f t="array" ref="AF46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64" s="75" cm="1">
        <f t="array" ref="AG46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464" s="75">
        <f t="shared" si="31"/>
        <v>189</v>
      </c>
      <c r="AI464" s="77" t="str" cm="1">
        <f t="array" aca="1" ref="AI464" ca="1">_xlfn.IFS(ISBLANK(Unique_Data[[#This Row],[Updated Action]]),"Open",NOT(ISBLANK(Unique_Data[[#This Row],[Updated Action]])),"Finished",AND(NOT(ISBLANK(Unique_Data[[#This Row],[Updated Action]])),Unique_Data[[#This Row],[Due date]]&gt;=TODAY()),"In Progress",Unique_Data[[#This Row],[Due date]]&lt;TODAY(),"Overdue")</f>
        <v>Open</v>
      </c>
      <c r="AJ464" s="33"/>
    </row>
    <row r="465" spans="1:36">
      <c r="A465" s="11">
        <v>1200000217</v>
      </c>
      <c r="B465" s="11" t="s">
        <v>66</v>
      </c>
      <c r="C465" s="11" t="s">
        <v>16</v>
      </c>
      <c r="D465" s="12">
        <v>46217</v>
      </c>
      <c r="E465" s="11" t="s">
        <v>69</v>
      </c>
      <c r="F465"/>
      <c r="G465"/>
      <c r="H465" s="35" t="s">
        <v>210</v>
      </c>
      <c r="I465" s="71">
        <v>46217.760416666664</v>
      </c>
      <c r="J465" s="71">
        <v>46217.765972222223</v>
      </c>
      <c r="K465" s="11">
        <v>0.13</v>
      </c>
      <c r="L465" s="72">
        <v>46204</v>
      </c>
      <c r="M465" s="73">
        <f>_xlfn.ISOWEEKNUM(Unique_Data[[#This Row],[Created On]])</f>
        <v>29</v>
      </c>
      <c r="N465" s="73">
        <f>60*Unique_Data[[#This Row],[Downtime (hr.)]]</f>
        <v>7.8000000000000007</v>
      </c>
      <c r="O465" s="73" t="str" cm="1">
        <f t="array" ref="O465">_xlfn.LET(
    _xlpm.text, LOWER(H465),
    _xlpm.keywords, Table2[Keyword],
    _xlpm.score,
        _xlfn.BYROW(_xlpm.keywords,
            _xlfn.LAMBDA(_xlpm.k,
                SUM(--ISNUMBER(SEARCH(_xlfn.TEXTSPLIT(LOWER(_xlpm.k)," "), _xlpm.text)))
            )
        ),
    _xlpm.bestMatch, _xlfn.XMATCH(MAX(_xlpm.score), _xlpm.score),
    IF(MAX(_xlpm.score)=0, "Other", INDEX(_xlpm.keywords, _xlpm.bestMatch))
)</f>
        <v>No Control</v>
      </c>
      <c r="P465" s="73" t="str">
        <f>IFERROR(INDEX(Table11[Failure Mode],MATCH(O465,Table11[Keyword],0)),"General Failure Mode")</f>
        <v>Control System Unavailable</v>
      </c>
      <c r="Q465" s="74" t="str">
        <f>IFERROR(INDEX(Table12[Failure Effect],MATCH(P465,Table12[Failure Mode],0)),"Operational performance degradation and need for maintenance review.")</f>
        <v>Loss of command response, unsafe operating condition, and immediate operational downtime.</v>
      </c>
      <c r="R465" s="73">
        <f>IFERROR(INDEX(Table13[Base Severity],MATCH(C465,Table13[Equipment Class],0)),6)</f>
        <v>8</v>
      </c>
      <c r="S465" s="73">
        <f>IFERROR(INDEX(Table2[Severity],MATCH(O465,Table2[Keyword],0)),0)</f>
        <v>6</v>
      </c>
      <c r="T465" s="73">
        <f>IFERROR(LOOKUP(N465,Table6[Minutes],Table6[Severity]),0)</f>
        <v>3</v>
      </c>
      <c r="U465" s="73">
        <f>MAX(ROUNDUP(AVERAGE(R465,T465),0),Unique_Data[[#This Row],[Keyword Severity]])</f>
        <v>6</v>
      </c>
      <c r="V465" s="73">
        <f>IFERROR(INDEX(Table5[Detectability],MATCH(O465,Table5[Keyword],0)),IFERROR(INDEX(Table13[Default Detectability],MATCH(C465,Table13[Equipment Class],0)),6))</f>
        <v>2</v>
      </c>
      <c r="W465" s="73">
        <f t="shared" si="28"/>
        <v>8</v>
      </c>
      <c r="X465" s="75">
        <f t="shared" si="29"/>
        <v>96</v>
      </c>
      <c r="Y465" s="74" t="str">
        <f>IFERROR(INDEX(Table10[Recommended Action],MATCH(O465,Table10[Keyword],0)),"Review failure &amp; perform RCA")</f>
        <v>Check control PLC, HMI comms, E-stop circuits; reload software if needed.</v>
      </c>
      <c r="Z465" s="11" t="s">
        <v>14271</v>
      </c>
      <c r="AC465" s="73" t="str">
        <f t="shared" si="30"/>
        <v>Low</v>
      </c>
      <c r="AD465" s="76"/>
      <c r="AE465" s="75">
        <f>Unique_Data[[#This Row],[Severity (S)]]</f>
        <v>6</v>
      </c>
      <c r="AF465" s="75" cm="1">
        <f t="array" ref="AF46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65" s="75" cm="1">
        <f t="array" ref="AG46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465" s="75">
        <f t="shared" si="31"/>
        <v>96</v>
      </c>
      <c r="AI465" s="77" t="str" cm="1">
        <f t="array" aca="1" ref="AI465" ca="1">_xlfn.IFS(ISBLANK(Unique_Data[[#This Row],[Updated Action]]),"Open",NOT(ISBLANK(Unique_Data[[#This Row],[Updated Action]])),"Finished",AND(NOT(ISBLANK(Unique_Data[[#This Row],[Updated Action]])),Unique_Data[[#This Row],[Due date]]&gt;=TODAY()),"In Progress",Unique_Data[[#This Row],[Due date]]&lt;TODAY(),"Overdue")</f>
        <v>Open</v>
      </c>
      <c r="AJ465" s="33"/>
    </row>
    <row r="466" spans="1:36">
      <c r="A466" s="11">
        <v>1200000218</v>
      </c>
      <c r="B466" s="11" t="s">
        <v>66</v>
      </c>
      <c r="C466" s="11" t="s">
        <v>16</v>
      </c>
      <c r="D466" s="12">
        <v>46218</v>
      </c>
      <c r="E466" s="11" t="s">
        <v>69</v>
      </c>
      <c r="F466"/>
      <c r="G466"/>
      <c r="H466" s="35" t="s">
        <v>387</v>
      </c>
      <c r="I466" s="71">
        <v>46217.913194444445</v>
      </c>
      <c r="J466" s="71">
        <v>46217.925000000003</v>
      </c>
      <c r="K466" s="11">
        <v>0.28000000000000003</v>
      </c>
      <c r="L466" s="72">
        <v>46204</v>
      </c>
      <c r="M466" s="73">
        <f>_xlfn.ISOWEEKNUM(Unique_Data[[#This Row],[Created On]])</f>
        <v>29</v>
      </c>
      <c r="N466" s="73">
        <f>60*Unique_Data[[#This Row],[Downtime (hr.)]]</f>
        <v>16.8</v>
      </c>
      <c r="O466" s="73" t="str" cm="1">
        <f t="array" ref="O466">_xlfn.LET(
    _xlpm.text, LOWER(H466),
    _xlpm.keywords, Table2[Keyword],
    _xlpm.score,
        _xlfn.BYROW(_xlpm.keywords,
            _xlfn.LAMBDA(_xlpm.k,
                SUM(--ISNUMBER(SEARCH(_xlfn.TEXTSPLIT(LOWER(_xlpm.k)," "), _xlpm.text)))
            )
        ),
    _xlpm.bestMatch, _xlfn.XMATCH(MAX(_xlpm.score), _xlpm.score),
    IF(MAX(_xlpm.score)=0, "Other", INDEX(_xlpm.keywords, _xlpm.bestMatch))
)</f>
        <v>Steering</v>
      </c>
      <c r="P466" s="73" t="str">
        <f>IFERROR(INDEX(Table11[Failure Mode],MATCH(O466,Table11[Keyword],0)),"General Failure Mode")</f>
        <v>Steering System Fault</v>
      </c>
      <c r="Q466" s="74" t="str">
        <f>IFERROR(INDEX(Table12[Failure Effect],MATCH(P466,Table12[Failure Mode],0)),"Operational performance degradation and need for maintenance review.")</f>
        <v>Poor maneuverability, travel misalignment, safety risk, and operational delay.</v>
      </c>
      <c r="R466" s="73">
        <f>IFERROR(INDEX(Table13[Base Severity],MATCH(C466,Table13[Equipment Class],0)),6)</f>
        <v>8</v>
      </c>
      <c r="S466" s="73">
        <f>IFERROR(INDEX(Table2[Severity],MATCH(O466,Table2[Keyword],0)),0)</f>
        <v>6</v>
      </c>
      <c r="T466" s="73">
        <f>IFERROR(LOOKUP(N466,Table6[Minutes],Table6[Severity]),0)</f>
        <v>4</v>
      </c>
      <c r="U466" s="73">
        <f>MAX(ROUNDUP(AVERAGE(R466,T466),0),Unique_Data[[#This Row],[Keyword Severity]])</f>
        <v>6</v>
      </c>
      <c r="V466" s="73">
        <f>IFERROR(INDEX(Table5[Detectability],MATCH(O466,Table5[Keyword],0)),IFERROR(INDEX(Table13[Default Detectability],MATCH(C466,Table13[Equipment Class],0)),6))</f>
        <v>2</v>
      </c>
      <c r="W466" s="73">
        <f t="shared" si="28"/>
        <v>5</v>
      </c>
      <c r="X466" s="75">
        <f t="shared" si="29"/>
        <v>60</v>
      </c>
      <c r="Y466" s="74" t="str">
        <f>IFERROR(INDEX(Table10[Recommended Action],MATCH(O466,Table10[Keyword],0)),"Review failure &amp; perform RCA")</f>
        <v>Calibrate auto-steering; inspect linkages/sensors; realign wheels.</v>
      </c>
      <c r="Z466" s="11" t="s">
        <v>14271</v>
      </c>
      <c r="AC466" s="73" t="str">
        <f t="shared" si="30"/>
        <v>Low</v>
      </c>
      <c r="AD466" s="76"/>
      <c r="AE466" s="75">
        <f>Unique_Data[[#This Row],[Severity (S)]]</f>
        <v>6</v>
      </c>
      <c r="AF466" s="75" cm="1">
        <f t="array" ref="AF46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66" s="75" cm="1">
        <f t="array" ref="AG46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66" s="75">
        <f t="shared" si="31"/>
        <v>60</v>
      </c>
      <c r="AI466" s="77" t="str" cm="1">
        <f t="array" aca="1" ref="AI466" ca="1">_xlfn.IFS(ISBLANK(Unique_Data[[#This Row],[Updated Action]]),"Open",NOT(ISBLANK(Unique_Data[[#This Row],[Updated Action]])),"Finished",AND(NOT(ISBLANK(Unique_Data[[#This Row],[Updated Action]])),Unique_Data[[#This Row],[Due date]]&gt;=TODAY()),"In Progress",Unique_Data[[#This Row],[Due date]]&lt;TODAY(),"Overdue")</f>
        <v>Open</v>
      </c>
      <c r="AJ466" s="33"/>
    </row>
    <row r="467" spans="1:36">
      <c r="A467" s="11">
        <v>1200000220</v>
      </c>
      <c r="B467" s="11" t="s">
        <v>15</v>
      </c>
      <c r="C467" s="11" t="s">
        <v>16</v>
      </c>
      <c r="D467" s="12">
        <v>46218</v>
      </c>
      <c r="E467" s="11" t="s">
        <v>69</v>
      </c>
      <c r="F467"/>
      <c r="G467"/>
      <c r="H467" s="35" t="s">
        <v>388</v>
      </c>
      <c r="I467" s="71">
        <v>46218.508333333331</v>
      </c>
      <c r="J467" s="71">
        <v>46218.521527777775</v>
      </c>
      <c r="K467" s="11">
        <v>0.32</v>
      </c>
      <c r="L467" s="72">
        <v>46204</v>
      </c>
      <c r="M467" s="73">
        <f>_xlfn.ISOWEEKNUM(Unique_Data[[#This Row],[Created On]])</f>
        <v>29</v>
      </c>
      <c r="N467" s="73">
        <f>60*Unique_Data[[#This Row],[Downtime (hr.)]]</f>
        <v>19.2</v>
      </c>
      <c r="O467" s="73" t="str" cm="1">
        <f t="array" ref="O467">_xlfn.LET(
    _xlpm.text, LOWER(H467),
    _xlpm.keywords, Table2[Keyword],
    _xlpm.score,
        _xlfn.BYROW(_xlpm.keywords,
            _xlfn.LAMBDA(_xlpm.k,
                SUM(--ISNUMBER(SEARCH(_xlfn.TEXTSPLIT(LOWER(_xlpm.k)," "), _xlpm.text)))
            )
        ),
    _xlpm.bestMatch, _xlfn.XMATCH(MAX(_xlpm.score), _xlpm.score),
    IF(MAX(_xlpm.score)=0, "Other", INDEX(_xlpm.keywords, _xlpm.bestMatch))
)</f>
        <v>Steering</v>
      </c>
      <c r="P467" s="73" t="str">
        <f>IFERROR(INDEX(Table11[Failure Mode],MATCH(O467,Table11[Keyword],0)),"General Failure Mode")</f>
        <v>Steering System Fault</v>
      </c>
      <c r="Q467" s="74" t="str">
        <f>IFERROR(INDEX(Table12[Failure Effect],MATCH(P467,Table12[Failure Mode],0)),"Operational performance degradation and need for maintenance review.")</f>
        <v>Poor maneuverability, travel misalignment, safety risk, and operational delay.</v>
      </c>
      <c r="R467" s="73">
        <f>IFERROR(INDEX(Table13[Base Severity],MATCH(C467,Table13[Equipment Class],0)),6)</f>
        <v>8</v>
      </c>
      <c r="S467" s="73">
        <f>IFERROR(INDEX(Table2[Severity],MATCH(O467,Table2[Keyword],0)),0)</f>
        <v>6</v>
      </c>
      <c r="T467" s="73">
        <f>IFERROR(LOOKUP(N467,Table6[Minutes],Table6[Severity]),0)</f>
        <v>4</v>
      </c>
      <c r="U467" s="73">
        <f>MAX(ROUNDUP(AVERAGE(R467,T467),0),Unique_Data[[#This Row],[Keyword Severity]])</f>
        <v>6</v>
      </c>
      <c r="V467" s="73">
        <f>IFERROR(INDEX(Table5[Detectability],MATCH(O467,Table5[Keyword],0)),IFERROR(INDEX(Table13[Default Detectability],MATCH(C467,Table13[Equipment Class],0)),6))</f>
        <v>2</v>
      </c>
      <c r="W467" s="73">
        <f t="shared" si="28"/>
        <v>3</v>
      </c>
      <c r="X467" s="75">
        <f t="shared" si="29"/>
        <v>36</v>
      </c>
      <c r="Y467" s="74" t="str">
        <f>IFERROR(INDEX(Table10[Recommended Action],MATCH(O467,Table10[Keyword],0)),"Review failure &amp; perform RCA")</f>
        <v>Calibrate auto-steering; inspect linkages/sensors; realign wheels.</v>
      </c>
      <c r="Z467" s="11" t="s">
        <v>14271</v>
      </c>
      <c r="AA467" s="31" t="s">
        <v>14353</v>
      </c>
      <c r="AB467" s="31" t="s">
        <v>14678</v>
      </c>
      <c r="AC467" s="73" t="str">
        <f t="shared" si="30"/>
        <v>Low</v>
      </c>
      <c r="AD467" s="76">
        <v>46203</v>
      </c>
      <c r="AE467" s="75">
        <f>Unique_Data[[#This Row],[Severity (S)]]</f>
        <v>6</v>
      </c>
      <c r="AF467" s="75" cm="1">
        <f t="array" ref="AF46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67" s="75" cm="1">
        <f t="array" ref="AG46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67" s="75">
        <f t="shared" si="31"/>
        <v>36</v>
      </c>
      <c r="AI467" s="77" t="str" cm="1">
        <f t="array" aca="1" ref="AI467" ca="1">_xlfn.IFS(ISBLANK(Unique_Data[[#This Row],[Updated Action]]),"Open",NOT(ISBLANK(Unique_Data[[#This Row],[Updated Action]])),"Finished",AND(NOT(ISBLANK(Unique_Data[[#This Row],[Updated Action]])),Unique_Data[[#This Row],[Due date]]&gt;=TODAY()),"In Progress",Unique_Data[[#This Row],[Due date]]&lt;TODAY(),"Overdue")</f>
        <v>Finished</v>
      </c>
      <c r="AJ467" s="33"/>
    </row>
    <row r="468" spans="1:36">
      <c r="A468" s="11">
        <v>1200000221</v>
      </c>
      <c r="B468" s="11" t="s">
        <v>66</v>
      </c>
      <c r="C468" s="11" t="s">
        <v>16</v>
      </c>
      <c r="D468" s="12">
        <v>46218</v>
      </c>
      <c r="E468" s="11" t="s">
        <v>69</v>
      </c>
      <c r="F468"/>
      <c r="G468"/>
      <c r="H468" s="35" t="s">
        <v>389</v>
      </c>
      <c r="I468" s="71">
        <v>46218.563194444447</v>
      </c>
      <c r="J468" s="71">
        <v>46218.564583333333</v>
      </c>
      <c r="K468" s="11">
        <v>0.03</v>
      </c>
      <c r="L468" s="72">
        <v>46204</v>
      </c>
      <c r="M468" s="73">
        <f>_xlfn.ISOWEEKNUM(Unique_Data[[#This Row],[Created On]])</f>
        <v>29</v>
      </c>
      <c r="N468" s="73">
        <f>60*Unique_Data[[#This Row],[Downtime (hr.)]]</f>
        <v>1.7999999999999998</v>
      </c>
      <c r="O468" s="73" t="str" cm="1">
        <f t="array" ref="O468">_xlfn.LET(
    _xlpm.text, LOWER(H468),
    _xlpm.keywords, Table2[Keyword],
    _xlpm.score,
        _xlfn.BYROW(_xlpm.keywords,
            _xlfn.LAMBDA(_xlpm.k,
                SUM(--ISNUMBER(SEARCH(_xlfn.TEXTSPLIT(LOWER(_xlpm.k)," "), _xlpm.text)))
            )
        ),
    _xlpm.bestMatch, _xlfn.XMATCH(MAX(_xlpm.score), _xlpm.score),
    IF(MAX(_xlpm.score)=0, "Other", INDEX(_xlpm.keywords, _xlpm.bestMatch))
)</f>
        <v>Collision</v>
      </c>
      <c r="P468" s="73" t="str">
        <f>IFERROR(INDEX(Table11[Failure Mode],MATCH(O468,Table11[Keyword],0)),"General Failure Mode")</f>
        <v>Collision / Impact Event</v>
      </c>
      <c r="Q468" s="74" t="str">
        <f>IFERROR(INDEX(Table12[Failure Effect],MATCH(P468,Table12[Failure Mode],0)),"Operational performance degradation and need for maintenance review.")</f>
        <v>Safety risk, structural damage, equipment outage, and possible container handling interruption.</v>
      </c>
      <c r="R468" s="73">
        <f>IFERROR(INDEX(Table13[Base Severity],MATCH(C468,Table13[Equipment Class],0)),6)</f>
        <v>8</v>
      </c>
      <c r="S468" s="73">
        <f>IFERROR(INDEX(Table2[Severity],MATCH(O468,Table2[Keyword],0)),0)</f>
        <v>10</v>
      </c>
      <c r="T468" s="73">
        <f>IFERROR(LOOKUP(N468,Table6[Minutes],Table6[Severity]),0)</f>
        <v>3</v>
      </c>
      <c r="U468" s="73">
        <f>MAX(ROUNDUP(AVERAGE(R468,T468),0),Unique_Data[[#This Row],[Keyword Severity]])</f>
        <v>10</v>
      </c>
      <c r="V468" s="73">
        <f>IFERROR(INDEX(Table5[Detectability],MATCH(O468,Table5[Keyword],0)),IFERROR(INDEX(Table13[Default Detectability],MATCH(C468,Table13[Equipment Class],0)),6))</f>
        <v>5</v>
      </c>
      <c r="W468" s="73">
        <f t="shared" si="28"/>
        <v>1</v>
      </c>
      <c r="X468" s="75">
        <f t="shared" si="29"/>
        <v>50</v>
      </c>
      <c r="Y468" s="74" t="str">
        <f>IFERROR(INDEX(Table10[Recommended Action],MATCH(O468,Table10[Keyword],0)),"Review failure &amp; perform RCA")</f>
        <v>Perform collision RCA, inspect structures and revalidate anti-collision sensors; retrain operators.</v>
      </c>
      <c r="Z468" s="11" t="s">
        <v>14271</v>
      </c>
      <c r="AA468" s="31" t="s">
        <v>14577</v>
      </c>
      <c r="AB468" s="31" t="s">
        <v>14608</v>
      </c>
      <c r="AC468" s="73" t="str">
        <f t="shared" si="30"/>
        <v>Low</v>
      </c>
      <c r="AD468" s="76">
        <v>46203</v>
      </c>
      <c r="AE468" s="75">
        <f>Unique_Data[[#This Row],[Severity (S)]]</f>
        <v>10</v>
      </c>
      <c r="AF468" s="75" cm="1">
        <f t="array" ref="AF46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68" s="75" cm="1">
        <f t="array" ref="AG46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68" s="75">
        <f t="shared" si="31"/>
        <v>50</v>
      </c>
      <c r="AI468" s="77" t="str" cm="1">
        <f t="array" aca="1" ref="AI468" ca="1">_xlfn.IFS(ISBLANK(Unique_Data[[#This Row],[Updated Action]]),"Open",NOT(ISBLANK(Unique_Data[[#This Row],[Updated Action]])),"Finished",AND(NOT(ISBLANK(Unique_Data[[#This Row],[Updated Action]])),Unique_Data[[#This Row],[Due date]]&gt;=TODAY()),"In Progress",Unique_Data[[#This Row],[Due date]]&lt;TODAY(),"Overdue")</f>
        <v>Finished</v>
      </c>
      <c r="AJ468" s="33"/>
    </row>
    <row r="469" spans="1:36">
      <c r="A469" s="11">
        <v>1200000222</v>
      </c>
      <c r="B469" s="11" t="s">
        <v>40</v>
      </c>
      <c r="C469" s="11" t="s">
        <v>16</v>
      </c>
      <c r="D469" s="12">
        <v>46218</v>
      </c>
      <c r="E469" s="11" t="s">
        <v>69</v>
      </c>
      <c r="F469"/>
      <c r="G469"/>
      <c r="H469" s="35" t="s">
        <v>390</v>
      </c>
      <c r="I469" s="71">
        <v>46218.555555555555</v>
      </c>
      <c r="J469" s="71">
        <v>46218.564583333333</v>
      </c>
      <c r="K469" s="11">
        <v>0.22</v>
      </c>
      <c r="L469" s="72">
        <v>46204</v>
      </c>
      <c r="M469" s="73">
        <f>_xlfn.ISOWEEKNUM(Unique_Data[[#This Row],[Created On]])</f>
        <v>29</v>
      </c>
      <c r="N469" s="73">
        <f>60*Unique_Data[[#This Row],[Downtime (hr.)]]</f>
        <v>13.2</v>
      </c>
      <c r="O469" s="73" t="str" cm="1">
        <f t="array" ref="O469">_xlfn.LET(
    _xlpm.text, LOWER(H469),
    _xlpm.keywords, Table2[Keyword],
    _xlpm.score,
        _xlfn.BYROW(_xlpm.keywords,
            _xlfn.LAMBDA(_xlpm.k,
                SUM(--ISNUMBER(SEARCH(_xlfn.TEXTSPLIT(LOWER(_xlpm.k)," "), _xlpm.text)))
            )
        ),
    _xlpm.bestMatch, _xlfn.XMATCH(MAX(_xlpm.score), _xlpm.score),
    IF(MAX(_xlpm.score)=0, "Other", INDEX(_xlpm.keywords, _xlpm.bestMatch))
)</f>
        <v>Other</v>
      </c>
      <c r="P469" s="73" t="str">
        <f>IFERROR(INDEX(Table11[Failure Mode],MATCH(O469,Table11[Keyword],0)),"General Failure Mode")</f>
        <v>General Failure Mode</v>
      </c>
      <c r="Q469" s="74" t="str">
        <f>IFERROR(INDEX(Table12[Failure Effect],MATCH(P469,Table12[Failure Mode],0)),"Operational performance degradation and need for maintenance review.")</f>
        <v>Operational performance degradation and need for maintenance review.</v>
      </c>
      <c r="R469" s="73">
        <f>IFERROR(INDEX(Table13[Base Severity],MATCH(C469,Table13[Equipment Class],0)),6)</f>
        <v>8</v>
      </c>
      <c r="S469" s="73">
        <f>IFERROR(INDEX(Table2[Severity],MATCH(O469,Table2[Keyword],0)),0)</f>
        <v>0</v>
      </c>
      <c r="T469" s="73">
        <f>IFERROR(LOOKUP(N469,Table6[Minutes],Table6[Severity]),0)</f>
        <v>4</v>
      </c>
      <c r="U469" s="73">
        <f>MAX(ROUNDUP(AVERAGE(R469,T469),0),Unique_Data[[#This Row],[Keyword Severity]])</f>
        <v>6</v>
      </c>
      <c r="V469" s="73">
        <f>IFERROR(INDEX(Table5[Detectability],MATCH(O469,Table5[Keyword],0)),IFERROR(INDEX(Table13[Default Detectability],MATCH(C469,Table13[Equipment Class],0)),6))</f>
        <v>5</v>
      </c>
      <c r="W469" s="73">
        <f t="shared" si="28"/>
        <v>4</v>
      </c>
      <c r="X469" s="75">
        <f t="shared" si="29"/>
        <v>120</v>
      </c>
      <c r="Y469" s="74" t="str">
        <f>IFERROR(INDEX(Table10[Recommended Action],MATCH(O469,Table10[Keyword],0)),"Review failure &amp; perform RCA")</f>
        <v>Review failure &amp; perform RCA</v>
      </c>
      <c r="Z469" s="11" t="s">
        <v>14271</v>
      </c>
      <c r="AC469" s="73" t="str">
        <f t="shared" si="30"/>
        <v>Medium</v>
      </c>
      <c r="AD469" s="76"/>
      <c r="AE469" s="75">
        <f>Unique_Data[[#This Row],[Severity (S)]]</f>
        <v>6</v>
      </c>
      <c r="AF469" s="75" cm="1">
        <f t="array" ref="AF46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69" s="75" cm="1">
        <f t="array" ref="AG46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69" s="75">
        <f t="shared" si="31"/>
        <v>120</v>
      </c>
      <c r="AI469" s="77" t="str" cm="1">
        <f t="array" aca="1" ref="AI469" ca="1">_xlfn.IFS(ISBLANK(Unique_Data[[#This Row],[Updated Action]]),"Open",NOT(ISBLANK(Unique_Data[[#This Row],[Updated Action]])),"Finished",AND(NOT(ISBLANK(Unique_Data[[#This Row],[Updated Action]])),Unique_Data[[#This Row],[Due date]]&gt;=TODAY()),"In Progress",Unique_Data[[#This Row],[Due date]]&lt;TODAY(),"Overdue")</f>
        <v>Open</v>
      </c>
      <c r="AJ469" s="33"/>
    </row>
    <row r="470" spans="1:36">
      <c r="A470" s="11">
        <v>1300000312</v>
      </c>
      <c r="B470" s="11" t="s">
        <v>71</v>
      </c>
      <c r="C470" s="11" t="s">
        <v>16</v>
      </c>
      <c r="D470" s="12">
        <v>46218</v>
      </c>
      <c r="E470" s="11" t="s">
        <v>13</v>
      </c>
      <c r="F470"/>
      <c r="G470"/>
      <c r="H470" s="35" t="s">
        <v>391</v>
      </c>
      <c r="I470" s="71">
        <v>46218.602083333331</v>
      </c>
      <c r="J470" s="71">
        <v>46218.60833333333</v>
      </c>
      <c r="K470" s="11">
        <v>0.15</v>
      </c>
      <c r="L470" s="72">
        <v>46204</v>
      </c>
      <c r="M470" s="73">
        <f>_xlfn.ISOWEEKNUM(Unique_Data[[#This Row],[Created On]])</f>
        <v>29</v>
      </c>
      <c r="N470" s="73">
        <f>60*Unique_Data[[#This Row],[Downtime (hr.)]]</f>
        <v>9</v>
      </c>
      <c r="O470" s="73" t="str" cm="1">
        <f t="array" ref="O470">_xlfn.LET(
    _xlpm.text, LOWER(H470),
    _xlpm.keywords, Table2[Keyword],
    _xlpm.score,
        _xlfn.BYROW(_xlpm.keywords,
            _xlfn.LAMBDA(_xlpm.k,
                SUM(--ISNUMBER(SEARCH(_xlfn.TEXTSPLIT(LOWER(_xlpm.k)," "), _xlpm.text)))
            )
        ),
    _xlpm.bestMatch, _xlfn.XMATCH(MAX(_xlpm.score), _xlpm.score),
    IF(MAX(_xlpm.score)=0, "Other", INDEX(_xlpm.keywords, _xlpm.bestMatch))
)</f>
        <v>Other</v>
      </c>
      <c r="P470" s="73" t="str">
        <f>IFERROR(INDEX(Table11[Failure Mode],MATCH(O470,Table11[Keyword],0)),"General Failure Mode")</f>
        <v>General Failure Mode</v>
      </c>
      <c r="Q470" s="74" t="str">
        <f>IFERROR(INDEX(Table12[Failure Effect],MATCH(P470,Table12[Failure Mode],0)),"Operational performance degradation and need for maintenance review.")</f>
        <v>Operational performance degradation and need for maintenance review.</v>
      </c>
      <c r="R470" s="73">
        <f>IFERROR(INDEX(Table13[Base Severity],MATCH(C470,Table13[Equipment Class],0)),6)</f>
        <v>8</v>
      </c>
      <c r="S470" s="73">
        <f>IFERROR(INDEX(Table2[Severity],MATCH(O470,Table2[Keyword],0)),0)</f>
        <v>0</v>
      </c>
      <c r="T470" s="73">
        <f>IFERROR(LOOKUP(N470,Table6[Minutes],Table6[Severity]),0)</f>
        <v>3</v>
      </c>
      <c r="U470" s="73">
        <f>MAX(ROUNDUP(AVERAGE(R470,T470),0),Unique_Data[[#This Row],[Keyword Severity]])</f>
        <v>6</v>
      </c>
      <c r="V470" s="73">
        <f>IFERROR(INDEX(Table5[Detectability],MATCH(O470,Table5[Keyword],0)),IFERROR(INDEX(Table13[Default Detectability],MATCH(C470,Table13[Equipment Class],0)),6))</f>
        <v>5</v>
      </c>
      <c r="W470" s="73">
        <f t="shared" si="28"/>
        <v>3</v>
      </c>
      <c r="X470" s="75">
        <f t="shared" si="29"/>
        <v>90</v>
      </c>
      <c r="Y470" s="74" t="str">
        <f>IFERROR(INDEX(Table10[Recommended Action],MATCH(O470,Table10[Keyword],0)),"Review failure &amp; perform RCA")</f>
        <v>Review failure &amp; perform RCA</v>
      </c>
      <c r="Z470" s="11" t="s">
        <v>14271</v>
      </c>
      <c r="AA470" s="31" t="s">
        <v>14679</v>
      </c>
      <c r="AB470" s="31" t="s">
        <v>14680</v>
      </c>
      <c r="AC470" s="73" t="str">
        <f t="shared" si="30"/>
        <v>Low</v>
      </c>
      <c r="AD470" s="76">
        <v>46031</v>
      </c>
      <c r="AE470" s="75">
        <f>Unique_Data[[#This Row],[Severity (S)]]</f>
        <v>6</v>
      </c>
      <c r="AF470" s="75" cm="1">
        <f t="array" ref="AF47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70" s="75" cm="1">
        <f t="array" ref="AG47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70" s="75">
        <f t="shared" si="31"/>
        <v>12</v>
      </c>
      <c r="AI470" s="77" t="str" cm="1">
        <f t="array" aca="1" ref="AI470" ca="1">_xlfn.IFS(ISBLANK(Unique_Data[[#This Row],[Updated Action]]),"Open",NOT(ISBLANK(Unique_Data[[#This Row],[Updated Action]])),"Finished",AND(NOT(ISBLANK(Unique_Data[[#This Row],[Updated Action]])),Unique_Data[[#This Row],[Due date]]&gt;=TODAY()),"In Progress",Unique_Data[[#This Row],[Due date]]&lt;TODAY(),"Overdue")</f>
        <v>Finished</v>
      </c>
      <c r="AJ470" s="33"/>
    </row>
    <row r="471" spans="1:36">
      <c r="A471" s="11">
        <v>1300000313</v>
      </c>
      <c r="B471" s="11" t="s">
        <v>71</v>
      </c>
      <c r="C471" s="11" t="s">
        <v>16</v>
      </c>
      <c r="D471" s="12">
        <v>46218</v>
      </c>
      <c r="E471" s="11" t="s">
        <v>13</v>
      </c>
      <c r="F471"/>
      <c r="G471"/>
      <c r="H471" s="35" t="s">
        <v>392</v>
      </c>
      <c r="I471" s="71">
        <v>46218.754166666666</v>
      </c>
      <c r="J471" s="71">
        <v>46218.756249999999</v>
      </c>
      <c r="K471" s="11">
        <v>0.05</v>
      </c>
      <c r="L471" s="72">
        <v>46204</v>
      </c>
      <c r="M471" s="73">
        <f>_xlfn.ISOWEEKNUM(Unique_Data[[#This Row],[Created On]])</f>
        <v>29</v>
      </c>
      <c r="N471" s="73">
        <f>60*Unique_Data[[#This Row],[Downtime (hr.)]]</f>
        <v>3</v>
      </c>
      <c r="O471" s="73" t="str" cm="1">
        <f t="array" ref="O471">_xlfn.LET(
    _xlpm.text, LOWER(H471),
    _xlpm.keywords, Table2[Keyword],
    _xlpm.score,
        _xlfn.BYROW(_xlpm.keywords,
            _xlfn.LAMBDA(_xlpm.k,
                SUM(--ISNUMBER(SEARCH(_xlfn.TEXTSPLIT(LOWER(_xlpm.k)," "), _xlpm.text)))
            )
        ),
    _xlpm.bestMatch, _xlfn.XMATCH(MAX(_xlpm.score), _xlpm.score),
    IF(MAX(_xlpm.score)=0, "Other", INDEX(_xlpm.keywords, _xlpm.bestMatch))
)</f>
        <v>CB Trip</v>
      </c>
      <c r="P471" s="73" t="str">
        <f>IFERROR(INDEX(Table11[Failure Mode],MATCH(O471,Table11[Keyword],0)),"General Failure Mode")</f>
        <v>Electrical Protection Trip</v>
      </c>
      <c r="Q471" s="74" t="str">
        <f>IFERROR(INDEX(Table12[Failure Effect],MATCH(P471,Table12[Failure Mode],0)),"Operational performance degradation and need for maintenance review.")</f>
        <v>Circuit isolation, equipment function loss, and recurring stoppage until root cause is removed.</v>
      </c>
      <c r="R471" s="73">
        <f>IFERROR(INDEX(Table13[Base Severity],MATCH(C471,Table13[Equipment Class],0)),6)</f>
        <v>8</v>
      </c>
      <c r="S471" s="73">
        <f>IFERROR(INDEX(Table2[Severity],MATCH(O471,Table2[Keyword],0)),0)</f>
        <v>5</v>
      </c>
      <c r="T471" s="73">
        <f>IFERROR(LOOKUP(N471,Table6[Minutes],Table6[Severity]),0)</f>
        <v>3</v>
      </c>
      <c r="U471" s="73">
        <f>MAX(ROUNDUP(AVERAGE(R471,T471),0),Unique_Data[[#This Row],[Keyword Severity]])</f>
        <v>6</v>
      </c>
      <c r="V471" s="73">
        <f>IFERROR(INDEX(Table5[Detectability],MATCH(O471,Table5[Keyword],0)),IFERROR(INDEX(Table13[Default Detectability],MATCH(C471,Table13[Equipment Class],0)),6))</f>
        <v>3</v>
      </c>
      <c r="W471" s="73">
        <f t="shared" si="28"/>
        <v>1</v>
      </c>
      <c r="X471" s="75">
        <f t="shared" si="29"/>
        <v>18</v>
      </c>
      <c r="Y471" s="74" t="str">
        <f>IFERROR(INDEX(Table10[Recommended Action],MATCH(O471,Table10[Keyword],0)),"Review failure &amp; perform RCA")</f>
        <v>Investigate overload/short; inspect drive and cables; ramp test before release.</v>
      </c>
      <c r="Z471" s="11" t="s">
        <v>14271</v>
      </c>
      <c r="AA471" s="31" t="s">
        <v>285</v>
      </c>
      <c r="AB471" s="31" t="s">
        <v>14608</v>
      </c>
      <c r="AC471" s="73" t="str">
        <f t="shared" si="30"/>
        <v>Low</v>
      </c>
      <c r="AD471" s="76">
        <v>46203</v>
      </c>
      <c r="AE471" s="75">
        <f>Unique_Data[[#This Row],[Severity (S)]]</f>
        <v>6</v>
      </c>
      <c r="AF471" s="75" cm="1">
        <f t="array" ref="AF47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71" s="75" cm="1">
        <f t="array" ref="AG47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71" s="75">
        <f t="shared" si="31"/>
        <v>18</v>
      </c>
      <c r="AI471" s="77" t="str" cm="1">
        <f t="array" aca="1" ref="AI471" ca="1">_xlfn.IFS(ISBLANK(Unique_Data[[#This Row],[Updated Action]]),"Open",NOT(ISBLANK(Unique_Data[[#This Row],[Updated Action]])),"Finished",AND(NOT(ISBLANK(Unique_Data[[#This Row],[Updated Action]])),Unique_Data[[#This Row],[Due date]]&gt;=TODAY()),"In Progress",Unique_Data[[#This Row],[Due date]]&lt;TODAY(),"Overdue")</f>
        <v>Finished</v>
      </c>
      <c r="AJ471" s="33"/>
    </row>
    <row r="472" spans="1:36">
      <c r="A472" s="11">
        <v>1300000314</v>
      </c>
      <c r="B472" s="11" t="s">
        <v>87</v>
      </c>
      <c r="C472" s="11" t="s">
        <v>16</v>
      </c>
      <c r="D472" s="12">
        <v>46218</v>
      </c>
      <c r="E472" s="11" t="s">
        <v>13</v>
      </c>
      <c r="F472"/>
      <c r="G472"/>
      <c r="H472" s="35" t="s">
        <v>393</v>
      </c>
      <c r="I472" s="71">
        <v>46218.744444444441</v>
      </c>
      <c r="J472" s="71">
        <v>46218.754861111112</v>
      </c>
      <c r="K472" s="11">
        <v>0.25</v>
      </c>
      <c r="L472" s="72">
        <v>46204</v>
      </c>
      <c r="M472" s="73">
        <f>_xlfn.ISOWEEKNUM(Unique_Data[[#This Row],[Created On]])</f>
        <v>29</v>
      </c>
      <c r="N472" s="73">
        <f>60*Unique_Data[[#This Row],[Downtime (hr.)]]</f>
        <v>15</v>
      </c>
      <c r="O472" s="73" t="str" cm="1">
        <f t="array" ref="O472">_xlfn.LET(
    _xlpm.text, LOWER(H472),
    _xlpm.keywords, Table2[Keyword],
    _xlpm.score,
        _xlfn.BYROW(_xlpm.keywords,
            _xlfn.LAMBDA(_xlpm.k,
                SUM(--ISNUMBER(SEARCH(_xlfn.TEXTSPLIT(LOWER(_xlpm.k)," "), _xlpm.text)))
            )
        ),
    _xlpm.bestMatch, _xlfn.XMATCH(MAX(_xlpm.score), _xlpm.score),
    IF(MAX(_xlpm.score)=0, "Other", INDEX(_xlpm.keywords, _xlpm.bestMatch))
)</f>
        <v>Other</v>
      </c>
      <c r="P472" s="73" t="str">
        <f>IFERROR(INDEX(Table11[Failure Mode],MATCH(O472,Table11[Keyword],0)),"General Failure Mode")</f>
        <v>General Failure Mode</v>
      </c>
      <c r="Q472" s="74" t="str">
        <f>IFERROR(INDEX(Table12[Failure Effect],MATCH(P472,Table12[Failure Mode],0)),"Operational performance degradation and need for maintenance review.")</f>
        <v>Operational performance degradation and need for maintenance review.</v>
      </c>
      <c r="R472" s="73">
        <f>IFERROR(INDEX(Table13[Base Severity],MATCH(C472,Table13[Equipment Class],0)),6)</f>
        <v>8</v>
      </c>
      <c r="S472" s="73">
        <f>IFERROR(INDEX(Table2[Severity],MATCH(O472,Table2[Keyword],0)),0)</f>
        <v>0</v>
      </c>
      <c r="T472" s="73">
        <f>IFERROR(LOOKUP(N472,Table6[Minutes],Table6[Severity]),0)</f>
        <v>4</v>
      </c>
      <c r="U472" s="73">
        <f>MAX(ROUNDUP(AVERAGE(R472,T472),0),Unique_Data[[#This Row],[Keyword Severity]])</f>
        <v>6</v>
      </c>
      <c r="V472" s="73">
        <f>IFERROR(INDEX(Table5[Detectability],MATCH(O472,Table5[Keyword],0)),IFERROR(INDEX(Table13[Default Detectability],MATCH(C472,Table13[Equipment Class],0)),6))</f>
        <v>5</v>
      </c>
      <c r="W472" s="73">
        <f t="shared" si="28"/>
        <v>3</v>
      </c>
      <c r="X472" s="75">
        <f t="shared" si="29"/>
        <v>90</v>
      </c>
      <c r="Y472" s="74" t="str">
        <f>IFERROR(INDEX(Table10[Recommended Action],MATCH(O472,Table10[Keyword],0)),"Review failure &amp; perform RCA")</f>
        <v>Review failure &amp; perform RCA</v>
      </c>
      <c r="Z472" s="11" t="s">
        <v>14271</v>
      </c>
      <c r="AC472" s="73" t="str">
        <f t="shared" si="30"/>
        <v>Low</v>
      </c>
      <c r="AD472" s="76"/>
      <c r="AE472" s="75">
        <f>Unique_Data[[#This Row],[Severity (S)]]</f>
        <v>6</v>
      </c>
      <c r="AF472" s="75" cm="1">
        <f t="array" ref="AF47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72" s="75" cm="1">
        <f t="array" ref="AG47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72" s="75">
        <f t="shared" si="31"/>
        <v>90</v>
      </c>
      <c r="AI472" s="77" t="str" cm="1">
        <f t="array" aca="1" ref="AI472" ca="1">_xlfn.IFS(ISBLANK(Unique_Data[[#This Row],[Updated Action]]),"Open",NOT(ISBLANK(Unique_Data[[#This Row],[Updated Action]])),"Finished",AND(NOT(ISBLANK(Unique_Data[[#This Row],[Updated Action]])),Unique_Data[[#This Row],[Due date]]&gt;=TODAY()),"In Progress",Unique_Data[[#This Row],[Due date]]&lt;TODAY(),"Overdue")</f>
        <v>Open</v>
      </c>
      <c r="AJ472" s="33"/>
    </row>
    <row r="473" spans="1:36">
      <c r="A473" s="11">
        <v>1200000224</v>
      </c>
      <c r="B473" s="11" t="s">
        <v>114</v>
      </c>
      <c r="C473" s="11" t="s">
        <v>16</v>
      </c>
      <c r="D473" s="12">
        <v>46219</v>
      </c>
      <c r="E473" s="11" t="s">
        <v>69</v>
      </c>
      <c r="F473"/>
      <c r="G473"/>
      <c r="H473" s="35" t="s">
        <v>119</v>
      </c>
      <c r="I473" s="71">
        <v>46218.795138888891</v>
      </c>
      <c r="J473" s="71">
        <v>46218.8</v>
      </c>
      <c r="K473" s="11">
        <v>0.12</v>
      </c>
      <c r="L473" s="72">
        <v>46204</v>
      </c>
      <c r="M473" s="73">
        <f>_xlfn.ISOWEEKNUM(Unique_Data[[#This Row],[Created On]])</f>
        <v>29</v>
      </c>
      <c r="N473" s="73">
        <f>60*Unique_Data[[#This Row],[Downtime (hr.)]]</f>
        <v>7.1999999999999993</v>
      </c>
      <c r="O473" s="73" t="str" cm="1">
        <f t="array" ref="O473">_xlfn.LET(
    _xlpm.text, LOWER(H473),
    _xlpm.keywords, Table2[Keyword],
    _xlpm.score,
        _xlfn.BYROW(_xlpm.keywords,
            _xlfn.LAMBDA(_xlpm.k,
                SUM(--ISNUMBER(SEARCH(_xlfn.TEXTSPLIT(LOWER(_xlpm.k)," "), _xlpm.text)))
            )
        ),
    _xlpm.bestMatch, _xlfn.XMATCH(MAX(_xlpm.score), _xlpm.score),
    IF(MAX(_xlpm.score)=0, "Other", INDEX(_xlpm.keywords, _xlpm.bestMatch))
)</f>
        <v>No Gantry</v>
      </c>
      <c r="P473" s="73" t="str">
        <f>IFERROR(INDEX(Table11[Failure Mode],MATCH(O473,Table11[Keyword],0)),"General Failure Mode")</f>
        <v>Gantry Motion Failure</v>
      </c>
      <c r="Q473" s="74" t="str">
        <f>IFERROR(INDEX(Table12[Failure Effect],MATCH(P473,Table12[Failure Mode],0)),"Operational performance degradation and need for maintenance review.")</f>
        <v>Equipment cannot travel to position, causing job delay, queue buildup, and lower productivity.</v>
      </c>
      <c r="R473" s="73">
        <f>IFERROR(INDEX(Table13[Base Severity],MATCH(C473,Table13[Equipment Class],0)),6)</f>
        <v>8</v>
      </c>
      <c r="S473" s="73">
        <f>IFERROR(INDEX(Table2[Severity],MATCH(O473,Table2[Keyword],0)),0)</f>
        <v>6</v>
      </c>
      <c r="T473" s="73">
        <f>IFERROR(LOOKUP(N473,Table6[Minutes],Table6[Severity]),0)</f>
        <v>3</v>
      </c>
      <c r="U473" s="73">
        <f>MAX(ROUNDUP(AVERAGE(R473,T473),0),Unique_Data[[#This Row],[Keyword Severity]])</f>
        <v>6</v>
      </c>
      <c r="V473" s="73">
        <f>IFERROR(INDEX(Table5[Detectability],MATCH(O473,Table5[Keyword],0)),IFERROR(INDEX(Table13[Default Detectability],MATCH(C473,Table13[Equipment Class],0)),6))</f>
        <v>3</v>
      </c>
      <c r="W473" s="73">
        <f t="shared" si="28"/>
        <v>8</v>
      </c>
      <c r="X473" s="75">
        <f t="shared" si="29"/>
        <v>144</v>
      </c>
      <c r="Y473" s="74" t="str">
        <f>IFERROR(INDEX(Table10[Recommended Action],MATCH(O473,Table10[Keyword],0)),"Review failure &amp; perform RCA")</f>
        <v>Inspect busbar/limit switches, travel drives and interlocks; test inverter and alignment.</v>
      </c>
      <c r="Z473" s="11" t="s">
        <v>14271</v>
      </c>
      <c r="AC473" s="73" t="str">
        <f t="shared" si="30"/>
        <v>Medium</v>
      </c>
      <c r="AD473" s="76"/>
      <c r="AE473" s="75">
        <f>Unique_Data[[#This Row],[Severity (S)]]</f>
        <v>6</v>
      </c>
      <c r="AF473" s="75" cm="1">
        <f t="array" ref="AF47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73" s="75" cm="1">
        <f t="array" ref="AG47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473" s="75">
        <f t="shared" si="31"/>
        <v>144</v>
      </c>
      <c r="AI473" s="77" t="str" cm="1">
        <f t="array" aca="1" ref="AI473" ca="1">_xlfn.IFS(ISBLANK(Unique_Data[[#This Row],[Updated Action]]),"Open",NOT(ISBLANK(Unique_Data[[#This Row],[Updated Action]])),"Finished",AND(NOT(ISBLANK(Unique_Data[[#This Row],[Updated Action]])),Unique_Data[[#This Row],[Due date]]&gt;=TODAY()),"In Progress",Unique_Data[[#This Row],[Due date]]&lt;TODAY(),"Overdue")</f>
        <v>Open</v>
      </c>
      <c r="AJ473" s="33"/>
    </row>
    <row r="474" spans="1:36">
      <c r="A474" s="11">
        <v>1200000226</v>
      </c>
      <c r="B474" s="11" t="s">
        <v>27</v>
      </c>
      <c r="C474" s="11" t="s">
        <v>12</v>
      </c>
      <c r="D474" s="12">
        <v>46219</v>
      </c>
      <c r="E474" s="11" t="s">
        <v>69</v>
      </c>
      <c r="F474"/>
      <c r="G474"/>
      <c r="H474" s="35" t="s">
        <v>394</v>
      </c>
      <c r="I474" s="71">
        <v>46218.966666666667</v>
      </c>
      <c r="J474" s="71">
        <v>46218.974999999999</v>
      </c>
      <c r="K474" s="11">
        <v>0.2</v>
      </c>
      <c r="L474" s="72">
        <v>46204</v>
      </c>
      <c r="M474" s="73">
        <f>_xlfn.ISOWEEKNUM(Unique_Data[[#This Row],[Created On]])</f>
        <v>29</v>
      </c>
      <c r="N474" s="73">
        <f>60*Unique_Data[[#This Row],[Downtime (hr.)]]</f>
        <v>12</v>
      </c>
      <c r="O474" s="73" t="str" cm="1">
        <f t="array" ref="O474">_xlfn.LET(
    _xlpm.text, LOWER(H474),
    _xlpm.keywords, Table2[Keyword],
    _xlpm.score,
        _xlfn.BYROW(_xlpm.keywords,
            _xlfn.LAMBDA(_xlpm.k,
                SUM(--ISNUMBER(SEARCH(_xlfn.TEXTSPLIT(LOWER(_xlpm.k)," "), _xlpm.text)))
            )
        ),
    _xlpm.bestMatch, _xlfn.XMATCH(MAX(_xlpm.score), _xlpm.score),
    IF(MAX(_xlpm.score)=0, "Other", INDEX(_xlpm.keywords, _xlpm.bestMatch))
)</f>
        <v>No Trolley</v>
      </c>
      <c r="P474" s="73" t="str">
        <f>IFERROR(INDEX(Table11[Failure Mode],MATCH(O474,Table11[Keyword],0)),"General Failure Mode")</f>
        <v>Trolley Motion Failure</v>
      </c>
      <c r="Q474" s="74" t="str">
        <f>IFERROR(INDEX(Table12[Failure Effect],MATCH(P474,Table12[Failure Mode],0)),"Operational performance degradation and need for maintenance review.")</f>
        <v>Inability to position spreader correctly, cycle interruption, and handling delay.</v>
      </c>
      <c r="R474" s="73">
        <f>IFERROR(INDEX(Table13[Base Severity],MATCH(C474,Table13[Equipment Class],0)),6)</f>
        <v>9</v>
      </c>
      <c r="S474" s="73">
        <f>IFERROR(INDEX(Table2[Severity],MATCH(O474,Table2[Keyword],0)),0)</f>
        <v>6</v>
      </c>
      <c r="T474" s="73">
        <f>IFERROR(LOOKUP(N474,Table6[Minutes],Table6[Severity]),0)</f>
        <v>4</v>
      </c>
      <c r="U474" s="73">
        <f>MAX(ROUNDUP(AVERAGE(R474,T474),0),Unique_Data[[#This Row],[Keyword Severity]])</f>
        <v>7</v>
      </c>
      <c r="V474" s="73">
        <f>IFERROR(INDEX(Table5[Detectability],MATCH(O474,Table5[Keyword],0)),IFERROR(INDEX(Table13[Default Detectability],MATCH(C474,Table13[Equipment Class],0)),6))</f>
        <v>3</v>
      </c>
      <c r="W474" s="73">
        <f t="shared" si="28"/>
        <v>3</v>
      </c>
      <c r="X474" s="75">
        <f t="shared" si="29"/>
        <v>63</v>
      </c>
      <c r="Y474" s="74" t="str">
        <f>IFERROR(INDEX(Table10[Recommended Action],MATCH(O474,Table10[Keyword],0)),"Review failure &amp; perform RCA")</f>
        <v>Inspect trolley drives, cable reels and limit switches; test trolley inverter.</v>
      </c>
      <c r="Z474" s="11" t="s">
        <v>14271</v>
      </c>
      <c r="AA474" s="31" t="s">
        <v>14681</v>
      </c>
      <c r="AB474" s="31" t="s">
        <v>14346</v>
      </c>
      <c r="AC474" s="73" t="str">
        <f t="shared" si="30"/>
        <v>Low</v>
      </c>
      <c r="AD474" s="76">
        <v>46203</v>
      </c>
      <c r="AE474" s="75">
        <f>Unique_Data[[#This Row],[Severity (S)]]</f>
        <v>7</v>
      </c>
      <c r="AF474" s="75" cm="1">
        <f t="array" ref="AF47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74" s="75" cm="1">
        <f t="array" ref="AG47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74" s="75">
        <f t="shared" si="31"/>
        <v>7</v>
      </c>
      <c r="AI474" s="77" t="str" cm="1">
        <f t="array" aca="1" ref="AI474" ca="1">_xlfn.IFS(ISBLANK(Unique_Data[[#This Row],[Updated Action]]),"Open",NOT(ISBLANK(Unique_Data[[#This Row],[Updated Action]])),"Finished",AND(NOT(ISBLANK(Unique_Data[[#This Row],[Updated Action]])),Unique_Data[[#This Row],[Due date]]&gt;=TODAY()),"In Progress",Unique_Data[[#This Row],[Due date]]&lt;TODAY(),"Overdue")</f>
        <v>Finished</v>
      </c>
      <c r="AJ474" s="33"/>
    </row>
    <row r="475" spans="1:36">
      <c r="A475" s="11">
        <v>1300000315</v>
      </c>
      <c r="B475" s="11" t="s">
        <v>51</v>
      </c>
      <c r="C475" s="11" t="s">
        <v>16</v>
      </c>
      <c r="D475" s="12">
        <v>46219</v>
      </c>
      <c r="E475" s="11" t="s">
        <v>13</v>
      </c>
      <c r="F475"/>
      <c r="G475"/>
      <c r="H475" s="35" t="s">
        <v>395</v>
      </c>
      <c r="I475" s="71">
        <v>46218.973611111112</v>
      </c>
      <c r="J475" s="71">
        <v>46218.977777777778</v>
      </c>
      <c r="K475" s="11">
        <v>0.1</v>
      </c>
      <c r="L475" s="72">
        <v>46204</v>
      </c>
      <c r="M475" s="73">
        <f>_xlfn.ISOWEEKNUM(Unique_Data[[#This Row],[Created On]])</f>
        <v>29</v>
      </c>
      <c r="N475" s="73">
        <f>60*Unique_Data[[#This Row],[Downtime (hr.)]]</f>
        <v>6</v>
      </c>
      <c r="O475" s="73" t="str" cm="1">
        <f t="array" ref="O475">_xlfn.LET(
    _xlpm.text, LOWER(H475),
    _xlpm.keywords, Table2[Keyword],
    _xlpm.score,
        _xlfn.BYROW(_xlpm.keywords,
            _xlfn.LAMBDA(_xlpm.k,
                SUM(--ISNUMBER(SEARCH(_xlfn.TEXTSPLIT(LOWER(_xlpm.k)," "), _xlpm.text)))
            )
        ),
    _xlpm.bestMatch, _xlfn.XMATCH(MAX(_xlpm.score), _xlpm.score),
    IF(MAX(_xlpm.score)=0, "Other", INDEX(_xlpm.keywords, _xlpm.bestMatch))
)</f>
        <v>No Diesel</v>
      </c>
      <c r="P475" s="73" t="str">
        <f>IFERROR(INDEX(Table11[Failure Mode],MATCH(O475,Table11[Keyword],0)),"General Failure Mode")</f>
        <v>Diesel Engine Unavailable</v>
      </c>
      <c r="Q475" s="74" t="str">
        <f>IFERROR(INDEX(Table12[Failure Effect],MATCH(P475,Table12[Failure Mode],0)),"Operational performance degradation and need for maintenance review.")</f>
        <v>Machine unavailable for service, immediate downtime, and possible operational backlog.</v>
      </c>
      <c r="R475" s="73">
        <f>IFERROR(INDEX(Table13[Base Severity],MATCH(C475,Table13[Equipment Class],0)),6)</f>
        <v>8</v>
      </c>
      <c r="S475" s="73">
        <f>IFERROR(INDEX(Table2[Severity],MATCH(O475,Table2[Keyword],0)),0)</f>
        <v>6</v>
      </c>
      <c r="T475" s="73">
        <f>IFERROR(LOOKUP(N475,Table6[Minutes],Table6[Severity]),0)</f>
        <v>3</v>
      </c>
      <c r="U475" s="73">
        <f>MAX(ROUNDUP(AVERAGE(R475,T475),0),Unique_Data[[#This Row],[Keyword Severity]])</f>
        <v>6</v>
      </c>
      <c r="V475" s="73">
        <f>IFERROR(INDEX(Table5[Detectability],MATCH(O475,Table5[Keyword],0)),IFERROR(INDEX(Table13[Default Detectability],MATCH(C475,Table13[Equipment Class],0)),6))</f>
        <v>4</v>
      </c>
      <c r="W475" s="73">
        <f t="shared" si="28"/>
        <v>2</v>
      </c>
      <c r="X475" s="75">
        <f t="shared" si="29"/>
        <v>48</v>
      </c>
      <c r="Y475" s="74" t="str">
        <f>IFERROR(INDEX(Table10[Recommended Action],MATCH(O475,Table10[Keyword],0)),"Review failure &amp; perform RCA")</f>
        <v>Check battery/ECU/priming; verify fuel line and filters; test starter circuit.</v>
      </c>
      <c r="Z475" s="11" t="s">
        <v>14271</v>
      </c>
      <c r="AC475" s="73" t="str">
        <f t="shared" si="30"/>
        <v>Low</v>
      </c>
      <c r="AD475" s="76"/>
      <c r="AE475" s="75">
        <f>Unique_Data[[#This Row],[Severity (S)]]</f>
        <v>6</v>
      </c>
      <c r="AF475" s="75" cm="1">
        <f t="array" ref="AF47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75" s="75" cm="1">
        <f t="array" ref="AG47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75" s="75">
        <f t="shared" si="31"/>
        <v>48</v>
      </c>
      <c r="AI475" s="77" t="str" cm="1">
        <f t="array" aca="1" ref="AI475" ca="1">_xlfn.IFS(ISBLANK(Unique_Data[[#This Row],[Updated Action]]),"Open",NOT(ISBLANK(Unique_Data[[#This Row],[Updated Action]])),"Finished",AND(NOT(ISBLANK(Unique_Data[[#This Row],[Updated Action]])),Unique_Data[[#This Row],[Due date]]&gt;=TODAY()),"In Progress",Unique_Data[[#This Row],[Due date]]&lt;TODAY(),"Overdue")</f>
        <v>Open</v>
      </c>
      <c r="AJ475" s="33"/>
    </row>
    <row r="476" spans="1:36">
      <c r="A476" s="11">
        <v>1200000227</v>
      </c>
      <c r="B476" s="11" t="s">
        <v>95</v>
      </c>
      <c r="C476" s="11" t="s">
        <v>16</v>
      </c>
      <c r="D476" s="12">
        <v>46219</v>
      </c>
      <c r="E476" s="11" t="s">
        <v>69</v>
      </c>
      <c r="F476"/>
      <c r="G476"/>
      <c r="H476" s="35" t="s">
        <v>396</v>
      </c>
      <c r="I476" s="71">
        <v>46218.992361111108</v>
      </c>
      <c r="J476" s="71">
        <v>46218.995833333334</v>
      </c>
      <c r="K476" s="11">
        <v>0.08</v>
      </c>
      <c r="L476" s="72">
        <v>46204</v>
      </c>
      <c r="M476" s="73">
        <f>_xlfn.ISOWEEKNUM(Unique_Data[[#This Row],[Created On]])</f>
        <v>29</v>
      </c>
      <c r="N476" s="73">
        <f>60*Unique_Data[[#This Row],[Downtime (hr.)]]</f>
        <v>4.8</v>
      </c>
      <c r="O476" s="73" t="str" cm="1">
        <f t="array" ref="O476">_xlfn.LET(
    _xlpm.text, LOWER(H476),
    _xlpm.keywords, Table2[Keyword],
    _xlpm.score,
        _xlfn.BYROW(_xlpm.keywords,
            _xlfn.LAMBDA(_xlpm.k,
                SUM(--ISNUMBER(SEARCH(_xlfn.TEXTSPLIT(LOWER(_xlpm.k)," "), _xlpm.text)))
            )
        ),
    _xlpm.bestMatch, _xlfn.XMATCH(MAX(_xlpm.score), _xlpm.score),
    IF(MAX(_xlpm.score)=0, "Other", INDEX(_xlpm.keywords, _xlpm.bestMatch))
)</f>
        <v>No Gantry</v>
      </c>
      <c r="P476" s="73" t="str">
        <f>IFERROR(INDEX(Table11[Failure Mode],MATCH(O476,Table11[Keyword],0)),"General Failure Mode")</f>
        <v>Gantry Motion Failure</v>
      </c>
      <c r="Q476" s="74" t="str">
        <f>IFERROR(INDEX(Table12[Failure Effect],MATCH(P476,Table12[Failure Mode],0)),"Operational performance degradation and need for maintenance review.")</f>
        <v>Equipment cannot travel to position, causing job delay, queue buildup, and lower productivity.</v>
      </c>
      <c r="R476" s="73">
        <f>IFERROR(INDEX(Table13[Base Severity],MATCH(C476,Table13[Equipment Class],0)),6)</f>
        <v>8</v>
      </c>
      <c r="S476" s="73">
        <f>IFERROR(INDEX(Table2[Severity],MATCH(O476,Table2[Keyword],0)),0)</f>
        <v>6</v>
      </c>
      <c r="T476" s="73">
        <f>IFERROR(LOOKUP(N476,Table6[Minutes],Table6[Severity]),0)</f>
        <v>3</v>
      </c>
      <c r="U476" s="73">
        <f>MAX(ROUNDUP(AVERAGE(R476,T476),0),Unique_Data[[#This Row],[Keyword Severity]])</f>
        <v>6</v>
      </c>
      <c r="V476" s="73">
        <f>IFERROR(INDEX(Table5[Detectability],MATCH(O476,Table5[Keyword],0)),IFERROR(INDEX(Table13[Default Detectability],MATCH(C476,Table13[Equipment Class],0)),6))</f>
        <v>3</v>
      </c>
      <c r="W476" s="73">
        <f t="shared" si="28"/>
        <v>7</v>
      </c>
      <c r="X476" s="75">
        <f t="shared" si="29"/>
        <v>126</v>
      </c>
      <c r="Y476" s="74" t="str">
        <f>IFERROR(INDEX(Table10[Recommended Action],MATCH(O476,Table10[Keyword],0)),"Review failure &amp; perform RCA")</f>
        <v>Inspect busbar/limit switches, travel drives and interlocks; test inverter and alignment.</v>
      </c>
      <c r="Z476" s="11" t="s">
        <v>14271</v>
      </c>
      <c r="AC476" s="73" t="str">
        <f t="shared" si="30"/>
        <v>Medium</v>
      </c>
      <c r="AD476" s="76"/>
      <c r="AE476" s="75">
        <f>Unique_Data[[#This Row],[Severity (S)]]</f>
        <v>6</v>
      </c>
      <c r="AF476" s="75" cm="1">
        <f t="array" ref="AF47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76" s="75" cm="1">
        <f t="array" ref="AG47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476" s="75">
        <f t="shared" si="31"/>
        <v>126</v>
      </c>
      <c r="AI476" s="77" t="str" cm="1">
        <f t="array" aca="1" ref="AI476" ca="1">_xlfn.IFS(ISBLANK(Unique_Data[[#This Row],[Updated Action]]),"Open",NOT(ISBLANK(Unique_Data[[#This Row],[Updated Action]])),"Finished",AND(NOT(ISBLANK(Unique_Data[[#This Row],[Updated Action]])),Unique_Data[[#This Row],[Due date]]&gt;=TODAY()),"In Progress",Unique_Data[[#This Row],[Due date]]&lt;TODAY(),"Overdue")</f>
        <v>Open</v>
      </c>
      <c r="AJ476" s="33"/>
    </row>
    <row r="477" spans="1:36">
      <c r="A477" s="11">
        <v>1300000316</v>
      </c>
      <c r="B477" s="11" t="s">
        <v>27</v>
      </c>
      <c r="C477" s="11" t="s">
        <v>12</v>
      </c>
      <c r="D477" s="12">
        <v>46219</v>
      </c>
      <c r="E477" s="11" t="s">
        <v>13</v>
      </c>
      <c r="F477"/>
      <c r="G477"/>
      <c r="H477" s="35" t="s">
        <v>397</v>
      </c>
      <c r="I477" s="71">
        <v>46219.375</v>
      </c>
      <c r="J477" s="71">
        <v>46219.381944444445</v>
      </c>
      <c r="K477" s="11">
        <v>0.17</v>
      </c>
      <c r="L477" s="72">
        <v>46204</v>
      </c>
      <c r="M477" s="73">
        <f>_xlfn.ISOWEEKNUM(Unique_Data[[#This Row],[Created On]])</f>
        <v>29</v>
      </c>
      <c r="N477" s="73">
        <f>60*Unique_Data[[#This Row],[Downtime (hr.)]]</f>
        <v>10.200000000000001</v>
      </c>
      <c r="O477" s="73" t="str" cm="1">
        <f t="array" ref="O477">_xlfn.LET(
    _xlpm.text, LOWER(H477),
    _xlpm.keywords, Table2[Keyword],
    _xlpm.score,
        _xlfn.BYROW(_xlpm.keywords,
            _xlfn.LAMBDA(_xlpm.k,
                SUM(--ISNUMBER(SEARCH(_xlfn.TEXTSPLIT(LOWER(_xlpm.k)," "), _xlpm.text)))
            )
        ),
    _xlpm.bestMatch, _xlfn.XMATCH(MAX(_xlpm.score), _xlpm.score),
    IF(MAX(_xlpm.score)=0, "Other", INDEX(_xlpm.keywords, _xlpm.bestMatch))
)</f>
        <v>Other</v>
      </c>
      <c r="P477" s="73" t="str">
        <f>IFERROR(INDEX(Table11[Failure Mode],MATCH(O477,Table11[Keyword],0)),"General Failure Mode")</f>
        <v>General Failure Mode</v>
      </c>
      <c r="Q477" s="74" t="str">
        <f>IFERROR(INDEX(Table12[Failure Effect],MATCH(P477,Table12[Failure Mode],0)),"Operational performance degradation and need for maintenance review.")</f>
        <v>Operational performance degradation and need for maintenance review.</v>
      </c>
      <c r="R477" s="73">
        <f>IFERROR(INDEX(Table13[Base Severity],MATCH(C477,Table13[Equipment Class],0)),6)</f>
        <v>9</v>
      </c>
      <c r="S477" s="73">
        <f>IFERROR(INDEX(Table2[Severity],MATCH(O477,Table2[Keyword],0)),0)</f>
        <v>0</v>
      </c>
      <c r="T477" s="73">
        <f>IFERROR(LOOKUP(N477,Table6[Minutes],Table6[Severity]),0)</f>
        <v>4</v>
      </c>
      <c r="U477" s="73">
        <f>MAX(ROUNDUP(AVERAGE(R477,T477),0),Unique_Data[[#This Row],[Keyword Severity]])</f>
        <v>7</v>
      </c>
      <c r="V477" s="73">
        <f>IFERROR(INDEX(Table5[Detectability],MATCH(O477,Table5[Keyword],0)),IFERROR(INDEX(Table13[Default Detectability],MATCH(C477,Table13[Equipment Class],0)),6))</f>
        <v>4</v>
      </c>
      <c r="W477" s="73">
        <f t="shared" si="28"/>
        <v>5</v>
      </c>
      <c r="X477" s="75">
        <f t="shared" si="29"/>
        <v>140</v>
      </c>
      <c r="Y477" s="74" t="str">
        <f>IFERROR(INDEX(Table10[Recommended Action],MATCH(O477,Table10[Keyword],0)),"Review failure &amp; perform RCA")</f>
        <v>Review failure &amp; perform RCA</v>
      </c>
      <c r="Z477" s="11" t="s">
        <v>14271</v>
      </c>
      <c r="AA477" s="31" t="s">
        <v>14682</v>
      </c>
      <c r="AB477" s="31" t="s">
        <v>14631</v>
      </c>
      <c r="AC477" s="73" t="str">
        <f t="shared" si="30"/>
        <v>Medium</v>
      </c>
      <c r="AD477" s="76">
        <v>46203</v>
      </c>
      <c r="AE477" s="75">
        <f>Unique_Data[[#This Row],[Severity (S)]]</f>
        <v>7</v>
      </c>
      <c r="AF477" s="75" cm="1">
        <f t="array" ref="AF47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77" s="75" cm="1">
        <f t="array" ref="AG47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77" s="75">
        <f t="shared" si="31"/>
        <v>42</v>
      </c>
      <c r="AI477" s="77" t="str" cm="1">
        <f t="array" aca="1" ref="AI477" ca="1">_xlfn.IFS(ISBLANK(Unique_Data[[#This Row],[Updated Action]]),"Open",NOT(ISBLANK(Unique_Data[[#This Row],[Updated Action]])),"Finished",AND(NOT(ISBLANK(Unique_Data[[#This Row],[Updated Action]])),Unique_Data[[#This Row],[Due date]]&gt;=TODAY()),"In Progress",Unique_Data[[#This Row],[Due date]]&lt;TODAY(),"Overdue")</f>
        <v>Finished</v>
      </c>
      <c r="AJ477" s="33"/>
    </row>
    <row r="478" spans="1:36">
      <c r="A478" s="11">
        <v>1300000317</v>
      </c>
      <c r="B478" s="11" t="s">
        <v>27</v>
      </c>
      <c r="C478" s="11" t="s">
        <v>12</v>
      </c>
      <c r="D478" s="12">
        <v>46219</v>
      </c>
      <c r="E478" s="11" t="s">
        <v>13</v>
      </c>
      <c r="F478"/>
      <c r="G478"/>
      <c r="H478" s="35" t="s">
        <v>398</v>
      </c>
      <c r="I478" s="71">
        <v>46219.696527777778</v>
      </c>
      <c r="J478" s="71">
        <v>46219.700694444444</v>
      </c>
      <c r="K478" s="11">
        <v>0.1</v>
      </c>
      <c r="L478" s="72">
        <v>46204</v>
      </c>
      <c r="M478" s="73">
        <f>_xlfn.ISOWEEKNUM(Unique_Data[[#This Row],[Created On]])</f>
        <v>29</v>
      </c>
      <c r="N478" s="73">
        <f>60*Unique_Data[[#This Row],[Downtime (hr.)]]</f>
        <v>6</v>
      </c>
      <c r="O478" s="73" t="str" cm="1">
        <f t="array" ref="O478">_xlfn.LET(
    _xlpm.text, LOWER(H478),
    _xlpm.keywords, Table2[Keyword],
    _xlpm.score,
        _xlfn.BYROW(_xlpm.keywords,
            _xlfn.LAMBDA(_xlpm.k,
                SUM(--ISNUMBER(SEARCH(_xlfn.TEXTSPLIT(LOWER(_xlpm.k)," "), _xlpm.text)))
            )
        ),
    _xlpm.bestMatch, _xlfn.XMATCH(MAX(_xlpm.score), _xlpm.score),
    IF(MAX(_xlpm.score)=0, "Other", INDEX(_xlpm.keywords, _xlpm.bestMatch))
)</f>
        <v>Spreader</v>
      </c>
      <c r="P478" s="73" t="str">
        <f>IFERROR(INDEX(Table11[Failure Mode],MATCH(O478,Table11[Keyword],0)),"General Failure Mode")</f>
        <v>Spreader System Fault</v>
      </c>
      <c r="Q478" s="74" t="str">
        <f>IFERROR(INDEX(Table12[Failure Effect],MATCH(P478,Table12[Failure Mode],0)),"Operational performance degradation and need for maintenance review.")</f>
        <v>Inability to lock/unlock or position spreader correctly, creating handling disruption and safety exposure.</v>
      </c>
      <c r="R478" s="73">
        <f>IFERROR(INDEX(Table13[Base Severity],MATCH(C478,Table13[Equipment Class],0)),6)</f>
        <v>9</v>
      </c>
      <c r="S478" s="73">
        <f>IFERROR(INDEX(Table2[Severity],MATCH(O478,Table2[Keyword],0)),0)</f>
        <v>6</v>
      </c>
      <c r="T478" s="73">
        <f>IFERROR(LOOKUP(N478,Table6[Minutes],Table6[Severity]),0)</f>
        <v>3</v>
      </c>
      <c r="U478" s="73">
        <f>MAX(ROUNDUP(AVERAGE(R478,T478),0),Unique_Data[[#This Row],[Keyword Severity]])</f>
        <v>6</v>
      </c>
      <c r="V478" s="73">
        <f>IFERROR(INDEX(Table5[Detectability],MATCH(O478,Table5[Keyword],0)),IFERROR(INDEX(Table13[Default Detectability],MATCH(C478,Table13[Equipment Class],0)),6))</f>
        <v>2</v>
      </c>
      <c r="W478" s="73">
        <f t="shared" si="28"/>
        <v>4</v>
      </c>
      <c r="X478" s="75">
        <f t="shared" si="29"/>
        <v>48</v>
      </c>
      <c r="Y478" s="74" t="str">
        <f>IFERROR(INDEX(Table10[Recommended Action],MATCH(O478,Table10[Keyword],0)),"Review failure &amp; perform RCA")</f>
        <v>Inspect twistlocks, hydraulics and sensors; recalibrate spreader controller.</v>
      </c>
      <c r="Z478" s="11" t="s">
        <v>14271</v>
      </c>
      <c r="AA478" s="31" t="s">
        <v>14683</v>
      </c>
      <c r="AB478" s="31" t="s">
        <v>14684</v>
      </c>
      <c r="AC478" s="73" t="str">
        <f t="shared" si="30"/>
        <v>Low</v>
      </c>
      <c r="AD478" s="76">
        <v>46203</v>
      </c>
      <c r="AE478" s="75">
        <f>Unique_Data[[#This Row],[Severity (S)]]</f>
        <v>6</v>
      </c>
      <c r="AF478" s="75" cm="1">
        <f t="array" ref="AF47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78" s="75" cm="1">
        <f t="array" ref="AG47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78" s="75">
        <f t="shared" si="31"/>
        <v>12</v>
      </c>
      <c r="AI478" s="77" t="str" cm="1">
        <f t="array" aca="1" ref="AI478" ca="1">_xlfn.IFS(ISBLANK(Unique_Data[[#This Row],[Updated Action]]),"Open",NOT(ISBLANK(Unique_Data[[#This Row],[Updated Action]])),"Finished",AND(NOT(ISBLANK(Unique_Data[[#This Row],[Updated Action]])),Unique_Data[[#This Row],[Due date]]&gt;=TODAY()),"In Progress",Unique_Data[[#This Row],[Due date]]&lt;TODAY(),"Overdue")</f>
        <v>Finished</v>
      </c>
      <c r="AJ478" s="33"/>
    </row>
    <row r="479" spans="1:36">
      <c r="A479" s="11">
        <v>1200000231</v>
      </c>
      <c r="B479" s="11" t="s">
        <v>132</v>
      </c>
      <c r="C479" s="11" t="s">
        <v>16</v>
      </c>
      <c r="D479" s="12">
        <v>46219</v>
      </c>
      <c r="E479" s="11" t="s">
        <v>69</v>
      </c>
      <c r="F479"/>
      <c r="G479"/>
      <c r="H479" s="35" t="s">
        <v>399</v>
      </c>
      <c r="I479" s="71">
        <v>46219.794444444444</v>
      </c>
      <c r="J479" s="71">
        <v>46219.8</v>
      </c>
      <c r="K479" s="11">
        <v>0.13</v>
      </c>
      <c r="L479" s="72">
        <v>46204</v>
      </c>
      <c r="M479" s="73">
        <f>_xlfn.ISOWEEKNUM(Unique_Data[[#This Row],[Created On]])</f>
        <v>29</v>
      </c>
      <c r="N479" s="73">
        <f>60*Unique_Data[[#This Row],[Downtime (hr.)]]</f>
        <v>7.8000000000000007</v>
      </c>
      <c r="O479" s="73" t="str" cm="1">
        <f t="array" ref="O479">_xlfn.LET(
    _xlpm.text, LOWER(H479),
    _xlpm.keywords, Table2[Keyword],
    _xlpm.score,
        _xlfn.BYROW(_xlpm.keywords,
            _xlfn.LAMBDA(_xlpm.k,
                SUM(--ISNUMBER(SEARCH(_xlfn.TEXTSPLIT(LOWER(_xlpm.k)," "), _xlpm.text)))
            )
        ),
    _xlpm.bestMatch, _xlfn.XMATCH(MAX(_xlpm.score), _xlpm.score),
    IF(MAX(_xlpm.score)=0, "Other", INDEX(_xlpm.keywords, _xlpm.bestMatch))
)</f>
        <v>No Trolley</v>
      </c>
      <c r="P479" s="73" t="str">
        <f>IFERROR(INDEX(Table11[Failure Mode],MATCH(O479,Table11[Keyword],0)),"General Failure Mode")</f>
        <v>Trolley Motion Failure</v>
      </c>
      <c r="Q479" s="74" t="str">
        <f>IFERROR(INDEX(Table12[Failure Effect],MATCH(P479,Table12[Failure Mode],0)),"Operational performance degradation and need for maintenance review.")</f>
        <v>Inability to position spreader correctly, cycle interruption, and handling delay.</v>
      </c>
      <c r="R479" s="73">
        <f>IFERROR(INDEX(Table13[Base Severity],MATCH(C479,Table13[Equipment Class],0)),6)</f>
        <v>8</v>
      </c>
      <c r="S479" s="73">
        <f>IFERROR(INDEX(Table2[Severity],MATCH(O479,Table2[Keyword],0)),0)</f>
        <v>6</v>
      </c>
      <c r="T479" s="73">
        <f>IFERROR(LOOKUP(N479,Table6[Minutes],Table6[Severity]),0)</f>
        <v>3</v>
      </c>
      <c r="U479" s="73">
        <f>MAX(ROUNDUP(AVERAGE(R479,T479),0),Unique_Data[[#This Row],[Keyword Severity]])</f>
        <v>6</v>
      </c>
      <c r="V479" s="73">
        <f>IFERROR(INDEX(Table5[Detectability],MATCH(O479,Table5[Keyword],0)),IFERROR(INDEX(Table13[Default Detectability],MATCH(C479,Table13[Equipment Class],0)),6))</f>
        <v>3</v>
      </c>
      <c r="W479" s="73">
        <f t="shared" si="28"/>
        <v>6</v>
      </c>
      <c r="X479" s="75">
        <f t="shared" si="29"/>
        <v>108</v>
      </c>
      <c r="Y479" s="74" t="str">
        <f>IFERROR(INDEX(Table10[Recommended Action],MATCH(O479,Table10[Keyword],0)),"Review failure &amp; perform RCA")</f>
        <v>Inspect trolley drives, cable reels and limit switches; test trolley inverter.</v>
      </c>
      <c r="Z479" s="11" t="s">
        <v>14271</v>
      </c>
      <c r="AA479" s="31" t="s">
        <v>14660</v>
      </c>
      <c r="AB479" s="31" t="s">
        <v>14661</v>
      </c>
      <c r="AC479" s="73" t="str">
        <f t="shared" si="30"/>
        <v>Medium</v>
      </c>
      <c r="AD479" s="76">
        <v>46220</v>
      </c>
      <c r="AE479" s="75">
        <f>Unique_Data[[#This Row],[Severity (S)]]</f>
        <v>6</v>
      </c>
      <c r="AF479" s="75" cm="1">
        <f t="array" ref="AF47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79" s="75" cm="1">
        <f t="array" ref="AG47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79" s="75">
        <f t="shared" si="31"/>
        <v>30</v>
      </c>
      <c r="AI479" s="77" t="str" cm="1">
        <f t="array" aca="1" ref="AI479" ca="1">_xlfn.IFS(ISBLANK(Unique_Data[[#This Row],[Updated Action]]),"Open",NOT(ISBLANK(Unique_Data[[#This Row],[Updated Action]])),"Finished",AND(NOT(ISBLANK(Unique_Data[[#This Row],[Updated Action]])),Unique_Data[[#This Row],[Due date]]&gt;=TODAY()),"In Progress",Unique_Data[[#This Row],[Due date]]&lt;TODAY(),"Overdue")</f>
        <v>Finished</v>
      </c>
      <c r="AJ479" s="33"/>
    </row>
    <row r="480" spans="1:36">
      <c r="A480" s="11">
        <v>1200000232</v>
      </c>
      <c r="B480" s="11" t="s">
        <v>132</v>
      </c>
      <c r="C480" s="11" t="s">
        <v>16</v>
      </c>
      <c r="D480" s="12">
        <v>46219</v>
      </c>
      <c r="E480" s="11" t="s">
        <v>69</v>
      </c>
      <c r="F480"/>
      <c r="G480"/>
      <c r="H480" s="35" t="s">
        <v>149</v>
      </c>
      <c r="I480" s="71">
        <v>46219.922222222223</v>
      </c>
      <c r="J480" s="71">
        <v>46219.924305555556</v>
      </c>
      <c r="K480" s="11">
        <v>0.05</v>
      </c>
      <c r="L480" s="72">
        <v>46204</v>
      </c>
      <c r="M480" s="73">
        <f>_xlfn.ISOWEEKNUM(Unique_Data[[#This Row],[Created On]])</f>
        <v>29</v>
      </c>
      <c r="N480" s="73">
        <f>60*Unique_Data[[#This Row],[Downtime (hr.)]]</f>
        <v>3</v>
      </c>
      <c r="O480" s="73" t="str" cm="1">
        <f t="array" ref="O480">_xlfn.LET(
    _xlpm.text, LOWER(H480),
    _xlpm.keywords, Table2[Keyword],
    _xlpm.score,
        _xlfn.BYROW(_xlpm.keywords,
            _xlfn.LAMBDA(_xlpm.k,
                SUM(--ISNUMBER(SEARCH(_xlfn.TEXTSPLIT(LOWER(_xlpm.k)," "), _xlpm.text)))
            )
        ),
    _xlpm.bestMatch, _xlfn.XMATCH(MAX(_xlpm.score), _xlpm.score),
    IF(MAX(_xlpm.score)=0, "Other", INDEX(_xlpm.keywords, _xlpm.bestMatch))
)</f>
        <v>No Control</v>
      </c>
      <c r="P480" s="73" t="str">
        <f>IFERROR(INDEX(Table11[Failure Mode],MATCH(O480,Table11[Keyword],0)),"General Failure Mode")</f>
        <v>Control System Unavailable</v>
      </c>
      <c r="Q480" s="74" t="str">
        <f>IFERROR(INDEX(Table12[Failure Effect],MATCH(P480,Table12[Failure Mode],0)),"Operational performance degradation and need for maintenance review.")</f>
        <v>Loss of command response, unsafe operating condition, and immediate operational downtime.</v>
      </c>
      <c r="R480" s="73">
        <f>IFERROR(INDEX(Table13[Base Severity],MATCH(C480,Table13[Equipment Class],0)),6)</f>
        <v>8</v>
      </c>
      <c r="S480" s="73">
        <f>IFERROR(INDEX(Table2[Severity],MATCH(O480,Table2[Keyword],0)),0)</f>
        <v>6</v>
      </c>
      <c r="T480" s="73">
        <f>IFERROR(LOOKUP(N480,Table6[Minutes],Table6[Severity]),0)</f>
        <v>3</v>
      </c>
      <c r="U480" s="73">
        <f>MAX(ROUNDUP(AVERAGE(R480,T480),0),Unique_Data[[#This Row],[Keyword Severity]])</f>
        <v>6</v>
      </c>
      <c r="V480" s="73">
        <f>IFERROR(INDEX(Table5[Detectability],MATCH(O480,Table5[Keyword],0)),IFERROR(INDEX(Table13[Default Detectability],MATCH(C480,Table13[Equipment Class],0)),6))</f>
        <v>2</v>
      </c>
      <c r="W480" s="73">
        <f t="shared" si="28"/>
        <v>5</v>
      </c>
      <c r="X480" s="75">
        <f t="shared" si="29"/>
        <v>60</v>
      </c>
      <c r="Y480" s="74" t="str">
        <f>IFERROR(INDEX(Table10[Recommended Action],MATCH(O480,Table10[Keyword],0)),"Review failure &amp; perform RCA")</f>
        <v>Check control PLC, HMI comms, E-stop circuits; reload software if needed.</v>
      </c>
      <c r="Z480" s="11" t="s">
        <v>14271</v>
      </c>
      <c r="AA480" s="31" t="s">
        <v>14386</v>
      </c>
      <c r="AB480" s="31" t="s">
        <v>14461</v>
      </c>
      <c r="AC480" s="73" t="str">
        <f t="shared" si="30"/>
        <v>Low</v>
      </c>
      <c r="AD480" s="76">
        <v>46220</v>
      </c>
      <c r="AE480" s="75">
        <f>Unique_Data[[#This Row],[Severity (S)]]</f>
        <v>6</v>
      </c>
      <c r="AF480" s="75" cm="1">
        <f t="array" ref="AF48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80" s="75" cm="1">
        <f t="array" ref="AG48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480" s="75">
        <f t="shared" si="31"/>
        <v>24</v>
      </c>
      <c r="AI480" s="77" t="str" cm="1">
        <f t="array" aca="1" ref="AI480" ca="1">_xlfn.IFS(ISBLANK(Unique_Data[[#This Row],[Updated Action]]),"Open",NOT(ISBLANK(Unique_Data[[#This Row],[Updated Action]])),"Finished",AND(NOT(ISBLANK(Unique_Data[[#This Row],[Updated Action]])),Unique_Data[[#This Row],[Due date]]&gt;=TODAY()),"In Progress",Unique_Data[[#This Row],[Due date]]&lt;TODAY(),"Overdue")</f>
        <v>Finished</v>
      </c>
      <c r="AJ480" s="33"/>
    </row>
    <row r="481" spans="1:36">
      <c r="A481" s="11">
        <v>1200000234</v>
      </c>
      <c r="B481" s="11" t="s">
        <v>195</v>
      </c>
      <c r="C481" s="11" t="s">
        <v>16</v>
      </c>
      <c r="D481" s="12">
        <v>46220</v>
      </c>
      <c r="E481" s="11" t="s">
        <v>69</v>
      </c>
      <c r="F481"/>
      <c r="G481"/>
      <c r="H481" s="35" t="s">
        <v>119</v>
      </c>
      <c r="I481" s="71">
        <v>46220.020138888889</v>
      </c>
      <c r="J481" s="71">
        <v>46220.022222222222</v>
      </c>
      <c r="K481" s="11">
        <v>0.05</v>
      </c>
      <c r="L481" s="72">
        <v>46204</v>
      </c>
      <c r="M481" s="73">
        <f>_xlfn.ISOWEEKNUM(Unique_Data[[#This Row],[Created On]])</f>
        <v>29</v>
      </c>
      <c r="N481" s="73">
        <f>60*Unique_Data[[#This Row],[Downtime (hr.)]]</f>
        <v>3</v>
      </c>
      <c r="O481" s="73" t="str" cm="1">
        <f t="array" ref="O481">_xlfn.LET(
    _xlpm.text, LOWER(H481),
    _xlpm.keywords, Table2[Keyword],
    _xlpm.score,
        _xlfn.BYROW(_xlpm.keywords,
            _xlfn.LAMBDA(_xlpm.k,
                SUM(--ISNUMBER(SEARCH(_xlfn.TEXTSPLIT(LOWER(_xlpm.k)," "), _xlpm.text)))
            )
        ),
    _xlpm.bestMatch, _xlfn.XMATCH(MAX(_xlpm.score), _xlpm.score),
    IF(MAX(_xlpm.score)=0, "Other", INDEX(_xlpm.keywords, _xlpm.bestMatch))
)</f>
        <v>No Gantry</v>
      </c>
      <c r="P481" s="73" t="str">
        <f>IFERROR(INDEX(Table11[Failure Mode],MATCH(O481,Table11[Keyword],0)),"General Failure Mode")</f>
        <v>Gantry Motion Failure</v>
      </c>
      <c r="Q481" s="74" t="str">
        <f>IFERROR(INDEX(Table12[Failure Effect],MATCH(P481,Table12[Failure Mode],0)),"Operational performance degradation and need for maintenance review.")</f>
        <v>Equipment cannot travel to position, causing job delay, queue buildup, and lower productivity.</v>
      </c>
      <c r="R481" s="73">
        <f>IFERROR(INDEX(Table13[Base Severity],MATCH(C481,Table13[Equipment Class],0)),6)</f>
        <v>8</v>
      </c>
      <c r="S481" s="73">
        <f>IFERROR(INDEX(Table2[Severity],MATCH(O481,Table2[Keyword],0)),0)</f>
        <v>6</v>
      </c>
      <c r="T481" s="73">
        <f>IFERROR(LOOKUP(N481,Table6[Minutes],Table6[Severity]),0)</f>
        <v>3</v>
      </c>
      <c r="U481" s="73">
        <f>MAX(ROUNDUP(AVERAGE(R481,T481),0),Unique_Data[[#This Row],[Keyword Severity]])</f>
        <v>6</v>
      </c>
      <c r="V481" s="73">
        <f>IFERROR(INDEX(Table5[Detectability],MATCH(O481,Table5[Keyword],0)),IFERROR(INDEX(Table13[Default Detectability],MATCH(C481,Table13[Equipment Class],0)),6))</f>
        <v>3</v>
      </c>
      <c r="W481" s="73">
        <f t="shared" si="28"/>
        <v>5</v>
      </c>
      <c r="X481" s="75">
        <f t="shared" si="29"/>
        <v>90</v>
      </c>
      <c r="Y481" s="74" t="str">
        <f>IFERROR(INDEX(Table10[Recommended Action],MATCH(O481,Table10[Keyword],0)),"Review failure &amp; perform RCA")</f>
        <v>Inspect busbar/limit switches, travel drives and interlocks; test inverter and alignment.</v>
      </c>
      <c r="Z481" s="11" t="s">
        <v>14271</v>
      </c>
      <c r="AA481" s="31" t="s">
        <v>14577</v>
      </c>
      <c r="AB481" s="31" t="s">
        <v>14608</v>
      </c>
      <c r="AC481" s="73" t="str">
        <f t="shared" si="30"/>
        <v>Low</v>
      </c>
      <c r="AD481" s="76">
        <v>46203</v>
      </c>
      <c r="AE481" s="75">
        <f>Unique_Data[[#This Row],[Severity (S)]]</f>
        <v>6</v>
      </c>
      <c r="AF481" s="75" cm="1">
        <f t="array" ref="AF48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81" s="75" cm="1">
        <f t="array" ref="AG48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81" s="75">
        <f t="shared" si="31"/>
        <v>90</v>
      </c>
      <c r="AI481" s="77" t="str" cm="1">
        <f t="array" aca="1" ref="AI481" ca="1">_xlfn.IFS(ISBLANK(Unique_Data[[#This Row],[Updated Action]]),"Open",NOT(ISBLANK(Unique_Data[[#This Row],[Updated Action]])),"Finished",AND(NOT(ISBLANK(Unique_Data[[#This Row],[Updated Action]])),Unique_Data[[#This Row],[Due date]]&gt;=TODAY()),"In Progress",Unique_Data[[#This Row],[Due date]]&lt;TODAY(),"Overdue")</f>
        <v>Finished</v>
      </c>
      <c r="AJ481" s="33"/>
    </row>
    <row r="482" spans="1:36">
      <c r="A482" s="11">
        <v>1300000318</v>
      </c>
      <c r="B482" s="11" t="s">
        <v>400</v>
      </c>
      <c r="C482" s="11" t="s">
        <v>25</v>
      </c>
      <c r="D482" s="12">
        <v>46220</v>
      </c>
      <c r="E482" s="11" t="s">
        <v>13</v>
      </c>
      <c r="F482"/>
      <c r="G482"/>
      <c r="H482" s="35" t="s">
        <v>401</v>
      </c>
      <c r="I482" s="71">
        <v>46220.710173611114</v>
      </c>
      <c r="J482" s="71">
        <v>46220.71533564815</v>
      </c>
      <c r="K482" s="11">
        <v>0.12</v>
      </c>
      <c r="L482" s="72">
        <v>46204</v>
      </c>
      <c r="M482" s="73">
        <f>_xlfn.ISOWEEKNUM(Unique_Data[[#This Row],[Created On]])</f>
        <v>29</v>
      </c>
      <c r="N482" s="73">
        <f>60*Unique_Data[[#This Row],[Downtime (hr.)]]</f>
        <v>7.1999999999999993</v>
      </c>
      <c r="O482" s="73" t="str" cm="1">
        <f t="array" ref="O482">_xlfn.LET(
    _xlpm.text, LOWER(H482),
    _xlpm.keywords, Table2[Keyword],
    _xlpm.score,
        _xlfn.BYROW(_xlpm.keywords,
            _xlfn.LAMBDA(_xlpm.k,
                SUM(--ISNUMBER(SEARCH(_xlfn.TEXTSPLIT(LOWER(_xlpm.k)," "), _xlpm.text)))
            )
        ),
    _xlpm.bestMatch, _xlfn.XMATCH(MAX(_xlpm.score), _xlpm.score),
    IF(MAX(_xlpm.score)=0, "Other", INDEX(_xlpm.keywords, _xlpm.bestMatch))
)</f>
        <v>Leak</v>
      </c>
      <c r="P482" s="73" t="str">
        <f>IFERROR(INDEX(Table11[Failure Mode],MATCH(O482,Table11[Keyword],0)),"General Failure Mode")</f>
        <v>Leakage / Sealing Failure</v>
      </c>
      <c r="Q482" s="74" t="str">
        <f>IFERROR(INDEX(Table12[Failure Effect],MATCH(P482,Table12[Failure Mode],0)),"Operational performance degradation and need for maintenance review.")</f>
        <v>Loss of fluid, contamination risk, performance degradation, and possible secondary component damage.</v>
      </c>
      <c r="R482" s="73">
        <f>IFERROR(INDEX(Table13[Base Severity],MATCH(C482,Table13[Equipment Class],0)),6)</f>
        <v>6</v>
      </c>
      <c r="S482" s="73">
        <f>IFERROR(INDEX(Table2[Severity],MATCH(O482,Table2[Keyword],0)),0)</f>
        <v>5</v>
      </c>
      <c r="T482" s="73">
        <f>IFERROR(LOOKUP(N482,Table6[Minutes],Table6[Severity]),0)</f>
        <v>3</v>
      </c>
      <c r="U482" s="73">
        <f>MAX(ROUNDUP(AVERAGE(R482,T482),0),Unique_Data[[#This Row],[Keyword Severity]])</f>
        <v>5</v>
      </c>
      <c r="V482" s="73">
        <f>IFERROR(INDEX(Table5[Detectability],MATCH(O482,Table5[Keyword],0)),IFERROR(INDEX(Table13[Default Detectability],MATCH(C482,Table13[Equipment Class],0)),6))</f>
        <v>2</v>
      </c>
      <c r="W482" s="73">
        <f t="shared" si="28"/>
        <v>1</v>
      </c>
      <c r="X482" s="75">
        <f t="shared" si="29"/>
        <v>10</v>
      </c>
      <c r="Y482" s="74" t="str">
        <f>IFERROR(INDEX(Table10[Recommended Action],MATCH(O482,Table10[Keyword],0)),"Review failure &amp; perform RCA")</f>
        <v>Identify leak source; replace seals/hoses; clean area and recheck after operation.</v>
      </c>
      <c r="Z482" s="11" t="s">
        <v>14271</v>
      </c>
      <c r="AA482" s="31" t="s">
        <v>14685</v>
      </c>
      <c r="AB482" s="31" t="s">
        <v>14686</v>
      </c>
      <c r="AC482" s="73" t="str">
        <f t="shared" si="30"/>
        <v>Low</v>
      </c>
      <c r="AD482" s="76">
        <v>46203</v>
      </c>
      <c r="AE482" s="75">
        <f>Unique_Data[[#This Row],[Severity (S)]]</f>
        <v>5</v>
      </c>
      <c r="AF482" s="75" cm="1">
        <f t="array" ref="AF48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82" s="75" cm="1">
        <f t="array" ref="AG48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82" s="75">
        <f t="shared" si="31"/>
        <v>5</v>
      </c>
      <c r="AI482" s="77" t="str" cm="1">
        <f t="array" aca="1" ref="AI482" ca="1">_xlfn.IFS(ISBLANK(Unique_Data[[#This Row],[Updated Action]]),"Open",NOT(ISBLANK(Unique_Data[[#This Row],[Updated Action]])),"Finished",AND(NOT(ISBLANK(Unique_Data[[#This Row],[Updated Action]])),Unique_Data[[#This Row],[Due date]]&gt;=TODAY()),"In Progress",Unique_Data[[#This Row],[Due date]]&lt;TODAY(),"Overdue")</f>
        <v>Finished</v>
      </c>
      <c r="AJ482" s="33"/>
    </row>
    <row r="483" spans="1:36">
      <c r="A483" s="11">
        <v>1200000235</v>
      </c>
      <c r="B483" s="11" t="s">
        <v>93</v>
      </c>
      <c r="C483" s="11" t="s">
        <v>16</v>
      </c>
      <c r="D483" s="12">
        <v>46220</v>
      </c>
      <c r="E483" s="11" t="s">
        <v>69</v>
      </c>
      <c r="F483"/>
      <c r="G483"/>
      <c r="H483" s="35" t="s">
        <v>402</v>
      </c>
      <c r="I483" s="71">
        <v>46220.778761574074</v>
      </c>
      <c r="J483" s="71">
        <v>46220.795543981483</v>
      </c>
      <c r="K483" s="11">
        <v>0.4</v>
      </c>
      <c r="L483" s="72">
        <v>46204</v>
      </c>
      <c r="M483" s="73">
        <f>_xlfn.ISOWEEKNUM(Unique_Data[[#This Row],[Created On]])</f>
        <v>29</v>
      </c>
      <c r="N483" s="73">
        <f>60*Unique_Data[[#This Row],[Downtime (hr.)]]</f>
        <v>24</v>
      </c>
      <c r="O483" s="73" t="str" cm="1">
        <f t="array" ref="O483">_xlfn.LET(
    _xlpm.text, LOWER(H483),
    _xlpm.keywords, Table2[Keyword],
    _xlpm.score,
        _xlfn.BYROW(_xlpm.keywords,
            _xlfn.LAMBDA(_xlpm.k,
                SUM(--ISNUMBER(SEARCH(_xlfn.TEXTSPLIT(LOWER(_xlpm.k)," "), _xlpm.text)))
            )
        ),
    _xlpm.bestMatch, _xlfn.XMATCH(MAX(_xlpm.score), _xlpm.score),
    IF(MAX(_xlpm.score)=0, "Other", INDEX(_xlpm.keywords, _xlpm.bestMatch))
)</f>
        <v>Sensor</v>
      </c>
      <c r="P483" s="73" t="str">
        <f>IFERROR(INDEX(Table11[Failure Mode],MATCH(O483,Table11[Keyword],0)),"General Failure Mode")</f>
        <v>Sensor Fault</v>
      </c>
      <c r="Q483" s="74" t="str">
        <f>IFERROR(INDEX(Table12[Failure Effect],MATCH(P483,Table12[Failure Mode],0)),"Operational performance degradation and need for maintenance review.")</f>
        <v>Incorrect feedback to controls, nuisance trips or unsafe condition, and unreliable operation.</v>
      </c>
      <c r="R483" s="73">
        <f>IFERROR(INDEX(Table13[Base Severity],MATCH(C483,Table13[Equipment Class],0)),6)</f>
        <v>8</v>
      </c>
      <c r="S483" s="73">
        <f>IFERROR(INDEX(Table2[Severity],MATCH(O483,Table2[Keyword],0)),0)</f>
        <v>5</v>
      </c>
      <c r="T483" s="73">
        <f>IFERROR(LOOKUP(N483,Table6[Minutes],Table6[Severity]),0)</f>
        <v>4</v>
      </c>
      <c r="U483" s="73">
        <f>MAX(ROUNDUP(AVERAGE(R483,T483),0),Unique_Data[[#This Row],[Keyword Severity]])</f>
        <v>6</v>
      </c>
      <c r="V483" s="73">
        <f>IFERROR(INDEX(Table5[Detectability],MATCH(O483,Table5[Keyword],0)),IFERROR(INDEX(Table13[Default Detectability],MATCH(C483,Table13[Equipment Class],0)),6))</f>
        <v>3</v>
      </c>
      <c r="W483" s="73">
        <f t="shared" si="28"/>
        <v>1</v>
      </c>
      <c r="X483" s="75">
        <f t="shared" si="29"/>
        <v>18</v>
      </c>
      <c r="Y483" s="74" t="str">
        <f>IFERROR(INDEX(Table10[Recommended Action],MATCH(O483,Table10[Keyword],0)),"Review failure &amp; perform RCA")</f>
        <v>Check sensor alignment, power and wiring; recalibrate and add diagnostics.</v>
      </c>
      <c r="Z483" s="11" t="s">
        <v>14271</v>
      </c>
      <c r="AA483" s="31" t="s">
        <v>402</v>
      </c>
      <c r="AB483" s="31" t="s">
        <v>14687</v>
      </c>
      <c r="AC483" s="73" t="str">
        <f t="shared" si="30"/>
        <v>Low</v>
      </c>
      <c r="AD483" s="76"/>
      <c r="AE483" s="75">
        <f>Unique_Data[[#This Row],[Severity (S)]]</f>
        <v>6</v>
      </c>
      <c r="AF483" s="75" cm="1">
        <f t="array" ref="AF48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83" s="75" cm="1">
        <f t="array" ref="AG48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83" s="75">
        <f t="shared" si="31"/>
        <v>12</v>
      </c>
      <c r="AI483" s="77" t="str" cm="1">
        <f t="array" aca="1" ref="AI483" ca="1">_xlfn.IFS(ISBLANK(Unique_Data[[#This Row],[Updated Action]]),"Open",NOT(ISBLANK(Unique_Data[[#This Row],[Updated Action]])),"Finished",AND(NOT(ISBLANK(Unique_Data[[#This Row],[Updated Action]])),Unique_Data[[#This Row],[Due date]]&gt;=TODAY()),"In Progress",Unique_Data[[#This Row],[Due date]]&lt;TODAY(),"Overdue")</f>
        <v>Finished</v>
      </c>
      <c r="AJ483" s="33"/>
    </row>
    <row r="484" spans="1:36">
      <c r="A484" s="11">
        <v>1300000319</v>
      </c>
      <c r="B484" s="11" t="s">
        <v>66</v>
      </c>
      <c r="C484" s="11" t="s">
        <v>16</v>
      </c>
      <c r="D484" s="12">
        <v>46221</v>
      </c>
      <c r="E484" s="11" t="s">
        <v>13</v>
      </c>
      <c r="F484"/>
      <c r="G484"/>
      <c r="H484" s="35" t="s">
        <v>403</v>
      </c>
      <c r="I484" s="71">
        <v>46220.981944444444</v>
      </c>
      <c r="J484" s="71">
        <v>46220.990972222222</v>
      </c>
      <c r="K484" s="11">
        <v>0.22</v>
      </c>
      <c r="L484" s="72">
        <v>46204</v>
      </c>
      <c r="M484" s="73">
        <f>_xlfn.ISOWEEKNUM(Unique_Data[[#This Row],[Created On]])</f>
        <v>29</v>
      </c>
      <c r="N484" s="73">
        <f>60*Unique_Data[[#This Row],[Downtime (hr.)]]</f>
        <v>13.2</v>
      </c>
      <c r="O484" s="73" t="str" cm="1">
        <f t="array" ref="O484">_xlfn.LET(
    _xlpm.text, LOWER(H484),
    _xlpm.keywords, Table2[Keyword],
    _xlpm.score,
        _xlfn.BYROW(_xlpm.keywords,
            _xlfn.LAMBDA(_xlpm.k,
                SUM(--ISNUMBER(SEARCH(_xlfn.TEXTSPLIT(LOWER(_xlpm.k)," "), _xlpm.text)))
            )
        ),
    _xlpm.bestMatch, _xlfn.XMATCH(MAX(_xlpm.score), _xlpm.score),
    IF(MAX(_xlpm.score)=0, "Other", INDEX(_xlpm.keywords, _xlpm.bestMatch))
)</f>
        <v>No Hoist</v>
      </c>
      <c r="P484" s="73" t="str">
        <f>IFERROR(INDEX(Table11[Failure Mode],MATCH(O484,Table11[Keyword],0)),"General Failure Mode")</f>
        <v>Hoist Motion Failure</v>
      </c>
      <c r="Q484" s="74" t="str">
        <f>IFERROR(INDEX(Table12[Failure Effect],MATCH(P484,Table12[Failure Mode],0)),"Operational performance degradation and need for maintenance review.")</f>
        <v>Unable to lift/lower load, container handling interruption, and berth or yard productivity loss.</v>
      </c>
      <c r="R484" s="73">
        <f>IFERROR(INDEX(Table13[Base Severity],MATCH(C484,Table13[Equipment Class],0)),6)</f>
        <v>8</v>
      </c>
      <c r="S484" s="73">
        <f>IFERROR(INDEX(Table2[Severity],MATCH(O484,Table2[Keyword],0)),0)</f>
        <v>6</v>
      </c>
      <c r="T484" s="73">
        <f>IFERROR(LOOKUP(N484,Table6[Minutes],Table6[Severity]),0)</f>
        <v>4</v>
      </c>
      <c r="U484" s="73">
        <f>MAX(ROUNDUP(AVERAGE(R484,T484),0),Unique_Data[[#This Row],[Keyword Severity]])</f>
        <v>6</v>
      </c>
      <c r="V484" s="73">
        <f>IFERROR(INDEX(Table5[Detectability],MATCH(O484,Table5[Keyword],0)),IFERROR(INDEX(Table13[Default Detectability],MATCH(C484,Table13[Equipment Class],0)),6))</f>
        <v>3</v>
      </c>
      <c r="W484" s="73">
        <f t="shared" si="28"/>
        <v>3</v>
      </c>
      <c r="X484" s="75">
        <f t="shared" si="29"/>
        <v>54</v>
      </c>
      <c r="Y484" s="74" t="str">
        <f>IFERROR(INDEX(Table10[Recommended Action],MATCH(O484,Table10[Keyword],0)),"Review failure &amp; perform RCA")</f>
        <v>Check hoist brakes, over-travel limit switches, inverter alarms, motor and encoder.</v>
      </c>
      <c r="Z484" s="11" t="s">
        <v>14271</v>
      </c>
      <c r="AA484" s="31" t="s">
        <v>14362</v>
      </c>
      <c r="AB484" s="31" t="s">
        <v>14363</v>
      </c>
      <c r="AC484" s="73" t="str">
        <f t="shared" si="30"/>
        <v>Low</v>
      </c>
      <c r="AD484" s="76">
        <v>46108</v>
      </c>
      <c r="AE484" s="75">
        <f>Unique_Data[[#This Row],[Severity (S)]]</f>
        <v>6</v>
      </c>
      <c r="AF484" s="75" cm="1">
        <f t="array" ref="AF48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84" s="75" cm="1">
        <f t="array" ref="AG48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84" s="75">
        <f t="shared" si="31"/>
        <v>54</v>
      </c>
      <c r="AI484" s="77" t="str" cm="1">
        <f t="array" aca="1" ref="AI484" ca="1">_xlfn.IFS(ISBLANK(Unique_Data[[#This Row],[Updated Action]]),"Open",NOT(ISBLANK(Unique_Data[[#This Row],[Updated Action]])),"Finished",AND(NOT(ISBLANK(Unique_Data[[#This Row],[Updated Action]])),Unique_Data[[#This Row],[Due date]]&gt;=TODAY()),"In Progress",Unique_Data[[#This Row],[Due date]]&lt;TODAY(),"Overdue")</f>
        <v>Finished</v>
      </c>
      <c r="AJ484" s="33"/>
    </row>
    <row r="485" spans="1:36">
      <c r="A485" s="11">
        <v>1300000320</v>
      </c>
      <c r="B485" s="11" t="s">
        <v>404</v>
      </c>
      <c r="C485" s="11" t="s">
        <v>25</v>
      </c>
      <c r="D485" s="12">
        <v>46221</v>
      </c>
      <c r="E485" s="11" t="s">
        <v>13</v>
      </c>
      <c r="F485"/>
      <c r="G485"/>
      <c r="H485" s="35" t="s">
        <v>405</v>
      </c>
      <c r="I485" s="71">
        <v>46221.010416666664</v>
      </c>
      <c r="J485" s="71">
        <v>46221.020833333336</v>
      </c>
      <c r="K485" s="11">
        <v>0.25</v>
      </c>
      <c r="L485" s="72">
        <v>46204</v>
      </c>
      <c r="M485" s="73">
        <f>_xlfn.ISOWEEKNUM(Unique_Data[[#This Row],[Created On]])</f>
        <v>29</v>
      </c>
      <c r="N485" s="73">
        <f>60*Unique_Data[[#This Row],[Downtime (hr.)]]</f>
        <v>15</v>
      </c>
      <c r="O485" s="73" t="str" cm="1">
        <f t="array" ref="O485">_xlfn.LET(
    _xlpm.text, LOWER(H485),
    _xlpm.keywords, Table2[Keyword],
    _xlpm.score,
        _xlfn.BYROW(_xlpm.keywords,
            _xlfn.LAMBDA(_xlpm.k,
                SUM(--ISNUMBER(SEARCH(_xlfn.TEXTSPLIT(LOWER(_xlpm.k)," "), _xlpm.text)))
            )
        ),
    _xlpm.bestMatch, _xlfn.XMATCH(MAX(_xlpm.score), _xlpm.score),
    IF(MAX(_xlpm.score)=0, "Other", INDEX(_xlpm.keywords, _xlpm.bestMatch))
)</f>
        <v>No Control</v>
      </c>
      <c r="P485" s="73" t="str">
        <f>IFERROR(INDEX(Table11[Failure Mode],MATCH(O485,Table11[Keyword],0)),"General Failure Mode")</f>
        <v>Control System Unavailable</v>
      </c>
      <c r="Q485" s="74" t="str">
        <f>IFERROR(INDEX(Table12[Failure Effect],MATCH(P485,Table12[Failure Mode],0)),"Operational performance degradation and need for maintenance review.")</f>
        <v>Loss of command response, unsafe operating condition, and immediate operational downtime.</v>
      </c>
      <c r="R485" s="73">
        <f>IFERROR(INDEX(Table13[Base Severity],MATCH(C485,Table13[Equipment Class],0)),6)</f>
        <v>6</v>
      </c>
      <c r="S485" s="73">
        <f>IFERROR(INDEX(Table2[Severity],MATCH(O485,Table2[Keyword],0)),0)</f>
        <v>6</v>
      </c>
      <c r="T485" s="73">
        <f>IFERROR(LOOKUP(N485,Table6[Minutes],Table6[Severity]),0)</f>
        <v>4</v>
      </c>
      <c r="U485" s="73">
        <f>MAX(ROUNDUP(AVERAGE(R485,T485),0),Unique_Data[[#This Row],[Keyword Severity]])</f>
        <v>6</v>
      </c>
      <c r="V485" s="73">
        <f>IFERROR(INDEX(Table5[Detectability],MATCH(O485,Table5[Keyword],0)),IFERROR(INDEX(Table13[Default Detectability],MATCH(C485,Table13[Equipment Class],0)),6))</f>
        <v>2</v>
      </c>
      <c r="W485" s="73">
        <f t="shared" si="28"/>
        <v>1</v>
      </c>
      <c r="X485" s="75">
        <f t="shared" si="29"/>
        <v>12</v>
      </c>
      <c r="Y485" s="74" t="str">
        <f>IFERROR(INDEX(Table10[Recommended Action],MATCH(O485,Table10[Keyword],0)),"Review failure &amp; perform RCA")</f>
        <v>Check control PLC, HMI comms, E-stop circuits; reload software if needed.</v>
      </c>
      <c r="Z485" s="11" t="s">
        <v>14271</v>
      </c>
      <c r="AA485" s="31" t="s">
        <v>14688</v>
      </c>
      <c r="AB485" s="31" t="s">
        <v>14608</v>
      </c>
      <c r="AC485" s="73" t="str">
        <f t="shared" si="30"/>
        <v>Low</v>
      </c>
      <c r="AD485" s="76">
        <v>46203</v>
      </c>
      <c r="AE485" s="75">
        <f>Unique_Data[[#This Row],[Severity (S)]]</f>
        <v>6</v>
      </c>
      <c r="AF485" s="75" cm="1">
        <f t="array" ref="AF48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85" s="75" cm="1">
        <f t="array" ref="AG48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85" s="75">
        <f t="shared" si="31"/>
        <v>12</v>
      </c>
      <c r="AI485" s="77" t="str" cm="1">
        <f t="array" aca="1" ref="AI485" ca="1">_xlfn.IFS(ISBLANK(Unique_Data[[#This Row],[Updated Action]]),"Open",NOT(ISBLANK(Unique_Data[[#This Row],[Updated Action]])),"Finished",AND(NOT(ISBLANK(Unique_Data[[#This Row],[Updated Action]])),Unique_Data[[#This Row],[Due date]]&gt;=TODAY()),"In Progress",Unique_Data[[#This Row],[Due date]]&lt;TODAY(),"Overdue")</f>
        <v>Finished</v>
      </c>
      <c r="AJ485" s="33"/>
    </row>
    <row r="486" spans="1:36">
      <c r="A486" s="11">
        <v>1200000236</v>
      </c>
      <c r="B486" s="11" t="s">
        <v>97</v>
      </c>
      <c r="C486" s="11" t="s">
        <v>16</v>
      </c>
      <c r="D486" s="12">
        <v>46221</v>
      </c>
      <c r="E486" s="11" t="s">
        <v>69</v>
      </c>
      <c r="F486"/>
      <c r="G486"/>
      <c r="H486" s="35" t="s">
        <v>389</v>
      </c>
      <c r="I486" s="71">
        <v>46221.031944444447</v>
      </c>
      <c r="J486" s="71">
        <v>46221.041666666664</v>
      </c>
      <c r="K486" s="11">
        <v>0.23</v>
      </c>
      <c r="L486" s="72">
        <v>46204</v>
      </c>
      <c r="M486" s="73">
        <f>_xlfn.ISOWEEKNUM(Unique_Data[[#This Row],[Created On]])</f>
        <v>29</v>
      </c>
      <c r="N486" s="73">
        <f>60*Unique_Data[[#This Row],[Downtime (hr.)]]</f>
        <v>13.8</v>
      </c>
      <c r="O486" s="73" t="str" cm="1">
        <f t="array" ref="O486">_xlfn.LET(
    _xlpm.text, LOWER(H486),
    _xlpm.keywords, Table2[Keyword],
    _xlpm.score,
        _xlfn.BYROW(_xlpm.keywords,
            _xlfn.LAMBDA(_xlpm.k,
                SUM(--ISNUMBER(SEARCH(_xlfn.TEXTSPLIT(LOWER(_xlpm.k)," "), _xlpm.text)))
            )
        ),
    _xlpm.bestMatch, _xlfn.XMATCH(MAX(_xlpm.score), _xlpm.score),
    IF(MAX(_xlpm.score)=0, "Other", INDEX(_xlpm.keywords, _xlpm.bestMatch))
)</f>
        <v>Collision</v>
      </c>
      <c r="P486" s="73" t="str">
        <f>IFERROR(INDEX(Table11[Failure Mode],MATCH(O486,Table11[Keyword],0)),"General Failure Mode")</f>
        <v>Collision / Impact Event</v>
      </c>
      <c r="Q486" s="74" t="str">
        <f>IFERROR(INDEX(Table12[Failure Effect],MATCH(P486,Table12[Failure Mode],0)),"Operational performance degradation and need for maintenance review.")</f>
        <v>Safety risk, structural damage, equipment outage, and possible container handling interruption.</v>
      </c>
      <c r="R486" s="73">
        <f>IFERROR(INDEX(Table13[Base Severity],MATCH(C486,Table13[Equipment Class],0)),6)</f>
        <v>8</v>
      </c>
      <c r="S486" s="73">
        <f>IFERROR(INDEX(Table2[Severity],MATCH(O486,Table2[Keyword],0)),0)</f>
        <v>10</v>
      </c>
      <c r="T486" s="73">
        <f>IFERROR(LOOKUP(N486,Table6[Minutes],Table6[Severity]),0)</f>
        <v>4</v>
      </c>
      <c r="U486" s="73">
        <f>MAX(ROUNDUP(AVERAGE(R486,T486),0),Unique_Data[[#This Row],[Keyword Severity]])</f>
        <v>10</v>
      </c>
      <c r="V486" s="73">
        <f>IFERROR(INDEX(Table5[Detectability],MATCH(O486,Table5[Keyword],0)),IFERROR(INDEX(Table13[Default Detectability],MATCH(C486,Table13[Equipment Class],0)),6))</f>
        <v>5</v>
      </c>
      <c r="W486" s="73">
        <f t="shared" si="28"/>
        <v>2</v>
      </c>
      <c r="X486" s="75">
        <f t="shared" si="29"/>
        <v>100</v>
      </c>
      <c r="Y486" s="74" t="str">
        <f>IFERROR(INDEX(Table10[Recommended Action],MATCH(O486,Table10[Keyword],0)),"Review failure &amp; perform RCA")</f>
        <v>Perform collision RCA, inspect structures and revalidate anti-collision sensors; retrain operators.</v>
      </c>
      <c r="Z486" s="11" t="s">
        <v>14271</v>
      </c>
      <c r="AA486" s="32"/>
      <c r="AB486" s="32"/>
      <c r="AC486" s="73" t="str">
        <f t="shared" si="30"/>
        <v>Medium</v>
      </c>
      <c r="AD486" s="76"/>
      <c r="AE486" s="75">
        <f>Unique_Data[[#This Row],[Severity (S)]]</f>
        <v>10</v>
      </c>
      <c r="AF486" s="75" cm="1">
        <f t="array" ref="AF48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86" s="75" cm="1">
        <f t="array" ref="AG48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86" s="75">
        <f t="shared" si="31"/>
        <v>100</v>
      </c>
      <c r="AI486" s="77" t="str" cm="1">
        <f t="array" aca="1" ref="AI486" ca="1">_xlfn.IFS(ISBLANK(Unique_Data[[#This Row],[Updated Action]]),"Open",NOT(ISBLANK(Unique_Data[[#This Row],[Updated Action]])),"Finished",AND(NOT(ISBLANK(Unique_Data[[#This Row],[Updated Action]])),Unique_Data[[#This Row],[Due date]]&gt;=TODAY()),"In Progress",Unique_Data[[#This Row],[Due date]]&lt;TODAY(),"Overdue")</f>
        <v>Open</v>
      </c>
      <c r="AJ486" s="33"/>
    </row>
    <row r="487" spans="1:36">
      <c r="A487" s="11">
        <v>1300000321</v>
      </c>
      <c r="B487" s="11" t="s">
        <v>27</v>
      </c>
      <c r="C487" s="11" t="s">
        <v>12</v>
      </c>
      <c r="D487" s="12">
        <v>46221</v>
      </c>
      <c r="E487" s="11" t="s">
        <v>13</v>
      </c>
      <c r="F487"/>
      <c r="G487"/>
      <c r="H487" s="35" t="s">
        <v>406</v>
      </c>
      <c r="I487" s="71">
        <v>46221.036111111112</v>
      </c>
      <c r="J487" s="71">
        <v>46221.048611111109</v>
      </c>
      <c r="K487" s="11">
        <v>0.3</v>
      </c>
      <c r="L487" s="72">
        <v>46204</v>
      </c>
      <c r="M487" s="73">
        <f>_xlfn.ISOWEEKNUM(Unique_Data[[#This Row],[Created On]])</f>
        <v>29</v>
      </c>
      <c r="N487" s="73">
        <f>60*Unique_Data[[#This Row],[Downtime (hr.)]]</f>
        <v>18</v>
      </c>
      <c r="O487" s="73" t="str" cm="1">
        <f t="array" ref="O487">_xlfn.LET(
    _xlpm.text, LOWER(H487),
    _xlpm.keywords, Table2[Keyword],
    _xlpm.score,
        _xlfn.BYROW(_xlpm.keywords,
            _xlfn.LAMBDA(_xlpm.k,
                SUM(--ISNUMBER(SEARCH(_xlfn.TEXTSPLIT(LOWER(_xlpm.k)," "), _xlpm.text)))
            )
        ),
    _xlpm.bestMatch, _xlfn.XMATCH(MAX(_xlpm.score), _xlpm.score),
    IF(MAX(_xlpm.score)=0, "Other", INDEX(_xlpm.keywords, _xlpm.bestMatch))
)</f>
        <v>Other</v>
      </c>
      <c r="P487" s="73" t="str">
        <f>IFERROR(INDEX(Table11[Failure Mode],MATCH(O487,Table11[Keyword],0)),"General Failure Mode")</f>
        <v>General Failure Mode</v>
      </c>
      <c r="Q487" s="74" t="str">
        <f>IFERROR(INDEX(Table12[Failure Effect],MATCH(P487,Table12[Failure Mode],0)),"Operational performance degradation and need for maintenance review.")</f>
        <v>Operational performance degradation and need for maintenance review.</v>
      </c>
      <c r="R487" s="73">
        <f>IFERROR(INDEX(Table13[Base Severity],MATCH(C487,Table13[Equipment Class],0)),6)</f>
        <v>9</v>
      </c>
      <c r="S487" s="73">
        <f>IFERROR(INDEX(Table2[Severity],MATCH(O487,Table2[Keyword],0)),0)</f>
        <v>0</v>
      </c>
      <c r="T487" s="73">
        <f>IFERROR(LOOKUP(N487,Table6[Minutes],Table6[Severity]),0)</f>
        <v>4</v>
      </c>
      <c r="U487" s="73">
        <f>MAX(ROUNDUP(AVERAGE(R487,T487),0),Unique_Data[[#This Row],[Keyword Severity]])</f>
        <v>7</v>
      </c>
      <c r="V487" s="73">
        <f>IFERROR(INDEX(Table5[Detectability],MATCH(O487,Table5[Keyword],0)),IFERROR(INDEX(Table13[Default Detectability],MATCH(C487,Table13[Equipment Class],0)),6))</f>
        <v>4</v>
      </c>
      <c r="W487" s="73">
        <f t="shared" si="28"/>
        <v>5</v>
      </c>
      <c r="X487" s="75">
        <f t="shared" si="29"/>
        <v>140</v>
      </c>
      <c r="Y487" s="74" t="str">
        <f>IFERROR(INDEX(Table10[Recommended Action],MATCH(O487,Table10[Keyword],0)),"Review failure &amp; perform RCA")</f>
        <v>Review failure &amp; perform RCA</v>
      </c>
      <c r="Z487" s="11" t="s">
        <v>14271</v>
      </c>
      <c r="AA487" s="32" t="s">
        <v>14362</v>
      </c>
      <c r="AB487" s="32" t="s">
        <v>14363</v>
      </c>
      <c r="AC487" s="73" t="str">
        <f t="shared" si="30"/>
        <v>Medium</v>
      </c>
      <c r="AD487" s="76">
        <v>46108</v>
      </c>
      <c r="AE487" s="75">
        <f>Unique_Data[[#This Row],[Severity (S)]]</f>
        <v>7</v>
      </c>
      <c r="AF487" s="75" cm="1">
        <f t="array" ref="AF48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87" s="75" cm="1">
        <f t="array" ref="AG48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87" s="75">
        <f t="shared" si="31"/>
        <v>140</v>
      </c>
      <c r="AI487" s="77" t="str" cm="1">
        <f t="array" aca="1" ref="AI487" ca="1">_xlfn.IFS(ISBLANK(Unique_Data[[#This Row],[Updated Action]]),"Open",NOT(ISBLANK(Unique_Data[[#This Row],[Updated Action]])),"Finished",AND(NOT(ISBLANK(Unique_Data[[#This Row],[Updated Action]])),Unique_Data[[#This Row],[Due date]]&gt;=TODAY()),"In Progress",Unique_Data[[#This Row],[Due date]]&lt;TODAY(),"Overdue")</f>
        <v>Finished</v>
      </c>
      <c r="AJ487" s="33"/>
    </row>
    <row r="488" spans="1:36">
      <c r="A488" s="11">
        <v>1300000322</v>
      </c>
      <c r="B488" s="11" t="s">
        <v>97</v>
      </c>
      <c r="C488" s="11" t="s">
        <v>16</v>
      </c>
      <c r="D488" s="12">
        <v>46221</v>
      </c>
      <c r="E488" s="11" t="s">
        <v>13</v>
      </c>
      <c r="F488"/>
      <c r="G488"/>
      <c r="H488" s="35" t="s">
        <v>166</v>
      </c>
      <c r="I488" s="71">
        <v>46221.164583333331</v>
      </c>
      <c r="J488" s="71">
        <v>46221.168055555558</v>
      </c>
      <c r="K488" s="11">
        <v>0.08</v>
      </c>
      <c r="L488" s="72">
        <v>46204</v>
      </c>
      <c r="M488" s="73">
        <f>_xlfn.ISOWEEKNUM(Unique_Data[[#This Row],[Created On]])</f>
        <v>29</v>
      </c>
      <c r="N488" s="73">
        <f>60*Unique_Data[[#This Row],[Downtime (hr.)]]</f>
        <v>4.8</v>
      </c>
      <c r="O488" s="73" t="str" cm="1">
        <f t="array" ref="O488">_xlfn.LET(
    _xlpm.text, LOWER(H488),
    _xlpm.keywords, Table2[Keyword],
    _xlpm.score,
        _xlfn.BYROW(_xlpm.keywords,
            _xlfn.LAMBDA(_xlpm.k,
                SUM(--ISNUMBER(SEARCH(_xlfn.TEXTSPLIT(LOWER(_xlpm.k)," "), _xlpm.text)))
            )
        ),
    _xlpm.bestMatch, _xlfn.XMATCH(MAX(_xlpm.score), _xlpm.score),
    IF(MAX(_xlpm.score)=0, "Other", INDEX(_xlpm.keywords, _xlpm.bestMatch))
)</f>
        <v>No Hoist</v>
      </c>
      <c r="P488" s="73" t="str">
        <f>IFERROR(INDEX(Table11[Failure Mode],MATCH(O488,Table11[Keyword],0)),"General Failure Mode")</f>
        <v>Hoist Motion Failure</v>
      </c>
      <c r="Q488" s="74" t="str">
        <f>IFERROR(INDEX(Table12[Failure Effect],MATCH(P488,Table12[Failure Mode],0)),"Operational performance degradation and need for maintenance review.")</f>
        <v>Unable to lift/lower load, container handling interruption, and berth or yard productivity loss.</v>
      </c>
      <c r="R488" s="73">
        <f>IFERROR(INDEX(Table13[Base Severity],MATCH(C488,Table13[Equipment Class],0)),6)</f>
        <v>8</v>
      </c>
      <c r="S488" s="73">
        <f>IFERROR(INDEX(Table2[Severity],MATCH(O488,Table2[Keyword],0)),0)</f>
        <v>6</v>
      </c>
      <c r="T488" s="73">
        <f>IFERROR(LOOKUP(N488,Table6[Minutes],Table6[Severity]),0)</f>
        <v>3</v>
      </c>
      <c r="U488" s="73">
        <f>MAX(ROUNDUP(AVERAGE(R488,T488),0),Unique_Data[[#This Row],[Keyword Severity]])</f>
        <v>6</v>
      </c>
      <c r="V488" s="73">
        <f>IFERROR(INDEX(Table5[Detectability],MATCH(O488,Table5[Keyword],0)),IFERROR(INDEX(Table13[Default Detectability],MATCH(C488,Table13[Equipment Class],0)),6))</f>
        <v>3</v>
      </c>
      <c r="W488" s="73">
        <f t="shared" si="28"/>
        <v>3</v>
      </c>
      <c r="X488" s="75">
        <f t="shared" si="29"/>
        <v>54</v>
      </c>
      <c r="Y488" s="74" t="str">
        <f>IFERROR(INDEX(Table10[Recommended Action],MATCH(O488,Table10[Keyword],0)),"Review failure &amp; perform RCA")</f>
        <v>Check hoist brakes, over-travel limit switches, inverter alarms, motor and encoder.</v>
      </c>
      <c r="Z488" s="11" t="s">
        <v>14271</v>
      </c>
      <c r="AA488" s="32"/>
      <c r="AB488" s="32"/>
      <c r="AC488" s="73" t="str">
        <f t="shared" si="30"/>
        <v>Low</v>
      </c>
      <c r="AD488" s="76"/>
      <c r="AE488" s="75">
        <f>Unique_Data[[#This Row],[Severity (S)]]</f>
        <v>6</v>
      </c>
      <c r="AF488" s="75" cm="1">
        <f t="array" ref="AF48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88" s="75" cm="1">
        <f t="array" ref="AG48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88" s="75">
        <f t="shared" si="31"/>
        <v>54</v>
      </c>
      <c r="AI488" s="77" t="str" cm="1">
        <f t="array" aca="1" ref="AI488" ca="1">_xlfn.IFS(ISBLANK(Unique_Data[[#This Row],[Updated Action]]),"Open",NOT(ISBLANK(Unique_Data[[#This Row],[Updated Action]])),"Finished",AND(NOT(ISBLANK(Unique_Data[[#This Row],[Updated Action]])),Unique_Data[[#This Row],[Due date]]&gt;=TODAY()),"In Progress",Unique_Data[[#This Row],[Due date]]&lt;TODAY(),"Overdue")</f>
        <v>Open</v>
      </c>
      <c r="AJ488" s="33"/>
    </row>
    <row r="489" spans="1:36">
      <c r="A489" s="11">
        <v>1300000323</v>
      </c>
      <c r="B489" s="11" t="s">
        <v>97</v>
      </c>
      <c r="C489" s="11" t="s">
        <v>16</v>
      </c>
      <c r="D489" s="12">
        <v>46221</v>
      </c>
      <c r="E489" s="11" t="s">
        <v>13</v>
      </c>
      <c r="F489"/>
      <c r="G489"/>
      <c r="H489" s="35" t="s">
        <v>407</v>
      </c>
      <c r="I489" s="71">
        <v>46221.154861111114</v>
      </c>
      <c r="J489" s="71">
        <v>46221.167361111111</v>
      </c>
      <c r="K489" s="11">
        <v>0.3</v>
      </c>
      <c r="L489" s="72">
        <v>46204</v>
      </c>
      <c r="M489" s="73">
        <f>_xlfn.ISOWEEKNUM(Unique_Data[[#This Row],[Created On]])</f>
        <v>29</v>
      </c>
      <c r="N489" s="73">
        <f>60*Unique_Data[[#This Row],[Downtime (hr.)]]</f>
        <v>18</v>
      </c>
      <c r="O489" s="73" t="str" cm="1">
        <f t="array" ref="O489">_xlfn.LET(
    _xlpm.text, LOWER(H489),
    _xlpm.keywords, Table2[Keyword],
    _xlpm.score,
        _xlfn.BYROW(_xlpm.keywords,
            _xlfn.LAMBDA(_xlpm.k,
                SUM(--ISNUMBER(SEARCH(_xlfn.TEXTSPLIT(LOWER(_xlpm.k)," "), _xlpm.text)))
            )
        ),
    _xlpm.bestMatch, _xlfn.XMATCH(MAX(_xlpm.score), _xlpm.score),
    IF(MAX(_xlpm.score)=0, "Other", INDEX(_xlpm.keywords, _xlpm.bestMatch))
)</f>
        <v>Sensor</v>
      </c>
      <c r="P489" s="73" t="str">
        <f>IFERROR(INDEX(Table11[Failure Mode],MATCH(O489,Table11[Keyword],0)),"General Failure Mode")</f>
        <v>Sensor Fault</v>
      </c>
      <c r="Q489" s="74" t="str">
        <f>IFERROR(INDEX(Table12[Failure Effect],MATCH(P489,Table12[Failure Mode],0)),"Operational performance degradation and need for maintenance review.")</f>
        <v>Incorrect feedback to controls, nuisance trips or unsafe condition, and unreliable operation.</v>
      </c>
      <c r="R489" s="73">
        <f>IFERROR(INDEX(Table13[Base Severity],MATCH(C489,Table13[Equipment Class],0)),6)</f>
        <v>8</v>
      </c>
      <c r="S489" s="73">
        <f>IFERROR(INDEX(Table2[Severity],MATCH(O489,Table2[Keyword],0)),0)</f>
        <v>5</v>
      </c>
      <c r="T489" s="73">
        <f>IFERROR(LOOKUP(N489,Table6[Minutes],Table6[Severity]),0)</f>
        <v>4</v>
      </c>
      <c r="U489" s="73">
        <f>MAX(ROUNDUP(AVERAGE(R489,T489),0),Unique_Data[[#This Row],[Keyword Severity]])</f>
        <v>6</v>
      </c>
      <c r="V489" s="73">
        <f>IFERROR(INDEX(Table5[Detectability],MATCH(O489,Table5[Keyword],0)),IFERROR(INDEX(Table13[Default Detectability],MATCH(C489,Table13[Equipment Class],0)),6))</f>
        <v>3</v>
      </c>
      <c r="W489" s="73">
        <f t="shared" si="28"/>
        <v>2</v>
      </c>
      <c r="X489" s="75">
        <f t="shared" si="29"/>
        <v>36</v>
      </c>
      <c r="Y489" s="74" t="str">
        <f>IFERROR(INDEX(Table10[Recommended Action],MATCH(O489,Table10[Keyword],0)),"Review failure &amp; perform RCA")</f>
        <v>Check sensor alignment, power and wiring; recalibrate and add diagnostics.</v>
      </c>
      <c r="Z489" s="11" t="s">
        <v>14271</v>
      </c>
      <c r="AA489" s="32"/>
      <c r="AB489" s="32"/>
      <c r="AC489" s="73" t="str">
        <f t="shared" si="30"/>
        <v>Low</v>
      </c>
      <c r="AD489" s="76"/>
      <c r="AE489" s="75">
        <f>Unique_Data[[#This Row],[Severity (S)]]</f>
        <v>6</v>
      </c>
      <c r="AF489" s="75" cm="1">
        <f t="array" ref="AF48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89" s="75" cm="1">
        <f t="array" ref="AG48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89" s="75">
        <f t="shared" si="31"/>
        <v>36</v>
      </c>
      <c r="AI489" s="77" t="str" cm="1">
        <f t="array" aca="1" ref="AI489" ca="1">_xlfn.IFS(ISBLANK(Unique_Data[[#This Row],[Updated Action]]),"Open",NOT(ISBLANK(Unique_Data[[#This Row],[Updated Action]])),"Finished",AND(NOT(ISBLANK(Unique_Data[[#This Row],[Updated Action]])),Unique_Data[[#This Row],[Due date]]&gt;=TODAY()),"In Progress",Unique_Data[[#This Row],[Due date]]&lt;TODAY(),"Overdue")</f>
        <v>Open</v>
      </c>
      <c r="AJ489" s="33"/>
    </row>
    <row r="490" spans="1:36">
      <c r="A490" s="11">
        <v>1200000237</v>
      </c>
      <c r="B490" s="11" t="s">
        <v>11</v>
      </c>
      <c r="C490" s="11" t="s">
        <v>12</v>
      </c>
      <c r="D490" s="12">
        <v>46221</v>
      </c>
      <c r="E490" s="11" t="s">
        <v>69</v>
      </c>
      <c r="F490"/>
      <c r="G490"/>
      <c r="H490" s="35" t="s">
        <v>408</v>
      </c>
      <c r="I490" s="71">
        <v>46221.173611111109</v>
      </c>
      <c r="J490" s="71">
        <v>46221.182638888888</v>
      </c>
      <c r="K490" s="11">
        <v>0.22</v>
      </c>
      <c r="L490" s="72">
        <v>46204</v>
      </c>
      <c r="M490" s="73">
        <f>_xlfn.ISOWEEKNUM(Unique_Data[[#This Row],[Created On]])</f>
        <v>29</v>
      </c>
      <c r="N490" s="73">
        <f>60*Unique_Data[[#This Row],[Downtime (hr.)]]</f>
        <v>13.2</v>
      </c>
      <c r="O490" s="73" t="str" cm="1">
        <f t="array" ref="O490">_xlfn.LET(
    _xlpm.text, LOWER(H490),
    _xlpm.keywords, Table2[Keyword],
    _xlpm.score,
        _xlfn.BYROW(_xlpm.keywords,
            _xlfn.LAMBDA(_xlpm.k,
                SUM(--ISNUMBER(SEARCH(_xlfn.TEXTSPLIT(LOWER(_xlpm.k)," "), _xlpm.text)))
            )
        ),
    _xlpm.bestMatch, _xlfn.XMATCH(MAX(_xlpm.score), _xlpm.score),
    IF(MAX(_xlpm.score)=0, "Other", INDEX(_xlpm.keywords, _xlpm.bestMatch))
)</f>
        <v>Over Travel</v>
      </c>
      <c r="P490" s="73" t="str">
        <f>IFERROR(INDEX(Table11[Failure Mode],MATCH(O490,Table11[Keyword],0)),"General Failure Mode")</f>
        <v>Over Travel Limit / Motion Limit Exceeded</v>
      </c>
      <c r="Q490" s="74" t="str">
        <f>IFERROR(INDEX(Table12[Failure Effect],MATCH(P490,Table12[Failure Mode],0)),"Operational performance degradation and need for maintenance review.")</f>
        <v>Operational performance degradation and need for maintenance review.</v>
      </c>
      <c r="R490" s="73">
        <f>IFERROR(INDEX(Table13[Base Severity],MATCH(C490,Table13[Equipment Class],0)),6)</f>
        <v>9</v>
      </c>
      <c r="S490" s="73">
        <f>IFERROR(INDEX(Table2[Severity],MATCH(O490,Table2[Keyword],0)),0)</f>
        <v>4</v>
      </c>
      <c r="T490" s="73">
        <f>IFERROR(LOOKUP(N490,Table6[Minutes],Table6[Severity]),0)</f>
        <v>4</v>
      </c>
      <c r="U490" s="73">
        <f>MAX(ROUNDUP(AVERAGE(R490,T490),0),Unique_Data[[#This Row],[Keyword Severity]])</f>
        <v>7</v>
      </c>
      <c r="V490" s="73">
        <f>IFERROR(INDEX(Table5[Detectability],MATCH(O490,Table5[Keyword],0)),IFERROR(INDEX(Table13[Default Detectability],MATCH(C490,Table13[Equipment Class],0)),6))</f>
        <v>7</v>
      </c>
      <c r="W490" s="73">
        <f t="shared" si="28"/>
        <v>1</v>
      </c>
      <c r="X490" s="75">
        <f t="shared" si="29"/>
        <v>49</v>
      </c>
      <c r="Y490" s="74" t="str">
        <f>IFERROR(INDEX(Table10[Recommended Action],MATCH(O490,Table10[Keyword],0)),"Review failure &amp; perform RCA")</f>
        <v>Inspect and test limit switches and end stops; verify encoder calibration and control logic; reset faults and perform functional test.</v>
      </c>
      <c r="Z490" s="11" t="s">
        <v>14271</v>
      </c>
      <c r="AA490" s="32" t="s">
        <v>14353</v>
      </c>
      <c r="AB490" s="32" t="s">
        <v>14372</v>
      </c>
      <c r="AC490" s="73" t="str">
        <f t="shared" si="30"/>
        <v>Low</v>
      </c>
      <c r="AD490" s="76">
        <v>46203</v>
      </c>
      <c r="AE490" s="75">
        <f>Unique_Data[[#This Row],[Severity (S)]]</f>
        <v>7</v>
      </c>
      <c r="AF490" s="75" cm="1">
        <f t="array" ref="AF49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490" s="75" cm="1">
        <f t="array" ref="AG49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90" s="75">
        <f t="shared" si="31"/>
        <v>42</v>
      </c>
      <c r="AI490" s="77" t="str" cm="1">
        <f t="array" aca="1" ref="AI490" ca="1">_xlfn.IFS(ISBLANK(Unique_Data[[#This Row],[Updated Action]]),"Open",NOT(ISBLANK(Unique_Data[[#This Row],[Updated Action]])),"Finished",AND(NOT(ISBLANK(Unique_Data[[#This Row],[Updated Action]])),Unique_Data[[#This Row],[Due date]]&gt;=TODAY()),"In Progress",Unique_Data[[#This Row],[Due date]]&lt;TODAY(),"Overdue")</f>
        <v>Finished</v>
      </c>
      <c r="AJ490" s="33"/>
    </row>
    <row r="491" spans="1:36">
      <c r="A491" s="11">
        <v>1300000325</v>
      </c>
      <c r="B491" s="11" t="s">
        <v>20</v>
      </c>
      <c r="C491" s="11" t="s">
        <v>16</v>
      </c>
      <c r="D491" s="12">
        <v>46221</v>
      </c>
      <c r="E491" s="11" t="s">
        <v>13</v>
      </c>
      <c r="F491"/>
      <c r="G491"/>
      <c r="H491" s="35" t="s">
        <v>409</v>
      </c>
      <c r="I491" s="71">
        <v>46221.603587962964</v>
      </c>
      <c r="J491" s="71">
        <v>46221.607430555552</v>
      </c>
      <c r="K491" s="11">
        <v>0.09</v>
      </c>
      <c r="L491" s="72">
        <v>46204</v>
      </c>
      <c r="M491" s="73">
        <f>_xlfn.ISOWEEKNUM(Unique_Data[[#This Row],[Created On]])</f>
        <v>29</v>
      </c>
      <c r="N491" s="73">
        <f>60*Unique_Data[[#This Row],[Downtime (hr.)]]</f>
        <v>5.3999999999999995</v>
      </c>
      <c r="O491" s="73" t="str" cm="1">
        <f t="array" ref="O491">_xlfn.LET(
    _xlpm.text, LOWER(H491),
    _xlpm.keywords, Table2[Keyword],
    _xlpm.score,
        _xlfn.BYROW(_xlpm.keywords,
            _xlfn.LAMBDA(_xlpm.k,
                SUM(--ISNUMBER(SEARCH(_xlfn.TEXTSPLIT(LOWER(_xlpm.k)," "), _xlpm.text)))
            )
        ),
    _xlpm.bestMatch, _xlfn.XMATCH(MAX(_xlpm.score), _xlpm.score),
    IF(MAX(_xlpm.score)=0, "Other", INDEX(_xlpm.keywords, _xlpm.bestMatch))
)</f>
        <v>Busbar</v>
      </c>
      <c r="P491" s="73" t="str">
        <f>IFERROR(INDEX(Table11[Failure Mode],MATCH(O491,Table11[Keyword],0)),"General Failure Mode")</f>
        <v>Busbar / Electrification Fault</v>
      </c>
      <c r="Q491" s="74" t="str">
        <f>IFERROR(INDEX(Table12[Failure Effect],MATCH(P491,Table12[Failure Mode],0)),"Operational performance degradation and need for maintenance review.")</f>
        <v>Loss of electrical supply during travel, movement interruption, and repeated operational stoppages.</v>
      </c>
      <c r="R491" s="73">
        <f>IFERROR(INDEX(Table13[Base Severity],MATCH(C491,Table13[Equipment Class],0)),6)</f>
        <v>8</v>
      </c>
      <c r="S491" s="73">
        <f>IFERROR(INDEX(Table2[Severity],MATCH(O491,Table2[Keyword],0)),0)</f>
        <v>6</v>
      </c>
      <c r="T491" s="73">
        <f>IFERROR(LOOKUP(N491,Table6[Minutes],Table6[Severity]),0)</f>
        <v>3</v>
      </c>
      <c r="U491" s="73">
        <f>MAX(ROUNDUP(AVERAGE(R491,T491),0),Unique_Data[[#This Row],[Keyword Severity]])</f>
        <v>6</v>
      </c>
      <c r="V491" s="73">
        <f>IFERROR(INDEX(Table5[Detectability],MATCH(O491,Table5[Keyword],0)),IFERROR(INDEX(Table13[Default Detectability],MATCH(C491,Table13[Equipment Class],0)),6))</f>
        <v>3</v>
      </c>
      <c r="W491" s="73">
        <f t="shared" si="28"/>
        <v>1</v>
      </c>
      <c r="X491" s="75">
        <f t="shared" si="29"/>
        <v>18</v>
      </c>
      <c r="Y491" s="74" t="str">
        <f>IFERROR(INDEX(Table10[Recommended Action],MATCH(O491,Table10[Keyword],0)),"Review failure &amp; perform RCA")</f>
        <v>Clean/lubricate busbar; realign arms; verify contactor and circuit breaker.</v>
      </c>
      <c r="Z491" s="11" t="s">
        <v>14271</v>
      </c>
      <c r="AA491" s="32" t="s">
        <v>14688</v>
      </c>
      <c r="AB491" s="32" t="s">
        <v>14608</v>
      </c>
      <c r="AC491" s="73" t="str">
        <f t="shared" si="30"/>
        <v>Low</v>
      </c>
      <c r="AD491" s="76">
        <v>46203</v>
      </c>
      <c r="AE491" s="75">
        <f>Unique_Data[[#This Row],[Severity (S)]]</f>
        <v>6</v>
      </c>
      <c r="AF491" s="75" cm="1">
        <f t="array" ref="AF49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91" s="75" cm="1">
        <f t="array" ref="AG49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91" s="75">
        <f t="shared" si="31"/>
        <v>18</v>
      </c>
      <c r="AI491" s="77" t="str" cm="1">
        <f t="array" aca="1" ref="AI491" ca="1">_xlfn.IFS(ISBLANK(Unique_Data[[#This Row],[Updated Action]]),"Open",NOT(ISBLANK(Unique_Data[[#This Row],[Updated Action]])),"Finished",AND(NOT(ISBLANK(Unique_Data[[#This Row],[Updated Action]])),Unique_Data[[#This Row],[Due date]]&gt;=TODAY()),"In Progress",Unique_Data[[#This Row],[Due date]]&lt;TODAY(),"Overdue")</f>
        <v>Finished</v>
      </c>
      <c r="AJ491" s="33"/>
    </row>
    <row r="492" spans="1:36">
      <c r="A492" s="11">
        <v>1300000326</v>
      </c>
      <c r="B492" s="11" t="s">
        <v>410</v>
      </c>
      <c r="C492" s="11" t="s">
        <v>25</v>
      </c>
      <c r="D492" s="12">
        <v>46221</v>
      </c>
      <c r="E492" s="11" t="s">
        <v>13</v>
      </c>
      <c r="F492"/>
      <c r="G492"/>
      <c r="H492" s="35" t="s">
        <v>411</v>
      </c>
      <c r="I492" s="71">
        <v>46221.668217592596</v>
      </c>
      <c r="J492" s="71">
        <v>46221.698472222219</v>
      </c>
      <c r="K492" s="11">
        <v>0.73</v>
      </c>
      <c r="L492" s="72">
        <v>46204</v>
      </c>
      <c r="M492" s="73">
        <f>_xlfn.ISOWEEKNUM(Unique_Data[[#This Row],[Created On]])</f>
        <v>29</v>
      </c>
      <c r="N492" s="73">
        <f>60*Unique_Data[[#This Row],[Downtime (hr.)]]</f>
        <v>43.8</v>
      </c>
      <c r="O492" s="73" t="str" cm="1">
        <f t="array" ref="O492">_xlfn.LET(
    _xlpm.text, LOWER(H492),
    _xlpm.keywords, Table2[Keyword],
    _xlpm.score,
        _xlfn.BYROW(_xlpm.keywords,
            _xlfn.LAMBDA(_xlpm.k,
                SUM(--ISNUMBER(SEARCH(_xlfn.TEXTSPLIT(LOWER(_xlpm.k)," "), _xlpm.text)))
            )
        ),
    _xlpm.bestMatch, _xlfn.XMATCH(MAX(_xlpm.score), _xlpm.score),
    IF(MAX(_xlpm.score)=0, "Other", INDEX(_xlpm.keywords, _xlpm.bestMatch))
)</f>
        <v>Other</v>
      </c>
      <c r="P492" s="73" t="str">
        <f>IFERROR(INDEX(Table11[Failure Mode],MATCH(O492,Table11[Keyword],0)),"General Failure Mode")</f>
        <v>General Failure Mode</v>
      </c>
      <c r="Q492" s="74" t="str">
        <f>IFERROR(INDEX(Table12[Failure Effect],MATCH(P492,Table12[Failure Mode],0)),"Operational performance degradation and need for maintenance review.")</f>
        <v>Operational performance degradation and need for maintenance review.</v>
      </c>
      <c r="R492" s="73">
        <f>IFERROR(INDEX(Table13[Base Severity],MATCH(C492,Table13[Equipment Class],0)),6)</f>
        <v>6</v>
      </c>
      <c r="S492" s="73">
        <f>IFERROR(INDEX(Table2[Severity],MATCH(O492,Table2[Keyword],0)),0)</f>
        <v>0</v>
      </c>
      <c r="T492" s="73">
        <f>IFERROR(LOOKUP(N492,Table6[Minutes],Table6[Severity]),0)</f>
        <v>5</v>
      </c>
      <c r="U492" s="73">
        <f>MAX(ROUNDUP(AVERAGE(R492,T492),0),Unique_Data[[#This Row],[Keyword Severity]])</f>
        <v>6</v>
      </c>
      <c r="V492" s="73">
        <f>IFERROR(INDEX(Table5[Detectability],MATCH(O492,Table5[Keyword],0)),IFERROR(INDEX(Table13[Default Detectability],MATCH(C492,Table13[Equipment Class],0)),6))</f>
        <v>6</v>
      </c>
      <c r="W492" s="73">
        <f t="shared" si="28"/>
        <v>1</v>
      </c>
      <c r="X492" s="75">
        <f t="shared" si="29"/>
        <v>36</v>
      </c>
      <c r="Y492" s="74" t="str">
        <f>IFERROR(INDEX(Table10[Recommended Action],MATCH(O492,Table10[Keyword],0)),"Review failure &amp; perform RCA")</f>
        <v>Review failure &amp; perform RCA</v>
      </c>
      <c r="Z492" s="11" t="s">
        <v>14271</v>
      </c>
      <c r="AA492" s="31" t="s">
        <v>14362</v>
      </c>
      <c r="AB492" s="31" t="s">
        <v>14461</v>
      </c>
      <c r="AC492" s="73" t="str">
        <f t="shared" si="30"/>
        <v>Low</v>
      </c>
      <c r="AD492" s="76">
        <v>46023</v>
      </c>
      <c r="AE492" s="75">
        <f>Unique_Data[[#This Row],[Severity (S)]]</f>
        <v>6</v>
      </c>
      <c r="AF492" s="75" cm="1">
        <f t="array" ref="AF49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92" s="75" cm="1">
        <f t="array" ref="AG49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92" s="75">
        <f t="shared" si="31"/>
        <v>30</v>
      </c>
      <c r="AI492" s="77" t="str" cm="1">
        <f t="array" aca="1" ref="AI492" ca="1">_xlfn.IFS(ISBLANK(Unique_Data[[#This Row],[Updated Action]]),"Open",NOT(ISBLANK(Unique_Data[[#This Row],[Updated Action]])),"Finished",AND(NOT(ISBLANK(Unique_Data[[#This Row],[Updated Action]])),Unique_Data[[#This Row],[Due date]]&gt;=TODAY()),"In Progress",Unique_Data[[#This Row],[Due date]]&lt;TODAY(),"Overdue")</f>
        <v>Finished</v>
      </c>
      <c r="AJ492" s="33"/>
    </row>
    <row r="493" spans="1:36">
      <c r="A493" s="11">
        <v>1300000327</v>
      </c>
      <c r="B493" s="11" t="s">
        <v>71</v>
      </c>
      <c r="C493" s="11" t="s">
        <v>16</v>
      </c>
      <c r="D493" s="12">
        <v>46222</v>
      </c>
      <c r="E493" s="11" t="s">
        <v>13</v>
      </c>
      <c r="F493"/>
      <c r="G493"/>
      <c r="H493" s="35" t="s">
        <v>412</v>
      </c>
      <c r="I493" s="71">
        <v>46222.146527777775</v>
      </c>
      <c r="J493" s="71">
        <v>46222.160416666666</v>
      </c>
      <c r="K493" s="11">
        <v>0.33</v>
      </c>
      <c r="L493" s="72">
        <v>46204</v>
      </c>
      <c r="M493" s="73">
        <f>_xlfn.ISOWEEKNUM(Unique_Data[[#This Row],[Created On]])</f>
        <v>29</v>
      </c>
      <c r="N493" s="73">
        <f>60*Unique_Data[[#This Row],[Downtime (hr.)]]</f>
        <v>19.8</v>
      </c>
      <c r="O493" s="73" t="str" cm="1">
        <f t="array" ref="O493">_xlfn.LET(
    _xlpm.text, LOWER(H493),
    _xlpm.keywords, Table2[Keyword],
    _xlpm.score,
        _xlfn.BYROW(_xlpm.keywords,
            _xlfn.LAMBDA(_xlpm.k,
                SUM(--ISNUMBER(SEARCH(_xlfn.TEXTSPLIT(LOWER(_xlpm.k)," "), _xlpm.text)))
            )
        ),
    _xlpm.bestMatch, _xlfn.XMATCH(MAX(_xlpm.score), _xlpm.score),
    IF(MAX(_xlpm.score)=0, "Other", INDEX(_xlpm.keywords, _xlpm.bestMatch))
)</f>
        <v>Other</v>
      </c>
      <c r="P493" s="73" t="str">
        <f>IFERROR(INDEX(Table11[Failure Mode],MATCH(O493,Table11[Keyword],0)),"General Failure Mode")</f>
        <v>General Failure Mode</v>
      </c>
      <c r="Q493" s="74" t="str">
        <f>IFERROR(INDEX(Table12[Failure Effect],MATCH(P493,Table12[Failure Mode],0)),"Operational performance degradation and need for maintenance review.")</f>
        <v>Operational performance degradation and need for maintenance review.</v>
      </c>
      <c r="R493" s="73">
        <f>IFERROR(INDEX(Table13[Base Severity],MATCH(C493,Table13[Equipment Class],0)),6)</f>
        <v>8</v>
      </c>
      <c r="S493" s="73">
        <f>IFERROR(INDEX(Table2[Severity],MATCH(O493,Table2[Keyword],0)),0)</f>
        <v>0</v>
      </c>
      <c r="T493" s="73">
        <f>IFERROR(LOOKUP(N493,Table6[Minutes],Table6[Severity]),0)</f>
        <v>4</v>
      </c>
      <c r="U493" s="73">
        <f>MAX(ROUNDUP(AVERAGE(R493,T493),0),Unique_Data[[#This Row],[Keyword Severity]])</f>
        <v>6</v>
      </c>
      <c r="V493" s="73">
        <f>IFERROR(INDEX(Table5[Detectability],MATCH(O493,Table5[Keyword],0)),IFERROR(INDEX(Table13[Default Detectability],MATCH(C493,Table13[Equipment Class],0)),6))</f>
        <v>5</v>
      </c>
      <c r="W493" s="73">
        <f t="shared" si="28"/>
        <v>3</v>
      </c>
      <c r="X493" s="75">
        <f t="shared" si="29"/>
        <v>90</v>
      </c>
      <c r="Y493" s="74" t="str">
        <f>IFERROR(INDEX(Table10[Recommended Action],MATCH(O493,Table10[Keyword],0)),"Review failure &amp; perform RCA")</f>
        <v>Review failure &amp; perform RCA</v>
      </c>
      <c r="Z493" s="11" t="s">
        <v>14271</v>
      </c>
      <c r="AA493" s="31" t="s">
        <v>14362</v>
      </c>
      <c r="AB493" s="31" t="s">
        <v>14363</v>
      </c>
      <c r="AC493" s="73" t="str">
        <f t="shared" si="30"/>
        <v>Low</v>
      </c>
      <c r="AD493" s="76">
        <v>46108</v>
      </c>
      <c r="AE493" s="75">
        <f>Unique_Data[[#This Row],[Severity (S)]]</f>
        <v>6</v>
      </c>
      <c r="AF493" s="75" cm="1">
        <f t="array" ref="AF49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493" s="75" cm="1">
        <f t="array" ref="AG49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493" s="75">
        <f t="shared" si="31"/>
        <v>90</v>
      </c>
      <c r="AI493" s="77" t="str" cm="1">
        <f t="array" aca="1" ref="AI493" ca="1">_xlfn.IFS(ISBLANK(Unique_Data[[#This Row],[Updated Action]]),"Open",NOT(ISBLANK(Unique_Data[[#This Row],[Updated Action]])),"Finished",AND(NOT(ISBLANK(Unique_Data[[#This Row],[Updated Action]])),Unique_Data[[#This Row],[Due date]]&gt;=TODAY()),"In Progress",Unique_Data[[#This Row],[Due date]]&lt;TODAY(),"Overdue")</f>
        <v>Finished</v>
      </c>
      <c r="AJ493" s="33"/>
    </row>
    <row r="494" spans="1:36">
      <c r="A494" s="11">
        <v>1200000238</v>
      </c>
      <c r="B494" s="11" t="s">
        <v>97</v>
      </c>
      <c r="C494" s="11" t="s">
        <v>16</v>
      </c>
      <c r="D494" s="12">
        <v>46222</v>
      </c>
      <c r="E494" s="11" t="s">
        <v>69</v>
      </c>
      <c r="F494"/>
      <c r="G494"/>
      <c r="H494" s="35" t="s">
        <v>413</v>
      </c>
      <c r="I494" s="71">
        <v>46222.244444444441</v>
      </c>
      <c r="J494" s="71">
        <v>46222.249305555553</v>
      </c>
      <c r="K494" s="11">
        <v>0.12</v>
      </c>
      <c r="L494" s="72">
        <v>46204</v>
      </c>
      <c r="M494" s="73">
        <f>_xlfn.ISOWEEKNUM(Unique_Data[[#This Row],[Created On]])</f>
        <v>29</v>
      </c>
      <c r="N494" s="73">
        <f>60*Unique_Data[[#This Row],[Downtime (hr.)]]</f>
        <v>7.1999999999999993</v>
      </c>
      <c r="O494" s="73" t="str" cm="1">
        <f t="array" ref="O494">_xlfn.LET(
    _xlpm.text, LOWER(H494),
    _xlpm.keywords, Table2[Keyword],
    _xlpm.score,
        _xlfn.BYROW(_xlpm.keywords,
            _xlfn.LAMBDA(_xlpm.k,
                SUM(--ISNUMBER(SEARCH(_xlfn.TEXTSPLIT(LOWER(_xlpm.k)," "), _xlpm.text)))
            )
        ),
    _xlpm.bestMatch, _xlfn.XMATCH(MAX(_xlpm.score), _xlpm.score),
    IF(MAX(_xlpm.score)=0, "Other", INDEX(_xlpm.keywords, _xlpm.bestMatch))
)</f>
        <v>Other</v>
      </c>
      <c r="P494" s="73" t="str">
        <f>IFERROR(INDEX(Table11[Failure Mode],MATCH(O494,Table11[Keyword],0)),"General Failure Mode")</f>
        <v>General Failure Mode</v>
      </c>
      <c r="Q494" s="74" t="str">
        <f>IFERROR(INDEX(Table12[Failure Effect],MATCH(P494,Table12[Failure Mode],0)),"Operational performance degradation and need for maintenance review.")</f>
        <v>Operational performance degradation and need for maintenance review.</v>
      </c>
      <c r="R494" s="73">
        <f>IFERROR(INDEX(Table13[Base Severity],MATCH(C494,Table13[Equipment Class],0)),6)</f>
        <v>8</v>
      </c>
      <c r="S494" s="73">
        <f>IFERROR(INDEX(Table2[Severity],MATCH(O494,Table2[Keyword],0)),0)</f>
        <v>0</v>
      </c>
      <c r="T494" s="73">
        <f>IFERROR(LOOKUP(N494,Table6[Minutes],Table6[Severity]),0)</f>
        <v>3</v>
      </c>
      <c r="U494" s="73">
        <f>MAX(ROUNDUP(AVERAGE(R494,T494),0),Unique_Data[[#This Row],[Keyword Severity]])</f>
        <v>6</v>
      </c>
      <c r="V494" s="73">
        <f>IFERROR(INDEX(Table5[Detectability],MATCH(O494,Table5[Keyword],0)),IFERROR(INDEX(Table13[Default Detectability],MATCH(C494,Table13[Equipment Class],0)),6))</f>
        <v>5</v>
      </c>
      <c r="W494" s="73">
        <f t="shared" si="28"/>
        <v>1</v>
      </c>
      <c r="X494" s="75">
        <f t="shared" si="29"/>
        <v>30</v>
      </c>
      <c r="Y494" s="74" t="str">
        <f>IFERROR(INDEX(Table10[Recommended Action],MATCH(O494,Table10[Keyword],0)),"Review failure &amp; perform RCA")</f>
        <v>Review failure &amp; perform RCA</v>
      </c>
      <c r="Z494" s="11" t="s">
        <v>14271</v>
      </c>
      <c r="AA494" s="31" t="s">
        <v>14592</v>
      </c>
      <c r="AB494" s="31" t="s">
        <v>14689</v>
      </c>
      <c r="AC494" s="73" t="str">
        <f t="shared" si="30"/>
        <v>Low</v>
      </c>
      <c r="AD494" s="76">
        <v>46203</v>
      </c>
      <c r="AE494" s="75">
        <f>Unique_Data[[#This Row],[Severity (S)]]</f>
        <v>6</v>
      </c>
      <c r="AF494" s="75" cm="1">
        <f t="array" ref="AF49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94" s="75" cm="1">
        <f t="array" ref="AG49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94" s="75">
        <f t="shared" si="31"/>
        <v>24</v>
      </c>
      <c r="AI494" s="77" t="str" cm="1">
        <f t="array" aca="1" ref="AI494" ca="1">_xlfn.IFS(ISBLANK(Unique_Data[[#This Row],[Updated Action]]),"Open",NOT(ISBLANK(Unique_Data[[#This Row],[Updated Action]])),"Finished",AND(NOT(ISBLANK(Unique_Data[[#This Row],[Updated Action]])),Unique_Data[[#This Row],[Due date]]&gt;=TODAY()),"In Progress",Unique_Data[[#This Row],[Due date]]&lt;TODAY(),"Overdue")</f>
        <v>Finished</v>
      </c>
      <c r="AJ494" s="33"/>
    </row>
    <row r="495" spans="1:36">
      <c r="A495" s="11">
        <v>1200000239</v>
      </c>
      <c r="B495" s="11" t="s">
        <v>66</v>
      </c>
      <c r="C495" s="11" t="s">
        <v>16</v>
      </c>
      <c r="D495" s="12">
        <v>46222</v>
      </c>
      <c r="E495" s="11" t="s">
        <v>69</v>
      </c>
      <c r="F495"/>
      <c r="G495"/>
      <c r="H495" s="35" t="s">
        <v>414</v>
      </c>
      <c r="I495" s="71">
        <v>46222.254861111112</v>
      </c>
      <c r="J495" s="71">
        <v>46222.268750000003</v>
      </c>
      <c r="K495" s="11">
        <v>0.33</v>
      </c>
      <c r="L495" s="72">
        <v>46204</v>
      </c>
      <c r="M495" s="73">
        <f>_xlfn.ISOWEEKNUM(Unique_Data[[#This Row],[Created On]])</f>
        <v>29</v>
      </c>
      <c r="N495" s="73">
        <f>60*Unique_Data[[#This Row],[Downtime (hr.)]]</f>
        <v>19.8</v>
      </c>
      <c r="O495" s="73" t="str" cm="1">
        <f t="array" ref="O495">_xlfn.LET(
    _xlpm.text, LOWER(H495),
    _xlpm.keywords, Table2[Keyword],
    _xlpm.score,
        _xlfn.BYROW(_xlpm.keywords,
            _xlfn.LAMBDA(_xlpm.k,
                SUM(--ISNUMBER(SEARCH(_xlfn.TEXTSPLIT(LOWER(_xlpm.k)," "), _xlpm.text)))
            )
        ),
    _xlpm.bestMatch, _xlfn.XMATCH(MAX(_xlpm.score), _xlpm.score),
    IF(MAX(_xlpm.score)=0, "Other", INDEX(_xlpm.keywords, _xlpm.bestMatch))
)</f>
        <v>Steering</v>
      </c>
      <c r="P495" s="73" t="str">
        <f>IFERROR(INDEX(Table11[Failure Mode],MATCH(O495,Table11[Keyword],0)),"General Failure Mode")</f>
        <v>Steering System Fault</v>
      </c>
      <c r="Q495" s="74" t="str">
        <f>IFERROR(INDEX(Table12[Failure Effect],MATCH(P495,Table12[Failure Mode],0)),"Operational performance degradation and need for maintenance review.")</f>
        <v>Poor maneuverability, travel misalignment, safety risk, and operational delay.</v>
      </c>
      <c r="R495" s="73">
        <f>IFERROR(INDEX(Table13[Base Severity],MATCH(C495,Table13[Equipment Class],0)),6)</f>
        <v>8</v>
      </c>
      <c r="S495" s="73">
        <f>IFERROR(INDEX(Table2[Severity],MATCH(O495,Table2[Keyword],0)),0)</f>
        <v>6</v>
      </c>
      <c r="T495" s="73">
        <f>IFERROR(LOOKUP(N495,Table6[Minutes],Table6[Severity]),0)</f>
        <v>4</v>
      </c>
      <c r="U495" s="73">
        <f>MAX(ROUNDUP(AVERAGE(R495,T495),0),Unique_Data[[#This Row],[Keyword Severity]])</f>
        <v>6</v>
      </c>
      <c r="V495" s="73">
        <f>IFERROR(INDEX(Table5[Detectability],MATCH(O495,Table5[Keyword],0)),IFERROR(INDEX(Table13[Default Detectability],MATCH(C495,Table13[Equipment Class],0)),6))</f>
        <v>2</v>
      </c>
      <c r="W495" s="73">
        <f t="shared" si="28"/>
        <v>5</v>
      </c>
      <c r="X495" s="75">
        <f t="shared" si="29"/>
        <v>60</v>
      </c>
      <c r="Y495" s="74" t="str">
        <f>IFERROR(INDEX(Table10[Recommended Action],MATCH(O495,Table10[Keyword],0)),"Review failure &amp; perform RCA")</f>
        <v>Calibrate auto-steering; inspect linkages/sensors; realign wheels.</v>
      </c>
      <c r="Z495" s="11" t="s">
        <v>14271</v>
      </c>
      <c r="AC495" s="73" t="str">
        <f t="shared" si="30"/>
        <v>Low</v>
      </c>
      <c r="AD495" s="76"/>
      <c r="AE495" s="75">
        <f>Unique_Data[[#This Row],[Severity (S)]]</f>
        <v>6</v>
      </c>
      <c r="AF495" s="75" cm="1">
        <f t="array" ref="AF49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495" s="75" cm="1">
        <f t="array" ref="AG49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495" s="75">
        <f t="shared" si="31"/>
        <v>60</v>
      </c>
      <c r="AI495" s="77" t="str" cm="1">
        <f t="array" aca="1" ref="AI495" ca="1">_xlfn.IFS(ISBLANK(Unique_Data[[#This Row],[Updated Action]]),"Open",NOT(ISBLANK(Unique_Data[[#This Row],[Updated Action]])),"Finished",AND(NOT(ISBLANK(Unique_Data[[#This Row],[Updated Action]])),Unique_Data[[#This Row],[Due date]]&gt;=TODAY()),"In Progress",Unique_Data[[#This Row],[Due date]]&lt;TODAY(),"Overdue")</f>
        <v>Open</v>
      </c>
      <c r="AJ495" s="33"/>
    </row>
    <row r="496" spans="1:36">
      <c r="A496" s="11">
        <v>1200000240</v>
      </c>
      <c r="B496" s="11" t="s">
        <v>15</v>
      </c>
      <c r="C496" s="11" t="s">
        <v>16</v>
      </c>
      <c r="D496" s="12">
        <v>46222</v>
      </c>
      <c r="E496" s="11" t="s">
        <v>69</v>
      </c>
      <c r="F496"/>
      <c r="G496"/>
      <c r="H496" s="35" t="s">
        <v>414</v>
      </c>
      <c r="I496" s="71">
        <v>46222.263194444444</v>
      </c>
      <c r="J496" s="71">
        <v>46222.268055555556</v>
      </c>
      <c r="K496" s="11">
        <v>0.12</v>
      </c>
      <c r="L496" s="72">
        <v>46204</v>
      </c>
      <c r="M496" s="73">
        <f>_xlfn.ISOWEEKNUM(Unique_Data[[#This Row],[Created On]])</f>
        <v>29</v>
      </c>
      <c r="N496" s="73">
        <f>60*Unique_Data[[#This Row],[Downtime (hr.)]]</f>
        <v>7.1999999999999993</v>
      </c>
      <c r="O496" s="73" t="str" cm="1">
        <f t="array" ref="O496">_xlfn.LET(
    _xlpm.text, LOWER(H496),
    _xlpm.keywords, Table2[Keyword],
    _xlpm.score,
        _xlfn.BYROW(_xlpm.keywords,
            _xlfn.LAMBDA(_xlpm.k,
                SUM(--ISNUMBER(SEARCH(_xlfn.TEXTSPLIT(LOWER(_xlpm.k)," "), _xlpm.text)))
            )
        ),
    _xlpm.bestMatch, _xlfn.XMATCH(MAX(_xlpm.score), _xlpm.score),
    IF(MAX(_xlpm.score)=0, "Other", INDEX(_xlpm.keywords, _xlpm.bestMatch))
)</f>
        <v>Steering</v>
      </c>
      <c r="P496" s="73" t="str">
        <f>IFERROR(INDEX(Table11[Failure Mode],MATCH(O496,Table11[Keyword],0)),"General Failure Mode")</f>
        <v>Steering System Fault</v>
      </c>
      <c r="Q496" s="74" t="str">
        <f>IFERROR(INDEX(Table12[Failure Effect],MATCH(P496,Table12[Failure Mode],0)),"Operational performance degradation and need for maintenance review.")</f>
        <v>Poor maneuverability, travel misalignment, safety risk, and operational delay.</v>
      </c>
      <c r="R496" s="73">
        <f>IFERROR(INDEX(Table13[Base Severity],MATCH(C496,Table13[Equipment Class],0)),6)</f>
        <v>8</v>
      </c>
      <c r="S496" s="73">
        <f>IFERROR(INDEX(Table2[Severity],MATCH(O496,Table2[Keyword],0)),0)</f>
        <v>6</v>
      </c>
      <c r="T496" s="73">
        <f>IFERROR(LOOKUP(N496,Table6[Minutes],Table6[Severity]),0)</f>
        <v>3</v>
      </c>
      <c r="U496" s="73">
        <f>MAX(ROUNDUP(AVERAGE(R496,T496),0),Unique_Data[[#This Row],[Keyword Severity]])</f>
        <v>6</v>
      </c>
      <c r="V496" s="73">
        <f>IFERROR(INDEX(Table5[Detectability],MATCH(O496,Table5[Keyword],0)),IFERROR(INDEX(Table13[Default Detectability],MATCH(C496,Table13[Equipment Class],0)),6))</f>
        <v>2</v>
      </c>
      <c r="W496" s="73">
        <f t="shared" si="28"/>
        <v>3</v>
      </c>
      <c r="X496" s="75">
        <f t="shared" si="29"/>
        <v>36</v>
      </c>
      <c r="Y496" s="74" t="str">
        <f>IFERROR(INDEX(Table10[Recommended Action],MATCH(O496,Table10[Keyword],0)),"Review failure &amp; perform RCA")</f>
        <v>Calibrate auto-steering; inspect linkages/sensors; realign wheels.</v>
      </c>
      <c r="Z496" s="11" t="s">
        <v>14271</v>
      </c>
      <c r="AA496" s="31" t="s">
        <v>14353</v>
      </c>
      <c r="AB496" s="31" t="s">
        <v>14690</v>
      </c>
      <c r="AC496" s="73" t="str">
        <f t="shared" si="30"/>
        <v>Low</v>
      </c>
      <c r="AD496" s="76">
        <v>46203</v>
      </c>
      <c r="AE496" s="75">
        <f>Unique_Data[[#This Row],[Severity (S)]]</f>
        <v>6</v>
      </c>
      <c r="AF496" s="75" cm="1">
        <f t="array" ref="AF49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496" s="75" cm="1">
        <f t="array" ref="AG49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96" s="75">
        <f t="shared" si="31"/>
        <v>12</v>
      </c>
      <c r="AI496" s="77" t="str" cm="1">
        <f t="array" aca="1" ref="AI496" ca="1">_xlfn.IFS(ISBLANK(Unique_Data[[#This Row],[Updated Action]]),"Open",NOT(ISBLANK(Unique_Data[[#This Row],[Updated Action]])),"Finished",AND(NOT(ISBLANK(Unique_Data[[#This Row],[Updated Action]])),Unique_Data[[#This Row],[Due date]]&gt;=TODAY()),"In Progress",Unique_Data[[#This Row],[Due date]]&lt;TODAY(),"Overdue")</f>
        <v>Finished</v>
      </c>
      <c r="AJ496" s="33"/>
    </row>
    <row r="497" spans="1:36">
      <c r="A497" s="11">
        <v>1300000329</v>
      </c>
      <c r="B497" s="11" t="s">
        <v>66</v>
      </c>
      <c r="C497" s="11" t="s">
        <v>16</v>
      </c>
      <c r="D497" s="12">
        <v>46223</v>
      </c>
      <c r="E497" s="11" t="s">
        <v>13</v>
      </c>
      <c r="F497"/>
      <c r="G497"/>
      <c r="H497" s="35" t="s">
        <v>415</v>
      </c>
      <c r="I497" s="71">
        <v>46223.040868055556</v>
      </c>
      <c r="J497" s="71">
        <v>46223.052268518521</v>
      </c>
      <c r="K497" s="11">
        <v>0.27</v>
      </c>
      <c r="L497" s="72">
        <v>46204</v>
      </c>
      <c r="M497" s="73">
        <f>_xlfn.ISOWEEKNUM(Unique_Data[[#This Row],[Created On]])</f>
        <v>30</v>
      </c>
      <c r="N497" s="73">
        <f>60*Unique_Data[[#This Row],[Downtime (hr.)]]</f>
        <v>16.200000000000003</v>
      </c>
      <c r="O497" s="73" t="str" cm="1">
        <f t="array" ref="O497">_xlfn.LET(
    _xlpm.text, LOWER(H497),
    _xlpm.keywords, Table2[Keyword],
    _xlpm.score,
        _xlfn.BYROW(_xlpm.keywords,
            _xlfn.LAMBDA(_xlpm.k,
                SUM(--ISNUMBER(SEARCH(_xlfn.TEXTSPLIT(LOWER(_xlpm.k)," "), _xlpm.text)))
            )
        ),
    _xlpm.bestMatch, _xlfn.XMATCH(MAX(_xlpm.score), _xlpm.score),
    IF(MAX(_xlpm.score)=0, "Other", INDEX(_xlpm.keywords, _xlpm.bestMatch))
)</f>
        <v>CB Trip</v>
      </c>
      <c r="P497" s="73" t="str">
        <f>IFERROR(INDEX(Table11[Failure Mode],MATCH(O497,Table11[Keyword],0)),"General Failure Mode")</f>
        <v>Electrical Protection Trip</v>
      </c>
      <c r="Q497" s="74" t="str">
        <f>IFERROR(INDEX(Table12[Failure Effect],MATCH(P497,Table12[Failure Mode],0)),"Operational performance degradation and need for maintenance review.")</f>
        <v>Circuit isolation, equipment function loss, and recurring stoppage until root cause is removed.</v>
      </c>
      <c r="R497" s="73">
        <f>IFERROR(INDEX(Table13[Base Severity],MATCH(C497,Table13[Equipment Class],0)),6)</f>
        <v>8</v>
      </c>
      <c r="S497" s="73">
        <f>IFERROR(INDEX(Table2[Severity],MATCH(O497,Table2[Keyword],0)),0)</f>
        <v>5</v>
      </c>
      <c r="T497" s="73">
        <f>IFERROR(LOOKUP(N497,Table6[Minutes],Table6[Severity]),0)</f>
        <v>4</v>
      </c>
      <c r="U497" s="73">
        <f>MAX(ROUNDUP(AVERAGE(R497,T497),0),Unique_Data[[#This Row],[Keyword Severity]])</f>
        <v>6</v>
      </c>
      <c r="V497" s="73">
        <f>IFERROR(INDEX(Table5[Detectability],MATCH(O497,Table5[Keyword],0)),IFERROR(INDEX(Table13[Default Detectability],MATCH(C497,Table13[Equipment Class],0)),6))</f>
        <v>3</v>
      </c>
      <c r="W497" s="73">
        <f t="shared" si="28"/>
        <v>1</v>
      </c>
      <c r="X497" s="75">
        <f t="shared" si="29"/>
        <v>18</v>
      </c>
      <c r="Y497" s="74" t="str">
        <f>IFERROR(INDEX(Table10[Recommended Action],MATCH(O497,Table10[Keyword],0)),"Review failure &amp; perform RCA")</f>
        <v>Investigate overload/short; inspect drive and cables; ramp test before release.</v>
      </c>
      <c r="Z497" s="11" t="s">
        <v>14271</v>
      </c>
      <c r="AA497" s="31" t="s">
        <v>14691</v>
      </c>
      <c r="AB497" s="31" t="s">
        <v>14692</v>
      </c>
      <c r="AC497" s="73" t="str">
        <f t="shared" si="30"/>
        <v>Low</v>
      </c>
      <c r="AD497" s="76">
        <v>46018</v>
      </c>
      <c r="AE497" s="75">
        <f>Unique_Data[[#This Row],[Severity (S)]]</f>
        <v>6</v>
      </c>
      <c r="AF497" s="75" cm="1">
        <f t="array" ref="AF49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97" s="75" cm="1">
        <f t="array" ref="AG49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97" s="75">
        <f t="shared" si="31"/>
        <v>18</v>
      </c>
      <c r="AI497" s="77" t="str" cm="1">
        <f t="array" aca="1" ref="AI497" ca="1">_xlfn.IFS(ISBLANK(Unique_Data[[#This Row],[Updated Action]]),"Open",NOT(ISBLANK(Unique_Data[[#This Row],[Updated Action]])),"Finished",AND(NOT(ISBLANK(Unique_Data[[#This Row],[Updated Action]])),Unique_Data[[#This Row],[Due date]]&gt;=TODAY()),"In Progress",Unique_Data[[#This Row],[Due date]]&lt;TODAY(),"Overdue")</f>
        <v>Finished</v>
      </c>
      <c r="AJ497" s="33"/>
    </row>
    <row r="498" spans="1:36">
      <c r="A498" s="11">
        <v>1300000330</v>
      </c>
      <c r="B498" s="11" t="s">
        <v>90</v>
      </c>
      <c r="C498" s="11" t="s">
        <v>16</v>
      </c>
      <c r="D498" s="12">
        <v>46224</v>
      </c>
      <c r="E498" s="11" t="s">
        <v>13</v>
      </c>
      <c r="F498"/>
      <c r="G498"/>
      <c r="H498" s="35" t="s">
        <v>395</v>
      </c>
      <c r="I498" s="71">
        <v>46224.37777777778</v>
      </c>
      <c r="J498" s="71">
        <v>46224.38958333333</v>
      </c>
      <c r="K498" s="11">
        <v>0.28000000000000003</v>
      </c>
      <c r="L498" s="72">
        <v>46204</v>
      </c>
      <c r="M498" s="73">
        <f>_xlfn.ISOWEEKNUM(Unique_Data[[#This Row],[Created On]])</f>
        <v>30</v>
      </c>
      <c r="N498" s="73">
        <f>60*Unique_Data[[#This Row],[Downtime (hr.)]]</f>
        <v>16.8</v>
      </c>
      <c r="O498" s="73" t="str" cm="1">
        <f t="array" ref="O498">_xlfn.LET(
    _xlpm.text, LOWER(H498),
    _xlpm.keywords, Table2[Keyword],
    _xlpm.score,
        _xlfn.BYROW(_xlpm.keywords,
            _xlfn.LAMBDA(_xlpm.k,
                SUM(--ISNUMBER(SEARCH(_xlfn.TEXTSPLIT(LOWER(_xlpm.k)," "), _xlpm.text)))
            )
        ),
    _xlpm.bestMatch, _xlfn.XMATCH(MAX(_xlpm.score), _xlpm.score),
    IF(MAX(_xlpm.score)=0, "Other", INDEX(_xlpm.keywords, _xlpm.bestMatch))
)</f>
        <v>No Diesel</v>
      </c>
      <c r="P498" s="73" t="str">
        <f>IFERROR(INDEX(Table11[Failure Mode],MATCH(O498,Table11[Keyword],0)),"General Failure Mode")</f>
        <v>Diesel Engine Unavailable</v>
      </c>
      <c r="Q498" s="74" t="str">
        <f>IFERROR(INDEX(Table12[Failure Effect],MATCH(P498,Table12[Failure Mode],0)),"Operational performance degradation and need for maintenance review.")</f>
        <v>Machine unavailable for service, immediate downtime, and possible operational backlog.</v>
      </c>
      <c r="R498" s="73">
        <f>IFERROR(INDEX(Table13[Base Severity],MATCH(C498,Table13[Equipment Class],0)),6)</f>
        <v>8</v>
      </c>
      <c r="S498" s="73">
        <f>IFERROR(INDEX(Table2[Severity],MATCH(O498,Table2[Keyword],0)),0)</f>
        <v>6</v>
      </c>
      <c r="T498" s="73">
        <f>IFERROR(LOOKUP(N498,Table6[Minutes],Table6[Severity]),0)</f>
        <v>4</v>
      </c>
      <c r="U498" s="73">
        <f>MAX(ROUNDUP(AVERAGE(R498,T498),0),Unique_Data[[#This Row],[Keyword Severity]])</f>
        <v>6</v>
      </c>
      <c r="V498" s="73">
        <f>IFERROR(INDEX(Table5[Detectability],MATCH(O498,Table5[Keyword],0)),IFERROR(INDEX(Table13[Default Detectability],MATCH(C498,Table13[Equipment Class],0)),6))</f>
        <v>4</v>
      </c>
      <c r="W498" s="73">
        <f t="shared" si="28"/>
        <v>1</v>
      </c>
      <c r="X498" s="75">
        <f t="shared" si="29"/>
        <v>24</v>
      </c>
      <c r="Y498" s="74" t="str">
        <f>IFERROR(INDEX(Table10[Recommended Action],MATCH(O498,Table10[Keyword],0)),"Review failure &amp; perform RCA")</f>
        <v>Check battery/ECU/priming; verify fuel line and filters; test starter circuit.</v>
      </c>
      <c r="Z498" s="11" t="s">
        <v>14271</v>
      </c>
      <c r="AA498" s="32" t="s">
        <v>14533</v>
      </c>
      <c r="AB498" s="32" t="s">
        <v>14522</v>
      </c>
      <c r="AC498" s="73" t="str">
        <f t="shared" si="30"/>
        <v>Low</v>
      </c>
      <c r="AD498" s="76">
        <v>46203</v>
      </c>
      <c r="AE498" s="75">
        <f>Unique_Data[[#This Row],[Severity (S)]]</f>
        <v>6</v>
      </c>
      <c r="AF498" s="75" cm="1">
        <f t="array" ref="AF49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498" s="75" cm="1">
        <f t="array" ref="AG49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498" s="75">
        <f t="shared" si="31"/>
        <v>24</v>
      </c>
      <c r="AI498" s="77" t="str" cm="1">
        <f t="array" aca="1" ref="AI498" ca="1">_xlfn.IFS(ISBLANK(Unique_Data[[#This Row],[Updated Action]]),"Open",NOT(ISBLANK(Unique_Data[[#This Row],[Updated Action]])),"Finished",AND(NOT(ISBLANK(Unique_Data[[#This Row],[Updated Action]])),Unique_Data[[#This Row],[Due date]]&gt;=TODAY()),"In Progress",Unique_Data[[#This Row],[Due date]]&lt;TODAY(),"Overdue")</f>
        <v>Finished</v>
      </c>
      <c r="AJ498" s="33"/>
    </row>
    <row r="499" spans="1:36">
      <c r="A499" s="11">
        <v>1300000331</v>
      </c>
      <c r="B499" s="11" t="s">
        <v>66</v>
      </c>
      <c r="C499" s="11" t="s">
        <v>16</v>
      </c>
      <c r="D499" s="12">
        <v>46224</v>
      </c>
      <c r="E499" s="11" t="s">
        <v>13</v>
      </c>
      <c r="F499"/>
      <c r="G499"/>
      <c r="H499" s="35" t="s">
        <v>416</v>
      </c>
      <c r="I499" s="71">
        <v>46224.706944444442</v>
      </c>
      <c r="J499" s="71">
        <v>46224.711111111108</v>
      </c>
      <c r="K499" s="11">
        <v>0.1</v>
      </c>
      <c r="L499" s="72">
        <v>46204</v>
      </c>
      <c r="M499" s="73">
        <f>_xlfn.ISOWEEKNUM(Unique_Data[[#This Row],[Created On]])</f>
        <v>30</v>
      </c>
      <c r="N499" s="73">
        <f>60*Unique_Data[[#This Row],[Downtime (hr.)]]</f>
        <v>6</v>
      </c>
      <c r="O499" s="73" t="str" cm="1">
        <f t="array" ref="O499">_xlfn.LET(
    _xlpm.text, LOWER(H499),
    _xlpm.keywords, Table2[Keyword],
    _xlpm.score,
        _xlfn.BYROW(_xlpm.keywords,
            _xlfn.LAMBDA(_xlpm.k,
                SUM(--ISNUMBER(SEARCH(_xlfn.TEXTSPLIT(LOWER(_xlpm.k)," "), _xlpm.text)))
            )
        ),
    _xlpm.bestMatch, _xlfn.XMATCH(MAX(_xlpm.score), _xlpm.score),
    IF(MAX(_xlpm.score)=0, "Other", INDEX(_xlpm.keywords, _xlpm.bestMatch))
)</f>
        <v>No Diesel</v>
      </c>
      <c r="P499" s="73" t="str">
        <f>IFERROR(INDEX(Table11[Failure Mode],MATCH(O499,Table11[Keyword],0)),"General Failure Mode")</f>
        <v>Diesel Engine Unavailable</v>
      </c>
      <c r="Q499" s="74" t="str">
        <f>IFERROR(INDEX(Table12[Failure Effect],MATCH(P499,Table12[Failure Mode],0)),"Operational performance degradation and need for maintenance review.")</f>
        <v>Machine unavailable for service, immediate downtime, and possible operational backlog.</v>
      </c>
      <c r="R499" s="73">
        <f>IFERROR(INDEX(Table13[Base Severity],MATCH(C499,Table13[Equipment Class],0)),6)</f>
        <v>8</v>
      </c>
      <c r="S499" s="73">
        <f>IFERROR(INDEX(Table2[Severity],MATCH(O499,Table2[Keyword],0)),0)</f>
        <v>6</v>
      </c>
      <c r="T499" s="73">
        <f>IFERROR(LOOKUP(N499,Table6[Minutes],Table6[Severity]),0)</f>
        <v>3</v>
      </c>
      <c r="U499" s="73">
        <f>MAX(ROUNDUP(AVERAGE(R499,T499),0),Unique_Data[[#This Row],[Keyword Severity]])</f>
        <v>6</v>
      </c>
      <c r="V499" s="73">
        <f>IFERROR(INDEX(Table5[Detectability],MATCH(O499,Table5[Keyword],0)),IFERROR(INDEX(Table13[Default Detectability],MATCH(C499,Table13[Equipment Class],0)),6))</f>
        <v>4</v>
      </c>
      <c r="W499" s="73">
        <f t="shared" si="28"/>
        <v>3</v>
      </c>
      <c r="X499" s="75">
        <f t="shared" si="29"/>
        <v>72</v>
      </c>
      <c r="Y499" s="74" t="str">
        <f>IFERROR(INDEX(Table10[Recommended Action],MATCH(O499,Table10[Keyword],0)),"Review failure &amp; perform RCA")</f>
        <v>Check battery/ECU/priming; verify fuel line and filters; test starter circuit.</v>
      </c>
      <c r="Z499" s="11" t="s">
        <v>14271</v>
      </c>
      <c r="AA499" s="32" t="s">
        <v>14693</v>
      </c>
      <c r="AB499" s="32" t="s">
        <v>14694</v>
      </c>
      <c r="AC499" s="73" t="str">
        <f t="shared" si="30"/>
        <v>Low</v>
      </c>
      <c r="AD499" s="76">
        <v>46023</v>
      </c>
      <c r="AE499" s="75">
        <f>Unique_Data[[#This Row],[Severity (S)]]</f>
        <v>6</v>
      </c>
      <c r="AF499" s="75" cm="1">
        <f t="array" ref="AF49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499" s="75" cm="1">
        <f t="array" ref="AG49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499" s="75">
        <f t="shared" si="31"/>
        <v>36</v>
      </c>
      <c r="AI499" s="77" t="str" cm="1">
        <f t="array" aca="1" ref="AI499" ca="1">_xlfn.IFS(ISBLANK(Unique_Data[[#This Row],[Updated Action]]),"Open",NOT(ISBLANK(Unique_Data[[#This Row],[Updated Action]])),"Finished",AND(NOT(ISBLANK(Unique_Data[[#This Row],[Updated Action]])),Unique_Data[[#This Row],[Due date]]&gt;=TODAY()),"In Progress",Unique_Data[[#This Row],[Due date]]&lt;TODAY(),"Overdue")</f>
        <v>Finished</v>
      </c>
      <c r="AJ499" s="33"/>
    </row>
    <row r="500" spans="1:36">
      <c r="A500" s="11">
        <v>1200000247</v>
      </c>
      <c r="B500" s="11" t="s">
        <v>93</v>
      </c>
      <c r="C500" s="11" t="s">
        <v>16</v>
      </c>
      <c r="D500" s="12">
        <v>46225</v>
      </c>
      <c r="E500" s="11" t="s">
        <v>69</v>
      </c>
      <c r="F500"/>
      <c r="G500"/>
      <c r="H500" s="35" t="s">
        <v>417</v>
      </c>
      <c r="I500" s="71">
        <v>46224.493750000001</v>
      </c>
      <c r="J500" s="71">
        <v>46224.49722222222</v>
      </c>
      <c r="K500" s="11">
        <v>0.08</v>
      </c>
      <c r="L500" s="72">
        <v>46204</v>
      </c>
      <c r="M500" s="73">
        <f>_xlfn.ISOWEEKNUM(Unique_Data[[#This Row],[Created On]])</f>
        <v>30</v>
      </c>
      <c r="N500" s="73">
        <f>60*Unique_Data[[#This Row],[Downtime (hr.)]]</f>
        <v>4.8</v>
      </c>
      <c r="O500" s="73" t="str" cm="1">
        <f t="array" ref="O500">_xlfn.LET(
    _xlpm.text, LOWER(H500),
    _xlpm.keywords, Table2[Keyword],
    _xlpm.score,
        _xlfn.BYROW(_xlpm.keywords,
            _xlfn.LAMBDA(_xlpm.k,
                SUM(--ISNUMBER(SEARCH(_xlfn.TEXTSPLIT(LOWER(_xlpm.k)," "), _xlpm.text)))
            )
        ),
    _xlpm.bestMatch, _xlfn.XMATCH(MAX(_xlpm.score), _xlpm.score),
    IF(MAX(_xlpm.score)=0, "Other", INDEX(_xlpm.keywords, _xlpm.bestMatch))
)</f>
        <v>Other</v>
      </c>
      <c r="P500" s="73" t="str">
        <f>IFERROR(INDEX(Table11[Failure Mode],MATCH(O500,Table11[Keyword],0)),"General Failure Mode")</f>
        <v>General Failure Mode</v>
      </c>
      <c r="Q500" s="74" t="str">
        <f>IFERROR(INDEX(Table12[Failure Effect],MATCH(P500,Table12[Failure Mode],0)),"Operational performance degradation and need for maintenance review.")</f>
        <v>Operational performance degradation and need for maintenance review.</v>
      </c>
      <c r="R500" s="73">
        <f>IFERROR(INDEX(Table13[Base Severity],MATCH(C500,Table13[Equipment Class],0)),6)</f>
        <v>8</v>
      </c>
      <c r="S500" s="73">
        <f>IFERROR(INDEX(Table2[Severity],MATCH(O500,Table2[Keyword],0)),0)</f>
        <v>0</v>
      </c>
      <c r="T500" s="73">
        <f>IFERROR(LOOKUP(N500,Table6[Minutes],Table6[Severity]),0)</f>
        <v>3</v>
      </c>
      <c r="U500" s="73">
        <f>MAX(ROUNDUP(AVERAGE(R500,T500),0),Unique_Data[[#This Row],[Keyword Severity]])</f>
        <v>6</v>
      </c>
      <c r="V500" s="73">
        <f>IFERROR(INDEX(Table5[Detectability],MATCH(O500,Table5[Keyword],0)),IFERROR(INDEX(Table13[Default Detectability],MATCH(C500,Table13[Equipment Class],0)),6))</f>
        <v>5</v>
      </c>
      <c r="W500" s="73">
        <f t="shared" si="28"/>
        <v>5</v>
      </c>
      <c r="X500" s="75">
        <f t="shared" si="29"/>
        <v>150</v>
      </c>
      <c r="Y500" s="74" t="str">
        <f>IFERROR(INDEX(Table10[Recommended Action],MATCH(O500,Table10[Keyword],0)),"Review failure &amp; perform RCA")</f>
        <v>Review failure &amp; perform RCA</v>
      </c>
      <c r="Z500" s="11" t="s">
        <v>14271</v>
      </c>
      <c r="AA500" s="31" t="s">
        <v>14695</v>
      </c>
      <c r="AB500" s="31" t="s">
        <v>14615</v>
      </c>
      <c r="AC500" s="73" t="str">
        <f t="shared" si="30"/>
        <v>Medium</v>
      </c>
      <c r="AD500" s="76">
        <v>46203</v>
      </c>
      <c r="AE500" s="75">
        <f>Unique_Data[[#This Row],[Severity (S)]]</f>
        <v>6</v>
      </c>
      <c r="AF500" s="75" cm="1">
        <f t="array" ref="AF50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00" s="75" cm="1">
        <f t="array" ref="AG50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00" s="75">
        <f t="shared" si="31"/>
        <v>150</v>
      </c>
      <c r="AI500" s="77" t="str" cm="1">
        <f t="array" aca="1" ref="AI500" ca="1">_xlfn.IFS(ISBLANK(Unique_Data[[#This Row],[Updated Action]]),"Open",NOT(ISBLANK(Unique_Data[[#This Row],[Updated Action]])),"Finished",AND(NOT(ISBLANK(Unique_Data[[#This Row],[Updated Action]])),Unique_Data[[#This Row],[Due date]]&gt;=TODAY()),"In Progress",Unique_Data[[#This Row],[Due date]]&lt;TODAY(),"Overdue")</f>
        <v>Finished</v>
      </c>
      <c r="AJ500" s="33"/>
    </row>
    <row r="501" spans="1:36">
      <c r="A501" s="11">
        <v>1300000332</v>
      </c>
      <c r="B501" s="11" t="s">
        <v>61</v>
      </c>
      <c r="C501" s="11" t="s">
        <v>12</v>
      </c>
      <c r="D501" s="12">
        <v>46225</v>
      </c>
      <c r="E501" s="11" t="s">
        <v>13</v>
      </c>
      <c r="F501"/>
      <c r="G501"/>
      <c r="H501" s="35" t="s">
        <v>418</v>
      </c>
      <c r="I501" s="71">
        <v>46225.213888888888</v>
      </c>
      <c r="J501" s="71">
        <v>46225.216666666667</v>
      </c>
      <c r="K501" s="11">
        <v>7.0000000000000007E-2</v>
      </c>
      <c r="L501" s="72">
        <v>46204</v>
      </c>
      <c r="M501" s="73">
        <f>_xlfn.ISOWEEKNUM(Unique_Data[[#This Row],[Created On]])</f>
        <v>30</v>
      </c>
      <c r="N501" s="73">
        <f>60*Unique_Data[[#This Row],[Downtime (hr.)]]</f>
        <v>4.2</v>
      </c>
      <c r="O501" s="73" t="str" cm="1">
        <f t="array" ref="O501">_xlfn.LET(
    _xlpm.text, LOWER(H501),
    _xlpm.keywords, Table2[Keyword],
    _xlpm.score,
        _xlfn.BYROW(_xlpm.keywords,
            _xlfn.LAMBDA(_xlpm.k,
                SUM(--ISNUMBER(SEARCH(_xlfn.TEXTSPLIT(LOWER(_xlpm.k)," "), _xlpm.text)))
            )
        ),
    _xlpm.bestMatch, _xlfn.XMATCH(MAX(_xlpm.score), _xlpm.score),
    IF(MAX(_xlpm.score)=0, "Other", INDEX(_xlpm.keywords, _xlpm.bestMatch))
)</f>
        <v>No Control</v>
      </c>
      <c r="P501" s="73" t="str">
        <f>IFERROR(INDEX(Table11[Failure Mode],MATCH(O501,Table11[Keyword],0)),"General Failure Mode")</f>
        <v>Control System Unavailable</v>
      </c>
      <c r="Q501" s="74" t="str">
        <f>IFERROR(INDEX(Table12[Failure Effect],MATCH(P501,Table12[Failure Mode],0)),"Operational performance degradation and need for maintenance review.")</f>
        <v>Loss of command response, unsafe operating condition, and immediate operational downtime.</v>
      </c>
      <c r="R501" s="73">
        <f>IFERROR(INDEX(Table13[Base Severity],MATCH(C501,Table13[Equipment Class],0)),6)</f>
        <v>9</v>
      </c>
      <c r="S501" s="73">
        <f>IFERROR(INDEX(Table2[Severity],MATCH(O501,Table2[Keyword],0)),0)</f>
        <v>6</v>
      </c>
      <c r="T501" s="73">
        <f>IFERROR(LOOKUP(N501,Table6[Minutes],Table6[Severity]),0)</f>
        <v>3</v>
      </c>
      <c r="U501" s="73">
        <f>MAX(ROUNDUP(AVERAGE(R501,T501),0),Unique_Data[[#This Row],[Keyword Severity]])</f>
        <v>6</v>
      </c>
      <c r="V501" s="73">
        <f>IFERROR(INDEX(Table5[Detectability],MATCH(O501,Table5[Keyword],0)),IFERROR(INDEX(Table13[Default Detectability],MATCH(C501,Table13[Equipment Class],0)),6))</f>
        <v>2</v>
      </c>
      <c r="W501" s="73">
        <f t="shared" si="28"/>
        <v>5</v>
      </c>
      <c r="X501" s="75">
        <f t="shared" si="29"/>
        <v>60</v>
      </c>
      <c r="Y501" s="74" t="str">
        <f>IFERROR(INDEX(Table10[Recommended Action],MATCH(O501,Table10[Keyword],0)),"Review failure &amp; perform RCA")</f>
        <v>Check control PLC, HMI comms, E-stop circuits; reload software if needed.</v>
      </c>
      <c r="Z501" s="11" t="s">
        <v>14271</v>
      </c>
      <c r="AA501" s="31" t="s">
        <v>14688</v>
      </c>
      <c r="AB501" s="31" t="s">
        <v>14608</v>
      </c>
      <c r="AC501" s="73" t="str">
        <f t="shared" si="30"/>
        <v>Low</v>
      </c>
      <c r="AD501" s="76">
        <v>46203</v>
      </c>
      <c r="AE501" s="75">
        <f>Unique_Data[[#This Row],[Severity (S)]]</f>
        <v>6</v>
      </c>
      <c r="AF501" s="75" cm="1">
        <f t="array" ref="AF50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01" s="75" cm="1">
        <f t="array" ref="AG50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01" s="75">
        <f t="shared" si="31"/>
        <v>60</v>
      </c>
      <c r="AI501" s="77" t="str" cm="1">
        <f t="array" aca="1" ref="AI501" ca="1">_xlfn.IFS(ISBLANK(Unique_Data[[#This Row],[Updated Action]]),"Open",NOT(ISBLANK(Unique_Data[[#This Row],[Updated Action]])),"Finished",AND(NOT(ISBLANK(Unique_Data[[#This Row],[Updated Action]])),Unique_Data[[#This Row],[Due date]]&gt;=TODAY()),"In Progress",Unique_Data[[#This Row],[Due date]]&lt;TODAY(),"Overdue")</f>
        <v>Finished</v>
      </c>
      <c r="AJ501" s="33"/>
    </row>
    <row r="502" spans="1:36">
      <c r="A502" s="11">
        <v>1300000336</v>
      </c>
      <c r="B502" s="11" t="s">
        <v>56</v>
      </c>
      <c r="C502" s="11" t="s">
        <v>12</v>
      </c>
      <c r="D502" s="12">
        <v>46226</v>
      </c>
      <c r="E502" s="11" t="s">
        <v>13</v>
      </c>
      <c r="F502"/>
      <c r="G502"/>
      <c r="H502" s="35" t="s">
        <v>419</v>
      </c>
      <c r="I502" s="71">
        <v>46226.434027777781</v>
      </c>
      <c r="J502" s="71">
        <v>46226.435416666667</v>
      </c>
      <c r="K502" s="11">
        <v>0.03</v>
      </c>
      <c r="L502" s="72">
        <v>46204</v>
      </c>
      <c r="M502" s="73">
        <f>_xlfn.ISOWEEKNUM(Unique_Data[[#This Row],[Created On]])</f>
        <v>30</v>
      </c>
      <c r="N502" s="73">
        <f>60*Unique_Data[[#This Row],[Downtime (hr.)]]</f>
        <v>1.7999999999999998</v>
      </c>
      <c r="O502" s="73" t="str" cm="1">
        <f t="array" ref="O502">_xlfn.LET(
    _xlpm.text, LOWER(H502),
    _xlpm.keywords, Table2[Keyword],
    _xlpm.score,
        _xlfn.BYROW(_xlpm.keywords,
            _xlfn.LAMBDA(_xlpm.k,
                SUM(--ISNUMBER(SEARCH(_xlfn.TEXTSPLIT(LOWER(_xlpm.k)," "), _xlpm.text)))
            )
        ),
    _xlpm.bestMatch, _xlfn.XMATCH(MAX(_xlpm.score), _xlpm.score),
    IF(MAX(_xlpm.score)=0, "Other", INDEX(_xlpm.keywords, _xlpm.bestMatch))
)</f>
        <v>No Control</v>
      </c>
      <c r="P502" s="73" t="str">
        <f>IFERROR(INDEX(Table11[Failure Mode],MATCH(O502,Table11[Keyword],0)),"General Failure Mode")</f>
        <v>Control System Unavailable</v>
      </c>
      <c r="Q502" s="74" t="str">
        <f>IFERROR(INDEX(Table12[Failure Effect],MATCH(P502,Table12[Failure Mode],0)),"Operational performance degradation and need for maintenance review.")</f>
        <v>Loss of command response, unsafe operating condition, and immediate operational downtime.</v>
      </c>
      <c r="R502" s="73">
        <f>IFERROR(INDEX(Table13[Base Severity],MATCH(C502,Table13[Equipment Class],0)),6)</f>
        <v>9</v>
      </c>
      <c r="S502" s="73">
        <f>IFERROR(INDEX(Table2[Severity],MATCH(O502,Table2[Keyword],0)),0)</f>
        <v>6</v>
      </c>
      <c r="T502" s="73">
        <f>IFERROR(LOOKUP(N502,Table6[Minutes],Table6[Severity]),0)</f>
        <v>3</v>
      </c>
      <c r="U502" s="73">
        <f>MAX(ROUNDUP(AVERAGE(R502,T502),0),Unique_Data[[#This Row],[Keyword Severity]])</f>
        <v>6</v>
      </c>
      <c r="V502" s="73">
        <f>IFERROR(INDEX(Table5[Detectability],MATCH(O502,Table5[Keyword],0)),IFERROR(INDEX(Table13[Default Detectability],MATCH(C502,Table13[Equipment Class],0)),6))</f>
        <v>2</v>
      </c>
      <c r="W502" s="73">
        <f t="shared" si="28"/>
        <v>8</v>
      </c>
      <c r="X502" s="75">
        <f t="shared" si="29"/>
        <v>96</v>
      </c>
      <c r="Y502" s="74" t="str">
        <f>IFERROR(INDEX(Table10[Recommended Action],MATCH(O502,Table10[Keyword],0)),"Review failure &amp; perform RCA")</f>
        <v>Check control PLC, HMI comms, E-stop circuits; reload software if needed.</v>
      </c>
      <c r="Z502" s="11" t="s">
        <v>14271</v>
      </c>
      <c r="AA502" s="31" t="s">
        <v>14362</v>
      </c>
      <c r="AB502" s="31" t="s">
        <v>14363</v>
      </c>
      <c r="AC502" s="73" t="str">
        <f t="shared" si="30"/>
        <v>Low</v>
      </c>
      <c r="AD502" s="76">
        <v>46108</v>
      </c>
      <c r="AE502" s="75">
        <f>Unique_Data[[#This Row],[Severity (S)]]</f>
        <v>6</v>
      </c>
      <c r="AF502" s="75" cm="1">
        <f t="array" ref="AF50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02" s="75" cm="1">
        <f t="array" ref="AG50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502" s="75">
        <f t="shared" si="31"/>
        <v>96</v>
      </c>
      <c r="AI502" s="77" t="str" cm="1">
        <f t="array" aca="1" ref="AI502" ca="1">_xlfn.IFS(ISBLANK(Unique_Data[[#This Row],[Updated Action]]),"Open",NOT(ISBLANK(Unique_Data[[#This Row],[Updated Action]])),"Finished",AND(NOT(ISBLANK(Unique_Data[[#This Row],[Updated Action]])),Unique_Data[[#This Row],[Due date]]&gt;=TODAY()),"In Progress",Unique_Data[[#This Row],[Due date]]&lt;TODAY(),"Overdue")</f>
        <v>Finished</v>
      </c>
      <c r="AJ502" s="33"/>
    </row>
    <row r="503" spans="1:36">
      <c r="A503" s="11">
        <v>1300000338</v>
      </c>
      <c r="B503" s="11" t="s">
        <v>40</v>
      </c>
      <c r="C503" s="11" t="s">
        <v>16</v>
      </c>
      <c r="D503" s="12">
        <v>46226</v>
      </c>
      <c r="E503" s="11" t="s">
        <v>13</v>
      </c>
      <c r="F503"/>
      <c r="G503"/>
      <c r="H503" s="35" t="s">
        <v>420</v>
      </c>
      <c r="I503" s="71">
        <v>46226.597256944442</v>
      </c>
      <c r="J503" s="71">
        <v>46226.606249999997</v>
      </c>
      <c r="K503" s="11">
        <v>0.22</v>
      </c>
      <c r="L503" s="72">
        <v>46204</v>
      </c>
      <c r="M503" s="73">
        <f>_xlfn.ISOWEEKNUM(Unique_Data[[#This Row],[Created On]])</f>
        <v>30</v>
      </c>
      <c r="N503" s="73">
        <f>60*Unique_Data[[#This Row],[Downtime (hr.)]]</f>
        <v>13.2</v>
      </c>
      <c r="O503" s="73" t="str" cm="1">
        <f t="array" ref="O503">_xlfn.LET(
    _xlpm.text, LOWER(H503),
    _xlpm.keywords, Table2[Keyword],
    _xlpm.score,
        _xlfn.BYROW(_xlpm.keywords,
            _xlfn.LAMBDA(_xlpm.k,
                SUM(--ISNUMBER(SEARCH(_xlfn.TEXTSPLIT(LOWER(_xlpm.k)," "), _xlpm.text)))
            )
        ),
    _xlpm.bestMatch, _xlfn.XMATCH(MAX(_xlpm.score), _xlpm.score),
    IF(MAX(_xlpm.score)=0, "Other", INDEX(_xlpm.keywords, _xlpm.bestMatch))
)</f>
        <v>Power Cut</v>
      </c>
      <c r="P503" s="73" t="str">
        <f>IFERROR(INDEX(Table11[Failure Mode],MATCH(O503,Table11[Keyword],0)),"General Failure Mode")</f>
        <v>Power Supply Interruption</v>
      </c>
      <c r="Q503" s="74" t="str">
        <f>IFERROR(INDEX(Table12[Failure Effect],MATCH(P503,Table12[Failure Mode],0)),"Operational performance degradation and need for maintenance review.")</f>
        <v>Complete equipment stoppage, loss of production, and potential reset/restart delays.</v>
      </c>
      <c r="R503" s="73">
        <f>IFERROR(INDEX(Table13[Base Severity],MATCH(C503,Table13[Equipment Class],0)),6)</f>
        <v>8</v>
      </c>
      <c r="S503" s="73">
        <f>IFERROR(INDEX(Table2[Severity],MATCH(O503,Table2[Keyword],0)),0)</f>
        <v>9</v>
      </c>
      <c r="T503" s="73">
        <f>IFERROR(LOOKUP(N503,Table6[Minutes],Table6[Severity]),0)</f>
        <v>4</v>
      </c>
      <c r="U503" s="73">
        <f>MAX(ROUNDUP(AVERAGE(R503,T503),0),Unique_Data[[#This Row],[Keyword Severity]])</f>
        <v>9</v>
      </c>
      <c r="V503" s="73">
        <f>IFERROR(INDEX(Table5[Detectability],MATCH(O503,Table5[Keyword],0)),IFERROR(INDEX(Table13[Default Detectability],MATCH(C503,Table13[Equipment Class],0)),6))</f>
        <v>7</v>
      </c>
      <c r="W503" s="73">
        <f t="shared" si="28"/>
        <v>2</v>
      </c>
      <c r="X503" s="75">
        <f t="shared" si="29"/>
        <v>126</v>
      </c>
      <c r="Y503" s="74" t="str">
        <f>IFERROR(INDEX(Table10[Recommended Action],MATCH(O503,Table10[Keyword],0)),"Review failure &amp; perform RCA")</f>
        <v>Check substation logs, verify supply and UPS; implement auto-recovery and alarm escalation.</v>
      </c>
      <c r="Z503" s="11" t="s">
        <v>14271</v>
      </c>
      <c r="AA503" s="32" t="s">
        <v>14367</v>
      </c>
      <c r="AB503" s="32" t="s">
        <v>14696</v>
      </c>
      <c r="AC503" s="73" t="str">
        <f t="shared" si="30"/>
        <v>Medium</v>
      </c>
      <c r="AD503" s="76">
        <v>46203</v>
      </c>
      <c r="AE503" s="75">
        <f>Unique_Data[[#This Row],[Severity (S)]]</f>
        <v>9</v>
      </c>
      <c r="AF503" s="75" cm="1">
        <f t="array" ref="AF50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503" s="75" cm="1">
        <f t="array" ref="AG50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03" s="75">
        <f t="shared" si="31"/>
        <v>126</v>
      </c>
      <c r="AI503" s="77" t="str" cm="1">
        <f t="array" aca="1" ref="AI503" ca="1">_xlfn.IFS(ISBLANK(Unique_Data[[#This Row],[Updated Action]]),"Open",NOT(ISBLANK(Unique_Data[[#This Row],[Updated Action]])),"Finished",AND(NOT(ISBLANK(Unique_Data[[#This Row],[Updated Action]])),Unique_Data[[#This Row],[Due date]]&gt;=TODAY()),"In Progress",Unique_Data[[#This Row],[Due date]]&lt;TODAY(),"Overdue")</f>
        <v>Finished</v>
      </c>
      <c r="AJ503" s="33"/>
    </row>
    <row r="504" spans="1:36">
      <c r="A504" s="11">
        <v>1300000339</v>
      </c>
      <c r="B504" s="11" t="s">
        <v>90</v>
      </c>
      <c r="C504" s="11" t="s">
        <v>16</v>
      </c>
      <c r="D504" s="12">
        <v>46226</v>
      </c>
      <c r="E504" s="11" t="s">
        <v>13</v>
      </c>
      <c r="F504"/>
      <c r="G504"/>
      <c r="H504" s="35" t="s">
        <v>421</v>
      </c>
      <c r="I504" s="71">
        <v>46226.689803240741</v>
      </c>
      <c r="J504" s="71">
        <v>46226.695833333331</v>
      </c>
      <c r="K504" s="11">
        <v>0.14000000000000001</v>
      </c>
      <c r="L504" s="72">
        <v>46204</v>
      </c>
      <c r="M504" s="73">
        <f>_xlfn.ISOWEEKNUM(Unique_Data[[#This Row],[Created On]])</f>
        <v>30</v>
      </c>
      <c r="N504" s="73">
        <f>60*Unique_Data[[#This Row],[Downtime (hr.)]]</f>
        <v>8.4</v>
      </c>
      <c r="O504" s="73" t="str" cm="1">
        <f t="array" ref="O504">_xlfn.LET(
    _xlpm.text, LOWER(H504),
    _xlpm.keywords, Table2[Keyword],
    _xlpm.score,
        _xlfn.BYROW(_xlpm.keywords,
            _xlfn.LAMBDA(_xlpm.k,
                SUM(--ISNUMBER(SEARCH(_xlfn.TEXTSPLIT(LOWER(_xlpm.k)," "), _xlpm.text)))
            )
        ),
    _xlpm.bestMatch, _xlfn.XMATCH(MAX(_xlpm.score), _xlpm.score),
    IF(MAX(_xlpm.score)=0, "Other", INDEX(_xlpm.keywords, _xlpm.bestMatch))
)</f>
        <v>Seat</v>
      </c>
      <c r="P504" s="73" t="str">
        <f>IFERROR(INDEX(Table11[Failure Mode],MATCH(O504,Table11[Keyword],0)),"General Failure Mode")</f>
        <v>Seat / Interlock Fault</v>
      </c>
      <c r="Q504" s="74" t="str">
        <f>IFERROR(INDEX(Table12[Failure Effect],MATCH(P504,Table12[Failure Mode],0)),"Operational performance degradation and need for maintenance review.")</f>
        <v>Operator permissive may be lost or misused, preventing operation or creating unsafe condition.</v>
      </c>
      <c r="R504" s="73">
        <f>IFERROR(INDEX(Table13[Base Severity],MATCH(C504,Table13[Equipment Class],0)),6)</f>
        <v>8</v>
      </c>
      <c r="S504" s="73">
        <f>IFERROR(INDEX(Table2[Severity],MATCH(O504,Table2[Keyword],0)),0)</f>
        <v>1</v>
      </c>
      <c r="T504" s="73">
        <f>IFERROR(LOOKUP(N504,Table6[Minutes],Table6[Severity]),0)</f>
        <v>3</v>
      </c>
      <c r="U504" s="73">
        <f>MAX(ROUNDUP(AVERAGE(R504,T504),0),Unique_Data[[#This Row],[Keyword Severity]])</f>
        <v>6</v>
      </c>
      <c r="V504" s="73">
        <f>IFERROR(INDEX(Table5[Detectability],MATCH(O504,Table5[Keyword],0)),IFERROR(INDEX(Table13[Default Detectability],MATCH(C504,Table13[Equipment Class],0)),6))</f>
        <v>4</v>
      </c>
      <c r="W504" s="73">
        <f t="shared" si="28"/>
        <v>4</v>
      </c>
      <c r="X504" s="75">
        <f t="shared" si="29"/>
        <v>96</v>
      </c>
      <c r="Y504" s="74" t="str">
        <f>IFERROR(INDEX(Table10[Recommended Action],MATCH(O504,Table10[Keyword],0)),"Review failure &amp; perform RCA")</f>
        <v>Repair/replace seat locking mechanism; train on correct use.</v>
      </c>
      <c r="Z504" s="11" t="s">
        <v>14271</v>
      </c>
      <c r="AA504" s="32" t="s">
        <v>14395</v>
      </c>
      <c r="AB504" s="32" t="s">
        <v>14401</v>
      </c>
      <c r="AC504" s="73" t="str">
        <f t="shared" si="30"/>
        <v>Low</v>
      </c>
      <c r="AD504" s="76">
        <v>46085</v>
      </c>
      <c r="AE504" s="75">
        <f>Unique_Data[[#This Row],[Severity (S)]]</f>
        <v>6</v>
      </c>
      <c r="AF504" s="75" cm="1">
        <f t="array" ref="AF50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04" s="75" cm="1">
        <f t="array" ref="AG50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04" s="75">
        <f t="shared" si="31"/>
        <v>96</v>
      </c>
      <c r="AI504" s="77" t="str" cm="1">
        <f t="array" aca="1" ref="AI504" ca="1">_xlfn.IFS(ISBLANK(Unique_Data[[#This Row],[Updated Action]]),"Open",NOT(ISBLANK(Unique_Data[[#This Row],[Updated Action]])),"Finished",AND(NOT(ISBLANK(Unique_Data[[#This Row],[Updated Action]])),Unique_Data[[#This Row],[Due date]]&gt;=TODAY()),"In Progress",Unique_Data[[#This Row],[Due date]]&lt;TODAY(),"Overdue")</f>
        <v>Finished</v>
      </c>
      <c r="AJ504" s="33"/>
    </row>
    <row r="505" spans="1:36">
      <c r="A505" s="11">
        <v>1300000340</v>
      </c>
      <c r="B505" s="11" t="s">
        <v>90</v>
      </c>
      <c r="C505" s="11" t="s">
        <v>16</v>
      </c>
      <c r="D505" s="12">
        <v>46226</v>
      </c>
      <c r="E505" s="11" t="s">
        <v>13</v>
      </c>
      <c r="F505"/>
      <c r="G505"/>
      <c r="H505" s="35" t="s">
        <v>422</v>
      </c>
      <c r="I505" s="71">
        <v>46226.750694444447</v>
      </c>
      <c r="J505" s="71">
        <v>46226.757638888892</v>
      </c>
      <c r="K505" s="11">
        <v>0.17</v>
      </c>
      <c r="L505" s="72">
        <v>46204</v>
      </c>
      <c r="M505" s="73">
        <f>_xlfn.ISOWEEKNUM(Unique_Data[[#This Row],[Created On]])</f>
        <v>30</v>
      </c>
      <c r="N505" s="73">
        <f>60*Unique_Data[[#This Row],[Downtime (hr.)]]</f>
        <v>10.200000000000001</v>
      </c>
      <c r="O505" s="73" t="str" cm="1">
        <f t="array" ref="O505">_xlfn.LET(
    _xlpm.text, LOWER(H505),
    _xlpm.keywords, Table2[Keyword],
    _xlpm.score,
        _xlfn.BYROW(_xlpm.keywords,
            _xlfn.LAMBDA(_xlpm.k,
                SUM(--ISNUMBER(SEARCH(_xlfn.TEXTSPLIT(LOWER(_xlpm.k)," "), _xlpm.text)))
            )
        ),
    _xlpm.bestMatch, _xlfn.XMATCH(MAX(_xlpm.score), _xlpm.score),
    IF(MAX(_xlpm.score)=0, "Other", INDEX(_xlpm.keywords, _xlpm.bestMatch))
)</f>
        <v>Seat</v>
      </c>
      <c r="P505" s="73" t="str">
        <f>IFERROR(INDEX(Table11[Failure Mode],MATCH(O505,Table11[Keyword],0)),"General Failure Mode")</f>
        <v>Seat / Interlock Fault</v>
      </c>
      <c r="Q505" s="74" t="str">
        <f>IFERROR(INDEX(Table12[Failure Effect],MATCH(P505,Table12[Failure Mode],0)),"Operational performance degradation and need for maintenance review.")</f>
        <v>Operator permissive may be lost or misused, preventing operation or creating unsafe condition.</v>
      </c>
      <c r="R505" s="73">
        <f>IFERROR(INDEX(Table13[Base Severity],MATCH(C505,Table13[Equipment Class],0)),6)</f>
        <v>8</v>
      </c>
      <c r="S505" s="73">
        <f>IFERROR(INDEX(Table2[Severity],MATCH(O505,Table2[Keyword],0)),0)</f>
        <v>1</v>
      </c>
      <c r="T505" s="73">
        <f>IFERROR(LOOKUP(N505,Table6[Minutes],Table6[Severity]),0)</f>
        <v>4</v>
      </c>
      <c r="U505" s="73">
        <f>MAX(ROUNDUP(AVERAGE(R505,T505),0),Unique_Data[[#This Row],[Keyword Severity]])</f>
        <v>6</v>
      </c>
      <c r="V505" s="73">
        <f>IFERROR(INDEX(Table5[Detectability],MATCH(O505,Table5[Keyword],0)),IFERROR(INDEX(Table13[Default Detectability],MATCH(C505,Table13[Equipment Class],0)),6))</f>
        <v>4</v>
      </c>
      <c r="W505" s="73">
        <f t="shared" si="28"/>
        <v>4</v>
      </c>
      <c r="X505" s="75">
        <f t="shared" si="29"/>
        <v>96</v>
      </c>
      <c r="Y505" s="74" t="str">
        <f>IFERROR(INDEX(Table10[Recommended Action],MATCH(O505,Table10[Keyword],0)),"Review failure &amp; perform RCA")</f>
        <v>Repair/replace seat locking mechanism; train on correct use.</v>
      </c>
      <c r="Z505" s="11" t="s">
        <v>14271</v>
      </c>
      <c r="AC505" s="73" t="str">
        <f t="shared" si="30"/>
        <v>Low</v>
      </c>
      <c r="AD505" s="76">
        <v>46023</v>
      </c>
      <c r="AE505" s="75">
        <f>Unique_Data[[#This Row],[Severity (S)]]</f>
        <v>6</v>
      </c>
      <c r="AF505" s="75" cm="1">
        <f t="array" ref="AF50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05" s="75" cm="1">
        <f t="array" ref="AG50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05" s="75">
        <f t="shared" si="31"/>
        <v>96</v>
      </c>
      <c r="AI505" s="77" t="str" cm="1">
        <f t="array" aca="1" ref="AI505" ca="1">_xlfn.IFS(ISBLANK(Unique_Data[[#This Row],[Updated Action]]),"Open",NOT(ISBLANK(Unique_Data[[#This Row],[Updated Action]])),"Finished",AND(NOT(ISBLANK(Unique_Data[[#This Row],[Updated Action]])),Unique_Data[[#This Row],[Due date]]&gt;=TODAY()),"In Progress",Unique_Data[[#This Row],[Due date]]&lt;TODAY(),"Overdue")</f>
        <v>Open</v>
      </c>
      <c r="AJ505" s="33"/>
    </row>
    <row r="506" spans="1:36">
      <c r="A506" s="11">
        <v>1300000341</v>
      </c>
      <c r="B506" s="11" t="s">
        <v>11</v>
      </c>
      <c r="C506" s="11" t="s">
        <v>12</v>
      </c>
      <c r="D506" s="12">
        <v>46227</v>
      </c>
      <c r="E506" s="11" t="s">
        <v>13</v>
      </c>
      <c r="F506"/>
      <c r="G506"/>
      <c r="H506" s="35" t="s">
        <v>123</v>
      </c>
      <c r="I506" s="71">
        <v>46227.054861111108</v>
      </c>
      <c r="J506" s="71">
        <v>46227.061805555553</v>
      </c>
      <c r="K506" s="11">
        <v>0.17</v>
      </c>
      <c r="L506" s="72">
        <v>46204</v>
      </c>
      <c r="M506" s="73">
        <f>_xlfn.ISOWEEKNUM(Unique_Data[[#This Row],[Created On]])</f>
        <v>30</v>
      </c>
      <c r="N506" s="73">
        <f>60*Unique_Data[[#This Row],[Downtime (hr.)]]</f>
        <v>10.200000000000001</v>
      </c>
      <c r="O506" s="73" t="str" cm="1">
        <f t="array" ref="O506">_xlfn.LET(
    _xlpm.text, LOWER(H506),
    _xlpm.keywords, Table2[Keyword],
    _xlpm.score,
        _xlfn.BYROW(_xlpm.keywords,
            _xlfn.LAMBDA(_xlpm.k,
                SUM(--ISNUMBER(SEARCH(_xlfn.TEXTSPLIT(LOWER(_xlpm.k)," "), _xlpm.text)))
            )
        ),
    _xlpm.bestMatch, _xlfn.XMATCH(MAX(_xlpm.score), _xlpm.score),
    IF(MAX(_xlpm.score)=0, "Other", INDEX(_xlpm.keywords, _xlpm.bestMatch))
)</f>
        <v>No Trolley</v>
      </c>
      <c r="P506" s="73" t="str">
        <f>IFERROR(INDEX(Table11[Failure Mode],MATCH(O506,Table11[Keyword],0)),"General Failure Mode")</f>
        <v>Trolley Motion Failure</v>
      </c>
      <c r="Q506" s="74" t="str">
        <f>IFERROR(INDEX(Table12[Failure Effect],MATCH(P506,Table12[Failure Mode],0)),"Operational performance degradation and need for maintenance review.")</f>
        <v>Inability to position spreader correctly, cycle interruption, and handling delay.</v>
      </c>
      <c r="R506" s="73">
        <f>IFERROR(INDEX(Table13[Base Severity],MATCH(C506,Table13[Equipment Class],0)),6)</f>
        <v>9</v>
      </c>
      <c r="S506" s="73">
        <f>IFERROR(INDEX(Table2[Severity],MATCH(O506,Table2[Keyword],0)),0)</f>
        <v>6</v>
      </c>
      <c r="T506" s="73">
        <f>IFERROR(LOOKUP(N506,Table6[Minutes],Table6[Severity]),0)</f>
        <v>4</v>
      </c>
      <c r="U506" s="73">
        <f>MAX(ROUNDUP(AVERAGE(R506,T506),0),Unique_Data[[#This Row],[Keyword Severity]])</f>
        <v>7</v>
      </c>
      <c r="V506" s="73">
        <f>IFERROR(INDEX(Table5[Detectability],MATCH(O506,Table5[Keyword],0)),IFERROR(INDEX(Table13[Default Detectability],MATCH(C506,Table13[Equipment Class],0)),6))</f>
        <v>3</v>
      </c>
      <c r="W506" s="73">
        <f t="shared" si="28"/>
        <v>5</v>
      </c>
      <c r="X506" s="75">
        <f t="shared" si="29"/>
        <v>105</v>
      </c>
      <c r="Y506" s="74" t="str">
        <f>IFERROR(INDEX(Table10[Recommended Action],MATCH(O506,Table10[Keyword],0)),"Review failure &amp; perform RCA")</f>
        <v>Inspect trolley drives, cable reels and limit switches; test trolley inverter.</v>
      </c>
      <c r="Z506" s="11" t="s">
        <v>14271</v>
      </c>
      <c r="AA506" s="31" t="s">
        <v>14697</v>
      </c>
      <c r="AB506" s="31" t="s">
        <v>14698</v>
      </c>
      <c r="AC506" s="73" t="str">
        <f t="shared" si="30"/>
        <v>Medium</v>
      </c>
      <c r="AD506" s="76">
        <v>46015</v>
      </c>
      <c r="AE506" s="75">
        <f>Unique_Data[[#This Row],[Severity (S)]]</f>
        <v>7</v>
      </c>
      <c r="AF506" s="75" cm="1">
        <f t="array" ref="AF50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06" s="75" cm="1">
        <f t="array" ref="AG50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06" s="75">
        <f t="shared" si="31"/>
        <v>105</v>
      </c>
      <c r="AI506" s="77" t="str" cm="1">
        <f t="array" aca="1" ref="AI506" ca="1">_xlfn.IFS(ISBLANK(Unique_Data[[#This Row],[Updated Action]]),"Open",NOT(ISBLANK(Unique_Data[[#This Row],[Updated Action]])),"Finished",AND(NOT(ISBLANK(Unique_Data[[#This Row],[Updated Action]])),Unique_Data[[#This Row],[Due date]]&gt;=TODAY()),"In Progress",Unique_Data[[#This Row],[Due date]]&lt;TODAY(),"Overdue")</f>
        <v>Finished</v>
      </c>
      <c r="AJ506" s="33"/>
    </row>
    <row r="507" spans="1:36">
      <c r="A507" s="11">
        <v>1300000342</v>
      </c>
      <c r="B507" s="11" t="s">
        <v>106</v>
      </c>
      <c r="C507" s="11" t="s">
        <v>16</v>
      </c>
      <c r="D507" s="12">
        <v>46227</v>
      </c>
      <c r="E507" s="11" t="s">
        <v>13</v>
      </c>
      <c r="F507"/>
      <c r="G507"/>
      <c r="H507" s="35" t="s">
        <v>423</v>
      </c>
      <c r="I507" s="71">
        <v>46227.09652777778</v>
      </c>
      <c r="J507" s="71">
        <v>46227.103472222225</v>
      </c>
      <c r="K507" s="11">
        <v>0.17</v>
      </c>
      <c r="L507" s="72">
        <v>46204</v>
      </c>
      <c r="M507" s="73">
        <f>_xlfn.ISOWEEKNUM(Unique_Data[[#This Row],[Created On]])</f>
        <v>30</v>
      </c>
      <c r="N507" s="73">
        <f>60*Unique_Data[[#This Row],[Downtime (hr.)]]</f>
        <v>10.200000000000001</v>
      </c>
      <c r="O507" s="73" t="str" cm="1">
        <f t="array" ref="O507">_xlfn.LET(
    _xlpm.text, LOWER(H507),
    _xlpm.keywords, Table2[Keyword],
    _xlpm.score,
        _xlfn.BYROW(_xlpm.keywords,
            _xlfn.LAMBDA(_xlpm.k,
                SUM(--ISNUMBER(SEARCH(_xlfn.TEXTSPLIT(LOWER(_xlpm.k)," "), _xlpm.text)))
            )
        ),
    _xlpm.bestMatch, _xlfn.XMATCH(MAX(_xlpm.score), _xlpm.score),
    IF(MAX(_xlpm.score)=0, "Other", INDEX(_xlpm.keywords, _xlpm.bestMatch))
)</f>
        <v>No Hoist</v>
      </c>
      <c r="P507" s="73" t="str">
        <f>IFERROR(INDEX(Table11[Failure Mode],MATCH(O507,Table11[Keyword],0)),"General Failure Mode")</f>
        <v>Hoist Motion Failure</v>
      </c>
      <c r="Q507" s="74" t="str">
        <f>IFERROR(INDEX(Table12[Failure Effect],MATCH(P507,Table12[Failure Mode],0)),"Operational performance degradation and need for maintenance review.")</f>
        <v>Unable to lift/lower load, container handling interruption, and berth or yard productivity loss.</v>
      </c>
      <c r="R507" s="73">
        <f>IFERROR(INDEX(Table13[Base Severity],MATCH(C507,Table13[Equipment Class],0)),6)</f>
        <v>8</v>
      </c>
      <c r="S507" s="73">
        <f>IFERROR(INDEX(Table2[Severity],MATCH(O507,Table2[Keyword],0)),0)</f>
        <v>6</v>
      </c>
      <c r="T507" s="73">
        <f>IFERROR(LOOKUP(N507,Table6[Minutes],Table6[Severity]),0)</f>
        <v>4</v>
      </c>
      <c r="U507" s="73">
        <f>MAX(ROUNDUP(AVERAGE(R507,T507),0),Unique_Data[[#This Row],[Keyword Severity]])</f>
        <v>6</v>
      </c>
      <c r="V507" s="73">
        <f>IFERROR(INDEX(Table5[Detectability],MATCH(O507,Table5[Keyword],0)),IFERROR(INDEX(Table13[Default Detectability],MATCH(C507,Table13[Equipment Class],0)),6))</f>
        <v>3</v>
      </c>
      <c r="W507" s="73">
        <f t="shared" si="28"/>
        <v>4</v>
      </c>
      <c r="X507" s="75">
        <f t="shared" si="29"/>
        <v>72</v>
      </c>
      <c r="Y507" s="74" t="str">
        <f>IFERROR(INDEX(Table10[Recommended Action],MATCH(O507,Table10[Keyword],0)),"Review failure &amp; perform RCA")</f>
        <v>Check hoist brakes, over-travel limit switches, inverter alarms, motor and encoder.</v>
      </c>
      <c r="Z507" s="11" t="s">
        <v>14271</v>
      </c>
      <c r="AA507" s="32" t="s">
        <v>14699</v>
      </c>
      <c r="AB507" s="32" t="s">
        <v>14363</v>
      </c>
      <c r="AC507" s="73" t="str">
        <f t="shared" si="30"/>
        <v>Low</v>
      </c>
      <c r="AD507" s="76">
        <v>46131</v>
      </c>
      <c r="AE507" s="75">
        <f>Unique_Data[[#This Row],[Severity (S)]]</f>
        <v>6</v>
      </c>
      <c r="AF507" s="75" cm="1">
        <f t="array" ref="AF50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07" s="75" cm="1">
        <f t="array" ref="AG50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07" s="75">
        <f t="shared" si="31"/>
        <v>72</v>
      </c>
      <c r="AI507" s="77" t="str" cm="1">
        <f t="array" aca="1" ref="AI507" ca="1">_xlfn.IFS(ISBLANK(Unique_Data[[#This Row],[Updated Action]]),"Open",NOT(ISBLANK(Unique_Data[[#This Row],[Updated Action]])),"Finished",AND(NOT(ISBLANK(Unique_Data[[#This Row],[Updated Action]])),Unique_Data[[#This Row],[Due date]]&gt;=TODAY()),"In Progress",Unique_Data[[#This Row],[Due date]]&lt;TODAY(),"Overdue")</f>
        <v>Finished</v>
      </c>
      <c r="AJ507" s="33"/>
    </row>
    <row r="508" spans="1:36">
      <c r="A508" s="11">
        <v>1300000343</v>
      </c>
      <c r="B508" s="11" t="s">
        <v>344</v>
      </c>
      <c r="C508" s="11" t="s">
        <v>16</v>
      </c>
      <c r="D508" s="12">
        <v>46227</v>
      </c>
      <c r="E508" s="11" t="s">
        <v>13</v>
      </c>
      <c r="F508"/>
      <c r="G508"/>
      <c r="H508" s="35" t="s">
        <v>424</v>
      </c>
      <c r="I508" s="71">
        <v>46227.320833333331</v>
      </c>
      <c r="J508" s="71">
        <v>46227.321527777778</v>
      </c>
      <c r="K508" s="11">
        <v>0.02</v>
      </c>
      <c r="L508" s="72">
        <v>46204</v>
      </c>
      <c r="M508" s="73">
        <f>_xlfn.ISOWEEKNUM(Unique_Data[[#This Row],[Created On]])</f>
        <v>30</v>
      </c>
      <c r="N508" s="73">
        <f>60*Unique_Data[[#This Row],[Downtime (hr.)]]</f>
        <v>1.2</v>
      </c>
      <c r="O508" s="73" t="str" cm="1">
        <f t="array" ref="O508">_xlfn.LET(
    _xlpm.text, LOWER(H508),
    _xlpm.keywords, Table2[Keyword],
    _xlpm.score,
        _xlfn.BYROW(_xlpm.keywords,
            _xlfn.LAMBDA(_xlpm.k,
                SUM(--ISNUMBER(SEARCH(_xlfn.TEXTSPLIT(LOWER(_xlpm.k)," "), _xlpm.text)))
            )
        ),
    _xlpm.bestMatch, _xlfn.XMATCH(MAX(_xlpm.score), _xlpm.score),
    IF(MAX(_xlpm.score)=0, "Other", INDEX(_xlpm.keywords, _xlpm.bestMatch))
)</f>
        <v>No Control</v>
      </c>
      <c r="P508" s="73" t="str">
        <f>IFERROR(INDEX(Table11[Failure Mode],MATCH(O508,Table11[Keyword],0)),"General Failure Mode")</f>
        <v>Control System Unavailable</v>
      </c>
      <c r="Q508" s="74" t="str">
        <f>IFERROR(INDEX(Table12[Failure Effect],MATCH(P508,Table12[Failure Mode],0)),"Operational performance degradation and need for maintenance review.")</f>
        <v>Loss of command response, unsafe operating condition, and immediate operational downtime.</v>
      </c>
      <c r="R508" s="73">
        <f>IFERROR(INDEX(Table13[Base Severity],MATCH(C508,Table13[Equipment Class],0)),6)</f>
        <v>8</v>
      </c>
      <c r="S508" s="73">
        <f>IFERROR(INDEX(Table2[Severity],MATCH(O508,Table2[Keyword],0)),0)</f>
        <v>6</v>
      </c>
      <c r="T508" s="73">
        <f>IFERROR(LOOKUP(N508,Table6[Minutes],Table6[Severity]),0)</f>
        <v>3</v>
      </c>
      <c r="U508" s="73">
        <f>MAX(ROUNDUP(AVERAGE(R508,T508),0),Unique_Data[[#This Row],[Keyword Severity]])</f>
        <v>6</v>
      </c>
      <c r="V508" s="73">
        <f>IFERROR(INDEX(Table5[Detectability],MATCH(O508,Table5[Keyword],0)),IFERROR(INDEX(Table13[Default Detectability],MATCH(C508,Table13[Equipment Class],0)),6))</f>
        <v>2</v>
      </c>
      <c r="W508" s="73">
        <f t="shared" si="28"/>
        <v>1</v>
      </c>
      <c r="X508" s="75">
        <f t="shared" si="29"/>
        <v>12</v>
      </c>
      <c r="Y508" s="74" t="str">
        <f>IFERROR(INDEX(Table10[Recommended Action],MATCH(O508,Table10[Keyword],0)),"Review failure &amp; perform RCA")</f>
        <v>Check control PLC, HMI comms, E-stop circuits; reload software if needed.</v>
      </c>
      <c r="Z508" s="11" t="s">
        <v>14271</v>
      </c>
      <c r="AA508" s="32" t="s">
        <v>14700</v>
      </c>
      <c r="AB508" s="32" t="s">
        <v>14564</v>
      </c>
      <c r="AC508" s="73" t="str">
        <f t="shared" si="30"/>
        <v>Low</v>
      </c>
      <c r="AD508" s="76">
        <v>46203</v>
      </c>
      <c r="AE508" s="75">
        <f>Unique_Data[[#This Row],[Severity (S)]]</f>
        <v>6</v>
      </c>
      <c r="AF508" s="75" cm="1">
        <f t="array" ref="AF50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08" s="75" cm="1">
        <f t="array" ref="AG50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08" s="75">
        <f t="shared" si="31"/>
        <v>6</v>
      </c>
      <c r="AI508" s="77" t="str" cm="1">
        <f t="array" aca="1" ref="AI508" ca="1">_xlfn.IFS(ISBLANK(Unique_Data[[#This Row],[Updated Action]]),"Open",NOT(ISBLANK(Unique_Data[[#This Row],[Updated Action]])),"Finished",AND(NOT(ISBLANK(Unique_Data[[#This Row],[Updated Action]])),Unique_Data[[#This Row],[Due date]]&gt;=TODAY()),"In Progress",Unique_Data[[#This Row],[Due date]]&lt;TODAY(),"Overdue")</f>
        <v>Finished</v>
      </c>
      <c r="AJ508" s="33"/>
    </row>
    <row r="509" spans="1:36">
      <c r="A509" s="11">
        <v>1200000254</v>
      </c>
      <c r="B509" s="11" t="s">
        <v>97</v>
      </c>
      <c r="C509" s="11" t="s">
        <v>16</v>
      </c>
      <c r="D509" s="12">
        <v>46227</v>
      </c>
      <c r="E509" s="11" t="s">
        <v>69</v>
      </c>
      <c r="F509"/>
      <c r="G509"/>
      <c r="H509" s="35" t="s">
        <v>184</v>
      </c>
      <c r="I509" s="71">
        <v>46227.417361111111</v>
      </c>
      <c r="J509" s="71">
        <v>46227.426388888889</v>
      </c>
      <c r="K509" s="11">
        <v>0.22</v>
      </c>
      <c r="L509" s="72">
        <v>46204</v>
      </c>
      <c r="M509" s="73">
        <f>_xlfn.ISOWEEKNUM(Unique_Data[[#This Row],[Created On]])</f>
        <v>30</v>
      </c>
      <c r="N509" s="73">
        <f>60*Unique_Data[[#This Row],[Downtime (hr.)]]</f>
        <v>13.2</v>
      </c>
      <c r="O509" s="73" t="str" cm="1">
        <f t="array" ref="O509">_xlfn.LET(
    _xlpm.text, LOWER(H509),
    _xlpm.keywords, Table2[Keyword],
    _xlpm.score,
        _xlfn.BYROW(_xlpm.keywords,
            _xlfn.LAMBDA(_xlpm.k,
                SUM(--ISNUMBER(SEARCH(_xlfn.TEXTSPLIT(LOWER(_xlpm.k)," "), _xlpm.text)))
            )
        ),
    _xlpm.bestMatch, _xlfn.XMATCH(MAX(_xlpm.score), _xlpm.score),
    IF(MAX(_xlpm.score)=0, "Other", INDEX(_xlpm.keywords, _xlpm.bestMatch))
)</f>
        <v>Steering</v>
      </c>
      <c r="P509" s="73" t="str">
        <f>IFERROR(INDEX(Table11[Failure Mode],MATCH(O509,Table11[Keyword],0)),"General Failure Mode")</f>
        <v>Steering System Fault</v>
      </c>
      <c r="Q509" s="74" t="str">
        <f>IFERROR(INDEX(Table12[Failure Effect],MATCH(P509,Table12[Failure Mode],0)),"Operational performance degradation and need for maintenance review.")</f>
        <v>Poor maneuverability, travel misalignment, safety risk, and operational delay.</v>
      </c>
      <c r="R509" s="73">
        <f>IFERROR(INDEX(Table13[Base Severity],MATCH(C509,Table13[Equipment Class],0)),6)</f>
        <v>8</v>
      </c>
      <c r="S509" s="73">
        <f>IFERROR(INDEX(Table2[Severity],MATCH(O509,Table2[Keyword],0)),0)</f>
        <v>6</v>
      </c>
      <c r="T509" s="73">
        <f>IFERROR(LOOKUP(N509,Table6[Minutes],Table6[Severity]),0)</f>
        <v>4</v>
      </c>
      <c r="U509" s="73">
        <f>MAX(ROUNDUP(AVERAGE(R509,T509),0),Unique_Data[[#This Row],[Keyword Severity]])</f>
        <v>6</v>
      </c>
      <c r="V509" s="73">
        <f>IFERROR(INDEX(Table5[Detectability],MATCH(O509,Table5[Keyword],0)),IFERROR(INDEX(Table13[Default Detectability],MATCH(C509,Table13[Equipment Class],0)),6))</f>
        <v>2</v>
      </c>
      <c r="W509" s="73">
        <f t="shared" si="28"/>
        <v>6</v>
      </c>
      <c r="X509" s="75">
        <f t="shared" si="29"/>
        <v>72</v>
      </c>
      <c r="Y509" s="74" t="str">
        <f>IFERROR(INDEX(Table10[Recommended Action],MATCH(O509,Table10[Keyword],0)),"Review failure &amp; perform RCA")</f>
        <v>Calibrate auto-steering; inspect linkages/sensors; realign wheels.</v>
      </c>
      <c r="Z509" s="11" t="s">
        <v>14271</v>
      </c>
      <c r="AA509" s="31" t="s">
        <v>14362</v>
      </c>
      <c r="AB509" s="31" t="s">
        <v>14363</v>
      </c>
      <c r="AC509" s="73" t="str">
        <f t="shared" si="30"/>
        <v>Low</v>
      </c>
      <c r="AD509" s="76">
        <v>46108</v>
      </c>
      <c r="AE509" s="75">
        <f>Unique_Data[[#This Row],[Severity (S)]]</f>
        <v>6</v>
      </c>
      <c r="AF509" s="75" cm="1">
        <f t="array" ref="AF50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09" s="75" cm="1">
        <f t="array" ref="AG50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509" s="75">
        <f t="shared" si="31"/>
        <v>72</v>
      </c>
      <c r="AI509" s="77" t="str" cm="1">
        <f t="array" aca="1" ref="AI509" ca="1">_xlfn.IFS(ISBLANK(Unique_Data[[#This Row],[Updated Action]]),"Open",NOT(ISBLANK(Unique_Data[[#This Row],[Updated Action]])),"Finished",AND(NOT(ISBLANK(Unique_Data[[#This Row],[Updated Action]])),Unique_Data[[#This Row],[Due date]]&gt;=TODAY()),"In Progress",Unique_Data[[#This Row],[Due date]]&lt;TODAY(),"Overdue")</f>
        <v>Finished</v>
      </c>
      <c r="AJ509" s="33"/>
    </row>
    <row r="510" spans="1:36">
      <c r="A510" s="11">
        <v>1300000344</v>
      </c>
      <c r="B510" s="11" t="s">
        <v>99</v>
      </c>
      <c r="C510" s="11" t="s">
        <v>16</v>
      </c>
      <c r="D510" s="12">
        <v>46227</v>
      </c>
      <c r="E510" s="11" t="s">
        <v>13</v>
      </c>
      <c r="F510"/>
      <c r="G510"/>
      <c r="H510" s="35" t="s">
        <v>425</v>
      </c>
      <c r="I510" s="71">
        <v>46227.404166666667</v>
      </c>
      <c r="J510" s="71">
        <v>46227.413194444445</v>
      </c>
      <c r="K510" s="11">
        <v>0.22</v>
      </c>
      <c r="L510" s="72">
        <v>46204</v>
      </c>
      <c r="M510" s="73">
        <f>_xlfn.ISOWEEKNUM(Unique_Data[[#This Row],[Created On]])</f>
        <v>30</v>
      </c>
      <c r="N510" s="73">
        <f>60*Unique_Data[[#This Row],[Downtime (hr.)]]</f>
        <v>13.2</v>
      </c>
      <c r="O510" s="73" t="str" cm="1">
        <f t="array" ref="O510">_xlfn.LET(
    _xlpm.text, LOWER(H510),
    _xlpm.keywords, Table2[Keyword],
    _xlpm.score,
        _xlfn.BYROW(_xlpm.keywords,
            _xlfn.LAMBDA(_xlpm.k,
                SUM(--ISNUMBER(SEARCH(_xlfn.TEXTSPLIT(LOWER(_xlpm.k)," "), _xlpm.text)))
            )
        ),
    _xlpm.bestMatch, _xlfn.XMATCH(MAX(_xlpm.score), _xlpm.score),
    IF(MAX(_xlpm.score)=0, "Other", INDEX(_xlpm.keywords, _xlpm.bestMatch))
)</f>
        <v>No Control</v>
      </c>
      <c r="P510" s="73" t="str">
        <f>IFERROR(INDEX(Table11[Failure Mode],MATCH(O510,Table11[Keyword],0)),"General Failure Mode")</f>
        <v>Control System Unavailable</v>
      </c>
      <c r="Q510" s="74" t="str">
        <f>IFERROR(INDEX(Table12[Failure Effect],MATCH(P510,Table12[Failure Mode],0)),"Operational performance degradation and need for maintenance review.")</f>
        <v>Loss of command response, unsafe operating condition, and immediate operational downtime.</v>
      </c>
      <c r="R510" s="73">
        <f>IFERROR(INDEX(Table13[Base Severity],MATCH(C510,Table13[Equipment Class],0)),6)</f>
        <v>8</v>
      </c>
      <c r="S510" s="73">
        <f>IFERROR(INDEX(Table2[Severity],MATCH(O510,Table2[Keyword],0)),0)</f>
        <v>6</v>
      </c>
      <c r="T510" s="73">
        <f>IFERROR(LOOKUP(N510,Table6[Minutes],Table6[Severity]),0)</f>
        <v>4</v>
      </c>
      <c r="U510" s="73">
        <f>MAX(ROUNDUP(AVERAGE(R510,T510),0),Unique_Data[[#This Row],[Keyword Severity]])</f>
        <v>6</v>
      </c>
      <c r="V510" s="73">
        <f>IFERROR(INDEX(Table5[Detectability],MATCH(O510,Table5[Keyword],0)),IFERROR(INDEX(Table13[Default Detectability],MATCH(C510,Table13[Equipment Class],0)),6))</f>
        <v>2</v>
      </c>
      <c r="W510" s="73">
        <f t="shared" si="28"/>
        <v>3</v>
      </c>
      <c r="X510" s="75">
        <f t="shared" si="29"/>
        <v>36</v>
      </c>
      <c r="Y510" s="74" t="str">
        <f>IFERROR(INDEX(Table10[Recommended Action],MATCH(O510,Table10[Keyword],0)),"Review failure &amp; perform RCA")</f>
        <v>Check control PLC, HMI comms, E-stop circuits; reload software if needed.</v>
      </c>
      <c r="Z510" s="11" t="s">
        <v>14271</v>
      </c>
      <c r="AA510" s="32" t="s">
        <v>14701</v>
      </c>
      <c r="AB510" s="32" t="s">
        <v>14702</v>
      </c>
      <c r="AC510" s="73" t="str">
        <f t="shared" si="30"/>
        <v>Low</v>
      </c>
      <c r="AD510" s="76">
        <v>46203</v>
      </c>
      <c r="AE510" s="75">
        <f>Unique_Data[[#This Row],[Severity (S)]]</f>
        <v>6</v>
      </c>
      <c r="AF510" s="75" cm="1">
        <f t="array" ref="AF5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10" s="75" cm="1">
        <f t="array" ref="AG5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10" s="75">
        <f t="shared" si="31"/>
        <v>36</v>
      </c>
      <c r="AI510" s="77" t="str" cm="1">
        <f t="array" aca="1" ref="AI510" ca="1">_xlfn.IFS(ISBLANK(Unique_Data[[#This Row],[Updated Action]]),"Open",NOT(ISBLANK(Unique_Data[[#This Row],[Updated Action]])),"Finished",AND(NOT(ISBLANK(Unique_Data[[#This Row],[Updated Action]])),Unique_Data[[#This Row],[Due date]]&gt;=TODAY()),"In Progress",Unique_Data[[#This Row],[Due date]]&lt;TODAY(),"Overdue")</f>
        <v>Finished</v>
      </c>
      <c r="AJ510" s="33"/>
    </row>
    <row r="511" spans="1:36">
      <c r="A511" s="11">
        <v>1200000257</v>
      </c>
      <c r="B511" s="11" t="s">
        <v>97</v>
      </c>
      <c r="C511" s="11" t="s">
        <v>16</v>
      </c>
      <c r="D511" s="12">
        <v>46227</v>
      </c>
      <c r="E511" s="11" t="s">
        <v>69</v>
      </c>
      <c r="F511"/>
      <c r="G511"/>
      <c r="H511" s="35" t="s">
        <v>426</v>
      </c>
      <c r="I511" s="71">
        <v>46227.736805555556</v>
      </c>
      <c r="J511" s="71">
        <v>46227.743055555555</v>
      </c>
      <c r="K511" s="11">
        <v>0.15</v>
      </c>
      <c r="L511" s="72">
        <v>46204</v>
      </c>
      <c r="M511" s="73">
        <f>_xlfn.ISOWEEKNUM(Unique_Data[[#This Row],[Created On]])</f>
        <v>30</v>
      </c>
      <c r="N511" s="73">
        <f>60*Unique_Data[[#This Row],[Downtime (hr.)]]</f>
        <v>9</v>
      </c>
      <c r="O511" s="73" t="str" cm="1">
        <f t="array" ref="O511">_xlfn.LET(
    _xlpm.text, LOWER(H511),
    _xlpm.keywords, Table2[Keyword],
    _xlpm.score,
        _xlfn.BYROW(_xlpm.keywords,
            _xlfn.LAMBDA(_xlpm.k,
                SUM(--ISNUMBER(SEARCH(_xlfn.TEXTSPLIT(LOWER(_xlpm.k)," "), _xlpm.text)))
            )
        ),
    _xlpm.bestMatch, _xlfn.XMATCH(MAX(_xlpm.score), _xlpm.score),
    IF(MAX(_xlpm.score)=0, "Other", INDEX(_xlpm.keywords, _xlpm.bestMatch))
)</f>
        <v>Steering</v>
      </c>
      <c r="P511" s="73" t="str">
        <f>IFERROR(INDEX(Table11[Failure Mode],MATCH(O511,Table11[Keyword],0)),"General Failure Mode")</f>
        <v>Steering System Fault</v>
      </c>
      <c r="Q511" s="74" t="str">
        <f>IFERROR(INDEX(Table12[Failure Effect],MATCH(P511,Table12[Failure Mode],0)),"Operational performance degradation and need for maintenance review.")</f>
        <v>Poor maneuverability, travel misalignment, safety risk, and operational delay.</v>
      </c>
      <c r="R511" s="73">
        <f>IFERROR(INDEX(Table13[Base Severity],MATCH(C511,Table13[Equipment Class],0)),6)</f>
        <v>8</v>
      </c>
      <c r="S511" s="73">
        <f>IFERROR(INDEX(Table2[Severity],MATCH(O511,Table2[Keyword],0)),0)</f>
        <v>6</v>
      </c>
      <c r="T511" s="73">
        <f>IFERROR(LOOKUP(N511,Table6[Minutes],Table6[Severity]),0)</f>
        <v>3</v>
      </c>
      <c r="U511" s="73">
        <f>MAX(ROUNDUP(AVERAGE(R511,T511),0),Unique_Data[[#This Row],[Keyword Severity]])</f>
        <v>6</v>
      </c>
      <c r="V511" s="73">
        <f>IFERROR(INDEX(Table5[Detectability],MATCH(O511,Table5[Keyword],0)),IFERROR(INDEX(Table13[Default Detectability],MATCH(C511,Table13[Equipment Class],0)),6))</f>
        <v>2</v>
      </c>
      <c r="W511" s="73">
        <f t="shared" si="28"/>
        <v>6</v>
      </c>
      <c r="X511" s="75">
        <f t="shared" si="29"/>
        <v>72</v>
      </c>
      <c r="Y511" s="74" t="str">
        <f>IFERROR(INDEX(Table10[Recommended Action],MATCH(O511,Table10[Keyword],0)),"Review failure &amp; perform RCA")</f>
        <v>Calibrate auto-steering; inspect linkages/sensors; realign wheels.</v>
      </c>
      <c r="Z511" s="11" t="s">
        <v>14271</v>
      </c>
      <c r="AA511" s="32" t="s">
        <v>14614</v>
      </c>
      <c r="AB511" s="32" t="s">
        <v>14615</v>
      </c>
      <c r="AC511" s="73" t="str">
        <f t="shared" si="30"/>
        <v>Low</v>
      </c>
      <c r="AD511" s="76">
        <v>46203</v>
      </c>
      <c r="AE511" s="75">
        <f>Unique_Data[[#This Row],[Severity (S)]]</f>
        <v>6</v>
      </c>
      <c r="AF511" s="75" cm="1">
        <f t="array" ref="AF5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11" s="75" cm="1">
        <f t="array" ref="AG5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511" s="75">
        <f t="shared" si="31"/>
        <v>72</v>
      </c>
      <c r="AI511" s="77" t="str" cm="1">
        <f t="array" aca="1" ref="AI511" ca="1">_xlfn.IFS(ISBLANK(Unique_Data[[#This Row],[Updated Action]]),"Open",NOT(ISBLANK(Unique_Data[[#This Row],[Updated Action]])),"Finished",AND(NOT(ISBLANK(Unique_Data[[#This Row],[Updated Action]])),Unique_Data[[#This Row],[Due date]]&gt;=TODAY()),"In Progress",Unique_Data[[#This Row],[Due date]]&lt;TODAY(),"Overdue")</f>
        <v>Finished</v>
      </c>
      <c r="AJ511" s="33"/>
    </row>
    <row r="512" spans="1:36">
      <c r="A512" s="11">
        <v>1300000345</v>
      </c>
      <c r="B512" s="11" t="s">
        <v>54</v>
      </c>
      <c r="C512" s="11" t="s">
        <v>12</v>
      </c>
      <c r="D512" s="12">
        <v>46228</v>
      </c>
      <c r="E512" s="11" t="s">
        <v>13</v>
      </c>
      <c r="F512"/>
      <c r="G512"/>
      <c r="H512" s="35" t="s">
        <v>119</v>
      </c>
      <c r="I512" s="71">
        <v>46228.132638888892</v>
      </c>
      <c r="J512" s="71">
        <v>46228.134722222225</v>
      </c>
      <c r="K512" s="11">
        <v>0.05</v>
      </c>
      <c r="L512" s="72">
        <v>46204</v>
      </c>
      <c r="M512" s="73">
        <f>_xlfn.ISOWEEKNUM(Unique_Data[[#This Row],[Created On]])</f>
        <v>30</v>
      </c>
      <c r="N512" s="73">
        <f>60*Unique_Data[[#This Row],[Downtime (hr.)]]</f>
        <v>3</v>
      </c>
      <c r="O512" s="73" t="str" cm="1">
        <f t="array" ref="O512">_xlfn.LET(
    _xlpm.text, LOWER(H512),
    _xlpm.keywords, Table2[Keyword],
    _xlpm.score,
        _xlfn.BYROW(_xlpm.keywords,
            _xlfn.LAMBDA(_xlpm.k,
                SUM(--ISNUMBER(SEARCH(_xlfn.TEXTSPLIT(LOWER(_xlpm.k)," "), _xlpm.text)))
            )
        ),
    _xlpm.bestMatch, _xlfn.XMATCH(MAX(_xlpm.score), _xlpm.score),
    IF(MAX(_xlpm.score)=0, "Other", INDEX(_xlpm.keywords, _xlpm.bestMatch))
)</f>
        <v>No Gantry</v>
      </c>
      <c r="P512" s="73" t="str">
        <f>IFERROR(INDEX(Table11[Failure Mode],MATCH(O512,Table11[Keyword],0)),"General Failure Mode")</f>
        <v>Gantry Motion Failure</v>
      </c>
      <c r="Q512" s="74" t="str">
        <f>IFERROR(INDEX(Table12[Failure Effect],MATCH(P512,Table12[Failure Mode],0)),"Operational performance degradation and need for maintenance review.")</f>
        <v>Equipment cannot travel to position, causing job delay, queue buildup, and lower productivity.</v>
      </c>
      <c r="R512" s="73">
        <f>IFERROR(INDEX(Table13[Base Severity],MATCH(C512,Table13[Equipment Class],0)),6)</f>
        <v>9</v>
      </c>
      <c r="S512" s="73">
        <f>IFERROR(INDEX(Table2[Severity],MATCH(O512,Table2[Keyword],0)),0)</f>
        <v>6</v>
      </c>
      <c r="T512" s="73">
        <f>IFERROR(LOOKUP(N512,Table6[Minutes],Table6[Severity]),0)</f>
        <v>3</v>
      </c>
      <c r="U512" s="73">
        <f>MAX(ROUNDUP(AVERAGE(R512,T512),0),Unique_Data[[#This Row],[Keyword Severity]])</f>
        <v>6</v>
      </c>
      <c r="V512" s="73">
        <f>IFERROR(INDEX(Table5[Detectability],MATCH(O512,Table5[Keyword],0)),IFERROR(INDEX(Table13[Default Detectability],MATCH(C512,Table13[Equipment Class],0)),6))</f>
        <v>3</v>
      </c>
      <c r="W512" s="73">
        <f t="shared" si="28"/>
        <v>1</v>
      </c>
      <c r="X512" s="75">
        <f t="shared" si="29"/>
        <v>18</v>
      </c>
      <c r="Y512" s="74" t="str">
        <f>IFERROR(INDEX(Table10[Recommended Action],MATCH(O512,Table10[Keyword],0)),"Review failure &amp; perform RCA")</f>
        <v>Inspect busbar/limit switches, travel drives and interlocks; test inverter and alignment.</v>
      </c>
      <c r="Z512" s="11" t="s">
        <v>14271</v>
      </c>
      <c r="AA512" s="31" t="s">
        <v>14703</v>
      </c>
      <c r="AB512" s="31" t="s">
        <v>14704</v>
      </c>
      <c r="AC512" s="73" t="str">
        <f t="shared" si="30"/>
        <v>Low</v>
      </c>
      <c r="AD512" s="76">
        <v>46203</v>
      </c>
      <c r="AE512" s="75">
        <f>Unique_Data[[#This Row],[Severity (S)]]</f>
        <v>6</v>
      </c>
      <c r="AF512" s="75" cm="1">
        <f t="array" ref="AF5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12" s="75" cm="1">
        <f t="array" ref="AG5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12" s="75">
        <f t="shared" si="31"/>
        <v>18</v>
      </c>
      <c r="AI512" s="77" t="str" cm="1">
        <f t="array" aca="1" ref="AI512" ca="1">_xlfn.IFS(ISBLANK(Unique_Data[[#This Row],[Updated Action]]),"Open",NOT(ISBLANK(Unique_Data[[#This Row],[Updated Action]])),"Finished",AND(NOT(ISBLANK(Unique_Data[[#This Row],[Updated Action]])),Unique_Data[[#This Row],[Due date]]&gt;=TODAY()),"In Progress",Unique_Data[[#This Row],[Due date]]&lt;TODAY(),"Overdue")</f>
        <v>Finished</v>
      </c>
      <c r="AJ512" s="33"/>
    </row>
    <row r="513" spans="1:36">
      <c r="A513" s="11">
        <v>1300000346</v>
      </c>
      <c r="B513" s="11" t="s">
        <v>77</v>
      </c>
      <c r="C513" s="11" t="s">
        <v>16</v>
      </c>
      <c r="D513" s="12">
        <v>46228</v>
      </c>
      <c r="E513" s="11" t="s">
        <v>13</v>
      </c>
      <c r="F513"/>
      <c r="G513"/>
      <c r="H513" s="35" t="s">
        <v>427</v>
      </c>
      <c r="I513" s="71">
        <v>46228.179861111108</v>
      </c>
      <c r="J513" s="71">
        <v>46228.191666666666</v>
      </c>
      <c r="K513" s="11">
        <v>0.28000000000000003</v>
      </c>
      <c r="L513" s="72">
        <v>46204</v>
      </c>
      <c r="M513" s="73">
        <f>_xlfn.ISOWEEKNUM(Unique_Data[[#This Row],[Created On]])</f>
        <v>30</v>
      </c>
      <c r="N513" s="73">
        <f>60*Unique_Data[[#This Row],[Downtime (hr.)]]</f>
        <v>16.8</v>
      </c>
      <c r="O513" s="73" t="str" cm="1">
        <f t="array" ref="O513">_xlfn.LET(
    _xlpm.text, LOWER(H513),
    _xlpm.keywords, Table2[Keyword],
    _xlpm.score,
        _xlfn.BYROW(_xlpm.keywords,
            _xlfn.LAMBDA(_xlpm.k,
                SUM(--ISNUMBER(SEARCH(_xlfn.TEXTSPLIT(LOWER(_xlpm.k)," "), _xlpm.text)))
            )
        ),
    _xlpm.bestMatch, _xlfn.XMATCH(MAX(_xlpm.score), _xlpm.score),
    IF(MAX(_xlpm.score)=0, "Other", INDEX(_xlpm.keywords, _xlpm.bestMatch))
)</f>
        <v>No Control</v>
      </c>
      <c r="P513" s="73" t="str">
        <f>IFERROR(INDEX(Table11[Failure Mode],MATCH(O513,Table11[Keyword],0)),"General Failure Mode")</f>
        <v>Control System Unavailable</v>
      </c>
      <c r="Q513" s="74" t="str">
        <f>IFERROR(INDEX(Table12[Failure Effect],MATCH(P513,Table12[Failure Mode],0)),"Operational performance degradation and need for maintenance review.")</f>
        <v>Loss of command response, unsafe operating condition, and immediate operational downtime.</v>
      </c>
      <c r="R513" s="73">
        <f>IFERROR(INDEX(Table13[Base Severity],MATCH(C513,Table13[Equipment Class],0)),6)</f>
        <v>8</v>
      </c>
      <c r="S513" s="73">
        <f>IFERROR(INDEX(Table2[Severity],MATCH(O513,Table2[Keyword],0)),0)</f>
        <v>6</v>
      </c>
      <c r="T513" s="73">
        <f>IFERROR(LOOKUP(N513,Table6[Minutes],Table6[Severity]),0)</f>
        <v>4</v>
      </c>
      <c r="U513" s="73">
        <f>MAX(ROUNDUP(AVERAGE(R513,T513),0),Unique_Data[[#This Row],[Keyword Severity]])</f>
        <v>6</v>
      </c>
      <c r="V513" s="73">
        <f>IFERROR(INDEX(Table5[Detectability],MATCH(O513,Table5[Keyword],0)),IFERROR(INDEX(Table13[Default Detectability],MATCH(C513,Table13[Equipment Class],0)),6))</f>
        <v>2</v>
      </c>
      <c r="W513" s="73">
        <f t="shared" si="28"/>
        <v>5</v>
      </c>
      <c r="X513" s="75">
        <f t="shared" si="29"/>
        <v>60</v>
      </c>
      <c r="Y513" s="74" t="str">
        <f>IFERROR(INDEX(Table10[Recommended Action],MATCH(O513,Table10[Keyword],0)),"Review failure &amp; perform RCA")</f>
        <v>Check control PLC, HMI comms, E-stop circuits; reload software if needed.</v>
      </c>
      <c r="Z513" s="11" t="s">
        <v>14271</v>
      </c>
      <c r="AA513" s="32"/>
      <c r="AB513" s="32"/>
      <c r="AC513" s="73" t="str">
        <f t="shared" si="30"/>
        <v>Low</v>
      </c>
      <c r="AD513" s="76">
        <v>46203</v>
      </c>
      <c r="AE513" s="75">
        <f>Unique_Data[[#This Row],[Severity (S)]]</f>
        <v>6</v>
      </c>
      <c r="AF513" s="75" cm="1">
        <f t="array" ref="AF5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13" s="75" cm="1">
        <f t="array" ref="AG5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13" s="75">
        <f t="shared" si="31"/>
        <v>60</v>
      </c>
      <c r="AI513" s="77" t="str" cm="1">
        <f t="array" aca="1" ref="AI513" ca="1">_xlfn.IFS(ISBLANK(Unique_Data[[#This Row],[Updated Action]]),"Open",NOT(ISBLANK(Unique_Data[[#This Row],[Updated Action]])),"Finished",AND(NOT(ISBLANK(Unique_Data[[#This Row],[Updated Action]])),Unique_Data[[#This Row],[Due date]]&gt;=TODAY()),"In Progress",Unique_Data[[#This Row],[Due date]]&lt;TODAY(),"Overdue")</f>
        <v>Open</v>
      </c>
      <c r="AJ513" s="33"/>
    </row>
    <row r="514" spans="1:36">
      <c r="A514" s="11">
        <v>1300000347</v>
      </c>
      <c r="B514" s="11" t="s">
        <v>77</v>
      </c>
      <c r="C514" s="11" t="s">
        <v>16</v>
      </c>
      <c r="D514" s="12">
        <v>46228</v>
      </c>
      <c r="E514" s="11" t="s">
        <v>13</v>
      </c>
      <c r="F514"/>
      <c r="G514"/>
      <c r="H514" s="35" t="s">
        <v>268</v>
      </c>
      <c r="I514" s="71">
        <v>46228.258333333331</v>
      </c>
      <c r="J514" s="71">
        <v>46228.268750000003</v>
      </c>
      <c r="K514" s="11">
        <v>0.25</v>
      </c>
      <c r="L514" s="72">
        <v>46204</v>
      </c>
      <c r="M514" s="73">
        <f>_xlfn.ISOWEEKNUM(Unique_Data[[#This Row],[Created On]])</f>
        <v>30</v>
      </c>
      <c r="N514" s="73">
        <f>60*Unique_Data[[#This Row],[Downtime (hr.)]]</f>
        <v>15</v>
      </c>
      <c r="O514" s="73" t="str" cm="1">
        <f t="array" ref="O514">_xlfn.LET(
    _xlpm.text, LOWER(H514),
    _xlpm.keywords, Table2[Keyword],
    _xlpm.score,
        _xlfn.BYROW(_xlpm.keywords,
            _xlfn.LAMBDA(_xlpm.k,
                SUM(--ISNUMBER(SEARCH(_xlfn.TEXTSPLIT(LOWER(_xlpm.k)," "), _xlpm.text)))
            )
        ),
    _xlpm.bestMatch, _xlfn.XMATCH(MAX(_xlpm.score), _xlpm.score),
    IF(MAX(_xlpm.score)=0, "Other", INDEX(_xlpm.keywords, _xlpm.bestMatch))
)</f>
        <v>No Control</v>
      </c>
      <c r="P514" s="73" t="str">
        <f>IFERROR(INDEX(Table11[Failure Mode],MATCH(O514,Table11[Keyword],0)),"General Failure Mode")</f>
        <v>Control System Unavailable</v>
      </c>
      <c r="Q514" s="74" t="str">
        <f>IFERROR(INDEX(Table12[Failure Effect],MATCH(P514,Table12[Failure Mode],0)),"Operational performance degradation and need for maintenance review.")</f>
        <v>Loss of command response, unsafe operating condition, and immediate operational downtime.</v>
      </c>
      <c r="R514" s="73">
        <f>IFERROR(INDEX(Table13[Base Severity],MATCH(C514,Table13[Equipment Class],0)),6)</f>
        <v>8</v>
      </c>
      <c r="S514" s="73">
        <f>IFERROR(INDEX(Table2[Severity],MATCH(O514,Table2[Keyword],0)),0)</f>
        <v>6</v>
      </c>
      <c r="T514" s="73">
        <f>IFERROR(LOOKUP(N514,Table6[Minutes],Table6[Severity]),0)</f>
        <v>4</v>
      </c>
      <c r="U514" s="73">
        <f>MAX(ROUNDUP(AVERAGE(R514,T514),0),Unique_Data[[#This Row],[Keyword Severity]])</f>
        <v>6</v>
      </c>
      <c r="V514" s="73">
        <f>IFERROR(INDEX(Table5[Detectability],MATCH(O514,Table5[Keyword],0)),IFERROR(INDEX(Table13[Default Detectability],MATCH(C514,Table13[Equipment Class],0)),6))</f>
        <v>2</v>
      </c>
      <c r="W514" s="73">
        <f t="shared" ref="W514:W577" si="32">COUNTIFS($B:$B,B514,$P:$P,P514)</f>
        <v>5</v>
      </c>
      <c r="X514" s="75">
        <f t="shared" ref="X514:X577" si="33">U514*V514*W514</f>
        <v>60</v>
      </c>
      <c r="Y514" s="74" t="str">
        <f>IFERROR(INDEX(Table10[Recommended Action],MATCH(O514,Table10[Keyword],0)),"Review failure &amp; perform RCA")</f>
        <v>Check control PLC, HMI comms, E-stop circuits; reload software if needed.</v>
      </c>
      <c r="Z514" s="11" t="s">
        <v>14271</v>
      </c>
      <c r="AC514" s="73" t="str">
        <f t="shared" ref="AC514:AC577" si="34">_xlfn.IFS(X514&gt;=300,"Critical",X514&gt;=200,"High", X514&gt;=100,"Medium", TRUE,"Low")</f>
        <v>Low</v>
      </c>
      <c r="AD514" s="76">
        <v>45995</v>
      </c>
      <c r="AE514" s="75">
        <f>Unique_Data[[#This Row],[Severity (S)]]</f>
        <v>6</v>
      </c>
      <c r="AF514" s="75" cm="1">
        <f t="array" ref="AF5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14" s="75" cm="1">
        <f t="array" ref="AG5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14" s="75">
        <f t="shared" ref="AH514:AH577" si="35">AE514*AF514*AG514</f>
        <v>60</v>
      </c>
      <c r="AI514" s="77" t="str" cm="1">
        <f t="array" aca="1" ref="AI514" ca="1">_xlfn.IFS(ISBLANK(Unique_Data[[#This Row],[Updated Action]]),"Open",NOT(ISBLANK(Unique_Data[[#This Row],[Updated Action]])),"Finished",AND(NOT(ISBLANK(Unique_Data[[#This Row],[Updated Action]])),Unique_Data[[#This Row],[Due date]]&gt;=TODAY()),"In Progress",Unique_Data[[#This Row],[Due date]]&lt;TODAY(),"Overdue")</f>
        <v>Open</v>
      </c>
      <c r="AJ514" s="33"/>
    </row>
    <row r="515" spans="1:36">
      <c r="A515" s="11">
        <v>1200000260</v>
      </c>
      <c r="B515" s="11" t="s">
        <v>195</v>
      </c>
      <c r="C515" s="11" t="s">
        <v>16</v>
      </c>
      <c r="D515" s="12">
        <v>46228</v>
      </c>
      <c r="E515" s="11" t="s">
        <v>69</v>
      </c>
      <c r="F515"/>
      <c r="G515"/>
      <c r="H515" s="35" t="s">
        <v>428</v>
      </c>
      <c r="I515" s="71">
        <v>46228.413391203707</v>
      </c>
      <c r="J515" s="71">
        <v>46228.421805555554</v>
      </c>
      <c r="K515" s="11">
        <v>0.2</v>
      </c>
      <c r="L515" s="72">
        <v>46204</v>
      </c>
      <c r="M515" s="73">
        <f>_xlfn.ISOWEEKNUM(Unique_Data[[#This Row],[Created On]])</f>
        <v>30</v>
      </c>
      <c r="N515" s="73">
        <f>60*Unique_Data[[#This Row],[Downtime (hr.)]]</f>
        <v>12</v>
      </c>
      <c r="O515" s="73" t="str" cm="1">
        <f t="array" ref="O515">_xlfn.LET(
    _xlpm.text, LOWER(H515),
    _xlpm.keywords, Table2[Keyword],
    _xlpm.score,
        _xlfn.BYROW(_xlpm.keywords,
            _xlfn.LAMBDA(_xlpm.k,
                SUM(--ISNUMBER(SEARCH(_xlfn.TEXTSPLIT(LOWER(_xlpm.k)," "), _xlpm.text)))
            )
        ),
    _xlpm.bestMatch, _xlfn.XMATCH(MAX(_xlpm.score), _xlpm.score),
    IF(MAX(_xlpm.score)=0, "Other", INDEX(_xlpm.keywords, _xlpm.bestMatch))
)</f>
        <v>No Gantry</v>
      </c>
      <c r="P515" s="73" t="str">
        <f>IFERROR(INDEX(Table11[Failure Mode],MATCH(O515,Table11[Keyword],0)),"General Failure Mode")</f>
        <v>Gantry Motion Failure</v>
      </c>
      <c r="Q515" s="74" t="str">
        <f>IFERROR(INDEX(Table12[Failure Effect],MATCH(P515,Table12[Failure Mode],0)),"Operational performance degradation and need for maintenance review.")</f>
        <v>Equipment cannot travel to position, causing job delay, queue buildup, and lower productivity.</v>
      </c>
      <c r="R515" s="73">
        <f>IFERROR(INDEX(Table13[Base Severity],MATCH(C515,Table13[Equipment Class],0)),6)</f>
        <v>8</v>
      </c>
      <c r="S515" s="73">
        <f>IFERROR(INDEX(Table2[Severity],MATCH(O515,Table2[Keyword],0)),0)</f>
        <v>6</v>
      </c>
      <c r="T515" s="73">
        <f>IFERROR(LOOKUP(N515,Table6[Minutes],Table6[Severity]),0)</f>
        <v>4</v>
      </c>
      <c r="U515" s="73">
        <f>MAX(ROUNDUP(AVERAGE(R515,T515),0),Unique_Data[[#This Row],[Keyword Severity]])</f>
        <v>6</v>
      </c>
      <c r="V515" s="73">
        <f>IFERROR(INDEX(Table5[Detectability],MATCH(O515,Table5[Keyword],0)),IFERROR(INDEX(Table13[Default Detectability],MATCH(C515,Table13[Equipment Class],0)),6))</f>
        <v>3</v>
      </c>
      <c r="W515" s="73">
        <f t="shared" si="32"/>
        <v>5</v>
      </c>
      <c r="X515" s="75">
        <f t="shared" si="33"/>
        <v>90</v>
      </c>
      <c r="Y515" s="74" t="str">
        <f>IFERROR(INDEX(Table10[Recommended Action],MATCH(O515,Table10[Keyword],0)),"Review failure &amp; perform RCA")</f>
        <v>Inspect busbar/limit switches, travel drives and interlocks; test inverter and alignment.</v>
      </c>
      <c r="Z515" s="11" t="s">
        <v>14271</v>
      </c>
      <c r="AA515" s="31" t="s">
        <v>14679</v>
      </c>
      <c r="AB515" s="31" t="s">
        <v>14705</v>
      </c>
      <c r="AC515" s="73" t="str">
        <f t="shared" si="34"/>
        <v>Low</v>
      </c>
      <c r="AD515" s="76">
        <v>46094</v>
      </c>
      <c r="AE515" s="75">
        <f>Unique_Data[[#This Row],[Severity (S)]]</f>
        <v>6</v>
      </c>
      <c r="AF515" s="75" cm="1">
        <f t="array" ref="AF5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15" s="75" cm="1">
        <f t="array" ref="AG5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15" s="75">
        <f t="shared" si="35"/>
        <v>18</v>
      </c>
      <c r="AI515" s="77" t="str" cm="1">
        <f t="array" aca="1" ref="AI515" ca="1">_xlfn.IFS(ISBLANK(Unique_Data[[#This Row],[Updated Action]]),"Open",NOT(ISBLANK(Unique_Data[[#This Row],[Updated Action]])),"Finished",AND(NOT(ISBLANK(Unique_Data[[#This Row],[Updated Action]])),Unique_Data[[#This Row],[Due date]]&gt;=TODAY()),"In Progress",Unique_Data[[#This Row],[Due date]]&lt;TODAY(),"Overdue")</f>
        <v>Finished</v>
      </c>
      <c r="AJ515" s="33"/>
    </row>
    <row r="516" spans="1:36">
      <c r="A516" s="11">
        <v>1200000261</v>
      </c>
      <c r="B516" s="11" t="s">
        <v>66</v>
      </c>
      <c r="C516" s="11" t="s">
        <v>16</v>
      </c>
      <c r="D516" s="12">
        <v>46228</v>
      </c>
      <c r="E516" s="11" t="s">
        <v>69</v>
      </c>
      <c r="F516"/>
      <c r="G516"/>
      <c r="H516" s="35" t="s">
        <v>429</v>
      </c>
      <c r="I516" s="71">
        <v>46228.514687499999</v>
      </c>
      <c r="J516" s="71">
        <v>46228.523495370369</v>
      </c>
      <c r="K516" s="11">
        <v>0.21</v>
      </c>
      <c r="L516" s="72">
        <v>46204</v>
      </c>
      <c r="M516" s="73">
        <f>_xlfn.ISOWEEKNUM(Unique_Data[[#This Row],[Created On]])</f>
        <v>30</v>
      </c>
      <c r="N516" s="73">
        <f>60*Unique_Data[[#This Row],[Downtime (hr.)]]</f>
        <v>12.6</v>
      </c>
      <c r="O516" s="73" t="str" cm="1">
        <f t="array" ref="O516">_xlfn.LET(
    _xlpm.text, LOWER(H516),
    _xlpm.keywords, Table2[Keyword],
    _xlpm.score,
        _xlfn.BYROW(_xlpm.keywords,
            _xlfn.LAMBDA(_xlpm.k,
                SUM(--ISNUMBER(SEARCH(_xlfn.TEXTSPLIT(LOWER(_xlpm.k)," "), _xlpm.text)))
            )
        ),
    _xlpm.bestMatch, _xlfn.XMATCH(MAX(_xlpm.score), _xlpm.score),
    IF(MAX(_xlpm.score)=0, "Other", INDEX(_xlpm.keywords, _xlpm.bestMatch))
)</f>
        <v>No Diesel</v>
      </c>
      <c r="P516" s="73" t="str">
        <f>IFERROR(INDEX(Table11[Failure Mode],MATCH(O516,Table11[Keyword],0)),"General Failure Mode")</f>
        <v>Diesel Engine Unavailable</v>
      </c>
      <c r="Q516" s="74" t="str">
        <f>IFERROR(INDEX(Table12[Failure Effect],MATCH(P516,Table12[Failure Mode],0)),"Operational performance degradation and need for maintenance review.")</f>
        <v>Machine unavailable for service, immediate downtime, and possible operational backlog.</v>
      </c>
      <c r="R516" s="73">
        <f>IFERROR(INDEX(Table13[Base Severity],MATCH(C516,Table13[Equipment Class],0)),6)</f>
        <v>8</v>
      </c>
      <c r="S516" s="73">
        <f>IFERROR(INDEX(Table2[Severity],MATCH(O516,Table2[Keyword],0)),0)</f>
        <v>6</v>
      </c>
      <c r="T516" s="73">
        <f>IFERROR(LOOKUP(N516,Table6[Minutes],Table6[Severity]),0)</f>
        <v>4</v>
      </c>
      <c r="U516" s="73">
        <f>MAX(ROUNDUP(AVERAGE(R516,T516),0),Unique_Data[[#This Row],[Keyword Severity]])</f>
        <v>6</v>
      </c>
      <c r="V516" s="73">
        <f>IFERROR(INDEX(Table5[Detectability],MATCH(O516,Table5[Keyword],0)),IFERROR(INDEX(Table13[Default Detectability],MATCH(C516,Table13[Equipment Class],0)),6))</f>
        <v>4</v>
      </c>
      <c r="W516" s="73">
        <f t="shared" si="32"/>
        <v>3</v>
      </c>
      <c r="X516" s="75">
        <f t="shared" si="33"/>
        <v>72</v>
      </c>
      <c r="Y516" s="74" t="str">
        <f>IFERROR(INDEX(Table10[Recommended Action],MATCH(O516,Table10[Keyword],0)),"Review failure &amp; perform RCA")</f>
        <v>Check battery/ECU/priming; verify fuel line and filters; test starter circuit.</v>
      </c>
      <c r="Z516" s="11" t="s">
        <v>14271</v>
      </c>
      <c r="AA516" s="31" t="s">
        <v>14706</v>
      </c>
      <c r="AB516" s="31" t="s">
        <v>14632</v>
      </c>
      <c r="AC516" s="73" t="str">
        <f t="shared" si="34"/>
        <v>Low</v>
      </c>
      <c r="AD516" s="76">
        <v>45995</v>
      </c>
      <c r="AE516" s="75">
        <f>Unique_Data[[#This Row],[Severity (S)]]</f>
        <v>6</v>
      </c>
      <c r="AF516" s="75" cm="1">
        <f t="array" ref="AF5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16" s="75" cm="1">
        <f t="array" ref="AG5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16" s="75">
        <f t="shared" si="35"/>
        <v>72</v>
      </c>
      <c r="AI516" s="77" t="str" cm="1">
        <f t="array" aca="1" ref="AI516" ca="1">_xlfn.IFS(ISBLANK(Unique_Data[[#This Row],[Updated Action]]),"Open",NOT(ISBLANK(Unique_Data[[#This Row],[Updated Action]])),"Finished",AND(NOT(ISBLANK(Unique_Data[[#This Row],[Updated Action]])),Unique_Data[[#This Row],[Due date]]&gt;=TODAY()),"In Progress",Unique_Data[[#This Row],[Due date]]&lt;TODAY(),"Overdue")</f>
        <v>Finished</v>
      </c>
      <c r="AJ516" s="33"/>
    </row>
    <row r="517" spans="1:36">
      <c r="A517" s="11">
        <v>1200000262</v>
      </c>
      <c r="B517" s="11" t="s">
        <v>114</v>
      </c>
      <c r="C517" s="11" t="s">
        <v>16</v>
      </c>
      <c r="D517" s="12">
        <v>46228</v>
      </c>
      <c r="E517" s="11" t="s">
        <v>69</v>
      </c>
      <c r="F517"/>
      <c r="G517"/>
      <c r="H517" s="35" t="s">
        <v>428</v>
      </c>
      <c r="I517" s="71">
        <v>46228.523125</v>
      </c>
      <c r="J517" s="71">
        <v>46228.530810185184</v>
      </c>
      <c r="K517" s="11">
        <v>0.18</v>
      </c>
      <c r="L517" s="72">
        <v>46204</v>
      </c>
      <c r="M517" s="73">
        <f>_xlfn.ISOWEEKNUM(Unique_Data[[#This Row],[Created On]])</f>
        <v>30</v>
      </c>
      <c r="N517" s="73">
        <f>60*Unique_Data[[#This Row],[Downtime (hr.)]]</f>
        <v>10.799999999999999</v>
      </c>
      <c r="O517" s="73" t="str" cm="1">
        <f t="array" ref="O517">_xlfn.LET(
    _xlpm.text, LOWER(H517),
    _xlpm.keywords, Table2[Keyword],
    _xlpm.score,
        _xlfn.BYROW(_xlpm.keywords,
            _xlfn.LAMBDA(_xlpm.k,
                SUM(--ISNUMBER(SEARCH(_xlfn.TEXTSPLIT(LOWER(_xlpm.k)," "), _xlpm.text)))
            )
        ),
    _xlpm.bestMatch, _xlfn.XMATCH(MAX(_xlpm.score), _xlpm.score),
    IF(MAX(_xlpm.score)=0, "Other", INDEX(_xlpm.keywords, _xlpm.bestMatch))
)</f>
        <v>No Gantry</v>
      </c>
      <c r="P517" s="73" t="str">
        <f>IFERROR(INDEX(Table11[Failure Mode],MATCH(O517,Table11[Keyword],0)),"General Failure Mode")</f>
        <v>Gantry Motion Failure</v>
      </c>
      <c r="Q517" s="74" t="str">
        <f>IFERROR(INDEX(Table12[Failure Effect],MATCH(P517,Table12[Failure Mode],0)),"Operational performance degradation and need for maintenance review.")</f>
        <v>Equipment cannot travel to position, causing job delay, queue buildup, and lower productivity.</v>
      </c>
      <c r="R517" s="73">
        <f>IFERROR(INDEX(Table13[Base Severity],MATCH(C517,Table13[Equipment Class],0)),6)</f>
        <v>8</v>
      </c>
      <c r="S517" s="73">
        <f>IFERROR(INDEX(Table2[Severity],MATCH(O517,Table2[Keyword],0)),0)</f>
        <v>6</v>
      </c>
      <c r="T517" s="73">
        <f>IFERROR(LOOKUP(N517,Table6[Minutes],Table6[Severity]),0)</f>
        <v>4</v>
      </c>
      <c r="U517" s="73">
        <f>MAX(ROUNDUP(AVERAGE(R517,T517),0),Unique_Data[[#This Row],[Keyword Severity]])</f>
        <v>6</v>
      </c>
      <c r="V517" s="73">
        <f>IFERROR(INDEX(Table5[Detectability],MATCH(O517,Table5[Keyword],0)),IFERROR(INDEX(Table13[Default Detectability],MATCH(C517,Table13[Equipment Class],0)),6))</f>
        <v>3</v>
      </c>
      <c r="W517" s="73">
        <f t="shared" si="32"/>
        <v>8</v>
      </c>
      <c r="X517" s="75">
        <f t="shared" si="33"/>
        <v>144</v>
      </c>
      <c r="Y517" s="74" t="str">
        <f>IFERROR(INDEX(Table10[Recommended Action],MATCH(O517,Table10[Keyword],0)),"Review failure &amp; perform RCA")</f>
        <v>Inspect busbar/limit switches, travel drives and interlocks; test inverter and alignment.</v>
      </c>
      <c r="Z517" s="11" t="s">
        <v>14271</v>
      </c>
      <c r="AA517" s="31" t="s">
        <v>14675</v>
      </c>
      <c r="AB517" s="31" t="s">
        <v>14608</v>
      </c>
      <c r="AC517" s="73" t="str">
        <f t="shared" si="34"/>
        <v>Medium</v>
      </c>
      <c r="AD517" s="76">
        <v>46203</v>
      </c>
      <c r="AE517" s="75">
        <f>Unique_Data[[#This Row],[Severity (S)]]</f>
        <v>6</v>
      </c>
      <c r="AF517" s="75" cm="1">
        <f t="array" ref="AF5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17" s="75" cm="1">
        <f t="array" ref="AG5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517" s="75">
        <f t="shared" si="35"/>
        <v>144</v>
      </c>
      <c r="AI517" s="77" t="str" cm="1">
        <f t="array" aca="1" ref="AI517" ca="1">_xlfn.IFS(ISBLANK(Unique_Data[[#This Row],[Updated Action]]),"Open",NOT(ISBLANK(Unique_Data[[#This Row],[Updated Action]])),"Finished",AND(NOT(ISBLANK(Unique_Data[[#This Row],[Updated Action]])),Unique_Data[[#This Row],[Due date]]&gt;=TODAY()),"In Progress",Unique_Data[[#This Row],[Due date]]&lt;TODAY(),"Overdue")</f>
        <v>Finished</v>
      </c>
      <c r="AJ517" s="33"/>
    </row>
    <row r="518" spans="1:36">
      <c r="A518" s="11">
        <v>1300000348</v>
      </c>
      <c r="B518" s="11" t="s">
        <v>99</v>
      </c>
      <c r="C518" s="11" t="s">
        <v>16</v>
      </c>
      <c r="D518" s="12">
        <v>46228</v>
      </c>
      <c r="E518" s="11" t="s">
        <v>13</v>
      </c>
      <c r="F518"/>
      <c r="G518"/>
      <c r="H518" s="35" t="s">
        <v>430</v>
      </c>
      <c r="I518" s="71">
        <v>46228.613136574073</v>
      </c>
      <c r="J518" s="71">
        <v>46228.615914351853</v>
      </c>
      <c r="K518" s="11">
        <v>7.0000000000000007E-2</v>
      </c>
      <c r="L518" s="72">
        <v>46204</v>
      </c>
      <c r="M518" s="73">
        <f>_xlfn.ISOWEEKNUM(Unique_Data[[#This Row],[Created On]])</f>
        <v>30</v>
      </c>
      <c r="N518" s="73">
        <f>60*Unique_Data[[#This Row],[Downtime (hr.)]]</f>
        <v>4.2</v>
      </c>
      <c r="O518" s="73" t="str" cm="1">
        <f t="array" ref="O518">_xlfn.LET(
    _xlpm.text, LOWER(H518),
    _xlpm.keywords, Table2[Keyword],
    _xlpm.score,
        _xlfn.BYROW(_xlpm.keywords,
            _xlfn.LAMBDA(_xlpm.k,
                SUM(--ISNUMBER(SEARCH(_xlfn.TEXTSPLIT(LOWER(_xlpm.k)," "), _xlpm.text)))
            )
        ),
    _xlpm.bestMatch, _xlfn.XMATCH(MAX(_xlpm.score), _xlpm.score),
    IF(MAX(_xlpm.score)=0, "Other", INDEX(_xlpm.keywords, _xlpm.bestMatch))
)</f>
        <v>Busbar</v>
      </c>
      <c r="P518" s="73" t="str">
        <f>IFERROR(INDEX(Table11[Failure Mode],MATCH(O518,Table11[Keyword],0)),"General Failure Mode")</f>
        <v>Busbar / Electrification Fault</v>
      </c>
      <c r="Q518" s="74" t="str">
        <f>IFERROR(INDEX(Table12[Failure Effect],MATCH(P518,Table12[Failure Mode],0)),"Operational performance degradation and need for maintenance review.")</f>
        <v>Loss of electrical supply during travel, movement interruption, and repeated operational stoppages.</v>
      </c>
      <c r="R518" s="73">
        <f>IFERROR(INDEX(Table13[Base Severity],MATCH(C518,Table13[Equipment Class],0)),6)</f>
        <v>8</v>
      </c>
      <c r="S518" s="73">
        <f>IFERROR(INDEX(Table2[Severity],MATCH(O518,Table2[Keyword],0)),0)</f>
        <v>6</v>
      </c>
      <c r="T518" s="73">
        <f>IFERROR(LOOKUP(N518,Table6[Minutes],Table6[Severity]),0)</f>
        <v>3</v>
      </c>
      <c r="U518" s="73">
        <f>MAX(ROUNDUP(AVERAGE(R518,T518),0),Unique_Data[[#This Row],[Keyword Severity]])</f>
        <v>6</v>
      </c>
      <c r="V518" s="73">
        <f>IFERROR(INDEX(Table5[Detectability],MATCH(O518,Table5[Keyword],0)),IFERROR(INDEX(Table13[Default Detectability],MATCH(C518,Table13[Equipment Class],0)),6))</f>
        <v>3</v>
      </c>
      <c r="W518" s="73">
        <f t="shared" si="32"/>
        <v>1</v>
      </c>
      <c r="X518" s="75">
        <f t="shared" si="33"/>
        <v>18</v>
      </c>
      <c r="Y518" s="74" t="str">
        <f>IFERROR(INDEX(Table10[Recommended Action],MATCH(O518,Table10[Keyword],0)),"Review failure &amp; perform RCA")</f>
        <v>Clean/lubricate busbar; realign arms; verify contactor and circuit breaker.</v>
      </c>
      <c r="Z518" s="11" t="s">
        <v>14271</v>
      </c>
      <c r="AA518" s="31" t="s">
        <v>14700</v>
      </c>
      <c r="AB518" s="31" t="s">
        <v>14707</v>
      </c>
      <c r="AC518" s="73" t="str">
        <f t="shared" si="34"/>
        <v>Low</v>
      </c>
      <c r="AD518" s="76">
        <v>46203</v>
      </c>
      <c r="AE518" s="75">
        <f>Unique_Data[[#This Row],[Severity (S)]]</f>
        <v>6</v>
      </c>
      <c r="AF518" s="75" cm="1">
        <f t="array" ref="AF5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18" s="75" cm="1">
        <f t="array" ref="AG5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18" s="75">
        <f t="shared" si="35"/>
        <v>6</v>
      </c>
      <c r="AI518" s="77" t="str" cm="1">
        <f t="array" aca="1" ref="AI518" ca="1">_xlfn.IFS(ISBLANK(Unique_Data[[#This Row],[Updated Action]]),"Open",NOT(ISBLANK(Unique_Data[[#This Row],[Updated Action]])),"Finished",AND(NOT(ISBLANK(Unique_Data[[#This Row],[Updated Action]])),Unique_Data[[#This Row],[Due date]]&gt;=TODAY()),"In Progress",Unique_Data[[#This Row],[Due date]]&lt;TODAY(),"Overdue")</f>
        <v>Finished</v>
      </c>
      <c r="AJ518" s="33"/>
    </row>
    <row r="519" spans="1:36">
      <c r="A519" s="11">
        <v>1200000263</v>
      </c>
      <c r="B519" s="11" t="s">
        <v>99</v>
      </c>
      <c r="C519" s="11" t="s">
        <v>16</v>
      </c>
      <c r="D519" s="12">
        <v>46229</v>
      </c>
      <c r="E519" s="11" t="s">
        <v>69</v>
      </c>
      <c r="F519"/>
      <c r="G519"/>
      <c r="H519" s="35" t="s">
        <v>431</v>
      </c>
      <c r="I519" s="71">
        <v>46229.669930555552</v>
      </c>
      <c r="J519" s="71">
        <v>46229.674525462964</v>
      </c>
      <c r="K519" s="11">
        <v>0.11</v>
      </c>
      <c r="L519" s="72">
        <v>46204</v>
      </c>
      <c r="M519" s="73">
        <f>_xlfn.ISOWEEKNUM(Unique_Data[[#This Row],[Created On]])</f>
        <v>30</v>
      </c>
      <c r="N519" s="73">
        <f>60*Unique_Data[[#This Row],[Downtime (hr.)]]</f>
        <v>6.6</v>
      </c>
      <c r="O519" s="73" t="str" cm="1">
        <f t="array" ref="O519">_xlfn.LET(
    _xlpm.text, LOWER(H519),
    _xlpm.keywords, Table2[Keyword],
    _xlpm.score,
        _xlfn.BYROW(_xlpm.keywords,
            _xlfn.LAMBDA(_xlpm.k,
                SUM(--ISNUMBER(SEARCH(_xlfn.TEXTSPLIT(LOWER(_xlpm.k)," "), _xlpm.text)))
            )
        ),
    _xlpm.bestMatch, _xlfn.XMATCH(MAX(_xlpm.score), _xlpm.score),
    IF(MAX(_xlpm.score)=0, "Other", INDEX(_xlpm.keywords, _xlpm.bestMatch))
)</f>
        <v>No Gantry</v>
      </c>
      <c r="P519" s="73" t="str">
        <f>IFERROR(INDEX(Table11[Failure Mode],MATCH(O519,Table11[Keyword],0)),"General Failure Mode")</f>
        <v>Gantry Motion Failure</v>
      </c>
      <c r="Q519" s="74" t="str">
        <f>IFERROR(INDEX(Table12[Failure Effect],MATCH(P519,Table12[Failure Mode],0)),"Operational performance degradation and need for maintenance review.")</f>
        <v>Equipment cannot travel to position, causing job delay, queue buildup, and lower productivity.</v>
      </c>
      <c r="R519" s="73">
        <f>IFERROR(INDEX(Table13[Base Severity],MATCH(C519,Table13[Equipment Class],0)),6)</f>
        <v>8</v>
      </c>
      <c r="S519" s="73">
        <f>IFERROR(INDEX(Table2[Severity],MATCH(O519,Table2[Keyword],0)),0)</f>
        <v>6</v>
      </c>
      <c r="T519" s="73">
        <f>IFERROR(LOOKUP(N519,Table6[Minutes],Table6[Severity]),0)</f>
        <v>3</v>
      </c>
      <c r="U519" s="73">
        <f>MAX(ROUNDUP(AVERAGE(R519,T519),0),Unique_Data[[#This Row],[Keyword Severity]])</f>
        <v>6</v>
      </c>
      <c r="V519" s="73">
        <f>IFERROR(INDEX(Table5[Detectability],MATCH(O519,Table5[Keyword],0)),IFERROR(INDEX(Table13[Default Detectability],MATCH(C519,Table13[Equipment Class],0)),6))</f>
        <v>3</v>
      </c>
      <c r="W519" s="73">
        <f t="shared" si="32"/>
        <v>10</v>
      </c>
      <c r="X519" s="75">
        <f t="shared" si="33"/>
        <v>180</v>
      </c>
      <c r="Y519" s="74" t="str">
        <f>IFERROR(INDEX(Table10[Recommended Action],MATCH(O519,Table10[Keyword],0)),"Review failure &amp; perform RCA")</f>
        <v>Inspect busbar/limit switches, travel drives and interlocks; test inverter and alignment.</v>
      </c>
      <c r="Z519" s="11" t="s">
        <v>14271</v>
      </c>
      <c r="AA519" s="31" t="s">
        <v>14533</v>
      </c>
      <c r="AB519" s="31" t="s">
        <v>14708</v>
      </c>
      <c r="AC519" s="73" t="str">
        <f t="shared" si="34"/>
        <v>Medium</v>
      </c>
      <c r="AD519" s="76">
        <v>46203</v>
      </c>
      <c r="AE519" s="75">
        <f>Unique_Data[[#This Row],[Severity (S)]]</f>
        <v>6</v>
      </c>
      <c r="AF519" s="75" cm="1">
        <f t="array" ref="AF5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19" s="75" cm="1">
        <f t="array" ref="AG5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519" s="75">
        <f t="shared" si="35"/>
        <v>180</v>
      </c>
      <c r="AI519" s="77" t="str" cm="1">
        <f t="array" aca="1" ref="AI519" ca="1">_xlfn.IFS(ISBLANK(Unique_Data[[#This Row],[Updated Action]]),"Open",NOT(ISBLANK(Unique_Data[[#This Row],[Updated Action]])),"Finished",AND(NOT(ISBLANK(Unique_Data[[#This Row],[Updated Action]])),Unique_Data[[#This Row],[Due date]]&gt;=TODAY()),"In Progress",Unique_Data[[#This Row],[Due date]]&lt;TODAY(),"Overdue")</f>
        <v>Finished</v>
      </c>
      <c r="AJ519" s="33"/>
    </row>
    <row r="520" spans="1:36">
      <c r="A520" s="11">
        <v>1300000349</v>
      </c>
      <c r="B520" s="11" t="s">
        <v>27</v>
      </c>
      <c r="C520" s="11" t="s">
        <v>12</v>
      </c>
      <c r="D520" s="12">
        <v>46229</v>
      </c>
      <c r="E520" s="11" t="s">
        <v>13</v>
      </c>
      <c r="F520"/>
      <c r="G520"/>
      <c r="H520" s="35" t="s">
        <v>432</v>
      </c>
      <c r="I520" s="71">
        <v>46229.736631944441</v>
      </c>
      <c r="J520" s="71">
        <v>46229.753541666665</v>
      </c>
      <c r="K520" s="11">
        <v>0.41</v>
      </c>
      <c r="L520" s="72">
        <v>46204</v>
      </c>
      <c r="M520" s="73">
        <f>_xlfn.ISOWEEKNUM(Unique_Data[[#This Row],[Created On]])</f>
        <v>30</v>
      </c>
      <c r="N520" s="73">
        <f>60*Unique_Data[[#This Row],[Downtime (hr.)]]</f>
        <v>24.599999999999998</v>
      </c>
      <c r="O520" s="73" t="str" cm="1">
        <f t="array" ref="O520">_xlfn.LET(
    _xlpm.text, LOWER(H520),
    _xlpm.keywords, Table2[Keyword],
    _xlpm.score,
        _xlfn.BYROW(_xlpm.keywords,
            _xlfn.LAMBDA(_xlpm.k,
                SUM(--ISNUMBER(SEARCH(_xlfn.TEXTSPLIT(LOWER(_xlpm.k)," "), _xlpm.text)))
            )
        ),
    _xlpm.bestMatch, _xlfn.XMATCH(MAX(_xlpm.score), _xlpm.score),
    IF(MAX(_xlpm.score)=0, "Other", INDEX(_xlpm.keywords, _xlpm.bestMatch))
)</f>
        <v>Brake</v>
      </c>
      <c r="P520" s="73" t="str">
        <f>IFERROR(INDEX(Table11[Failure Mode],MATCH(O520,Table11[Keyword],0)),"General Failure Mode")</f>
        <v>Brake System Fault</v>
      </c>
      <c r="Q520" s="74" t="str">
        <f>IFERROR(INDEX(Table12[Failure Effect],MATCH(P520,Table12[Failure Mode],0)),"Operational performance degradation and need for maintenance review.")</f>
        <v>Unsafe motion control, increased accident risk, and equipment availability restriction.</v>
      </c>
      <c r="R520" s="73">
        <f>IFERROR(INDEX(Table13[Base Severity],MATCH(C520,Table13[Equipment Class],0)),6)</f>
        <v>9</v>
      </c>
      <c r="S520" s="73">
        <f>IFERROR(INDEX(Table2[Severity],MATCH(O520,Table2[Keyword],0)),0)</f>
        <v>6</v>
      </c>
      <c r="T520" s="73">
        <f>IFERROR(LOOKUP(N520,Table6[Minutes],Table6[Severity]),0)</f>
        <v>4</v>
      </c>
      <c r="U520" s="73">
        <f>MAX(ROUNDUP(AVERAGE(R520,T520),0),Unique_Data[[#This Row],[Keyword Severity]])</f>
        <v>7</v>
      </c>
      <c r="V520" s="73">
        <f>IFERROR(INDEX(Table5[Detectability],MATCH(O520,Table5[Keyword],0)),IFERROR(INDEX(Table13[Default Detectability],MATCH(C520,Table13[Equipment Class],0)),6))</f>
        <v>5</v>
      </c>
      <c r="W520" s="73">
        <f t="shared" si="32"/>
        <v>1</v>
      </c>
      <c r="X520" s="75">
        <f t="shared" si="33"/>
        <v>35</v>
      </c>
      <c r="Y520" s="74" t="str">
        <f>IFERROR(INDEX(Table10[Recommended Action],MATCH(O520,Table10[Keyword],0)),"Review failure &amp; perform RCA")</f>
        <v>Inspect brake assemblies, lines and sensors; adjust/bleed and function-test.</v>
      </c>
      <c r="Z520" s="11" t="s">
        <v>14271</v>
      </c>
      <c r="AA520" s="31" t="s">
        <v>14709</v>
      </c>
      <c r="AB520" s="31" t="s">
        <v>14470</v>
      </c>
      <c r="AC520" s="73" t="str">
        <f t="shared" si="34"/>
        <v>Low</v>
      </c>
      <c r="AD520" s="76">
        <v>46203</v>
      </c>
      <c r="AE520" s="75">
        <f>Unique_Data[[#This Row],[Severity (S)]]</f>
        <v>7</v>
      </c>
      <c r="AF520" s="75" cm="1">
        <f t="array" ref="AF5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20" s="75" cm="1">
        <f t="array" ref="AG5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20" s="75">
        <f t="shared" si="35"/>
        <v>14</v>
      </c>
      <c r="AI520" s="77" t="str" cm="1">
        <f t="array" aca="1" ref="AI520" ca="1">_xlfn.IFS(ISBLANK(Unique_Data[[#This Row],[Updated Action]]),"Open",NOT(ISBLANK(Unique_Data[[#This Row],[Updated Action]])),"Finished",AND(NOT(ISBLANK(Unique_Data[[#This Row],[Updated Action]])),Unique_Data[[#This Row],[Due date]]&gt;=TODAY()),"In Progress",Unique_Data[[#This Row],[Due date]]&lt;TODAY(),"Overdue")</f>
        <v>Finished</v>
      </c>
      <c r="AJ520" s="33"/>
    </row>
    <row r="521" spans="1:36">
      <c r="A521" s="11">
        <v>1300000350</v>
      </c>
      <c r="B521" s="11" t="s">
        <v>93</v>
      </c>
      <c r="C521" s="11" t="s">
        <v>16</v>
      </c>
      <c r="D521" s="12">
        <v>46229</v>
      </c>
      <c r="E521" s="11" t="s">
        <v>13</v>
      </c>
      <c r="F521"/>
      <c r="G521"/>
      <c r="H521" s="35" t="s">
        <v>433</v>
      </c>
      <c r="I521" s="71">
        <v>46229.869444444441</v>
      </c>
      <c r="J521" s="71">
        <v>46229.876388888886</v>
      </c>
      <c r="K521" s="11">
        <v>0.17</v>
      </c>
      <c r="L521" s="72">
        <v>46204</v>
      </c>
      <c r="M521" s="73">
        <f>_xlfn.ISOWEEKNUM(Unique_Data[[#This Row],[Created On]])</f>
        <v>30</v>
      </c>
      <c r="N521" s="73">
        <f>60*Unique_Data[[#This Row],[Downtime (hr.)]]</f>
        <v>10.200000000000001</v>
      </c>
      <c r="O521" s="73" t="str" cm="1">
        <f t="array" ref="O521">_xlfn.LET(
    _xlpm.text, LOWER(H521),
    _xlpm.keywords, Table2[Keyword],
    _xlpm.score,
        _xlfn.BYROW(_xlpm.keywords,
            _xlfn.LAMBDA(_xlpm.k,
                SUM(--ISNUMBER(SEARCH(_xlfn.TEXTSPLIT(LOWER(_xlpm.k)," "), _xlpm.text)))
            )
        ),
    _xlpm.bestMatch, _xlfn.XMATCH(MAX(_xlpm.score), _xlpm.score),
    IF(MAX(_xlpm.score)=0, "Other", INDEX(_xlpm.keywords, _xlpm.bestMatch))
)</f>
        <v>Other</v>
      </c>
      <c r="P521" s="73" t="str">
        <f>IFERROR(INDEX(Table11[Failure Mode],MATCH(O521,Table11[Keyword],0)),"General Failure Mode")</f>
        <v>General Failure Mode</v>
      </c>
      <c r="Q521" s="74" t="str">
        <f>IFERROR(INDEX(Table12[Failure Effect],MATCH(P521,Table12[Failure Mode],0)),"Operational performance degradation and need for maintenance review.")</f>
        <v>Operational performance degradation and need for maintenance review.</v>
      </c>
      <c r="R521" s="73">
        <f>IFERROR(INDEX(Table13[Base Severity],MATCH(C521,Table13[Equipment Class],0)),6)</f>
        <v>8</v>
      </c>
      <c r="S521" s="73">
        <f>IFERROR(INDEX(Table2[Severity],MATCH(O521,Table2[Keyword],0)),0)</f>
        <v>0</v>
      </c>
      <c r="T521" s="73">
        <f>IFERROR(LOOKUP(N521,Table6[Minutes],Table6[Severity]),0)</f>
        <v>4</v>
      </c>
      <c r="U521" s="73">
        <f>MAX(ROUNDUP(AVERAGE(R521,T521),0),Unique_Data[[#This Row],[Keyword Severity]])</f>
        <v>6</v>
      </c>
      <c r="V521" s="73">
        <f>IFERROR(INDEX(Table5[Detectability],MATCH(O521,Table5[Keyword],0)),IFERROR(INDEX(Table13[Default Detectability],MATCH(C521,Table13[Equipment Class],0)),6))</f>
        <v>5</v>
      </c>
      <c r="W521" s="73">
        <f t="shared" si="32"/>
        <v>5</v>
      </c>
      <c r="X521" s="75">
        <f t="shared" si="33"/>
        <v>150</v>
      </c>
      <c r="Y521" s="74" t="str">
        <f>IFERROR(INDEX(Table10[Recommended Action],MATCH(O521,Table10[Keyword],0)),"Review failure &amp; perform RCA")</f>
        <v>Review failure &amp; perform RCA</v>
      </c>
      <c r="Z521" s="11" t="s">
        <v>14271</v>
      </c>
      <c r="AA521" s="31" t="s">
        <v>14345</v>
      </c>
      <c r="AB521" s="31" t="s">
        <v>14710</v>
      </c>
      <c r="AC521" s="73" t="str">
        <f t="shared" si="34"/>
        <v>Medium</v>
      </c>
      <c r="AD521" s="76">
        <v>46023</v>
      </c>
      <c r="AE521" s="75">
        <f>Unique_Data[[#This Row],[Severity (S)]]</f>
        <v>6</v>
      </c>
      <c r="AF521" s="75" cm="1">
        <f t="array" ref="AF5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21" s="75" cm="1">
        <f t="array" ref="AG5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21" s="75">
        <f t="shared" si="35"/>
        <v>36</v>
      </c>
      <c r="AI521" s="77" t="str" cm="1">
        <f t="array" aca="1" ref="AI521" ca="1">_xlfn.IFS(ISBLANK(Unique_Data[[#This Row],[Updated Action]]),"Open",NOT(ISBLANK(Unique_Data[[#This Row],[Updated Action]])),"Finished",AND(NOT(ISBLANK(Unique_Data[[#This Row],[Updated Action]])),Unique_Data[[#This Row],[Due date]]&gt;=TODAY()),"In Progress",Unique_Data[[#This Row],[Due date]]&lt;TODAY(),"Overdue")</f>
        <v>Finished</v>
      </c>
      <c r="AJ521" s="33"/>
    </row>
    <row r="522" spans="1:36">
      <c r="A522" s="11">
        <v>1200000264</v>
      </c>
      <c r="B522" s="11" t="s">
        <v>99</v>
      </c>
      <c r="C522" s="11" t="s">
        <v>16</v>
      </c>
      <c r="D522" s="12">
        <v>46230</v>
      </c>
      <c r="E522" s="11" t="s">
        <v>69</v>
      </c>
      <c r="F522"/>
      <c r="G522"/>
      <c r="H522" s="35" t="s">
        <v>389</v>
      </c>
      <c r="I522" s="71">
        <v>46230.024305555555</v>
      </c>
      <c r="J522" s="71">
        <v>46230.026388888888</v>
      </c>
      <c r="K522" s="11">
        <v>0.05</v>
      </c>
      <c r="L522" s="72">
        <v>46204</v>
      </c>
      <c r="M522" s="73">
        <f>_xlfn.ISOWEEKNUM(Unique_Data[[#This Row],[Created On]])</f>
        <v>31</v>
      </c>
      <c r="N522" s="73">
        <f>60*Unique_Data[[#This Row],[Downtime (hr.)]]</f>
        <v>3</v>
      </c>
      <c r="O522" s="73" t="str" cm="1">
        <f t="array" ref="O522">_xlfn.LET(
    _xlpm.text, LOWER(H522),
    _xlpm.keywords, Table2[Keyword],
    _xlpm.score,
        _xlfn.BYROW(_xlpm.keywords,
            _xlfn.LAMBDA(_xlpm.k,
                SUM(--ISNUMBER(SEARCH(_xlfn.TEXTSPLIT(LOWER(_xlpm.k)," "), _xlpm.text)))
            )
        ),
    _xlpm.bestMatch, _xlfn.XMATCH(MAX(_xlpm.score), _xlpm.score),
    IF(MAX(_xlpm.score)=0, "Other", INDEX(_xlpm.keywords, _xlpm.bestMatch))
)</f>
        <v>Collision</v>
      </c>
      <c r="P522" s="73" t="str">
        <f>IFERROR(INDEX(Table11[Failure Mode],MATCH(O522,Table11[Keyword],0)),"General Failure Mode")</f>
        <v>Collision / Impact Event</v>
      </c>
      <c r="Q522" s="74" t="str">
        <f>IFERROR(INDEX(Table12[Failure Effect],MATCH(P522,Table12[Failure Mode],0)),"Operational performance degradation and need for maintenance review.")</f>
        <v>Safety risk, structural damage, equipment outage, and possible container handling interruption.</v>
      </c>
      <c r="R522" s="73">
        <f>IFERROR(INDEX(Table13[Base Severity],MATCH(C522,Table13[Equipment Class],0)),6)</f>
        <v>8</v>
      </c>
      <c r="S522" s="73">
        <f>IFERROR(INDEX(Table2[Severity],MATCH(O522,Table2[Keyword],0)),0)</f>
        <v>10</v>
      </c>
      <c r="T522" s="73">
        <f>IFERROR(LOOKUP(N522,Table6[Minutes],Table6[Severity]),0)</f>
        <v>3</v>
      </c>
      <c r="U522" s="73">
        <f>MAX(ROUNDUP(AVERAGE(R522,T522),0),Unique_Data[[#This Row],[Keyword Severity]])</f>
        <v>10</v>
      </c>
      <c r="V522" s="73">
        <f>IFERROR(INDEX(Table5[Detectability],MATCH(O522,Table5[Keyword],0)),IFERROR(INDEX(Table13[Default Detectability],MATCH(C522,Table13[Equipment Class],0)),6))</f>
        <v>5</v>
      </c>
      <c r="W522" s="73">
        <f t="shared" si="32"/>
        <v>1</v>
      </c>
      <c r="X522" s="75">
        <f t="shared" si="33"/>
        <v>50</v>
      </c>
      <c r="Y522" s="74" t="str">
        <f>IFERROR(INDEX(Table10[Recommended Action],MATCH(O522,Table10[Keyword],0)),"Review failure &amp; perform RCA")</f>
        <v>Perform collision RCA, inspect structures and revalidate anti-collision sensors; retrain operators.</v>
      </c>
      <c r="Z522" s="11" t="s">
        <v>14281</v>
      </c>
      <c r="AA522" s="31" t="s">
        <v>14644</v>
      </c>
      <c r="AB522" s="31" t="s">
        <v>14623</v>
      </c>
      <c r="AC522" s="73" t="str">
        <f t="shared" si="34"/>
        <v>Low</v>
      </c>
      <c r="AD522" s="76">
        <v>46203</v>
      </c>
      <c r="AE522" s="75">
        <f>Unique_Data[[#This Row],[Severity (S)]]</f>
        <v>10</v>
      </c>
      <c r="AF522" s="75" cm="1">
        <f t="array" ref="AF5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22" s="75" cm="1">
        <f t="array" ref="AG5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22" s="75">
        <f t="shared" si="35"/>
        <v>40</v>
      </c>
      <c r="AI522" s="77" t="str" cm="1">
        <f t="array" aca="1" ref="AI522" ca="1">_xlfn.IFS(ISBLANK(Unique_Data[[#This Row],[Updated Action]]),"Open",NOT(ISBLANK(Unique_Data[[#This Row],[Updated Action]])),"Finished",AND(NOT(ISBLANK(Unique_Data[[#This Row],[Updated Action]])),Unique_Data[[#This Row],[Due date]]&gt;=TODAY()),"In Progress",Unique_Data[[#This Row],[Due date]]&lt;TODAY(),"Overdue")</f>
        <v>Finished</v>
      </c>
      <c r="AJ522" s="33"/>
    </row>
    <row r="523" spans="1:36">
      <c r="A523" s="11">
        <v>1200000265</v>
      </c>
      <c r="B523" s="11" t="s">
        <v>97</v>
      </c>
      <c r="C523" s="11" t="s">
        <v>16</v>
      </c>
      <c r="D523" s="12">
        <v>46230</v>
      </c>
      <c r="E523" s="11" t="s">
        <v>69</v>
      </c>
      <c r="F523"/>
      <c r="G523"/>
      <c r="H523" s="35" t="s">
        <v>414</v>
      </c>
      <c r="I523" s="71">
        <v>46230.114583333336</v>
      </c>
      <c r="J523" s="71">
        <v>46230.12777777778</v>
      </c>
      <c r="K523" s="11">
        <v>0.32</v>
      </c>
      <c r="L523" s="72">
        <v>46204</v>
      </c>
      <c r="M523" s="73">
        <f>_xlfn.ISOWEEKNUM(Unique_Data[[#This Row],[Created On]])</f>
        <v>31</v>
      </c>
      <c r="N523" s="73">
        <f>60*Unique_Data[[#This Row],[Downtime (hr.)]]</f>
        <v>19.2</v>
      </c>
      <c r="O523" s="73" t="str" cm="1">
        <f t="array" ref="O523">_xlfn.LET(
    _xlpm.text, LOWER(H523),
    _xlpm.keywords, Table2[Keyword],
    _xlpm.score,
        _xlfn.BYROW(_xlpm.keywords,
            _xlfn.LAMBDA(_xlpm.k,
                SUM(--ISNUMBER(SEARCH(_xlfn.TEXTSPLIT(LOWER(_xlpm.k)," "), _xlpm.text)))
            )
        ),
    _xlpm.bestMatch, _xlfn.XMATCH(MAX(_xlpm.score), _xlpm.score),
    IF(MAX(_xlpm.score)=0, "Other", INDEX(_xlpm.keywords, _xlpm.bestMatch))
)</f>
        <v>Steering</v>
      </c>
      <c r="P523" s="73" t="str">
        <f>IFERROR(INDEX(Table11[Failure Mode],MATCH(O523,Table11[Keyword],0)),"General Failure Mode")</f>
        <v>Steering System Fault</v>
      </c>
      <c r="Q523" s="74" t="str">
        <f>IFERROR(INDEX(Table12[Failure Effect],MATCH(P523,Table12[Failure Mode],0)),"Operational performance degradation and need for maintenance review.")</f>
        <v>Poor maneuverability, travel misalignment, safety risk, and operational delay.</v>
      </c>
      <c r="R523" s="73">
        <f>IFERROR(INDEX(Table13[Base Severity],MATCH(C523,Table13[Equipment Class],0)),6)</f>
        <v>8</v>
      </c>
      <c r="S523" s="73">
        <f>IFERROR(INDEX(Table2[Severity],MATCH(O523,Table2[Keyword],0)),0)</f>
        <v>6</v>
      </c>
      <c r="T523" s="73">
        <f>IFERROR(LOOKUP(N523,Table6[Minutes],Table6[Severity]),0)</f>
        <v>4</v>
      </c>
      <c r="U523" s="73">
        <f>MAX(ROUNDUP(AVERAGE(R523,T523),0),Unique_Data[[#This Row],[Keyword Severity]])</f>
        <v>6</v>
      </c>
      <c r="V523" s="73">
        <f>IFERROR(INDEX(Table5[Detectability],MATCH(O523,Table5[Keyword],0)),IFERROR(INDEX(Table13[Default Detectability],MATCH(C523,Table13[Equipment Class],0)),6))</f>
        <v>2</v>
      </c>
      <c r="W523" s="73">
        <f t="shared" si="32"/>
        <v>6</v>
      </c>
      <c r="X523" s="75">
        <f t="shared" si="33"/>
        <v>72</v>
      </c>
      <c r="Y523" s="74" t="str">
        <f>IFERROR(INDEX(Table10[Recommended Action],MATCH(O523,Table10[Keyword],0)),"Review failure &amp; perform RCA")</f>
        <v>Calibrate auto-steering; inspect linkages/sensors; realign wheels.</v>
      </c>
      <c r="Z523" s="11" t="s">
        <v>14281</v>
      </c>
      <c r="AA523" s="31" t="s">
        <v>14533</v>
      </c>
      <c r="AB523" s="31" t="s">
        <v>14408</v>
      </c>
      <c r="AC523" s="73" t="str">
        <f t="shared" si="34"/>
        <v>Low</v>
      </c>
      <c r="AD523" s="76">
        <v>46203</v>
      </c>
      <c r="AE523" s="75">
        <f>Unique_Data[[#This Row],[Severity (S)]]</f>
        <v>6</v>
      </c>
      <c r="AF523" s="75" cm="1">
        <f t="array" ref="AF5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23" s="75" cm="1">
        <f t="array" ref="AG5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523" s="75">
        <f t="shared" si="35"/>
        <v>72</v>
      </c>
      <c r="AI523" s="77" t="str" cm="1">
        <f t="array" aca="1" ref="AI523" ca="1">_xlfn.IFS(ISBLANK(Unique_Data[[#This Row],[Updated Action]]),"Open",NOT(ISBLANK(Unique_Data[[#This Row],[Updated Action]])),"Finished",AND(NOT(ISBLANK(Unique_Data[[#This Row],[Updated Action]])),Unique_Data[[#This Row],[Due date]]&gt;=TODAY()),"In Progress",Unique_Data[[#This Row],[Due date]]&lt;TODAY(),"Overdue")</f>
        <v>Finished</v>
      </c>
      <c r="AJ523" s="33"/>
    </row>
    <row r="524" spans="1:36">
      <c r="A524" s="11">
        <v>1300000351</v>
      </c>
      <c r="B524" s="11" t="s">
        <v>132</v>
      </c>
      <c r="C524" s="11" t="s">
        <v>16</v>
      </c>
      <c r="D524" s="12">
        <v>46230</v>
      </c>
      <c r="E524" s="11" t="s">
        <v>13</v>
      </c>
      <c r="F524"/>
      <c r="G524"/>
      <c r="H524" s="35" t="s">
        <v>433</v>
      </c>
      <c r="I524" s="71">
        <v>46230.211111111108</v>
      </c>
      <c r="J524" s="71">
        <v>46230.213888888888</v>
      </c>
      <c r="K524" s="11">
        <v>7.0000000000000007E-2</v>
      </c>
      <c r="L524" s="72">
        <v>46204</v>
      </c>
      <c r="M524" s="73">
        <f>_xlfn.ISOWEEKNUM(Unique_Data[[#This Row],[Created On]])</f>
        <v>31</v>
      </c>
      <c r="N524" s="73">
        <f>60*Unique_Data[[#This Row],[Downtime (hr.)]]</f>
        <v>4.2</v>
      </c>
      <c r="O524" s="73" t="str" cm="1">
        <f t="array" ref="O524">_xlfn.LET(
    _xlpm.text, LOWER(H524),
    _xlpm.keywords, Table2[Keyword],
    _xlpm.score,
        _xlfn.BYROW(_xlpm.keywords,
            _xlfn.LAMBDA(_xlpm.k,
                SUM(--ISNUMBER(SEARCH(_xlfn.TEXTSPLIT(LOWER(_xlpm.k)," "), _xlpm.text)))
            )
        ),
    _xlpm.bestMatch, _xlfn.XMATCH(MAX(_xlpm.score), _xlpm.score),
    IF(MAX(_xlpm.score)=0, "Other", INDEX(_xlpm.keywords, _xlpm.bestMatch))
)</f>
        <v>Other</v>
      </c>
      <c r="P524" s="73" t="str">
        <f>IFERROR(INDEX(Table11[Failure Mode],MATCH(O524,Table11[Keyword],0)),"General Failure Mode")</f>
        <v>General Failure Mode</v>
      </c>
      <c r="Q524" s="74" t="str">
        <f>IFERROR(INDEX(Table12[Failure Effect],MATCH(P524,Table12[Failure Mode],0)),"Operational performance degradation and need for maintenance review.")</f>
        <v>Operational performance degradation and need for maintenance review.</v>
      </c>
      <c r="R524" s="73">
        <f>IFERROR(INDEX(Table13[Base Severity],MATCH(C524,Table13[Equipment Class],0)),6)</f>
        <v>8</v>
      </c>
      <c r="S524" s="73">
        <f>IFERROR(INDEX(Table2[Severity],MATCH(O524,Table2[Keyword],0)),0)</f>
        <v>0</v>
      </c>
      <c r="T524" s="73">
        <f>IFERROR(LOOKUP(N524,Table6[Minutes],Table6[Severity]),0)</f>
        <v>3</v>
      </c>
      <c r="U524" s="73">
        <f>MAX(ROUNDUP(AVERAGE(R524,T524),0),Unique_Data[[#This Row],[Keyword Severity]])</f>
        <v>6</v>
      </c>
      <c r="V524" s="73">
        <f>IFERROR(INDEX(Table5[Detectability],MATCH(O524,Table5[Keyword],0)),IFERROR(INDEX(Table13[Default Detectability],MATCH(C524,Table13[Equipment Class],0)),6))</f>
        <v>5</v>
      </c>
      <c r="W524" s="73">
        <f t="shared" si="32"/>
        <v>2</v>
      </c>
      <c r="X524" s="75">
        <f t="shared" si="33"/>
        <v>60</v>
      </c>
      <c r="Y524" s="74" t="str">
        <f>IFERROR(INDEX(Table10[Recommended Action],MATCH(O524,Table10[Keyword],0)),"Review failure &amp; perform RCA")</f>
        <v>Review failure &amp; perform RCA</v>
      </c>
      <c r="Z524" s="11" t="s">
        <v>14271</v>
      </c>
      <c r="AA524" s="31" t="s">
        <v>14711</v>
      </c>
      <c r="AB524" s="31" t="s">
        <v>14632</v>
      </c>
      <c r="AC524" s="73" t="str">
        <f t="shared" si="34"/>
        <v>Low</v>
      </c>
      <c r="AD524" s="76">
        <v>46063</v>
      </c>
      <c r="AE524" s="75">
        <f>Unique_Data[[#This Row],[Severity (S)]]</f>
        <v>6</v>
      </c>
      <c r="AF524" s="75" cm="1">
        <f t="array" ref="AF5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24" s="75" cm="1">
        <f t="array" ref="AG5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24" s="75">
        <f t="shared" si="35"/>
        <v>60</v>
      </c>
      <c r="AI524" s="77" t="str" cm="1">
        <f t="array" aca="1" ref="AI524" ca="1">_xlfn.IFS(ISBLANK(Unique_Data[[#This Row],[Updated Action]]),"Open",NOT(ISBLANK(Unique_Data[[#This Row],[Updated Action]])),"Finished",AND(NOT(ISBLANK(Unique_Data[[#This Row],[Updated Action]])),Unique_Data[[#This Row],[Due date]]&gt;=TODAY()),"In Progress",Unique_Data[[#This Row],[Due date]]&lt;TODAY(),"Overdue")</f>
        <v>Finished</v>
      </c>
      <c r="AJ524" s="33"/>
    </row>
    <row r="525" spans="1:36">
      <c r="A525" s="11">
        <v>1300000352</v>
      </c>
      <c r="B525" s="11" t="s">
        <v>95</v>
      </c>
      <c r="C525" s="11" t="s">
        <v>16</v>
      </c>
      <c r="D525" s="12">
        <v>46230</v>
      </c>
      <c r="E525" s="11" t="s">
        <v>13</v>
      </c>
      <c r="F525"/>
      <c r="G525"/>
      <c r="H525" s="35" t="s">
        <v>186</v>
      </c>
      <c r="I525" s="71">
        <v>46230.421527777777</v>
      </c>
      <c r="J525" s="71">
        <v>46230.433333333334</v>
      </c>
      <c r="K525" s="11">
        <v>0.28000000000000003</v>
      </c>
      <c r="L525" s="72">
        <v>46204</v>
      </c>
      <c r="M525" s="73">
        <f>_xlfn.ISOWEEKNUM(Unique_Data[[#This Row],[Created On]])</f>
        <v>31</v>
      </c>
      <c r="N525" s="73">
        <f>60*Unique_Data[[#This Row],[Downtime (hr.)]]</f>
        <v>16.8</v>
      </c>
      <c r="O525" s="73" t="str" cm="1">
        <f t="array" ref="O525">_xlfn.LET(
    _xlpm.text, LOWER(H525),
    _xlpm.keywords, Table2[Keyword],
    _xlpm.score,
        _xlfn.BYROW(_xlpm.keywords,
            _xlfn.LAMBDA(_xlpm.k,
                SUM(--ISNUMBER(SEARCH(_xlfn.TEXTSPLIT(LOWER(_xlpm.k)," "), _xlpm.text)))
            )
        ),
    _xlpm.bestMatch, _xlfn.XMATCH(MAX(_xlpm.score), _xlpm.score),
    IF(MAX(_xlpm.score)=0, "Other", INDEX(_xlpm.keywords, _xlpm.bestMatch))
)</f>
        <v>No Gantry</v>
      </c>
      <c r="P525" s="73" t="str">
        <f>IFERROR(INDEX(Table11[Failure Mode],MATCH(O525,Table11[Keyword],0)),"General Failure Mode")</f>
        <v>Gantry Motion Failure</v>
      </c>
      <c r="Q525" s="74" t="str">
        <f>IFERROR(INDEX(Table12[Failure Effect],MATCH(P525,Table12[Failure Mode],0)),"Operational performance degradation and need for maintenance review.")</f>
        <v>Equipment cannot travel to position, causing job delay, queue buildup, and lower productivity.</v>
      </c>
      <c r="R525" s="73">
        <f>IFERROR(INDEX(Table13[Base Severity],MATCH(C525,Table13[Equipment Class],0)),6)</f>
        <v>8</v>
      </c>
      <c r="S525" s="73">
        <f>IFERROR(INDEX(Table2[Severity],MATCH(O525,Table2[Keyword],0)),0)</f>
        <v>6</v>
      </c>
      <c r="T525" s="73">
        <f>IFERROR(LOOKUP(N525,Table6[Minutes],Table6[Severity]),0)</f>
        <v>4</v>
      </c>
      <c r="U525" s="73">
        <f>MAX(ROUNDUP(AVERAGE(R525,T525),0),Unique_Data[[#This Row],[Keyword Severity]])</f>
        <v>6</v>
      </c>
      <c r="V525" s="73">
        <f>IFERROR(INDEX(Table5[Detectability],MATCH(O525,Table5[Keyword],0)),IFERROR(INDEX(Table13[Default Detectability],MATCH(C525,Table13[Equipment Class],0)),6))</f>
        <v>3</v>
      </c>
      <c r="W525" s="73">
        <f t="shared" si="32"/>
        <v>7</v>
      </c>
      <c r="X525" s="75">
        <f t="shared" si="33"/>
        <v>126</v>
      </c>
      <c r="Y525" s="74" t="str">
        <f>IFERROR(INDEX(Table10[Recommended Action],MATCH(O525,Table10[Keyword],0)),"Review failure &amp; perform RCA")</f>
        <v>Inspect busbar/limit switches, travel drives and interlocks; test inverter and alignment.</v>
      </c>
      <c r="Z525" s="11" t="s">
        <v>14271</v>
      </c>
      <c r="AA525" s="31" t="s">
        <v>14574</v>
      </c>
      <c r="AB525" s="31" t="s">
        <v>14639</v>
      </c>
      <c r="AC525" s="73" t="str">
        <f t="shared" si="34"/>
        <v>Medium</v>
      </c>
      <c r="AD525" s="76">
        <v>46203</v>
      </c>
      <c r="AE525" s="75">
        <f>Unique_Data[[#This Row],[Severity (S)]]</f>
        <v>6</v>
      </c>
      <c r="AF525" s="75" cm="1">
        <f t="array" ref="AF5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25" s="75" cm="1">
        <f t="array" ref="AG5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25" s="75">
        <f t="shared" si="35"/>
        <v>126</v>
      </c>
      <c r="AI525" s="77" t="str" cm="1">
        <f t="array" aca="1" ref="AI525" ca="1">_xlfn.IFS(ISBLANK(Unique_Data[[#This Row],[Updated Action]]),"Open",NOT(ISBLANK(Unique_Data[[#This Row],[Updated Action]])),"Finished",AND(NOT(ISBLANK(Unique_Data[[#This Row],[Updated Action]])),Unique_Data[[#This Row],[Due date]]&gt;=TODAY()),"In Progress",Unique_Data[[#This Row],[Due date]]&lt;TODAY(),"Overdue")</f>
        <v>Finished</v>
      </c>
      <c r="AJ525" s="33"/>
    </row>
    <row r="526" spans="1:36">
      <c r="A526" s="11">
        <v>1300000353</v>
      </c>
      <c r="B526" s="11" t="s">
        <v>79</v>
      </c>
      <c r="C526" s="11" t="s">
        <v>16</v>
      </c>
      <c r="D526" s="12">
        <v>46230</v>
      </c>
      <c r="E526" s="11" t="s">
        <v>13</v>
      </c>
      <c r="F526"/>
      <c r="G526"/>
      <c r="H526" s="35" t="s">
        <v>186</v>
      </c>
      <c r="I526" s="71">
        <v>46230.475694444445</v>
      </c>
      <c r="J526" s="71">
        <v>46230.481944444444</v>
      </c>
      <c r="K526" s="11">
        <v>0.15</v>
      </c>
      <c r="L526" s="72">
        <v>46204</v>
      </c>
      <c r="M526" s="73">
        <f>_xlfn.ISOWEEKNUM(Unique_Data[[#This Row],[Created On]])</f>
        <v>31</v>
      </c>
      <c r="N526" s="73">
        <f>60*Unique_Data[[#This Row],[Downtime (hr.)]]</f>
        <v>9</v>
      </c>
      <c r="O526" s="73" t="str" cm="1">
        <f t="array" ref="O526">_xlfn.LET(
    _xlpm.text, LOWER(H526),
    _xlpm.keywords, Table2[Keyword],
    _xlpm.score,
        _xlfn.BYROW(_xlpm.keywords,
            _xlfn.LAMBDA(_xlpm.k,
                SUM(--ISNUMBER(SEARCH(_xlfn.TEXTSPLIT(LOWER(_xlpm.k)," "), _xlpm.text)))
            )
        ),
    _xlpm.bestMatch, _xlfn.XMATCH(MAX(_xlpm.score), _xlpm.score),
    IF(MAX(_xlpm.score)=0, "Other", INDEX(_xlpm.keywords, _xlpm.bestMatch))
)</f>
        <v>No Gantry</v>
      </c>
      <c r="P526" s="73" t="str">
        <f>IFERROR(INDEX(Table11[Failure Mode],MATCH(O526,Table11[Keyword],0)),"General Failure Mode")</f>
        <v>Gantry Motion Failure</v>
      </c>
      <c r="Q526" s="74" t="str">
        <f>IFERROR(INDEX(Table12[Failure Effect],MATCH(P526,Table12[Failure Mode],0)),"Operational performance degradation and need for maintenance review.")</f>
        <v>Equipment cannot travel to position, causing job delay, queue buildup, and lower productivity.</v>
      </c>
      <c r="R526" s="73">
        <f>IFERROR(INDEX(Table13[Base Severity],MATCH(C526,Table13[Equipment Class],0)),6)</f>
        <v>8</v>
      </c>
      <c r="S526" s="73">
        <f>IFERROR(INDEX(Table2[Severity],MATCH(O526,Table2[Keyword],0)),0)</f>
        <v>6</v>
      </c>
      <c r="T526" s="73">
        <f>IFERROR(LOOKUP(N526,Table6[Minutes],Table6[Severity]),0)</f>
        <v>3</v>
      </c>
      <c r="U526" s="73">
        <f>MAX(ROUNDUP(AVERAGE(R526,T526),0),Unique_Data[[#This Row],[Keyword Severity]])</f>
        <v>6</v>
      </c>
      <c r="V526" s="73">
        <f>IFERROR(INDEX(Table5[Detectability],MATCH(O526,Table5[Keyword],0)),IFERROR(INDEX(Table13[Default Detectability],MATCH(C526,Table13[Equipment Class],0)),6))</f>
        <v>3</v>
      </c>
      <c r="W526" s="73">
        <f t="shared" si="32"/>
        <v>7</v>
      </c>
      <c r="X526" s="75">
        <f t="shared" si="33"/>
        <v>126</v>
      </c>
      <c r="Y526" s="74" t="str">
        <f>IFERROR(INDEX(Table10[Recommended Action],MATCH(O526,Table10[Keyword],0)),"Review failure &amp; perform RCA")</f>
        <v>Inspect busbar/limit switches, travel drives and interlocks; test inverter and alignment.</v>
      </c>
      <c r="Z526" s="11" t="s">
        <v>14271</v>
      </c>
      <c r="AA526" s="31" t="s">
        <v>14688</v>
      </c>
      <c r="AB526" s="31" t="s">
        <v>14608</v>
      </c>
      <c r="AC526" s="73" t="str">
        <f t="shared" si="34"/>
        <v>Medium</v>
      </c>
      <c r="AD526" s="76">
        <v>46203</v>
      </c>
      <c r="AE526" s="75">
        <f>Unique_Data[[#This Row],[Severity (S)]]</f>
        <v>6</v>
      </c>
      <c r="AF526" s="75" cm="1">
        <f t="array" ref="AF5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26" s="75" cm="1">
        <f t="array" ref="AG5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26" s="75">
        <f t="shared" si="35"/>
        <v>126</v>
      </c>
      <c r="AI526" s="77" t="str" cm="1">
        <f t="array" aca="1" ref="AI526" ca="1">_xlfn.IFS(ISBLANK(Unique_Data[[#This Row],[Updated Action]]),"Open",NOT(ISBLANK(Unique_Data[[#This Row],[Updated Action]])),"Finished",AND(NOT(ISBLANK(Unique_Data[[#This Row],[Updated Action]])),Unique_Data[[#This Row],[Due date]]&gt;=TODAY()),"In Progress",Unique_Data[[#This Row],[Due date]]&lt;TODAY(),"Overdue")</f>
        <v>Finished</v>
      </c>
      <c r="AJ526" s="33"/>
    </row>
    <row r="527" spans="1:36">
      <c r="A527" s="11">
        <v>1200000266</v>
      </c>
      <c r="B527" s="11" t="s">
        <v>87</v>
      </c>
      <c r="C527" s="11" t="s">
        <v>16</v>
      </c>
      <c r="D527" s="12">
        <v>46230</v>
      </c>
      <c r="E527" s="11" t="s">
        <v>69</v>
      </c>
      <c r="F527"/>
      <c r="G527"/>
      <c r="H527" s="35" t="s">
        <v>217</v>
      </c>
      <c r="I527" s="71">
        <v>46230.453472222223</v>
      </c>
      <c r="J527" s="71">
        <v>46230.463194444441</v>
      </c>
      <c r="K527" s="11">
        <v>0.23</v>
      </c>
      <c r="L527" s="72">
        <v>46204</v>
      </c>
      <c r="M527" s="73">
        <f>_xlfn.ISOWEEKNUM(Unique_Data[[#This Row],[Created On]])</f>
        <v>31</v>
      </c>
      <c r="N527" s="73">
        <f>60*Unique_Data[[#This Row],[Downtime (hr.)]]</f>
        <v>13.8</v>
      </c>
      <c r="O527" s="73" t="str" cm="1">
        <f t="array" ref="O527">_xlfn.LET(
    _xlpm.text, LOWER(H527),
    _xlpm.keywords, Table2[Keyword],
    _xlpm.score,
        _xlfn.BYROW(_xlpm.keywords,
            _xlfn.LAMBDA(_xlpm.k,
                SUM(--ISNUMBER(SEARCH(_xlfn.TEXTSPLIT(LOWER(_xlpm.k)," "), _xlpm.text)))
            )
        ),
    _xlpm.bestMatch, _xlfn.XMATCH(MAX(_xlpm.score), _xlpm.score),
    IF(MAX(_xlpm.score)=0, "Other", INDEX(_xlpm.keywords, _xlpm.bestMatch))
)</f>
        <v>No Hoist</v>
      </c>
      <c r="P527" s="73" t="str">
        <f>IFERROR(INDEX(Table11[Failure Mode],MATCH(O527,Table11[Keyword],0)),"General Failure Mode")</f>
        <v>Hoist Motion Failure</v>
      </c>
      <c r="Q527" s="74" t="str">
        <f>IFERROR(INDEX(Table12[Failure Effect],MATCH(P527,Table12[Failure Mode],0)),"Operational performance degradation and need for maintenance review.")</f>
        <v>Unable to lift/lower load, container handling interruption, and berth or yard productivity loss.</v>
      </c>
      <c r="R527" s="73">
        <f>IFERROR(INDEX(Table13[Base Severity],MATCH(C527,Table13[Equipment Class],0)),6)</f>
        <v>8</v>
      </c>
      <c r="S527" s="73">
        <f>IFERROR(INDEX(Table2[Severity],MATCH(O527,Table2[Keyword],0)),0)</f>
        <v>6</v>
      </c>
      <c r="T527" s="73">
        <f>IFERROR(LOOKUP(N527,Table6[Minutes],Table6[Severity]),0)</f>
        <v>4</v>
      </c>
      <c r="U527" s="73">
        <f>MAX(ROUNDUP(AVERAGE(R527,T527),0),Unique_Data[[#This Row],[Keyword Severity]])</f>
        <v>6</v>
      </c>
      <c r="V527" s="73">
        <f>IFERROR(INDEX(Table5[Detectability],MATCH(O527,Table5[Keyword],0)),IFERROR(INDEX(Table13[Default Detectability],MATCH(C527,Table13[Equipment Class],0)),6))</f>
        <v>3</v>
      </c>
      <c r="W527" s="73">
        <f t="shared" si="32"/>
        <v>4</v>
      </c>
      <c r="X527" s="75">
        <f t="shared" si="33"/>
        <v>72</v>
      </c>
      <c r="Y527" s="74" t="str">
        <f>IFERROR(INDEX(Table10[Recommended Action],MATCH(O527,Table10[Keyword],0)),"Review failure &amp; perform RCA")</f>
        <v>Check hoist brakes, over-travel limit switches, inverter alarms, motor and encoder.</v>
      </c>
      <c r="Z527" s="11" t="s">
        <v>14271</v>
      </c>
      <c r="AA527" s="31" t="s">
        <v>14712</v>
      </c>
      <c r="AB527" s="31" t="s">
        <v>14352</v>
      </c>
      <c r="AC527" s="73" t="str">
        <f t="shared" si="34"/>
        <v>Low</v>
      </c>
      <c r="AD527" s="76">
        <v>46113</v>
      </c>
      <c r="AE527" s="75">
        <f>Unique_Data[[#This Row],[Severity (S)]]</f>
        <v>6</v>
      </c>
      <c r="AF527" s="75" cm="1">
        <f t="array" ref="AF5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27" s="75" cm="1">
        <f t="array" ref="AG5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27" s="75">
        <f t="shared" si="35"/>
        <v>72</v>
      </c>
      <c r="AI527" s="77" t="str" cm="1">
        <f t="array" aca="1" ref="AI527" ca="1">_xlfn.IFS(ISBLANK(Unique_Data[[#This Row],[Updated Action]]),"Open",NOT(ISBLANK(Unique_Data[[#This Row],[Updated Action]])),"Finished",AND(NOT(ISBLANK(Unique_Data[[#This Row],[Updated Action]])),Unique_Data[[#This Row],[Due date]]&gt;=TODAY()),"In Progress",Unique_Data[[#This Row],[Due date]]&lt;TODAY(),"Overdue")</f>
        <v>Finished</v>
      </c>
      <c r="AJ527" s="33"/>
    </row>
    <row r="528" spans="1:36">
      <c r="A528" s="11">
        <v>1200000267</v>
      </c>
      <c r="B528" s="11" t="s">
        <v>40</v>
      </c>
      <c r="C528" s="11" t="s">
        <v>16</v>
      </c>
      <c r="D528" s="12">
        <v>46230</v>
      </c>
      <c r="E528" s="11" t="s">
        <v>69</v>
      </c>
      <c r="F528"/>
      <c r="G528"/>
      <c r="H528" s="35" t="s">
        <v>434</v>
      </c>
      <c r="I528" s="71">
        <v>46230.544444444444</v>
      </c>
      <c r="J528" s="71">
        <v>46230.547222222223</v>
      </c>
      <c r="K528" s="11">
        <v>7.0000000000000007E-2</v>
      </c>
      <c r="L528" s="72">
        <v>46204</v>
      </c>
      <c r="M528" s="73">
        <f>_xlfn.ISOWEEKNUM(Unique_Data[[#This Row],[Created On]])</f>
        <v>31</v>
      </c>
      <c r="N528" s="73">
        <f>60*Unique_Data[[#This Row],[Downtime (hr.)]]</f>
        <v>4.2</v>
      </c>
      <c r="O528" s="73" t="str" cm="1">
        <f t="array" ref="O528">_xlfn.LET(
    _xlpm.text, LOWER(H528),
    _xlpm.keywords, Table2[Keyword],
    _xlpm.score,
        _xlfn.BYROW(_xlpm.keywords,
            _xlfn.LAMBDA(_xlpm.k,
                SUM(--ISNUMBER(SEARCH(_xlfn.TEXTSPLIT(LOWER(_xlpm.k)," "), _xlpm.text)))
            )
        ),
    _xlpm.bestMatch, _xlfn.XMATCH(MAX(_xlpm.score), _xlpm.score),
    IF(MAX(_xlpm.score)=0, "Other", INDEX(_xlpm.keywords, _xlpm.bestMatch))
)</f>
        <v>No Control</v>
      </c>
      <c r="P528" s="73" t="str">
        <f>IFERROR(INDEX(Table11[Failure Mode],MATCH(O528,Table11[Keyword],0)),"General Failure Mode")</f>
        <v>Control System Unavailable</v>
      </c>
      <c r="Q528" s="74" t="str">
        <f>IFERROR(INDEX(Table12[Failure Effect],MATCH(P528,Table12[Failure Mode],0)),"Operational performance degradation and need for maintenance review.")</f>
        <v>Loss of command response, unsafe operating condition, and immediate operational downtime.</v>
      </c>
      <c r="R528" s="73">
        <f>IFERROR(INDEX(Table13[Base Severity],MATCH(C528,Table13[Equipment Class],0)),6)</f>
        <v>8</v>
      </c>
      <c r="S528" s="73">
        <f>IFERROR(INDEX(Table2[Severity],MATCH(O528,Table2[Keyword],0)),0)</f>
        <v>6</v>
      </c>
      <c r="T528" s="73">
        <f>IFERROR(LOOKUP(N528,Table6[Minutes],Table6[Severity]),0)</f>
        <v>3</v>
      </c>
      <c r="U528" s="73">
        <f>MAX(ROUNDUP(AVERAGE(R528,T528),0),Unique_Data[[#This Row],[Keyword Severity]])</f>
        <v>6</v>
      </c>
      <c r="V528" s="73">
        <f>IFERROR(INDEX(Table5[Detectability],MATCH(O528,Table5[Keyword],0)),IFERROR(INDEX(Table13[Default Detectability],MATCH(C528,Table13[Equipment Class],0)),6))</f>
        <v>2</v>
      </c>
      <c r="W528" s="73">
        <f t="shared" si="32"/>
        <v>8</v>
      </c>
      <c r="X528" s="75">
        <f t="shared" si="33"/>
        <v>96</v>
      </c>
      <c r="Y528" s="74" t="str">
        <f>IFERROR(INDEX(Table10[Recommended Action],MATCH(O528,Table10[Keyword],0)),"Review failure &amp; perform RCA")</f>
        <v>Check control PLC, HMI comms, E-stop circuits; reload software if needed.</v>
      </c>
      <c r="Z528" s="11" t="s">
        <v>14271</v>
      </c>
      <c r="AA528" s="31" t="s">
        <v>14362</v>
      </c>
      <c r="AB528" s="31" t="s">
        <v>14713</v>
      </c>
      <c r="AC528" s="73" t="str">
        <f t="shared" si="34"/>
        <v>Low</v>
      </c>
      <c r="AD528" s="76">
        <v>46203</v>
      </c>
      <c r="AE528" s="75">
        <f>Unique_Data[[#This Row],[Severity (S)]]</f>
        <v>6</v>
      </c>
      <c r="AF528" s="75" cm="1">
        <f t="array" ref="AF5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28" s="75" cm="1">
        <f t="array" ref="AG5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528" s="75">
        <f t="shared" si="35"/>
        <v>96</v>
      </c>
      <c r="AI528" s="77" t="str" cm="1">
        <f t="array" aca="1" ref="AI528" ca="1">_xlfn.IFS(ISBLANK(Unique_Data[[#This Row],[Updated Action]]),"Open",NOT(ISBLANK(Unique_Data[[#This Row],[Updated Action]])),"Finished",AND(NOT(ISBLANK(Unique_Data[[#This Row],[Updated Action]])),Unique_Data[[#This Row],[Due date]]&gt;=TODAY()),"In Progress",Unique_Data[[#This Row],[Due date]]&lt;TODAY(),"Overdue")</f>
        <v>Finished</v>
      </c>
      <c r="AJ528" s="33"/>
    </row>
    <row r="529" spans="1:36">
      <c r="A529" s="11">
        <v>1300000354</v>
      </c>
      <c r="B529" s="11" t="s">
        <v>106</v>
      </c>
      <c r="C529" s="11" t="s">
        <v>16</v>
      </c>
      <c r="D529" s="12">
        <v>46230</v>
      </c>
      <c r="E529" s="11" t="s">
        <v>13</v>
      </c>
      <c r="F529"/>
      <c r="G529"/>
      <c r="H529" s="35" t="s">
        <v>435</v>
      </c>
      <c r="I529" s="71">
        <v>46230.461805555555</v>
      </c>
      <c r="J529" s="71">
        <v>46230.469444444447</v>
      </c>
      <c r="K529" s="11">
        <v>0.18</v>
      </c>
      <c r="L529" s="72">
        <v>46204</v>
      </c>
      <c r="M529" s="73">
        <f>_xlfn.ISOWEEKNUM(Unique_Data[[#This Row],[Created On]])</f>
        <v>31</v>
      </c>
      <c r="N529" s="73">
        <f>60*Unique_Data[[#This Row],[Downtime (hr.)]]</f>
        <v>10.799999999999999</v>
      </c>
      <c r="O529" s="73" t="str" cm="1">
        <f t="array" ref="O529">_xlfn.LET(
    _xlpm.text, LOWER(H529),
    _xlpm.keywords, Table2[Keyword],
    _xlpm.score,
        _xlfn.BYROW(_xlpm.keywords,
            _xlfn.LAMBDA(_xlpm.k,
                SUM(--ISNUMBER(SEARCH(_xlfn.TEXTSPLIT(LOWER(_xlpm.k)," "), _xlpm.text)))
            )
        ),
    _xlpm.bestMatch, _xlfn.XMATCH(MAX(_xlpm.score), _xlpm.score),
    IF(MAX(_xlpm.score)=0, "Other", INDEX(_xlpm.keywords, _xlpm.bestMatch))
)</f>
        <v>No Trolley</v>
      </c>
      <c r="P529" s="73" t="str">
        <f>IFERROR(INDEX(Table11[Failure Mode],MATCH(O529,Table11[Keyword],0)),"General Failure Mode")</f>
        <v>Trolley Motion Failure</v>
      </c>
      <c r="Q529" s="74" t="str">
        <f>IFERROR(INDEX(Table12[Failure Effect],MATCH(P529,Table12[Failure Mode],0)),"Operational performance degradation and need for maintenance review.")</f>
        <v>Inability to position spreader correctly, cycle interruption, and handling delay.</v>
      </c>
      <c r="R529" s="73">
        <f>IFERROR(INDEX(Table13[Base Severity],MATCH(C529,Table13[Equipment Class],0)),6)</f>
        <v>8</v>
      </c>
      <c r="S529" s="73">
        <f>IFERROR(INDEX(Table2[Severity],MATCH(O529,Table2[Keyword],0)),0)</f>
        <v>6</v>
      </c>
      <c r="T529" s="73">
        <f>IFERROR(LOOKUP(N529,Table6[Minutes],Table6[Severity]),0)</f>
        <v>4</v>
      </c>
      <c r="U529" s="73">
        <f>MAX(ROUNDUP(AVERAGE(R529,T529),0),Unique_Data[[#This Row],[Keyword Severity]])</f>
        <v>6</v>
      </c>
      <c r="V529" s="73">
        <f>IFERROR(INDEX(Table5[Detectability],MATCH(O529,Table5[Keyword],0)),IFERROR(INDEX(Table13[Default Detectability],MATCH(C529,Table13[Equipment Class],0)),6))</f>
        <v>3</v>
      </c>
      <c r="W529" s="73">
        <f t="shared" si="32"/>
        <v>4</v>
      </c>
      <c r="X529" s="75">
        <f t="shared" si="33"/>
        <v>72</v>
      </c>
      <c r="Y529" s="74" t="str">
        <f>IFERROR(INDEX(Table10[Recommended Action],MATCH(O529,Table10[Keyword],0)),"Review failure &amp; perform RCA")</f>
        <v>Inspect trolley drives, cable reels and limit switches; test trolley inverter.</v>
      </c>
      <c r="Z529" s="11" t="s">
        <v>14271</v>
      </c>
      <c r="AC529" s="73" t="str">
        <f t="shared" si="34"/>
        <v>Low</v>
      </c>
      <c r="AD529" s="76">
        <v>46007</v>
      </c>
      <c r="AE529" s="75">
        <f>Unique_Data[[#This Row],[Severity (S)]]</f>
        <v>6</v>
      </c>
      <c r="AF529" s="75" cm="1">
        <f t="array" ref="AF5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29" s="75" cm="1">
        <f t="array" ref="AG5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29" s="75">
        <f t="shared" si="35"/>
        <v>72</v>
      </c>
      <c r="AI529" s="77" t="str" cm="1">
        <f t="array" aca="1" ref="AI529" ca="1">_xlfn.IFS(ISBLANK(Unique_Data[[#This Row],[Updated Action]]),"Open",NOT(ISBLANK(Unique_Data[[#This Row],[Updated Action]])),"Finished",AND(NOT(ISBLANK(Unique_Data[[#This Row],[Updated Action]])),Unique_Data[[#This Row],[Due date]]&gt;=TODAY()),"In Progress",Unique_Data[[#This Row],[Due date]]&lt;TODAY(),"Overdue")</f>
        <v>Open</v>
      </c>
      <c r="AJ529" s="33"/>
    </row>
    <row r="530" spans="1:36">
      <c r="A530" s="11">
        <v>1200000268</v>
      </c>
      <c r="B530" s="11" t="s">
        <v>87</v>
      </c>
      <c r="C530" s="11" t="s">
        <v>16</v>
      </c>
      <c r="D530" s="12">
        <v>46231</v>
      </c>
      <c r="E530" s="11" t="s">
        <v>69</v>
      </c>
      <c r="F530"/>
      <c r="G530"/>
      <c r="H530" s="35" t="s">
        <v>436</v>
      </c>
      <c r="I530" s="71">
        <v>46231.008113425924</v>
      </c>
      <c r="J530" s="71">
        <v>46231.019212962965</v>
      </c>
      <c r="K530" s="11">
        <v>0.27</v>
      </c>
      <c r="L530" s="72">
        <v>46204</v>
      </c>
      <c r="M530" s="73">
        <f>_xlfn.ISOWEEKNUM(Unique_Data[[#This Row],[Created On]])</f>
        <v>31</v>
      </c>
      <c r="N530" s="73">
        <f>60*Unique_Data[[#This Row],[Downtime (hr.)]]</f>
        <v>16.200000000000003</v>
      </c>
      <c r="O530" s="73" t="str" cm="1">
        <f t="array" ref="O530">_xlfn.LET(
    _xlpm.text, LOWER(H530),
    _xlpm.keywords, Table2[Keyword],
    _xlpm.score,
        _xlfn.BYROW(_xlpm.keywords,
            _xlfn.LAMBDA(_xlpm.k,
                SUM(--ISNUMBER(SEARCH(_xlfn.TEXTSPLIT(LOWER(_xlpm.k)," "), _xlpm.text)))
            )
        ),
    _xlpm.bestMatch, _xlfn.XMATCH(MAX(_xlpm.score), _xlpm.score),
    IF(MAX(_xlpm.score)=0, "Other", INDEX(_xlpm.keywords, _xlpm.bestMatch))
)</f>
        <v>No Gantry</v>
      </c>
      <c r="P530" s="73" t="str">
        <f>IFERROR(INDEX(Table11[Failure Mode],MATCH(O530,Table11[Keyword],0)),"General Failure Mode")</f>
        <v>Gantry Motion Failure</v>
      </c>
      <c r="Q530" s="74" t="str">
        <f>IFERROR(INDEX(Table12[Failure Effect],MATCH(P530,Table12[Failure Mode],0)),"Operational performance degradation and need for maintenance review.")</f>
        <v>Equipment cannot travel to position, causing job delay, queue buildup, and lower productivity.</v>
      </c>
      <c r="R530" s="73">
        <f>IFERROR(INDEX(Table13[Base Severity],MATCH(C530,Table13[Equipment Class],0)),6)</f>
        <v>8</v>
      </c>
      <c r="S530" s="73">
        <f>IFERROR(INDEX(Table2[Severity],MATCH(O530,Table2[Keyword],0)),0)</f>
        <v>6</v>
      </c>
      <c r="T530" s="73">
        <f>IFERROR(LOOKUP(N530,Table6[Minutes],Table6[Severity]),0)</f>
        <v>4</v>
      </c>
      <c r="U530" s="73">
        <f>MAX(ROUNDUP(AVERAGE(R530,T530),0),Unique_Data[[#This Row],[Keyword Severity]])</f>
        <v>6</v>
      </c>
      <c r="V530" s="73">
        <f>IFERROR(INDEX(Table5[Detectability],MATCH(O530,Table5[Keyword],0)),IFERROR(INDEX(Table13[Default Detectability],MATCH(C530,Table13[Equipment Class],0)),6))</f>
        <v>3</v>
      </c>
      <c r="W530" s="73">
        <f t="shared" si="32"/>
        <v>5</v>
      </c>
      <c r="X530" s="75">
        <f t="shared" si="33"/>
        <v>90</v>
      </c>
      <c r="Y530" s="74" t="str">
        <f>IFERROR(INDEX(Table10[Recommended Action],MATCH(O530,Table10[Keyword],0)),"Review failure &amp; perform RCA")</f>
        <v>Inspect busbar/limit switches, travel drives and interlocks; test inverter and alignment.</v>
      </c>
      <c r="Z530" s="11" t="s">
        <v>14271</v>
      </c>
      <c r="AC530" s="73" t="str">
        <f t="shared" si="34"/>
        <v>Low</v>
      </c>
      <c r="AD530" s="76">
        <v>46113</v>
      </c>
      <c r="AE530" s="75">
        <f>Unique_Data[[#This Row],[Severity (S)]]</f>
        <v>6</v>
      </c>
      <c r="AF530" s="75" cm="1">
        <f t="array" ref="AF5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30" s="75" cm="1">
        <f t="array" ref="AG5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30" s="75">
        <f t="shared" si="35"/>
        <v>90</v>
      </c>
      <c r="AI530" s="77" t="str" cm="1">
        <f t="array" aca="1" ref="AI530" ca="1">_xlfn.IFS(ISBLANK(Unique_Data[[#This Row],[Updated Action]]),"Open",NOT(ISBLANK(Unique_Data[[#This Row],[Updated Action]])),"Finished",AND(NOT(ISBLANK(Unique_Data[[#This Row],[Updated Action]])),Unique_Data[[#This Row],[Due date]]&gt;=TODAY()),"In Progress",Unique_Data[[#This Row],[Due date]]&lt;TODAY(),"Overdue")</f>
        <v>Open</v>
      </c>
      <c r="AJ530" s="33"/>
    </row>
    <row r="531" spans="1:36">
      <c r="A531" s="11">
        <v>1300000355</v>
      </c>
      <c r="B531" s="11" t="s">
        <v>178</v>
      </c>
      <c r="C531" s="11" t="s">
        <v>16</v>
      </c>
      <c r="D531" s="12">
        <v>46231</v>
      </c>
      <c r="E531" s="11" t="s">
        <v>13</v>
      </c>
      <c r="F531"/>
      <c r="G531"/>
      <c r="H531" s="35" t="s">
        <v>437</v>
      </c>
      <c r="I531" s="71">
        <v>46230.993506944447</v>
      </c>
      <c r="J531" s="71">
        <v>46231.002638888887</v>
      </c>
      <c r="K531" s="11">
        <v>0.22</v>
      </c>
      <c r="L531" s="72">
        <v>46204</v>
      </c>
      <c r="M531" s="73">
        <f>_xlfn.ISOWEEKNUM(Unique_Data[[#This Row],[Created On]])</f>
        <v>31</v>
      </c>
      <c r="N531" s="73">
        <f>60*Unique_Data[[#This Row],[Downtime (hr.)]]</f>
        <v>13.2</v>
      </c>
      <c r="O531" s="73" t="str" cm="1">
        <f t="array" ref="O531">_xlfn.LET(
    _xlpm.text, LOWER(H531),
    _xlpm.keywords, Table2[Keyword],
    _xlpm.score,
        _xlfn.BYROW(_xlpm.keywords,
            _xlfn.LAMBDA(_xlpm.k,
                SUM(--ISNUMBER(SEARCH(_xlfn.TEXTSPLIT(LOWER(_xlpm.k)," "), _xlpm.text)))
            )
        ),
    _xlpm.bestMatch, _xlfn.XMATCH(MAX(_xlpm.score), _xlpm.score),
    IF(MAX(_xlpm.score)=0, "Other", INDEX(_xlpm.keywords, _xlpm.bestMatch))
)</f>
        <v>Wrong Landed</v>
      </c>
      <c r="P531" s="73" t="str">
        <f>IFERROR(INDEX(Table11[Failure Mode],MATCH(O531,Table11[Keyword],0)),"General Failure Mode")</f>
        <v>Landing / Positioning Fault</v>
      </c>
      <c r="Q531" s="74" t="str">
        <f>IFERROR(INDEX(Table12[Failure Effect],MATCH(P531,Table12[Failure Mode],0)),"Operational performance degradation and need for maintenance review.")</f>
        <v>Mislanding, handling delay, risk of cargo/spreader damage, and reduced operating accuracy.</v>
      </c>
      <c r="R531" s="73">
        <f>IFERROR(INDEX(Table13[Base Severity],MATCH(C531,Table13[Equipment Class],0)),6)</f>
        <v>8</v>
      </c>
      <c r="S531" s="73">
        <f>IFERROR(INDEX(Table2[Severity],MATCH(O531,Table2[Keyword],0)),0)</f>
        <v>6</v>
      </c>
      <c r="T531" s="73">
        <f>IFERROR(LOOKUP(N531,Table6[Minutes],Table6[Severity]),0)</f>
        <v>4</v>
      </c>
      <c r="U531" s="73">
        <f>MAX(ROUNDUP(AVERAGE(R531,T531),0),Unique_Data[[#This Row],[Keyword Severity]])</f>
        <v>6</v>
      </c>
      <c r="V531" s="73">
        <f>IFERROR(INDEX(Table5[Detectability],MATCH(O531,Table5[Keyword],0)),IFERROR(INDEX(Table13[Default Detectability],MATCH(C531,Table13[Equipment Class],0)),6))</f>
        <v>8</v>
      </c>
      <c r="W531" s="73">
        <f t="shared" si="32"/>
        <v>1</v>
      </c>
      <c r="X531" s="75">
        <f t="shared" si="33"/>
        <v>48</v>
      </c>
      <c r="Y531" s="74" t="str">
        <f>IFERROR(INDEX(Table10[Recommended Action],MATCH(O531,Table10[Keyword],0)),"Review failure &amp; perform RCA")</f>
        <v>Check landing sensors and operator guidance; calibrate spreader position sensors.</v>
      </c>
      <c r="Z531" s="11" t="s">
        <v>14280</v>
      </c>
      <c r="AA531" s="31" t="s">
        <v>14629</v>
      </c>
      <c r="AB531" s="31" t="s">
        <v>14714</v>
      </c>
      <c r="AC531" s="73" t="str">
        <f t="shared" si="34"/>
        <v>Low</v>
      </c>
      <c r="AD531" s="76">
        <v>46203</v>
      </c>
      <c r="AE531" s="75">
        <f>Unique_Data[[#This Row],[Severity (S)]]</f>
        <v>6</v>
      </c>
      <c r="AF531" s="75" cm="1">
        <f t="array" ref="AF5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531" s="75" cm="1">
        <f t="array" ref="AG5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31" s="75">
        <f t="shared" si="35"/>
        <v>48</v>
      </c>
      <c r="AI531" s="77" t="str" cm="1">
        <f t="array" aca="1" ref="AI531" ca="1">_xlfn.IFS(ISBLANK(Unique_Data[[#This Row],[Updated Action]]),"Open",NOT(ISBLANK(Unique_Data[[#This Row],[Updated Action]])),"Finished",AND(NOT(ISBLANK(Unique_Data[[#This Row],[Updated Action]])),Unique_Data[[#This Row],[Due date]]&gt;=TODAY()),"In Progress",Unique_Data[[#This Row],[Due date]]&lt;TODAY(),"Overdue")</f>
        <v>Finished</v>
      </c>
      <c r="AJ531" s="33"/>
    </row>
    <row r="532" spans="1:36">
      <c r="A532" s="11">
        <v>1200000269</v>
      </c>
      <c r="B532" s="11" t="s">
        <v>79</v>
      </c>
      <c r="C532" s="11" t="s">
        <v>16</v>
      </c>
      <c r="D532" s="12">
        <v>46231</v>
      </c>
      <c r="E532" s="11" t="s">
        <v>69</v>
      </c>
      <c r="F532"/>
      <c r="G532"/>
      <c r="H532" s="35" t="s">
        <v>438</v>
      </c>
      <c r="I532" s="71">
        <v>46231.151435185187</v>
      </c>
      <c r="J532" s="71">
        <v>46231.157569444447</v>
      </c>
      <c r="K532" s="11">
        <v>0.15</v>
      </c>
      <c r="L532" s="72">
        <v>46204</v>
      </c>
      <c r="M532" s="73">
        <f>_xlfn.ISOWEEKNUM(Unique_Data[[#This Row],[Created On]])</f>
        <v>31</v>
      </c>
      <c r="N532" s="73">
        <f>60*Unique_Data[[#This Row],[Downtime (hr.)]]</f>
        <v>9</v>
      </c>
      <c r="O532" s="73" t="str" cm="1">
        <f t="array" ref="O532">_xlfn.LET(
    _xlpm.text, LOWER(H532),
    _xlpm.keywords, Table2[Keyword],
    _xlpm.score,
        _xlfn.BYROW(_xlpm.keywords,
            _xlfn.LAMBDA(_xlpm.k,
                SUM(--ISNUMBER(SEARCH(_xlfn.TEXTSPLIT(LOWER(_xlpm.k)," "), _xlpm.text)))
            )
        ),
    _xlpm.bestMatch, _xlfn.XMATCH(MAX(_xlpm.score), _xlpm.score),
    IF(MAX(_xlpm.score)=0, "Other", INDEX(_xlpm.keywords, _xlpm.bestMatch))
)</f>
        <v>No Gantry</v>
      </c>
      <c r="P532" s="73" t="str">
        <f>IFERROR(INDEX(Table11[Failure Mode],MATCH(O532,Table11[Keyword],0)),"General Failure Mode")</f>
        <v>Gantry Motion Failure</v>
      </c>
      <c r="Q532" s="74" t="str">
        <f>IFERROR(INDEX(Table12[Failure Effect],MATCH(P532,Table12[Failure Mode],0)),"Operational performance degradation and need for maintenance review.")</f>
        <v>Equipment cannot travel to position, causing job delay, queue buildup, and lower productivity.</v>
      </c>
      <c r="R532" s="73">
        <f>IFERROR(INDEX(Table13[Base Severity],MATCH(C532,Table13[Equipment Class],0)),6)</f>
        <v>8</v>
      </c>
      <c r="S532" s="73">
        <f>IFERROR(INDEX(Table2[Severity],MATCH(O532,Table2[Keyword],0)),0)</f>
        <v>6</v>
      </c>
      <c r="T532" s="73">
        <f>IFERROR(LOOKUP(N532,Table6[Minutes],Table6[Severity]),0)</f>
        <v>3</v>
      </c>
      <c r="U532" s="73">
        <f>MAX(ROUNDUP(AVERAGE(R532,T532),0),Unique_Data[[#This Row],[Keyword Severity]])</f>
        <v>6</v>
      </c>
      <c r="V532" s="73">
        <f>IFERROR(INDEX(Table5[Detectability],MATCH(O532,Table5[Keyword],0)),IFERROR(INDEX(Table13[Default Detectability],MATCH(C532,Table13[Equipment Class],0)),6))</f>
        <v>3</v>
      </c>
      <c r="W532" s="73">
        <f t="shared" si="32"/>
        <v>7</v>
      </c>
      <c r="X532" s="75">
        <f t="shared" si="33"/>
        <v>126</v>
      </c>
      <c r="Y532" s="74" t="str">
        <f>IFERROR(INDEX(Table10[Recommended Action],MATCH(O532,Table10[Keyword],0)),"Review failure &amp; perform RCA")</f>
        <v>Inspect busbar/limit switches, travel drives and interlocks; test inverter and alignment.</v>
      </c>
      <c r="Z532" s="11" t="s">
        <v>14271</v>
      </c>
      <c r="AA532" s="31" t="s">
        <v>14362</v>
      </c>
      <c r="AB532" s="31" t="s">
        <v>14715</v>
      </c>
      <c r="AC532" s="73" t="str">
        <f t="shared" si="34"/>
        <v>Medium</v>
      </c>
      <c r="AD532" s="76">
        <v>46084</v>
      </c>
      <c r="AE532" s="75">
        <f>Unique_Data[[#This Row],[Severity (S)]]</f>
        <v>6</v>
      </c>
      <c r="AF532" s="75" cm="1">
        <f t="array" ref="AF5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32" s="75" cm="1">
        <f t="array" ref="AG5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32" s="75">
        <f t="shared" si="35"/>
        <v>126</v>
      </c>
      <c r="AI532" s="77" t="str" cm="1">
        <f t="array" aca="1" ref="AI532" ca="1">_xlfn.IFS(ISBLANK(Unique_Data[[#This Row],[Updated Action]]),"Open",NOT(ISBLANK(Unique_Data[[#This Row],[Updated Action]])),"Finished",AND(NOT(ISBLANK(Unique_Data[[#This Row],[Updated Action]])),Unique_Data[[#This Row],[Due date]]&gt;=TODAY()),"In Progress",Unique_Data[[#This Row],[Due date]]&lt;TODAY(),"Overdue")</f>
        <v>Finished</v>
      </c>
      <c r="AJ532" s="33"/>
    </row>
    <row r="533" spans="1:36">
      <c r="A533" s="11">
        <v>1200000270</v>
      </c>
      <c r="B533" s="11" t="s">
        <v>90</v>
      </c>
      <c r="C533" s="11" t="s">
        <v>16</v>
      </c>
      <c r="D533" s="12">
        <v>46231</v>
      </c>
      <c r="E533" s="11" t="s">
        <v>69</v>
      </c>
      <c r="F533"/>
      <c r="G533"/>
      <c r="H533" s="35" t="s">
        <v>439</v>
      </c>
      <c r="I533" s="71">
        <v>46231.172627314816</v>
      </c>
      <c r="J533" s="71">
        <v>46231.187048611115</v>
      </c>
      <c r="K533" s="11">
        <v>0.35</v>
      </c>
      <c r="L533" s="72">
        <v>46204</v>
      </c>
      <c r="M533" s="73">
        <f>_xlfn.ISOWEEKNUM(Unique_Data[[#This Row],[Created On]])</f>
        <v>31</v>
      </c>
      <c r="N533" s="73">
        <f>60*Unique_Data[[#This Row],[Downtime (hr.)]]</f>
        <v>21</v>
      </c>
      <c r="O533" s="73" t="str" cm="1">
        <f t="array" ref="O533">_xlfn.LET(
    _xlpm.text, LOWER(H533),
    _xlpm.keywords, Table2[Keyword],
    _xlpm.score,
        _xlfn.BYROW(_xlpm.keywords,
            _xlfn.LAMBDA(_xlpm.k,
                SUM(--ISNUMBER(SEARCH(_xlfn.TEXTSPLIT(LOWER(_xlpm.k)," "), _xlpm.text)))
            )
        ),
    _xlpm.bestMatch, _xlfn.XMATCH(MAX(_xlpm.score), _xlpm.score),
    IF(MAX(_xlpm.score)=0, "Other", INDEX(_xlpm.keywords, _xlpm.bestMatch))
)</f>
        <v>No Gantry</v>
      </c>
      <c r="P533" s="73" t="str">
        <f>IFERROR(INDEX(Table11[Failure Mode],MATCH(O533,Table11[Keyword],0)),"General Failure Mode")</f>
        <v>Gantry Motion Failure</v>
      </c>
      <c r="Q533" s="74" t="str">
        <f>IFERROR(INDEX(Table12[Failure Effect],MATCH(P533,Table12[Failure Mode],0)),"Operational performance degradation and need for maintenance review.")</f>
        <v>Equipment cannot travel to position, causing job delay, queue buildup, and lower productivity.</v>
      </c>
      <c r="R533" s="73">
        <f>IFERROR(INDEX(Table13[Base Severity],MATCH(C533,Table13[Equipment Class],0)),6)</f>
        <v>8</v>
      </c>
      <c r="S533" s="73">
        <f>IFERROR(INDEX(Table2[Severity],MATCH(O533,Table2[Keyword],0)),0)</f>
        <v>6</v>
      </c>
      <c r="T533" s="73">
        <f>IFERROR(LOOKUP(N533,Table6[Minutes],Table6[Severity]),0)</f>
        <v>4</v>
      </c>
      <c r="U533" s="73">
        <f>MAX(ROUNDUP(AVERAGE(R533,T533),0),Unique_Data[[#This Row],[Keyword Severity]])</f>
        <v>6</v>
      </c>
      <c r="V533" s="73">
        <f>IFERROR(INDEX(Table5[Detectability],MATCH(O533,Table5[Keyword],0)),IFERROR(INDEX(Table13[Default Detectability],MATCH(C533,Table13[Equipment Class],0)),6))</f>
        <v>3</v>
      </c>
      <c r="W533" s="73">
        <f t="shared" si="32"/>
        <v>8</v>
      </c>
      <c r="X533" s="75">
        <f t="shared" si="33"/>
        <v>144</v>
      </c>
      <c r="Y533" s="74" t="str">
        <f>IFERROR(INDEX(Table10[Recommended Action],MATCH(O533,Table10[Keyword],0)),"Review failure &amp; perform RCA")</f>
        <v>Inspect busbar/limit switches, travel drives and interlocks; test inverter and alignment.</v>
      </c>
      <c r="Z533" s="11" t="s">
        <v>14271</v>
      </c>
      <c r="AA533" s="31" t="s">
        <v>14716</v>
      </c>
      <c r="AB533" s="31" t="s">
        <v>14717</v>
      </c>
      <c r="AC533" s="73" t="str">
        <f t="shared" si="34"/>
        <v>Medium</v>
      </c>
      <c r="AD533" s="76">
        <v>46203</v>
      </c>
      <c r="AE533" s="75">
        <f>Unique_Data[[#This Row],[Severity (S)]]</f>
        <v>6</v>
      </c>
      <c r="AF533" s="75" cm="1">
        <f t="array" ref="AF5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33" s="75" cm="1">
        <f t="array" ref="AG5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33" s="75">
        <f t="shared" si="35"/>
        <v>30</v>
      </c>
      <c r="AI533" s="77" t="str" cm="1">
        <f t="array" aca="1" ref="AI533" ca="1">_xlfn.IFS(ISBLANK(Unique_Data[[#This Row],[Updated Action]]),"Open",NOT(ISBLANK(Unique_Data[[#This Row],[Updated Action]])),"Finished",AND(NOT(ISBLANK(Unique_Data[[#This Row],[Updated Action]])),Unique_Data[[#This Row],[Due date]]&gt;=TODAY()),"In Progress",Unique_Data[[#This Row],[Due date]]&lt;TODAY(),"Overdue")</f>
        <v>Finished</v>
      </c>
      <c r="AJ533" s="33"/>
    </row>
    <row r="534" spans="1:36">
      <c r="A534" s="11">
        <v>1300000356</v>
      </c>
      <c r="B534" s="11" t="s">
        <v>18</v>
      </c>
      <c r="C534" s="11" t="s">
        <v>12</v>
      </c>
      <c r="D534" s="12">
        <v>46231</v>
      </c>
      <c r="E534" s="11" t="s">
        <v>13</v>
      </c>
      <c r="F534"/>
      <c r="G534"/>
      <c r="H534" s="35" t="s">
        <v>440</v>
      </c>
      <c r="I534" s="71">
        <v>46231.476388888892</v>
      </c>
      <c r="J534" s="71">
        <v>46231.481944444444</v>
      </c>
      <c r="K534" s="11">
        <v>0.13</v>
      </c>
      <c r="L534" s="72">
        <v>46204</v>
      </c>
      <c r="M534" s="73">
        <f>_xlfn.ISOWEEKNUM(Unique_Data[[#This Row],[Created On]])</f>
        <v>31</v>
      </c>
      <c r="N534" s="73">
        <f>60*Unique_Data[[#This Row],[Downtime (hr.)]]</f>
        <v>7.8000000000000007</v>
      </c>
      <c r="O534" s="73" t="str" cm="1">
        <f t="array" ref="O534">_xlfn.LET(
    _xlpm.text, LOWER(H534),
    _xlpm.keywords, Table2[Keyword],
    _xlpm.score,
        _xlfn.BYROW(_xlpm.keywords,
            _xlfn.LAMBDA(_xlpm.k,
                SUM(--ISNUMBER(SEARCH(_xlfn.TEXTSPLIT(LOWER(_xlpm.k)," "), _xlpm.text)))
            )
        ),
    _xlpm.bestMatch, _xlfn.XMATCH(MAX(_xlpm.score), _xlpm.score),
    IF(MAX(_xlpm.score)=0, "Other", INDEX(_xlpm.keywords, _xlpm.bestMatch))
)</f>
        <v>Other</v>
      </c>
      <c r="P534" s="73" t="str">
        <f>IFERROR(INDEX(Table11[Failure Mode],MATCH(O534,Table11[Keyword],0)),"General Failure Mode")</f>
        <v>General Failure Mode</v>
      </c>
      <c r="Q534" s="74" t="str">
        <f>IFERROR(INDEX(Table12[Failure Effect],MATCH(P534,Table12[Failure Mode],0)),"Operational performance degradation and need for maintenance review.")</f>
        <v>Operational performance degradation and need for maintenance review.</v>
      </c>
      <c r="R534" s="73">
        <f>IFERROR(INDEX(Table13[Base Severity],MATCH(C534,Table13[Equipment Class],0)),6)</f>
        <v>9</v>
      </c>
      <c r="S534" s="73">
        <f>IFERROR(INDEX(Table2[Severity],MATCH(O534,Table2[Keyword],0)),0)</f>
        <v>0</v>
      </c>
      <c r="T534" s="73">
        <f>IFERROR(LOOKUP(N534,Table6[Minutes],Table6[Severity]),0)</f>
        <v>3</v>
      </c>
      <c r="U534" s="73">
        <f>MAX(ROUNDUP(AVERAGE(R534,T534),0),Unique_Data[[#This Row],[Keyword Severity]])</f>
        <v>6</v>
      </c>
      <c r="V534" s="73">
        <f>IFERROR(INDEX(Table5[Detectability],MATCH(O534,Table5[Keyword],0)),IFERROR(INDEX(Table13[Default Detectability],MATCH(C534,Table13[Equipment Class],0)),6))</f>
        <v>4</v>
      </c>
      <c r="W534" s="73">
        <f t="shared" si="32"/>
        <v>5</v>
      </c>
      <c r="X534" s="75">
        <f t="shared" si="33"/>
        <v>120</v>
      </c>
      <c r="Y534" s="74" t="str">
        <f>IFERROR(INDEX(Table10[Recommended Action],MATCH(O534,Table10[Keyword],0)),"Review failure &amp; perform RCA")</f>
        <v>Review failure &amp; perform RCA</v>
      </c>
      <c r="Z534" s="11" t="s">
        <v>14271</v>
      </c>
      <c r="AA534" s="31" t="s">
        <v>14362</v>
      </c>
      <c r="AB534" s="31" t="s">
        <v>14715</v>
      </c>
      <c r="AC534" s="73" t="str">
        <f t="shared" si="34"/>
        <v>Medium</v>
      </c>
      <c r="AD534" s="76">
        <v>46084</v>
      </c>
      <c r="AE534" s="75">
        <f>Unique_Data[[#This Row],[Severity (S)]]</f>
        <v>6</v>
      </c>
      <c r="AF534" s="75" cm="1">
        <f t="array" ref="AF5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34" s="75" cm="1">
        <f t="array" ref="AG5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34" s="75">
        <f t="shared" si="35"/>
        <v>120</v>
      </c>
      <c r="AI534" s="77" t="str" cm="1">
        <f t="array" aca="1" ref="AI534" ca="1">_xlfn.IFS(ISBLANK(Unique_Data[[#This Row],[Updated Action]]),"Open",NOT(ISBLANK(Unique_Data[[#This Row],[Updated Action]])),"Finished",AND(NOT(ISBLANK(Unique_Data[[#This Row],[Updated Action]])),Unique_Data[[#This Row],[Due date]]&gt;=TODAY()),"In Progress",Unique_Data[[#This Row],[Due date]]&lt;TODAY(),"Overdue")</f>
        <v>Finished</v>
      </c>
      <c r="AJ534" s="33"/>
    </row>
    <row r="535" spans="1:36">
      <c r="A535" s="11">
        <v>1300000357</v>
      </c>
      <c r="B535" s="11" t="s">
        <v>54</v>
      </c>
      <c r="C535" s="11" t="s">
        <v>12</v>
      </c>
      <c r="D535" s="12">
        <v>46231</v>
      </c>
      <c r="E535" s="11" t="s">
        <v>13</v>
      </c>
      <c r="F535"/>
      <c r="G535"/>
      <c r="H535" s="35" t="s">
        <v>441</v>
      </c>
      <c r="I535" s="71">
        <v>46231.473611111112</v>
      </c>
      <c r="J535" s="71">
        <v>46231.482638888891</v>
      </c>
      <c r="K535" s="11">
        <v>0.22</v>
      </c>
      <c r="L535" s="72">
        <v>46204</v>
      </c>
      <c r="M535" s="73">
        <f>_xlfn.ISOWEEKNUM(Unique_Data[[#This Row],[Created On]])</f>
        <v>31</v>
      </c>
      <c r="N535" s="73">
        <f>60*Unique_Data[[#This Row],[Downtime (hr.)]]</f>
        <v>13.2</v>
      </c>
      <c r="O535" s="73" t="str" cm="1">
        <f t="array" ref="O535">_xlfn.LET(
    _xlpm.text, LOWER(H535),
    _xlpm.keywords, Table2[Keyword],
    _xlpm.score,
        _xlfn.BYROW(_xlpm.keywords,
            _xlfn.LAMBDA(_xlpm.k,
                SUM(--ISNUMBER(SEARCH(_xlfn.TEXTSPLIT(LOWER(_xlpm.k)," "), _xlpm.text)))
            )
        ),
    _xlpm.bestMatch, _xlfn.XMATCH(MAX(_xlpm.score), _xlpm.score),
    IF(MAX(_xlpm.score)=0, "Other", INDEX(_xlpm.keywords, _xlpm.bestMatch))
)</f>
        <v>Brake</v>
      </c>
      <c r="P535" s="73" t="str">
        <f>IFERROR(INDEX(Table11[Failure Mode],MATCH(O535,Table11[Keyword],0)),"General Failure Mode")</f>
        <v>Brake System Fault</v>
      </c>
      <c r="Q535" s="74" t="str">
        <f>IFERROR(INDEX(Table12[Failure Effect],MATCH(P535,Table12[Failure Mode],0)),"Operational performance degradation and need for maintenance review.")</f>
        <v>Unsafe motion control, increased accident risk, and equipment availability restriction.</v>
      </c>
      <c r="R535" s="73">
        <f>IFERROR(INDEX(Table13[Base Severity],MATCH(C535,Table13[Equipment Class],0)),6)</f>
        <v>9</v>
      </c>
      <c r="S535" s="73">
        <f>IFERROR(INDEX(Table2[Severity],MATCH(O535,Table2[Keyword],0)),0)</f>
        <v>6</v>
      </c>
      <c r="T535" s="73">
        <f>IFERROR(LOOKUP(N535,Table6[Minutes],Table6[Severity]),0)</f>
        <v>4</v>
      </c>
      <c r="U535" s="73">
        <f>MAX(ROUNDUP(AVERAGE(R535,T535),0),Unique_Data[[#This Row],[Keyword Severity]])</f>
        <v>7</v>
      </c>
      <c r="V535" s="73">
        <f>IFERROR(INDEX(Table5[Detectability],MATCH(O535,Table5[Keyword],0)),IFERROR(INDEX(Table13[Default Detectability],MATCH(C535,Table13[Equipment Class],0)),6))</f>
        <v>5</v>
      </c>
      <c r="W535" s="73">
        <f t="shared" si="32"/>
        <v>1</v>
      </c>
      <c r="X535" s="75">
        <f t="shared" si="33"/>
        <v>35</v>
      </c>
      <c r="Y535" s="74" t="str">
        <f>IFERROR(INDEX(Table10[Recommended Action],MATCH(O535,Table10[Keyword],0)),"Review failure &amp; perform RCA")</f>
        <v>Inspect brake assemblies, lines and sensors; adjust/bleed and function-test.</v>
      </c>
      <c r="Z535" s="11" t="s">
        <v>14271</v>
      </c>
      <c r="AA535" s="31" t="s">
        <v>14718</v>
      </c>
      <c r="AB535" s="31" t="s">
        <v>14719</v>
      </c>
      <c r="AC535" s="73" t="str">
        <f t="shared" si="34"/>
        <v>Low</v>
      </c>
      <c r="AD535" s="76">
        <v>46131</v>
      </c>
      <c r="AE535" s="75">
        <f>Unique_Data[[#This Row],[Severity (S)]]</f>
        <v>7</v>
      </c>
      <c r="AF535" s="75" cm="1">
        <f t="array" ref="AF5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35" s="75" cm="1">
        <f t="array" ref="AG5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35" s="75">
        <f t="shared" si="35"/>
        <v>35</v>
      </c>
      <c r="AI535" s="77" t="str" cm="1">
        <f t="array" aca="1" ref="AI535" ca="1">_xlfn.IFS(ISBLANK(Unique_Data[[#This Row],[Updated Action]]),"Open",NOT(ISBLANK(Unique_Data[[#This Row],[Updated Action]])),"Finished",AND(NOT(ISBLANK(Unique_Data[[#This Row],[Updated Action]])),Unique_Data[[#This Row],[Due date]]&gt;=TODAY()),"In Progress",Unique_Data[[#This Row],[Due date]]&lt;TODAY(),"Overdue")</f>
        <v>Finished</v>
      </c>
      <c r="AJ535" s="33"/>
    </row>
    <row r="536" spans="1:36">
      <c r="A536" s="11">
        <v>1200000272</v>
      </c>
      <c r="B536" s="11" t="s">
        <v>132</v>
      </c>
      <c r="C536" s="11" t="s">
        <v>16</v>
      </c>
      <c r="D536" s="12">
        <v>46231</v>
      </c>
      <c r="E536" s="11" t="s">
        <v>69</v>
      </c>
      <c r="F536"/>
      <c r="G536"/>
      <c r="H536" s="35" t="s">
        <v>186</v>
      </c>
      <c r="I536" s="71">
        <v>46231.722916666666</v>
      </c>
      <c r="J536" s="71">
        <v>46231.727083333331</v>
      </c>
      <c r="K536" s="11">
        <v>0.1</v>
      </c>
      <c r="L536" s="72">
        <v>46204</v>
      </c>
      <c r="M536" s="73">
        <f>_xlfn.ISOWEEKNUM(Unique_Data[[#This Row],[Created On]])</f>
        <v>31</v>
      </c>
      <c r="N536" s="73">
        <f>60*Unique_Data[[#This Row],[Downtime (hr.)]]</f>
        <v>6</v>
      </c>
      <c r="O536" s="73" t="str" cm="1">
        <f t="array" ref="O536">_xlfn.LET(
    _xlpm.text, LOWER(H536),
    _xlpm.keywords, Table2[Keyword],
    _xlpm.score,
        _xlfn.BYROW(_xlpm.keywords,
            _xlfn.LAMBDA(_xlpm.k,
                SUM(--ISNUMBER(SEARCH(_xlfn.TEXTSPLIT(LOWER(_xlpm.k)," "), _xlpm.text)))
            )
        ),
    _xlpm.bestMatch, _xlfn.XMATCH(MAX(_xlpm.score), _xlpm.score),
    IF(MAX(_xlpm.score)=0, "Other", INDEX(_xlpm.keywords, _xlpm.bestMatch))
)</f>
        <v>No Gantry</v>
      </c>
      <c r="P536" s="73" t="str">
        <f>IFERROR(INDEX(Table11[Failure Mode],MATCH(O536,Table11[Keyword],0)),"General Failure Mode")</f>
        <v>Gantry Motion Failure</v>
      </c>
      <c r="Q536" s="74" t="str">
        <f>IFERROR(INDEX(Table12[Failure Effect],MATCH(P536,Table12[Failure Mode],0)),"Operational performance degradation and need for maintenance review.")</f>
        <v>Equipment cannot travel to position, causing job delay, queue buildup, and lower productivity.</v>
      </c>
      <c r="R536" s="73">
        <f>IFERROR(INDEX(Table13[Base Severity],MATCH(C536,Table13[Equipment Class],0)),6)</f>
        <v>8</v>
      </c>
      <c r="S536" s="73">
        <f>IFERROR(INDEX(Table2[Severity],MATCH(O536,Table2[Keyword],0)),0)</f>
        <v>6</v>
      </c>
      <c r="T536" s="73">
        <f>IFERROR(LOOKUP(N536,Table6[Minutes],Table6[Severity]),0)</f>
        <v>3</v>
      </c>
      <c r="U536" s="73">
        <f>MAX(ROUNDUP(AVERAGE(R536,T536),0),Unique_Data[[#This Row],[Keyword Severity]])</f>
        <v>6</v>
      </c>
      <c r="V536" s="73">
        <f>IFERROR(INDEX(Table5[Detectability],MATCH(O536,Table5[Keyword],0)),IFERROR(INDEX(Table13[Default Detectability],MATCH(C536,Table13[Equipment Class],0)),6))</f>
        <v>3</v>
      </c>
      <c r="W536" s="73">
        <f t="shared" si="32"/>
        <v>5</v>
      </c>
      <c r="X536" s="75">
        <f t="shared" si="33"/>
        <v>90</v>
      </c>
      <c r="Y536" s="74" t="str">
        <f>IFERROR(INDEX(Table10[Recommended Action],MATCH(O536,Table10[Keyword],0)),"Review failure &amp; perform RCA")</f>
        <v>Inspect busbar/limit switches, travel drives and interlocks; test inverter and alignment.</v>
      </c>
      <c r="Z536" s="11" t="s">
        <v>14280</v>
      </c>
      <c r="AA536" s="31" t="s">
        <v>14353</v>
      </c>
      <c r="AB536" s="31" t="s">
        <v>14453</v>
      </c>
      <c r="AC536" s="73" t="str">
        <f t="shared" si="34"/>
        <v>Low</v>
      </c>
      <c r="AD536" s="76">
        <v>46232</v>
      </c>
      <c r="AE536" s="75">
        <f>Unique_Data[[#This Row],[Severity (S)]]</f>
        <v>6</v>
      </c>
      <c r="AF536" s="75" cm="1">
        <f t="array" ref="AF5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36" s="75" cm="1">
        <f t="array" ref="AG5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36" s="75">
        <f t="shared" si="35"/>
        <v>24</v>
      </c>
      <c r="AI536" s="77" t="str" cm="1">
        <f t="array" aca="1" ref="AI536" ca="1">_xlfn.IFS(ISBLANK(Unique_Data[[#This Row],[Updated Action]]),"Open",NOT(ISBLANK(Unique_Data[[#This Row],[Updated Action]])),"Finished",AND(NOT(ISBLANK(Unique_Data[[#This Row],[Updated Action]])),Unique_Data[[#This Row],[Due date]]&gt;=TODAY()),"In Progress",Unique_Data[[#This Row],[Due date]]&lt;TODAY(),"Overdue")</f>
        <v>Finished</v>
      </c>
      <c r="AJ536" s="33"/>
    </row>
    <row r="537" spans="1:36">
      <c r="A537" s="11">
        <v>1300000359</v>
      </c>
      <c r="B537" s="11" t="s">
        <v>54</v>
      </c>
      <c r="C537" s="11" t="s">
        <v>12</v>
      </c>
      <c r="D537" s="12">
        <v>46232</v>
      </c>
      <c r="E537" s="11" t="s">
        <v>13</v>
      </c>
      <c r="F537"/>
      <c r="G537"/>
      <c r="H537" s="35" t="s">
        <v>442</v>
      </c>
      <c r="I537" s="71">
        <v>46231.989212962966</v>
      </c>
      <c r="J537" s="71">
        <v>46232.003657407404</v>
      </c>
      <c r="K537" s="11">
        <v>0.35</v>
      </c>
      <c r="L537" s="72">
        <v>46204</v>
      </c>
      <c r="M537" s="73">
        <f>_xlfn.ISOWEEKNUM(Unique_Data[[#This Row],[Created On]])</f>
        <v>31</v>
      </c>
      <c r="N537" s="73">
        <f>60*Unique_Data[[#This Row],[Downtime (hr.)]]</f>
        <v>21</v>
      </c>
      <c r="O537" s="73" t="str" cm="1">
        <f t="array" ref="O537">_xlfn.LET(
    _xlpm.text, LOWER(H537),
    _xlpm.keywords, Table2[Keyword],
    _xlpm.score,
        _xlfn.BYROW(_xlpm.keywords,
            _xlfn.LAMBDA(_xlpm.k,
                SUM(--ISNUMBER(SEARCH(_xlfn.TEXTSPLIT(LOWER(_xlpm.k)," "), _xlpm.text)))
            )
        ),
    _xlpm.bestMatch, _xlfn.XMATCH(MAX(_xlpm.score), _xlpm.score),
    IF(MAX(_xlpm.score)=0, "Other", INDEX(_xlpm.keywords, _xlpm.bestMatch))
)</f>
        <v>Other</v>
      </c>
      <c r="P537" s="73" t="str">
        <f>IFERROR(INDEX(Table11[Failure Mode],MATCH(O537,Table11[Keyword],0)),"General Failure Mode")</f>
        <v>General Failure Mode</v>
      </c>
      <c r="Q537" s="74" t="str">
        <f>IFERROR(INDEX(Table12[Failure Effect],MATCH(P537,Table12[Failure Mode],0)),"Operational performance degradation and need for maintenance review.")</f>
        <v>Operational performance degradation and need for maintenance review.</v>
      </c>
      <c r="R537" s="73">
        <f>IFERROR(INDEX(Table13[Base Severity],MATCH(C537,Table13[Equipment Class],0)),6)</f>
        <v>9</v>
      </c>
      <c r="S537" s="73">
        <f>IFERROR(INDEX(Table2[Severity],MATCH(O537,Table2[Keyword],0)),0)</f>
        <v>0</v>
      </c>
      <c r="T537" s="73">
        <f>IFERROR(LOOKUP(N537,Table6[Minutes],Table6[Severity]),0)</f>
        <v>4</v>
      </c>
      <c r="U537" s="73">
        <f>MAX(ROUNDUP(AVERAGE(R537,T537),0),Unique_Data[[#This Row],[Keyword Severity]])</f>
        <v>7</v>
      </c>
      <c r="V537" s="73">
        <f>IFERROR(INDEX(Table5[Detectability],MATCH(O537,Table5[Keyword],0)),IFERROR(INDEX(Table13[Default Detectability],MATCH(C537,Table13[Equipment Class],0)),6))</f>
        <v>4</v>
      </c>
      <c r="W537" s="73">
        <f t="shared" si="32"/>
        <v>4</v>
      </c>
      <c r="X537" s="75">
        <f t="shared" si="33"/>
        <v>112</v>
      </c>
      <c r="Y537" s="74" t="str">
        <f>IFERROR(INDEX(Table10[Recommended Action],MATCH(O537,Table10[Keyword],0)),"Review failure &amp; perform RCA")</f>
        <v>Review failure &amp; perform RCA</v>
      </c>
      <c r="Z537" s="11" t="s">
        <v>14281</v>
      </c>
      <c r="AA537" s="31" t="s">
        <v>14720</v>
      </c>
      <c r="AB537" s="31" t="s">
        <v>14682</v>
      </c>
      <c r="AC537" s="73" t="str">
        <f t="shared" si="34"/>
        <v>Medium</v>
      </c>
      <c r="AD537" s="76">
        <v>46131</v>
      </c>
      <c r="AE537" s="75">
        <f>Unique_Data[[#This Row],[Severity (S)]]</f>
        <v>7</v>
      </c>
      <c r="AF537" s="75" cm="1">
        <f t="array" ref="AF5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37" s="75" cm="1">
        <f t="array" ref="AG5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37" s="75">
        <f t="shared" si="35"/>
        <v>63</v>
      </c>
      <c r="AI537" s="77" t="str" cm="1">
        <f t="array" aca="1" ref="AI537" ca="1">_xlfn.IFS(ISBLANK(Unique_Data[[#This Row],[Updated Action]]),"Open",NOT(ISBLANK(Unique_Data[[#This Row],[Updated Action]])),"Finished",AND(NOT(ISBLANK(Unique_Data[[#This Row],[Updated Action]])),Unique_Data[[#This Row],[Due date]]&gt;=TODAY()),"In Progress",Unique_Data[[#This Row],[Due date]]&lt;TODAY(),"Overdue")</f>
        <v>Finished</v>
      </c>
      <c r="AJ537" s="33"/>
    </row>
    <row r="538" spans="1:36">
      <c r="A538" s="11">
        <v>1200000273</v>
      </c>
      <c r="B538" s="11" t="s">
        <v>40</v>
      </c>
      <c r="C538" s="11" t="s">
        <v>16</v>
      </c>
      <c r="D538" s="12">
        <v>46232</v>
      </c>
      <c r="E538" s="11" t="s">
        <v>69</v>
      </c>
      <c r="F538"/>
      <c r="G538"/>
      <c r="H538" s="35" t="s">
        <v>443</v>
      </c>
      <c r="I538" s="71">
        <v>46231.943472222221</v>
      </c>
      <c r="J538" s="71">
        <v>46231.948819444442</v>
      </c>
      <c r="K538" s="11">
        <v>0.13</v>
      </c>
      <c r="L538" s="72">
        <v>46204</v>
      </c>
      <c r="M538" s="73">
        <f>_xlfn.ISOWEEKNUM(Unique_Data[[#This Row],[Created On]])</f>
        <v>31</v>
      </c>
      <c r="N538" s="73">
        <f>60*Unique_Data[[#This Row],[Downtime (hr.)]]</f>
        <v>7.8000000000000007</v>
      </c>
      <c r="O538" s="73" t="str" cm="1">
        <f t="array" ref="O538">_xlfn.LET(
    _xlpm.text, LOWER(H538),
    _xlpm.keywords, Table2[Keyword],
    _xlpm.score,
        _xlfn.BYROW(_xlpm.keywords,
            _xlfn.LAMBDA(_xlpm.k,
                SUM(--ISNUMBER(SEARCH(_xlfn.TEXTSPLIT(LOWER(_xlpm.k)," "), _xlpm.text)))
            )
        ),
    _xlpm.bestMatch, _xlfn.XMATCH(MAX(_xlpm.score), _xlpm.score),
    IF(MAX(_xlpm.score)=0, "Other", INDEX(_xlpm.keywords, _xlpm.bestMatch))
)</f>
        <v>No Gantry</v>
      </c>
      <c r="P538" s="73" t="str">
        <f>IFERROR(INDEX(Table11[Failure Mode],MATCH(O538,Table11[Keyword],0)),"General Failure Mode")</f>
        <v>Gantry Motion Failure</v>
      </c>
      <c r="Q538" s="74" t="str">
        <f>IFERROR(INDEX(Table12[Failure Effect],MATCH(P538,Table12[Failure Mode],0)),"Operational performance degradation and need for maintenance review.")</f>
        <v>Equipment cannot travel to position, causing job delay, queue buildup, and lower productivity.</v>
      </c>
      <c r="R538" s="73">
        <f>IFERROR(INDEX(Table13[Base Severity],MATCH(C538,Table13[Equipment Class],0)),6)</f>
        <v>8</v>
      </c>
      <c r="S538" s="73">
        <f>IFERROR(INDEX(Table2[Severity],MATCH(O538,Table2[Keyword],0)),0)</f>
        <v>6</v>
      </c>
      <c r="T538" s="73">
        <f>IFERROR(LOOKUP(N538,Table6[Minutes],Table6[Severity]),0)</f>
        <v>3</v>
      </c>
      <c r="U538" s="73">
        <f>MAX(ROUNDUP(AVERAGE(R538,T538),0),Unique_Data[[#This Row],[Keyword Severity]])</f>
        <v>6</v>
      </c>
      <c r="V538" s="73">
        <f>IFERROR(INDEX(Table5[Detectability],MATCH(O538,Table5[Keyword],0)),IFERROR(INDEX(Table13[Default Detectability],MATCH(C538,Table13[Equipment Class],0)),6))</f>
        <v>3</v>
      </c>
      <c r="W538" s="73">
        <f t="shared" si="32"/>
        <v>9</v>
      </c>
      <c r="X538" s="75">
        <f t="shared" si="33"/>
        <v>162</v>
      </c>
      <c r="Y538" s="74" t="str">
        <f>IFERROR(INDEX(Table10[Recommended Action],MATCH(O538,Table10[Keyword],0)),"Review failure &amp; perform RCA")</f>
        <v>Inspect busbar/limit switches, travel drives and interlocks; test inverter and alignment.</v>
      </c>
      <c r="Z538" s="11" t="s">
        <v>14271</v>
      </c>
      <c r="AA538" s="31" t="s">
        <v>14498</v>
      </c>
      <c r="AB538" s="31" t="s">
        <v>14721</v>
      </c>
      <c r="AC538" s="73" t="str">
        <f t="shared" si="34"/>
        <v>Medium</v>
      </c>
      <c r="AD538" s="76">
        <v>46366</v>
      </c>
      <c r="AE538" s="75">
        <f>Unique_Data[[#This Row],[Severity (S)]]</f>
        <v>6</v>
      </c>
      <c r="AF538" s="75" cm="1">
        <f t="array" ref="AF5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38" s="75" cm="1">
        <f t="array" ref="AG5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538" s="75">
        <f t="shared" si="35"/>
        <v>162</v>
      </c>
      <c r="AI538" s="77" t="str" cm="1">
        <f t="array" aca="1" ref="AI538" ca="1">_xlfn.IFS(ISBLANK(Unique_Data[[#This Row],[Updated Action]]),"Open",NOT(ISBLANK(Unique_Data[[#This Row],[Updated Action]])),"Finished",AND(NOT(ISBLANK(Unique_Data[[#This Row],[Updated Action]])),Unique_Data[[#This Row],[Due date]]&gt;=TODAY()),"In Progress",Unique_Data[[#This Row],[Due date]]&lt;TODAY(),"Overdue")</f>
        <v>Finished</v>
      </c>
      <c r="AJ538" s="33"/>
    </row>
    <row r="539" spans="1:36">
      <c r="A539" s="11">
        <v>1200000274</v>
      </c>
      <c r="B539" s="11" t="s">
        <v>66</v>
      </c>
      <c r="C539" s="11" t="s">
        <v>16</v>
      </c>
      <c r="D539" s="12">
        <v>46232</v>
      </c>
      <c r="E539" s="11" t="s">
        <v>69</v>
      </c>
      <c r="F539"/>
      <c r="G539"/>
      <c r="H539" s="35" t="s">
        <v>443</v>
      </c>
      <c r="I539" s="71">
        <v>46232.038599537038</v>
      </c>
      <c r="J539" s="71">
        <v>46232.042233796295</v>
      </c>
      <c r="K539" s="11">
        <v>0.09</v>
      </c>
      <c r="L539" s="72">
        <v>46204</v>
      </c>
      <c r="M539" s="73">
        <f>_xlfn.ISOWEEKNUM(Unique_Data[[#This Row],[Created On]])</f>
        <v>31</v>
      </c>
      <c r="N539" s="73">
        <f>60*Unique_Data[[#This Row],[Downtime (hr.)]]</f>
        <v>5.3999999999999995</v>
      </c>
      <c r="O539" s="73" t="str" cm="1">
        <f t="array" ref="O539">_xlfn.LET(
    _xlpm.text, LOWER(H539),
    _xlpm.keywords, Table2[Keyword],
    _xlpm.score,
        _xlfn.BYROW(_xlpm.keywords,
            _xlfn.LAMBDA(_xlpm.k,
                SUM(--ISNUMBER(SEARCH(_xlfn.TEXTSPLIT(LOWER(_xlpm.k)," "), _xlpm.text)))
            )
        ),
    _xlpm.bestMatch, _xlfn.XMATCH(MAX(_xlpm.score), _xlpm.score),
    IF(MAX(_xlpm.score)=0, "Other", INDEX(_xlpm.keywords, _xlpm.bestMatch))
)</f>
        <v>No Gantry</v>
      </c>
      <c r="P539" s="73" t="str">
        <f>IFERROR(INDEX(Table11[Failure Mode],MATCH(O539,Table11[Keyword],0)),"General Failure Mode")</f>
        <v>Gantry Motion Failure</v>
      </c>
      <c r="Q539" s="74" t="str">
        <f>IFERROR(INDEX(Table12[Failure Effect],MATCH(P539,Table12[Failure Mode],0)),"Operational performance degradation and need for maintenance review.")</f>
        <v>Equipment cannot travel to position, causing job delay, queue buildup, and lower productivity.</v>
      </c>
      <c r="R539" s="73">
        <f>IFERROR(INDEX(Table13[Base Severity],MATCH(C539,Table13[Equipment Class],0)),6)</f>
        <v>8</v>
      </c>
      <c r="S539" s="73">
        <f>IFERROR(INDEX(Table2[Severity],MATCH(O539,Table2[Keyword],0)),0)</f>
        <v>6</v>
      </c>
      <c r="T539" s="73">
        <f>IFERROR(LOOKUP(N539,Table6[Minutes],Table6[Severity]),0)</f>
        <v>3</v>
      </c>
      <c r="U539" s="73">
        <f>MAX(ROUNDUP(AVERAGE(R539,T539),0),Unique_Data[[#This Row],[Keyword Severity]])</f>
        <v>6</v>
      </c>
      <c r="V539" s="73">
        <f>IFERROR(INDEX(Table5[Detectability],MATCH(O539,Table5[Keyword],0)),IFERROR(INDEX(Table13[Default Detectability],MATCH(C539,Table13[Equipment Class],0)),6))</f>
        <v>3</v>
      </c>
      <c r="W539" s="73">
        <f t="shared" si="32"/>
        <v>7</v>
      </c>
      <c r="X539" s="75">
        <f t="shared" si="33"/>
        <v>126</v>
      </c>
      <c r="Y539" s="74" t="str">
        <f>IFERROR(INDEX(Table10[Recommended Action],MATCH(O539,Table10[Keyword],0)),"Review failure &amp; perform RCA")</f>
        <v>Inspect busbar/limit switches, travel drives and interlocks; test inverter and alignment.</v>
      </c>
      <c r="Z539" s="11" t="s">
        <v>14271</v>
      </c>
      <c r="AA539" s="31" t="s">
        <v>285</v>
      </c>
      <c r="AB539" s="31" t="s">
        <v>14608</v>
      </c>
      <c r="AC539" s="73" t="str">
        <f t="shared" si="34"/>
        <v>Medium</v>
      </c>
      <c r="AD539" s="76">
        <v>46203</v>
      </c>
      <c r="AE539" s="75">
        <f>Unique_Data[[#This Row],[Severity (S)]]</f>
        <v>6</v>
      </c>
      <c r="AF539" s="75" cm="1">
        <f t="array" ref="AF5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39" s="75" cm="1">
        <f t="array" ref="AG5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39" s="75">
        <f t="shared" si="35"/>
        <v>126</v>
      </c>
      <c r="AI539" s="77" t="str" cm="1">
        <f t="array" aca="1" ref="AI539" ca="1">_xlfn.IFS(ISBLANK(Unique_Data[[#This Row],[Updated Action]]),"Open",NOT(ISBLANK(Unique_Data[[#This Row],[Updated Action]])),"Finished",AND(NOT(ISBLANK(Unique_Data[[#This Row],[Updated Action]])),Unique_Data[[#This Row],[Due date]]&gt;=TODAY()),"In Progress",Unique_Data[[#This Row],[Due date]]&lt;TODAY(),"Overdue")</f>
        <v>Finished</v>
      </c>
      <c r="AJ539" s="33"/>
    </row>
    <row r="540" spans="1:36">
      <c r="A540" s="11">
        <v>1300000360</v>
      </c>
      <c r="B540" s="11" t="s">
        <v>66</v>
      </c>
      <c r="C540" s="11" t="s">
        <v>16</v>
      </c>
      <c r="D540" s="12">
        <v>46232</v>
      </c>
      <c r="E540" s="11" t="s">
        <v>13</v>
      </c>
      <c r="F540"/>
      <c r="G540"/>
      <c r="H540" s="35" t="s">
        <v>444</v>
      </c>
      <c r="I540" s="71">
        <v>46232.089826388888</v>
      </c>
      <c r="J540" s="71">
        <v>46232.096782407411</v>
      </c>
      <c r="K540" s="11">
        <v>0.17</v>
      </c>
      <c r="L540" s="72">
        <v>46204</v>
      </c>
      <c r="M540" s="73">
        <f>_xlfn.ISOWEEKNUM(Unique_Data[[#This Row],[Created On]])</f>
        <v>31</v>
      </c>
      <c r="N540" s="73">
        <f>60*Unique_Data[[#This Row],[Downtime (hr.)]]</f>
        <v>10.200000000000001</v>
      </c>
      <c r="O540" s="73" t="str" cm="1">
        <f t="array" ref="O540">_xlfn.LET(
    _xlpm.text, LOWER(H540),
    _xlpm.keywords, Table2[Keyword],
    _xlpm.score,
        _xlfn.BYROW(_xlpm.keywords,
            _xlfn.LAMBDA(_xlpm.k,
                SUM(--ISNUMBER(SEARCH(_xlfn.TEXTSPLIT(LOWER(_xlpm.k)," "), _xlpm.text)))
            )
        ),
    _xlpm.bestMatch, _xlfn.XMATCH(MAX(_xlpm.score), _xlpm.score),
    IF(MAX(_xlpm.score)=0, "Other", INDEX(_xlpm.keywords, _xlpm.bestMatch))
)</f>
        <v>Sensor</v>
      </c>
      <c r="P540" s="73" t="str">
        <f>IFERROR(INDEX(Table11[Failure Mode],MATCH(O540,Table11[Keyword],0)),"General Failure Mode")</f>
        <v>Sensor Fault</v>
      </c>
      <c r="Q540" s="74" t="str">
        <f>IFERROR(INDEX(Table12[Failure Effect],MATCH(P540,Table12[Failure Mode],0)),"Operational performance degradation and need for maintenance review.")</f>
        <v>Incorrect feedback to controls, nuisance trips or unsafe condition, and unreliable operation.</v>
      </c>
      <c r="R540" s="73">
        <f>IFERROR(INDEX(Table13[Base Severity],MATCH(C540,Table13[Equipment Class],0)),6)</f>
        <v>8</v>
      </c>
      <c r="S540" s="73">
        <f>IFERROR(INDEX(Table2[Severity],MATCH(O540,Table2[Keyword],0)),0)</f>
        <v>5</v>
      </c>
      <c r="T540" s="73">
        <f>IFERROR(LOOKUP(N540,Table6[Minutes],Table6[Severity]),0)</f>
        <v>4</v>
      </c>
      <c r="U540" s="73">
        <f>MAX(ROUNDUP(AVERAGE(R540,T540),0),Unique_Data[[#This Row],[Keyword Severity]])</f>
        <v>6</v>
      </c>
      <c r="V540" s="73">
        <f>IFERROR(INDEX(Table5[Detectability],MATCH(O540,Table5[Keyword],0)),IFERROR(INDEX(Table13[Default Detectability],MATCH(C540,Table13[Equipment Class],0)),6))</f>
        <v>3</v>
      </c>
      <c r="W540" s="73">
        <f t="shared" si="32"/>
        <v>1</v>
      </c>
      <c r="X540" s="75">
        <f t="shared" si="33"/>
        <v>18</v>
      </c>
      <c r="Y540" s="74" t="str">
        <f>IFERROR(INDEX(Table10[Recommended Action],MATCH(O540,Table10[Keyword],0)),"Review failure &amp; perform RCA")</f>
        <v>Check sensor alignment, power and wiring; recalibrate and add diagnostics.</v>
      </c>
      <c r="Z540" s="11" t="s">
        <v>14271</v>
      </c>
      <c r="AA540" s="31" t="s">
        <v>14722</v>
      </c>
      <c r="AB540" s="31" t="s">
        <v>14723</v>
      </c>
      <c r="AC540" s="73" t="str">
        <f t="shared" si="34"/>
        <v>Low</v>
      </c>
      <c r="AD540" s="76">
        <v>46131</v>
      </c>
      <c r="AE540" s="75">
        <f>Unique_Data[[#This Row],[Severity (S)]]</f>
        <v>6</v>
      </c>
      <c r="AF540" s="75" cm="1">
        <f t="array" ref="AF5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40" s="75" cm="1">
        <f t="array" ref="AG5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40" s="75">
        <f t="shared" si="35"/>
        <v>6</v>
      </c>
      <c r="AI540" s="77" t="str" cm="1">
        <f t="array" aca="1" ref="AI540" ca="1">_xlfn.IFS(ISBLANK(Unique_Data[[#This Row],[Updated Action]]),"Open",NOT(ISBLANK(Unique_Data[[#This Row],[Updated Action]])),"Finished",AND(NOT(ISBLANK(Unique_Data[[#This Row],[Updated Action]])),Unique_Data[[#This Row],[Due date]]&gt;=TODAY()),"In Progress",Unique_Data[[#This Row],[Due date]]&lt;TODAY(),"Overdue")</f>
        <v>Finished</v>
      </c>
      <c r="AJ540" s="33"/>
    </row>
    <row r="541" spans="1:36">
      <c r="A541" s="11">
        <v>1300000361</v>
      </c>
      <c r="B541" s="11" t="s">
        <v>79</v>
      </c>
      <c r="C541" s="11" t="s">
        <v>16</v>
      </c>
      <c r="D541" s="12">
        <v>46232</v>
      </c>
      <c r="E541" s="11" t="s">
        <v>13</v>
      </c>
      <c r="F541"/>
      <c r="G541"/>
      <c r="H541" s="35" t="s">
        <v>445</v>
      </c>
      <c r="I541" s="71">
        <v>46232.495138888888</v>
      </c>
      <c r="J541" s="71">
        <v>46232.50277777778</v>
      </c>
      <c r="K541" s="11">
        <v>0.18</v>
      </c>
      <c r="L541" s="72">
        <v>46204</v>
      </c>
      <c r="M541" s="73">
        <f>_xlfn.ISOWEEKNUM(Unique_Data[[#This Row],[Created On]])</f>
        <v>31</v>
      </c>
      <c r="N541" s="73">
        <f>60*Unique_Data[[#This Row],[Downtime (hr.)]]</f>
        <v>10.799999999999999</v>
      </c>
      <c r="O541" s="73" t="str" cm="1">
        <f t="array" ref="O541">_xlfn.LET(
    _xlpm.text, LOWER(H541),
    _xlpm.keywords, Table2[Keyword],
    _xlpm.score,
        _xlfn.BYROW(_xlpm.keywords,
            _xlfn.LAMBDA(_xlpm.k,
                SUM(--ISNUMBER(SEARCH(_xlfn.TEXTSPLIT(LOWER(_xlpm.k)," "), _xlpm.text)))
            )
        ),
    _xlpm.bestMatch, _xlfn.XMATCH(MAX(_xlpm.score), _xlpm.score),
    IF(MAX(_xlpm.score)=0, "Other", INDEX(_xlpm.keywords, _xlpm.bestMatch))
)</f>
        <v>Power Cut</v>
      </c>
      <c r="P541" s="73" t="str">
        <f>IFERROR(INDEX(Table11[Failure Mode],MATCH(O541,Table11[Keyword],0)),"General Failure Mode")</f>
        <v>Power Supply Interruption</v>
      </c>
      <c r="Q541" s="74" t="str">
        <f>IFERROR(INDEX(Table12[Failure Effect],MATCH(P541,Table12[Failure Mode],0)),"Operational performance degradation and need for maintenance review.")</f>
        <v>Complete equipment stoppage, loss of production, and potential reset/restart delays.</v>
      </c>
      <c r="R541" s="73">
        <f>IFERROR(INDEX(Table13[Base Severity],MATCH(C541,Table13[Equipment Class],0)),6)</f>
        <v>8</v>
      </c>
      <c r="S541" s="73">
        <f>IFERROR(INDEX(Table2[Severity],MATCH(O541,Table2[Keyword],0)),0)</f>
        <v>9</v>
      </c>
      <c r="T541" s="73">
        <f>IFERROR(LOOKUP(N541,Table6[Minutes],Table6[Severity]),0)</f>
        <v>4</v>
      </c>
      <c r="U541" s="73">
        <f>MAX(ROUNDUP(AVERAGE(R541,T541),0),Unique_Data[[#This Row],[Keyword Severity]])</f>
        <v>9</v>
      </c>
      <c r="V541" s="73">
        <f>IFERROR(INDEX(Table5[Detectability],MATCH(O541,Table5[Keyword],0)),IFERROR(INDEX(Table13[Default Detectability],MATCH(C541,Table13[Equipment Class],0)),6))</f>
        <v>7</v>
      </c>
      <c r="W541" s="73">
        <f t="shared" si="32"/>
        <v>2</v>
      </c>
      <c r="X541" s="75">
        <f t="shared" si="33"/>
        <v>126</v>
      </c>
      <c r="Y541" s="74" t="str">
        <f>IFERROR(INDEX(Table10[Recommended Action],MATCH(O541,Table10[Keyword],0)),"Review failure &amp; perform RCA")</f>
        <v>Check substation logs, verify supply and UPS; implement auto-recovery and alarm escalation.</v>
      </c>
      <c r="Z541" s="11" t="s">
        <v>14271</v>
      </c>
      <c r="AA541" s="31" t="s">
        <v>14722</v>
      </c>
      <c r="AB541" s="31" t="s">
        <v>14724</v>
      </c>
      <c r="AC541" s="73" t="str">
        <f t="shared" si="34"/>
        <v>Medium</v>
      </c>
      <c r="AD541" s="76">
        <v>46203</v>
      </c>
      <c r="AE541" s="75">
        <f>Unique_Data[[#This Row],[Severity (S)]]</f>
        <v>9</v>
      </c>
      <c r="AF541" s="75" cm="1">
        <f t="array" ref="AF54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541" s="75" cm="1">
        <f t="array" ref="AG54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41" s="75">
        <f t="shared" si="35"/>
        <v>126</v>
      </c>
      <c r="AI541" s="77" t="str" cm="1">
        <f t="array" aca="1" ref="AI541" ca="1">_xlfn.IFS(ISBLANK(Unique_Data[[#This Row],[Updated Action]]),"Open",NOT(ISBLANK(Unique_Data[[#This Row],[Updated Action]])),"Finished",AND(NOT(ISBLANK(Unique_Data[[#This Row],[Updated Action]])),Unique_Data[[#This Row],[Due date]]&gt;=TODAY()),"In Progress",Unique_Data[[#This Row],[Due date]]&lt;TODAY(),"Overdue")</f>
        <v>Finished</v>
      </c>
      <c r="AJ541" s="33"/>
    </row>
    <row r="542" spans="1:36">
      <c r="A542" s="11">
        <v>1200000277</v>
      </c>
      <c r="B542" s="11" t="s">
        <v>51</v>
      </c>
      <c r="C542" s="11" t="s">
        <v>16</v>
      </c>
      <c r="D542" s="12">
        <v>46232</v>
      </c>
      <c r="E542" s="11" t="s">
        <v>69</v>
      </c>
      <c r="F542"/>
      <c r="G542"/>
      <c r="H542" s="35" t="s">
        <v>446</v>
      </c>
      <c r="I542" s="71">
        <v>46232.763888888891</v>
      </c>
      <c r="J542" s="71">
        <v>46232.772222222222</v>
      </c>
      <c r="K542" s="11">
        <v>0.2</v>
      </c>
      <c r="L542" s="72">
        <v>46204</v>
      </c>
      <c r="M542" s="73">
        <f>_xlfn.ISOWEEKNUM(Unique_Data[[#This Row],[Created On]])</f>
        <v>31</v>
      </c>
      <c r="N542" s="73">
        <f>60*Unique_Data[[#This Row],[Downtime (hr.)]]</f>
        <v>12</v>
      </c>
      <c r="O542" s="73" t="str" cm="1">
        <f t="array" ref="O542">_xlfn.LET(
    _xlpm.text, LOWER(H542),
    _xlpm.keywords, Table2[Keyword],
    _xlpm.score,
        _xlfn.BYROW(_xlpm.keywords,
            _xlfn.LAMBDA(_xlpm.k,
                SUM(--ISNUMBER(SEARCH(_xlfn.TEXTSPLIT(LOWER(_xlpm.k)," "), _xlpm.text)))
            )
        ),
    _xlpm.bestMatch, _xlfn.XMATCH(MAX(_xlpm.score), _xlpm.score),
    IF(MAX(_xlpm.score)=0, "Other", INDEX(_xlpm.keywords, _xlpm.bestMatch))
)</f>
        <v>Steering</v>
      </c>
      <c r="P542" s="73" t="str">
        <f>IFERROR(INDEX(Table11[Failure Mode],MATCH(O542,Table11[Keyword],0)),"General Failure Mode")</f>
        <v>Steering System Fault</v>
      </c>
      <c r="Q542" s="74" t="str">
        <f>IFERROR(INDEX(Table12[Failure Effect],MATCH(P542,Table12[Failure Mode],0)),"Operational performance degradation and need for maintenance review.")</f>
        <v>Poor maneuverability, travel misalignment, safety risk, and operational delay.</v>
      </c>
      <c r="R542" s="73">
        <f>IFERROR(INDEX(Table13[Base Severity],MATCH(C542,Table13[Equipment Class],0)),6)</f>
        <v>8</v>
      </c>
      <c r="S542" s="73">
        <f>IFERROR(INDEX(Table2[Severity],MATCH(O542,Table2[Keyword],0)),0)</f>
        <v>6</v>
      </c>
      <c r="T542" s="73">
        <f>IFERROR(LOOKUP(N542,Table6[Minutes],Table6[Severity]),0)</f>
        <v>4</v>
      </c>
      <c r="U542" s="73">
        <f>MAX(ROUNDUP(AVERAGE(R542,T542),0),Unique_Data[[#This Row],[Keyword Severity]])</f>
        <v>6</v>
      </c>
      <c r="V542" s="73">
        <f>IFERROR(INDEX(Table5[Detectability],MATCH(O542,Table5[Keyword],0)),IFERROR(INDEX(Table13[Default Detectability],MATCH(C542,Table13[Equipment Class],0)),6))</f>
        <v>2</v>
      </c>
      <c r="W542" s="73">
        <f t="shared" si="32"/>
        <v>4</v>
      </c>
      <c r="X542" s="75">
        <f t="shared" si="33"/>
        <v>48</v>
      </c>
      <c r="Y542" s="74" t="str">
        <f>IFERROR(INDEX(Table10[Recommended Action],MATCH(O542,Table10[Keyword],0)),"Review failure &amp; perform RCA")</f>
        <v>Calibrate auto-steering; inspect linkages/sensors; realign wheels.</v>
      </c>
      <c r="Z542" s="11" t="s">
        <v>14271</v>
      </c>
      <c r="AC542" s="73" t="str">
        <f t="shared" si="34"/>
        <v>Low</v>
      </c>
      <c r="AD542" s="76">
        <v>46005</v>
      </c>
      <c r="AE542" s="75">
        <f>Unique_Data[[#This Row],[Severity (S)]]</f>
        <v>6</v>
      </c>
      <c r="AF542" s="75" cm="1">
        <f t="array" ref="AF54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42" s="75" cm="1">
        <f t="array" ref="AG54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42" s="75">
        <f t="shared" si="35"/>
        <v>48</v>
      </c>
      <c r="AI542" s="77" t="str" cm="1">
        <f t="array" aca="1" ref="AI542" ca="1">_xlfn.IFS(ISBLANK(Unique_Data[[#This Row],[Updated Action]]),"Open",NOT(ISBLANK(Unique_Data[[#This Row],[Updated Action]])),"Finished",AND(NOT(ISBLANK(Unique_Data[[#This Row],[Updated Action]])),Unique_Data[[#This Row],[Due date]]&gt;=TODAY()),"In Progress",Unique_Data[[#This Row],[Due date]]&lt;TODAY(),"Overdue")</f>
        <v>Open</v>
      </c>
      <c r="AJ542" s="33"/>
    </row>
    <row r="543" spans="1:36">
      <c r="A543" s="11">
        <v>1200000278</v>
      </c>
      <c r="B543" s="11" t="s">
        <v>51</v>
      </c>
      <c r="C543" s="11" t="s">
        <v>16</v>
      </c>
      <c r="D543" s="12">
        <v>46233</v>
      </c>
      <c r="E543" s="11" t="s">
        <v>69</v>
      </c>
      <c r="F543"/>
      <c r="G543"/>
      <c r="H543" s="35" t="s">
        <v>447</v>
      </c>
      <c r="I543" s="71">
        <v>46232.476388888892</v>
      </c>
      <c r="J543" s="71">
        <v>46232.480555555558</v>
      </c>
      <c r="K543" s="11">
        <v>0.1</v>
      </c>
      <c r="L543" s="72">
        <v>46204</v>
      </c>
      <c r="M543" s="73">
        <f>_xlfn.ISOWEEKNUM(Unique_Data[[#This Row],[Created On]])</f>
        <v>31</v>
      </c>
      <c r="N543" s="73">
        <f>60*Unique_Data[[#This Row],[Downtime (hr.)]]</f>
        <v>6</v>
      </c>
      <c r="O543" s="73" t="str" cm="1">
        <f t="array" ref="O543">_xlfn.LET(
    _xlpm.text, LOWER(H543),
    _xlpm.keywords, Table2[Keyword],
    _xlpm.score,
        _xlfn.BYROW(_xlpm.keywords,
            _xlfn.LAMBDA(_xlpm.k,
                SUM(--ISNUMBER(SEARCH(_xlfn.TEXTSPLIT(LOWER(_xlpm.k)," "), _xlpm.text)))
            )
        ),
    _xlpm.bestMatch, _xlfn.XMATCH(MAX(_xlpm.score), _xlpm.score),
    IF(MAX(_xlpm.score)=0, "Other", INDEX(_xlpm.keywords, _xlpm.bestMatch))
)</f>
        <v>Other</v>
      </c>
      <c r="P543" s="73" t="str">
        <f>IFERROR(INDEX(Table11[Failure Mode],MATCH(O543,Table11[Keyword],0)),"General Failure Mode")</f>
        <v>General Failure Mode</v>
      </c>
      <c r="Q543" s="74" t="str">
        <f>IFERROR(INDEX(Table12[Failure Effect],MATCH(P543,Table12[Failure Mode],0)),"Operational performance degradation and need for maintenance review.")</f>
        <v>Operational performance degradation and need for maintenance review.</v>
      </c>
      <c r="R543" s="73">
        <f>IFERROR(INDEX(Table13[Base Severity],MATCH(C543,Table13[Equipment Class],0)),6)</f>
        <v>8</v>
      </c>
      <c r="S543" s="73">
        <f>IFERROR(INDEX(Table2[Severity],MATCH(O543,Table2[Keyword],0)),0)</f>
        <v>0</v>
      </c>
      <c r="T543" s="73">
        <f>IFERROR(LOOKUP(N543,Table6[Minutes],Table6[Severity]),0)</f>
        <v>3</v>
      </c>
      <c r="U543" s="73">
        <f>MAX(ROUNDUP(AVERAGE(R543,T543),0),Unique_Data[[#This Row],[Keyword Severity]])</f>
        <v>6</v>
      </c>
      <c r="V543" s="73">
        <f>IFERROR(INDEX(Table5[Detectability],MATCH(O543,Table5[Keyword],0)),IFERROR(INDEX(Table13[Default Detectability],MATCH(C543,Table13[Equipment Class],0)),6))</f>
        <v>5</v>
      </c>
      <c r="W543" s="73">
        <f t="shared" si="32"/>
        <v>4</v>
      </c>
      <c r="X543" s="75">
        <f t="shared" si="33"/>
        <v>120</v>
      </c>
      <c r="Y543" s="74" t="str">
        <f>IFERROR(INDEX(Table10[Recommended Action],MATCH(O543,Table10[Keyword],0)),"Review failure &amp; perform RCA")</f>
        <v>Review failure &amp; perform RCA</v>
      </c>
      <c r="Z543" s="11" t="s">
        <v>14271</v>
      </c>
      <c r="AC543" s="73" t="str">
        <f t="shared" si="34"/>
        <v>Medium</v>
      </c>
      <c r="AD543" s="76">
        <v>46203</v>
      </c>
      <c r="AE543" s="75">
        <f>Unique_Data[[#This Row],[Severity (S)]]</f>
        <v>6</v>
      </c>
      <c r="AF543" s="75" cm="1">
        <f t="array" ref="AF54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43" s="75" cm="1">
        <f t="array" ref="AG54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43" s="75">
        <f t="shared" si="35"/>
        <v>120</v>
      </c>
      <c r="AI543" s="77" t="str" cm="1">
        <f t="array" aca="1" ref="AI543" ca="1">_xlfn.IFS(ISBLANK(Unique_Data[[#This Row],[Updated Action]]),"Open",NOT(ISBLANK(Unique_Data[[#This Row],[Updated Action]])),"Finished",AND(NOT(ISBLANK(Unique_Data[[#This Row],[Updated Action]])),Unique_Data[[#This Row],[Due date]]&gt;=TODAY()),"In Progress",Unique_Data[[#This Row],[Due date]]&lt;TODAY(),"Overdue")</f>
        <v>Open</v>
      </c>
      <c r="AJ543" s="33"/>
    </row>
    <row r="544" spans="1:36">
      <c r="A544" s="11">
        <v>1200000279</v>
      </c>
      <c r="B544" s="11" t="s">
        <v>61</v>
      </c>
      <c r="C544" s="11" t="s">
        <v>12</v>
      </c>
      <c r="D544" s="12">
        <v>46233</v>
      </c>
      <c r="E544" s="11" t="s">
        <v>69</v>
      </c>
      <c r="F544"/>
      <c r="G544"/>
      <c r="H544" s="35" t="s">
        <v>217</v>
      </c>
      <c r="I544" s="71">
        <v>46233.04791666667</v>
      </c>
      <c r="J544" s="71">
        <v>46233.052083333336</v>
      </c>
      <c r="K544" s="11">
        <v>0.1</v>
      </c>
      <c r="L544" s="72">
        <v>46204</v>
      </c>
      <c r="M544" s="73">
        <f>_xlfn.ISOWEEKNUM(Unique_Data[[#This Row],[Created On]])</f>
        <v>31</v>
      </c>
      <c r="N544" s="73">
        <f>60*Unique_Data[[#This Row],[Downtime (hr.)]]</f>
        <v>6</v>
      </c>
      <c r="O544" s="73" t="str" cm="1">
        <f t="array" ref="O544">_xlfn.LET(
    _xlpm.text, LOWER(H544),
    _xlpm.keywords, Table2[Keyword],
    _xlpm.score,
        _xlfn.BYROW(_xlpm.keywords,
            _xlfn.LAMBDA(_xlpm.k,
                SUM(--ISNUMBER(SEARCH(_xlfn.TEXTSPLIT(LOWER(_xlpm.k)," "), _xlpm.text)))
            )
        ),
    _xlpm.bestMatch, _xlfn.XMATCH(MAX(_xlpm.score), _xlpm.score),
    IF(MAX(_xlpm.score)=0, "Other", INDEX(_xlpm.keywords, _xlpm.bestMatch))
)</f>
        <v>No Hoist</v>
      </c>
      <c r="P544" s="73" t="str">
        <f>IFERROR(INDEX(Table11[Failure Mode],MATCH(O544,Table11[Keyword],0)),"General Failure Mode")</f>
        <v>Hoist Motion Failure</v>
      </c>
      <c r="Q544" s="74" t="str">
        <f>IFERROR(INDEX(Table12[Failure Effect],MATCH(P544,Table12[Failure Mode],0)),"Operational performance degradation and need for maintenance review.")</f>
        <v>Unable to lift/lower load, container handling interruption, and berth or yard productivity loss.</v>
      </c>
      <c r="R544" s="73">
        <f>IFERROR(INDEX(Table13[Base Severity],MATCH(C544,Table13[Equipment Class],0)),6)</f>
        <v>9</v>
      </c>
      <c r="S544" s="73">
        <f>IFERROR(INDEX(Table2[Severity],MATCH(O544,Table2[Keyword],0)),0)</f>
        <v>6</v>
      </c>
      <c r="T544" s="73">
        <f>IFERROR(LOOKUP(N544,Table6[Minutes],Table6[Severity]),0)</f>
        <v>3</v>
      </c>
      <c r="U544" s="73">
        <f>MAX(ROUNDUP(AVERAGE(R544,T544),0),Unique_Data[[#This Row],[Keyword Severity]])</f>
        <v>6</v>
      </c>
      <c r="V544" s="73">
        <f>IFERROR(INDEX(Table5[Detectability],MATCH(O544,Table5[Keyword],0)),IFERROR(INDEX(Table13[Default Detectability],MATCH(C544,Table13[Equipment Class],0)),6))</f>
        <v>3</v>
      </c>
      <c r="W544" s="73">
        <f t="shared" si="32"/>
        <v>9</v>
      </c>
      <c r="X544" s="75">
        <f t="shared" si="33"/>
        <v>162</v>
      </c>
      <c r="Y544" s="74" t="str">
        <f>IFERROR(INDEX(Table10[Recommended Action],MATCH(O544,Table10[Keyword],0)),"Review failure &amp; perform RCA")</f>
        <v>Check hoist brakes, over-travel limit switches, inverter alarms, motor and encoder.</v>
      </c>
      <c r="Z544" s="11" t="s">
        <v>14281</v>
      </c>
      <c r="AA544" s="31" t="s">
        <v>14533</v>
      </c>
      <c r="AB544" s="31" t="s">
        <v>14354</v>
      </c>
      <c r="AC544" s="73" t="str">
        <f t="shared" si="34"/>
        <v>Medium</v>
      </c>
      <c r="AD544" s="76">
        <v>46131</v>
      </c>
      <c r="AE544" s="75">
        <f>Unique_Data[[#This Row],[Severity (S)]]</f>
        <v>6</v>
      </c>
      <c r="AF544" s="75" cm="1">
        <f t="array" ref="AF54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44" s="75" cm="1">
        <f t="array" ref="AG54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544" s="75">
        <f t="shared" si="35"/>
        <v>96</v>
      </c>
      <c r="AI544" s="77" t="str" cm="1">
        <f t="array" aca="1" ref="AI544" ca="1">_xlfn.IFS(ISBLANK(Unique_Data[[#This Row],[Updated Action]]),"Open",NOT(ISBLANK(Unique_Data[[#This Row],[Updated Action]])),"Finished",AND(NOT(ISBLANK(Unique_Data[[#This Row],[Updated Action]])),Unique_Data[[#This Row],[Due date]]&gt;=TODAY()),"In Progress",Unique_Data[[#This Row],[Due date]]&lt;TODAY(),"Overdue")</f>
        <v>Finished</v>
      </c>
      <c r="AJ544" s="33"/>
    </row>
    <row r="545" spans="1:36">
      <c r="A545" s="11">
        <v>1200000280</v>
      </c>
      <c r="B545" s="11" t="s">
        <v>79</v>
      </c>
      <c r="C545" s="11" t="s">
        <v>16</v>
      </c>
      <c r="D545" s="12">
        <v>46233</v>
      </c>
      <c r="E545" s="11" t="s">
        <v>69</v>
      </c>
      <c r="F545"/>
      <c r="G545"/>
      <c r="H545" s="35" t="s">
        <v>448</v>
      </c>
      <c r="I545" s="71">
        <v>46233.383333333331</v>
      </c>
      <c r="J545" s="71">
        <v>46233.390277777777</v>
      </c>
      <c r="K545" s="11">
        <v>0.17</v>
      </c>
      <c r="L545" s="72">
        <v>46204</v>
      </c>
      <c r="M545" s="73">
        <f>_xlfn.ISOWEEKNUM(Unique_Data[[#This Row],[Created On]])</f>
        <v>31</v>
      </c>
      <c r="N545" s="73">
        <f>60*Unique_Data[[#This Row],[Downtime (hr.)]]</f>
        <v>10.200000000000001</v>
      </c>
      <c r="O545" s="73" t="str" cm="1">
        <f t="array" ref="O545">_xlfn.LET(
    _xlpm.text, LOWER(H545),
    _xlpm.keywords, Table2[Keyword],
    _xlpm.score,
        _xlfn.BYROW(_xlpm.keywords,
            _xlfn.LAMBDA(_xlpm.k,
                SUM(--ISNUMBER(SEARCH(_xlfn.TEXTSPLIT(LOWER(_xlpm.k)," "), _xlpm.text)))
            )
        ),
    _xlpm.bestMatch, _xlfn.XMATCH(MAX(_xlpm.score), _xlpm.score),
    IF(MAX(_xlpm.score)=0, "Other", INDEX(_xlpm.keywords, _xlpm.bestMatch))
)</f>
        <v>No Gantry</v>
      </c>
      <c r="P545" s="73" t="str">
        <f>IFERROR(INDEX(Table11[Failure Mode],MATCH(O545,Table11[Keyword],0)),"General Failure Mode")</f>
        <v>Gantry Motion Failure</v>
      </c>
      <c r="Q545" s="74" t="str">
        <f>IFERROR(INDEX(Table12[Failure Effect],MATCH(P545,Table12[Failure Mode],0)),"Operational performance degradation and need for maintenance review.")</f>
        <v>Equipment cannot travel to position, causing job delay, queue buildup, and lower productivity.</v>
      </c>
      <c r="R545" s="73">
        <f>IFERROR(INDEX(Table13[Base Severity],MATCH(C545,Table13[Equipment Class],0)),6)</f>
        <v>8</v>
      </c>
      <c r="S545" s="73">
        <f>IFERROR(INDEX(Table2[Severity],MATCH(O545,Table2[Keyword],0)),0)</f>
        <v>6</v>
      </c>
      <c r="T545" s="73">
        <f>IFERROR(LOOKUP(N545,Table6[Minutes],Table6[Severity]),0)</f>
        <v>4</v>
      </c>
      <c r="U545" s="73">
        <f>MAX(ROUNDUP(AVERAGE(R545,T545),0),Unique_Data[[#This Row],[Keyword Severity]])</f>
        <v>6</v>
      </c>
      <c r="V545" s="73">
        <f>IFERROR(INDEX(Table5[Detectability],MATCH(O545,Table5[Keyword],0)),IFERROR(INDEX(Table13[Default Detectability],MATCH(C545,Table13[Equipment Class],0)),6))</f>
        <v>3</v>
      </c>
      <c r="W545" s="73">
        <f t="shared" si="32"/>
        <v>7</v>
      </c>
      <c r="X545" s="75">
        <f t="shared" si="33"/>
        <v>126</v>
      </c>
      <c r="Y545" s="74" t="str">
        <f>IFERROR(INDEX(Table10[Recommended Action],MATCH(O545,Table10[Keyword],0)),"Review failure &amp; perform RCA")</f>
        <v>Inspect busbar/limit switches, travel drives and interlocks; test inverter and alignment.</v>
      </c>
      <c r="Z545" s="11" t="s">
        <v>14271</v>
      </c>
      <c r="AC545" s="73" t="str">
        <f t="shared" si="34"/>
        <v>Medium</v>
      </c>
      <c r="AD545" s="76">
        <v>45995</v>
      </c>
      <c r="AE545" s="75">
        <f>Unique_Data[[#This Row],[Severity (S)]]</f>
        <v>6</v>
      </c>
      <c r="AF545" s="75" cm="1">
        <f t="array" ref="AF54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45" s="75" cm="1">
        <f t="array" ref="AG54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45" s="75">
        <f t="shared" si="35"/>
        <v>126</v>
      </c>
      <c r="AI545" s="77" t="str" cm="1">
        <f t="array" aca="1" ref="AI545" ca="1">_xlfn.IFS(ISBLANK(Unique_Data[[#This Row],[Updated Action]]),"Open",NOT(ISBLANK(Unique_Data[[#This Row],[Updated Action]])),"Finished",AND(NOT(ISBLANK(Unique_Data[[#This Row],[Updated Action]])),Unique_Data[[#This Row],[Due date]]&gt;=TODAY()),"In Progress",Unique_Data[[#This Row],[Due date]]&lt;TODAY(),"Overdue")</f>
        <v>Open</v>
      </c>
      <c r="AJ545" s="33"/>
    </row>
    <row r="546" spans="1:36">
      <c r="A546" s="11">
        <v>1200000281</v>
      </c>
      <c r="B546" s="11" t="s">
        <v>97</v>
      </c>
      <c r="C546" s="11" t="s">
        <v>16</v>
      </c>
      <c r="D546" s="12">
        <v>46233</v>
      </c>
      <c r="E546" s="11" t="s">
        <v>69</v>
      </c>
      <c r="F546"/>
      <c r="G546"/>
      <c r="H546" s="35" t="s">
        <v>448</v>
      </c>
      <c r="I546" s="71">
        <v>46233.398611111108</v>
      </c>
      <c r="J546" s="71">
        <v>46233.40347222222</v>
      </c>
      <c r="K546" s="11">
        <v>0.12</v>
      </c>
      <c r="L546" s="72">
        <v>46204</v>
      </c>
      <c r="M546" s="73">
        <f>_xlfn.ISOWEEKNUM(Unique_Data[[#This Row],[Created On]])</f>
        <v>31</v>
      </c>
      <c r="N546" s="73">
        <f>60*Unique_Data[[#This Row],[Downtime (hr.)]]</f>
        <v>7.1999999999999993</v>
      </c>
      <c r="O546" s="73" t="str" cm="1">
        <f t="array" ref="O546">_xlfn.LET(
    _xlpm.text, LOWER(H546),
    _xlpm.keywords, Table2[Keyword],
    _xlpm.score,
        _xlfn.BYROW(_xlpm.keywords,
            _xlfn.LAMBDA(_xlpm.k,
                SUM(--ISNUMBER(SEARCH(_xlfn.TEXTSPLIT(LOWER(_xlpm.k)," "), _xlpm.text)))
            )
        ),
    _xlpm.bestMatch, _xlfn.XMATCH(MAX(_xlpm.score), _xlpm.score),
    IF(MAX(_xlpm.score)=0, "Other", INDEX(_xlpm.keywords, _xlpm.bestMatch))
)</f>
        <v>No Gantry</v>
      </c>
      <c r="P546" s="73" t="str">
        <f>IFERROR(INDEX(Table11[Failure Mode],MATCH(O546,Table11[Keyword],0)),"General Failure Mode")</f>
        <v>Gantry Motion Failure</v>
      </c>
      <c r="Q546" s="74" t="str">
        <f>IFERROR(INDEX(Table12[Failure Effect],MATCH(P546,Table12[Failure Mode],0)),"Operational performance degradation and need for maintenance review.")</f>
        <v>Equipment cannot travel to position, causing job delay, queue buildup, and lower productivity.</v>
      </c>
      <c r="R546" s="73">
        <f>IFERROR(INDEX(Table13[Base Severity],MATCH(C546,Table13[Equipment Class],0)),6)</f>
        <v>8</v>
      </c>
      <c r="S546" s="73">
        <f>IFERROR(INDEX(Table2[Severity],MATCH(O546,Table2[Keyword],0)),0)</f>
        <v>6</v>
      </c>
      <c r="T546" s="73">
        <f>IFERROR(LOOKUP(N546,Table6[Minutes],Table6[Severity]),0)</f>
        <v>3</v>
      </c>
      <c r="U546" s="73">
        <f>MAX(ROUNDUP(AVERAGE(R546,T546),0),Unique_Data[[#This Row],[Keyword Severity]])</f>
        <v>6</v>
      </c>
      <c r="V546" s="73">
        <f>IFERROR(INDEX(Table5[Detectability],MATCH(O546,Table5[Keyword],0)),IFERROR(INDEX(Table13[Default Detectability],MATCH(C546,Table13[Equipment Class],0)),6))</f>
        <v>3</v>
      </c>
      <c r="W546" s="73">
        <f t="shared" si="32"/>
        <v>6</v>
      </c>
      <c r="X546" s="75">
        <f t="shared" si="33"/>
        <v>108</v>
      </c>
      <c r="Y546" s="74" t="str">
        <f>IFERROR(INDEX(Table10[Recommended Action],MATCH(O546,Table10[Keyword],0)),"Review failure &amp; perform RCA")</f>
        <v>Inspect busbar/limit switches, travel drives and interlocks; test inverter and alignment.</v>
      </c>
      <c r="Z546" s="11" t="s">
        <v>14271</v>
      </c>
      <c r="AA546" s="31" t="s">
        <v>14725</v>
      </c>
      <c r="AB546" s="31" t="s">
        <v>14726</v>
      </c>
      <c r="AC546" s="73" t="str">
        <f t="shared" si="34"/>
        <v>Medium</v>
      </c>
      <c r="AD546" s="76">
        <v>46013</v>
      </c>
      <c r="AE546" s="75">
        <f>Unique_Data[[#This Row],[Severity (S)]]</f>
        <v>6</v>
      </c>
      <c r="AF546" s="75" cm="1">
        <f t="array" ref="AF54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46" s="75" cm="1">
        <f t="array" ref="AG54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46" s="75">
        <f t="shared" si="35"/>
        <v>30</v>
      </c>
      <c r="AI546" s="77" t="str" cm="1">
        <f t="array" aca="1" ref="AI546" ca="1">_xlfn.IFS(ISBLANK(Unique_Data[[#This Row],[Updated Action]]),"Open",NOT(ISBLANK(Unique_Data[[#This Row],[Updated Action]])),"Finished",AND(NOT(ISBLANK(Unique_Data[[#This Row],[Updated Action]])),Unique_Data[[#This Row],[Due date]]&gt;=TODAY()),"In Progress",Unique_Data[[#This Row],[Due date]]&lt;TODAY(),"Overdue")</f>
        <v>Finished</v>
      </c>
      <c r="AJ546" s="33"/>
    </row>
    <row r="547" spans="1:36">
      <c r="A547" s="11">
        <v>1200000282</v>
      </c>
      <c r="B547" s="11" t="s">
        <v>40</v>
      </c>
      <c r="C547" s="11" t="s">
        <v>16</v>
      </c>
      <c r="D547" s="12">
        <v>46233</v>
      </c>
      <c r="E547" s="11" t="s">
        <v>69</v>
      </c>
      <c r="F547"/>
      <c r="G547"/>
      <c r="H547" s="35" t="s">
        <v>449</v>
      </c>
      <c r="I547" s="71">
        <v>46233.657638888886</v>
      </c>
      <c r="J547" s="71">
        <v>46233.670138888891</v>
      </c>
      <c r="K547" s="11">
        <v>0.3</v>
      </c>
      <c r="L547" s="72">
        <v>46204</v>
      </c>
      <c r="M547" s="73">
        <f>_xlfn.ISOWEEKNUM(Unique_Data[[#This Row],[Created On]])</f>
        <v>31</v>
      </c>
      <c r="N547" s="73">
        <f>60*Unique_Data[[#This Row],[Downtime (hr.)]]</f>
        <v>18</v>
      </c>
      <c r="O547" s="73" t="str" cm="1">
        <f t="array" ref="O547">_xlfn.LET(
    _xlpm.text, LOWER(H547),
    _xlpm.keywords, Table2[Keyword],
    _xlpm.score,
        _xlfn.BYROW(_xlpm.keywords,
            _xlfn.LAMBDA(_xlpm.k,
                SUM(--ISNUMBER(SEARCH(_xlfn.TEXTSPLIT(LOWER(_xlpm.k)," "), _xlpm.text)))
            )
        ),
    _xlpm.bestMatch, _xlfn.XMATCH(MAX(_xlpm.score), _xlpm.score),
    IF(MAX(_xlpm.score)=0, "Other", INDEX(_xlpm.keywords, _xlpm.bestMatch))
)</f>
        <v>Steering</v>
      </c>
      <c r="P547" s="73" t="str">
        <f>IFERROR(INDEX(Table11[Failure Mode],MATCH(O547,Table11[Keyword],0)),"General Failure Mode")</f>
        <v>Steering System Fault</v>
      </c>
      <c r="Q547" s="74" t="str">
        <f>IFERROR(INDEX(Table12[Failure Effect],MATCH(P547,Table12[Failure Mode],0)),"Operational performance degradation and need for maintenance review.")</f>
        <v>Poor maneuverability, travel misalignment, safety risk, and operational delay.</v>
      </c>
      <c r="R547" s="73">
        <f>IFERROR(INDEX(Table13[Base Severity],MATCH(C547,Table13[Equipment Class],0)),6)</f>
        <v>8</v>
      </c>
      <c r="S547" s="73">
        <f>IFERROR(INDEX(Table2[Severity],MATCH(O547,Table2[Keyword],0)),0)</f>
        <v>6</v>
      </c>
      <c r="T547" s="73">
        <f>IFERROR(LOOKUP(N547,Table6[Minutes],Table6[Severity]),0)</f>
        <v>4</v>
      </c>
      <c r="U547" s="73">
        <f>MAX(ROUNDUP(AVERAGE(R547,T547),0),Unique_Data[[#This Row],[Keyword Severity]])</f>
        <v>6</v>
      </c>
      <c r="V547" s="73">
        <f>IFERROR(INDEX(Table5[Detectability],MATCH(O547,Table5[Keyword],0)),IFERROR(INDEX(Table13[Default Detectability],MATCH(C547,Table13[Equipment Class],0)),6))</f>
        <v>2</v>
      </c>
      <c r="W547" s="73">
        <f t="shared" si="32"/>
        <v>6</v>
      </c>
      <c r="X547" s="75">
        <f t="shared" si="33"/>
        <v>72</v>
      </c>
      <c r="Y547" s="74" t="str">
        <f>IFERROR(INDEX(Table10[Recommended Action],MATCH(O547,Table10[Keyword],0)),"Review failure &amp; perform RCA")</f>
        <v>Calibrate auto-steering; inspect linkages/sensors; realign wheels.</v>
      </c>
      <c r="Z547" s="11" t="s">
        <v>14271</v>
      </c>
      <c r="AC547" s="73" t="str">
        <f t="shared" si="34"/>
        <v>Low</v>
      </c>
      <c r="AD547" s="76">
        <v>46023</v>
      </c>
      <c r="AE547" s="75">
        <f>Unique_Data[[#This Row],[Severity (S)]]</f>
        <v>6</v>
      </c>
      <c r="AF547" s="75" cm="1">
        <f t="array" ref="AF54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47" s="75" cm="1">
        <f t="array" ref="AG54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547" s="75">
        <f t="shared" si="35"/>
        <v>72</v>
      </c>
      <c r="AI547" s="77" t="str" cm="1">
        <f t="array" aca="1" ref="AI547" ca="1">_xlfn.IFS(ISBLANK(Unique_Data[[#This Row],[Updated Action]]),"Open",NOT(ISBLANK(Unique_Data[[#This Row],[Updated Action]])),"Finished",AND(NOT(ISBLANK(Unique_Data[[#This Row],[Updated Action]])),Unique_Data[[#This Row],[Due date]]&gt;=TODAY()),"In Progress",Unique_Data[[#This Row],[Due date]]&lt;TODAY(),"Overdue")</f>
        <v>Open</v>
      </c>
      <c r="AJ547" s="33"/>
    </row>
    <row r="548" spans="1:36">
      <c r="A548" s="11">
        <v>1200000283</v>
      </c>
      <c r="B548" s="11" t="s">
        <v>61</v>
      </c>
      <c r="C548" s="11" t="s">
        <v>12</v>
      </c>
      <c r="D548" s="12">
        <v>46233</v>
      </c>
      <c r="E548" s="11" t="s">
        <v>69</v>
      </c>
      <c r="F548"/>
      <c r="G548"/>
      <c r="H548" s="35" t="s">
        <v>450</v>
      </c>
      <c r="I548" s="71">
        <v>46233.784722222219</v>
      </c>
      <c r="J548" s="71">
        <v>46233.791666666664</v>
      </c>
      <c r="K548" s="11">
        <v>0.17</v>
      </c>
      <c r="L548" s="72">
        <v>46204</v>
      </c>
      <c r="M548" s="73">
        <f>_xlfn.ISOWEEKNUM(Unique_Data[[#This Row],[Created On]])</f>
        <v>31</v>
      </c>
      <c r="N548" s="73">
        <f>60*Unique_Data[[#This Row],[Downtime (hr.)]]</f>
        <v>10.200000000000001</v>
      </c>
      <c r="O548" s="73" t="str" cm="1">
        <f t="array" ref="O548">_xlfn.LET(
    _xlpm.text, LOWER(H548),
    _xlpm.keywords, Table2[Keyword],
    _xlpm.score,
        _xlfn.BYROW(_xlpm.keywords,
            _xlfn.LAMBDA(_xlpm.k,
                SUM(--ISNUMBER(SEARCH(_xlfn.TEXTSPLIT(LOWER(_xlpm.k)," "), _xlpm.text)))
            )
        ),
    _xlpm.bestMatch, _xlfn.XMATCH(MAX(_xlpm.score), _xlpm.score),
    IF(MAX(_xlpm.score)=0, "Other", INDEX(_xlpm.keywords, _xlpm.bestMatch))
)</f>
        <v>No Hoist</v>
      </c>
      <c r="P548" s="73" t="str">
        <f>IFERROR(INDEX(Table11[Failure Mode],MATCH(O548,Table11[Keyword],0)),"General Failure Mode")</f>
        <v>Hoist Motion Failure</v>
      </c>
      <c r="Q548" s="74" t="str">
        <f>IFERROR(INDEX(Table12[Failure Effect],MATCH(P548,Table12[Failure Mode],0)),"Operational performance degradation and need for maintenance review.")</f>
        <v>Unable to lift/lower load, container handling interruption, and berth or yard productivity loss.</v>
      </c>
      <c r="R548" s="73">
        <f>IFERROR(INDEX(Table13[Base Severity],MATCH(C548,Table13[Equipment Class],0)),6)</f>
        <v>9</v>
      </c>
      <c r="S548" s="73">
        <f>IFERROR(INDEX(Table2[Severity],MATCH(O548,Table2[Keyword],0)),0)</f>
        <v>6</v>
      </c>
      <c r="T548" s="73">
        <f>IFERROR(LOOKUP(N548,Table6[Minutes],Table6[Severity]),0)</f>
        <v>4</v>
      </c>
      <c r="U548" s="73">
        <f>MAX(ROUNDUP(AVERAGE(R548,T548),0),Unique_Data[[#This Row],[Keyword Severity]])</f>
        <v>7</v>
      </c>
      <c r="V548" s="73">
        <f>IFERROR(INDEX(Table5[Detectability],MATCH(O548,Table5[Keyword],0)),IFERROR(INDEX(Table13[Default Detectability],MATCH(C548,Table13[Equipment Class],0)),6))</f>
        <v>3</v>
      </c>
      <c r="W548" s="73">
        <f t="shared" si="32"/>
        <v>9</v>
      </c>
      <c r="X548" s="75">
        <f t="shared" si="33"/>
        <v>189</v>
      </c>
      <c r="Y548" s="74" t="str">
        <f>IFERROR(INDEX(Table10[Recommended Action],MATCH(O548,Table10[Keyword],0)),"Review failure &amp; perform RCA")</f>
        <v>Check hoist brakes, over-travel limit switches, inverter alarms, motor and encoder.</v>
      </c>
      <c r="Z548" s="11" t="s">
        <v>14271</v>
      </c>
      <c r="AA548" s="31" t="s">
        <v>14574</v>
      </c>
      <c r="AB548" s="31" t="s">
        <v>14588</v>
      </c>
      <c r="AC548" s="73" t="str">
        <f t="shared" si="34"/>
        <v>Medium</v>
      </c>
      <c r="AD548" s="76">
        <v>45995</v>
      </c>
      <c r="AE548" s="75">
        <f>Unique_Data[[#This Row],[Severity (S)]]</f>
        <v>7</v>
      </c>
      <c r="AF548" s="75" cm="1">
        <f t="array" ref="AF54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48" s="75" cm="1">
        <f t="array" ref="AG54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548" s="75">
        <f t="shared" si="35"/>
        <v>112</v>
      </c>
      <c r="AI548" s="77" t="str" cm="1">
        <f t="array" aca="1" ref="AI548" ca="1">_xlfn.IFS(ISBLANK(Unique_Data[[#This Row],[Updated Action]]),"Open",NOT(ISBLANK(Unique_Data[[#This Row],[Updated Action]])),"Finished",AND(NOT(ISBLANK(Unique_Data[[#This Row],[Updated Action]])),Unique_Data[[#This Row],[Due date]]&gt;=TODAY()),"In Progress",Unique_Data[[#This Row],[Due date]]&lt;TODAY(),"Overdue")</f>
        <v>Finished</v>
      </c>
      <c r="AJ548" s="33"/>
    </row>
    <row r="549" spans="1:36">
      <c r="A549" s="11">
        <v>1200000284</v>
      </c>
      <c r="B549" s="11" t="s">
        <v>47</v>
      </c>
      <c r="C549" s="11" t="s">
        <v>12</v>
      </c>
      <c r="D549" s="12">
        <v>46233</v>
      </c>
      <c r="E549" s="11" t="s">
        <v>69</v>
      </c>
      <c r="F549"/>
      <c r="G549"/>
      <c r="H549" s="35" t="s">
        <v>451</v>
      </c>
      <c r="I549" s="71">
        <v>46233.785416666666</v>
      </c>
      <c r="J549" s="71">
        <v>46233.792361111111</v>
      </c>
      <c r="K549" s="11">
        <v>0.17</v>
      </c>
      <c r="L549" s="72">
        <v>46204</v>
      </c>
      <c r="M549" s="73">
        <f>_xlfn.ISOWEEKNUM(Unique_Data[[#This Row],[Created On]])</f>
        <v>31</v>
      </c>
      <c r="N549" s="73">
        <f>60*Unique_Data[[#This Row],[Downtime (hr.)]]</f>
        <v>10.200000000000001</v>
      </c>
      <c r="O549" s="73" t="str" cm="1">
        <f t="array" ref="O549">_xlfn.LET(
    _xlpm.text, LOWER(H549),
    _xlpm.keywords, Table2[Keyword],
    _xlpm.score,
        _xlfn.BYROW(_xlpm.keywords,
            _xlfn.LAMBDA(_xlpm.k,
                SUM(--ISNUMBER(SEARCH(_xlfn.TEXTSPLIT(LOWER(_xlpm.k)," "), _xlpm.text)))
            )
        ),
    _xlpm.bestMatch, _xlfn.XMATCH(MAX(_xlpm.score), _xlpm.score),
    IF(MAX(_xlpm.score)=0, "Other", INDEX(_xlpm.keywords, _xlpm.bestMatch))
)</f>
        <v>No Hoist</v>
      </c>
      <c r="P549" s="73" t="str">
        <f>IFERROR(INDEX(Table11[Failure Mode],MATCH(O549,Table11[Keyword],0)),"General Failure Mode")</f>
        <v>Hoist Motion Failure</v>
      </c>
      <c r="Q549" s="74" t="str">
        <f>IFERROR(INDEX(Table12[Failure Effect],MATCH(P549,Table12[Failure Mode],0)),"Operational performance degradation and need for maintenance review.")</f>
        <v>Unable to lift/lower load, container handling interruption, and berth or yard productivity loss.</v>
      </c>
      <c r="R549" s="73">
        <f>IFERROR(INDEX(Table13[Base Severity],MATCH(C549,Table13[Equipment Class],0)),6)</f>
        <v>9</v>
      </c>
      <c r="S549" s="73">
        <f>IFERROR(INDEX(Table2[Severity],MATCH(O549,Table2[Keyword],0)),0)</f>
        <v>6</v>
      </c>
      <c r="T549" s="73">
        <f>IFERROR(LOOKUP(N549,Table6[Minutes],Table6[Severity]),0)</f>
        <v>4</v>
      </c>
      <c r="U549" s="73">
        <f>MAX(ROUNDUP(AVERAGE(R549,T549),0),Unique_Data[[#This Row],[Keyword Severity]])</f>
        <v>7</v>
      </c>
      <c r="V549" s="73">
        <f>IFERROR(INDEX(Table5[Detectability],MATCH(O549,Table5[Keyword],0)),IFERROR(INDEX(Table13[Default Detectability],MATCH(C549,Table13[Equipment Class],0)),6))</f>
        <v>3</v>
      </c>
      <c r="W549" s="73">
        <f t="shared" si="32"/>
        <v>4</v>
      </c>
      <c r="X549" s="75">
        <f t="shared" si="33"/>
        <v>84</v>
      </c>
      <c r="Y549" s="74" t="str">
        <f>IFERROR(INDEX(Table10[Recommended Action],MATCH(O549,Table10[Keyword],0)),"Review failure &amp; perform RCA")</f>
        <v>Check hoist brakes, over-travel limit switches, inverter alarms, motor and encoder.</v>
      </c>
      <c r="Z549" s="11" t="s">
        <v>14271</v>
      </c>
      <c r="AA549" s="31" t="s">
        <v>14353</v>
      </c>
      <c r="AB549" s="31" t="s">
        <v>14354</v>
      </c>
      <c r="AC549" s="73" t="str">
        <f t="shared" si="34"/>
        <v>Low</v>
      </c>
      <c r="AD549" s="76">
        <v>46203</v>
      </c>
      <c r="AE549" s="75">
        <f>Unique_Data[[#This Row],[Severity (S)]]</f>
        <v>7</v>
      </c>
      <c r="AF549" s="75" cm="1">
        <f t="array" ref="AF54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49" s="75" cm="1">
        <f t="array" ref="AG54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49" s="75">
        <f t="shared" si="35"/>
        <v>42</v>
      </c>
      <c r="AI549" s="77" t="str" cm="1">
        <f t="array" aca="1" ref="AI549" ca="1">_xlfn.IFS(ISBLANK(Unique_Data[[#This Row],[Updated Action]]),"Open",NOT(ISBLANK(Unique_Data[[#This Row],[Updated Action]])),"Finished",AND(NOT(ISBLANK(Unique_Data[[#This Row],[Updated Action]])),Unique_Data[[#This Row],[Due date]]&gt;=TODAY()),"In Progress",Unique_Data[[#This Row],[Due date]]&lt;TODAY(),"Overdue")</f>
        <v>Finished</v>
      </c>
      <c r="AJ549" s="33"/>
    </row>
    <row r="550" spans="1:36">
      <c r="A550" s="11">
        <v>1200000285</v>
      </c>
      <c r="B550" s="11" t="s">
        <v>106</v>
      </c>
      <c r="C550" s="11" t="s">
        <v>16</v>
      </c>
      <c r="D550" s="12">
        <v>46234</v>
      </c>
      <c r="E550" s="11" t="s">
        <v>69</v>
      </c>
      <c r="F550"/>
      <c r="G550"/>
      <c r="H550" s="35" t="s">
        <v>452</v>
      </c>
      <c r="I550" s="71">
        <v>46233.435416666667</v>
      </c>
      <c r="J550" s="71">
        <v>46233.4375</v>
      </c>
      <c r="K550" s="11">
        <v>0.05</v>
      </c>
      <c r="L550" s="72">
        <v>46204</v>
      </c>
      <c r="M550" s="73">
        <f>_xlfn.ISOWEEKNUM(Unique_Data[[#This Row],[Created On]])</f>
        <v>31</v>
      </c>
      <c r="N550" s="73">
        <f>60*Unique_Data[[#This Row],[Downtime (hr.)]]</f>
        <v>3</v>
      </c>
      <c r="O550" s="73" t="str" cm="1">
        <f t="array" ref="O550">_xlfn.LET(
    _xlpm.text, LOWER(H550),
    _xlpm.keywords, Table2[Keyword],
    _xlpm.score,
        _xlfn.BYROW(_xlpm.keywords,
            _xlfn.LAMBDA(_xlpm.k,
                SUM(--ISNUMBER(SEARCH(_xlfn.TEXTSPLIT(LOWER(_xlpm.k)," "), _xlpm.text)))
            )
        ),
    _xlpm.bestMatch, _xlfn.XMATCH(MAX(_xlpm.score), _xlpm.score),
    IF(MAX(_xlpm.score)=0, "Other", INDEX(_xlpm.keywords, _xlpm.bestMatch))
)</f>
        <v>No Control</v>
      </c>
      <c r="P550" s="73" t="str">
        <f>IFERROR(INDEX(Table11[Failure Mode],MATCH(O550,Table11[Keyword],0)),"General Failure Mode")</f>
        <v>Control System Unavailable</v>
      </c>
      <c r="Q550" s="74" t="str">
        <f>IFERROR(INDEX(Table12[Failure Effect],MATCH(P550,Table12[Failure Mode],0)),"Operational performance degradation and need for maintenance review.")</f>
        <v>Loss of command response, unsafe operating condition, and immediate operational downtime.</v>
      </c>
      <c r="R550" s="73">
        <f>IFERROR(INDEX(Table13[Base Severity],MATCH(C550,Table13[Equipment Class],0)),6)</f>
        <v>8</v>
      </c>
      <c r="S550" s="73">
        <f>IFERROR(INDEX(Table2[Severity],MATCH(O550,Table2[Keyword],0)),0)</f>
        <v>6</v>
      </c>
      <c r="T550" s="73">
        <f>IFERROR(LOOKUP(N550,Table6[Minutes],Table6[Severity]),0)</f>
        <v>3</v>
      </c>
      <c r="U550" s="73">
        <f>MAX(ROUNDUP(AVERAGE(R550,T550),0),Unique_Data[[#This Row],[Keyword Severity]])</f>
        <v>6</v>
      </c>
      <c r="V550" s="73">
        <f>IFERROR(INDEX(Table5[Detectability],MATCH(O550,Table5[Keyword],0)),IFERROR(INDEX(Table13[Default Detectability],MATCH(C550,Table13[Equipment Class],0)),6))</f>
        <v>2</v>
      </c>
      <c r="W550" s="73">
        <f t="shared" si="32"/>
        <v>5</v>
      </c>
      <c r="X550" s="75">
        <f t="shared" si="33"/>
        <v>60</v>
      </c>
      <c r="Y550" s="74" t="str">
        <f>IFERROR(INDEX(Table10[Recommended Action],MATCH(O550,Table10[Keyword],0)),"Review failure &amp; perform RCA")</f>
        <v>Check control PLC, HMI comms, E-stop circuits; reload software if needed.</v>
      </c>
      <c r="Z550" s="11" t="s">
        <v>14281</v>
      </c>
      <c r="AA550" s="31" t="s">
        <v>14498</v>
      </c>
      <c r="AB550" s="31" t="s">
        <v>14498</v>
      </c>
      <c r="AC550" s="73" t="str">
        <f t="shared" si="34"/>
        <v>Low</v>
      </c>
      <c r="AD550" s="76">
        <v>46203</v>
      </c>
      <c r="AE550" s="75">
        <f>Unique_Data[[#This Row],[Severity (S)]]</f>
        <v>6</v>
      </c>
      <c r="AF550" s="75" cm="1">
        <f t="array" ref="AF55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50" s="75" cm="1">
        <f t="array" ref="AG55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50" s="75">
        <f t="shared" si="35"/>
        <v>60</v>
      </c>
      <c r="AI550" s="77" t="str" cm="1">
        <f t="array" aca="1" ref="AI550" ca="1">_xlfn.IFS(ISBLANK(Unique_Data[[#This Row],[Updated Action]]),"Open",NOT(ISBLANK(Unique_Data[[#This Row],[Updated Action]])),"Finished",AND(NOT(ISBLANK(Unique_Data[[#This Row],[Updated Action]])),Unique_Data[[#This Row],[Due date]]&gt;=TODAY()),"In Progress",Unique_Data[[#This Row],[Due date]]&lt;TODAY(),"Overdue")</f>
        <v>Finished</v>
      </c>
      <c r="AJ550" s="33"/>
    </row>
    <row r="551" spans="1:36">
      <c r="A551" s="11">
        <v>1300000363</v>
      </c>
      <c r="B551" s="11" t="s">
        <v>71</v>
      </c>
      <c r="C551" s="11" t="s">
        <v>16</v>
      </c>
      <c r="D551" s="12">
        <v>46234</v>
      </c>
      <c r="E551" s="11" t="s">
        <v>13</v>
      </c>
      <c r="F551"/>
      <c r="G551"/>
      <c r="H551" s="35" t="s">
        <v>453</v>
      </c>
      <c r="I551" s="71">
        <v>46234.147222222222</v>
      </c>
      <c r="J551" s="71">
        <v>46234.157638888886</v>
      </c>
      <c r="K551" s="11">
        <v>0.25</v>
      </c>
      <c r="L551" s="72">
        <v>46204</v>
      </c>
      <c r="M551" s="73">
        <f>_xlfn.ISOWEEKNUM(Unique_Data[[#This Row],[Created On]])</f>
        <v>31</v>
      </c>
      <c r="N551" s="73">
        <f>60*Unique_Data[[#This Row],[Downtime (hr.)]]</f>
        <v>15</v>
      </c>
      <c r="O551" s="73" t="str" cm="1">
        <f t="array" ref="O551">_xlfn.LET(
    _xlpm.text, LOWER(H551),
    _xlpm.keywords, Table2[Keyword],
    _xlpm.score,
        _xlfn.BYROW(_xlpm.keywords,
            _xlfn.LAMBDA(_xlpm.k,
                SUM(--ISNUMBER(SEARCH(_xlfn.TEXTSPLIT(LOWER(_xlpm.k)," "), _xlpm.text)))
            )
        ),
    _xlpm.bestMatch, _xlfn.XMATCH(MAX(_xlpm.score), _xlpm.score),
    IF(MAX(_xlpm.score)=0, "Other", INDEX(_xlpm.keywords, _xlpm.bestMatch))
)</f>
        <v>No Control</v>
      </c>
      <c r="P551" s="73" t="str">
        <f>IFERROR(INDEX(Table11[Failure Mode],MATCH(O551,Table11[Keyword],0)),"General Failure Mode")</f>
        <v>Control System Unavailable</v>
      </c>
      <c r="Q551" s="74" t="str">
        <f>IFERROR(INDEX(Table12[Failure Effect],MATCH(P551,Table12[Failure Mode],0)),"Operational performance degradation and need for maintenance review.")</f>
        <v>Loss of command response, unsafe operating condition, and immediate operational downtime.</v>
      </c>
      <c r="R551" s="73">
        <f>IFERROR(INDEX(Table13[Base Severity],MATCH(C551,Table13[Equipment Class],0)),6)</f>
        <v>8</v>
      </c>
      <c r="S551" s="73">
        <f>IFERROR(INDEX(Table2[Severity],MATCH(O551,Table2[Keyword],0)),0)</f>
        <v>6</v>
      </c>
      <c r="T551" s="73">
        <f>IFERROR(LOOKUP(N551,Table6[Minutes],Table6[Severity]),0)</f>
        <v>4</v>
      </c>
      <c r="U551" s="73">
        <f>MAX(ROUNDUP(AVERAGE(R551,T551),0),Unique_Data[[#This Row],[Keyword Severity]])</f>
        <v>6</v>
      </c>
      <c r="V551" s="73">
        <f>IFERROR(INDEX(Table5[Detectability],MATCH(O551,Table5[Keyword],0)),IFERROR(INDEX(Table13[Default Detectability],MATCH(C551,Table13[Equipment Class],0)),6))</f>
        <v>2</v>
      </c>
      <c r="W551" s="73">
        <f t="shared" si="32"/>
        <v>2</v>
      </c>
      <c r="X551" s="75">
        <f t="shared" si="33"/>
        <v>24</v>
      </c>
      <c r="Y551" s="74" t="str">
        <f>IFERROR(INDEX(Table10[Recommended Action],MATCH(O551,Table10[Keyword],0)),"Review failure &amp; perform RCA")</f>
        <v>Check control PLC, HMI comms, E-stop circuits; reload software if needed.</v>
      </c>
      <c r="Z551" s="11" t="s">
        <v>14271</v>
      </c>
      <c r="AC551" s="73" t="str">
        <f t="shared" si="34"/>
        <v>Low</v>
      </c>
      <c r="AD551" s="76"/>
      <c r="AE551" s="75">
        <f>Unique_Data[[#This Row],[Severity (S)]]</f>
        <v>6</v>
      </c>
      <c r="AF551" s="75" cm="1">
        <f t="array" ref="AF55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51" s="75" cm="1">
        <f t="array" ref="AG55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51" s="75">
        <f t="shared" si="35"/>
        <v>24</v>
      </c>
      <c r="AI551" s="77" t="str" cm="1">
        <f t="array" aca="1" ref="AI551" ca="1">_xlfn.IFS(ISBLANK(Unique_Data[[#This Row],[Updated Action]]),"Open",NOT(ISBLANK(Unique_Data[[#This Row],[Updated Action]])),"Finished",AND(NOT(ISBLANK(Unique_Data[[#This Row],[Updated Action]])),Unique_Data[[#This Row],[Due date]]&gt;=TODAY()),"In Progress",Unique_Data[[#This Row],[Due date]]&lt;TODAY(),"Overdue")</f>
        <v>Open</v>
      </c>
      <c r="AJ551" s="33"/>
    </row>
    <row r="552" spans="1:36">
      <c r="A552" s="11">
        <v>1300000364</v>
      </c>
      <c r="B552" s="11" t="s">
        <v>133</v>
      </c>
      <c r="C552" s="11" t="s">
        <v>134</v>
      </c>
      <c r="D552" s="12">
        <v>46234</v>
      </c>
      <c r="E552" s="11" t="s">
        <v>13</v>
      </c>
      <c r="F552"/>
      <c r="G552"/>
      <c r="H552" s="35" t="s">
        <v>454</v>
      </c>
      <c r="I552" s="71">
        <v>46234.293055555558</v>
      </c>
      <c r="J552" s="71">
        <v>46234.298611111109</v>
      </c>
      <c r="K552" s="11">
        <v>0.13</v>
      </c>
      <c r="L552" s="72">
        <v>46204</v>
      </c>
      <c r="M552" s="73">
        <f>_xlfn.ISOWEEKNUM(Unique_Data[[#This Row],[Created On]])</f>
        <v>31</v>
      </c>
      <c r="N552" s="73">
        <f>60*Unique_Data[[#This Row],[Downtime (hr.)]]</f>
        <v>7.8000000000000007</v>
      </c>
      <c r="O552" s="73" t="str" cm="1">
        <f t="array" ref="O552">_xlfn.LET(
    _xlpm.text, LOWER(H552),
    _xlpm.keywords, Table2[Keyword],
    _xlpm.score,
        _xlfn.BYROW(_xlpm.keywords,
            _xlfn.LAMBDA(_xlpm.k,
                SUM(--ISNUMBER(SEARCH(_xlfn.TEXTSPLIT(LOWER(_xlpm.k)," "), _xlpm.text)))
            )
        ),
    _xlpm.bestMatch, _xlfn.XMATCH(MAX(_xlpm.score), _xlpm.score),
    IF(MAX(_xlpm.score)=0, "Other", INDEX(_xlpm.keywords, _xlpm.bestMatch))
)</f>
        <v>Other</v>
      </c>
      <c r="P552" s="73" t="str">
        <f>IFERROR(INDEX(Table11[Failure Mode],MATCH(O552,Table11[Keyword],0)),"General Failure Mode")</f>
        <v>General Failure Mode</v>
      </c>
      <c r="Q552" s="74" t="str">
        <f>IFERROR(INDEX(Table12[Failure Effect],MATCH(P552,Table12[Failure Mode],0)),"Operational performance degradation and need for maintenance review.")</f>
        <v>Operational performance degradation and need for maintenance review.</v>
      </c>
      <c r="R552" s="73">
        <f>IFERROR(INDEX(Table13[Base Severity],MATCH(C552,Table13[Equipment Class],0)),6)</f>
        <v>7</v>
      </c>
      <c r="S552" s="73">
        <f>IFERROR(INDEX(Table2[Severity],MATCH(O552,Table2[Keyword],0)),0)</f>
        <v>0</v>
      </c>
      <c r="T552" s="73">
        <f>IFERROR(LOOKUP(N552,Table6[Minutes],Table6[Severity]),0)</f>
        <v>3</v>
      </c>
      <c r="U552" s="73">
        <f>MAX(ROUNDUP(AVERAGE(R552,T552),0),Unique_Data[[#This Row],[Keyword Severity]])</f>
        <v>5</v>
      </c>
      <c r="V552" s="73">
        <f>IFERROR(INDEX(Table5[Detectability],MATCH(O552,Table5[Keyword],0)),IFERROR(INDEX(Table13[Default Detectability],MATCH(C552,Table13[Equipment Class],0)),6))</f>
        <v>6</v>
      </c>
      <c r="W552" s="73">
        <f t="shared" si="32"/>
        <v>3</v>
      </c>
      <c r="X552" s="75">
        <f t="shared" si="33"/>
        <v>90</v>
      </c>
      <c r="Y552" s="74" t="str">
        <f>IFERROR(INDEX(Table10[Recommended Action],MATCH(O552,Table10[Keyword],0)),"Review failure &amp; perform RCA")</f>
        <v>Review failure &amp; perform RCA</v>
      </c>
      <c r="Z552" s="11" t="s">
        <v>14271</v>
      </c>
      <c r="AA552" s="31" t="s">
        <v>14362</v>
      </c>
      <c r="AB552" s="31" t="s">
        <v>14461</v>
      </c>
      <c r="AC552" s="73" t="str">
        <f t="shared" si="34"/>
        <v>Low</v>
      </c>
      <c r="AD552" s="76">
        <v>46023</v>
      </c>
      <c r="AE552" s="75">
        <f>Unique_Data[[#This Row],[Severity (S)]]</f>
        <v>5</v>
      </c>
      <c r="AF552" s="75" cm="1">
        <f t="array" ref="AF55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52" s="75" cm="1">
        <f t="array" ref="AG55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52" s="75">
        <f t="shared" si="35"/>
        <v>50</v>
      </c>
      <c r="AI552" s="77" t="str" cm="1">
        <f t="array" aca="1" ref="AI552" ca="1">_xlfn.IFS(ISBLANK(Unique_Data[[#This Row],[Updated Action]]),"Open",NOT(ISBLANK(Unique_Data[[#This Row],[Updated Action]])),"Finished",AND(NOT(ISBLANK(Unique_Data[[#This Row],[Updated Action]])),Unique_Data[[#This Row],[Due date]]&gt;=TODAY()),"In Progress",Unique_Data[[#This Row],[Due date]]&lt;TODAY(),"Overdue")</f>
        <v>Finished</v>
      </c>
      <c r="AJ552" s="33"/>
    </row>
    <row r="553" spans="1:36">
      <c r="A553" s="11">
        <v>1300000365</v>
      </c>
      <c r="B553" s="11" t="s">
        <v>61</v>
      </c>
      <c r="C553" s="11" t="s">
        <v>12</v>
      </c>
      <c r="D553" s="12">
        <v>46234</v>
      </c>
      <c r="E553" s="11" t="s">
        <v>13</v>
      </c>
      <c r="F553"/>
      <c r="G553"/>
      <c r="H553" s="35" t="s">
        <v>455</v>
      </c>
      <c r="I553" s="71">
        <v>46234.580555555556</v>
      </c>
      <c r="J553" s="71">
        <v>46234.584722222222</v>
      </c>
      <c r="K553" s="11">
        <v>0.1</v>
      </c>
      <c r="L553" s="72">
        <v>46204</v>
      </c>
      <c r="M553" s="73">
        <f>_xlfn.ISOWEEKNUM(Unique_Data[[#This Row],[Created On]])</f>
        <v>31</v>
      </c>
      <c r="N553" s="73">
        <f>60*Unique_Data[[#This Row],[Downtime (hr.)]]</f>
        <v>6</v>
      </c>
      <c r="O553" s="73" t="str" cm="1">
        <f t="array" ref="O553">_xlfn.LET(
    _xlpm.text, LOWER(H553),
    _xlpm.keywords, Table2[Keyword],
    _xlpm.score,
        _xlfn.BYROW(_xlpm.keywords,
            _xlfn.LAMBDA(_xlpm.k,
                SUM(--ISNUMBER(SEARCH(_xlfn.TEXTSPLIT(LOWER(_xlpm.k)," "), _xlpm.text)))
            )
        ),
    _xlpm.bestMatch, _xlfn.XMATCH(MAX(_xlpm.score), _xlpm.score),
    IF(MAX(_xlpm.score)=0, "Other", INDEX(_xlpm.keywords, _xlpm.bestMatch))
)</f>
        <v>Spreader</v>
      </c>
      <c r="P553" s="73" t="str">
        <f>IFERROR(INDEX(Table11[Failure Mode],MATCH(O553,Table11[Keyword],0)),"General Failure Mode")</f>
        <v>Spreader System Fault</v>
      </c>
      <c r="Q553" s="74" t="str">
        <f>IFERROR(INDEX(Table12[Failure Effect],MATCH(P553,Table12[Failure Mode],0)),"Operational performance degradation and need for maintenance review.")</f>
        <v>Inability to lock/unlock or position spreader correctly, creating handling disruption and safety exposure.</v>
      </c>
      <c r="R553" s="73">
        <f>IFERROR(INDEX(Table13[Base Severity],MATCH(C553,Table13[Equipment Class],0)),6)</f>
        <v>9</v>
      </c>
      <c r="S553" s="73">
        <f>IFERROR(INDEX(Table2[Severity],MATCH(O553,Table2[Keyword],0)),0)</f>
        <v>6</v>
      </c>
      <c r="T553" s="73">
        <f>IFERROR(LOOKUP(N553,Table6[Minutes],Table6[Severity]),0)</f>
        <v>3</v>
      </c>
      <c r="U553" s="73">
        <f>MAX(ROUNDUP(AVERAGE(R553,T553),0),Unique_Data[[#This Row],[Keyword Severity]])</f>
        <v>6</v>
      </c>
      <c r="V553" s="73">
        <f>IFERROR(INDEX(Table5[Detectability],MATCH(O553,Table5[Keyword],0)),IFERROR(INDEX(Table13[Default Detectability],MATCH(C553,Table13[Equipment Class],0)),6))</f>
        <v>2</v>
      </c>
      <c r="W553" s="73">
        <f t="shared" si="32"/>
        <v>2</v>
      </c>
      <c r="X553" s="75">
        <f t="shared" si="33"/>
        <v>24</v>
      </c>
      <c r="Y553" s="74" t="str">
        <f>IFERROR(INDEX(Table10[Recommended Action],MATCH(O553,Table10[Keyword],0)),"Review failure &amp; perform RCA")</f>
        <v>Inspect twistlocks, hydraulics and sensors; recalibrate spreader controller.</v>
      </c>
      <c r="Z553" s="11" t="s">
        <v>14271</v>
      </c>
      <c r="AA553" s="31" t="s">
        <v>14727</v>
      </c>
      <c r="AB553" s="31" t="s">
        <v>14728</v>
      </c>
      <c r="AC553" s="73" t="str">
        <f t="shared" si="34"/>
        <v>Low</v>
      </c>
      <c r="AD553" s="76">
        <v>46264</v>
      </c>
      <c r="AE553" s="75">
        <f>Unique_Data[[#This Row],[Severity (S)]]</f>
        <v>6</v>
      </c>
      <c r="AF553" s="75" cm="1">
        <f t="array" ref="AF55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53" s="75" cm="1">
        <f t="array" ref="AG55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53" s="75">
        <f t="shared" si="35"/>
        <v>24</v>
      </c>
      <c r="AI553" s="77" t="str" cm="1">
        <f t="array" aca="1" ref="AI553" ca="1">_xlfn.IFS(ISBLANK(Unique_Data[[#This Row],[Updated Action]]),"Open",NOT(ISBLANK(Unique_Data[[#This Row],[Updated Action]])),"Finished",AND(NOT(ISBLANK(Unique_Data[[#This Row],[Updated Action]])),Unique_Data[[#This Row],[Due date]]&gt;=TODAY()),"In Progress",Unique_Data[[#This Row],[Due date]]&lt;TODAY(),"Overdue")</f>
        <v>Finished</v>
      </c>
      <c r="AJ553" s="33"/>
    </row>
    <row r="554" spans="1:36">
      <c r="A554" s="11">
        <v>1200000287</v>
      </c>
      <c r="B554" s="11" t="s">
        <v>97</v>
      </c>
      <c r="C554" s="11" t="s">
        <v>16</v>
      </c>
      <c r="D554" s="12">
        <v>46235</v>
      </c>
      <c r="E554" s="11" t="s">
        <v>69</v>
      </c>
      <c r="F554"/>
      <c r="G554"/>
      <c r="H554" s="35" t="s">
        <v>456</v>
      </c>
      <c r="I554" s="71">
        <v>46233.831944444442</v>
      </c>
      <c r="J554" s="71">
        <v>46233.861805555556</v>
      </c>
      <c r="K554" s="11">
        <v>0.72</v>
      </c>
      <c r="L554" s="72">
        <v>46235</v>
      </c>
      <c r="M554" s="73">
        <f>_xlfn.ISOWEEKNUM(Unique_Data[[#This Row],[Created On]])</f>
        <v>31</v>
      </c>
      <c r="N554" s="73">
        <f>60*Unique_Data[[#This Row],[Downtime (hr.)]]</f>
        <v>43.199999999999996</v>
      </c>
      <c r="O554" s="73" t="str" cm="1">
        <f t="array" ref="O554">_xlfn.LET(
    _xlpm.text, LOWER(H554),
    _xlpm.keywords, Table2[Keyword],
    _xlpm.score,
        _xlfn.BYROW(_xlpm.keywords,
            _xlfn.LAMBDA(_xlpm.k,
                SUM(--ISNUMBER(SEARCH(_xlfn.TEXTSPLIT(LOWER(_xlpm.k)," "), _xlpm.text)))
            )
        ),
    _xlpm.bestMatch, _xlfn.XMATCH(MAX(_xlpm.score), _xlpm.score),
    IF(MAX(_xlpm.score)=0, "Other", INDEX(_xlpm.keywords, _xlpm.bestMatch))
)</f>
        <v>Steering</v>
      </c>
      <c r="P554" s="73" t="str">
        <f>IFERROR(INDEX(Table11[Failure Mode],MATCH(O554,Table11[Keyword],0)),"General Failure Mode")</f>
        <v>Steering System Fault</v>
      </c>
      <c r="Q554" s="74" t="str">
        <f>IFERROR(INDEX(Table12[Failure Effect],MATCH(P554,Table12[Failure Mode],0)),"Operational performance degradation and need for maintenance review.")</f>
        <v>Poor maneuverability, travel misalignment, safety risk, and operational delay.</v>
      </c>
      <c r="R554" s="73">
        <f>IFERROR(INDEX(Table13[Base Severity],MATCH(C554,Table13[Equipment Class],0)),6)</f>
        <v>8</v>
      </c>
      <c r="S554" s="73">
        <f>IFERROR(INDEX(Table2[Severity],MATCH(O554,Table2[Keyword],0)),0)</f>
        <v>6</v>
      </c>
      <c r="T554" s="73">
        <f>IFERROR(LOOKUP(N554,Table6[Minutes],Table6[Severity]),0)</f>
        <v>5</v>
      </c>
      <c r="U554" s="73">
        <f>MAX(ROUNDUP(AVERAGE(R554,T554),0),Unique_Data[[#This Row],[Keyword Severity]])</f>
        <v>7</v>
      </c>
      <c r="V554" s="73">
        <f>IFERROR(INDEX(Table5[Detectability],MATCH(O554,Table5[Keyword],0)),IFERROR(INDEX(Table13[Default Detectability],MATCH(C554,Table13[Equipment Class],0)),6))</f>
        <v>2</v>
      </c>
      <c r="W554" s="73">
        <f t="shared" si="32"/>
        <v>6</v>
      </c>
      <c r="X554" s="75">
        <f t="shared" si="33"/>
        <v>84</v>
      </c>
      <c r="Y554" s="74" t="str">
        <f>IFERROR(INDEX(Table10[Recommended Action],MATCH(O554,Table10[Keyword],0)),"Review failure &amp; perform RCA")</f>
        <v>Calibrate auto-steering; inspect linkages/sensors; realign wheels.</v>
      </c>
      <c r="Z554" s="11" t="s">
        <v>14281</v>
      </c>
      <c r="AC554" s="73" t="str">
        <f t="shared" si="34"/>
        <v>Low</v>
      </c>
      <c r="AD554" s="76">
        <v>46023</v>
      </c>
      <c r="AE554" s="75">
        <f>Unique_Data[[#This Row],[Severity (S)]]</f>
        <v>7</v>
      </c>
      <c r="AF554" s="75" cm="1">
        <f t="array" ref="AF55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54" s="75" cm="1">
        <f t="array" ref="AG55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554" s="75">
        <f t="shared" si="35"/>
        <v>84</v>
      </c>
      <c r="AI554" s="77" t="str" cm="1">
        <f t="array" aca="1" ref="AI554" ca="1">_xlfn.IFS(ISBLANK(Unique_Data[[#This Row],[Updated Action]]),"Open",NOT(ISBLANK(Unique_Data[[#This Row],[Updated Action]])),"Finished",AND(NOT(ISBLANK(Unique_Data[[#This Row],[Updated Action]])),Unique_Data[[#This Row],[Due date]]&gt;=TODAY()),"In Progress",Unique_Data[[#This Row],[Due date]]&lt;TODAY(),"Overdue")</f>
        <v>Open</v>
      </c>
      <c r="AJ554" s="33"/>
    </row>
    <row r="555" spans="1:36">
      <c r="A555" s="11">
        <v>1300000366</v>
      </c>
      <c r="B555" s="11" t="s">
        <v>27</v>
      </c>
      <c r="C555" s="11" t="s">
        <v>12</v>
      </c>
      <c r="D555" s="12">
        <v>46235</v>
      </c>
      <c r="E555" s="11" t="s">
        <v>13</v>
      </c>
      <c r="F555"/>
      <c r="G555"/>
      <c r="H555" s="35" t="s">
        <v>457</v>
      </c>
      <c r="I555" s="71">
        <v>46233.974305555559</v>
      </c>
      <c r="J555" s="71">
        <v>46233.976388888892</v>
      </c>
      <c r="K555" s="11">
        <v>0.05</v>
      </c>
      <c r="L555" s="72">
        <v>46235</v>
      </c>
      <c r="M555" s="73">
        <f>_xlfn.ISOWEEKNUM(Unique_Data[[#This Row],[Created On]])</f>
        <v>31</v>
      </c>
      <c r="N555" s="73">
        <f>60*Unique_Data[[#This Row],[Downtime (hr.)]]</f>
        <v>3</v>
      </c>
      <c r="O555" s="73" t="str" cm="1">
        <f t="array" ref="O555">_xlfn.LET(
    _xlpm.text, LOWER(H555),
    _xlpm.keywords, Table2[Keyword],
    _xlpm.score,
        _xlfn.BYROW(_xlpm.keywords,
            _xlfn.LAMBDA(_xlpm.k,
                SUM(--ISNUMBER(SEARCH(_xlfn.TEXTSPLIT(LOWER(_xlpm.k)," "), _xlpm.text)))
            )
        ),
    _xlpm.bestMatch, _xlfn.XMATCH(MAX(_xlpm.score), _xlpm.score),
    IF(MAX(_xlpm.score)=0, "Other", INDEX(_xlpm.keywords, _xlpm.bestMatch))
)</f>
        <v>Other</v>
      </c>
      <c r="P555" s="73" t="str">
        <f>IFERROR(INDEX(Table11[Failure Mode],MATCH(O555,Table11[Keyword],0)),"General Failure Mode")</f>
        <v>General Failure Mode</v>
      </c>
      <c r="Q555" s="74" t="str">
        <f>IFERROR(INDEX(Table12[Failure Effect],MATCH(P555,Table12[Failure Mode],0)),"Operational performance degradation and need for maintenance review.")</f>
        <v>Operational performance degradation and need for maintenance review.</v>
      </c>
      <c r="R555" s="73">
        <f>IFERROR(INDEX(Table13[Base Severity],MATCH(C555,Table13[Equipment Class],0)),6)</f>
        <v>9</v>
      </c>
      <c r="S555" s="73">
        <f>IFERROR(INDEX(Table2[Severity],MATCH(O555,Table2[Keyword],0)),0)</f>
        <v>0</v>
      </c>
      <c r="T555" s="73">
        <f>IFERROR(LOOKUP(N555,Table6[Minutes],Table6[Severity]),0)</f>
        <v>3</v>
      </c>
      <c r="U555" s="73">
        <f>MAX(ROUNDUP(AVERAGE(R555,T555),0),Unique_Data[[#This Row],[Keyword Severity]])</f>
        <v>6</v>
      </c>
      <c r="V555" s="73">
        <f>IFERROR(INDEX(Table5[Detectability],MATCH(O555,Table5[Keyword],0)),IFERROR(INDEX(Table13[Default Detectability],MATCH(C555,Table13[Equipment Class],0)),6))</f>
        <v>4</v>
      </c>
      <c r="W555" s="73">
        <f t="shared" si="32"/>
        <v>5</v>
      </c>
      <c r="X555" s="75">
        <f t="shared" si="33"/>
        <v>120</v>
      </c>
      <c r="Y555" s="74" t="str">
        <f>IFERROR(INDEX(Table10[Recommended Action],MATCH(O555,Table10[Keyword],0)),"Review failure &amp; perform RCA")</f>
        <v>Review failure &amp; perform RCA</v>
      </c>
      <c r="Z555" s="11" t="s">
        <v>14271</v>
      </c>
      <c r="AA555" s="31" t="s">
        <v>14574</v>
      </c>
      <c r="AB555" s="31" t="s">
        <v>14588</v>
      </c>
      <c r="AC555" s="73" t="str">
        <f t="shared" si="34"/>
        <v>Medium</v>
      </c>
      <c r="AD555" s="76">
        <v>45995</v>
      </c>
      <c r="AE555" s="75">
        <f>Unique_Data[[#This Row],[Severity (S)]]</f>
        <v>6</v>
      </c>
      <c r="AF555" s="75" cm="1">
        <f t="array" ref="AF55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55" s="75" cm="1">
        <f t="array" ref="AG55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55" s="75">
        <f t="shared" si="35"/>
        <v>72</v>
      </c>
      <c r="AI555" s="77" t="str" cm="1">
        <f t="array" aca="1" ref="AI555" ca="1">_xlfn.IFS(ISBLANK(Unique_Data[[#This Row],[Updated Action]]),"Open",NOT(ISBLANK(Unique_Data[[#This Row],[Updated Action]])),"Finished",AND(NOT(ISBLANK(Unique_Data[[#This Row],[Updated Action]])),Unique_Data[[#This Row],[Due date]]&gt;=TODAY()),"In Progress",Unique_Data[[#This Row],[Due date]]&lt;TODAY(),"Overdue")</f>
        <v>Finished</v>
      </c>
      <c r="AJ555" s="33"/>
    </row>
    <row r="556" spans="1:36">
      <c r="A556" s="11">
        <v>1300000367</v>
      </c>
      <c r="B556" s="11" t="s">
        <v>18</v>
      </c>
      <c r="C556" s="11" t="s">
        <v>12</v>
      </c>
      <c r="D556" s="12">
        <v>46235</v>
      </c>
      <c r="E556" s="11" t="s">
        <v>13</v>
      </c>
      <c r="F556"/>
      <c r="G556"/>
      <c r="H556" s="35" t="s">
        <v>458</v>
      </c>
      <c r="I556" s="71">
        <v>46235.003472222219</v>
      </c>
      <c r="J556" s="71">
        <v>46235.012499999997</v>
      </c>
      <c r="K556" s="11">
        <v>0.22</v>
      </c>
      <c r="L556" s="72">
        <v>46235</v>
      </c>
      <c r="M556" s="73">
        <f>_xlfn.ISOWEEKNUM(Unique_Data[[#This Row],[Created On]])</f>
        <v>31</v>
      </c>
      <c r="N556" s="73">
        <f>60*Unique_Data[[#This Row],[Downtime (hr.)]]</f>
        <v>13.2</v>
      </c>
      <c r="O556" s="73" t="str" cm="1">
        <f t="array" ref="O556">_xlfn.LET(
    _xlpm.text, LOWER(H556),
    _xlpm.keywords, Table2[Keyword],
    _xlpm.score,
        _xlfn.BYROW(_xlpm.keywords,
            _xlfn.LAMBDA(_xlpm.k,
                SUM(--ISNUMBER(SEARCH(_xlfn.TEXTSPLIT(LOWER(_xlpm.k)," "), _xlpm.text)))
            )
        ),
    _xlpm.bestMatch, _xlfn.XMATCH(MAX(_xlpm.score), _xlpm.score),
    IF(MAX(_xlpm.score)=0, "Other", INDEX(_xlpm.keywords, _xlpm.bestMatch))
)</f>
        <v>No Trolley</v>
      </c>
      <c r="P556" s="73" t="str">
        <f>IFERROR(INDEX(Table11[Failure Mode],MATCH(O556,Table11[Keyword],0)),"General Failure Mode")</f>
        <v>Trolley Motion Failure</v>
      </c>
      <c r="Q556" s="74" t="str">
        <f>IFERROR(INDEX(Table12[Failure Effect],MATCH(P556,Table12[Failure Mode],0)),"Operational performance degradation and need for maintenance review.")</f>
        <v>Inability to position spreader correctly, cycle interruption, and handling delay.</v>
      </c>
      <c r="R556" s="73">
        <f>IFERROR(INDEX(Table13[Base Severity],MATCH(C556,Table13[Equipment Class],0)),6)</f>
        <v>9</v>
      </c>
      <c r="S556" s="73">
        <f>IFERROR(INDEX(Table2[Severity],MATCH(O556,Table2[Keyword],0)),0)</f>
        <v>6</v>
      </c>
      <c r="T556" s="73">
        <f>IFERROR(LOOKUP(N556,Table6[Minutes],Table6[Severity]),0)</f>
        <v>4</v>
      </c>
      <c r="U556" s="73">
        <f>MAX(ROUNDUP(AVERAGE(R556,T556),0),Unique_Data[[#This Row],[Keyword Severity]])</f>
        <v>7</v>
      </c>
      <c r="V556" s="73">
        <f>IFERROR(INDEX(Table5[Detectability],MATCH(O556,Table5[Keyword],0)),IFERROR(INDEX(Table13[Default Detectability],MATCH(C556,Table13[Equipment Class],0)),6))</f>
        <v>3</v>
      </c>
      <c r="W556" s="73">
        <f t="shared" si="32"/>
        <v>2</v>
      </c>
      <c r="X556" s="75">
        <f t="shared" si="33"/>
        <v>42</v>
      </c>
      <c r="Y556" s="74" t="str">
        <f>IFERROR(INDEX(Table10[Recommended Action],MATCH(O556,Table10[Keyword],0)),"Review failure &amp; perform RCA")</f>
        <v>Inspect trolley drives, cable reels and limit switches; test trolley inverter.</v>
      </c>
      <c r="Z556" s="11" t="s">
        <v>14271</v>
      </c>
      <c r="AA556" s="31" t="s">
        <v>14729</v>
      </c>
      <c r="AB556" s="31" t="s">
        <v>14730</v>
      </c>
      <c r="AC556" s="73" t="str">
        <f t="shared" si="34"/>
        <v>Low</v>
      </c>
      <c r="AD556" s="76">
        <v>46203</v>
      </c>
      <c r="AE556" s="75">
        <f>Unique_Data[[#This Row],[Severity (S)]]</f>
        <v>7</v>
      </c>
      <c r="AF556" s="75" cm="1">
        <f t="array" ref="AF55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56" s="75" cm="1">
        <f t="array" ref="AG55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56" s="75">
        <f t="shared" si="35"/>
        <v>7</v>
      </c>
      <c r="AI556" s="77" t="str" cm="1">
        <f t="array" aca="1" ref="AI556" ca="1">_xlfn.IFS(ISBLANK(Unique_Data[[#This Row],[Updated Action]]),"Open",NOT(ISBLANK(Unique_Data[[#This Row],[Updated Action]])),"Finished",AND(NOT(ISBLANK(Unique_Data[[#This Row],[Updated Action]])),Unique_Data[[#This Row],[Due date]]&gt;=TODAY()),"In Progress",Unique_Data[[#This Row],[Due date]]&lt;TODAY(),"Overdue")</f>
        <v>Finished</v>
      </c>
      <c r="AJ556" s="33"/>
    </row>
    <row r="557" spans="1:36">
      <c r="A557" s="11">
        <v>1200000288</v>
      </c>
      <c r="B557" s="11" t="s">
        <v>15</v>
      </c>
      <c r="C557" s="11" t="s">
        <v>16</v>
      </c>
      <c r="D557" s="12">
        <v>46235</v>
      </c>
      <c r="E557" s="11" t="s">
        <v>69</v>
      </c>
      <c r="F557"/>
      <c r="G557"/>
      <c r="H557" s="35" t="s">
        <v>459</v>
      </c>
      <c r="I557" s="71">
        <v>46235.111805555556</v>
      </c>
      <c r="J557" s="71">
        <v>46235.119444444441</v>
      </c>
      <c r="K557" s="11">
        <v>0.18</v>
      </c>
      <c r="L557" s="72">
        <v>46235</v>
      </c>
      <c r="M557" s="73">
        <f>_xlfn.ISOWEEKNUM(Unique_Data[[#This Row],[Created On]])</f>
        <v>31</v>
      </c>
      <c r="N557" s="73">
        <f>60*Unique_Data[[#This Row],[Downtime (hr.)]]</f>
        <v>10.799999999999999</v>
      </c>
      <c r="O557" s="73" t="str" cm="1">
        <f t="array" ref="O557">_xlfn.LET(
    _xlpm.text, LOWER(H557),
    _xlpm.keywords, Table2[Keyword],
    _xlpm.score,
        _xlfn.BYROW(_xlpm.keywords,
            _xlfn.LAMBDA(_xlpm.k,
                SUM(--ISNUMBER(SEARCH(_xlfn.TEXTSPLIT(LOWER(_xlpm.k)," "), _xlpm.text)))
            )
        ),
    _xlpm.bestMatch, _xlfn.XMATCH(MAX(_xlpm.score), _xlpm.score),
    IF(MAX(_xlpm.score)=0, "Other", INDEX(_xlpm.keywords, _xlpm.bestMatch))
)</f>
        <v>Other</v>
      </c>
      <c r="P557" s="73" t="str">
        <f>IFERROR(INDEX(Table11[Failure Mode],MATCH(O557,Table11[Keyword],0)),"General Failure Mode")</f>
        <v>General Failure Mode</v>
      </c>
      <c r="Q557" s="74" t="str">
        <f>IFERROR(INDEX(Table12[Failure Effect],MATCH(P557,Table12[Failure Mode],0)),"Operational performance degradation and need for maintenance review.")</f>
        <v>Operational performance degradation and need for maintenance review.</v>
      </c>
      <c r="R557" s="73">
        <f>IFERROR(INDEX(Table13[Base Severity],MATCH(C557,Table13[Equipment Class],0)),6)</f>
        <v>8</v>
      </c>
      <c r="S557" s="73">
        <f>IFERROR(INDEX(Table2[Severity],MATCH(O557,Table2[Keyword],0)),0)</f>
        <v>0</v>
      </c>
      <c r="T557" s="73">
        <f>IFERROR(LOOKUP(N557,Table6[Minutes],Table6[Severity]),0)</f>
        <v>4</v>
      </c>
      <c r="U557" s="73">
        <f>MAX(ROUNDUP(AVERAGE(R557,T557),0),Unique_Data[[#This Row],[Keyword Severity]])</f>
        <v>6</v>
      </c>
      <c r="V557" s="73">
        <f>IFERROR(INDEX(Table5[Detectability],MATCH(O557,Table5[Keyword],0)),IFERROR(INDEX(Table13[Default Detectability],MATCH(C557,Table13[Equipment Class],0)),6))</f>
        <v>5</v>
      </c>
      <c r="W557" s="73">
        <f t="shared" si="32"/>
        <v>9</v>
      </c>
      <c r="X557" s="75">
        <f t="shared" si="33"/>
        <v>270</v>
      </c>
      <c r="Y557" s="74" t="str">
        <f>IFERROR(INDEX(Table10[Recommended Action],MATCH(O557,Table10[Keyword],0)),"Review failure &amp; perform RCA")</f>
        <v>Review failure &amp; perform RCA</v>
      </c>
      <c r="Z557" s="11" t="s">
        <v>14271</v>
      </c>
      <c r="AA557" s="31" t="s">
        <v>14731</v>
      </c>
      <c r="AB557" s="31" t="s">
        <v>14732</v>
      </c>
      <c r="AC557" s="73" t="str">
        <f t="shared" si="34"/>
        <v>High</v>
      </c>
      <c r="AD557" s="76">
        <v>46023</v>
      </c>
      <c r="AE557" s="75">
        <f>Unique_Data[[#This Row],[Severity (S)]]</f>
        <v>6</v>
      </c>
      <c r="AF557" s="75" cm="1">
        <f t="array" ref="AF55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57" s="75" cm="1">
        <f t="array" ref="AG55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557" s="75">
        <f t="shared" si="35"/>
        <v>192</v>
      </c>
      <c r="AI557" s="77" t="str" cm="1">
        <f t="array" aca="1" ref="AI557" ca="1">_xlfn.IFS(ISBLANK(Unique_Data[[#This Row],[Updated Action]]),"Open",NOT(ISBLANK(Unique_Data[[#This Row],[Updated Action]])),"Finished",AND(NOT(ISBLANK(Unique_Data[[#This Row],[Updated Action]])),Unique_Data[[#This Row],[Due date]]&gt;=TODAY()),"In Progress",Unique_Data[[#This Row],[Due date]]&lt;TODAY(),"Overdue")</f>
        <v>Finished</v>
      </c>
      <c r="AJ557" s="33"/>
    </row>
    <row r="558" spans="1:36">
      <c r="A558" s="11">
        <v>1200000289</v>
      </c>
      <c r="B558" s="11" t="s">
        <v>66</v>
      </c>
      <c r="C558" s="11" t="s">
        <v>16</v>
      </c>
      <c r="D558" s="12">
        <v>46235</v>
      </c>
      <c r="E558" s="11" t="s">
        <v>69</v>
      </c>
      <c r="F558"/>
      <c r="G558"/>
      <c r="H558" s="35" t="s">
        <v>118</v>
      </c>
      <c r="I558" s="71">
        <v>46235.246527777781</v>
      </c>
      <c r="J558" s="71">
        <v>46235.256944444445</v>
      </c>
      <c r="K558" s="11">
        <v>0.25</v>
      </c>
      <c r="L558" s="72">
        <v>46235</v>
      </c>
      <c r="M558" s="73">
        <f>_xlfn.ISOWEEKNUM(Unique_Data[[#This Row],[Created On]])</f>
        <v>31</v>
      </c>
      <c r="N558" s="73">
        <f>60*Unique_Data[[#This Row],[Downtime (hr.)]]</f>
        <v>15</v>
      </c>
      <c r="O558" s="73" t="str" cm="1">
        <f t="array" ref="O558">_xlfn.LET(
    _xlpm.text, LOWER(H558),
    _xlpm.keywords, Table2[Keyword],
    _xlpm.score,
        _xlfn.BYROW(_xlpm.keywords,
            _xlfn.LAMBDA(_xlpm.k,
                SUM(--ISNUMBER(SEARCH(_xlfn.TEXTSPLIT(LOWER(_xlpm.k)," "), _xlpm.text)))
            )
        ),
    _xlpm.bestMatch, _xlfn.XMATCH(MAX(_xlpm.score), _xlpm.score),
    IF(MAX(_xlpm.score)=0, "Other", INDEX(_xlpm.keywords, _xlpm.bestMatch))
)</f>
        <v>No Hoist</v>
      </c>
      <c r="P558" s="73" t="str">
        <f>IFERROR(INDEX(Table11[Failure Mode],MATCH(O558,Table11[Keyword],0)),"General Failure Mode")</f>
        <v>Hoist Motion Failure</v>
      </c>
      <c r="Q558" s="74" t="str">
        <f>IFERROR(INDEX(Table12[Failure Effect],MATCH(P558,Table12[Failure Mode],0)),"Operational performance degradation and need for maintenance review.")</f>
        <v>Unable to lift/lower load, container handling interruption, and berth or yard productivity loss.</v>
      </c>
      <c r="R558" s="73">
        <f>IFERROR(INDEX(Table13[Base Severity],MATCH(C558,Table13[Equipment Class],0)),6)</f>
        <v>8</v>
      </c>
      <c r="S558" s="73">
        <f>IFERROR(INDEX(Table2[Severity],MATCH(O558,Table2[Keyword],0)),0)</f>
        <v>6</v>
      </c>
      <c r="T558" s="73">
        <f>IFERROR(LOOKUP(N558,Table6[Minutes],Table6[Severity]),0)</f>
        <v>4</v>
      </c>
      <c r="U558" s="73">
        <f>MAX(ROUNDUP(AVERAGE(R558,T558),0),Unique_Data[[#This Row],[Keyword Severity]])</f>
        <v>6</v>
      </c>
      <c r="V558" s="73">
        <f>IFERROR(INDEX(Table5[Detectability],MATCH(O558,Table5[Keyword],0)),IFERROR(INDEX(Table13[Default Detectability],MATCH(C558,Table13[Equipment Class],0)),6))</f>
        <v>3</v>
      </c>
      <c r="W558" s="73">
        <f t="shared" si="32"/>
        <v>3</v>
      </c>
      <c r="X558" s="75">
        <f t="shared" si="33"/>
        <v>54</v>
      </c>
      <c r="Y558" s="74" t="str">
        <f>IFERROR(INDEX(Table10[Recommended Action],MATCH(O558,Table10[Keyword],0)),"Review failure &amp; perform RCA")</f>
        <v>Check hoist brakes, over-travel limit switches, inverter alarms, motor and encoder.</v>
      </c>
      <c r="Z558" s="11" t="s">
        <v>14271</v>
      </c>
      <c r="AA558" s="31" t="s">
        <v>14577</v>
      </c>
      <c r="AB558" s="31" t="s">
        <v>14608</v>
      </c>
      <c r="AC558" s="73" t="str">
        <f t="shared" si="34"/>
        <v>Low</v>
      </c>
      <c r="AD558" s="76">
        <v>46203</v>
      </c>
      <c r="AE558" s="75">
        <f>Unique_Data[[#This Row],[Severity (S)]]</f>
        <v>6</v>
      </c>
      <c r="AF558" s="75" cm="1">
        <f t="array" ref="AF55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58" s="75" cm="1">
        <f t="array" ref="AG55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58" s="75">
        <f t="shared" si="35"/>
        <v>54</v>
      </c>
      <c r="AI558" s="77" t="str" cm="1">
        <f t="array" aca="1" ref="AI558" ca="1">_xlfn.IFS(ISBLANK(Unique_Data[[#This Row],[Updated Action]]),"Open",NOT(ISBLANK(Unique_Data[[#This Row],[Updated Action]])),"Finished",AND(NOT(ISBLANK(Unique_Data[[#This Row],[Updated Action]])),Unique_Data[[#This Row],[Due date]]&gt;=TODAY()),"In Progress",Unique_Data[[#This Row],[Due date]]&lt;TODAY(),"Overdue")</f>
        <v>Finished</v>
      </c>
      <c r="AJ558" s="33"/>
    </row>
    <row r="559" spans="1:36">
      <c r="A559" s="11">
        <v>1300000368</v>
      </c>
      <c r="B559" s="11" t="s">
        <v>56</v>
      </c>
      <c r="C559" s="11" t="s">
        <v>12</v>
      </c>
      <c r="D559" s="12">
        <v>46235</v>
      </c>
      <c r="E559" s="11" t="s">
        <v>13</v>
      </c>
      <c r="F559"/>
      <c r="G559"/>
      <c r="H559" s="35" t="s">
        <v>460</v>
      </c>
      <c r="I559" s="71">
        <v>46235.3125</v>
      </c>
      <c r="J559" s="71">
        <v>46235.316666666666</v>
      </c>
      <c r="K559" s="11">
        <v>0.1</v>
      </c>
      <c r="L559" s="72">
        <v>46235</v>
      </c>
      <c r="M559" s="73">
        <f>_xlfn.ISOWEEKNUM(Unique_Data[[#This Row],[Created On]])</f>
        <v>31</v>
      </c>
      <c r="N559" s="73">
        <f>60*Unique_Data[[#This Row],[Downtime (hr.)]]</f>
        <v>6</v>
      </c>
      <c r="O559" s="73" t="str" cm="1">
        <f t="array" ref="O559">_xlfn.LET(
    _xlpm.text, LOWER(H559),
    _xlpm.keywords, Table2[Keyword],
    _xlpm.score,
        _xlfn.BYROW(_xlpm.keywords,
            _xlfn.LAMBDA(_xlpm.k,
                SUM(--ISNUMBER(SEARCH(_xlfn.TEXTSPLIT(LOWER(_xlpm.k)," "), _xlpm.text)))
            )
        ),
    _xlpm.bestMatch, _xlfn.XMATCH(MAX(_xlpm.score), _xlpm.score),
    IF(MAX(_xlpm.score)=0, "Other", INDEX(_xlpm.keywords, _xlpm.bestMatch))
)</f>
        <v>No Control</v>
      </c>
      <c r="P559" s="73" t="str">
        <f>IFERROR(INDEX(Table11[Failure Mode],MATCH(O559,Table11[Keyword],0)),"General Failure Mode")</f>
        <v>Control System Unavailable</v>
      </c>
      <c r="Q559" s="74" t="str">
        <f>IFERROR(INDEX(Table12[Failure Effect],MATCH(P559,Table12[Failure Mode],0)),"Operational performance degradation and need for maintenance review.")</f>
        <v>Loss of command response, unsafe operating condition, and immediate operational downtime.</v>
      </c>
      <c r="R559" s="73">
        <f>IFERROR(INDEX(Table13[Base Severity],MATCH(C559,Table13[Equipment Class],0)),6)</f>
        <v>9</v>
      </c>
      <c r="S559" s="73">
        <f>IFERROR(INDEX(Table2[Severity],MATCH(O559,Table2[Keyword],0)),0)</f>
        <v>6</v>
      </c>
      <c r="T559" s="73">
        <f>IFERROR(LOOKUP(N559,Table6[Minutes],Table6[Severity]),0)</f>
        <v>3</v>
      </c>
      <c r="U559" s="73">
        <f>MAX(ROUNDUP(AVERAGE(R559,T559),0),Unique_Data[[#This Row],[Keyword Severity]])</f>
        <v>6</v>
      </c>
      <c r="V559" s="73">
        <f>IFERROR(INDEX(Table5[Detectability],MATCH(O559,Table5[Keyword],0)),IFERROR(INDEX(Table13[Default Detectability],MATCH(C559,Table13[Equipment Class],0)),6))</f>
        <v>2</v>
      </c>
      <c r="W559" s="73">
        <f t="shared" si="32"/>
        <v>8</v>
      </c>
      <c r="X559" s="75">
        <f t="shared" si="33"/>
        <v>96</v>
      </c>
      <c r="Y559" s="74" t="str">
        <f>IFERROR(INDEX(Table10[Recommended Action],MATCH(O559,Table10[Keyword],0)),"Review failure &amp; perform RCA")</f>
        <v>Check control PLC, HMI comms, E-stop circuits; reload software if needed.</v>
      </c>
      <c r="Z559" s="11" t="s">
        <v>14271</v>
      </c>
      <c r="AA559" s="31" t="s">
        <v>14733</v>
      </c>
      <c r="AB559" s="31" t="s">
        <v>14389</v>
      </c>
      <c r="AC559" s="73" t="str">
        <f t="shared" si="34"/>
        <v>Low</v>
      </c>
      <c r="AD559" s="76">
        <v>46264</v>
      </c>
      <c r="AE559" s="75">
        <f>Unique_Data[[#This Row],[Severity (S)]]</f>
        <v>6</v>
      </c>
      <c r="AF559" s="75" cm="1">
        <f t="array" ref="AF55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59" s="75" cm="1">
        <f t="array" ref="AG55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559" s="75">
        <f t="shared" si="35"/>
        <v>96</v>
      </c>
      <c r="AI559" s="77" t="str" cm="1">
        <f t="array" aca="1" ref="AI559" ca="1">_xlfn.IFS(ISBLANK(Unique_Data[[#This Row],[Updated Action]]),"Open",NOT(ISBLANK(Unique_Data[[#This Row],[Updated Action]])),"Finished",AND(NOT(ISBLANK(Unique_Data[[#This Row],[Updated Action]])),Unique_Data[[#This Row],[Due date]]&gt;=TODAY()),"In Progress",Unique_Data[[#This Row],[Due date]]&lt;TODAY(),"Overdue")</f>
        <v>Finished</v>
      </c>
      <c r="AJ559" s="33"/>
    </row>
    <row r="560" spans="1:36">
      <c r="A560" s="11">
        <v>1300000369</v>
      </c>
      <c r="B560" s="11" t="s">
        <v>54</v>
      </c>
      <c r="C560" s="11" t="s">
        <v>12</v>
      </c>
      <c r="D560" s="12">
        <v>46235</v>
      </c>
      <c r="E560" s="11" t="s">
        <v>13</v>
      </c>
      <c r="F560"/>
      <c r="G560"/>
      <c r="H560" s="35" t="s">
        <v>461</v>
      </c>
      <c r="I560" s="71">
        <v>46235.347222222219</v>
      </c>
      <c r="J560" s="71">
        <v>46235.351388888892</v>
      </c>
      <c r="K560" s="11">
        <v>0.1</v>
      </c>
      <c r="L560" s="72">
        <v>46235</v>
      </c>
      <c r="M560" s="73">
        <f>_xlfn.ISOWEEKNUM(Unique_Data[[#This Row],[Created On]])</f>
        <v>31</v>
      </c>
      <c r="N560" s="73">
        <f>60*Unique_Data[[#This Row],[Downtime (hr.)]]</f>
        <v>6</v>
      </c>
      <c r="O560" s="73" t="str" cm="1">
        <f t="array" ref="O560">_xlfn.LET(
    _xlpm.text, LOWER(H560),
    _xlpm.keywords, Table2[Keyword],
    _xlpm.score,
        _xlfn.BYROW(_xlpm.keywords,
            _xlfn.LAMBDA(_xlpm.k,
                SUM(--ISNUMBER(SEARCH(_xlfn.TEXTSPLIT(LOWER(_xlpm.k)," "), _xlpm.text)))
            )
        ),
    _xlpm.bestMatch, _xlfn.XMATCH(MAX(_xlpm.score), _xlpm.score),
    IF(MAX(_xlpm.score)=0, "Other", INDEX(_xlpm.keywords, _xlpm.bestMatch))
)</f>
        <v>Other</v>
      </c>
      <c r="P560" s="73" t="str">
        <f>IFERROR(INDEX(Table11[Failure Mode],MATCH(O560,Table11[Keyword],0)),"General Failure Mode")</f>
        <v>General Failure Mode</v>
      </c>
      <c r="Q560" s="74" t="str">
        <f>IFERROR(INDEX(Table12[Failure Effect],MATCH(P560,Table12[Failure Mode],0)),"Operational performance degradation and need for maintenance review.")</f>
        <v>Operational performance degradation and need for maintenance review.</v>
      </c>
      <c r="R560" s="73">
        <f>IFERROR(INDEX(Table13[Base Severity],MATCH(C560,Table13[Equipment Class],0)),6)</f>
        <v>9</v>
      </c>
      <c r="S560" s="73">
        <f>IFERROR(INDEX(Table2[Severity],MATCH(O560,Table2[Keyword],0)),0)</f>
        <v>0</v>
      </c>
      <c r="T560" s="73">
        <f>IFERROR(LOOKUP(N560,Table6[Minutes],Table6[Severity]),0)</f>
        <v>3</v>
      </c>
      <c r="U560" s="73">
        <f>MAX(ROUNDUP(AVERAGE(R560,T560),0),Unique_Data[[#This Row],[Keyword Severity]])</f>
        <v>6</v>
      </c>
      <c r="V560" s="73">
        <f>IFERROR(INDEX(Table5[Detectability],MATCH(O560,Table5[Keyword],0)),IFERROR(INDEX(Table13[Default Detectability],MATCH(C560,Table13[Equipment Class],0)),6))</f>
        <v>4</v>
      </c>
      <c r="W560" s="73">
        <f t="shared" si="32"/>
        <v>4</v>
      </c>
      <c r="X560" s="75">
        <f t="shared" si="33"/>
        <v>96</v>
      </c>
      <c r="Y560" s="74" t="str">
        <f>IFERROR(INDEX(Table10[Recommended Action],MATCH(O560,Table10[Keyword],0)),"Review failure &amp; perform RCA")</f>
        <v>Review failure &amp; perform RCA</v>
      </c>
      <c r="Z560" s="11" t="s">
        <v>14271</v>
      </c>
      <c r="AA560" s="31" t="s">
        <v>14677</v>
      </c>
      <c r="AB560" s="31" t="s">
        <v>14389</v>
      </c>
      <c r="AC560" s="73" t="str">
        <f t="shared" si="34"/>
        <v>Low</v>
      </c>
      <c r="AD560" s="76">
        <v>46264</v>
      </c>
      <c r="AE560" s="75">
        <f>Unique_Data[[#This Row],[Severity (S)]]</f>
        <v>6</v>
      </c>
      <c r="AF560" s="75" cm="1">
        <f t="array" ref="AF56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60" s="75" cm="1">
        <f t="array" ref="AG56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60" s="75">
        <f t="shared" si="35"/>
        <v>96</v>
      </c>
      <c r="AI560" s="77" t="str" cm="1">
        <f t="array" aca="1" ref="AI560" ca="1">_xlfn.IFS(ISBLANK(Unique_Data[[#This Row],[Updated Action]]),"Open",NOT(ISBLANK(Unique_Data[[#This Row],[Updated Action]])),"Finished",AND(NOT(ISBLANK(Unique_Data[[#This Row],[Updated Action]])),Unique_Data[[#This Row],[Due date]]&gt;=TODAY()),"In Progress",Unique_Data[[#This Row],[Due date]]&lt;TODAY(),"Overdue")</f>
        <v>Finished</v>
      </c>
      <c r="AJ560" s="33"/>
    </row>
    <row r="561" spans="1:36">
      <c r="A561" s="11">
        <v>1300000371</v>
      </c>
      <c r="B561" s="11" t="s">
        <v>56</v>
      </c>
      <c r="C561" s="11" t="s">
        <v>12</v>
      </c>
      <c r="D561" s="12">
        <v>46236</v>
      </c>
      <c r="E561" s="11" t="s">
        <v>13</v>
      </c>
      <c r="F561"/>
      <c r="G561"/>
      <c r="H561" s="35" t="s">
        <v>406</v>
      </c>
      <c r="I561" s="71">
        <v>46235.427083333336</v>
      </c>
      <c r="J561" s="71">
        <v>46235.429861111108</v>
      </c>
      <c r="K561" s="11">
        <v>7.0000000000000007E-2</v>
      </c>
      <c r="L561" s="72">
        <v>46235</v>
      </c>
      <c r="M561" s="73">
        <f>_xlfn.ISOWEEKNUM(Unique_Data[[#This Row],[Created On]])</f>
        <v>31</v>
      </c>
      <c r="N561" s="73">
        <f>60*Unique_Data[[#This Row],[Downtime (hr.)]]</f>
        <v>4.2</v>
      </c>
      <c r="O561" s="73" t="str" cm="1">
        <f t="array" ref="O561">_xlfn.LET(
    _xlpm.text, LOWER(H561),
    _xlpm.keywords, Table2[Keyword],
    _xlpm.score,
        _xlfn.BYROW(_xlpm.keywords,
            _xlfn.LAMBDA(_xlpm.k,
                SUM(--ISNUMBER(SEARCH(_xlfn.TEXTSPLIT(LOWER(_xlpm.k)," "), _xlpm.text)))
            )
        ),
    _xlpm.bestMatch, _xlfn.XMATCH(MAX(_xlpm.score), _xlpm.score),
    IF(MAX(_xlpm.score)=0, "Other", INDEX(_xlpm.keywords, _xlpm.bestMatch))
)</f>
        <v>Other</v>
      </c>
      <c r="P561" s="73" t="str">
        <f>IFERROR(INDEX(Table11[Failure Mode],MATCH(O561,Table11[Keyword],0)),"General Failure Mode")</f>
        <v>General Failure Mode</v>
      </c>
      <c r="Q561" s="74" t="str">
        <f>IFERROR(INDEX(Table12[Failure Effect],MATCH(P561,Table12[Failure Mode],0)),"Operational performance degradation and need for maintenance review.")</f>
        <v>Operational performance degradation and need for maintenance review.</v>
      </c>
      <c r="R561" s="73">
        <f>IFERROR(INDEX(Table13[Base Severity],MATCH(C561,Table13[Equipment Class],0)),6)</f>
        <v>9</v>
      </c>
      <c r="S561" s="73">
        <f>IFERROR(INDEX(Table2[Severity],MATCH(O561,Table2[Keyword],0)),0)</f>
        <v>0</v>
      </c>
      <c r="T561" s="73">
        <f>IFERROR(LOOKUP(N561,Table6[Minutes],Table6[Severity]),0)</f>
        <v>3</v>
      </c>
      <c r="U561" s="73">
        <f>MAX(ROUNDUP(AVERAGE(R561,T561),0),Unique_Data[[#This Row],[Keyword Severity]])</f>
        <v>6</v>
      </c>
      <c r="V561" s="73">
        <f>IFERROR(INDEX(Table5[Detectability],MATCH(O561,Table5[Keyword],0)),IFERROR(INDEX(Table13[Default Detectability],MATCH(C561,Table13[Equipment Class],0)),6))</f>
        <v>4</v>
      </c>
      <c r="W561" s="73">
        <f t="shared" si="32"/>
        <v>3</v>
      </c>
      <c r="X561" s="75">
        <f t="shared" si="33"/>
        <v>72</v>
      </c>
      <c r="Y561" s="74" t="str">
        <f>IFERROR(INDEX(Table10[Recommended Action],MATCH(O561,Table10[Keyword],0)),"Review failure &amp; perform RCA")</f>
        <v>Review failure &amp; perform RCA</v>
      </c>
      <c r="Z561" s="11" t="s">
        <v>14271</v>
      </c>
      <c r="AA561" s="31" t="s">
        <v>14367</v>
      </c>
      <c r="AB561" s="31" t="s">
        <v>14667</v>
      </c>
      <c r="AC561" s="73" t="str">
        <f t="shared" si="34"/>
        <v>Low</v>
      </c>
      <c r="AD561" s="76">
        <v>46203</v>
      </c>
      <c r="AE561" s="75">
        <f>Unique_Data[[#This Row],[Severity (S)]]</f>
        <v>6</v>
      </c>
      <c r="AF561" s="75" cm="1">
        <f t="array" ref="AF56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61" s="75" cm="1">
        <f t="array" ref="AG56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61" s="75">
        <f t="shared" si="35"/>
        <v>12</v>
      </c>
      <c r="AI561" s="77" t="str" cm="1">
        <f t="array" aca="1" ref="AI561" ca="1">_xlfn.IFS(ISBLANK(Unique_Data[[#This Row],[Updated Action]]),"Open",NOT(ISBLANK(Unique_Data[[#This Row],[Updated Action]])),"Finished",AND(NOT(ISBLANK(Unique_Data[[#This Row],[Updated Action]])),Unique_Data[[#This Row],[Due date]]&gt;=TODAY()),"In Progress",Unique_Data[[#This Row],[Due date]]&lt;TODAY(),"Overdue")</f>
        <v>Finished</v>
      </c>
      <c r="AJ561" s="33"/>
    </row>
    <row r="562" spans="1:36">
      <c r="A562" s="11">
        <v>1300000372</v>
      </c>
      <c r="B562" s="11" t="s">
        <v>93</v>
      </c>
      <c r="C562" s="11" t="s">
        <v>16</v>
      </c>
      <c r="D562" s="12">
        <v>46236</v>
      </c>
      <c r="E562" s="11" t="s">
        <v>13</v>
      </c>
      <c r="F562"/>
      <c r="G562"/>
      <c r="H562" s="35" t="s">
        <v>425</v>
      </c>
      <c r="I562" s="71">
        <v>46235.398611111108</v>
      </c>
      <c r="J562" s="71">
        <v>46235.404861111114</v>
      </c>
      <c r="K562" s="11">
        <v>0.15</v>
      </c>
      <c r="L562" s="72">
        <v>46235</v>
      </c>
      <c r="M562" s="73">
        <f>_xlfn.ISOWEEKNUM(Unique_Data[[#This Row],[Created On]])</f>
        <v>31</v>
      </c>
      <c r="N562" s="73">
        <f>60*Unique_Data[[#This Row],[Downtime (hr.)]]</f>
        <v>9</v>
      </c>
      <c r="O562" s="73" t="str" cm="1">
        <f t="array" ref="O562">_xlfn.LET(
    _xlpm.text, LOWER(H562),
    _xlpm.keywords, Table2[Keyword],
    _xlpm.score,
        _xlfn.BYROW(_xlpm.keywords,
            _xlfn.LAMBDA(_xlpm.k,
                SUM(--ISNUMBER(SEARCH(_xlfn.TEXTSPLIT(LOWER(_xlpm.k)," "), _xlpm.text)))
            )
        ),
    _xlpm.bestMatch, _xlfn.XMATCH(MAX(_xlpm.score), _xlpm.score),
    IF(MAX(_xlpm.score)=0, "Other", INDEX(_xlpm.keywords, _xlpm.bestMatch))
)</f>
        <v>No Control</v>
      </c>
      <c r="P562" s="73" t="str">
        <f>IFERROR(INDEX(Table11[Failure Mode],MATCH(O562,Table11[Keyword],0)),"General Failure Mode")</f>
        <v>Control System Unavailable</v>
      </c>
      <c r="Q562" s="74" t="str">
        <f>IFERROR(INDEX(Table12[Failure Effect],MATCH(P562,Table12[Failure Mode],0)),"Operational performance degradation and need for maintenance review.")</f>
        <v>Loss of command response, unsafe operating condition, and immediate operational downtime.</v>
      </c>
      <c r="R562" s="73">
        <f>IFERROR(INDEX(Table13[Base Severity],MATCH(C562,Table13[Equipment Class],0)),6)</f>
        <v>8</v>
      </c>
      <c r="S562" s="73">
        <f>IFERROR(INDEX(Table2[Severity],MATCH(O562,Table2[Keyword],0)),0)</f>
        <v>6</v>
      </c>
      <c r="T562" s="73">
        <f>IFERROR(LOOKUP(N562,Table6[Minutes],Table6[Severity]),0)</f>
        <v>3</v>
      </c>
      <c r="U562" s="73">
        <f>MAX(ROUNDUP(AVERAGE(R562,T562),0),Unique_Data[[#This Row],[Keyword Severity]])</f>
        <v>6</v>
      </c>
      <c r="V562" s="73">
        <f>IFERROR(INDEX(Table5[Detectability],MATCH(O562,Table5[Keyword],0)),IFERROR(INDEX(Table13[Default Detectability],MATCH(C562,Table13[Equipment Class],0)),6))</f>
        <v>2</v>
      </c>
      <c r="W562" s="73">
        <f t="shared" si="32"/>
        <v>6</v>
      </c>
      <c r="X562" s="75">
        <f t="shared" si="33"/>
        <v>72</v>
      </c>
      <c r="Y562" s="74" t="str">
        <f>IFERROR(INDEX(Table10[Recommended Action],MATCH(O562,Table10[Keyword],0)),"Review failure &amp; perform RCA")</f>
        <v>Check control PLC, HMI comms, E-stop circuits; reload software if needed.</v>
      </c>
      <c r="Z562" s="11" t="s">
        <v>14271</v>
      </c>
      <c r="AA562" s="31" t="s">
        <v>14697</v>
      </c>
      <c r="AB562" s="31" t="s">
        <v>14734</v>
      </c>
      <c r="AC562" s="73" t="str">
        <f t="shared" si="34"/>
        <v>Low</v>
      </c>
      <c r="AD562" s="76">
        <v>46018</v>
      </c>
      <c r="AE562" s="75">
        <f>Unique_Data[[#This Row],[Severity (S)]]</f>
        <v>6</v>
      </c>
      <c r="AF562" s="75" cm="1">
        <f t="array" ref="AF56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62" s="75" cm="1">
        <f t="array" ref="AG56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62" s="75">
        <f t="shared" si="35"/>
        <v>30</v>
      </c>
      <c r="AI562" s="77" t="str" cm="1">
        <f t="array" aca="1" ref="AI562" ca="1">_xlfn.IFS(ISBLANK(Unique_Data[[#This Row],[Updated Action]]),"Open",NOT(ISBLANK(Unique_Data[[#This Row],[Updated Action]])),"Finished",AND(NOT(ISBLANK(Unique_Data[[#This Row],[Updated Action]])),Unique_Data[[#This Row],[Due date]]&gt;=TODAY()),"In Progress",Unique_Data[[#This Row],[Due date]]&lt;TODAY(),"Overdue")</f>
        <v>Finished</v>
      </c>
      <c r="AJ562" s="33"/>
    </row>
    <row r="563" spans="1:36">
      <c r="A563" s="11">
        <v>1200000290</v>
      </c>
      <c r="B563" s="11" t="s">
        <v>40</v>
      </c>
      <c r="C563" s="11" t="s">
        <v>16</v>
      </c>
      <c r="D563" s="12">
        <v>46236</v>
      </c>
      <c r="E563" s="11" t="s">
        <v>69</v>
      </c>
      <c r="F563"/>
      <c r="G563"/>
      <c r="H563" s="35" t="s">
        <v>184</v>
      </c>
      <c r="I563" s="71">
        <v>46235.431944444441</v>
      </c>
      <c r="J563" s="71">
        <v>46235.438194444447</v>
      </c>
      <c r="K563" s="11">
        <v>0.15</v>
      </c>
      <c r="L563" s="72">
        <v>46235</v>
      </c>
      <c r="M563" s="73">
        <f>_xlfn.ISOWEEKNUM(Unique_Data[[#This Row],[Created On]])</f>
        <v>31</v>
      </c>
      <c r="N563" s="73">
        <f>60*Unique_Data[[#This Row],[Downtime (hr.)]]</f>
        <v>9</v>
      </c>
      <c r="O563" s="73" t="str" cm="1">
        <f t="array" ref="O563">_xlfn.LET(
    _xlpm.text, LOWER(H563),
    _xlpm.keywords, Table2[Keyword],
    _xlpm.score,
        _xlfn.BYROW(_xlpm.keywords,
            _xlfn.LAMBDA(_xlpm.k,
                SUM(--ISNUMBER(SEARCH(_xlfn.TEXTSPLIT(LOWER(_xlpm.k)," "), _xlpm.text)))
            )
        ),
    _xlpm.bestMatch, _xlfn.XMATCH(MAX(_xlpm.score), _xlpm.score),
    IF(MAX(_xlpm.score)=0, "Other", INDEX(_xlpm.keywords, _xlpm.bestMatch))
)</f>
        <v>Steering</v>
      </c>
      <c r="P563" s="73" t="str">
        <f>IFERROR(INDEX(Table11[Failure Mode],MATCH(O563,Table11[Keyword],0)),"General Failure Mode")</f>
        <v>Steering System Fault</v>
      </c>
      <c r="Q563" s="74" t="str">
        <f>IFERROR(INDEX(Table12[Failure Effect],MATCH(P563,Table12[Failure Mode],0)),"Operational performance degradation and need for maintenance review.")</f>
        <v>Poor maneuverability, travel misalignment, safety risk, and operational delay.</v>
      </c>
      <c r="R563" s="73">
        <f>IFERROR(INDEX(Table13[Base Severity],MATCH(C563,Table13[Equipment Class],0)),6)</f>
        <v>8</v>
      </c>
      <c r="S563" s="73">
        <f>IFERROR(INDEX(Table2[Severity],MATCH(O563,Table2[Keyword],0)),0)</f>
        <v>6</v>
      </c>
      <c r="T563" s="73">
        <f>IFERROR(LOOKUP(N563,Table6[Minutes],Table6[Severity]),0)</f>
        <v>3</v>
      </c>
      <c r="U563" s="73">
        <f>MAX(ROUNDUP(AVERAGE(R563,T563),0),Unique_Data[[#This Row],[Keyword Severity]])</f>
        <v>6</v>
      </c>
      <c r="V563" s="73">
        <f>IFERROR(INDEX(Table5[Detectability],MATCH(O563,Table5[Keyword],0)),IFERROR(INDEX(Table13[Default Detectability],MATCH(C563,Table13[Equipment Class],0)),6))</f>
        <v>2</v>
      </c>
      <c r="W563" s="73">
        <f t="shared" si="32"/>
        <v>6</v>
      </c>
      <c r="X563" s="75">
        <f t="shared" si="33"/>
        <v>72</v>
      </c>
      <c r="Y563" s="74" t="str">
        <f>IFERROR(INDEX(Table10[Recommended Action],MATCH(O563,Table10[Keyword],0)),"Review failure &amp; perform RCA")</f>
        <v>Calibrate auto-steering; inspect linkages/sensors; realign wheels.</v>
      </c>
      <c r="Z563" s="11" t="s">
        <v>14271</v>
      </c>
      <c r="AA563" s="31" t="s">
        <v>14735</v>
      </c>
      <c r="AB563" s="31" t="s">
        <v>14736</v>
      </c>
      <c r="AC563" s="73" t="str">
        <f t="shared" si="34"/>
        <v>Low</v>
      </c>
      <c r="AD563" s="76">
        <v>46366</v>
      </c>
      <c r="AE563" s="75">
        <f>Unique_Data[[#This Row],[Severity (S)]]</f>
        <v>6</v>
      </c>
      <c r="AF563" s="75" cm="1">
        <f t="array" ref="AF56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63" s="75" cm="1">
        <f t="array" ref="AG56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63" s="75">
        <f t="shared" si="35"/>
        <v>24</v>
      </c>
      <c r="AI563" s="77" t="str" cm="1">
        <f t="array" aca="1" ref="AI563" ca="1">_xlfn.IFS(ISBLANK(Unique_Data[[#This Row],[Updated Action]]),"Open",NOT(ISBLANK(Unique_Data[[#This Row],[Updated Action]])),"Finished",AND(NOT(ISBLANK(Unique_Data[[#This Row],[Updated Action]])),Unique_Data[[#This Row],[Due date]]&gt;=TODAY()),"In Progress",Unique_Data[[#This Row],[Due date]]&lt;TODAY(),"Overdue")</f>
        <v>Finished</v>
      </c>
      <c r="AJ563" s="33"/>
    </row>
    <row r="564" spans="1:36">
      <c r="A564" s="11">
        <v>1200000292</v>
      </c>
      <c r="B564" s="11" t="s">
        <v>99</v>
      </c>
      <c r="C564" s="11" t="s">
        <v>16</v>
      </c>
      <c r="D564" s="12">
        <v>46236</v>
      </c>
      <c r="E564" s="11" t="s">
        <v>69</v>
      </c>
      <c r="F564"/>
      <c r="G564"/>
      <c r="H564" s="35" t="s">
        <v>184</v>
      </c>
      <c r="I564" s="71">
        <v>46235.572222222225</v>
      </c>
      <c r="J564" s="71">
        <v>46235.586805555555</v>
      </c>
      <c r="K564" s="11">
        <v>0.35</v>
      </c>
      <c r="L564" s="72">
        <v>46235</v>
      </c>
      <c r="M564" s="73">
        <f>_xlfn.ISOWEEKNUM(Unique_Data[[#This Row],[Created On]])</f>
        <v>31</v>
      </c>
      <c r="N564" s="73">
        <f>60*Unique_Data[[#This Row],[Downtime (hr.)]]</f>
        <v>21</v>
      </c>
      <c r="O564" s="73" t="str" cm="1">
        <f t="array" ref="O564">_xlfn.LET(
    _xlpm.text, LOWER(H564),
    _xlpm.keywords, Table2[Keyword],
    _xlpm.score,
        _xlfn.BYROW(_xlpm.keywords,
            _xlfn.LAMBDA(_xlpm.k,
                SUM(--ISNUMBER(SEARCH(_xlfn.TEXTSPLIT(LOWER(_xlpm.k)," "), _xlpm.text)))
            )
        ),
    _xlpm.bestMatch, _xlfn.XMATCH(MAX(_xlpm.score), _xlpm.score),
    IF(MAX(_xlpm.score)=0, "Other", INDEX(_xlpm.keywords, _xlpm.bestMatch))
)</f>
        <v>Steering</v>
      </c>
      <c r="P564" s="73" t="str">
        <f>IFERROR(INDEX(Table11[Failure Mode],MATCH(O564,Table11[Keyword],0)),"General Failure Mode")</f>
        <v>Steering System Fault</v>
      </c>
      <c r="Q564" s="74" t="str">
        <f>IFERROR(INDEX(Table12[Failure Effect],MATCH(P564,Table12[Failure Mode],0)),"Operational performance degradation and need for maintenance review.")</f>
        <v>Poor maneuverability, travel misalignment, safety risk, and operational delay.</v>
      </c>
      <c r="R564" s="73">
        <f>IFERROR(INDEX(Table13[Base Severity],MATCH(C564,Table13[Equipment Class],0)),6)</f>
        <v>8</v>
      </c>
      <c r="S564" s="73">
        <f>IFERROR(INDEX(Table2[Severity],MATCH(O564,Table2[Keyword],0)),0)</f>
        <v>6</v>
      </c>
      <c r="T564" s="73">
        <f>IFERROR(LOOKUP(N564,Table6[Minutes],Table6[Severity]),0)</f>
        <v>4</v>
      </c>
      <c r="U564" s="73">
        <f>MAX(ROUNDUP(AVERAGE(R564,T564),0),Unique_Data[[#This Row],[Keyword Severity]])</f>
        <v>6</v>
      </c>
      <c r="V564" s="73">
        <f>IFERROR(INDEX(Table5[Detectability],MATCH(O564,Table5[Keyword],0)),IFERROR(INDEX(Table13[Default Detectability],MATCH(C564,Table13[Equipment Class],0)),6))</f>
        <v>2</v>
      </c>
      <c r="W564" s="73">
        <f t="shared" si="32"/>
        <v>2</v>
      </c>
      <c r="X564" s="75">
        <f t="shared" si="33"/>
        <v>24</v>
      </c>
      <c r="Y564" s="74" t="str">
        <f>IFERROR(INDEX(Table10[Recommended Action],MATCH(O564,Table10[Keyword],0)),"Review failure &amp; perform RCA")</f>
        <v>Calibrate auto-steering; inspect linkages/sensors; realign wheels.</v>
      </c>
      <c r="Z564" s="11" t="s">
        <v>14271</v>
      </c>
      <c r="AA564" s="31" t="s">
        <v>14737</v>
      </c>
      <c r="AB564" s="31" t="s">
        <v>14738</v>
      </c>
      <c r="AC564" s="73" t="str">
        <f t="shared" si="34"/>
        <v>Low</v>
      </c>
      <c r="AD564" s="76">
        <v>46007</v>
      </c>
      <c r="AE564" s="75">
        <f>Unique_Data[[#This Row],[Severity (S)]]</f>
        <v>6</v>
      </c>
      <c r="AF564" s="75" cm="1">
        <f t="array" ref="AF56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64" s="75" cm="1">
        <f t="array" ref="AG56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64" s="75">
        <f t="shared" si="35"/>
        <v>6</v>
      </c>
      <c r="AI564" s="77" t="str" cm="1">
        <f t="array" aca="1" ref="AI564" ca="1">_xlfn.IFS(ISBLANK(Unique_Data[[#This Row],[Updated Action]]),"Open",NOT(ISBLANK(Unique_Data[[#This Row],[Updated Action]])),"Finished",AND(NOT(ISBLANK(Unique_Data[[#This Row],[Updated Action]])),Unique_Data[[#This Row],[Due date]]&gt;=TODAY()),"In Progress",Unique_Data[[#This Row],[Due date]]&lt;TODAY(),"Overdue")</f>
        <v>Finished</v>
      </c>
      <c r="AJ564" s="33"/>
    </row>
    <row r="565" spans="1:36">
      <c r="A565" s="11">
        <v>1200000294</v>
      </c>
      <c r="B565" s="11" t="s">
        <v>133</v>
      </c>
      <c r="C565" s="11" t="s">
        <v>134</v>
      </c>
      <c r="D565" s="12">
        <v>46236</v>
      </c>
      <c r="E565" s="11" t="s">
        <v>69</v>
      </c>
      <c r="F565"/>
      <c r="G565"/>
      <c r="H565" s="35" t="s">
        <v>460</v>
      </c>
      <c r="I565" s="71">
        <v>46235.3125</v>
      </c>
      <c r="J565" s="71">
        <v>46235.326388888891</v>
      </c>
      <c r="K565" s="11">
        <v>0.33</v>
      </c>
      <c r="L565" s="72">
        <v>46235</v>
      </c>
      <c r="M565" s="73">
        <f>_xlfn.ISOWEEKNUM(Unique_Data[[#This Row],[Created On]])</f>
        <v>31</v>
      </c>
      <c r="N565" s="73">
        <f>60*Unique_Data[[#This Row],[Downtime (hr.)]]</f>
        <v>19.8</v>
      </c>
      <c r="O565" s="73" t="str" cm="1">
        <f t="array" ref="O565">_xlfn.LET(
    _xlpm.text, LOWER(H565),
    _xlpm.keywords, Table2[Keyword],
    _xlpm.score,
        _xlfn.BYROW(_xlpm.keywords,
            _xlfn.LAMBDA(_xlpm.k,
                SUM(--ISNUMBER(SEARCH(_xlfn.TEXTSPLIT(LOWER(_xlpm.k)," "), _xlpm.text)))
            )
        ),
    _xlpm.bestMatch, _xlfn.XMATCH(MAX(_xlpm.score), _xlpm.score),
    IF(MAX(_xlpm.score)=0, "Other", INDEX(_xlpm.keywords, _xlpm.bestMatch))
)</f>
        <v>No Control</v>
      </c>
      <c r="P565" s="73" t="str">
        <f>IFERROR(INDEX(Table11[Failure Mode],MATCH(O565,Table11[Keyword],0)),"General Failure Mode")</f>
        <v>Control System Unavailable</v>
      </c>
      <c r="Q565" s="74" t="str">
        <f>IFERROR(INDEX(Table12[Failure Effect],MATCH(P565,Table12[Failure Mode],0)),"Operational performance degradation and need for maintenance review.")</f>
        <v>Loss of command response, unsafe operating condition, and immediate operational downtime.</v>
      </c>
      <c r="R565" s="73">
        <f>IFERROR(INDEX(Table13[Base Severity],MATCH(C565,Table13[Equipment Class],0)),6)</f>
        <v>7</v>
      </c>
      <c r="S565" s="73">
        <f>IFERROR(INDEX(Table2[Severity],MATCH(O565,Table2[Keyword],0)),0)</f>
        <v>6</v>
      </c>
      <c r="T565" s="73">
        <f>IFERROR(LOOKUP(N565,Table6[Minutes],Table6[Severity]),0)</f>
        <v>4</v>
      </c>
      <c r="U565" s="73">
        <f>MAX(ROUNDUP(AVERAGE(R565,T565),0),Unique_Data[[#This Row],[Keyword Severity]])</f>
        <v>6</v>
      </c>
      <c r="V565" s="73">
        <f>IFERROR(INDEX(Table5[Detectability],MATCH(O565,Table5[Keyword],0)),IFERROR(INDEX(Table13[Default Detectability],MATCH(C565,Table13[Equipment Class],0)),6))</f>
        <v>2</v>
      </c>
      <c r="W565" s="73">
        <f t="shared" si="32"/>
        <v>2</v>
      </c>
      <c r="X565" s="75">
        <f t="shared" si="33"/>
        <v>24</v>
      </c>
      <c r="Y565" s="74" t="str">
        <f>IFERROR(INDEX(Table10[Recommended Action],MATCH(O565,Table10[Keyword],0)),"Review failure &amp; perform RCA")</f>
        <v>Check control PLC, HMI comms, E-stop circuits; reload software if needed.</v>
      </c>
      <c r="Z565" s="11" t="s">
        <v>14271</v>
      </c>
      <c r="AA565" s="31" t="s">
        <v>14739</v>
      </c>
      <c r="AB565" s="31" t="s">
        <v>14564</v>
      </c>
      <c r="AC565" s="73" t="str">
        <f t="shared" si="34"/>
        <v>Low</v>
      </c>
      <c r="AD565" s="76">
        <v>46366</v>
      </c>
      <c r="AE565" s="75">
        <f>Unique_Data[[#This Row],[Severity (S)]]</f>
        <v>6</v>
      </c>
      <c r="AF565" s="75" cm="1">
        <f t="array" ref="AF56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65" s="75" cm="1">
        <f t="array" ref="AG56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65" s="75">
        <f t="shared" si="35"/>
        <v>6</v>
      </c>
      <c r="AI565" s="77" t="str" cm="1">
        <f t="array" aca="1" ref="AI565" ca="1">_xlfn.IFS(ISBLANK(Unique_Data[[#This Row],[Updated Action]]),"Open",NOT(ISBLANK(Unique_Data[[#This Row],[Updated Action]])),"Finished",AND(NOT(ISBLANK(Unique_Data[[#This Row],[Updated Action]])),Unique_Data[[#This Row],[Due date]]&gt;=TODAY()),"In Progress",Unique_Data[[#This Row],[Due date]]&lt;TODAY(),"Overdue")</f>
        <v>Finished</v>
      </c>
      <c r="AJ565" s="33"/>
    </row>
    <row r="566" spans="1:36">
      <c r="A566" s="11">
        <v>1200000295</v>
      </c>
      <c r="B566" s="11" t="s">
        <v>40</v>
      </c>
      <c r="C566" s="11" t="s">
        <v>16</v>
      </c>
      <c r="D566" s="12">
        <v>46236</v>
      </c>
      <c r="E566" s="11" t="s">
        <v>69</v>
      </c>
      <c r="F566"/>
      <c r="G566"/>
      <c r="H566" s="35" t="s">
        <v>88</v>
      </c>
      <c r="I566" s="71">
        <v>46235.98333333333</v>
      </c>
      <c r="J566" s="71">
        <v>46235.996527777781</v>
      </c>
      <c r="K566" s="11">
        <v>0.32</v>
      </c>
      <c r="L566" s="72">
        <v>46235</v>
      </c>
      <c r="M566" s="73">
        <f>_xlfn.ISOWEEKNUM(Unique_Data[[#This Row],[Created On]])</f>
        <v>31</v>
      </c>
      <c r="N566" s="73">
        <f>60*Unique_Data[[#This Row],[Downtime (hr.)]]</f>
        <v>19.2</v>
      </c>
      <c r="O566" s="73" t="str" cm="1">
        <f t="array" ref="O566">_xlfn.LET(
    _xlpm.text, LOWER(H566),
    _xlpm.keywords, Table2[Keyword],
    _xlpm.score,
        _xlfn.BYROW(_xlpm.keywords,
            _xlfn.LAMBDA(_xlpm.k,
                SUM(--ISNUMBER(SEARCH(_xlfn.TEXTSPLIT(LOWER(_xlpm.k)," "), _xlpm.text)))
            )
        ),
    _xlpm.bestMatch, _xlfn.XMATCH(MAX(_xlpm.score), _xlpm.score),
    IF(MAX(_xlpm.score)=0, "Other", INDEX(_xlpm.keywords, _xlpm.bestMatch))
)</f>
        <v>Wrong Landed</v>
      </c>
      <c r="P566" s="73" t="str">
        <f>IFERROR(INDEX(Table11[Failure Mode],MATCH(O566,Table11[Keyword],0)),"General Failure Mode")</f>
        <v>Landing / Positioning Fault</v>
      </c>
      <c r="Q566" s="74" t="str">
        <f>IFERROR(INDEX(Table12[Failure Effect],MATCH(P566,Table12[Failure Mode],0)),"Operational performance degradation and need for maintenance review.")</f>
        <v>Mislanding, handling delay, risk of cargo/spreader damage, and reduced operating accuracy.</v>
      </c>
      <c r="R566" s="73">
        <f>IFERROR(INDEX(Table13[Base Severity],MATCH(C566,Table13[Equipment Class],0)),6)</f>
        <v>8</v>
      </c>
      <c r="S566" s="73">
        <f>IFERROR(INDEX(Table2[Severity],MATCH(O566,Table2[Keyword],0)),0)</f>
        <v>6</v>
      </c>
      <c r="T566" s="73">
        <f>IFERROR(LOOKUP(N566,Table6[Minutes],Table6[Severity]),0)</f>
        <v>4</v>
      </c>
      <c r="U566" s="73">
        <f>MAX(ROUNDUP(AVERAGE(R566,T566),0),Unique_Data[[#This Row],[Keyword Severity]])</f>
        <v>6</v>
      </c>
      <c r="V566" s="73">
        <f>IFERROR(INDEX(Table5[Detectability],MATCH(O566,Table5[Keyword],0)),IFERROR(INDEX(Table13[Default Detectability],MATCH(C566,Table13[Equipment Class],0)),6))</f>
        <v>8</v>
      </c>
      <c r="W566" s="73">
        <f t="shared" si="32"/>
        <v>1</v>
      </c>
      <c r="X566" s="75">
        <f t="shared" si="33"/>
        <v>48</v>
      </c>
      <c r="Y566" s="74" t="str">
        <f>IFERROR(INDEX(Table10[Recommended Action],MATCH(O566,Table10[Keyword],0)),"Review failure &amp; perform RCA")</f>
        <v>Check landing sensors and operator guidance; calibrate spreader position sensors.</v>
      </c>
      <c r="Z566" s="11" t="s">
        <v>14271</v>
      </c>
      <c r="AA566" s="31" t="s">
        <v>14740</v>
      </c>
      <c r="AB566" s="31" t="s">
        <v>14741</v>
      </c>
      <c r="AC566" s="73" t="str">
        <f t="shared" si="34"/>
        <v>Low</v>
      </c>
      <c r="AD566" s="76">
        <v>46031</v>
      </c>
      <c r="AE566" s="75">
        <f>Unique_Data[[#This Row],[Severity (S)]]</f>
        <v>6</v>
      </c>
      <c r="AF566" s="75" cm="1">
        <f t="array" ref="AF56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566" s="75" cm="1">
        <f t="array" ref="AG56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66" s="75">
        <f t="shared" si="35"/>
        <v>36</v>
      </c>
      <c r="AI566" s="77" t="str" cm="1">
        <f t="array" aca="1" ref="AI566" ca="1">_xlfn.IFS(ISBLANK(Unique_Data[[#This Row],[Updated Action]]),"Open",NOT(ISBLANK(Unique_Data[[#This Row],[Updated Action]])),"Finished",AND(NOT(ISBLANK(Unique_Data[[#This Row],[Updated Action]])),Unique_Data[[#This Row],[Due date]]&gt;=TODAY()),"In Progress",Unique_Data[[#This Row],[Due date]]&lt;TODAY(),"Overdue")</f>
        <v>Finished</v>
      </c>
      <c r="AJ566" s="33"/>
    </row>
    <row r="567" spans="1:36">
      <c r="A567" s="11">
        <v>1200000296</v>
      </c>
      <c r="B567" s="11" t="s">
        <v>195</v>
      </c>
      <c r="C567" s="11" t="s">
        <v>16</v>
      </c>
      <c r="D567" s="12">
        <v>46236</v>
      </c>
      <c r="E567" s="11" t="s">
        <v>69</v>
      </c>
      <c r="F567"/>
      <c r="G567"/>
      <c r="H567" s="35" t="s">
        <v>456</v>
      </c>
      <c r="I567" s="71">
        <v>46235.87777777778</v>
      </c>
      <c r="J567" s="71">
        <v>46235.890972222223</v>
      </c>
      <c r="K567" s="11">
        <v>0.32</v>
      </c>
      <c r="L567" s="72">
        <v>46235</v>
      </c>
      <c r="M567" s="73">
        <f>_xlfn.ISOWEEKNUM(Unique_Data[[#This Row],[Created On]])</f>
        <v>31</v>
      </c>
      <c r="N567" s="73">
        <f>60*Unique_Data[[#This Row],[Downtime (hr.)]]</f>
        <v>19.2</v>
      </c>
      <c r="O567" s="73" t="str" cm="1">
        <f t="array" ref="O567">_xlfn.LET(
    _xlpm.text, LOWER(H567),
    _xlpm.keywords, Table2[Keyword],
    _xlpm.score,
        _xlfn.BYROW(_xlpm.keywords,
            _xlfn.LAMBDA(_xlpm.k,
                SUM(--ISNUMBER(SEARCH(_xlfn.TEXTSPLIT(LOWER(_xlpm.k)," "), _xlpm.text)))
            )
        ),
    _xlpm.bestMatch, _xlfn.XMATCH(MAX(_xlpm.score), _xlpm.score),
    IF(MAX(_xlpm.score)=0, "Other", INDEX(_xlpm.keywords, _xlpm.bestMatch))
)</f>
        <v>Steering</v>
      </c>
      <c r="P567" s="73" t="str">
        <f>IFERROR(INDEX(Table11[Failure Mode],MATCH(O567,Table11[Keyword],0)),"General Failure Mode")</f>
        <v>Steering System Fault</v>
      </c>
      <c r="Q567" s="74" t="str">
        <f>IFERROR(INDEX(Table12[Failure Effect],MATCH(P567,Table12[Failure Mode],0)),"Operational performance degradation and need for maintenance review.")</f>
        <v>Poor maneuverability, travel misalignment, safety risk, and operational delay.</v>
      </c>
      <c r="R567" s="73">
        <f>IFERROR(INDEX(Table13[Base Severity],MATCH(C567,Table13[Equipment Class],0)),6)</f>
        <v>8</v>
      </c>
      <c r="S567" s="73">
        <f>IFERROR(INDEX(Table2[Severity],MATCH(O567,Table2[Keyword],0)),0)</f>
        <v>6</v>
      </c>
      <c r="T567" s="73">
        <f>IFERROR(LOOKUP(N567,Table6[Minutes],Table6[Severity]),0)</f>
        <v>4</v>
      </c>
      <c r="U567" s="73">
        <f>MAX(ROUNDUP(AVERAGE(R567,T567),0),Unique_Data[[#This Row],[Keyword Severity]])</f>
        <v>6</v>
      </c>
      <c r="V567" s="73">
        <f>IFERROR(INDEX(Table5[Detectability],MATCH(O567,Table5[Keyword],0)),IFERROR(INDEX(Table13[Default Detectability],MATCH(C567,Table13[Equipment Class],0)),6))</f>
        <v>2</v>
      </c>
      <c r="W567" s="73">
        <f t="shared" si="32"/>
        <v>2</v>
      </c>
      <c r="X567" s="75">
        <f t="shared" si="33"/>
        <v>24</v>
      </c>
      <c r="Y567" s="74" t="str">
        <f>IFERROR(INDEX(Table10[Recommended Action],MATCH(O567,Table10[Keyword],0)),"Review failure &amp; perform RCA")</f>
        <v>Calibrate auto-steering; inspect linkages/sensors; realign wheels.</v>
      </c>
      <c r="Z567" s="11" t="s">
        <v>14271</v>
      </c>
      <c r="AA567" s="31" t="s">
        <v>14742</v>
      </c>
      <c r="AB567" s="31" t="s">
        <v>14743</v>
      </c>
      <c r="AC567" s="73" t="str">
        <f t="shared" si="34"/>
        <v>Low</v>
      </c>
      <c r="AD567" s="76">
        <v>46203</v>
      </c>
      <c r="AE567" s="75">
        <f>Unique_Data[[#This Row],[Severity (S)]]</f>
        <v>6</v>
      </c>
      <c r="AF567" s="75" cm="1">
        <f t="array" ref="AF56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67" s="75" cm="1">
        <f t="array" ref="AG56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67" s="75">
        <f t="shared" si="35"/>
        <v>24</v>
      </c>
      <c r="AI567" s="77" t="str" cm="1">
        <f t="array" aca="1" ref="AI567" ca="1">_xlfn.IFS(ISBLANK(Unique_Data[[#This Row],[Updated Action]]),"Open",NOT(ISBLANK(Unique_Data[[#This Row],[Updated Action]])),"Finished",AND(NOT(ISBLANK(Unique_Data[[#This Row],[Updated Action]])),Unique_Data[[#This Row],[Due date]]&gt;=TODAY()),"In Progress",Unique_Data[[#This Row],[Due date]]&lt;TODAY(),"Overdue")</f>
        <v>Finished</v>
      </c>
      <c r="AJ567" s="33"/>
    </row>
    <row r="568" spans="1:36">
      <c r="A568" s="11">
        <v>1300000373</v>
      </c>
      <c r="B568" s="11" t="s">
        <v>27</v>
      </c>
      <c r="C568" s="11" t="s">
        <v>12</v>
      </c>
      <c r="D568" s="12">
        <v>46236</v>
      </c>
      <c r="E568" s="11" t="s">
        <v>13</v>
      </c>
      <c r="F568"/>
      <c r="G568"/>
      <c r="H568" s="35" t="s">
        <v>462</v>
      </c>
      <c r="I568" s="71">
        <v>46235.995138888888</v>
      </c>
      <c r="J568" s="71">
        <v>46236.022916666669</v>
      </c>
      <c r="K568" s="11">
        <v>0.67</v>
      </c>
      <c r="L568" s="72">
        <v>46235</v>
      </c>
      <c r="M568" s="73">
        <f>_xlfn.ISOWEEKNUM(Unique_Data[[#This Row],[Created On]])</f>
        <v>31</v>
      </c>
      <c r="N568" s="73">
        <f>60*Unique_Data[[#This Row],[Downtime (hr.)]]</f>
        <v>40.200000000000003</v>
      </c>
      <c r="O568" s="73" t="str" cm="1">
        <f t="array" ref="O568">_xlfn.LET(
    _xlpm.text, LOWER(H568),
    _xlpm.keywords, Table2[Keyword],
    _xlpm.score,
        _xlfn.BYROW(_xlpm.keywords,
            _xlfn.LAMBDA(_xlpm.k,
                SUM(--ISNUMBER(SEARCH(_xlfn.TEXTSPLIT(LOWER(_xlpm.k)," "), _xlpm.text)))
            )
        ),
    _xlpm.bestMatch, _xlfn.XMATCH(MAX(_xlpm.score), _xlpm.score),
    IF(MAX(_xlpm.score)=0, "Other", INDEX(_xlpm.keywords, _xlpm.bestMatch))
)</f>
        <v>No Control</v>
      </c>
      <c r="P568" s="73" t="str">
        <f>IFERROR(INDEX(Table11[Failure Mode],MATCH(O568,Table11[Keyword],0)),"General Failure Mode")</f>
        <v>Control System Unavailable</v>
      </c>
      <c r="Q568" s="74" t="str">
        <f>IFERROR(INDEX(Table12[Failure Effect],MATCH(P568,Table12[Failure Mode],0)),"Operational performance degradation and need for maintenance review.")</f>
        <v>Loss of command response, unsafe operating condition, and immediate operational downtime.</v>
      </c>
      <c r="R568" s="73">
        <f>IFERROR(INDEX(Table13[Base Severity],MATCH(C568,Table13[Equipment Class],0)),6)</f>
        <v>9</v>
      </c>
      <c r="S568" s="73">
        <f>IFERROR(INDEX(Table2[Severity],MATCH(O568,Table2[Keyword],0)),0)</f>
        <v>6</v>
      </c>
      <c r="T568" s="73">
        <f>IFERROR(LOOKUP(N568,Table6[Minutes],Table6[Severity]),0)</f>
        <v>5</v>
      </c>
      <c r="U568" s="73">
        <f>MAX(ROUNDUP(AVERAGE(R568,T568),0),Unique_Data[[#This Row],[Keyword Severity]])</f>
        <v>7</v>
      </c>
      <c r="V568" s="73">
        <f>IFERROR(INDEX(Table5[Detectability],MATCH(O568,Table5[Keyword],0)),IFERROR(INDEX(Table13[Default Detectability],MATCH(C568,Table13[Equipment Class],0)),6))</f>
        <v>2</v>
      </c>
      <c r="W568" s="73">
        <f t="shared" si="32"/>
        <v>6</v>
      </c>
      <c r="X568" s="75">
        <f t="shared" si="33"/>
        <v>84</v>
      </c>
      <c r="Y568" s="74" t="str">
        <f>IFERROR(INDEX(Table10[Recommended Action],MATCH(O568,Table10[Keyword],0)),"Review failure &amp; perform RCA")</f>
        <v>Check control PLC, HMI comms, E-stop circuits; reload software if needed.</v>
      </c>
      <c r="Z568" s="11" t="s">
        <v>14271</v>
      </c>
      <c r="AA568" s="31" t="s">
        <v>14733</v>
      </c>
      <c r="AB568" s="31" t="s">
        <v>14389</v>
      </c>
      <c r="AC568" s="73" t="str">
        <f t="shared" si="34"/>
        <v>Low</v>
      </c>
      <c r="AD568" s="76">
        <v>46264</v>
      </c>
      <c r="AE568" s="75">
        <f>Unique_Data[[#This Row],[Severity (S)]]</f>
        <v>7</v>
      </c>
      <c r="AF568" s="75" cm="1">
        <f t="array" ref="AF56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68" s="75" cm="1">
        <f t="array" ref="AG56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568" s="75">
        <f t="shared" si="35"/>
        <v>84</v>
      </c>
      <c r="AI568" s="77" t="str" cm="1">
        <f t="array" aca="1" ref="AI568" ca="1">_xlfn.IFS(ISBLANK(Unique_Data[[#This Row],[Updated Action]]),"Open",NOT(ISBLANK(Unique_Data[[#This Row],[Updated Action]])),"Finished",AND(NOT(ISBLANK(Unique_Data[[#This Row],[Updated Action]])),Unique_Data[[#This Row],[Due date]]&gt;=TODAY()),"In Progress",Unique_Data[[#This Row],[Due date]]&lt;TODAY(),"Overdue")</f>
        <v>Finished</v>
      </c>
      <c r="AJ568" s="33"/>
    </row>
    <row r="569" spans="1:36">
      <c r="A569" s="11">
        <v>1200000297</v>
      </c>
      <c r="B569" s="11" t="s">
        <v>77</v>
      </c>
      <c r="C569" s="11" t="s">
        <v>16</v>
      </c>
      <c r="D569" s="12">
        <v>46236</v>
      </c>
      <c r="E569" s="11" t="s">
        <v>69</v>
      </c>
      <c r="F569"/>
      <c r="G569"/>
      <c r="H569" s="35" t="s">
        <v>446</v>
      </c>
      <c r="I569" s="71">
        <v>46236.070833333331</v>
      </c>
      <c r="J569" s="71">
        <v>46236.078472222223</v>
      </c>
      <c r="K569" s="11">
        <v>0.18</v>
      </c>
      <c r="L569" s="72">
        <v>46235</v>
      </c>
      <c r="M569" s="73">
        <f>_xlfn.ISOWEEKNUM(Unique_Data[[#This Row],[Created On]])</f>
        <v>31</v>
      </c>
      <c r="N569" s="73">
        <f>60*Unique_Data[[#This Row],[Downtime (hr.)]]</f>
        <v>10.799999999999999</v>
      </c>
      <c r="O569" s="73" t="str" cm="1">
        <f t="array" ref="O569">_xlfn.LET(
    _xlpm.text, LOWER(H569),
    _xlpm.keywords, Table2[Keyword],
    _xlpm.score,
        _xlfn.BYROW(_xlpm.keywords,
            _xlfn.LAMBDA(_xlpm.k,
                SUM(--ISNUMBER(SEARCH(_xlfn.TEXTSPLIT(LOWER(_xlpm.k)," "), _xlpm.text)))
            )
        ),
    _xlpm.bestMatch, _xlfn.XMATCH(MAX(_xlpm.score), _xlpm.score),
    IF(MAX(_xlpm.score)=0, "Other", INDEX(_xlpm.keywords, _xlpm.bestMatch))
)</f>
        <v>Steering</v>
      </c>
      <c r="P569" s="73" t="str">
        <f>IFERROR(INDEX(Table11[Failure Mode],MATCH(O569,Table11[Keyword],0)),"General Failure Mode")</f>
        <v>Steering System Fault</v>
      </c>
      <c r="Q569" s="74" t="str">
        <f>IFERROR(INDEX(Table12[Failure Effect],MATCH(P569,Table12[Failure Mode],0)),"Operational performance degradation and need for maintenance review.")</f>
        <v>Poor maneuverability, travel misalignment, safety risk, and operational delay.</v>
      </c>
      <c r="R569" s="73">
        <f>IFERROR(INDEX(Table13[Base Severity],MATCH(C569,Table13[Equipment Class],0)),6)</f>
        <v>8</v>
      </c>
      <c r="S569" s="73">
        <f>IFERROR(INDEX(Table2[Severity],MATCH(O569,Table2[Keyword],0)),0)</f>
        <v>6</v>
      </c>
      <c r="T569" s="73">
        <f>IFERROR(LOOKUP(N569,Table6[Minutes],Table6[Severity]),0)</f>
        <v>4</v>
      </c>
      <c r="U569" s="73">
        <f>MAX(ROUNDUP(AVERAGE(R569,T569),0),Unique_Data[[#This Row],[Keyword Severity]])</f>
        <v>6</v>
      </c>
      <c r="V569" s="73">
        <f>IFERROR(INDEX(Table5[Detectability],MATCH(O569,Table5[Keyword],0)),IFERROR(INDEX(Table13[Default Detectability],MATCH(C569,Table13[Equipment Class],0)),6))</f>
        <v>2</v>
      </c>
      <c r="W569" s="73">
        <f t="shared" si="32"/>
        <v>2</v>
      </c>
      <c r="X569" s="75">
        <f t="shared" si="33"/>
        <v>24</v>
      </c>
      <c r="Y569" s="74" t="str">
        <f>IFERROR(INDEX(Table10[Recommended Action],MATCH(O569,Table10[Keyword],0)),"Review failure &amp; perform RCA")</f>
        <v>Calibrate auto-steering; inspect linkages/sensors; realign wheels.</v>
      </c>
      <c r="Z569" s="11" t="s">
        <v>14271</v>
      </c>
      <c r="AA569" s="31" t="s">
        <v>14353</v>
      </c>
      <c r="AB569" s="31" t="s">
        <v>14453</v>
      </c>
      <c r="AC569" s="73" t="str">
        <f t="shared" si="34"/>
        <v>Low</v>
      </c>
      <c r="AD569" s="76">
        <v>46203</v>
      </c>
      <c r="AE569" s="75">
        <f>Unique_Data[[#This Row],[Severity (S)]]</f>
        <v>6</v>
      </c>
      <c r="AF569" s="75" cm="1">
        <f t="array" ref="AF56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69" s="75" cm="1">
        <f t="array" ref="AG56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69" s="75">
        <f t="shared" si="35"/>
        <v>6</v>
      </c>
      <c r="AI569" s="77" t="str" cm="1">
        <f t="array" aca="1" ref="AI569" ca="1">_xlfn.IFS(ISBLANK(Unique_Data[[#This Row],[Updated Action]]),"Open",NOT(ISBLANK(Unique_Data[[#This Row],[Updated Action]])),"Finished",AND(NOT(ISBLANK(Unique_Data[[#This Row],[Updated Action]])),Unique_Data[[#This Row],[Due date]]&gt;=TODAY()),"In Progress",Unique_Data[[#This Row],[Due date]]&lt;TODAY(),"Overdue")</f>
        <v>Finished</v>
      </c>
      <c r="AJ569" s="33"/>
    </row>
    <row r="570" spans="1:36">
      <c r="A570" s="11">
        <v>1200000298</v>
      </c>
      <c r="B570" s="11" t="s">
        <v>95</v>
      </c>
      <c r="C570" s="11" t="s">
        <v>16</v>
      </c>
      <c r="D570" s="12">
        <v>46236</v>
      </c>
      <c r="E570" s="11" t="s">
        <v>69</v>
      </c>
      <c r="F570"/>
      <c r="G570"/>
      <c r="H570" s="35" t="s">
        <v>448</v>
      </c>
      <c r="I570" s="71">
        <v>46236.084722222222</v>
      </c>
      <c r="J570" s="71">
        <v>46236.09652777778</v>
      </c>
      <c r="K570" s="11">
        <v>0.28000000000000003</v>
      </c>
      <c r="L570" s="72">
        <v>46235</v>
      </c>
      <c r="M570" s="73">
        <f>_xlfn.ISOWEEKNUM(Unique_Data[[#This Row],[Created On]])</f>
        <v>31</v>
      </c>
      <c r="N570" s="73">
        <f>60*Unique_Data[[#This Row],[Downtime (hr.)]]</f>
        <v>16.8</v>
      </c>
      <c r="O570" s="73" t="str" cm="1">
        <f t="array" ref="O570">_xlfn.LET(
    _xlpm.text, LOWER(H570),
    _xlpm.keywords, Table2[Keyword],
    _xlpm.score,
        _xlfn.BYROW(_xlpm.keywords,
            _xlfn.LAMBDA(_xlpm.k,
                SUM(--ISNUMBER(SEARCH(_xlfn.TEXTSPLIT(LOWER(_xlpm.k)," "), _xlpm.text)))
            )
        ),
    _xlpm.bestMatch, _xlfn.XMATCH(MAX(_xlpm.score), _xlpm.score),
    IF(MAX(_xlpm.score)=0, "Other", INDEX(_xlpm.keywords, _xlpm.bestMatch))
)</f>
        <v>No Gantry</v>
      </c>
      <c r="P570" s="73" t="str">
        <f>IFERROR(INDEX(Table11[Failure Mode],MATCH(O570,Table11[Keyword],0)),"General Failure Mode")</f>
        <v>Gantry Motion Failure</v>
      </c>
      <c r="Q570" s="74" t="str">
        <f>IFERROR(INDEX(Table12[Failure Effect],MATCH(P570,Table12[Failure Mode],0)),"Operational performance degradation and need for maintenance review.")</f>
        <v>Equipment cannot travel to position, causing job delay, queue buildup, and lower productivity.</v>
      </c>
      <c r="R570" s="73">
        <f>IFERROR(INDEX(Table13[Base Severity],MATCH(C570,Table13[Equipment Class],0)),6)</f>
        <v>8</v>
      </c>
      <c r="S570" s="73">
        <f>IFERROR(INDEX(Table2[Severity],MATCH(O570,Table2[Keyword],0)),0)</f>
        <v>6</v>
      </c>
      <c r="T570" s="73">
        <f>IFERROR(LOOKUP(N570,Table6[Minutes],Table6[Severity]),0)</f>
        <v>4</v>
      </c>
      <c r="U570" s="73">
        <f>MAX(ROUNDUP(AVERAGE(R570,T570),0),Unique_Data[[#This Row],[Keyword Severity]])</f>
        <v>6</v>
      </c>
      <c r="V570" s="73">
        <f>IFERROR(INDEX(Table5[Detectability],MATCH(O570,Table5[Keyword],0)),IFERROR(INDEX(Table13[Default Detectability],MATCH(C570,Table13[Equipment Class],0)),6))</f>
        <v>3</v>
      </c>
      <c r="W570" s="73">
        <f t="shared" si="32"/>
        <v>7</v>
      </c>
      <c r="X570" s="75">
        <f t="shared" si="33"/>
        <v>126</v>
      </c>
      <c r="Y570" s="74" t="str">
        <f>IFERROR(INDEX(Table10[Recommended Action],MATCH(O570,Table10[Keyword],0)),"Review failure &amp; perform RCA")</f>
        <v>Inspect busbar/limit switches, travel drives and interlocks; test inverter and alignment.</v>
      </c>
      <c r="Z570" s="11" t="s">
        <v>14271</v>
      </c>
      <c r="AA570" s="31" t="s">
        <v>14431</v>
      </c>
      <c r="AB570" s="31" t="s">
        <v>14744</v>
      </c>
      <c r="AC570" s="73" t="str">
        <f t="shared" si="34"/>
        <v>Medium</v>
      </c>
      <c r="AD570" s="76" t="s">
        <v>14745</v>
      </c>
      <c r="AE570" s="75">
        <f>Unique_Data[[#This Row],[Severity (S)]]</f>
        <v>6</v>
      </c>
      <c r="AF570" s="75" cm="1">
        <f t="array" ref="AF57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70" s="75" cm="1">
        <f t="array" ref="AG57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70" s="75">
        <f t="shared" si="35"/>
        <v>126</v>
      </c>
      <c r="AI570" s="77" t="str" cm="1">
        <f t="array" aca="1" ref="AI570" ca="1">_xlfn.IFS(ISBLANK(Unique_Data[[#This Row],[Updated Action]]),"Open",NOT(ISBLANK(Unique_Data[[#This Row],[Updated Action]])),"Finished",AND(NOT(ISBLANK(Unique_Data[[#This Row],[Updated Action]])),Unique_Data[[#This Row],[Due date]]&gt;=TODAY()),"In Progress",Unique_Data[[#This Row],[Due date]]&lt;TODAY(),"Overdue")</f>
        <v>Finished</v>
      </c>
      <c r="AJ570" s="33"/>
    </row>
    <row r="571" spans="1:36">
      <c r="A571" s="11">
        <v>1300000374</v>
      </c>
      <c r="B571" s="11" t="s">
        <v>54</v>
      </c>
      <c r="C571" s="11" t="s">
        <v>12</v>
      </c>
      <c r="D571" s="12">
        <v>46236</v>
      </c>
      <c r="E571" s="11" t="s">
        <v>13</v>
      </c>
      <c r="F571"/>
      <c r="G571"/>
      <c r="H571" s="35" t="s">
        <v>118</v>
      </c>
      <c r="I571" s="71">
        <v>46236.15902777778</v>
      </c>
      <c r="J571" s="71">
        <v>46236.161805555559</v>
      </c>
      <c r="K571" s="11">
        <v>7.0000000000000007E-2</v>
      </c>
      <c r="L571" s="72">
        <v>46235</v>
      </c>
      <c r="M571" s="73">
        <f>_xlfn.ISOWEEKNUM(Unique_Data[[#This Row],[Created On]])</f>
        <v>31</v>
      </c>
      <c r="N571" s="73">
        <f>60*Unique_Data[[#This Row],[Downtime (hr.)]]</f>
        <v>4.2</v>
      </c>
      <c r="O571" s="73" t="str" cm="1">
        <f t="array" ref="O571">_xlfn.LET(
    _xlpm.text, LOWER(H571),
    _xlpm.keywords, Table2[Keyword],
    _xlpm.score,
        _xlfn.BYROW(_xlpm.keywords,
            _xlfn.LAMBDA(_xlpm.k,
                SUM(--ISNUMBER(SEARCH(_xlfn.TEXTSPLIT(LOWER(_xlpm.k)," "), _xlpm.text)))
            )
        ),
    _xlpm.bestMatch, _xlfn.XMATCH(MAX(_xlpm.score), _xlpm.score),
    IF(MAX(_xlpm.score)=0, "Other", INDEX(_xlpm.keywords, _xlpm.bestMatch))
)</f>
        <v>No Hoist</v>
      </c>
      <c r="P571" s="73" t="str">
        <f>IFERROR(INDEX(Table11[Failure Mode],MATCH(O571,Table11[Keyword],0)),"General Failure Mode")</f>
        <v>Hoist Motion Failure</v>
      </c>
      <c r="Q571" s="74" t="str">
        <f>IFERROR(INDEX(Table12[Failure Effect],MATCH(P571,Table12[Failure Mode],0)),"Operational performance degradation and need for maintenance review.")</f>
        <v>Unable to lift/lower load, container handling interruption, and berth or yard productivity loss.</v>
      </c>
      <c r="R571" s="73">
        <f>IFERROR(INDEX(Table13[Base Severity],MATCH(C571,Table13[Equipment Class],0)),6)</f>
        <v>9</v>
      </c>
      <c r="S571" s="73">
        <f>IFERROR(INDEX(Table2[Severity],MATCH(O571,Table2[Keyword],0)),0)</f>
        <v>6</v>
      </c>
      <c r="T571" s="73">
        <f>IFERROR(LOOKUP(N571,Table6[Minutes],Table6[Severity]),0)</f>
        <v>3</v>
      </c>
      <c r="U571" s="73">
        <f>MAX(ROUNDUP(AVERAGE(R571,T571),0),Unique_Data[[#This Row],[Keyword Severity]])</f>
        <v>6</v>
      </c>
      <c r="V571" s="73">
        <f>IFERROR(INDEX(Table5[Detectability],MATCH(O571,Table5[Keyword],0)),IFERROR(INDEX(Table13[Default Detectability],MATCH(C571,Table13[Equipment Class],0)),6))</f>
        <v>3</v>
      </c>
      <c r="W571" s="73">
        <f t="shared" si="32"/>
        <v>4</v>
      </c>
      <c r="X571" s="75">
        <f t="shared" si="33"/>
        <v>72</v>
      </c>
      <c r="Y571" s="74" t="str">
        <f>IFERROR(INDEX(Table10[Recommended Action],MATCH(O571,Table10[Keyword],0)),"Review failure &amp; perform RCA")</f>
        <v>Check hoist brakes, over-travel limit switches, inverter alarms, motor and encoder.</v>
      </c>
      <c r="Z571" s="11" t="s">
        <v>14271</v>
      </c>
      <c r="AA571" s="31" t="s">
        <v>14746</v>
      </c>
      <c r="AB571" s="31" t="s">
        <v>14747</v>
      </c>
      <c r="AC571" s="73" t="str">
        <f t="shared" si="34"/>
        <v>Low</v>
      </c>
      <c r="AD571" s="76">
        <v>46366</v>
      </c>
      <c r="AE571" s="75">
        <f>Unique_Data[[#This Row],[Severity (S)]]</f>
        <v>6</v>
      </c>
      <c r="AF571" s="75" cm="1">
        <f t="array" ref="AF57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71" s="75" cm="1">
        <f t="array" ref="AG57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71" s="75">
        <f t="shared" si="35"/>
        <v>72</v>
      </c>
      <c r="AI571" s="77" t="str" cm="1">
        <f t="array" aca="1" ref="AI571" ca="1">_xlfn.IFS(ISBLANK(Unique_Data[[#This Row],[Updated Action]]),"Open",NOT(ISBLANK(Unique_Data[[#This Row],[Updated Action]])),"Finished",AND(NOT(ISBLANK(Unique_Data[[#This Row],[Updated Action]])),Unique_Data[[#This Row],[Due date]]&gt;=TODAY()),"In Progress",Unique_Data[[#This Row],[Due date]]&lt;TODAY(),"Overdue")</f>
        <v>Finished</v>
      </c>
      <c r="AJ571" s="33"/>
    </row>
    <row r="572" spans="1:36">
      <c r="A572" s="11">
        <v>1200000300</v>
      </c>
      <c r="B572" s="11" t="s">
        <v>90</v>
      </c>
      <c r="C572" s="11" t="s">
        <v>16</v>
      </c>
      <c r="D572" s="12">
        <v>46236</v>
      </c>
      <c r="E572" s="11" t="s">
        <v>69</v>
      </c>
      <c r="F572"/>
      <c r="G572"/>
      <c r="H572" s="35" t="s">
        <v>463</v>
      </c>
      <c r="I572" s="71">
        <v>46236.539189814815</v>
      </c>
      <c r="J572" s="71">
        <v>46236.54173611111</v>
      </c>
      <c r="K572" s="11">
        <v>0.06</v>
      </c>
      <c r="L572" s="72">
        <v>46235</v>
      </c>
      <c r="M572" s="73">
        <f>_xlfn.ISOWEEKNUM(Unique_Data[[#This Row],[Created On]])</f>
        <v>31</v>
      </c>
      <c r="N572" s="73">
        <f>60*Unique_Data[[#This Row],[Downtime (hr.)]]</f>
        <v>3.5999999999999996</v>
      </c>
      <c r="O572" s="73" t="str" cm="1">
        <f t="array" ref="O572">_xlfn.LET(
    _xlpm.text, LOWER(H572),
    _xlpm.keywords, Table2[Keyword],
    _xlpm.score,
        _xlfn.BYROW(_xlpm.keywords,
            _xlfn.LAMBDA(_xlpm.k,
                SUM(--ISNUMBER(SEARCH(_xlfn.TEXTSPLIT(LOWER(_xlpm.k)," "), _xlpm.text)))
            )
        ),
    _xlpm.bestMatch, _xlfn.XMATCH(MAX(_xlpm.score), _xlpm.score),
    IF(MAX(_xlpm.score)=0, "Other", INDEX(_xlpm.keywords, _xlpm.bestMatch))
)</f>
        <v>No Gantry</v>
      </c>
      <c r="P572" s="73" t="str">
        <f>IFERROR(INDEX(Table11[Failure Mode],MATCH(O572,Table11[Keyword],0)),"General Failure Mode")</f>
        <v>Gantry Motion Failure</v>
      </c>
      <c r="Q572" s="74" t="str">
        <f>IFERROR(INDEX(Table12[Failure Effect],MATCH(P572,Table12[Failure Mode],0)),"Operational performance degradation and need for maintenance review.")</f>
        <v>Equipment cannot travel to position, causing job delay, queue buildup, and lower productivity.</v>
      </c>
      <c r="R572" s="73">
        <f>IFERROR(INDEX(Table13[Base Severity],MATCH(C572,Table13[Equipment Class],0)),6)</f>
        <v>8</v>
      </c>
      <c r="S572" s="73">
        <f>IFERROR(INDEX(Table2[Severity],MATCH(O572,Table2[Keyword],0)),0)</f>
        <v>6</v>
      </c>
      <c r="T572" s="73">
        <f>IFERROR(LOOKUP(N572,Table6[Minutes],Table6[Severity]),0)</f>
        <v>3</v>
      </c>
      <c r="U572" s="73">
        <f>MAX(ROUNDUP(AVERAGE(R572,T572),0),Unique_Data[[#This Row],[Keyword Severity]])</f>
        <v>6</v>
      </c>
      <c r="V572" s="73">
        <f>IFERROR(INDEX(Table5[Detectability],MATCH(O572,Table5[Keyword],0)),IFERROR(INDEX(Table13[Default Detectability],MATCH(C572,Table13[Equipment Class],0)),6))</f>
        <v>3</v>
      </c>
      <c r="W572" s="73">
        <f t="shared" si="32"/>
        <v>8</v>
      </c>
      <c r="X572" s="75">
        <f t="shared" si="33"/>
        <v>144</v>
      </c>
      <c r="Y572" s="74" t="str">
        <f>IFERROR(INDEX(Table10[Recommended Action],MATCH(O572,Table10[Keyword],0)),"Review failure &amp; perform RCA")</f>
        <v>Inspect busbar/limit switches, travel drives and interlocks; test inverter and alignment.</v>
      </c>
      <c r="Z572" s="11" t="s">
        <v>14271</v>
      </c>
      <c r="AA572" s="31" t="s">
        <v>14533</v>
      </c>
      <c r="AB572" s="31" t="s">
        <v>14522</v>
      </c>
      <c r="AC572" s="73" t="str">
        <f t="shared" si="34"/>
        <v>Medium</v>
      </c>
      <c r="AD572" s="76">
        <v>46203</v>
      </c>
      <c r="AE572" s="75">
        <f>Unique_Data[[#This Row],[Severity (S)]]</f>
        <v>6</v>
      </c>
      <c r="AF572" s="75" cm="1">
        <f t="array" ref="AF57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72" s="75" cm="1">
        <f t="array" ref="AG57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572" s="75">
        <f t="shared" si="35"/>
        <v>144</v>
      </c>
      <c r="AI572" s="77" t="str" cm="1">
        <f t="array" aca="1" ref="AI572" ca="1">_xlfn.IFS(ISBLANK(Unique_Data[[#This Row],[Updated Action]]),"Open",NOT(ISBLANK(Unique_Data[[#This Row],[Updated Action]])),"Finished",AND(NOT(ISBLANK(Unique_Data[[#This Row],[Updated Action]])),Unique_Data[[#This Row],[Due date]]&gt;=TODAY()),"In Progress",Unique_Data[[#This Row],[Due date]]&lt;TODAY(),"Overdue")</f>
        <v>Finished</v>
      </c>
      <c r="AJ572" s="33"/>
    </row>
    <row r="573" spans="1:36">
      <c r="A573" s="11">
        <v>1200000301</v>
      </c>
      <c r="B573" s="11" t="s">
        <v>93</v>
      </c>
      <c r="C573" s="11" t="s">
        <v>16</v>
      </c>
      <c r="D573" s="12">
        <v>46236</v>
      </c>
      <c r="E573" s="11" t="s">
        <v>69</v>
      </c>
      <c r="F573"/>
      <c r="G573"/>
      <c r="H573" s="35" t="s">
        <v>464</v>
      </c>
      <c r="I573" s="71">
        <v>46236.628946759258</v>
      </c>
      <c r="J573" s="71">
        <v>46236.652372685188</v>
      </c>
      <c r="K573" s="11">
        <v>0.56000000000000005</v>
      </c>
      <c r="L573" s="72">
        <v>46235</v>
      </c>
      <c r="M573" s="73">
        <f>_xlfn.ISOWEEKNUM(Unique_Data[[#This Row],[Created On]])</f>
        <v>31</v>
      </c>
      <c r="N573" s="73">
        <f>60*Unique_Data[[#This Row],[Downtime (hr.)]]</f>
        <v>33.6</v>
      </c>
      <c r="O573" s="73" t="str" cm="1">
        <f t="array" ref="O573">_xlfn.LET(
    _xlpm.text, LOWER(H573),
    _xlpm.keywords, Table2[Keyword],
    _xlpm.score,
        _xlfn.BYROW(_xlpm.keywords,
            _xlfn.LAMBDA(_xlpm.k,
                SUM(--ISNUMBER(SEARCH(_xlfn.TEXTSPLIT(LOWER(_xlpm.k)," "), _xlpm.text)))
            )
        ),
    _xlpm.bestMatch, _xlfn.XMATCH(MAX(_xlpm.score), _xlpm.score),
    IF(MAX(_xlpm.score)=0, "Other", INDEX(_xlpm.keywords, _xlpm.bestMatch))
)</f>
        <v>Wrong Landed</v>
      </c>
      <c r="P573" s="73" t="str">
        <f>IFERROR(INDEX(Table11[Failure Mode],MATCH(O573,Table11[Keyword],0)),"General Failure Mode")</f>
        <v>Landing / Positioning Fault</v>
      </c>
      <c r="Q573" s="74" t="str">
        <f>IFERROR(INDEX(Table12[Failure Effect],MATCH(P573,Table12[Failure Mode],0)),"Operational performance degradation and need for maintenance review.")</f>
        <v>Mislanding, handling delay, risk of cargo/spreader damage, and reduced operating accuracy.</v>
      </c>
      <c r="R573" s="73">
        <f>IFERROR(INDEX(Table13[Base Severity],MATCH(C573,Table13[Equipment Class],0)),6)</f>
        <v>8</v>
      </c>
      <c r="S573" s="73">
        <f>IFERROR(INDEX(Table2[Severity],MATCH(O573,Table2[Keyword],0)),0)</f>
        <v>6</v>
      </c>
      <c r="T573" s="73">
        <f>IFERROR(LOOKUP(N573,Table6[Minutes],Table6[Severity]),0)</f>
        <v>5</v>
      </c>
      <c r="U573" s="73">
        <f>MAX(ROUNDUP(AVERAGE(R573,T573),0),Unique_Data[[#This Row],[Keyword Severity]])</f>
        <v>7</v>
      </c>
      <c r="V573" s="73">
        <f>IFERROR(INDEX(Table5[Detectability],MATCH(O573,Table5[Keyword],0)),IFERROR(INDEX(Table13[Default Detectability],MATCH(C573,Table13[Equipment Class],0)),6))</f>
        <v>8</v>
      </c>
      <c r="W573" s="73">
        <f t="shared" si="32"/>
        <v>4</v>
      </c>
      <c r="X573" s="75">
        <f t="shared" si="33"/>
        <v>224</v>
      </c>
      <c r="Y573" s="74" t="str">
        <f>IFERROR(INDEX(Table10[Recommended Action],MATCH(O573,Table10[Keyword],0)),"Review failure &amp; perform RCA")</f>
        <v>Check landing sensors and operator guidance; calibrate spreader position sensors.</v>
      </c>
      <c r="Z573" s="11" t="s">
        <v>14271</v>
      </c>
      <c r="AC573" s="73" t="str">
        <f t="shared" si="34"/>
        <v>High</v>
      </c>
      <c r="AD573" s="76"/>
      <c r="AE573" s="75">
        <f>Unique_Data[[#This Row],[Severity (S)]]</f>
        <v>7</v>
      </c>
      <c r="AF573" s="75" cm="1">
        <f t="array" ref="AF57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573" s="75" cm="1">
        <f t="array" ref="AG57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73" s="75">
        <f t="shared" si="35"/>
        <v>224</v>
      </c>
      <c r="AI573" s="77" t="str" cm="1">
        <f t="array" aca="1" ref="AI573" ca="1">_xlfn.IFS(ISBLANK(Unique_Data[[#This Row],[Updated Action]]),"Open",NOT(ISBLANK(Unique_Data[[#This Row],[Updated Action]])),"Finished",AND(NOT(ISBLANK(Unique_Data[[#This Row],[Updated Action]])),Unique_Data[[#This Row],[Due date]]&gt;=TODAY()),"In Progress",Unique_Data[[#This Row],[Due date]]&lt;TODAY(),"Overdue")</f>
        <v>Open</v>
      </c>
      <c r="AJ573" s="33"/>
    </row>
    <row r="574" spans="1:36">
      <c r="A574" s="11">
        <v>1300000375</v>
      </c>
      <c r="B574" s="11" t="s">
        <v>27</v>
      </c>
      <c r="C574" s="11" t="s">
        <v>12</v>
      </c>
      <c r="D574" s="12">
        <v>46236</v>
      </c>
      <c r="E574" s="11" t="s">
        <v>13</v>
      </c>
      <c r="F574"/>
      <c r="G574"/>
      <c r="H574" s="35" t="s">
        <v>465</v>
      </c>
      <c r="I574" s="71">
        <v>46236.649270833332</v>
      </c>
      <c r="J574" s="71">
        <v>46236.653263888889</v>
      </c>
      <c r="K574" s="11">
        <v>0.1</v>
      </c>
      <c r="L574" s="72">
        <v>46235</v>
      </c>
      <c r="M574" s="73">
        <f>_xlfn.ISOWEEKNUM(Unique_Data[[#This Row],[Created On]])</f>
        <v>31</v>
      </c>
      <c r="N574" s="73">
        <f>60*Unique_Data[[#This Row],[Downtime (hr.)]]</f>
        <v>6</v>
      </c>
      <c r="O574" s="73" t="str" cm="1">
        <f t="array" ref="O574">_xlfn.LET(
    _xlpm.text, LOWER(H574),
    _xlpm.keywords, Table2[Keyword],
    _xlpm.score,
        _xlfn.BYROW(_xlpm.keywords,
            _xlfn.LAMBDA(_xlpm.k,
                SUM(--ISNUMBER(SEARCH(_xlfn.TEXTSPLIT(LOWER(_xlpm.k)," "), _xlpm.text)))
            )
        ),
    _xlpm.bestMatch, _xlfn.XMATCH(MAX(_xlpm.score), _xlpm.score),
    IF(MAX(_xlpm.score)=0, "Other", INDEX(_xlpm.keywords, _xlpm.bestMatch))
)</f>
        <v>Spreader</v>
      </c>
      <c r="P574" s="73" t="str">
        <f>IFERROR(INDEX(Table11[Failure Mode],MATCH(O574,Table11[Keyword],0)),"General Failure Mode")</f>
        <v>Spreader System Fault</v>
      </c>
      <c r="Q574" s="74" t="str">
        <f>IFERROR(INDEX(Table12[Failure Effect],MATCH(P574,Table12[Failure Mode],0)),"Operational performance degradation and need for maintenance review.")</f>
        <v>Inability to lock/unlock or position spreader correctly, creating handling disruption and safety exposure.</v>
      </c>
      <c r="R574" s="73">
        <f>IFERROR(INDEX(Table13[Base Severity],MATCH(C574,Table13[Equipment Class],0)),6)</f>
        <v>9</v>
      </c>
      <c r="S574" s="73">
        <f>IFERROR(INDEX(Table2[Severity],MATCH(O574,Table2[Keyword],0)),0)</f>
        <v>6</v>
      </c>
      <c r="T574" s="73">
        <f>IFERROR(LOOKUP(N574,Table6[Minutes],Table6[Severity]),0)</f>
        <v>3</v>
      </c>
      <c r="U574" s="73">
        <f>MAX(ROUNDUP(AVERAGE(R574,T574),0),Unique_Data[[#This Row],[Keyword Severity]])</f>
        <v>6</v>
      </c>
      <c r="V574" s="73">
        <f>IFERROR(INDEX(Table5[Detectability],MATCH(O574,Table5[Keyword],0)),IFERROR(INDEX(Table13[Default Detectability],MATCH(C574,Table13[Equipment Class],0)),6))</f>
        <v>2</v>
      </c>
      <c r="W574" s="73">
        <f t="shared" si="32"/>
        <v>4</v>
      </c>
      <c r="X574" s="75">
        <f t="shared" si="33"/>
        <v>48</v>
      </c>
      <c r="Y574" s="74" t="str">
        <f>IFERROR(INDEX(Table10[Recommended Action],MATCH(O574,Table10[Keyword],0)),"Review failure &amp; perform RCA")</f>
        <v>Inspect twistlocks, hydraulics and sensors; recalibrate spreader controller.</v>
      </c>
      <c r="Z574" s="11" t="s">
        <v>14271</v>
      </c>
      <c r="AA574" s="31" t="s">
        <v>14748</v>
      </c>
      <c r="AB574" s="31" t="s">
        <v>14749</v>
      </c>
      <c r="AC574" s="73" t="str">
        <f t="shared" si="34"/>
        <v>Low</v>
      </c>
      <c r="AD574" s="76">
        <v>46063</v>
      </c>
      <c r="AE574" s="75">
        <f>Unique_Data[[#This Row],[Severity (S)]]</f>
        <v>6</v>
      </c>
      <c r="AF574" s="75" cm="1">
        <f t="array" ref="AF57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74" s="75" cm="1">
        <f t="array" ref="AG57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574" s="75">
        <f t="shared" si="35"/>
        <v>18</v>
      </c>
      <c r="AI574" s="77" t="str" cm="1">
        <f t="array" aca="1" ref="AI574" ca="1">_xlfn.IFS(ISBLANK(Unique_Data[[#This Row],[Updated Action]]),"Open",NOT(ISBLANK(Unique_Data[[#This Row],[Updated Action]])),"Finished",AND(NOT(ISBLANK(Unique_Data[[#This Row],[Updated Action]])),Unique_Data[[#This Row],[Due date]]&gt;=TODAY()),"In Progress",Unique_Data[[#This Row],[Due date]]&lt;TODAY(),"Overdue")</f>
        <v>Finished</v>
      </c>
      <c r="AJ574" s="33"/>
    </row>
    <row r="575" spans="1:36">
      <c r="A575" s="11">
        <v>1200000302</v>
      </c>
      <c r="B575" s="11" t="s">
        <v>87</v>
      </c>
      <c r="C575" s="11" t="s">
        <v>16</v>
      </c>
      <c r="D575" s="12">
        <v>46236</v>
      </c>
      <c r="E575" s="11" t="s">
        <v>69</v>
      </c>
      <c r="F575"/>
      <c r="G575"/>
      <c r="H575" s="35" t="s">
        <v>466</v>
      </c>
      <c r="I575" s="71">
        <v>46236.649525462963</v>
      </c>
      <c r="J575" s="71">
        <v>46236.657465277778</v>
      </c>
      <c r="K575" s="11">
        <v>0.19</v>
      </c>
      <c r="L575" s="72">
        <v>46235</v>
      </c>
      <c r="M575" s="73">
        <f>_xlfn.ISOWEEKNUM(Unique_Data[[#This Row],[Created On]])</f>
        <v>31</v>
      </c>
      <c r="N575" s="73">
        <f>60*Unique_Data[[#This Row],[Downtime (hr.)]]</f>
        <v>11.4</v>
      </c>
      <c r="O575" s="73" t="str" cm="1">
        <f t="array" ref="O575">_xlfn.LET(
    _xlpm.text, LOWER(H575),
    _xlpm.keywords, Table2[Keyword],
    _xlpm.score,
        _xlfn.BYROW(_xlpm.keywords,
            _xlfn.LAMBDA(_xlpm.k,
                SUM(--ISNUMBER(SEARCH(_xlfn.TEXTSPLIT(LOWER(_xlpm.k)," "), _xlpm.text)))
            )
        ),
    _xlpm.bestMatch, _xlfn.XMATCH(MAX(_xlpm.score), _xlpm.score),
    IF(MAX(_xlpm.score)=0, "Other", INDEX(_xlpm.keywords, _xlpm.bestMatch))
)</f>
        <v>Wrong Landed</v>
      </c>
      <c r="P575" s="73" t="str">
        <f>IFERROR(INDEX(Table11[Failure Mode],MATCH(O575,Table11[Keyword],0)),"General Failure Mode")</f>
        <v>Landing / Positioning Fault</v>
      </c>
      <c r="Q575" s="74" t="str">
        <f>IFERROR(INDEX(Table12[Failure Effect],MATCH(P575,Table12[Failure Mode],0)),"Operational performance degradation and need for maintenance review.")</f>
        <v>Mislanding, handling delay, risk of cargo/spreader damage, and reduced operating accuracy.</v>
      </c>
      <c r="R575" s="73">
        <f>IFERROR(INDEX(Table13[Base Severity],MATCH(C575,Table13[Equipment Class],0)),6)</f>
        <v>8</v>
      </c>
      <c r="S575" s="73">
        <f>IFERROR(INDEX(Table2[Severity],MATCH(O575,Table2[Keyword],0)),0)</f>
        <v>6</v>
      </c>
      <c r="T575" s="73">
        <f>IFERROR(LOOKUP(N575,Table6[Minutes],Table6[Severity]),0)</f>
        <v>4</v>
      </c>
      <c r="U575" s="73">
        <f>MAX(ROUNDUP(AVERAGE(R575,T575),0),Unique_Data[[#This Row],[Keyword Severity]])</f>
        <v>6</v>
      </c>
      <c r="V575" s="73">
        <f>IFERROR(INDEX(Table5[Detectability],MATCH(O575,Table5[Keyword],0)),IFERROR(INDEX(Table13[Default Detectability],MATCH(C575,Table13[Equipment Class],0)),6))</f>
        <v>8</v>
      </c>
      <c r="W575" s="73">
        <f t="shared" si="32"/>
        <v>2</v>
      </c>
      <c r="X575" s="75">
        <f t="shared" si="33"/>
        <v>96</v>
      </c>
      <c r="Y575" s="74" t="str">
        <f>IFERROR(INDEX(Table10[Recommended Action],MATCH(O575,Table10[Keyword],0)),"Review failure &amp; perform RCA")</f>
        <v>Check landing sensors and operator guidance; calibrate spreader position sensors.</v>
      </c>
      <c r="Z575" s="11" t="s">
        <v>14750</v>
      </c>
      <c r="AC575" s="73" t="str">
        <f t="shared" si="34"/>
        <v>Low</v>
      </c>
      <c r="AD575" s="76"/>
      <c r="AE575" s="75">
        <f>Unique_Data[[#This Row],[Severity (S)]]</f>
        <v>6</v>
      </c>
      <c r="AF575" s="75" cm="1">
        <f t="array" ref="AF57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575" s="75" cm="1">
        <f t="array" ref="AG57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75" s="75">
        <f t="shared" si="35"/>
        <v>96</v>
      </c>
      <c r="AI575" s="77" t="str" cm="1">
        <f t="array" aca="1" ref="AI575" ca="1">_xlfn.IFS(ISBLANK(Unique_Data[[#This Row],[Updated Action]]),"Open",NOT(ISBLANK(Unique_Data[[#This Row],[Updated Action]])),"Finished",AND(NOT(ISBLANK(Unique_Data[[#This Row],[Updated Action]])),Unique_Data[[#This Row],[Due date]]&gt;=TODAY()),"In Progress",Unique_Data[[#This Row],[Due date]]&lt;TODAY(),"Overdue")</f>
        <v>Open</v>
      </c>
      <c r="AJ575" s="33"/>
    </row>
    <row r="576" spans="1:36">
      <c r="A576" s="11">
        <v>1300000376</v>
      </c>
      <c r="B576" s="11" t="s">
        <v>54</v>
      </c>
      <c r="C576" s="11" t="s">
        <v>12</v>
      </c>
      <c r="D576" s="12">
        <v>46236</v>
      </c>
      <c r="E576" s="11" t="s">
        <v>13</v>
      </c>
      <c r="F576"/>
      <c r="G576"/>
      <c r="H576" s="35" t="s">
        <v>467</v>
      </c>
      <c r="I576" s="71">
        <v>46236.670115740744</v>
      </c>
      <c r="J576" s="71">
        <v>46236.695104166669</v>
      </c>
      <c r="K576" s="11">
        <v>0.6</v>
      </c>
      <c r="L576" s="72">
        <v>46235</v>
      </c>
      <c r="M576" s="73">
        <f>_xlfn.ISOWEEKNUM(Unique_Data[[#This Row],[Created On]])</f>
        <v>31</v>
      </c>
      <c r="N576" s="73">
        <f>60*Unique_Data[[#This Row],[Downtime (hr.)]]</f>
        <v>36</v>
      </c>
      <c r="O576" s="73" t="str" cm="1">
        <f t="array" ref="O576">_xlfn.LET(
    _xlpm.text, LOWER(H576),
    _xlpm.keywords, Table2[Keyword],
    _xlpm.score,
        _xlfn.BYROW(_xlpm.keywords,
            _xlfn.LAMBDA(_xlpm.k,
                SUM(--ISNUMBER(SEARCH(_xlfn.TEXTSPLIT(LOWER(_xlpm.k)," "), _xlpm.text)))
            )
        ),
    _xlpm.bestMatch, _xlfn.XMATCH(MAX(_xlpm.score), _xlpm.score),
    IF(MAX(_xlpm.score)=0, "Other", INDEX(_xlpm.keywords, _xlpm.bestMatch))
)</f>
        <v>Function</v>
      </c>
      <c r="P576" s="73" t="str">
        <f>IFERROR(INDEX(Table11[Failure Mode],MATCH(O576,Table11[Keyword],0)),"General Failure Mode")</f>
        <v>Functional Failure / System Malfunction</v>
      </c>
      <c r="Q576" s="74" t="str">
        <f>IFERROR(INDEX(Table12[Failure Effect],MATCH(P576,Table12[Failure Mode],0)),"Operational performance degradation and need for maintenance review.")</f>
        <v>Operational performance degradation and need for maintenance review.</v>
      </c>
      <c r="R576" s="73">
        <f>IFERROR(INDEX(Table13[Base Severity],MATCH(C576,Table13[Equipment Class],0)),6)</f>
        <v>9</v>
      </c>
      <c r="S576" s="73">
        <f>IFERROR(INDEX(Table2[Severity],MATCH(O576,Table2[Keyword],0)),0)</f>
        <v>4</v>
      </c>
      <c r="T576" s="73">
        <f>IFERROR(LOOKUP(N576,Table6[Minutes],Table6[Severity]),0)</f>
        <v>5</v>
      </c>
      <c r="U576" s="73">
        <f>MAX(ROUNDUP(AVERAGE(R576,T576),0),Unique_Data[[#This Row],[Keyword Severity]])</f>
        <v>7</v>
      </c>
      <c r="V576" s="73">
        <f>IFERROR(INDEX(Table5[Detectability],MATCH(O576,Table5[Keyword],0)),IFERROR(INDEX(Table13[Default Detectability],MATCH(C576,Table13[Equipment Class],0)),6))</f>
        <v>7</v>
      </c>
      <c r="W576" s="73">
        <f t="shared" si="32"/>
        <v>1</v>
      </c>
      <c r="X576" s="75">
        <f t="shared" si="33"/>
        <v>49</v>
      </c>
      <c r="Y576" s="74" t="str">
        <f>IFERROR(INDEX(Table10[Recommended Action],MATCH(O576,Table10[Keyword],0)),"Review failure &amp; perform RCA")</f>
        <v>Verify system inputs/outputs, control logic, and interlocks; inspect related components; reset faults and perform full function test.</v>
      </c>
      <c r="Z576" s="11" t="s">
        <v>14271</v>
      </c>
      <c r="AA576" s="31" t="s">
        <v>14574</v>
      </c>
      <c r="AB576" s="31" t="s">
        <v>14588</v>
      </c>
      <c r="AC576" s="73" t="str">
        <f t="shared" si="34"/>
        <v>Low</v>
      </c>
      <c r="AD576" s="76">
        <v>46063</v>
      </c>
      <c r="AE576" s="75">
        <f>Unique_Data[[#This Row],[Severity (S)]]</f>
        <v>7</v>
      </c>
      <c r="AF576" s="75" cm="1">
        <f t="array" ref="AF57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576" s="75" cm="1">
        <f t="array" ref="AG57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76" s="75">
        <f t="shared" si="35"/>
        <v>42</v>
      </c>
      <c r="AI576" s="77" t="str" cm="1">
        <f t="array" aca="1" ref="AI576" ca="1">_xlfn.IFS(ISBLANK(Unique_Data[[#This Row],[Updated Action]]),"Open",NOT(ISBLANK(Unique_Data[[#This Row],[Updated Action]])),"Finished",AND(NOT(ISBLANK(Unique_Data[[#This Row],[Updated Action]])),Unique_Data[[#This Row],[Due date]]&gt;=TODAY()),"In Progress",Unique_Data[[#This Row],[Due date]]&lt;TODAY(),"Overdue")</f>
        <v>Finished</v>
      </c>
      <c r="AJ576" s="33"/>
    </row>
    <row r="577" spans="1:36">
      <c r="A577" s="11">
        <v>1300000377</v>
      </c>
      <c r="B577" s="11" t="s">
        <v>18</v>
      </c>
      <c r="C577" s="11" t="s">
        <v>12</v>
      </c>
      <c r="D577" s="12">
        <v>46236</v>
      </c>
      <c r="E577" s="11" t="s">
        <v>13</v>
      </c>
      <c r="F577"/>
      <c r="G577"/>
      <c r="H577" s="35" t="s">
        <v>468</v>
      </c>
      <c r="I577" s="71">
        <v>46236.698969907404</v>
      </c>
      <c r="J577" s="71">
        <v>46236.705543981479</v>
      </c>
      <c r="K577" s="11">
        <v>0.16</v>
      </c>
      <c r="L577" s="72">
        <v>46235</v>
      </c>
      <c r="M577" s="73">
        <f>_xlfn.ISOWEEKNUM(Unique_Data[[#This Row],[Created On]])</f>
        <v>31</v>
      </c>
      <c r="N577" s="73">
        <f>60*Unique_Data[[#This Row],[Downtime (hr.)]]</f>
        <v>9.6</v>
      </c>
      <c r="O577" s="73" t="str" cm="1">
        <f t="array" ref="O577">_xlfn.LET(
    _xlpm.text, LOWER(H577),
    _xlpm.keywords, Table2[Keyword],
    _xlpm.score,
        _xlfn.BYROW(_xlpm.keywords,
            _xlfn.LAMBDA(_xlpm.k,
                SUM(--ISNUMBER(SEARCH(_xlfn.TEXTSPLIT(LOWER(_xlpm.k)," "), _xlpm.text)))
            )
        ),
    _xlpm.bestMatch, _xlfn.XMATCH(MAX(_xlpm.score), _xlpm.score),
    IF(MAX(_xlpm.score)=0, "Other", INDEX(_xlpm.keywords, _xlpm.bestMatch))
)</f>
        <v>Other</v>
      </c>
      <c r="P577" s="73" t="str">
        <f>IFERROR(INDEX(Table11[Failure Mode],MATCH(O577,Table11[Keyword],0)),"General Failure Mode")</f>
        <v>General Failure Mode</v>
      </c>
      <c r="Q577" s="74" t="str">
        <f>IFERROR(INDEX(Table12[Failure Effect],MATCH(P577,Table12[Failure Mode],0)),"Operational performance degradation and need for maintenance review.")</f>
        <v>Operational performance degradation and need for maintenance review.</v>
      </c>
      <c r="R577" s="73">
        <f>IFERROR(INDEX(Table13[Base Severity],MATCH(C577,Table13[Equipment Class],0)),6)</f>
        <v>9</v>
      </c>
      <c r="S577" s="73">
        <f>IFERROR(INDEX(Table2[Severity],MATCH(O577,Table2[Keyword],0)),0)</f>
        <v>0</v>
      </c>
      <c r="T577" s="73">
        <f>IFERROR(LOOKUP(N577,Table6[Minutes],Table6[Severity]),0)</f>
        <v>3</v>
      </c>
      <c r="U577" s="73">
        <f>MAX(ROUNDUP(AVERAGE(R577,T577),0),Unique_Data[[#This Row],[Keyword Severity]])</f>
        <v>6</v>
      </c>
      <c r="V577" s="73">
        <f>IFERROR(INDEX(Table5[Detectability],MATCH(O577,Table5[Keyword],0)),IFERROR(INDEX(Table13[Default Detectability],MATCH(C577,Table13[Equipment Class],0)),6))</f>
        <v>4</v>
      </c>
      <c r="W577" s="73">
        <f t="shared" si="32"/>
        <v>5</v>
      </c>
      <c r="X577" s="75">
        <f t="shared" si="33"/>
        <v>120</v>
      </c>
      <c r="Y577" s="74" t="str">
        <f>IFERROR(INDEX(Table10[Recommended Action],MATCH(O577,Table10[Keyword],0)),"Review failure &amp; perform RCA")</f>
        <v>Review failure &amp; perform RCA</v>
      </c>
      <c r="Z577" s="11" t="s">
        <v>14271</v>
      </c>
      <c r="AA577" s="31" t="s">
        <v>14362</v>
      </c>
      <c r="AB577" s="31" t="s">
        <v>14715</v>
      </c>
      <c r="AC577" s="73" t="str">
        <f t="shared" si="34"/>
        <v>Medium</v>
      </c>
      <c r="AD577" s="76">
        <v>46084</v>
      </c>
      <c r="AE577" s="75">
        <f>Unique_Data[[#This Row],[Severity (S)]]</f>
        <v>6</v>
      </c>
      <c r="AF577" s="75" cm="1">
        <f t="array" ref="AF57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77" s="75" cm="1">
        <f t="array" ref="AG57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77" s="75">
        <f t="shared" si="35"/>
        <v>120</v>
      </c>
      <c r="AI577" s="77" t="str" cm="1">
        <f t="array" aca="1" ref="AI577" ca="1">_xlfn.IFS(ISBLANK(Unique_Data[[#This Row],[Updated Action]]),"Open",NOT(ISBLANK(Unique_Data[[#This Row],[Updated Action]])),"Finished",AND(NOT(ISBLANK(Unique_Data[[#This Row],[Updated Action]])),Unique_Data[[#This Row],[Due date]]&gt;=TODAY()),"In Progress",Unique_Data[[#This Row],[Due date]]&lt;TODAY(),"Overdue")</f>
        <v>Finished</v>
      </c>
      <c r="AJ577" s="33"/>
    </row>
    <row r="578" spans="1:36">
      <c r="A578" s="11">
        <v>1200000303</v>
      </c>
      <c r="B578" s="11" t="s">
        <v>93</v>
      </c>
      <c r="C578" s="11" t="s">
        <v>16</v>
      </c>
      <c r="D578" s="12">
        <v>46236</v>
      </c>
      <c r="E578" s="11" t="s">
        <v>69</v>
      </c>
      <c r="F578"/>
      <c r="G578"/>
      <c r="H578" s="35" t="s">
        <v>469</v>
      </c>
      <c r="I578" s="71">
        <v>46236.696956018517</v>
      </c>
      <c r="J578" s="71">
        <v>46236.714745370373</v>
      </c>
      <c r="K578" s="11">
        <v>0.43</v>
      </c>
      <c r="L578" s="72">
        <v>46235</v>
      </c>
      <c r="M578" s="73">
        <f>_xlfn.ISOWEEKNUM(Unique_Data[[#This Row],[Created On]])</f>
        <v>31</v>
      </c>
      <c r="N578" s="73">
        <f>60*Unique_Data[[#This Row],[Downtime (hr.)]]</f>
        <v>25.8</v>
      </c>
      <c r="O578" s="73" t="str" cm="1">
        <f t="array" ref="O578">_xlfn.LET(
    _xlpm.text, LOWER(H578),
    _xlpm.keywords, Table2[Keyword],
    _xlpm.score,
        _xlfn.BYROW(_xlpm.keywords,
            _xlfn.LAMBDA(_xlpm.k,
                SUM(--ISNUMBER(SEARCH(_xlfn.TEXTSPLIT(LOWER(_xlpm.k)," "), _xlpm.text)))
            )
        ),
    _xlpm.bestMatch, _xlfn.XMATCH(MAX(_xlpm.score), _xlpm.score),
    IF(MAX(_xlpm.score)=0, "Other", INDEX(_xlpm.keywords, _xlpm.bestMatch))
)</f>
        <v>Busbar</v>
      </c>
      <c r="P578" s="73" t="str">
        <f>IFERROR(INDEX(Table11[Failure Mode],MATCH(O578,Table11[Keyword],0)),"General Failure Mode")</f>
        <v>Busbar / Electrification Fault</v>
      </c>
      <c r="Q578" s="74" t="str">
        <f>IFERROR(INDEX(Table12[Failure Effect],MATCH(P578,Table12[Failure Mode],0)),"Operational performance degradation and need for maintenance review.")</f>
        <v>Loss of electrical supply during travel, movement interruption, and repeated operational stoppages.</v>
      </c>
      <c r="R578" s="73">
        <f>IFERROR(INDEX(Table13[Base Severity],MATCH(C578,Table13[Equipment Class],0)),6)</f>
        <v>8</v>
      </c>
      <c r="S578" s="73">
        <f>IFERROR(INDEX(Table2[Severity],MATCH(O578,Table2[Keyword],0)),0)</f>
        <v>6</v>
      </c>
      <c r="T578" s="73">
        <f>IFERROR(LOOKUP(N578,Table6[Minutes],Table6[Severity]),0)</f>
        <v>4</v>
      </c>
      <c r="U578" s="73">
        <f>MAX(ROUNDUP(AVERAGE(R578,T578),0),Unique_Data[[#This Row],[Keyword Severity]])</f>
        <v>6</v>
      </c>
      <c r="V578" s="73">
        <f>IFERROR(INDEX(Table5[Detectability],MATCH(O578,Table5[Keyword],0)),IFERROR(INDEX(Table13[Default Detectability],MATCH(C578,Table13[Equipment Class],0)),6))</f>
        <v>3</v>
      </c>
      <c r="W578" s="73">
        <f t="shared" ref="W578:W641" si="36">COUNTIFS($B:$B,B578,$P:$P,P578)</f>
        <v>1</v>
      </c>
      <c r="X578" s="75">
        <f t="shared" ref="X578:X641" si="37">U578*V578*W578</f>
        <v>18</v>
      </c>
      <c r="Y578" s="74" t="str">
        <f>IFERROR(INDEX(Table10[Recommended Action],MATCH(O578,Table10[Keyword],0)),"Review failure &amp; perform RCA")</f>
        <v>Clean/lubricate busbar; realign arms; verify contactor and circuit breaker.</v>
      </c>
      <c r="Z578" s="11" t="s">
        <v>14271</v>
      </c>
      <c r="AA578" s="31" t="s">
        <v>14751</v>
      </c>
      <c r="AB578" s="31" t="s">
        <v>14354</v>
      </c>
      <c r="AC578" s="73" t="str">
        <f t="shared" ref="AC578:AC641" si="38">_xlfn.IFS(X578&gt;=300,"Critical",X578&gt;=200,"High", X578&gt;=100,"Medium", TRUE,"Low")</f>
        <v>Low</v>
      </c>
      <c r="AD578" s="76">
        <v>46203</v>
      </c>
      <c r="AE578" s="75">
        <f>Unique_Data[[#This Row],[Severity (S)]]</f>
        <v>6</v>
      </c>
      <c r="AF578" s="75" cm="1">
        <f t="array" ref="AF57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78" s="75" cm="1">
        <f t="array" ref="AG57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78" s="75">
        <f t="shared" ref="AH578:AH641" si="39">AE578*AF578*AG578</f>
        <v>12</v>
      </c>
      <c r="AI578" s="77" t="str" cm="1">
        <f t="array" aca="1" ref="AI578" ca="1">_xlfn.IFS(ISBLANK(Unique_Data[[#This Row],[Updated Action]]),"Open",NOT(ISBLANK(Unique_Data[[#This Row],[Updated Action]])),"Finished",AND(NOT(ISBLANK(Unique_Data[[#This Row],[Updated Action]])),Unique_Data[[#This Row],[Due date]]&gt;=TODAY()),"In Progress",Unique_Data[[#This Row],[Due date]]&lt;TODAY(),"Overdue")</f>
        <v>Finished</v>
      </c>
      <c r="AJ578" s="33"/>
    </row>
    <row r="579" spans="1:36">
      <c r="A579" s="11">
        <v>1200000304</v>
      </c>
      <c r="B579" s="11" t="s">
        <v>87</v>
      </c>
      <c r="C579" s="11" t="s">
        <v>16</v>
      </c>
      <c r="D579" s="12">
        <v>46237</v>
      </c>
      <c r="E579" s="11" t="s">
        <v>69</v>
      </c>
      <c r="F579"/>
      <c r="G579"/>
      <c r="H579" s="35" t="s">
        <v>166</v>
      </c>
      <c r="I579" s="71">
        <v>46236.914583333331</v>
      </c>
      <c r="J579" s="71">
        <v>46236.92291666667</v>
      </c>
      <c r="K579" s="11">
        <v>0.2</v>
      </c>
      <c r="L579" s="72">
        <v>46235</v>
      </c>
      <c r="M579" s="73">
        <f>_xlfn.ISOWEEKNUM(Unique_Data[[#This Row],[Created On]])</f>
        <v>32</v>
      </c>
      <c r="N579" s="73">
        <f>60*Unique_Data[[#This Row],[Downtime (hr.)]]</f>
        <v>12</v>
      </c>
      <c r="O579" s="73" t="str" cm="1">
        <f t="array" ref="O579">_xlfn.LET(
    _xlpm.text, LOWER(H579),
    _xlpm.keywords, Table2[Keyword],
    _xlpm.score,
        _xlfn.BYROW(_xlpm.keywords,
            _xlfn.LAMBDA(_xlpm.k,
                SUM(--ISNUMBER(SEARCH(_xlfn.TEXTSPLIT(LOWER(_xlpm.k)," "), _xlpm.text)))
            )
        ),
    _xlpm.bestMatch, _xlfn.XMATCH(MAX(_xlpm.score), _xlpm.score),
    IF(MAX(_xlpm.score)=0, "Other", INDEX(_xlpm.keywords, _xlpm.bestMatch))
)</f>
        <v>No Hoist</v>
      </c>
      <c r="P579" s="73" t="str">
        <f>IFERROR(INDEX(Table11[Failure Mode],MATCH(O579,Table11[Keyword],0)),"General Failure Mode")</f>
        <v>Hoist Motion Failure</v>
      </c>
      <c r="Q579" s="74" t="str">
        <f>IFERROR(INDEX(Table12[Failure Effect],MATCH(P579,Table12[Failure Mode],0)),"Operational performance degradation and need for maintenance review.")</f>
        <v>Unable to lift/lower load, container handling interruption, and berth or yard productivity loss.</v>
      </c>
      <c r="R579" s="73">
        <f>IFERROR(INDEX(Table13[Base Severity],MATCH(C579,Table13[Equipment Class],0)),6)</f>
        <v>8</v>
      </c>
      <c r="S579" s="73">
        <f>IFERROR(INDEX(Table2[Severity],MATCH(O579,Table2[Keyword],0)),0)</f>
        <v>6</v>
      </c>
      <c r="T579" s="73">
        <f>IFERROR(LOOKUP(N579,Table6[Minutes],Table6[Severity]),0)</f>
        <v>4</v>
      </c>
      <c r="U579" s="73">
        <f>MAX(ROUNDUP(AVERAGE(R579,T579),0),Unique_Data[[#This Row],[Keyword Severity]])</f>
        <v>6</v>
      </c>
      <c r="V579" s="73">
        <f>IFERROR(INDEX(Table5[Detectability],MATCH(O579,Table5[Keyword],0)),IFERROR(INDEX(Table13[Default Detectability],MATCH(C579,Table13[Equipment Class],0)),6))</f>
        <v>3</v>
      </c>
      <c r="W579" s="73">
        <f t="shared" si="36"/>
        <v>4</v>
      </c>
      <c r="X579" s="75">
        <f t="shared" si="37"/>
        <v>72</v>
      </c>
      <c r="Y579" s="74" t="str">
        <f>IFERROR(INDEX(Table10[Recommended Action],MATCH(O579,Table10[Keyword],0)),"Review failure &amp; perform RCA")</f>
        <v>Check hoist brakes, over-travel limit switches, inverter alarms, motor and encoder.</v>
      </c>
      <c r="Z579" s="11" t="s">
        <v>14271</v>
      </c>
      <c r="AA579" s="31" t="s">
        <v>14752</v>
      </c>
      <c r="AB579" s="31" t="s">
        <v>14753</v>
      </c>
      <c r="AC579" s="73" t="str">
        <f t="shared" si="38"/>
        <v>Low</v>
      </c>
      <c r="AD579" s="76">
        <v>46063</v>
      </c>
      <c r="AE579" s="75">
        <f>Unique_Data[[#This Row],[Severity (S)]]</f>
        <v>6</v>
      </c>
      <c r="AF579" s="75" cm="1">
        <f t="array" ref="AF57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79" s="75" cm="1">
        <f t="array" ref="AG57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79" s="75">
        <f t="shared" si="39"/>
        <v>12</v>
      </c>
      <c r="AI579" s="77" t="str" cm="1">
        <f t="array" aca="1" ref="AI579" ca="1">_xlfn.IFS(ISBLANK(Unique_Data[[#This Row],[Updated Action]]),"Open",NOT(ISBLANK(Unique_Data[[#This Row],[Updated Action]])),"Finished",AND(NOT(ISBLANK(Unique_Data[[#This Row],[Updated Action]])),Unique_Data[[#This Row],[Due date]]&gt;=TODAY()),"In Progress",Unique_Data[[#This Row],[Due date]]&lt;TODAY(),"Overdue")</f>
        <v>Finished</v>
      </c>
      <c r="AJ579" s="33"/>
    </row>
    <row r="580" spans="1:36">
      <c r="A580" s="11">
        <v>1200000305</v>
      </c>
      <c r="B580" s="11" t="s">
        <v>71</v>
      </c>
      <c r="C580" s="11" t="s">
        <v>16</v>
      </c>
      <c r="D580" s="12">
        <v>46237</v>
      </c>
      <c r="E580" s="11" t="s">
        <v>69</v>
      </c>
      <c r="F580"/>
      <c r="G580"/>
      <c r="H580" s="35" t="s">
        <v>184</v>
      </c>
      <c r="I580" s="71">
        <v>46236.875</v>
      </c>
      <c r="J580" s="71">
        <v>46236.886111111111</v>
      </c>
      <c r="K580" s="11">
        <v>0.27</v>
      </c>
      <c r="L580" s="72">
        <v>46235</v>
      </c>
      <c r="M580" s="73">
        <f>_xlfn.ISOWEEKNUM(Unique_Data[[#This Row],[Created On]])</f>
        <v>32</v>
      </c>
      <c r="N580" s="73">
        <f>60*Unique_Data[[#This Row],[Downtime (hr.)]]</f>
        <v>16.200000000000003</v>
      </c>
      <c r="O580" s="73" t="str" cm="1">
        <f t="array" ref="O580">_xlfn.LET(
    _xlpm.text, LOWER(H580),
    _xlpm.keywords, Table2[Keyword],
    _xlpm.score,
        _xlfn.BYROW(_xlpm.keywords,
            _xlfn.LAMBDA(_xlpm.k,
                SUM(--ISNUMBER(SEARCH(_xlfn.TEXTSPLIT(LOWER(_xlpm.k)," "), _xlpm.text)))
            )
        ),
    _xlpm.bestMatch, _xlfn.XMATCH(MAX(_xlpm.score), _xlpm.score),
    IF(MAX(_xlpm.score)=0, "Other", INDEX(_xlpm.keywords, _xlpm.bestMatch))
)</f>
        <v>Steering</v>
      </c>
      <c r="P580" s="73" t="str">
        <f>IFERROR(INDEX(Table11[Failure Mode],MATCH(O580,Table11[Keyword],0)),"General Failure Mode")</f>
        <v>Steering System Fault</v>
      </c>
      <c r="Q580" s="74" t="str">
        <f>IFERROR(INDEX(Table12[Failure Effect],MATCH(P580,Table12[Failure Mode],0)),"Operational performance degradation and need for maintenance review.")</f>
        <v>Poor maneuverability, travel misalignment, safety risk, and operational delay.</v>
      </c>
      <c r="R580" s="73">
        <f>IFERROR(INDEX(Table13[Base Severity],MATCH(C580,Table13[Equipment Class],0)),6)</f>
        <v>8</v>
      </c>
      <c r="S580" s="73">
        <f>IFERROR(INDEX(Table2[Severity],MATCH(O580,Table2[Keyword],0)),0)</f>
        <v>6</v>
      </c>
      <c r="T580" s="73">
        <f>IFERROR(LOOKUP(N580,Table6[Minutes],Table6[Severity]),0)</f>
        <v>4</v>
      </c>
      <c r="U580" s="73">
        <f>MAX(ROUNDUP(AVERAGE(R580,T580),0),Unique_Data[[#This Row],[Keyword Severity]])</f>
        <v>6</v>
      </c>
      <c r="V580" s="73">
        <f>IFERROR(INDEX(Table5[Detectability],MATCH(O580,Table5[Keyword],0)),IFERROR(INDEX(Table13[Default Detectability],MATCH(C580,Table13[Equipment Class],0)),6))</f>
        <v>2</v>
      </c>
      <c r="W580" s="73">
        <f t="shared" si="36"/>
        <v>2</v>
      </c>
      <c r="X580" s="75">
        <f t="shared" si="37"/>
        <v>24</v>
      </c>
      <c r="Y580" s="74" t="str">
        <f>IFERROR(INDEX(Table10[Recommended Action],MATCH(O580,Table10[Keyword],0)),"Review failure &amp; perform RCA")</f>
        <v>Calibrate auto-steering; inspect linkages/sensors; realign wheels.</v>
      </c>
      <c r="Z580" s="11" t="s">
        <v>14271</v>
      </c>
      <c r="AC580" s="73" t="str">
        <f t="shared" si="38"/>
        <v>Low</v>
      </c>
      <c r="AD580" s="76">
        <v>46131</v>
      </c>
      <c r="AE580" s="75">
        <f>Unique_Data[[#This Row],[Severity (S)]]</f>
        <v>6</v>
      </c>
      <c r="AF580" s="75" cm="1">
        <f t="array" ref="AF58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80" s="75" cm="1">
        <f t="array" ref="AG58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80" s="75">
        <f t="shared" si="39"/>
        <v>24</v>
      </c>
      <c r="AI580" s="77" t="str" cm="1">
        <f t="array" aca="1" ref="AI580" ca="1">_xlfn.IFS(ISBLANK(Unique_Data[[#This Row],[Updated Action]]),"Open",NOT(ISBLANK(Unique_Data[[#This Row],[Updated Action]])),"Finished",AND(NOT(ISBLANK(Unique_Data[[#This Row],[Updated Action]])),Unique_Data[[#This Row],[Due date]]&gt;=TODAY()),"In Progress",Unique_Data[[#This Row],[Due date]]&lt;TODAY(),"Overdue")</f>
        <v>Open</v>
      </c>
      <c r="AJ580" s="33"/>
    </row>
    <row r="581" spans="1:36">
      <c r="A581" s="11">
        <v>1300000378</v>
      </c>
      <c r="B581" s="11" t="s">
        <v>87</v>
      </c>
      <c r="C581" s="11" t="s">
        <v>16</v>
      </c>
      <c r="D581" s="12">
        <v>46237</v>
      </c>
      <c r="E581" s="11" t="s">
        <v>13</v>
      </c>
      <c r="F581"/>
      <c r="G581"/>
      <c r="H581" s="35" t="s">
        <v>470</v>
      </c>
      <c r="I581" s="71">
        <v>46237.568599537037</v>
      </c>
      <c r="J581" s="71">
        <v>46237.575196759259</v>
      </c>
      <c r="K581" s="11">
        <v>0.16</v>
      </c>
      <c r="L581" s="72">
        <v>46235</v>
      </c>
      <c r="M581" s="73">
        <f>_xlfn.ISOWEEKNUM(Unique_Data[[#This Row],[Created On]])</f>
        <v>32</v>
      </c>
      <c r="N581" s="73">
        <f>60*Unique_Data[[#This Row],[Downtime (hr.)]]</f>
        <v>9.6</v>
      </c>
      <c r="O581" s="73" t="str" cm="1">
        <f t="array" ref="O581">_xlfn.LET(
    _xlpm.text, LOWER(H581),
    _xlpm.keywords, Table2[Keyword],
    _xlpm.score,
        _xlfn.BYROW(_xlpm.keywords,
            _xlfn.LAMBDA(_xlpm.k,
                SUM(--ISNUMBER(SEARCH(_xlfn.TEXTSPLIT(LOWER(_xlpm.k)," "), _xlpm.text)))
            )
        ),
    _xlpm.bestMatch, _xlfn.XMATCH(MAX(_xlpm.score), _xlpm.score),
    IF(MAX(_xlpm.score)=0, "Other", INDEX(_xlpm.keywords, _xlpm.bestMatch))
)</f>
        <v>Other</v>
      </c>
      <c r="P581" s="73" t="str">
        <f>IFERROR(INDEX(Table11[Failure Mode],MATCH(O581,Table11[Keyword],0)),"General Failure Mode")</f>
        <v>General Failure Mode</v>
      </c>
      <c r="Q581" s="74" t="str">
        <f>IFERROR(INDEX(Table12[Failure Effect],MATCH(P581,Table12[Failure Mode],0)),"Operational performance degradation and need for maintenance review.")</f>
        <v>Operational performance degradation and need for maintenance review.</v>
      </c>
      <c r="R581" s="73">
        <f>IFERROR(INDEX(Table13[Base Severity],MATCH(C581,Table13[Equipment Class],0)),6)</f>
        <v>8</v>
      </c>
      <c r="S581" s="73">
        <f>IFERROR(INDEX(Table2[Severity],MATCH(O581,Table2[Keyword],0)),0)</f>
        <v>0</v>
      </c>
      <c r="T581" s="73">
        <f>IFERROR(LOOKUP(N581,Table6[Minutes],Table6[Severity]),0)</f>
        <v>3</v>
      </c>
      <c r="U581" s="73">
        <f>MAX(ROUNDUP(AVERAGE(R581,T581),0),Unique_Data[[#This Row],[Keyword Severity]])</f>
        <v>6</v>
      </c>
      <c r="V581" s="73">
        <f>IFERROR(INDEX(Table5[Detectability],MATCH(O581,Table5[Keyword],0)),IFERROR(INDEX(Table13[Default Detectability],MATCH(C581,Table13[Equipment Class],0)),6))</f>
        <v>5</v>
      </c>
      <c r="W581" s="73">
        <f t="shared" si="36"/>
        <v>3</v>
      </c>
      <c r="X581" s="75">
        <f t="shared" si="37"/>
        <v>90</v>
      </c>
      <c r="Y581" s="74" t="str">
        <f>IFERROR(INDEX(Table10[Recommended Action],MATCH(O581,Table10[Keyword],0)),"Review failure &amp; perform RCA")</f>
        <v>Review failure &amp; perform RCA</v>
      </c>
      <c r="Z581" s="11" t="s">
        <v>14271</v>
      </c>
      <c r="AA581" s="31" t="s">
        <v>14754</v>
      </c>
      <c r="AB581" s="31" t="s">
        <v>14755</v>
      </c>
      <c r="AC581" s="73" t="str">
        <f t="shared" si="38"/>
        <v>Low</v>
      </c>
      <c r="AD581" s="76">
        <v>46023</v>
      </c>
      <c r="AE581" s="75">
        <f>Unique_Data[[#This Row],[Severity (S)]]</f>
        <v>6</v>
      </c>
      <c r="AF581" s="75" cm="1">
        <f t="array" ref="AF58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81" s="75" cm="1">
        <f t="array" ref="AG58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81" s="75">
        <f t="shared" si="39"/>
        <v>48</v>
      </c>
      <c r="AI581" s="77" t="str" cm="1">
        <f t="array" aca="1" ref="AI581" ca="1">_xlfn.IFS(ISBLANK(Unique_Data[[#This Row],[Updated Action]]),"Open",NOT(ISBLANK(Unique_Data[[#This Row],[Updated Action]])),"Finished",AND(NOT(ISBLANK(Unique_Data[[#This Row],[Updated Action]])),Unique_Data[[#This Row],[Due date]]&gt;=TODAY()),"In Progress",Unique_Data[[#This Row],[Due date]]&lt;TODAY(),"Overdue")</f>
        <v>Finished</v>
      </c>
      <c r="AJ581" s="33"/>
    </row>
    <row r="582" spans="1:36">
      <c r="A582" s="11">
        <v>1200000307</v>
      </c>
      <c r="B582" s="11" t="s">
        <v>93</v>
      </c>
      <c r="C582" s="11" t="s">
        <v>16</v>
      </c>
      <c r="D582" s="12">
        <v>46237</v>
      </c>
      <c r="E582" s="11" t="s">
        <v>69</v>
      </c>
      <c r="F582"/>
      <c r="G582"/>
      <c r="H582" s="35" t="s">
        <v>471</v>
      </c>
      <c r="I582" s="71">
        <v>46237.671053240738</v>
      </c>
      <c r="J582" s="71">
        <v>46237.681817129633</v>
      </c>
      <c r="K582" s="11">
        <v>0.26</v>
      </c>
      <c r="L582" s="72">
        <v>46235</v>
      </c>
      <c r="M582" s="73">
        <f>_xlfn.ISOWEEKNUM(Unique_Data[[#This Row],[Created On]])</f>
        <v>32</v>
      </c>
      <c r="N582" s="73">
        <f>60*Unique_Data[[#This Row],[Downtime (hr.)]]</f>
        <v>15.600000000000001</v>
      </c>
      <c r="O582" s="73" t="str" cm="1">
        <f t="array" ref="O582">_xlfn.LET(
    _xlpm.text, LOWER(H582),
    _xlpm.keywords, Table2[Keyword],
    _xlpm.score,
        _xlfn.BYROW(_xlpm.keywords,
            _xlfn.LAMBDA(_xlpm.k,
                SUM(--ISNUMBER(SEARCH(_xlfn.TEXTSPLIT(LOWER(_xlpm.k)," "), _xlpm.text)))
            )
        ),
    _xlpm.bestMatch, _xlfn.XMATCH(MAX(_xlpm.score), _xlpm.score),
    IF(MAX(_xlpm.score)=0, "Other", INDEX(_xlpm.keywords, _xlpm.bestMatch))
)</f>
        <v>Wrong Landed</v>
      </c>
      <c r="P582" s="73" t="str">
        <f>IFERROR(INDEX(Table11[Failure Mode],MATCH(O582,Table11[Keyword],0)),"General Failure Mode")</f>
        <v>Landing / Positioning Fault</v>
      </c>
      <c r="Q582" s="74" t="str">
        <f>IFERROR(INDEX(Table12[Failure Effect],MATCH(P582,Table12[Failure Mode],0)),"Operational performance degradation and need for maintenance review.")</f>
        <v>Mislanding, handling delay, risk of cargo/spreader damage, and reduced operating accuracy.</v>
      </c>
      <c r="R582" s="73">
        <f>IFERROR(INDEX(Table13[Base Severity],MATCH(C582,Table13[Equipment Class],0)),6)</f>
        <v>8</v>
      </c>
      <c r="S582" s="73">
        <f>IFERROR(INDEX(Table2[Severity],MATCH(O582,Table2[Keyword],0)),0)</f>
        <v>6</v>
      </c>
      <c r="T582" s="73">
        <f>IFERROR(LOOKUP(N582,Table6[Minutes],Table6[Severity]),0)</f>
        <v>4</v>
      </c>
      <c r="U582" s="73">
        <f>MAX(ROUNDUP(AVERAGE(R582,T582),0),Unique_Data[[#This Row],[Keyword Severity]])</f>
        <v>6</v>
      </c>
      <c r="V582" s="73">
        <f>IFERROR(INDEX(Table5[Detectability],MATCH(O582,Table5[Keyword],0)),IFERROR(INDEX(Table13[Default Detectability],MATCH(C582,Table13[Equipment Class],0)),6))</f>
        <v>8</v>
      </c>
      <c r="W582" s="73">
        <f t="shared" si="36"/>
        <v>4</v>
      </c>
      <c r="X582" s="75">
        <f t="shared" si="37"/>
        <v>192</v>
      </c>
      <c r="Y582" s="74" t="str">
        <f>IFERROR(INDEX(Table10[Recommended Action],MATCH(O582,Table10[Keyword],0)),"Review failure &amp; perform RCA")</f>
        <v>Check landing sensors and operator guidance; calibrate spreader position sensors.</v>
      </c>
      <c r="Z582" s="11" t="s">
        <v>14271</v>
      </c>
      <c r="AC582" s="73" t="str">
        <f t="shared" si="38"/>
        <v>Medium</v>
      </c>
      <c r="AD582" s="76"/>
      <c r="AE582" s="75">
        <f>Unique_Data[[#This Row],[Severity (S)]]</f>
        <v>6</v>
      </c>
      <c r="AF582" s="75" cm="1">
        <f t="array" ref="AF58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582" s="75" cm="1">
        <f t="array" ref="AG58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82" s="75">
        <f t="shared" si="39"/>
        <v>192</v>
      </c>
      <c r="AI582" s="77" t="str" cm="1">
        <f t="array" aca="1" ref="AI582" ca="1">_xlfn.IFS(ISBLANK(Unique_Data[[#This Row],[Updated Action]]),"Open",NOT(ISBLANK(Unique_Data[[#This Row],[Updated Action]])),"Finished",AND(NOT(ISBLANK(Unique_Data[[#This Row],[Updated Action]])),Unique_Data[[#This Row],[Due date]]&gt;=TODAY()),"In Progress",Unique_Data[[#This Row],[Due date]]&lt;TODAY(),"Overdue")</f>
        <v>Open</v>
      </c>
      <c r="AJ582" s="33"/>
    </row>
    <row r="583" spans="1:36">
      <c r="A583" s="11">
        <v>1300000379</v>
      </c>
      <c r="B583" s="11" t="s">
        <v>472</v>
      </c>
      <c r="C583" s="11" t="s">
        <v>25</v>
      </c>
      <c r="D583" s="12">
        <v>46237</v>
      </c>
      <c r="E583" s="11" t="s">
        <v>13</v>
      </c>
      <c r="F583"/>
      <c r="G583"/>
      <c r="H583" s="35" t="s">
        <v>411</v>
      </c>
      <c r="I583" s="71">
        <v>46237.691111111111</v>
      </c>
      <c r="J583" s="71">
        <v>46237.695659722223</v>
      </c>
      <c r="K583" s="11">
        <v>0.11</v>
      </c>
      <c r="L583" s="72">
        <v>46235</v>
      </c>
      <c r="M583" s="73">
        <f>_xlfn.ISOWEEKNUM(Unique_Data[[#This Row],[Created On]])</f>
        <v>32</v>
      </c>
      <c r="N583" s="73">
        <f>60*Unique_Data[[#This Row],[Downtime (hr.)]]</f>
        <v>6.6</v>
      </c>
      <c r="O583" s="73" t="str" cm="1">
        <f t="array" ref="O583">_xlfn.LET(
    _xlpm.text, LOWER(H583),
    _xlpm.keywords, Table2[Keyword],
    _xlpm.score,
        _xlfn.BYROW(_xlpm.keywords,
            _xlfn.LAMBDA(_xlpm.k,
                SUM(--ISNUMBER(SEARCH(_xlfn.TEXTSPLIT(LOWER(_xlpm.k)," "), _xlpm.text)))
            )
        ),
    _xlpm.bestMatch, _xlfn.XMATCH(MAX(_xlpm.score), _xlpm.score),
    IF(MAX(_xlpm.score)=0, "Other", INDEX(_xlpm.keywords, _xlpm.bestMatch))
)</f>
        <v>Other</v>
      </c>
      <c r="P583" s="73" t="str">
        <f>IFERROR(INDEX(Table11[Failure Mode],MATCH(O583,Table11[Keyword],0)),"General Failure Mode")</f>
        <v>General Failure Mode</v>
      </c>
      <c r="Q583" s="74" t="str">
        <f>IFERROR(INDEX(Table12[Failure Effect],MATCH(P583,Table12[Failure Mode],0)),"Operational performance degradation and need for maintenance review.")</f>
        <v>Operational performance degradation and need for maintenance review.</v>
      </c>
      <c r="R583" s="73">
        <f>IFERROR(INDEX(Table13[Base Severity],MATCH(C583,Table13[Equipment Class],0)),6)</f>
        <v>6</v>
      </c>
      <c r="S583" s="73">
        <f>IFERROR(INDEX(Table2[Severity],MATCH(O583,Table2[Keyword],0)),0)</f>
        <v>0</v>
      </c>
      <c r="T583" s="73">
        <f>IFERROR(LOOKUP(N583,Table6[Minutes],Table6[Severity]),0)</f>
        <v>3</v>
      </c>
      <c r="U583" s="73">
        <f>MAX(ROUNDUP(AVERAGE(R583,T583),0),Unique_Data[[#This Row],[Keyword Severity]])</f>
        <v>5</v>
      </c>
      <c r="V583" s="73">
        <f>IFERROR(INDEX(Table5[Detectability],MATCH(O583,Table5[Keyword],0)),IFERROR(INDEX(Table13[Default Detectability],MATCH(C583,Table13[Equipment Class],0)),6))</f>
        <v>6</v>
      </c>
      <c r="W583" s="73">
        <f t="shared" si="36"/>
        <v>1</v>
      </c>
      <c r="X583" s="75">
        <f t="shared" si="37"/>
        <v>30</v>
      </c>
      <c r="Y583" s="74" t="str">
        <f>IFERROR(INDEX(Table10[Recommended Action],MATCH(O583,Table10[Keyword],0)),"Review failure &amp; perform RCA")</f>
        <v>Review failure &amp; perform RCA</v>
      </c>
      <c r="Z583" s="11" t="s">
        <v>14271</v>
      </c>
      <c r="AA583" s="31" t="s">
        <v>603</v>
      </c>
      <c r="AB583" s="31" t="s">
        <v>14625</v>
      </c>
      <c r="AC583" s="73" t="str">
        <f t="shared" si="38"/>
        <v>Low</v>
      </c>
      <c r="AD583" s="76">
        <v>46203</v>
      </c>
      <c r="AE583" s="75">
        <f>Unique_Data[[#This Row],[Severity (S)]]</f>
        <v>5</v>
      </c>
      <c r="AF583" s="75" cm="1">
        <f t="array" ref="AF58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583" s="75" cm="1">
        <f t="array" ref="AG58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83" s="75">
        <f t="shared" si="39"/>
        <v>30</v>
      </c>
      <c r="AI583" s="77" t="str" cm="1">
        <f t="array" aca="1" ref="AI583" ca="1">_xlfn.IFS(ISBLANK(Unique_Data[[#This Row],[Updated Action]]),"Open",NOT(ISBLANK(Unique_Data[[#This Row],[Updated Action]])),"Finished",AND(NOT(ISBLANK(Unique_Data[[#This Row],[Updated Action]])),Unique_Data[[#This Row],[Due date]]&gt;=TODAY()),"In Progress",Unique_Data[[#This Row],[Due date]]&lt;TODAY(),"Overdue")</f>
        <v>Finished</v>
      </c>
      <c r="AJ583" s="33"/>
    </row>
    <row r="584" spans="1:36">
      <c r="A584" s="11">
        <v>1300000380</v>
      </c>
      <c r="B584" s="11" t="s">
        <v>114</v>
      </c>
      <c r="C584" s="11" t="s">
        <v>16</v>
      </c>
      <c r="D584" s="12">
        <v>46237</v>
      </c>
      <c r="E584" s="11" t="s">
        <v>13</v>
      </c>
      <c r="F584"/>
      <c r="G584"/>
      <c r="H584" s="35" t="s">
        <v>473</v>
      </c>
      <c r="I584" s="71">
        <v>46237.694097222222</v>
      </c>
      <c r="J584" s="71">
        <v>46237.70039351852</v>
      </c>
      <c r="K584" s="11">
        <v>0.15</v>
      </c>
      <c r="L584" s="72">
        <v>46235</v>
      </c>
      <c r="M584" s="73">
        <f>_xlfn.ISOWEEKNUM(Unique_Data[[#This Row],[Created On]])</f>
        <v>32</v>
      </c>
      <c r="N584" s="73">
        <f>60*Unique_Data[[#This Row],[Downtime (hr.)]]</f>
        <v>9</v>
      </c>
      <c r="O584" s="73" t="str" cm="1">
        <f t="array" ref="O584">_xlfn.LET(
    _xlpm.text, LOWER(H584),
    _xlpm.keywords, Table2[Keyword],
    _xlpm.score,
        _xlfn.BYROW(_xlpm.keywords,
            _xlfn.LAMBDA(_xlpm.k,
                SUM(--ISNUMBER(SEARCH(_xlfn.TEXTSPLIT(LOWER(_xlpm.k)," "), _xlpm.text)))
            )
        ),
    _xlpm.bestMatch, _xlfn.XMATCH(MAX(_xlpm.score), _xlpm.score),
    IF(MAX(_xlpm.score)=0, "Other", INDEX(_xlpm.keywords, _xlpm.bestMatch))
)</f>
        <v>No Diesel</v>
      </c>
      <c r="P584" s="73" t="str">
        <f>IFERROR(INDEX(Table11[Failure Mode],MATCH(O584,Table11[Keyword],0)),"General Failure Mode")</f>
        <v>Diesel Engine Unavailable</v>
      </c>
      <c r="Q584" s="74" t="str">
        <f>IFERROR(INDEX(Table12[Failure Effect],MATCH(P584,Table12[Failure Mode],0)),"Operational performance degradation and need for maintenance review.")</f>
        <v>Machine unavailable for service, immediate downtime, and possible operational backlog.</v>
      </c>
      <c r="R584" s="73">
        <f>IFERROR(INDEX(Table13[Base Severity],MATCH(C584,Table13[Equipment Class],0)),6)</f>
        <v>8</v>
      </c>
      <c r="S584" s="73">
        <f>IFERROR(INDEX(Table2[Severity],MATCH(O584,Table2[Keyword],0)),0)</f>
        <v>6</v>
      </c>
      <c r="T584" s="73">
        <f>IFERROR(LOOKUP(N584,Table6[Minutes],Table6[Severity]),0)</f>
        <v>3</v>
      </c>
      <c r="U584" s="73">
        <f>MAX(ROUNDUP(AVERAGE(R584,T584),0),Unique_Data[[#This Row],[Keyword Severity]])</f>
        <v>6</v>
      </c>
      <c r="V584" s="73">
        <f>IFERROR(INDEX(Table5[Detectability],MATCH(O584,Table5[Keyword],0)),IFERROR(INDEX(Table13[Default Detectability],MATCH(C584,Table13[Equipment Class],0)),6))</f>
        <v>4</v>
      </c>
      <c r="W584" s="73">
        <f t="shared" si="36"/>
        <v>1</v>
      </c>
      <c r="X584" s="75">
        <f t="shared" si="37"/>
        <v>24</v>
      </c>
      <c r="Y584" s="74" t="str">
        <f>IFERROR(INDEX(Table10[Recommended Action],MATCH(O584,Table10[Keyword],0)),"Review failure &amp; perform RCA")</f>
        <v>Check battery/ECU/priming; verify fuel line and filters; test starter circuit.</v>
      </c>
      <c r="Z584" s="11" t="s">
        <v>14271</v>
      </c>
      <c r="AA584" s="31" t="s">
        <v>14353</v>
      </c>
      <c r="AB584" s="31" t="s">
        <v>14453</v>
      </c>
      <c r="AC584" s="73" t="str">
        <f t="shared" si="38"/>
        <v>Low</v>
      </c>
      <c r="AD584" s="76">
        <v>46203</v>
      </c>
      <c r="AE584" s="75">
        <f>Unique_Data[[#This Row],[Severity (S)]]</f>
        <v>6</v>
      </c>
      <c r="AF584" s="75" cm="1">
        <f t="array" ref="AF58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84" s="75" cm="1">
        <f t="array" ref="AG58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84" s="75">
        <f t="shared" si="39"/>
        <v>12</v>
      </c>
      <c r="AI584" s="77" t="str" cm="1">
        <f t="array" aca="1" ref="AI584" ca="1">_xlfn.IFS(ISBLANK(Unique_Data[[#This Row],[Updated Action]]),"Open",NOT(ISBLANK(Unique_Data[[#This Row],[Updated Action]])),"Finished",AND(NOT(ISBLANK(Unique_Data[[#This Row],[Updated Action]])),Unique_Data[[#This Row],[Due date]]&gt;=TODAY()),"In Progress",Unique_Data[[#This Row],[Due date]]&lt;TODAY(),"Overdue")</f>
        <v>Finished</v>
      </c>
      <c r="AJ584" s="33"/>
    </row>
    <row r="585" spans="1:36">
      <c r="A585" s="11">
        <v>1300000381</v>
      </c>
      <c r="B585" s="11" t="s">
        <v>474</v>
      </c>
      <c r="C585" s="11" t="s">
        <v>25</v>
      </c>
      <c r="D585" s="12">
        <v>46237</v>
      </c>
      <c r="E585" s="11" t="s">
        <v>13</v>
      </c>
      <c r="F585"/>
      <c r="G585"/>
      <c r="H585" s="35" t="s">
        <v>475</v>
      </c>
      <c r="I585" s="71">
        <v>46237.690740740742</v>
      </c>
      <c r="J585" s="71">
        <v>46237.706620370373</v>
      </c>
      <c r="K585" s="11">
        <v>0.38</v>
      </c>
      <c r="L585" s="72">
        <v>46235</v>
      </c>
      <c r="M585" s="73">
        <f>_xlfn.ISOWEEKNUM(Unique_Data[[#This Row],[Created On]])</f>
        <v>32</v>
      </c>
      <c r="N585" s="73">
        <f>60*Unique_Data[[#This Row],[Downtime (hr.)]]</f>
        <v>22.8</v>
      </c>
      <c r="O585" s="73" t="str" cm="1">
        <f t="array" ref="O585">_xlfn.LET(
    _xlpm.text, LOWER(H585),
    _xlpm.keywords, Table2[Keyword],
    _xlpm.score,
        _xlfn.BYROW(_xlpm.keywords,
            _xlfn.LAMBDA(_xlpm.k,
                SUM(--ISNUMBER(SEARCH(_xlfn.TEXTSPLIT(LOWER(_xlpm.k)," "), _xlpm.text)))
            )
        ),
    _xlpm.bestMatch, _xlfn.XMATCH(MAX(_xlpm.score), _xlpm.score),
    IF(MAX(_xlpm.score)=0, "Other", INDEX(_xlpm.keywords, _xlpm.bestMatch))
)</f>
        <v>Other</v>
      </c>
      <c r="P585" s="73" t="str">
        <f>IFERROR(INDEX(Table11[Failure Mode],MATCH(O585,Table11[Keyword],0)),"General Failure Mode")</f>
        <v>General Failure Mode</v>
      </c>
      <c r="Q585" s="74" t="str">
        <f>IFERROR(INDEX(Table12[Failure Effect],MATCH(P585,Table12[Failure Mode],0)),"Operational performance degradation and need for maintenance review.")</f>
        <v>Operational performance degradation and need for maintenance review.</v>
      </c>
      <c r="R585" s="73">
        <f>IFERROR(INDEX(Table13[Base Severity],MATCH(C585,Table13[Equipment Class],0)),6)</f>
        <v>6</v>
      </c>
      <c r="S585" s="73">
        <f>IFERROR(INDEX(Table2[Severity],MATCH(O585,Table2[Keyword],0)),0)</f>
        <v>0</v>
      </c>
      <c r="T585" s="73">
        <f>IFERROR(LOOKUP(N585,Table6[Minutes],Table6[Severity]),0)</f>
        <v>4</v>
      </c>
      <c r="U585" s="73">
        <f>MAX(ROUNDUP(AVERAGE(R585,T585),0),Unique_Data[[#This Row],[Keyword Severity]])</f>
        <v>5</v>
      </c>
      <c r="V585" s="73">
        <f>IFERROR(INDEX(Table5[Detectability],MATCH(O585,Table5[Keyword],0)),IFERROR(INDEX(Table13[Default Detectability],MATCH(C585,Table13[Equipment Class],0)),6))</f>
        <v>6</v>
      </c>
      <c r="W585" s="73">
        <f t="shared" si="36"/>
        <v>1</v>
      </c>
      <c r="X585" s="75">
        <f t="shared" si="37"/>
        <v>30</v>
      </c>
      <c r="Y585" s="74" t="str">
        <f>IFERROR(INDEX(Table10[Recommended Action],MATCH(O585,Table10[Keyword],0)),"Review failure &amp; perform RCA")</f>
        <v>Review failure &amp; perform RCA</v>
      </c>
      <c r="Z585" s="11" t="s">
        <v>14271</v>
      </c>
      <c r="AA585" s="31" t="s">
        <v>14756</v>
      </c>
      <c r="AB585" s="31" t="s">
        <v>14564</v>
      </c>
      <c r="AC585" s="73" t="str">
        <f t="shared" si="38"/>
        <v>Low</v>
      </c>
      <c r="AD585" s="76">
        <v>46203</v>
      </c>
      <c r="AE585" s="75">
        <f>Unique_Data[[#This Row],[Severity (S)]]</f>
        <v>5</v>
      </c>
      <c r="AF585" s="75" cm="1">
        <f t="array" ref="AF58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85" s="75" cm="1">
        <f t="array" ref="AG58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85" s="75">
        <f t="shared" si="39"/>
        <v>20</v>
      </c>
      <c r="AI585" s="77" t="str" cm="1">
        <f t="array" aca="1" ref="AI585" ca="1">_xlfn.IFS(ISBLANK(Unique_Data[[#This Row],[Updated Action]]),"Open",NOT(ISBLANK(Unique_Data[[#This Row],[Updated Action]])),"Finished",AND(NOT(ISBLANK(Unique_Data[[#This Row],[Updated Action]])),Unique_Data[[#This Row],[Due date]]&gt;=TODAY()),"In Progress",Unique_Data[[#This Row],[Due date]]&lt;TODAY(),"Overdue")</f>
        <v>Finished</v>
      </c>
      <c r="AJ585" s="33"/>
    </row>
    <row r="586" spans="1:36">
      <c r="A586" s="11">
        <v>1200000308</v>
      </c>
      <c r="B586" s="11" t="s">
        <v>66</v>
      </c>
      <c r="C586" s="11" t="s">
        <v>16</v>
      </c>
      <c r="D586" s="12">
        <v>46237</v>
      </c>
      <c r="E586" s="11" t="s">
        <v>69</v>
      </c>
      <c r="F586"/>
      <c r="G586"/>
      <c r="H586" s="35" t="s">
        <v>476</v>
      </c>
      <c r="I586" s="71">
        <v>46237.714907407404</v>
      </c>
      <c r="J586" s="71">
        <v>46237.72084490741</v>
      </c>
      <c r="K586" s="11">
        <v>0.14000000000000001</v>
      </c>
      <c r="L586" s="72">
        <v>46235</v>
      </c>
      <c r="M586" s="73">
        <f>_xlfn.ISOWEEKNUM(Unique_Data[[#This Row],[Created On]])</f>
        <v>32</v>
      </c>
      <c r="N586" s="73">
        <f>60*Unique_Data[[#This Row],[Downtime (hr.)]]</f>
        <v>8.4</v>
      </c>
      <c r="O586" s="73" t="str" cm="1">
        <f t="array" ref="O586">_xlfn.LET(
    _xlpm.text, LOWER(H586),
    _xlpm.keywords, Table2[Keyword],
    _xlpm.score,
        _xlfn.BYROW(_xlpm.keywords,
            _xlfn.LAMBDA(_xlpm.k,
                SUM(--ISNUMBER(SEARCH(_xlfn.TEXTSPLIT(LOWER(_xlpm.k)," "), _xlpm.text)))
            )
        ),
    _xlpm.bestMatch, _xlfn.XMATCH(MAX(_xlpm.score), _xlpm.score),
    IF(MAX(_xlpm.score)=0, "Other", INDEX(_xlpm.keywords, _xlpm.bestMatch))
)</f>
        <v>No Gantry</v>
      </c>
      <c r="P586" s="73" t="str">
        <f>IFERROR(INDEX(Table11[Failure Mode],MATCH(O586,Table11[Keyword],0)),"General Failure Mode")</f>
        <v>Gantry Motion Failure</v>
      </c>
      <c r="Q586" s="74" t="str">
        <f>IFERROR(INDEX(Table12[Failure Effect],MATCH(P586,Table12[Failure Mode],0)),"Operational performance degradation and need for maintenance review.")</f>
        <v>Equipment cannot travel to position, causing job delay, queue buildup, and lower productivity.</v>
      </c>
      <c r="R586" s="73">
        <f>IFERROR(INDEX(Table13[Base Severity],MATCH(C586,Table13[Equipment Class],0)),6)</f>
        <v>8</v>
      </c>
      <c r="S586" s="73">
        <f>IFERROR(INDEX(Table2[Severity],MATCH(O586,Table2[Keyword],0)),0)</f>
        <v>6</v>
      </c>
      <c r="T586" s="73">
        <f>IFERROR(LOOKUP(N586,Table6[Minutes],Table6[Severity]),0)</f>
        <v>3</v>
      </c>
      <c r="U586" s="73">
        <f>MAX(ROUNDUP(AVERAGE(R586,T586),0),Unique_Data[[#This Row],[Keyword Severity]])</f>
        <v>6</v>
      </c>
      <c r="V586" s="73">
        <f>IFERROR(INDEX(Table5[Detectability],MATCH(O586,Table5[Keyword],0)),IFERROR(INDEX(Table13[Default Detectability],MATCH(C586,Table13[Equipment Class],0)),6))</f>
        <v>3</v>
      </c>
      <c r="W586" s="73">
        <f t="shared" si="36"/>
        <v>7</v>
      </c>
      <c r="X586" s="75">
        <f t="shared" si="37"/>
        <v>126</v>
      </c>
      <c r="Y586" s="74" t="str">
        <f>IFERROR(INDEX(Table10[Recommended Action],MATCH(O586,Table10[Keyword],0)),"Review failure &amp; perform RCA")</f>
        <v>Inspect busbar/limit switches, travel drives and interlocks; test inverter and alignment.</v>
      </c>
      <c r="Z586" s="11" t="s">
        <v>14271</v>
      </c>
      <c r="AC586" s="73" t="str">
        <f t="shared" si="38"/>
        <v>Medium</v>
      </c>
      <c r="AD586" s="76">
        <v>46203</v>
      </c>
      <c r="AE586" s="75">
        <f>Unique_Data[[#This Row],[Severity (S)]]</f>
        <v>6</v>
      </c>
      <c r="AF586" s="75" cm="1">
        <f t="array" ref="AF58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86" s="75" cm="1">
        <f t="array" ref="AG58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86" s="75">
        <f t="shared" si="39"/>
        <v>126</v>
      </c>
      <c r="AI586" s="77" t="str" cm="1">
        <f t="array" aca="1" ref="AI586" ca="1">_xlfn.IFS(ISBLANK(Unique_Data[[#This Row],[Updated Action]]),"Open",NOT(ISBLANK(Unique_Data[[#This Row],[Updated Action]])),"Finished",AND(NOT(ISBLANK(Unique_Data[[#This Row],[Updated Action]])),Unique_Data[[#This Row],[Due date]]&gt;=TODAY()),"In Progress",Unique_Data[[#This Row],[Due date]]&lt;TODAY(),"Overdue")</f>
        <v>Open</v>
      </c>
      <c r="AJ586" s="33"/>
    </row>
    <row r="587" spans="1:36">
      <c r="A587" s="11">
        <v>1200000309</v>
      </c>
      <c r="B587" s="11" t="s">
        <v>93</v>
      </c>
      <c r="C587" s="11" t="s">
        <v>16</v>
      </c>
      <c r="D587" s="12">
        <v>46237</v>
      </c>
      <c r="E587" s="11" t="s">
        <v>69</v>
      </c>
      <c r="F587"/>
      <c r="G587"/>
      <c r="H587" s="35" t="s">
        <v>476</v>
      </c>
      <c r="I587" s="71">
        <v>46237.73060185185</v>
      </c>
      <c r="J587" s="71">
        <v>46237.738749999997</v>
      </c>
      <c r="K587" s="11">
        <v>0.2</v>
      </c>
      <c r="L587" s="72">
        <v>46235</v>
      </c>
      <c r="M587" s="73">
        <f>_xlfn.ISOWEEKNUM(Unique_Data[[#This Row],[Created On]])</f>
        <v>32</v>
      </c>
      <c r="N587" s="73">
        <f>60*Unique_Data[[#This Row],[Downtime (hr.)]]</f>
        <v>12</v>
      </c>
      <c r="O587" s="73" t="str" cm="1">
        <f t="array" ref="O587">_xlfn.LET(
    _xlpm.text, LOWER(H587),
    _xlpm.keywords, Table2[Keyword],
    _xlpm.score,
        _xlfn.BYROW(_xlpm.keywords,
            _xlfn.LAMBDA(_xlpm.k,
                SUM(--ISNUMBER(SEARCH(_xlfn.TEXTSPLIT(LOWER(_xlpm.k)," "), _xlpm.text)))
            )
        ),
    _xlpm.bestMatch, _xlfn.XMATCH(MAX(_xlpm.score), _xlpm.score),
    IF(MAX(_xlpm.score)=0, "Other", INDEX(_xlpm.keywords, _xlpm.bestMatch))
)</f>
        <v>No Gantry</v>
      </c>
      <c r="P587" s="73" t="str">
        <f>IFERROR(INDEX(Table11[Failure Mode],MATCH(O587,Table11[Keyword],0)),"General Failure Mode")</f>
        <v>Gantry Motion Failure</v>
      </c>
      <c r="Q587" s="74" t="str">
        <f>IFERROR(INDEX(Table12[Failure Effect],MATCH(P587,Table12[Failure Mode],0)),"Operational performance degradation and need for maintenance review.")</f>
        <v>Equipment cannot travel to position, causing job delay, queue buildup, and lower productivity.</v>
      </c>
      <c r="R587" s="73">
        <f>IFERROR(INDEX(Table13[Base Severity],MATCH(C587,Table13[Equipment Class],0)),6)</f>
        <v>8</v>
      </c>
      <c r="S587" s="73">
        <f>IFERROR(INDEX(Table2[Severity],MATCH(O587,Table2[Keyword],0)),0)</f>
        <v>6</v>
      </c>
      <c r="T587" s="73">
        <f>IFERROR(LOOKUP(N587,Table6[Minutes],Table6[Severity]),0)</f>
        <v>4</v>
      </c>
      <c r="U587" s="73">
        <f>MAX(ROUNDUP(AVERAGE(R587,T587),0),Unique_Data[[#This Row],[Keyword Severity]])</f>
        <v>6</v>
      </c>
      <c r="V587" s="73">
        <f>IFERROR(INDEX(Table5[Detectability],MATCH(O587,Table5[Keyword],0)),IFERROR(INDEX(Table13[Default Detectability],MATCH(C587,Table13[Equipment Class],0)),6))</f>
        <v>3</v>
      </c>
      <c r="W587" s="73">
        <f t="shared" si="36"/>
        <v>10</v>
      </c>
      <c r="X587" s="75">
        <f t="shared" si="37"/>
        <v>180</v>
      </c>
      <c r="Y587" s="74" t="str">
        <f>IFERROR(INDEX(Table10[Recommended Action],MATCH(O587,Table10[Keyword],0)),"Review failure &amp; perform RCA")</f>
        <v>Inspect busbar/limit switches, travel drives and interlocks; test inverter and alignment.</v>
      </c>
      <c r="Z587" s="11" t="s">
        <v>14271</v>
      </c>
      <c r="AA587" s="31" t="s">
        <v>14558</v>
      </c>
      <c r="AB587" s="31" t="s">
        <v>14354</v>
      </c>
      <c r="AC587" s="73" t="str">
        <f t="shared" si="38"/>
        <v>Medium</v>
      </c>
      <c r="AD587" s="76">
        <v>46203</v>
      </c>
      <c r="AE587" s="75">
        <f>Unique_Data[[#This Row],[Severity (S)]]</f>
        <v>6</v>
      </c>
      <c r="AF587" s="75" cm="1">
        <f t="array" ref="AF58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87" s="75" cm="1">
        <f t="array" ref="AG58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587" s="75">
        <f t="shared" si="39"/>
        <v>108</v>
      </c>
      <c r="AI587" s="77" t="str" cm="1">
        <f t="array" aca="1" ref="AI587" ca="1">_xlfn.IFS(ISBLANK(Unique_Data[[#This Row],[Updated Action]]),"Open",NOT(ISBLANK(Unique_Data[[#This Row],[Updated Action]])),"Finished",AND(NOT(ISBLANK(Unique_Data[[#This Row],[Updated Action]])),Unique_Data[[#This Row],[Due date]]&gt;=TODAY()),"In Progress",Unique_Data[[#This Row],[Due date]]&lt;TODAY(),"Overdue")</f>
        <v>Finished</v>
      </c>
      <c r="AJ587" s="33"/>
    </row>
    <row r="588" spans="1:36">
      <c r="A588" s="11">
        <v>1200000310</v>
      </c>
      <c r="B588" s="11" t="s">
        <v>58</v>
      </c>
      <c r="C588" s="11" t="s">
        <v>16</v>
      </c>
      <c r="D588" s="12">
        <v>46237</v>
      </c>
      <c r="E588" s="11" t="s">
        <v>69</v>
      </c>
      <c r="F588"/>
      <c r="G588"/>
      <c r="H588" s="35" t="s">
        <v>477</v>
      </c>
      <c r="I588" s="71">
        <v>46237.74291666667</v>
      </c>
      <c r="J588" s="71">
        <v>46237.747511574074</v>
      </c>
      <c r="K588" s="11">
        <v>0.11</v>
      </c>
      <c r="L588" s="72">
        <v>46235</v>
      </c>
      <c r="M588" s="73">
        <f>_xlfn.ISOWEEKNUM(Unique_Data[[#This Row],[Created On]])</f>
        <v>32</v>
      </c>
      <c r="N588" s="73">
        <f>60*Unique_Data[[#This Row],[Downtime (hr.)]]</f>
        <v>6.6</v>
      </c>
      <c r="O588" s="73" t="str" cm="1">
        <f t="array" ref="O588">_xlfn.LET(
    _xlpm.text, LOWER(H588),
    _xlpm.keywords, Table2[Keyword],
    _xlpm.score,
        _xlfn.BYROW(_xlpm.keywords,
            _xlfn.LAMBDA(_xlpm.k,
                SUM(--ISNUMBER(SEARCH(_xlfn.TEXTSPLIT(LOWER(_xlpm.k)," "), _xlpm.text)))
            )
        ),
    _xlpm.bestMatch, _xlfn.XMATCH(MAX(_xlpm.score), _xlpm.score),
    IF(MAX(_xlpm.score)=0, "Other", INDEX(_xlpm.keywords, _xlpm.bestMatch))
)</f>
        <v>Sensor</v>
      </c>
      <c r="P588" s="73" t="str">
        <f>IFERROR(INDEX(Table11[Failure Mode],MATCH(O588,Table11[Keyword],0)),"General Failure Mode")</f>
        <v>Sensor Fault</v>
      </c>
      <c r="Q588" s="74" t="str">
        <f>IFERROR(INDEX(Table12[Failure Effect],MATCH(P588,Table12[Failure Mode],0)),"Operational performance degradation and need for maintenance review.")</f>
        <v>Incorrect feedback to controls, nuisance trips or unsafe condition, and unreliable operation.</v>
      </c>
      <c r="R588" s="73">
        <f>IFERROR(INDEX(Table13[Base Severity],MATCH(C588,Table13[Equipment Class],0)),6)</f>
        <v>8</v>
      </c>
      <c r="S588" s="73">
        <f>IFERROR(INDEX(Table2[Severity],MATCH(O588,Table2[Keyword],0)),0)</f>
        <v>5</v>
      </c>
      <c r="T588" s="73">
        <f>IFERROR(LOOKUP(N588,Table6[Minutes],Table6[Severity]),0)</f>
        <v>3</v>
      </c>
      <c r="U588" s="73">
        <f>MAX(ROUNDUP(AVERAGE(R588,T588),0),Unique_Data[[#This Row],[Keyword Severity]])</f>
        <v>6</v>
      </c>
      <c r="V588" s="73">
        <f>IFERROR(INDEX(Table5[Detectability],MATCH(O588,Table5[Keyword],0)),IFERROR(INDEX(Table13[Default Detectability],MATCH(C588,Table13[Equipment Class],0)),6))</f>
        <v>3</v>
      </c>
      <c r="W588" s="73">
        <f t="shared" si="36"/>
        <v>1</v>
      </c>
      <c r="X588" s="75">
        <f t="shared" si="37"/>
        <v>18</v>
      </c>
      <c r="Y588" s="74" t="str">
        <f>IFERROR(INDEX(Table10[Recommended Action],MATCH(O588,Table10[Keyword],0)),"Review failure &amp; perform RCA")</f>
        <v>Check sensor alignment, power and wiring; recalibrate and add diagnostics.</v>
      </c>
      <c r="Z588" s="11" t="s">
        <v>14271</v>
      </c>
      <c r="AC588" s="73" t="str">
        <f t="shared" si="38"/>
        <v>Low</v>
      </c>
      <c r="AD588" s="76">
        <v>45995</v>
      </c>
      <c r="AE588" s="75">
        <f>Unique_Data[[#This Row],[Severity (S)]]</f>
        <v>6</v>
      </c>
      <c r="AF588" s="75" cm="1">
        <f t="array" ref="AF58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88" s="75" cm="1">
        <f t="array" ref="AG58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88" s="75">
        <f t="shared" si="39"/>
        <v>18</v>
      </c>
      <c r="AI588" s="77" t="str" cm="1">
        <f t="array" aca="1" ref="AI588" ca="1">_xlfn.IFS(ISBLANK(Unique_Data[[#This Row],[Updated Action]]),"Open",NOT(ISBLANK(Unique_Data[[#This Row],[Updated Action]])),"Finished",AND(NOT(ISBLANK(Unique_Data[[#This Row],[Updated Action]])),Unique_Data[[#This Row],[Due date]]&gt;=TODAY()),"In Progress",Unique_Data[[#This Row],[Due date]]&lt;TODAY(),"Overdue")</f>
        <v>Open</v>
      </c>
      <c r="AJ588" s="33"/>
    </row>
    <row r="589" spans="1:36">
      <c r="A589" s="11">
        <v>1300000382</v>
      </c>
      <c r="B589" s="11" t="s">
        <v>47</v>
      </c>
      <c r="C589" s="11" t="s">
        <v>12</v>
      </c>
      <c r="D589" s="12">
        <v>46238</v>
      </c>
      <c r="E589" s="11" t="s">
        <v>13</v>
      </c>
      <c r="F589"/>
      <c r="G589"/>
      <c r="H589" s="35" t="s">
        <v>478</v>
      </c>
      <c r="I589" s="71">
        <v>46237.79791666667</v>
      </c>
      <c r="J589" s="71">
        <v>46237.802083333336</v>
      </c>
      <c r="K589" s="11">
        <v>0.1</v>
      </c>
      <c r="L589" s="72">
        <v>46235</v>
      </c>
      <c r="M589" s="73">
        <f>_xlfn.ISOWEEKNUM(Unique_Data[[#This Row],[Created On]])</f>
        <v>32</v>
      </c>
      <c r="N589" s="73">
        <f>60*Unique_Data[[#This Row],[Downtime (hr.)]]</f>
        <v>6</v>
      </c>
      <c r="O589" s="73" t="str" cm="1">
        <f t="array" ref="O589">_xlfn.LET(
    _xlpm.text, LOWER(H589),
    _xlpm.keywords, Table2[Keyword],
    _xlpm.score,
        _xlfn.BYROW(_xlpm.keywords,
            _xlfn.LAMBDA(_xlpm.k,
                SUM(--ISNUMBER(SEARCH(_xlfn.TEXTSPLIT(LOWER(_xlpm.k)," "), _xlpm.text)))
            )
        ),
    _xlpm.bestMatch, _xlfn.XMATCH(MAX(_xlpm.score), _xlpm.score),
    IF(MAX(_xlpm.score)=0, "Other", INDEX(_xlpm.keywords, _xlpm.bestMatch))
)</f>
        <v>No Control</v>
      </c>
      <c r="P589" s="73" t="str">
        <f>IFERROR(INDEX(Table11[Failure Mode],MATCH(O589,Table11[Keyword],0)),"General Failure Mode")</f>
        <v>Control System Unavailable</v>
      </c>
      <c r="Q589" s="74" t="str">
        <f>IFERROR(INDEX(Table12[Failure Effect],MATCH(P589,Table12[Failure Mode],0)),"Operational performance degradation and need for maintenance review.")</f>
        <v>Loss of command response, unsafe operating condition, and immediate operational downtime.</v>
      </c>
      <c r="R589" s="73">
        <f>IFERROR(INDEX(Table13[Base Severity],MATCH(C589,Table13[Equipment Class],0)),6)</f>
        <v>9</v>
      </c>
      <c r="S589" s="73">
        <f>IFERROR(INDEX(Table2[Severity],MATCH(O589,Table2[Keyword],0)),0)</f>
        <v>6</v>
      </c>
      <c r="T589" s="73">
        <f>IFERROR(LOOKUP(N589,Table6[Minutes],Table6[Severity]),0)</f>
        <v>3</v>
      </c>
      <c r="U589" s="73">
        <f>MAX(ROUNDUP(AVERAGE(R589,T589),0),Unique_Data[[#This Row],[Keyword Severity]])</f>
        <v>6</v>
      </c>
      <c r="V589" s="73">
        <f>IFERROR(INDEX(Table5[Detectability],MATCH(O589,Table5[Keyword],0)),IFERROR(INDEX(Table13[Default Detectability],MATCH(C589,Table13[Equipment Class],0)),6))</f>
        <v>2</v>
      </c>
      <c r="W589" s="73">
        <f t="shared" si="36"/>
        <v>7</v>
      </c>
      <c r="X589" s="75">
        <f t="shared" si="37"/>
        <v>84</v>
      </c>
      <c r="Y589" s="74" t="str">
        <f>IFERROR(INDEX(Table10[Recommended Action],MATCH(O589,Table10[Keyword],0)),"Review failure &amp; perform RCA")</f>
        <v>Check control PLC, HMI comms, E-stop circuits; reload software if needed.</v>
      </c>
      <c r="Z589" s="11" t="s">
        <v>14271</v>
      </c>
      <c r="AA589" s="31" t="s">
        <v>14703</v>
      </c>
      <c r="AB589" s="31" t="s">
        <v>14704</v>
      </c>
      <c r="AC589" s="73" t="str">
        <f t="shared" si="38"/>
        <v>Low</v>
      </c>
      <c r="AD589" s="76">
        <v>46264</v>
      </c>
      <c r="AE589" s="75">
        <f>Unique_Data[[#This Row],[Severity (S)]]</f>
        <v>6</v>
      </c>
      <c r="AF589" s="75" cm="1">
        <f t="array" ref="AF58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89" s="75" cm="1">
        <f t="array" ref="AG58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589" s="75">
        <f t="shared" si="39"/>
        <v>84</v>
      </c>
      <c r="AI589" s="77" t="str" cm="1">
        <f t="array" aca="1" ref="AI589" ca="1">_xlfn.IFS(ISBLANK(Unique_Data[[#This Row],[Updated Action]]),"Open",NOT(ISBLANK(Unique_Data[[#This Row],[Updated Action]])),"Finished",AND(NOT(ISBLANK(Unique_Data[[#This Row],[Updated Action]])),Unique_Data[[#This Row],[Due date]]&gt;=TODAY()),"In Progress",Unique_Data[[#This Row],[Due date]]&lt;TODAY(),"Overdue")</f>
        <v>Finished</v>
      </c>
      <c r="AJ589" s="33"/>
    </row>
    <row r="590" spans="1:36">
      <c r="A590" s="11">
        <v>1200000311</v>
      </c>
      <c r="B590" s="11" t="s">
        <v>95</v>
      </c>
      <c r="C590" s="11" t="s">
        <v>16</v>
      </c>
      <c r="D590" s="12">
        <v>46238</v>
      </c>
      <c r="E590" s="11" t="s">
        <v>69</v>
      </c>
      <c r="F590"/>
      <c r="G590"/>
      <c r="H590" s="35" t="s">
        <v>479</v>
      </c>
      <c r="I590" s="71">
        <v>46238.090277777781</v>
      </c>
      <c r="J590" s="71">
        <v>46238.095833333333</v>
      </c>
      <c r="K590" s="11">
        <v>0.13</v>
      </c>
      <c r="L590" s="72">
        <v>46235</v>
      </c>
      <c r="M590" s="73">
        <f>_xlfn.ISOWEEKNUM(Unique_Data[[#This Row],[Created On]])</f>
        <v>32</v>
      </c>
      <c r="N590" s="73">
        <f>60*Unique_Data[[#This Row],[Downtime (hr.)]]</f>
        <v>7.8000000000000007</v>
      </c>
      <c r="O590" s="73" t="str" cm="1">
        <f t="array" ref="O590">_xlfn.LET(
    _xlpm.text, LOWER(H590),
    _xlpm.keywords, Table2[Keyword],
    _xlpm.score,
        _xlfn.BYROW(_xlpm.keywords,
            _xlfn.LAMBDA(_xlpm.k,
                SUM(--ISNUMBER(SEARCH(_xlfn.TEXTSPLIT(LOWER(_xlpm.k)," "), _xlpm.text)))
            )
        ),
    _xlpm.bestMatch, _xlfn.XMATCH(MAX(_xlpm.score), _xlpm.score),
    IF(MAX(_xlpm.score)=0, "Other", INDEX(_xlpm.keywords, _xlpm.bestMatch))
)</f>
        <v>Gate</v>
      </c>
      <c r="P590" s="73" t="str">
        <f>IFERROR(INDEX(Table11[Failure Mode],MATCH(O590,Table11[Keyword],0)),"General Failure Mode")</f>
        <v>Gate / Interlock Fault</v>
      </c>
      <c r="Q590" s="74" t="str">
        <f>IFERROR(INDEX(Table12[Failure Effect],MATCH(P590,Table12[Failure Mode],0)),"Operational performance degradation and need for maintenance review.")</f>
        <v>Access or permissive condition not met, causing motion inhibition and operational delay.</v>
      </c>
      <c r="R590" s="73">
        <f>IFERROR(INDEX(Table13[Base Severity],MATCH(C590,Table13[Equipment Class],0)),6)</f>
        <v>8</v>
      </c>
      <c r="S590" s="73">
        <f>IFERROR(INDEX(Table2[Severity],MATCH(O590,Table2[Keyword],0)),0)</f>
        <v>3</v>
      </c>
      <c r="T590" s="73">
        <f>IFERROR(LOOKUP(N590,Table6[Minutes],Table6[Severity]),0)</f>
        <v>3</v>
      </c>
      <c r="U590" s="73">
        <f>MAX(ROUNDUP(AVERAGE(R590,T590),0),Unique_Data[[#This Row],[Keyword Severity]])</f>
        <v>6</v>
      </c>
      <c r="V590" s="73">
        <f>IFERROR(INDEX(Table5[Detectability],MATCH(O590,Table5[Keyword],0)),IFERROR(INDEX(Table13[Default Detectability],MATCH(C590,Table13[Equipment Class],0)),6))</f>
        <v>4</v>
      </c>
      <c r="W590" s="73">
        <f t="shared" si="36"/>
        <v>1</v>
      </c>
      <c r="X590" s="75">
        <f t="shared" si="37"/>
        <v>24</v>
      </c>
      <c r="Y590" s="74" t="str">
        <f>IFERROR(INDEX(Table10[Recommended Action],MATCH(O590,Table10[Keyword],0)),"Review failure &amp; perform RCA")</f>
        <v>Service access/limit switches; lubricate and test interlocks.</v>
      </c>
      <c r="Z590" s="11" t="s">
        <v>14271</v>
      </c>
      <c r="AC590" s="73" t="str">
        <f t="shared" si="38"/>
        <v>Low</v>
      </c>
      <c r="AD590" s="76"/>
      <c r="AE590" s="75">
        <f>Unique_Data[[#This Row],[Severity (S)]]</f>
        <v>6</v>
      </c>
      <c r="AF590" s="75" cm="1">
        <f t="array" ref="AF59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90" s="75" cm="1">
        <f t="array" ref="AG59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90" s="75">
        <f t="shared" si="39"/>
        <v>24</v>
      </c>
      <c r="AI590" s="77" t="str" cm="1">
        <f t="array" aca="1" ref="AI590" ca="1">_xlfn.IFS(ISBLANK(Unique_Data[[#This Row],[Updated Action]]),"Open",NOT(ISBLANK(Unique_Data[[#This Row],[Updated Action]])),"Finished",AND(NOT(ISBLANK(Unique_Data[[#This Row],[Updated Action]])),Unique_Data[[#This Row],[Due date]]&gt;=TODAY()),"In Progress",Unique_Data[[#This Row],[Due date]]&lt;TODAY(),"Overdue")</f>
        <v>Open</v>
      </c>
      <c r="AJ590" s="33"/>
    </row>
    <row r="591" spans="1:36">
      <c r="A591" s="11">
        <v>1200000312</v>
      </c>
      <c r="B591" s="11" t="s">
        <v>66</v>
      </c>
      <c r="C591" s="11" t="s">
        <v>16</v>
      </c>
      <c r="D591" s="12">
        <v>46238</v>
      </c>
      <c r="E591" s="11" t="s">
        <v>69</v>
      </c>
      <c r="F591"/>
      <c r="G591"/>
      <c r="H591" s="35" t="s">
        <v>184</v>
      </c>
      <c r="I591" s="71">
        <v>46238.115277777775</v>
      </c>
      <c r="J591" s="71">
        <v>46238.125</v>
      </c>
      <c r="K591" s="11">
        <v>0.23</v>
      </c>
      <c r="L591" s="72">
        <v>46235</v>
      </c>
      <c r="M591" s="73">
        <f>_xlfn.ISOWEEKNUM(Unique_Data[[#This Row],[Created On]])</f>
        <v>32</v>
      </c>
      <c r="N591" s="73">
        <f>60*Unique_Data[[#This Row],[Downtime (hr.)]]</f>
        <v>13.8</v>
      </c>
      <c r="O591" s="73" t="str" cm="1">
        <f t="array" ref="O591">_xlfn.LET(
    _xlpm.text, LOWER(H591),
    _xlpm.keywords, Table2[Keyword],
    _xlpm.score,
        _xlfn.BYROW(_xlpm.keywords,
            _xlfn.LAMBDA(_xlpm.k,
                SUM(--ISNUMBER(SEARCH(_xlfn.TEXTSPLIT(LOWER(_xlpm.k)," "), _xlpm.text)))
            )
        ),
    _xlpm.bestMatch, _xlfn.XMATCH(MAX(_xlpm.score), _xlpm.score),
    IF(MAX(_xlpm.score)=0, "Other", INDEX(_xlpm.keywords, _xlpm.bestMatch))
)</f>
        <v>Steering</v>
      </c>
      <c r="P591" s="73" t="str">
        <f>IFERROR(INDEX(Table11[Failure Mode],MATCH(O591,Table11[Keyword],0)),"General Failure Mode")</f>
        <v>Steering System Fault</v>
      </c>
      <c r="Q591" s="74" t="str">
        <f>IFERROR(INDEX(Table12[Failure Effect],MATCH(P591,Table12[Failure Mode],0)),"Operational performance degradation and need for maintenance review.")</f>
        <v>Poor maneuverability, travel misalignment, safety risk, and operational delay.</v>
      </c>
      <c r="R591" s="73">
        <f>IFERROR(INDEX(Table13[Base Severity],MATCH(C591,Table13[Equipment Class],0)),6)</f>
        <v>8</v>
      </c>
      <c r="S591" s="73">
        <f>IFERROR(INDEX(Table2[Severity],MATCH(O591,Table2[Keyword],0)),0)</f>
        <v>6</v>
      </c>
      <c r="T591" s="73">
        <f>IFERROR(LOOKUP(N591,Table6[Minutes],Table6[Severity]),0)</f>
        <v>4</v>
      </c>
      <c r="U591" s="73">
        <f>MAX(ROUNDUP(AVERAGE(R591,T591),0),Unique_Data[[#This Row],[Keyword Severity]])</f>
        <v>6</v>
      </c>
      <c r="V591" s="73">
        <f>IFERROR(INDEX(Table5[Detectability],MATCH(O591,Table5[Keyword],0)),IFERROR(INDEX(Table13[Default Detectability],MATCH(C591,Table13[Equipment Class],0)),6))</f>
        <v>2</v>
      </c>
      <c r="W591" s="73">
        <f t="shared" si="36"/>
        <v>5</v>
      </c>
      <c r="X591" s="75">
        <f t="shared" si="37"/>
        <v>60</v>
      </c>
      <c r="Y591" s="74" t="str">
        <f>IFERROR(INDEX(Table10[Recommended Action],MATCH(O591,Table10[Keyword],0)),"Review failure &amp; perform RCA")</f>
        <v>Calibrate auto-steering; inspect linkages/sensors; realign wheels.</v>
      </c>
      <c r="Z591" s="11" t="s">
        <v>14271</v>
      </c>
      <c r="AC591" s="73" t="str">
        <f t="shared" si="38"/>
        <v>Low</v>
      </c>
      <c r="AD591" s="76"/>
      <c r="AE591" s="75">
        <f>Unique_Data[[#This Row],[Severity (S)]]</f>
        <v>6</v>
      </c>
      <c r="AF591" s="75" cm="1">
        <f t="array" ref="AF59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591" s="75" cm="1">
        <f t="array" ref="AG59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91" s="75">
        <f t="shared" si="39"/>
        <v>60</v>
      </c>
      <c r="AI591" s="77" t="str" cm="1">
        <f t="array" aca="1" ref="AI591" ca="1">_xlfn.IFS(ISBLANK(Unique_Data[[#This Row],[Updated Action]]),"Open",NOT(ISBLANK(Unique_Data[[#This Row],[Updated Action]])),"Finished",AND(NOT(ISBLANK(Unique_Data[[#This Row],[Updated Action]])),Unique_Data[[#This Row],[Due date]]&gt;=TODAY()),"In Progress",Unique_Data[[#This Row],[Due date]]&lt;TODAY(),"Overdue")</f>
        <v>Open</v>
      </c>
      <c r="AJ591" s="33"/>
    </row>
    <row r="592" spans="1:36">
      <c r="A592" s="11">
        <v>1300000383</v>
      </c>
      <c r="B592" s="11" t="s">
        <v>93</v>
      </c>
      <c r="C592" s="11" t="s">
        <v>16</v>
      </c>
      <c r="D592" s="12">
        <v>46238</v>
      </c>
      <c r="E592" s="11" t="s">
        <v>13</v>
      </c>
      <c r="F592"/>
      <c r="G592"/>
      <c r="H592" s="35" t="s">
        <v>391</v>
      </c>
      <c r="I592" s="71">
        <v>46238.125</v>
      </c>
      <c r="J592" s="71">
        <v>46238.131944444445</v>
      </c>
      <c r="K592" s="11">
        <v>0.17</v>
      </c>
      <c r="L592" s="72">
        <v>46235</v>
      </c>
      <c r="M592" s="73">
        <f>_xlfn.ISOWEEKNUM(Unique_Data[[#This Row],[Created On]])</f>
        <v>32</v>
      </c>
      <c r="N592" s="73">
        <f>60*Unique_Data[[#This Row],[Downtime (hr.)]]</f>
        <v>10.200000000000001</v>
      </c>
      <c r="O592" s="73" t="str" cm="1">
        <f t="array" ref="O592">_xlfn.LET(
    _xlpm.text, LOWER(H592),
    _xlpm.keywords, Table2[Keyword],
    _xlpm.score,
        _xlfn.BYROW(_xlpm.keywords,
            _xlfn.LAMBDA(_xlpm.k,
                SUM(--ISNUMBER(SEARCH(_xlfn.TEXTSPLIT(LOWER(_xlpm.k)," "), _xlpm.text)))
            )
        ),
    _xlpm.bestMatch, _xlfn.XMATCH(MAX(_xlpm.score), _xlpm.score),
    IF(MAX(_xlpm.score)=0, "Other", INDEX(_xlpm.keywords, _xlpm.bestMatch))
)</f>
        <v>Other</v>
      </c>
      <c r="P592" s="73" t="str">
        <f>IFERROR(INDEX(Table11[Failure Mode],MATCH(O592,Table11[Keyword],0)),"General Failure Mode")</f>
        <v>General Failure Mode</v>
      </c>
      <c r="Q592" s="74" t="str">
        <f>IFERROR(INDEX(Table12[Failure Effect],MATCH(P592,Table12[Failure Mode],0)),"Operational performance degradation and need for maintenance review.")</f>
        <v>Operational performance degradation and need for maintenance review.</v>
      </c>
      <c r="R592" s="73">
        <f>IFERROR(INDEX(Table13[Base Severity],MATCH(C592,Table13[Equipment Class],0)),6)</f>
        <v>8</v>
      </c>
      <c r="S592" s="73">
        <f>IFERROR(INDEX(Table2[Severity],MATCH(O592,Table2[Keyword],0)),0)</f>
        <v>0</v>
      </c>
      <c r="T592" s="73">
        <f>IFERROR(LOOKUP(N592,Table6[Minutes],Table6[Severity]),0)</f>
        <v>4</v>
      </c>
      <c r="U592" s="73">
        <f>MAX(ROUNDUP(AVERAGE(R592,T592),0),Unique_Data[[#This Row],[Keyword Severity]])</f>
        <v>6</v>
      </c>
      <c r="V592" s="73">
        <f>IFERROR(INDEX(Table5[Detectability],MATCH(O592,Table5[Keyword],0)),IFERROR(INDEX(Table13[Default Detectability],MATCH(C592,Table13[Equipment Class],0)),6))</f>
        <v>5</v>
      </c>
      <c r="W592" s="73">
        <f t="shared" si="36"/>
        <v>5</v>
      </c>
      <c r="X592" s="75">
        <f t="shared" si="37"/>
        <v>150</v>
      </c>
      <c r="Y592" s="74" t="str">
        <f>IFERROR(INDEX(Table10[Recommended Action],MATCH(O592,Table10[Keyword],0)),"Review failure &amp; perform RCA")</f>
        <v>Review failure &amp; perform RCA</v>
      </c>
      <c r="Z592" s="11" t="s">
        <v>14271</v>
      </c>
      <c r="AA592" s="31" t="s">
        <v>14577</v>
      </c>
      <c r="AB592" s="31" t="s">
        <v>14608</v>
      </c>
      <c r="AC592" s="73" t="str">
        <f t="shared" si="38"/>
        <v>Medium</v>
      </c>
      <c r="AD592" s="76">
        <v>46203</v>
      </c>
      <c r="AE592" s="75">
        <f>Unique_Data[[#This Row],[Severity (S)]]</f>
        <v>6</v>
      </c>
      <c r="AF592" s="75" cm="1">
        <f t="array" ref="AF59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92" s="75" cm="1">
        <f t="array" ref="AG59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592" s="75">
        <f t="shared" si="39"/>
        <v>150</v>
      </c>
      <c r="AI592" s="77" t="str" cm="1">
        <f t="array" aca="1" ref="AI592" ca="1">_xlfn.IFS(ISBLANK(Unique_Data[[#This Row],[Updated Action]]),"Open",NOT(ISBLANK(Unique_Data[[#This Row],[Updated Action]])),"Finished",AND(NOT(ISBLANK(Unique_Data[[#This Row],[Updated Action]])),Unique_Data[[#This Row],[Due date]]&gt;=TODAY()),"In Progress",Unique_Data[[#This Row],[Due date]]&lt;TODAY(),"Overdue")</f>
        <v>Finished</v>
      </c>
      <c r="AJ592" s="33"/>
    </row>
    <row r="593" spans="1:36">
      <c r="A593" s="11">
        <v>1300000384</v>
      </c>
      <c r="B593" s="11" t="s">
        <v>51</v>
      </c>
      <c r="C593" s="11" t="s">
        <v>16</v>
      </c>
      <c r="D593" s="12">
        <v>46238</v>
      </c>
      <c r="E593" s="11" t="s">
        <v>13</v>
      </c>
      <c r="F593"/>
      <c r="G593"/>
      <c r="H593" s="35" t="s">
        <v>480</v>
      </c>
      <c r="I593" s="71">
        <v>46238.136805555558</v>
      </c>
      <c r="J593" s="71">
        <v>46238.138888888891</v>
      </c>
      <c r="K593" s="11">
        <v>0.05</v>
      </c>
      <c r="L593" s="72">
        <v>46235</v>
      </c>
      <c r="M593" s="73">
        <f>_xlfn.ISOWEEKNUM(Unique_Data[[#This Row],[Created On]])</f>
        <v>32</v>
      </c>
      <c r="N593" s="73">
        <f>60*Unique_Data[[#This Row],[Downtime (hr.)]]</f>
        <v>3</v>
      </c>
      <c r="O593" s="73" t="str" cm="1">
        <f t="array" ref="O593">_xlfn.LET(
    _xlpm.text, LOWER(H593),
    _xlpm.keywords, Table2[Keyword],
    _xlpm.score,
        _xlfn.BYROW(_xlpm.keywords,
            _xlfn.LAMBDA(_xlpm.k,
                SUM(--ISNUMBER(SEARCH(_xlfn.TEXTSPLIT(LOWER(_xlpm.k)," "), _xlpm.text)))
            )
        ),
    _xlpm.bestMatch, _xlfn.XMATCH(MAX(_xlpm.score), _xlpm.score),
    IF(MAX(_xlpm.score)=0, "Other", INDEX(_xlpm.keywords, _xlpm.bestMatch))
)</f>
        <v>Collision</v>
      </c>
      <c r="P593" s="73" t="str">
        <f>IFERROR(INDEX(Table11[Failure Mode],MATCH(O593,Table11[Keyword],0)),"General Failure Mode")</f>
        <v>Collision / Impact Event</v>
      </c>
      <c r="Q593" s="74" t="str">
        <f>IFERROR(INDEX(Table12[Failure Effect],MATCH(P593,Table12[Failure Mode],0)),"Operational performance degradation and need for maintenance review.")</f>
        <v>Safety risk, structural damage, equipment outage, and possible container handling interruption.</v>
      </c>
      <c r="R593" s="73">
        <f>IFERROR(INDEX(Table13[Base Severity],MATCH(C593,Table13[Equipment Class],0)),6)</f>
        <v>8</v>
      </c>
      <c r="S593" s="73">
        <f>IFERROR(INDEX(Table2[Severity],MATCH(O593,Table2[Keyword],0)),0)</f>
        <v>10</v>
      </c>
      <c r="T593" s="73">
        <f>IFERROR(LOOKUP(N593,Table6[Minutes],Table6[Severity]),0)</f>
        <v>3</v>
      </c>
      <c r="U593" s="73">
        <f>MAX(ROUNDUP(AVERAGE(R593,T593),0),Unique_Data[[#This Row],[Keyword Severity]])</f>
        <v>10</v>
      </c>
      <c r="V593" s="73">
        <f>IFERROR(INDEX(Table5[Detectability],MATCH(O593,Table5[Keyword],0)),IFERROR(INDEX(Table13[Default Detectability],MATCH(C593,Table13[Equipment Class],0)),6))</f>
        <v>5</v>
      </c>
      <c r="W593" s="73">
        <f t="shared" si="36"/>
        <v>2</v>
      </c>
      <c r="X593" s="75">
        <f t="shared" si="37"/>
        <v>100</v>
      </c>
      <c r="Y593" s="74" t="str">
        <f>IFERROR(INDEX(Table10[Recommended Action],MATCH(O593,Table10[Keyword],0)),"Review failure &amp; perform RCA")</f>
        <v>Perform collision RCA, inspect structures and revalidate anti-collision sensors; retrain operators.</v>
      </c>
      <c r="Z593" s="11" t="s">
        <v>14271</v>
      </c>
      <c r="AA593" s="31" t="s">
        <v>14533</v>
      </c>
      <c r="AB593" s="31" t="s">
        <v>14408</v>
      </c>
      <c r="AC593" s="73" t="str">
        <f t="shared" si="38"/>
        <v>Medium</v>
      </c>
      <c r="AD593" s="76">
        <v>46203</v>
      </c>
      <c r="AE593" s="75">
        <f>Unique_Data[[#This Row],[Severity (S)]]</f>
        <v>10</v>
      </c>
      <c r="AF593" s="75" cm="1">
        <f t="array" ref="AF59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93" s="75" cm="1">
        <f t="array" ref="AG59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93" s="75">
        <f t="shared" si="39"/>
        <v>100</v>
      </c>
      <c r="AI593" s="77" t="str" cm="1">
        <f t="array" aca="1" ref="AI593" ca="1">_xlfn.IFS(ISBLANK(Unique_Data[[#This Row],[Updated Action]]),"Open",NOT(ISBLANK(Unique_Data[[#This Row],[Updated Action]])),"Finished",AND(NOT(ISBLANK(Unique_Data[[#This Row],[Updated Action]])),Unique_Data[[#This Row],[Due date]]&gt;=TODAY()),"In Progress",Unique_Data[[#This Row],[Due date]]&lt;TODAY(),"Overdue")</f>
        <v>Finished</v>
      </c>
      <c r="AJ593" s="33"/>
    </row>
    <row r="594" spans="1:36">
      <c r="A594" s="11">
        <v>1300000385</v>
      </c>
      <c r="B594" s="11" t="s">
        <v>132</v>
      </c>
      <c r="C594" s="11" t="s">
        <v>16</v>
      </c>
      <c r="D594" s="12">
        <v>46238</v>
      </c>
      <c r="E594" s="11" t="s">
        <v>13</v>
      </c>
      <c r="F594"/>
      <c r="G594"/>
      <c r="H594" s="35" t="s">
        <v>481</v>
      </c>
      <c r="I594" s="71">
        <v>46238.267361111109</v>
      </c>
      <c r="J594" s="71">
        <v>46238.272916666669</v>
      </c>
      <c r="K594" s="11">
        <v>0.13</v>
      </c>
      <c r="L594" s="72">
        <v>46235</v>
      </c>
      <c r="M594" s="73">
        <f>_xlfn.ISOWEEKNUM(Unique_Data[[#This Row],[Created On]])</f>
        <v>32</v>
      </c>
      <c r="N594" s="73">
        <f>60*Unique_Data[[#This Row],[Downtime (hr.)]]</f>
        <v>7.8000000000000007</v>
      </c>
      <c r="O594" s="73" t="str" cm="1">
        <f t="array" ref="O594">_xlfn.LET(
    _xlpm.text, LOWER(H594),
    _xlpm.keywords, Table2[Keyword],
    _xlpm.score,
        _xlfn.BYROW(_xlpm.keywords,
            _xlfn.LAMBDA(_xlpm.k,
                SUM(--ISNUMBER(SEARCH(_xlfn.TEXTSPLIT(LOWER(_xlpm.k)," "), _xlpm.text)))
            )
        ),
    _xlpm.bestMatch, _xlfn.XMATCH(MAX(_xlpm.score), _xlpm.score),
    IF(MAX(_xlpm.score)=0, "Other", INDEX(_xlpm.keywords, _xlpm.bestMatch))
)</f>
        <v>No Hoist</v>
      </c>
      <c r="P594" s="73" t="str">
        <f>IFERROR(INDEX(Table11[Failure Mode],MATCH(O594,Table11[Keyword],0)),"General Failure Mode")</f>
        <v>Hoist Motion Failure</v>
      </c>
      <c r="Q594" s="74" t="str">
        <f>IFERROR(INDEX(Table12[Failure Effect],MATCH(P594,Table12[Failure Mode],0)),"Operational performance degradation and need for maintenance review.")</f>
        <v>Unable to lift/lower load, container handling interruption, and berth or yard productivity loss.</v>
      </c>
      <c r="R594" s="73">
        <f>IFERROR(INDEX(Table13[Base Severity],MATCH(C594,Table13[Equipment Class],0)),6)</f>
        <v>8</v>
      </c>
      <c r="S594" s="73">
        <f>IFERROR(INDEX(Table2[Severity],MATCH(O594,Table2[Keyword],0)),0)</f>
        <v>6</v>
      </c>
      <c r="T594" s="73">
        <f>IFERROR(LOOKUP(N594,Table6[Minutes],Table6[Severity]),0)</f>
        <v>3</v>
      </c>
      <c r="U594" s="73">
        <f>MAX(ROUNDUP(AVERAGE(R594,T594),0),Unique_Data[[#This Row],[Keyword Severity]])</f>
        <v>6</v>
      </c>
      <c r="V594" s="73">
        <f>IFERROR(INDEX(Table5[Detectability],MATCH(O594,Table5[Keyword],0)),IFERROR(INDEX(Table13[Default Detectability],MATCH(C594,Table13[Equipment Class],0)),6))</f>
        <v>3</v>
      </c>
      <c r="W594" s="73">
        <f t="shared" si="36"/>
        <v>3</v>
      </c>
      <c r="X594" s="75">
        <f t="shared" si="37"/>
        <v>54</v>
      </c>
      <c r="Y594" s="74" t="str">
        <f>IFERROR(INDEX(Table10[Recommended Action],MATCH(O594,Table10[Keyword],0)),"Review failure &amp; perform RCA")</f>
        <v>Check hoist brakes, over-travel limit switches, inverter alarms, motor and encoder.</v>
      </c>
      <c r="Z594" s="11" t="s">
        <v>14271</v>
      </c>
      <c r="AA594" s="31" t="s">
        <v>14657</v>
      </c>
      <c r="AB594" s="31" t="s">
        <v>14658</v>
      </c>
      <c r="AC594" s="73" t="str">
        <f t="shared" si="38"/>
        <v>Low</v>
      </c>
      <c r="AD594" s="76">
        <v>46203</v>
      </c>
      <c r="AE594" s="75">
        <f>Unique_Data[[#This Row],[Severity (S)]]</f>
        <v>6</v>
      </c>
      <c r="AF594" s="75" cm="1">
        <f t="array" ref="AF59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594" s="75" cm="1">
        <f t="array" ref="AG59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94" s="75">
        <f t="shared" si="39"/>
        <v>6</v>
      </c>
      <c r="AI594" s="77" t="str" cm="1">
        <f t="array" aca="1" ref="AI594" ca="1">_xlfn.IFS(ISBLANK(Unique_Data[[#This Row],[Updated Action]]),"Open",NOT(ISBLANK(Unique_Data[[#This Row],[Updated Action]])),"Finished",AND(NOT(ISBLANK(Unique_Data[[#This Row],[Updated Action]])),Unique_Data[[#This Row],[Due date]]&gt;=TODAY()),"In Progress",Unique_Data[[#This Row],[Due date]]&lt;TODAY(),"Overdue")</f>
        <v>Finished</v>
      </c>
      <c r="AJ594" s="33"/>
    </row>
    <row r="595" spans="1:36">
      <c r="A595" s="11">
        <v>1200000314</v>
      </c>
      <c r="B595" s="11" t="s">
        <v>51</v>
      </c>
      <c r="C595" s="11" t="s">
        <v>16</v>
      </c>
      <c r="D595" s="12">
        <v>46238</v>
      </c>
      <c r="E595" s="11" t="s">
        <v>69</v>
      </c>
      <c r="F595"/>
      <c r="G595"/>
      <c r="H595" s="35" t="s">
        <v>482</v>
      </c>
      <c r="I595" s="71">
        <v>46238.35796296296</v>
      </c>
      <c r="J595" s="71">
        <v>46238.360625000001</v>
      </c>
      <c r="K595" s="11">
        <v>0.06</v>
      </c>
      <c r="L595" s="72">
        <v>46235</v>
      </c>
      <c r="M595" s="73">
        <f>_xlfn.ISOWEEKNUM(Unique_Data[[#This Row],[Created On]])</f>
        <v>32</v>
      </c>
      <c r="N595" s="73">
        <f>60*Unique_Data[[#This Row],[Downtime (hr.)]]</f>
        <v>3.5999999999999996</v>
      </c>
      <c r="O595" s="73" t="str" cm="1">
        <f t="array" ref="O595">_xlfn.LET(
    _xlpm.text, LOWER(H595),
    _xlpm.keywords, Table2[Keyword],
    _xlpm.score,
        _xlfn.BYROW(_xlpm.keywords,
            _xlfn.LAMBDA(_xlpm.k,
                SUM(--ISNUMBER(SEARCH(_xlfn.TEXTSPLIT(LOWER(_xlpm.k)," "), _xlpm.text)))
            )
        ),
    _xlpm.bestMatch, _xlfn.XMATCH(MAX(_xlpm.score), _xlpm.score),
    IF(MAX(_xlpm.score)=0, "Other", INDEX(_xlpm.keywords, _xlpm.bestMatch))
)</f>
        <v>Other</v>
      </c>
      <c r="P595" s="73" t="str">
        <f>IFERROR(INDEX(Table11[Failure Mode],MATCH(O595,Table11[Keyword],0)),"General Failure Mode")</f>
        <v>General Failure Mode</v>
      </c>
      <c r="Q595" s="74" t="str">
        <f>IFERROR(INDEX(Table12[Failure Effect],MATCH(P595,Table12[Failure Mode],0)),"Operational performance degradation and need for maintenance review.")</f>
        <v>Operational performance degradation and need for maintenance review.</v>
      </c>
      <c r="R595" s="73">
        <f>IFERROR(INDEX(Table13[Base Severity],MATCH(C595,Table13[Equipment Class],0)),6)</f>
        <v>8</v>
      </c>
      <c r="S595" s="73">
        <f>IFERROR(INDEX(Table2[Severity],MATCH(O595,Table2[Keyword],0)),0)</f>
        <v>0</v>
      </c>
      <c r="T595" s="73">
        <f>IFERROR(LOOKUP(N595,Table6[Minutes],Table6[Severity]),0)</f>
        <v>3</v>
      </c>
      <c r="U595" s="73">
        <f>MAX(ROUNDUP(AVERAGE(R595,T595),0),Unique_Data[[#This Row],[Keyword Severity]])</f>
        <v>6</v>
      </c>
      <c r="V595" s="73">
        <f>IFERROR(INDEX(Table5[Detectability],MATCH(O595,Table5[Keyword],0)),IFERROR(INDEX(Table13[Default Detectability],MATCH(C595,Table13[Equipment Class],0)),6))</f>
        <v>5</v>
      </c>
      <c r="W595" s="73">
        <f t="shared" si="36"/>
        <v>4</v>
      </c>
      <c r="X595" s="75">
        <f t="shared" si="37"/>
        <v>120</v>
      </c>
      <c r="Y595" s="74" t="str">
        <f>IFERROR(INDEX(Table10[Recommended Action],MATCH(O595,Table10[Keyword],0)),"Review failure &amp; perform RCA")</f>
        <v>Review failure &amp; perform RCA</v>
      </c>
      <c r="Z595" s="11" t="s">
        <v>14271</v>
      </c>
      <c r="AC595" s="73" t="str">
        <f t="shared" si="38"/>
        <v>Medium</v>
      </c>
      <c r="AD595" s="76"/>
      <c r="AE595" s="75">
        <f>Unique_Data[[#This Row],[Severity (S)]]</f>
        <v>6</v>
      </c>
      <c r="AF595" s="75" cm="1">
        <f t="array" ref="AF59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95" s="75" cm="1">
        <f t="array" ref="AG59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595" s="75">
        <f t="shared" si="39"/>
        <v>120</v>
      </c>
      <c r="AI595" s="77" t="str" cm="1">
        <f t="array" aca="1" ref="AI595" ca="1">_xlfn.IFS(ISBLANK(Unique_Data[[#This Row],[Updated Action]]),"Open",NOT(ISBLANK(Unique_Data[[#This Row],[Updated Action]])),"Finished",AND(NOT(ISBLANK(Unique_Data[[#This Row],[Updated Action]])),Unique_Data[[#This Row],[Due date]]&gt;=TODAY()),"In Progress",Unique_Data[[#This Row],[Due date]]&lt;TODAY(),"Overdue")</f>
        <v>Open</v>
      </c>
      <c r="AJ595" s="33"/>
    </row>
    <row r="596" spans="1:36">
      <c r="A596" s="11">
        <v>1200000315</v>
      </c>
      <c r="B596" s="11" t="s">
        <v>178</v>
      </c>
      <c r="C596" s="11" t="s">
        <v>16</v>
      </c>
      <c r="D596" s="12">
        <v>46238</v>
      </c>
      <c r="E596" s="11" t="s">
        <v>69</v>
      </c>
      <c r="F596"/>
      <c r="G596"/>
      <c r="H596" s="35" t="s">
        <v>483</v>
      </c>
      <c r="I596" s="71">
        <v>46238.341481481482</v>
      </c>
      <c r="J596" s="71">
        <v>46238.357916666668</v>
      </c>
      <c r="K596" s="11">
        <v>0.39</v>
      </c>
      <c r="L596" s="72">
        <v>46235</v>
      </c>
      <c r="M596" s="73">
        <f>_xlfn.ISOWEEKNUM(Unique_Data[[#This Row],[Created On]])</f>
        <v>32</v>
      </c>
      <c r="N596" s="73">
        <f>60*Unique_Data[[#This Row],[Downtime (hr.)]]</f>
        <v>23.400000000000002</v>
      </c>
      <c r="O596" s="73" t="str" cm="1">
        <f t="array" ref="O596">_xlfn.LET(
    _xlpm.text, LOWER(H596),
    _xlpm.keywords, Table2[Keyword],
    _xlpm.score,
        _xlfn.BYROW(_xlpm.keywords,
            _xlfn.LAMBDA(_xlpm.k,
                SUM(--ISNUMBER(SEARCH(_xlfn.TEXTSPLIT(LOWER(_xlpm.k)," "), _xlpm.text)))
            )
        ),
    _xlpm.bestMatch, _xlfn.XMATCH(MAX(_xlpm.score), _xlpm.score),
    IF(MAX(_xlpm.score)=0, "Other", INDEX(_xlpm.keywords, _xlpm.bestMatch))
)</f>
        <v>Other</v>
      </c>
      <c r="P596" s="73" t="str">
        <f>IFERROR(INDEX(Table11[Failure Mode],MATCH(O596,Table11[Keyword],0)),"General Failure Mode")</f>
        <v>General Failure Mode</v>
      </c>
      <c r="Q596" s="74" t="str">
        <f>IFERROR(INDEX(Table12[Failure Effect],MATCH(P596,Table12[Failure Mode],0)),"Operational performance degradation and need for maintenance review.")</f>
        <v>Operational performance degradation and need for maintenance review.</v>
      </c>
      <c r="R596" s="73">
        <f>IFERROR(INDEX(Table13[Base Severity],MATCH(C596,Table13[Equipment Class],0)),6)</f>
        <v>8</v>
      </c>
      <c r="S596" s="73">
        <f>IFERROR(INDEX(Table2[Severity],MATCH(O596,Table2[Keyword],0)),0)</f>
        <v>0</v>
      </c>
      <c r="T596" s="73">
        <f>IFERROR(LOOKUP(N596,Table6[Minutes],Table6[Severity]),0)</f>
        <v>4</v>
      </c>
      <c r="U596" s="73">
        <f>MAX(ROUNDUP(AVERAGE(R596,T596),0),Unique_Data[[#This Row],[Keyword Severity]])</f>
        <v>6</v>
      </c>
      <c r="V596" s="73">
        <f>IFERROR(INDEX(Table5[Detectability],MATCH(O596,Table5[Keyword],0)),IFERROR(INDEX(Table13[Default Detectability],MATCH(C596,Table13[Equipment Class],0)),6))</f>
        <v>5</v>
      </c>
      <c r="W596" s="73">
        <f t="shared" si="36"/>
        <v>2</v>
      </c>
      <c r="X596" s="75">
        <f t="shared" si="37"/>
        <v>60</v>
      </c>
      <c r="Y596" s="74" t="str">
        <f>IFERROR(INDEX(Table10[Recommended Action],MATCH(O596,Table10[Keyword],0)),"Review failure &amp; perform RCA")</f>
        <v>Review failure &amp; perform RCA</v>
      </c>
      <c r="Z596" s="11" t="s">
        <v>14271</v>
      </c>
      <c r="AC596" s="73" t="str">
        <f t="shared" si="38"/>
        <v>Low</v>
      </c>
      <c r="AD596" s="76">
        <v>46131</v>
      </c>
      <c r="AE596" s="75">
        <f>Unique_Data[[#This Row],[Severity (S)]]</f>
        <v>6</v>
      </c>
      <c r="AF596" s="75" cm="1">
        <f t="array" ref="AF59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96" s="75" cm="1">
        <f t="array" ref="AG59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96" s="75">
        <f t="shared" si="39"/>
        <v>60</v>
      </c>
      <c r="AI596" s="77" t="str" cm="1">
        <f t="array" aca="1" ref="AI596" ca="1">_xlfn.IFS(ISBLANK(Unique_Data[[#This Row],[Updated Action]]),"Open",NOT(ISBLANK(Unique_Data[[#This Row],[Updated Action]])),"Finished",AND(NOT(ISBLANK(Unique_Data[[#This Row],[Updated Action]])),Unique_Data[[#This Row],[Due date]]&gt;=TODAY()),"In Progress",Unique_Data[[#This Row],[Due date]]&lt;TODAY(),"Overdue")</f>
        <v>Open</v>
      </c>
      <c r="AJ596" s="33"/>
    </row>
    <row r="597" spans="1:36">
      <c r="A597" s="11">
        <v>1300000386</v>
      </c>
      <c r="B597" s="11" t="s">
        <v>77</v>
      </c>
      <c r="C597" s="11" t="s">
        <v>16</v>
      </c>
      <c r="D597" s="12">
        <v>46238</v>
      </c>
      <c r="E597" s="11" t="s">
        <v>13</v>
      </c>
      <c r="F597"/>
      <c r="G597"/>
      <c r="H597" s="35" t="s">
        <v>484</v>
      </c>
      <c r="I597" s="71">
        <v>46238.414803240739</v>
      </c>
      <c r="J597" s="71">
        <v>46238.418819444443</v>
      </c>
      <c r="K597" s="11">
        <v>0.1</v>
      </c>
      <c r="L597" s="72">
        <v>46235</v>
      </c>
      <c r="M597" s="73">
        <f>_xlfn.ISOWEEKNUM(Unique_Data[[#This Row],[Created On]])</f>
        <v>32</v>
      </c>
      <c r="N597" s="73">
        <f>60*Unique_Data[[#This Row],[Downtime (hr.)]]</f>
        <v>6</v>
      </c>
      <c r="O597" s="73" t="str" cm="1">
        <f t="array" ref="O597">_xlfn.LET(
    _xlpm.text, LOWER(H597),
    _xlpm.keywords, Table2[Keyword],
    _xlpm.score,
        _xlfn.BYROW(_xlpm.keywords,
            _xlfn.LAMBDA(_xlpm.k,
                SUM(--ISNUMBER(SEARCH(_xlfn.TEXTSPLIT(LOWER(_xlpm.k)," "), _xlpm.text)))
            )
        ),
    _xlpm.bestMatch, _xlfn.XMATCH(MAX(_xlpm.score), _xlpm.score),
    IF(MAX(_xlpm.score)=0, "Other", INDEX(_xlpm.keywords, _xlpm.bestMatch))
)</f>
        <v>Other</v>
      </c>
      <c r="P597" s="73" t="str">
        <f>IFERROR(INDEX(Table11[Failure Mode],MATCH(O597,Table11[Keyword],0)),"General Failure Mode")</f>
        <v>General Failure Mode</v>
      </c>
      <c r="Q597" s="74" t="str">
        <f>IFERROR(INDEX(Table12[Failure Effect],MATCH(P597,Table12[Failure Mode],0)),"Operational performance degradation and need for maintenance review.")</f>
        <v>Operational performance degradation and need for maintenance review.</v>
      </c>
      <c r="R597" s="73">
        <f>IFERROR(INDEX(Table13[Base Severity],MATCH(C597,Table13[Equipment Class],0)),6)</f>
        <v>8</v>
      </c>
      <c r="S597" s="73">
        <f>IFERROR(INDEX(Table2[Severity],MATCH(O597,Table2[Keyword],0)),0)</f>
        <v>0</v>
      </c>
      <c r="T597" s="73">
        <f>IFERROR(LOOKUP(N597,Table6[Minutes],Table6[Severity]),0)</f>
        <v>3</v>
      </c>
      <c r="U597" s="73">
        <f>MAX(ROUNDUP(AVERAGE(R597,T597),0),Unique_Data[[#This Row],[Keyword Severity]])</f>
        <v>6</v>
      </c>
      <c r="V597" s="73">
        <f>IFERROR(INDEX(Table5[Detectability],MATCH(O597,Table5[Keyword],0)),IFERROR(INDEX(Table13[Default Detectability],MATCH(C597,Table13[Equipment Class],0)),6))</f>
        <v>5</v>
      </c>
      <c r="W597" s="73">
        <f t="shared" si="36"/>
        <v>2</v>
      </c>
      <c r="X597" s="75">
        <f t="shared" si="37"/>
        <v>60</v>
      </c>
      <c r="Y597" s="74" t="str">
        <f>IFERROR(INDEX(Table10[Recommended Action],MATCH(O597,Table10[Keyword],0)),"Review failure &amp; perform RCA")</f>
        <v>Review failure &amp; perform RCA</v>
      </c>
      <c r="Z597" s="11" t="s">
        <v>14271</v>
      </c>
      <c r="AC597" s="73" t="str">
        <f t="shared" si="38"/>
        <v>Low</v>
      </c>
      <c r="AD597" s="76"/>
      <c r="AE597" s="75">
        <f>Unique_Data[[#This Row],[Severity (S)]]</f>
        <v>6</v>
      </c>
      <c r="AF597" s="75" cm="1">
        <f t="array" ref="AF59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597" s="75" cm="1">
        <f t="array" ref="AG59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597" s="75">
        <f t="shared" si="39"/>
        <v>60</v>
      </c>
      <c r="AI597" s="77" t="str" cm="1">
        <f t="array" aca="1" ref="AI597" ca="1">_xlfn.IFS(ISBLANK(Unique_Data[[#This Row],[Updated Action]]),"Open",NOT(ISBLANK(Unique_Data[[#This Row],[Updated Action]])),"Finished",AND(NOT(ISBLANK(Unique_Data[[#This Row],[Updated Action]])),Unique_Data[[#This Row],[Due date]]&gt;=TODAY()),"In Progress",Unique_Data[[#This Row],[Due date]]&lt;TODAY(),"Overdue")</f>
        <v>Open</v>
      </c>
      <c r="AJ597" s="33"/>
    </row>
    <row r="598" spans="1:36">
      <c r="A598" s="11">
        <v>1300000387</v>
      </c>
      <c r="B598" s="11" t="s">
        <v>40</v>
      </c>
      <c r="C598" s="11" t="s">
        <v>16</v>
      </c>
      <c r="D598" s="12">
        <v>46239</v>
      </c>
      <c r="E598" s="11" t="s">
        <v>13</v>
      </c>
      <c r="F598"/>
      <c r="G598"/>
      <c r="H598" s="35" t="s">
        <v>485</v>
      </c>
      <c r="I598" s="71">
        <v>46239.082638888889</v>
      </c>
      <c r="J598" s="71">
        <v>46239.088194444441</v>
      </c>
      <c r="K598" s="11">
        <v>0.13</v>
      </c>
      <c r="L598" s="72">
        <v>46235</v>
      </c>
      <c r="M598" s="73">
        <f>_xlfn.ISOWEEKNUM(Unique_Data[[#This Row],[Created On]])</f>
        <v>32</v>
      </c>
      <c r="N598" s="73">
        <f>60*Unique_Data[[#This Row],[Downtime (hr.)]]</f>
        <v>7.8000000000000007</v>
      </c>
      <c r="O598" s="73" t="str" cm="1">
        <f t="array" ref="O598">_xlfn.LET(
    _xlpm.text, LOWER(H598),
    _xlpm.keywords, Table2[Keyword],
    _xlpm.score,
        _xlfn.BYROW(_xlpm.keywords,
            _xlfn.LAMBDA(_xlpm.k,
                SUM(--ISNUMBER(SEARCH(_xlfn.TEXTSPLIT(LOWER(_xlpm.k)," "), _xlpm.text)))
            )
        ),
    _xlpm.bestMatch, _xlfn.XMATCH(MAX(_xlpm.score), _xlpm.score),
    IF(MAX(_xlpm.score)=0, "Other", INDEX(_xlpm.keywords, _xlpm.bestMatch))
)</f>
        <v>No Gantry</v>
      </c>
      <c r="P598" s="73" t="str">
        <f>IFERROR(INDEX(Table11[Failure Mode],MATCH(O598,Table11[Keyword],0)),"General Failure Mode")</f>
        <v>Gantry Motion Failure</v>
      </c>
      <c r="Q598" s="74" t="str">
        <f>IFERROR(INDEX(Table12[Failure Effect],MATCH(P598,Table12[Failure Mode],0)),"Operational performance degradation and need for maintenance review.")</f>
        <v>Equipment cannot travel to position, causing job delay, queue buildup, and lower productivity.</v>
      </c>
      <c r="R598" s="73">
        <f>IFERROR(INDEX(Table13[Base Severity],MATCH(C598,Table13[Equipment Class],0)),6)</f>
        <v>8</v>
      </c>
      <c r="S598" s="73">
        <f>IFERROR(INDEX(Table2[Severity],MATCH(O598,Table2[Keyword],0)),0)</f>
        <v>6</v>
      </c>
      <c r="T598" s="73">
        <f>IFERROR(LOOKUP(N598,Table6[Minutes],Table6[Severity]),0)</f>
        <v>3</v>
      </c>
      <c r="U598" s="73">
        <f>MAX(ROUNDUP(AVERAGE(R598,T598),0),Unique_Data[[#This Row],[Keyword Severity]])</f>
        <v>6</v>
      </c>
      <c r="V598" s="73">
        <f>IFERROR(INDEX(Table5[Detectability],MATCH(O598,Table5[Keyword],0)),IFERROR(INDEX(Table13[Default Detectability],MATCH(C598,Table13[Equipment Class],0)),6))</f>
        <v>3</v>
      </c>
      <c r="W598" s="73">
        <f t="shared" si="36"/>
        <v>9</v>
      </c>
      <c r="X598" s="75">
        <f t="shared" si="37"/>
        <v>162</v>
      </c>
      <c r="Y598" s="74" t="str">
        <f>IFERROR(INDEX(Table10[Recommended Action],MATCH(O598,Table10[Keyword],0)),"Review failure &amp; perform RCA")</f>
        <v>Inspect busbar/limit switches, travel drives and interlocks; test inverter and alignment.</v>
      </c>
      <c r="Z598" s="11" t="s">
        <v>14271</v>
      </c>
      <c r="AC598" s="73" t="str">
        <f t="shared" si="38"/>
        <v>Medium</v>
      </c>
      <c r="AD598" s="76"/>
      <c r="AE598" s="75">
        <f>Unique_Data[[#This Row],[Severity (S)]]</f>
        <v>6</v>
      </c>
      <c r="AF598" s="75" cm="1">
        <f t="array" ref="AF59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598" s="75" cm="1">
        <f t="array" ref="AG59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598" s="75">
        <f t="shared" si="39"/>
        <v>162</v>
      </c>
      <c r="AI598" s="77" t="str" cm="1">
        <f t="array" aca="1" ref="AI598" ca="1">_xlfn.IFS(ISBLANK(Unique_Data[[#This Row],[Updated Action]]),"Open",NOT(ISBLANK(Unique_Data[[#This Row],[Updated Action]])),"Finished",AND(NOT(ISBLANK(Unique_Data[[#This Row],[Updated Action]])),Unique_Data[[#This Row],[Due date]]&gt;=TODAY()),"In Progress",Unique_Data[[#This Row],[Due date]]&lt;TODAY(),"Overdue")</f>
        <v>Open</v>
      </c>
      <c r="AJ598" s="33"/>
    </row>
    <row r="599" spans="1:36">
      <c r="A599" s="11">
        <v>1300000388</v>
      </c>
      <c r="B599" s="11" t="s">
        <v>77</v>
      </c>
      <c r="C599" s="11" t="s">
        <v>16</v>
      </c>
      <c r="D599" s="12">
        <v>46239</v>
      </c>
      <c r="E599" s="11" t="s">
        <v>13</v>
      </c>
      <c r="F599"/>
      <c r="G599"/>
      <c r="H599" s="35" t="s">
        <v>486</v>
      </c>
      <c r="I599" s="71">
        <v>46239.10833333333</v>
      </c>
      <c r="J599" s="71">
        <v>46239.115277777775</v>
      </c>
      <c r="K599" s="11">
        <v>0.17</v>
      </c>
      <c r="L599" s="72">
        <v>46235</v>
      </c>
      <c r="M599" s="73">
        <f>_xlfn.ISOWEEKNUM(Unique_Data[[#This Row],[Created On]])</f>
        <v>32</v>
      </c>
      <c r="N599" s="73">
        <f>60*Unique_Data[[#This Row],[Downtime (hr.)]]</f>
        <v>10.200000000000001</v>
      </c>
      <c r="O599" s="73" t="str" cm="1">
        <f t="array" ref="O599">_xlfn.LET(
    _xlpm.text, LOWER(H599),
    _xlpm.keywords, Table2[Keyword],
    _xlpm.score,
        _xlfn.BYROW(_xlpm.keywords,
            _xlfn.LAMBDA(_xlpm.k,
                SUM(--ISNUMBER(SEARCH(_xlfn.TEXTSPLIT(LOWER(_xlpm.k)," "), _xlpm.text)))
            )
        ),
    _xlpm.bestMatch, _xlfn.XMATCH(MAX(_xlpm.score), _xlpm.score),
    IF(MAX(_xlpm.score)=0, "Other", INDEX(_xlpm.keywords, _xlpm.bestMatch))
)</f>
        <v>No Diesel</v>
      </c>
      <c r="P599" s="73" t="str">
        <f>IFERROR(INDEX(Table11[Failure Mode],MATCH(O599,Table11[Keyword],0)),"General Failure Mode")</f>
        <v>Diesel Engine Unavailable</v>
      </c>
      <c r="Q599" s="74" t="str">
        <f>IFERROR(INDEX(Table12[Failure Effect],MATCH(P599,Table12[Failure Mode],0)),"Operational performance degradation and need for maintenance review.")</f>
        <v>Machine unavailable for service, immediate downtime, and possible operational backlog.</v>
      </c>
      <c r="R599" s="73">
        <f>IFERROR(INDEX(Table13[Base Severity],MATCH(C599,Table13[Equipment Class],0)),6)</f>
        <v>8</v>
      </c>
      <c r="S599" s="73">
        <f>IFERROR(INDEX(Table2[Severity],MATCH(O599,Table2[Keyword],0)),0)</f>
        <v>6</v>
      </c>
      <c r="T599" s="73">
        <f>IFERROR(LOOKUP(N599,Table6[Minutes],Table6[Severity]),0)</f>
        <v>4</v>
      </c>
      <c r="U599" s="73">
        <f>MAX(ROUNDUP(AVERAGE(R599,T599),0),Unique_Data[[#This Row],[Keyword Severity]])</f>
        <v>6</v>
      </c>
      <c r="V599" s="73">
        <f>IFERROR(INDEX(Table5[Detectability],MATCH(O599,Table5[Keyword],0)),IFERROR(INDEX(Table13[Default Detectability],MATCH(C599,Table13[Equipment Class],0)),6))</f>
        <v>4</v>
      </c>
      <c r="W599" s="73">
        <f t="shared" si="36"/>
        <v>1</v>
      </c>
      <c r="X599" s="75">
        <f t="shared" si="37"/>
        <v>24</v>
      </c>
      <c r="Y599" s="74" t="str">
        <f>IFERROR(INDEX(Table10[Recommended Action],MATCH(O599,Table10[Keyword],0)),"Review failure &amp; perform RCA")</f>
        <v>Check battery/ECU/priming; verify fuel line and filters; test starter circuit.</v>
      </c>
      <c r="Z599" s="11" t="s">
        <v>14271</v>
      </c>
      <c r="AC599" s="73" t="str">
        <f t="shared" si="38"/>
        <v>Low</v>
      </c>
      <c r="AD599" s="76"/>
      <c r="AE599" s="75">
        <f>Unique_Data[[#This Row],[Severity (S)]]</f>
        <v>6</v>
      </c>
      <c r="AF599" s="75" cm="1">
        <f t="array" ref="AF59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599" s="75" cm="1">
        <f t="array" ref="AG59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599" s="75">
        <f t="shared" si="39"/>
        <v>24</v>
      </c>
      <c r="AI599" s="77" t="str" cm="1">
        <f t="array" aca="1" ref="AI599" ca="1">_xlfn.IFS(ISBLANK(Unique_Data[[#This Row],[Updated Action]]),"Open",NOT(ISBLANK(Unique_Data[[#This Row],[Updated Action]])),"Finished",AND(NOT(ISBLANK(Unique_Data[[#This Row],[Updated Action]])),Unique_Data[[#This Row],[Due date]]&gt;=TODAY()),"In Progress",Unique_Data[[#This Row],[Due date]]&lt;TODAY(),"Overdue")</f>
        <v>Open</v>
      </c>
      <c r="AJ599" s="33"/>
    </row>
    <row r="600" spans="1:36">
      <c r="A600" s="11">
        <v>1300000389</v>
      </c>
      <c r="B600" s="11" t="s">
        <v>124</v>
      </c>
      <c r="C600" s="11" t="s">
        <v>16</v>
      </c>
      <c r="D600" s="12">
        <v>46239</v>
      </c>
      <c r="E600" s="11" t="s">
        <v>13</v>
      </c>
      <c r="F600"/>
      <c r="G600"/>
      <c r="H600" s="35" t="s">
        <v>487</v>
      </c>
      <c r="I600" s="71">
        <v>46239.221643518518</v>
      </c>
      <c r="J600" s="71">
        <v>46239.231249999997</v>
      </c>
      <c r="K600" s="11">
        <v>0.23</v>
      </c>
      <c r="L600" s="72">
        <v>46235</v>
      </c>
      <c r="M600" s="73">
        <f>_xlfn.ISOWEEKNUM(Unique_Data[[#This Row],[Created On]])</f>
        <v>32</v>
      </c>
      <c r="N600" s="73">
        <f>60*Unique_Data[[#This Row],[Downtime (hr.)]]</f>
        <v>13.8</v>
      </c>
      <c r="O600" s="73" t="str" cm="1">
        <f t="array" ref="O600">_xlfn.LET(
    _xlpm.text, LOWER(H600),
    _xlpm.keywords, Table2[Keyword],
    _xlpm.score,
        _xlfn.BYROW(_xlpm.keywords,
            _xlfn.LAMBDA(_xlpm.k,
                SUM(--ISNUMBER(SEARCH(_xlfn.TEXTSPLIT(LOWER(_xlpm.k)," "), _xlpm.text)))
            )
        ),
    _xlpm.bestMatch, _xlfn.XMATCH(MAX(_xlpm.score), _xlpm.score),
    IF(MAX(_xlpm.score)=0, "Other", INDEX(_xlpm.keywords, _xlpm.bestMatch))
)</f>
        <v>No Gantry</v>
      </c>
      <c r="P600" s="73" t="str">
        <f>IFERROR(INDEX(Table11[Failure Mode],MATCH(O600,Table11[Keyword],0)),"General Failure Mode")</f>
        <v>Gantry Motion Failure</v>
      </c>
      <c r="Q600" s="74" t="str">
        <f>IFERROR(INDEX(Table12[Failure Effect],MATCH(P600,Table12[Failure Mode],0)),"Operational performance degradation and need for maintenance review.")</f>
        <v>Equipment cannot travel to position, causing job delay, queue buildup, and lower productivity.</v>
      </c>
      <c r="R600" s="73">
        <f>IFERROR(INDEX(Table13[Base Severity],MATCH(C600,Table13[Equipment Class],0)),6)</f>
        <v>8</v>
      </c>
      <c r="S600" s="73">
        <f>IFERROR(INDEX(Table2[Severity],MATCH(O600,Table2[Keyword],0)),0)</f>
        <v>6</v>
      </c>
      <c r="T600" s="73">
        <f>IFERROR(LOOKUP(N600,Table6[Minutes],Table6[Severity]),0)</f>
        <v>4</v>
      </c>
      <c r="U600" s="73">
        <f>MAX(ROUNDUP(AVERAGE(R600,T600),0),Unique_Data[[#This Row],[Keyword Severity]])</f>
        <v>6</v>
      </c>
      <c r="V600" s="73">
        <f>IFERROR(INDEX(Table5[Detectability],MATCH(O600,Table5[Keyword],0)),IFERROR(INDEX(Table13[Default Detectability],MATCH(C600,Table13[Equipment Class],0)),6))</f>
        <v>3</v>
      </c>
      <c r="W600" s="73">
        <f t="shared" si="36"/>
        <v>4</v>
      </c>
      <c r="X600" s="75">
        <f t="shared" si="37"/>
        <v>72</v>
      </c>
      <c r="Y600" s="74" t="str">
        <f>IFERROR(INDEX(Table10[Recommended Action],MATCH(O600,Table10[Keyword],0)),"Review failure &amp; perform RCA")</f>
        <v>Inspect busbar/limit switches, travel drives and interlocks; test inverter and alignment.</v>
      </c>
      <c r="Z600" s="11" t="s">
        <v>14281</v>
      </c>
      <c r="AA600" s="31" t="s">
        <v>14757</v>
      </c>
      <c r="AB600" s="31" t="s">
        <v>14758</v>
      </c>
      <c r="AC600" s="73" t="str">
        <f t="shared" si="38"/>
        <v>Low</v>
      </c>
      <c r="AD600" s="76">
        <v>46252</v>
      </c>
      <c r="AE600" s="75">
        <f>Unique_Data[[#This Row],[Severity (S)]]</f>
        <v>6</v>
      </c>
      <c r="AF600" s="75" cm="1">
        <f t="array" ref="AF60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00" s="75" cm="1">
        <f t="array" ref="AG60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00" s="75">
        <f t="shared" si="39"/>
        <v>36</v>
      </c>
      <c r="AI600" s="77" t="str" cm="1">
        <f t="array" aca="1" ref="AI600" ca="1">_xlfn.IFS(ISBLANK(Unique_Data[[#This Row],[Updated Action]]),"Open",NOT(ISBLANK(Unique_Data[[#This Row],[Updated Action]])),"Finished",AND(NOT(ISBLANK(Unique_Data[[#This Row],[Updated Action]])),Unique_Data[[#This Row],[Due date]]&gt;=TODAY()),"In Progress",Unique_Data[[#This Row],[Due date]]&lt;TODAY(),"Overdue")</f>
        <v>Finished</v>
      </c>
      <c r="AJ600" s="33"/>
    </row>
    <row r="601" spans="1:36">
      <c r="A601" s="11">
        <v>1200000316</v>
      </c>
      <c r="B601" s="11" t="s">
        <v>97</v>
      </c>
      <c r="C601" s="11" t="s">
        <v>16</v>
      </c>
      <c r="D601" s="12">
        <v>46239</v>
      </c>
      <c r="E601" s="11" t="s">
        <v>69</v>
      </c>
      <c r="F601"/>
      <c r="G601"/>
      <c r="H601" s="35" t="s">
        <v>383</v>
      </c>
      <c r="I601" s="71">
        <v>46239.269363425927</v>
      </c>
      <c r="J601" s="71">
        <v>46239.273611111108</v>
      </c>
      <c r="K601" s="11">
        <v>0.1</v>
      </c>
      <c r="L601" s="72">
        <v>46235</v>
      </c>
      <c r="M601" s="73">
        <f>_xlfn.ISOWEEKNUM(Unique_Data[[#This Row],[Created On]])</f>
        <v>32</v>
      </c>
      <c r="N601" s="73">
        <f>60*Unique_Data[[#This Row],[Downtime (hr.)]]</f>
        <v>6</v>
      </c>
      <c r="O601" s="73" t="str" cm="1">
        <f t="array" ref="O601">_xlfn.LET(
    _xlpm.text, LOWER(H601),
    _xlpm.keywords, Table2[Keyword],
    _xlpm.score,
        _xlfn.BYROW(_xlpm.keywords,
            _xlfn.LAMBDA(_xlpm.k,
                SUM(--ISNUMBER(SEARCH(_xlfn.TEXTSPLIT(LOWER(_xlpm.k)," "), _xlpm.text)))
            )
        ),
    _xlpm.bestMatch, _xlfn.XMATCH(MAX(_xlpm.score), _xlpm.score),
    IF(MAX(_xlpm.score)=0, "Other", INDEX(_xlpm.keywords, _xlpm.bestMatch))
)</f>
        <v>No Gantry</v>
      </c>
      <c r="P601" s="73" t="str">
        <f>IFERROR(INDEX(Table11[Failure Mode],MATCH(O601,Table11[Keyword],0)),"General Failure Mode")</f>
        <v>Gantry Motion Failure</v>
      </c>
      <c r="Q601" s="74" t="str">
        <f>IFERROR(INDEX(Table12[Failure Effect],MATCH(P601,Table12[Failure Mode],0)),"Operational performance degradation and need for maintenance review.")</f>
        <v>Equipment cannot travel to position, causing job delay, queue buildup, and lower productivity.</v>
      </c>
      <c r="R601" s="73">
        <f>IFERROR(INDEX(Table13[Base Severity],MATCH(C601,Table13[Equipment Class],0)),6)</f>
        <v>8</v>
      </c>
      <c r="S601" s="73">
        <f>IFERROR(INDEX(Table2[Severity],MATCH(O601,Table2[Keyword],0)),0)</f>
        <v>6</v>
      </c>
      <c r="T601" s="73">
        <f>IFERROR(LOOKUP(N601,Table6[Minutes],Table6[Severity]),0)</f>
        <v>3</v>
      </c>
      <c r="U601" s="73">
        <f>MAX(ROUNDUP(AVERAGE(R601,T601),0),Unique_Data[[#This Row],[Keyword Severity]])</f>
        <v>6</v>
      </c>
      <c r="V601" s="73">
        <f>IFERROR(INDEX(Table5[Detectability],MATCH(O601,Table5[Keyword],0)),IFERROR(INDEX(Table13[Default Detectability],MATCH(C601,Table13[Equipment Class],0)),6))</f>
        <v>3</v>
      </c>
      <c r="W601" s="73">
        <f t="shared" si="36"/>
        <v>6</v>
      </c>
      <c r="X601" s="75">
        <f t="shared" si="37"/>
        <v>108</v>
      </c>
      <c r="Y601" s="74" t="str">
        <f>IFERROR(INDEX(Table10[Recommended Action],MATCH(O601,Table10[Keyword],0)),"Review failure &amp; perform RCA")</f>
        <v>Inspect busbar/limit switches, travel drives and interlocks; test inverter and alignment.</v>
      </c>
      <c r="Z601" s="11" t="s">
        <v>14280</v>
      </c>
      <c r="AA601" s="31" t="s">
        <v>14353</v>
      </c>
      <c r="AB601" s="31" t="s">
        <v>14759</v>
      </c>
      <c r="AC601" s="73" t="str">
        <f t="shared" si="38"/>
        <v>Medium</v>
      </c>
      <c r="AD601" s="76">
        <v>46252</v>
      </c>
      <c r="AE601" s="75">
        <f>Unique_Data[[#This Row],[Severity (S)]]</f>
        <v>6</v>
      </c>
      <c r="AF601" s="75" cm="1">
        <f t="array" ref="AF60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01" s="75" cm="1">
        <f t="array" ref="AG60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01" s="75">
        <f t="shared" si="39"/>
        <v>60</v>
      </c>
      <c r="AI601" s="77" t="str" cm="1">
        <f t="array" aca="1" ref="AI601" ca="1">_xlfn.IFS(ISBLANK(Unique_Data[[#This Row],[Updated Action]]),"Open",NOT(ISBLANK(Unique_Data[[#This Row],[Updated Action]])),"Finished",AND(NOT(ISBLANK(Unique_Data[[#This Row],[Updated Action]])),Unique_Data[[#This Row],[Due date]]&gt;=TODAY()),"In Progress",Unique_Data[[#This Row],[Due date]]&lt;TODAY(),"Overdue")</f>
        <v>Finished</v>
      </c>
      <c r="AJ601" s="33"/>
    </row>
    <row r="602" spans="1:36">
      <c r="A602" s="11">
        <v>1200000317</v>
      </c>
      <c r="B602" s="11" t="s">
        <v>93</v>
      </c>
      <c r="C602" s="11" t="s">
        <v>16</v>
      </c>
      <c r="D602" s="12">
        <v>46239</v>
      </c>
      <c r="E602" s="11" t="s">
        <v>69</v>
      </c>
      <c r="F602"/>
      <c r="G602"/>
      <c r="H602" s="35" t="s">
        <v>488</v>
      </c>
      <c r="I602" s="71">
        <v>46239.323368055557</v>
      </c>
      <c r="J602" s="71">
        <v>46239.32508101852</v>
      </c>
      <c r="K602" s="11">
        <v>0.04</v>
      </c>
      <c r="L602" s="72">
        <v>46235</v>
      </c>
      <c r="M602" s="73">
        <f>_xlfn.ISOWEEKNUM(Unique_Data[[#This Row],[Created On]])</f>
        <v>32</v>
      </c>
      <c r="N602" s="73">
        <f>60*Unique_Data[[#This Row],[Downtime (hr.)]]</f>
        <v>2.4</v>
      </c>
      <c r="O602" s="73" t="str" cm="1">
        <f t="array" ref="O602">_xlfn.LET(
    _xlpm.text, LOWER(H602),
    _xlpm.keywords, Table2[Keyword],
    _xlpm.score,
        _xlfn.BYROW(_xlpm.keywords,
            _xlfn.LAMBDA(_xlpm.k,
                SUM(--ISNUMBER(SEARCH(_xlfn.TEXTSPLIT(LOWER(_xlpm.k)," "), _xlpm.text)))
            )
        ),
    _xlpm.bestMatch, _xlfn.XMATCH(MAX(_xlpm.score), _xlpm.score),
    IF(MAX(_xlpm.score)=0, "Other", INDEX(_xlpm.keywords, _xlpm.bestMatch))
)</f>
        <v>Wrong Landed</v>
      </c>
      <c r="P602" s="73" t="str">
        <f>IFERROR(INDEX(Table11[Failure Mode],MATCH(O602,Table11[Keyword],0)),"General Failure Mode")</f>
        <v>Landing / Positioning Fault</v>
      </c>
      <c r="Q602" s="74" t="str">
        <f>IFERROR(INDEX(Table12[Failure Effect],MATCH(P602,Table12[Failure Mode],0)),"Operational performance degradation and need for maintenance review.")</f>
        <v>Mislanding, handling delay, risk of cargo/spreader damage, and reduced operating accuracy.</v>
      </c>
      <c r="R602" s="73">
        <f>IFERROR(INDEX(Table13[Base Severity],MATCH(C602,Table13[Equipment Class],0)),6)</f>
        <v>8</v>
      </c>
      <c r="S602" s="73">
        <f>IFERROR(INDEX(Table2[Severity],MATCH(O602,Table2[Keyword],0)),0)</f>
        <v>6</v>
      </c>
      <c r="T602" s="73">
        <f>IFERROR(LOOKUP(N602,Table6[Minutes],Table6[Severity]),0)</f>
        <v>3</v>
      </c>
      <c r="U602" s="73">
        <f>MAX(ROUNDUP(AVERAGE(R602,T602),0),Unique_Data[[#This Row],[Keyword Severity]])</f>
        <v>6</v>
      </c>
      <c r="V602" s="73">
        <f>IFERROR(INDEX(Table5[Detectability],MATCH(O602,Table5[Keyword],0)),IFERROR(INDEX(Table13[Default Detectability],MATCH(C602,Table13[Equipment Class],0)),6))</f>
        <v>8</v>
      </c>
      <c r="W602" s="73">
        <f t="shared" si="36"/>
        <v>4</v>
      </c>
      <c r="X602" s="75">
        <f t="shared" si="37"/>
        <v>192</v>
      </c>
      <c r="Y602" s="74" t="str">
        <f>IFERROR(INDEX(Table10[Recommended Action],MATCH(O602,Table10[Keyword],0)),"Review failure &amp; perform RCA")</f>
        <v>Check landing sensors and operator guidance; calibrate spreader position sensors.</v>
      </c>
      <c r="Z602" s="11" t="s">
        <v>14271</v>
      </c>
      <c r="AA602" s="31" t="s">
        <v>14353</v>
      </c>
      <c r="AB602" s="31" t="s">
        <v>14759</v>
      </c>
      <c r="AC602" s="73" t="str">
        <f t="shared" si="38"/>
        <v>Medium</v>
      </c>
      <c r="AD602" s="76">
        <v>46252</v>
      </c>
      <c r="AE602" s="75">
        <f>Unique_Data[[#This Row],[Severity (S)]]</f>
        <v>6</v>
      </c>
      <c r="AF602" s="75" cm="1">
        <f t="array" ref="AF60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602" s="75" cm="1">
        <f t="array" ref="AG60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02" s="75">
        <f t="shared" si="39"/>
        <v>126</v>
      </c>
      <c r="AI602" s="77" t="str" cm="1">
        <f t="array" aca="1" ref="AI602" ca="1">_xlfn.IFS(ISBLANK(Unique_Data[[#This Row],[Updated Action]]),"Open",NOT(ISBLANK(Unique_Data[[#This Row],[Updated Action]])),"Finished",AND(NOT(ISBLANK(Unique_Data[[#This Row],[Updated Action]])),Unique_Data[[#This Row],[Due date]]&gt;=TODAY()),"In Progress",Unique_Data[[#This Row],[Due date]]&lt;TODAY(),"Overdue")</f>
        <v>Finished</v>
      </c>
      <c r="AJ602" s="33"/>
    </row>
    <row r="603" spans="1:36">
      <c r="A603" s="11">
        <v>1200000318</v>
      </c>
      <c r="B603" s="11" t="s">
        <v>93</v>
      </c>
      <c r="C603" s="11" t="s">
        <v>16</v>
      </c>
      <c r="D603" s="12">
        <v>46239</v>
      </c>
      <c r="E603" s="11" t="s">
        <v>69</v>
      </c>
      <c r="F603"/>
      <c r="G603"/>
      <c r="H603" s="35" t="s">
        <v>483</v>
      </c>
      <c r="I603" s="71">
        <v>46239.472905092596</v>
      </c>
      <c r="J603" s="71">
        <v>46239.481493055559</v>
      </c>
      <c r="K603" s="11">
        <v>0.21</v>
      </c>
      <c r="L603" s="72">
        <v>46235</v>
      </c>
      <c r="M603" s="73">
        <f>_xlfn.ISOWEEKNUM(Unique_Data[[#This Row],[Created On]])</f>
        <v>32</v>
      </c>
      <c r="N603" s="73">
        <f>60*Unique_Data[[#This Row],[Downtime (hr.)]]</f>
        <v>12.6</v>
      </c>
      <c r="O603" s="73" t="str" cm="1">
        <f t="array" ref="O603">_xlfn.LET(
    _xlpm.text, LOWER(H603),
    _xlpm.keywords, Table2[Keyword],
    _xlpm.score,
        _xlfn.BYROW(_xlpm.keywords,
            _xlfn.LAMBDA(_xlpm.k,
                SUM(--ISNUMBER(SEARCH(_xlfn.TEXTSPLIT(LOWER(_xlpm.k)," "), _xlpm.text)))
            )
        ),
    _xlpm.bestMatch, _xlfn.XMATCH(MAX(_xlpm.score), _xlpm.score),
    IF(MAX(_xlpm.score)=0, "Other", INDEX(_xlpm.keywords, _xlpm.bestMatch))
)</f>
        <v>Other</v>
      </c>
      <c r="P603" s="73" t="str">
        <f>IFERROR(INDEX(Table11[Failure Mode],MATCH(O603,Table11[Keyword],0)),"General Failure Mode")</f>
        <v>General Failure Mode</v>
      </c>
      <c r="Q603" s="74" t="str">
        <f>IFERROR(INDEX(Table12[Failure Effect],MATCH(P603,Table12[Failure Mode],0)),"Operational performance degradation and need for maintenance review.")</f>
        <v>Operational performance degradation and need for maintenance review.</v>
      </c>
      <c r="R603" s="73">
        <f>IFERROR(INDEX(Table13[Base Severity],MATCH(C603,Table13[Equipment Class],0)),6)</f>
        <v>8</v>
      </c>
      <c r="S603" s="73">
        <f>IFERROR(INDEX(Table2[Severity],MATCH(O603,Table2[Keyword],0)),0)</f>
        <v>0</v>
      </c>
      <c r="T603" s="73">
        <f>IFERROR(LOOKUP(N603,Table6[Minutes],Table6[Severity]),0)</f>
        <v>4</v>
      </c>
      <c r="U603" s="73">
        <f>MAX(ROUNDUP(AVERAGE(R603,T603),0),Unique_Data[[#This Row],[Keyword Severity]])</f>
        <v>6</v>
      </c>
      <c r="V603" s="73">
        <f>IFERROR(INDEX(Table5[Detectability],MATCH(O603,Table5[Keyword],0)),IFERROR(INDEX(Table13[Default Detectability],MATCH(C603,Table13[Equipment Class],0)),6))</f>
        <v>5</v>
      </c>
      <c r="W603" s="73">
        <f t="shared" si="36"/>
        <v>5</v>
      </c>
      <c r="X603" s="75">
        <f t="shared" si="37"/>
        <v>150</v>
      </c>
      <c r="Y603" s="74" t="str">
        <f>IFERROR(INDEX(Table10[Recommended Action],MATCH(O603,Table10[Keyword],0)),"Review failure &amp; perform RCA")</f>
        <v>Review failure &amp; perform RCA</v>
      </c>
      <c r="Z603" s="11" t="s">
        <v>14281</v>
      </c>
      <c r="AA603" s="31" t="s">
        <v>14386</v>
      </c>
      <c r="AB603" s="31" t="s">
        <v>14444</v>
      </c>
      <c r="AC603" s="73" t="str">
        <f t="shared" si="38"/>
        <v>Medium</v>
      </c>
      <c r="AD603" s="76">
        <v>46252</v>
      </c>
      <c r="AE603" s="75">
        <f>Unique_Data[[#This Row],[Severity (S)]]</f>
        <v>6</v>
      </c>
      <c r="AF603" s="75" cm="1">
        <f t="array" ref="AF60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03" s="75" cm="1">
        <f t="array" ref="AG60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03" s="75">
        <f t="shared" si="39"/>
        <v>96</v>
      </c>
      <c r="AI603" s="77" t="str" cm="1">
        <f t="array" aca="1" ref="AI603" ca="1">_xlfn.IFS(ISBLANK(Unique_Data[[#This Row],[Updated Action]]),"Open",NOT(ISBLANK(Unique_Data[[#This Row],[Updated Action]])),"Finished",AND(NOT(ISBLANK(Unique_Data[[#This Row],[Updated Action]])),Unique_Data[[#This Row],[Due date]]&gt;=TODAY()),"In Progress",Unique_Data[[#This Row],[Due date]]&lt;TODAY(),"Overdue")</f>
        <v>Finished</v>
      </c>
      <c r="AJ603" s="33"/>
    </row>
    <row r="604" spans="1:36">
      <c r="A604" s="11">
        <v>1200000319</v>
      </c>
      <c r="B604" s="11" t="s">
        <v>27</v>
      </c>
      <c r="C604" s="11" t="s">
        <v>12</v>
      </c>
      <c r="D604" s="12">
        <v>46239</v>
      </c>
      <c r="E604" s="11" t="s">
        <v>69</v>
      </c>
      <c r="F604"/>
      <c r="G604"/>
      <c r="H604" s="35" t="s">
        <v>489</v>
      </c>
      <c r="I604" s="71">
        <v>46239.591944444444</v>
      </c>
      <c r="J604" s="71">
        <v>46239.597777777781</v>
      </c>
      <c r="K604" s="11">
        <v>0.14000000000000001</v>
      </c>
      <c r="L604" s="72">
        <v>46235</v>
      </c>
      <c r="M604" s="73">
        <f>_xlfn.ISOWEEKNUM(Unique_Data[[#This Row],[Created On]])</f>
        <v>32</v>
      </c>
      <c r="N604" s="73">
        <f>60*Unique_Data[[#This Row],[Downtime (hr.)]]</f>
        <v>8.4</v>
      </c>
      <c r="O604" s="73" t="str" cm="1">
        <f t="array" ref="O604">_xlfn.LET(
    _xlpm.text, LOWER(H604),
    _xlpm.keywords, Table2[Keyword],
    _xlpm.score,
        _xlfn.BYROW(_xlpm.keywords,
            _xlfn.LAMBDA(_xlpm.k,
                SUM(--ISNUMBER(SEARCH(_xlfn.TEXTSPLIT(LOWER(_xlpm.k)," "), _xlpm.text)))
            )
        ),
    _xlpm.bestMatch, _xlfn.XMATCH(MAX(_xlpm.score), _xlpm.score),
    IF(MAX(_xlpm.score)=0, "Other", INDEX(_xlpm.keywords, _xlpm.bestMatch))
)</f>
        <v>Other</v>
      </c>
      <c r="P604" s="73" t="str">
        <f>IFERROR(INDEX(Table11[Failure Mode],MATCH(O604,Table11[Keyword],0)),"General Failure Mode")</f>
        <v>General Failure Mode</v>
      </c>
      <c r="Q604" s="74" t="str">
        <f>IFERROR(INDEX(Table12[Failure Effect],MATCH(P604,Table12[Failure Mode],0)),"Operational performance degradation and need for maintenance review.")</f>
        <v>Operational performance degradation and need for maintenance review.</v>
      </c>
      <c r="R604" s="73">
        <f>IFERROR(INDEX(Table13[Base Severity],MATCH(C604,Table13[Equipment Class],0)),6)</f>
        <v>9</v>
      </c>
      <c r="S604" s="73">
        <f>IFERROR(INDEX(Table2[Severity],MATCH(O604,Table2[Keyword],0)),0)</f>
        <v>0</v>
      </c>
      <c r="T604" s="73">
        <f>IFERROR(LOOKUP(N604,Table6[Minutes],Table6[Severity]),0)</f>
        <v>3</v>
      </c>
      <c r="U604" s="73">
        <f>MAX(ROUNDUP(AVERAGE(R604,T604),0),Unique_Data[[#This Row],[Keyword Severity]])</f>
        <v>6</v>
      </c>
      <c r="V604" s="73">
        <f>IFERROR(INDEX(Table5[Detectability],MATCH(O604,Table5[Keyword],0)),IFERROR(INDEX(Table13[Default Detectability],MATCH(C604,Table13[Equipment Class],0)),6))</f>
        <v>4</v>
      </c>
      <c r="W604" s="73">
        <f t="shared" si="36"/>
        <v>5</v>
      </c>
      <c r="X604" s="75">
        <f t="shared" si="37"/>
        <v>120</v>
      </c>
      <c r="Y604" s="74" t="str">
        <f>IFERROR(INDEX(Table10[Recommended Action],MATCH(O604,Table10[Keyword],0)),"Review failure &amp; perform RCA")</f>
        <v>Review failure &amp; perform RCA</v>
      </c>
      <c r="Z604" s="11" t="s">
        <v>14281</v>
      </c>
      <c r="AA604" s="31" t="s">
        <v>14760</v>
      </c>
      <c r="AB604" s="31" t="s">
        <v>14761</v>
      </c>
      <c r="AC604" s="73" t="str">
        <f t="shared" si="38"/>
        <v>Medium</v>
      </c>
      <c r="AD604" s="76">
        <v>46252</v>
      </c>
      <c r="AE604" s="75">
        <f>Unique_Data[[#This Row],[Severity (S)]]</f>
        <v>6</v>
      </c>
      <c r="AF604" s="75" cm="1">
        <f t="array" ref="AF60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04" s="75" cm="1">
        <f t="array" ref="AG60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04" s="75">
        <f t="shared" si="39"/>
        <v>120</v>
      </c>
      <c r="AI604" s="77" t="str" cm="1">
        <f t="array" aca="1" ref="AI604" ca="1">_xlfn.IFS(ISBLANK(Unique_Data[[#This Row],[Updated Action]]),"Open",NOT(ISBLANK(Unique_Data[[#This Row],[Updated Action]])),"Finished",AND(NOT(ISBLANK(Unique_Data[[#This Row],[Updated Action]])),Unique_Data[[#This Row],[Due date]]&gt;=TODAY()),"In Progress",Unique_Data[[#This Row],[Due date]]&lt;TODAY(),"Overdue")</f>
        <v>Finished</v>
      </c>
      <c r="AJ604" s="33"/>
    </row>
    <row r="605" spans="1:36">
      <c r="A605" s="11">
        <v>1200000321</v>
      </c>
      <c r="B605" s="11" t="s">
        <v>99</v>
      </c>
      <c r="C605" s="11" t="s">
        <v>16</v>
      </c>
      <c r="D605" s="12">
        <v>46239</v>
      </c>
      <c r="E605" s="11" t="s">
        <v>69</v>
      </c>
      <c r="F605"/>
      <c r="G605"/>
      <c r="H605" s="35" t="s">
        <v>490</v>
      </c>
      <c r="I605" s="71">
        <v>46239.853472222225</v>
      </c>
      <c r="J605" s="71">
        <v>46239.857638888891</v>
      </c>
      <c r="K605" s="11">
        <v>0.1</v>
      </c>
      <c r="L605" s="72">
        <v>46235</v>
      </c>
      <c r="M605" s="73">
        <f>_xlfn.ISOWEEKNUM(Unique_Data[[#This Row],[Created On]])</f>
        <v>32</v>
      </c>
      <c r="N605" s="73">
        <f>60*Unique_Data[[#This Row],[Downtime (hr.)]]</f>
        <v>6</v>
      </c>
      <c r="O605" s="73" t="str" cm="1">
        <f t="array" ref="O605">_xlfn.LET(
    _xlpm.text, LOWER(H605),
    _xlpm.keywords, Table2[Keyword],
    _xlpm.score,
        _xlfn.BYROW(_xlpm.keywords,
            _xlfn.LAMBDA(_xlpm.k,
                SUM(--ISNUMBER(SEARCH(_xlfn.TEXTSPLIT(LOWER(_xlpm.k)," "), _xlpm.text)))
            )
        ),
    _xlpm.bestMatch, _xlfn.XMATCH(MAX(_xlpm.score), _xlpm.score),
    IF(MAX(_xlpm.score)=0, "Other", INDEX(_xlpm.keywords, _xlpm.bestMatch))
)</f>
        <v>No Gantry</v>
      </c>
      <c r="P605" s="73" t="str">
        <f>IFERROR(INDEX(Table11[Failure Mode],MATCH(O605,Table11[Keyword],0)),"General Failure Mode")</f>
        <v>Gantry Motion Failure</v>
      </c>
      <c r="Q605" s="74" t="str">
        <f>IFERROR(INDEX(Table12[Failure Effect],MATCH(P605,Table12[Failure Mode],0)),"Operational performance degradation and need for maintenance review.")</f>
        <v>Equipment cannot travel to position, causing job delay, queue buildup, and lower productivity.</v>
      </c>
      <c r="R605" s="73">
        <f>IFERROR(INDEX(Table13[Base Severity],MATCH(C605,Table13[Equipment Class],0)),6)</f>
        <v>8</v>
      </c>
      <c r="S605" s="73">
        <f>IFERROR(INDEX(Table2[Severity],MATCH(O605,Table2[Keyword],0)),0)</f>
        <v>6</v>
      </c>
      <c r="T605" s="73">
        <f>IFERROR(LOOKUP(N605,Table6[Minutes],Table6[Severity]),0)</f>
        <v>3</v>
      </c>
      <c r="U605" s="73">
        <f>MAX(ROUNDUP(AVERAGE(R605,T605),0),Unique_Data[[#This Row],[Keyword Severity]])</f>
        <v>6</v>
      </c>
      <c r="V605" s="73">
        <f>IFERROR(INDEX(Table5[Detectability],MATCH(O605,Table5[Keyword],0)),IFERROR(INDEX(Table13[Default Detectability],MATCH(C605,Table13[Equipment Class],0)),6))</f>
        <v>3</v>
      </c>
      <c r="W605" s="73">
        <f t="shared" si="36"/>
        <v>10</v>
      </c>
      <c r="X605" s="75">
        <f t="shared" si="37"/>
        <v>180</v>
      </c>
      <c r="Y605" s="74" t="str">
        <f>IFERROR(INDEX(Table10[Recommended Action],MATCH(O605,Table10[Keyword],0)),"Review failure &amp; perform RCA")</f>
        <v>Inspect busbar/limit switches, travel drives and interlocks; test inverter and alignment.</v>
      </c>
      <c r="Z605" s="11" t="s">
        <v>14271</v>
      </c>
      <c r="AA605" s="31" t="s">
        <v>14762</v>
      </c>
      <c r="AB605" s="31" t="s">
        <v>14763</v>
      </c>
      <c r="AC605" s="73" t="str">
        <f t="shared" si="38"/>
        <v>Medium</v>
      </c>
      <c r="AD605" s="76">
        <v>46252</v>
      </c>
      <c r="AE605" s="75">
        <f>Unique_Data[[#This Row],[Severity (S)]]</f>
        <v>6</v>
      </c>
      <c r="AF605" s="75" cm="1">
        <f t="array" ref="AF60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05" s="75" cm="1">
        <f t="array" ref="AG60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605" s="75">
        <f t="shared" si="39"/>
        <v>180</v>
      </c>
      <c r="AI605" s="77" t="str" cm="1">
        <f t="array" aca="1" ref="AI605" ca="1">_xlfn.IFS(ISBLANK(Unique_Data[[#This Row],[Updated Action]]),"Open",NOT(ISBLANK(Unique_Data[[#This Row],[Updated Action]])),"Finished",AND(NOT(ISBLANK(Unique_Data[[#This Row],[Updated Action]])),Unique_Data[[#This Row],[Due date]]&gt;=TODAY()),"In Progress",Unique_Data[[#This Row],[Due date]]&lt;TODAY(),"Overdue")</f>
        <v>Finished</v>
      </c>
      <c r="AJ605" s="33"/>
    </row>
    <row r="606" spans="1:36">
      <c r="A606" s="11">
        <v>1200000322</v>
      </c>
      <c r="B606" s="11" t="s">
        <v>18</v>
      </c>
      <c r="C606" s="11" t="s">
        <v>12</v>
      </c>
      <c r="D606" s="12">
        <v>46240</v>
      </c>
      <c r="E606" s="11" t="s">
        <v>69</v>
      </c>
      <c r="F606"/>
      <c r="G606"/>
      <c r="H606" s="35" t="s">
        <v>118</v>
      </c>
      <c r="I606" s="71">
        <v>46240.021527777775</v>
      </c>
      <c r="J606" s="71">
        <v>46240.024305555555</v>
      </c>
      <c r="K606" s="11">
        <v>7.0000000000000007E-2</v>
      </c>
      <c r="L606" s="72">
        <v>46235</v>
      </c>
      <c r="M606" s="73">
        <f>_xlfn.ISOWEEKNUM(Unique_Data[[#This Row],[Created On]])</f>
        <v>32</v>
      </c>
      <c r="N606" s="73">
        <f>60*Unique_Data[[#This Row],[Downtime (hr.)]]</f>
        <v>4.2</v>
      </c>
      <c r="O606" s="73" t="str" cm="1">
        <f t="array" ref="O606">_xlfn.LET(
    _xlpm.text, LOWER(H606),
    _xlpm.keywords, Table2[Keyword],
    _xlpm.score,
        _xlfn.BYROW(_xlpm.keywords,
            _xlfn.LAMBDA(_xlpm.k,
                SUM(--ISNUMBER(SEARCH(_xlfn.TEXTSPLIT(LOWER(_xlpm.k)," "), _xlpm.text)))
            )
        ),
    _xlpm.bestMatch, _xlfn.XMATCH(MAX(_xlpm.score), _xlpm.score),
    IF(MAX(_xlpm.score)=0, "Other", INDEX(_xlpm.keywords, _xlpm.bestMatch))
)</f>
        <v>No Hoist</v>
      </c>
      <c r="P606" s="73" t="str">
        <f>IFERROR(INDEX(Table11[Failure Mode],MATCH(O606,Table11[Keyword],0)),"General Failure Mode")</f>
        <v>Hoist Motion Failure</v>
      </c>
      <c r="Q606" s="74" t="str">
        <f>IFERROR(INDEX(Table12[Failure Effect],MATCH(P606,Table12[Failure Mode],0)),"Operational performance degradation and need for maintenance review.")</f>
        <v>Unable to lift/lower load, container handling interruption, and berth or yard productivity loss.</v>
      </c>
      <c r="R606" s="73">
        <f>IFERROR(INDEX(Table13[Base Severity],MATCH(C606,Table13[Equipment Class],0)),6)</f>
        <v>9</v>
      </c>
      <c r="S606" s="73">
        <f>IFERROR(INDEX(Table2[Severity],MATCH(O606,Table2[Keyword],0)),0)</f>
        <v>6</v>
      </c>
      <c r="T606" s="73">
        <f>IFERROR(LOOKUP(N606,Table6[Minutes],Table6[Severity]),0)</f>
        <v>3</v>
      </c>
      <c r="U606" s="73">
        <f>MAX(ROUNDUP(AVERAGE(R606,T606),0),Unique_Data[[#This Row],[Keyword Severity]])</f>
        <v>6</v>
      </c>
      <c r="V606" s="73">
        <f>IFERROR(INDEX(Table5[Detectability],MATCH(O606,Table5[Keyword],0)),IFERROR(INDEX(Table13[Default Detectability],MATCH(C606,Table13[Equipment Class],0)),6))</f>
        <v>3</v>
      </c>
      <c r="W606" s="73">
        <f t="shared" si="36"/>
        <v>5</v>
      </c>
      <c r="X606" s="75">
        <f t="shared" si="37"/>
        <v>90</v>
      </c>
      <c r="Y606" s="74" t="str">
        <f>IFERROR(INDEX(Table10[Recommended Action],MATCH(O606,Table10[Keyword],0)),"Review failure &amp; perform RCA")</f>
        <v>Check hoist brakes, over-travel limit switches, inverter alarms, motor and encoder.</v>
      </c>
      <c r="Z606" s="11" t="s">
        <v>14271</v>
      </c>
      <c r="AA606" s="31" t="s">
        <v>14386</v>
      </c>
      <c r="AB606" s="31" t="s">
        <v>14764</v>
      </c>
      <c r="AC606" s="73" t="str">
        <f t="shared" si="38"/>
        <v>Low</v>
      </c>
      <c r="AD606" s="76">
        <v>46252</v>
      </c>
      <c r="AE606" s="75">
        <f>Unique_Data[[#This Row],[Severity (S)]]</f>
        <v>6</v>
      </c>
      <c r="AF606" s="75" cm="1">
        <f t="array" ref="AF60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06" s="75" cm="1">
        <f t="array" ref="AG60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06" s="75">
        <f t="shared" si="39"/>
        <v>48</v>
      </c>
      <c r="AI606" s="77" t="str" cm="1">
        <f t="array" aca="1" ref="AI606" ca="1">_xlfn.IFS(ISBLANK(Unique_Data[[#This Row],[Updated Action]]),"Open",NOT(ISBLANK(Unique_Data[[#This Row],[Updated Action]])),"Finished",AND(NOT(ISBLANK(Unique_Data[[#This Row],[Updated Action]])),Unique_Data[[#This Row],[Due date]]&gt;=TODAY()),"In Progress",Unique_Data[[#This Row],[Due date]]&lt;TODAY(),"Overdue")</f>
        <v>Finished</v>
      </c>
      <c r="AJ606" s="33"/>
    </row>
    <row r="607" spans="1:36">
      <c r="A607" s="11">
        <v>1300000390</v>
      </c>
      <c r="B607" s="11" t="s">
        <v>20</v>
      </c>
      <c r="C607" s="11" t="s">
        <v>16</v>
      </c>
      <c r="D607" s="12">
        <v>46240</v>
      </c>
      <c r="E607" s="11" t="s">
        <v>13</v>
      </c>
      <c r="F607"/>
      <c r="G607"/>
      <c r="H607" s="35" t="s">
        <v>491</v>
      </c>
      <c r="I607" s="71">
        <v>46240.324652777781</v>
      </c>
      <c r="J607" s="71">
        <v>46240.360266203701</v>
      </c>
      <c r="K607" s="11">
        <v>0.85</v>
      </c>
      <c r="L607" s="72">
        <v>46235</v>
      </c>
      <c r="M607" s="73">
        <f>_xlfn.ISOWEEKNUM(Unique_Data[[#This Row],[Created On]])</f>
        <v>32</v>
      </c>
      <c r="N607" s="73">
        <f>60*Unique_Data[[#This Row],[Downtime (hr.)]]</f>
        <v>51</v>
      </c>
      <c r="O607" s="73" t="str" cm="1">
        <f t="array" ref="O607">_xlfn.LET(
    _xlpm.text, LOWER(H607),
    _xlpm.keywords, Table2[Keyword],
    _xlpm.score,
        _xlfn.BYROW(_xlpm.keywords,
            _xlfn.LAMBDA(_xlpm.k,
                SUM(--ISNUMBER(SEARCH(_xlfn.TEXTSPLIT(LOWER(_xlpm.k)," "), _xlpm.text)))
            )
        ),
    _xlpm.bestMatch, _xlfn.XMATCH(MAX(_xlpm.score), _xlpm.score),
    IF(MAX(_xlpm.score)=0, "Other", INDEX(_xlpm.keywords, _xlpm.bestMatch))
)</f>
        <v>Abnormal Sound</v>
      </c>
      <c r="P607" s="73" t="str">
        <f>IFERROR(INDEX(Table11[Failure Mode],MATCH(O607,Table11[Keyword],0)),"General Failure Mode")</f>
        <v>Abnormal Sound / Mechanical Defect</v>
      </c>
      <c r="Q607" s="74" t="str">
        <f>IFERROR(INDEX(Table12[Failure Effect],MATCH(P607,Table12[Failure Mode],0)),"Operational performance degradation and need for maintenance review.")</f>
        <v>Operational performance degradation and need for maintenance review.</v>
      </c>
      <c r="R607" s="73">
        <f>IFERROR(INDEX(Table13[Base Severity],MATCH(C607,Table13[Equipment Class],0)),6)</f>
        <v>8</v>
      </c>
      <c r="S607" s="73">
        <f>IFERROR(INDEX(Table2[Severity],MATCH(O607,Table2[Keyword],0)),0)</f>
        <v>2</v>
      </c>
      <c r="T607" s="73">
        <f>IFERROR(LOOKUP(N607,Table6[Minutes],Table6[Severity]),0)</f>
        <v>5</v>
      </c>
      <c r="U607" s="73">
        <f>MAX(ROUNDUP(AVERAGE(R607,T607),0),Unique_Data[[#This Row],[Keyword Severity]])</f>
        <v>7</v>
      </c>
      <c r="V607" s="73">
        <f>IFERROR(INDEX(Table5[Detectability],MATCH(O607,Table5[Keyword],0)),IFERROR(INDEX(Table13[Default Detectability],MATCH(C607,Table13[Equipment Class],0)),6))</f>
        <v>3</v>
      </c>
      <c r="W607" s="73">
        <f t="shared" si="36"/>
        <v>1</v>
      </c>
      <c r="X607" s="75">
        <f t="shared" si="37"/>
        <v>21</v>
      </c>
      <c r="Y607" s="74" t="str">
        <f>IFERROR(INDEX(Table10[Recommended Action],MATCH(O607,Table10[Keyword],0)),"Review failure &amp; perform RCA")</f>
        <v>Identify source of sound; inspect mechanical/electrical components; tighten, repair, or replace defective parts.</v>
      </c>
      <c r="Z607" s="11" t="s">
        <v>14271</v>
      </c>
      <c r="AA607" s="31" t="s">
        <v>14765</v>
      </c>
      <c r="AB607" s="31" t="s">
        <v>14766</v>
      </c>
      <c r="AC607" s="73" t="str">
        <f t="shared" si="38"/>
        <v>Low</v>
      </c>
      <c r="AD607" s="76">
        <v>46252</v>
      </c>
      <c r="AE607" s="75">
        <f>Unique_Data[[#This Row],[Severity (S)]]</f>
        <v>7</v>
      </c>
      <c r="AF607" s="75" cm="1">
        <f t="array" ref="AF60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07" s="75" cm="1">
        <f t="array" ref="AG60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07" s="75">
        <f t="shared" si="39"/>
        <v>14</v>
      </c>
      <c r="AI607" s="77" t="str" cm="1">
        <f t="array" aca="1" ref="AI607" ca="1">_xlfn.IFS(ISBLANK(Unique_Data[[#This Row],[Updated Action]]),"Open",NOT(ISBLANK(Unique_Data[[#This Row],[Updated Action]])),"Finished",AND(NOT(ISBLANK(Unique_Data[[#This Row],[Updated Action]])),Unique_Data[[#This Row],[Due date]]&gt;=TODAY()),"In Progress",Unique_Data[[#This Row],[Due date]]&lt;TODAY(),"Overdue")</f>
        <v>Finished</v>
      </c>
      <c r="AJ607" s="33"/>
    </row>
    <row r="608" spans="1:36">
      <c r="A608" s="11">
        <v>1200000323</v>
      </c>
      <c r="B608" s="11" t="s">
        <v>124</v>
      </c>
      <c r="C608" s="11" t="s">
        <v>16</v>
      </c>
      <c r="D608" s="12">
        <v>46240</v>
      </c>
      <c r="E608" s="11" t="s">
        <v>69</v>
      </c>
      <c r="F608"/>
      <c r="G608"/>
      <c r="H608" s="35" t="s">
        <v>186</v>
      </c>
      <c r="I608" s="71">
        <v>46240.714780092596</v>
      </c>
      <c r="J608" s="71">
        <v>46240.720046296294</v>
      </c>
      <c r="K608" s="11">
        <v>0.13</v>
      </c>
      <c r="L608" s="72">
        <v>46235</v>
      </c>
      <c r="M608" s="73">
        <f>_xlfn.ISOWEEKNUM(Unique_Data[[#This Row],[Created On]])</f>
        <v>32</v>
      </c>
      <c r="N608" s="73">
        <f>60*Unique_Data[[#This Row],[Downtime (hr.)]]</f>
        <v>7.8000000000000007</v>
      </c>
      <c r="O608" s="73" t="str" cm="1">
        <f t="array" ref="O608">_xlfn.LET(
    _xlpm.text, LOWER(H608),
    _xlpm.keywords, Table2[Keyword],
    _xlpm.score,
        _xlfn.BYROW(_xlpm.keywords,
            _xlfn.LAMBDA(_xlpm.k,
                SUM(--ISNUMBER(SEARCH(_xlfn.TEXTSPLIT(LOWER(_xlpm.k)," "), _xlpm.text)))
            )
        ),
    _xlpm.bestMatch, _xlfn.XMATCH(MAX(_xlpm.score), _xlpm.score),
    IF(MAX(_xlpm.score)=0, "Other", INDEX(_xlpm.keywords, _xlpm.bestMatch))
)</f>
        <v>No Gantry</v>
      </c>
      <c r="P608" s="73" t="str">
        <f>IFERROR(INDEX(Table11[Failure Mode],MATCH(O608,Table11[Keyword],0)),"General Failure Mode")</f>
        <v>Gantry Motion Failure</v>
      </c>
      <c r="Q608" s="74" t="str">
        <f>IFERROR(INDEX(Table12[Failure Effect],MATCH(P608,Table12[Failure Mode],0)),"Operational performance degradation and need for maintenance review.")</f>
        <v>Equipment cannot travel to position, causing job delay, queue buildup, and lower productivity.</v>
      </c>
      <c r="R608" s="73">
        <f>IFERROR(INDEX(Table13[Base Severity],MATCH(C608,Table13[Equipment Class],0)),6)</f>
        <v>8</v>
      </c>
      <c r="S608" s="73">
        <f>IFERROR(INDEX(Table2[Severity],MATCH(O608,Table2[Keyword],0)),0)</f>
        <v>6</v>
      </c>
      <c r="T608" s="73">
        <f>IFERROR(LOOKUP(N608,Table6[Minutes],Table6[Severity]),0)</f>
        <v>3</v>
      </c>
      <c r="U608" s="73">
        <f>MAX(ROUNDUP(AVERAGE(R608,T608),0),Unique_Data[[#This Row],[Keyword Severity]])</f>
        <v>6</v>
      </c>
      <c r="V608" s="73">
        <f>IFERROR(INDEX(Table5[Detectability],MATCH(O608,Table5[Keyword],0)),IFERROR(INDEX(Table13[Default Detectability],MATCH(C608,Table13[Equipment Class],0)),6))</f>
        <v>3</v>
      </c>
      <c r="W608" s="73">
        <f t="shared" si="36"/>
        <v>4</v>
      </c>
      <c r="X608" s="75">
        <f t="shared" si="37"/>
        <v>72</v>
      </c>
      <c r="Y608" s="74" t="str">
        <f>IFERROR(INDEX(Table10[Recommended Action],MATCH(O608,Table10[Keyword],0)),"Review failure &amp; perform RCA")</f>
        <v>Inspect busbar/limit switches, travel drives and interlocks; test inverter and alignment.</v>
      </c>
      <c r="Z608" s="11" t="s">
        <v>14271</v>
      </c>
      <c r="AA608" s="31" t="s">
        <v>14353</v>
      </c>
      <c r="AB608" s="31" t="s">
        <v>14759</v>
      </c>
      <c r="AC608" s="73" t="str">
        <f t="shared" si="38"/>
        <v>Low</v>
      </c>
      <c r="AD608" s="76">
        <v>46252</v>
      </c>
      <c r="AE608" s="75">
        <f>Unique_Data[[#This Row],[Severity (S)]]</f>
        <v>6</v>
      </c>
      <c r="AF608" s="75" cm="1">
        <f t="array" ref="AF60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08" s="75" cm="1">
        <f t="array" ref="AG60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08" s="75">
        <f t="shared" si="39"/>
        <v>36</v>
      </c>
      <c r="AI608" s="77" t="str" cm="1">
        <f t="array" aca="1" ref="AI608" ca="1">_xlfn.IFS(ISBLANK(Unique_Data[[#This Row],[Updated Action]]),"Open",NOT(ISBLANK(Unique_Data[[#This Row],[Updated Action]])),"Finished",AND(NOT(ISBLANK(Unique_Data[[#This Row],[Updated Action]])),Unique_Data[[#This Row],[Due date]]&gt;=TODAY()),"In Progress",Unique_Data[[#This Row],[Due date]]&lt;TODAY(),"Overdue")</f>
        <v>Finished</v>
      </c>
      <c r="AJ608" s="33"/>
    </row>
    <row r="609" spans="1:36">
      <c r="A609" s="11">
        <v>1200000325</v>
      </c>
      <c r="B609" s="11" t="s">
        <v>178</v>
      </c>
      <c r="C609" s="11" t="s">
        <v>16</v>
      </c>
      <c r="D609" s="12">
        <v>46241</v>
      </c>
      <c r="E609" s="11" t="s">
        <v>69</v>
      </c>
      <c r="F609"/>
      <c r="G609"/>
      <c r="H609" s="35" t="s">
        <v>492</v>
      </c>
      <c r="I609" s="71">
        <v>46240.986111111109</v>
      </c>
      <c r="J609" s="71">
        <v>46240.989583333336</v>
      </c>
      <c r="K609" s="11">
        <v>0.08</v>
      </c>
      <c r="L609" s="72">
        <v>46235</v>
      </c>
      <c r="M609" s="73">
        <f>_xlfn.ISOWEEKNUM(Unique_Data[[#This Row],[Created On]])</f>
        <v>32</v>
      </c>
      <c r="N609" s="73">
        <f>60*Unique_Data[[#This Row],[Downtime (hr.)]]</f>
        <v>4.8</v>
      </c>
      <c r="O609" s="73" t="str" cm="1">
        <f t="array" ref="O609">_xlfn.LET(
    _xlpm.text, LOWER(H609),
    _xlpm.keywords, Table2[Keyword],
    _xlpm.score,
        _xlfn.BYROW(_xlpm.keywords,
            _xlfn.LAMBDA(_xlpm.k,
                SUM(--ISNUMBER(SEARCH(_xlfn.TEXTSPLIT(LOWER(_xlpm.k)," "), _xlpm.text)))
            )
        ),
    _xlpm.bestMatch, _xlfn.XMATCH(MAX(_xlpm.score), _xlpm.score),
    IF(MAX(_xlpm.score)=0, "Other", INDEX(_xlpm.keywords, _xlpm.bestMatch))
)</f>
        <v>No Gantry</v>
      </c>
      <c r="P609" s="73" t="str">
        <f>IFERROR(INDEX(Table11[Failure Mode],MATCH(O609,Table11[Keyword],0)),"General Failure Mode")</f>
        <v>Gantry Motion Failure</v>
      </c>
      <c r="Q609" s="74" t="str">
        <f>IFERROR(INDEX(Table12[Failure Effect],MATCH(P609,Table12[Failure Mode],0)),"Operational performance degradation and need for maintenance review.")</f>
        <v>Equipment cannot travel to position, causing job delay, queue buildup, and lower productivity.</v>
      </c>
      <c r="R609" s="73">
        <f>IFERROR(INDEX(Table13[Base Severity],MATCH(C609,Table13[Equipment Class],0)),6)</f>
        <v>8</v>
      </c>
      <c r="S609" s="73">
        <f>IFERROR(INDEX(Table2[Severity],MATCH(O609,Table2[Keyword],0)),0)</f>
        <v>6</v>
      </c>
      <c r="T609" s="73">
        <f>IFERROR(LOOKUP(N609,Table6[Minutes],Table6[Severity]),0)</f>
        <v>3</v>
      </c>
      <c r="U609" s="73">
        <f>MAX(ROUNDUP(AVERAGE(R609,T609),0),Unique_Data[[#This Row],[Keyword Severity]])</f>
        <v>6</v>
      </c>
      <c r="V609" s="73">
        <f>IFERROR(INDEX(Table5[Detectability],MATCH(O609,Table5[Keyword],0)),IFERROR(INDEX(Table13[Default Detectability],MATCH(C609,Table13[Equipment Class],0)),6))</f>
        <v>3</v>
      </c>
      <c r="W609" s="73">
        <f t="shared" si="36"/>
        <v>4</v>
      </c>
      <c r="X609" s="75">
        <f t="shared" si="37"/>
        <v>72</v>
      </c>
      <c r="Y609" s="74" t="str">
        <f>IFERROR(INDEX(Table10[Recommended Action],MATCH(O609,Table10[Keyword],0)),"Review failure &amp; perform RCA")</f>
        <v>Inspect busbar/limit switches, travel drives and interlocks; test inverter and alignment.</v>
      </c>
      <c r="Z609" s="11" t="s">
        <v>14271</v>
      </c>
      <c r="AA609" s="31" t="s">
        <v>14353</v>
      </c>
      <c r="AB609" s="31" t="s">
        <v>14759</v>
      </c>
      <c r="AC609" s="73" t="str">
        <f t="shared" si="38"/>
        <v>Low</v>
      </c>
      <c r="AD609" s="76">
        <v>46252</v>
      </c>
      <c r="AE609" s="75">
        <f>Unique_Data[[#This Row],[Severity (S)]]</f>
        <v>6</v>
      </c>
      <c r="AF609" s="75" cm="1">
        <f t="array" ref="AF60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09" s="75" cm="1">
        <f t="array" ref="AG60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09" s="75">
        <f t="shared" si="39"/>
        <v>36</v>
      </c>
      <c r="AI609" s="77" t="str" cm="1">
        <f t="array" aca="1" ref="AI609" ca="1">_xlfn.IFS(ISBLANK(Unique_Data[[#This Row],[Updated Action]]),"Open",NOT(ISBLANK(Unique_Data[[#This Row],[Updated Action]])),"Finished",AND(NOT(ISBLANK(Unique_Data[[#This Row],[Updated Action]])),Unique_Data[[#This Row],[Due date]]&gt;=TODAY()),"In Progress",Unique_Data[[#This Row],[Due date]]&lt;TODAY(),"Overdue")</f>
        <v>Finished</v>
      </c>
      <c r="AJ609" s="33"/>
    </row>
    <row r="610" spans="1:36">
      <c r="A610" s="11">
        <v>1200000326</v>
      </c>
      <c r="B610" s="11" t="s">
        <v>18</v>
      </c>
      <c r="C610" s="11" t="s">
        <v>12</v>
      </c>
      <c r="D610" s="12">
        <v>46241</v>
      </c>
      <c r="E610" s="11" t="s">
        <v>69</v>
      </c>
      <c r="F610"/>
      <c r="G610"/>
      <c r="H610" s="35" t="s">
        <v>493</v>
      </c>
      <c r="I610" s="71">
        <v>46241.208333333336</v>
      </c>
      <c r="J610" s="71">
        <v>46241.211805555555</v>
      </c>
      <c r="K610" s="11">
        <v>0.08</v>
      </c>
      <c r="L610" s="72">
        <v>46235</v>
      </c>
      <c r="M610" s="73">
        <f>_xlfn.ISOWEEKNUM(Unique_Data[[#This Row],[Created On]])</f>
        <v>32</v>
      </c>
      <c r="N610" s="73">
        <f>60*Unique_Data[[#This Row],[Downtime (hr.)]]</f>
        <v>4.8</v>
      </c>
      <c r="O610" s="73" t="str" cm="1">
        <f t="array" ref="O610">_xlfn.LET(
    _xlpm.text, LOWER(H610),
    _xlpm.keywords, Table2[Keyword],
    _xlpm.score,
        _xlfn.BYROW(_xlpm.keywords,
            _xlfn.LAMBDA(_xlpm.k,
                SUM(--ISNUMBER(SEARCH(_xlfn.TEXTSPLIT(LOWER(_xlpm.k)," "), _xlpm.text)))
            )
        ),
    _xlpm.bestMatch, _xlfn.XMATCH(MAX(_xlpm.score), _xlpm.score),
    IF(MAX(_xlpm.score)=0, "Other", INDEX(_xlpm.keywords, _xlpm.bestMatch))
)</f>
        <v>Other</v>
      </c>
      <c r="P610" s="73" t="str">
        <f>IFERROR(INDEX(Table11[Failure Mode],MATCH(O610,Table11[Keyword],0)),"General Failure Mode")</f>
        <v>General Failure Mode</v>
      </c>
      <c r="Q610" s="74" t="str">
        <f>IFERROR(INDEX(Table12[Failure Effect],MATCH(P610,Table12[Failure Mode],0)),"Operational performance degradation and need for maintenance review.")</f>
        <v>Operational performance degradation and need for maintenance review.</v>
      </c>
      <c r="R610" s="73">
        <f>IFERROR(INDEX(Table13[Base Severity],MATCH(C610,Table13[Equipment Class],0)),6)</f>
        <v>9</v>
      </c>
      <c r="S610" s="73">
        <f>IFERROR(INDEX(Table2[Severity],MATCH(O610,Table2[Keyword],0)),0)</f>
        <v>0</v>
      </c>
      <c r="T610" s="73">
        <f>IFERROR(LOOKUP(N610,Table6[Minutes],Table6[Severity]),0)</f>
        <v>3</v>
      </c>
      <c r="U610" s="73">
        <f>MAX(ROUNDUP(AVERAGE(R610,T610),0),Unique_Data[[#This Row],[Keyword Severity]])</f>
        <v>6</v>
      </c>
      <c r="V610" s="73">
        <f>IFERROR(INDEX(Table5[Detectability],MATCH(O610,Table5[Keyword],0)),IFERROR(INDEX(Table13[Default Detectability],MATCH(C610,Table13[Equipment Class],0)),6))</f>
        <v>4</v>
      </c>
      <c r="W610" s="73">
        <f t="shared" si="36"/>
        <v>5</v>
      </c>
      <c r="X610" s="75">
        <f t="shared" si="37"/>
        <v>120</v>
      </c>
      <c r="Y610" s="74" t="str">
        <f>IFERROR(INDEX(Table10[Recommended Action],MATCH(O610,Table10[Keyword],0)),"Review failure &amp; perform RCA")</f>
        <v>Review failure &amp; perform RCA</v>
      </c>
      <c r="Z610" s="11" t="s">
        <v>14271</v>
      </c>
      <c r="AA610" s="31" t="s">
        <v>14760</v>
      </c>
      <c r="AB610" s="31" t="s">
        <v>14761</v>
      </c>
      <c r="AC610" s="73" t="str">
        <f t="shared" si="38"/>
        <v>Medium</v>
      </c>
      <c r="AD610" s="76">
        <v>46252</v>
      </c>
      <c r="AE610" s="75">
        <f>Unique_Data[[#This Row],[Severity (S)]]</f>
        <v>6</v>
      </c>
      <c r="AF610" s="75" cm="1">
        <f t="array" ref="AF6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10" s="75" cm="1">
        <f t="array" ref="AG6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10" s="75">
        <f t="shared" si="39"/>
        <v>120</v>
      </c>
      <c r="AI610" s="77" t="str" cm="1">
        <f t="array" aca="1" ref="AI610" ca="1">_xlfn.IFS(ISBLANK(Unique_Data[[#This Row],[Updated Action]]),"Open",NOT(ISBLANK(Unique_Data[[#This Row],[Updated Action]])),"Finished",AND(NOT(ISBLANK(Unique_Data[[#This Row],[Updated Action]])),Unique_Data[[#This Row],[Due date]]&gt;=TODAY()),"In Progress",Unique_Data[[#This Row],[Due date]]&lt;TODAY(),"Overdue")</f>
        <v>Finished</v>
      </c>
      <c r="AJ610" s="33"/>
    </row>
    <row r="611" spans="1:36">
      <c r="A611" s="11">
        <v>1200000327</v>
      </c>
      <c r="B611" s="11" t="s">
        <v>90</v>
      </c>
      <c r="C611" s="11" t="s">
        <v>16</v>
      </c>
      <c r="D611" s="12">
        <v>46241</v>
      </c>
      <c r="E611" s="11" t="s">
        <v>69</v>
      </c>
      <c r="F611"/>
      <c r="G611"/>
      <c r="H611" s="35" t="s">
        <v>494</v>
      </c>
      <c r="I611" s="71">
        <v>46241.225694444445</v>
      </c>
      <c r="J611" s="71">
        <v>46241.232638888891</v>
      </c>
      <c r="K611" s="11">
        <v>0.17</v>
      </c>
      <c r="L611" s="72">
        <v>46235</v>
      </c>
      <c r="M611" s="73">
        <f>_xlfn.ISOWEEKNUM(Unique_Data[[#This Row],[Created On]])</f>
        <v>32</v>
      </c>
      <c r="N611" s="73">
        <f>60*Unique_Data[[#This Row],[Downtime (hr.)]]</f>
        <v>10.200000000000001</v>
      </c>
      <c r="O611" s="73" t="str" cm="1">
        <f t="array" ref="O611">_xlfn.LET(
    _xlpm.text, LOWER(H611),
    _xlpm.keywords, Table2[Keyword],
    _xlpm.score,
        _xlfn.BYROW(_xlpm.keywords,
            _xlfn.LAMBDA(_xlpm.k,
                SUM(--ISNUMBER(SEARCH(_xlfn.TEXTSPLIT(LOWER(_xlpm.k)," "), _xlpm.text)))
            )
        ),
    _xlpm.bestMatch, _xlfn.XMATCH(MAX(_xlpm.score), _xlpm.score),
    IF(MAX(_xlpm.score)=0, "Other", INDEX(_xlpm.keywords, _xlpm.bestMatch))
)</f>
        <v>Steering</v>
      </c>
      <c r="P611" s="73" t="str">
        <f>IFERROR(INDEX(Table11[Failure Mode],MATCH(O611,Table11[Keyword],0)),"General Failure Mode")</f>
        <v>Steering System Fault</v>
      </c>
      <c r="Q611" s="74" t="str">
        <f>IFERROR(INDEX(Table12[Failure Effect],MATCH(P611,Table12[Failure Mode],0)),"Operational performance degradation and need for maintenance review.")</f>
        <v>Poor maneuverability, travel misalignment, safety risk, and operational delay.</v>
      </c>
      <c r="R611" s="73">
        <f>IFERROR(INDEX(Table13[Base Severity],MATCH(C611,Table13[Equipment Class],0)),6)</f>
        <v>8</v>
      </c>
      <c r="S611" s="73">
        <f>IFERROR(INDEX(Table2[Severity],MATCH(O611,Table2[Keyword],0)),0)</f>
        <v>6</v>
      </c>
      <c r="T611" s="73">
        <f>IFERROR(LOOKUP(N611,Table6[Minutes],Table6[Severity]),0)</f>
        <v>4</v>
      </c>
      <c r="U611" s="73">
        <f>MAX(ROUNDUP(AVERAGE(R611,T611),0),Unique_Data[[#This Row],[Keyword Severity]])</f>
        <v>6</v>
      </c>
      <c r="V611" s="73">
        <f>IFERROR(INDEX(Table5[Detectability],MATCH(O611,Table5[Keyword],0)),IFERROR(INDEX(Table13[Default Detectability],MATCH(C611,Table13[Equipment Class],0)),6))</f>
        <v>2</v>
      </c>
      <c r="W611" s="73">
        <f t="shared" si="36"/>
        <v>4</v>
      </c>
      <c r="X611" s="75">
        <f t="shared" si="37"/>
        <v>48</v>
      </c>
      <c r="Y611" s="74" t="str">
        <f>IFERROR(INDEX(Table10[Recommended Action],MATCH(O611,Table10[Keyword],0)),"Review failure &amp; perform RCA")</f>
        <v>Calibrate auto-steering; inspect linkages/sensors; realign wheels.</v>
      </c>
      <c r="Z611" s="11" t="s">
        <v>14271</v>
      </c>
      <c r="AA611" s="31" t="s">
        <v>14353</v>
      </c>
      <c r="AB611" s="31" t="s">
        <v>14759</v>
      </c>
      <c r="AC611" s="73" t="str">
        <f t="shared" si="38"/>
        <v>Low</v>
      </c>
      <c r="AD611" s="76">
        <v>46252</v>
      </c>
      <c r="AE611" s="75">
        <f>Unique_Data[[#This Row],[Severity (S)]]</f>
        <v>6</v>
      </c>
      <c r="AF611" s="75" cm="1">
        <f t="array" ref="AF6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11" s="75" cm="1">
        <f t="array" ref="AG6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11" s="75">
        <f t="shared" si="39"/>
        <v>18</v>
      </c>
      <c r="AI611" s="77" t="str" cm="1">
        <f t="array" aca="1" ref="AI611" ca="1">_xlfn.IFS(ISBLANK(Unique_Data[[#This Row],[Updated Action]]),"Open",NOT(ISBLANK(Unique_Data[[#This Row],[Updated Action]])),"Finished",AND(NOT(ISBLANK(Unique_Data[[#This Row],[Updated Action]])),Unique_Data[[#This Row],[Due date]]&gt;=TODAY()),"In Progress",Unique_Data[[#This Row],[Due date]]&lt;TODAY(),"Overdue")</f>
        <v>Finished</v>
      </c>
      <c r="AJ611" s="33"/>
    </row>
    <row r="612" spans="1:36">
      <c r="A612" s="11">
        <v>1300000393</v>
      </c>
      <c r="B612" s="11" t="s">
        <v>93</v>
      </c>
      <c r="C612" s="11" t="s">
        <v>16</v>
      </c>
      <c r="D612" s="12">
        <v>46241</v>
      </c>
      <c r="E612" s="11" t="s">
        <v>13</v>
      </c>
      <c r="F612"/>
      <c r="G612"/>
      <c r="H612" s="35" t="s">
        <v>337</v>
      </c>
      <c r="I612" s="71">
        <v>46241.402083333334</v>
      </c>
      <c r="J612" s="71">
        <v>46241.407638888886</v>
      </c>
      <c r="K612" s="11">
        <v>0.13</v>
      </c>
      <c r="L612" s="72">
        <v>46235</v>
      </c>
      <c r="M612" s="73">
        <f>_xlfn.ISOWEEKNUM(Unique_Data[[#This Row],[Created On]])</f>
        <v>32</v>
      </c>
      <c r="N612" s="73">
        <f>60*Unique_Data[[#This Row],[Downtime (hr.)]]</f>
        <v>7.8000000000000007</v>
      </c>
      <c r="O612" s="73" t="str" cm="1">
        <f t="array" ref="O612">_xlfn.LET(
    _xlpm.text, LOWER(H612),
    _xlpm.keywords, Table2[Keyword],
    _xlpm.score,
        _xlfn.BYROW(_xlpm.keywords,
            _xlfn.LAMBDA(_xlpm.k,
                SUM(--ISNUMBER(SEARCH(_xlfn.TEXTSPLIT(LOWER(_xlpm.k)," "), _xlpm.text)))
            )
        ),
    _xlpm.bestMatch, _xlfn.XMATCH(MAX(_xlpm.score), _xlpm.score),
    IF(MAX(_xlpm.score)=0, "Other", INDEX(_xlpm.keywords, _xlpm.bestMatch))
)</f>
        <v>No Trolley</v>
      </c>
      <c r="P612" s="73" t="str">
        <f>IFERROR(INDEX(Table11[Failure Mode],MATCH(O612,Table11[Keyword],0)),"General Failure Mode")</f>
        <v>Trolley Motion Failure</v>
      </c>
      <c r="Q612" s="74" t="str">
        <f>IFERROR(INDEX(Table12[Failure Effect],MATCH(P612,Table12[Failure Mode],0)),"Operational performance degradation and need for maintenance review.")</f>
        <v>Inability to position spreader correctly, cycle interruption, and handling delay.</v>
      </c>
      <c r="R612" s="73">
        <f>IFERROR(INDEX(Table13[Base Severity],MATCH(C612,Table13[Equipment Class],0)),6)</f>
        <v>8</v>
      </c>
      <c r="S612" s="73">
        <f>IFERROR(INDEX(Table2[Severity],MATCH(O612,Table2[Keyword],0)),0)</f>
        <v>6</v>
      </c>
      <c r="T612" s="73">
        <f>IFERROR(LOOKUP(N612,Table6[Minutes],Table6[Severity]),0)</f>
        <v>3</v>
      </c>
      <c r="U612" s="73">
        <f>MAX(ROUNDUP(AVERAGE(R612,T612),0),Unique_Data[[#This Row],[Keyword Severity]])</f>
        <v>6</v>
      </c>
      <c r="V612" s="73">
        <f>IFERROR(INDEX(Table5[Detectability],MATCH(O612,Table5[Keyword],0)),IFERROR(INDEX(Table13[Default Detectability],MATCH(C612,Table13[Equipment Class],0)),6))</f>
        <v>3</v>
      </c>
      <c r="W612" s="73">
        <f t="shared" si="36"/>
        <v>2</v>
      </c>
      <c r="X612" s="75">
        <f t="shared" si="37"/>
        <v>36</v>
      </c>
      <c r="Y612" s="74" t="str">
        <f>IFERROR(INDEX(Table10[Recommended Action],MATCH(O612,Table10[Keyword],0)),"Review failure &amp; perform RCA")</f>
        <v>Inspect trolley drives, cable reels and limit switches; test trolley inverter.</v>
      </c>
      <c r="Z612" s="11" t="s">
        <v>14271</v>
      </c>
      <c r="AA612" s="31" t="s">
        <v>14765</v>
      </c>
      <c r="AB612" s="31" t="s">
        <v>14766</v>
      </c>
      <c r="AC612" s="73" t="str">
        <f t="shared" si="38"/>
        <v>Low</v>
      </c>
      <c r="AD612" s="76">
        <v>46252</v>
      </c>
      <c r="AE612" s="75">
        <f>Unique_Data[[#This Row],[Severity (S)]]</f>
        <v>6</v>
      </c>
      <c r="AF612" s="75" cm="1">
        <f t="array" ref="AF6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12" s="75" cm="1">
        <f t="array" ref="AG6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12" s="75">
        <f t="shared" si="39"/>
        <v>12</v>
      </c>
      <c r="AI612" s="77" t="str" cm="1">
        <f t="array" aca="1" ref="AI612" ca="1">_xlfn.IFS(ISBLANK(Unique_Data[[#This Row],[Updated Action]]),"Open",NOT(ISBLANK(Unique_Data[[#This Row],[Updated Action]])),"Finished",AND(NOT(ISBLANK(Unique_Data[[#This Row],[Updated Action]])),Unique_Data[[#This Row],[Due date]]&gt;=TODAY()),"In Progress",Unique_Data[[#This Row],[Due date]]&lt;TODAY(),"Overdue")</f>
        <v>Finished</v>
      </c>
      <c r="AJ612" s="33"/>
    </row>
    <row r="613" spans="1:36">
      <c r="A613" s="11">
        <v>1200000330</v>
      </c>
      <c r="B613" s="11" t="s">
        <v>20</v>
      </c>
      <c r="C613" s="11" t="s">
        <v>16</v>
      </c>
      <c r="D613" s="12">
        <v>46241</v>
      </c>
      <c r="E613" s="11" t="s">
        <v>69</v>
      </c>
      <c r="F613"/>
      <c r="G613"/>
      <c r="H613" s="35" t="s">
        <v>452</v>
      </c>
      <c r="I613" s="71">
        <v>46241.814583333333</v>
      </c>
      <c r="J613" s="71">
        <v>46241.815972222219</v>
      </c>
      <c r="K613" s="11">
        <v>0.03</v>
      </c>
      <c r="L613" s="72">
        <v>46235</v>
      </c>
      <c r="M613" s="73">
        <f>_xlfn.ISOWEEKNUM(Unique_Data[[#This Row],[Created On]])</f>
        <v>32</v>
      </c>
      <c r="N613" s="73">
        <f>60*Unique_Data[[#This Row],[Downtime (hr.)]]</f>
        <v>1.7999999999999998</v>
      </c>
      <c r="O613" s="73" t="str" cm="1">
        <f t="array" ref="O613">_xlfn.LET(
    _xlpm.text, LOWER(H613),
    _xlpm.keywords, Table2[Keyword],
    _xlpm.score,
        _xlfn.BYROW(_xlpm.keywords,
            _xlfn.LAMBDA(_xlpm.k,
                SUM(--ISNUMBER(SEARCH(_xlfn.TEXTSPLIT(LOWER(_xlpm.k)," "), _xlpm.text)))
            )
        ),
    _xlpm.bestMatch, _xlfn.XMATCH(MAX(_xlpm.score), _xlpm.score),
    IF(MAX(_xlpm.score)=0, "Other", INDEX(_xlpm.keywords, _xlpm.bestMatch))
)</f>
        <v>No Control</v>
      </c>
      <c r="P613" s="73" t="str">
        <f>IFERROR(INDEX(Table11[Failure Mode],MATCH(O613,Table11[Keyword],0)),"General Failure Mode")</f>
        <v>Control System Unavailable</v>
      </c>
      <c r="Q613" s="74" t="str">
        <f>IFERROR(INDEX(Table12[Failure Effect],MATCH(P613,Table12[Failure Mode],0)),"Operational performance degradation and need for maintenance review.")</f>
        <v>Loss of command response, unsafe operating condition, and immediate operational downtime.</v>
      </c>
      <c r="R613" s="73">
        <f>IFERROR(INDEX(Table13[Base Severity],MATCH(C613,Table13[Equipment Class],0)),6)</f>
        <v>8</v>
      </c>
      <c r="S613" s="73">
        <f>IFERROR(INDEX(Table2[Severity],MATCH(O613,Table2[Keyword],0)),0)</f>
        <v>6</v>
      </c>
      <c r="T613" s="73">
        <f>IFERROR(LOOKUP(N613,Table6[Minutes],Table6[Severity]),0)</f>
        <v>3</v>
      </c>
      <c r="U613" s="73">
        <f>MAX(ROUNDUP(AVERAGE(R613,T613),0),Unique_Data[[#This Row],[Keyword Severity]])</f>
        <v>6</v>
      </c>
      <c r="V613" s="73">
        <f>IFERROR(INDEX(Table5[Detectability],MATCH(O613,Table5[Keyword],0)),IFERROR(INDEX(Table13[Default Detectability],MATCH(C613,Table13[Equipment Class],0)),6))</f>
        <v>2</v>
      </c>
      <c r="W613" s="73">
        <f t="shared" si="36"/>
        <v>4</v>
      </c>
      <c r="X613" s="75">
        <f t="shared" si="37"/>
        <v>48</v>
      </c>
      <c r="Y613" s="74" t="str">
        <f>IFERROR(INDEX(Table10[Recommended Action],MATCH(O613,Table10[Keyword],0)),"Review failure &amp; perform RCA")</f>
        <v>Check control PLC, HMI comms, E-stop circuits; reload software if needed.</v>
      </c>
      <c r="AA613" s="31" t="s">
        <v>14767</v>
      </c>
      <c r="AB613" s="31" t="s">
        <v>14354</v>
      </c>
      <c r="AC613" s="73" t="str">
        <f t="shared" si="38"/>
        <v>Low</v>
      </c>
      <c r="AD613" s="76">
        <v>46252</v>
      </c>
      <c r="AE613" s="75">
        <f>Unique_Data[[#This Row],[Severity (S)]]</f>
        <v>6</v>
      </c>
      <c r="AF613" s="75" cm="1">
        <f t="array" ref="AF6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13" s="75" cm="1">
        <f t="array" ref="AG6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13" s="75">
        <f t="shared" si="39"/>
        <v>18</v>
      </c>
      <c r="AI613" s="77" t="str" cm="1">
        <f t="array" aca="1" ref="AI613" ca="1">_xlfn.IFS(ISBLANK(Unique_Data[[#This Row],[Updated Action]]),"Open",NOT(ISBLANK(Unique_Data[[#This Row],[Updated Action]])),"Finished",AND(NOT(ISBLANK(Unique_Data[[#This Row],[Updated Action]])),Unique_Data[[#This Row],[Due date]]&gt;=TODAY()),"In Progress",Unique_Data[[#This Row],[Due date]]&lt;TODAY(),"Overdue")</f>
        <v>Finished</v>
      </c>
      <c r="AJ613" s="33"/>
    </row>
    <row r="614" spans="1:36">
      <c r="A614" s="11">
        <v>1300000394</v>
      </c>
      <c r="B614" s="11" t="s">
        <v>71</v>
      </c>
      <c r="C614" s="11" t="s">
        <v>16</v>
      </c>
      <c r="D614" s="12">
        <v>46242</v>
      </c>
      <c r="E614" s="11" t="s">
        <v>13</v>
      </c>
      <c r="F614"/>
      <c r="G614"/>
      <c r="H614" s="35" t="s">
        <v>276</v>
      </c>
      <c r="I614" s="71">
        <v>46242.60833333333</v>
      </c>
      <c r="J614" s="71">
        <v>46242.616666666669</v>
      </c>
      <c r="K614" s="11">
        <v>0.2</v>
      </c>
      <c r="L614" s="72">
        <v>46235</v>
      </c>
      <c r="M614" s="73">
        <f>_xlfn.ISOWEEKNUM(Unique_Data[[#This Row],[Created On]])</f>
        <v>32</v>
      </c>
      <c r="N614" s="73">
        <f>60*Unique_Data[[#This Row],[Downtime (hr.)]]</f>
        <v>12</v>
      </c>
      <c r="O614" s="73" t="str" cm="1">
        <f t="array" ref="O614">_xlfn.LET(
    _xlpm.text, LOWER(H614),
    _xlpm.keywords, Table2[Keyword],
    _xlpm.score,
        _xlfn.BYROW(_xlpm.keywords,
            _xlfn.LAMBDA(_xlpm.k,
                SUM(--ISNUMBER(SEARCH(_xlfn.TEXTSPLIT(LOWER(_xlpm.k)," "), _xlpm.text)))
            )
        ),
    _xlpm.bestMatch, _xlfn.XMATCH(MAX(_xlpm.score), _xlpm.score),
    IF(MAX(_xlpm.score)=0, "Other", INDEX(_xlpm.keywords, _xlpm.bestMatch))
)</f>
        <v>No Trolley</v>
      </c>
      <c r="P614" s="73" t="str">
        <f>IFERROR(INDEX(Table11[Failure Mode],MATCH(O614,Table11[Keyword],0)),"General Failure Mode")</f>
        <v>Trolley Motion Failure</v>
      </c>
      <c r="Q614" s="74" t="str">
        <f>IFERROR(INDEX(Table12[Failure Effect],MATCH(P614,Table12[Failure Mode],0)),"Operational performance degradation and need for maintenance review.")</f>
        <v>Inability to position spreader correctly, cycle interruption, and handling delay.</v>
      </c>
      <c r="R614" s="73">
        <f>IFERROR(INDEX(Table13[Base Severity],MATCH(C614,Table13[Equipment Class],0)),6)</f>
        <v>8</v>
      </c>
      <c r="S614" s="73">
        <f>IFERROR(INDEX(Table2[Severity],MATCH(O614,Table2[Keyword],0)),0)</f>
        <v>6</v>
      </c>
      <c r="T614" s="73">
        <f>IFERROR(LOOKUP(N614,Table6[Minutes],Table6[Severity]),0)</f>
        <v>4</v>
      </c>
      <c r="U614" s="73">
        <f>MAX(ROUNDUP(AVERAGE(R614,T614),0),Unique_Data[[#This Row],[Keyword Severity]])</f>
        <v>6</v>
      </c>
      <c r="V614" s="73">
        <f>IFERROR(INDEX(Table5[Detectability],MATCH(O614,Table5[Keyword],0)),IFERROR(INDEX(Table13[Default Detectability],MATCH(C614,Table13[Equipment Class],0)),6))</f>
        <v>3</v>
      </c>
      <c r="W614" s="73">
        <f t="shared" si="36"/>
        <v>1</v>
      </c>
      <c r="X614" s="75">
        <f t="shared" si="37"/>
        <v>18</v>
      </c>
      <c r="Y614" s="74" t="str">
        <f>IFERROR(INDEX(Table10[Recommended Action],MATCH(O614,Table10[Keyword],0)),"Review failure &amp; perform RCA")</f>
        <v>Inspect trolley drives, cable reels and limit switches; test trolley inverter.</v>
      </c>
      <c r="AA614" s="31" t="s">
        <v>14768</v>
      </c>
      <c r="AB614" s="31" t="s">
        <v>14769</v>
      </c>
      <c r="AC614" s="73" t="str">
        <f t="shared" si="38"/>
        <v>Low</v>
      </c>
      <c r="AD614" s="76">
        <v>46252</v>
      </c>
      <c r="AE614" s="75">
        <f>Unique_Data[[#This Row],[Severity (S)]]</f>
        <v>6</v>
      </c>
      <c r="AF614" s="75" cm="1">
        <f t="array" ref="AF6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14" s="75" cm="1">
        <f t="array" ref="AG6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14" s="75">
        <f t="shared" si="39"/>
        <v>6</v>
      </c>
      <c r="AI614" s="77" t="str" cm="1">
        <f t="array" aca="1" ref="AI614" ca="1">_xlfn.IFS(ISBLANK(Unique_Data[[#This Row],[Updated Action]]),"Open",NOT(ISBLANK(Unique_Data[[#This Row],[Updated Action]])),"Finished",AND(NOT(ISBLANK(Unique_Data[[#This Row],[Updated Action]])),Unique_Data[[#This Row],[Due date]]&gt;=TODAY()),"In Progress",Unique_Data[[#This Row],[Due date]]&lt;TODAY(),"Overdue")</f>
        <v>Finished</v>
      </c>
      <c r="AJ614" s="33" t="s">
        <v>14769</v>
      </c>
    </row>
    <row r="615" spans="1:36">
      <c r="A615" s="11">
        <v>1300000395</v>
      </c>
      <c r="B615" s="11" t="s">
        <v>71</v>
      </c>
      <c r="C615" s="11" t="s">
        <v>16</v>
      </c>
      <c r="D615" s="12">
        <v>46242</v>
      </c>
      <c r="E615" s="11" t="s">
        <v>13</v>
      </c>
      <c r="F615"/>
      <c r="G615"/>
      <c r="H615" s="35" t="s">
        <v>495</v>
      </c>
      <c r="I615" s="71">
        <v>46242.642361111109</v>
      </c>
      <c r="J615" s="71">
        <v>46242.647916666669</v>
      </c>
      <c r="K615" s="11">
        <v>0.13</v>
      </c>
      <c r="L615" s="72">
        <v>46235</v>
      </c>
      <c r="M615" s="73">
        <f>_xlfn.ISOWEEKNUM(Unique_Data[[#This Row],[Created On]])</f>
        <v>32</v>
      </c>
      <c r="N615" s="73">
        <f>60*Unique_Data[[#This Row],[Downtime (hr.)]]</f>
        <v>7.8000000000000007</v>
      </c>
      <c r="O615" s="73" t="str" cm="1">
        <f t="array" ref="O615">_xlfn.LET(
    _xlpm.text, LOWER(H615),
    _xlpm.keywords, Table2[Keyword],
    _xlpm.score,
        _xlfn.BYROW(_xlpm.keywords,
            _xlfn.LAMBDA(_xlpm.k,
                SUM(--ISNUMBER(SEARCH(_xlfn.TEXTSPLIT(LOWER(_xlpm.k)," "), _xlpm.text)))
            )
        ),
    _xlpm.bestMatch, _xlfn.XMATCH(MAX(_xlpm.score), _xlpm.score),
    IF(MAX(_xlpm.score)=0, "Other", INDEX(_xlpm.keywords, _xlpm.bestMatch))
)</f>
        <v>Over Travel</v>
      </c>
      <c r="P615" s="73" t="str">
        <f>IFERROR(INDEX(Table11[Failure Mode],MATCH(O615,Table11[Keyword],0)),"General Failure Mode")</f>
        <v>Over Travel Limit / Motion Limit Exceeded</v>
      </c>
      <c r="Q615" s="74" t="str">
        <f>IFERROR(INDEX(Table12[Failure Effect],MATCH(P615,Table12[Failure Mode],0)),"Operational performance degradation and need for maintenance review.")</f>
        <v>Operational performance degradation and need for maintenance review.</v>
      </c>
      <c r="R615" s="73">
        <f>IFERROR(INDEX(Table13[Base Severity],MATCH(C615,Table13[Equipment Class],0)),6)</f>
        <v>8</v>
      </c>
      <c r="S615" s="73">
        <f>IFERROR(INDEX(Table2[Severity],MATCH(O615,Table2[Keyword],0)),0)</f>
        <v>4</v>
      </c>
      <c r="T615" s="73">
        <f>IFERROR(LOOKUP(N615,Table6[Minutes],Table6[Severity]),0)</f>
        <v>3</v>
      </c>
      <c r="U615" s="73">
        <f>MAX(ROUNDUP(AVERAGE(R615,T615),0),Unique_Data[[#This Row],[Keyword Severity]])</f>
        <v>6</v>
      </c>
      <c r="V615" s="73">
        <f>IFERROR(INDEX(Table5[Detectability],MATCH(O615,Table5[Keyword],0)),IFERROR(INDEX(Table13[Default Detectability],MATCH(C615,Table13[Equipment Class],0)),6))</f>
        <v>7</v>
      </c>
      <c r="W615" s="73">
        <f t="shared" si="36"/>
        <v>2</v>
      </c>
      <c r="X615" s="75">
        <f t="shared" si="37"/>
        <v>84</v>
      </c>
      <c r="Y615" s="74" t="str">
        <f>IFERROR(INDEX(Table10[Recommended Action],MATCH(O615,Table10[Keyword],0)),"Review failure &amp; perform RCA")</f>
        <v>Inspect and test limit switches and end stops; verify encoder calibration and control logic; reset faults and perform functional test.</v>
      </c>
      <c r="AA615" s="31" t="s">
        <v>14768</v>
      </c>
      <c r="AB615" s="31" t="s">
        <v>14769</v>
      </c>
      <c r="AC615" s="73" t="str">
        <f t="shared" si="38"/>
        <v>Low</v>
      </c>
      <c r="AD615" s="76">
        <v>46252</v>
      </c>
      <c r="AE615" s="75">
        <f>Unique_Data[[#This Row],[Severity (S)]]</f>
        <v>6</v>
      </c>
      <c r="AF615" s="75" cm="1">
        <f t="array" ref="AF6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615" s="75" cm="1">
        <f t="array" ref="AG6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15" s="75">
        <f t="shared" si="39"/>
        <v>30</v>
      </c>
      <c r="AI615" s="77" t="str" cm="1">
        <f t="array" aca="1" ref="AI615" ca="1">_xlfn.IFS(ISBLANK(Unique_Data[[#This Row],[Updated Action]]),"Open",NOT(ISBLANK(Unique_Data[[#This Row],[Updated Action]])),"Finished",AND(NOT(ISBLANK(Unique_Data[[#This Row],[Updated Action]])),Unique_Data[[#This Row],[Due date]]&gt;=TODAY()),"In Progress",Unique_Data[[#This Row],[Due date]]&lt;TODAY(),"Overdue")</f>
        <v>Finished</v>
      </c>
      <c r="AJ615" s="33"/>
    </row>
    <row r="616" spans="1:36">
      <c r="A616" s="11">
        <v>1300000396</v>
      </c>
      <c r="B616" s="11" t="s">
        <v>195</v>
      </c>
      <c r="C616" s="11" t="s">
        <v>16</v>
      </c>
      <c r="D616" s="12">
        <v>46242</v>
      </c>
      <c r="E616" s="11" t="s">
        <v>13</v>
      </c>
      <c r="F616"/>
      <c r="G616"/>
      <c r="H616" s="35" t="s">
        <v>496</v>
      </c>
      <c r="I616" s="71">
        <v>46242.648611111108</v>
      </c>
      <c r="J616" s="71">
        <v>46242.657638888886</v>
      </c>
      <c r="K616" s="11">
        <v>0.22</v>
      </c>
      <c r="L616" s="72">
        <v>46235</v>
      </c>
      <c r="M616" s="73">
        <f>_xlfn.ISOWEEKNUM(Unique_Data[[#This Row],[Created On]])</f>
        <v>32</v>
      </c>
      <c r="N616" s="73">
        <f>60*Unique_Data[[#This Row],[Downtime (hr.)]]</f>
        <v>13.2</v>
      </c>
      <c r="O616" s="73" t="str" cm="1">
        <f t="array" ref="O616">_xlfn.LET(
    _xlpm.text, LOWER(H616),
    _xlpm.keywords, Table2[Keyword],
    _xlpm.score,
        _xlfn.BYROW(_xlpm.keywords,
            _xlfn.LAMBDA(_xlpm.k,
                SUM(--ISNUMBER(SEARCH(_xlfn.TEXTSPLIT(LOWER(_xlpm.k)," "), _xlpm.text)))
            )
        ),
    _xlpm.bestMatch, _xlfn.XMATCH(MAX(_xlpm.score), _xlpm.score),
    IF(MAX(_xlpm.score)=0, "Other", INDEX(_xlpm.keywords, _xlpm.bestMatch))
)</f>
        <v>No Control</v>
      </c>
      <c r="P616" s="73" t="str">
        <f>IFERROR(INDEX(Table11[Failure Mode],MATCH(O616,Table11[Keyword],0)),"General Failure Mode")</f>
        <v>Control System Unavailable</v>
      </c>
      <c r="Q616" s="74" t="str">
        <f>IFERROR(INDEX(Table12[Failure Effect],MATCH(P616,Table12[Failure Mode],0)),"Operational performance degradation and need for maintenance review.")</f>
        <v>Loss of command response, unsafe operating condition, and immediate operational downtime.</v>
      </c>
      <c r="R616" s="73">
        <f>IFERROR(INDEX(Table13[Base Severity],MATCH(C616,Table13[Equipment Class],0)),6)</f>
        <v>8</v>
      </c>
      <c r="S616" s="73">
        <f>IFERROR(INDEX(Table2[Severity],MATCH(O616,Table2[Keyword],0)),0)</f>
        <v>6</v>
      </c>
      <c r="T616" s="73">
        <f>IFERROR(LOOKUP(N616,Table6[Minutes],Table6[Severity]),0)</f>
        <v>4</v>
      </c>
      <c r="U616" s="73">
        <f>MAX(ROUNDUP(AVERAGE(R616,T616),0),Unique_Data[[#This Row],[Keyword Severity]])</f>
        <v>6</v>
      </c>
      <c r="V616" s="73">
        <f>IFERROR(INDEX(Table5[Detectability],MATCH(O616,Table5[Keyword],0)),IFERROR(INDEX(Table13[Default Detectability],MATCH(C616,Table13[Equipment Class],0)),6))</f>
        <v>2</v>
      </c>
      <c r="W616" s="73">
        <f t="shared" si="36"/>
        <v>4</v>
      </c>
      <c r="X616" s="75">
        <f t="shared" si="37"/>
        <v>48</v>
      </c>
      <c r="Y616" s="74" t="str">
        <f>IFERROR(INDEX(Table10[Recommended Action],MATCH(O616,Table10[Keyword],0)),"Review failure &amp; perform RCA")</f>
        <v>Check control PLC, HMI comms, E-stop circuits; reload software if needed.</v>
      </c>
      <c r="AA616" s="31" t="s">
        <v>14770</v>
      </c>
      <c r="AB616" s="31" t="s">
        <v>14771</v>
      </c>
      <c r="AC616" s="73" t="str">
        <f t="shared" si="38"/>
        <v>Low</v>
      </c>
      <c r="AD616" s="76">
        <v>46252</v>
      </c>
      <c r="AE616" s="75">
        <f>Unique_Data[[#This Row],[Severity (S)]]</f>
        <v>6</v>
      </c>
      <c r="AF616" s="75" cm="1">
        <f t="array" ref="AF6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16" s="75" cm="1">
        <f t="array" ref="AG6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16" s="75">
        <f t="shared" si="39"/>
        <v>18</v>
      </c>
      <c r="AI616" s="77" t="str" cm="1">
        <f t="array" aca="1" ref="AI616" ca="1">_xlfn.IFS(ISBLANK(Unique_Data[[#This Row],[Updated Action]]),"Open",NOT(ISBLANK(Unique_Data[[#This Row],[Updated Action]])),"Finished",AND(NOT(ISBLANK(Unique_Data[[#This Row],[Updated Action]])),Unique_Data[[#This Row],[Due date]]&gt;=TODAY()),"In Progress",Unique_Data[[#This Row],[Due date]]&lt;TODAY(),"Overdue")</f>
        <v>Finished</v>
      </c>
      <c r="AJ616" s="33"/>
    </row>
    <row r="617" spans="1:36">
      <c r="A617" s="11">
        <v>1200000332</v>
      </c>
      <c r="B617" s="11" t="s">
        <v>79</v>
      </c>
      <c r="C617" s="11" t="s">
        <v>16</v>
      </c>
      <c r="D617" s="12">
        <v>46242</v>
      </c>
      <c r="E617" s="11" t="s">
        <v>69</v>
      </c>
      <c r="F617"/>
      <c r="G617"/>
      <c r="H617" s="35" t="s">
        <v>497</v>
      </c>
      <c r="I617" s="71">
        <v>46242.720833333333</v>
      </c>
      <c r="J617" s="71">
        <v>46242.727083333331</v>
      </c>
      <c r="K617" s="11">
        <v>0.15</v>
      </c>
      <c r="L617" s="72">
        <v>46235</v>
      </c>
      <c r="M617" s="73">
        <f>_xlfn.ISOWEEKNUM(Unique_Data[[#This Row],[Created On]])</f>
        <v>32</v>
      </c>
      <c r="N617" s="73">
        <f>60*Unique_Data[[#This Row],[Downtime (hr.)]]</f>
        <v>9</v>
      </c>
      <c r="O617" s="73" t="str" cm="1">
        <f t="array" ref="O617">_xlfn.LET(
    _xlpm.text, LOWER(H617),
    _xlpm.keywords, Table2[Keyword],
    _xlpm.score,
        _xlfn.BYROW(_xlpm.keywords,
            _xlfn.LAMBDA(_xlpm.k,
                SUM(--ISNUMBER(SEARCH(_xlfn.TEXTSPLIT(LOWER(_xlpm.k)," "), _xlpm.text)))
            )
        ),
    _xlpm.bestMatch, _xlfn.XMATCH(MAX(_xlpm.score), _xlpm.score),
    IF(MAX(_xlpm.score)=0, "Other", INDEX(_xlpm.keywords, _xlpm.bestMatch))
)</f>
        <v>Other</v>
      </c>
      <c r="P617" s="73" t="str">
        <f>IFERROR(INDEX(Table11[Failure Mode],MATCH(O617,Table11[Keyword],0)),"General Failure Mode")</f>
        <v>General Failure Mode</v>
      </c>
      <c r="Q617" s="74" t="str">
        <f>IFERROR(INDEX(Table12[Failure Effect],MATCH(P617,Table12[Failure Mode],0)),"Operational performance degradation and need for maintenance review.")</f>
        <v>Operational performance degradation and need for maintenance review.</v>
      </c>
      <c r="R617" s="73">
        <f>IFERROR(INDEX(Table13[Base Severity],MATCH(C617,Table13[Equipment Class],0)),6)</f>
        <v>8</v>
      </c>
      <c r="S617" s="73">
        <f>IFERROR(INDEX(Table2[Severity],MATCH(O617,Table2[Keyword],0)),0)</f>
        <v>0</v>
      </c>
      <c r="T617" s="73">
        <f>IFERROR(LOOKUP(N617,Table6[Minutes],Table6[Severity]),0)</f>
        <v>3</v>
      </c>
      <c r="U617" s="73">
        <f>MAX(ROUNDUP(AVERAGE(R617,T617),0),Unique_Data[[#This Row],[Keyword Severity]])</f>
        <v>6</v>
      </c>
      <c r="V617" s="73">
        <f>IFERROR(INDEX(Table5[Detectability],MATCH(O617,Table5[Keyword],0)),IFERROR(INDEX(Table13[Default Detectability],MATCH(C617,Table13[Equipment Class],0)),6))</f>
        <v>5</v>
      </c>
      <c r="W617" s="73">
        <f t="shared" si="36"/>
        <v>5</v>
      </c>
      <c r="X617" s="75">
        <f t="shared" si="37"/>
        <v>150</v>
      </c>
      <c r="Y617" s="74" t="str">
        <f>IFERROR(INDEX(Table10[Recommended Action],MATCH(O617,Table10[Keyword],0)),"Review failure &amp; perform RCA")</f>
        <v>Review failure &amp; perform RCA</v>
      </c>
      <c r="AA617" s="31" t="s">
        <v>14772</v>
      </c>
      <c r="AB617" s="31" t="s">
        <v>14773</v>
      </c>
      <c r="AC617" s="73" t="str">
        <f t="shared" si="38"/>
        <v>Medium</v>
      </c>
      <c r="AD617" s="76">
        <v>46252</v>
      </c>
      <c r="AE617" s="75">
        <f>Unique_Data[[#This Row],[Severity (S)]]</f>
        <v>6</v>
      </c>
      <c r="AF617" s="75" cm="1">
        <f t="array" ref="AF6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17" s="75" cm="1">
        <f t="array" ref="AG6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17" s="75">
        <f t="shared" si="39"/>
        <v>36</v>
      </c>
      <c r="AI617" s="77" t="str" cm="1">
        <f t="array" aca="1" ref="AI617" ca="1">_xlfn.IFS(ISBLANK(Unique_Data[[#This Row],[Updated Action]]),"Open",NOT(ISBLANK(Unique_Data[[#This Row],[Updated Action]])),"Finished",AND(NOT(ISBLANK(Unique_Data[[#This Row],[Updated Action]])),Unique_Data[[#This Row],[Due date]]&gt;=TODAY()),"In Progress",Unique_Data[[#This Row],[Due date]]&lt;TODAY(),"Overdue")</f>
        <v>Finished</v>
      </c>
      <c r="AJ617" s="33"/>
    </row>
    <row r="618" spans="1:36">
      <c r="A618" s="11">
        <v>1200000333</v>
      </c>
      <c r="B618" s="11" t="s">
        <v>106</v>
      </c>
      <c r="C618" s="11" t="s">
        <v>16</v>
      </c>
      <c r="D618" s="12">
        <v>46243</v>
      </c>
      <c r="E618" s="11" t="s">
        <v>69</v>
      </c>
      <c r="F618"/>
      <c r="G618"/>
      <c r="H618" s="35" t="s">
        <v>462</v>
      </c>
      <c r="I618" s="71">
        <v>46242.894444444442</v>
      </c>
      <c r="J618" s="71">
        <v>46242.899305555555</v>
      </c>
      <c r="K618" s="11">
        <v>0.12</v>
      </c>
      <c r="L618" s="72">
        <v>46235</v>
      </c>
      <c r="M618" s="73">
        <f>_xlfn.ISOWEEKNUM(Unique_Data[[#This Row],[Created On]])</f>
        <v>32</v>
      </c>
      <c r="N618" s="73">
        <f>60*Unique_Data[[#This Row],[Downtime (hr.)]]</f>
        <v>7.1999999999999993</v>
      </c>
      <c r="O618" s="73" t="str" cm="1">
        <f t="array" ref="O618">_xlfn.LET(
    _xlpm.text, LOWER(H618),
    _xlpm.keywords, Table2[Keyword],
    _xlpm.score,
        _xlfn.BYROW(_xlpm.keywords,
            _xlfn.LAMBDA(_xlpm.k,
                SUM(--ISNUMBER(SEARCH(_xlfn.TEXTSPLIT(LOWER(_xlpm.k)," "), _xlpm.text)))
            )
        ),
    _xlpm.bestMatch, _xlfn.XMATCH(MAX(_xlpm.score), _xlpm.score),
    IF(MAX(_xlpm.score)=0, "Other", INDEX(_xlpm.keywords, _xlpm.bestMatch))
)</f>
        <v>No Control</v>
      </c>
      <c r="P618" s="73" t="str">
        <f>IFERROR(INDEX(Table11[Failure Mode],MATCH(O618,Table11[Keyword],0)),"General Failure Mode")</f>
        <v>Control System Unavailable</v>
      </c>
      <c r="Q618" s="74" t="str">
        <f>IFERROR(INDEX(Table12[Failure Effect],MATCH(P618,Table12[Failure Mode],0)),"Operational performance degradation and need for maintenance review.")</f>
        <v>Loss of command response, unsafe operating condition, and immediate operational downtime.</v>
      </c>
      <c r="R618" s="73">
        <f>IFERROR(INDEX(Table13[Base Severity],MATCH(C618,Table13[Equipment Class],0)),6)</f>
        <v>8</v>
      </c>
      <c r="S618" s="73">
        <f>IFERROR(INDEX(Table2[Severity],MATCH(O618,Table2[Keyword],0)),0)</f>
        <v>6</v>
      </c>
      <c r="T618" s="73">
        <f>IFERROR(LOOKUP(N618,Table6[Minutes],Table6[Severity]),0)</f>
        <v>3</v>
      </c>
      <c r="U618" s="73">
        <f>MAX(ROUNDUP(AVERAGE(R618,T618),0),Unique_Data[[#This Row],[Keyword Severity]])</f>
        <v>6</v>
      </c>
      <c r="V618" s="73">
        <f>IFERROR(INDEX(Table5[Detectability],MATCH(O618,Table5[Keyword],0)),IFERROR(INDEX(Table13[Default Detectability],MATCH(C618,Table13[Equipment Class],0)),6))</f>
        <v>2</v>
      </c>
      <c r="W618" s="73">
        <f t="shared" si="36"/>
        <v>5</v>
      </c>
      <c r="X618" s="75">
        <f t="shared" si="37"/>
        <v>60</v>
      </c>
      <c r="Y618" s="74" t="str">
        <f>IFERROR(INDEX(Table10[Recommended Action],MATCH(O618,Table10[Keyword],0)),"Review failure &amp; perform RCA")</f>
        <v>Check control PLC, HMI comms, E-stop circuits; reload software if needed.</v>
      </c>
      <c r="AA618" s="31" t="s">
        <v>14767</v>
      </c>
      <c r="AB618" s="31" t="s">
        <v>14354</v>
      </c>
      <c r="AC618" s="73" t="str">
        <f t="shared" si="38"/>
        <v>Low</v>
      </c>
      <c r="AD618" s="76">
        <v>46252</v>
      </c>
      <c r="AE618" s="75">
        <f>Unique_Data[[#This Row],[Severity (S)]]</f>
        <v>6</v>
      </c>
      <c r="AF618" s="75" cm="1">
        <f t="array" ref="AF6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18" s="75" cm="1">
        <f t="array" ref="AG6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18" s="75">
        <f t="shared" si="39"/>
        <v>24</v>
      </c>
      <c r="AI618" s="77" t="str" cm="1">
        <f t="array" aca="1" ref="AI618" ca="1">_xlfn.IFS(ISBLANK(Unique_Data[[#This Row],[Updated Action]]),"Open",NOT(ISBLANK(Unique_Data[[#This Row],[Updated Action]])),"Finished",AND(NOT(ISBLANK(Unique_Data[[#This Row],[Updated Action]])),Unique_Data[[#This Row],[Due date]]&gt;=TODAY()),"In Progress",Unique_Data[[#This Row],[Due date]]&lt;TODAY(),"Overdue")</f>
        <v>Finished</v>
      </c>
      <c r="AJ618" s="33"/>
    </row>
    <row r="619" spans="1:36">
      <c r="A619" s="11">
        <v>1300000398</v>
      </c>
      <c r="B619" s="11" t="s">
        <v>79</v>
      </c>
      <c r="C619" s="11" t="s">
        <v>16</v>
      </c>
      <c r="D619" s="12">
        <v>46243</v>
      </c>
      <c r="E619" s="11" t="s">
        <v>13</v>
      </c>
      <c r="F619"/>
      <c r="G619"/>
      <c r="H619" s="35" t="s">
        <v>337</v>
      </c>
      <c r="I619" s="71">
        <v>46242.993055555555</v>
      </c>
      <c r="J619" s="71">
        <v>46243.018750000003</v>
      </c>
      <c r="K619" s="11">
        <v>0.62</v>
      </c>
      <c r="L619" s="72">
        <v>46235</v>
      </c>
      <c r="M619" s="73">
        <f>_xlfn.ISOWEEKNUM(Unique_Data[[#This Row],[Created On]])</f>
        <v>32</v>
      </c>
      <c r="N619" s="73">
        <f>60*Unique_Data[[#This Row],[Downtime (hr.)]]</f>
        <v>37.200000000000003</v>
      </c>
      <c r="O619" s="73" t="str" cm="1">
        <f t="array" ref="O619">_xlfn.LET(
    _xlpm.text, LOWER(H619),
    _xlpm.keywords, Table2[Keyword],
    _xlpm.score,
        _xlfn.BYROW(_xlpm.keywords,
            _xlfn.LAMBDA(_xlpm.k,
                SUM(--ISNUMBER(SEARCH(_xlfn.TEXTSPLIT(LOWER(_xlpm.k)," "), _xlpm.text)))
            )
        ),
    _xlpm.bestMatch, _xlfn.XMATCH(MAX(_xlpm.score), _xlpm.score),
    IF(MAX(_xlpm.score)=0, "Other", INDEX(_xlpm.keywords, _xlpm.bestMatch))
)</f>
        <v>No Trolley</v>
      </c>
      <c r="P619" s="73" t="str">
        <f>IFERROR(INDEX(Table11[Failure Mode],MATCH(O619,Table11[Keyword],0)),"General Failure Mode")</f>
        <v>Trolley Motion Failure</v>
      </c>
      <c r="Q619" s="74" t="str">
        <f>IFERROR(INDEX(Table12[Failure Effect],MATCH(P619,Table12[Failure Mode],0)),"Operational performance degradation and need for maintenance review.")</f>
        <v>Inability to position spreader correctly, cycle interruption, and handling delay.</v>
      </c>
      <c r="R619" s="73">
        <f>IFERROR(INDEX(Table13[Base Severity],MATCH(C619,Table13[Equipment Class],0)),6)</f>
        <v>8</v>
      </c>
      <c r="S619" s="73">
        <f>IFERROR(INDEX(Table2[Severity],MATCH(O619,Table2[Keyword],0)),0)</f>
        <v>6</v>
      </c>
      <c r="T619" s="73">
        <f>IFERROR(LOOKUP(N619,Table6[Minutes],Table6[Severity]),0)</f>
        <v>5</v>
      </c>
      <c r="U619" s="73">
        <f>MAX(ROUNDUP(AVERAGE(R619,T619),0),Unique_Data[[#This Row],[Keyword Severity]])</f>
        <v>7</v>
      </c>
      <c r="V619" s="73">
        <f>IFERROR(INDEX(Table5[Detectability],MATCH(O619,Table5[Keyword],0)),IFERROR(INDEX(Table13[Default Detectability],MATCH(C619,Table13[Equipment Class],0)),6))</f>
        <v>3</v>
      </c>
      <c r="W619" s="73">
        <f t="shared" si="36"/>
        <v>5</v>
      </c>
      <c r="X619" s="75">
        <f t="shared" si="37"/>
        <v>105</v>
      </c>
      <c r="Y619" s="74" t="str">
        <f>IFERROR(INDEX(Table10[Recommended Action],MATCH(O619,Table10[Keyword],0)),"Review failure &amp; perform RCA")</f>
        <v>Inspect trolley drives, cable reels and limit switches; test trolley inverter.</v>
      </c>
      <c r="AA619" s="31" t="s">
        <v>14765</v>
      </c>
      <c r="AB619" s="31" t="s">
        <v>14766</v>
      </c>
      <c r="AC619" s="73" t="str">
        <f t="shared" si="38"/>
        <v>Medium</v>
      </c>
      <c r="AD619" s="76">
        <v>46252</v>
      </c>
      <c r="AE619" s="75">
        <f>Unique_Data[[#This Row],[Severity (S)]]</f>
        <v>7</v>
      </c>
      <c r="AF619" s="75" cm="1">
        <f t="array" ref="AF6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19" s="75" cm="1">
        <f t="array" ref="AG6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19" s="75">
        <f t="shared" si="39"/>
        <v>56</v>
      </c>
      <c r="AI619" s="77" t="str" cm="1">
        <f t="array" aca="1" ref="AI619" ca="1">_xlfn.IFS(ISBLANK(Unique_Data[[#This Row],[Updated Action]]),"Open",NOT(ISBLANK(Unique_Data[[#This Row],[Updated Action]])),"Finished",AND(NOT(ISBLANK(Unique_Data[[#This Row],[Updated Action]])),Unique_Data[[#This Row],[Due date]]&gt;=TODAY()),"In Progress",Unique_Data[[#This Row],[Due date]]&lt;TODAY(),"Overdue")</f>
        <v>Finished</v>
      </c>
      <c r="AJ619" s="33"/>
    </row>
    <row r="620" spans="1:36">
      <c r="A620" s="11">
        <v>1300000399</v>
      </c>
      <c r="B620" s="11" t="s">
        <v>61</v>
      </c>
      <c r="C620" s="11" t="s">
        <v>12</v>
      </c>
      <c r="D620" s="12">
        <v>46243</v>
      </c>
      <c r="E620" s="11" t="s">
        <v>13</v>
      </c>
      <c r="F620"/>
      <c r="G620"/>
      <c r="H620" s="35" t="s">
        <v>129</v>
      </c>
      <c r="I620" s="71">
        <v>46243.138194444444</v>
      </c>
      <c r="J620" s="71">
        <v>46243.142361111109</v>
      </c>
      <c r="K620" s="11">
        <v>0.1</v>
      </c>
      <c r="L620" s="72">
        <v>46235</v>
      </c>
      <c r="M620" s="73">
        <f>_xlfn.ISOWEEKNUM(Unique_Data[[#This Row],[Created On]])</f>
        <v>32</v>
      </c>
      <c r="N620" s="73">
        <f>60*Unique_Data[[#This Row],[Downtime (hr.)]]</f>
        <v>6</v>
      </c>
      <c r="O620" s="73" t="str" cm="1">
        <f t="array" ref="O620">_xlfn.LET(
    _xlpm.text, LOWER(H620),
    _xlpm.keywords, Table2[Keyword],
    _xlpm.score,
        _xlfn.BYROW(_xlpm.keywords,
            _xlfn.LAMBDA(_xlpm.k,
                SUM(--ISNUMBER(SEARCH(_xlfn.TEXTSPLIT(LOWER(_xlpm.k)," "), _xlpm.text)))
            )
        ),
    _xlpm.bestMatch, _xlfn.XMATCH(MAX(_xlpm.score), _xlpm.score),
    IF(MAX(_xlpm.score)=0, "Other", INDEX(_xlpm.keywords, _xlpm.bestMatch))
)</f>
        <v>No Hoist</v>
      </c>
      <c r="P620" s="73" t="str">
        <f>IFERROR(INDEX(Table11[Failure Mode],MATCH(O620,Table11[Keyword],0)),"General Failure Mode")</f>
        <v>Hoist Motion Failure</v>
      </c>
      <c r="Q620" s="74" t="str">
        <f>IFERROR(INDEX(Table12[Failure Effect],MATCH(P620,Table12[Failure Mode],0)),"Operational performance degradation and need for maintenance review.")</f>
        <v>Unable to lift/lower load, container handling interruption, and berth or yard productivity loss.</v>
      </c>
      <c r="R620" s="73">
        <f>IFERROR(INDEX(Table13[Base Severity],MATCH(C620,Table13[Equipment Class],0)),6)</f>
        <v>9</v>
      </c>
      <c r="S620" s="73">
        <f>IFERROR(INDEX(Table2[Severity],MATCH(O620,Table2[Keyword],0)),0)</f>
        <v>6</v>
      </c>
      <c r="T620" s="73">
        <f>IFERROR(LOOKUP(N620,Table6[Minutes],Table6[Severity]),0)</f>
        <v>3</v>
      </c>
      <c r="U620" s="73">
        <f>MAX(ROUNDUP(AVERAGE(R620,T620),0),Unique_Data[[#This Row],[Keyword Severity]])</f>
        <v>6</v>
      </c>
      <c r="V620" s="73">
        <f>IFERROR(INDEX(Table5[Detectability],MATCH(O620,Table5[Keyword],0)),IFERROR(INDEX(Table13[Default Detectability],MATCH(C620,Table13[Equipment Class],0)),6))</f>
        <v>3</v>
      </c>
      <c r="W620" s="73">
        <f t="shared" si="36"/>
        <v>9</v>
      </c>
      <c r="X620" s="75">
        <f t="shared" si="37"/>
        <v>162</v>
      </c>
      <c r="Y620" s="74" t="str">
        <f>IFERROR(INDEX(Table10[Recommended Action],MATCH(O620,Table10[Keyword],0)),"Review failure &amp; perform RCA")</f>
        <v>Check hoist brakes, over-travel limit switches, inverter alarms, motor and encoder.</v>
      </c>
      <c r="AA620" s="31" t="s">
        <v>14767</v>
      </c>
      <c r="AB620" s="31" t="s">
        <v>14354</v>
      </c>
      <c r="AC620" s="73" t="str">
        <f t="shared" si="38"/>
        <v>Medium</v>
      </c>
      <c r="AD620" s="76">
        <v>46252</v>
      </c>
      <c r="AE620" s="75">
        <f>Unique_Data[[#This Row],[Severity (S)]]</f>
        <v>6</v>
      </c>
      <c r="AF620" s="75" cm="1">
        <f t="array" ref="AF6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20" s="75" cm="1">
        <f t="array" ref="AG6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620" s="75">
        <f t="shared" si="39"/>
        <v>96</v>
      </c>
      <c r="AI620" s="77" t="str" cm="1">
        <f t="array" aca="1" ref="AI620" ca="1">_xlfn.IFS(ISBLANK(Unique_Data[[#This Row],[Updated Action]]),"Open",NOT(ISBLANK(Unique_Data[[#This Row],[Updated Action]])),"Finished",AND(NOT(ISBLANK(Unique_Data[[#This Row],[Updated Action]])),Unique_Data[[#This Row],[Due date]]&gt;=TODAY()),"In Progress",Unique_Data[[#This Row],[Due date]]&lt;TODAY(),"Overdue")</f>
        <v>Finished</v>
      </c>
      <c r="AJ620" s="33"/>
    </row>
    <row r="621" spans="1:36">
      <c r="A621" s="11">
        <v>1200000334</v>
      </c>
      <c r="B621" s="11" t="s">
        <v>93</v>
      </c>
      <c r="C621" s="11" t="s">
        <v>16</v>
      </c>
      <c r="D621" s="12">
        <v>46243</v>
      </c>
      <c r="E621" s="11" t="s">
        <v>69</v>
      </c>
      <c r="F621"/>
      <c r="G621"/>
      <c r="H621" s="35" t="s">
        <v>498</v>
      </c>
      <c r="I621" s="71">
        <v>46243.39166666667</v>
      </c>
      <c r="J621" s="71">
        <v>46243.396527777775</v>
      </c>
      <c r="K621" s="11">
        <v>0.12</v>
      </c>
      <c r="L621" s="72">
        <v>46235</v>
      </c>
      <c r="M621" s="73">
        <f>_xlfn.ISOWEEKNUM(Unique_Data[[#This Row],[Created On]])</f>
        <v>32</v>
      </c>
      <c r="N621" s="73">
        <f>60*Unique_Data[[#This Row],[Downtime (hr.)]]</f>
        <v>7.1999999999999993</v>
      </c>
      <c r="O621" s="73" t="str" cm="1">
        <f t="array" ref="O621">_xlfn.LET(
    _xlpm.text, LOWER(H621),
    _xlpm.keywords, Table2[Keyword],
    _xlpm.score,
        _xlfn.BYROW(_xlpm.keywords,
            _xlfn.LAMBDA(_xlpm.k,
                SUM(--ISNUMBER(SEARCH(_xlfn.TEXTSPLIT(LOWER(_xlpm.k)," "), _xlpm.text)))
            )
        ),
    _xlpm.bestMatch, _xlfn.XMATCH(MAX(_xlpm.score), _xlpm.score),
    IF(MAX(_xlpm.score)=0, "Other", INDEX(_xlpm.keywords, _xlpm.bestMatch))
)</f>
        <v>No Control</v>
      </c>
      <c r="P621" s="73" t="str">
        <f>IFERROR(INDEX(Table11[Failure Mode],MATCH(O621,Table11[Keyword],0)),"General Failure Mode")</f>
        <v>Control System Unavailable</v>
      </c>
      <c r="Q621" s="74" t="str">
        <f>IFERROR(INDEX(Table12[Failure Effect],MATCH(P621,Table12[Failure Mode],0)),"Operational performance degradation and need for maintenance review.")</f>
        <v>Loss of command response, unsafe operating condition, and immediate operational downtime.</v>
      </c>
      <c r="R621" s="73">
        <f>IFERROR(INDEX(Table13[Base Severity],MATCH(C621,Table13[Equipment Class],0)),6)</f>
        <v>8</v>
      </c>
      <c r="S621" s="73">
        <f>IFERROR(INDEX(Table2[Severity],MATCH(O621,Table2[Keyword],0)),0)</f>
        <v>6</v>
      </c>
      <c r="T621" s="73">
        <f>IFERROR(LOOKUP(N621,Table6[Minutes],Table6[Severity]),0)</f>
        <v>3</v>
      </c>
      <c r="U621" s="73">
        <f>MAX(ROUNDUP(AVERAGE(R621,T621),0),Unique_Data[[#This Row],[Keyword Severity]])</f>
        <v>6</v>
      </c>
      <c r="V621" s="73">
        <f>IFERROR(INDEX(Table5[Detectability],MATCH(O621,Table5[Keyword],0)),IFERROR(INDEX(Table13[Default Detectability],MATCH(C621,Table13[Equipment Class],0)),6))</f>
        <v>2</v>
      </c>
      <c r="W621" s="73">
        <f t="shared" si="36"/>
        <v>6</v>
      </c>
      <c r="X621" s="75">
        <f t="shared" si="37"/>
        <v>72</v>
      </c>
      <c r="Y621" s="74" t="str">
        <f>IFERROR(INDEX(Table10[Recommended Action],MATCH(O621,Table10[Keyword],0)),"Review failure &amp; perform RCA")</f>
        <v>Check control PLC, HMI comms, E-stop circuits; reload software if needed.</v>
      </c>
      <c r="AA621" s="31" t="s">
        <v>14774</v>
      </c>
      <c r="AB621" s="31" t="s">
        <v>14775</v>
      </c>
      <c r="AC621" s="73" t="str">
        <f t="shared" si="38"/>
        <v>Low</v>
      </c>
      <c r="AD621" s="76">
        <v>46252</v>
      </c>
      <c r="AE621" s="75">
        <f>Unique_Data[[#This Row],[Severity (S)]]</f>
        <v>6</v>
      </c>
      <c r="AF621" s="75" cm="1">
        <f t="array" ref="AF6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21" s="75" cm="1">
        <f t="array" ref="AG6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621" s="75">
        <f t="shared" si="39"/>
        <v>72</v>
      </c>
      <c r="AI621" s="77" t="str" cm="1">
        <f t="array" aca="1" ref="AI621" ca="1">_xlfn.IFS(ISBLANK(Unique_Data[[#This Row],[Updated Action]]),"Open",NOT(ISBLANK(Unique_Data[[#This Row],[Updated Action]])),"Finished",AND(NOT(ISBLANK(Unique_Data[[#This Row],[Updated Action]])),Unique_Data[[#This Row],[Due date]]&gt;=TODAY()),"In Progress",Unique_Data[[#This Row],[Due date]]&lt;TODAY(),"Overdue")</f>
        <v>Finished</v>
      </c>
      <c r="AJ621" s="33"/>
    </row>
    <row r="622" spans="1:36">
      <c r="A622" s="11">
        <v>1200000335</v>
      </c>
      <c r="B622" s="11" t="s">
        <v>114</v>
      </c>
      <c r="C622" s="11" t="s">
        <v>16</v>
      </c>
      <c r="D622" s="12">
        <v>46243</v>
      </c>
      <c r="E622" s="11" t="s">
        <v>69</v>
      </c>
      <c r="F622"/>
      <c r="G622"/>
      <c r="H622" s="35" t="s">
        <v>499</v>
      </c>
      <c r="I622" s="71">
        <v>46243.703472222223</v>
      </c>
      <c r="J622" s="71">
        <v>46243.705555555556</v>
      </c>
      <c r="K622" s="11">
        <v>0.05</v>
      </c>
      <c r="L622" s="72">
        <v>46235</v>
      </c>
      <c r="M622" s="73">
        <f>_xlfn.ISOWEEKNUM(Unique_Data[[#This Row],[Created On]])</f>
        <v>32</v>
      </c>
      <c r="N622" s="73">
        <f>60*Unique_Data[[#This Row],[Downtime (hr.)]]</f>
        <v>3</v>
      </c>
      <c r="O622" s="73" t="str" cm="1">
        <f t="array" ref="O622">_xlfn.LET(
    _xlpm.text, LOWER(H622),
    _xlpm.keywords, Table2[Keyword],
    _xlpm.score,
        _xlfn.BYROW(_xlpm.keywords,
            _xlfn.LAMBDA(_xlpm.k,
                SUM(--ISNUMBER(SEARCH(_xlfn.TEXTSPLIT(LOWER(_xlpm.k)," "), _xlpm.text)))
            )
        ),
    _xlpm.bestMatch, _xlfn.XMATCH(MAX(_xlpm.score), _xlpm.score),
    IF(MAX(_xlpm.score)=0, "Other", INDEX(_xlpm.keywords, _xlpm.bestMatch))
)</f>
        <v>Power Cut</v>
      </c>
      <c r="P622" s="73" t="str">
        <f>IFERROR(INDEX(Table11[Failure Mode],MATCH(O622,Table11[Keyword],0)),"General Failure Mode")</f>
        <v>Power Supply Interruption</v>
      </c>
      <c r="Q622" s="74" t="str">
        <f>IFERROR(INDEX(Table12[Failure Effect],MATCH(P622,Table12[Failure Mode],0)),"Operational performance degradation and need for maintenance review.")</f>
        <v>Complete equipment stoppage, loss of production, and potential reset/restart delays.</v>
      </c>
      <c r="R622" s="73">
        <f>IFERROR(INDEX(Table13[Base Severity],MATCH(C622,Table13[Equipment Class],0)),6)</f>
        <v>8</v>
      </c>
      <c r="S622" s="73">
        <f>IFERROR(INDEX(Table2[Severity],MATCH(O622,Table2[Keyword],0)),0)</f>
        <v>9</v>
      </c>
      <c r="T622" s="73">
        <f>IFERROR(LOOKUP(N622,Table6[Minutes],Table6[Severity]),0)</f>
        <v>3</v>
      </c>
      <c r="U622" s="73">
        <f>MAX(ROUNDUP(AVERAGE(R622,T622),0),Unique_Data[[#This Row],[Keyword Severity]])</f>
        <v>9</v>
      </c>
      <c r="V622" s="73">
        <f>IFERROR(INDEX(Table5[Detectability],MATCH(O622,Table5[Keyword],0)),IFERROR(INDEX(Table13[Default Detectability],MATCH(C622,Table13[Equipment Class],0)),6))</f>
        <v>7</v>
      </c>
      <c r="W622" s="73">
        <f t="shared" si="36"/>
        <v>1</v>
      </c>
      <c r="X622" s="75">
        <f t="shared" si="37"/>
        <v>63</v>
      </c>
      <c r="Y622" s="74" t="str">
        <f>IFERROR(INDEX(Table10[Recommended Action],MATCH(O622,Table10[Keyword],0)),"Review failure &amp; perform RCA")</f>
        <v>Check substation logs, verify supply and UPS; implement auto-recovery and alarm escalation.</v>
      </c>
      <c r="AA622" s="31" t="s">
        <v>14353</v>
      </c>
      <c r="AB622" s="31" t="s">
        <v>14776</v>
      </c>
      <c r="AC622" s="73" t="str">
        <f t="shared" si="38"/>
        <v>Low</v>
      </c>
      <c r="AD622" s="76">
        <v>46252</v>
      </c>
      <c r="AE622" s="75">
        <f>Unique_Data[[#This Row],[Severity (S)]]</f>
        <v>9</v>
      </c>
      <c r="AF622" s="75" cm="1">
        <f t="array" ref="AF6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622" s="75" cm="1">
        <f t="array" ref="AG6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22" s="75">
        <f t="shared" si="39"/>
        <v>54</v>
      </c>
      <c r="AI622" s="77" t="str" cm="1">
        <f t="array" aca="1" ref="AI622" ca="1">_xlfn.IFS(ISBLANK(Unique_Data[[#This Row],[Updated Action]]),"Open",NOT(ISBLANK(Unique_Data[[#This Row],[Updated Action]])),"Finished",AND(NOT(ISBLANK(Unique_Data[[#This Row],[Updated Action]])),Unique_Data[[#This Row],[Due date]]&gt;=TODAY()),"In Progress",Unique_Data[[#This Row],[Due date]]&lt;TODAY(),"Overdue")</f>
        <v>Finished</v>
      </c>
      <c r="AJ622" s="33"/>
    </row>
    <row r="623" spans="1:36">
      <c r="A623" s="11">
        <v>1200000336</v>
      </c>
      <c r="B623" s="11" t="s">
        <v>132</v>
      </c>
      <c r="C623" s="11" t="s">
        <v>16</v>
      </c>
      <c r="D623" s="12">
        <v>46243</v>
      </c>
      <c r="E623" s="11" t="s">
        <v>69</v>
      </c>
      <c r="F623"/>
      <c r="G623"/>
      <c r="H623" s="35" t="s">
        <v>499</v>
      </c>
      <c r="I623" s="71">
        <v>46243.701388888891</v>
      </c>
      <c r="J623" s="71">
        <v>46243.705555555556</v>
      </c>
      <c r="K623" s="11">
        <v>0.1</v>
      </c>
      <c r="L623" s="72">
        <v>46235</v>
      </c>
      <c r="M623" s="73">
        <f>_xlfn.ISOWEEKNUM(Unique_Data[[#This Row],[Created On]])</f>
        <v>32</v>
      </c>
      <c r="N623" s="73">
        <f>60*Unique_Data[[#This Row],[Downtime (hr.)]]</f>
        <v>6</v>
      </c>
      <c r="O623" s="73" t="str" cm="1">
        <f t="array" ref="O623">_xlfn.LET(
    _xlpm.text, LOWER(H623),
    _xlpm.keywords, Table2[Keyword],
    _xlpm.score,
        _xlfn.BYROW(_xlpm.keywords,
            _xlfn.LAMBDA(_xlpm.k,
                SUM(--ISNUMBER(SEARCH(_xlfn.TEXTSPLIT(LOWER(_xlpm.k)," "), _xlpm.text)))
            )
        ),
    _xlpm.bestMatch, _xlfn.XMATCH(MAX(_xlpm.score), _xlpm.score),
    IF(MAX(_xlpm.score)=0, "Other", INDEX(_xlpm.keywords, _xlpm.bestMatch))
)</f>
        <v>Power Cut</v>
      </c>
      <c r="P623" s="73" t="str">
        <f>IFERROR(INDEX(Table11[Failure Mode],MATCH(O623,Table11[Keyword],0)),"General Failure Mode")</f>
        <v>Power Supply Interruption</v>
      </c>
      <c r="Q623" s="74" t="str">
        <f>IFERROR(INDEX(Table12[Failure Effect],MATCH(P623,Table12[Failure Mode],0)),"Operational performance degradation and need for maintenance review.")</f>
        <v>Complete equipment stoppage, loss of production, and potential reset/restart delays.</v>
      </c>
      <c r="R623" s="73">
        <f>IFERROR(INDEX(Table13[Base Severity],MATCH(C623,Table13[Equipment Class],0)),6)</f>
        <v>8</v>
      </c>
      <c r="S623" s="73">
        <f>IFERROR(INDEX(Table2[Severity],MATCH(O623,Table2[Keyword],0)),0)</f>
        <v>9</v>
      </c>
      <c r="T623" s="73">
        <f>IFERROR(LOOKUP(N623,Table6[Minutes],Table6[Severity]),0)</f>
        <v>3</v>
      </c>
      <c r="U623" s="73">
        <f>MAX(ROUNDUP(AVERAGE(R623,T623),0),Unique_Data[[#This Row],[Keyword Severity]])</f>
        <v>9</v>
      </c>
      <c r="V623" s="73">
        <f>IFERROR(INDEX(Table5[Detectability],MATCH(O623,Table5[Keyword],0)),IFERROR(INDEX(Table13[Default Detectability],MATCH(C623,Table13[Equipment Class],0)),6))</f>
        <v>7</v>
      </c>
      <c r="W623" s="73">
        <f t="shared" si="36"/>
        <v>1</v>
      </c>
      <c r="X623" s="75">
        <f t="shared" si="37"/>
        <v>63</v>
      </c>
      <c r="Y623" s="74" t="str">
        <f>IFERROR(INDEX(Table10[Recommended Action],MATCH(O623,Table10[Keyword],0)),"Review failure &amp; perform RCA")</f>
        <v>Check substation logs, verify supply and UPS; implement auto-recovery and alarm escalation.</v>
      </c>
      <c r="AA623" s="31" t="s">
        <v>14353</v>
      </c>
      <c r="AB623" s="31" t="s">
        <v>14776</v>
      </c>
      <c r="AC623" s="73" t="str">
        <f t="shared" si="38"/>
        <v>Low</v>
      </c>
      <c r="AD623" s="76">
        <v>46252</v>
      </c>
      <c r="AE623" s="75">
        <f>Unique_Data[[#This Row],[Severity (S)]]</f>
        <v>9</v>
      </c>
      <c r="AF623" s="75" cm="1">
        <f t="array" ref="AF6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623" s="75" cm="1">
        <f t="array" ref="AG6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23" s="75">
        <f t="shared" si="39"/>
        <v>54</v>
      </c>
      <c r="AI623" s="77" t="str" cm="1">
        <f t="array" aca="1" ref="AI623" ca="1">_xlfn.IFS(ISBLANK(Unique_Data[[#This Row],[Updated Action]]),"Open",NOT(ISBLANK(Unique_Data[[#This Row],[Updated Action]])),"Finished",AND(NOT(ISBLANK(Unique_Data[[#This Row],[Updated Action]])),Unique_Data[[#This Row],[Due date]]&gt;=TODAY()),"In Progress",Unique_Data[[#This Row],[Due date]]&lt;TODAY(),"Overdue")</f>
        <v>Finished</v>
      </c>
      <c r="AJ623" s="33"/>
    </row>
    <row r="624" spans="1:36">
      <c r="A624" s="11">
        <v>1200000337</v>
      </c>
      <c r="B624" s="11" t="s">
        <v>93</v>
      </c>
      <c r="C624" s="11" t="s">
        <v>16</v>
      </c>
      <c r="D624" s="12">
        <v>46244</v>
      </c>
      <c r="E624" s="11" t="s">
        <v>69</v>
      </c>
      <c r="F624"/>
      <c r="G624"/>
      <c r="H624" s="35" t="s">
        <v>446</v>
      </c>
      <c r="I624" s="71">
        <v>46244.12777777778</v>
      </c>
      <c r="J624" s="71">
        <v>46244.133333333331</v>
      </c>
      <c r="K624" s="11">
        <v>0.13</v>
      </c>
      <c r="L624" s="72">
        <v>46235</v>
      </c>
      <c r="M624" s="73">
        <f>_xlfn.ISOWEEKNUM(Unique_Data[[#This Row],[Created On]])</f>
        <v>33</v>
      </c>
      <c r="N624" s="73">
        <f>60*Unique_Data[[#This Row],[Downtime (hr.)]]</f>
        <v>7.8000000000000007</v>
      </c>
      <c r="O624" s="73" t="str" cm="1">
        <f t="array" ref="O624">_xlfn.LET(
    _xlpm.text, LOWER(H624),
    _xlpm.keywords, Table2[Keyword],
    _xlpm.score,
        _xlfn.BYROW(_xlpm.keywords,
            _xlfn.LAMBDA(_xlpm.k,
                SUM(--ISNUMBER(SEARCH(_xlfn.TEXTSPLIT(LOWER(_xlpm.k)," "), _xlpm.text)))
            )
        ),
    _xlpm.bestMatch, _xlfn.XMATCH(MAX(_xlpm.score), _xlpm.score),
    IF(MAX(_xlpm.score)=0, "Other", INDEX(_xlpm.keywords, _xlpm.bestMatch))
)</f>
        <v>Steering</v>
      </c>
      <c r="P624" s="73" t="str">
        <f>IFERROR(INDEX(Table11[Failure Mode],MATCH(O624,Table11[Keyword],0)),"General Failure Mode")</f>
        <v>Steering System Fault</v>
      </c>
      <c r="Q624" s="74" t="str">
        <f>IFERROR(INDEX(Table12[Failure Effect],MATCH(P624,Table12[Failure Mode],0)),"Operational performance degradation and need for maintenance review.")</f>
        <v>Poor maneuverability, travel misalignment, safety risk, and operational delay.</v>
      </c>
      <c r="R624" s="73">
        <f>IFERROR(INDEX(Table13[Base Severity],MATCH(C624,Table13[Equipment Class],0)),6)</f>
        <v>8</v>
      </c>
      <c r="S624" s="73">
        <f>IFERROR(INDEX(Table2[Severity],MATCH(O624,Table2[Keyword],0)),0)</f>
        <v>6</v>
      </c>
      <c r="T624" s="73">
        <f>IFERROR(LOOKUP(N624,Table6[Minutes],Table6[Severity]),0)</f>
        <v>3</v>
      </c>
      <c r="U624" s="73">
        <f>MAX(ROUNDUP(AVERAGE(R624,T624),0),Unique_Data[[#This Row],[Keyword Severity]])</f>
        <v>6</v>
      </c>
      <c r="V624" s="73">
        <f>IFERROR(INDEX(Table5[Detectability],MATCH(O624,Table5[Keyword],0)),IFERROR(INDEX(Table13[Default Detectability],MATCH(C624,Table13[Equipment Class],0)),6))</f>
        <v>2</v>
      </c>
      <c r="W624" s="73">
        <f t="shared" si="36"/>
        <v>1</v>
      </c>
      <c r="X624" s="75">
        <f t="shared" si="37"/>
        <v>12</v>
      </c>
      <c r="Y624" s="74" t="str">
        <f>IFERROR(INDEX(Table10[Recommended Action],MATCH(O624,Table10[Keyword],0)),"Review failure &amp; perform RCA")</f>
        <v>Calibrate auto-steering; inspect linkages/sensors; realign wheels.</v>
      </c>
      <c r="AA624" s="31" t="s">
        <v>14353</v>
      </c>
      <c r="AB624" s="31" t="s">
        <v>14759</v>
      </c>
      <c r="AC624" s="73" t="str">
        <f t="shared" si="38"/>
        <v>Low</v>
      </c>
      <c r="AD624" s="76">
        <v>46252</v>
      </c>
      <c r="AE624" s="75">
        <f>Unique_Data[[#This Row],[Severity (S)]]</f>
        <v>6</v>
      </c>
      <c r="AF624" s="75" cm="1">
        <f t="array" ref="AF6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24" s="75" cm="1">
        <f t="array" ref="AG6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24" s="75">
        <f t="shared" si="39"/>
        <v>6</v>
      </c>
      <c r="AI624" s="77" t="str" cm="1">
        <f t="array" aca="1" ref="AI624" ca="1">_xlfn.IFS(ISBLANK(Unique_Data[[#This Row],[Updated Action]]),"Open",NOT(ISBLANK(Unique_Data[[#This Row],[Updated Action]])),"Finished",AND(NOT(ISBLANK(Unique_Data[[#This Row],[Updated Action]])),Unique_Data[[#This Row],[Due date]]&gt;=TODAY()),"In Progress",Unique_Data[[#This Row],[Due date]]&lt;TODAY(),"Overdue")</f>
        <v>Finished</v>
      </c>
      <c r="AJ624" s="33"/>
    </row>
    <row r="625" spans="1:36">
      <c r="A625" s="11">
        <v>1300000401</v>
      </c>
      <c r="B625" s="11" t="s">
        <v>71</v>
      </c>
      <c r="C625" s="11" t="s">
        <v>16</v>
      </c>
      <c r="D625" s="12">
        <v>46244</v>
      </c>
      <c r="E625" s="11" t="s">
        <v>13</v>
      </c>
      <c r="F625"/>
      <c r="G625"/>
      <c r="H625" s="35" t="s">
        <v>500</v>
      </c>
      <c r="I625" s="71">
        <v>46244.344733796293</v>
      </c>
      <c r="J625" s="71">
        <v>46244.368715277778</v>
      </c>
      <c r="K625" s="11">
        <v>0.57999999999999996</v>
      </c>
      <c r="L625" s="72">
        <v>46235</v>
      </c>
      <c r="M625" s="73">
        <f>_xlfn.ISOWEEKNUM(Unique_Data[[#This Row],[Created On]])</f>
        <v>33</v>
      </c>
      <c r="N625" s="73">
        <f>60*Unique_Data[[#This Row],[Downtime (hr.)]]</f>
        <v>34.799999999999997</v>
      </c>
      <c r="O625" s="73" t="str" cm="1">
        <f t="array" ref="O625">_xlfn.LET(
    _xlpm.text, LOWER(H625),
    _xlpm.keywords, Table2[Keyword],
    _xlpm.score,
        _xlfn.BYROW(_xlpm.keywords,
            _xlfn.LAMBDA(_xlpm.k,
                SUM(--ISNUMBER(SEARCH(_xlfn.TEXTSPLIT(LOWER(_xlpm.k)," "), _xlpm.text)))
            )
        ),
    _xlpm.bestMatch, _xlfn.XMATCH(MAX(_xlpm.score), _xlpm.score),
    IF(MAX(_xlpm.score)=0, "Other", INDEX(_xlpm.keywords, _xlpm.bestMatch))
)</f>
        <v>No Control</v>
      </c>
      <c r="P625" s="73" t="str">
        <f>IFERROR(INDEX(Table11[Failure Mode],MATCH(O625,Table11[Keyword],0)),"General Failure Mode")</f>
        <v>Control System Unavailable</v>
      </c>
      <c r="Q625" s="74" t="str">
        <f>IFERROR(INDEX(Table12[Failure Effect],MATCH(P625,Table12[Failure Mode],0)),"Operational performance degradation and need for maintenance review.")</f>
        <v>Loss of command response, unsafe operating condition, and immediate operational downtime.</v>
      </c>
      <c r="R625" s="73">
        <f>IFERROR(INDEX(Table13[Base Severity],MATCH(C625,Table13[Equipment Class],0)),6)</f>
        <v>8</v>
      </c>
      <c r="S625" s="73">
        <f>IFERROR(INDEX(Table2[Severity],MATCH(O625,Table2[Keyword],0)),0)</f>
        <v>6</v>
      </c>
      <c r="T625" s="73">
        <f>IFERROR(LOOKUP(N625,Table6[Minutes],Table6[Severity]),0)</f>
        <v>5</v>
      </c>
      <c r="U625" s="73">
        <f>MAX(ROUNDUP(AVERAGE(R625,T625),0),Unique_Data[[#This Row],[Keyword Severity]])</f>
        <v>7</v>
      </c>
      <c r="V625" s="73">
        <f>IFERROR(INDEX(Table5[Detectability],MATCH(O625,Table5[Keyword],0)),IFERROR(INDEX(Table13[Default Detectability],MATCH(C625,Table13[Equipment Class],0)),6))</f>
        <v>2</v>
      </c>
      <c r="W625" s="73">
        <f t="shared" si="36"/>
        <v>2</v>
      </c>
      <c r="X625" s="75">
        <f t="shared" si="37"/>
        <v>28</v>
      </c>
      <c r="Y625" s="74" t="str">
        <f>IFERROR(INDEX(Table10[Recommended Action],MATCH(O625,Table10[Keyword],0)),"Review failure &amp; perform RCA")</f>
        <v>Check control PLC, HMI comms, E-stop circuits; reload software if needed.</v>
      </c>
      <c r="AA625" s="31" t="s">
        <v>14768</v>
      </c>
      <c r="AB625" s="31" t="s">
        <v>14769</v>
      </c>
      <c r="AC625" s="73" t="str">
        <f t="shared" si="38"/>
        <v>Low</v>
      </c>
      <c r="AD625" s="76">
        <v>46252</v>
      </c>
      <c r="AE625" s="75">
        <f>Unique_Data[[#This Row],[Severity (S)]]</f>
        <v>7</v>
      </c>
      <c r="AF625" s="75" cm="1">
        <f t="array" ref="AF6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25" s="75" cm="1">
        <f t="array" ref="AG6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25" s="75">
        <f t="shared" si="39"/>
        <v>7</v>
      </c>
      <c r="AI625" s="77" t="str" cm="1">
        <f t="array" aca="1" ref="AI625" ca="1">_xlfn.IFS(ISBLANK(Unique_Data[[#This Row],[Updated Action]]),"Open",NOT(ISBLANK(Unique_Data[[#This Row],[Updated Action]])),"Finished",AND(NOT(ISBLANK(Unique_Data[[#This Row],[Updated Action]])),Unique_Data[[#This Row],[Due date]]&gt;=TODAY()),"In Progress",Unique_Data[[#This Row],[Due date]]&lt;TODAY(),"Overdue")</f>
        <v>Finished</v>
      </c>
      <c r="AJ625" s="33"/>
    </row>
    <row r="626" spans="1:36">
      <c r="A626" s="11">
        <v>1200000338</v>
      </c>
      <c r="B626" s="11" t="s">
        <v>99</v>
      </c>
      <c r="C626" s="11" t="s">
        <v>16</v>
      </c>
      <c r="D626" s="12">
        <v>46244</v>
      </c>
      <c r="E626" s="11" t="s">
        <v>69</v>
      </c>
      <c r="F626"/>
      <c r="G626"/>
      <c r="H626" s="35" t="s">
        <v>501</v>
      </c>
      <c r="I626" s="71">
        <v>46244.469895833332</v>
      </c>
      <c r="J626" s="71">
        <v>46244.475810185184</v>
      </c>
      <c r="K626" s="11">
        <v>0.14000000000000001</v>
      </c>
      <c r="L626" s="72">
        <v>46235</v>
      </c>
      <c r="M626" s="73">
        <f>_xlfn.ISOWEEKNUM(Unique_Data[[#This Row],[Created On]])</f>
        <v>33</v>
      </c>
      <c r="N626" s="73">
        <f>60*Unique_Data[[#This Row],[Downtime (hr.)]]</f>
        <v>8.4</v>
      </c>
      <c r="O626" s="73" t="str" cm="1">
        <f t="array" ref="O626">_xlfn.LET(
    _xlpm.text, LOWER(H626),
    _xlpm.keywords, Table2[Keyword],
    _xlpm.score,
        _xlfn.BYROW(_xlpm.keywords,
            _xlfn.LAMBDA(_xlpm.k,
                SUM(--ISNUMBER(SEARCH(_xlfn.TEXTSPLIT(LOWER(_xlpm.k)," "), _xlpm.text)))
            )
        ),
    _xlpm.bestMatch, _xlfn.XMATCH(MAX(_xlpm.score), _xlpm.score),
    IF(MAX(_xlpm.score)=0, "Other", INDEX(_xlpm.keywords, _xlpm.bestMatch))
)</f>
        <v>Other</v>
      </c>
      <c r="P626" s="73" t="str">
        <f>IFERROR(INDEX(Table11[Failure Mode],MATCH(O626,Table11[Keyword],0)),"General Failure Mode")</f>
        <v>General Failure Mode</v>
      </c>
      <c r="Q626" s="74" t="str">
        <f>IFERROR(INDEX(Table12[Failure Effect],MATCH(P626,Table12[Failure Mode],0)),"Operational performance degradation and need for maintenance review.")</f>
        <v>Operational performance degradation and need for maintenance review.</v>
      </c>
      <c r="R626" s="73">
        <f>IFERROR(INDEX(Table13[Base Severity],MATCH(C626,Table13[Equipment Class],0)),6)</f>
        <v>8</v>
      </c>
      <c r="S626" s="73">
        <f>IFERROR(INDEX(Table2[Severity],MATCH(O626,Table2[Keyword],0)),0)</f>
        <v>0</v>
      </c>
      <c r="T626" s="73">
        <f>IFERROR(LOOKUP(N626,Table6[Minutes],Table6[Severity]),0)</f>
        <v>3</v>
      </c>
      <c r="U626" s="73">
        <f>MAX(ROUNDUP(AVERAGE(R626,T626),0),Unique_Data[[#This Row],[Keyword Severity]])</f>
        <v>6</v>
      </c>
      <c r="V626" s="73">
        <f>IFERROR(INDEX(Table5[Detectability],MATCH(O626,Table5[Keyword],0)),IFERROR(INDEX(Table13[Default Detectability],MATCH(C626,Table13[Equipment Class],0)),6))</f>
        <v>5</v>
      </c>
      <c r="W626" s="73">
        <f t="shared" si="36"/>
        <v>1</v>
      </c>
      <c r="X626" s="75">
        <f t="shared" si="37"/>
        <v>30</v>
      </c>
      <c r="Y626" s="74" t="str">
        <f>IFERROR(INDEX(Table10[Recommended Action],MATCH(O626,Table10[Keyword],0)),"Review failure &amp; perform RCA")</f>
        <v>Review failure &amp; perform RCA</v>
      </c>
      <c r="AA626" s="31" t="s">
        <v>14777</v>
      </c>
      <c r="AB626" s="31" t="s">
        <v>14778</v>
      </c>
      <c r="AC626" s="73" t="str">
        <f t="shared" si="38"/>
        <v>Low</v>
      </c>
      <c r="AD626" s="76">
        <v>46252</v>
      </c>
      <c r="AE626" s="75">
        <f>Unique_Data[[#This Row],[Severity (S)]]</f>
        <v>6</v>
      </c>
      <c r="AF626" s="75" cm="1">
        <f t="array" ref="AF6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626" s="75" cm="1">
        <f t="array" ref="AG6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26" s="75">
        <f t="shared" si="39"/>
        <v>30</v>
      </c>
      <c r="AI626" s="77" t="str" cm="1">
        <f t="array" aca="1" ref="AI626" ca="1">_xlfn.IFS(ISBLANK(Unique_Data[[#This Row],[Updated Action]]),"Open",NOT(ISBLANK(Unique_Data[[#This Row],[Updated Action]])),"Finished",AND(NOT(ISBLANK(Unique_Data[[#This Row],[Updated Action]])),Unique_Data[[#This Row],[Due date]]&gt;=TODAY()),"In Progress",Unique_Data[[#This Row],[Due date]]&lt;TODAY(),"Overdue")</f>
        <v>Finished</v>
      </c>
      <c r="AJ626" s="33"/>
    </row>
    <row r="627" spans="1:36">
      <c r="A627" s="11">
        <v>1200000339</v>
      </c>
      <c r="B627" s="11" t="s">
        <v>106</v>
      </c>
      <c r="C627" s="11" t="s">
        <v>16</v>
      </c>
      <c r="D627" s="12">
        <v>46244</v>
      </c>
      <c r="E627" s="11" t="s">
        <v>69</v>
      </c>
      <c r="F627"/>
      <c r="G627"/>
      <c r="H627" s="35" t="s">
        <v>463</v>
      </c>
      <c r="I627" s="71">
        <v>46244.51703703704</v>
      </c>
      <c r="J627" s="71">
        <v>46244.521493055552</v>
      </c>
      <c r="K627" s="11">
        <v>0.11</v>
      </c>
      <c r="L627" s="72">
        <v>46235</v>
      </c>
      <c r="M627" s="73">
        <f>_xlfn.ISOWEEKNUM(Unique_Data[[#This Row],[Created On]])</f>
        <v>33</v>
      </c>
      <c r="N627" s="73">
        <f>60*Unique_Data[[#This Row],[Downtime (hr.)]]</f>
        <v>6.6</v>
      </c>
      <c r="O627" s="73" t="str" cm="1">
        <f t="array" ref="O627">_xlfn.LET(
    _xlpm.text, LOWER(H627),
    _xlpm.keywords, Table2[Keyword],
    _xlpm.score,
        _xlfn.BYROW(_xlpm.keywords,
            _xlfn.LAMBDA(_xlpm.k,
                SUM(--ISNUMBER(SEARCH(_xlfn.TEXTSPLIT(LOWER(_xlpm.k)," "), _xlpm.text)))
            )
        ),
    _xlpm.bestMatch, _xlfn.XMATCH(MAX(_xlpm.score), _xlpm.score),
    IF(MAX(_xlpm.score)=0, "Other", INDEX(_xlpm.keywords, _xlpm.bestMatch))
)</f>
        <v>No Gantry</v>
      </c>
      <c r="P627" s="73" t="str">
        <f>IFERROR(INDEX(Table11[Failure Mode],MATCH(O627,Table11[Keyword],0)),"General Failure Mode")</f>
        <v>Gantry Motion Failure</v>
      </c>
      <c r="Q627" s="74" t="str">
        <f>IFERROR(INDEX(Table12[Failure Effect],MATCH(P627,Table12[Failure Mode],0)),"Operational performance degradation and need for maintenance review.")</f>
        <v>Equipment cannot travel to position, causing job delay, queue buildup, and lower productivity.</v>
      </c>
      <c r="R627" s="73">
        <f>IFERROR(INDEX(Table13[Base Severity],MATCH(C627,Table13[Equipment Class],0)),6)</f>
        <v>8</v>
      </c>
      <c r="S627" s="73">
        <f>IFERROR(INDEX(Table2[Severity],MATCH(O627,Table2[Keyword],0)),0)</f>
        <v>6</v>
      </c>
      <c r="T627" s="73">
        <f>IFERROR(LOOKUP(N627,Table6[Minutes],Table6[Severity]),0)</f>
        <v>3</v>
      </c>
      <c r="U627" s="73">
        <f>MAX(ROUNDUP(AVERAGE(R627,T627),0),Unique_Data[[#This Row],[Keyword Severity]])</f>
        <v>6</v>
      </c>
      <c r="V627" s="73">
        <f>IFERROR(INDEX(Table5[Detectability],MATCH(O627,Table5[Keyword],0)),IFERROR(INDEX(Table13[Default Detectability],MATCH(C627,Table13[Equipment Class],0)),6))</f>
        <v>3</v>
      </c>
      <c r="W627" s="73">
        <f t="shared" si="36"/>
        <v>3</v>
      </c>
      <c r="X627" s="75">
        <f t="shared" si="37"/>
        <v>54</v>
      </c>
      <c r="Y627" s="74" t="str">
        <f>IFERROR(INDEX(Table10[Recommended Action],MATCH(O627,Table10[Keyword],0)),"Review failure &amp; perform RCA")</f>
        <v>Inspect busbar/limit switches, travel drives and interlocks; test inverter and alignment.</v>
      </c>
      <c r="AA627" s="31" t="s">
        <v>14353</v>
      </c>
      <c r="AB627" s="31" t="s">
        <v>14759</v>
      </c>
      <c r="AC627" s="73" t="str">
        <f t="shared" si="38"/>
        <v>Low</v>
      </c>
      <c r="AD627" s="76">
        <v>46252</v>
      </c>
      <c r="AE627" s="75">
        <f>Unique_Data[[#This Row],[Severity (S)]]</f>
        <v>6</v>
      </c>
      <c r="AF627" s="75" cm="1">
        <f t="array" ref="AF6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27" s="75" cm="1">
        <f t="array" ref="AG6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27" s="75">
        <f t="shared" si="39"/>
        <v>24</v>
      </c>
      <c r="AI627" s="77" t="str" cm="1">
        <f t="array" aca="1" ref="AI627" ca="1">_xlfn.IFS(ISBLANK(Unique_Data[[#This Row],[Updated Action]]),"Open",NOT(ISBLANK(Unique_Data[[#This Row],[Updated Action]])),"Finished",AND(NOT(ISBLANK(Unique_Data[[#This Row],[Updated Action]])),Unique_Data[[#This Row],[Due date]]&gt;=TODAY()),"In Progress",Unique_Data[[#This Row],[Due date]]&lt;TODAY(),"Overdue")</f>
        <v>Finished</v>
      </c>
      <c r="AJ627" s="33"/>
    </row>
    <row r="628" spans="1:36">
      <c r="A628" s="11">
        <v>1200000340</v>
      </c>
      <c r="B628" s="11" t="s">
        <v>90</v>
      </c>
      <c r="C628" s="11" t="s">
        <v>16</v>
      </c>
      <c r="D628" s="12">
        <v>46244</v>
      </c>
      <c r="E628" s="11" t="s">
        <v>69</v>
      </c>
      <c r="F628"/>
      <c r="G628"/>
      <c r="H628" s="35" t="s">
        <v>186</v>
      </c>
      <c r="I628" s="71">
        <v>46244.572129629632</v>
      </c>
      <c r="J628" s="71">
        <v>46244.583599537036</v>
      </c>
      <c r="K628" s="11">
        <v>0.28000000000000003</v>
      </c>
      <c r="L628" s="72">
        <v>46235</v>
      </c>
      <c r="M628" s="73">
        <f>_xlfn.ISOWEEKNUM(Unique_Data[[#This Row],[Created On]])</f>
        <v>33</v>
      </c>
      <c r="N628" s="73">
        <f>60*Unique_Data[[#This Row],[Downtime (hr.)]]</f>
        <v>16.8</v>
      </c>
      <c r="O628" s="73" t="str" cm="1">
        <f t="array" ref="O628">_xlfn.LET(
    _xlpm.text, LOWER(H628),
    _xlpm.keywords, Table2[Keyword],
    _xlpm.score,
        _xlfn.BYROW(_xlpm.keywords,
            _xlfn.LAMBDA(_xlpm.k,
                SUM(--ISNUMBER(SEARCH(_xlfn.TEXTSPLIT(LOWER(_xlpm.k)," "), _xlpm.text)))
            )
        ),
    _xlpm.bestMatch, _xlfn.XMATCH(MAX(_xlpm.score), _xlpm.score),
    IF(MAX(_xlpm.score)=0, "Other", INDEX(_xlpm.keywords, _xlpm.bestMatch))
)</f>
        <v>No Gantry</v>
      </c>
      <c r="P628" s="73" t="str">
        <f>IFERROR(INDEX(Table11[Failure Mode],MATCH(O628,Table11[Keyword],0)),"General Failure Mode")</f>
        <v>Gantry Motion Failure</v>
      </c>
      <c r="Q628" s="74" t="str">
        <f>IFERROR(INDEX(Table12[Failure Effect],MATCH(P628,Table12[Failure Mode],0)),"Operational performance degradation and need for maintenance review.")</f>
        <v>Equipment cannot travel to position, causing job delay, queue buildup, and lower productivity.</v>
      </c>
      <c r="R628" s="73">
        <f>IFERROR(INDEX(Table13[Base Severity],MATCH(C628,Table13[Equipment Class],0)),6)</f>
        <v>8</v>
      </c>
      <c r="S628" s="73">
        <f>IFERROR(INDEX(Table2[Severity],MATCH(O628,Table2[Keyword],0)),0)</f>
        <v>6</v>
      </c>
      <c r="T628" s="73">
        <f>IFERROR(LOOKUP(N628,Table6[Minutes],Table6[Severity]),0)</f>
        <v>4</v>
      </c>
      <c r="U628" s="73">
        <f>MAX(ROUNDUP(AVERAGE(R628,T628),0),Unique_Data[[#This Row],[Keyword Severity]])</f>
        <v>6</v>
      </c>
      <c r="V628" s="73">
        <f>IFERROR(INDEX(Table5[Detectability],MATCH(O628,Table5[Keyword],0)),IFERROR(INDEX(Table13[Default Detectability],MATCH(C628,Table13[Equipment Class],0)),6))</f>
        <v>3</v>
      </c>
      <c r="W628" s="73">
        <f t="shared" si="36"/>
        <v>8</v>
      </c>
      <c r="X628" s="75">
        <f t="shared" si="37"/>
        <v>144</v>
      </c>
      <c r="Y628" s="74" t="str">
        <f>IFERROR(INDEX(Table10[Recommended Action],MATCH(O628,Table10[Keyword],0)),"Review failure &amp; perform RCA")</f>
        <v>Inspect busbar/limit switches, travel drives and interlocks; test inverter and alignment.</v>
      </c>
      <c r="AA628" s="31" t="s">
        <v>14353</v>
      </c>
      <c r="AB628" s="31" t="s">
        <v>14759</v>
      </c>
      <c r="AC628" s="73" t="str">
        <f t="shared" si="38"/>
        <v>Medium</v>
      </c>
      <c r="AD628" s="76">
        <v>46252</v>
      </c>
      <c r="AE628" s="75">
        <f>Unique_Data[[#This Row],[Severity (S)]]</f>
        <v>6</v>
      </c>
      <c r="AF628" s="75" cm="1">
        <f t="array" ref="AF6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28" s="75" cm="1">
        <f t="array" ref="AG6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628" s="75">
        <f t="shared" si="39"/>
        <v>84</v>
      </c>
      <c r="AI628" s="77" t="str" cm="1">
        <f t="array" aca="1" ref="AI628" ca="1">_xlfn.IFS(ISBLANK(Unique_Data[[#This Row],[Updated Action]]),"Open",NOT(ISBLANK(Unique_Data[[#This Row],[Updated Action]])),"Finished",AND(NOT(ISBLANK(Unique_Data[[#This Row],[Updated Action]])),Unique_Data[[#This Row],[Due date]]&gt;=TODAY()),"In Progress",Unique_Data[[#This Row],[Due date]]&lt;TODAY(),"Overdue")</f>
        <v>Finished</v>
      </c>
      <c r="AJ628" s="33"/>
    </row>
    <row r="629" spans="1:36">
      <c r="A629" s="11">
        <v>1200000341</v>
      </c>
      <c r="B629" s="11" t="s">
        <v>61</v>
      </c>
      <c r="C629" s="11" t="s">
        <v>12</v>
      </c>
      <c r="D629" s="12">
        <v>46244</v>
      </c>
      <c r="E629" s="11" t="s">
        <v>69</v>
      </c>
      <c r="F629"/>
      <c r="G629"/>
      <c r="H629" s="35" t="s">
        <v>502</v>
      </c>
      <c r="I629" s="71">
        <v>46244.675879629627</v>
      </c>
      <c r="J629" s="71">
        <v>46244.681851851848</v>
      </c>
      <c r="K629" s="11">
        <v>0.14000000000000001</v>
      </c>
      <c r="L629" s="72">
        <v>46235</v>
      </c>
      <c r="M629" s="73">
        <f>_xlfn.ISOWEEKNUM(Unique_Data[[#This Row],[Created On]])</f>
        <v>33</v>
      </c>
      <c r="N629" s="73">
        <f>60*Unique_Data[[#This Row],[Downtime (hr.)]]</f>
        <v>8.4</v>
      </c>
      <c r="O629" s="73" t="str" cm="1">
        <f t="array" ref="O629">_xlfn.LET(
    _xlpm.text, LOWER(H629),
    _xlpm.keywords, Table2[Keyword],
    _xlpm.score,
        _xlfn.BYROW(_xlpm.keywords,
            _xlfn.LAMBDA(_xlpm.k,
                SUM(--ISNUMBER(SEARCH(_xlfn.TEXTSPLIT(LOWER(_xlpm.k)," "), _xlpm.text)))
            )
        ),
    _xlpm.bestMatch, _xlfn.XMATCH(MAX(_xlpm.score), _xlpm.score),
    IF(MAX(_xlpm.score)=0, "Other", INDEX(_xlpm.keywords, _xlpm.bestMatch))
)</f>
        <v>Collision</v>
      </c>
      <c r="P629" s="73" t="str">
        <f>IFERROR(INDEX(Table11[Failure Mode],MATCH(O629,Table11[Keyword],0)),"General Failure Mode")</f>
        <v>Collision / Impact Event</v>
      </c>
      <c r="Q629" s="74" t="str">
        <f>IFERROR(INDEX(Table12[Failure Effect],MATCH(P629,Table12[Failure Mode],0)),"Operational performance degradation and need for maintenance review.")</f>
        <v>Safety risk, structural damage, equipment outage, and possible container handling interruption.</v>
      </c>
      <c r="R629" s="73">
        <f>IFERROR(INDEX(Table13[Base Severity],MATCH(C629,Table13[Equipment Class],0)),6)</f>
        <v>9</v>
      </c>
      <c r="S629" s="73">
        <f>IFERROR(INDEX(Table2[Severity],MATCH(O629,Table2[Keyword],0)),0)</f>
        <v>10</v>
      </c>
      <c r="T629" s="73">
        <f>IFERROR(LOOKUP(N629,Table6[Minutes],Table6[Severity]),0)</f>
        <v>3</v>
      </c>
      <c r="U629" s="73">
        <f>MAX(ROUNDUP(AVERAGE(R629,T629),0),Unique_Data[[#This Row],[Keyword Severity]])</f>
        <v>10</v>
      </c>
      <c r="V629" s="73">
        <f>IFERROR(INDEX(Table5[Detectability],MATCH(O629,Table5[Keyword],0)),IFERROR(INDEX(Table13[Default Detectability],MATCH(C629,Table13[Equipment Class],0)),6))</f>
        <v>5</v>
      </c>
      <c r="W629" s="73">
        <f t="shared" si="36"/>
        <v>2</v>
      </c>
      <c r="X629" s="75">
        <f t="shared" si="37"/>
        <v>100</v>
      </c>
      <c r="Y629" s="74" t="str">
        <f>IFERROR(INDEX(Table10[Recommended Action],MATCH(O629,Table10[Keyword],0)),"Review failure &amp; perform RCA")</f>
        <v>Perform collision RCA, inspect structures and revalidate anti-collision sensors; retrain operators.</v>
      </c>
      <c r="AA629" s="31" t="s">
        <v>14779</v>
      </c>
      <c r="AB629" s="31" t="s">
        <v>14780</v>
      </c>
      <c r="AC629" s="73" t="str">
        <f t="shared" si="38"/>
        <v>Medium</v>
      </c>
      <c r="AD629" s="76">
        <v>46252</v>
      </c>
      <c r="AE629" s="75">
        <f>Unique_Data[[#This Row],[Severity (S)]]</f>
        <v>10</v>
      </c>
      <c r="AF629" s="75" cm="1">
        <f t="array" ref="AF6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629" s="75" cm="1">
        <f t="array" ref="AG6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29" s="75">
        <f t="shared" si="39"/>
        <v>100</v>
      </c>
      <c r="AI629" s="77" t="str" cm="1">
        <f t="array" aca="1" ref="AI629" ca="1">_xlfn.IFS(ISBLANK(Unique_Data[[#This Row],[Updated Action]]),"Open",NOT(ISBLANK(Unique_Data[[#This Row],[Updated Action]])),"Finished",AND(NOT(ISBLANK(Unique_Data[[#This Row],[Updated Action]])),Unique_Data[[#This Row],[Due date]]&gt;=TODAY()),"In Progress",Unique_Data[[#This Row],[Due date]]&lt;TODAY(),"Overdue")</f>
        <v>Finished</v>
      </c>
      <c r="AJ629" s="33"/>
    </row>
    <row r="630" spans="1:36">
      <c r="A630" s="11">
        <v>1300000402</v>
      </c>
      <c r="B630" s="11" t="s">
        <v>56</v>
      </c>
      <c r="C630" s="11" t="s">
        <v>12</v>
      </c>
      <c r="D630" s="12">
        <v>46244</v>
      </c>
      <c r="E630" s="11" t="s">
        <v>13</v>
      </c>
      <c r="F630"/>
      <c r="G630"/>
      <c r="H630" s="35" t="s">
        <v>503</v>
      </c>
      <c r="I630" s="71">
        <v>46244.718993055554</v>
      </c>
      <c r="J630" s="71">
        <v>46244.737523148149</v>
      </c>
      <c r="K630" s="11">
        <v>0.44</v>
      </c>
      <c r="L630" s="72">
        <v>46235</v>
      </c>
      <c r="M630" s="73">
        <f>_xlfn.ISOWEEKNUM(Unique_Data[[#This Row],[Created On]])</f>
        <v>33</v>
      </c>
      <c r="N630" s="73">
        <f>60*Unique_Data[[#This Row],[Downtime (hr.)]]</f>
        <v>26.4</v>
      </c>
      <c r="O630" s="73" t="str" cm="1">
        <f t="array" ref="O630">_xlfn.LET(
    _xlpm.text, LOWER(H630),
    _xlpm.keywords, Table2[Keyword],
    _xlpm.score,
        _xlfn.BYROW(_xlpm.keywords,
            _xlfn.LAMBDA(_xlpm.k,
                SUM(--ISNUMBER(SEARCH(_xlfn.TEXTSPLIT(LOWER(_xlpm.k)," "), _xlpm.text)))
            )
        ),
    _xlpm.bestMatch, _xlfn.XMATCH(MAX(_xlpm.score), _xlpm.score),
    IF(MAX(_xlpm.score)=0, "Other", INDEX(_xlpm.keywords, _xlpm.bestMatch))
)</f>
        <v>Other</v>
      </c>
      <c r="P630" s="73" t="str">
        <f>IFERROR(INDEX(Table11[Failure Mode],MATCH(O630,Table11[Keyword],0)),"General Failure Mode")</f>
        <v>General Failure Mode</v>
      </c>
      <c r="Q630" s="74" t="str">
        <f>IFERROR(INDEX(Table12[Failure Effect],MATCH(P630,Table12[Failure Mode],0)),"Operational performance degradation and need for maintenance review.")</f>
        <v>Operational performance degradation and need for maintenance review.</v>
      </c>
      <c r="R630" s="73">
        <f>IFERROR(INDEX(Table13[Base Severity],MATCH(C630,Table13[Equipment Class],0)),6)</f>
        <v>9</v>
      </c>
      <c r="S630" s="73">
        <f>IFERROR(INDEX(Table2[Severity],MATCH(O630,Table2[Keyword],0)),0)</f>
        <v>0</v>
      </c>
      <c r="T630" s="73">
        <f>IFERROR(LOOKUP(N630,Table6[Minutes],Table6[Severity]),0)</f>
        <v>4</v>
      </c>
      <c r="U630" s="73">
        <f>MAX(ROUNDUP(AVERAGE(R630,T630),0),Unique_Data[[#This Row],[Keyword Severity]])</f>
        <v>7</v>
      </c>
      <c r="V630" s="73">
        <f>IFERROR(INDEX(Table5[Detectability],MATCH(O630,Table5[Keyword],0)),IFERROR(INDEX(Table13[Default Detectability],MATCH(C630,Table13[Equipment Class],0)),6))</f>
        <v>4</v>
      </c>
      <c r="W630" s="73">
        <f t="shared" si="36"/>
        <v>3</v>
      </c>
      <c r="X630" s="75">
        <f t="shared" si="37"/>
        <v>84</v>
      </c>
      <c r="Y630" s="74" t="str">
        <f>IFERROR(INDEX(Table10[Recommended Action],MATCH(O630,Table10[Keyword],0)),"Review failure &amp; perform RCA")</f>
        <v>Review failure &amp; perform RCA</v>
      </c>
      <c r="AA630" s="31" t="s">
        <v>14616</v>
      </c>
      <c r="AB630" s="31" t="s">
        <v>14461</v>
      </c>
      <c r="AC630" s="73" t="str">
        <f t="shared" si="38"/>
        <v>Low</v>
      </c>
      <c r="AD630" s="76">
        <v>46252</v>
      </c>
      <c r="AE630" s="75">
        <f>Unique_Data[[#This Row],[Severity (S)]]</f>
        <v>7</v>
      </c>
      <c r="AF630" s="75" cm="1">
        <f t="array" ref="AF6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30" s="75" cm="1">
        <f t="array" ref="AG6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30" s="75">
        <f t="shared" si="39"/>
        <v>42</v>
      </c>
      <c r="AI630" s="77" t="str" cm="1">
        <f t="array" aca="1" ref="AI630" ca="1">_xlfn.IFS(ISBLANK(Unique_Data[[#This Row],[Updated Action]]),"Open",NOT(ISBLANK(Unique_Data[[#This Row],[Updated Action]])),"Finished",AND(NOT(ISBLANK(Unique_Data[[#This Row],[Updated Action]])),Unique_Data[[#This Row],[Due date]]&gt;=TODAY()),"In Progress",Unique_Data[[#This Row],[Due date]]&lt;TODAY(),"Overdue")</f>
        <v>Finished</v>
      </c>
      <c r="AJ630" s="33"/>
    </row>
    <row r="631" spans="1:36">
      <c r="A631" s="11">
        <v>1300000403</v>
      </c>
      <c r="B631" s="11" t="s">
        <v>58</v>
      </c>
      <c r="C631" s="11" t="s">
        <v>16</v>
      </c>
      <c r="D631" s="12">
        <v>46245</v>
      </c>
      <c r="E631" s="11" t="s">
        <v>13</v>
      </c>
      <c r="F631"/>
      <c r="G631"/>
      <c r="H631" s="35" t="s">
        <v>433</v>
      </c>
      <c r="I631" s="71">
        <v>46244.995138888888</v>
      </c>
      <c r="J631" s="71">
        <v>46245.002083333333</v>
      </c>
      <c r="K631" s="11">
        <v>0.17</v>
      </c>
      <c r="L631" s="72">
        <v>46235</v>
      </c>
      <c r="M631" s="73">
        <f>_xlfn.ISOWEEKNUM(Unique_Data[[#This Row],[Created On]])</f>
        <v>33</v>
      </c>
      <c r="N631" s="73">
        <f>60*Unique_Data[[#This Row],[Downtime (hr.)]]</f>
        <v>10.200000000000001</v>
      </c>
      <c r="O631" s="73" t="str" cm="1">
        <f t="array" ref="O631">_xlfn.LET(
    _xlpm.text, LOWER(H631),
    _xlpm.keywords, Table2[Keyword],
    _xlpm.score,
        _xlfn.BYROW(_xlpm.keywords,
            _xlfn.LAMBDA(_xlpm.k,
                SUM(--ISNUMBER(SEARCH(_xlfn.TEXTSPLIT(LOWER(_xlpm.k)," "), _xlpm.text)))
            )
        ),
    _xlpm.bestMatch, _xlfn.XMATCH(MAX(_xlpm.score), _xlpm.score),
    IF(MAX(_xlpm.score)=0, "Other", INDEX(_xlpm.keywords, _xlpm.bestMatch))
)</f>
        <v>Other</v>
      </c>
      <c r="P631" s="73" t="str">
        <f>IFERROR(INDEX(Table11[Failure Mode],MATCH(O631,Table11[Keyword],0)),"General Failure Mode")</f>
        <v>General Failure Mode</v>
      </c>
      <c r="Q631" s="74" t="str">
        <f>IFERROR(INDEX(Table12[Failure Effect],MATCH(P631,Table12[Failure Mode],0)),"Operational performance degradation and need for maintenance review.")</f>
        <v>Operational performance degradation and need for maintenance review.</v>
      </c>
      <c r="R631" s="73">
        <f>IFERROR(INDEX(Table13[Base Severity],MATCH(C631,Table13[Equipment Class],0)),6)</f>
        <v>8</v>
      </c>
      <c r="S631" s="73">
        <f>IFERROR(INDEX(Table2[Severity],MATCH(O631,Table2[Keyword],0)),0)</f>
        <v>0</v>
      </c>
      <c r="T631" s="73">
        <f>IFERROR(LOOKUP(N631,Table6[Minutes],Table6[Severity]),0)</f>
        <v>4</v>
      </c>
      <c r="U631" s="73">
        <f>MAX(ROUNDUP(AVERAGE(R631,T631),0),Unique_Data[[#This Row],[Keyword Severity]])</f>
        <v>6</v>
      </c>
      <c r="V631" s="73">
        <f>IFERROR(INDEX(Table5[Detectability],MATCH(O631,Table5[Keyword],0)),IFERROR(INDEX(Table13[Default Detectability],MATCH(C631,Table13[Equipment Class],0)),6))</f>
        <v>5</v>
      </c>
      <c r="W631" s="73">
        <f t="shared" si="36"/>
        <v>4</v>
      </c>
      <c r="X631" s="75">
        <f t="shared" si="37"/>
        <v>120</v>
      </c>
      <c r="Y631" s="74" t="str">
        <f>IFERROR(INDEX(Table10[Recommended Action],MATCH(O631,Table10[Keyword],0)),"Review failure &amp; perform RCA")</f>
        <v>Review failure &amp; perform RCA</v>
      </c>
      <c r="AA631" s="31" t="s">
        <v>14770</v>
      </c>
      <c r="AB631" s="31" t="s">
        <v>14771</v>
      </c>
      <c r="AC631" s="73" t="str">
        <f t="shared" si="38"/>
        <v>Medium</v>
      </c>
      <c r="AD631" s="76">
        <v>46252</v>
      </c>
      <c r="AE631" s="75">
        <f>Unique_Data[[#This Row],[Severity (S)]]</f>
        <v>6</v>
      </c>
      <c r="AF631" s="75" cm="1">
        <f t="array" ref="AF6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31" s="75" cm="1">
        <f t="array" ref="AG6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31" s="75">
        <f t="shared" si="39"/>
        <v>54</v>
      </c>
      <c r="AI631" s="77" t="str" cm="1">
        <f t="array" aca="1" ref="AI631" ca="1">_xlfn.IFS(ISBLANK(Unique_Data[[#This Row],[Updated Action]]),"Open",NOT(ISBLANK(Unique_Data[[#This Row],[Updated Action]])),"Finished",AND(NOT(ISBLANK(Unique_Data[[#This Row],[Updated Action]])),Unique_Data[[#This Row],[Due date]]&gt;=TODAY()),"In Progress",Unique_Data[[#This Row],[Due date]]&lt;TODAY(),"Overdue")</f>
        <v>Finished</v>
      </c>
      <c r="AJ631" s="33"/>
    </row>
    <row r="632" spans="1:36">
      <c r="A632" s="11">
        <v>1300000404</v>
      </c>
      <c r="B632" s="11" t="s">
        <v>178</v>
      </c>
      <c r="C632" s="11" t="s">
        <v>16</v>
      </c>
      <c r="D632" s="12">
        <v>46245</v>
      </c>
      <c r="E632" s="11" t="s">
        <v>13</v>
      </c>
      <c r="F632"/>
      <c r="G632"/>
      <c r="H632" s="35" t="s">
        <v>504</v>
      </c>
      <c r="I632" s="71">
        <v>46245.598958333336</v>
      </c>
      <c r="J632" s="71">
        <v>46245.615891203706</v>
      </c>
      <c r="K632" s="11">
        <v>0.41</v>
      </c>
      <c r="L632" s="72">
        <v>46235</v>
      </c>
      <c r="M632" s="73">
        <f>_xlfn.ISOWEEKNUM(Unique_Data[[#This Row],[Created On]])</f>
        <v>33</v>
      </c>
      <c r="N632" s="73">
        <f>60*Unique_Data[[#This Row],[Downtime (hr.)]]</f>
        <v>24.599999999999998</v>
      </c>
      <c r="O632" s="73" t="str" cm="1">
        <f t="array" ref="O632">_xlfn.LET(
    _xlpm.text, LOWER(H632),
    _xlpm.keywords, Table2[Keyword],
    _xlpm.score,
        _xlfn.BYROW(_xlpm.keywords,
            _xlfn.LAMBDA(_xlpm.k,
                SUM(--ISNUMBER(SEARCH(_xlfn.TEXTSPLIT(LOWER(_xlpm.k)," "), _xlpm.text)))
            )
        ),
    _xlpm.bestMatch, _xlfn.XMATCH(MAX(_xlpm.score), _xlpm.score),
    IF(MAX(_xlpm.score)=0, "Other", INDEX(_xlpm.keywords, _xlpm.bestMatch))
)</f>
        <v>Busbar</v>
      </c>
      <c r="P632" s="73" t="str">
        <f>IFERROR(INDEX(Table11[Failure Mode],MATCH(O632,Table11[Keyword],0)),"General Failure Mode")</f>
        <v>Busbar / Electrification Fault</v>
      </c>
      <c r="Q632" s="74" t="str">
        <f>IFERROR(INDEX(Table12[Failure Effect],MATCH(P632,Table12[Failure Mode],0)),"Operational performance degradation and need for maintenance review.")</f>
        <v>Loss of electrical supply during travel, movement interruption, and repeated operational stoppages.</v>
      </c>
      <c r="R632" s="73">
        <f>IFERROR(INDEX(Table13[Base Severity],MATCH(C632,Table13[Equipment Class],0)),6)</f>
        <v>8</v>
      </c>
      <c r="S632" s="73">
        <f>IFERROR(INDEX(Table2[Severity],MATCH(O632,Table2[Keyword],0)),0)</f>
        <v>6</v>
      </c>
      <c r="T632" s="73">
        <f>IFERROR(LOOKUP(N632,Table6[Minutes],Table6[Severity]),0)</f>
        <v>4</v>
      </c>
      <c r="U632" s="73">
        <f>MAX(ROUNDUP(AVERAGE(R632,T632),0),Unique_Data[[#This Row],[Keyword Severity]])</f>
        <v>6</v>
      </c>
      <c r="V632" s="73">
        <f>IFERROR(INDEX(Table5[Detectability],MATCH(O632,Table5[Keyword],0)),IFERROR(INDEX(Table13[Default Detectability],MATCH(C632,Table13[Equipment Class],0)),6))</f>
        <v>3</v>
      </c>
      <c r="W632" s="73">
        <f t="shared" si="36"/>
        <v>1</v>
      </c>
      <c r="X632" s="75">
        <f t="shared" si="37"/>
        <v>18</v>
      </c>
      <c r="Y632" s="74" t="str">
        <f>IFERROR(INDEX(Table10[Recommended Action],MATCH(O632,Table10[Keyword],0)),"Review failure &amp; perform RCA")</f>
        <v>Clean/lubricate busbar; realign arms; verify contactor and circuit breaker.</v>
      </c>
      <c r="AA632" s="31" t="s">
        <v>14772</v>
      </c>
      <c r="AB632" s="31" t="s">
        <v>14773</v>
      </c>
      <c r="AC632" s="73" t="str">
        <f t="shared" si="38"/>
        <v>Low</v>
      </c>
      <c r="AD632" s="76">
        <v>46252</v>
      </c>
      <c r="AE632" s="75">
        <f>Unique_Data[[#This Row],[Severity (S)]]</f>
        <v>6</v>
      </c>
      <c r="AF632" s="75" cm="1">
        <f t="array" ref="AF6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32" s="75" cm="1">
        <f t="array" ref="AG6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32" s="75">
        <f t="shared" si="39"/>
        <v>6</v>
      </c>
      <c r="AI632" s="77" t="str" cm="1">
        <f t="array" aca="1" ref="AI632" ca="1">_xlfn.IFS(ISBLANK(Unique_Data[[#This Row],[Updated Action]]),"Open",NOT(ISBLANK(Unique_Data[[#This Row],[Updated Action]])),"Finished",AND(NOT(ISBLANK(Unique_Data[[#This Row],[Updated Action]])),Unique_Data[[#This Row],[Due date]]&gt;=TODAY()),"In Progress",Unique_Data[[#This Row],[Due date]]&lt;TODAY(),"Overdue")</f>
        <v>Finished</v>
      </c>
      <c r="AJ632" s="33"/>
    </row>
    <row r="633" spans="1:36">
      <c r="A633" s="11">
        <v>1300000405</v>
      </c>
      <c r="B633" s="11" t="s">
        <v>106</v>
      </c>
      <c r="C633" s="11" t="s">
        <v>16</v>
      </c>
      <c r="D633" s="12">
        <v>46245</v>
      </c>
      <c r="E633" s="11" t="s">
        <v>13</v>
      </c>
      <c r="F633"/>
      <c r="G633"/>
      <c r="H633" s="35" t="s">
        <v>505</v>
      </c>
      <c r="I633" s="71">
        <v>46245.607719907406</v>
      </c>
      <c r="J633" s="71">
        <v>46245.622824074075</v>
      </c>
      <c r="K633" s="11">
        <v>0.36</v>
      </c>
      <c r="L633" s="72">
        <v>46235</v>
      </c>
      <c r="M633" s="73">
        <f>_xlfn.ISOWEEKNUM(Unique_Data[[#This Row],[Created On]])</f>
        <v>33</v>
      </c>
      <c r="N633" s="73">
        <f>60*Unique_Data[[#This Row],[Downtime (hr.)]]</f>
        <v>21.599999999999998</v>
      </c>
      <c r="O633" s="73" t="str" cm="1">
        <f t="array" ref="O633">_xlfn.LET(
    _xlpm.text, LOWER(H633),
    _xlpm.keywords, Table2[Keyword],
    _xlpm.score,
        _xlfn.BYROW(_xlpm.keywords,
            _xlfn.LAMBDA(_xlpm.k,
                SUM(--ISNUMBER(SEARCH(_xlfn.TEXTSPLIT(LOWER(_xlpm.k)," "), _xlpm.text)))
            )
        ),
    _xlpm.bestMatch, _xlfn.XMATCH(MAX(_xlpm.score), _xlpm.score),
    IF(MAX(_xlpm.score)=0, "Other", INDEX(_xlpm.keywords, _xlpm.bestMatch))
)</f>
        <v>Busbar</v>
      </c>
      <c r="P633" s="73" t="str">
        <f>IFERROR(INDEX(Table11[Failure Mode],MATCH(O633,Table11[Keyword],0)),"General Failure Mode")</f>
        <v>Busbar / Electrification Fault</v>
      </c>
      <c r="Q633" s="74" t="str">
        <f>IFERROR(INDEX(Table12[Failure Effect],MATCH(P633,Table12[Failure Mode],0)),"Operational performance degradation and need for maintenance review.")</f>
        <v>Loss of electrical supply during travel, movement interruption, and repeated operational stoppages.</v>
      </c>
      <c r="R633" s="73">
        <f>IFERROR(INDEX(Table13[Base Severity],MATCH(C633,Table13[Equipment Class],0)),6)</f>
        <v>8</v>
      </c>
      <c r="S633" s="73">
        <f>IFERROR(INDEX(Table2[Severity],MATCH(O633,Table2[Keyword],0)),0)</f>
        <v>6</v>
      </c>
      <c r="T633" s="73">
        <f>IFERROR(LOOKUP(N633,Table6[Minutes],Table6[Severity]),0)</f>
        <v>4</v>
      </c>
      <c r="U633" s="73">
        <f>MAX(ROUNDUP(AVERAGE(R633,T633),0),Unique_Data[[#This Row],[Keyword Severity]])</f>
        <v>6</v>
      </c>
      <c r="V633" s="73">
        <f>IFERROR(INDEX(Table5[Detectability],MATCH(O633,Table5[Keyword],0)),IFERROR(INDEX(Table13[Default Detectability],MATCH(C633,Table13[Equipment Class],0)),6))</f>
        <v>3</v>
      </c>
      <c r="W633" s="73">
        <f t="shared" si="36"/>
        <v>2</v>
      </c>
      <c r="X633" s="75">
        <f t="shared" si="37"/>
        <v>36</v>
      </c>
      <c r="Y633" s="74" t="str">
        <f>IFERROR(INDEX(Table10[Recommended Action],MATCH(O633,Table10[Keyword],0)),"Review failure &amp; perform RCA")</f>
        <v>Clean/lubricate busbar; realign arms; verify contactor and circuit breaker.</v>
      </c>
      <c r="AA633" s="31" t="s">
        <v>14772</v>
      </c>
      <c r="AB633" s="31" t="s">
        <v>14773</v>
      </c>
      <c r="AC633" s="73" t="str">
        <f t="shared" si="38"/>
        <v>Low</v>
      </c>
      <c r="AD633" s="76">
        <v>46252</v>
      </c>
      <c r="AE633" s="75">
        <f>Unique_Data[[#This Row],[Severity (S)]]</f>
        <v>6</v>
      </c>
      <c r="AF633" s="75" cm="1">
        <f t="array" ref="AF6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33" s="75" cm="1">
        <f t="array" ref="AG6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33" s="75">
        <f t="shared" si="39"/>
        <v>6</v>
      </c>
      <c r="AI633" s="77" t="str" cm="1">
        <f t="array" aca="1" ref="AI633" ca="1">_xlfn.IFS(ISBLANK(Unique_Data[[#This Row],[Updated Action]]),"Open",NOT(ISBLANK(Unique_Data[[#This Row],[Updated Action]])),"Finished",AND(NOT(ISBLANK(Unique_Data[[#This Row],[Updated Action]])),Unique_Data[[#This Row],[Due date]]&gt;=TODAY()),"In Progress",Unique_Data[[#This Row],[Due date]]&lt;TODAY(),"Overdue")</f>
        <v>Finished</v>
      </c>
      <c r="AJ633" s="33"/>
    </row>
    <row r="634" spans="1:36">
      <c r="A634" s="11">
        <v>1200000342</v>
      </c>
      <c r="B634" s="11" t="s">
        <v>40</v>
      </c>
      <c r="C634" s="11" t="s">
        <v>16</v>
      </c>
      <c r="D634" s="12">
        <v>46245</v>
      </c>
      <c r="E634" s="11" t="s">
        <v>69</v>
      </c>
      <c r="F634"/>
      <c r="G634"/>
      <c r="H634" s="35" t="s">
        <v>506</v>
      </c>
      <c r="I634" s="71">
        <v>46245.69153935185</v>
      </c>
      <c r="J634" s="71">
        <v>46245.694768518515</v>
      </c>
      <c r="K634" s="11">
        <v>0.08</v>
      </c>
      <c r="L634" s="72">
        <v>46235</v>
      </c>
      <c r="M634" s="73">
        <f>_xlfn.ISOWEEKNUM(Unique_Data[[#This Row],[Created On]])</f>
        <v>33</v>
      </c>
      <c r="N634" s="73">
        <f>60*Unique_Data[[#This Row],[Downtime (hr.)]]</f>
        <v>4.8</v>
      </c>
      <c r="O634" s="73" t="str" cm="1">
        <f t="array" ref="O634">_xlfn.LET(
    _xlpm.text, LOWER(H634),
    _xlpm.keywords, Table2[Keyword],
    _xlpm.score,
        _xlfn.BYROW(_xlpm.keywords,
            _xlfn.LAMBDA(_xlpm.k,
                SUM(--ISNUMBER(SEARCH(_xlfn.TEXTSPLIT(LOWER(_xlpm.k)," "), _xlpm.text)))
            )
        ),
    _xlpm.bestMatch, _xlfn.XMATCH(MAX(_xlpm.score), _xlpm.score),
    IF(MAX(_xlpm.score)=0, "Other", INDEX(_xlpm.keywords, _xlpm.bestMatch))
)</f>
        <v>No Hoist</v>
      </c>
      <c r="P634" s="73" t="str">
        <f>IFERROR(INDEX(Table11[Failure Mode],MATCH(O634,Table11[Keyword],0)),"General Failure Mode")</f>
        <v>Hoist Motion Failure</v>
      </c>
      <c r="Q634" s="74" t="str">
        <f>IFERROR(INDEX(Table12[Failure Effect],MATCH(P634,Table12[Failure Mode],0)),"Operational performance degradation and need for maintenance review.")</f>
        <v>Unable to lift/lower load, container handling interruption, and berth or yard productivity loss.</v>
      </c>
      <c r="R634" s="73">
        <f>IFERROR(INDEX(Table13[Base Severity],MATCH(C634,Table13[Equipment Class],0)),6)</f>
        <v>8</v>
      </c>
      <c r="S634" s="73">
        <f>IFERROR(INDEX(Table2[Severity],MATCH(O634,Table2[Keyword],0)),0)</f>
        <v>6</v>
      </c>
      <c r="T634" s="73">
        <f>IFERROR(LOOKUP(N634,Table6[Minutes],Table6[Severity]),0)</f>
        <v>3</v>
      </c>
      <c r="U634" s="73">
        <f>MAX(ROUNDUP(AVERAGE(R634,T634),0),Unique_Data[[#This Row],[Keyword Severity]])</f>
        <v>6</v>
      </c>
      <c r="V634" s="73">
        <f>IFERROR(INDEX(Table5[Detectability],MATCH(O634,Table5[Keyword],0)),IFERROR(INDEX(Table13[Default Detectability],MATCH(C634,Table13[Equipment Class],0)),6))</f>
        <v>3</v>
      </c>
      <c r="W634" s="73">
        <f t="shared" si="36"/>
        <v>6</v>
      </c>
      <c r="X634" s="75">
        <f t="shared" si="37"/>
        <v>108</v>
      </c>
      <c r="Y634" s="74" t="str">
        <f>IFERROR(INDEX(Table10[Recommended Action],MATCH(O634,Table10[Keyword],0)),"Review failure &amp; perform RCA")</f>
        <v>Check hoist brakes, over-travel limit switches, inverter alarms, motor and encoder.</v>
      </c>
      <c r="AA634" s="31" t="s">
        <v>14386</v>
      </c>
      <c r="AB634" s="31" t="s">
        <v>14485</v>
      </c>
      <c r="AC634" s="73" t="str">
        <f t="shared" si="38"/>
        <v>Medium</v>
      </c>
      <c r="AD634" s="76">
        <v>46252</v>
      </c>
      <c r="AE634" s="75">
        <f>Unique_Data[[#This Row],[Severity (S)]]</f>
        <v>6</v>
      </c>
      <c r="AF634" s="75" cm="1">
        <f t="array" ref="AF6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34" s="75" cm="1">
        <f t="array" ref="AG6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34" s="75">
        <f t="shared" si="39"/>
        <v>60</v>
      </c>
      <c r="AI634" s="77" t="str" cm="1">
        <f t="array" aca="1" ref="AI634" ca="1">_xlfn.IFS(ISBLANK(Unique_Data[[#This Row],[Updated Action]]),"Open",NOT(ISBLANK(Unique_Data[[#This Row],[Updated Action]])),"Finished",AND(NOT(ISBLANK(Unique_Data[[#This Row],[Updated Action]])),Unique_Data[[#This Row],[Due date]]&gt;=TODAY()),"In Progress",Unique_Data[[#This Row],[Due date]]&lt;TODAY(),"Overdue")</f>
        <v>Finished</v>
      </c>
      <c r="AJ634" s="33"/>
    </row>
    <row r="635" spans="1:36">
      <c r="A635" s="11">
        <v>1300000406</v>
      </c>
      <c r="B635" s="11" t="s">
        <v>71</v>
      </c>
      <c r="C635" s="11" t="s">
        <v>16</v>
      </c>
      <c r="D635" s="12">
        <v>46245</v>
      </c>
      <c r="E635" s="11" t="s">
        <v>13</v>
      </c>
      <c r="F635"/>
      <c r="G635"/>
      <c r="H635" s="35" t="s">
        <v>507</v>
      </c>
      <c r="I635" s="71">
        <v>46245.68650462963</v>
      </c>
      <c r="J635" s="71">
        <v>46245.697256944448</v>
      </c>
      <c r="K635" s="11">
        <v>0.26</v>
      </c>
      <c r="L635" s="72">
        <v>46235</v>
      </c>
      <c r="M635" s="73">
        <f>_xlfn.ISOWEEKNUM(Unique_Data[[#This Row],[Created On]])</f>
        <v>33</v>
      </c>
      <c r="N635" s="73">
        <f>60*Unique_Data[[#This Row],[Downtime (hr.)]]</f>
        <v>15.600000000000001</v>
      </c>
      <c r="O635" s="73" t="str" cm="1">
        <f t="array" ref="O635">_xlfn.LET(
    _xlpm.text, LOWER(H635),
    _xlpm.keywords, Table2[Keyword],
    _xlpm.score,
        _xlfn.BYROW(_xlpm.keywords,
            _xlfn.LAMBDA(_xlpm.k,
                SUM(--ISNUMBER(SEARCH(_xlfn.TEXTSPLIT(LOWER(_xlpm.k)," "), _xlpm.text)))
            )
        ),
    _xlpm.bestMatch, _xlfn.XMATCH(MAX(_xlpm.score), _xlpm.score),
    IF(MAX(_xlpm.score)=0, "Other", INDEX(_xlpm.keywords, _xlpm.bestMatch))
)</f>
        <v>Busbar</v>
      </c>
      <c r="P635" s="73" t="str">
        <f>IFERROR(INDEX(Table11[Failure Mode],MATCH(O635,Table11[Keyword],0)),"General Failure Mode")</f>
        <v>Busbar / Electrification Fault</v>
      </c>
      <c r="Q635" s="74" t="str">
        <f>IFERROR(INDEX(Table12[Failure Effect],MATCH(P635,Table12[Failure Mode],0)),"Operational performance degradation and need for maintenance review.")</f>
        <v>Loss of electrical supply during travel, movement interruption, and repeated operational stoppages.</v>
      </c>
      <c r="R635" s="73">
        <f>IFERROR(INDEX(Table13[Base Severity],MATCH(C635,Table13[Equipment Class],0)),6)</f>
        <v>8</v>
      </c>
      <c r="S635" s="73">
        <f>IFERROR(INDEX(Table2[Severity],MATCH(O635,Table2[Keyword],0)),0)</f>
        <v>6</v>
      </c>
      <c r="T635" s="73">
        <f>IFERROR(LOOKUP(N635,Table6[Minutes],Table6[Severity]),0)</f>
        <v>4</v>
      </c>
      <c r="U635" s="73">
        <f>MAX(ROUNDUP(AVERAGE(R635,T635),0),Unique_Data[[#This Row],[Keyword Severity]])</f>
        <v>6</v>
      </c>
      <c r="V635" s="73">
        <f>IFERROR(INDEX(Table5[Detectability],MATCH(O635,Table5[Keyword],0)),IFERROR(INDEX(Table13[Default Detectability],MATCH(C635,Table13[Equipment Class],0)),6))</f>
        <v>3</v>
      </c>
      <c r="W635" s="73">
        <f t="shared" si="36"/>
        <v>1</v>
      </c>
      <c r="X635" s="75">
        <f t="shared" si="37"/>
        <v>18</v>
      </c>
      <c r="Y635" s="74" t="str">
        <f>IFERROR(INDEX(Table10[Recommended Action],MATCH(O635,Table10[Keyword],0)),"Review failure &amp; perform RCA")</f>
        <v>Clean/lubricate busbar; realign arms; verify contactor and circuit breaker.</v>
      </c>
      <c r="AA635" s="31" t="s">
        <v>14772</v>
      </c>
      <c r="AB635" s="31" t="s">
        <v>14773</v>
      </c>
      <c r="AC635" s="73" t="str">
        <f t="shared" si="38"/>
        <v>Low</v>
      </c>
      <c r="AD635" s="76">
        <v>46252</v>
      </c>
      <c r="AE635" s="75">
        <f>Unique_Data[[#This Row],[Severity (S)]]</f>
        <v>6</v>
      </c>
      <c r="AF635" s="75" cm="1">
        <f t="array" ref="AF6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35" s="75" cm="1">
        <f t="array" ref="AG6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35" s="75">
        <f t="shared" si="39"/>
        <v>6</v>
      </c>
      <c r="AI635" s="77" t="str" cm="1">
        <f t="array" aca="1" ref="AI635" ca="1">_xlfn.IFS(ISBLANK(Unique_Data[[#This Row],[Updated Action]]),"Open",NOT(ISBLANK(Unique_Data[[#This Row],[Updated Action]])),"Finished",AND(NOT(ISBLANK(Unique_Data[[#This Row],[Updated Action]])),Unique_Data[[#This Row],[Due date]]&gt;=TODAY()),"In Progress",Unique_Data[[#This Row],[Due date]]&lt;TODAY(),"Overdue")</f>
        <v>Finished</v>
      </c>
      <c r="AJ635" s="33"/>
    </row>
    <row r="636" spans="1:36">
      <c r="A636" s="11">
        <v>1300000407</v>
      </c>
      <c r="B636" s="11" t="s">
        <v>77</v>
      </c>
      <c r="C636" s="11" t="s">
        <v>16</v>
      </c>
      <c r="D636" s="12">
        <v>46245</v>
      </c>
      <c r="E636" s="11" t="s">
        <v>13</v>
      </c>
      <c r="F636"/>
      <c r="G636"/>
      <c r="H636" s="35" t="s">
        <v>508</v>
      </c>
      <c r="I636" s="71">
        <v>46245.755555555559</v>
      </c>
      <c r="J636" s="71">
        <v>46245.768379629626</v>
      </c>
      <c r="K636" s="11">
        <v>0.31</v>
      </c>
      <c r="L636" s="72">
        <v>46235</v>
      </c>
      <c r="M636" s="73">
        <f>_xlfn.ISOWEEKNUM(Unique_Data[[#This Row],[Created On]])</f>
        <v>33</v>
      </c>
      <c r="N636" s="73">
        <f>60*Unique_Data[[#This Row],[Downtime (hr.)]]</f>
        <v>18.600000000000001</v>
      </c>
      <c r="O636" s="73" t="str" cm="1">
        <f t="array" ref="O636">_xlfn.LET(
    _xlpm.text, LOWER(H636),
    _xlpm.keywords, Table2[Keyword],
    _xlpm.score,
        _xlfn.BYROW(_xlpm.keywords,
            _xlfn.LAMBDA(_xlpm.k,
                SUM(--ISNUMBER(SEARCH(_xlfn.TEXTSPLIT(LOWER(_xlpm.k)," "), _xlpm.text)))
            )
        ),
    _xlpm.bestMatch, _xlfn.XMATCH(MAX(_xlpm.score), _xlpm.score),
    IF(MAX(_xlpm.score)=0, "Other", INDEX(_xlpm.keywords, _xlpm.bestMatch))
)</f>
        <v>Other</v>
      </c>
      <c r="P636" s="73" t="str">
        <f>IFERROR(INDEX(Table11[Failure Mode],MATCH(O636,Table11[Keyword],0)),"General Failure Mode")</f>
        <v>General Failure Mode</v>
      </c>
      <c r="Q636" s="74" t="str">
        <f>IFERROR(INDEX(Table12[Failure Effect],MATCH(P636,Table12[Failure Mode],0)),"Operational performance degradation and need for maintenance review.")</f>
        <v>Operational performance degradation and need for maintenance review.</v>
      </c>
      <c r="R636" s="73">
        <f>IFERROR(INDEX(Table13[Base Severity],MATCH(C636,Table13[Equipment Class],0)),6)</f>
        <v>8</v>
      </c>
      <c r="S636" s="73">
        <f>IFERROR(INDEX(Table2[Severity],MATCH(O636,Table2[Keyword],0)),0)</f>
        <v>0</v>
      </c>
      <c r="T636" s="73">
        <f>IFERROR(LOOKUP(N636,Table6[Minutes],Table6[Severity]),0)</f>
        <v>4</v>
      </c>
      <c r="U636" s="73">
        <f>MAX(ROUNDUP(AVERAGE(R636,T636),0),Unique_Data[[#This Row],[Keyword Severity]])</f>
        <v>6</v>
      </c>
      <c r="V636" s="73">
        <f>IFERROR(INDEX(Table5[Detectability],MATCH(O636,Table5[Keyword],0)),IFERROR(INDEX(Table13[Default Detectability],MATCH(C636,Table13[Equipment Class],0)),6))</f>
        <v>5</v>
      </c>
      <c r="W636" s="73">
        <f t="shared" si="36"/>
        <v>2</v>
      </c>
      <c r="X636" s="75">
        <f t="shared" si="37"/>
        <v>60</v>
      </c>
      <c r="Y636" s="74" t="str">
        <f>IFERROR(INDEX(Table10[Recommended Action],MATCH(O636,Table10[Keyword],0)),"Review failure &amp; perform RCA")</f>
        <v>Review failure &amp; perform RCA</v>
      </c>
      <c r="AA636" s="31" t="s">
        <v>14770</v>
      </c>
      <c r="AB636" s="31" t="s">
        <v>14771</v>
      </c>
      <c r="AC636" s="73" t="str">
        <f t="shared" si="38"/>
        <v>Low</v>
      </c>
      <c r="AD636" s="76">
        <v>46252</v>
      </c>
      <c r="AE636" s="75">
        <f>Unique_Data[[#This Row],[Severity (S)]]</f>
        <v>6</v>
      </c>
      <c r="AF636" s="75" cm="1">
        <f t="array" ref="AF6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36" s="75" cm="1">
        <f t="array" ref="AG6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36" s="75">
        <f t="shared" si="39"/>
        <v>18</v>
      </c>
      <c r="AI636" s="77" t="str" cm="1">
        <f t="array" aca="1" ref="AI636" ca="1">_xlfn.IFS(ISBLANK(Unique_Data[[#This Row],[Updated Action]]),"Open",NOT(ISBLANK(Unique_Data[[#This Row],[Updated Action]])),"Finished",AND(NOT(ISBLANK(Unique_Data[[#This Row],[Updated Action]])),Unique_Data[[#This Row],[Due date]]&gt;=TODAY()),"In Progress",Unique_Data[[#This Row],[Due date]]&lt;TODAY(),"Overdue")</f>
        <v>Finished</v>
      </c>
      <c r="AJ636" s="33"/>
    </row>
    <row r="637" spans="1:36">
      <c r="A637" s="11">
        <v>1300000408</v>
      </c>
      <c r="B637" s="11" t="s">
        <v>11</v>
      </c>
      <c r="C637" s="11" t="s">
        <v>12</v>
      </c>
      <c r="D637" s="12">
        <v>46245</v>
      </c>
      <c r="E637" s="11" t="s">
        <v>13</v>
      </c>
      <c r="F637"/>
      <c r="G637"/>
      <c r="H637" s="35" t="s">
        <v>509</v>
      </c>
      <c r="I637" s="71">
        <v>46245.84652777778</v>
      </c>
      <c r="J637" s="71">
        <v>46245.856249999997</v>
      </c>
      <c r="K637" s="11">
        <v>0.23</v>
      </c>
      <c r="L637" s="72">
        <v>46235</v>
      </c>
      <c r="M637" s="73">
        <f>_xlfn.ISOWEEKNUM(Unique_Data[[#This Row],[Created On]])</f>
        <v>33</v>
      </c>
      <c r="N637" s="73">
        <f>60*Unique_Data[[#This Row],[Downtime (hr.)]]</f>
        <v>13.8</v>
      </c>
      <c r="O637" s="73" t="str" cm="1">
        <f t="array" ref="O637">_xlfn.LET(
    _xlpm.text, LOWER(H637),
    _xlpm.keywords, Table2[Keyword],
    _xlpm.score,
        _xlfn.BYROW(_xlpm.keywords,
            _xlfn.LAMBDA(_xlpm.k,
                SUM(--ISNUMBER(SEARCH(_xlfn.TEXTSPLIT(LOWER(_xlpm.k)," "), _xlpm.text)))
            )
        ),
    _xlpm.bestMatch, _xlfn.XMATCH(MAX(_xlpm.score), _xlpm.score),
    IF(MAX(_xlpm.score)=0, "Other", INDEX(_xlpm.keywords, _xlpm.bestMatch))
)</f>
        <v>Brake</v>
      </c>
      <c r="P637" s="73" t="str">
        <f>IFERROR(INDEX(Table11[Failure Mode],MATCH(O637,Table11[Keyword],0)),"General Failure Mode")</f>
        <v>Brake System Fault</v>
      </c>
      <c r="Q637" s="74" t="str">
        <f>IFERROR(INDEX(Table12[Failure Effect],MATCH(P637,Table12[Failure Mode],0)),"Operational performance degradation and need for maintenance review.")</f>
        <v>Unsafe motion control, increased accident risk, and equipment availability restriction.</v>
      </c>
      <c r="R637" s="73">
        <f>IFERROR(INDEX(Table13[Base Severity],MATCH(C637,Table13[Equipment Class],0)),6)</f>
        <v>9</v>
      </c>
      <c r="S637" s="73">
        <f>IFERROR(INDEX(Table2[Severity],MATCH(O637,Table2[Keyword],0)),0)</f>
        <v>6</v>
      </c>
      <c r="T637" s="73">
        <f>IFERROR(LOOKUP(N637,Table6[Minutes],Table6[Severity]),0)</f>
        <v>4</v>
      </c>
      <c r="U637" s="73">
        <f>MAX(ROUNDUP(AVERAGE(R637,T637),0),Unique_Data[[#This Row],[Keyword Severity]])</f>
        <v>7</v>
      </c>
      <c r="V637" s="73">
        <f>IFERROR(INDEX(Table5[Detectability],MATCH(O637,Table5[Keyword],0)),IFERROR(INDEX(Table13[Default Detectability],MATCH(C637,Table13[Equipment Class],0)),6))</f>
        <v>5</v>
      </c>
      <c r="W637" s="73">
        <f t="shared" si="36"/>
        <v>1</v>
      </c>
      <c r="X637" s="75">
        <f t="shared" si="37"/>
        <v>35</v>
      </c>
      <c r="Y637" s="74" t="str">
        <f>IFERROR(INDEX(Table10[Recommended Action],MATCH(O637,Table10[Keyword],0)),"Review failure &amp; perform RCA")</f>
        <v>Inspect brake assemblies, lines and sensors; adjust/bleed and function-test.</v>
      </c>
      <c r="AA637" s="31" t="s">
        <v>14781</v>
      </c>
      <c r="AB637" s="31" t="s">
        <v>14782</v>
      </c>
      <c r="AC637" s="73" t="str">
        <f t="shared" si="38"/>
        <v>Low</v>
      </c>
      <c r="AD637" s="76">
        <v>46252</v>
      </c>
      <c r="AE637" s="75">
        <f>Unique_Data[[#This Row],[Severity (S)]]</f>
        <v>7</v>
      </c>
      <c r="AF637" s="75" cm="1">
        <f t="array" ref="AF6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37" s="75" cm="1">
        <f t="array" ref="AG6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37" s="75">
        <f t="shared" si="39"/>
        <v>28</v>
      </c>
      <c r="AI637" s="77" t="str" cm="1">
        <f t="array" aca="1" ref="AI637" ca="1">_xlfn.IFS(ISBLANK(Unique_Data[[#This Row],[Updated Action]]),"Open",NOT(ISBLANK(Unique_Data[[#This Row],[Updated Action]])),"Finished",AND(NOT(ISBLANK(Unique_Data[[#This Row],[Updated Action]])),Unique_Data[[#This Row],[Due date]]&gt;=TODAY()),"In Progress",Unique_Data[[#This Row],[Due date]]&lt;TODAY(),"Overdue")</f>
        <v>Finished</v>
      </c>
      <c r="AJ637" s="33"/>
    </row>
    <row r="638" spans="1:36">
      <c r="A638" s="11">
        <v>1300000409</v>
      </c>
      <c r="B638" s="11" t="s">
        <v>510</v>
      </c>
      <c r="C638" s="11" t="s">
        <v>25</v>
      </c>
      <c r="D638" s="12">
        <v>46246</v>
      </c>
      <c r="E638" s="11" t="s">
        <v>13</v>
      </c>
      <c r="F638"/>
      <c r="G638"/>
      <c r="H638" s="35" t="s">
        <v>511</v>
      </c>
      <c r="I638" s="71">
        <v>46246.170138888891</v>
      </c>
      <c r="J638" s="71">
        <v>46246.179166666669</v>
      </c>
      <c r="K638" s="11">
        <v>0.22</v>
      </c>
      <c r="L638" s="72">
        <v>46235</v>
      </c>
      <c r="M638" s="73">
        <f>_xlfn.ISOWEEKNUM(Unique_Data[[#This Row],[Created On]])</f>
        <v>33</v>
      </c>
      <c r="N638" s="73">
        <f>60*Unique_Data[[#This Row],[Downtime (hr.)]]</f>
        <v>13.2</v>
      </c>
      <c r="O638" s="73" t="str" cm="1">
        <f t="array" ref="O638">_xlfn.LET(
    _xlpm.text, LOWER(H638),
    _xlpm.keywords, Table2[Keyword],
    _xlpm.score,
        _xlfn.BYROW(_xlpm.keywords,
            _xlfn.LAMBDA(_xlpm.k,
                SUM(--ISNUMBER(SEARCH(_xlfn.TEXTSPLIT(LOWER(_xlpm.k)," "), _xlpm.text)))
            )
        ),
    _xlpm.bestMatch, _xlfn.XMATCH(MAX(_xlpm.score), _xlpm.score),
    IF(MAX(_xlpm.score)=0, "Other", INDEX(_xlpm.keywords, _xlpm.bestMatch))
)</f>
        <v>Other</v>
      </c>
      <c r="P638" s="73" t="str">
        <f>IFERROR(INDEX(Table11[Failure Mode],MATCH(O638,Table11[Keyword],0)),"General Failure Mode")</f>
        <v>General Failure Mode</v>
      </c>
      <c r="Q638" s="74" t="str">
        <f>IFERROR(INDEX(Table12[Failure Effect],MATCH(P638,Table12[Failure Mode],0)),"Operational performance degradation and need for maintenance review.")</f>
        <v>Operational performance degradation and need for maintenance review.</v>
      </c>
      <c r="R638" s="73">
        <f>IFERROR(INDEX(Table13[Base Severity],MATCH(C638,Table13[Equipment Class],0)),6)</f>
        <v>6</v>
      </c>
      <c r="S638" s="73">
        <f>IFERROR(INDEX(Table2[Severity],MATCH(O638,Table2[Keyword],0)),0)</f>
        <v>0</v>
      </c>
      <c r="T638" s="73">
        <f>IFERROR(LOOKUP(N638,Table6[Minutes],Table6[Severity]),0)</f>
        <v>4</v>
      </c>
      <c r="U638" s="73">
        <f>MAX(ROUNDUP(AVERAGE(R638,T638),0),Unique_Data[[#This Row],[Keyword Severity]])</f>
        <v>5</v>
      </c>
      <c r="V638" s="73">
        <f>IFERROR(INDEX(Table5[Detectability],MATCH(O638,Table5[Keyword],0)),IFERROR(INDEX(Table13[Default Detectability],MATCH(C638,Table13[Equipment Class],0)),6))</f>
        <v>6</v>
      </c>
      <c r="W638" s="73">
        <f t="shared" si="36"/>
        <v>1</v>
      </c>
      <c r="X638" s="75">
        <f t="shared" si="37"/>
        <v>30</v>
      </c>
      <c r="Y638" s="74" t="str">
        <f>IFERROR(INDEX(Table10[Recommended Action],MATCH(O638,Table10[Keyword],0)),"Review failure &amp; perform RCA")</f>
        <v>Review failure &amp; perform RCA</v>
      </c>
      <c r="AA638" s="31" t="s">
        <v>14783</v>
      </c>
      <c r="AB638" s="31" t="s">
        <v>14784</v>
      </c>
      <c r="AC638" s="73" t="str">
        <f t="shared" si="38"/>
        <v>Low</v>
      </c>
      <c r="AD638" s="76">
        <v>46252</v>
      </c>
      <c r="AE638" s="75">
        <f>Unique_Data[[#This Row],[Severity (S)]]</f>
        <v>5</v>
      </c>
      <c r="AF638" s="75" cm="1">
        <f t="array" ref="AF6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38" s="75" cm="1">
        <f t="array" ref="AG6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38" s="75">
        <f t="shared" si="39"/>
        <v>20</v>
      </c>
      <c r="AI638" s="77" t="str" cm="1">
        <f t="array" aca="1" ref="AI638" ca="1">_xlfn.IFS(ISBLANK(Unique_Data[[#This Row],[Updated Action]]),"Open",NOT(ISBLANK(Unique_Data[[#This Row],[Updated Action]])),"Finished",AND(NOT(ISBLANK(Unique_Data[[#This Row],[Updated Action]])),Unique_Data[[#This Row],[Due date]]&gt;=TODAY()),"In Progress",Unique_Data[[#This Row],[Due date]]&lt;TODAY(),"Overdue")</f>
        <v>Finished</v>
      </c>
      <c r="AJ638" s="33"/>
    </row>
    <row r="639" spans="1:36">
      <c r="A639" s="11">
        <v>1300000410</v>
      </c>
      <c r="B639" s="11" t="s">
        <v>99</v>
      </c>
      <c r="C639" s="11" t="s">
        <v>16</v>
      </c>
      <c r="D639" s="12">
        <v>46246</v>
      </c>
      <c r="E639" s="11" t="s">
        <v>13</v>
      </c>
      <c r="F639"/>
      <c r="G639"/>
      <c r="H639" s="35" t="s">
        <v>435</v>
      </c>
      <c r="I639" s="71">
        <v>46246.225694444445</v>
      </c>
      <c r="J639" s="71">
        <v>46246.227083333331</v>
      </c>
      <c r="K639" s="11">
        <v>0.03</v>
      </c>
      <c r="L639" s="72">
        <v>46235</v>
      </c>
      <c r="M639" s="73">
        <f>_xlfn.ISOWEEKNUM(Unique_Data[[#This Row],[Created On]])</f>
        <v>33</v>
      </c>
      <c r="N639" s="73">
        <f>60*Unique_Data[[#This Row],[Downtime (hr.)]]</f>
        <v>1.7999999999999998</v>
      </c>
      <c r="O639" s="73" t="str" cm="1">
        <f t="array" ref="O639">_xlfn.LET(
    _xlpm.text, LOWER(H639),
    _xlpm.keywords, Table2[Keyword],
    _xlpm.score,
        _xlfn.BYROW(_xlpm.keywords,
            _xlfn.LAMBDA(_xlpm.k,
                SUM(--ISNUMBER(SEARCH(_xlfn.TEXTSPLIT(LOWER(_xlpm.k)," "), _xlpm.text)))
            )
        ),
    _xlpm.bestMatch, _xlfn.XMATCH(MAX(_xlpm.score), _xlpm.score),
    IF(MAX(_xlpm.score)=0, "Other", INDEX(_xlpm.keywords, _xlpm.bestMatch))
)</f>
        <v>No Trolley</v>
      </c>
      <c r="P639" s="73" t="str">
        <f>IFERROR(INDEX(Table11[Failure Mode],MATCH(O639,Table11[Keyword],0)),"General Failure Mode")</f>
        <v>Trolley Motion Failure</v>
      </c>
      <c r="Q639" s="74" t="str">
        <f>IFERROR(INDEX(Table12[Failure Effect],MATCH(P639,Table12[Failure Mode],0)),"Operational performance degradation and need for maintenance review.")</f>
        <v>Inability to position spreader correctly, cycle interruption, and handling delay.</v>
      </c>
      <c r="R639" s="73">
        <f>IFERROR(INDEX(Table13[Base Severity],MATCH(C639,Table13[Equipment Class],0)),6)</f>
        <v>8</v>
      </c>
      <c r="S639" s="73">
        <f>IFERROR(INDEX(Table2[Severity],MATCH(O639,Table2[Keyword],0)),0)</f>
        <v>6</v>
      </c>
      <c r="T639" s="73">
        <f>IFERROR(LOOKUP(N639,Table6[Minutes],Table6[Severity]),0)</f>
        <v>3</v>
      </c>
      <c r="U639" s="73">
        <f>MAX(ROUNDUP(AVERAGE(R639,T639),0),Unique_Data[[#This Row],[Keyword Severity]])</f>
        <v>6</v>
      </c>
      <c r="V639" s="73">
        <f>IFERROR(INDEX(Table5[Detectability],MATCH(O639,Table5[Keyword],0)),IFERROR(INDEX(Table13[Default Detectability],MATCH(C639,Table13[Equipment Class],0)),6))</f>
        <v>3</v>
      </c>
      <c r="W639" s="73">
        <f t="shared" si="36"/>
        <v>3</v>
      </c>
      <c r="X639" s="75">
        <f t="shared" si="37"/>
        <v>54</v>
      </c>
      <c r="Y639" s="74" t="str">
        <f>IFERROR(INDEX(Table10[Recommended Action],MATCH(O639,Table10[Keyword],0)),"Review failure &amp; perform RCA")</f>
        <v>Inspect trolley drives, cable reels and limit switches; test trolley inverter.</v>
      </c>
      <c r="AA639" s="31" t="s">
        <v>14765</v>
      </c>
      <c r="AB639" s="31" t="s">
        <v>14766</v>
      </c>
      <c r="AC639" s="73" t="str">
        <f t="shared" si="38"/>
        <v>Low</v>
      </c>
      <c r="AD639" s="76">
        <v>46252</v>
      </c>
      <c r="AE639" s="75">
        <f>Unique_Data[[#This Row],[Severity (S)]]</f>
        <v>6</v>
      </c>
      <c r="AF639" s="75" cm="1">
        <f t="array" ref="AF6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39" s="75" cm="1">
        <f t="array" ref="AG6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39" s="75">
        <f t="shared" si="39"/>
        <v>24</v>
      </c>
      <c r="AI639" s="77" t="str" cm="1">
        <f t="array" aca="1" ref="AI639" ca="1">_xlfn.IFS(ISBLANK(Unique_Data[[#This Row],[Updated Action]]),"Open",NOT(ISBLANK(Unique_Data[[#This Row],[Updated Action]])),"Finished",AND(NOT(ISBLANK(Unique_Data[[#This Row],[Updated Action]])),Unique_Data[[#This Row],[Due date]]&gt;=TODAY()),"In Progress",Unique_Data[[#This Row],[Due date]]&lt;TODAY(),"Overdue")</f>
        <v>Finished</v>
      </c>
      <c r="AJ639" s="33"/>
    </row>
    <row r="640" spans="1:36">
      <c r="A640" s="11">
        <v>1300000411</v>
      </c>
      <c r="B640" s="11" t="s">
        <v>512</v>
      </c>
      <c r="C640" s="11" t="s">
        <v>512</v>
      </c>
      <c r="D640" s="12">
        <v>46246</v>
      </c>
      <c r="E640" s="11" t="s">
        <v>13</v>
      </c>
      <c r="F640"/>
      <c r="G640"/>
      <c r="H640" s="35" t="s">
        <v>513</v>
      </c>
      <c r="I640" s="71">
        <v>46246.243750000001</v>
      </c>
      <c r="J640" s="71">
        <v>46246.245138888888</v>
      </c>
      <c r="K640" s="11">
        <v>0.03</v>
      </c>
      <c r="L640" s="72">
        <v>46235</v>
      </c>
      <c r="M640" s="73">
        <f>_xlfn.ISOWEEKNUM(Unique_Data[[#This Row],[Created On]])</f>
        <v>33</v>
      </c>
      <c r="N640" s="73">
        <f>60*Unique_Data[[#This Row],[Downtime (hr.)]]</f>
        <v>1.7999999999999998</v>
      </c>
      <c r="O640" s="73" t="str" cm="1">
        <f t="array" ref="O640">_xlfn.LET(
    _xlpm.text, LOWER(H640),
    _xlpm.keywords, Table2[Keyword],
    _xlpm.score,
        _xlfn.BYROW(_xlpm.keywords,
            _xlfn.LAMBDA(_xlpm.k,
                SUM(--ISNUMBER(SEARCH(_xlfn.TEXTSPLIT(LOWER(_xlpm.k)," "), _xlpm.text)))
            )
        ),
    _xlpm.bestMatch, _xlfn.XMATCH(MAX(_xlpm.score), _xlpm.score),
    IF(MAX(_xlpm.score)=0, "Other", INDEX(_xlpm.keywords, _xlpm.bestMatch))
)</f>
        <v>Other</v>
      </c>
      <c r="P640" s="73" t="str">
        <f>IFERROR(INDEX(Table11[Failure Mode],MATCH(O640,Table11[Keyword],0)),"General Failure Mode")</f>
        <v>General Failure Mode</v>
      </c>
      <c r="Q640" s="74" t="str">
        <f>IFERROR(INDEX(Table12[Failure Effect],MATCH(P640,Table12[Failure Mode],0)),"Operational performance degradation and need for maintenance review.")</f>
        <v>Operational performance degradation and need for maintenance review.</v>
      </c>
      <c r="R640" s="73">
        <f>IFERROR(INDEX(Table13[Base Severity],MATCH(C640,Table13[Equipment Class],0)),6)</f>
        <v>6</v>
      </c>
      <c r="S640" s="73">
        <f>IFERROR(INDEX(Table2[Severity],MATCH(O640,Table2[Keyword],0)),0)</f>
        <v>0</v>
      </c>
      <c r="T640" s="73">
        <f>IFERROR(LOOKUP(N640,Table6[Minutes],Table6[Severity]),0)</f>
        <v>3</v>
      </c>
      <c r="U640" s="73">
        <f>MAX(ROUNDUP(AVERAGE(R640,T640),0),Unique_Data[[#This Row],[Keyword Severity]])</f>
        <v>5</v>
      </c>
      <c r="V640" s="73">
        <f>IFERROR(INDEX(Table5[Detectability],MATCH(O640,Table5[Keyword],0)),IFERROR(INDEX(Table13[Default Detectability],MATCH(C640,Table13[Equipment Class],0)),6))</f>
        <v>5</v>
      </c>
      <c r="W640" s="73">
        <f t="shared" si="36"/>
        <v>1</v>
      </c>
      <c r="X640" s="75">
        <f t="shared" si="37"/>
        <v>25</v>
      </c>
      <c r="Y640" s="74" t="str">
        <f>IFERROR(INDEX(Table10[Recommended Action],MATCH(O640,Table10[Keyword],0)),"Review failure &amp; perform RCA")</f>
        <v>Review failure &amp; perform RCA</v>
      </c>
      <c r="AA640" s="31" t="s">
        <v>14760</v>
      </c>
      <c r="AB640" s="31" t="s">
        <v>14552</v>
      </c>
      <c r="AC640" s="73" t="str">
        <f t="shared" si="38"/>
        <v>Low</v>
      </c>
      <c r="AD640" s="76">
        <v>46252</v>
      </c>
      <c r="AE640" s="75">
        <f>Unique_Data[[#This Row],[Severity (S)]]</f>
        <v>5</v>
      </c>
      <c r="AF640" s="75" cm="1">
        <f t="array" ref="AF6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640" s="75" cm="1">
        <f t="array" ref="AG6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40" s="75">
        <f t="shared" si="39"/>
        <v>25</v>
      </c>
      <c r="AI640" s="77" t="str" cm="1">
        <f t="array" aca="1" ref="AI640" ca="1">_xlfn.IFS(ISBLANK(Unique_Data[[#This Row],[Updated Action]]),"Open",NOT(ISBLANK(Unique_Data[[#This Row],[Updated Action]])),"Finished",AND(NOT(ISBLANK(Unique_Data[[#This Row],[Updated Action]])),Unique_Data[[#This Row],[Due date]]&gt;=TODAY()),"In Progress",Unique_Data[[#This Row],[Due date]]&lt;TODAY(),"Overdue")</f>
        <v>Finished</v>
      </c>
      <c r="AJ640" s="33"/>
    </row>
    <row r="641" spans="1:36">
      <c r="A641" s="11">
        <v>1300000413</v>
      </c>
      <c r="B641" s="11" t="s">
        <v>87</v>
      </c>
      <c r="C641" s="11" t="s">
        <v>16</v>
      </c>
      <c r="D641" s="12">
        <v>46246</v>
      </c>
      <c r="E641" s="11" t="s">
        <v>13</v>
      </c>
      <c r="F641"/>
      <c r="G641"/>
      <c r="H641" s="35" t="s">
        <v>514</v>
      </c>
      <c r="I641" s="71">
        <v>46246.552777777775</v>
      </c>
      <c r="J641" s="71">
        <v>46246.557638888888</v>
      </c>
      <c r="K641" s="11">
        <v>0.12</v>
      </c>
      <c r="L641" s="72">
        <v>46235</v>
      </c>
      <c r="M641" s="73">
        <f>_xlfn.ISOWEEKNUM(Unique_Data[[#This Row],[Created On]])</f>
        <v>33</v>
      </c>
      <c r="N641" s="73">
        <f>60*Unique_Data[[#This Row],[Downtime (hr.)]]</f>
        <v>7.1999999999999993</v>
      </c>
      <c r="O641" s="73" t="str" cm="1">
        <f t="array" ref="O641">_xlfn.LET(
    _xlpm.text, LOWER(H641),
    _xlpm.keywords, Table2[Keyword],
    _xlpm.score,
        _xlfn.BYROW(_xlpm.keywords,
            _xlfn.LAMBDA(_xlpm.k,
                SUM(--ISNUMBER(SEARCH(_xlfn.TEXTSPLIT(LOWER(_xlpm.k)," "), _xlpm.text)))
            )
        ),
    _xlpm.bestMatch, _xlfn.XMATCH(MAX(_xlpm.score), _xlpm.score),
    IF(MAX(_xlpm.score)=0, "Other", INDEX(_xlpm.keywords, _xlpm.bestMatch))
)</f>
        <v>Engine Power</v>
      </c>
      <c r="P641" s="73" t="str">
        <f>IFERROR(INDEX(Table11[Failure Mode],MATCH(O641,Table11[Keyword],0)),"General Failure Mode")</f>
        <v>Engine Power Loss</v>
      </c>
      <c r="Q641" s="74" t="str">
        <f>IFERROR(INDEX(Table12[Failure Effect],MATCH(P641,Table12[Failure Mode],0)),"Operational performance degradation and need for maintenance review.")</f>
        <v>Reduced machine performance, slow operation, and risk of complete shutdown under load.</v>
      </c>
      <c r="R641" s="73">
        <f>IFERROR(INDEX(Table13[Base Severity],MATCH(C641,Table13[Equipment Class],0)),6)</f>
        <v>8</v>
      </c>
      <c r="S641" s="73">
        <f>IFERROR(INDEX(Table2[Severity],MATCH(O641,Table2[Keyword],0)),0)</f>
        <v>6</v>
      </c>
      <c r="T641" s="73">
        <f>IFERROR(LOOKUP(N641,Table6[Minutes],Table6[Severity]),0)</f>
        <v>3</v>
      </c>
      <c r="U641" s="73">
        <f>MAX(ROUNDUP(AVERAGE(R641,T641),0),Unique_Data[[#This Row],[Keyword Severity]])</f>
        <v>6</v>
      </c>
      <c r="V641" s="73">
        <f>IFERROR(INDEX(Table5[Detectability],MATCH(O641,Table5[Keyword],0)),IFERROR(INDEX(Table13[Default Detectability],MATCH(C641,Table13[Equipment Class],0)),6))</f>
        <v>4</v>
      </c>
      <c r="W641" s="73">
        <f t="shared" si="36"/>
        <v>1</v>
      </c>
      <c r="X641" s="75">
        <f t="shared" si="37"/>
        <v>24</v>
      </c>
      <c r="Y641" s="74" t="str">
        <f>IFERROR(INDEX(Table10[Recommended Action],MATCH(O641,Table10[Keyword],0)),"Review failure &amp; perform RCA")</f>
        <v>Download engine ECU faults; inspect fuel/air filters; test turbo and injectors.</v>
      </c>
      <c r="AA641" s="31" t="s">
        <v>14785</v>
      </c>
      <c r="AB641" s="31" t="s">
        <v>14786</v>
      </c>
      <c r="AC641" s="73" t="str">
        <f t="shared" si="38"/>
        <v>Low</v>
      </c>
      <c r="AD641" s="76">
        <v>46252</v>
      </c>
      <c r="AE641" s="75">
        <f>Unique_Data[[#This Row],[Severity (S)]]</f>
        <v>6</v>
      </c>
      <c r="AF641" s="75" cm="1">
        <f t="array" ref="AF64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41" s="75" cm="1">
        <f t="array" ref="AG64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41" s="75">
        <f t="shared" si="39"/>
        <v>18</v>
      </c>
      <c r="AI641" s="77" t="str" cm="1">
        <f t="array" aca="1" ref="AI641" ca="1">_xlfn.IFS(ISBLANK(Unique_Data[[#This Row],[Updated Action]]),"Open",NOT(ISBLANK(Unique_Data[[#This Row],[Updated Action]])),"Finished",AND(NOT(ISBLANK(Unique_Data[[#This Row],[Updated Action]])),Unique_Data[[#This Row],[Due date]]&gt;=TODAY()),"In Progress",Unique_Data[[#This Row],[Due date]]&lt;TODAY(),"Overdue")</f>
        <v>Finished</v>
      </c>
      <c r="AJ641" s="33"/>
    </row>
    <row r="642" spans="1:36">
      <c r="A642" s="11">
        <v>1200000344</v>
      </c>
      <c r="B642" s="11" t="s">
        <v>99</v>
      </c>
      <c r="C642" s="11" t="s">
        <v>16</v>
      </c>
      <c r="D642" s="12">
        <v>46247</v>
      </c>
      <c r="E642" s="11" t="s">
        <v>69</v>
      </c>
      <c r="F642"/>
      <c r="G642"/>
      <c r="H642" s="35" t="s">
        <v>515</v>
      </c>
      <c r="I642" s="71">
        <v>46246.977407407408</v>
      </c>
      <c r="J642" s="71">
        <v>46246.987071759257</v>
      </c>
      <c r="K642" s="11">
        <v>0.23</v>
      </c>
      <c r="L642" s="72">
        <v>46235</v>
      </c>
      <c r="M642" s="73">
        <f>_xlfn.ISOWEEKNUM(Unique_Data[[#This Row],[Created On]])</f>
        <v>33</v>
      </c>
      <c r="N642" s="73">
        <f>60*Unique_Data[[#This Row],[Downtime (hr.)]]</f>
        <v>13.8</v>
      </c>
      <c r="O642" s="73" t="str" cm="1">
        <f t="array" ref="O642">_xlfn.LET(
    _xlpm.text, LOWER(H642),
    _xlpm.keywords, Table2[Keyword],
    _xlpm.score,
        _xlfn.BYROW(_xlpm.keywords,
            _xlfn.LAMBDA(_xlpm.k,
                SUM(--ISNUMBER(SEARCH(_xlfn.TEXTSPLIT(LOWER(_xlpm.k)," "), _xlpm.text)))
            )
        ),
    _xlpm.bestMatch, _xlfn.XMATCH(MAX(_xlpm.score), _xlpm.score),
    IF(MAX(_xlpm.score)=0, "Other", INDEX(_xlpm.keywords, _xlpm.bestMatch))
)</f>
        <v>Camera</v>
      </c>
      <c r="P642" s="73" t="str">
        <f>IFERROR(INDEX(Table11[Failure Mode],MATCH(O642,Table11[Keyword],0)),"General Failure Mode")</f>
        <v>Camera / Vision System Fault</v>
      </c>
      <c r="Q642" s="74" t="str">
        <f>IFERROR(INDEX(Table12[Failure Effect],MATCH(P642,Table12[Failure Mode],0)),"Operational performance degradation and need for maintenance review.")</f>
        <v>Reduced operator visibility, lower operating accuracy, and increased safety risk during handling.</v>
      </c>
      <c r="R642" s="73">
        <f>IFERROR(INDEX(Table13[Base Severity],MATCH(C642,Table13[Equipment Class],0)),6)</f>
        <v>8</v>
      </c>
      <c r="S642" s="73">
        <f>IFERROR(INDEX(Table2[Severity],MATCH(O642,Table2[Keyword],0)),0)</f>
        <v>2</v>
      </c>
      <c r="T642" s="73">
        <f>IFERROR(LOOKUP(N642,Table6[Minutes],Table6[Severity]),0)</f>
        <v>4</v>
      </c>
      <c r="U642" s="73">
        <f>MAX(ROUNDUP(AVERAGE(R642,T642),0),Unique_Data[[#This Row],[Keyword Severity]])</f>
        <v>6</v>
      </c>
      <c r="V642" s="73">
        <f>IFERROR(INDEX(Table5[Detectability],MATCH(O642,Table5[Keyword],0)),IFERROR(INDEX(Table13[Default Detectability],MATCH(C642,Table13[Equipment Class],0)),6))</f>
        <v>4</v>
      </c>
      <c r="W642" s="73">
        <f t="shared" ref="W642:W705" si="40">COUNTIFS($B:$B,B642,$P:$P,P642)</f>
        <v>1</v>
      </c>
      <c r="X642" s="75">
        <f t="shared" ref="X642:X705" si="41">U642*V642*W642</f>
        <v>24</v>
      </c>
      <c r="Y642" s="74" t="str">
        <f>IFERROR(INDEX(Table10[Recommended Action],MATCH(O642,Table10[Keyword],0)),"Review failure &amp; perform RCA")</f>
        <v>Check power/ethernet, clean lenses; replace cameras or POE injectors if needed.</v>
      </c>
      <c r="AA642" s="31" t="s">
        <v>14787</v>
      </c>
      <c r="AB642" s="31" t="s">
        <v>14788</v>
      </c>
      <c r="AC642" s="73" t="str">
        <f t="shared" ref="AC642:AC705" si="42">_xlfn.IFS(X642&gt;=300,"Critical",X642&gt;=200,"High", X642&gt;=100,"Medium", TRUE,"Low")</f>
        <v>Low</v>
      </c>
      <c r="AD642" s="76">
        <v>46252</v>
      </c>
      <c r="AE642" s="75">
        <f>Unique_Data[[#This Row],[Severity (S)]]</f>
        <v>6</v>
      </c>
      <c r="AF642" s="75" cm="1">
        <f t="array" ref="AF64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42" s="75" cm="1">
        <f t="array" ref="AG64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42" s="75">
        <f t="shared" ref="AH642:AH705" si="43">AE642*AF642*AG642</f>
        <v>24</v>
      </c>
      <c r="AI642" s="77" t="str" cm="1">
        <f t="array" aca="1" ref="AI642" ca="1">_xlfn.IFS(ISBLANK(Unique_Data[[#This Row],[Updated Action]]),"Open",NOT(ISBLANK(Unique_Data[[#This Row],[Updated Action]])),"Finished",AND(NOT(ISBLANK(Unique_Data[[#This Row],[Updated Action]])),Unique_Data[[#This Row],[Due date]]&gt;=TODAY()),"In Progress",Unique_Data[[#This Row],[Due date]]&lt;TODAY(),"Overdue")</f>
        <v>Finished</v>
      </c>
      <c r="AJ642" s="33"/>
    </row>
    <row r="643" spans="1:36">
      <c r="A643" s="11">
        <v>1200000345</v>
      </c>
      <c r="B643" s="11" t="s">
        <v>66</v>
      </c>
      <c r="C643" s="11" t="s">
        <v>16</v>
      </c>
      <c r="D643" s="12">
        <v>46247</v>
      </c>
      <c r="E643" s="11" t="s">
        <v>69</v>
      </c>
      <c r="F643"/>
      <c r="G643"/>
      <c r="H643" s="35" t="s">
        <v>516</v>
      </c>
      <c r="I643" s="71">
        <v>46247.040439814817</v>
      </c>
      <c r="J643" s="71">
        <v>46247.045856481483</v>
      </c>
      <c r="K643" s="11">
        <v>0.13</v>
      </c>
      <c r="L643" s="72">
        <v>46235</v>
      </c>
      <c r="M643" s="73">
        <f>_xlfn.ISOWEEKNUM(Unique_Data[[#This Row],[Created On]])</f>
        <v>33</v>
      </c>
      <c r="N643" s="73">
        <f>60*Unique_Data[[#This Row],[Downtime (hr.)]]</f>
        <v>7.8000000000000007</v>
      </c>
      <c r="O643" s="73" t="str" cm="1">
        <f t="array" ref="O643">_xlfn.LET(
    _xlpm.text, LOWER(H643),
    _xlpm.keywords, Table2[Keyword],
    _xlpm.score,
        _xlfn.BYROW(_xlpm.keywords,
            _xlfn.LAMBDA(_xlpm.k,
                SUM(--ISNUMBER(SEARCH(_xlfn.TEXTSPLIT(LOWER(_xlpm.k)," "), _xlpm.text)))
            )
        ),
    _xlpm.bestMatch, _xlfn.XMATCH(MAX(_xlpm.score), _xlpm.score),
    IF(MAX(_xlpm.score)=0, "Other", INDEX(_xlpm.keywords, _xlpm.bestMatch))
)</f>
        <v>Steering</v>
      </c>
      <c r="P643" s="73" t="str">
        <f>IFERROR(INDEX(Table11[Failure Mode],MATCH(O643,Table11[Keyword],0)),"General Failure Mode")</f>
        <v>Steering System Fault</v>
      </c>
      <c r="Q643" s="74" t="str">
        <f>IFERROR(INDEX(Table12[Failure Effect],MATCH(P643,Table12[Failure Mode],0)),"Operational performance degradation and need for maintenance review.")</f>
        <v>Poor maneuverability, travel misalignment, safety risk, and operational delay.</v>
      </c>
      <c r="R643" s="73">
        <f>IFERROR(INDEX(Table13[Base Severity],MATCH(C643,Table13[Equipment Class],0)),6)</f>
        <v>8</v>
      </c>
      <c r="S643" s="73">
        <f>IFERROR(INDEX(Table2[Severity],MATCH(O643,Table2[Keyword],0)),0)</f>
        <v>6</v>
      </c>
      <c r="T643" s="73">
        <f>IFERROR(LOOKUP(N643,Table6[Minutes],Table6[Severity]),0)</f>
        <v>3</v>
      </c>
      <c r="U643" s="73">
        <f>MAX(ROUNDUP(AVERAGE(R643,T643),0),Unique_Data[[#This Row],[Keyword Severity]])</f>
        <v>6</v>
      </c>
      <c r="V643" s="73">
        <f>IFERROR(INDEX(Table5[Detectability],MATCH(O643,Table5[Keyword],0)),IFERROR(INDEX(Table13[Default Detectability],MATCH(C643,Table13[Equipment Class],0)),6))</f>
        <v>2</v>
      </c>
      <c r="W643" s="73">
        <f t="shared" si="40"/>
        <v>5</v>
      </c>
      <c r="X643" s="75">
        <f t="shared" si="41"/>
        <v>60</v>
      </c>
      <c r="Y643" s="74" t="str">
        <f>IFERROR(INDEX(Table10[Recommended Action],MATCH(O643,Table10[Keyword],0)),"Review failure &amp; perform RCA")</f>
        <v>Calibrate auto-steering; inspect linkages/sensors; realign wheels.</v>
      </c>
      <c r="AA643" s="31" t="s">
        <v>14772</v>
      </c>
      <c r="AB643" s="31" t="s">
        <v>14773</v>
      </c>
      <c r="AC643" s="73" t="str">
        <f t="shared" si="42"/>
        <v>Low</v>
      </c>
      <c r="AD643" s="76">
        <v>46252</v>
      </c>
      <c r="AE643" s="75">
        <f>Unique_Data[[#This Row],[Severity (S)]]</f>
        <v>6</v>
      </c>
      <c r="AF643" s="75" cm="1">
        <f t="array" ref="AF64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43" s="75" cm="1">
        <f t="array" ref="AG64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43" s="75">
        <f t="shared" si="43"/>
        <v>18</v>
      </c>
      <c r="AI643" s="77" t="str" cm="1">
        <f t="array" aca="1" ref="AI643" ca="1">_xlfn.IFS(ISBLANK(Unique_Data[[#This Row],[Updated Action]]),"Open",NOT(ISBLANK(Unique_Data[[#This Row],[Updated Action]])),"Finished",AND(NOT(ISBLANK(Unique_Data[[#This Row],[Updated Action]])),Unique_Data[[#This Row],[Due date]]&gt;=TODAY()),"In Progress",Unique_Data[[#This Row],[Due date]]&lt;TODAY(),"Overdue")</f>
        <v>Finished</v>
      </c>
      <c r="AJ643" s="33"/>
    </row>
    <row r="644" spans="1:36">
      <c r="A644" s="11">
        <v>1200000346</v>
      </c>
      <c r="B644" s="11" t="s">
        <v>66</v>
      </c>
      <c r="C644" s="11" t="s">
        <v>16</v>
      </c>
      <c r="D644" s="12">
        <v>46247</v>
      </c>
      <c r="E644" s="11" t="s">
        <v>69</v>
      </c>
      <c r="F644"/>
      <c r="G644"/>
      <c r="H644" s="35" t="s">
        <v>517</v>
      </c>
      <c r="I644" s="71">
        <v>46247.05201388889</v>
      </c>
      <c r="J644" s="71">
        <v>46247.055960648147</v>
      </c>
      <c r="K644" s="11">
        <v>0.09</v>
      </c>
      <c r="L644" s="72">
        <v>46235</v>
      </c>
      <c r="M644" s="73">
        <f>_xlfn.ISOWEEKNUM(Unique_Data[[#This Row],[Created On]])</f>
        <v>33</v>
      </c>
      <c r="N644" s="73">
        <f>60*Unique_Data[[#This Row],[Downtime (hr.)]]</f>
        <v>5.3999999999999995</v>
      </c>
      <c r="O644" s="73" t="str" cm="1">
        <f t="array" ref="O644">_xlfn.LET(
    _xlpm.text, LOWER(H644),
    _xlpm.keywords, Table2[Keyword],
    _xlpm.score,
        _xlfn.BYROW(_xlpm.keywords,
            _xlfn.LAMBDA(_xlpm.k,
                SUM(--ISNUMBER(SEARCH(_xlfn.TEXTSPLIT(LOWER(_xlpm.k)," "), _xlpm.text)))
            )
        ),
    _xlpm.bestMatch, _xlfn.XMATCH(MAX(_xlpm.score), _xlpm.score),
    IF(MAX(_xlpm.score)=0, "Other", INDEX(_xlpm.keywords, _xlpm.bestMatch))
)</f>
        <v>No Control</v>
      </c>
      <c r="P644" s="73" t="str">
        <f>IFERROR(INDEX(Table11[Failure Mode],MATCH(O644,Table11[Keyword],0)),"General Failure Mode")</f>
        <v>Control System Unavailable</v>
      </c>
      <c r="Q644" s="74" t="str">
        <f>IFERROR(INDEX(Table12[Failure Effect],MATCH(P644,Table12[Failure Mode],0)),"Operational performance degradation and need for maintenance review.")</f>
        <v>Loss of command response, unsafe operating condition, and immediate operational downtime.</v>
      </c>
      <c r="R644" s="73">
        <f>IFERROR(INDEX(Table13[Base Severity],MATCH(C644,Table13[Equipment Class],0)),6)</f>
        <v>8</v>
      </c>
      <c r="S644" s="73">
        <f>IFERROR(INDEX(Table2[Severity],MATCH(O644,Table2[Keyword],0)),0)</f>
        <v>6</v>
      </c>
      <c r="T644" s="73">
        <f>IFERROR(LOOKUP(N644,Table6[Minutes],Table6[Severity]),0)</f>
        <v>3</v>
      </c>
      <c r="U644" s="73">
        <f>MAX(ROUNDUP(AVERAGE(R644,T644),0),Unique_Data[[#This Row],[Keyword Severity]])</f>
        <v>6</v>
      </c>
      <c r="V644" s="73">
        <f>IFERROR(INDEX(Table5[Detectability],MATCH(O644,Table5[Keyword],0)),IFERROR(INDEX(Table13[Default Detectability],MATCH(C644,Table13[Equipment Class],0)),6))</f>
        <v>2</v>
      </c>
      <c r="W644" s="73">
        <f t="shared" si="40"/>
        <v>8</v>
      </c>
      <c r="X644" s="75">
        <f t="shared" si="41"/>
        <v>96</v>
      </c>
      <c r="Y644" s="74" t="str">
        <f>IFERROR(INDEX(Table10[Recommended Action],MATCH(O644,Table10[Keyword],0)),"Review failure &amp; perform RCA")</f>
        <v>Check control PLC, HMI comms, E-stop circuits; reload software if needed.</v>
      </c>
      <c r="AA644" s="31" t="s">
        <v>14770</v>
      </c>
      <c r="AB644" s="31" t="s">
        <v>14771</v>
      </c>
      <c r="AC644" s="73" t="str">
        <f t="shared" si="42"/>
        <v>Low</v>
      </c>
      <c r="AD644" s="76">
        <v>46252</v>
      </c>
      <c r="AE644" s="75">
        <f>Unique_Data[[#This Row],[Severity (S)]]</f>
        <v>6</v>
      </c>
      <c r="AF644" s="75" cm="1">
        <f t="array" ref="AF64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44" s="75" cm="1">
        <f t="array" ref="AG64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644" s="75">
        <f t="shared" si="43"/>
        <v>42</v>
      </c>
      <c r="AI644" s="77" t="str" cm="1">
        <f t="array" aca="1" ref="AI644" ca="1">_xlfn.IFS(ISBLANK(Unique_Data[[#This Row],[Updated Action]]),"Open",NOT(ISBLANK(Unique_Data[[#This Row],[Updated Action]])),"Finished",AND(NOT(ISBLANK(Unique_Data[[#This Row],[Updated Action]])),Unique_Data[[#This Row],[Due date]]&gt;=TODAY()),"In Progress",Unique_Data[[#This Row],[Due date]]&lt;TODAY(),"Overdue")</f>
        <v>Finished</v>
      </c>
      <c r="AJ644" s="33"/>
    </row>
    <row r="645" spans="1:36">
      <c r="A645" s="11">
        <v>1200000347</v>
      </c>
      <c r="B645" s="11" t="s">
        <v>99</v>
      </c>
      <c r="C645" s="11" t="s">
        <v>16</v>
      </c>
      <c r="D645" s="12">
        <v>46247</v>
      </c>
      <c r="E645" s="11" t="s">
        <v>69</v>
      </c>
      <c r="F645"/>
      <c r="G645"/>
      <c r="H645" s="35" t="s">
        <v>518</v>
      </c>
      <c r="I645" s="71">
        <v>46247.14570601852</v>
      </c>
      <c r="J645" s="71">
        <v>46247.151550925926</v>
      </c>
      <c r="K645" s="11">
        <v>0.14000000000000001</v>
      </c>
      <c r="L645" s="72">
        <v>46235</v>
      </c>
      <c r="M645" s="73">
        <f>_xlfn.ISOWEEKNUM(Unique_Data[[#This Row],[Created On]])</f>
        <v>33</v>
      </c>
      <c r="N645" s="73">
        <f>60*Unique_Data[[#This Row],[Downtime (hr.)]]</f>
        <v>8.4</v>
      </c>
      <c r="O645" s="73" t="str" cm="1">
        <f t="array" ref="O645">_xlfn.LET(
    _xlpm.text, LOWER(H645),
    _xlpm.keywords, Table2[Keyword],
    _xlpm.score,
        _xlfn.BYROW(_xlpm.keywords,
            _xlfn.LAMBDA(_xlpm.k,
                SUM(--ISNUMBER(SEARCH(_xlfn.TEXTSPLIT(LOWER(_xlpm.k)," "), _xlpm.text)))
            )
        ),
    _xlpm.bestMatch, _xlfn.XMATCH(MAX(_xlpm.score), _xlpm.score),
    IF(MAX(_xlpm.score)=0, "Other", INDEX(_xlpm.keywords, _xlpm.bestMatch))
)</f>
        <v>No Gantry</v>
      </c>
      <c r="P645" s="73" t="str">
        <f>IFERROR(INDEX(Table11[Failure Mode],MATCH(O645,Table11[Keyword],0)),"General Failure Mode")</f>
        <v>Gantry Motion Failure</v>
      </c>
      <c r="Q645" s="74" t="str">
        <f>IFERROR(INDEX(Table12[Failure Effect],MATCH(P645,Table12[Failure Mode],0)),"Operational performance degradation and need for maintenance review.")</f>
        <v>Equipment cannot travel to position, causing job delay, queue buildup, and lower productivity.</v>
      </c>
      <c r="R645" s="73">
        <f>IFERROR(INDEX(Table13[Base Severity],MATCH(C645,Table13[Equipment Class],0)),6)</f>
        <v>8</v>
      </c>
      <c r="S645" s="73">
        <f>IFERROR(INDEX(Table2[Severity],MATCH(O645,Table2[Keyword],0)),0)</f>
        <v>6</v>
      </c>
      <c r="T645" s="73">
        <f>IFERROR(LOOKUP(N645,Table6[Minutes],Table6[Severity]),0)</f>
        <v>3</v>
      </c>
      <c r="U645" s="73">
        <f>MAX(ROUNDUP(AVERAGE(R645,T645),0),Unique_Data[[#This Row],[Keyword Severity]])</f>
        <v>6</v>
      </c>
      <c r="V645" s="73">
        <f>IFERROR(INDEX(Table5[Detectability],MATCH(O645,Table5[Keyword],0)),IFERROR(INDEX(Table13[Default Detectability],MATCH(C645,Table13[Equipment Class],0)),6))</f>
        <v>3</v>
      </c>
      <c r="W645" s="73">
        <f t="shared" si="40"/>
        <v>10</v>
      </c>
      <c r="X645" s="75">
        <f t="shared" si="41"/>
        <v>180</v>
      </c>
      <c r="Y645" s="74" t="str">
        <f>IFERROR(INDEX(Table10[Recommended Action],MATCH(O645,Table10[Keyword],0)),"Review failure &amp; perform RCA")</f>
        <v>Inspect busbar/limit switches, travel drives and interlocks; test inverter and alignment.</v>
      </c>
      <c r="AA645" s="31" t="s">
        <v>14353</v>
      </c>
      <c r="AB645" s="31" t="s">
        <v>14759</v>
      </c>
      <c r="AC645" s="73" t="str">
        <f t="shared" si="42"/>
        <v>Medium</v>
      </c>
      <c r="AD645" s="76">
        <v>46252</v>
      </c>
      <c r="AE645" s="75">
        <f>Unique_Data[[#This Row],[Severity (S)]]</f>
        <v>6</v>
      </c>
      <c r="AF645" s="75" cm="1">
        <f t="array" ref="AF64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45" s="75" cm="1">
        <f t="array" ref="AG64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645" s="75">
        <f t="shared" si="43"/>
        <v>108</v>
      </c>
      <c r="AI645" s="77" t="str" cm="1">
        <f t="array" aca="1" ref="AI645" ca="1">_xlfn.IFS(ISBLANK(Unique_Data[[#This Row],[Updated Action]]),"Open",NOT(ISBLANK(Unique_Data[[#This Row],[Updated Action]])),"Finished",AND(NOT(ISBLANK(Unique_Data[[#This Row],[Updated Action]])),Unique_Data[[#This Row],[Due date]]&gt;=TODAY()),"In Progress",Unique_Data[[#This Row],[Due date]]&lt;TODAY(),"Overdue")</f>
        <v>Finished</v>
      </c>
      <c r="AJ645" s="33"/>
    </row>
    <row r="646" spans="1:36">
      <c r="A646" s="11">
        <v>1200000348</v>
      </c>
      <c r="B646" s="11" t="s">
        <v>20</v>
      </c>
      <c r="C646" s="11" t="s">
        <v>16</v>
      </c>
      <c r="D646" s="12">
        <v>46247</v>
      </c>
      <c r="E646" s="11" t="s">
        <v>69</v>
      </c>
      <c r="F646"/>
      <c r="G646"/>
      <c r="H646" s="35" t="s">
        <v>186</v>
      </c>
      <c r="I646" s="71">
        <v>46247.32708333333</v>
      </c>
      <c r="J646" s="71">
        <v>46247.330555555556</v>
      </c>
      <c r="K646" s="11">
        <v>0.08</v>
      </c>
      <c r="L646" s="72">
        <v>46235</v>
      </c>
      <c r="M646" s="73">
        <f>_xlfn.ISOWEEKNUM(Unique_Data[[#This Row],[Created On]])</f>
        <v>33</v>
      </c>
      <c r="N646" s="73">
        <f>60*Unique_Data[[#This Row],[Downtime (hr.)]]</f>
        <v>4.8</v>
      </c>
      <c r="O646" s="73" t="str" cm="1">
        <f t="array" ref="O646">_xlfn.LET(
    _xlpm.text, LOWER(H646),
    _xlpm.keywords, Table2[Keyword],
    _xlpm.score,
        _xlfn.BYROW(_xlpm.keywords,
            _xlfn.LAMBDA(_xlpm.k,
                SUM(--ISNUMBER(SEARCH(_xlfn.TEXTSPLIT(LOWER(_xlpm.k)," "), _xlpm.text)))
            )
        ),
    _xlpm.bestMatch, _xlfn.XMATCH(MAX(_xlpm.score), _xlpm.score),
    IF(MAX(_xlpm.score)=0, "Other", INDEX(_xlpm.keywords, _xlpm.bestMatch))
)</f>
        <v>No Gantry</v>
      </c>
      <c r="P646" s="73" t="str">
        <f>IFERROR(INDEX(Table11[Failure Mode],MATCH(O646,Table11[Keyword],0)),"General Failure Mode")</f>
        <v>Gantry Motion Failure</v>
      </c>
      <c r="Q646" s="74" t="str">
        <f>IFERROR(INDEX(Table12[Failure Effect],MATCH(P646,Table12[Failure Mode],0)),"Operational performance degradation and need for maintenance review.")</f>
        <v>Equipment cannot travel to position, causing job delay, queue buildup, and lower productivity.</v>
      </c>
      <c r="R646" s="73">
        <f>IFERROR(INDEX(Table13[Base Severity],MATCH(C646,Table13[Equipment Class],0)),6)</f>
        <v>8</v>
      </c>
      <c r="S646" s="73">
        <f>IFERROR(INDEX(Table2[Severity],MATCH(O646,Table2[Keyword],0)),0)</f>
        <v>6</v>
      </c>
      <c r="T646" s="73">
        <f>IFERROR(LOOKUP(N646,Table6[Minutes],Table6[Severity]),0)</f>
        <v>3</v>
      </c>
      <c r="U646" s="73">
        <f>MAX(ROUNDUP(AVERAGE(R646,T646),0),Unique_Data[[#This Row],[Keyword Severity]])</f>
        <v>6</v>
      </c>
      <c r="V646" s="73">
        <f>IFERROR(INDEX(Table5[Detectability],MATCH(O646,Table5[Keyword],0)),IFERROR(INDEX(Table13[Default Detectability],MATCH(C646,Table13[Equipment Class],0)),6))</f>
        <v>3</v>
      </c>
      <c r="W646" s="73">
        <f t="shared" si="40"/>
        <v>3</v>
      </c>
      <c r="X646" s="75">
        <f t="shared" si="41"/>
        <v>54</v>
      </c>
      <c r="Y646" s="74" t="str">
        <f>IFERROR(INDEX(Table10[Recommended Action],MATCH(O646,Table10[Keyword],0)),"Review failure &amp; perform RCA")</f>
        <v>Inspect busbar/limit switches, travel drives and interlocks; test inverter and alignment.</v>
      </c>
      <c r="AA646" s="31" t="s">
        <v>14353</v>
      </c>
      <c r="AB646" s="31" t="s">
        <v>14759</v>
      </c>
      <c r="AC646" s="73" t="str">
        <f t="shared" si="42"/>
        <v>Low</v>
      </c>
      <c r="AD646" s="76">
        <v>46252</v>
      </c>
      <c r="AE646" s="75">
        <f>Unique_Data[[#This Row],[Severity (S)]]</f>
        <v>6</v>
      </c>
      <c r="AF646" s="75" cm="1">
        <f t="array" ref="AF64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46" s="75" cm="1">
        <f t="array" ref="AG64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46" s="75">
        <f t="shared" si="43"/>
        <v>24</v>
      </c>
      <c r="AI646" s="77" t="str" cm="1">
        <f t="array" aca="1" ref="AI646" ca="1">_xlfn.IFS(ISBLANK(Unique_Data[[#This Row],[Updated Action]]),"Open",NOT(ISBLANK(Unique_Data[[#This Row],[Updated Action]])),"Finished",AND(NOT(ISBLANK(Unique_Data[[#This Row],[Updated Action]])),Unique_Data[[#This Row],[Due date]]&gt;=TODAY()),"In Progress",Unique_Data[[#This Row],[Due date]]&lt;TODAY(),"Overdue")</f>
        <v>Finished</v>
      </c>
      <c r="AJ646" s="33"/>
    </row>
    <row r="647" spans="1:36">
      <c r="A647" s="11">
        <v>1200000349</v>
      </c>
      <c r="B647" s="11" t="s">
        <v>61</v>
      </c>
      <c r="C647" s="11" t="s">
        <v>12</v>
      </c>
      <c r="D647" s="12">
        <v>46247</v>
      </c>
      <c r="E647" s="11" t="s">
        <v>69</v>
      </c>
      <c r="F647"/>
      <c r="G647"/>
      <c r="H647" s="35" t="s">
        <v>519</v>
      </c>
      <c r="I647" s="71">
        <v>46247.450694444444</v>
      </c>
      <c r="J647" s="71">
        <v>46247.458333333336</v>
      </c>
      <c r="K647" s="11">
        <v>0.18</v>
      </c>
      <c r="L647" s="72">
        <v>46235</v>
      </c>
      <c r="M647" s="73">
        <f>_xlfn.ISOWEEKNUM(Unique_Data[[#This Row],[Created On]])</f>
        <v>33</v>
      </c>
      <c r="N647" s="73">
        <f>60*Unique_Data[[#This Row],[Downtime (hr.)]]</f>
        <v>10.799999999999999</v>
      </c>
      <c r="O647" s="73" t="str" cm="1">
        <f t="array" ref="O647">_xlfn.LET(
    _xlpm.text, LOWER(H647),
    _xlpm.keywords, Table2[Keyword],
    _xlpm.score,
        _xlfn.BYROW(_xlpm.keywords,
            _xlfn.LAMBDA(_xlpm.k,
                SUM(--ISNUMBER(SEARCH(_xlfn.TEXTSPLIT(LOWER(_xlpm.k)," "), _xlpm.text)))
            )
        ),
    _xlpm.bestMatch, _xlfn.XMATCH(MAX(_xlpm.score), _xlpm.score),
    IF(MAX(_xlpm.score)=0, "Other", INDEX(_xlpm.keywords, _xlpm.bestMatch))
)</f>
        <v>No Control</v>
      </c>
      <c r="P647" s="73" t="str">
        <f>IFERROR(INDEX(Table11[Failure Mode],MATCH(O647,Table11[Keyword],0)),"General Failure Mode")</f>
        <v>Control System Unavailable</v>
      </c>
      <c r="Q647" s="74" t="str">
        <f>IFERROR(INDEX(Table12[Failure Effect],MATCH(P647,Table12[Failure Mode],0)),"Operational performance degradation and need for maintenance review.")</f>
        <v>Loss of command response, unsafe operating condition, and immediate operational downtime.</v>
      </c>
      <c r="R647" s="73">
        <f>IFERROR(INDEX(Table13[Base Severity],MATCH(C647,Table13[Equipment Class],0)),6)</f>
        <v>9</v>
      </c>
      <c r="S647" s="73">
        <f>IFERROR(INDEX(Table2[Severity],MATCH(O647,Table2[Keyword],0)),0)</f>
        <v>6</v>
      </c>
      <c r="T647" s="73">
        <f>IFERROR(LOOKUP(N647,Table6[Minutes],Table6[Severity]),0)</f>
        <v>4</v>
      </c>
      <c r="U647" s="73">
        <f>MAX(ROUNDUP(AVERAGE(R647,T647),0),Unique_Data[[#This Row],[Keyword Severity]])</f>
        <v>7</v>
      </c>
      <c r="V647" s="73">
        <f>IFERROR(INDEX(Table5[Detectability],MATCH(O647,Table5[Keyword],0)),IFERROR(INDEX(Table13[Default Detectability],MATCH(C647,Table13[Equipment Class],0)),6))</f>
        <v>2</v>
      </c>
      <c r="W647" s="73">
        <f t="shared" si="40"/>
        <v>5</v>
      </c>
      <c r="X647" s="75">
        <f t="shared" si="41"/>
        <v>70</v>
      </c>
      <c r="Y647" s="74" t="str">
        <f>IFERROR(INDEX(Table10[Recommended Action],MATCH(O647,Table10[Keyword],0)),"Review failure &amp; perform RCA")</f>
        <v>Check control PLC, HMI comms, E-stop circuits; reload software if needed.</v>
      </c>
      <c r="AA647" s="31" t="s">
        <v>14386</v>
      </c>
      <c r="AB647" s="31" t="s">
        <v>14354</v>
      </c>
      <c r="AC647" s="73" t="str">
        <f t="shared" si="42"/>
        <v>Low</v>
      </c>
      <c r="AD647" s="76">
        <v>46252</v>
      </c>
      <c r="AE647" s="75">
        <f>Unique_Data[[#This Row],[Severity (S)]]</f>
        <v>7</v>
      </c>
      <c r="AF647" s="75" cm="1">
        <f t="array" ref="AF64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47" s="75" cm="1">
        <f t="array" ref="AG64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47" s="75">
        <f t="shared" si="43"/>
        <v>28</v>
      </c>
      <c r="AI647" s="77" t="str" cm="1">
        <f t="array" aca="1" ref="AI647" ca="1">_xlfn.IFS(ISBLANK(Unique_Data[[#This Row],[Updated Action]]),"Open",NOT(ISBLANK(Unique_Data[[#This Row],[Updated Action]])),"Finished",AND(NOT(ISBLANK(Unique_Data[[#This Row],[Updated Action]])),Unique_Data[[#This Row],[Due date]]&gt;=TODAY()),"In Progress",Unique_Data[[#This Row],[Due date]]&lt;TODAY(),"Overdue")</f>
        <v>Finished</v>
      </c>
      <c r="AJ647" s="33"/>
    </row>
    <row r="648" spans="1:36">
      <c r="A648" s="11">
        <v>1300000414</v>
      </c>
      <c r="B648" s="11" t="s">
        <v>93</v>
      </c>
      <c r="C648" s="11" t="s">
        <v>16</v>
      </c>
      <c r="D648" s="12">
        <v>46248</v>
      </c>
      <c r="E648" s="11" t="s">
        <v>13</v>
      </c>
      <c r="F648"/>
      <c r="G648"/>
      <c r="H648" s="35" t="s">
        <v>520</v>
      </c>
      <c r="I648" s="71">
        <v>46248.026435185187</v>
      </c>
      <c r="J648" s="71">
        <v>46248.034409722219</v>
      </c>
      <c r="K648" s="11">
        <v>0.19</v>
      </c>
      <c r="L648" s="72">
        <v>46235</v>
      </c>
      <c r="M648" s="73">
        <f>_xlfn.ISOWEEKNUM(Unique_Data[[#This Row],[Created On]])</f>
        <v>33</v>
      </c>
      <c r="N648" s="73">
        <f>60*Unique_Data[[#This Row],[Downtime (hr.)]]</f>
        <v>11.4</v>
      </c>
      <c r="O648" s="73" t="str" cm="1">
        <f t="array" ref="O648">_xlfn.LET(
    _xlpm.text, LOWER(H648),
    _xlpm.keywords, Table2[Keyword],
    _xlpm.score,
        _xlfn.BYROW(_xlpm.keywords,
            _xlfn.LAMBDA(_xlpm.k,
                SUM(--ISNUMBER(SEARCH(_xlfn.TEXTSPLIT(LOWER(_xlpm.k)," "), _xlpm.text)))
            )
        ),
    _xlpm.bestMatch, _xlfn.XMATCH(MAX(_xlpm.score), _xlpm.score),
    IF(MAX(_xlpm.score)=0, "Other", INDEX(_xlpm.keywords, _xlpm.bestMatch))
)</f>
        <v>No Gantry</v>
      </c>
      <c r="P648" s="73" t="str">
        <f>IFERROR(INDEX(Table11[Failure Mode],MATCH(O648,Table11[Keyword],0)),"General Failure Mode")</f>
        <v>Gantry Motion Failure</v>
      </c>
      <c r="Q648" s="74" t="str">
        <f>IFERROR(INDEX(Table12[Failure Effect],MATCH(P648,Table12[Failure Mode],0)),"Operational performance degradation and need for maintenance review.")</f>
        <v>Equipment cannot travel to position, causing job delay, queue buildup, and lower productivity.</v>
      </c>
      <c r="R648" s="73">
        <f>IFERROR(INDEX(Table13[Base Severity],MATCH(C648,Table13[Equipment Class],0)),6)</f>
        <v>8</v>
      </c>
      <c r="S648" s="73">
        <f>IFERROR(INDEX(Table2[Severity],MATCH(O648,Table2[Keyword],0)),0)</f>
        <v>6</v>
      </c>
      <c r="T648" s="73">
        <f>IFERROR(LOOKUP(N648,Table6[Minutes],Table6[Severity]),0)</f>
        <v>4</v>
      </c>
      <c r="U648" s="73">
        <f>MAX(ROUNDUP(AVERAGE(R648,T648),0),Unique_Data[[#This Row],[Keyword Severity]])</f>
        <v>6</v>
      </c>
      <c r="V648" s="73">
        <f>IFERROR(INDEX(Table5[Detectability],MATCH(O648,Table5[Keyword],0)),IFERROR(INDEX(Table13[Default Detectability],MATCH(C648,Table13[Equipment Class],0)),6))</f>
        <v>3</v>
      </c>
      <c r="W648" s="73">
        <f t="shared" si="40"/>
        <v>10</v>
      </c>
      <c r="X648" s="75">
        <f t="shared" si="41"/>
        <v>180</v>
      </c>
      <c r="Y648" s="74" t="str">
        <f>IFERROR(INDEX(Table10[Recommended Action],MATCH(O648,Table10[Keyword],0)),"Review failure &amp; perform RCA")</f>
        <v>Inspect busbar/limit switches, travel drives and interlocks; test inverter and alignment.</v>
      </c>
      <c r="AA648" s="31" t="s">
        <v>14757</v>
      </c>
      <c r="AB648" s="31" t="s">
        <v>14758</v>
      </c>
      <c r="AC648" s="73" t="str">
        <f t="shared" si="42"/>
        <v>Medium</v>
      </c>
      <c r="AD648" s="76">
        <v>46252</v>
      </c>
      <c r="AE648" s="75">
        <f>Unique_Data[[#This Row],[Severity (S)]]</f>
        <v>6</v>
      </c>
      <c r="AF648" s="75" cm="1">
        <f t="array" ref="AF64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48" s="75" cm="1">
        <f t="array" ref="AG64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648" s="75">
        <f t="shared" si="43"/>
        <v>108</v>
      </c>
      <c r="AI648" s="77" t="str" cm="1">
        <f t="array" aca="1" ref="AI648" ca="1">_xlfn.IFS(ISBLANK(Unique_Data[[#This Row],[Updated Action]]),"Open",NOT(ISBLANK(Unique_Data[[#This Row],[Updated Action]])),"Finished",AND(NOT(ISBLANK(Unique_Data[[#This Row],[Updated Action]])),Unique_Data[[#This Row],[Due date]]&gt;=TODAY()),"In Progress",Unique_Data[[#This Row],[Due date]]&lt;TODAY(),"Overdue")</f>
        <v>Finished</v>
      </c>
      <c r="AJ648" s="33"/>
    </row>
    <row r="649" spans="1:36">
      <c r="A649" s="11">
        <v>1300000415</v>
      </c>
      <c r="B649" s="11" t="s">
        <v>27</v>
      </c>
      <c r="C649" s="11" t="s">
        <v>12</v>
      </c>
      <c r="D649" s="12">
        <v>46249</v>
      </c>
      <c r="E649" s="11" t="s">
        <v>13</v>
      </c>
      <c r="F649"/>
      <c r="G649"/>
      <c r="H649" s="35" t="s">
        <v>521</v>
      </c>
      <c r="I649" s="71">
        <v>46248.409722222219</v>
      </c>
      <c r="J649" s="71">
        <v>46248.436111111114</v>
      </c>
      <c r="K649" s="11">
        <v>0.63</v>
      </c>
      <c r="L649" s="72">
        <v>46235</v>
      </c>
      <c r="M649" s="73">
        <f>_xlfn.ISOWEEKNUM(Unique_Data[[#This Row],[Created On]])</f>
        <v>33</v>
      </c>
      <c r="N649" s="73">
        <f>60*Unique_Data[[#This Row],[Downtime (hr.)]]</f>
        <v>37.799999999999997</v>
      </c>
      <c r="O649" s="73" t="str" cm="1">
        <f t="array" ref="O649">_xlfn.LET(
    _xlpm.text, LOWER(H649),
    _xlpm.keywords, Table2[Keyword],
    _xlpm.score,
        _xlfn.BYROW(_xlpm.keywords,
            _xlfn.LAMBDA(_xlpm.k,
                SUM(--ISNUMBER(SEARCH(_xlfn.TEXTSPLIT(LOWER(_xlpm.k)," "), _xlpm.text)))
            )
        ),
    _xlpm.bestMatch, _xlfn.XMATCH(MAX(_xlpm.score), _xlpm.score),
    IF(MAX(_xlpm.score)=0, "Other", INDEX(_xlpm.keywords, _xlpm.bestMatch))
)</f>
        <v>No Hoist</v>
      </c>
      <c r="P649" s="73" t="str">
        <f>IFERROR(INDEX(Table11[Failure Mode],MATCH(O649,Table11[Keyword],0)),"General Failure Mode")</f>
        <v>Hoist Motion Failure</v>
      </c>
      <c r="Q649" s="74" t="str">
        <f>IFERROR(INDEX(Table12[Failure Effect],MATCH(P649,Table12[Failure Mode],0)),"Operational performance degradation and need for maintenance review.")</f>
        <v>Unable to lift/lower load, container handling interruption, and berth or yard productivity loss.</v>
      </c>
      <c r="R649" s="73">
        <f>IFERROR(INDEX(Table13[Base Severity],MATCH(C649,Table13[Equipment Class],0)),6)</f>
        <v>9</v>
      </c>
      <c r="S649" s="73">
        <f>IFERROR(INDEX(Table2[Severity],MATCH(O649,Table2[Keyword],0)),0)</f>
        <v>6</v>
      </c>
      <c r="T649" s="73">
        <f>IFERROR(LOOKUP(N649,Table6[Minutes],Table6[Severity]),0)</f>
        <v>5</v>
      </c>
      <c r="U649" s="73">
        <f>MAX(ROUNDUP(AVERAGE(R649,T649),0),Unique_Data[[#This Row],[Keyword Severity]])</f>
        <v>7</v>
      </c>
      <c r="V649" s="73">
        <f>IFERROR(INDEX(Table5[Detectability],MATCH(O649,Table5[Keyword],0)),IFERROR(INDEX(Table13[Default Detectability],MATCH(C649,Table13[Equipment Class],0)),6))</f>
        <v>3</v>
      </c>
      <c r="W649" s="73">
        <f t="shared" si="40"/>
        <v>6</v>
      </c>
      <c r="X649" s="75">
        <f t="shared" si="41"/>
        <v>126</v>
      </c>
      <c r="Y649" s="74" t="str">
        <f>IFERROR(INDEX(Table10[Recommended Action],MATCH(O649,Table10[Keyword],0)),"Review failure &amp; perform RCA")</f>
        <v>Check hoist brakes, over-travel limit switches, inverter alarms, motor and encoder.</v>
      </c>
      <c r="AA649" s="31" t="s">
        <v>14789</v>
      </c>
      <c r="AB649" s="31" t="s">
        <v>14790</v>
      </c>
      <c r="AC649" s="73" t="str">
        <f t="shared" si="42"/>
        <v>Medium</v>
      </c>
      <c r="AD649" s="76">
        <v>46252</v>
      </c>
      <c r="AE649" s="75">
        <f>Unique_Data[[#This Row],[Severity (S)]]</f>
        <v>7</v>
      </c>
      <c r="AF649" s="75" cm="1">
        <f t="array" ref="AF64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49" s="75" cm="1">
        <f t="array" ref="AG64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49" s="75">
        <f t="shared" si="43"/>
        <v>35</v>
      </c>
      <c r="AI649" s="77" t="str" cm="1">
        <f t="array" aca="1" ref="AI649" ca="1">_xlfn.IFS(ISBLANK(Unique_Data[[#This Row],[Updated Action]]),"Open",NOT(ISBLANK(Unique_Data[[#This Row],[Updated Action]])),"Finished",AND(NOT(ISBLANK(Unique_Data[[#This Row],[Updated Action]])),Unique_Data[[#This Row],[Due date]]&gt;=TODAY()),"In Progress",Unique_Data[[#This Row],[Due date]]&lt;TODAY(),"Overdue")</f>
        <v>Finished</v>
      </c>
      <c r="AJ649" s="33"/>
    </row>
    <row r="650" spans="1:36">
      <c r="A650" s="11">
        <v>1300000416</v>
      </c>
      <c r="B650" s="11" t="s">
        <v>178</v>
      </c>
      <c r="C650" s="11" t="s">
        <v>16</v>
      </c>
      <c r="D650" s="12">
        <v>46249</v>
      </c>
      <c r="E650" s="11" t="s">
        <v>13</v>
      </c>
      <c r="F650"/>
      <c r="G650"/>
      <c r="H650" s="35" t="s">
        <v>514</v>
      </c>
      <c r="I650" s="71">
        <v>46249.15625</v>
      </c>
      <c r="J650" s="71">
        <v>46249.163888888892</v>
      </c>
      <c r="K650" s="11">
        <v>0.18</v>
      </c>
      <c r="L650" s="72">
        <v>46235</v>
      </c>
      <c r="M650" s="73">
        <f>_xlfn.ISOWEEKNUM(Unique_Data[[#This Row],[Created On]])</f>
        <v>33</v>
      </c>
      <c r="N650" s="73">
        <f>60*Unique_Data[[#This Row],[Downtime (hr.)]]</f>
        <v>10.799999999999999</v>
      </c>
      <c r="O650" s="73" t="str" cm="1">
        <f t="array" ref="O650">_xlfn.LET(
    _xlpm.text, LOWER(H650),
    _xlpm.keywords, Table2[Keyword],
    _xlpm.score,
        _xlfn.BYROW(_xlpm.keywords,
            _xlfn.LAMBDA(_xlpm.k,
                SUM(--ISNUMBER(SEARCH(_xlfn.TEXTSPLIT(LOWER(_xlpm.k)," "), _xlpm.text)))
            )
        ),
    _xlpm.bestMatch, _xlfn.XMATCH(MAX(_xlpm.score), _xlpm.score),
    IF(MAX(_xlpm.score)=0, "Other", INDEX(_xlpm.keywords, _xlpm.bestMatch))
)</f>
        <v>Engine Power</v>
      </c>
      <c r="P650" s="73" t="str">
        <f>IFERROR(INDEX(Table11[Failure Mode],MATCH(O650,Table11[Keyword],0)),"General Failure Mode")</f>
        <v>Engine Power Loss</v>
      </c>
      <c r="Q650" s="74" t="str">
        <f>IFERROR(INDEX(Table12[Failure Effect],MATCH(P650,Table12[Failure Mode],0)),"Operational performance degradation and need for maintenance review.")</f>
        <v>Reduced machine performance, slow operation, and risk of complete shutdown under load.</v>
      </c>
      <c r="R650" s="73">
        <f>IFERROR(INDEX(Table13[Base Severity],MATCH(C650,Table13[Equipment Class],0)),6)</f>
        <v>8</v>
      </c>
      <c r="S650" s="73">
        <f>IFERROR(INDEX(Table2[Severity],MATCH(O650,Table2[Keyword],0)),0)</f>
        <v>6</v>
      </c>
      <c r="T650" s="73">
        <f>IFERROR(LOOKUP(N650,Table6[Minutes],Table6[Severity]),0)</f>
        <v>4</v>
      </c>
      <c r="U650" s="73">
        <f>MAX(ROUNDUP(AVERAGE(R650,T650),0),Unique_Data[[#This Row],[Keyword Severity]])</f>
        <v>6</v>
      </c>
      <c r="V650" s="73">
        <f>IFERROR(INDEX(Table5[Detectability],MATCH(O650,Table5[Keyword],0)),IFERROR(INDEX(Table13[Default Detectability],MATCH(C650,Table13[Equipment Class],0)),6))</f>
        <v>4</v>
      </c>
      <c r="W650" s="73">
        <f t="shared" si="40"/>
        <v>1</v>
      </c>
      <c r="X650" s="75">
        <f t="shared" si="41"/>
        <v>24</v>
      </c>
      <c r="Y650" s="74" t="str">
        <f>IFERROR(INDEX(Table10[Recommended Action],MATCH(O650,Table10[Keyword],0)),"Review failure &amp; perform RCA")</f>
        <v>Download engine ECU faults; inspect fuel/air filters; test turbo and injectors.</v>
      </c>
      <c r="AA650" s="31" t="s">
        <v>14785</v>
      </c>
      <c r="AB650" s="31" t="s">
        <v>14786</v>
      </c>
      <c r="AC650" s="73" t="str">
        <f t="shared" si="42"/>
        <v>Low</v>
      </c>
      <c r="AD650" s="76">
        <v>46252</v>
      </c>
      <c r="AE650" s="75">
        <f>Unique_Data[[#This Row],[Severity (S)]]</f>
        <v>6</v>
      </c>
      <c r="AF650" s="75" cm="1">
        <f t="array" ref="AF65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50" s="75" cm="1">
        <f t="array" ref="AG65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50" s="75">
        <f t="shared" si="43"/>
        <v>18</v>
      </c>
      <c r="AI650" s="77" t="str" cm="1">
        <f t="array" aca="1" ref="AI650" ca="1">_xlfn.IFS(ISBLANK(Unique_Data[[#This Row],[Updated Action]]),"Open",NOT(ISBLANK(Unique_Data[[#This Row],[Updated Action]])),"Finished",AND(NOT(ISBLANK(Unique_Data[[#This Row],[Updated Action]])),Unique_Data[[#This Row],[Due date]]&gt;=TODAY()),"In Progress",Unique_Data[[#This Row],[Due date]]&lt;TODAY(),"Overdue")</f>
        <v>Finished</v>
      </c>
      <c r="AJ650" s="33"/>
    </row>
    <row r="651" spans="1:36">
      <c r="A651" s="11">
        <v>1300000418</v>
      </c>
      <c r="B651" s="11" t="s">
        <v>15</v>
      </c>
      <c r="C651" s="11" t="s">
        <v>16</v>
      </c>
      <c r="D651" s="12">
        <v>46250</v>
      </c>
      <c r="E651" s="11" t="s">
        <v>13</v>
      </c>
      <c r="F651"/>
      <c r="G651"/>
      <c r="H651" s="35" t="s">
        <v>514</v>
      </c>
      <c r="I651" s="71">
        <v>46249.798611111109</v>
      </c>
      <c r="J651" s="71">
        <v>46249.800694444442</v>
      </c>
      <c r="K651" s="11">
        <v>0.05</v>
      </c>
      <c r="L651" s="72">
        <v>46235</v>
      </c>
      <c r="M651" s="73">
        <f>_xlfn.ISOWEEKNUM(Unique_Data[[#This Row],[Created On]])</f>
        <v>33</v>
      </c>
      <c r="N651" s="73">
        <f>60*Unique_Data[[#This Row],[Downtime (hr.)]]</f>
        <v>3</v>
      </c>
      <c r="O651" s="73" t="str" cm="1">
        <f t="array" ref="O651">_xlfn.LET(
    _xlpm.text, LOWER(H651),
    _xlpm.keywords, Table2[Keyword],
    _xlpm.score,
        _xlfn.BYROW(_xlpm.keywords,
            _xlfn.LAMBDA(_xlpm.k,
                SUM(--ISNUMBER(SEARCH(_xlfn.TEXTSPLIT(LOWER(_xlpm.k)," "), _xlpm.text)))
            )
        ),
    _xlpm.bestMatch, _xlfn.XMATCH(MAX(_xlpm.score), _xlpm.score),
    IF(MAX(_xlpm.score)=0, "Other", INDEX(_xlpm.keywords, _xlpm.bestMatch))
)</f>
        <v>Engine Power</v>
      </c>
      <c r="P651" s="73" t="str">
        <f>IFERROR(INDEX(Table11[Failure Mode],MATCH(O651,Table11[Keyword],0)),"General Failure Mode")</f>
        <v>Engine Power Loss</v>
      </c>
      <c r="Q651" s="74" t="str">
        <f>IFERROR(INDEX(Table12[Failure Effect],MATCH(P651,Table12[Failure Mode],0)),"Operational performance degradation and need for maintenance review.")</f>
        <v>Reduced machine performance, slow operation, and risk of complete shutdown under load.</v>
      </c>
      <c r="R651" s="73">
        <f>IFERROR(INDEX(Table13[Base Severity],MATCH(C651,Table13[Equipment Class],0)),6)</f>
        <v>8</v>
      </c>
      <c r="S651" s="73">
        <f>IFERROR(INDEX(Table2[Severity],MATCH(O651,Table2[Keyword],0)),0)</f>
        <v>6</v>
      </c>
      <c r="T651" s="73">
        <f>IFERROR(LOOKUP(N651,Table6[Minutes],Table6[Severity]),0)</f>
        <v>3</v>
      </c>
      <c r="U651" s="73">
        <f>MAX(ROUNDUP(AVERAGE(R651,T651),0),Unique_Data[[#This Row],[Keyword Severity]])</f>
        <v>6</v>
      </c>
      <c r="V651" s="73">
        <f>IFERROR(INDEX(Table5[Detectability],MATCH(O651,Table5[Keyword],0)),IFERROR(INDEX(Table13[Default Detectability],MATCH(C651,Table13[Equipment Class],0)),6))</f>
        <v>4</v>
      </c>
      <c r="W651" s="73">
        <f t="shared" si="40"/>
        <v>2</v>
      </c>
      <c r="X651" s="75">
        <f t="shared" si="41"/>
        <v>48</v>
      </c>
      <c r="Y651" s="74" t="str">
        <f>IFERROR(INDEX(Table10[Recommended Action],MATCH(O651,Table10[Keyword],0)),"Review failure &amp; perform RCA")</f>
        <v>Download engine ECU faults; inspect fuel/air filters; test turbo and injectors.</v>
      </c>
      <c r="AA651" s="31" t="s">
        <v>14785</v>
      </c>
      <c r="AB651" s="31" t="s">
        <v>14786</v>
      </c>
      <c r="AC651" s="73" t="str">
        <f t="shared" si="42"/>
        <v>Low</v>
      </c>
      <c r="AD651" s="76">
        <v>46252</v>
      </c>
      <c r="AE651" s="75">
        <f>Unique_Data[[#This Row],[Severity (S)]]</f>
        <v>6</v>
      </c>
      <c r="AF651" s="75" cm="1">
        <f t="array" ref="AF65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51" s="75" cm="1">
        <f t="array" ref="AG65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51" s="75">
        <f t="shared" si="43"/>
        <v>18</v>
      </c>
      <c r="AI651" s="77" t="str" cm="1">
        <f t="array" aca="1" ref="AI651" ca="1">_xlfn.IFS(ISBLANK(Unique_Data[[#This Row],[Updated Action]]),"Open",NOT(ISBLANK(Unique_Data[[#This Row],[Updated Action]])),"Finished",AND(NOT(ISBLANK(Unique_Data[[#This Row],[Updated Action]])),Unique_Data[[#This Row],[Due date]]&gt;=TODAY()),"In Progress",Unique_Data[[#This Row],[Due date]]&lt;TODAY(),"Overdue")</f>
        <v>Finished</v>
      </c>
      <c r="AJ651" s="33"/>
    </row>
    <row r="652" spans="1:36">
      <c r="A652" s="11">
        <v>1300000419</v>
      </c>
      <c r="B652" s="11" t="s">
        <v>71</v>
      </c>
      <c r="C652" s="11" t="s">
        <v>16</v>
      </c>
      <c r="D652" s="12">
        <v>46250</v>
      </c>
      <c r="E652" s="11" t="s">
        <v>13</v>
      </c>
      <c r="F652"/>
      <c r="G652"/>
      <c r="H652" s="35" t="s">
        <v>217</v>
      </c>
      <c r="I652" s="71">
        <v>46249.916666666664</v>
      </c>
      <c r="J652" s="71">
        <v>46249.920138888891</v>
      </c>
      <c r="K652" s="11">
        <v>0.08</v>
      </c>
      <c r="L652" s="72">
        <v>46235</v>
      </c>
      <c r="M652" s="73">
        <f>_xlfn.ISOWEEKNUM(Unique_Data[[#This Row],[Created On]])</f>
        <v>33</v>
      </c>
      <c r="N652" s="73">
        <f>60*Unique_Data[[#This Row],[Downtime (hr.)]]</f>
        <v>4.8</v>
      </c>
      <c r="O652" s="73" t="str" cm="1">
        <f t="array" ref="O652">_xlfn.LET(
    _xlpm.text, LOWER(H652),
    _xlpm.keywords, Table2[Keyword],
    _xlpm.score,
        _xlfn.BYROW(_xlpm.keywords,
            _xlfn.LAMBDA(_xlpm.k,
                SUM(--ISNUMBER(SEARCH(_xlfn.TEXTSPLIT(LOWER(_xlpm.k)," "), _xlpm.text)))
            )
        ),
    _xlpm.bestMatch, _xlfn.XMATCH(MAX(_xlpm.score), _xlpm.score),
    IF(MAX(_xlpm.score)=0, "Other", INDEX(_xlpm.keywords, _xlpm.bestMatch))
)</f>
        <v>No Hoist</v>
      </c>
      <c r="P652" s="73" t="str">
        <f>IFERROR(INDEX(Table11[Failure Mode],MATCH(O652,Table11[Keyword],0)),"General Failure Mode")</f>
        <v>Hoist Motion Failure</v>
      </c>
      <c r="Q652" s="74" t="str">
        <f>IFERROR(INDEX(Table12[Failure Effect],MATCH(P652,Table12[Failure Mode],0)),"Operational performance degradation and need for maintenance review.")</f>
        <v>Unable to lift/lower load, container handling interruption, and berth or yard productivity loss.</v>
      </c>
      <c r="R652" s="73">
        <f>IFERROR(INDEX(Table13[Base Severity],MATCH(C652,Table13[Equipment Class],0)),6)</f>
        <v>8</v>
      </c>
      <c r="S652" s="73">
        <f>IFERROR(INDEX(Table2[Severity],MATCH(O652,Table2[Keyword],0)),0)</f>
        <v>6</v>
      </c>
      <c r="T652" s="73">
        <f>IFERROR(LOOKUP(N652,Table6[Minutes],Table6[Severity]),0)</f>
        <v>3</v>
      </c>
      <c r="U652" s="73">
        <f>MAX(ROUNDUP(AVERAGE(R652,T652),0),Unique_Data[[#This Row],[Keyword Severity]])</f>
        <v>6</v>
      </c>
      <c r="V652" s="73">
        <f>IFERROR(INDEX(Table5[Detectability],MATCH(O652,Table5[Keyword],0)),IFERROR(INDEX(Table13[Default Detectability],MATCH(C652,Table13[Equipment Class],0)),6))</f>
        <v>3</v>
      </c>
      <c r="W652" s="73">
        <f t="shared" si="40"/>
        <v>2</v>
      </c>
      <c r="X652" s="75">
        <f t="shared" si="41"/>
        <v>36</v>
      </c>
      <c r="Y652" s="74" t="str">
        <f>IFERROR(INDEX(Table10[Recommended Action],MATCH(O652,Table10[Keyword],0)),"Review failure &amp; perform RCA")</f>
        <v>Check hoist brakes, over-travel limit switches, inverter alarms, motor and encoder.</v>
      </c>
      <c r="AA652" s="31" t="s">
        <v>14768</v>
      </c>
      <c r="AB652" s="31" t="s">
        <v>14769</v>
      </c>
      <c r="AC652" s="73" t="str">
        <f t="shared" si="42"/>
        <v>Low</v>
      </c>
      <c r="AD652" s="76">
        <v>46252</v>
      </c>
      <c r="AE652" s="75">
        <f>Unique_Data[[#This Row],[Severity (S)]]</f>
        <v>6</v>
      </c>
      <c r="AF652" s="75" cm="1">
        <f t="array" ref="AF65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52" s="75" cm="1">
        <f t="array" ref="AG65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52" s="75">
        <f t="shared" si="43"/>
        <v>6</v>
      </c>
      <c r="AI652" s="77" t="str" cm="1">
        <f t="array" aca="1" ref="AI652" ca="1">_xlfn.IFS(ISBLANK(Unique_Data[[#This Row],[Updated Action]]),"Open",NOT(ISBLANK(Unique_Data[[#This Row],[Updated Action]])),"Finished",AND(NOT(ISBLANK(Unique_Data[[#This Row],[Updated Action]])),Unique_Data[[#This Row],[Due date]]&gt;=TODAY()),"In Progress",Unique_Data[[#This Row],[Due date]]&lt;TODAY(),"Overdue")</f>
        <v>Finished</v>
      </c>
      <c r="AJ652" s="33"/>
    </row>
    <row r="653" spans="1:36">
      <c r="A653" s="11">
        <v>1200000351</v>
      </c>
      <c r="B653" s="11" t="s">
        <v>61</v>
      </c>
      <c r="C653" s="11" t="s">
        <v>12</v>
      </c>
      <c r="D653" s="12">
        <v>46250</v>
      </c>
      <c r="E653" s="11" t="s">
        <v>69</v>
      </c>
      <c r="F653"/>
      <c r="G653"/>
      <c r="H653" s="35" t="s">
        <v>522</v>
      </c>
      <c r="I653" s="71">
        <v>46250.193749999999</v>
      </c>
      <c r="J653" s="71">
        <v>46250.234027777777</v>
      </c>
      <c r="K653" s="11">
        <v>0.97</v>
      </c>
      <c r="L653" s="72">
        <v>46235</v>
      </c>
      <c r="M653" s="73">
        <f>_xlfn.ISOWEEKNUM(Unique_Data[[#This Row],[Created On]])</f>
        <v>33</v>
      </c>
      <c r="N653" s="73">
        <f>60*Unique_Data[[#This Row],[Downtime (hr.)]]</f>
        <v>58.199999999999996</v>
      </c>
      <c r="O653" s="73" t="str" cm="1">
        <f t="array" ref="O653">_xlfn.LET(
    _xlpm.text, LOWER(H653),
    _xlpm.keywords, Table2[Keyword],
    _xlpm.score,
        _xlfn.BYROW(_xlpm.keywords,
            _xlfn.LAMBDA(_xlpm.k,
                SUM(--ISNUMBER(SEARCH(_xlfn.TEXTSPLIT(LOWER(_xlpm.k)," "), _xlpm.text)))
            )
        ),
    _xlpm.bestMatch, _xlfn.XMATCH(MAX(_xlpm.score), _xlpm.score),
    IF(MAX(_xlpm.score)=0, "Other", INDEX(_xlpm.keywords, _xlpm.bestMatch))
)</f>
        <v>Spreader</v>
      </c>
      <c r="P653" s="73" t="str">
        <f>IFERROR(INDEX(Table11[Failure Mode],MATCH(O653,Table11[Keyword],0)),"General Failure Mode")</f>
        <v>Spreader System Fault</v>
      </c>
      <c r="Q653" s="74" t="str">
        <f>IFERROR(INDEX(Table12[Failure Effect],MATCH(P653,Table12[Failure Mode],0)),"Operational performance degradation and need for maintenance review.")</f>
        <v>Inability to lock/unlock or position spreader correctly, creating handling disruption and safety exposure.</v>
      </c>
      <c r="R653" s="73">
        <f>IFERROR(INDEX(Table13[Base Severity],MATCH(C653,Table13[Equipment Class],0)),6)</f>
        <v>9</v>
      </c>
      <c r="S653" s="73">
        <f>IFERROR(INDEX(Table2[Severity],MATCH(O653,Table2[Keyword],0)),0)</f>
        <v>6</v>
      </c>
      <c r="T653" s="73">
        <f>IFERROR(LOOKUP(N653,Table6[Minutes],Table6[Severity]),0)</f>
        <v>5</v>
      </c>
      <c r="U653" s="73">
        <f>MAX(ROUNDUP(AVERAGE(R653,T653),0),Unique_Data[[#This Row],[Keyword Severity]])</f>
        <v>7</v>
      </c>
      <c r="V653" s="73">
        <f>IFERROR(INDEX(Table5[Detectability],MATCH(O653,Table5[Keyword],0)),IFERROR(INDEX(Table13[Default Detectability],MATCH(C653,Table13[Equipment Class],0)),6))</f>
        <v>2</v>
      </c>
      <c r="W653" s="73">
        <f t="shared" si="40"/>
        <v>2</v>
      </c>
      <c r="X653" s="75">
        <f t="shared" si="41"/>
        <v>28</v>
      </c>
      <c r="Y653" s="74" t="str">
        <f>IFERROR(INDEX(Table10[Recommended Action],MATCH(O653,Table10[Keyword],0)),"Review failure &amp; perform RCA")</f>
        <v>Inspect twistlocks, hydraulics and sensors; recalibrate spreader controller.</v>
      </c>
      <c r="AA653" s="31" t="s">
        <v>14791</v>
      </c>
      <c r="AB653" s="31" t="s">
        <v>14792</v>
      </c>
      <c r="AC653" s="73" t="str">
        <f t="shared" si="42"/>
        <v>Low</v>
      </c>
      <c r="AD653" s="76">
        <v>46252</v>
      </c>
      <c r="AE653" s="75">
        <f>Unique_Data[[#This Row],[Severity (S)]]</f>
        <v>7</v>
      </c>
      <c r="AF653" s="75" cm="1">
        <f t="array" ref="AF65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53" s="75" cm="1">
        <f t="array" ref="AG65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53" s="75">
        <f t="shared" si="43"/>
        <v>28</v>
      </c>
      <c r="AI653" s="77" t="str" cm="1">
        <f t="array" aca="1" ref="AI653" ca="1">_xlfn.IFS(ISBLANK(Unique_Data[[#This Row],[Updated Action]]),"Open",NOT(ISBLANK(Unique_Data[[#This Row],[Updated Action]])),"Finished",AND(NOT(ISBLANK(Unique_Data[[#This Row],[Updated Action]])),Unique_Data[[#This Row],[Due date]]&gt;=TODAY()),"In Progress",Unique_Data[[#This Row],[Due date]]&lt;TODAY(),"Overdue")</f>
        <v>Finished</v>
      </c>
      <c r="AJ653" s="33"/>
    </row>
    <row r="654" spans="1:36">
      <c r="A654" s="11">
        <v>1300000420</v>
      </c>
      <c r="B654" s="11" t="s">
        <v>15</v>
      </c>
      <c r="C654" s="11" t="s">
        <v>16</v>
      </c>
      <c r="D654" s="12">
        <v>46250</v>
      </c>
      <c r="E654" s="11" t="s">
        <v>13</v>
      </c>
      <c r="F654"/>
      <c r="G654"/>
      <c r="H654" s="35" t="s">
        <v>523</v>
      </c>
      <c r="I654" s="71">
        <v>46250.368055555555</v>
      </c>
      <c r="J654" s="71">
        <v>46250.373611111114</v>
      </c>
      <c r="K654" s="11">
        <v>0.13</v>
      </c>
      <c r="L654" s="72">
        <v>46235</v>
      </c>
      <c r="M654" s="73">
        <f>_xlfn.ISOWEEKNUM(Unique_Data[[#This Row],[Created On]])</f>
        <v>33</v>
      </c>
      <c r="N654" s="73">
        <f>60*Unique_Data[[#This Row],[Downtime (hr.)]]</f>
        <v>7.8000000000000007</v>
      </c>
      <c r="O654" s="73" t="str" cm="1">
        <f t="array" ref="O654">_xlfn.LET(
    _xlpm.text, LOWER(H654),
    _xlpm.keywords, Table2[Keyword],
    _xlpm.score,
        _xlfn.BYROW(_xlpm.keywords,
            _xlfn.LAMBDA(_xlpm.k,
                SUM(--ISNUMBER(SEARCH(_xlfn.TEXTSPLIT(LOWER(_xlpm.k)," "), _xlpm.text)))
            )
        ),
    _xlpm.bestMatch, _xlfn.XMATCH(MAX(_xlpm.score), _xlpm.score),
    IF(MAX(_xlpm.score)=0, "Other", INDEX(_xlpm.keywords, _xlpm.bestMatch))
)</f>
        <v>Over Travel</v>
      </c>
      <c r="P654" s="73" t="str">
        <f>IFERROR(INDEX(Table11[Failure Mode],MATCH(O654,Table11[Keyword],0)),"General Failure Mode")</f>
        <v>Over Travel Limit / Motion Limit Exceeded</v>
      </c>
      <c r="Q654" s="74" t="str">
        <f>IFERROR(INDEX(Table12[Failure Effect],MATCH(P654,Table12[Failure Mode],0)),"Operational performance degradation and need for maintenance review.")</f>
        <v>Operational performance degradation and need for maintenance review.</v>
      </c>
      <c r="R654" s="73">
        <f>IFERROR(INDEX(Table13[Base Severity],MATCH(C654,Table13[Equipment Class],0)),6)</f>
        <v>8</v>
      </c>
      <c r="S654" s="73">
        <f>IFERROR(INDEX(Table2[Severity],MATCH(O654,Table2[Keyword],0)),0)</f>
        <v>4</v>
      </c>
      <c r="T654" s="73">
        <f>IFERROR(LOOKUP(N654,Table6[Minutes],Table6[Severity]),0)</f>
        <v>3</v>
      </c>
      <c r="U654" s="73">
        <f>MAX(ROUNDUP(AVERAGE(R654,T654),0),Unique_Data[[#This Row],[Keyword Severity]])</f>
        <v>6</v>
      </c>
      <c r="V654" s="73">
        <f>IFERROR(INDEX(Table5[Detectability],MATCH(O654,Table5[Keyword],0)),IFERROR(INDEX(Table13[Default Detectability],MATCH(C654,Table13[Equipment Class],0)),6))</f>
        <v>7</v>
      </c>
      <c r="W654" s="73">
        <f t="shared" si="40"/>
        <v>3</v>
      </c>
      <c r="X654" s="75">
        <f t="shared" si="41"/>
        <v>126</v>
      </c>
      <c r="Y654" s="74" t="str">
        <f>IFERROR(INDEX(Table10[Recommended Action],MATCH(O654,Table10[Keyword],0)),"Review failure &amp; perform RCA")</f>
        <v>Inspect and test limit switches and end stops; verify encoder calibration and control logic; reset faults and perform functional test.</v>
      </c>
      <c r="AA654" s="31" t="s">
        <v>14793</v>
      </c>
      <c r="AB654" s="31" t="s">
        <v>14794</v>
      </c>
      <c r="AC654" s="73" t="str">
        <f t="shared" si="42"/>
        <v>Medium</v>
      </c>
      <c r="AD654" s="76">
        <v>46252</v>
      </c>
      <c r="AE654" s="75">
        <f>Unique_Data[[#This Row],[Severity (S)]]</f>
        <v>6</v>
      </c>
      <c r="AF654" s="75" cm="1">
        <f t="array" ref="AF65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654" s="75" cm="1">
        <f t="array" ref="AG65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54" s="75">
        <f t="shared" si="43"/>
        <v>126</v>
      </c>
      <c r="AI654" s="77" t="str" cm="1">
        <f t="array" aca="1" ref="AI654" ca="1">_xlfn.IFS(ISBLANK(Unique_Data[[#This Row],[Updated Action]]),"Open",NOT(ISBLANK(Unique_Data[[#This Row],[Updated Action]])),"Finished",AND(NOT(ISBLANK(Unique_Data[[#This Row],[Updated Action]])),Unique_Data[[#This Row],[Due date]]&gt;=TODAY()),"In Progress",Unique_Data[[#This Row],[Due date]]&lt;TODAY(),"Overdue")</f>
        <v>Finished</v>
      </c>
      <c r="AJ654" s="33"/>
    </row>
    <row r="655" spans="1:36">
      <c r="A655" s="11">
        <v>1200000353</v>
      </c>
      <c r="B655" s="11" t="s">
        <v>95</v>
      </c>
      <c r="C655" s="11" t="s">
        <v>16</v>
      </c>
      <c r="D655" s="12">
        <v>46250</v>
      </c>
      <c r="E655" s="11" t="s">
        <v>69</v>
      </c>
      <c r="F655"/>
      <c r="G655"/>
      <c r="H655" s="35" t="s">
        <v>184</v>
      </c>
      <c r="I655" s="71">
        <v>46250.509027777778</v>
      </c>
      <c r="J655" s="71">
        <v>46250.513194444444</v>
      </c>
      <c r="K655" s="11">
        <v>0.1</v>
      </c>
      <c r="L655" s="72">
        <v>46235</v>
      </c>
      <c r="M655" s="73">
        <f>_xlfn.ISOWEEKNUM(Unique_Data[[#This Row],[Created On]])</f>
        <v>33</v>
      </c>
      <c r="N655" s="73">
        <f>60*Unique_Data[[#This Row],[Downtime (hr.)]]</f>
        <v>6</v>
      </c>
      <c r="O655" s="73" t="str" cm="1">
        <f t="array" ref="O655">_xlfn.LET(
    _xlpm.text, LOWER(H655),
    _xlpm.keywords, Table2[Keyword],
    _xlpm.score,
        _xlfn.BYROW(_xlpm.keywords,
            _xlfn.LAMBDA(_xlpm.k,
                SUM(--ISNUMBER(SEARCH(_xlfn.TEXTSPLIT(LOWER(_xlpm.k)," "), _xlpm.text)))
            )
        ),
    _xlpm.bestMatch, _xlfn.XMATCH(MAX(_xlpm.score), _xlpm.score),
    IF(MAX(_xlpm.score)=0, "Other", INDEX(_xlpm.keywords, _xlpm.bestMatch))
)</f>
        <v>Steering</v>
      </c>
      <c r="P655" s="73" t="str">
        <f>IFERROR(INDEX(Table11[Failure Mode],MATCH(O655,Table11[Keyword],0)),"General Failure Mode")</f>
        <v>Steering System Fault</v>
      </c>
      <c r="Q655" s="74" t="str">
        <f>IFERROR(INDEX(Table12[Failure Effect],MATCH(P655,Table12[Failure Mode],0)),"Operational performance degradation and need for maintenance review.")</f>
        <v>Poor maneuverability, travel misalignment, safety risk, and operational delay.</v>
      </c>
      <c r="R655" s="73">
        <f>IFERROR(INDEX(Table13[Base Severity],MATCH(C655,Table13[Equipment Class],0)),6)</f>
        <v>8</v>
      </c>
      <c r="S655" s="73">
        <f>IFERROR(INDEX(Table2[Severity],MATCH(O655,Table2[Keyword],0)),0)</f>
        <v>6</v>
      </c>
      <c r="T655" s="73">
        <f>IFERROR(LOOKUP(N655,Table6[Minutes],Table6[Severity]),0)</f>
        <v>3</v>
      </c>
      <c r="U655" s="73">
        <f>MAX(ROUNDUP(AVERAGE(R655,T655),0),Unique_Data[[#This Row],[Keyword Severity]])</f>
        <v>6</v>
      </c>
      <c r="V655" s="73">
        <f>IFERROR(INDEX(Table5[Detectability],MATCH(O655,Table5[Keyword],0)),IFERROR(INDEX(Table13[Default Detectability],MATCH(C655,Table13[Equipment Class],0)),6))</f>
        <v>2</v>
      </c>
      <c r="W655" s="73">
        <f t="shared" si="40"/>
        <v>2</v>
      </c>
      <c r="X655" s="75">
        <f t="shared" si="41"/>
        <v>24</v>
      </c>
      <c r="Y655" s="74" t="str">
        <f>IFERROR(INDEX(Table10[Recommended Action],MATCH(O655,Table10[Keyword],0)),"Review failure &amp; perform RCA")</f>
        <v>Calibrate auto-steering; inspect linkages/sensors; realign wheels.</v>
      </c>
      <c r="AA655" s="31" t="s">
        <v>14353</v>
      </c>
      <c r="AB655" s="31" t="s">
        <v>14759</v>
      </c>
      <c r="AC655" s="73" t="str">
        <f t="shared" si="42"/>
        <v>Low</v>
      </c>
      <c r="AD655" s="76">
        <v>46252</v>
      </c>
      <c r="AE655" s="75">
        <f>Unique_Data[[#This Row],[Severity (S)]]</f>
        <v>6</v>
      </c>
      <c r="AF655" s="75" cm="1">
        <f t="array" ref="AF65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55" s="75" cm="1">
        <f t="array" ref="AG65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55" s="75">
        <f t="shared" si="43"/>
        <v>6</v>
      </c>
      <c r="AI655" s="77" t="str" cm="1">
        <f t="array" aca="1" ref="AI655" ca="1">_xlfn.IFS(ISBLANK(Unique_Data[[#This Row],[Updated Action]]),"Open",NOT(ISBLANK(Unique_Data[[#This Row],[Updated Action]])),"Finished",AND(NOT(ISBLANK(Unique_Data[[#This Row],[Updated Action]])),Unique_Data[[#This Row],[Due date]]&gt;=TODAY()),"In Progress",Unique_Data[[#This Row],[Due date]]&lt;TODAY(),"Overdue")</f>
        <v>Finished</v>
      </c>
      <c r="AJ655" s="33"/>
    </row>
    <row r="656" spans="1:36">
      <c r="A656" s="11">
        <v>1200000354</v>
      </c>
      <c r="B656" s="11" t="s">
        <v>66</v>
      </c>
      <c r="C656" s="11" t="s">
        <v>16</v>
      </c>
      <c r="D656" s="12">
        <v>46250</v>
      </c>
      <c r="E656" s="11" t="s">
        <v>69</v>
      </c>
      <c r="F656"/>
      <c r="G656"/>
      <c r="H656" s="35" t="s">
        <v>524</v>
      </c>
      <c r="I656" s="71">
        <v>46250.645833333336</v>
      </c>
      <c r="J656" s="71">
        <v>46250.652777777781</v>
      </c>
      <c r="K656" s="11">
        <v>0.17</v>
      </c>
      <c r="L656" s="72">
        <v>46235</v>
      </c>
      <c r="M656" s="73">
        <f>_xlfn.ISOWEEKNUM(Unique_Data[[#This Row],[Created On]])</f>
        <v>33</v>
      </c>
      <c r="N656" s="73">
        <f>60*Unique_Data[[#This Row],[Downtime (hr.)]]</f>
        <v>10.200000000000001</v>
      </c>
      <c r="O656" s="73" t="str" cm="1">
        <f t="array" ref="O656">_xlfn.LET(
    _xlpm.text, LOWER(H656),
    _xlpm.keywords, Table2[Keyword],
    _xlpm.score,
        _xlfn.BYROW(_xlpm.keywords,
            _xlfn.LAMBDA(_xlpm.k,
                SUM(--ISNUMBER(SEARCH(_xlfn.TEXTSPLIT(LOWER(_xlpm.k)," "), _xlpm.text)))
            )
        ),
    _xlpm.bestMatch, _xlfn.XMATCH(MAX(_xlpm.score), _xlpm.score),
    IF(MAX(_xlpm.score)=0, "Other", INDEX(_xlpm.keywords, _xlpm.bestMatch))
)</f>
        <v>Wrong Landed</v>
      </c>
      <c r="P656" s="73" t="str">
        <f>IFERROR(INDEX(Table11[Failure Mode],MATCH(O656,Table11[Keyword],0)),"General Failure Mode")</f>
        <v>Landing / Positioning Fault</v>
      </c>
      <c r="Q656" s="74" t="str">
        <f>IFERROR(INDEX(Table12[Failure Effect],MATCH(P656,Table12[Failure Mode],0)),"Operational performance degradation and need for maintenance review.")</f>
        <v>Mislanding, handling delay, risk of cargo/spreader damage, and reduced operating accuracy.</v>
      </c>
      <c r="R656" s="73">
        <f>IFERROR(INDEX(Table13[Base Severity],MATCH(C656,Table13[Equipment Class],0)),6)</f>
        <v>8</v>
      </c>
      <c r="S656" s="73">
        <f>IFERROR(INDEX(Table2[Severity],MATCH(O656,Table2[Keyword],0)),0)</f>
        <v>6</v>
      </c>
      <c r="T656" s="73">
        <f>IFERROR(LOOKUP(N656,Table6[Minutes],Table6[Severity]),0)</f>
        <v>4</v>
      </c>
      <c r="U656" s="73">
        <f>MAX(ROUNDUP(AVERAGE(R656,T656),0),Unique_Data[[#This Row],[Keyword Severity]])</f>
        <v>6</v>
      </c>
      <c r="V656" s="73">
        <f>IFERROR(INDEX(Table5[Detectability],MATCH(O656,Table5[Keyword],0)),IFERROR(INDEX(Table13[Default Detectability],MATCH(C656,Table13[Equipment Class],0)),6))</f>
        <v>8</v>
      </c>
      <c r="W656" s="73">
        <f t="shared" si="40"/>
        <v>1</v>
      </c>
      <c r="X656" s="75">
        <f t="shared" si="41"/>
        <v>48</v>
      </c>
      <c r="Y656" s="74" t="str">
        <f>IFERROR(INDEX(Table10[Recommended Action],MATCH(O656,Table10[Keyword],0)),"Review failure &amp; perform RCA")</f>
        <v>Check landing sensors and operator guidance; calibrate spreader position sensors.</v>
      </c>
      <c r="AA656" s="31" t="s">
        <v>14353</v>
      </c>
      <c r="AB656" s="31" t="s">
        <v>14759</v>
      </c>
      <c r="AC656" s="73" t="str">
        <f t="shared" si="42"/>
        <v>Low</v>
      </c>
      <c r="AD656" s="76">
        <v>46252</v>
      </c>
      <c r="AE656" s="75">
        <f>Unique_Data[[#This Row],[Severity (S)]]</f>
        <v>6</v>
      </c>
      <c r="AF656" s="75" cm="1">
        <f t="array" ref="AF65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656" s="75" cm="1">
        <f t="array" ref="AG65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56" s="75">
        <f t="shared" si="43"/>
        <v>42</v>
      </c>
      <c r="AI656" s="77" t="str" cm="1">
        <f t="array" aca="1" ref="AI656" ca="1">_xlfn.IFS(ISBLANK(Unique_Data[[#This Row],[Updated Action]]),"Open",NOT(ISBLANK(Unique_Data[[#This Row],[Updated Action]])),"Finished",AND(NOT(ISBLANK(Unique_Data[[#This Row],[Updated Action]])),Unique_Data[[#This Row],[Due date]]&gt;=TODAY()),"In Progress",Unique_Data[[#This Row],[Due date]]&lt;TODAY(),"Overdue")</f>
        <v>Finished</v>
      </c>
      <c r="AJ656" s="33"/>
    </row>
    <row r="657" spans="1:36">
      <c r="A657" s="11">
        <v>1200000355</v>
      </c>
      <c r="B657" s="11" t="s">
        <v>99</v>
      </c>
      <c r="C657" s="11" t="s">
        <v>16</v>
      </c>
      <c r="D657" s="12">
        <v>46250</v>
      </c>
      <c r="E657" s="11" t="s">
        <v>69</v>
      </c>
      <c r="F657"/>
      <c r="G657"/>
      <c r="H657" s="35" t="s">
        <v>525</v>
      </c>
      <c r="I657" s="71">
        <v>46250.681944444441</v>
      </c>
      <c r="J657" s="71">
        <v>46250.7</v>
      </c>
      <c r="K657" s="11">
        <v>0.43</v>
      </c>
      <c r="L657" s="72">
        <v>46235</v>
      </c>
      <c r="M657" s="73">
        <f>_xlfn.ISOWEEKNUM(Unique_Data[[#This Row],[Created On]])</f>
        <v>33</v>
      </c>
      <c r="N657" s="73">
        <f>60*Unique_Data[[#This Row],[Downtime (hr.)]]</f>
        <v>25.8</v>
      </c>
      <c r="O657" s="73" t="str" cm="1">
        <f t="array" ref="O657">_xlfn.LET(
    _xlpm.text, LOWER(H657),
    _xlpm.keywords, Table2[Keyword],
    _xlpm.score,
        _xlfn.BYROW(_xlpm.keywords,
            _xlfn.LAMBDA(_xlpm.k,
                SUM(--ISNUMBER(SEARCH(_xlfn.TEXTSPLIT(LOWER(_xlpm.k)," "), _xlpm.text)))
            )
        ),
    _xlpm.bestMatch, _xlfn.XMATCH(MAX(_xlpm.score), _xlpm.score),
    IF(MAX(_xlpm.score)=0, "Other", INDEX(_xlpm.keywords, _xlpm.bestMatch))
)</f>
        <v>Steering</v>
      </c>
      <c r="P657" s="73" t="str">
        <f>IFERROR(INDEX(Table11[Failure Mode],MATCH(O657,Table11[Keyword],0)),"General Failure Mode")</f>
        <v>Steering System Fault</v>
      </c>
      <c r="Q657" s="74" t="str">
        <f>IFERROR(INDEX(Table12[Failure Effect],MATCH(P657,Table12[Failure Mode],0)),"Operational performance degradation and need for maintenance review.")</f>
        <v>Poor maneuverability, travel misalignment, safety risk, and operational delay.</v>
      </c>
      <c r="R657" s="73">
        <f>IFERROR(INDEX(Table13[Base Severity],MATCH(C657,Table13[Equipment Class],0)),6)</f>
        <v>8</v>
      </c>
      <c r="S657" s="73">
        <f>IFERROR(INDEX(Table2[Severity],MATCH(O657,Table2[Keyword],0)),0)</f>
        <v>6</v>
      </c>
      <c r="T657" s="73">
        <f>IFERROR(LOOKUP(N657,Table6[Minutes],Table6[Severity]),0)</f>
        <v>4</v>
      </c>
      <c r="U657" s="73">
        <f>MAX(ROUNDUP(AVERAGE(R657,T657),0),Unique_Data[[#This Row],[Keyword Severity]])</f>
        <v>6</v>
      </c>
      <c r="V657" s="73">
        <f>IFERROR(INDEX(Table5[Detectability],MATCH(O657,Table5[Keyword],0)),IFERROR(INDEX(Table13[Default Detectability],MATCH(C657,Table13[Equipment Class],0)),6))</f>
        <v>2</v>
      </c>
      <c r="W657" s="73">
        <f t="shared" si="40"/>
        <v>2</v>
      </c>
      <c r="X657" s="75">
        <f t="shared" si="41"/>
        <v>24</v>
      </c>
      <c r="Y657" s="74" t="str">
        <f>IFERROR(INDEX(Table10[Recommended Action],MATCH(O657,Table10[Keyword],0)),"Review failure &amp; perform RCA")</f>
        <v>Calibrate auto-steering; inspect linkages/sensors; realign wheels.</v>
      </c>
      <c r="AA657" s="31" t="s">
        <v>14353</v>
      </c>
      <c r="AB657" s="31" t="s">
        <v>14759</v>
      </c>
      <c r="AC657" s="73" t="str">
        <f t="shared" si="42"/>
        <v>Low</v>
      </c>
      <c r="AD657" s="76">
        <v>46252</v>
      </c>
      <c r="AE657" s="75">
        <f>Unique_Data[[#This Row],[Severity (S)]]</f>
        <v>6</v>
      </c>
      <c r="AF657" s="75" cm="1">
        <f t="array" ref="AF65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57" s="75" cm="1">
        <f t="array" ref="AG65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57" s="75">
        <f t="shared" si="43"/>
        <v>6</v>
      </c>
      <c r="AI657" s="77" t="str" cm="1">
        <f t="array" aca="1" ref="AI657" ca="1">_xlfn.IFS(ISBLANK(Unique_Data[[#This Row],[Updated Action]]),"Open",NOT(ISBLANK(Unique_Data[[#This Row],[Updated Action]])),"Finished",AND(NOT(ISBLANK(Unique_Data[[#This Row],[Updated Action]])),Unique_Data[[#This Row],[Due date]]&gt;=TODAY()),"In Progress",Unique_Data[[#This Row],[Due date]]&lt;TODAY(),"Overdue")</f>
        <v>Finished</v>
      </c>
      <c r="AJ657" s="33"/>
    </row>
    <row r="658" spans="1:36">
      <c r="A658" s="11">
        <v>1300000423</v>
      </c>
      <c r="B658" s="11" t="s">
        <v>77</v>
      </c>
      <c r="C658" s="11" t="s">
        <v>16</v>
      </c>
      <c r="D658" s="12">
        <v>46251</v>
      </c>
      <c r="E658" s="11" t="s">
        <v>13</v>
      </c>
      <c r="F658"/>
      <c r="G658"/>
      <c r="H658" s="35" t="s">
        <v>526</v>
      </c>
      <c r="I658" s="71">
        <v>46251.009027777778</v>
      </c>
      <c r="J658" s="71">
        <v>46251.017361111109</v>
      </c>
      <c r="K658" s="11">
        <v>0.2</v>
      </c>
      <c r="L658" s="72">
        <v>46235</v>
      </c>
      <c r="M658" s="73">
        <f>_xlfn.ISOWEEKNUM(Unique_Data[[#This Row],[Created On]])</f>
        <v>34</v>
      </c>
      <c r="N658" s="73">
        <f>60*Unique_Data[[#This Row],[Downtime (hr.)]]</f>
        <v>12</v>
      </c>
      <c r="O658" s="73" t="str" cm="1">
        <f t="array" ref="O658">_xlfn.LET(
    _xlpm.text, LOWER(H658),
    _xlpm.keywords, Table2[Keyword],
    _xlpm.score,
        _xlfn.BYROW(_xlpm.keywords,
            _xlfn.LAMBDA(_xlpm.k,
                SUM(--ISNUMBER(SEARCH(_xlfn.TEXTSPLIT(LOWER(_xlpm.k)," "), _xlpm.text)))
            )
        ),
    _xlpm.bestMatch, _xlfn.XMATCH(MAX(_xlpm.score), _xlpm.score),
    IF(MAX(_xlpm.score)=0, "Other", INDEX(_xlpm.keywords, _xlpm.bestMatch))
)</f>
        <v>No Control</v>
      </c>
      <c r="P658" s="73" t="str">
        <f>IFERROR(INDEX(Table11[Failure Mode],MATCH(O658,Table11[Keyword],0)),"General Failure Mode")</f>
        <v>Control System Unavailable</v>
      </c>
      <c r="Q658" s="74" t="str">
        <f>IFERROR(INDEX(Table12[Failure Effect],MATCH(P658,Table12[Failure Mode],0)),"Operational performance degradation and need for maintenance review.")</f>
        <v>Loss of command response, unsafe operating condition, and immediate operational downtime.</v>
      </c>
      <c r="R658" s="73">
        <f>IFERROR(INDEX(Table13[Base Severity],MATCH(C658,Table13[Equipment Class],0)),6)</f>
        <v>8</v>
      </c>
      <c r="S658" s="73">
        <f>IFERROR(INDEX(Table2[Severity],MATCH(O658,Table2[Keyword],0)),0)</f>
        <v>6</v>
      </c>
      <c r="T658" s="73">
        <f>IFERROR(LOOKUP(N658,Table6[Minutes],Table6[Severity]),0)</f>
        <v>4</v>
      </c>
      <c r="U658" s="73">
        <f>MAX(ROUNDUP(AVERAGE(R658,T658),0),Unique_Data[[#This Row],[Keyword Severity]])</f>
        <v>6</v>
      </c>
      <c r="V658" s="73">
        <f>IFERROR(INDEX(Table5[Detectability],MATCH(O658,Table5[Keyword],0)),IFERROR(INDEX(Table13[Default Detectability],MATCH(C658,Table13[Equipment Class],0)),6))</f>
        <v>2</v>
      </c>
      <c r="W658" s="73">
        <f t="shared" si="40"/>
        <v>5</v>
      </c>
      <c r="X658" s="75">
        <f t="shared" si="41"/>
        <v>60</v>
      </c>
      <c r="Y658" s="74" t="str">
        <f>IFERROR(INDEX(Table10[Recommended Action],MATCH(O658,Table10[Keyword],0)),"Review failure &amp; perform RCA")</f>
        <v>Check control PLC, HMI comms, E-stop circuits; reload software if needed.</v>
      </c>
      <c r="AA658" s="31" t="s">
        <v>14770</v>
      </c>
      <c r="AB658" s="31" t="s">
        <v>14771</v>
      </c>
      <c r="AC658" s="73" t="str">
        <f t="shared" si="42"/>
        <v>Low</v>
      </c>
      <c r="AD658" s="76">
        <v>46252</v>
      </c>
      <c r="AE658" s="75">
        <f>Unique_Data[[#This Row],[Severity (S)]]</f>
        <v>6</v>
      </c>
      <c r="AF658" s="75" cm="1">
        <f t="array" ref="AF65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58" s="75" cm="1">
        <f t="array" ref="AG65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58" s="75">
        <f t="shared" si="43"/>
        <v>24</v>
      </c>
      <c r="AI658" s="77" t="str" cm="1">
        <f t="array" aca="1" ref="AI658" ca="1">_xlfn.IFS(ISBLANK(Unique_Data[[#This Row],[Updated Action]]),"Open",NOT(ISBLANK(Unique_Data[[#This Row],[Updated Action]])),"Finished",AND(NOT(ISBLANK(Unique_Data[[#This Row],[Updated Action]])),Unique_Data[[#This Row],[Due date]]&gt;=TODAY()),"In Progress",Unique_Data[[#This Row],[Due date]]&lt;TODAY(),"Overdue")</f>
        <v>Finished</v>
      </c>
      <c r="AJ658" s="33"/>
    </row>
    <row r="659" spans="1:36">
      <c r="A659" s="11">
        <v>1300000424</v>
      </c>
      <c r="B659" s="11" t="s">
        <v>527</v>
      </c>
      <c r="C659" s="11" t="s">
        <v>134</v>
      </c>
      <c r="D659" s="12">
        <v>46251</v>
      </c>
      <c r="E659" s="11" t="s">
        <v>13</v>
      </c>
      <c r="F659"/>
      <c r="G659"/>
      <c r="H659" s="35" t="s">
        <v>528</v>
      </c>
      <c r="I659" s="71">
        <v>46251.659953703704</v>
      </c>
      <c r="J659" s="71">
        <v>46251.688287037039</v>
      </c>
      <c r="K659" s="11">
        <v>0.68</v>
      </c>
      <c r="L659" s="72">
        <v>46235</v>
      </c>
      <c r="M659" s="73">
        <f>_xlfn.ISOWEEKNUM(Unique_Data[[#This Row],[Created On]])</f>
        <v>34</v>
      </c>
      <c r="N659" s="73">
        <f>60*Unique_Data[[#This Row],[Downtime (hr.)]]</f>
        <v>40.800000000000004</v>
      </c>
      <c r="O659" s="73" t="str" cm="1">
        <f t="array" ref="O659">_xlfn.LET(
    _xlpm.text, LOWER(H659),
    _xlpm.keywords, Table2[Keyword],
    _xlpm.score,
        _xlfn.BYROW(_xlpm.keywords,
            _xlfn.LAMBDA(_xlpm.k,
                SUM(--ISNUMBER(SEARCH(_xlfn.TEXTSPLIT(LOWER(_xlpm.k)," "), _xlpm.text)))
            )
        ),
    _xlpm.bestMatch, _xlfn.XMATCH(MAX(_xlpm.score), _xlpm.score),
    IF(MAX(_xlpm.score)=0, "Other", INDEX(_xlpm.keywords, _xlpm.bestMatch))
)</f>
        <v>Other</v>
      </c>
      <c r="P659" s="73" t="str">
        <f>IFERROR(INDEX(Table11[Failure Mode],MATCH(O659,Table11[Keyword],0)),"General Failure Mode")</f>
        <v>General Failure Mode</v>
      </c>
      <c r="Q659" s="74" t="str">
        <f>IFERROR(INDEX(Table12[Failure Effect],MATCH(P659,Table12[Failure Mode],0)),"Operational performance degradation and need for maintenance review.")</f>
        <v>Operational performance degradation and need for maintenance review.</v>
      </c>
      <c r="R659" s="73">
        <f>IFERROR(INDEX(Table13[Base Severity],MATCH(C659,Table13[Equipment Class],0)),6)</f>
        <v>7</v>
      </c>
      <c r="S659" s="73">
        <f>IFERROR(INDEX(Table2[Severity],MATCH(O659,Table2[Keyword],0)),0)</f>
        <v>0</v>
      </c>
      <c r="T659" s="73">
        <f>IFERROR(LOOKUP(N659,Table6[Minutes],Table6[Severity]),0)</f>
        <v>5</v>
      </c>
      <c r="U659" s="73">
        <f>MAX(ROUNDUP(AVERAGE(R659,T659),0),Unique_Data[[#This Row],[Keyword Severity]])</f>
        <v>6</v>
      </c>
      <c r="V659" s="73">
        <f>IFERROR(INDEX(Table5[Detectability],MATCH(O659,Table5[Keyword],0)),IFERROR(INDEX(Table13[Default Detectability],MATCH(C659,Table13[Equipment Class],0)),6))</f>
        <v>6</v>
      </c>
      <c r="W659" s="73">
        <f t="shared" si="40"/>
        <v>1</v>
      </c>
      <c r="X659" s="75">
        <f t="shared" si="41"/>
        <v>36</v>
      </c>
      <c r="Y659" s="74" t="str">
        <f>IFERROR(INDEX(Table10[Recommended Action],MATCH(O659,Table10[Keyword],0)),"Review failure &amp; perform RCA")</f>
        <v>Review failure &amp; perform RCA</v>
      </c>
      <c r="AA659" s="31" t="s">
        <v>14777</v>
      </c>
      <c r="AB659" s="31" t="s">
        <v>14795</v>
      </c>
      <c r="AC659" s="73" t="str">
        <f t="shared" si="42"/>
        <v>Low</v>
      </c>
      <c r="AD659" s="76">
        <v>46252</v>
      </c>
      <c r="AE659" s="75">
        <f>Unique_Data[[#This Row],[Severity (S)]]</f>
        <v>6</v>
      </c>
      <c r="AF659" s="75" cm="1">
        <f t="array" ref="AF65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659" s="75" cm="1">
        <f t="array" ref="AG65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59" s="75">
        <f t="shared" si="43"/>
        <v>36</v>
      </c>
      <c r="AI659" s="77" t="str" cm="1">
        <f t="array" aca="1" ref="AI659" ca="1">_xlfn.IFS(ISBLANK(Unique_Data[[#This Row],[Updated Action]]),"Open",NOT(ISBLANK(Unique_Data[[#This Row],[Updated Action]])),"Finished",AND(NOT(ISBLANK(Unique_Data[[#This Row],[Updated Action]])),Unique_Data[[#This Row],[Due date]]&gt;=TODAY()),"In Progress",Unique_Data[[#This Row],[Due date]]&lt;TODAY(),"Overdue")</f>
        <v>Finished</v>
      </c>
      <c r="AJ659" s="33"/>
    </row>
    <row r="660" spans="1:36">
      <c r="A660" s="11">
        <v>1200000356</v>
      </c>
      <c r="B660" s="11" t="s">
        <v>95</v>
      </c>
      <c r="C660" s="11" t="s">
        <v>16</v>
      </c>
      <c r="D660" s="12">
        <v>46252</v>
      </c>
      <c r="E660" s="11" t="s">
        <v>69</v>
      </c>
      <c r="F660"/>
      <c r="G660"/>
      <c r="H660" s="35" t="s">
        <v>529</v>
      </c>
      <c r="I660" s="71">
        <v>46252.025694444441</v>
      </c>
      <c r="J660" s="71">
        <v>46252.030555555553</v>
      </c>
      <c r="K660" s="11">
        <v>0.12</v>
      </c>
      <c r="L660" s="72">
        <v>46235</v>
      </c>
      <c r="M660" s="73">
        <f>_xlfn.ISOWEEKNUM(Unique_Data[[#This Row],[Created On]])</f>
        <v>34</v>
      </c>
      <c r="N660" s="73">
        <f>60*Unique_Data[[#This Row],[Downtime (hr.)]]</f>
        <v>7.1999999999999993</v>
      </c>
      <c r="O660" s="73" t="str" cm="1">
        <f t="array" ref="O660">_xlfn.LET(
    _xlpm.text, LOWER(H660),
    _xlpm.keywords, Table2[Keyword],
    _xlpm.score,
        _xlfn.BYROW(_xlpm.keywords,
            _xlfn.LAMBDA(_xlpm.k,
                SUM(--ISNUMBER(SEARCH(_xlfn.TEXTSPLIT(LOWER(_xlpm.k)," "), _xlpm.text)))
            )
        ),
    _xlpm.bestMatch, _xlfn.XMATCH(MAX(_xlpm.score), _xlpm.score),
    IF(MAX(_xlpm.score)=0, "Other", INDEX(_xlpm.keywords, _xlpm.bestMatch))
)</f>
        <v>No Control</v>
      </c>
      <c r="P660" s="73" t="str">
        <f>IFERROR(INDEX(Table11[Failure Mode],MATCH(O660,Table11[Keyword],0)),"General Failure Mode")</f>
        <v>Control System Unavailable</v>
      </c>
      <c r="Q660" s="74" t="str">
        <f>IFERROR(INDEX(Table12[Failure Effect],MATCH(P660,Table12[Failure Mode],0)),"Operational performance degradation and need for maintenance review.")</f>
        <v>Loss of command response, unsafe operating condition, and immediate operational downtime.</v>
      </c>
      <c r="R660" s="73">
        <f>IFERROR(INDEX(Table13[Base Severity],MATCH(C660,Table13[Equipment Class],0)),6)</f>
        <v>8</v>
      </c>
      <c r="S660" s="73">
        <f>IFERROR(INDEX(Table2[Severity],MATCH(O660,Table2[Keyword],0)),0)</f>
        <v>6</v>
      </c>
      <c r="T660" s="73">
        <f>IFERROR(LOOKUP(N660,Table6[Minutes],Table6[Severity]),0)</f>
        <v>3</v>
      </c>
      <c r="U660" s="73">
        <f>MAX(ROUNDUP(AVERAGE(R660,T660),0),Unique_Data[[#This Row],[Keyword Severity]])</f>
        <v>6</v>
      </c>
      <c r="V660" s="73">
        <f>IFERROR(INDEX(Table5[Detectability],MATCH(O660,Table5[Keyword],0)),IFERROR(INDEX(Table13[Default Detectability],MATCH(C660,Table13[Equipment Class],0)),6))</f>
        <v>2</v>
      </c>
      <c r="W660" s="73">
        <f t="shared" si="40"/>
        <v>7</v>
      </c>
      <c r="X660" s="75">
        <f t="shared" si="41"/>
        <v>84</v>
      </c>
      <c r="Y660" s="74" t="str">
        <f>IFERROR(INDEX(Table10[Recommended Action],MATCH(O660,Table10[Keyword],0)),"Review failure &amp; perform RCA")</f>
        <v>Check control PLC, HMI comms, E-stop circuits; reload software if needed.</v>
      </c>
      <c r="AA660" s="31" t="s">
        <v>14353</v>
      </c>
      <c r="AB660" s="31" t="s">
        <v>14759</v>
      </c>
      <c r="AC660" s="73" t="str">
        <f t="shared" si="42"/>
        <v>Low</v>
      </c>
      <c r="AD660" s="76">
        <v>46252</v>
      </c>
      <c r="AE660" s="75">
        <f>Unique_Data[[#This Row],[Severity (S)]]</f>
        <v>6</v>
      </c>
      <c r="AF660" s="75" cm="1">
        <f t="array" ref="AF66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60" s="75" cm="1">
        <f t="array" ref="AG66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660" s="75">
        <f t="shared" si="43"/>
        <v>36</v>
      </c>
      <c r="AI660" s="77" t="str" cm="1">
        <f t="array" aca="1" ref="AI660" ca="1">_xlfn.IFS(ISBLANK(Unique_Data[[#This Row],[Updated Action]]),"Open",NOT(ISBLANK(Unique_Data[[#This Row],[Updated Action]])),"Finished",AND(NOT(ISBLANK(Unique_Data[[#This Row],[Updated Action]])),Unique_Data[[#This Row],[Due date]]&gt;=TODAY()),"In Progress",Unique_Data[[#This Row],[Due date]]&lt;TODAY(),"Overdue")</f>
        <v>Finished</v>
      </c>
      <c r="AJ660" s="33"/>
    </row>
    <row r="661" spans="1:36">
      <c r="A661" s="11">
        <v>1300000425</v>
      </c>
      <c r="B661" s="11" t="s">
        <v>56</v>
      </c>
      <c r="C661" s="11" t="s">
        <v>12</v>
      </c>
      <c r="D661" s="12">
        <v>46252</v>
      </c>
      <c r="E661" s="11" t="s">
        <v>13</v>
      </c>
      <c r="F661"/>
      <c r="G661"/>
      <c r="H661" s="35" t="s">
        <v>530</v>
      </c>
      <c r="I661" s="71">
        <v>46252.65996527778</v>
      </c>
      <c r="J661" s="71">
        <v>46252.663854166669</v>
      </c>
      <c r="K661" s="11">
        <v>0.09</v>
      </c>
      <c r="L661" s="72">
        <v>46235</v>
      </c>
      <c r="M661" s="73">
        <f>_xlfn.ISOWEEKNUM(Unique_Data[[#This Row],[Created On]])</f>
        <v>34</v>
      </c>
      <c r="N661" s="73">
        <f>60*Unique_Data[[#This Row],[Downtime (hr.)]]</f>
        <v>5.3999999999999995</v>
      </c>
      <c r="O661" s="73" t="str" cm="1">
        <f t="array" ref="O661">_xlfn.LET(
    _xlpm.text, LOWER(H661),
    _xlpm.keywords, Table2[Keyword],
    _xlpm.score,
        _xlfn.BYROW(_xlpm.keywords,
            _xlfn.LAMBDA(_xlpm.k,
                SUM(--ISNUMBER(SEARCH(_xlfn.TEXTSPLIT(LOWER(_xlpm.k)," "), _xlpm.text)))
            )
        ),
    _xlpm.bestMatch, _xlfn.XMATCH(MAX(_xlpm.score), _xlpm.score),
    IF(MAX(_xlpm.score)=0, "Other", INDEX(_xlpm.keywords, _xlpm.bestMatch))
)</f>
        <v>No Control</v>
      </c>
      <c r="P661" s="73" t="str">
        <f>IFERROR(INDEX(Table11[Failure Mode],MATCH(O661,Table11[Keyword],0)),"General Failure Mode")</f>
        <v>Control System Unavailable</v>
      </c>
      <c r="Q661" s="74" t="str">
        <f>IFERROR(INDEX(Table12[Failure Effect],MATCH(P661,Table12[Failure Mode],0)),"Operational performance degradation and need for maintenance review.")</f>
        <v>Loss of command response, unsafe operating condition, and immediate operational downtime.</v>
      </c>
      <c r="R661" s="73">
        <f>IFERROR(INDEX(Table13[Base Severity],MATCH(C661,Table13[Equipment Class],0)),6)</f>
        <v>9</v>
      </c>
      <c r="S661" s="73">
        <f>IFERROR(INDEX(Table2[Severity],MATCH(O661,Table2[Keyword],0)),0)</f>
        <v>6</v>
      </c>
      <c r="T661" s="73">
        <f>IFERROR(LOOKUP(N661,Table6[Minutes],Table6[Severity]),0)</f>
        <v>3</v>
      </c>
      <c r="U661" s="73">
        <f>MAX(ROUNDUP(AVERAGE(R661,T661),0),Unique_Data[[#This Row],[Keyword Severity]])</f>
        <v>6</v>
      </c>
      <c r="V661" s="73">
        <f>IFERROR(INDEX(Table5[Detectability],MATCH(O661,Table5[Keyword],0)),IFERROR(INDEX(Table13[Default Detectability],MATCH(C661,Table13[Equipment Class],0)),6))</f>
        <v>2</v>
      </c>
      <c r="W661" s="73">
        <f t="shared" si="40"/>
        <v>8</v>
      </c>
      <c r="X661" s="75">
        <f t="shared" si="41"/>
        <v>96</v>
      </c>
      <c r="Y661" s="74" t="str">
        <f>IFERROR(INDEX(Table10[Recommended Action],MATCH(O661,Table10[Keyword],0)),"Review failure &amp; perform RCA")</f>
        <v>Check control PLC, HMI comms, E-stop circuits; reload software if needed.</v>
      </c>
      <c r="AA661" s="31" t="s">
        <v>14796</v>
      </c>
      <c r="AB661" s="31" t="s">
        <v>14797</v>
      </c>
      <c r="AC661" s="73" t="str">
        <f t="shared" si="42"/>
        <v>Low</v>
      </c>
      <c r="AD661" s="76">
        <v>46252</v>
      </c>
      <c r="AE661" s="75">
        <f>Unique_Data[[#This Row],[Severity (S)]]</f>
        <v>6</v>
      </c>
      <c r="AF661" s="75" cm="1">
        <f t="array" ref="AF66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61" s="75" cm="1">
        <f t="array" ref="AG66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661" s="75">
        <f t="shared" si="43"/>
        <v>42</v>
      </c>
      <c r="AI661" s="77" t="str" cm="1">
        <f t="array" aca="1" ref="AI661" ca="1">_xlfn.IFS(ISBLANK(Unique_Data[[#This Row],[Updated Action]]),"Open",NOT(ISBLANK(Unique_Data[[#This Row],[Updated Action]])),"Finished",AND(NOT(ISBLANK(Unique_Data[[#This Row],[Updated Action]])),Unique_Data[[#This Row],[Due date]]&gt;=TODAY()),"In Progress",Unique_Data[[#This Row],[Due date]]&lt;TODAY(),"Overdue")</f>
        <v>Finished</v>
      </c>
      <c r="AJ661" s="33"/>
    </row>
    <row r="662" spans="1:36">
      <c r="A662" s="11">
        <v>1200000357</v>
      </c>
      <c r="B662" s="11" t="s">
        <v>95</v>
      </c>
      <c r="C662" s="11" t="s">
        <v>16</v>
      </c>
      <c r="D662" s="12">
        <v>46252</v>
      </c>
      <c r="E662" s="11" t="s">
        <v>69</v>
      </c>
      <c r="F662"/>
      <c r="G662"/>
      <c r="H662" s="35" t="s">
        <v>531</v>
      </c>
      <c r="I662" s="71">
        <v>46252.759629629632</v>
      </c>
      <c r="J662" s="71">
        <v>46252.760613425926</v>
      </c>
      <c r="K662" s="11">
        <v>0.02</v>
      </c>
      <c r="L662" s="72">
        <v>46235</v>
      </c>
      <c r="M662" s="73">
        <f>_xlfn.ISOWEEKNUM(Unique_Data[[#This Row],[Created On]])</f>
        <v>34</v>
      </c>
      <c r="N662" s="73">
        <f>60*Unique_Data[[#This Row],[Downtime (hr.)]]</f>
        <v>1.2</v>
      </c>
      <c r="O662" s="73" t="str" cm="1">
        <f t="array" ref="O662">_xlfn.LET(
    _xlpm.text, LOWER(H662),
    _xlpm.keywords, Table2[Keyword],
    _xlpm.score,
        _xlfn.BYROW(_xlpm.keywords,
            _xlfn.LAMBDA(_xlpm.k,
                SUM(--ISNUMBER(SEARCH(_xlfn.TEXTSPLIT(LOWER(_xlpm.k)," "), _xlpm.text)))
            )
        ),
    _xlpm.bestMatch, _xlfn.XMATCH(MAX(_xlpm.score), _xlpm.score),
    IF(MAX(_xlpm.score)=0, "Other", INDEX(_xlpm.keywords, _xlpm.bestMatch))
)</f>
        <v>Busbar</v>
      </c>
      <c r="P662" s="73" t="str">
        <f>IFERROR(INDEX(Table11[Failure Mode],MATCH(O662,Table11[Keyword],0)),"General Failure Mode")</f>
        <v>Busbar / Electrification Fault</v>
      </c>
      <c r="Q662" s="74" t="str">
        <f>IFERROR(INDEX(Table12[Failure Effect],MATCH(P662,Table12[Failure Mode],0)),"Operational performance degradation and need for maintenance review.")</f>
        <v>Loss of electrical supply during travel, movement interruption, and repeated operational stoppages.</v>
      </c>
      <c r="R662" s="73">
        <f>IFERROR(INDEX(Table13[Base Severity],MATCH(C662,Table13[Equipment Class],0)),6)</f>
        <v>8</v>
      </c>
      <c r="S662" s="73">
        <f>IFERROR(INDEX(Table2[Severity],MATCH(O662,Table2[Keyword],0)),0)</f>
        <v>6</v>
      </c>
      <c r="T662" s="73">
        <f>IFERROR(LOOKUP(N662,Table6[Minutes],Table6[Severity]),0)</f>
        <v>3</v>
      </c>
      <c r="U662" s="73">
        <f>MAX(ROUNDUP(AVERAGE(R662,T662),0),Unique_Data[[#This Row],[Keyword Severity]])</f>
        <v>6</v>
      </c>
      <c r="V662" s="73">
        <f>IFERROR(INDEX(Table5[Detectability],MATCH(O662,Table5[Keyword],0)),IFERROR(INDEX(Table13[Default Detectability],MATCH(C662,Table13[Equipment Class],0)),6))</f>
        <v>3</v>
      </c>
      <c r="W662" s="73">
        <f t="shared" si="40"/>
        <v>1</v>
      </c>
      <c r="X662" s="75">
        <f t="shared" si="41"/>
        <v>18</v>
      </c>
      <c r="Y662" s="74" t="str">
        <f>IFERROR(INDEX(Table10[Recommended Action],MATCH(O662,Table10[Keyword],0)),"Review failure &amp; perform RCA")</f>
        <v>Clean/lubricate busbar; realign arms; verify contactor and circuit breaker.</v>
      </c>
      <c r="AA662" s="31" t="s">
        <v>14772</v>
      </c>
      <c r="AB662" s="31" t="s">
        <v>14773</v>
      </c>
      <c r="AC662" s="73" t="str">
        <f t="shared" si="42"/>
        <v>Low</v>
      </c>
      <c r="AD662" s="76">
        <v>46252</v>
      </c>
      <c r="AE662" s="75">
        <f>Unique_Data[[#This Row],[Severity (S)]]</f>
        <v>6</v>
      </c>
      <c r="AF662" s="75" cm="1">
        <f t="array" ref="AF66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62" s="75" cm="1">
        <f t="array" ref="AG66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62" s="75">
        <f t="shared" si="43"/>
        <v>6</v>
      </c>
      <c r="AI662" s="77" t="str" cm="1">
        <f t="array" aca="1" ref="AI662" ca="1">_xlfn.IFS(ISBLANK(Unique_Data[[#This Row],[Updated Action]]),"Open",NOT(ISBLANK(Unique_Data[[#This Row],[Updated Action]])),"Finished",AND(NOT(ISBLANK(Unique_Data[[#This Row],[Updated Action]])),Unique_Data[[#This Row],[Due date]]&gt;=TODAY()),"In Progress",Unique_Data[[#This Row],[Due date]]&lt;TODAY(),"Overdue")</f>
        <v>Finished</v>
      </c>
      <c r="AJ662" s="33"/>
    </row>
    <row r="663" spans="1:36">
      <c r="A663" s="11">
        <v>1200000358</v>
      </c>
      <c r="B663" s="11" t="s">
        <v>51</v>
      </c>
      <c r="C663" s="11" t="s">
        <v>16</v>
      </c>
      <c r="D663" s="12">
        <v>46252</v>
      </c>
      <c r="E663" s="11" t="s">
        <v>69</v>
      </c>
      <c r="F663"/>
      <c r="G663"/>
      <c r="H663" s="35" t="s">
        <v>531</v>
      </c>
      <c r="I663" s="71">
        <v>46252.759756944448</v>
      </c>
      <c r="J663" s="71">
        <v>46252.762256944443</v>
      </c>
      <c r="K663" s="11">
        <v>0.06</v>
      </c>
      <c r="L663" s="72">
        <v>46235</v>
      </c>
      <c r="M663" s="73">
        <f>_xlfn.ISOWEEKNUM(Unique_Data[[#This Row],[Created On]])</f>
        <v>34</v>
      </c>
      <c r="N663" s="73">
        <f>60*Unique_Data[[#This Row],[Downtime (hr.)]]</f>
        <v>3.5999999999999996</v>
      </c>
      <c r="O663" s="73" t="str" cm="1">
        <f t="array" ref="O663">_xlfn.LET(
    _xlpm.text, LOWER(H663),
    _xlpm.keywords, Table2[Keyword],
    _xlpm.score,
        _xlfn.BYROW(_xlpm.keywords,
            _xlfn.LAMBDA(_xlpm.k,
                SUM(--ISNUMBER(SEARCH(_xlfn.TEXTSPLIT(LOWER(_xlpm.k)," "), _xlpm.text)))
            )
        ),
    _xlpm.bestMatch, _xlfn.XMATCH(MAX(_xlpm.score), _xlpm.score),
    IF(MAX(_xlpm.score)=0, "Other", INDEX(_xlpm.keywords, _xlpm.bestMatch))
)</f>
        <v>Busbar</v>
      </c>
      <c r="P663" s="73" t="str">
        <f>IFERROR(INDEX(Table11[Failure Mode],MATCH(O663,Table11[Keyword],0)),"General Failure Mode")</f>
        <v>Busbar / Electrification Fault</v>
      </c>
      <c r="Q663" s="74" t="str">
        <f>IFERROR(INDEX(Table12[Failure Effect],MATCH(P663,Table12[Failure Mode],0)),"Operational performance degradation and need for maintenance review.")</f>
        <v>Loss of electrical supply during travel, movement interruption, and repeated operational stoppages.</v>
      </c>
      <c r="R663" s="73">
        <f>IFERROR(INDEX(Table13[Base Severity],MATCH(C663,Table13[Equipment Class],0)),6)</f>
        <v>8</v>
      </c>
      <c r="S663" s="73">
        <f>IFERROR(INDEX(Table2[Severity],MATCH(O663,Table2[Keyword],0)),0)</f>
        <v>6</v>
      </c>
      <c r="T663" s="73">
        <f>IFERROR(LOOKUP(N663,Table6[Minutes],Table6[Severity]),0)</f>
        <v>3</v>
      </c>
      <c r="U663" s="73">
        <f>MAX(ROUNDUP(AVERAGE(R663,T663),0),Unique_Data[[#This Row],[Keyword Severity]])</f>
        <v>6</v>
      </c>
      <c r="V663" s="73">
        <f>IFERROR(INDEX(Table5[Detectability],MATCH(O663,Table5[Keyword],0)),IFERROR(INDEX(Table13[Default Detectability],MATCH(C663,Table13[Equipment Class],0)),6))</f>
        <v>3</v>
      </c>
      <c r="W663" s="73">
        <f t="shared" si="40"/>
        <v>1</v>
      </c>
      <c r="X663" s="75">
        <f t="shared" si="41"/>
        <v>18</v>
      </c>
      <c r="Y663" s="74" t="str">
        <f>IFERROR(INDEX(Table10[Recommended Action],MATCH(O663,Table10[Keyword],0)),"Review failure &amp; perform RCA")</f>
        <v>Clean/lubricate busbar; realign arms; verify contactor and circuit breaker.</v>
      </c>
      <c r="AA663" s="31" t="s">
        <v>14772</v>
      </c>
      <c r="AB663" s="31" t="s">
        <v>14773</v>
      </c>
      <c r="AC663" s="73" t="str">
        <f t="shared" si="42"/>
        <v>Low</v>
      </c>
      <c r="AD663" s="76">
        <v>46252</v>
      </c>
      <c r="AE663" s="75">
        <f>Unique_Data[[#This Row],[Severity (S)]]</f>
        <v>6</v>
      </c>
      <c r="AF663" s="75" cm="1">
        <f t="array" ref="AF66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63" s="75" cm="1">
        <f t="array" ref="AG66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63" s="75">
        <f t="shared" si="43"/>
        <v>6</v>
      </c>
      <c r="AI663" s="77" t="str" cm="1">
        <f t="array" aca="1" ref="AI663" ca="1">_xlfn.IFS(ISBLANK(Unique_Data[[#This Row],[Updated Action]]),"Open",NOT(ISBLANK(Unique_Data[[#This Row],[Updated Action]])),"Finished",AND(NOT(ISBLANK(Unique_Data[[#This Row],[Updated Action]])),Unique_Data[[#This Row],[Due date]]&gt;=TODAY()),"In Progress",Unique_Data[[#This Row],[Due date]]&lt;TODAY(),"Overdue")</f>
        <v>Finished</v>
      </c>
      <c r="AJ663" s="33"/>
    </row>
    <row r="664" spans="1:36">
      <c r="A664" s="11">
        <v>1200000359</v>
      </c>
      <c r="B664" s="11" t="s">
        <v>97</v>
      </c>
      <c r="C664" s="11" t="s">
        <v>16</v>
      </c>
      <c r="D664" s="12">
        <v>46252</v>
      </c>
      <c r="E664" s="11" t="s">
        <v>69</v>
      </c>
      <c r="F664"/>
      <c r="G664"/>
      <c r="H664" s="35" t="s">
        <v>532</v>
      </c>
      <c r="I664" s="71">
        <v>46252.747210648151</v>
      </c>
      <c r="J664" s="71">
        <v>46252.753055555557</v>
      </c>
      <c r="K664" s="11">
        <v>0.14000000000000001</v>
      </c>
      <c r="L664" s="72">
        <v>46235</v>
      </c>
      <c r="M664" s="73">
        <f>_xlfn.ISOWEEKNUM(Unique_Data[[#This Row],[Created On]])</f>
        <v>34</v>
      </c>
      <c r="N664" s="73">
        <f>60*Unique_Data[[#This Row],[Downtime (hr.)]]</f>
        <v>8.4</v>
      </c>
      <c r="O664" s="73" t="str" cm="1">
        <f t="array" ref="O664">_xlfn.LET(
    _xlpm.text, LOWER(H664),
    _xlpm.keywords, Table2[Keyword],
    _xlpm.score,
        _xlfn.BYROW(_xlpm.keywords,
            _xlfn.LAMBDA(_xlpm.k,
                SUM(--ISNUMBER(SEARCH(_xlfn.TEXTSPLIT(LOWER(_xlpm.k)," "), _xlpm.text)))
            )
        ),
    _xlpm.bestMatch, _xlfn.XMATCH(MAX(_xlpm.score), _xlpm.score),
    IF(MAX(_xlpm.score)=0, "Other", INDEX(_xlpm.keywords, _xlpm.bestMatch))
)</f>
        <v>No Hoist</v>
      </c>
      <c r="P664" s="73" t="str">
        <f>IFERROR(INDEX(Table11[Failure Mode],MATCH(O664,Table11[Keyword],0)),"General Failure Mode")</f>
        <v>Hoist Motion Failure</v>
      </c>
      <c r="Q664" s="74" t="str">
        <f>IFERROR(INDEX(Table12[Failure Effect],MATCH(P664,Table12[Failure Mode],0)),"Operational performance degradation and need for maintenance review.")</f>
        <v>Unable to lift/lower load, container handling interruption, and berth or yard productivity loss.</v>
      </c>
      <c r="R664" s="73">
        <f>IFERROR(INDEX(Table13[Base Severity],MATCH(C664,Table13[Equipment Class],0)),6)</f>
        <v>8</v>
      </c>
      <c r="S664" s="73">
        <f>IFERROR(INDEX(Table2[Severity],MATCH(O664,Table2[Keyword],0)),0)</f>
        <v>6</v>
      </c>
      <c r="T664" s="73">
        <f>IFERROR(LOOKUP(N664,Table6[Minutes],Table6[Severity]),0)</f>
        <v>3</v>
      </c>
      <c r="U664" s="73">
        <f>MAX(ROUNDUP(AVERAGE(R664,T664),0),Unique_Data[[#This Row],[Keyword Severity]])</f>
        <v>6</v>
      </c>
      <c r="V664" s="73">
        <f>IFERROR(INDEX(Table5[Detectability],MATCH(O664,Table5[Keyword],0)),IFERROR(INDEX(Table13[Default Detectability],MATCH(C664,Table13[Equipment Class],0)),6))</f>
        <v>3</v>
      </c>
      <c r="W664" s="73">
        <f t="shared" si="40"/>
        <v>3</v>
      </c>
      <c r="X664" s="75">
        <f t="shared" si="41"/>
        <v>54</v>
      </c>
      <c r="Y664" s="74" t="str">
        <f>IFERROR(INDEX(Table10[Recommended Action],MATCH(O664,Table10[Keyword],0)),"Review failure &amp; perform RCA")</f>
        <v>Check hoist brakes, over-travel limit switches, inverter alarms, motor and encoder.</v>
      </c>
      <c r="AC664" s="73" t="str">
        <f t="shared" si="42"/>
        <v>Low</v>
      </c>
      <c r="AD664" s="76"/>
      <c r="AE664" s="75">
        <f>Unique_Data[[#This Row],[Severity (S)]]</f>
        <v>6</v>
      </c>
      <c r="AF664" s="75" cm="1">
        <f t="array" ref="AF66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64" s="75" cm="1">
        <f t="array" ref="AG66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64" s="75">
        <f t="shared" si="43"/>
        <v>54</v>
      </c>
      <c r="AI664" s="77" t="str" cm="1">
        <f t="array" aca="1" ref="AI664" ca="1">_xlfn.IFS(ISBLANK(Unique_Data[[#This Row],[Updated Action]]),"Open",NOT(ISBLANK(Unique_Data[[#This Row],[Updated Action]])),"Finished",AND(NOT(ISBLANK(Unique_Data[[#This Row],[Updated Action]])),Unique_Data[[#This Row],[Due date]]&gt;=TODAY()),"In Progress",Unique_Data[[#This Row],[Due date]]&lt;TODAY(),"Overdue")</f>
        <v>Open</v>
      </c>
      <c r="AJ664" s="33"/>
    </row>
    <row r="665" spans="1:36">
      <c r="A665" s="11">
        <v>1300000427</v>
      </c>
      <c r="B665" s="11" t="s">
        <v>54</v>
      </c>
      <c r="C665" s="11" t="s">
        <v>12</v>
      </c>
      <c r="D665" s="12">
        <v>46253</v>
      </c>
      <c r="E665" s="11" t="s">
        <v>13</v>
      </c>
      <c r="F665"/>
      <c r="G665"/>
      <c r="H665" s="35" t="s">
        <v>533</v>
      </c>
      <c r="I665" s="71">
        <v>46253.134722222225</v>
      </c>
      <c r="J665" s="71">
        <v>46253.144444444442</v>
      </c>
      <c r="K665" s="11">
        <v>0.23</v>
      </c>
      <c r="L665" s="72">
        <v>46235</v>
      </c>
      <c r="M665" s="73">
        <f>_xlfn.ISOWEEKNUM(Unique_Data[[#This Row],[Created On]])</f>
        <v>34</v>
      </c>
      <c r="N665" s="73">
        <f>60*Unique_Data[[#This Row],[Downtime (hr.)]]</f>
        <v>13.8</v>
      </c>
      <c r="O665" s="73" t="str" cm="1">
        <f t="array" ref="O665">_xlfn.LET(
    _xlpm.text, LOWER(H665),
    _xlpm.keywords, Table2[Keyword],
    _xlpm.score,
        _xlfn.BYROW(_xlpm.keywords,
            _xlfn.LAMBDA(_xlpm.k,
                SUM(--ISNUMBER(SEARCH(_xlfn.TEXTSPLIT(LOWER(_xlpm.k)," "), _xlpm.text)))
            )
        ),
    _xlpm.bestMatch, _xlfn.XMATCH(MAX(_xlpm.score), _xlpm.score),
    IF(MAX(_xlpm.score)=0, "Other", INDEX(_xlpm.keywords, _xlpm.bestMatch))
)</f>
        <v>Other</v>
      </c>
      <c r="P665" s="73" t="str">
        <f>IFERROR(INDEX(Table11[Failure Mode],MATCH(O665,Table11[Keyword],0)),"General Failure Mode")</f>
        <v>General Failure Mode</v>
      </c>
      <c r="Q665" s="74" t="str">
        <f>IFERROR(INDEX(Table12[Failure Effect],MATCH(P665,Table12[Failure Mode],0)),"Operational performance degradation and need for maintenance review.")</f>
        <v>Operational performance degradation and need for maintenance review.</v>
      </c>
      <c r="R665" s="73">
        <f>IFERROR(INDEX(Table13[Base Severity],MATCH(C665,Table13[Equipment Class],0)),6)</f>
        <v>9</v>
      </c>
      <c r="S665" s="73">
        <f>IFERROR(INDEX(Table2[Severity],MATCH(O665,Table2[Keyword],0)),0)</f>
        <v>0</v>
      </c>
      <c r="T665" s="73">
        <f>IFERROR(LOOKUP(N665,Table6[Minutes],Table6[Severity]),0)</f>
        <v>4</v>
      </c>
      <c r="U665" s="73">
        <f>MAX(ROUNDUP(AVERAGE(R665,T665),0),Unique_Data[[#This Row],[Keyword Severity]])</f>
        <v>7</v>
      </c>
      <c r="V665" s="73">
        <f>IFERROR(INDEX(Table5[Detectability],MATCH(O665,Table5[Keyword],0)),IFERROR(INDEX(Table13[Default Detectability],MATCH(C665,Table13[Equipment Class],0)),6))</f>
        <v>4</v>
      </c>
      <c r="W665" s="73">
        <f t="shared" si="40"/>
        <v>4</v>
      </c>
      <c r="X665" s="75">
        <f t="shared" si="41"/>
        <v>112</v>
      </c>
      <c r="Y665" s="74" t="str">
        <f>IFERROR(INDEX(Table10[Recommended Action],MATCH(O665,Table10[Keyword],0)),"Review failure &amp; perform RCA")</f>
        <v>Review failure &amp; perform RCA</v>
      </c>
      <c r="AA665" s="31" t="s">
        <v>14798</v>
      </c>
      <c r="AB665" s="31" t="s">
        <v>14799</v>
      </c>
      <c r="AC665" s="73" t="str">
        <f t="shared" si="42"/>
        <v>Medium</v>
      </c>
      <c r="AD665" s="76">
        <v>46264</v>
      </c>
      <c r="AE665" s="75">
        <f>Unique_Data[[#This Row],[Severity (S)]]</f>
        <v>7</v>
      </c>
      <c r="AF665" s="75" cm="1">
        <f t="array" ref="AF66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65" s="75" cm="1">
        <f t="array" ref="AG66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65" s="75">
        <f t="shared" si="43"/>
        <v>112</v>
      </c>
      <c r="AI665" s="77" t="str" cm="1">
        <f t="array" aca="1" ref="AI665" ca="1">_xlfn.IFS(ISBLANK(Unique_Data[[#This Row],[Updated Action]]),"Open",NOT(ISBLANK(Unique_Data[[#This Row],[Updated Action]])),"Finished",AND(NOT(ISBLANK(Unique_Data[[#This Row],[Updated Action]])),Unique_Data[[#This Row],[Due date]]&gt;=TODAY()),"In Progress",Unique_Data[[#This Row],[Due date]]&lt;TODAY(),"Overdue")</f>
        <v>Finished</v>
      </c>
      <c r="AJ665" s="33"/>
    </row>
    <row r="666" spans="1:36">
      <c r="A666" s="11">
        <v>1300000428</v>
      </c>
      <c r="B666" s="11" t="s">
        <v>87</v>
      </c>
      <c r="C666" s="11" t="s">
        <v>16</v>
      </c>
      <c r="D666" s="12">
        <v>46253</v>
      </c>
      <c r="E666" s="11" t="s">
        <v>13</v>
      </c>
      <c r="F666"/>
      <c r="G666"/>
      <c r="H666" s="35" t="s">
        <v>534</v>
      </c>
      <c r="I666" s="71">
        <v>46253.714953703704</v>
      </c>
      <c r="J666" s="71">
        <v>46253.717349537037</v>
      </c>
      <c r="K666" s="11">
        <v>0.06</v>
      </c>
      <c r="L666" s="72">
        <v>46235</v>
      </c>
      <c r="M666" s="73">
        <f>_xlfn.ISOWEEKNUM(Unique_Data[[#This Row],[Created On]])</f>
        <v>34</v>
      </c>
      <c r="N666" s="73">
        <f>60*Unique_Data[[#This Row],[Downtime (hr.)]]</f>
        <v>3.5999999999999996</v>
      </c>
      <c r="O666" s="73" t="str" cm="1">
        <f t="array" ref="O666">_xlfn.LET(
    _xlpm.text, LOWER(H666),
    _xlpm.keywords, Table2[Keyword],
    _xlpm.score,
        _xlfn.BYROW(_xlpm.keywords,
            _xlfn.LAMBDA(_xlpm.k,
                SUM(--ISNUMBER(SEARCH(_xlfn.TEXTSPLIT(LOWER(_xlpm.k)," "), _xlpm.text)))
            )
        ),
    _xlpm.bestMatch, _xlfn.XMATCH(MAX(_xlpm.score), _xlpm.score),
    IF(MAX(_xlpm.score)=0, "Other", INDEX(_xlpm.keywords, _xlpm.bestMatch))
)</f>
        <v>No Trolley</v>
      </c>
      <c r="P666" s="73" t="str">
        <f>IFERROR(INDEX(Table11[Failure Mode],MATCH(O666,Table11[Keyword],0)),"General Failure Mode")</f>
        <v>Trolley Motion Failure</v>
      </c>
      <c r="Q666" s="74" t="str">
        <f>IFERROR(INDEX(Table12[Failure Effect],MATCH(P666,Table12[Failure Mode],0)),"Operational performance degradation and need for maintenance review.")</f>
        <v>Inability to position spreader correctly, cycle interruption, and handling delay.</v>
      </c>
      <c r="R666" s="73">
        <f>IFERROR(INDEX(Table13[Base Severity],MATCH(C666,Table13[Equipment Class],0)),6)</f>
        <v>8</v>
      </c>
      <c r="S666" s="73">
        <f>IFERROR(INDEX(Table2[Severity],MATCH(O666,Table2[Keyword],0)),0)</f>
        <v>6</v>
      </c>
      <c r="T666" s="73">
        <f>IFERROR(LOOKUP(N666,Table6[Minutes],Table6[Severity]),0)</f>
        <v>3</v>
      </c>
      <c r="U666" s="73">
        <f>MAX(ROUNDUP(AVERAGE(R666,T666),0),Unique_Data[[#This Row],[Keyword Severity]])</f>
        <v>6</v>
      </c>
      <c r="V666" s="73">
        <f>IFERROR(INDEX(Table5[Detectability],MATCH(O666,Table5[Keyword],0)),IFERROR(INDEX(Table13[Default Detectability],MATCH(C666,Table13[Equipment Class],0)),6))</f>
        <v>3</v>
      </c>
      <c r="W666" s="73">
        <f t="shared" si="40"/>
        <v>2</v>
      </c>
      <c r="X666" s="75">
        <f t="shared" si="41"/>
        <v>36</v>
      </c>
      <c r="Y666" s="74" t="str">
        <f>IFERROR(INDEX(Table10[Recommended Action],MATCH(O666,Table10[Keyword],0)),"Review failure &amp; perform RCA")</f>
        <v>Inspect trolley drives, cable reels and limit switches; test trolley inverter.</v>
      </c>
      <c r="AC666" s="73" t="str">
        <f t="shared" si="42"/>
        <v>Low</v>
      </c>
      <c r="AD666" s="76"/>
      <c r="AE666" s="75">
        <f>Unique_Data[[#This Row],[Severity (S)]]</f>
        <v>6</v>
      </c>
      <c r="AF666" s="75" cm="1">
        <f t="array" ref="AF66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66" s="75" cm="1">
        <f t="array" ref="AG66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66" s="75">
        <f t="shared" si="43"/>
        <v>36</v>
      </c>
      <c r="AI666" s="77" t="str" cm="1">
        <f t="array" aca="1" ref="AI666" ca="1">_xlfn.IFS(ISBLANK(Unique_Data[[#This Row],[Updated Action]]),"Open",NOT(ISBLANK(Unique_Data[[#This Row],[Updated Action]])),"Finished",AND(NOT(ISBLANK(Unique_Data[[#This Row],[Updated Action]])),Unique_Data[[#This Row],[Due date]]&gt;=TODAY()),"In Progress",Unique_Data[[#This Row],[Due date]]&lt;TODAY(),"Overdue")</f>
        <v>Open</v>
      </c>
      <c r="AJ666" s="33"/>
    </row>
    <row r="667" spans="1:36">
      <c r="A667" s="11">
        <v>1200000360</v>
      </c>
      <c r="B667" s="11" t="s">
        <v>95</v>
      </c>
      <c r="C667" s="11" t="s">
        <v>16</v>
      </c>
      <c r="D667" s="12">
        <v>46253</v>
      </c>
      <c r="E667" s="11" t="s">
        <v>69</v>
      </c>
      <c r="F667"/>
      <c r="G667"/>
      <c r="H667" s="35" t="s">
        <v>535</v>
      </c>
      <c r="I667" s="71">
        <v>46253.770173611112</v>
      </c>
      <c r="J667" s="71">
        <v>46253.771990740737</v>
      </c>
      <c r="K667" s="11">
        <v>0.04</v>
      </c>
      <c r="L667" s="72">
        <v>46235</v>
      </c>
      <c r="M667" s="73">
        <f>_xlfn.ISOWEEKNUM(Unique_Data[[#This Row],[Created On]])</f>
        <v>34</v>
      </c>
      <c r="N667" s="73">
        <f>60*Unique_Data[[#This Row],[Downtime (hr.)]]</f>
        <v>2.4</v>
      </c>
      <c r="O667" s="73" t="str" cm="1">
        <f t="array" ref="O667">_xlfn.LET(
    _xlpm.text, LOWER(H667),
    _xlpm.keywords, Table2[Keyword],
    _xlpm.score,
        _xlfn.BYROW(_xlpm.keywords,
            _xlfn.LAMBDA(_xlpm.k,
                SUM(--ISNUMBER(SEARCH(_xlfn.TEXTSPLIT(LOWER(_xlpm.k)," "), _xlpm.text)))
            )
        ),
    _xlpm.bestMatch, _xlfn.XMATCH(MAX(_xlpm.score), _xlpm.score),
    IF(MAX(_xlpm.score)=0, "Other", INDEX(_xlpm.keywords, _xlpm.bestMatch))
)</f>
        <v>No Gantry</v>
      </c>
      <c r="P667" s="73" t="str">
        <f>IFERROR(INDEX(Table11[Failure Mode],MATCH(O667,Table11[Keyword],0)),"General Failure Mode")</f>
        <v>Gantry Motion Failure</v>
      </c>
      <c r="Q667" s="74" t="str">
        <f>IFERROR(INDEX(Table12[Failure Effect],MATCH(P667,Table12[Failure Mode],0)),"Operational performance degradation and need for maintenance review.")</f>
        <v>Equipment cannot travel to position, causing job delay, queue buildup, and lower productivity.</v>
      </c>
      <c r="R667" s="73">
        <f>IFERROR(INDEX(Table13[Base Severity],MATCH(C667,Table13[Equipment Class],0)),6)</f>
        <v>8</v>
      </c>
      <c r="S667" s="73">
        <f>IFERROR(INDEX(Table2[Severity],MATCH(O667,Table2[Keyword],0)),0)</f>
        <v>6</v>
      </c>
      <c r="T667" s="73">
        <f>IFERROR(LOOKUP(N667,Table6[Minutes],Table6[Severity]),0)</f>
        <v>3</v>
      </c>
      <c r="U667" s="73">
        <f>MAX(ROUNDUP(AVERAGE(R667,T667),0),Unique_Data[[#This Row],[Keyword Severity]])</f>
        <v>6</v>
      </c>
      <c r="V667" s="73">
        <f>IFERROR(INDEX(Table5[Detectability],MATCH(O667,Table5[Keyword],0)),IFERROR(INDEX(Table13[Default Detectability],MATCH(C667,Table13[Equipment Class],0)),6))</f>
        <v>3</v>
      </c>
      <c r="W667" s="73">
        <f t="shared" si="40"/>
        <v>7</v>
      </c>
      <c r="X667" s="75">
        <f t="shared" si="41"/>
        <v>126</v>
      </c>
      <c r="Y667" s="74" t="str">
        <f>IFERROR(INDEX(Table10[Recommended Action],MATCH(O667,Table10[Keyword],0)),"Review failure &amp; perform RCA")</f>
        <v>Inspect busbar/limit switches, travel drives and interlocks; test inverter and alignment.</v>
      </c>
      <c r="AC667" s="73" t="str">
        <f t="shared" si="42"/>
        <v>Medium</v>
      </c>
      <c r="AD667" s="76"/>
      <c r="AE667" s="75">
        <f>Unique_Data[[#This Row],[Severity (S)]]</f>
        <v>6</v>
      </c>
      <c r="AF667" s="75" cm="1">
        <f t="array" ref="AF66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67" s="75" cm="1">
        <f t="array" ref="AG66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667" s="75">
        <f t="shared" si="43"/>
        <v>126</v>
      </c>
      <c r="AI667" s="77" t="str" cm="1">
        <f t="array" aca="1" ref="AI667" ca="1">_xlfn.IFS(ISBLANK(Unique_Data[[#This Row],[Updated Action]]),"Open",NOT(ISBLANK(Unique_Data[[#This Row],[Updated Action]])),"Finished",AND(NOT(ISBLANK(Unique_Data[[#This Row],[Updated Action]])),Unique_Data[[#This Row],[Due date]]&gt;=TODAY()),"In Progress",Unique_Data[[#This Row],[Due date]]&lt;TODAY(),"Overdue")</f>
        <v>Open</v>
      </c>
      <c r="AJ667" s="33"/>
    </row>
    <row r="668" spans="1:36">
      <c r="A668" s="11">
        <v>1200000361</v>
      </c>
      <c r="B668" s="11" t="s">
        <v>195</v>
      </c>
      <c r="C668" s="11" t="s">
        <v>16</v>
      </c>
      <c r="D668" s="12">
        <v>46254</v>
      </c>
      <c r="E668" s="11" t="s">
        <v>69</v>
      </c>
      <c r="F668"/>
      <c r="G668"/>
      <c r="H668" s="35" t="s">
        <v>525</v>
      </c>
      <c r="I668" s="71">
        <v>46254.005555555559</v>
      </c>
      <c r="J668" s="71">
        <v>46254.011805555558</v>
      </c>
      <c r="K668" s="11">
        <v>0.15</v>
      </c>
      <c r="L668" s="72">
        <v>46235</v>
      </c>
      <c r="M668" s="73">
        <f>_xlfn.ISOWEEKNUM(Unique_Data[[#This Row],[Created On]])</f>
        <v>34</v>
      </c>
      <c r="N668" s="73">
        <f>60*Unique_Data[[#This Row],[Downtime (hr.)]]</f>
        <v>9</v>
      </c>
      <c r="O668" s="73" t="str" cm="1">
        <f t="array" ref="O668">_xlfn.LET(
    _xlpm.text, LOWER(H668),
    _xlpm.keywords, Table2[Keyword],
    _xlpm.score,
        _xlfn.BYROW(_xlpm.keywords,
            _xlfn.LAMBDA(_xlpm.k,
                SUM(--ISNUMBER(SEARCH(_xlfn.TEXTSPLIT(LOWER(_xlpm.k)," "), _xlpm.text)))
            )
        ),
    _xlpm.bestMatch, _xlfn.XMATCH(MAX(_xlpm.score), _xlpm.score),
    IF(MAX(_xlpm.score)=0, "Other", INDEX(_xlpm.keywords, _xlpm.bestMatch))
)</f>
        <v>Steering</v>
      </c>
      <c r="P668" s="73" t="str">
        <f>IFERROR(INDEX(Table11[Failure Mode],MATCH(O668,Table11[Keyword],0)),"General Failure Mode")</f>
        <v>Steering System Fault</v>
      </c>
      <c r="Q668" s="74" t="str">
        <f>IFERROR(INDEX(Table12[Failure Effect],MATCH(P668,Table12[Failure Mode],0)),"Operational performance degradation and need for maintenance review.")</f>
        <v>Poor maneuverability, travel misalignment, safety risk, and operational delay.</v>
      </c>
      <c r="R668" s="73">
        <f>IFERROR(INDEX(Table13[Base Severity],MATCH(C668,Table13[Equipment Class],0)),6)</f>
        <v>8</v>
      </c>
      <c r="S668" s="73">
        <f>IFERROR(INDEX(Table2[Severity],MATCH(O668,Table2[Keyword],0)),0)</f>
        <v>6</v>
      </c>
      <c r="T668" s="73">
        <f>IFERROR(LOOKUP(N668,Table6[Minutes],Table6[Severity]),0)</f>
        <v>3</v>
      </c>
      <c r="U668" s="73">
        <f>MAX(ROUNDUP(AVERAGE(R668,T668),0),Unique_Data[[#This Row],[Keyword Severity]])</f>
        <v>6</v>
      </c>
      <c r="V668" s="73">
        <f>IFERROR(INDEX(Table5[Detectability],MATCH(O668,Table5[Keyword],0)),IFERROR(INDEX(Table13[Default Detectability],MATCH(C668,Table13[Equipment Class],0)),6))</f>
        <v>2</v>
      </c>
      <c r="W668" s="73">
        <f t="shared" si="40"/>
        <v>2</v>
      </c>
      <c r="X668" s="75">
        <f t="shared" si="41"/>
        <v>24</v>
      </c>
      <c r="Y668" s="74" t="str">
        <f>IFERROR(INDEX(Table10[Recommended Action],MATCH(O668,Table10[Keyword],0)),"Review failure &amp; perform RCA")</f>
        <v>Calibrate auto-steering; inspect linkages/sensors; realign wheels.</v>
      </c>
      <c r="AC668" s="73" t="str">
        <f t="shared" si="42"/>
        <v>Low</v>
      </c>
      <c r="AD668" s="76"/>
      <c r="AE668" s="75">
        <f>Unique_Data[[#This Row],[Severity (S)]]</f>
        <v>6</v>
      </c>
      <c r="AF668" s="75" cm="1">
        <f t="array" ref="AF66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68" s="75" cm="1">
        <f t="array" ref="AG66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68" s="75">
        <f t="shared" si="43"/>
        <v>24</v>
      </c>
      <c r="AI668" s="77" t="str" cm="1">
        <f t="array" aca="1" ref="AI668" ca="1">_xlfn.IFS(ISBLANK(Unique_Data[[#This Row],[Updated Action]]),"Open",NOT(ISBLANK(Unique_Data[[#This Row],[Updated Action]])),"Finished",AND(NOT(ISBLANK(Unique_Data[[#This Row],[Updated Action]])),Unique_Data[[#This Row],[Due date]]&gt;=TODAY()),"In Progress",Unique_Data[[#This Row],[Due date]]&lt;TODAY(),"Overdue")</f>
        <v>Open</v>
      </c>
      <c r="AJ668" s="33"/>
    </row>
    <row r="669" spans="1:36">
      <c r="A669" s="11">
        <v>1300000429</v>
      </c>
      <c r="B669" s="11" t="s">
        <v>93</v>
      </c>
      <c r="C669" s="11" t="s">
        <v>16</v>
      </c>
      <c r="D669" s="12">
        <v>46254</v>
      </c>
      <c r="E669" s="11" t="s">
        <v>13</v>
      </c>
      <c r="F669"/>
      <c r="G669"/>
      <c r="H669" s="35" t="s">
        <v>514</v>
      </c>
      <c r="I669" s="71">
        <v>46254.405555555553</v>
      </c>
      <c r="J669" s="71">
        <v>46254.413194444445</v>
      </c>
      <c r="K669" s="11">
        <v>0.18</v>
      </c>
      <c r="L669" s="72">
        <v>46235</v>
      </c>
      <c r="M669" s="73">
        <f>_xlfn.ISOWEEKNUM(Unique_Data[[#This Row],[Created On]])</f>
        <v>34</v>
      </c>
      <c r="N669" s="73">
        <f>60*Unique_Data[[#This Row],[Downtime (hr.)]]</f>
        <v>10.799999999999999</v>
      </c>
      <c r="O669" s="73" t="str" cm="1">
        <f t="array" ref="O669">_xlfn.LET(
    _xlpm.text, LOWER(H669),
    _xlpm.keywords, Table2[Keyword],
    _xlpm.score,
        _xlfn.BYROW(_xlpm.keywords,
            _xlfn.LAMBDA(_xlpm.k,
                SUM(--ISNUMBER(SEARCH(_xlfn.TEXTSPLIT(LOWER(_xlpm.k)," "), _xlpm.text)))
            )
        ),
    _xlpm.bestMatch, _xlfn.XMATCH(MAX(_xlpm.score), _xlpm.score),
    IF(MAX(_xlpm.score)=0, "Other", INDEX(_xlpm.keywords, _xlpm.bestMatch))
)</f>
        <v>Engine Power</v>
      </c>
      <c r="P669" s="73" t="str">
        <f>IFERROR(INDEX(Table11[Failure Mode],MATCH(O669,Table11[Keyword],0)),"General Failure Mode")</f>
        <v>Engine Power Loss</v>
      </c>
      <c r="Q669" s="74" t="str">
        <f>IFERROR(INDEX(Table12[Failure Effect],MATCH(P669,Table12[Failure Mode],0)),"Operational performance degradation and need for maintenance review.")</f>
        <v>Reduced machine performance, slow operation, and risk of complete shutdown under load.</v>
      </c>
      <c r="R669" s="73">
        <f>IFERROR(INDEX(Table13[Base Severity],MATCH(C669,Table13[Equipment Class],0)),6)</f>
        <v>8</v>
      </c>
      <c r="S669" s="73">
        <f>IFERROR(INDEX(Table2[Severity],MATCH(O669,Table2[Keyword],0)),0)</f>
        <v>6</v>
      </c>
      <c r="T669" s="73">
        <f>IFERROR(LOOKUP(N669,Table6[Minutes],Table6[Severity]),0)</f>
        <v>4</v>
      </c>
      <c r="U669" s="73">
        <f>MAX(ROUNDUP(AVERAGE(R669,T669),0),Unique_Data[[#This Row],[Keyword Severity]])</f>
        <v>6</v>
      </c>
      <c r="V669" s="73">
        <f>IFERROR(INDEX(Table5[Detectability],MATCH(O669,Table5[Keyword],0)),IFERROR(INDEX(Table13[Default Detectability],MATCH(C669,Table13[Equipment Class],0)),6))</f>
        <v>4</v>
      </c>
      <c r="W669" s="73">
        <f t="shared" si="40"/>
        <v>2</v>
      </c>
      <c r="X669" s="75">
        <f t="shared" si="41"/>
        <v>48</v>
      </c>
      <c r="Y669" s="74" t="str">
        <f>IFERROR(INDEX(Table10[Recommended Action],MATCH(O669,Table10[Keyword],0)),"Review failure &amp; perform RCA")</f>
        <v>Download engine ECU faults; inspect fuel/air filters; test turbo and injectors.</v>
      </c>
      <c r="AC669" s="73" t="str">
        <f t="shared" si="42"/>
        <v>Low</v>
      </c>
      <c r="AD669" s="76"/>
      <c r="AE669" s="75">
        <f>Unique_Data[[#This Row],[Severity (S)]]</f>
        <v>6</v>
      </c>
      <c r="AF669" s="75" cm="1">
        <f t="array" ref="AF66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69" s="75" cm="1">
        <f t="array" ref="AG66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69" s="75">
        <f t="shared" si="43"/>
        <v>48</v>
      </c>
      <c r="AI669" s="77" t="str" cm="1">
        <f t="array" aca="1" ref="AI669" ca="1">_xlfn.IFS(ISBLANK(Unique_Data[[#This Row],[Updated Action]]),"Open",NOT(ISBLANK(Unique_Data[[#This Row],[Updated Action]])),"Finished",AND(NOT(ISBLANK(Unique_Data[[#This Row],[Updated Action]])),Unique_Data[[#This Row],[Due date]]&gt;=TODAY()),"In Progress",Unique_Data[[#This Row],[Due date]]&lt;TODAY(),"Overdue")</f>
        <v>Open</v>
      </c>
      <c r="AJ669" s="33"/>
    </row>
    <row r="670" spans="1:36">
      <c r="A670" s="11">
        <v>1200000364</v>
      </c>
      <c r="B670" s="11" t="s">
        <v>93</v>
      </c>
      <c r="C670" s="11" t="s">
        <v>16</v>
      </c>
      <c r="D670" s="12">
        <v>46254</v>
      </c>
      <c r="E670" s="11" t="s">
        <v>69</v>
      </c>
      <c r="F670"/>
      <c r="G670"/>
      <c r="H670" s="35" t="s">
        <v>536</v>
      </c>
      <c r="I670" s="71">
        <v>46254.575694444444</v>
      </c>
      <c r="J670" s="71">
        <v>46254.578472222223</v>
      </c>
      <c r="K670" s="11">
        <v>7.0000000000000007E-2</v>
      </c>
      <c r="L670" s="72">
        <v>46235</v>
      </c>
      <c r="M670" s="73">
        <f>_xlfn.ISOWEEKNUM(Unique_Data[[#This Row],[Created On]])</f>
        <v>34</v>
      </c>
      <c r="N670" s="73">
        <f>60*Unique_Data[[#This Row],[Downtime (hr.)]]</f>
        <v>4.2</v>
      </c>
      <c r="O670" s="73" t="str" cm="1">
        <f t="array" ref="O670">_xlfn.LET(
    _xlpm.text, LOWER(H670),
    _xlpm.keywords, Table2[Keyword],
    _xlpm.score,
        _xlfn.BYROW(_xlpm.keywords,
            _xlfn.LAMBDA(_xlpm.k,
                SUM(--ISNUMBER(SEARCH(_xlfn.TEXTSPLIT(LOWER(_xlpm.k)," "), _xlpm.text)))
            )
        ),
    _xlpm.bestMatch, _xlfn.XMATCH(MAX(_xlpm.score), _xlpm.score),
    IF(MAX(_xlpm.score)=0, "Other", INDEX(_xlpm.keywords, _xlpm.bestMatch))
)</f>
        <v>No Control</v>
      </c>
      <c r="P670" s="73" t="str">
        <f>IFERROR(INDEX(Table11[Failure Mode],MATCH(O670,Table11[Keyword],0)),"General Failure Mode")</f>
        <v>Control System Unavailable</v>
      </c>
      <c r="Q670" s="74" t="str">
        <f>IFERROR(INDEX(Table12[Failure Effect],MATCH(P670,Table12[Failure Mode],0)),"Operational performance degradation and need for maintenance review.")</f>
        <v>Loss of command response, unsafe operating condition, and immediate operational downtime.</v>
      </c>
      <c r="R670" s="73">
        <f>IFERROR(INDEX(Table13[Base Severity],MATCH(C670,Table13[Equipment Class],0)),6)</f>
        <v>8</v>
      </c>
      <c r="S670" s="73">
        <f>IFERROR(INDEX(Table2[Severity],MATCH(O670,Table2[Keyword],0)),0)</f>
        <v>6</v>
      </c>
      <c r="T670" s="73">
        <f>IFERROR(LOOKUP(N670,Table6[Minutes],Table6[Severity]),0)</f>
        <v>3</v>
      </c>
      <c r="U670" s="73">
        <f>MAX(ROUNDUP(AVERAGE(R670,T670),0),Unique_Data[[#This Row],[Keyword Severity]])</f>
        <v>6</v>
      </c>
      <c r="V670" s="73">
        <f>IFERROR(INDEX(Table5[Detectability],MATCH(O670,Table5[Keyword],0)),IFERROR(INDEX(Table13[Default Detectability],MATCH(C670,Table13[Equipment Class],0)),6))</f>
        <v>2</v>
      </c>
      <c r="W670" s="73">
        <f t="shared" si="40"/>
        <v>6</v>
      </c>
      <c r="X670" s="75">
        <f t="shared" si="41"/>
        <v>72</v>
      </c>
      <c r="Y670" s="74" t="str">
        <f>IFERROR(INDEX(Table10[Recommended Action],MATCH(O670,Table10[Keyword],0)),"Review failure &amp; perform RCA")</f>
        <v>Check control PLC, HMI comms, E-stop circuits; reload software if needed.</v>
      </c>
      <c r="AC670" s="73" t="str">
        <f t="shared" si="42"/>
        <v>Low</v>
      </c>
      <c r="AD670" s="76"/>
      <c r="AE670" s="75">
        <f>Unique_Data[[#This Row],[Severity (S)]]</f>
        <v>6</v>
      </c>
      <c r="AF670" s="75" cm="1">
        <f t="array" ref="AF67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70" s="75" cm="1">
        <f t="array" ref="AG67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670" s="75">
        <f t="shared" si="43"/>
        <v>72</v>
      </c>
      <c r="AI670" s="77" t="str" cm="1">
        <f t="array" aca="1" ref="AI670" ca="1">_xlfn.IFS(ISBLANK(Unique_Data[[#This Row],[Updated Action]]),"Open",NOT(ISBLANK(Unique_Data[[#This Row],[Updated Action]])),"Finished",AND(NOT(ISBLANK(Unique_Data[[#This Row],[Updated Action]])),Unique_Data[[#This Row],[Due date]]&gt;=TODAY()),"In Progress",Unique_Data[[#This Row],[Due date]]&lt;TODAY(),"Overdue")</f>
        <v>Open</v>
      </c>
      <c r="AJ670" s="33"/>
    </row>
    <row r="671" spans="1:36">
      <c r="A671" s="11">
        <v>1300000430</v>
      </c>
      <c r="B671" s="11" t="s">
        <v>79</v>
      </c>
      <c r="C671" s="11" t="s">
        <v>16</v>
      </c>
      <c r="D671" s="12">
        <v>46254</v>
      </c>
      <c r="E671" s="11" t="s">
        <v>13</v>
      </c>
      <c r="F671"/>
      <c r="G671"/>
      <c r="H671" s="35" t="s">
        <v>514</v>
      </c>
      <c r="I671" s="71">
        <v>46254.649305555555</v>
      </c>
      <c r="J671" s="71">
        <v>46254.655555555553</v>
      </c>
      <c r="K671" s="11">
        <v>0.15</v>
      </c>
      <c r="L671" s="72">
        <v>46235</v>
      </c>
      <c r="M671" s="73">
        <f>_xlfn.ISOWEEKNUM(Unique_Data[[#This Row],[Created On]])</f>
        <v>34</v>
      </c>
      <c r="N671" s="73">
        <f>60*Unique_Data[[#This Row],[Downtime (hr.)]]</f>
        <v>9</v>
      </c>
      <c r="O671" s="73" t="str" cm="1">
        <f t="array" ref="O671">_xlfn.LET(
    _xlpm.text, LOWER(H671),
    _xlpm.keywords, Table2[Keyword],
    _xlpm.score,
        _xlfn.BYROW(_xlpm.keywords,
            _xlfn.LAMBDA(_xlpm.k,
                SUM(--ISNUMBER(SEARCH(_xlfn.TEXTSPLIT(LOWER(_xlpm.k)," "), _xlpm.text)))
            )
        ),
    _xlpm.bestMatch, _xlfn.XMATCH(MAX(_xlpm.score), _xlpm.score),
    IF(MAX(_xlpm.score)=0, "Other", INDEX(_xlpm.keywords, _xlpm.bestMatch))
)</f>
        <v>Engine Power</v>
      </c>
      <c r="P671" s="73" t="str">
        <f>IFERROR(INDEX(Table11[Failure Mode],MATCH(O671,Table11[Keyword],0)),"General Failure Mode")</f>
        <v>Engine Power Loss</v>
      </c>
      <c r="Q671" s="74" t="str">
        <f>IFERROR(INDEX(Table12[Failure Effect],MATCH(P671,Table12[Failure Mode],0)),"Operational performance degradation and need for maintenance review.")</f>
        <v>Reduced machine performance, slow operation, and risk of complete shutdown under load.</v>
      </c>
      <c r="R671" s="73">
        <f>IFERROR(INDEX(Table13[Base Severity],MATCH(C671,Table13[Equipment Class],0)),6)</f>
        <v>8</v>
      </c>
      <c r="S671" s="73">
        <f>IFERROR(INDEX(Table2[Severity],MATCH(O671,Table2[Keyword],0)),0)</f>
        <v>6</v>
      </c>
      <c r="T671" s="73">
        <f>IFERROR(LOOKUP(N671,Table6[Minutes],Table6[Severity]),0)</f>
        <v>3</v>
      </c>
      <c r="U671" s="73">
        <f>MAX(ROUNDUP(AVERAGE(R671,T671),0),Unique_Data[[#This Row],[Keyword Severity]])</f>
        <v>6</v>
      </c>
      <c r="V671" s="73">
        <f>IFERROR(INDEX(Table5[Detectability],MATCH(O671,Table5[Keyword],0)),IFERROR(INDEX(Table13[Default Detectability],MATCH(C671,Table13[Equipment Class],0)),6))</f>
        <v>4</v>
      </c>
      <c r="W671" s="73">
        <f t="shared" si="40"/>
        <v>1</v>
      </c>
      <c r="X671" s="75">
        <f t="shared" si="41"/>
        <v>24</v>
      </c>
      <c r="Y671" s="74" t="str">
        <f>IFERROR(INDEX(Table10[Recommended Action],MATCH(O671,Table10[Keyword],0)),"Review failure &amp; perform RCA")</f>
        <v>Download engine ECU faults; inspect fuel/air filters; test turbo and injectors.</v>
      </c>
      <c r="AC671" s="73" t="str">
        <f t="shared" si="42"/>
        <v>Low</v>
      </c>
      <c r="AD671" s="76"/>
      <c r="AE671" s="75">
        <f>Unique_Data[[#This Row],[Severity (S)]]</f>
        <v>6</v>
      </c>
      <c r="AF671" s="75" cm="1">
        <f t="array" ref="AF67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71" s="75" cm="1">
        <f t="array" ref="AG67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71" s="75">
        <f t="shared" si="43"/>
        <v>24</v>
      </c>
      <c r="AI671" s="77" t="str" cm="1">
        <f t="array" aca="1" ref="AI671" ca="1">_xlfn.IFS(ISBLANK(Unique_Data[[#This Row],[Updated Action]]),"Open",NOT(ISBLANK(Unique_Data[[#This Row],[Updated Action]])),"Finished",AND(NOT(ISBLANK(Unique_Data[[#This Row],[Updated Action]])),Unique_Data[[#This Row],[Due date]]&gt;=TODAY()),"In Progress",Unique_Data[[#This Row],[Due date]]&lt;TODAY(),"Overdue")</f>
        <v>Open</v>
      </c>
      <c r="AJ671" s="33"/>
    </row>
    <row r="672" spans="1:36">
      <c r="A672" s="11">
        <v>1200000365</v>
      </c>
      <c r="B672" s="11" t="s">
        <v>47</v>
      </c>
      <c r="C672" s="11" t="s">
        <v>12</v>
      </c>
      <c r="D672" s="12">
        <v>46255</v>
      </c>
      <c r="E672" s="11" t="s">
        <v>69</v>
      </c>
      <c r="F672"/>
      <c r="G672"/>
      <c r="H672" s="35" t="s">
        <v>537</v>
      </c>
      <c r="I672" s="71">
        <v>46254.858865740738</v>
      </c>
      <c r="J672" s="71">
        <v>46254.861354166664</v>
      </c>
      <c r="K672" s="11">
        <v>0.06</v>
      </c>
      <c r="L672" s="72">
        <v>46235</v>
      </c>
      <c r="M672" s="73">
        <f>_xlfn.ISOWEEKNUM(Unique_Data[[#This Row],[Created On]])</f>
        <v>34</v>
      </c>
      <c r="N672" s="73">
        <f>60*Unique_Data[[#This Row],[Downtime (hr.)]]</f>
        <v>3.5999999999999996</v>
      </c>
      <c r="O672" s="73" t="str" cm="1">
        <f t="array" ref="O672">_xlfn.LET(
    _xlpm.text, LOWER(H672),
    _xlpm.keywords, Table2[Keyword],
    _xlpm.score,
        _xlfn.BYROW(_xlpm.keywords,
            _xlfn.LAMBDA(_xlpm.k,
                SUM(--ISNUMBER(SEARCH(_xlfn.TEXTSPLIT(LOWER(_xlpm.k)," "), _xlpm.text)))
            )
        ),
    _xlpm.bestMatch, _xlfn.XMATCH(MAX(_xlpm.score), _xlpm.score),
    IF(MAX(_xlpm.score)=0, "Other", INDEX(_xlpm.keywords, _xlpm.bestMatch))
)</f>
        <v>Spreader</v>
      </c>
      <c r="P672" s="73" t="str">
        <f>IFERROR(INDEX(Table11[Failure Mode],MATCH(O672,Table11[Keyword],0)),"General Failure Mode")</f>
        <v>Spreader System Fault</v>
      </c>
      <c r="Q672" s="74" t="str">
        <f>IFERROR(INDEX(Table12[Failure Effect],MATCH(P672,Table12[Failure Mode],0)),"Operational performance degradation and need for maintenance review.")</f>
        <v>Inability to lock/unlock or position spreader correctly, creating handling disruption and safety exposure.</v>
      </c>
      <c r="R672" s="73">
        <f>IFERROR(INDEX(Table13[Base Severity],MATCH(C672,Table13[Equipment Class],0)),6)</f>
        <v>9</v>
      </c>
      <c r="S672" s="73">
        <f>IFERROR(INDEX(Table2[Severity],MATCH(O672,Table2[Keyword],0)),0)</f>
        <v>6</v>
      </c>
      <c r="T672" s="73">
        <f>IFERROR(LOOKUP(N672,Table6[Minutes],Table6[Severity]),0)</f>
        <v>3</v>
      </c>
      <c r="U672" s="73">
        <f>MAX(ROUNDUP(AVERAGE(R672,T672),0),Unique_Data[[#This Row],[Keyword Severity]])</f>
        <v>6</v>
      </c>
      <c r="V672" s="73">
        <f>IFERROR(INDEX(Table5[Detectability],MATCH(O672,Table5[Keyword],0)),IFERROR(INDEX(Table13[Default Detectability],MATCH(C672,Table13[Equipment Class],0)),6))</f>
        <v>2</v>
      </c>
      <c r="W672" s="73">
        <f t="shared" si="40"/>
        <v>4</v>
      </c>
      <c r="X672" s="75">
        <f t="shared" si="41"/>
        <v>48</v>
      </c>
      <c r="Y672" s="74" t="str">
        <f>IFERROR(INDEX(Table10[Recommended Action],MATCH(O672,Table10[Keyword],0)),"Review failure &amp; perform RCA")</f>
        <v>Inspect twistlocks, hydraulics and sensors; recalibrate spreader controller.</v>
      </c>
      <c r="AA672" s="31" t="s">
        <v>14800</v>
      </c>
      <c r="AB672" s="31" t="s">
        <v>14801</v>
      </c>
      <c r="AC672" s="73" t="str">
        <f t="shared" si="42"/>
        <v>Low</v>
      </c>
      <c r="AD672" s="76">
        <v>46264</v>
      </c>
      <c r="AE672" s="75">
        <f>Unique_Data[[#This Row],[Severity (S)]]</f>
        <v>6</v>
      </c>
      <c r="AF672" s="75" cm="1">
        <f t="array" ref="AF67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72" s="75" cm="1">
        <f t="array" ref="AG67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72" s="75">
        <f t="shared" si="43"/>
        <v>48</v>
      </c>
      <c r="AI672" s="77" t="str" cm="1">
        <f t="array" aca="1" ref="AI672" ca="1">_xlfn.IFS(ISBLANK(Unique_Data[[#This Row],[Updated Action]]),"Open",NOT(ISBLANK(Unique_Data[[#This Row],[Updated Action]])),"Finished",AND(NOT(ISBLANK(Unique_Data[[#This Row],[Updated Action]])),Unique_Data[[#This Row],[Due date]]&gt;=TODAY()),"In Progress",Unique_Data[[#This Row],[Due date]]&lt;TODAY(),"Overdue")</f>
        <v>Finished</v>
      </c>
      <c r="AJ672" s="33"/>
    </row>
    <row r="673" spans="1:36">
      <c r="A673" s="11">
        <v>1300000431</v>
      </c>
      <c r="B673" s="11" t="s">
        <v>71</v>
      </c>
      <c r="C673" s="11" t="s">
        <v>16</v>
      </c>
      <c r="D673" s="12">
        <v>46255</v>
      </c>
      <c r="E673" s="11" t="s">
        <v>13</v>
      </c>
      <c r="F673"/>
      <c r="G673"/>
      <c r="H673" s="35" t="s">
        <v>538</v>
      </c>
      <c r="I673" s="71">
        <v>46254.937442129631</v>
      </c>
      <c r="J673" s="71">
        <v>46254.945081018515</v>
      </c>
      <c r="K673" s="11">
        <v>0.18</v>
      </c>
      <c r="L673" s="72">
        <v>46235</v>
      </c>
      <c r="M673" s="73">
        <f>_xlfn.ISOWEEKNUM(Unique_Data[[#This Row],[Created On]])</f>
        <v>34</v>
      </c>
      <c r="N673" s="73">
        <f>60*Unique_Data[[#This Row],[Downtime (hr.)]]</f>
        <v>10.799999999999999</v>
      </c>
      <c r="O673" s="73" t="str" cm="1">
        <f t="array" ref="O673">_xlfn.LET(
    _xlpm.text, LOWER(H673),
    _xlpm.keywords, Table2[Keyword],
    _xlpm.score,
        _xlfn.BYROW(_xlpm.keywords,
            _xlfn.LAMBDA(_xlpm.k,
                SUM(--ISNUMBER(SEARCH(_xlfn.TEXTSPLIT(LOWER(_xlpm.k)," "), _xlpm.text)))
            )
        ),
    _xlpm.bestMatch, _xlfn.XMATCH(MAX(_xlpm.score), _xlpm.score),
    IF(MAX(_xlpm.score)=0, "Other", INDEX(_xlpm.keywords, _xlpm.bestMatch))
)</f>
        <v>No Diesel</v>
      </c>
      <c r="P673" s="73" t="str">
        <f>IFERROR(INDEX(Table11[Failure Mode],MATCH(O673,Table11[Keyword],0)),"General Failure Mode")</f>
        <v>Diesel Engine Unavailable</v>
      </c>
      <c r="Q673" s="74" t="str">
        <f>IFERROR(INDEX(Table12[Failure Effect],MATCH(P673,Table12[Failure Mode],0)),"Operational performance degradation and need for maintenance review.")</f>
        <v>Machine unavailable for service, immediate downtime, and possible operational backlog.</v>
      </c>
      <c r="R673" s="73">
        <f>IFERROR(INDEX(Table13[Base Severity],MATCH(C673,Table13[Equipment Class],0)),6)</f>
        <v>8</v>
      </c>
      <c r="S673" s="73">
        <f>IFERROR(INDEX(Table2[Severity],MATCH(O673,Table2[Keyword],0)),0)</f>
        <v>6</v>
      </c>
      <c r="T673" s="73">
        <f>IFERROR(LOOKUP(N673,Table6[Minutes],Table6[Severity]),0)</f>
        <v>4</v>
      </c>
      <c r="U673" s="73">
        <f>MAX(ROUNDUP(AVERAGE(R673,T673),0),Unique_Data[[#This Row],[Keyword Severity]])</f>
        <v>6</v>
      </c>
      <c r="V673" s="73">
        <f>IFERROR(INDEX(Table5[Detectability],MATCH(O673,Table5[Keyword],0)),IFERROR(INDEX(Table13[Default Detectability],MATCH(C673,Table13[Equipment Class],0)),6))</f>
        <v>4</v>
      </c>
      <c r="W673" s="73">
        <f t="shared" si="40"/>
        <v>3</v>
      </c>
      <c r="X673" s="75">
        <f t="shared" si="41"/>
        <v>72</v>
      </c>
      <c r="Y673" s="74" t="str">
        <f>IFERROR(INDEX(Table10[Recommended Action],MATCH(O673,Table10[Keyword],0)),"Review failure &amp; perform RCA")</f>
        <v>Check battery/ECU/priming; verify fuel line and filters; test starter circuit.</v>
      </c>
      <c r="AC673" s="73" t="str">
        <f t="shared" si="42"/>
        <v>Low</v>
      </c>
      <c r="AD673" s="76"/>
      <c r="AE673" s="75">
        <f>Unique_Data[[#This Row],[Severity (S)]]</f>
        <v>6</v>
      </c>
      <c r="AF673" s="75" cm="1">
        <f t="array" ref="AF67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73" s="75" cm="1">
        <f t="array" ref="AG67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73" s="75">
        <f t="shared" si="43"/>
        <v>72</v>
      </c>
      <c r="AI673" s="77" t="str" cm="1">
        <f t="array" aca="1" ref="AI673" ca="1">_xlfn.IFS(ISBLANK(Unique_Data[[#This Row],[Updated Action]]),"Open",NOT(ISBLANK(Unique_Data[[#This Row],[Updated Action]])),"Finished",AND(NOT(ISBLANK(Unique_Data[[#This Row],[Updated Action]])),Unique_Data[[#This Row],[Due date]]&gt;=TODAY()),"In Progress",Unique_Data[[#This Row],[Due date]]&lt;TODAY(),"Overdue")</f>
        <v>Open</v>
      </c>
      <c r="AJ673" s="33"/>
    </row>
    <row r="674" spans="1:36">
      <c r="A674" s="11">
        <v>1200000366</v>
      </c>
      <c r="B674" s="11" t="s">
        <v>58</v>
      </c>
      <c r="C674" s="11" t="s">
        <v>16</v>
      </c>
      <c r="D674" s="12">
        <v>46255</v>
      </c>
      <c r="E674" s="11" t="s">
        <v>69</v>
      </c>
      <c r="F674"/>
      <c r="G674"/>
      <c r="H674" s="35" t="s">
        <v>539</v>
      </c>
      <c r="I674" s="71">
        <v>46255.178726851853</v>
      </c>
      <c r="J674" s="71">
        <v>46255.183437500003</v>
      </c>
      <c r="K674" s="11">
        <v>0.11</v>
      </c>
      <c r="L674" s="72">
        <v>46235</v>
      </c>
      <c r="M674" s="73">
        <f>_xlfn.ISOWEEKNUM(Unique_Data[[#This Row],[Created On]])</f>
        <v>34</v>
      </c>
      <c r="N674" s="73">
        <f>60*Unique_Data[[#This Row],[Downtime (hr.)]]</f>
        <v>6.6</v>
      </c>
      <c r="O674" s="73" t="str" cm="1">
        <f t="array" ref="O674">_xlfn.LET(
    _xlpm.text, LOWER(H674),
    _xlpm.keywords, Table2[Keyword],
    _xlpm.score,
        _xlfn.BYROW(_xlpm.keywords,
            _xlfn.LAMBDA(_xlpm.k,
                SUM(--ISNUMBER(SEARCH(_xlfn.TEXTSPLIT(LOWER(_xlpm.k)," "), _xlpm.text)))
            )
        ),
    _xlpm.bestMatch, _xlfn.XMATCH(MAX(_xlpm.score), _xlpm.score),
    IF(MAX(_xlpm.score)=0, "Other", INDEX(_xlpm.keywords, _xlpm.bestMatch))
)</f>
        <v>Over Travel</v>
      </c>
      <c r="P674" s="73" t="str">
        <f>IFERROR(INDEX(Table11[Failure Mode],MATCH(O674,Table11[Keyword],0)),"General Failure Mode")</f>
        <v>Over Travel Limit / Motion Limit Exceeded</v>
      </c>
      <c r="Q674" s="74" t="str">
        <f>IFERROR(INDEX(Table12[Failure Effect],MATCH(P674,Table12[Failure Mode],0)),"Operational performance degradation and need for maintenance review.")</f>
        <v>Operational performance degradation and need for maintenance review.</v>
      </c>
      <c r="R674" s="73">
        <f>IFERROR(INDEX(Table13[Base Severity],MATCH(C674,Table13[Equipment Class],0)),6)</f>
        <v>8</v>
      </c>
      <c r="S674" s="73">
        <f>IFERROR(INDEX(Table2[Severity],MATCH(O674,Table2[Keyword],0)),0)</f>
        <v>4</v>
      </c>
      <c r="T674" s="73">
        <f>IFERROR(LOOKUP(N674,Table6[Minutes],Table6[Severity]),0)</f>
        <v>3</v>
      </c>
      <c r="U674" s="73">
        <f>MAX(ROUNDUP(AVERAGE(R674,T674),0),Unique_Data[[#This Row],[Keyword Severity]])</f>
        <v>6</v>
      </c>
      <c r="V674" s="73">
        <f>IFERROR(INDEX(Table5[Detectability],MATCH(O674,Table5[Keyword],0)),IFERROR(INDEX(Table13[Default Detectability],MATCH(C674,Table13[Equipment Class],0)),6))</f>
        <v>7</v>
      </c>
      <c r="W674" s="73">
        <f t="shared" si="40"/>
        <v>1</v>
      </c>
      <c r="X674" s="75">
        <f t="shared" si="41"/>
        <v>42</v>
      </c>
      <c r="Y674" s="74" t="str">
        <f>IFERROR(INDEX(Table10[Recommended Action],MATCH(O674,Table10[Keyword],0)),"Review failure &amp; perform RCA")</f>
        <v>Inspect and test limit switches and end stops; verify encoder calibration and control logic; reset faults and perform functional test.</v>
      </c>
      <c r="AC674" s="73" t="str">
        <f t="shared" si="42"/>
        <v>Low</v>
      </c>
      <c r="AD674" s="76"/>
      <c r="AE674" s="75">
        <f>Unique_Data[[#This Row],[Severity (S)]]</f>
        <v>6</v>
      </c>
      <c r="AF674" s="75" cm="1">
        <f t="array" ref="AF67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674" s="75" cm="1">
        <f t="array" ref="AG67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74" s="75">
        <f t="shared" si="43"/>
        <v>42</v>
      </c>
      <c r="AI674" s="77" t="str" cm="1">
        <f t="array" aca="1" ref="AI674" ca="1">_xlfn.IFS(ISBLANK(Unique_Data[[#This Row],[Updated Action]]),"Open",NOT(ISBLANK(Unique_Data[[#This Row],[Updated Action]])),"Finished",AND(NOT(ISBLANK(Unique_Data[[#This Row],[Updated Action]])),Unique_Data[[#This Row],[Due date]]&gt;=TODAY()),"In Progress",Unique_Data[[#This Row],[Due date]]&lt;TODAY(),"Overdue")</f>
        <v>Open</v>
      </c>
      <c r="AJ674" s="33"/>
    </row>
    <row r="675" spans="1:36">
      <c r="A675" s="11">
        <v>1200000368</v>
      </c>
      <c r="B675" s="11" t="s">
        <v>11</v>
      </c>
      <c r="C675" s="11" t="s">
        <v>12</v>
      </c>
      <c r="D675" s="12">
        <v>46255</v>
      </c>
      <c r="E675" s="11" t="s">
        <v>69</v>
      </c>
      <c r="F675"/>
      <c r="G675"/>
      <c r="H675" s="35" t="s">
        <v>519</v>
      </c>
      <c r="I675" s="71">
        <v>46255.603472222225</v>
      </c>
      <c r="J675" s="71">
        <v>46255.604861111111</v>
      </c>
      <c r="K675" s="11">
        <v>0.03</v>
      </c>
      <c r="L675" s="72">
        <v>46235</v>
      </c>
      <c r="M675" s="73">
        <f>_xlfn.ISOWEEKNUM(Unique_Data[[#This Row],[Created On]])</f>
        <v>34</v>
      </c>
      <c r="N675" s="73">
        <f>60*Unique_Data[[#This Row],[Downtime (hr.)]]</f>
        <v>1.7999999999999998</v>
      </c>
      <c r="O675" s="73" t="str" cm="1">
        <f t="array" ref="O675">_xlfn.LET(
    _xlpm.text, LOWER(H675),
    _xlpm.keywords, Table2[Keyword],
    _xlpm.score,
        _xlfn.BYROW(_xlpm.keywords,
            _xlfn.LAMBDA(_xlpm.k,
                SUM(--ISNUMBER(SEARCH(_xlfn.TEXTSPLIT(LOWER(_xlpm.k)," "), _xlpm.text)))
            )
        ),
    _xlpm.bestMatch, _xlfn.XMATCH(MAX(_xlpm.score), _xlpm.score),
    IF(MAX(_xlpm.score)=0, "Other", INDEX(_xlpm.keywords, _xlpm.bestMatch))
)</f>
        <v>No Control</v>
      </c>
      <c r="P675" s="73" t="str">
        <f>IFERROR(INDEX(Table11[Failure Mode],MATCH(O675,Table11[Keyword],0)),"General Failure Mode")</f>
        <v>Control System Unavailable</v>
      </c>
      <c r="Q675" s="74" t="str">
        <f>IFERROR(INDEX(Table12[Failure Effect],MATCH(P675,Table12[Failure Mode],0)),"Operational performance degradation and need for maintenance review.")</f>
        <v>Loss of command response, unsafe operating condition, and immediate operational downtime.</v>
      </c>
      <c r="R675" s="73">
        <f>IFERROR(INDEX(Table13[Base Severity],MATCH(C675,Table13[Equipment Class],0)),6)</f>
        <v>9</v>
      </c>
      <c r="S675" s="73">
        <f>IFERROR(INDEX(Table2[Severity],MATCH(O675,Table2[Keyword],0)),0)</f>
        <v>6</v>
      </c>
      <c r="T675" s="73">
        <f>IFERROR(LOOKUP(N675,Table6[Minutes],Table6[Severity]),0)</f>
        <v>3</v>
      </c>
      <c r="U675" s="73">
        <f>MAX(ROUNDUP(AVERAGE(R675,T675),0),Unique_Data[[#This Row],[Keyword Severity]])</f>
        <v>6</v>
      </c>
      <c r="V675" s="73">
        <f>IFERROR(INDEX(Table5[Detectability],MATCH(O675,Table5[Keyword],0)),IFERROR(INDEX(Table13[Default Detectability],MATCH(C675,Table13[Equipment Class],0)),6))</f>
        <v>2</v>
      </c>
      <c r="W675" s="73">
        <f t="shared" si="40"/>
        <v>10</v>
      </c>
      <c r="X675" s="75">
        <f t="shared" si="41"/>
        <v>120</v>
      </c>
      <c r="Y675" s="74" t="str">
        <f>IFERROR(INDEX(Table10[Recommended Action],MATCH(O675,Table10[Keyword],0)),"Review failure &amp; perform RCA")</f>
        <v>Check control PLC, HMI comms, E-stop circuits; reload software if needed.</v>
      </c>
      <c r="AA675" s="31" t="s">
        <v>14802</v>
      </c>
      <c r="AB675" s="31" t="s">
        <v>14354</v>
      </c>
      <c r="AC675" s="73" t="str">
        <f t="shared" si="42"/>
        <v>Medium</v>
      </c>
      <c r="AD675" s="76">
        <v>46264</v>
      </c>
      <c r="AE675" s="75">
        <f>Unique_Data[[#This Row],[Severity (S)]]</f>
        <v>6</v>
      </c>
      <c r="AF675" s="75" cm="1">
        <f t="array" ref="AF67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75" s="75" cm="1">
        <f t="array" ref="AG67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675" s="75">
        <f t="shared" si="43"/>
        <v>54</v>
      </c>
      <c r="AI675" s="77" t="str" cm="1">
        <f t="array" aca="1" ref="AI675" ca="1">_xlfn.IFS(ISBLANK(Unique_Data[[#This Row],[Updated Action]]),"Open",NOT(ISBLANK(Unique_Data[[#This Row],[Updated Action]])),"Finished",AND(NOT(ISBLANK(Unique_Data[[#This Row],[Updated Action]])),Unique_Data[[#This Row],[Due date]]&gt;=TODAY()),"In Progress",Unique_Data[[#This Row],[Due date]]&lt;TODAY(),"Overdue")</f>
        <v>Finished</v>
      </c>
      <c r="AJ675" s="33"/>
    </row>
    <row r="676" spans="1:36">
      <c r="A676" s="11">
        <v>1300000432</v>
      </c>
      <c r="B676" s="11" t="s">
        <v>11</v>
      </c>
      <c r="C676" s="11" t="s">
        <v>12</v>
      </c>
      <c r="D676" s="12">
        <v>46255</v>
      </c>
      <c r="E676" s="11" t="s">
        <v>13</v>
      </c>
      <c r="F676"/>
      <c r="G676"/>
      <c r="H676" s="35" t="s">
        <v>540</v>
      </c>
      <c r="I676" s="71">
        <v>46255.647222222222</v>
      </c>
      <c r="J676" s="71">
        <v>46255.654166666667</v>
      </c>
      <c r="K676" s="11">
        <v>0.17</v>
      </c>
      <c r="L676" s="72">
        <v>46235</v>
      </c>
      <c r="M676" s="73">
        <f>_xlfn.ISOWEEKNUM(Unique_Data[[#This Row],[Created On]])</f>
        <v>34</v>
      </c>
      <c r="N676" s="73">
        <f>60*Unique_Data[[#This Row],[Downtime (hr.)]]</f>
        <v>10.200000000000001</v>
      </c>
      <c r="O676" s="73" t="str" cm="1">
        <f t="array" ref="O676">_xlfn.LET(
    _xlpm.text, LOWER(H676),
    _xlpm.keywords, Table2[Keyword],
    _xlpm.score,
        _xlfn.BYROW(_xlpm.keywords,
            _xlfn.LAMBDA(_xlpm.k,
                SUM(--ISNUMBER(SEARCH(_xlfn.TEXTSPLIT(LOWER(_xlpm.k)," "), _xlpm.text)))
            )
        ),
    _xlpm.bestMatch, _xlfn.XMATCH(MAX(_xlpm.score), _xlpm.score),
    IF(MAX(_xlpm.score)=0, "Other", INDEX(_xlpm.keywords, _xlpm.bestMatch))
)</f>
        <v>Leak</v>
      </c>
      <c r="P676" s="73" t="str">
        <f>IFERROR(INDEX(Table11[Failure Mode],MATCH(O676,Table11[Keyword],0)),"General Failure Mode")</f>
        <v>Leakage / Sealing Failure</v>
      </c>
      <c r="Q676" s="74" t="str">
        <f>IFERROR(INDEX(Table12[Failure Effect],MATCH(P676,Table12[Failure Mode],0)),"Operational performance degradation and need for maintenance review.")</f>
        <v>Loss of fluid, contamination risk, performance degradation, and possible secondary component damage.</v>
      </c>
      <c r="R676" s="73">
        <f>IFERROR(INDEX(Table13[Base Severity],MATCH(C676,Table13[Equipment Class],0)),6)</f>
        <v>9</v>
      </c>
      <c r="S676" s="73">
        <f>IFERROR(INDEX(Table2[Severity],MATCH(O676,Table2[Keyword],0)),0)</f>
        <v>5</v>
      </c>
      <c r="T676" s="73">
        <f>IFERROR(LOOKUP(N676,Table6[Minutes],Table6[Severity]),0)</f>
        <v>4</v>
      </c>
      <c r="U676" s="73">
        <f>MAX(ROUNDUP(AVERAGE(R676,T676),0),Unique_Data[[#This Row],[Keyword Severity]])</f>
        <v>7</v>
      </c>
      <c r="V676" s="73">
        <f>IFERROR(INDEX(Table5[Detectability],MATCH(O676,Table5[Keyword],0)),IFERROR(INDEX(Table13[Default Detectability],MATCH(C676,Table13[Equipment Class],0)),6))</f>
        <v>2</v>
      </c>
      <c r="W676" s="73">
        <f t="shared" si="40"/>
        <v>1</v>
      </c>
      <c r="X676" s="75">
        <f t="shared" si="41"/>
        <v>14</v>
      </c>
      <c r="Y676" s="74" t="str">
        <f>IFERROR(INDEX(Table10[Recommended Action],MATCH(O676,Table10[Keyword],0)),"Review failure &amp; perform RCA")</f>
        <v>Identify leak source; replace seals/hoses; clean area and recheck after operation.</v>
      </c>
      <c r="AA676" s="31" t="s">
        <v>14803</v>
      </c>
      <c r="AB676" s="31" t="s">
        <v>14778</v>
      </c>
      <c r="AC676" s="73" t="str">
        <f t="shared" si="42"/>
        <v>Low</v>
      </c>
      <c r="AD676" s="76">
        <v>46264</v>
      </c>
      <c r="AE676" s="75">
        <f>Unique_Data[[#This Row],[Severity (S)]]</f>
        <v>7</v>
      </c>
      <c r="AF676" s="75" cm="1">
        <f t="array" ref="AF67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76" s="75" cm="1">
        <f t="array" ref="AG67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76" s="75">
        <f t="shared" si="43"/>
        <v>14</v>
      </c>
      <c r="AI676" s="77" t="str" cm="1">
        <f t="array" aca="1" ref="AI676" ca="1">_xlfn.IFS(ISBLANK(Unique_Data[[#This Row],[Updated Action]]),"Open",NOT(ISBLANK(Unique_Data[[#This Row],[Updated Action]])),"Finished",AND(NOT(ISBLANK(Unique_Data[[#This Row],[Updated Action]])),Unique_Data[[#This Row],[Due date]]&gt;=TODAY()),"In Progress",Unique_Data[[#This Row],[Due date]]&lt;TODAY(),"Overdue")</f>
        <v>Finished</v>
      </c>
      <c r="AJ676" s="33"/>
    </row>
    <row r="677" spans="1:36">
      <c r="A677" s="11">
        <v>1200000370</v>
      </c>
      <c r="B677" s="11" t="s">
        <v>132</v>
      </c>
      <c r="C677" s="11" t="s">
        <v>16</v>
      </c>
      <c r="D677" s="12">
        <v>46256</v>
      </c>
      <c r="E677" s="11" t="s">
        <v>69</v>
      </c>
      <c r="F677"/>
      <c r="G677"/>
      <c r="H677" s="35" t="s">
        <v>541</v>
      </c>
      <c r="I677" s="71">
        <v>46255.84851851852</v>
      </c>
      <c r="J677" s="71">
        <v>46255.853263888886</v>
      </c>
      <c r="K677" s="11">
        <v>0.11</v>
      </c>
      <c r="L677" s="72">
        <v>46235</v>
      </c>
      <c r="M677" s="73">
        <f>_xlfn.ISOWEEKNUM(Unique_Data[[#This Row],[Created On]])</f>
        <v>34</v>
      </c>
      <c r="N677" s="73">
        <f>60*Unique_Data[[#This Row],[Downtime (hr.)]]</f>
        <v>6.6</v>
      </c>
      <c r="O677" s="73" t="str" cm="1">
        <f t="array" ref="O677">_xlfn.LET(
    _xlpm.text, LOWER(H677),
    _xlpm.keywords, Table2[Keyword],
    _xlpm.score,
        _xlfn.BYROW(_xlpm.keywords,
            _xlfn.LAMBDA(_xlpm.k,
                SUM(--ISNUMBER(SEARCH(_xlfn.TEXTSPLIT(LOWER(_xlpm.k)," "), _xlpm.text)))
            )
        ),
    _xlpm.bestMatch, _xlfn.XMATCH(MAX(_xlpm.score), _xlpm.score),
    IF(MAX(_xlpm.score)=0, "Other", INDEX(_xlpm.keywords, _xlpm.bestMatch))
)</f>
        <v>No Gantry</v>
      </c>
      <c r="P677" s="73" t="str">
        <f>IFERROR(INDEX(Table11[Failure Mode],MATCH(O677,Table11[Keyword],0)),"General Failure Mode")</f>
        <v>Gantry Motion Failure</v>
      </c>
      <c r="Q677" s="74" t="str">
        <f>IFERROR(INDEX(Table12[Failure Effect],MATCH(P677,Table12[Failure Mode],0)),"Operational performance degradation and need for maintenance review.")</f>
        <v>Equipment cannot travel to position, causing job delay, queue buildup, and lower productivity.</v>
      </c>
      <c r="R677" s="73">
        <f>IFERROR(INDEX(Table13[Base Severity],MATCH(C677,Table13[Equipment Class],0)),6)</f>
        <v>8</v>
      </c>
      <c r="S677" s="73">
        <f>IFERROR(INDEX(Table2[Severity],MATCH(O677,Table2[Keyword],0)),0)</f>
        <v>6</v>
      </c>
      <c r="T677" s="73">
        <f>IFERROR(LOOKUP(N677,Table6[Minutes],Table6[Severity]),0)</f>
        <v>3</v>
      </c>
      <c r="U677" s="73">
        <f>MAX(ROUNDUP(AVERAGE(R677,T677),0),Unique_Data[[#This Row],[Keyword Severity]])</f>
        <v>6</v>
      </c>
      <c r="V677" s="73">
        <f>IFERROR(INDEX(Table5[Detectability],MATCH(O677,Table5[Keyword],0)),IFERROR(INDEX(Table13[Default Detectability],MATCH(C677,Table13[Equipment Class],0)),6))</f>
        <v>3</v>
      </c>
      <c r="W677" s="73">
        <f t="shared" si="40"/>
        <v>5</v>
      </c>
      <c r="X677" s="75">
        <f t="shared" si="41"/>
        <v>90</v>
      </c>
      <c r="Y677" s="74" t="str">
        <f>IFERROR(INDEX(Table10[Recommended Action],MATCH(O677,Table10[Keyword],0)),"Review failure &amp; perform RCA")</f>
        <v>Inspect busbar/limit switches, travel drives and interlocks; test inverter and alignment.</v>
      </c>
      <c r="AC677" s="73" t="str">
        <f t="shared" si="42"/>
        <v>Low</v>
      </c>
      <c r="AD677" s="76"/>
      <c r="AE677" s="75">
        <f>Unique_Data[[#This Row],[Severity (S)]]</f>
        <v>6</v>
      </c>
      <c r="AF677" s="75" cm="1">
        <f t="array" ref="AF67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77" s="75" cm="1">
        <f t="array" ref="AG67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77" s="75">
        <f t="shared" si="43"/>
        <v>90</v>
      </c>
      <c r="AI677" s="77" t="str" cm="1">
        <f t="array" aca="1" ref="AI677" ca="1">_xlfn.IFS(ISBLANK(Unique_Data[[#This Row],[Updated Action]]),"Open",NOT(ISBLANK(Unique_Data[[#This Row],[Updated Action]])),"Finished",AND(NOT(ISBLANK(Unique_Data[[#This Row],[Updated Action]])),Unique_Data[[#This Row],[Due date]]&gt;=TODAY()),"In Progress",Unique_Data[[#This Row],[Due date]]&lt;TODAY(),"Overdue")</f>
        <v>Open</v>
      </c>
      <c r="AJ677" s="33"/>
    </row>
    <row r="678" spans="1:36">
      <c r="A678" s="11">
        <v>1200000371</v>
      </c>
      <c r="B678" s="11" t="s">
        <v>132</v>
      </c>
      <c r="C678" s="11" t="s">
        <v>16</v>
      </c>
      <c r="D678" s="12">
        <v>46256</v>
      </c>
      <c r="E678" s="11" t="s">
        <v>69</v>
      </c>
      <c r="F678"/>
      <c r="G678"/>
      <c r="H678" s="35" t="s">
        <v>542</v>
      </c>
      <c r="I678" s="71">
        <v>46256.079560185186</v>
      </c>
      <c r="J678" s="71">
        <v>46256.086875000001</v>
      </c>
      <c r="K678" s="11">
        <v>0.18</v>
      </c>
      <c r="L678" s="72">
        <v>46235</v>
      </c>
      <c r="M678" s="73">
        <f>_xlfn.ISOWEEKNUM(Unique_Data[[#This Row],[Created On]])</f>
        <v>34</v>
      </c>
      <c r="N678" s="73">
        <f>60*Unique_Data[[#This Row],[Downtime (hr.)]]</f>
        <v>10.799999999999999</v>
      </c>
      <c r="O678" s="73" t="str" cm="1">
        <f t="array" ref="O678">_xlfn.LET(
    _xlpm.text, LOWER(H678),
    _xlpm.keywords, Table2[Keyword],
    _xlpm.score,
        _xlfn.BYROW(_xlpm.keywords,
            _xlfn.LAMBDA(_xlpm.k,
                SUM(--ISNUMBER(SEARCH(_xlfn.TEXTSPLIT(LOWER(_xlpm.k)," "), _xlpm.text)))
            )
        ),
    _xlpm.bestMatch, _xlfn.XMATCH(MAX(_xlpm.score), _xlpm.score),
    IF(MAX(_xlpm.score)=0, "Other", INDEX(_xlpm.keywords, _xlpm.bestMatch))
)</f>
        <v>Busbar</v>
      </c>
      <c r="P678" s="73" t="str">
        <f>IFERROR(INDEX(Table11[Failure Mode],MATCH(O678,Table11[Keyword],0)),"General Failure Mode")</f>
        <v>Busbar / Electrification Fault</v>
      </c>
      <c r="Q678" s="74" t="str">
        <f>IFERROR(INDEX(Table12[Failure Effect],MATCH(P678,Table12[Failure Mode],0)),"Operational performance degradation and need for maintenance review.")</f>
        <v>Loss of electrical supply during travel, movement interruption, and repeated operational stoppages.</v>
      </c>
      <c r="R678" s="73">
        <f>IFERROR(INDEX(Table13[Base Severity],MATCH(C678,Table13[Equipment Class],0)),6)</f>
        <v>8</v>
      </c>
      <c r="S678" s="73">
        <f>IFERROR(INDEX(Table2[Severity],MATCH(O678,Table2[Keyword],0)),0)</f>
        <v>6</v>
      </c>
      <c r="T678" s="73">
        <f>IFERROR(LOOKUP(N678,Table6[Minutes],Table6[Severity]),0)</f>
        <v>4</v>
      </c>
      <c r="U678" s="73">
        <f>MAX(ROUNDUP(AVERAGE(R678,T678),0),Unique_Data[[#This Row],[Keyword Severity]])</f>
        <v>6</v>
      </c>
      <c r="V678" s="73">
        <f>IFERROR(INDEX(Table5[Detectability],MATCH(O678,Table5[Keyword],0)),IFERROR(INDEX(Table13[Default Detectability],MATCH(C678,Table13[Equipment Class],0)),6))</f>
        <v>3</v>
      </c>
      <c r="W678" s="73">
        <f t="shared" si="40"/>
        <v>1</v>
      </c>
      <c r="X678" s="75">
        <f t="shared" si="41"/>
        <v>18</v>
      </c>
      <c r="Y678" s="74" t="str">
        <f>IFERROR(INDEX(Table10[Recommended Action],MATCH(O678,Table10[Keyword],0)),"Review failure &amp; perform RCA")</f>
        <v>Clean/lubricate busbar; realign arms; verify contactor and circuit breaker.</v>
      </c>
      <c r="AC678" s="73" t="str">
        <f t="shared" si="42"/>
        <v>Low</v>
      </c>
      <c r="AD678" s="76"/>
      <c r="AE678" s="75">
        <f>Unique_Data[[#This Row],[Severity (S)]]</f>
        <v>6</v>
      </c>
      <c r="AF678" s="75" cm="1">
        <f t="array" ref="AF67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78" s="75" cm="1">
        <f t="array" ref="AG67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78" s="75">
        <f t="shared" si="43"/>
        <v>18</v>
      </c>
      <c r="AI678" s="77" t="str" cm="1">
        <f t="array" aca="1" ref="AI678" ca="1">_xlfn.IFS(ISBLANK(Unique_Data[[#This Row],[Updated Action]]),"Open",NOT(ISBLANK(Unique_Data[[#This Row],[Updated Action]])),"Finished",AND(NOT(ISBLANK(Unique_Data[[#This Row],[Updated Action]])),Unique_Data[[#This Row],[Due date]]&gt;=TODAY()),"In Progress",Unique_Data[[#This Row],[Due date]]&lt;TODAY(),"Overdue")</f>
        <v>Open</v>
      </c>
      <c r="AJ678" s="33"/>
    </row>
    <row r="679" spans="1:36">
      <c r="A679" s="11">
        <v>1300000433</v>
      </c>
      <c r="B679" s="11" t="s">
        <v>77</v>
      </c>
      <c r="C679" s="11" t="s">
        <v>16</v>
      </c>
      <c r="D679" s="12">
        <v>46256</v>
      </c>
      <c r="E679" s="11" t="s">
        <v>13</v>
      </c>
      <c r="F679"/>
      <c r="G679"/>
      <c r="H679" s="35" t="s">
        <v>543</v>
      </c>
      <c r="I679" s="71">
        <v>46256.616666666669</v>
      </c>
      <c r="J679" s="71">
        <v>46256.638194444444</v>
      </c>
      <c r="K679" s="11">
        <v>0.52</v>
      </c>
      <c r="L679" s="72">
        <v>46235</v>
      </c>
      <c r="M679" s="73">
        <f>_xlfn.ISOWEEKNUM(Unique_Data[[#This Row],[Created On]])</f>
        <v>34</v>
      </c>
      <c r="N679" s="73">
        <f>60*Unique_Data[[#This Row],[Downtime (hr.)]]</f>
        <v>31.200000000000003</v>
      </c>
      <c r="O679" s="73" t="str" cm="1">
        <f t="array" ref="O679">_xlfn.LET(
    _xlpm.text, LOWER(H679),
    _xlpm.keywords, Table2[Keyword],
    _xlpm.score,
        _xlfn.BYROW(_xlpm.keywords,
            _xlfn.LAMBDA(_xlpm.k,
                SUM(--ISNUMBER(SEARCH(_xlfn.TEXTSPLIT(LOWER(_xlpm.k)," "), _xlpm.text)))
            )
        ),
    _xlpm.bestMatch, _xlfn.XMATCH(MAX(_xlpm.score), _xlpm.score),
    IF(MAX(_xlpm.score)=0, "Other", INDEX(_xlpm.keywords, _xlpm.bestMatch))
)</f>
        <v>No Control</v>
      </c>
      <c r="P679" s="73" t="str">
        <f>IFERROR(INDEX(Table11[Failure Mode],MATCH(O679,Table11[Keyword],0)),"General Failure Mode")</f>
        <v>Control System Unavailable</v>
      </c>
      <c r="Q679" s="74" t="str">
        <f>IFERROR(INDEX(Table12[Failure Effect],MATCH(P679,Table12[Failure Mode],0)),"Operational performance degradation and need for maintenance review.")</f>
        <v>Loss of command response, unsafe operating condition, and immediate operational downtime.</v>
      </c>
      <c r="R679" s="73">
        <f>IFERROR(INDEX(Table13[Base Severity],MATCH(C679,Table13[Equipment Class],0)),6)</f>
        <v>8</v>
      </c>
      <c r="S679" s="73">
        <f>IFERROR(INDEX(Table2[Severity],MATCH(O679,Table2[Keyword],0)),0)</f>
        <v>6</v>
      </c>
      <c r="T679" s="73">
        <f>IFERROR(LOOKUP(N679,Table6[Minutes],Table6[Severity]),0)</f>
        <v>5</v>
      </c>
      <c r="U679" s="73">
        <f>MAX(ROUNDUP(AVERAGE(R679,T679),0),Unique_Data[[#This Row],[Keyword Severity]])</f>
        <v>7</v>
      </c>
      <c r="V679" s="73">
        <f>IFERROR(INDEX(Table5[Detectability],MATCH(O679,Table5[Keyword],0)),IFERROR(INDEX(Table13[Default Detectability],MATCH(C679,Table13[Equipment Class],0)),6))</f>
        <v>2</v>
      </c>
      <c r="W679" s="73">
        <f t="shared" si="40"/>
        <v>5</v>
      </c>
      <c r="X679" s="75">
        <f t="shared" si="41"/>
        <v>70</v>
      </c>
      <c r="Y679" s="74" t="str">
        <f>IFERROR(INDEX(Table10[Recommended Action],MATCH(O679,Table10[Keyword],0)),"Review failure &amp; perform RCA")</f>
        <v>Check control PLC, HMI comms, E-stop circuits; reload software if needed.</v>
      </c>
      <c r="AA679" s="31" t="s">
        <v>14770</v>
      </c>
      <c r="AB679" s="31" t="s">
        <v>14771</v>
      </c>
      <c r="AC679" s="73" t="str">
        <f t="shared" si="42"/>
        <v>Low</v>
      </c>
      <c r="AD679" s="76"/>
      <c r="AE679" s="75">
        <f>Unique_Data[[#This Row],[Severity (S)]]</f>
        <v>7</v>
      </c>
      <c r="AF679" s="75" cm="1">
        <f t="array" ref="AF67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79" s="75" cm="1">
        <f t="array" ref="AG67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79" s="75">
        <f t="shared" si="43"/>
        <v>28</v>
      </c>
      <c r="AI679" s="77" t="str" cm="1">
        <f t="array" aca="1" ref="AI679" ca="1">_xlfn.IFS(ISBLANK(Unique_Data[[#This Row],[Updated Action]]),"Open",NOT(ISBLANK(Unique_Data[[#This Row],[Updated Action]])),"Finished",AND(NOT(ISBLANK(Unique_Data[[#This Row],[Updated Action]])),Unique_Data[[#This Row],[Due date]]&gt;=TODAY()),"In Progress",Unique_Data[[#This Row],[Due date]]&lt;TODAY(),"Overdue")</f>
        <v>Finished</v>
      </c>
      <c r="AJ679" s="33"/>
    </row>
    <row r="680" spans="1:36">
      <c r="A680" s="11">
        <v>1300000434</v>
      </c>
      <c r="B680" s="11" t="s">
        <v>77</v>
      </c>
      <c r="C680" s="11" t="s">
        <v>16</v>
      </c>
      <c r="D680" s="12">
        <v>46258</v>
      </c>
      <c r="E680" s="11" t="s">
        <v>13</v>
      </c>
      <c r="F680"/>
      <c r="G680"/>
      <c r="H680" s="35" t="s">
        <v>544</v>
      </c>
      <c r="I680" s="71">
        <v>46258.787499999999</v>
      </c>
      <c r="J680" s="71">
        <v>46258.8</v>
      </c>
      <c r="K680" s="11">
        <v>0.3</v>
      </c>
      <c r="L680" s="72">
        <v>46235</v>
      </c>
      <c r="M680" s="73">
        <f>_xlfn.ISOWEEKNUM(Unique_Data[[#This Row],[Created On]])</f>
        <v>35</v>
      </c>
      <c r="N680" s="73">
        <f>60*Unique_Data[[#This Row],[Downtime (hr.)]]</f>
        <v>18</v>
      </c>
      <c r="O680" s="73" t="str" cm="1">
        <f t="array" ref="O680">_xlfn.LET(
    _xlpm.text, LOWER(H680),
    _xlpm.keywords, Table2[Keyword],
    _xlpm.score,
        _xlfn.BYROW(_xlpm.keywords,
            _xlfn.LAMBDA(_xlpm.k,
                SUM(--ISNUMBER(SEARCH(_xlfn.TEXTSPLIT(LOWER(_xlpm.k)," "), _xlpm.text)))
            )
        ),
    _xlpm.bestMatch, _xlfn.XMATCH(MAX(_xlpm.score), _xlpm.score),
    IF(MAX(_xlpm.score)=0, "Other", INDEX(_xlpm.keywords, _xlpm.bestMatch))
)</f>
        <v>No Control</v>
      </c>
      <c r="P680" s="73" t="str">
        <f>IFERROR(INDEX(Table11[Failure Mode],MATCH(O680,Table11[Keyword],0)),"General Failure Mode")</f>
        <v>Control System Unavailable</v>
      </c>
      <c r="Q680" s="74" t="str">
        <f>IFERROR(INDEX(Table12[Failure Effect],MATCH(P680,Table12[Failure Mode],0)),"Operational performance degradation and need for maintenance review.")</f>
        <v>Loss of command response, unsafe operating condition, and immediate operational downtime.</v>
      </c>
      <c r="R680" s="73">
        <f>IFERROR(INDEX(Table13[Base Severity],MATCH(C680,Table13[Equipment Class],0)),6)</f>
        <v>8</v>
      </c>
      <c r="S680" s="73">
        <f>IFERROR(INDEX(Table2[Severity],MATCH(O680,Table2[Keyword],0)),0)</f>
        <v>6</v>
      </c>
      <c r="T680" s="73">
        <f>IFERROR(LOOKUP(N680,Table6[Minutes],Table6[Severity]),0)</f>
        <v>4</v>
      </c>
      <c r="U680" s="73">
        <f>MAX(ROUNDUP(AVERAGE(R680,T680),0),Unique_Data[[#This Row],[Keyword Severity]])</f>
        <v>6</v>
      </c>
      <c r="V680" s="73">
        <f>IFERROR(INDEX(Table5[Detectability],MATCH(O680,Table5[Keyword],0)),IFERROR(INDEX(Table13[Default Detectability],MATCH(C680,Table13[Equipment Class],0)),6))</f>
        <v>2</v>
      </c>
      <c r="W680" s="73">
        <f t="shared" si="40"/>
        <v>5</v>
      </c>
      <c r="X680" s="75">
        <f t="shared" si="41"/>
        <v>60</v>
      </c>
      <c r="Y680" s="74" t="str">
        <f>IFERROR(INDEX(Table10[Recommended Action],MATCH(O680,Table10[Keyword],0)),"Review failure &amp; perform RCA")</f>
        <v>Check control PLC, HMI comms, E-stop circuits; reload software if needed.</v>
      </c>
      <c r="AA680" s="31" t="s">
        <v>14770</v>
      </c>
      <c r="AB680" s="31" t="s">
        <v>14771</v>
      </c>
      <c r="AC680" s="73" t="str">
        <f t="shared" si="42"/>
        <v>Low</v>
      </c>
      <c r="AD680" s="76"/>
      <c r="AE680" s="75">
        <f>Unique_Data[[#This Row],[Severity (S)]]</f>
        <v>6</v>
      </c>
      <c r="AF680" s="75" cm="1">
        <f t="array" ref="AF68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80" s="75" cm="1">
        <f t="array" ref="AG68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80" s="75">
        <f t="shared" si="43"/>
        <v>24</v>
      </c>
      <c r="AI680" s="77" t="str" cm="1">
        <f t="array" aca="1" ref="AI680" ca="1">_xlfn.IFS(ISBLANK(Unique_Data[[#This Row],[Updated Action]]),"Open",NOT(ISBLANK(Unique_Data[[#This Row],[Updated Action]])),"Finished",AND(NOT(ISBLANK(Unique_Data[[#This Row],[Updated Action]])),Unique_Data[[#This Row],[Due date]]&gt;=TODAY()),"In Progress",Unique_Data[[#This Row],[Due date]]&lt;TODAY(),"Overdue")</f>
        <v>Finished</v>
      </c>
      <c r="AJ680" s="33"/>
    </row>
    <row r="681" spans="1:36">
      <c r="A681" s="11">
        <v>1300000435</v>
      </c>
      <c r="B681" s="11" t="s">
        <v>58</v>
      </c>
      <c r="C681" s="11" t="s">
        <v>16</v>
      </c>
      <c r="D681" s="12">
        <v>46259</v>
      </c>
      <c r="E681" s="11" t="s">
        <v>13</v>
      </c>
      <c r="F681"/>
      <c r="G681"/>
      <c r="H681" s="35" t="s">
        <v>268</v>
      </c>
      <c r="I681" s="71">
        <v>46258.905555555553</v>
      </c>
      <c r="J681" s="71">
        <v>46258.913888888892</v>
      </c>
      <c r="K681" s="11">
        <v>0.2</v>
      </c>
      <c r="L681" s="72">
        <v>46235</v>
      </c>
      <c r="M681" s="73">
        <f>_xlfn.ISOWEEKNUM(Unique_Data[[#This Row],[Created On]])</f>
        <v>35</v>
      </c>
      <c r="N681" s="73">
        <f>60*Unique_Data[[#This Row],[Downtime (hr.)]]</f>
        <v>12</v>
      </c>
      <c r="O681" s="73" t="str" cm="1">
        <f t="array" ref="O681">_xlfn.LET(
    _xlpm.text, LOWER(H681),
    _xlpm.keywords, Table2[Keyword],
    _xlpm.score,
        _xlfn.BYROW(_xlpm.keywords,
            _xlfn.LAMBDA(_xlpm.k,
                SUM(--ISNUMBER(SEARCH(_xlfn.TEXTSPLIT(LOWER(_xlpm.k)," "), _xlpm.text)))
            )
        ),
    _xlpm.bestMatch, _xlfn.XMATCH(MAX(_xlpm.score), _xlpm.score),
    IF(MAX(_xlpm.score)=0, "Other", INDEX(_xlpm.keywords, _xlpm.bestMatch))
)</f>
        <v>No Control</v>
      </c>
      <c r="P681" s="73" t="str">
        <f>IFERROR(INDEX(Table11[Failure Mode],MATCH(O681,Table11[Keyword],0)),"General Failure Mode")</f>
        <v>Control System Unavailable</v>
      </c>
      <c r="Q681" s="74" t="str">
        <f>IFERROR(INDEX(Table12[Failure Effect],MATCH(P681,Table12[Failure Mode],0)),"Operational performance degradation and need for maintenance review.")</f>
        <v>Loss of command response, unsafe operating condition, and immediate operational downtime.</v>
      </c>
      <c r="R681" s="73">
        <f>IFERROR(INDEX(Table13[Base Severity],MATCH(C681,Table13[Equipment Class],0)),6)</f>
        <v>8</v>
      </c>
      <c r="S681" s="73">
        <f>IFERROR(INDEX(Table2[Severity],MATCH(O681,Table2[Keyword],0)),0)</f>
        <v>6</v>
      </c>
      <c r="T681" s="73">
        <f>IFERROR(LOOKUP(N681,Table6[Minutes],Table6[Severity]),0)</f>
        <v>4</v>
      </c>
      <c r="U681" s="73">
        <f>MAX(ROUNDUP(AVERAGE(R681,T681),0),Unique_Data[[#This Row],[Keyword Severity]])</f>
        <v>6</v>
      </c>
      <c r="V681" s="73">
        <f>IFERROR(INDEX(Table5[Detectability],MATCH(O681,Table5[Keyword],0)),IFERROR(INDEX(Table13[Default Detectability],MATCH(C681,Table13[Equipment Class],0)),6))</f>
        <v>2</v>
      </c>
      <c r="W681" s="73">
        <f t="shared" si="40"/>
        <v>8</v>
      </c>
      <c r="X681" s="75">
        <f t="shared" si="41"/>
        <v>96</v>
      </c>
      <c r="Y681" s="74" t="str">
        <f>IFERROR(INDEX(Table10[Recommended Action],MATCH(O681,Table10[Keyword],0)),"Review failure &amp; perform RCA")</f>
        <v>Check control PLC, HMI comms, E-stop circuits; reload software if needed.</v>
      </c>
      <c r="AA681" s="31" t="s">
        <v>14770</v>
      </c>
      <c r="AB681" s="31" t="s">
        <v>14771</v>
      </c>
      <c r="AC681" s="73" t="str">
        <f t="shared" si="42"/>
        <v>Low</v>
      </c>
      <c r="AD681" s="76"/>
      <c r="AE681" s="75">
        <f>Unique_Data[[#This Row],[Severity (S)]]</f>
        <v>6</v>
      </c>
      <c r="AF681" s="75" cm="1">
        <f t="array" ref="AF68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81" s="75" cm="1">
        <f t="array" ref="AG68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681" s="75">
        <f t="shared" si="43"/>
        <v>42</v>
      </c>
      <c r="AI681" s="77" t="str" cm="1">
        <f t="array" aca="1" ref="AI681" ca="1">_xlfn.IFS(ISBLANK(Unique_Data[[#This Row],[Updated Action]]),"Open",NOT(ISBLANK(Unique_Data[[#This Row],[Updated Action]])),"Finished",AND(NOT(ISBLANK(Unique_Data[[#This Row],[Updated Action]])),Unique_Data[[#This Row],[Due date]]&gt;=TODAY()),"In Progress",Unique_Data[[#This Row],[Due date]]&lt;TODAY(),"Overdue")</f>
        <v>Finished</v>
      </c>
      <c r="AJ681" s="33"/>
    </row>
    <row r="682" spans="1:36">
      <c r="A682" s="11">
        <v>1300000437</v>
      </c>
      <c r="B682" s="11" t="s">
        <v>87</v>
      </c>
      <c r="C682" s="11" t="s">
        <v>16</v>
      </c>
      <c r="D682" s="12">
        <v>46259</v>
      </c>
      <c r="E682" s="11" t="s">
        <v>13</v>
      </c>
      <c r="F682"/>
      <c r="G682"/>
      <c r="H682" s="35" t="s">
        <v>545</v>
      </c>
      <c r="I682" s="71">
        <v>46259.645138888889</v>
      </c>
      <c r="J682" s="71">
        <v>46259.645833333336</v>
      </c>
      <c r="K682" s="11">
        <v>0.02</v>
      </c>
      <c r="L682" s="72">
        <v>46235</v>
      </c>
      <c r="M682" s="73">
        <f>_xlfn.ISOWEEKNUM(Unique_Data[[#This Row],[Created On]])</f>
        <v>35</v>
      </c>
      <c r="N682" s="73">
        <f>60*Unique_Data[[#This Row],[Downtime (hr.)]]</f>
        <v>1.2</v>
      </c>
      <c r="O682" s="73" t="str" cm="1">
        <f t="array" ref="O682">_xlfn.LET(
    _xlpm.text, LOWER(H682),
    _xlpm.keywords, Table2[Keyword],
    _xlpm.score,
        _xlfn.BYROW(_xlpm.keywords,
            _xlfn.LAMBDA(_xlpm.k,
                SUM(--ISNUMBER(SEARCH(_xlfn.TEXTSPLIT(LOWER(_xlpm.k)," "), _xlpm.text)))
            )
        ),
    _xlpm.bestMatch, _xlfn.XMATCH(MAX(_xlpm.score), _xlpm.score),
    IF(MAX(_xlpm.score)=0, "Other", INDEX(_xlpm.keywords, _xlpm.bestMatch))
)</f>
        <v>No Control</v>
      </c>
      <c r="P682" s="73" t="str">
        <f>IFERROR(INDEX(Table11[Failure Mode],MATCH(O682,Table11[Keyword],0)),"General Failure Mode")</f>
        <v>Control System Unavailable</v>
      </c>
      <c r="Q682" s="74" t="str">
        <f>IFERROR(INDEX(Table12[Failure Effect],MATCH(P682,Table12[Failure Mode],0)),"Operational performance degradation and need for maintenance review.")</f>
        <v>Loss of command response, unsafe operating condition, and immediate operational downtime.</v>
      </c>
      <c r="R682" s="73">
        <f>IFERROR(INDEX(Table13[Base Severity],MATCH(C682,Table13[Equipment Class],0)),6)</f>
        <v>8</v>
      </c>
      <c r="S682" s="73">
        <f>IFERROR(INDEX(Table2[Severity],MATCH(O682,Table2[Keyword],0)),0)</f>
        <v>6</v>
      </c>
      <c r="T682" s="73">
        <f>IFERROR(LOOKUP(N682,Table6[Minutes],Table6[Severity]),0)</f>
        <v>3</v>
      </c>
      <c r="U682" s="73">
        <f>MAX(ROUNDUP(AVERAGE(R682,T682),0),Unique_Data[[#This Row],[Keyword Severity]])</f>
        <v>6</v>
      </c>
      <c r="V682" s="73">
        <f>IFERROR(INDEX(Table5[Detectability],MATCH(O682,Table5[Keyword],0)),IFERROR(INDEX(Table13[Default Detectability],MATCH(C682,Table13[Equipment Class],0)),6))</f>
        <v>2</v>
      </c>
      <c r="W682" s="73">
        <f t="shared" si="40"/>
        <v>5</v>
      </c>
      <c r="X682" s="75">
        <f t="shared" si="41"/>
        <v>60</v>
      </c>
      <c r="Y682" s="74" t="str">
        <f>IFERROR(INDEX(Table10[Recommended Action],MATCH(O682,Table10[Keyword],0)),"Review failure &amp; perform RCA")</f>
        <v>Check control PLC, HMI comms, E-stop circuits; reload software if needed.</v>
      </c>
      <c r="AC682" s="73" t="str">
        <f t="shared" si="42"/>
        <v>Low</v>
      </c>
      <c r="AD682" s="76"/>
      <c r="AE682" s="75">
        <f>Unique_Data[[#This Row],[Severity (S)]]</f>
        <v>6</v>
      </c>
      <c r="AF682" s="75" cm="1">
        <f t="array" ref="AF68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82" s="75" cm="1">
        <f t="array" ref="AG68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82" s="75">
        <f t="shared" si="43"/>
        <v>60</v>
      </c>
      <c r="AI682" s="77" t="str" cm="1">
        <f t="array" aca="1" ref="AI682" ca="1">_xlfn.IFS(ISBLANK(Unique_Data[[#This Row],[Updated Action]]),"Open",NOT(ISBLANK(Unique_Data[[#This Row],[Updated Action]])),"Finished",AND(NOT(ISBLANK(Unique_Data[[#This Row],[Updated Action]])),Unique_Data[[#This Row],[Due date]]&gt;=TODAY()),"In Progress",Unique_Data[[#This Row],[Due date]]&lt;TODAY(),"Overdue")</f>
        <v>Open</v>
      </c>
      <c r="AJ682" s="33"/>
    </row>
    <row r="683" spans="1:36">
      <c r="A683" s="11">
        <v>1200000373</v>
      </c>
      <c r="B683" s="11" t="s">
        <v>20</v>
      </c>
      <c r="C683" s="11" t="s">
        <v>16</v>
      </c>
      <c r="D683" s="12">
        <v>46259</v>
      </c>
      <c r="E683" s="11" t="s">
        <v>69</v>
      </c>
      <c r="F683"/>
      <c r="G683"/>
      <c r="H683" s="35" t="s">
        <v>525</v>
      </c>
      <c r="I683" s="71">
        <v>46259.668055555558</v>
      </c>
      <c r="J683" s="71">
        <v>46259.676388888889</v>
      </c>
      <c r="K683" s="11">
        <v>0.2</v>
      </c>
      <c r="L683" s="72">
        <v>46235</v>
      </c>
      <c r="M683" s="73">
        <f>_xlfn.ISOWEEKNUM(Unique_Data[[#This Row],[Created On]])</f>
        <v>35</v>
      </c>
      <c r="N683" s="73">
        <f>60*Unique_Data[[#This Row],[Downtime (hr.)]]</f>
        <v>12</v>
      </c>
      <c r="O683" s="73" t="str" cm="1">
        <f t="array" ref="O683">_xlfn.LET(
    _xlpm.text, LOWER(H683),
    _xlpm.keywords, Table2[Keyword],
    _xlpm.score,
        _xlfn.BYROW(_xlpm.keywords,
            _xlfn.LAMBDA(_xlpm.k,
                SUM(--ISNUMBER(SEARCH(_xlfn.TEXTSPLIT(LOWER(_xlpm.k)," "), _xlpm.text)))
            )
        ),
    _xlpm.bestMatch, _xlfn.XMATCH(MAX(_xlpm.score), _xlpm.score),
    IF(MAX(_xlpm.score)=0, "Other", INDEX(_xlpm.keywords, _xlpm.bestMatch))
)</f>
        <v>Steering</v>
      </c>
      <c r="P683" s="73" t="str">
        <f>IFERROR(INDEX(Table11[Failure Mode],MATCH(O683,Table11[Keyword],0)),"General Failure Mode")</f>
        <v>Steering System Fault</v>
      </c>
      <c r="Q683" s="74" t="str">
        <f>IFERROR(INDEX(Table12[Failure Effect],MATCH(P683,Table12[Failure Mode],0)),"Operational performance degradation and need for maintenance review.")</f>
        <v>Poor maneuverability, travel misalignment, safety risk, and operational delay.</v>
      </c>
      <c r="R683" s="73">
        <f>IFERROR(INDEX(Table13[Base Severity],MATCH(C683,Table13[Equipment Class],0)),6)</f>
        <v>8</v>
      </c>
      <c r="S683" s="73">
        <f>IFERROR(INDEX(Table2[Severity],MATCH(O683,Table2[Keyword],0)),0)</f>
        <v>6</v>
      </c>
      <c r="T683" s="73">
        <f>IFERROR(LOOKUP(N683,Table6[Minutes],Table6[Severity]),0)</f>
        <v>4</v>
      </c>
      <c r="U683" s="73">
        <f>MAX(ROUNDUP(AVERAGE(R683,T683),0),Unique_Data[[#This Row],[Keyword Severity]])</f>
        <v>6</v>
      </c>
      <c r="V683" s="73">
        <f>IFERROR(INDEX(Table5[Detectability],MATCH(O683,Table5[Keyword],0)),IFERROR(INDEX(Table13[Default Detectability],MATCH(C683,Table13[Equipment Class],0)),6))</f>
        <v>2</v>
      </c>
      <c r="W683" s="73">
        <f t="shared" si="40"/>
        <v>1</v>
      </c>
      <c r="X683" s="75">
        <f t="shared" si="41"/>
        <v>12</v>
      </c>
      <c r="Y683" s="74" t="str">
        <f>IFERROR(INDEX(Table10[Recommended Action],MATCH(O683,Table10[Keyword],0)),"Review failure &amp; perform RCA")</f>
        <v>Calibrate auto-steering; inspect linkages/sensors; realign wheels.</v>
      </c>
      <c r="AC683" s="73" t="str">
        <f t="shared" si="42"/>
        <v>Low</v>
      </c>
      <c r="AD683" s="76"/>
      <c r="AE683" s="75">
        <f>Unique_Data[[#This Row],[Severity (S)]]</f>
        <v>6</v>
      </c>
      <c r="AF683" s="75" cm="1">
        <f t="array" ref="AF68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83" s="75" cm="1">
        <f t="array" ref="AG68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83" s="75">
        <f t="shared" si="43"/>
        <v>12</v>
      </c>
      <c r="AI683" s="77" t="str" cm="1">
        <f t="array" aca="1" ref="AI683" ca="1">_xlfn.IFS(ISBLANK(Unique_Data[[#This Row],[Updated Action]]),"Open",NOT(ISBLANK(Unique_Data[[#This Row],[Updated Action]])),"Finished",AND(NOT(ISBLANK(Unique_Data[[#This Row],[Updated Action]])),Unique_Data[[#This Row],[Due date]]&gt;=TODAY()),"In Progress",Unique_Data[[#This Row],[Due date]]&lt;TODAY(),"Overdue")</f>
        <v>Open</v>
      </c>
      <c r="AJ683" s="33"/>
    </row>
    <row r="684" spans="1:36">
      <c r="A684" s="11">
        <v>1200000374</v>
      </c>
      <c r="B684" s="11" t="s">
        <v>51</v>
      </c>
      <c r="C684" s="11" t="s">
        <v>16</v>
      </c>
      <c r="D684" s="12">
        <v>46259</v>
      </c>
      <c r="E684" s="11" t="s">
        <v>69</v>
      </c>
      <c r="F684"/>
      <c r="G684"/>
      <c r="H684" s="35" t="s">
        <v>525</v>
      </c>
      <c r="I684" s="71">
        <v>46259.737500000003</v>
      </c>
      <c r="J684" s="71">
        <v>46259.742361111108</v>
      </c>
      <c r="K684" s="11">
        <v>0.12</v>
      </c>
      <c r="L684" s="72">
        <v>46235</v>
      </c>
      <c r="M684" s="73">
        <f>_xlfn.ISOWEEKNUM(Unique_Data[[#This Row],[Created On]])</f>
        <v>35</v>
      </c>
      <c r="N684" s="73">
        <f>60*Unique_Data[[#This Row],[Downtime (hr.)]]</f>
        <v>7.1999999999999993</v>
      </c>
      <c r="O684" s="73" t="str" cm="1">
        <f t="array" ref="O684">_xlfn.LET(
    _xlpm.text, LOWER(H684),
    _xlpm.keywords, Table2[Keyword],
    _xlpm.score,
        _xlfn.BYROW(_xlpm.keywords,
            _xlfn.LAMBDA(_xlpm.k,
                SUM(--ISNUMBER(SEARCH(_xlfn.TEXTSPLIT(LOWER(_xlpm.k)," "), _xlpm.text)))
            )
        ),
    _xlpm.bestMatch, _xlfn.XMATCH(MAX(_xlpm.score), _xlpm.score),
    IF(MAX(_xlpm.score)=0, "Other", INDEX(_xlpm.keywords, _xlpm.bestMatch))
)</f>
        <v>Steering</v>
      </c>
      <c r="P684" s="73" t="str">
        <f>IFERROR(INDEX(Table11[Failure Mode],MATCH(O684,Table11[Keyword],0)),"General Failure Mode")</f>
        <v>Steering System Fault</v>
      </c>
      <c r="Q684" s="74" t="str">
        <f>IFERROR(INDEX(Table12[Failure Effect],MATCH(P684,Table12[Failure Mode],0)),"Operational performance degradation and need for maintenance review.")</f>
        <v>Poor maneuverability, travel misalignment, safety risk, and operational delay.</v>
      </c>
      <c r="R684" s="73">
        <f>IFERROR(INDEX(Table13[Base Severity],MATCH(C684,Table13[Equipment Class],0)),6)</f>
        <v>8</v>
      </c>
      <c r="S684" s="73">
        <f>IFERROR(INDEX(Table2[Severity],MATCH(O684,Table2[Keyword],0)),0)</f>
        <v>6</v>
      </c>
      <c r="T684" s="73">
        <f>IFERROR(LOOKUP(N684,Table6[Minutes],Table6[Severity]),0)</f>
        <v>3</v>
      </c>
      <c r="U684" s="73">
        <f>MAX(ROUNDUP(AVERAGE(R684,T684),0),Unique_Data[[#This Row],[Keyword Severity]])</f>
        <v>6</v>
      </c>
      <c r="V684" s="73">
        <f>IFERROR(INDEX(Table5[Detectability],MATCH(O684,Table5[Keyword],0)),IFERROR(INDEX(Table13[Default Detectability],MATCH(C684,Table13[Equipment Class],0)),6))</f>
        <v>2</v>
      </c>
      <c r="W684" s="73">
        <f t="shared" si="40"/>
        <v>4</v>
      </c>
      <c r="X684" s="75">
        <f t="shared" si="41"/>
        <v>48</v>
      </c>
      <c r="Y684" s="74" t="str">
        <f>IFERROR(INDEX(Table10[Recommended Action],MATCH(O684,Table10[Keyword],0)),"Review failure &amp; perform RCA")</f>
        <v>Calibrate auto-steering; inspect linkages/sensors; realign wheels.</v>
      </c>
      <c r="AC684" s="73" t="str">
        <f t="shared" si="42"/>
        <v>Low</v>
      </c>
      <c r="AD684" s="76"/>
      <c r="AE684" s="75">
        <f>Unique_Data[[#This Row],[Severity (S)]]</f>
        <v>6</v>
      </c>
      <c r="AF684" s="75" cm="1">
        <f t="array" ref="AF68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84" s="75" cm="1">
        <f t="array" ref="AG68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84" s="75">
        <f t="shared" si="43"/>
        <v>48</v>
      </c>
      <c r="AI684" s="77" t="str" cm="1">
        <f t="array" aca="1" ref="AI684" ca="1">_xlfn.IFS(ISBLANK(Unique_Data[[#This Row],[Updated Action]]),"Open",NOT(ISBLANK(Unique_Data[[#This Row],[Updated Action]])),"Finished",AND(NOT(ISBLANK(Unique_Data[[#This Row],[Updated Action]])),Unique_Data[[#This Row],[Due date]]&gt;=TODAY()),"In Progress",Unique_Data[[#This Row],[Due date]]&lt;TODAY(),"Overdue")</f>
        <v>Open</v>
      </c>
      <c r="AJ684" s="33"/>
    </row>
    <row r="685" spans="1:36">
      <c r="A685" s="11">
        <v>1300000438</v>
      </c>
      <c r="B685" s="11" t="s">
        <v>87</v>
      </c>
      <c r="C685" s="11" t="s">
        <v>16</v>
      </c>
      <c r="D685" s="12">
        <v>46259</v>
      </c>
      <c r="E685" s="11" t="s">
        <v>13</v>
      </c>
      <c r="F685"/>
      <c r="G685"/>
      <c r="H685" s="35" t="s">
        <v>433</v>
      </c>
      <c r="I685" s="71">
        <v>46259.765277777777</v>
      </c>
      <c r="J685" s="71">
        <v>46259.768055555556</v>
      </c>
      <c r="K685" s="11">
        <v>7.0000000000000007E-2</v>
      </c>
      <c r="L685" s="72">
        <v>46235</v>
      </c>
      <c r="M685" s="73">
        <f>_xlfn.ISOWEEKNUM(Unique_Data[[#This Row],[Created On]])</f>
        <v>35</v>
      </c>
      <c r="N685" s="73">
        <f>60*Unique_Data[[#This Row],[Downtime (hr.)]]</f>
        <v>4.2</v>
      </c>
      <c r="O685" s="73" t="str" cm="1">
        <f t="array" ref="O685">_xlfn.LET(
    _xlpm.text, LOWER(H685),
    _xlpm.keywords, Table2[Keyword],
    _xlpm.score,
        _xlfn.BYROW(_xlpm.keywords,
            _xlfn.LAMBDA(_xlpm.k,
                SUM(--ISNUMBER(SEARCH(_xlfn.TEXTSPLIT(LOWER(_xlpm.k)," "), _xlpm.text)))
            )
        ),
    _xlpm.bestMatch, _xlfn.XMATCH(MAX(_xlpm.score), _xlpm.score),
    IF(MAX(_xlpm.score)=0, "Other", INDEX(_xlpm.keywords, _xlpm.bestMatch))
)</f>
        <v>Other</v>
      </c>
      <c r="P685" s="73" t="str">
        <f>IFERROR(INDEX(Table11[Failure Mode],MATCH(O685,Table11[Keyword],0)),"General Failure Mode")</f>
        <v>General Failure Mode</v>
      </c>
      <c r="Q685" s="74" t="str">
        <f>IFERROR(INDEX(Table12[Failure Effect],MATCH(P685,Table12[Failure Mode],0)),"Operational performance degradation and need for maintenance review.")</f>
        <v>Operational performance degradation and need for maintenance review.</v>
      </c>
      <c r="R685" s="73">
        <f>IFERROR(INDEX(Table13[Base Severity],MATCH(C685,Table13[Equipment Class],0)),6)</f>
        <v>8</v>
      </c>
      <c r="S685" s="73">
        <f>IFERROR(INDEX(Table2[Severity],MATCH(O685,Table2[Keyword],0)),0)</f>
        <v>0</v>
      </c>
      <c r="T685" s="73">
        <f>IFERROR(LOOKUP(N685,Table6[Minutes],Table6[Severity]),0)</f>
        <v>3</v>
      </c>
      <c r="U685" s="73">
        <f>MAX(ROUNDUP(AVERAGE(R685,T685),0),Unique_Data[[#This Row],[Keyword Severity]])</f>
        <v>6</v>
      </c>
      <c r="V685" s="73">
        <f>IFERROR(INDEX(Table5[Detectability],MATCH(O685,Table5[Keyword],0)),IFERROR(INDEX(Table13[Default Detectability],MATCH(C685,Table13[Equipment Class],0)),6))</f>
        <v>5</v>
      </c>
      <c r="W685" s="73">
        <f t="shared" si="40"/>
        <v>3</v>
      </c>
      <c r="X685" s="75">
        <f t="shared" si="41"/>
        <v>90</v>
      </c>
      <c r="Y685" s="74" t="str">
        <f>IFERROR(INDEX(Table10[Recommended Action],MATCH(O685,Table10[Keyword],0)),"Review failure &amp; perform RCA")</f>
        <v>Review failure &amp; perform RCA</v>
      </c>
      <c r="AA685" s="31" t="s">
        <v>14770</v>
      </c>
      <c r="AB685" s="31" t="s">
        <v>14771</v>
      </c>
      <c r="AC685" s="73" t="str">
        <f t="shared" si="42"/>
        <v>Low</v>
      </c>
      <c r="AD685" s="76"/>
      <c r="AE685" s="75">
        <f>Unique_Data[[#This Row],[Severity (S)]]</f>
        <v>6</v>
      </c>
      <c r="AF685" s="75" cm="1">
        <f t="array" ref="AF68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85" s="75" cm="1">
        <f t="array" ref="AG68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85" s="75">
        <f t="shared" si="43"/>
        <v>36</v>
      </c>
      <c r="AI685" s="77" t="str" cm="1">
        <f t="array" aca="1" ref="AI685" ca="1">_xlfn.IFS(ISBLANK(Unique_Data[[#This Row],[Updated Action]]),"Open",NOT(ISBLANK(Unique_Data[[#This Row],[Updated Action]])),"Finished",AND(NOT(ISBLANK(Unique_Data[[#This Row],[Updated Action]])),Unique_Data[[#This Row],[Due date]]&gt;=TODAY()),"In Progress",Unique_Data[[#This Row],[Due date]]&lt;TODAY(),"Overdue")</f>
        <v>Finished</v>
      </c>
      <c r="AJ685" s="33"/>
    </row>
    <row r="686" spans="1:36">
      <c r="A686" s="11">
        <v>1300000439</v>
      </c>
      <c r="B686" s="11" t="s">
        <v>20</v>
      </c>
      <c r="C686" s="11" t="s">
        <v>16</v>
      </c>
      <c r="D686" s="12">
        <v>46259</v>
      </c>
      <c r="E686" s="11" t="s">
        <v>13</v>
      </c>
      <c r="F686"/>
      <c r="G686"/>
      <c r="H686" s="35" t="s">
        <v>546</v>
      </c>
      <c r="I686" s="71">
        <v>46259.775694444441</v>
      </c>
      <c r="J686" s="71">
        <v>46259.779166666667</v>
      </c>
      <c r="K686" s="11">
        <v>0.08</v>
      </c>
      <c r="L686" s="72">
        <v>46235</v>
      </c>
      <c r="M686" s="73">
        <f>_xlfn.ISOWEEKNUM(Unique_Data[[#This Row],[Created On]])</f>
        <v>35</v>
      </c>
      <c r="N686" s="73">
        <f>60*Unique_Data[[#This Row],[Downtime (hr.)]]</f>
        <v>4.8</v>
      </c>
      <c r="O686" s="73" t="str" cm="1">
        <f t="array" ref="O686">_xlfn.LET(
    _xlpm.text, LOWER(H686),
    _xlpm.keywords, Table2[Keyword],
    _xlpm.score,
        _xlfn.BYROW(_xlpm.keywords,
            _xlfn.LAMBDA(_xlpm.k,
                SUM(--ISNUMBER(SEARCH(_xlfn.TEXTSPLIT(LOWER(_xlpm.k)," "), _xlpm.text)))
            )
        ),
    _xlpm.bestMatch, _xlfn.XMATCH(MAX(_xlpm.score), _xlpm.score),
    IF(MAX(_xlpm.score)=0, "Other", INDEX(_xlpm.keywords, _xlpm.bestMatch))
)</f>
        <v>Other</v>
      </c>
      <c r="P686" s="73" t="str">
        <f>IFERROR(INDEX(Table11[Failure Mode],MATCH(O686,Table11[Keyword],0)),"General Failure Mode")</f>
        <v>General Failure Mode</v>
      </c>
      <c r="Q686" s="74" t="str">
        <f>IFERROR(INDEX(Table12[Failure Effect],MATCH(P686,Table12[Failure Mode],0)),"Operational performance degradation and need for maintenance review.")</f>
        <v>Operational performance degradation and need for maintenance review.</v>
      </c>
      <c r="R686" s="73">
        <f>IFERROR(INDEX(Table13[Base Severity],MATCH(C686,Table13[Equipment Class],0)),6)</f>
        <v>8</v>
      </c>
      <c r="S686" s="73">
        <f>IFERROR(INDEX(Table2[Severity],MATCH(O686,Table2[Keyword],0)),0)</f>
        <v>0</v>
      </c>
      <c r="T686" s="73">
        <f>IFERROR(LOOKUP(N686,Table6[Minutes],Table6[Severity]),0)</f>
        <v>3</v>
      </c>
      <c r="U686" s="73">
        <f>MAX(ROUNDUP(AVERAGE(R686,T686),0),Unique_Data[[#This Row],[Keyword Severity]])</f>
        <v>6</v>
      </c>
      <c r="V686" s="73">
        <f>IFERROR(INDEX(Table5[Detectability],MATCH(O686,Table5[Keyword],0)),IFERROR(INDEX(Table13[Default Detectability],MATCH(C686,Table13[Equipment Class],0)),6))</f>
        <v>5</v>
      </c>
      <c r="W686" s="73">
        <f t="shared" si="40"/>
        <v>5</v>
      </c>
      <c r="X686" s="75">
        <f t="shared" si="41"/>
        <v>150</v>
      </c>
      <c r="Y686" s="74" t="str">
        <f>IFERROR(INDEX(Table10[Recommended Action],MATCH(O686,Table10[Keyword],0)),"Review failure &amp; perform RCA")</f>
        <v>Review failure &amp; perform RCA</v>
      </c>
      <c r="AC686" s="73" t="str">
        <f t="shared" si="42"/>
        <v>Medium</v>
      </c>
      <c r="AD686" s="76"/>
      <c r="AE686" s="75">
        <f>Unique_Data[[#This Row],[Severity (S)]]</f>
        <v>6</v>
      </c>
      <c r="AF686" s="75" cm="1">
        <f t="array" ref="AF68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686" s="75" cm="1">
        <f t="array" ref="AG68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86" s="75">
        <f t="shared" si="43"/>
        <v>150</v>
      </c>
      <c r="AI686" s="77" t="str" cm="1">
        <f t="array" aca="1" ref="AI686" ca="1">_xlfn.IFS(ISBLANK(Unique_Data[[#This Row],[Updated Action]]),"Open",NOT(ISBLANK(Unique_Data[[#This Row],[Updated Action]])),"Finished",AND(NOT(ISBLANK(Unique_Data[[#This Row],[Updated Action]])),Unique_Data[[#This Row],[Due date]]&gt;=TODAY()),"In Progress",Unique_Data[[#This Row],[Due date]]&lt;TODAY(),"Overdue")</f>
        <v>Open</v>
      </c>
      <c r="AJ686" s="33"/>
    </row>
    <row r="687" spans="1:36">
      <c r="A687" s="11">
        <v>1300000440</v>
      </c>
      <c r="B687" s="11" t="s">
        <v>195</v>
      </c>
      <c r="C687" s="11" t="s">
        <v>16</v>
      </c>
      <c r="D687" s="12">
        <v>46260</v>
      </c>
      <c r="E687" s="11" t="s">
        <v>13</v>
      </c>
      <c r="F687"/>
      <c r="G687"/>
      <c r="H687" s="35" t="s">
        <v>268</v>
      </c>
      <c r="I687" s="71">
        <v>46259.970138888886</v>
      </c>
      <c r="J687" s="71">
        <v>46259.977083333331</v>
      </c>
      <c r="K687" s="11">
        <v>0.17</v>
      </c>
      <c r="L687" s="72">
        <v>46235</v>
      </c>
      <c r="M687" s="73">
        <f>_xlfn.ISOWEEKNUM(Unique_Data[[#This Row],[Created On]])</f>
        <v>35</v>
      </c>
      <c r="N687" s="73">
        <f>60*Unique_Data[[#This Row],[Downtime (hr.)]]</f>
        <v>10.200000000000001</v>
      </c>
      <c r="O687" s="73" t="str" cm="1">
        <f t="array" ref="O687">_xlfn.LET(
    _xlpm.text, LOWER(H687),
    _xlpm.keywords, Table2[Keyword],
    _xlpm.score,
        _xlfn.BYROW(_xlpm.keywords,
            _xlfn.LAMBDA(_xlpm.k,
                SUM(--ISNUMBER(SEARCH(_xlfn.TEXTSPLIT(LOWER(_xlpm.k)," "), _xlpm.text)))
            )
        ),
    _xlpm.bestMatch, _xlfn.XMATCH(MAX(_xlpm.score), _xlpm.score),
    IF(MAX(_xlpm.score)=0, "Other", INDEX(_xlpm.keywords, _xlpm.bestMatch))
)</f>
        <v>No Control</v>
      </c>
      <c r="P687" s="73" t="str">
        <f>IFERROR(INDEX(Table11[Failure Mode],MATCH(O687,Table11[Keyword],0)),"General Failure Mode")</f>
        <v>Control System Unavailable</v>
      </c>
      <c r="Q687" s="74" t="str">
        <f>IFERROR(INDEX(Table12[Failure Effect],MATCH(P687,Table12[Failure Mode],0)),"Operational performance degradation and need for maintenance review.")</f>
        <v>Loss of command response, unsafe operating condition, and immediate operational downtime.</v>
      </c>
      <c r="R687" s="73">
        <f>IFERROR(INDEX(Table13[Base Severity],MATCH(C687,Table13[Equipment Class],0)),6)</f>
        <v>8</v>
      </c>
      <c r="S687" s="73">
        <f>IFERROR(INDEX(Table2[Severity],MATCH(O687,Table2[Keyword],0)),0)</f>
        <v>6</v>
      </c>
      <c r="T687" s="73">
        <f>IFERROR(LOOKUP(N687,Table6[Minutes],Table6[Severity]),0)</f>
        <v>4</v>
      </c>
      <c r="U687" s="73">
        <f>MAX(ROUNDUP(AVERAGE(R687,T687),0),Unique_Data[[#This Row],[Keyword Severity]])</f>
        <v>6</v>
      </c>
      <c r="V687" s="73">
        <f>IFERROR(INDEX(Table5[Detectability],MATCH(O687,Table5[Keyword],0)),IFERROR(INDEX(Table13[Default Detectability],MATCH(C687,Table13[Equipment Class],0)),6))</f>
        <v>2</v>
      </c>
      <c r="W687" s="73">
        <f t="shared" si="40"/>
        <v>4</v>
      </c>
      <c r="X687" s="75">
        <f t="shared" si="41"/>
        <v>48</v>
      </c>
      <c r="Y687" s="74" t="str">
        <f>IFERROR(INDEX(Table10[Recommended Action],MATCH(O687,Table10[Keyword],0)),"Review failure &amp; perform RCA")</f>
        <v>Check control PLC, HMI comms, E-stop circuits; reload software if needed.</v>
      </c>
      <c r="AA687" s="31" t="s">
        <v>14770</v>
      </c>
      <c r="AB687" s="31" t="s">
        <v>14771</v>
      </c>
      <c r="AC687" s="73" t="str">
        <f t="shared" si="42"/>
        <v>Low</v>
      </c>
      <c r="AD687" s="76"/>
      <c r="AE687" s="75">
        <f>Unique_Data[[#This Row],[Severity (S)]]</f>
        <v>6</v>
      </c>
      <c r="AF687" s="75" cm="1">
        <f t="array" ref="AF68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87" s="75" cm="1">
        <f t="array" ref="AG68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687" s="75">
        <f t="shared" si="43"/>
        <v>18</v>
      </c>
      <c r="AI687" s="77" t="str" cm="1">
        <f t="array" aca="1" ref="AI687" ca="1">_xlfn.IFS(ISBLANK(Unique_Data[[#This Row],[Updated Action]]),"Open",NOT(ISBLANK(Unique_Data[[#This Row],[Updated Action]])),"Finished",AND(NOT(ISBLANK(Unique_Data[[#This Row],[Updated Action]])),Unique_Data[[#This Row],[Due date]]&gt;=TODAY()),"In Progress",Unique_Data[[#This Row],[Due date]]&lt;TODAY(),"Overdue")</f>
        <v>Finished</v>
      </c>
      <c r="AJ687" s="33"/>
    </row>
    <row r="688" spans="1:36">
      <c r="A688" s="11">
        <v>1200000375</v>
      </c>
      <c r="B688" s="11" t="s">
        <v>51</v>
      </c>
      <c r="C688" s="11" t="s">
        <v>16</v>
      </c>
      <c r="D688" s="12">
        <v>46260</v>
      </c>
      <c r="E688" s="11" t="s">
        <v>69</v>
      </c>
      <c r="F688"/>
      <c r="G688"/>
      <c r="H688" s="35" t="s">
        <v>476</v>
      </c>
      <c r="I688" s="71">
        <v>46260.375</v>
      </c>
      <c r="J688" s="71">
        <v>46260.395833333336</v>
      </c>
      <c r="K688" s="11">
        <v>0.5</v>
      </c>
      <c r="L688" s="72">
        <v>46235</v>
      </c>
      <c r="M688" s="73">
        <f>_xlfn.ISOWEEKNUM(Unique_Data[[#This Row],[Created On]])</f>
        <v>35</v>
      </c>
      <c r="N688" s="73">
        <f>60*Unique_Data[[#This Row],[Downtime (hr.)]]</f>
        <v>30</v>
      </c>
      <c r="O688" s="73" t="str" cm="1">
        <f t="array" ref="O688">_xlfn.LET(
    _xlpm.text, LOWER(H688),
    _xlpm.keywords, Table2[Keyword],
    _xlpm.score,
        _xlfn.BYROW(_xlpm.keywords,
            _xlfn.LAMBDA(_xlpm.k,
                SUM(--ISNUMBER(SEARCH(_xlfn.TEXTSPLIT(LOWER(_xlpm.k)," "), _xlpm.text)))
            )
        ),
    _xlpm.bestMatch, _xlfn.XMATCH(MAX(_xlpm.score), _xlpm.score),
    IF(MAX(_xlpm.score)=0, "Other", INDEX(_xlpm.keywords, _xlpm.bestMatch))
)</f>
        <v>No Gantry</v>
      </c>
      <c r="P688" s="73" t="str">
        <f>IFERROR(INDEX(Table11[Failure Mode],MATCH(O688,Table11[Keyword],0)),"General Failure Mode")</f>
        <v>Gantry Motion Failure</v>
      </c>
      <c r="Q688" s="74" t="str">
        <f>IFERROR(INDEX(Table12[Failure Effect],MATCH(P688,Table12[Failure Mode],0)),"Operational performance degradation and need for maintenance review.")</f>
        <v>Equipment cannot travel to position, causing job delay, queue buildup, and lower productivity.</v>
      </c>
      <c r="R688" s="73">
        <f>IFERROR(INDEX(Table13[Base Severity],MATCH(C688,Table13[Equipment Class],0)),6)</f>
        <v>8</v>
      </c>
      <c r="S688" s="73">
        <f>IFERROR(INDEX(Table2[Severity],MATCH(O688,Table2[Keyword],0)),0)</f>
        <v>6</v>
      </c>
      <c r="T688" s="73">
        <f>IFERROR(LOOKUP(N688,Table6[Minutes],Table6[Severity]),0)</f>
        <v>5</v>
      </c>
      <c r="U688" s="73">
        <f>MAX(ROUNDUP(AVERAGE(R688,T688),0),Unique_Data[[#This Row],[Keyword Severity]])</f>
        <v>7</v>
      </c>
      <c r="V688" s="73">
        <f>IFERROR(INDEX(Table5[Detectability],MATCH(O688,Table5[Keyword],0)),IFERROR(INDEX(Table13[Default Detectability],MATCH(C688,Table13[Equipment Class],0)),6))</f>
        <v>3</v>
      </c>
      <c r="W688" s="73">
        <f t="shared" si="40"/>
        <v>7</v>
      </c>
      <c r="X688" s="75">
        <f t="shared" si="41"/>
        <v>147</v>
      </c>
      <c r="Y688" s="74" t="str">
        <f>IFERROR(INDEX(Table10[Recommended Action],MATCH(O688,Table10[Keyword],0)),"Review failure &amp; perform RCA")</f>
        <v>Inspect busbar/limit switches, travel drives and interlocks; test inverter and alignment.</v>
      </c>
      <c r="AC688" s="73" t="str">
        <f t="shared" si="42"/>
        <v>Medium</v>
      </c>
      <c r="AD688" s="76"/>
      <c r="AE688" s="75">
        <f>Unique_Data[[#This Row],[Severity (S)]]</f>
        <v>7</v>
      </c>
      <c r="AF688" s="75" cm="1">
        <f t="array" ref="AF68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88" s="75" cm="1">
        <f t="array" ref="AG68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688" s="75">
        <f t="shared" si="43"/>
        <v>147</v>
      </c>
      <c r="AI688" s="77" t="str" cm="1">
        <f t="array" aca="1" ref="AI688" ca="1">_xlfn.IFS(ISBLANK(Unique_Data[[#This Row],[Updated Action]]),"Open",NOT(ISBLANK(Unique_Data[[#This Row],[Updated Action]])),"Finished",AND(NOT(ISBLANK(Unique_Data[[#This Row],[Updated Action]])),Unique_Data[[#This Row],[Due date]]&gt;=TODAY()),"In Progress",Unique_Data[[#This Row],[Due date]]&lt;TODAY(),"Overdue")</f>
        <v>Open</v>
      </c>
      <c r="AJ688" s="33"/>
    </row>
    <row r="689" spans="1:36">
      <c r="A689" s="11">
        <v>1300000441</v>
      </c>
      <c r="B689" s="11" t="s">
        <v>58</v>
      </c>
      <c r="C689" s="11" t="s">
        <v>16</v>
      </c>
      <c r="D689" s="12">
        <v>46260</v>
      </c>
      <c r="E689" s="11" t="s">
        <v>13</v>
      </c>
      <c r="F689"/>
      <c r="G689"/>
      <c r="H689" s="35" t="s">
        <v>547</v>
      </c>
      <c r="I689" s="71">
        <v>46260.63554398148</v>
      </c>
      <c r="J689" s="71">
        <v>46260.66679398148</v>
      </c>
      <c r="K689" s="11">
        <v>0.75</v>
      </c>
      <c r="L689" s="72">
        <v>46235</v>
      </c>
      <c r="M689" s="73">
        <f>_xlfn.ISOWEEKNUM(Unique_Data[[#This Row],[Created On]])</f>
        <v>35</v>
      </c>
      <c r="N689" s="73">
        <f>60*Unique_Data[[#This Row],[Downtime (hr.)]]</f>
        <v>45</v>
      </c>
      <c r="O689" s="73" t="str" cm="1">
        <f t="array" ref="O689">_xlfn.LET(
    _xlpm.text, LOWER(H689),
    _xlpm.keywords, Table2[Keyword],
    _xlpm.score,
        _xlfn.BYROW(_xlpm.keywords,
            _xlfn.LAMBDA(_xlpm.k,
                SUM(--ISNUMBER(SEARCH(_xlfn.TEXTSPLIT(LOWER(_xlpm.k)," "), _xlpm.text)))
            )
        ),
    _xlpm.bestMatch, _xlfn.XMATCH(MAX(_xlpm.score), _xlpm.score),
    IF(MAX(_xlpm.score)=0, "Other", INDEX(_xlpm.keywords, _xlpm.bestMatch))
)</f>
        <v>Engine Start</v>
      </c>
      <c r="P689" s="73" t="str">
        <f>IFERROR(INDEX(Table11[Failure Mode],MATCH(O689,Table11[Keyword],0)),"General Failure Mode")</f>
        <v>Engine Start Failure</v>
      </c>
      <c r="Q689" s="74" t="str">
        <f>IFERROR(INDEX(Table12[Failure Effect],MATCH(P689,Table12[Failure Mode],0)),"Operational performance degradation and need for maintenance review.")</f>
        <v>Equipment cannot be put into service, causing startup delay and lost operating time.</v>
      </c>
      <c r="R689" s="73">
        <f>IFERROR(INDEX(Table13[Base Severity],MATCH(C689,Table13[Equipment Class],0)),6)</f>
        <v>8</v>
      </c>
      <c r="S689" s="73">
        <f>IFERROR(INDEX(Table2[Severity],MATCH(O689,Table2[Keyword],0)),0)</f>
        <v>6</v>
      </c>
      <c r="T689" s="73">
        <f>IFERROR(LOOKUP(N689,Table6[Minutes],Table6[Severity]),0)</f>
        <v>5</v>
      </c>
      <c r="U689" s="73">
        <f>MAX(ROUNDUP(AVERAGE(R689,T689),0),Unique_Data[[#This Row],[Keyword Severity]])</f>
        <v>7</v>
      </c>
      <c r="V689" s="73">
        <f>IFERROR(INDEX(Table5[Detectability],MATCH(O689,Table5[Keyword],0)),IFERROR(INDEX(Table13[Default Detectability],MATCH(C689,Table13[Equipment Class],0)),6))</f>
        <v>4</v>
      </c>
      <c r="W689" s="73">
        <f t="shared" si="40"/>
        <v>1</v>
      </c>
      <c r="X689" s="75">
        <f t="shared" si="41"/>
        <v>28</v>
      </c>
      <c r="Y689" s="74" t="str">
        <f>IFERROR(INDEX(Table10[Recommended Action],MATCH(O689,Table10[Keyword],0)),"Review failure &amp; perform RCA")</f>
        <v>Check battery voltage, starter relay and ECU inputs; verify enable interlocks.</v>
      </c>
      <c r="AC689" s="73" t="str">
        <f t="shared" si="42"/>
        <v>Low</v>
      </c>
      <c r="AD689" s="76"/>
      <c r="AE689" s="75">
        <f>Unique_Data[[#This Row],[Severity (S)]]</f>
        <v>7</v>
      </c>
      <c r="AF689" s="75" cm="1">
        <f t="array" ref="AF68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689" s="75" cm="1">
        <f t="array" ref="AG68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89" s="75">
        <f t="shared" si="43"/>
        <v>28</v>
      </c>
      <c r="AI689" s="77" t="str" cm="1">
        <f t="array" aca="1" ref="AI689" ca="1">_xlfn.IFS(ISBLANK(Unique_Data[[#This Row],[Updated Action]]),"Open",NOT(ISBLANK(Unique_Data[[#This Row],[Updated Action]])),"Finished",AND(NOT(ISBLANK(Unique_Data[[#This Row],[Updated Action]])),Unique_Data[[#This Row],[Due date]]&gt;=TODAY()),"In Progress",Unique_Data[[#This Row],[Due date]]&lt;TODAY(),"Overdue")</f>
        <v>Open</v>
      </c>
      <c r="AJ689" s="33"/>
    </row>
    <row r="690" spans="1:36">
      <c r="A690" s="11">
        <v>1300000442</v>
      </c>
      <c r="B690" s="11" t="s">
        <v>87</v>
      </c>
      <c r="C690" s="11" t="s">
        <v>16</v>
      </c>
      <c r="D690" s="12">
        <v>46260</v>
      </c>
      <c r="E690" s="11" t="s">
        <v>13</v>
      </c>
      <c r="F690"/>
      <c r="G690"/>
      <c r="H690" s="35" t="s">
        <v>548</v>
      </c>
      <c r="I690" s="71">
        <v>46260.660150462965</v>
      </c>
      <c r="J690" s="71">
        <v>46260.677511574075</v>
      </c>
      <c r="K690" s="11">
        <v>0.42</v>
      </c>
      <c r="L690" s="72">
        <v>46235</v>
      </c>
      <c r="M690" s="73">
        <f>_xlfn.ISOWEEKNUM(Unique_Data[[#This Row],[Created On]])</f>
        <v>35</v>
      </c>
      <c r="N690" s="73">
        <f>60*Unique_Data[[#This Row],[Downtime (hr.)]]</f>
        <v>25.2</v>
      </c>
      <c r="O690" s="73" t="str" cm="1">
        <f t="array" ref="O690">_xlfn.LET(
    _xlpm.text, LOWER(H690),
    _xlpm.keywords, Table2[Keyword],
    _xlpm.score,
        _xlfn.BYROW(_xlpm.keywords,
            _xlfn.LAMBDA(_xlpm.k,
                SUM(--ISNUMBER(SEARCH(_xlfn.TEXTSPLIT(LOWER(_xlpm.k)," "), _xlpm.text)))
            )
        ),
    _xlpm.bestMatch, _xlfn.XMATCH(MAX(_xlpm.score), _xlpm.score),
    IF(MAX(_xlpm.score)=0, "Other", INDEX(_xlpm.keywords, _xlpm.bestMatch))
)</f>
        <v>No Gantry</v>
      </c>
      <c r="P690" s="73" t="str">
        <f>IFERROR(INDEX(Table11[Failure Mode],MATCH(O690,Table11[Keyword],0)),"General Failure Mode")</f>
        <v>Gantry Motion Failure</v>
      </c>
      <c r="Q690" s="74" t="str">
        <f>IFERROR(INDEX(Table12[Failure Effect],MATCH(P690,Table12[Failure Mode],0)),"Operational performance degradation and need for maintenance review.")</f>
        <v>Equipment cannot travel to position, causing job delay, queue buildup, and lower productivity.</v>
      </c>
      <c r="R690" s="73">
        <f>IFERROR(INDEX(Table13[Base Severity],MATCH(C690,Table13[Equipment Class],0)),6)</f>
        <v>8</v>
      </c>
      <c r="S690" s="73">
        <f>IFERROR(INDEX(Table2[Severity],MATCH(O690,Table2[Keyword],0)),0)</f>
        <v>6</v>
      </c>
      <c r="T690" s="73">
        <f>IFERROR(LOOKUP(N690,Table6[Minutes],Table6[Severity]),0)</f>
        <v>4</v>
      </c>
      <c r="U690" s="73">
        <f>MAX(ROUNDUP(AVERAGE(R690,T690),0),Unique_Data[[#This Row],[Keyword Severity]])</f>
        <v>6</v>
      </c>
      <c r="V690" s="73">
        <f>IFERROR(INDEX(Table5[Detectability],MATCH(O690,Table5[Keyword],0)),IFERROR(INDEX(Table13[Default Detectability],MATCH(C690,Table13[Equipment Class],0)),6))</f>
        <v>3</v>
      </c>
      <c r="W690" s="73">
        <f t="shared" si="40"/>
        <v>5</v>
      </c>
      <c r="X690" s="75">
        <f t="shared" si="41"/>
        <v>90</v>
      </c>
      <c r="Y690" s="74" t="str">
        <f>IFERROR(INDEX(Table10[Recommended Action],MATCH(O690,Table10[Keyword],0)),"Review failure &amp; perform RCA")</f>
        <v>Inspect busbar/limit switches, travel drives and interlocks; test inverter and alignment.</v>
      </c>
      <c r="AC690" s="73" t="str">
        <f t="shared" si="42"/>
        <v>Low</v>
      </c>
      <c r="AD690" s="76"/>
      <c r="AE690" s="75">
        <f>Unique_Data[[#This Row],[Severity (S)]]</f>
        <v>6</v>
      </c>
      <c r="AF690" s="75" cm="1">
        <f t="array" ref="AF69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690" s="75" cm="1">
        <f t="array" ref="AG69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90" s="75">
        <f t="shared" si="43"/>
        <v>90</v>
      </c>
      <c r="AI690" s="77" t="str" cm="1">
        <f t="array" aca="1" ref="AI690" ca="1">_xlfn.IFS(ISBLANK(Unique_Data[[#This Row],[Updated Action]]),"Open",NOT(ISBLANK(Unique_Data[[#This Row],[Updated Action]])),"Finished",AND(NOT(ISBLANK(Unique_Data[[#This Row],[Updated Action]])),Unique_Data[[#This Row],[Due date]]&gt;=TODAY()),"In Progress",Unique_Data[[#This Row],[Due date]]&lt;TODAY(),"Overdue")</f>
        <v>Open</v>
      </c>
      <c r="AJ690" s="33"/>
    </row>
    <row r="691" spans="1:36">
      <c r="A691" s="11">
        <v>1300000443</v>
      </c>
      <c r="B691" s="11" t="s">
        <v>87</v>
      </c>
      <c r="C691" s="11" t="s">
        <v>16</v>
      </c>
      <c r="D691" s="12">
        <v>46260</v>
      </c>
      <c r="E691" s="11" t="s">
        <v>13</v>
      </c>
      <c r="F691"/>
      <c r="G691"/>
      <c r="H691" s="35" t="s">
        <v>549</v>
      </c>
      <c r="I691" s="71">
        <v>46260.659722222219</v>
      </c>
      <c r="J691" s="71">
        <v>46260.6875</v>
      </c>
      <c r="K691" s="11">
        <v>0.67</v>
      </c>
      <c r="L691" s="72">
        <v>46235</v>
      </c>
      <c r="M691" s="73">
        <f>_xlfn.ISOWEEKNUM(Unique_Data[[#This Row],[Created On]])</f>
        <v>35</v>
      </c>
      <c r="N691" s="73">
        <f>60*Unique_Data[[#This Row],[Downtime (hr.)]]</f>
        <v>40.200000000000003</v>
      </c>
      <c r="O691" s="73" t="str" cm="1">
        <f t="array" ref="O691">_xlfn.LET(
    _xlpm.text, LOWER(H691),
    _xlpm.keywords, Table2[Keyword],
    _xlpm.score,
        _xlfn.BYROW(_xlpm.keywords,
            _xlfn.LAMBDA(_xlpm.k,
                SUM(--ISNUMBER(SEARCH(_xlfn.TEXTSPLIT(LOWER(_xlpm.k)," "), _xlpm.text)))
            )
        ),
    _xlpm.bestMatch, _xlfn.XMATCH(MAX(_xlpm.score), _xlpm.score),
    IF(MAX(_xlpm.score)=0, "Other", INDEX(_xlpm.keywords, _xlpm.bestMatch))
)</f>
        <v>No Control</v>
      </c>
      <c r="P691" s="73" t="str">
        <f>IFERROR(INDEX(Table11[Failure Mode],MATCH(O691,Table11[Keyword],0)),"General Failure Mode")</f>
        <v>Control System Unavailable</v>
      </c>
      <c r="Q691" s="74" t="str">
        <f>IFERROR(INDEX(Table12[Failure Effect],MATCH(P691,Table12[Failure Mode],0)),"Operational performance degradation and need for maintenance review.")</f>
        <v>Loss of command response, unsafe operating condition, and immediate operational downtime.</v>
      </c>
      <c r="R691" s="73">
        <f>IFERROR(INDEX(Table13[Base Severity],MATCH(C691,Table13[Equipment Class],0)),6)</f>
        <v>8</v>
      </c>
      <c r="S691" s="73">
        <f>IFERROR(INDEX(Table2[Severity],MATCH(O691,Table2[Keyword],0)),0)</f>
        <v>6</v>
      </c>
      <c r="T691" s="73">
        <f>IFERROR(LOOKUP(N691,Table6[Minutes],Table6[Severity]),0)</f>
        <v>5</v>
      </c>
      <c r="U691" s="73">
        <f>MAX(ROUNDUP(AVERAGE(R691,T691),0),Unique_Data[[#This Row],[Keyword Severity]])</f>
        <v>7</v>
      </c>
      <c r="V691" s="73">
        <f>IFERROR(INDEX(Table5[Detectability],MATCH(O691,Table5[Keyword],0)),IFERROR(INDEX(Table13[Default Detectability],MATCH(C691,Table13[Equipment Class],0)),6))</f>
        <v>2</v>
      </c>
      <c r="W691" s="73">
        <f t="shared" si="40"/>
        <v>5</v>
      </c>
      <c r="X691" s="75">
        <f t="shared" si="41"/>
        <v>70</v>
      </c>
      <c r="Y691" s="74" t="str">
        <f>IFERROR(INDEX(Table10[Recommended Action],MATCH(O691,Table10[Keyword],0)),"Review failure &amp; perform RCA")</f>
        <v>Check control PLC, HMI comms, E-stop circuits; reload software if needed.</v>
      </c>
      <c r="AA691" s="31" t="s">
        <v>14770</v>
      </c>
      <c r="AB691" s="31" t="s">
        <v>14771</v>
      </c>
      <c r="AC691" s="73" t="str">
        <f t="shared" si="42"/>
        <v>Low</v>
      </c>
      <c r="AD691" s="76"/>
      <c r="AE691" s="75">
        <f>Unique_Data[[#This Row],[Severity (S)]]</f>
        <v>7</v>
      </c>
      <c r="AF691" s="75" cm="1">
        <f t="array" ref="AF69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691" s="75" cm="1">
        <f t="array" ref="AG69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691" s="75">
        <f t="shared" si="43"/>
        <v>28</v>
      </c>
      <c r="AI691" s="77" t="str" cm="1">
        <f t="array" aca="1" ref="AI691" ca="1">_xlfn.IFS(ISBLANK(Unique_Data[[#This Row],[Updated Action]]),"Open",NOT(ISBLANK(Unique_Data[[#This Row],[Updated Action]])),"Finished",AND(NOT(ISBLANK(Unique_Data[[#This Row],[Updated Action]])),Unique_Data[[#This Row],[Due date]]&gt;=TODAY()),"In Progress",Unique_Data[[#This Row],[Due date]]&lt;TODAY(),"Overdue")</f>
        <v>Finished</v>
      </c>
      <c r="AJ691" s="33"/>
    </row>
    <row r="692" spans="1:36">
      <c r="A692" s="11">
        <v>1300000444</v>
      </c>
      <c r="B692" s="11" t="s">
        <v>27</v>
      </c>
      <c r="C692" s="11" t="s">
        <v>12</v>
      </c>
      <c r="D692" s="12">
        <v>46260</v>
      </c>
      <c r="E692" s="11" t="s">
        <v>13</v>
      </c>
      <c r="F692"/>
      <c r="G692"/>
      <c r="H692" s="35" t="s">
        <v>550</v>
      </c>
      <c r="I692" s="71">
        <v>46260.711111111108</v>
      </c>
      <c r="J692" s="71">
        <v>46260.739583333336</v>
      </c>
      <c r="K692" s="11">
        <v>0.68</v>
      </c>
      <c r="L692" s="72">
        <v>46235</v>
      </c>
      <c r="M692" s="73">
        <f>_xlfn.ISOWEEKNUM(Unique_Data[[#This Row],[Created On]])</f>
        <v>35</v>
      </c>
      <c r="N692" s="73">
        <f>60*Unique_Data[[#This Row],[Downtime (hr.)]]</f>
        <v>40.800000000000004</v>
      </c>
      <c r="O692" s="73" t="str" cm="1">
        <f t="array" ref="O692">_xlfn.LET(
    _xlpm.text, LOWER(H692),
    _xlpm.keywords, Table2[Keyword],
    _xlpm.score,
        _xlfn.BYROW(_xlpm.keywords,
            _xlfn.LAMBDA(_xlpm.k,
                SUM(--ISNUMBER(SEARCH(_xlfn.TEXTSPLIT(LOWER(_xlpm.k)," "), _xlpm.text)))
            )
        ),
    _xlpm.bestMatch, _xlfn.XMATCH(MAX(_xlpm.score), _xlpm.score),
    IF(MAX(_xlpm.score)=0, "Other", INDEX(_xlpm.keywords, _xlpm.bestMatch))
)</f>
        <v>No Control</v>
      </c>
      <c r="P692" s="73" t="str">
        <f>IFERROR(INDEX(Table11[Failure Mode],MATCH(O692,Table11[Keyword],0)),"General Failure Mode")</f>
        <v>Control System Unavailable</v>
      </c>
      <c r="Q692" s="74" t="str">
        <f>IFERROR(INDEX(Table12[Failure Effect],MATCH(P692,Table12[Failure Mode],0)),"Operational performance degradation and need for maintenance review.")</f>
        <v>Loss of command response, unsafe operating condition, and immediate operational downtime.</v>
      </c>
      <c r="R692" s="73">
        <f>IFERROR(INDEX(Table13[Base Severity],MATCH(C692,Table13[Equipment Class],0)),6)</f>
        <v>9</v>
      </c>
      <c r="S692" s="73">
        <f>IFERROR(INDEX(Table2[Severity],MATCH(O692,Table2[Keyword],0)),0)</f>
        <v>6</v>
      </c>
      <c r="T692" s="73">
        <f>IFERROR(LOOKUP(N692,Table6[Minutes],Table6[Severity]),0)</f>
        <v>5</v>
      </c>
      <c r="U692" s="73">
        <f>MAX(ROUNDUP(AVERAGE(R692,T692),0),Unique_Data[[#This Row],[Keyword Severity]])</f>
        <v>7</v>
      </c>
      <c r="V692" s="73">
        <f>IFERROR(INDEX(Table5[Detectability],MATCH(O692,Table5[Keyword],0)),IFERROR(INDEX(Table13[Default Detectability],MATCH(C692,Table13[Equipment Class],0)),6))</f>
        <v>2</v>
      </c>
      <c r="W692" s="73">
        <f t="shared" si="40"/>
        <v>6</v>
      </c>
      <c r="X692" s="75">
        <f t="shared" si="41"/>
        <v>84</v>
      </c>
      <c r="Y692" s="74" t="str">
        <f>IFERROR(INDEX(Table10[Recommended Action],MATCH(O692,Table10[Keyword],0)),"Review failure &amp; perform RCA")</f>
        <v>Check control PLC, HMI comms, E-stop circuits; reload software if needed.</v>
      </c>
      <c r="AA692" s="31" t="s">
        <v>14798</v>
      </c>
      <c r="AB692" s="31" t="s">
        <v>14799</v>
      </c>
      <c r="AC692" s="73" t="str">
        <f t="shared" si="42"/>
        <v>Low</v>
      </c>
      <c r="AD692" s="76">
        <v>46264</v>
      </c>
      <c r="AE692" s="75">
        <f>Unique_Data[[#This Row],[Severity (S)]]</f>
        <v>7</v>
      </c>
      <c r="AF692" s="75" cm="1">
        <f t="array" ref="AF69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92" s="75" cm="1">
        <f t="array" ref="AG69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692" s="75">
        <f t="shared" si="43"/>
        <v>84</v>
      </c>
      <c r="AI692" s="77" t="str" cm="1">
        <f t="array" aca="1" ref="AI692" ca="1">_xlfn.IFS(ISBLANK(Unique_Data[[#This Row],[Updated Action]]),"Open",NOT(ISBLANK(Unique_Data[[#This Row],[Updated Action]])),"Finished",AND(NOT(ISBLANK(Unique_Data[[#This Row],[Updated Action]])),Unique_Data[[#This Row],[Due date]]&gt;=TODAY()),"In Progress",Unique_Data[[#This Row],[Due date]]&lt;TODAY(),"Overdue")</f>
        <v>Finished</v>
      </c>
      <c r="AJ692" s="33"/>
    </row>
    <row r="693" spans="1:36">
      <c r="A693" s="11">
        <v>1300000445</v>
      </c>
      <c r="B693" s="11" t="s">
        <v>11</v>
      </c>
      <c r="C693" s="11" t="s">
        <v>12</v>
      </c>
      <c r="D693" s="12">
        <v>46261</v>
      </c>
      <c r="E693" s="11" t="s">
        <v>13</v>
      </c>
      <c r="F693"/>
      <c r="G693"/>
      <c r="H693" s="35" t="s">
        <v>551</v>
      </c>
      <c r="I693" s="71">
        <v>46261.015972222223</v>
      </c>
      <c r="J693" s="71">
        <v>46261.027777777781</v>
      </c>
      <c r="K693" s="11">
        <v>0.28000000000000003</v>
      </c>
      <c r="L693" s="72">
        <v>46235</v>
      </c>
      <c r="M693" s="73">
        <f>_xlfn.ISOWEEKNUM(Unique_Data[[#This Row],[Created On]])</f>
        <v>35</v>
      </c>
      <c r="N693" s="73">
        <f>60*Unique_Data[[#This Row],[Downtime (hr.)]]</f>
        <v>16.8</v>
      </c>
      <c r="O693" s="73" t="str" cm="1">
        <f t="array" ref="O693">_xlfn.LET(
    _xlpm.text, LOWER(H693),
    _xlpm.keywords, Table2[Keyword],
    _xlpm.score,
        _xlfn.BYROW(_xlpm.keywords,
            _xlfn.LAMBDA(_xlpm.k,
                SUM(--ISNUMBER(SEARCH(_xlfn.TEXTSPLIT(LOWER(_xlpm.k)," "), _xlpm.text)))
            )
        ),
    _xlpm.bestMatch, _xlfn.XMATCH(MAX(_xlpm.score), _xlpm.score),
    IF(MAX(_xlpm.score)=0, "Other", INDEX(_xlpm.keywords, _xlpm.bestMatch))
)</f>
        <v>Spreader</v>
      </c>
      <c r="P693" s="73" t="str">
        <f>IFERROR(INDEX(Table11[Failure Mode],MATCH(O693,Table11[Keyword],0)),"General Failure Mode")</f>
        <v>Spreader System Fault</v>
      </c>
      <c r="Q693" s="74" t="str">
        <f>IFERROR(INDEX(Table12[Failure Effect],MATCH(P693,Table12[Failure Mode],0)),"Operational performance degradation and need for maintenance review.")</f>
        <v>Inability to lock/unlock or position spreader correctly, creating handling disruption and safety exposure.</v>
      </c>
      <c r="R693" s="73">
        <f>IFERROR(INDEX(Table13[Base Severity],MATCH(C693,Table13[Equipment Class],0)),6)</f>
        <v>9</v>
      </c>
      <c r="S693" s="73">
        <f>IFERROR(INDEX(Table2[Severity],MATCH(O693,Table2[Keyword],0)),0)</f>
        <v>6</v>
      </c>
      <c r="T693" s="73">
        <f>IFERROR(LOOKUP(N693,Table6[Minutes],Table6[Severity]),0)</f>
        <v>4</v>
      </c>
      <c r="U693" s="73">
        <f>MAX(ROUNDUP(AVERAGE(R693,T693),0),Unique_Data[[#This Row],[Keyword Severity]])</f>
        <v>7</v>
      </c>
      <c r="V693" s="73">
        <f>IFERROR(INDEX(Table5[Detectability],MATCH(O693,Table5[Keyword],0)),IFERROR(INDEX(Table13[Default Detectability],MATCH(C693,Table13[Equipment Class],0)),6))</f>
        <v>2</v>
      </c>
      <c r="W693" s="73">
        <f t="shared" si="40"/>
        <v>5</v>
      </c>
      <c r="X693" s="75">
        <f t="shared" si="41"/>
        <v>70</v>
      </c>
      <c r="Y693" s="74" t="str">
        <f>IFERROR(INDEX(Table10[Recommended Action],MATCH(O693,Table10[Keyword],0)),"Review failure &amp; perform RCA")</f>
        <v>Inspect twistlocks, hydraulics and sensors; recalibrate spreader controller.</v>
      </c>
      <c r="AA693" s="31" t="s">
        <v>14804</v>
      </c>
      <c r="AB693" s="31" t="s">
        <v>14805</v>
      </c>
      <c r="AC693" s="73" t="str">
        <f t="shared" si="42"/>
        <v>Low</v>
      </c>
      <c r="AD693" s="76">
        <v>46264</v>
      </c>
      <c r="AE693" s="75">
        <f>Unique_Data[[#This Row],[Severity (S)]]</f>
        <v>7</v>
      </c>
      <c r="AF693" s="75" cm="1">
        <f t="array" ref="AF69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93" s="75" cm="1">
        <f t="array" ref="AG69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93" s="75">
        <f t="shared" si="43"/>
        <v>70</v>
      </c>
      <c r="AI693" s="77" t="str" cm="1">
        <f t="array" aca="1" ref="AI693" ca="1">_xlfn.IFS(ISBLANK(Unique_Data[[#This Row],[Updated Action]]),"Open",NOT(ISBLANK(Unique_Data[[#This Row],[Updated Action]])),"Finished",AND(NOT(ISBLANK(Unique_Data[[#This Row],[Updated Action]])),Unique_Data[[#This Row],[Due date]]&gt;=TODAY()),"In Progress",Unique_Data[[#This Row],[Due date]]&lt;TODAY(),"Overdue")</f>
        <v>Finished</v>
      </c>
      <c r="AJ693" s="33"/>
    </row>
    <row r="694" spans="1:36">
      <c r="A694" s="11">
        <v>1300000446</v>
      </c>
      <c r="B694" s="11" t="s">
        <v>56</v>
      </c>
      <c r="C694" s="11" t="s">
        <v>12</v>
      </c>
      <c r="D694" s="12">
        <v>46261</v>
      </c>
      <c r="E694" s="11" t="s">
        <v>13</v>
      </c>
      <c r="F694"/>
      <c r="G694"/>
      <c r="H694" s="35" t="s">
        <v>455</v>
      </c>
      <c r="I694" s="71">
        <v>46260.97152777778</v>
      </c>
      <c r="J694" s="71">
        <v>46260.974305555559</v>
      </c>
      <c r="K694" s="11">
        <v>7.0000000000000007E-2</v>
      </c>
      <c r="L694" s="72">
        <v>46235</v>
      </c>
      <c r="M694" s="73">
        <f>_xlfn.ISOWEEKNUM(Unique_Data[[#This Row],[Created On]])</f>
        <v>35</v>
      </c>
      <c r="N694" s="73">
        <f>60*Unique_Data[[#This Row],[Downtime (hr.)]]</f>
        <v>4.2</v>
      </c>
      <c r="O694" s="73" t="str" cm="1">
        <f t="array" ref="O694">_xlfn.LET(
    _xlpm.text, LOWER(H694),
    _xlpm.keywords, Table2[Keyword],
    _xlpm.score,
        _xlfn.BYROW(_xlpm.keywords,
            _xlfn.LAMBDA(_xlpm.k,
                SUM(--ISNUMBER(SEARCH(_xlfn.TEXTSPLIT(LOWER(_xlpm.k)," "), _xlpm.text)))
            )
        ),
    _xlpm.bestMatch, _xlfn.XMATCH(MAX(_xlpm.score), _xlpm.score),
    IF(MAX(_xlpm.score)=0, "Other", INDEX(_xlpm.keywords, _xlpm.bestMatch))
)</f>
        <v>Spreader</v>
      </c>
      <c r="P694" s="73" t="str">
        <f>IFERROR(INDEX(Table11[Failure Mode],MATCH(O694,Table11[Keyword],0)),"General Failure Mode")</f>
        <v>Spreader System Fault</v>
      </c>
      <c r="Q694" s="74" t="str">
        <f>IFERROR(INDEX(Table12[Failure Effect],MATCH(P694,Table12[Failure Mode],0)),"Operational performance degradation and need for maintenance review.")</f>
        <v>Inability to lock/unlock or position spreader correctly, creating handling disruption and safety exposure.</v>
      </c>
      <c r="R694" s="73">
        <f>IFERROR(INDEX(Table13[Base Severity],MATCH(C694,Table13[Equipment Class],0)),6)</f>
        <v>9</v>
      </c>
      <c r="S694" s="73">
        <f>IFERROR(INDEX(Table2[Severity],MATCH(O694,Table2[Keyword],0)),0)</f>
        <v>6</v>
      </c>
      <c r="T694" s="73">
        <f>IFERROR(LOOKUP(N694,Table6[Minutes],Table6[Severity]),0)</f>
        <v>3</v>
      </c>
      <c r="U694" s="73">
        <f>MAX(ROUNDUP(AVERAGE(R694,T694),0),Unique_Data[[#This Row],[Keyword Severity]])</f>
        <v>6</v>
      </c>
      <c r="V694" s="73">
        <f>IFERROR(INDEX(Table5[Detectability],MATCH(O694,Table5[Keyword],0)),IFERROR(INDEX(Table13[Default Detectability],MATCH(C694,Table13[Equipment Class],0)),6))</f>
        <v>2</v>
      </c>
      <c r="W694" s="73">
        <f t="shared" si="40"/>
        <v>1</v>
      </c>
      <c r="X694" s="75">
        <f t="shared" si="41"/>
        <v>12</v>
      </c>
      <c r="Y694" s="74" t="str">
        <f>IFERROR(INDEX(Table10[Recommended Action],MATCH(O694,Table10[Keyword],0)),"Review failure &amp; perform RCA")</f>
        <v>Inspect twistlocks, hydraulics and sensors; recalibrate spreader controller.</v>
      </c>
      <c r="AA694" s="31" t="s">
        <v>14727</v>
      </c>
      <c r="AB694" s="31" t="s">
        <v>14728</v>
      </c>
      <c r="AC694" s="73" t="str">
        <f t="shared" si="42"/>
        <v>Low</v>
      </c>
      <c r="AD694" s="76">
        <v>46264</v>
      </c>
      <c r="AE694" s="75">
        <f>Unique_Data[[#This Row],[Severity (S)]]</f>
        <v>6</v>
      </c>
      <c r="AF694" s="75" cm="1">
        <f t="array" ref="AF69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94" s="75" cm="1">
        <f t="array" ref="AG69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94" s="75">
        <f t="shared" si="43"/>
        <v>12</v>
      </c>
      <c r="AI694" s="77" t="str" cm="1">
        <f t="array" aca="1" ref="AI694" ca="1">_xlfn.IFS(ISBLANK(Unique_Data[[#This Row],[Updated Action]]),"Open",NOT(ISBLANK(Unique_Data[[#This Row],[Updated Action]])),"Finished",AND(NOT(ISBLANK(Unique_Data[[#This Row],[Updated Action]])),Unique_Data[[#This Row],[Due date]]&gt;=TODAY()),"In Progress",Unique_Data[[#This Row],[Due date]]&lt;TODAY(),"Overdue")</f>
        <v>Finished</v>
      </c>
      <c r="AJ694" s="33"/>
    </row>
    <row r="695" spans="1:36">
      <c r="A695" s="11">
        <v>1200000378</v>
      </c>
      <c r="B695" s="11" t="s">
        <v>124</v>
      </c>
      <c r="C695" s="11" t="s">
        <v>16</v>
      </c>
      <c r="D695" s="12">
        <v>46261</v>
      </c>
      <c r="E695" s="11" t="s">
        <v>69</v>
      </c>
      <c r="F695"/>
      <c r="G695"/>
      <c r="H695" s="35" t="s">
        <v>552</v>
      </c>
      <c r="I695" s="71">
        <v>46261.04791666667</v>
      </c>
      <c r="J695" s="71">
        <v>46261.048611111109</v>
      </c>
      <c r="K695" s="11">
        <v>0.02</v>
      </c>
      <c r="L695" s="72">
        <v>46235</v>
      </c>
      <c r="M695" s="73">
        <f>_xlfn.ISOWEEKNUM(Unique_Data[[#This Row],[Created On]])</f>
        <v>35</v>
      </c>
      <c r="N695" s="73">
        <f>60*Unique_Data[[#This Row],[Downtime (hr.)]]</f>
        <v>1.2</v>
      </c>
      <c r="O695" s="73" t="str" cm="1">
        <f t="array" ref="O695">_xlfn.LET(
    _xlpm.text, LOWER(H695),
    _xlpm.keywords, Table2[Keyword],
    _xlpm.score,
        _xlfn.BYROW(_xlpm.keywords,
            _xlfn.LAMBDA(_xlpm.k,
                SUM(--ISNUMBER(SEARCH(_xlfn.TEXTSPLIT(LOWER(_xlpm.k)," "), _xlpm.text)))
            )
        ),
    _xlpm.bestMatch, _xlfn.XMATCH(MAX(_xlpm.score), _xlpm.score),
    IF(MAX(_xlpm.score)=0, "Other", INDEX(_xlpm.keywords, _xlpm.bestMatch))
)</f>
        <v>Collision</v>
      </c>
      <c r="P695" s="73" t="str">
        <f>IFERROR(INDEX(Table11[Failure Mode],MATCH(O695,Table11[Keyword],0)),"General Failure Mode")</f>
        <v>Collision / Impact Event</v>
      </c>
      <c r="Q695" s="74" t="str">
        <f>IFERROR(INDEX(Table12[Failure Effect],MATCH(P695,Table12[Failure Mode],0)),"Operational performance degradation and need for maintenance review.")</f>
        <v>Safety risk, structural damage, equipment outage, and possible container handling interruption.</v>
      </c>
      <c r="R695" s="73">
        <f>IFERROR(INDEX(Table13[Base Severity],MATCH(C695,Table13[Equipment Class],0)),6)</f>
        <v>8</v>
      </c>
      <c r="S695" s="73">
        <f>IFERROR(INDEX(Table2[Severity],MATCH(O695,Table2[Keyword],0)),0)</f>
        <v>10</v>
      </c>
      <c r="T695" s="73">
        <f>IFERROR(LOOKUP(N695,Table6[Minutes],Table6[Severity]),0)</f>
        <v>3</v>
      </c>
      <c r="U695" s="73">
        <f>MAX(ROUNDUP(AVERAGE(R695,T695),0),Unique_Data[[#This Row],[Keyword Severity]])</f>
        <v>10</v>
      </c>
      <c r="V695" s="73">
        <f>IFERROR(INDEX(Table5[Detectability],MATCH(O695,Table5[Keyword],0)),IFERROR(INDEX(Table13[Default Detectability],MATCH(C695,Table13[Equipment Class],0)),6))</f>
        <v>5</v>
      </c>
      <c r="W695" s="73">
        <f t="shared" si="40"/>
        <v>1</v>
      </c>
      <c r="X695" s="75">
        <f t="shared" si="41"/>
        <v>50</v>
      </c>
      <c r="Y695" s="74" t="str">
        <f>IFERROR(INDEX(Table10[Recommended Action],MATCH(O695,Table10[Keyword],0)),"Review failure &amp; perform RCA")</f>
        <v>Perform collision RCA, inspect structures and revalidate anti-collision sensors; retrain operators.</v>
      </c>
      <c r="AC695" s="73" t="str">
        <f t="shared" si="42"/>
        <v>Low</v>
      </c>
      <c r="AD695" s="76"/>
      <c r="AE695" s="75">
        <f>Unique_Data[[#This Row],[Severity (S)]]</f>
        <v>10</v>
      </c>
      <c r="AF695" s="75" cm="1">
        <f t="array" ref="AF69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695" s="75" cm="1">
        <f t="array" ref="AG69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695" s="75">
        <f t="shared" si="43"/>
        <v>50</v>
      </c>
      <c r="AI695" s="77" t="str" cm="1">
        <f t="array" aca="1" ref="AI695" ca="1">_xlfn.IFS(ISBLANK(Unique_Data[[#This Row],[Updated Action]]),"Open",NOT(ISBLANK(Unique_Data[[#This Row],[Updated Action]])),"Finished",AND(NOT(ISBLANK(Unique_Data[[#This Row],[Updated Action]])),Unique_Data[[#This Row],[Due date]]&gt;=TODAY()),"In Progress",Unique_Data[[#This Row],[Due date]]&lt;TODAY(),"Overdue")</f>
        <v>Open</v>
      </c>
      <c r="AJ695" s="33"/>
    </row>
    <row r="696" spans="1:36">
      <c r="A696" s="11">
        <v>1200000379</v>
      </c>
      <c r="B696" s="11" t="s">
        <v>71</v>
      </c>
      <c r="C696" s="11" t="s">
        <v>16</v>
      </c>
      <c r="D696" s="12">
        <v>46261</v>
      </c>
      <c r="E696" s="11" t="s">
        <v>69</v>
      </c>
      <c r="F696"/>
      <c r="G696"/>
      <c r="H696" s="35" t="s">
        <v>525</v>
      </c>
      <c r="I696" s="71">
        <v>46261.006249999999</v>
      </c>
      <c r="J696" s="71">
        <v>46261.015277777777</v>
      </c>
      <c r="K696" s="11">
        <v>0.22</v>
      </c>
      <c r="L696" s="72">
        <v>46235</v>
      </c>
      <c r="M696" s="73">
        <f>_xlfn.ISOWEEKNUM(Unique_Data[[#This Row],[Created On]])</f>
        <v>35</v>
      </c>
      <c r="N696" s="73">
        <f>60*Unique_Data[[#This Row],[Downtime (hr.)]]</f>
        <v>13.2</v>
      </c>
      <c r="O696" s="73" t="str" cm="1">
        <f t="array" ref="O696">_xlfn.LET(
    _xlpm.text, LOWER(H696),
    _xlpm.keywords, Table2[Keyword],
    _xlpm.score,
        _xlfn.BYROW(_xlpm.keywords,
            _xlfn.LAMBDA(_xlpm.k,
                SUM(--ISNUMBER(SEARCH(_xlfn.TEXTSPLIT(LOWER(_xlpm.k)," "), _xlpm.text)))
            )
        ),
    _xlpm.bestMatch, _xlfn.XMATCH(MAX(_xlpm.score), _xlpm.score),
    IF(MAX(_xlpm.score)=0, "Other", INDEX(_xlpm.keywords, _xlpm.bestMatch))
)</f>
        <v>Steering</v>
      </c>
      <c r="P696" s="73" t="str">
        <f>IFERROR(INDEX(Table11[Failure Mode],MATCH(O696,Table11[Keyword],0)),"General Failure Mode")</f>
        <v>Steering System Fault</v>
      </c>
      <c r="Q696" s="74" t="str">
        <f>IFERROR(INDEX(Table12[Failure Effect],MATCH(P696,Table12[Failure Mode],0)),"Operational performance degradation and need for maintenance review.")</f>
        <v>Poor maneuverability, travel misalignment, safety risk, and operational delay.</v>
      </c>
      <c r="R696" s="73">
        <f>IFERROR(INDEX(Table13[Base Severity],MATCH(C696,Table13[Equipment Class],0)),6)</f>
        <v>8</v>
      </c>
      <c r="S696" s="73">
        <f>IFERROR(INDEX(Table2[Severity],MATCH(O696,Table2[Keyword],0)),0)</f>
        <v>6</v>
      </c>
      <c r="T696" s="73">
        <f>IFERROR(LOOKUP(N696,Table6[Minutes],Table6[Severity]),0)</f>
        <v>4</v>
      </c>
      <c r="U696" s="73">
        <f>MAX(ROUNDUP(AVERAGE(R696,T696),0),Unique_Data[[#This Row],[Keyword Severity]])</f>
        <v>6</v>
      </c>
      <c r="V696" s="73">
        <f>IFERROR(INDEX(Table5[Detectability],MATCH(O696,Table5[Keyword],0)),IFERROR(INDEX(Table13[Default Detectability],MATCH(C696,Table13[Equipment Class],0)),6))</f>
        <v>2</v>
      </c>
      <c r="W696" s="73">
        <f t="shared" si="40"/>
        <v>2</v>
      </c>
      <c r="X696" s="75">
        <f t="shared" si="41"/>
        <v>24</v>
      </c>
      <c r="Y696" s="74" t="str">
        <f>IFERROR(INDEX(Table10[Recommended Action],MATCH(O696,Table10[Keyword],0)),"Review failure &amp; perform RCA")</f>
        <v>Calibrate auto-steering; inspect linkages/sensors; realign wheels.</v>
      </c>
      <c r="AC696" s="73" t="str">
        <f t="shared" si="42"/>
        <v>Low</v>
      </c>
      <c r="AD696" s="76"/>
      <c r="AE696" s="75">
        <f>Unique_Data[[#This Row],[Severity (S)]]</f>
        <v>6</v>
      </c>
      <c r="AF696" s="75" cm="1">
        <f t="array" ref="AF69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96" s="75" cm="1">
        <f t="array" ref="AG69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96" s="75">
        <f t="shared" si="43"/>
        <v>24</v>
      </c>
      <c r="AI696" s="77" t="str" cm="1">
        <f t="array" aca="1" ref="AI696" ca="1">_xlfn.IFS(ISBLANK(Unique_Data[[#This Row],[Updated Action]]),"Open",NOT(ISBLANK(Unique_Data[[#This Row],[Updated Action]])),"Finished",AND(NOT(ISBLANK(Unique_Data[[#This Row],[Updated Action]])),Unique_Data[[#This Row],[Due date]]&gt;=TODAY()),"In Progress",Unique_Data[[#This Row],[Due date]]&lt;TODAY(),"Overdue")</f>
        <v>Open</v>
      </c>
      <c r="AJ696" s="33"/>
    </row>
    <row r="697" spans="1:36">
      <c r="A697" s="11">
        <v>1300000447</v>
      </c>
      <c r="B697" s="11" t="s">
        <v>93</v>
      </c>
      <c r="C697" s="11" t="s">
        <v>16</v>
      </c>
      <c r="D697" s="12">
        <v>46261</v>
      </c>
      <c r="E697" s="11" t="s">
        <v>13</v>
      </c>
      <c r="F697"/>
      <c r="G697"/>
      <c r="H697" s="35" t="s">
        <v>553</v>
      </c>
      <c r="I697" s="71">
        <v>46260.852083333331</v>
      </c>
      <c r="J697" s="71">
        <v>46260.865972222222</v>
      </c>
      <c r="K697" s="11">
        <v>0.33</v>
      </c>
      <c r="L697" s="72">
        <v>46235</v>
      </c>
      <c r="M697" s="73">
        <f>_xlfn.ISOWEEKNUM(Unique_Data[[#This Row],[Created On]])</f>
        <v>35</v>
      </c>
      <c r="N697" s="73">
        <f>60*Unique_Data[[#This Row],[Downtime (hr.)]]</f>
        <v>19.8</v>
      </c>
      <c r="O697" s="73" t="str" cm="1">
        <f t="array" ref="O697">_xlfn.LET(
    _xlpm.text, LOWER(H697),
    _xlpm.keywords, Table2[Keyword],
    _xlpm.score,
        _xlfn.BYROW(_xlpm.keywords,
            _xlfn.LAMBDA(_xlpm.k,
                SUM(--ISNUMBER(SEARCH(_xlfn.TEXTSPLIT(LOWER(_xlpm.k)," "), _xlpm.text)))
            )
        ),
    _xlpm.bestMatch, _xlfn.XMATCH(MAX(_xlpm.score), _xlpm.score),
    IF(MAX(_xlpm.score)=0, "Other", INDEX(_xlpm.keywords, _xlpm.bestMatch))
)</f>
        <v>Other</v>
      </c>
      <c r="P697" s="73" t="str">
        <f>IFERROR(INDEX(Table11[Failure Mode],MATCH(O697,Table11[Keyword],0)),"General Failure Mode")</f>
        <v>General Failure Mode</v>
      </c>
      <c r="Q697" s="74" t="str">
        <f>IFERROR(INDEX(Table12[Failure Effect],MATCH(P697,Table12[Failure Mode],0)),"Operational performance degradation and need for maintenance review.")</f>
        <v>Operational performance degradation and need for maintenance review.</v>
      </c>
      <c r="R697" s="73">
        <f>IFERROR(INDEX(Table13[Base Severity],MATCH(C697,Table13[Equipment Class],0)),6)</f>
        <v>8</v>
      </c>
      <c r="S697" s="73">
        <f>IFERROR(INDEX(Table2[Severity],MATCH(O697,Table2[Keyword],0)),0)</f>
        <v>0</v>
      </c>
      <c r="T697" s="73">
        <f>IFERROR(LOOKUP(N697,Table6[Minutes],Table6[Severity]),0)</f>
        <v>4</v>
      </c>
      <c r="U697" s="73">
        <f>MAX(ROUNDUP(AVERAGE(R697,T697),0),Unique_Data[[#This Row],[Keyword Severity]])</f>
        <v>6</v>
      </c>
      <c r="V697" s="73">
        <f>IFERROR(INDEX(Table5[Detectability],MATCH(O697,Table5[Keyword],0)),IFERROR(INDEX(Table13[Default Detectability],MATCH(C697,Table13[Equipment Class],0)),6))</f>
        <v>5</v>
      </c>
      <c r="W697" s="73">
        <f t="shared" si="40"/>
        <v>5</v>
      </c>
      <c r="X697" s="75">
        <f t="shared" si="41"/>
        <v>150</v>
      </c>
      <c r="Y697" s="74" t="str">
        <f>IFERROR(INDEX(Table10[Recommended Action],MATCH(O697,Table10[Keyword],0)),"Review failure &amp; perform RCA")</f>
        <v>Review failure &amp; perform RCA</v>
      </c>
      <c r="AC697" s="73" t="str">
        <f t="shared" si="42"/>
        <v>Medium</v>
      </c>
      <c r="AD697" s="76"/>
      <c r="AE697" s="75">
        <f>Unique_Data[[#This Row],[Severity (S)]]</f>
        <v>6</v>
      </c>
      <c r="AF697" s="75" cm="1">
        <f t="array" ref="AF69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697" s="75" cm="1">
        <f t="array" ref="AG69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97" s="75">
        <f t="shared" si="43"/>
        <v>150</v>
      </c>
      <c r="AI697" s="77" t="str" cm="1">
        <f t="array" aca="1" ref="AI697" ca="1">_xlfn.IFS(ISBLANK(Unique_Data[[#This Row],[Updated Action]]),"Open",NOT(ISBLANK(Unique_Data[[#This Row],[Updated Action]])),"Finished",AND(NOT(ISBLANK(Unique_Data[[#This Row],[Updated Action]])),Unique_Data[[#This Row],[Due date]]&gt;=TODAY()),"In Progress",Unique_Data[[#This Row],[Due date]]&lt;TODAY(),"Overdue")</f>
        <v>Open</v>
      </c>
      <c r="AJ697" s="33"/>
    </row>
    <row r="698" spans="1:36">
      <c r="A698" s="11">
        <v>1200000380</v>
      </c>
      <c r="B698" s="11" t="s">
        <v>95</v>
      </c>
      <c r="C698" s="11" t="s">
        <v>16</v>
      </c>
      <c r="D698" s="12">
        <v>46261</v>
      </c>
      <c r="E698" s="11" t="s">
        <v>69</v>
      </c>
      <c r="F698"/>
      <c r="G698"/>
      <c r="H698" s="35" t="s">
        <v>525</v>
      </c>
      <c r="I698" s="71">
        <v>46261.135416666664</v>
      </c>
      <c r="J698" s="71">
        <v>46261.148611111108</v>
      </c>
      <c r="K698" s="11">
        <v>0.32</v>
      </c>
      <c r="L698" s="72">
        <v>46235</v>
      </c>
      <c r="M698" s="73">
        <f>_xlfn.ISOWEEKNUM(Unique_Data[[#This Row],[Created On]])</f>
        <v>35</v>
      </c>
      <c r="N698" s="73">
        <f>60*Unique_Data[[#This Row],[Downtime (hr.)]]</f>
        <v>19.2</v>
      </c>
      <c r="O698" s="73" t="str" cm="1">
        <f t="array" ref="O698">_xlfn.LET(
    _xlpm.text, LOWER(H698),
    _xlpm.keywords, Table2[Keyword],
    _xlpm.score,
        _xlfn.BYROW(_xlpm.keywords,
            _xlfn.LAMBDA(_xlpm.k,
                SUM(--ISNUMBER(SEARCH(_xlfn.TEXTSPLIT(LOWER(_xlpm.k)," "), _xlpm.text)))
            )
        ),
    _xlpm.bestMatch, _xlfn.XMATCH(MAX(_xlpm.score), _xlpm.score),
    IF(MAX(_xlpm.score)=0, "Other", INDEX(_xlpm.keywords, _xlpm.bestMatch))
)</f>
        <v>Steering</v>
      </c>
      <c r="P698" s="73" t="str">
        <f>IFERROR(INDEX(Table11[Failure Mode],MATCH(O698,Table11[Keyword],0)),"General Failure Mode")</f>
        <v>Steering System Fault</v>
      </c>
      <c r="Q698" s="74" t="str">
        <f>IFERROR(INDEX(Table12[Failure Effect],MATCH(P698,Table12[Failure Mode],0)),"Operational performance degradation and need for maintenance review.")</f>
        <v>Poor maneuverability, travel misalignment, safety risk, and operational delay.</v>
      </c>
      <c r="R698" s="73">
        <f>IFERROR(INDEX(Table13[Base Severity],MATCH(C698,Table13[Equipment Class],0)),6)</f>
        <v>8</v>
      </c>
      <c r="S698" s="73">
        <f>IFERROR(INDEX(Table2[Severity],MATCH(O698,Table2[Keyword],0)),0)</f>
        <v>6</v>
      </c>
      <c r="T698" s="73">
        <f>IFERROR(LOOKUP(N698,Table6[Minutes],Table6[Severity]),0)</f>
        <v>4</v>
      </c>
      <c r="U698" s="73">
        <f>MAX(ROUNDUP(AVERAGE(R698,T698),0),Unique_Data[[#This Row],[Keyword Severity]])</f>
        <v>6</v>
      </c>
      <c r="V698" s="73">
        <f>IFERROR(INDEX(Table5[Detectability],MATCH(O698,Table5[Keyword],0)),IFERROR(INDEX(Table13[Default Detectability],MATCH(C698,Table13[Equipment Class],0)),6))</f>
        <v>2</v>
      </c>
      <c r="W698" s="73">
        <f t="shared" si="40"/>
        <v>2</v>
      </c>
      <c r="X698" s="75">
        <f t="shared" si="41"/>
        <v>24</v>
      </c>
      <c r="Y698" s="74" t="str">
        <f>IFERROR(INDEX(Table10[Recommended Action],MATCH(O698,Table10[Keyword],0)),"Review failure &amp; perform RCA")</f>
        <v>Calibrate auto-steering; inspect linkages/sensors; realign wheels.</v>
      </c>
      <c r="AC698" s="73" t="str">
        <f t="shared" si="42"/>
        <v>Low</v>
      </c>
      <c r="AD698" s="76"/>
      <c r="AE698" s="75">
        <f>Unique_Data[[#This Row],[Severity (S)]]</f>
        <v>6</v>
      </c>
      <c r="AF698" s="75" cm="1">
        <f t="array" ref="AF69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698" s="75" cm="1">
        <f t="array" ref="AG69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698" s="75">
        <f t="shared" si="43"/>
        <v>24</v>
      </c>
      <c r="AI698" s="77" t="str" cm="1">
        <f t="array" aca="1" ref="AI698" ca="1">_xlfn.IFS(ISBLANK(Unique_Data[[#This Row],[Updated Action]]),"Open",NOT(ISBLANK(Unique_Data[[#This Row],[Updated Action]])),"Finished",AND(NOT(ISBLANK(Unique_Data[[#This Row],[Updated Action]])),Unique_Data[[#This Row],[Due date]]&gt;=TODAY()),"In Progress",Unique_Data[[#This Row],[Due date]]&lt;TODAY(),"Overdue")</f>
        <v>Open</v>
      </c>
      <c r="AJ698" s="33"/>
    </row>
    <row r="699" spans="1:36">
      <c r="A699" s="11">
        <v>1200000381</v>
      </c>
      <c r="B699" s="11" t="s">
        <v>79</v>
      </c>
      <c r="C699" s="11" t="s">
        <v>16</v>
      </c>
      <c r="D699" s="12">
        <v>46261</v>
      </c>
      <c r="E699" s="11" t="s">
        <v>69</v>
      </c>
      <c r="F699"/>
      <c r="G699"/>
      <c r="H699" s="35" t="s">
        <v>554</v>
      </c>
      <c r="I699" s="71">
        <v>46261.210416666669</v>
      </c>
      <c r="J699" s="71">
        <v>46261.22152777778</v>
      </c>
      <c r="K699" s="11">
        <v>0.27</v>
      </c>
      <c r="L699" s="72">
        <v>46235</v>
      </c>
      <c r="M699" s="73">
        <f>_xlfn.ISOWEEKNUM(Unique_Data[[#This Row],[Created On]])</f>
        <v>35</v>
      </c>
      <c r="N699" s="73">
        <f>60*Unique_Data[[#This Row],[Downtime (hr.)]]</f>
        <v>16.200000000000003</v>
      </c>
      <c r="O699" s="73" t="str" cm="1">
        <f t="array" ref="O699">_xlfn.LET(
    _xlpm.text, LOWER(H699),
    _xlpm.keywords, Table2[Keyword],
    _xlpm.score,
        _xlfn.BYROW(_xlpm.keywords,
            _xlfn.LAMBDA(_xlpm.k,
                SUM(--ISNUMBER(SEARCH(_xlfn.TEXTSPLIT(LOWER(_xlpm.k)," "), _xlpm.text)))
            )
        ),
    _xlpm.bestMatch, _xlfn.XMATCH(MAX(_xlpm.score), _xlpm.score),
    IF(MAX(_xlpm.score)=0, "Other", INDEX(_xlpm.keywords, _xlpm.bestMatch))
)</f>
        <v>Other</v>
      </c>
      <c r="P699" s="73" t="str">
        <f>IFERROR(INDEX(Table11[Failure Mode],MATCH(O699,Table11[Keyword],0)),"General Failure Mode")</f>
        <v>General Failure Mode</v>
      </c>
      <c r="Q699" s="74" t="str">
        <f>IFERROR(INDEX(Table12[Failure Effect],MATCH(P699,Table12[Failure Mode],0)),"Operational performance degradation and need for maintenance review.")</f>
        <v>Operational performance degradation and need for maintenance review.</v>
      </c>
      <c r="R699" s="73">
        <f>IFERROR(INDEX(Table13[Base Severity],MATCH(C699,Table13[Equipment Class],0)),6)</f>
        <v>8</v>
      </c>
      <c r="S699" s="73">
        <f>IFERROR(INDEX(Table2[Severity],MATCH(O699,Table2[Keyword],0)),0)</f>
        <v>0</v>
      </c>
      <c r="T699" s="73">
        <f>IFERROR(LOOKUP(N699,Table6[Minutes],Table6[Severity]),0)</f>
        <v>4</v>
      </c>
      <c r="U699" s="73">
        <f>MAX(ROUNDUP(AVERAGE(R699,T699),0),Unique_Data[[#This Row],[Keyword Severity]])</f>
        <v>6</v>
      </c>
      <c r="V699" s="73">
        <f>IFERROR(INDEX(Table5[Detectability],MATCH(O699,Table5[Keyword],0)),IFERROR(INDEX(Table13[Default Detectability],MATCH(C699,Table13[Equipment Class],0)),6))</f>
        <v>5</v>
      </c>
      <c r="W699" s="73">
        <f t="shared" si="40"/>
        <v>5</v>
      </c>
      <c r="X699" s="75">
        <f t="shared" si="41"/>
        <v>150</v>
      </c>
      <c r="Y699" s="74" t="str">
        <f>IFERROR(INDEX(Table10[Recommended Action],MATCH(O699,Table10[Keyword],0)),"Review failure &amp; perform RCA")</f>
        <v>Review failure &amp; perform RCA</v>
      </c>
      <c r="AC699" s="73" t="str">
        <f t="shared" si="42"/>
        <v>Medium</v>
      </c>
      <c r="AD699" s="76"/>
      <c r="AE699" s="75">
        <f>Unique_Data[[#This Row],[Severity (S)]]</f>
        <v>6</v>
      </c>
      <c r="AF699" s="75" cm="1">
        <f t="array" ref="AF69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699" s="75" cm="1">
        <f t="array" ref="AG69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699" s="75">
        <f t="shared" si="43"/>
        <v>150</v>
      </c>
      <c r="AI699" s="77" t="str" cm="1">
        <f t="array" aca="1" ref="AI699" ca="1">_xlfn.IFS(ISBLANK(Unique_Data[[#This Row],[Updated Action]]),"Open",NOT(ISBLANK(Unique_Data[[#This Row],[Updated Action]])),"Finished",AND(NOT(ISBLANK(Unique_Data[[#This Row],[Updated Action]])),Unique_Data[[#This Row],[Due date]]&gt;=TODAY()),"In Progress",Unique_Data[[#This Row],[Due date]]&lt;TODAY(),"Overdue")</f>
        <v>Open</v>
      </c>
      <c r="AJ699" s="33"/>
    </row>
    <row r="700" spans="1:36">
      <c r="A700" s="11">
        <v>1200000382</v>
      </c>
      <c r="B700" s="11" t="s">
        <v>71</v>
      </c>
      <c r="C700" s="11" t="s">
        <v>16</v>
      </c>
      <c r="D700" s="12">
        <v>46261</v>
      </c>
      <c r="E700" s="11" t="s">
        <v>69</v>
      </c>
      <c r="F700"/>
      <c r="G700"/>
      <c r="H700" s="35" t="s">
        <v>555</v>
      </c>
      <c r="I700" s="71">
        <v>46261.720532407409</v>
      </c>
      <c r="J700" s="71">
        <v>46261.727037037039</v>
      </c>
      <c r="K700" s="11">
        <v>0.16</v>
      </c>
      <c r="L700" s="72">
        <v>46235</v>
      </c>
      <c r="M700" s="73">
        <f>_xlfn.ISOWEEKNUM(Unique_Data[[#This Row],[Created On]])</f>
        <v>35</v>
      </c>
      <c r="N700" s="73">
        <f>60*Unique_Data[[#This Row],[Downtime (hr.)]]</f>
        <v>9.6</v>
      </c>
      <c r="O700" s="73" t="str" cm="1">
        <f t="array" ref="O700">_xlfn.LET(
    _xlpm.text, LOWER(H700),
    _xlpm.keywords, Table2[Keyword],
    _xlpm.score,
        _xlfn.BYROW(_xlpm.keywords,
            _xlfn.LAMBDA(_xlpm.k,
                SUM(--ISNUMBER(SEARCH(_xlfn.TEXTSPLIT(LOWER(_xlpm.k)," "), _xlpm.text)))
            )
        ),
    _xlpm.bestMatch, _xlfn.XMATCH(MAX(_xlpm.score), _xlpm.score),
    IF(MAX(_xlpm.score)=0, "Other", INDEX(_xlpm.keywords, _xlpm.bestMatch))
)</f>
        <v>Collision</v>
      </c>
      <c r="P700" s="73" t="str">
        <f>IFERROR(INDEX(Table11[Failure Mode],MATCH(O700,Table11[Keyword],0)),"General Failure Mode")</f>
        <v>Collision / Impact Event</v>
      </c>
      <c r="Q700" s="74" t="str">
        <f>IFERROR(INDEX(Table12[Failure Effect],MATCH(P700,Table12[Failure Mode],0)),"Operational performance degradation and need for maintenance review.")</f>
        <v>Safety risk, structural damage, equipment outage, and possible container handling interruption.</v>
      </c>
      <c r="R700" s="73">
        <f>IFERROR(INDEX(Table13[Base Severity],MATCH(C700,Table13[Equipment Class],0)),6)</f>
        <v>8</v>
      </c>
      <c r="S700" s="73">
        <f>IFERROR(INDEX(Table2[Severity],MATCH(O700,Table2[Keyword],0)),0)</f>
        <v>10</v>
      </c>
      <c r="T700" s="73">
        <f>IFERROR(LOOKUP(N700,Table6[Minutes],Table6[Severity]),0)</f>
        <v>3</v>
      </c>
      <c r="U700" s="73">
        <f>MAX(ROUNDUP(AVERAGE(R700,T700),0),Unique_Data[[#This Row],[Keyword Severity]])</f>
        <v>10</v>
      </c>
      <c r="V700" s="73">
        <f>IFERROR(INDEX(Table5[Detectability],MATCH(O700,Table5[Keyword],0)),IFERROR(INDEX(Table13[Default Detectability],MATCH(C700,Table13[Equipment Class],0)),6))</f>
        <v>5</v>
      </c>
      <c r="W700" s="73">
        <f t="shared" si="40"/>
        <v>1</v>
      </c>
      <c r="X700" s="75">
        <f t="shared" si="41"/>
        <v>50</v>
      </c>
      <c r="Y700" s="74" t="str">
        <f>IFERROR(INDEX(Table10[Recommended Action],MATCH(O700,Table10[Keyword],0)),"Review failure &amp; perform RCA")</f>
        <v>Perform collision RCA, inspect structures and revalidate anti-collision sensors; retrain operators.</v>
      </c>
      <c r="AC700" s="73" t="str">
        <f t="shared" si="42"/>
        <v>Low</v>
      </c>
      <c r="AD700" s="76"/>
      <c r="AE700" s="75">
        <f>Unique_Data[[#This Row],[Severity (S)]]</f>
        <v>10</v>
      </c>
      <c r="AF700" s="75" cm="1">
        <f t="array" ref="AF70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00" s="75" cm="1">
        <f t="array" ref="AG70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00" s="75">
        <f t="shared" si="43"/>
        <v>50</v>
      </c>
      <c r="AI700" s="77" t="str" cm="1">
        <f t="array" aca="1" ref="AI700" ca="1">_xlfn.IFS(ISBLANK(Unique_Data[[#This Row],[Updated Action]]),"Open",NOT(ISBLANK(Unique_Data[[#This Row],[Updated Action]])),"Finished",AND(NOT(ISBLANK(Unique_Data[[#This Row],[Updated Action]])),Unique_Data[[#This Row],[Due date]]&gt;=TODAY()),"In Progress",Unique_Data[[#This Row],[Due date]]&lt;TODAY(),"Overdue")</f>
        <v>Open</v>
      </c>
      <c r="AJ700" s="33"/>
    </row>
    <row r="701" spans="1:36">
      <c r="A701" s="11">
        <v>1300000448</v>
      </c>
      <c r="B701" s="11" t="s">
        <v>42</v>
      </c>
      <c r="C701" s="11" t="s">
        <v>16</v>
      </c>
      <c r="D701" s="12">
        <v>46262</v>
      </c>
      <c r="E701" s="11" t="s">
        <v>13</v>
      </c>
      <c r="F701"/>
      <c r="G701"/>
      <c r="H701" s="35" t="s">
        <v>556</v>
      </c>
      <c r="I701" s="71">
        <v>46262.254861111112</v>
      </c>
      <c r="J701" s="71">
        <v>46262.265277777777</v>
      </c>
      <c r="K701" s="11">
        <v>0.25</v>
      </c>
      <c r="L701" s="72">
        <v>46235</v>
      </c>
      <c r="M701" s="73">
        <f>_xlfn.ISOWEEKNUM(Unique_Data[[#This Row],[Created On]])</f>
        <v>35</v>
      </c>
      <c r="N701" s="73">
        <f>60*Unique_Data[[#This Row],[Downtime (hr.)]]</f>
        <v>15</v>
      </c>
      <c r="O701" s="73" t="str" cm="1">
        <f t="array" ref="O701">_xlfn.LET(
    _xlpm.text, LOWER(H701),
    _xlpm.keywords, Table2[Keyword],
    _xlpm.score,
        _xlfn.BYROW(_xlpm.keywords,
            _xlfn.LAMBDA(_xlpm.k,
                SUM(--ISNUMBER(SEARCH(_xlfn.TEXTSPLIT(LOWER(_xlpm.k)," "), _xlpm.text)))
            )
        ),
    _xlpm.bestMatch, _xlfn.XMATCH(MAX(_xlpm.score), _xlpm.score),
    IF(MAX(_xlpm.score)=0, "Other", INDEX(_xlpm.keywords, _xlpm.bestMatch))
)</f>
        <v>Over Travel</v>
      </c>
      <c r="P701" s="73" t="str">
        <f>IFERROR(INDEX(Table11[Failure Mode],MATCH(O701,Table11[Keyword],0)),"General Failure Mode")</f>
        <v>Over Travel Limit / Motion Limit Exceeded</v>
      </c>
      <c r="Q701" s="74" t="str">
        <f>IFERROR(INDEX(Table12[Failure Effect],MATCH(P701,Table12[Failure Mode],0)),"Operational performance degradation and need for maintenance review.")</f>
        <v>Operational performance degradation and need for maintenance review.</v>
      </c>
      <c r="R701" s="73">
        <f>IFERROR(INDEX(Table13[Base Severity],MATCH(C701,Table13[Equipment Class],0)),6)</f>
        <v>8</v>
      </c>
      <c r="S701" s="73">
        <f>IFERROR(INDEX(Table2[Severity],MATCH(O701,Table2[Keyword],0)),0)</f>
        <v>4</v>
      </c>
      <c r="T701" s="73">
        <f>IFERROR(LOOKUP(N701,Table6[Minutes],Table6[Severity]),0)</f>
        <v>4</v>
      </c>
      <c r="U701" s="73">
        <f>MAX(ROUNDUP(AVERAGE(R701,T701),0),Unique_Data[[#This Row],[Keyword Severity]])</f>
        <v>6</v>
      </c>
      <c r="V701" s="73">
        <f>IFERROR(INDEX(Table5[Detectability],MATCH(O701,Table5[Keyword],0)),IFERROR(INDEX(Table13[Default Detectability],MATCH(C701,Table13[Equipment Class],0)),6))</f>
        <v>7</v>
      </c>
      <c r="W701" s="73">
        <f t="shared" si="40"/>
        <v>1</v>
      </c>
      <c r="X701" s="75">
        <f t="shared" si="41"/>
        <v>42</v>
      </c>
      <c r="Y701" s="74" t="str">
        <f>IFERROR(INDEX(Table10[Recommended Action],MATCH(O701,Table10[Keyword],0)),"Review failure &amp; perform RCA")</f>
        <v>Inspect and test limit switches and end stops; verify encoder calibration and control logic; reset faults and perform functional test.</v>
      </c>
      <c r="AC701" s="73" t="str">
        <f t="shared" si="42"/>
        <v>Low</v>
      </c>
      <c r="AD701" s="76"/>
      <c r="AE701" s="75">
        <f>Unique_Data[[#This Row],[Severity (S)]]</f>
        <v>6</v>
      </c>
      <c r="AF701" s="75" cm="1">
        <f t="array" ref="AF70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01" s="75" cm="1">
        <f t="array" ref="AG70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01" s="75">
        <f t="shared" si="43"/>
        <v>42</v>
      </c>
      <c r="AI701" s="77" t="str" cm="1">
        <f t="array" aca="1" ref="AI701" ca="1">_xlfn.IFS(ISBLANK(Unique_Data[[#This Row],[Updated Action]]),"Open",NOT(ISBLANK(Unique_Data[[#This Row],[Updated Action]])),"Finished",AND(NOT(ISBLANK(Unique_Data[[#This Row],[Updated Action]])),Unique_Data[[#This Row],[Due date]]&gt;=TODAY()),"In Progress",Unique_Data[[#This Row],[Due date]]&lt;TODAY(),"Overdue")</f>
        <v>Open</v>
      </c>
      <c r="AJ701" s="33"/>
    </row>
    <row r="702" spans="1:36">
      <c r="A702" s="11">
        <v>1200000384</v>
      </c>
      <c r="B702" s="11" t="s">
        <v>79</v>
      </c>
      <c r="C702" s="11" t="s">
        <v>16</v>
      </c>
      <c r="D702" s="12">
        <v>46262</v>
      </c>
      <c r="E702" s="11" t="s">
        <v>69</v>
      </c>
      <c r="F702"/>
      <c r="G702"/>
      <c r="H702" s="35" t="s">
        <v>557</v>
      </c>
      <c r="I702" s="71">
        <v>46262.285416666666</v>
      </c>
      <c r="J702" s="71">
        <v>46262.288888888892</v>
      </c>
      <c r="K702" s="11">
        <v>0.08</v>
      </c>
      <c r="L702" s="72">
        <v>46235</v>
      </c>
      <c r="M702" s="73">
        <f>_xlfn.ISOWEEKNUM(Unique_Data[[#This Row],[Created On]])</f>
        <v>35</v>
      </c>
      <c r="N702" s="73">
        <f>60*Unique_Data[[#This Row],[Downtime (hr.)]]</f>
        <v>4.8</v>
      </c>
      <c r="O702" s="73" t="str" cm="1">
        <f t="array" ref="O702">_xlfn.LET(
    _xlpm.text, LOWER(H702),
    _xlpm.keywords, Table2[Keyword],
    _xlpm.score,
        _xlfn.BYROW(_xlpm.keywords,
            _xlfn.LAMBDA(_xlpm.k,
                SUM(--ISNUMBER(SEARCH(_xlfn.TEXTSPLIT(LOWER(_xlpm.k)," "), _xlpm.text)))
            )
        ),
    _xlpm.bestMatch, _xlfn.XMATCH(MAX(_xlpm.score), _xlpm.score),
    IF(MAX(_xlpm.score)=0, "Other", INDEX(_xlpm.keywords, _xlpm.bestMatch))
)</f>
        <v>Wrong Landed</v>
      </c>
      <c r="P702" s="73" t="str">
        <f>IFERROR(INDEX(Table11[Failure Mode],MATCH(O702,Table11[Keyword],0)),"General Failure Mode")</f>
        <v>Landing / Positioning Fault</v>
      </c>
      <c r="Q702" s="74" t="str">
        <f>IFERROR(INDEX(Table12[Failure Effect],MATCH(P702,Table12[Failure Mode],0)),"Operational performance degradation and need for maintenance review.")</f>
        <v>Mislanding, handling delay, risk of cargo/spreader damage, and reduced operating accuracy.</v>
      </c>
      <c r="R702" s="73">
        <f>IFERROR(INDEX(Table13[Base Severity],MATCH(C702,Table13[Equipment Class],0)),6)</f>
        <v>8</v>
      </c>
      <c r="S702" s="73">
        <f>IFERROR(INDEX(Table2[Severity],MATCH(O702,Table2[Keyword],0)),0)</f>
        <v>6</v>
      </c>
      <c r="T702" s="73">
        <f>IFERROR(LOOKUP(N702,Table6[Minutes],Table6[Severity]),0)</f>
        <v>3</v>
      </c>
      <c r="U702" s="73">
        <f>MAX(ROUNDUP(AVERAGE(R702,T702),0),Unique_Data[[#This Row],[Keyword Severity]])</f>
        <v>6</v>
      </c>
      <c r="V702" s="73">
        <f>IFERROR(INDEX(Table5[Detectability],MATCH(O702,Table5[Keyword],0)),IFERROR(INDEX(Table13[Default Detectability],MATCH(C702,Table13[Equipment Class],0)),6))</f>
        <v>8</v>
      </c>
      <c r="W702" s="73">
        <f t="shared" si="40"/>
        <v>1</v>
      </c>
      <c r="X702" s="75">
        <f t="shared" si="41"/>
        <v>48</v>
      </c>
      <c r="Y702" s="74" t="str">
        <f>IFERROR(INDEX(Table10[Recommended Action],MATCH(O702,Table10[Keyword],0)),"Review failure &amp; perform RCA")</f>
        <v>Check landing sensors and operator guidance; calibrate spreader position sensors.</v>
      </c>
      <c r="AC702" s="73" t="str">
        <f t="shared" si="42"/>
        <v>Low</v>
      </c>
      <c r="AD702" s="76"/>
      <c r="AE702" s="75">
        <f>Unique_Data[[#This Row],[Severity (S)]]</f>
        <v>6</v>
      </c>
      <c r="AF702" s="75" cm="1">
        <f t="array" ref="AF70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702" s="75" cm="1">
        <f t="array" ref="AG70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02" s="75">
        <f t="shared" si="43"/>
        <v>48</v>
      </c>
      <c r="AI702" s="77" t="str" cm="1">
        <f t="array" aca="1" ref="AI702" ca="1">_xlfn.IFS(ISBLANK(Unique_Data[[#This Row],[Updated Action]]),"Open",NOT(ISBLANK(Unique_Data[[#This Row],[Updated Action]])),"Finished",AND(NOT(ISBLANK(Unique_Data[[#This Row],[Updated Action]])),Unique_Data[[#This Row],[Due date]]&gt;=TODAY()),"In Progress",Unique_Data[[#This Row],[Due date]]&lt;TODAY(),"Overdue")</f>
        <v>Open</v>
      </c>
      <c r="AJ702" s="33"/>
    </row>
    <row r="703" spans="1:36">
      <c r="A703" s="11">
        <v>1300000449</v>
      </c>
      <c r="B703" s="11" t="s">
        <v>87</v>
      </c>
      <c r="C703" s="11" t="s">
        <v>16</v>
      </c>
      <c r="D703" s="12">
        <v>46263</v>
      </c>
      <c r="E703" s="11" t="s">
        <v>13</v>
      </c>
      <c r="F703"/>
      <c r="G703"/>
      <c r="H703" s="35" t="s">
        <v>427</v>
      </c>
      <c r="I703" s="71">
        <v>46263.523611111108</v>
      </c>
      <c r="J703" s="71">
        <v>46263.529861111114</v>
      </c>
      <c r="K703" s="11">
        <v>0.15</v>
      </c>
      <c r="L703" s="72">
        <v>46235</v>
      </c>
      <c r="M703" s="73">
        <f>_xlfn.ISOWEEKNUM(Unique_Data[[#This Row],[Created On]])</f>
        <v>35</v>
      </c>
      <c r="N703" s="73">
        <f>60*Unique_Data[[#This Row],[Downtime (hr.)]]</f>
        <v>9</v>
      </c>
      <c r="O703" s="73" t="str" cm="1">
        <f t="array" ref="O703">_xlfn.LET(
    _xlpm.text, LOWER(H703),
    _xlpm.keywords, Table2[Keyword],
    _xlpm.score,
        _xlfn.BYROW(_xlpm.keywords,
            _xlfn.LAMBDA(_xlpm.k,
                SUM(--ISNUMBER(SEARCH(_xlfn.TEXTSPLIT(LOWER(_xlpm.k)," "), _xlpm.text)))
            )
        ),
    _xlpm.bestMatch, _xlfn.XMATCH(MAX(_xlpm.score), _xlpm.score),
    IF(MAX(_xlpm.score)=0, "Other", INDEX(_xlpm.keywords, _xlpm.bestMatch))
)</f>
        <v>No Control</v>
      </c>
      <c r="P703" s="73" t="str">
        <f>IFERROR(INDEX(Table11[Failure Mode],MATCH(O703,Table11[Keyword],0)),"General Failure Mode")</f>
        <v>Control System Unavailable</v>
      </c>
      <c r="Q703" s="74" t="str">
        <f>IFERROR(INDEX(Table12[Failure Effect],MATCH(P703,Table12[Failure Mode],0)),"Operational performance degradation and need for maintenance review.")</f>
        <v>Loss of command response, unsafe operating condition, and immediate operational downtime.</v>
      </c>
      <c r="R703" s="73">
        <f>IFERROR(INDEX(Table13[Base Severity],MATCH(C703,Table13[Equipment Class],0)),6)</f>
        <v>8</v>
      </c>
      <c r="S703" s="73">
        <f>IFERROR(INDEX(Table2[Severity],MATCH(O703,Table2[Keyword],0)),0)</f>
        <v>6</v>
      </c>
      <c r="T703" s="73">
        <f>IFERROR(LOOKUP(N703,Table6[Minutes],Table6[Severity]),0)</f>
        <v>3</v>
      </c>
      <c r="U703" s="73">
        <f>MAX(ROUNDUP(AVERAGE(R703,T703),0),Unique_Data[[#This Row],[Keyword Severity]])</f>
        <v>6</v>
      </c>
      <c r="V703" s="73">
        <f>IFERROR(INDEX(Table5[Detectability],MATCH(O703,Table5[Keyword],0)),IFERROR(INDEX(Table13[Default Detectability],MATCH(C703,Table13[Equipment Class],0)),6))</f>
        <v>2</v>
      </c>
      <c r="W703" s="73">
        <f t="shared" si="40"/>
        <v>5</v>
      </c>
      <c r="X703" s="75">
        <f t="shared" si="41"/>
        <v>60</v>
      </c>
      <c r="Y703" s="74" t="str">
        <f>IFERROR(INDEX(Table10[Recommended Action],MATCH(O703,Table10[Keyword],0)),"Review failure &amp; perform RCA")</f>
        <v>Check control PLC, HMI comms, E-stop circuits; reload software if needed.</v>
      </c>
      <c r="AC703" s="73" t="str">
        <f t="shared" si="42"/>
        <v>Low</v>
      </c>
      <c r="AD703" s="76"/>
      <c r="AE703" s="75">
        <f>Unique_Data[[#This Row],[Severity (S)]]</f>
        <v>6</v>
      </c>
      <c r="AF703" s="75" cm="1">
        <f t="array" ref="AF70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03" s="75" cm="1">
        <f t="array" ref="AG70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03" s="75">
        <f t="shared" si="43"/>
        <v>60</v>
      </c>
      <c r="AI703" s="77" t="str" cm="1">
        <f t="array" aca="1" ref="AI703" ca="1">_xlfn.IFS(ISBLANK(Unique_Data[[#This Row],[Updated Action]]),"Open",NOT(ISBLANK(Unique_Data[[#This Row],[Updated Action]])),"Finished",AND(NOT(ISBLANK(Unique_Data[[#This Row],[Updated Action]])),Unique_Data[[#This Row],[Due date]]&gt;=TODAY()),"In Progress",Unique_Data[[#This Row],[Due date]]&lt;TODAY(),"Overdue")</f>
        <v>Open</v>
      </c>
      <c r="AJ703" s="33"/>
    </row>
    <row r="704" spans="1:36">
      <c r="A704" s="11">
        <v>1200000385</v>
      </c>
      <c r="B704" s="11" t="s">
        <v>79</v>
      </c>
      <c r="C704" s="11" t="s">
        <v>16</v>
      </c>
      <c r="D704" s="12">
        <v>46264</v>
      </c>
      <c r="E704" s="11" t="s">
        <v>69</v>
      </c>
      <c r="F704"/>
      <c r="G704"/>
      <c r="H704" s="35" t="s">
        <v>558</v>
      </c>
      <c r="I704" s="71">
        <v>46263.951342592591</v>
      </c>
      <c r="J704" s="71">
        <v>46263.957256944443</v>
      </c>
      <c r="K704" s="11">
        <v>0.14000000000000001</v>
      </c>
      <c r="L704" s="72">
        <v>46235</v>
      </c>
      <c r="M704" s="73">
        <f>_xlfn.ISOWEEKNUM(Unique_Data[[#This Row],[Created On]])</f>
        <v>35</v>
      </c>
      <c r="N704" s="73">
        <f>60*Unique_Data[[#This Row],[Downtime (hr.)]]</f>
        <v>8.4</v>
      </c>
      <c r="O704" s="73" t="str" cm="1">
        <f t="array" ref="O704">_xlfn.LET(
    _xlpm.text, LOWER(H704),
    _xlpm.keywords, Table2[Keyword],
    _xlpm.score,
        _xlfn.BYROW(_xlpm.keywords,
            _xlfn.LAMBDA(_xlpm.k,
                SUM(--ISNUMBER(SEARCH(_xlfn.TEXTSPLIT(LOWER(_xlpm.k)," "), _xlpm.text)))
            )
        ),
    _xlpm.bestMatch, _xlfn.XMATCH(MAX(_xlpm.score), _xlpm.score),
    IF(MAX(_xlpm.score)=0, "Other", INDEX(_xlpm.keywords, _xlpm.bestMatch))
)</f>
        <v>Collision</v>
      </c>
      <c r="P704" s="73" t="str">
        <f>IFERROR(INDEX(Table11[Failure Mode],MATCH(O704,Table11[Keyword],0)),"General Failure Mode")</f>
        <v>Collision / Impact Event</v>
      </c>
      <c r="Q704" s="74" t="str">
        <f>IFERROR(INDEX(Table12[Failure Effect],MATCH(P704,Table12[Failure Mode],0)),"Operational performance degradation and need for maintenance review.")</f>
        <v>Safety risk, structural damage, equipment outage, and possible container handling interruption.</v>
      </c>
      <c r="R704" s="73">
        <f>IFERROR(INDEX(Table13[Base Severity],MATCH(C704,Table13[Equipment Class],0)),6)</f>
        <v>8</v>
      </c>
      <c r="S704" s="73">
        <f>IFERROR(INDEX(Table2[Severity],MATCH(O704,Table2[Keyword],0)),0)</f>
        <v>10</v>
      </c>
      <c r="T704" s="73">
        <f>IFERROR(LOOKUP(N704,Table6[Minutes],Table6[Severity]),0)</f>
        <v>3</v>
      </c>
      <c r="U704" s="73">
        <f>MAX(ROUNDUP(AVERAGE(R704,T704),0),Unique_Data[[#This Row],[Keyword Severity]])</f>
        <v>10</v>
      </c>
      <c r="V704" s="73">
        <f>IFERROR(INDEX(Table5[Detectability],MATCH(O704,Table5[Keyword],0)),IFERROR(INDEX(Table13[Default Detectability],MATCH(C704,Table13[Equipment Class],0)),6))</f>
        <v>5</v>
      </c>
      <c r="W704" s="73">
        <f t="shared" si="40"/>
        <v>1</v>
      </c>
      <c r="X704" s="75">
        <f t="shared" si="41"/>
        <v>50</v>
      </c>
      <c r="Y704" s="74" t="str">
        <f>IFERROR(INDEX(Table10[Recommended Action],MATCH(O704,Table10[Keyword],0)),"Review failure &amp; perform RCA")</f>
        <v>Perform collision RCA, inspect structures and revalidate anti-collision sensors; retrain operators.</v>
      </c>
      <c r="AC704" s="73" t="str">
        <f t="shared" si="42"/>
        <v>Low</v>
      </c>
      <c r="AD704" s="76"/>
      <c r="AE704" s="75">
        <f>Unique_Data[[#This Row],[Severity (S)]]</f>
        <v>10</v>
      </c>
      <c r="AF704" s="75" cm="1">
        <f t="array" ref="AF70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04" s="75" cm="1">
        <f t="array" ref="AG70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04" s="75">
        <f t="shared" si="43"/>
        <v>50</v>
      </c>
      <c r="AI704" s="77" t="str" cm="1">
        <f t="array" aca="1" ref="AI704" ca="1">_xlfn.IFS(ISBLANK(Unique_Data[[#This Row],[Updated Action]]),"Open",NOT(ISBLANK(Unique_Data[[#This Row],[Updated Action]])),"Finished",AND(NOT(ISBLANK(Unique_Data[[#This Row],[Updated Action]])),Unique_Data[[#This Row],[Due date]]&gt;=TODAY()),"In Progress",Unique_Data[[#This Row],[Due date]]&lt;TODAY(),"Overdue")</f>
        <v>Open</v>
      </c>
      <c r="AJ704" s="33"/>
    </row>
    <row r="705" spans="1:36">
      <c r="A705" s="11">
        <v>1300000451</v>
      </c>
      <c r="B705" s="11" t="s">
        <v>97</v>
      </c>
      <c r="C705" s="11" t="s">
        <v>16</v>
      </c>
      <c r="D705" s="12">
        <v>46264</v>
      </c>
      <c r="E705" s="11" t="s">
        <v>13</v>
      </c>
      <c r="F705"/>
      <c r="G705"/>
      <c r="H705" s="35" t="s">
        <v>559</v>
      </c>
      <c r="I705" s="71">
        <v>46263.999189814815</v>
      </c>
      <c r="J705" s="71">
        <v>46264.018530092595</v>
      </c>
      <c r="K705" s="11">
        <v>0.46</v>
      </c>
      <c r="L705" s="72">
        <v>46235</v>
      </c>
      <c r="M705" s="73">
        <f>_xlfn.ISOWEEKNUM(Unique_Data[[#This Row],[Created On]])</f>
        <v>35</v>
      </c>
      <c r="N705" s="73">
        <f>60*Unique_Data[[#This Row],[Downtime (hr.)]]</f>
        <v>27.6</v>
      </c>
      <c r="O705" s="73" t="str" cm="1">
        <f t="array" ref="O705">_xlfn.LET(
    _xlpm.text, LOWER(H705),
    _xlpm.keywords, Table2[Keyword],
    _xlpm.score,
        _xlfn.BYROW(_xlpm.keywords,
            _xlfn.LAMBDA(_xlpm.k,
                SUM(--ISNUMBER(SEARCH(_xlfn.TEXTSPLIT(LOWER(_xlpm.k)," "), _xlpm.text)))
            )
        ),
    _xlpm.bestMatch, _xlfn.XMATCH(MAX(_xlpm.score), _xlpm.score),
    IF(MAX(_xlpm.score)=0, "Other", INDEX(_xlpm.keywords, _xlpm.bestMatch))
)</f>
        <v>Sensor</v>
      </c>
      <c r="P705" s="73" t="str">
        <f>IFERROR(INDEX(Table11[Failure Mode],MATCH(O705,Table11[Keyword],0)),"General Failure Mode")</f>
        <v>Sensor Fault</v>
      </c>
      <c r="Q705" s="74" t="str">
        <f>IFERROR(INDEX(Table12[Failure Effect],MATCH(P705,Table12[Failure Mode],0)),"Operational performance degradation and need for maintenance review.")</f>
        <v>Incorrect feedback to controls, nuisance trips or unsafe condition, and unreliable operation.</v>
      </c>
      <c r="R705" s="73">
        <f>IFERROR(INDEX(Table13[Base Severity],MATCH(C705,Table13[Equipment Class],0)),6)</f>
        <v>8</v>
      </c>
      <c r="S705" s="73">
        <f>IFERROR(INDEX(Table2[Severity],MATCH(O705,Table2[Keyword],0)),0)</f>
        <v>5</v>
      </c>
      <c r="T705" s="73">
        <f>IFERROR(LOOKUP(N705,Table6[Minutes],Table6[Severity]),0)</f>
        <v>4</v>
      </c>
      <c r="U705" s="73">
        <f>MAX(ROUNDUP(AVERAGE(R705,T705),0),Unique_Data[[#This Row],[Keyword Severity]])</f>
        <v>6</v>
      </c>
      <c r="V705" s="73">
        <f>IFERROR(INDEX(Table5[Detectability],MATCH(O705,Table5[Keyword],0)),IFERROR(INDEX(Table13[Default Detectability],MATCH(C705,Table13[Equipment Class],0)),6))</f>
        <v>3</v>
      </c>
      <c r="W705" s="73">
        <f t="shared" si="40"/>
        <v>2</v>
      </c>
      <c r="X705" s="75">
        <f t="shared" si="41"/>
        <v>36</v>
      </c>
      <c r="Y705" s="74" t="str">
        <f>IFERROR(INDEX(Table10[Recommended Action],MATCH(O705,Table10[Keyword],0)),"Review failure &amp; perform RCA")</f>
        <v>Check sensor alignment, power and wiring; recalibrate and add diagnostics.</v>
      </c>
      <c r="AC705" s="73" t="str">
        <f t="shared" si="42"/>
        <v>Low</v>
      </c>
      <c r="AD705" s="76"/>
      <c r="AE705" s="75">
        <f>Unique_Data[[#This Row],[Severity (S)]]</f>
        <v>6</v>
      </c>
      <c r="AF705" s="75" cm="1">
        <f t="array" ref="AF70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05" s="75" cm="1">
        <f t="array" ref="AG70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05" s="75">
        <f t="shared" si="43"/>
        <v>36</v>
      </c>
      <c r="AI705" s="77" t="str" cm="1">
        <f t="array" aca="1" ref="AI705" ca="1">_xlfn.IFS(ISBLANK(Unique_Data[[#This Row],[Updated Action]]),"Open",NOT(ISBLANK(Unique_Data[[#This Row],[Updated Action]])),"Finished",AND(NOT(ISBLANK(Unique_Data[[#This Row],[Updated Action]])),Unique_Data[[#This Row],[Due date]]&gt;=TODAY()),"In Progress",Unique_Data[[#This Row],[Due date]]&lt;TODAY(),"Overdue")</f>
        <v>Open</v>
      </c>
      <c r="AJ705" s="33"/>
    </row>
    <row r="706" spans="1:36">
      <c r="A706" s="11">
        <v>1200000386</v>
      </c>
      <c r="B706" s="11" t="s">
        <v>133</v>
      </c>
      <c r="C706" s="11" t="s">
        <v>134</v>
      </c>
      <c r="D706" s="12">
        <v>46264</v>
      </c>
      <c r="E706" s="11" t="s">
        <v>69</v>
      </c>
      <c r="F706"/>
      <c r="G706"/>
      <c r="H706" s="35" t="s">
        <v>560</v>
      </c>
      <c r="I706" s="71">
        <v>46263.986284722225</v>
      </c>
      <c r="J706" s="71">
        <v>46264.004189814812</v>
      </c>
      <c r="K706" s="11">
        <v>0.43</v>
      </c>
      <c r="L706" s="72">
        <v>46235</v>
      </c>
      <c r="M706" s="73">
        <f>_xlfn.ISOWEEKNUM(Unique_Data[[#This Row],[Created On]])</f>
        <v>35</v>
      </c>
      <c r="N706" s="73">
        <f>60*Unique_Data[[#This Row],[Downtime (hr.)]]</f>
        <v>25.8</v>
      </c>
      <c r="O706" s="73" t="str" cm="1">
        <f t="array" ref="O706">_xlfn.LET(
    _xlpm.text, LOWER(H706),
    _xlpm.keywords, Table2[Keyword],
    _xlpm.score,
        _xlfn.BYROW(_xlpm.keywords,
            _xlfn.LAMBDA(_xlpm.k,
                SUM(--ISNUMBER(SEARCH(_xlfn.TEXTSPLIT(LOWER(_xlpm.k)," "), _xlpm.text)))
            )
        ),
    _xlpm.bestMatch, _xlfn.XMATCH(MAX(_xlpm.score), _xlpm.score),
    IF(MAX(_xlpm.score)=0, "Other", INDEX(_xlpm.keywords, _xlpm.bestMatch))
)</f>
        <v>Other</v>
      </c>
      <c r="P706" s="73" t="str">
        <f>IFERROR(INDEX(Table11[Failure Mode],MATCH(O706,Table11[Keyword],0)),"General Failure Mode")</f>
        <v>General Failure Mode</v>
      </c>
      <c r="Q706" s="74" t="str">
        <f>IFERROR(INDEX(Table12[Failure Effect],MATCH(P706,Table12[Failure Mode],0)),"Operational performance degradation and need for maintenance review.")</f>
        <v>Operational performance degradation and need for maintenance review.</v>
      </c>
      <c r="R706" s="73">
        <f>IFERROR(INDEX(Table13[Base Severity],MATCH(C706,Table13[Equipment Class],0)),6)</f>
        <v>7</v>
      </c>
      <c r="S706" s="73">
        <f>IFERROR(INDEX(Table2[Severity],MATCH(O706,Table2[Keyword],0)),0)</f>
        <v>0</v>
      </c>
      <c r="T706" s="73">
        <f>IFERROR(LOOKUP(N706,Table6[Minutes],Table6[Severity]),0)</f>
        <v>4</v>
      </c>
      <c r="U706" s="73">
        <f>MAX(ROUNDUP(AVERAGE(R706,T706),0),Unique_Data[[#This Row],[Keyword Severity]])</f>
        <v>6</v>
      </c>
      <c r="V706" s="73">
        <f>IFERROR(INDEX(Table5[Detectability],MATCH(O706,Table5[Keyword],0)),IFERROR(INDEX(Table13[Default Detectability],MATCH(C706,Table13[Equipment Class],0)),6))</f>
        <v>6</v>
      </c>
      <c r="W706" s="73">
        <f t="shared" ref="W706:W769" si="44">COUNTIFS($B:$B,B706,$P:$P,P706)</f>
        <v>3</v>
      </c>
      <c r="X706" s="75">
        <f t="shared" ref="X706:X769" si="45">U706*V706*W706</f>
        <v>108</v>
      </c>
      <c r="Y706" s="74" t="str">
        <f>IFERROR(INDEX(Table10[Recommended Action],MATCH(O706,Table10[Keyword],0)),"Review failure &amp; perform RCA")</f>
        <v>Review failure &amp; perform RCA</v>
      </c>
      <c r="AA706" s="31" t="s">
        <v>14806</v>
      </c>
      <c r="AB706" s="31" t="s">
        <v>14807</v>
      </c>
      <c r="AC706" s="73" t="str">
        <f t="shared" ref="AC706:AC769" si="46">_xlfn.IFS(X706&gt;=300,"Critical",X706&gt;=200,"High", X706&gt;=100,"Medium", TRUE,"Low")</f>
        <v>Medium</v>
      </c>
      <c r="AD706" s="76"/>
      <c r="AE706" s="75">
        <f>Unique_Data[[#This Row],[Severity (S)]]</f>
        <v>6</v>
      </c>
      <c r="AF706" s="75" cm="1">
        <f t="array" ref="AF70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706" s="75" cm="1">
        <f t="array" ref="AG70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706" s="75">
        <f t="shared" ref="AH706:AH769" si="47">AE706*AF706*AG706</f>
        <v>108</v>
      </c>
      <c r="AI706" s="77" t="str" cm="1">
        <f t="array" aca="1" ref="AI706" ca="1">_xlfn.IFS(ISBLANK(Unique_Data[[#This Row],[Updated Action]]),"Open",NOT(ISBLANK(Unique_Data[[#This Row],[Updated Action]])),"Finished",AND(NOT(ISBLANK(Unique_Data[[#This Row],[Updated Action]])),Unique_Data[[#This Row],[Due date]]&gt;=TODAY()),"In Progress",Unique_Data[[#This Row],[Due date]]&lt;TODAY(),"Overdue")</f>
        <v>Finished</v>
      </c>
      <c r="AJ706" s="33"/>
    </row>
    <row r="707" spans="1:36">
      <c r="A707" s="11">
        <v>1200000387</v>
      </c>
      <c r="B707" s="11" t="s">
        <v>18</v>
      </c>
      <c r="C707" s="11" t="s">
        <v>12</v>
      </c>
      <c r="D707" s="12">
        <v>46264</v>
      </c>
      <c r="E707" s="11" t="s">
        <v>69</v>
      </c>
      <c r="F707"/>
      <c r="G707"/>
      <c r="H707" s="35" t="s">
        <v>537</v>
      </c>
      <c r="I707" s="71">
        <v>46264.1016087963</v>
      </c>
      <c r="J707" s="71">
        <v>46264.108900462961</v>
      </c>
      <c r="K707" s="11">
        <v>0.18</v>
      </c>
      <c r="L707" s="72">
        <v>46235</v>
      </c>
      <c r="M707" s="73">
        <f>_xlfn.ISOWEEKNUM(Unique_Data[[#This Row],[Created On]])</f>
        <v>35</v>
      </c>
      <c r="N707" s="73">
        <f>60*Unique_Data[[#This Row],[Downtime (hr.)]]</f>
        <v>10.799999999999999</v>
      </c>
      <c r="O707" s="73" t="str" cm="1">
        <f t="array" ref="O707">_xlfn.LET(
    _xlpm.text, LOWER(H707),
    _xlpm.keywords, Table2[Keyword],
    _xlpm.score,
        _xlfn.BYROW(_xlpm.keywords,
            _xlfn.LAMBDA(_xlpm.k,
                SUM(--ISNUMBER(SEARCH(_xlfn.TEXTSPLIT(LOWER(_xlpm.k)," "), _xlpm.text)))
            )
        ),
    _xlpm.bestMatch, _xlfn.XMATCH(MAX(_xlpm.score), _xlpm.score),
    IF(MAX(_xlpm.score)=0, "Other", INDEX(_xlpm.keywords, _xlpm.bestMatch))
)</f>
        <v>Spreader</v>
      </c>
      <c r="P707" s="73" t="str">
        <f>IFERROR(INDEX(Table11[Failure Mode],MATCH(O707,Table11[Keyword],0)),"General Failure Mode")</f>
        <v>Spreader System Fault</v>
      </c>
      <c r="Q707" s="74" t="str">
        <f>IFERROR(INDEX(Table12[Failure Effect],MATCH(P707,Table12[Failure Mode],0)),"Operational performance degradation and need for maintenance review.")</f>
        <v>Inability to lock/unlock or position spreader correctly, creating handling disruption and safety exposure.</v>
      </c>
      <c r="R707" s="73">
        <f>IFERROR(INDEX(Table13[Base Severity],MATCH(C707,Table13[Equipment Class],0)),6)</f>
        <v>9</v>
      </c>
      <c r="S707" s="73">
        <f>IFERROR(INDEX(Table2[Severity],MATCH(O707,Table2[Keyword],0)),0)</f>
        <v>6</v>
      </c>
      <c r="T707" s="73">
        <f>IFERROR(LOOKUP(N707,Table6[Minutes],Table6[Severity]),0)</f>
        <v>4</v>
      </c>
      <c r="U707" s="73">
        <f>MAX(ROUNDUP(AVERAGE(R707,T707),0),Unique_Data[[#This Row],[Keyword Severity]])</f>
        <v>7</v>
      </c>
      <c r="V707" s="73">
        <f>IFERROR(INDEX(Table5[Detectability],MATCH(O707,Table5[Keyword],0)),IFERROR(INDEX(Table13[Default Detectability],MATCH(C707,Table13[Equipment Class],0)),6))</f>
        <v>2</v>
      </c>
      <c r="W707" s="73">
        <f t="shared" si="44"/>
        <v>2</v>
      </c>
      <c r="X707" s="75">
        <f t="shared" si="45"/>
        <v>28</v>
      </c>
      <c r="Y707" s="74" t="str">
        <f>IFERROR(INDEX(Table10[Recommended Action],MATCH(O707,Table10[Keyword],0)),"Review failure &amp; perform RCA")</f>
        <v>Inspect twistlocks, hydraulics and sensors; recalibrate spreader controller.</v>
      </c>
      <c r="AA707" s="31" t="s">
        <v>14800</v>
      </c>
      <c r="AB707" s="31" t="s">
        <v>14801</v>
      </c>
      <c r="AC707" s="73" t="str">
        <f t="shared" si="46"/>
        <v>Low</v>
      </c>
      <c r="AD707" s="76">
        <v>46264</v>
      </c>
      <c r="AE707" s="75">
        <f>Unique_Data[[#This Row],[Severity (S)]]</f>
        <v>7</v>
      </c>
      <c r="AF707" s="75" cm="1">
        <f t="array" ref="AF70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07" s="75" cm="1">
        <f t="array" ref="AG70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07" s="75">
        <f t="shared" si="47"/>
        <v>28</v>
      </c>
      <c r="AI707" s="77" t="str" cm="1">
        <f t="array" aca="1" ref="AI707" ca="1">_xlfn.IFS(ISBLANK(Unique_Data[[#This Row],[Updated Action]]),"Open",NOT(ISBLANK(Unique_Data[[#This Row],[Updated Action]])),"Finished",AND(NOT(ISBLANK(Unique_Data[[#This Row],[Updated Action]])),Unique_Data[[#This Row],[Due date]]&gt;=TODAY()),"In Progress",Unique_Data[[#This Row],[Due date]]&lt;TODAY(),"Overdue")</f>
        <v>Finished</v>
      </c>
      <c r="AJ707" s="33"/>
    </row>
    <row r="708" spans="1:36">
      <c r="A708" s="11">
        <v>1300000452</v>
      </c>
      <c r="B708" s="11" t="s">
        <v>56</v>
      </c>
      <c r="C708" s="11" t="s">
        <v>12</v>
      </c>
      <c r="D708" s="12">
        <v>46264</v>
      </c>
      <c r="E708" s="11" t="s">
        <v>13</v>
      </c>
      <c r="F708"/>
      <c r="G708"/>
      <c r="H708" s="35" t="s">
        <v>561</v>
      </c>
      <c r="I708" s="71">
        <v>46264.066643518519</v>
      </c>
      <c r="J708" s="71">
        <v>46264.070462962962</v>
      </c>
      <c r="K708" s="11">
        <v>0.09</v>
      </c>
      <c r="L708" s="72">
        <v>46235</v>
      </c>
      <c r="M708" s="73">
        <f>_xlfn.ISOWEEKNUM(Unique_Data[[#This Row],[Created On]])</f>
        <v>35</v>
      </c>
      <c r="N708" s="73">
        <f>60*Unique_Data[[#This Row],[Downtime (hr.)]]</f>
        <v>5.3999999999999995</v>
      </c>
      <c r="O708" s="73" t="str" cm="1">
        <f t="array" ref="O708">_xlfn.LET(
    _xlpm.text, LOWER(H708),
    _xlpm.keywords, Table2[Keyword],
    _xlpm.score,
        _xlfn.BYROW(_xlpm.keywords,
            _xlfn.LAMBDA(_xlpm.k,
                SUM(--ISNUMBER(SEARCH(_xlfn.TEXTSPLIT(LOWER(_xlpm.k)," "), _xlpm.text)))
            )
        ),
    _xlpm.bestMatch, _xlfn.XMATCH(MAX(_xlpm.score), _xlpm.score),
    IF(MAX(_xlpm.score)=0, "Other", INDEX(_xlpm.keywords, _xlpm.bestMatch))
)</f>
        <v>No Control</v>
      </c>
      <c r="P708" s="73" t="str">
        <f>IFERROR(INDEX(Table11[Failure Mode],MATCH(O708,Table11[Keyword],0)),"General Failure Mode")</f>
        <v>Control System Unavailable</v>
      </c>
      <c r="Q708" s="74" t="str">
        <f>IFERROR(INDEX(Table12[Failure Effect],MATCH(P708,Table12[Failure Mode],0)),"Operational performance degradation and need for maintenance review.")</f>
        <v>Loss of command response, unsafe operating condition, and immediate operational downtime.</v>
      </c>
      <c r="R708" s="73">
        <f>IFERROR(INDEX(Table13[Base Severity],MATCH(C708,Table13[Equipment Class],0)),6)</f>
        <v>9</v>
      </c>
      <c r="S708" s="73">
        <f>IFERROR(INDEX(Table2[Severity],MATCH(O708,Table2[Keyword],0)),0)</f>
        <v>6</v>
      </c>
      <c r="T708" s="73">
        <f>IFERROR(LOOKUP(N708,Table6[Minutes],Table6[Severity]),0)</f>
        <v>3</v>
      </c>
      <c r="U708" s="73">
        <f>MAX(ROUNDUP(AVERAGE(R708,T708),0),Unique_Data[[#This Row],[Keyword Severity]])</f>
        <v>6</v>
      </c>
      <c r="V708" s="73">
        <f>IFERROR(INDEX(Table5[Detectability],MATCH(O708,Table5[Keyword],0)),IFERROR(INDEX(Table13[Default Detectability],MATCH(C708,Table13[Equipment Class],0)),6))</f>
        <v>2</v>
      </c>
      <c r="W708" s="73">
        <f t="shared" si="44"/>
        <v>8</v>
      </c>
      <c r="X708" s="75">
        <f t="shared" si="45"/>
        <v>96</v>
      </c>
      <c r="Y708" s="74" t="str">
        <f>IFERROR(INDEX(Table10[Recommended Action],MATCH(O708,Table10[Keyword],0)),"Review failure &amp; perform RCA")</f>
        <v>Check control PLC, HMI comms, E-stop circuits; reload software if needed.</v>
      </c>
      <c r="AA708" s="31" t="s">
        <v>14733</v>
      </c>
      <c r="AB708" s="31" t="s">
        <v>14389</v>
      </c>
      <c r="AC708" s="73" t="str">
        <f t="shared" si="46"/>
        <v>Low</v>
      </c>
      <c r="AD708" s="76">
        <v>46264</v>
      </c>
      <c r="AE708" s="75">
        <f>Unique_Data[[#This Row],[Severity (S)]]</f>
        <v>6</v>
      </c>
      <c r="AF708" s="75" cm="1">
        <f t="array" ref="AF70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08" s="75" cm="1">
        <f t="array" ref="AG70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08" s="75">
        <f t="shared" si="47"/>
        <v>96</v>
      </c>
      <c r="AI708" s="77" t="str" cm="1">
        <f t="array" aca="1" ref="AI708" ca="1">_xlfn.IFS(ISBLANK(Unique_Data[[#This Row],[Updated Action]]),"Open",NOT(ISBLANK(Unique_Data[[#This Row],[Updated Action]])),"Finished",AND(NOT(ISBLANK(Unique_Data[[#This Row],[Updated Action]])),Unique_Data[[#This Row],[Due date]]&gt;=TODAY()),"In Progress",Unique_Data[[#This Row],[Due date]]&lt;TODAY(),"Overdue")</f>
        <v>Finished</v>
      </c>
      <c r="AJ708" s="33"/>
    </row>
    <row r="709" spans="1:36">
      <c r="A709" s="11">
        <v>1300000453</v>
      </c>
      <c r="B709" s="11" t="s">
        <v>56</v>
      </c>
      <c r="C709" s="11" t="s">
        <v>12</v>
      </c>
      <c r="D709" s="12">
        <v>46264</v>
      </c>
      <c r="E709" s="11" t="s">
        <v>13</v>
      </c>
      <c r="F709"/>
      <c r="G709"/>
      <c r="H709" s="35" t="s">
        <v>562</v>
      </c>
      <c r="I709" s="71">
        <v>46264.133796296293</v>
      </c>
      <c r="J709" s="71">
        <v>46264.155231481483</v>
      </c>
      <c r="K709" s="11">
        <v>0.51</v>
      </c>
      <c r="L709" s="72">
        <v>46235</v>
      </c>
      <c r="M709" s="73">
        <f>_xlfn.ISOWEEKNUM(Unique_Data[[#This Row],[Created On]])</f>
        <v>35</v>
      </c>
      <c r="N709" s="73">
        <f>60*Unique_Data[[#This Row],[Downtime (hr.)]]</f>
        <v>30.6</v>
      </c>
      <c r="O709" s="73" t="str" cm="1">
        <f t="array" ref="O709">_xlfn.LET(
    _xlpm.text, LOWER(H709),
    _xlpm.keywords, Table2[Keyword],
    _xlpm.score,
        _xlfn.BYROW(_xlpm.keywords,
            _xlfn.LAMBDA(_xlpm.k,
                SUM(--ISNUMBER(SEARCH(_xlfn.TEXTSPLIT(LOWER(_xlpm.k)," "), _xlpm.text)))
            )
        ),
    _xlpm.bestMatch, _xlfn.XMATCH(MAX(_xlpm.score), _xlpm.score),
    IF(MAX(_xlpm.score)=0, "Other", INDEX(_xlpm.keywords, _xlpm.bestMatch))
)</f>
        <v>Gate</v>
      </c>
      <c r="P709" s="73" t="str">
        <f>IFERROR(INDEX(Table11[Failure Mode],MATCH(O709,Table11[Keyword],0)),"General Failure Mode")</f>
        <v>Gate / Interlock Fault</v>
      </c>
      <c r="Q709" s="74" t="str">
        <f>IFERROR(INDEX(Table12[Failure Effect],MATCH(P709,Table12[Failure Mode],0)),"Operational performance degradation and need for maintenance review.")</f>
        <v>Access or permissive condition not met, causing motion inhibition and operational delay.</v>
      </c>
      <c r="R709" s="73">
        <f>IFERROR(INDEX(Table13[Base Severity],MATCH(C709,Table13[Equipment Class],0)),6)</f>
        <v>9</v>
      </c>
      <c r="S709" s="73">
        <f>IFERROR(INDEX(Table2[Severity],MATCH(O709,Table2[Keyword],0)),0)</f>
        <v>3</v>
      </c>
      <c r="T709" s="73">
        <f>IFERROR(LOOKUP(N709,Table6[Minutes],Table6[Severity]),0)</f>
        <v>5</v>
      </c>
      <c r="U709" s="73">
        <f>MAX(ROUNDUP(AVERAGE(R709,T709),0),Unique_Data[[#This Row],[Keyword Severity]])</f>
        <v>7</v>
      </c>
      <c r="V709" s="73">
        <f>IFERROR(INDEX(Table5[Detectability],MATCH(O709,Table5[Keyword],0)),IFERROR(INDEX(Table13[Default Detectability],MATCH(C709,Table13[Equipment Class],0)),6))</f>
        <v>4</v>
      </c>
      <c r="W709" s="73">
        <f t="shared" si="44"/>
        <v>1</v>
      </c>
      <c r="X709" s="75">
        <f t="shared" si="45"/>
        <v>28</v>
      </c>
      <c r="Y709" s="74" t="str">
        <f>IFERROR(INDEX(Table10[Recommended Action],MATCH(O709,Table10[Keyword],0)),"Review failure &amp; perform RCA")</f>
        <v>Service access/limit switches; lubricate and test interlocks.</v>
      </c>
      <c r="AA709" s="31" t="s">
        <v>14808</v>
      </c>
      <c r="AB709" s="31" t="s">
        <v>14809</v>
      </c>
      <c r="AC709" s="73" t="str">
        <f t="shared" si="46"/>
        <v>Low</v>
      </c>
      <c r="AD709" s="76">
        <v>46264</v>
      </c>
      <c r="AE709" s="75">
        <f>Unique_Data[[#This Row],[Severity (S)]]</f>
        <v>7</v>
      </c>
      <c r="AF709" s="75" cm="1">
        <f t="array" ref="AF70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09" s="75" cm="1">
        <f t="array" ref="AG70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09" s="75">
        <f t="shared" si="47"/>
        <v>14</v>
      </c>
      <c r="AI709" s="77" t="str" cm="1">
        <f t="array" aca="1" ref="AI709" ca="1">_xlfn.IFS(ISBLANK(Unique_Data[[#This Row],[Updated Action]]),"Open",NOT(ISBLANK(Unique_Data[[#This Row],[Updated Action]])),"Finished",AND(NOT(ISBLANK(Unique_Data[[#This Row],[Updated Action]])),Unique_Data[[#This Row],[Due date]]&gt;=TODAY()),"In Progress",Unique_Data[[#This Row],[Due date]]&lt;TODAY(),"Overdue")</f>
        <v>Finished</v>
      </c>
      <c r="AJ709" s="33"/>
    </row>
    <row r="710" spans="1:36">
      <c r="A710" s="11">
        <v>1300000454</v>
      </c>
      <c r="B710" s="11" t="s">
        <v>97</v>
      </c>
      <c r="C710" s="11" t="s">
        <v>16</v>
      </c>
      <c r="D710" s="12">
        <v>46264</v>
      </c>
      <c r="E710" s="11" t="s">
        <v>13</v>
      </c>
      <c r="F710"/>
      <c r="G710"/>
      <c r="H710" s="35" t="s">
        <v>563</v>
      </c>
      <c r="I710" s="71">
        <v>46264.197881944441</v>
      </c>
      <c r="J710" s="71">
        <v>46264.215092592596</v>
      </c>
      <c r="K710" s="11">
        <v>0.41</v>
      </c>
      <c r="L710" s="72">
        <v>46235</v>
      </c>
      <c r="M710" s="73">
        <f>_xlfn.ISOWEEKNUM(Unique_Data[[#This Row],[Created On]])</f>
        <v>35</v>
      </c>
      <c r="N710" s="73">
        <f>60*Unique_Data[[#This Row],[Downtime (hr.)]]</f>
        <v>24.599999999999998</v>
      </c>
      <c r="O710" s="73" t="str" cm="1">
        <f t="array" ref="O710">_xlfn.LET(
    _xlpm.text, LOWER(H710),
    _xlpm.keywords, Table2[Keyword],
    _xlpm.score,
        _xlfn.BYROW(_xlpm.keywords,
            _xlfn.LAMBDA(_xlpm.k,
                SUM(--ISNUMBER(SEARCH(_xlfn.TEXTSPLIT(LOWER(_xlpm.k)," "), _xlpm.text)))
            )
        ),
    _xlpm.bestMatch, _xlfn.XMATCH(MAX(_xlpm.score), _xlpm.score),
    IF(MAX(_xlpm.score)=0, "Other", INDEX(_xlpm.keywords, _xlpm.bestMatch))
)</f>
        <v>Slack</v>
      </c>
      <c r="P710" s="73" t="str">
        <f>IFERROR(INDEX(Table11[Failure Mode],MATCH(O710,Table11[Keyword],0)),"General Failure Mode")</f>
        <v>Slack / Tension Loss in System</v>
      </c>
      <c r="Q710" s="74" t="str">
        <f>IFERROR(INDEX(Table12[Failure Effect],MATCH(P710,Table12[Failure Mode],0)),"Operational performance degradation and need for maintenance review.")</f>
        <v>Operational performance degradation and need for maintenance review.</v>
      </c>
      <c r="R710" s="73">
        <f>IFERROR(INDEX(Table13[Base Severity],MATCH(C710,Table13[Equipment Class],0)),6)</f>
        <v>8</v>
      </c>
      <c r="S710" s="73">
        <f>IFERROR(INDEX(Table2[Severity],MATCH(O710,Table2[Keyword],0)),0)</f>
        <v>5</v>
      </c>
      <c r="T710" s="73">
        <f>IFERROR(LOOKUP(N710,Table6[Minutes],Table6[Severity]),0)</f>
        <v>4</v>
      </c>
      <c r="U710" s="73">
        <f>MAX(ROUNDUP(AVERAGE(R710,T710),0),Unique_Data[[#This Row],[Keyword Severity]])</f>
        <v>6</v>
      </c>
      <c r="V710" s="73">
        <f>IFERROR(INDEX(Table5[Detectability],MATCH(O710,Table5[Keyword],0)),IFERROR(INDEX(Table13[Default Detectability],MATCH(C710,Table13[Equipment Class],0)),6))</f>
        <v>3</v>
      </c>
      <c r="W710" s="73">
        <f t="shared" si="44"/>
        <v>1</v>
      </c>
      <c r="X710" s="75">
        <f t="shared" si="45"/>
        <v>18</v>
      </c>
      <c r="Y710" s="74" t="str">
        <f>IFERROR(INDEX(Table10[Recommended Action],MATCH(O710,Table10[Keyword],0)),"Review failure &amp; perform RCA")</f>
        <v>Check tensioning system, ropes/chains, and drums; adjust tension; inspect for wear and correct alignment.</v>
      </c>
      <c r="AA710" s="31" t="s">
        <v>14770</v>
      </c>
      <c r="AB710" s="31" t="s">
        <v>14771</v>
      </c>
      <c r="AC710" s="73" t="str">
        <f t="shared" si="46"/>
        <v>Low</v>
      </c>
      <c r="AD710" s="76"/>
      <c r="AE710" s="75">
        <f>Unique_Data[[#This Row],[Severity (S)]]</f>
        <v>6</v>
      </c>
      <c r="AF710" s="75" cm="1">
        <f t="array" ref="AF7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10" s="75" cm="1">
        <f t="array" ref="AG7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10" s="75">
        <f t="shared" si="47"/>
        <v>6</v>
      </c>
      <c r="AI710" s="77" t="str" cm="1">
        <f t="array" aca="1" ref="AI710" ca="1">_xlfn.IFS(ISBLANK(Unique_Data[[#This Row],[Updated Action]]),"Open",NOT(ISBLANK(Unique_Data[[#This Row],[Updated Action]])),"Finished",AND(NOT(ISBLANK(Unique_Data[[#This Row],[Updated Action]])),Unique_Data[[#This Row],[Due date]]&gt;=TODAY()),"In Progress",Unique_Data[[#This Row],[Due date]]&lt;TODAY(),"Overdue")</f>
        <v>Finished</v>
      </c>
      <c r="AJ710" s="33"/>
    </row>
    <row r="711" spans="1:36">
      <c r="A711" s="11">
        <v>1200000388</v>
      </c>
      <c r="B711" s="11" t="s">
        <v>40</v>
      </c>
      <c r="C711" s="11" t="s">
        <v>16</v>
      </c>
      <c r="D711" s="12">
        <v>46264</v>
      </c>
      <c r="E711" s="11" t="s">
        <v>69</v>
      </c>
      <c r="F711"/>
      <c r="G711"/>
      <c r="H711" s="35" t="s">
        <v>463</v>
      </c>
      <c r="I711" s="71">
        <v>46264.14576388889</v>
      </c>
      <c r="J711" s="71">
        <v>46264.153009259258</v>
      </c>
      <c r="K711" s="11">
        <v>0.17</v>
      </c>
      <c r="L711" s="72">
        <v>46235</v>
      </c>
      <c r="M711" s="73">
        <f>_xlfn.ISOWEEKNUM(Unique_Data[[#This Row],[Created On]])</f>
        <v>35</v>
      </c>
      <c r="N711" s="73">
        <f>60*Unique_Data[[#This Row],[Downtime (hr.)]]</f>
        <v>10.200000000000001</v>
      </c>
      <c r="O711" s="73" t="str" cm="1">
        <f t="array" ref="O711">_xlfn.LET(
    _xlpm.text, LOWER(H711),
    _xlpm.keywords, Table2[Keyword],
    _xlpm.score,
        _xlfn.BYROW(_xlpm.keywords,
            _xlfn.LAMBDA(_xlpm.k,
                SUM(--ISNUMBER(SEARCH(_xlfn.TEXTSPLIT(LOWER(_xlpm.k)," "), _xlpm.text)))
            )
        ),
    _xlpm.bestMatch, _xlfn.XMATCH(MAX(_xlpm.score), _xlpm.score),
    IF(MAX(_xlpm.score)=0, "Other", INDEX(_xlpm.keywords, _xlpm.bestMatch))
)</f>
        <v>No Gantry</v>
      </c>
      <c r="P711" s="73" t="str">
        <f>IFERROR(INDEX(Table11[Failure Mode],MATCH(O711,Table11[Keyword],0)),"General Failure Mode")</f>
        <v>Gantry Motion Failure</v>
      </c>
      <c r="Q711" s="74" t="str">
        <f>IFERROR(INDEX(Table12[Failure Effect],MATCH(P711,Table12[Failure Mode],0)),"Operational performance degradation and need for maintenance review.")</f>
        <v>Equipment cannot travel to position, causing job delay, queue buildup, and lower productivity.</v>
      </c>
      <c r="R711" s="73">
        <f>IFERROR(INDEX(Table13[Base Severity],MATCH(C711,Table13[Equipment Class],0)),6)</f>
        <v>8</v>
      </c>
      <c r="S711" s="73">
        <f>IFERROR(INDEX(Table2[Severity],MATCH(O711,Table2[Keyword],0)),0)</f>
        <v>6</v>
      </c>
      <c r="T711" s="73">
        <f>IFERROR(LOOKUP(N711,Table6[Minutes],Table6[Severity]),0)</f>
        <v>4</v>
      </c>
      <c r="U711" s="73">
        <f>MAX(ROUNDUP(AVERAGE(R711,T711),0),Unique_Data[[#This Row],[Keyword Severity]])</f>
        <v>6</v>
      </c>
      <c r="V711" s="73">
        <f>IFERROR(INDEX(Table5[Detectability],MATCH(O711,Table5[Keyword],0)),IFERROR(INDEX(Table13[Default Detectability],MATCH(C711,Table13[Equipment Class],0)),6))</f>
        <v>3</v>
      </c>
      <c r="W711" s="73">
        <f t="shared" si="44"/>
        <v>9</v>
      </c>
      <c r="X711" s="75">
        <f t="shared" si="45"/>
        <v>162</v>
      </c>
      <c r="Y711" s="74" t="str">
        <f>IFERROR(INDEX(Table10[Recommended Action],MATCH(O711,Table10[Keyword],0)),"Review failure &amp; perform RCA")</f>
        <v>Inspect busbar/limit switches, travel drives and interlocks; test inverter and alignment.</v>
      </c>
      <c r="AC711" s="73" t="str">
        <f t="shared" si="46"/>
        <v>Medium</v>
      </c>
      <c r="AD711" s="76"/>
      <c r="AE711" s="75">
        <f>Unique_Data[[#This Row],[Severity (S)]]</f>
        <v>6</v>
      </c>
      <c r="AF711" s="75" cm="1">
        <f t="array" ref="AF7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11" s="75" cm="1">
        <f t="array" ref="AG7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711" s="75">
        <f t="shared" si="47"/>
        <v>162</v>
      </c>
      <c r="AI711" s="77" t="str" cm="1">
        <f t="array" aca="1" ref="AI711" ca="1">_xlfn.IFS(ISBLANK(Unique_Data[[#This Row],[Updated Action]]),"Open",NOT(ISBLANK(Unique_Data[[#This Row],[Updated Action]])),"Finished",AND(NOT(ISBLANK(Unique_Data[[#This Row],[Updated Action]])),Unique_Data[[#This Row],[Due date]]&gt;=TODAY()),"In Progress",Unique_Data[[#This Row],[Due date]]&lt;TODAY(),"Overdue")</f>
        <v>Open</v>
      </c>
      <c r="AJ711" s="33"/>
    </row>
    <row r="712" spans="1:36">
      <c r="A712" s="11">
        <v>1300000455</v>
      </c>
      <c r="B712" s="11" t="s">
        <v>90</v>
      </c>
      <c r="C712" s="11" t="s">
        <v>16</v>
      </c>
      <c r="D712" s="12">
        <v>46266</v>
      </c>
      <c r="E712" s="11" t="s">
        <v>13</v>
      </c>
      <c r="F712"/>
      <c r="G712"/>
      <c r="H712" s="35" t="s">
        <v>514</v>
      </c>
      <c r="I712" s="71">
        <v>46265.434027777781</v>
      </c>
      <c r="J712" s="71">
        <v>46265.442361111112</v>
      </c>
      <c r="K712" s="11">
        <v>0.2</v>
      </c>
      <c r="L712" s="72">
        <v>46266</v>
      </c>
      <c r="M712" s="73">
        <f>_xlfn.ISOWEEKNUM(Unique_Data[[#This Row],[Created On]])</f>
        <v>36</v>
      </c>
      <c r="N712" s="73">
        <f>60*Unique_Data[[#This Row],[Downtime (hr.)]]</f>
        <v>12</v>
      </c>
      <c r="O712" s="73" t="str" cm="1">
        <f t="array" ref="O712">_xlfn.LET(
    _xlpm.text, LOWER(H712),
    _xlpm.keywords, Table2[Keyword],
    _xlpm.score,
        _xlfn.BYROW(_xlpm.keywords,
            _xlfn.LAMBDA(_xlpm.k,
                SUM(--ISNUMBER(SEARCH(_xlfn.TEXTSPLIT(LOWER(_xlpm.k)," "), _xlpm.text)))
            )
        ),
    _xlpm.bestMatch, _xlfn.XMATCH(MAX(_xlpm.score), _xlpm.score),
    IF(MAX(_xlpm.score)=0, "Other", INDEX(_xlpm.keywords, _xlpm.bestMatch))
)</f>
        <v>Engine Power</v>
      </c>
      <c r="P712" s="73" t="str">
        <f>IFERROR(INDEX(Table11[Failure Mode],MATCH(O712,Table11[Keyword],0)),"General Failure Mode")</f>
        <v>Engine Power Loss</v>
      </c>
      <c r="Q712" s="74" t="str">
        <f>IFERROR(INDEX(Table12[Failure Effect],MATCH(P712,Table12[Failure Mode],0)),"Operational performance degradation and need for maintenance review.")</f>
        <v>Reduced machine performance, slow operation, and risk of complete shutdown under load.</v>
      </c>
      <c r="R712" s="73">
        <f>IFERROR(INDEX(Table13[Base Severity],MATCH(C712,Table13[Equipment Class],0)),6)</f>
        <v>8</v>
      </c>
      <c r="S712" s="73">
        <f>IFERROR(INDEX(Table2[Severity],MATCH(O712,Table2[Keyword],0)),0)</f>
        <v>6</v>
      </c>
      <c r="T712" s="73">
        <f>IFERROR(LOOKUP(N712,Table6[Minutes],Table6[Severity]),0)</f>
        <v>4</v>
      </c>
      <c r="U712" s="73">
        <f>MAX(ROUNDUP(AVERAGE(R712,T712),0),Unique_Data[[#This Row],[Keyword Severity]])</f>
        <v>6</v>
      </c>
      <c r="V712" s="73">
        <f>IFERROR(INDEX(Table5[Detectability],MATCH(O712,Table5[Keyword],0)),IFERROR(INDEX(Table13[Default Detectability],MATCH(C712,Table13[Equipment Class],0)),6))</f>
        <v>4</v>
      </c>
      <c r="W712" s="73">
        <f t="shared" si="44"/>
        <v>1</v>
      </c>
      <c r="X712" s="75">
        <f t="shared" si="45"/>
        <v>24</v>
      </c>
      <c r="Y712" s="74" t="str">
        <f>IFERROR(INDEX(Table10[Recommended Action],MATCH(O712,Table10[Keyword],0)),"Review failure &amp; perform RCA")</f>
        <v>Download engine ECU faults; inspect fuel/air filters; test turbo and injectors.</v>
      </c>
      <c r="AC712" s="73" t="str">
        <f t="shared" si="46"/>
        <v>Low</v>
      </c>
      <c r="AD712" s="76"/>
      <c r="AE712" s="75">
        <f>Unique_Data[[#This Row],[Severity (S)]]</f>
        <v>6</v>
      </c>
      <c r="AF712" s="75" cm="1">
        <f t="array" ref="AF7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712" s="75" cm="1">
        <f t="array" ref="AG7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12" s="75">
        <f t="shared" si="47"/>
        <v>24</v>
      </c>
      <c r="AI712" s="77" t="str" cm="1">
        <f t="array" aca="1" ref="AI712" ca="1">_xlfn.IFS(ISBLANK(Unique_Data[[#This Row],[Updated Action]]),"Open",NOT(ISBLANK(Unique_Data[[#This Row],[Updated Action]])),"Finished",AND(NOT(ISBLANK(Unique_Data[[#This Row],[Updated Action]])),Unique_Data[[#This Row],[Due date]]&gt;=TODAY()),"In Progress",Unique_Data[[#This Row],[Due date]]&lt;TODAY(),"Overdue")</f>
        <v>Open</v>
      </c>
      <c r="AJ712" s="33"/>
    </row>
    <row r="713" spans="1:36">
      <c r="A713" s="11">
        <v>1300000456</v>
      </c>
      <c r="B713" s="11" t="s">
        <v>11</v>
      </c>
      <c r="C713" s="11" t="s">
        <v>12</v>
      </c>
      <c r="D713" s="12">
        <v>46266</v>
      </c>
      <c r="E713" s="11" t="s">
        <v>13</v>
      </c>
      <c r="F713"/>
      <c r="G713"/>
      <c r="H713" s="35" t="s">
        <v>435</v>
      </c>
      <c r="I713" s="71">
        <v>46266.019444444442</v>
      </c>
      <c r="J713" s="71">
        <v>46266.025694444441</v>
      </c>
      <c r="K713" s="11">
        <v>0.15</v>
      </c>
      <c r="L713" s="72">
        <v>46266</v>
      </c>
      <c r="M713" s="73">
        <f>_xlfn.ISOWEEKNUM(Unique_Data[[#This Row],[Created On]])</f>
        <v>36</v>
      </c>
      <c r="N713" s="73">
        <f>60*Unique_Data[[#This Row],[Downtime (hr.)]]</f>
        <v>9</v>
      </c>
      <c r="O713" s="73" t="str" cm="1">
        <f t="array" ref="O713">_xlfn.LET(
    _xlpm.text, LOWER(H713),
    _xlpm.keywords, Table2[Keyword],
    _xlpm.score,
        _xlfn.BYROW(_xlpm.keywords,
            _xlfn.LAMBDA(_xlpm.k,
                SUM(--ISNUMBER(SEARCH(_xlfn.TEXTSPLIT(LOWER(_xlpm.k)," "), _xlpm.text)))
            )
        ),
    _xlpm.bestMatch, _xlfn.XMATCH(MAX(_xlpm.score), _xlpm.score),
    IF(MAX(_xlpm.score)=0, "Other", INDEX(_xlpm.keywords, _xlpm.bestMatch))
)</f>
        <v>No Trolley</v>
      </c>
      <c r="P713" s="73" t="str">
        <f>IFERROR(INDEX(Table11[Failure Mode],MATCH(O713,Table11[Keyword],0)),"General Failure Mode")</f>
        <v>Trolley Motion Failure</v>
      </c>
      <c r="Q713" s="74" t="str">
        <f>IFERROR(INDEX(Table12[Failure Effect],MATCH(P713,Table12[Failure Mode],0)),"Operational performance degradation and need for maintenance review.")</f>
        <v>Inability to position spreader correctly, cycle interruption, and handling delay.</v>
      </c>
      <c r="R713" s="73">
        <f>IFERROR(INDEX(Table13[Base Severity],MATCH(C713,Table13[Equipment Class],0)),6)</f>
        <v>9</v>
      </c>
      <c r="S713" s="73">
        <f>IFERROR(INDEX(Table2[Severity],MATCH(O713,Table2[Keyword],0)),0)</f>
        <v>6</v>
      </c>
      <c r="T713" s="73">
        <f>IFERROR(LOOKUP(N713,Table6[Minutes],Table6[Severity]),0)</f>
        <v>3</v>
      </c>
      <c r="U713" s="73">
        <f>MAX(ROUNDUP(AVERAGE(R713,T713),0),Unique_Data[[#This Row],[Keyword Severity]])</f>
        <v>6</v>
      </c>
      <c r="V713" s="73">
        <f>IFERROR(INDEX(Table5[Detectability],MATCH(O713,Table5[Keyword],0)),IFERROR(INDEX(Table13[Default Detectability],MATCH(C713,Table13[Equipment Class],0)),6))</f>
        <v>3</v>
      </c>
      <c r="W713" s="73">
        <f t="shared" si="44"/>
        <v>5</v>
      </c>
      <c r="X713" s="75">
        <f t="shared" si="45"/>
        <v>90</v>
      </c>
      <c r="Y713" s="74" t="str">
        <f>IFERROR(INDEX(Table10[Recommended Action],MATCH(O713,Table10[Keyword],0)),"Review failure &amp; perform RCA")</f>
        <v>Inspect trolley drives, cable reels and limit switches; test trolley inverter.</v>
      </c>
      <c r="AA713" s="31" t="s">
        <v>14810</v>
      </c>
      <c r="AB713" s="31" t="s">
        <v>14811</v>
      </c>
      <c r="AC713" s="73" t="str">
        <f t="shared" si="46"/>
        <v>Low</v>
      </c>
      <c r="AD713" s="76">
        <v>46267</v>
      </c>
      <c r="AE713" s="75">
        <f>Unique_Data[[#This Row],[Severity (S)]]</f>
        <v>6</v>
      </c>
      <c r="AF713" s="75" cm="1">
        <f t="array" ref="AF7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13" s="75" cm="1">
        <f t="array" ref="AG7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13" s="75">
        <f t="shared" si="47"/>
        <v>48</v>
      </c>
      <c r="AI713" s="77" t="str" cm="1">
        <f t="array" aca="1" ref="AI713" ca="1">_xlfn.IFS(ISBLANK(Unique_Data[[#This Row],[Updated Action]]),"Open",NOT(ISBLANK(Unique_Data[[#This Row],[Updated Action]])),"Finished",AND(NOT(ISBLANK(Unique_Data[[#This Row],[Updated Action]])),Unique_Data[[#This Row],[Due date]]&gt;=TODAY()),"In Progress",Unique_Data[[#This Row],[Due date]]&lt;TODAY(),"Overdue")</f>
        <v>Finished</v>
      </c>
      <c r="AJ713" s="33"/>
    </row>
    <row r="714" spans="1:36">
      <c r="A714" s="11">
        <v>1300000457</v>
      </c>
      <c r="B714" s="11" t="s">
        <v>15</v>
      </c>
      <c r="C714" s="11" t="s">
        <v>16</v>
      </c>
      <c r="D714" s="12">
        <v>46266</v>
      </c>
      <c r="E714" s="11" t="s">
        <v>13</v>
      </c>
      <c r="F714"/>
      <c r="G714"/>
      <c r="H714" s="35" t="s">
        <v>217</v>
      </c>
      <c r="I714" s="71">
        <v>46266.051388888889</v>
      </c>
      <c r="J714" s="71">
        <v>46266.066666666666</v>
      </c>
      <c r="K714" s="11">
        <v>0.37</v>
      </c>
      <c r="L714" s="72">
        <v>46266</v>
      </c>
      <c r="M714" s="73">
        <f>_xlfn.ISOWEEKNUM(Unique_Data[[#This Row],[Created On]])</f>
        <v>36</v>
      </c>
      <c r="N714" s="73">
        <f>60*Unique_Data[[#This Row],[Downtime (hr.)]]</f>
        <v>22.2</v>
      </c>
      <c r="O714" s="73" t="str" cm="1">
        <f t="array" ref="O714">_xlfn.LET(
    _xlpm.text, LOWER(H714),
    _xlpm.keywords, Table2[Keyword],
    _xlpm.score,
        _xlfn.BYROW(_xlpm.keywords,
            _xlfn.LAMBDA(_xlpm.k,
                SUM(--ISNUMBER(SEARCH(_xlfn.TEXTSPLIT(LOWER(_xlpm.k)," "), _xlpm.text)))
            )
        ),
    _xlpm.bestMatch, _xlfn.XMATCH(MAX(_xlpm.score), _xlpm.score),
    IF(MAX(_xlpm.score)=0, "Other", INDEX(_xlpm.keywords, _xlpm.bestMatch))
)</f>
        <v>No Hoist</v>
      </c>
      <c r="P714" s="73" t="str">
        <f>IFERROR(INDEX(Table11[Failure Mode],MATCH(O714,Table11[Keyword],0)),"General Failure Mode")</f>
        <v>Hoist Motion Failure</v>
      </c>
      <c r="Q714" s="74" t="str">
        <f>IFERROR(INDEX(Table12[Failure Effect],MATCH(P714,Table12[Failure Mode],0)),"Operational performance degradation and need for maintenance review.")</f>
        <v>Unable to lift/lower load, container handling interruption, and berth or yard productivity loss.</v>
      </c>
      <c r="R714" s="73">
        <f>IFERROR(INDEX(Table13[Base Severity],MATCH(C714,Table13[Equipment Class],0)),6)</f>
        <v>8</v>
      </c>
      <c r="S714" s="73">
        <f>IFERROR(INDEX(Table2[Severity],MATCH(O714,Table2[Keyword],0)),0)</f>
        <v>6</v>
      </c>
      <c r="T714" s="73">
        <f>IFERROR(LOOKUP(N714,Table6[Minutes],Table6[Severity]),0)</f>
        <v>4</v>
      </c>
      <c r="U714" s="73">
        <f>MAX(ROUNDUP(AVERAGE(R714,T714),0),Unique_Data[[#This Row],[Keyword Severity]])</f>
        <v>6</v>
      </c>
      <c r="V714" s="73">
        <f>IFERROR(INDEX(Table5[Detectability],MATCH(O714,Table5[Keyword],0)),IFERROR(INDEX(Table13[Default Detectability],MATCH(C714,Table13[Equipment Class],0)),6))</f>
        <v>3</v>
      </c>
      <c r="W714" s="73">
        <f t="shared" si="44"/>
        <v>8</v>
      </c>
      <c r="X714" s="75">
        <f t="shared" si="45"/>
        <v>144</v>
      </c>
      <c r="Y714" s="74" t="str">
        <f>IFERROR(INDEX(Table10[Recommended Action],MATCH(O714,Table10[Keyword],0)),"Review failure &amp; perform RCA")</f>
        <v>Check hoist brakes, over-travel limit switches, inverter alarms, motor and encoder.</v>
      </c>
      <c r="AC714" s="73" t="str">
        <f t="shared" si="46"/>
        <v>Medium</v>
      </c>
      <c r="AD714" s="76"/>
      <c r="AE714" s="75">
        <f>Unique_Data[[#This Row],[Severity (S)]]</f>
        <v>6</v>
      </c>
      <c r="AF714" s="75" cm="1">
        <f t="array" ref="AF7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14" s="75" cm="1">
        <f t="array" ref="AG7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14" s="75">
        <f t="shared" si="47"/>
        <v>144</v>
      </c>
      <c r="AI714" s="77" t="str" cm="1">
        <f t="array" aca="1" ref="AI714" ca="1">_xlfn.IFS(ISBLANK(Unique_Data[[#This Row],[Updated Action]]),"Open",NOT(ISBLANK(Unique_Data[[#This Row],[Updated Action]])),"Finished",AND(NOT(ISBLANK(Unique_Data[[#This Row],[Updated Action]])),Unique_Data[[#This Row],[Due date]]&gt;=TODAY()),"In Progress",Unique_Data[[#This Row],[Due date]]&lt;TODAY(),"Overdue")</f>
        <v>Open</v>
      </c>
      <c r="AJ714" s="33"/>
    </row>
    <row r="715" spans="1:36">
      <c r="A715" s="11">
        <v>1300000458</v>
      </c>
      <c r="B715" s="11" t="s">
        <v>51</v>
      </c>
      <c r="C715" s="11" t="s">
        <v>16</v>
      </c>
      <c r="D715" s="12">
        <v>46266</v>
      </c>
      <c r="E715" s="11" t="s">
        <v>13</v>
      </c>
      <c r="F715"/>
      <c r="G715"/>
      <c r="H715" s="35" t="s">
        <v>564</v>
      </c>
      <c r="I715" s="71">
        <v>46266.495833333334</v>
      </c>
      <c r="J715" s="71">
        <v>46266.497916666667</v>
      </c>
      <c r="K715" s="11">
        <v>0.05</v>
      </c>
      <c r="L715" s="72">
        <v>46266</v>
      </c>
      <c r="M715" s="73">
        <f>_xlfn.ISOWEEKNUM(Unique_Data[[#This Row],[Created On]])</f>
        <v>36</v>
      </c>
      <c r="N715" s="73">
        <f>60*Unique_Data[[#This Row],[Downtime (hr.)]]</f>
        <v>3</v>
      </c>
      <c r="O715" s="73" t="str" cm="1">
        <f t="array" ref="O715">_xlfn.LET(
    _xlpm.text, LOWER(H715),
    _xlpm.keywords, Table2[Keyword],
    _xlpm.score,
        _xlfn.BYROW(_xlpm.keywords,
            _xlfn.LAMBDA(_xlpm.k,
                SUM(--ISNUMBER(SEARCH(_xlfn.TEXTSPLIT(LOWER(_xlpm.k)," "), _xlpm.text)))
            )
        ),
    _xlpm.bestMatch, _xlfn.XMATCH(MAX(_xlpm.score), _xlpm.score),
    IF(MAX(_xlpm.score)=0, "Other", INDEX(_xlpm.keywords, _xlpm.bestMatch))
)</f>
        <v>Engine Start</v>
      </c>
      <c r="P715" s="73" t="str">
        <f>IFERROR(INDEX(Table11[Failure Mode],MATCH(O715,Table11[Keyword],0)),"General Failure Mode")</f>
        <v>Engine Start Failure</v>
      </c>
      <c r="Q715" s="74" t="str">
        <f>IFERROR(INDEX(Table12[Failure Effect],MATCH(P715,Table12[Failure Mode],0)),"Operational performance degradation and need for maintenance review.")</f>
        <v>Equipment cannot be put into service, causing startup delay and lost operating time.</v>
      </c>
      <c r="R715" s="73">
        <f>IFERROR(INDEX(Table13[Base Severity],MATCH(C715,Table13[Equipment Class],0)),6)</f>
        <v>8</v>
      </c>
      <c r="S715" s="73">
        <f>IFERROR(INDEX(Table2[Severity],MATCH(O715,Table2[Keyword],0)),0)</f>
        <v>6</v>
      </c>
      <c r="T715" s="73">
        <f>IFERROR(LOOKUP(N715,Table6[Minutes],Table6[Severity]),0)</f>
        <v>3</v>
      </c>
      <c r="U715" s="73">
        <f>MAX(ROUNDUP(AVERAGE(R715,T715),0),Unique_Data[[#This Row],[Keyword Severity]])</f>
        <v>6</v>
      </c>
      <c r="V715" s="73">
        <f>IFERROR(INDEX(Table5[Detectability],MATCH(O715,Table5[Keyword],0)),IFERROR(INDEX(Table13[Default Detectability],MATCH(C715,Table13[Equipment Class],0)),6))</f>
        <v>4</v>
      </c>
      <c r="W715" s="73">
        <f t="shared" si="44"/>
        <v>1</v>
      </c>
      <c r="X715" s="75">
        <f t="shared" si="45"/>
        <v>24</v>
      </c>
      <c r="Y715" s="74" t="str">
        <f>IFERROR(INDEX(Table10[Recommended Action],MATCH(O715,Table10[Keyword],0)),"Review failure &amp; perform RCA")</f>
        <v>Check battery voltage, starter relay and ECU inputs; verify enable interlocks.</v>
      </c>
      <c r="AC715" s="73" t="str">
        <f t="shared" si="46"/>
        <v>Low</v>
      </c>
      <c r="AD715" s="76"/>
      <c r="AE715" s="75">
        <f>Unique_Data[[#This Row],[Severity (S)]]</f>
        <v>6</v>
      </c>
      <c r="AF715" s="75" cm="1">
        <f t="array" ref="AF7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715" s="75" cm="1">
        <f t="array" ref="AG7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15" s="75">
        <f t="shared" si="47"/>
        <v>24</v>
      </c>
      <c r="AI715" s="77" t="str" cm="1">
        <f t="array" aca="1" ref="AI715" ca="1">_xlfn.IFS(ISBLANK(Unique_Data[[#This Row],[Updated Action]]),"Open",NOT(ISBLANK(Unique_Data[[#This Row],[Updated Action]])),"Finished",AND(NOT(ISBLANK(Unique_Data[[#This Row],[Updated Action]])),Unique_Data[[#This Row],[Due date]]&gt;=TODAY()),"In Progress",Unique_Data[[#This Row],[Due date]]&lt;TODAY(),"Overdue")</f>
        <v>Open</v>
      </c>
      <c r="AJ715" s="33"/>
    </row>
    <row r="716" spans="1:36">
      <c r="A716" s="11">
        <v>1300000459</v>
      </c>
      <c r="B716" s="11" t="s">
        <v>114</v>
      </c>
      <c r="C716" s="11" t="s">
        <v>16</v>
      </c>
      <c r="D716" s="12">
        <v>46266</v>
      </c>
      <c r="E716" s="11" t="s">
        <v>13</v>
      </c>
      <c r="F716"/>
      <c r="G716"/>
      <c r="H716" s="35" t="s">
        <v>564</v>
      </c>
      <c r="I716" s="71">
        <v>46266.568749999999</v>
      </c>
      <c r="J716" s="71">
        <v>46266.572916666664</v>
      </c>
      <c r="K716" s="11">
        <v>0.1</v>
      </c>
      <c r="L716" s="72">
        <v>46266</v>
      </c>
      <c r="M716" s="73">
        <f>_xlfn.ISOWEEKNUM(Unique_Data[[#This Row],[Created On]])</f>
        <v>36</v>
      </c>
      <c r="N716" s="73">
        <f>60*Unique_Data[[#This Row],[Downtime (hr.)]]</f>
        <v>6</v>
      </c>
      <c r="O716" s="73" t="str" cm="1">
        <f t="array" ref="O716">_xlfn.LET(
    _xlpm.text, LOWER(H716),
    _xlpm.keywords, Table2[Keyword],
    _xlpm.score,
        _xlfn.BYROW(_xlpm.keywords,
            _xlfn.LAMBDA(_xlpm.k,
                SUM(--ISNUMBER(SEARCH(_xlfn.TEXTSPLIT(LOWER(_xlpm.k)," "), _xlpm.text)))
            )
        ),
    _xlpm.bestMatch, _xlfn.XMATCH(MAX(_xlpm.score), _xlpm.score),
    IF(MAX(_xlpm.score)=0, "Other", INDEX(_xlpm.keywords, _xlpm.bestMatch))
)</f>
        <v>Engine Start</v>
      </c>
      <c r="P716" s="73" t="str">
        <f>IFERROR(INDEX(Table11[Failure Mode],MATCH(O716,Table11[Keyword],0)),"General Failure Mode")</f>
        <v>Engine Start Failure</v>
      </c>
      <c r="Q716" s="74" t="str">
        <f>IFERROR(INDEX(Table12[Failure Effect],MATCH(P716,Table12[Failure Mode],0)),"Operational performance degradation and need for maintenance review.")</f>
        <v>Equipment cannot be put into service, causing startup delay and lost operating time.</v>
      </c>
      <c r="R716" s="73">
        <f>IFERROR(INDEX(Table13[Base Severity],MATCH(C716,Table13[Equipment Class],0)),6)</f>
        <v>8</v>
      </c>
      <c r="S716" s="73">
        <f>IFERROR(INDEX(Table2[Severity],MATCH(O716,Table2[Keyword],0)),0)</f>
        <v>6</v>
      </c>
      <c r="T716" s="73">
        <f>IFERROR(LOOKUP(N716,Table6[Minutes],Table6[Severity]),0)</f>
        <v>3</v>
      </c>
      <c r="U716" s="73">
        <f>MAX(ROUNDUP(AVERAGE(R716,T716),0),Unique_Data[[#This Row],[Keyword Severity]])</f>
        <v>6</v>
      </c>
      <c r="V716" s="73">
        <f>IFERROR(INDEX(Table5[Detectability],MATCH(O716,Table5[Keyword],0)),IFERROR(INDEX(Table13[Default Detectability],MATCH(C716,Table13[Equipment Class],0)),6))</f>
        <v>4</v>
      </c>
      <c r="W716" s="73">
        <f t="shared" si="44"/>
        <v>1</v>
      </c>
      <c r="X716" s="75">
        <f t="shared" si="45"/>
        <v>24</v>
      </c>
      <c r="Y716" s="74" t="str">
        <f>IFERROR(INDEX(Table10[Recommended Action],MATCH(O716,Table10[Keyword],0)),"Review failure &amp; perform RCA")</f>
        <v>Check battery voltage, starter relay and ECU inputs; verify enable interlocks.</v>
      </c>
      <c r="AC716" s="73" t="str">
        <f t="shared" si="46"/>
        <v>Low</v>
      </c>
      <c r="AD716" s="76"/>
      <c r="AE716" s="75">
        <f>Unique_Data[[#This Row],[Severity (S)]]</f>
        <v>6</v>
      </c>
      <c r="AF716" s="75" cm="1">
        <f t="array" ref="AF7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716" s="75" cm="1">
        <f t="array" ref="AG7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16" s="75">
        <f t="shared" si="47"/>
        <v>24</v>
      </c>
      <c r="AI716" s="77" t="str" cm="1">
        <f t="array" aca="1" ref="AI716" ca="1">_xlfn.IFS(ISBLANK(Unique_Data[[#This Row],[Updated Action]]),"Open",NOT(ISBLANK(Unique_Data[[#This Row],[Updated Action]])),"Finished",AND(NOT(ISBLANK(Unique_Data[[#This Row],[Updated Action]])),Unique_Data[[#This Row],[Due date]]&gt;=TODAY()),"In Progress",Unique_Data[[#This Row],[Due date]]&lt;TODAY(),"Overdue")</f>
        <v>Open</v>
      </c>
      <c r="AJ716" s="33"/>
    </row>
    <row r="717" spans="1:36">
      <c r="A717" s="11">
        <v>1300000460</v>
      </c>
      <c r="B717" s="11" t="s">
        <v>66</v>
      </c>
      <c r="C717" s="11" t="s">
        <v>16</v>
      </c>
      <c r="D717" s="12">
        <v>46267</v>
      </c>
      <c r="E717" s="11" t="s">
        <v>13</v>
      </c>
      <c r="F717"/>
      <c r="G717"/>
      <c r="H717" s="35" t="s">
        <v>424</v>
      </c>
      <c r="I717" s="71">
        <v>46267.618356481478</v>
      </c>
      <c r="J717" s="71">
        <v>46267.625</v>
      </c>
      <c r="K717" s="11">
        <v>0.16</v>
      </c>
      <c r="L717" s="72">
        <v>46266</v>
      </c>
      <c r="M717" s="73">
        <f>_xlfn.ISOWEEKNUM(Unique_Data[[#This Row],[Created On]])</f>
        <v>36</v>
      </c>
      <c r="N717" s="73">
        <f>60*Unique_Data[[#This Row],[Downtime (hr.)]]</f>
        <v>9.6</v>
      </c>
      <c r="O717" s="73" t="str" cm="1">
        <f t="array" ref="O717">_xlfn.LET(
    _xlpm.text, LOWER(H717),
    _xlpm.keywords, Table2[Keyword],
    _xlpm.score,
        _xlfn.BYROW(_xlpm.keywords,
            _xlfn.LAMBDA(_xlpm.k,
                SUM(--ISNUMBER(SEARCH(_xlfn.TEXTSPLIT(LOWER(_xlpm.k)," "), _xlpm.text)))
            )
        ),
    _xlpm.bestMatch, _xlfn.XMATCH(MAX(_xlpm.score), _xlpm.score),
    IF(MAX(_xlpm.score)=0, "Other", INDEX(_xlpm.keywords, _xlpm.bestMatch))
)</f>
        <v>No Control</v>
      </c>
      <c r="P717" s="73" t="str">
        <f>IFERROR(INDEX(Table11[Failure Mode],MATCH(O717,Table11[Keyword],0)),"General Failure Mode")</f>
        <v>Control System Unavailable</v>
      </c>
      <c r="Q717" s="74" t="str">
        <f>IFERROR(INDEX(Table12[Failure Effect],MATCH(P717,Table12[Failure Mode],0)),"Operational performance degradation and need for maintenance review.")</f>
        <v>Loss of command response, unsafe operating condition, and immediate operational downtime.</v>
      </c>
      <c r="R717" s="73">
        <f>IFERROR(INDEX(Table13[Base Severity],MATCH(C717,Table13[Equipment Class],0)),6)</f>
        <v>8</v>
      </c>
      <c r="S717" s="73">
        <f>IFERROR(INDEX(Table2[Severity],MATCH(O717,Table2[Keyword],0)),0)</f>
        <v>6</v>
      </c>
      <c r="T717" s="73">
        <f>IFERROR(LOOKUP(N717,Table6[Minutes],Table6[Severity]),0)</f>
        <v>3</v>
      </c>
      <c r="U717" s="73">
        <f>MAX(ROUNDUP(AVERAGE(R717,T717),0),Unique_Data[[#This Row],[Keyword Severity]])</f>
        <v>6</v>
      </c>
      <c r="V717" s="73">
        <f>IFERROR(INDEX(Table5[Detectability],MATCH(O717,Table5[Keyword],0)),IFERROR(INDEX(Table13[Default Detectability],MATCH(C717,Table13[Equipment Class],0)),6))</f>
        <v>2</v>
      </c>
      <c r="W717" s="73">
        <f t="shared" si="44"/>
        <v>8</v>
      </c>
      <c r="X717" s="75">
        <f t="shared" si="45"/>
        <v>96</v>
      </c>
      <c r="Y717" s="74" t="str">
        <f>IFERROR(INDEX(Table10[Recommended Action],MATCH(O717,Table10[Keyword],0)),"Review failure &amp; perform RCA")</f>
        <v>Check control PLC, HMI comms, E-stop circuits; reload software if needed.</v>
      </c>
      <c r="AA717" s="31" t="s">
        <v>14703</v>
      </c>
      <c r="AB717" s="31" t="s">
        <v>14704</v>
      </c>
      <c r="AC717" s="73" t="str">
        <f t="shared" si="46"/>
        <v>Low</v>
      </c>
      <c r="AD717" s="76">
        <v>46267</v>
      </c>
      <c r="AE717" s="75">
        <f>Unique_Data[[#This Row],[Severity (S)]]</f>
        <v>6</v>
      </c>
      <c r="AF717" s="75" cm="1">
        <f t="array" ref="AF7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17" s="75" cm="1">
        <f t="array" ref="AG7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17" s="75">
        <f t="shared" si="47"/>
        <v>96</v>
      </c>
      <c r="AI717" s="77" t="str" cm="1">
        <f t="array" aca="1" ref="AI717" ca="1">_xlfn.IFS(ISBLANK(Unique_Data[[#This Row],[Updated Action]]),"Open",NOT(ISBLANK(Unique_Data[[#This Row],[Updated Action]])),"Finished",AND(NOT(ISBLANK(Unique_Data[[#This Row],[Updated Action]])),Unique_Data[[#This Row],[Due date]]&gt;=TODAY()),"In Progress",Unique_Data[[#This Row],[Due date]]&lt;TODAY(),"Overdue")</f>
        <v>Finished</v>
      </c>
      <c r="AJ717" s="33"/>
    </row>
    <row r="718" spans="1:36">
      <c r="A718" s="11">
        <v>1300000461</v>
      </c>
      <c r="B718" s="11" t="s">
        <v>11</v>
      </c>
      <c r="C718" s="11" t="s">
        <v>12</v>
      </c>
      <c r="D718" s="12">
        <v>46267</v>
      </c>
      <c r="E718" s="11" t="s">
        <v>13</v>
      </c>
      <c r="F718"/>
      <c r="G718"/>
      <c r="H718" s="35" t="s">
        <v>478</v>
      </c>
      <c r="I718" s="71">
        <v>46267.604861111111</v>
      </c>
      <c r="J718" s="71">
        <v>46267.607638888891</v>
      </c>
      <c r="K718" s="11">
        <v>7.0000000000000007E-2</v>
      </c>
      <c r="L718" s="72">
        <v>46266</v>
      </c>
      <c r="M718" s="73">
        <f>_xlfn.ISOWEEKNUM(Unique_Data[[#This Row],[Created On]])</f>
        <v>36</v>
      </c>
      <c r="N718" s="73">
        <f>60*Unique_Data[[#This Row],[Downtime (hr.)]]</f>
        <v>4.2</v>
      </c>
      <c r="O718" s="73" t="str" cm="1">
        <f t="array" ref="O718">_xlfn.LET(
    _xlpm.text, LOWER(H718),
    _xlpm.keywords, Table2[Keyword],
    _xlpm.score,
        _xlfn.BYROW(_xlpm.keywords,
            _xlfn.LAMBDA(_xlpm.k,
                SUM(--ISNUMBER(SEARCH(_xlfn.TEXTSPLIT(LOWER(_xlpm.k)," "), _xlpm.text)))
            )
        ),
    _xlpm.bestMatch, _xlfn.XMATCH(MAX(_xlpm.score), _xlpm.score),
    IF(MAX(_xlpm.score)=0, "Other", INDEX(_xlpm.keywords, _xlpm.bestMatch))
)</f>
        <v>No Control</v>
      </c>
      <c r="P718" s="73" t="str">
        <f>IFERROR(INDEX(Table11[Failure Mode],MATCH(O718,Table11[Keyword],0)),"General Failure Mode")</f>
        <v>Control System Unavailable</v>
      </c>
      <c r="Q718" s="74" t="str">
        <f>IFERROR(INDEX(Table12[Failure Effect],MATCH(P718,Table12[Failure Mode],0)),"Operational performance degradation and need for maintenance review.")</f>
        <v>Loss of command response, unsafe operating condition, and immediate operational downtime.</v>
      </c>
      <c r="R718" s="73">
        <f>IFERROR(INDEX(Table13[Base Severity],MATCH(C718,Table13[Equipment Class],0)),6)</f>
        <v>9</v>
      </c>
      <c r="S718" s="73">
        <f>IFERROR(INDEX(Table2[Severity],MATCH(O718,Table2[Keyword],0)),0)</f>
        <v>6</v>
      </c>
      <c r="T718" s="73">
        <f>IFERROR(LOOKUP(N718,Table6[Minutes],Table6[Severity]),0)</f>
        <v>3</v>
      </c>
      <c r="U718" s="73">
        <f>MAX(ROUNDUP(AVERAGE(R718,T718),0),Unique_Data[[#This Row],[Keyword Severity]])</f>
        <v>6</v>
      </c>
      <c r="V718" s="73">
        <f>IFERROR(INDEX(Table5[Detectability],MATCH(O718,Table5[Keyword],0)),IFERROR(INDEX(Table13[Default Detectability],MATCH(C718,Table13[Equipment Class],0)),6))</f>
        <v>2</v>
      </c>
      <c r="W718" s="73">
        <f t="shared" si="44"/>
        <v>10</v>
      </c>
      <c r="X718" s="75">
        <f t="shared" si="45"/>
        <v>120</v>
      </c>
      <c r="Y718" s="74" t="str">
        <f>IFERROR(INDEX(Table10[Recommended Action],MATCH(O718,Table10[Keyword],0)),"Review failure &amp; perform RCA")</f>
        <v>Check control PLC, HMI comms, E-stop circuits; reload software if needed.</v>
      </c>
      <c r="AC718" s="73" t="str">
        <f t="shared" si="46"/>
        <v>Medium</v>
      </c>
      <c r="AD718" s="76"/>
      <c r="AE718" s="75">
        <f>Unique_Data[[#This Row],[Severity (S)]]</f>
        <v>6</v>
      </c>
      <c r="AF718" s="75" cm="1">
        <f t="array" ref="AF7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18" s="75" cm="1">
        <f t="array" ref="AG7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718" s="75">
        <f t="shared" si="47"/>
        <v>120</v>
      </c>
      <c r="AI718" s="77" t="str" cm="1">
        <f t="array" aca="1" ref="AI718" ca="1">_xlfn.IFS(ISBLANK(Unique_Data[[#This Row],[Updated Action]]),"Open",NOT(ISBLANK(Unique_Data[[#This Row],[Updated Action]])),"Finished",AND(NOT(ISBLANK(Unique_Data[[#This Row],[Updated Action]])),Unique_Data[[#This Row],[Due date]]&gt;=TODAY()),"In Progress",Unique_Data[[#This Row],[Due date]]&lt;TODAY(),"Overdue")</f>
        <v>Open</v>
      </c>
      <c r="AJ718" s="33"/>
    </row>
    <row r="719" spans="1:36">
      <c r="A719" s="11">
        <v>1300000462</v>
      </c>
      <c r="B719" s="11" t="s">
        <v>90</v>
      </c>
      <c r="C719" s="11" t="s">
        <v>16</v>
      </c>
      <c r="D719" s="12">
        <v>46267</v>
      </c>
      <c r="E719" s="11" t="s">
        <v>13</v>
      </c>
      <c r="F719"/>
      <c r="G719"/>
      <c r="H719" s="35" t="s">
        <v>565</v>
      </c>
      <c r="I719" s="71">
        <v>46267.65347222222</v>
      </c>
      <c r="J719" s="71">
        <v>46267.661111111112</v>
      </c>
      <c r="K719" s="11">
        <v>0.18</v>
      </c>
      <c r="L719" s="72">
        <v>46266</v>
      </c>
      <c r="M719" s="73">
        <f>_xlfn.ISOWEEKNUM(Unique_Data[[#This Row],[Created On]])</f>
        <v>36</v>
      </c>
      <c r="N719" s="73">
        <f>60*Unique_Data[[#This Row],[Downtime (hr.)]]</f>
        <v>10.799999999999999</v>
      </c>
      <c r="O719" s="73" t="str" cm="1">
        <f t="array" ref="O719">_xlfn.LET(
    _xlpm.text, LOWER(H719),
    _xlpm.keywords, Table2[Keyword],
    _xlpm.score,
        _xlfn.BYROW(_xlpm.keywords,
            _xlfn.LAMBDA(_xlpm.k,
                SUM(--ISNUMBER(SEARCH(_xlfn.TEXTSPLIT(LOWER(_xlpm.k)," "), _xlpm.text)))
            )
        ),
    _xlpm.bestMatch, _xlfn.XMATCH(MAX(_xlpm.score), _xlpm.score),
    IF(MAX(_xlpm.score)=0, "Other", INDEX(_xlpm.keywords, _xlpm.bestMatch))
)</f>
        <v>No Control</v>
      </c>
      <c r="P719" s="73" t="str">
        <f>IFERROR(INDEX(Table11[Failure Mode],MATCH(O719,Table11[Keyword],0)),"General Failure Mode")</f>
        <v>Control System Unavailable</v>
      </c>
      <c r="Q719" s="74" t="str">
        <f>IFERROR(INDEX(Table12[Failure Effect],MATCH(P719,Table12[Failure Mode],0)),"Operational performance degradation and need for maintenance review.")</f>
        <v>Loss of command response, unsafe operating condition, and immediate operational downtime.</v>
      </c>
      <c r="R719" s="73">
        <f>IFERROR(INDEX(Table13[Base Severity],MATCH(C719,Table13[Equipment Class],0)),6)</f>
        <v>8</v>
      </c>
      <c r="S719" s="73">
        <f>IFERROR(INDEX(Table2[Severity],MATCH(O719,Table2[Keyword],0)),0)</f>
        <v>6</v>
      </c>
      <c r="T719" s="73">
        <f>IFERROR(LOOKUP(N719,Table6[Minutes],Table6[Severity]),0)</f>
        <v>4</v>
      </c>
      <c r="U719" s="73">
        <f>MAX(ROUNDUP(AVERAGE(R719,T719),0),Unique_Data[[#This Row],[Keyword Severity]])</f>
        <v>6</v>
      </c>
      <c r="V719" s="73">
        <f>IFERROR(INDEX(Table5[Detectability],MATCH(O719,Table5[Keyword],0)),IFERROR(INDEX(Table13[Default Detectability],MATCH(C719,Table13[Equipment Class],0)),6))</f>
        <v>2</v>
      </c>
      <c r="W719" s="73">
        <f t="shared" si="44"/>
        <v>7</v>
      </c>
      <c r="X719" s="75">
        <f t="shared" si="45"/>
        <v>84</v>
      </c>
      <c r="Y719" s="74" t="str">
        <f>IFERROR(INDEX(Table10[Recommended Action],MATCH(O719,Table10[Keyword],0)),"Review failure &amp; perform RCA")</f>
        <v>Check control PLC, HMI comms, E-stop circuits; reload software if needed.</v>
      </c>
      <c r="AA719" s="31" t="s">
        <v>14770</v>
      </c>
      <c r="AB719" s="31" t="s">
        <v>14771</v>
      </c>
      <c r="AC719" s="73" t="str">
        <f t="shared" si="46"/>
        <v>Low</v>
      </c>
      <c r="AD719" s="76"/>
      <c r="AE719" s="75">
        <f>Unique_Data[[#This Row],[Severity (S)]]</f>
        <v>6</v>
      </c>
      <c r="AF719" s="75" cm="1">
        <f t="array" ref="AF7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19" s="75" cm="1">
        <f t="array" ref="AG7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19" s="75">
        <f t="shared" si="47"/>
        <v>36</v>
      </c>
      <c r="AI719" s="77" t="str" cm="1">
        <f t="array" aca="1" ref="AI719" ca="1">_xlfn.IFS(ISBLANK(Unique_Data[[#This Row],[Updated Action]]),"Open",NOT(ISBLANK(Unique_Data[[#This Row],[Updated Action]])),"Finished",AND(NOT(ISBLANK(Unique_Data[[#This Row],[Updated Action]])),Unique_Data[[#This Row],[Due date]]&gt;=TODAY()),"In Progress",Unique_Data[[#This Row],[Due date]]&lt;TODAY(),"Overdue")</f>
        <v>Finished</v>
      </c>
      <c r="AJ719" s="33"/>
    </row>
    <row r="720" spans="1:36">
      <c r="A720" s="11">
        <v>1300000463</v>
      </c>
      <c r="B720" s="11" t="s">
        <v>58</v>
      </c>
      <c r="C720" s="11" t="s">
        <v>16</v>
      </c>
      <c r="D720" s="12">
        <v>46267</v>
      </c>
      <c r="E720" s="11" t="s">
        <v>13</v>
      </c>
      <c r="F720"/>
      <c r="G720"/>
      <c r="H720" s="35" t="s">
        <v>566</v>
      </c>
      <c r="I720" s="71">
        <v>46267.789583333331</v>
      </c>
      <c r="J720" s="71">
        <v>46267.804166666669</v>
      </c>
      <c r="K720" s="11">
        <v>0.35</v>
      </c>
      <c r="L720" s="72">
        <v>46266</v>
      </c>
      <c r="M720" s="73">
        <f>_xlfn.ISOWEEKNUM(Unique_Data[[#This Row],[Created On]])</f>
        <v>36</v>
      </c>
      <c r="N720" s="73">
        <f>60*Unique_Data[[#This Row],[Downtime (hr.)]]</f>
        <v>21</v>
      </c>
      <c r="O720" s="73" t="str" cm="1">
        <f t="array" ref="O720">_xlfn.LET(
    _xlpm.text, LOWER(H720),
    _xlpm.keywords, Table2[Keyword],
    _xlpm.score,
        _xlfn.BYROW(_xlpm.keywords,
            _xlfn.LAMBDA(_xlpm.k,
                SUM(--ISNUMBER(SEARCH(_xlfn.TEXTSPLIT(LOWER(_xlpm.k)," "), _xlpm.text)))
            )
        ),
    _xlpm.bestMatch, _xlfn.XMATCH(MAX(_xlpm.score), _xlpm.score),
    IF(MAX(_xlpm.score)=0, "Other", INDEX(_xlpm.keywords, _xlpm.bestMatch))
)</f>
        <v>No Control</v>
      </c>
      <c r="P720" s="73" t="str">
        <f>IFERROR(INDEX(Table11[Failure Mode],MATCH(O720,Table11[Keyword],0)),"General Failure Mode")</f>
        <v>Control System Unavailable</v>
      </c>
      <c r="Q720" s="74" t="str">
        <f>IFERROR(INDEX(Table12[Failure Effect],MATCH(P720,Table12[Failure Mode],0)),"Operational performance degradation and need for maintenance review.")</f>
        <v>Loss of command response, unsafe operating condition, and immediate operational downtime.</v>
      </c>
      <c r="R720" s="73">
        <f>IFERROR(INDEX(Table13[Base Severity],MATCH(C720,Table13[Equipment Class],0)),6)</f>
        <v>8</v>
      </c>
      <c r="S720" s="73">
        <f>IFERROR(INDEX(Table2[Severity],MATCH(O720,Table2[Keyword],0)),0)</f>
        <v>6</v>
      </c>
      <c r="T720" s="73">
        <f>IFERROR(LOOKUP(N720,Table6[Minutes],Table6[Severity]),0)</f>
        <v>4</v>
      </c>
      <c r="U720" s="73">
        <f>MAX(ROUNDUP(AVERAGE(R720,T720),0),Unique_Data[[#This Row],[Keyword Severity]])</f>
        <v>6</v>
      </c>
      <c r="V720" s="73">
        <f>IFERROR(INDEX(Table5[Detectability],MATCH(O720,Table5[Keyword],0)),IFERROR(INDEX(Table13[Default Detectability],MATCH(C720,Table13[Equipment Class],0)),6))</f>
        <v>2</v>
      </c>
      <c r="W720" s="73">
        <f t="shared" si="44"/>
        <v>8</v>
      </c>
      <c r="X720" s="75">
        <f t="shared" si="45"/>
        <v>96</v>
      </c>
      <c r="Y720" s="74" t="str">
        <f>IFERROR(INDEX(Table10[Recommended Action],MATCH(O720,Table10[Keyword],0)),"Review failure &amp; perform RCA")</f>
        <v>Check control PLC, HMI comms, E-stop circuits; reload software if needed.</v>
      </c>
      <c r="AC720" s="73" t="str">
        <f t="shared" si="46"/>
        <v>Low</v>
      </c>
      <c r="AD720" s="76"/>
      <c r="AE720" s="75">
        <f>Unique_Data[[#This Row],[Severity (S)]]</f>
        <v>6</v>
      </c>
      <c r="AF720" s="75" cm="1">
        <f t="array" ref="AF7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20" s="75" cm="1">
        <f t="array" ref="AG7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20" s="75">
        <f t="shared" si="47"/>
        <v>96</v>
      </c>
      <c r="AI720" s="77" t="str" cm="1">
        <f t="array" aca="1" ref="AI720" ca="1">_xlfn.IFS(ISBLANK(Unique_Data[[#This Row],[Updated Action]]),"Open",NOT(ISBLANK(Unique_Data[[#This Row],[Updated Action]])),"Finished",AND(NOT(ISBLANK(Unique_Data[[#This Row],[Updated Action]])),Unique_Data[[#This Row],[Due date]]&gt;=TODAY()),"In Progress",Unique_Data[[#This Row],[Due date]]&lt;TODAY(),"Overdue")</f>
        <v>Open</v>
      </c>
      <c r="AJ720" s="33"/>
    </row>
    <row r="721" spans="1:36">
      <c r="A721" s="11">
        <v>1300000464</v>
      </c>
      <c r="B721" s="11" t="s">
        <v>15</v>
      </c>
      <c r="C721" s="11" t="s">
        <v>16</v>
      </c>
      <c r="D721" s="12">
        <v>46268</v>
      </c>
      <c r="E721" s="11" t="s">
        <v>13</v>
      </c>
      <c r="F721"/>
      <c r="G721"/>
      <c r="H721" s="35" t="s">
        <v>129</v>
      </c>
      <c r="I721" s="71">
        <v>46268.043055555558</v>
      </c>
      <c r="J721" s="71">
        <v>46268.04583333333</v>
      </c>
      <c r="K721" s="11">
        <v>7.0000000000000007E-2</v>
      </c>
      <c r="L721" s="72">
        <v>46266</v>
      </c>
      <c r="M721" s="73">
        <f>_xlfn.ISOWEEKNUM(Unique_Data[[#This Row],[Created On]])</f>
        <v>36</v>
      </c>
      <c r="N721" s="73">
        <f>60*Unique_Data[[#This Row],[Downtime (hr.)]]</f>
        <v>4.2</v>
      </c>
      <c r="O721" s="73" t="str" cm="1">
        <f t="array" ref="O721">_xlfn.LET(
    _xlpm.text, LOWER(H721),
    _xlpm.keywords, Table2[Keyword],
    _xlpm.score,
        _xlfn.BYROW(_xlpm.keywords,
            _xlfn.LAMBDA(_xlpm.k,
                SUM(--ISNUMBER(SEARCH(_xlfn.TEXTSPLIT(LOWER(_xlpm.k)," "), _xlpm.text)))
            )
        ),
    _xlpm.bestMatch, _xlfn.XMATCH(MAX(_xlpm.score), _xlpm.score),
    IF(MAX(_xlpm.score)=0, "Other", INDEX(_xlpm.keywords, _xlpm.bestMatch))
)</f>
        <v>No Hoist</v>
      </c>
      <c r="P721" s="73" t="str">
        <f>IFERROR(INDEX(Table11[Failure Mode],MATCH(O721,Table11[Keyword],0)),"General Failure Mode")</f>
        <v>Hoist Motion Failure</v>
      </c>
      <c r="Q721" s="74" t="str">
        <f>IFERROR(INDEX(Table12[Failure Effect],MATCH(P721,Table12[Failure Mode],0)),"Operational performance degradation and need for maintenance review.")</f>
        <v>Unable to lift/lower load, container handling interruption, and berth or yard productivity loss.</v>
      </c>
      <c r="R721" s="73">
        <f>IFERROR(INDEX(Table13[Base Severity],MATCH(C721,Table13[Equipment Class],0)),6)</f>
        <v>8</v>
      </c>
      <c r="S721" s="73">
        <f>IFERROR(INDEX(Table2[Severity],MATCH(O721,Table2[Keyword],0)),0)</f>
        <v>6</v>
      </c>
      <c r="T721" s="73">
        <f>IFERROR(LOOKUP(N721,Table6[Minutes],Table6[Severity]),0)</f>
        <v>3</v>
      </c>
      <c r="U721" s="73">
        <f>MAX(ROUNDUP(AVERAGE(R721,T721),0),Unique_Data[[#This Row],[Keyword Severity]])</f>
        <v>6</v>
      </c>
      <c r="V721" s="73">
        <f>IFERROR(INDEX(Table5[Detectability],MATCH(O721,Table5[Keyword],0)),IFERROR(INDEX(Table13[Default Detectability],MATCH(C721,Table13[Equipment Class],0)),6))</f>
        <v>3</v>
      </c>
      <c r="W721" s="73">
        <f t="shared" si="44"/>
        <v>8</v>
      </c>
      <c r="X721" s="75">
        <f t="shared" si="45"/>
        <v>144</v>
      </c>
      <c r="Y721" s="74" t="str">
        <f>IFERROR(INDEX(Table10[Recommended Action],MATCH(O721,Table10[Keyword],0)),"Review failure &amp; perform RCA")</f>
        <v>Check hoist brakes, over-travel limit switches, inverter alarms, motor and encoder.</v>
      </c>
      <c r="AC721" s="73" t="str">
        <f t="shared" si="46"/>
        <v>Medium</v>
      </c>
      <c r="AD721" s="76"/>
      <c r="AE721" s="75">
        <f>Unique_Data[[#This Row],[Severity (S)]]</f>
        <v>6</v>
      </c>
      <c r="AF721" s="75" cm="1">
        <f t="array" ref="AF7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21" s="75" cm="1">
        <f t="array" ref="AG7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21" s="75">
        <f t="shared" si="47"/>
        <v>144</v>
      </c>
      <c r="AI721" s="77" t="str" cm="1">
        <f t="array" aca="1" ref="AI721" ca="1">_xlfn.IFS(ISBLANK(Unique_Data[[#This Row],[Updated Action]]),"Open",NOT(ISBLANK(Unique_Data[[#This Row],[Updated Action]])),"Finished",AND(NOT(ISBLANK(Unique_Data[[#This Row],[Updated Action]])),Unique_Data[[#This Row],[Due date]]&gt;=TODAY()),"In Progress",Unique_Data[[#This Row],[Due date]]&lt;TODAY(),"Overdue")</f>
        <v>Open</v>
      </c>
      <c r="AJ721" s="33"/>
    </row>
    <row r="722" spans="1:36">
      <c r="A722" s="11">
        <v>1300000465</v>
      </c>
      <c r="B722" s="11" t="s">
        <v>15</v>
      </c>
      <c r="C722" s="11" t="s">
        <v>16</v>
      </c>
      <c r="D722" s="12">
        <v>46268</v>
      </c>
      <c r="E722" s="11" t="s">
        <v>13</v>
      </c>
      <c r="F722"/>
      <c r="G722"/>
      <c r="H722" s="35" t="s">
        <v>567</v>
      </c>
      <c r="I722" s="71">
        <v>46268.054861111108</v>
      </c>
      <c r="J722" s="71">
        <v>46268.065972222219</v>
      </c>
      <c r="K722" s="11">
        <v>0.27</v>
      </c>
      <c r="L722" s="72">
        <v>46266</v>
      </c>
      <c r="M722" s="73">
        <f>_xlfn.ISOWEEKNUM(Unique_Data[[#This Row],[Created On]])</f>
        <v>36</v>
      </c>
      <c r="N722" s="73">
        <f>60*Unique_Data[[#This Row],[Downtime (hr.)]]</f>
        <v>16.200000000000003</v>
      </c>
      <c r="O722" s="73" t="str" cm="1">
        <f t="array" ref="O722">_xlfn.LET(
    _xlpm.text, LOWER(H722),
    _xlpm.keywords, Table2[Keyword],
    _xlpm.score,
        _xlfn.BYROW(_xlpm.keywords,
            _xlfn.LAMBDA(_xlpm.k,
                SUM(--ISNUMBER(SEARCH(_xlfn.TEXTSPLIT(LOWER(_xlpm.k)," "), _xlpm.text)))
            )
        ),
    _xlpm.bestMatch, _xlfn.XMATCH(MAX(_xlpm.score), _xlpm.score),
    IF(MAX(_xlpm.score)=0, "Other", INDEX(_xlpm.keywords, _xlpm.bestMatch))
)</f>
        <v>Other</v>
      </c>
      <c r="P722" s="73" t="str">
        <f>IFERROR(INDEX(Table11[Failure Mode],MATCH(O722,Table11[Keyword],0)),"General Failure Mode")</f>
        <v>General Failure Mode</v>
      </c>
      <c r="Q722" s="74" t="str">
        <f>IFERROR(INDEX(Table12[Failure Effect],MATCH(P722,Table12[Failure Mode],0)),"Operational performance degradation and need for maintenance review.")</f>
        <v>Operational performance degradation and need for maintenance review.</v>
      </c>
      <c r="R722" s="73">
        <f>IFERROR(INDEX(Table13[Base Severity],MATCH(C722,Table13[Equipment Class],0)),6)</f>
        <v>8</v>
      </c>
      <c r="S722" s="73">
        <f>IFERROR(INDEX(Table2[Severity],MATCH(O722,Table2[Keyword],0)),0)</f>
        <v>0</v>
      </c>
      <c r="T722" s="73">
        <f>IFERROR(LOOKUP(N722,Table6[Minutes],Table6[Severity]),0)</f>
        <v>4</v>
      </c>
      <c r="U722" s="73">
        <f>MAX(ROUNDUP(AVERAGE(R722,T722),0),Unique_Data[[#This Row],[Keyword Severity]])</f>
        <v>6</v>
      </c>
      <c r="V722" s="73">
        <f>IFERROR(INDEX(Table5[Detectability],MATCH(O722,Table5[Keyword],0)),IFERROR(INDEX(Table13[Default Detectability],MATCH(C722,Table13[Equipment Class],0)),6))</f>
        <v>5</v>
      </c>
      <c r="W722" s="73">
        <f t="shared" si="44"/>
        <v>9</v>
      </c>
      <c r="X722" s="75">
        <f t="shared" si="45"/>
        <v>270</v>
      </c>
      <c r="Y722" s="74" t="str">
        <f>IFERROR(INDEX(Table10[Recommended Action],MATCH(O722,Table10[Keyword],0)),"Review failure &amp; perform RCA")</f>
        <v>Review failure &amp; perform RCA</v>
      </c>
      <c r="AC722" s="73" t="str">
        <f t="shared" si="46"/>
        <v>High</v>
      </c>
      <c r="AD722" s="76"/>
      <c r="AE722" s="75">
        <f>Unique_Data[[#This Row],[Severity (S)]]</f>
        <v>6</v>
      </c>
      <c r="AF722" s="75" cm="1">
        <f t="array" ref="AF7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22" s="75" cm="1">
        <f t="array" ref="AG7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722" s="75">
        <f t="shared" si="47"/>
        <v>270</v>
      </c>
      <c r="AI722" s="77" t="str" cm="1">
        <f t="array" aca="1" ref="AI722" ca="1">_xlfn.IFS(ISBLANK(Unique_Data[[#This Row],[Updated Action]]),"Open",NOT(ISBLANK(Unique_Data[[#This Row],[Updated Action]])),"Finished",AND(NOT(ISBLANK(Unique_Data[[#This Row],[Updated Action]])),Unique_Data[[#This Row],[Due date]]&gt;=TODAY()),"In Progress",Unique_Data[[#This Row],[Due date]]&lt;TODAY(),"Overdue")</f>
        <v>Open</v>
      </c>
      <c r="AJ722" s="33"/>
    </row>
    <row r="723" spans="1:36">
      <c r="A723" s="11">
        <v>1300000467</v>
      </c>
      <c r="B723" s="11" t="s">
        <v>58</v>
      </c>
      <c r="C723" s="11" t="s">
        <v>16</v>
      </c>
      <c r="D723" s="12">
        <v>46268</v>
      </c>
      <c r="E723" s="11" t="s">
        <v>13</v>
      </c>
      <c r="F723"/>
      <c r="G723"/>
      <c r="H723" s="35" t="s">
        <v>568</v>
      </c>
      <c r="I723" s="71">
        <v>46268.647835648146</v>
      </c>
      <c r="J723" s="71">
        <v>46268.651643518519</v>
      </c>
      <c r="K723" s="11">
        <v>0.09</v>
      </c>
      <c r="L723" s="72">
        <v>46266</v>
      </c>
      <c r="M723" s="73">
        <f>_xlfn.ISOWEEKNUM(Unique_Data[[#This Row],[Created On]])</f>
        <v>36</v>
      </c>
      <c r="N723" s="73">
        <f>60*Unique_Data[[#This Row],[Downtime (hr.)]]</f>
        <v>5.3999999999999995</v>
      </c>
      <c r="O723" s="73" t="str" cm="1">
        <f t="array" ref="O723">_xlfn.LET(
    _xlpm.text, LOWER(H723),
    _xlpm.keywords, Table2[Keyword],
    _xlpm.score,
        _xlfn.BYROW(_xlpm.keywords,
            _xlfn.LAMBDA(_xlpm.k,
                SUM(--ISNUMBER(SEARCH(_xlfn.TEXTSPLIT(LOWER(_xlpm.k)," "), _xlpm.text)))
            )
        ),
    _xlpm.bestMatch, _xlfn.XMATCH(MAX(_xlpm.score), _xlpm.score),
    IF(MAX(_xlpm.score)=0, "Other", INDEX(_xlpm.keywords, _xlpm.bestMatch))
)</f>
        <v>Other</v>
      </c>
      <c r="P723" s="73" t="str">
        <f>IFERROR(INDEX(Table11[Failure Mode],MATCH(O723,Table11[Keyword],0)),"General Failure Mode")</f>
        <v>General Failure Mode</v>
      </c>
      <c r="Q723" s="74" t="str">
        <f>IFERROR(INDEX(Table12[Failure Effect],MATCH(P723,Table12[Failure Mode],0)),"Operational performance degradation and need for maintenance review.")</f>
        <v>Operational performance degradation and need for maintenance review.</v>
      </c>
      <c r="R723" s="73">
        <f>IFERROR(INDEX(Table13[Base Severity],MATCH(C723,Table13[Equipment Class],0)),6)</f>
        <v>8</v>
      </c>
      <c r="S723" s="73">
        <f>IFERROR(INDEX(Table2[Severity],MATCH(O723,Table2[Keyword],0)),0)</f>
        <v>0</v>
      </c>
      <c r="T723" s="73">
        <f>IFERROR(LOOKUP(N723,Table6[Minutes],Table6[Severity]),0)</f>
        <v>3</v>
      </c>
      <c r="U723" s="73">
        <f>MAX(ROUNDUP(AVERAGE(R723,T723),0),Unique_Data[[#This Row],[Keyword Severity]])</f>
        <v>6</v>
      </c>
      <c r="V723" s="73">
        <f>IFERROR(INDEX(Table5[Detectability],MATCH(O723,Table5[Keyword],0)),IFERROR(INDEX(Table13[Default Detectability],MATCH(C723,Table13[Equipment Class],0)),6))</f>
        <v>5</v>
      </c>
      <c r="W723" s="73">
        <f t="shared" si="44"/>
        <v>4</v>
      </c>
      <c r="X723" s="75">
        <f t="shared" si="45"/>
        <v>120</v>
      </c>
      <c r="Y723" s="74" t="str">
        <f>IFERROR(INDEX(Table10[Recommended Action],MATCH(O723,Table10[Keyword],0)),"Review failure &amp; perform RCA")</f>
        <v>Review failure &amp; perform RCA</v>
      </c>
      <c r="AC723" s="73" t="str">
        <f t="shared" si="46"/>
        <v>Medium</v>
      </c>
      <c r="AD723" s="76"/>
      <c r="AE723" s="75">
        <f>Unique_Data[[#This Row],[Severity (S)]]</f>
        <v>6</v>
      </c>
      <c r="AF723" s="75" cm="1">
        <f t="array" ref="AF7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23" s="75" cm="1">
        <f t="array" ref="AG7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23" s="75">
        <f t="shared" si="47"/>
        <v>120</v>
      </c>
      <c r="AI723" s="77" t="str" cm="1">
        <f t="array" aca="1" ref="AI723" ca="1">_xlfn.IFS(ISBLANK(Unique_Data[[#This Row],[Updated Action]]),"Open",NOT(ISBLANK(Unique_Data[[#This Row],[Updated Action]])),"Finished",AND(NOT(ISBLANK(Unique_Data[[#This Row],[Updated Action]])),Unique_Data[[#This Row],[Due date]]&gt;=TODAY()),"In Progress",Unique_Data[[#This Row],[Due date]]&lt;TODAY(),"Overdue")</f>
        <v>Open</v>
      </c>
      <c r="AJ723" s="33"/>
    </row>
    <row r="724" spans="1:36">
      <c r="A724" s="11">
        <v>1300000468</v>
      </c>
      <c r="B724" s="11" t="s">
        <v>15</v>
      </c>
      <c r="C724" s="11" t="s">
        <v>16</v>
      </c>
      <c r="D724" s="12">
        <v>46268</v>
      </c>
      <c r="E724" s="11" t="s">
        <v>13</v>
      </c>
      <c r="F724"/>
      <c r="G724"/>
      <c r="H724" s="35" t="s">
        <v>484</v>
      </c>
      <c r="I724" s="71">
        <v>46268.725405092591</v>
      </c>
      <c r="J724" s="71">
        <v>46268.726412037038</v>
      </c>
      <c r="K724" s="11">
        <v>0.02</v>
      </c>
      <c r="L724" s="72">
        <v>46266</v>
      </c>
      <c r="M724" s="73">
        <f>_xlfn.ISOWEEKNUM(Unique_Data[[#This Row],[Created On]])</f>
        <v>36</v>
      </c>
      <c r="N724" s="73">
        <f>60*Unique_Data[[#This Row],[Downtime (hr.)]]</f>
        <v>1.2</v>
      </c>
      <c r="O724" s="73" t="str" cm="1">
        <f t="array" ref="O724">_xlfn.LET(
    _xlpm.text, LOWER(H724),
    _xlpm.keywords, Table2[Keyword],
    _xlpm.score,
        _xlfn.BYROW(_xlpm.keywords,
            _xlfn.LAMBDA(_xlpm.k,
                SUM(--ISNUMBER(SEARCH(_xlfn.TEXTSPLIT(LOWER(_xlpm.k)," "), _xlpm.text)))
            )
        ),
    _xlpm.bestMatch, _xlfn.XMATCH(MAX(_xlpm.score), _xlpm.score),
    IF(MAX(_xlpm.score)=0, "Other", INDEX(_xlpm.keywords, _xlpm.bestMatch))
)</f>
        <v>Other</v>
      </c>
      <c r="P724" s="73" t="str">
        <f>IFERROR(INDEX(Table11[Failure Mode],MATCH(O724,Table11[Keyword],0)),"General Failure Mode")</f>
        <v>General Failure Mode</v>
      </c>
      <c r="Q724" s="74" t="str">
        <f>IFERROR(INDEX(Table12[Failure Effect],MATCH(P724,Table12[Failure Mode],0)),"Operational performance degradation and need for maintenance review.")</f>
        <v>Operational performance degradation and need for maintenance review.</v>
      </c>
      <c r="R724" s="73">
        <f>IFERROR(INDEX(Table13[Base Severity],MATCH(C724,Table13[Equipment Class],0)),6)</f>
        <v>8</v>
      </c>
      <c r="S724" s="73">
        <f>IFERROR(INDEX(Table2[Severity],MATCH(O724,Table2[Keyword],0)),0)</f>
        <v>0</v>
      </c>
      <c r="T724" s="73">
        <f>IFERROR(LOOKUP(N724,Table6[Minutes],Table6[Severity]),0)</f>
        <v>3</v>
      </c>
      <c r="U724" s="73">
        <f>MAX(ROUNDUP(AVERAGE(R724,T724),0),Unique_Data[[#This Row],[Keyword Severity]])</f>
        <v>6</v>
      </c>
      <c r="V724" s="73">
        <f>IFERROR(INDEX(Table5[Detectability],MATCH(O724,Table5[Keyword],0)),IFERROR(INDEX(Table13[Default Detectability],MATCH(C724,Table13[Equipment Class],0)),6))</f>
        <v>5</v>
      </c>
      <c r="W724" s="73">
        <f t="shared" si="44"/>
        <v>9</v>
      </c>
      <c r="X724" s="75">
        <f t="shared" si="45"/>
        <v>270</v>
      </c>
      <c r="Y724" s="74" t="str">
        <f>IFERROR(INDEX(Table10[Recommended Action],MATCH(O724,Table10[Keyword],0)),"Review failure &amp; perform RCA")</f>
        <v>Review failure &amp; perform RCA</v>
      </c>
      <c r="AA724" s="31" t="s">
        <v>14353</v>
      </c>
      <c r="AB724" s="31" t="s">
        <v>14408</v>
      </c>
      <c r="AC724" s="73" t="str">
        <f t="shared" si="46"/>
        <v>High</v>
      </c>
      <c r="AD724" s="76"/>
      <c r="AE724" s="75">
        <f>Unique_Data[[#This Row],[Severity (S)]]</f>
        <v>6</v>
      </c>
      <c r="AF724" s="75" cm="1">
        <f t="array" ref="AF7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24" s="75" cm="1">
        <f t="array" ref="AG7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724" s="75">
        <f t="shared" si="47"/>
        <v>270</v>
      </c>
      <c r="AI724" s="77" t="str" cm="1">
        <f t="array" aca="1" ref="AI724" ca="1">_xlfn.IFS(ISBLANK(Unique_Data[[#This Row],[Updated Action]]),"Open",NOT(ISBLANK(Unique_Data[[#This Row],[Updated Action]])),"Finished",AND(NOT(ISBLANK(Unique_Data[[#This Row],[Updated Action]])),Unique_Data[[#This Row],[Due date]]&gt;=TODAY()),"In Progress",Unique_Data[[#This Row],[Due date]]&lt;TODAY(),"Overdue")</f>
        <v>Finished</v>
      </c>
      <c r="AJ724" s="33"/>
    </row>
    <row r="725" spans="1:36">
      <c r="A725" s="11">
        <v>1300000469</v>
      </c>
      <c r="B725" s="11" t="s">
        <v>106</v>
      </c>
      <c r="C725" s="11" t="s">
        <v>16</v>
      </c>
      <c r="D725" s="12">
        <v>46269</v>
      </c>
      <c r="E725" s="11" t="s">
        <v>13</v>
      </c>
      <c r="F725"/>
      <c r="G725"/>
      <c r="H725" s="35" t="s">
        <v>525</v>
      </c>
      <c r="I725" s="71">
        <v>46268.880555555559</v>
      </c>
      <c r="J725" s="71">
        <v>46268.895833333336</v>
      </c>
      <c r="K725" s="11">
        <v>0.37</v>
      </c>
      <c r="L725" s="72">
        <v>46266</v>
      </c>
      <c r="M725" s="73">
        <f>_xlfn.ISOWEEKNUM(Unique_Data[[#This Row],[Created On]])</f>
        <v>36</v>
      </c>
      <c r="N725" s="73">
        <f>60*Unique_Data[[#This Row],[Downtime (hr.)]]</f>
        <v>22.2</v>
      </c>
      <c r="O725" s="73" t="str" cm="1">
        <f t="array" ref="O725">_xlfn.LET(
    _xlpm.text, LOWER(H725),
    _xlpm.keywords, Table2[Keyword],
    _xlpm.score,
        _xlfn.BYROW(_xlpm.keywords,
            _xlfn.LAMBDA(_xlpm.k,
                SUM(--ISNUMBER(SEARCH(_xlfn.TEXTSPLIT(LOWER(_xlpm.k)," "), _xlpm.text)))
            )
        ),
    _xlpm.bestMatch, _xlfn.XMATCH(MAX(_xlpm.score), _xlpm.score),
    IF(MAX(_xlpm.score)=0, "Other", INDEX(_xlpm.keywords, _xlpm.bestMatch))
)</f>
        <v>Steering</v>
      </c>
      <c r="P725" s="73" t="str">
        <f>IFERROR(INDEX(Table11[Failure Mode],MATCH(O725,Table11[Keyword],0)),"General Failure Mode")</f>
        <v>Steering System Fault</v>
      </c>
      <c r="Q725" s="74" t="str">
        <f>IFERROR(INDEX(Table12[Failure Effect],MATCH(P725,Table12[Failure Mode],0)),"Operational performance degradation and need for maintenance review.")</f>
        <v>Poor maneuverability, travel misalignment, safety risk, and operational delay.</v>
      </c>
      <c r="R725" s="73">
        <f>IFERROR(INDEX(Table13[Base Severity],MATCH(C725,Table13[Equipment Class],0)),6)</f>
        <v>8</v>
      </c>
      <c r="S725" s="73">
        <f>IFERROR(INDEX(Table2[Severity],MATCH(O725,Table2[Keyword],0)),0)</f>
        <v>6</v>
      </c>
      <c r="T725" s="73">
        <f>IFERROR(LOOKUP(N725,Table6[Minutes],Table6[Severity]),0)</f>
        <v>4</v>
      </c>
      <c r="U725" s="73">
        <f>MAX(ROUNDUP(AVERAGE(R725,T725),0),Unique_Data[[#This Row],[Keyword Severity]])</f>
        <v>6</v>
      </c>
      <c r="V725" s="73">
        <f>IFERROR(INDEX(Table5[Detectability],MATCH(O725,Table5[Keyword],0)),IFERROR(INDEX(Table13[Default Detectability],MATCH(C725,Table13[Equipment Class],0)),6))</f>
        <v>2</v>
      </c>
      <c r="W725" s="73">
        <f t="shared" si="44"/>
        <v>3</v>
      </c>
      <c r="X725" s="75">
        <f t="shared" si="45"/>
        <v>36</v>
      </c>
      <c r="Y725" s="74" t="str">
        <f>IFERROR(INDEX(Table10[Recommended Action],MATCH(O725,Table10[Keyword],0)),"Review failure &amp; perform RCA")</f>
        <v>Calibrate auto-steering; inspect linkages/sensors; realign wheels.</v>
      </c>
      <c r="AC725" s="73" t="str">
        <f t="shared" si="46"/>
        <v>Low</v>
      </c>
      <c r="AD725" s="76"/>
      <c r="AE725" s="75">
        <f>Unique_Data[[#This Row],[Severity (S)]]</f>
        <v>6</v>
      </c>
      <c r="AF725" s="75" cm="1">
        <f t="array" ref="AF7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25" s="75" cm="1">
        <f t="array" ref="AG7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725" s="75">
        <f t="shared" si="47"/>
        <v>36</v>
      </c>
      <c r="AI725" s="77" t="str" cm="1">
        <f t="array" aca="1" ref="AI725" ca="1">_xlfn.IFS(ISBLANK(Unique_Data[[#This Row],[Updated Action]]),"Open",NOT(ISBLANK(Unique_Data[[#This Row],[Updated Action]])),"Finished",AND(NOT(ISBLANK(Unique_Data[[#This Row],[Updated Action]])),Unique_Data[[#This Row],[Due date]]&gt;=TODAY()),"In Progress",Unique_Data[[#This Row],[Due date]]&lt;TODAY(),"Overdue")</f>
        <v>Open</v>
      </c>
      <c r="AJ725" s="33"/>
    </row>
    <row r="726" spans="1:36">
      <c r="A726" s="11">
        <v>1300000470</v>
      </c>
      <c r="B726" s="11" t="s">
        <v>114</v>
      </c>
      <c r="C726" s="11" t="s">
        <v>16</v>
      </c>
      <c r="D726" s="12">
        <v>46269</v>
      </c>
      <c r="E726" s="11" t="s">
        <v>13</v>
      </c>
      <c r="F726"/>
      <c r="G726"/>
      <c r="H726" s="35" t="s">
        <v>569</v>
      </c>
      <c r="I726" s="71">
        <v>46269.126388888886</v>
      </c>
      <c r="J726" s="71">
        <v>46269.132638888892</v>
      </c>
      <c r="K726" s="11">
        <v>0.15</v>
      </c>
      <c r="L726" s="72">
        <v>46266</v>
      </c>
      <c r="M726" s="73">
        <f>_xlfn.ISOWEEKNUM(Unique_Data[[#This Row],[Created On]])</f>
        <v>36</v>
      </c>
      <c r="N726" s="73">
        <f>60*Unique_Data[[#This Row],[Downtime (hr.)]]</f>
        <v>9</v>
      </c>
      <c r="O726" s="73" t="str" cm="1">
        <f t="array" ref="O726">_xlfn.LET(
    _xlpm.text, LOWER(H726),
    _xlpm.keywords, Table2[Keyword],
    _xlpm.score,
        _xlfn.BYROW(_xlpm.keywords,
            _xlfn.LAMBDA(_xlpm.k,
                SUM(--ISNUMBER(SEARCH(_xlfn.TEXTSPLIT(LOWER(_xlpm.k)," "), _xlpm.text)))
            )
        ),
    _xlpm.bestMatch, _xlfn.XMATCH(MAX(_xlpm.score), _xlpm.score),
    IF(MAX(_xlpm.score)=0, "Other", INDEX(_xlpm.keywords, _xlpm.bestMatch))
)</f>
        <v>Steering</v>
      </c>
      <c r="P726" s="73" t="str">
        <f>IFERROR(INDEX(Table11[Failure Mode],MATCH(O726,Table11[Keyword],0)),"General Failure Mode")</f>
        <v>Steering System Fault</v>
      </c>
      <c r="Q726" s="74" t="str">
        <f>IFERROR(INDEX(Table12[Failure Effect],MATCH(P726,Table12[Failure Mode],0)),"Operational performance degradation and need for maintenance review.")</f>
        <v>Poor maneuverability, travel misalignment, safety risk, and operational delay.</v>
      </c>
      <c r="R726" s="73">
        <f>IFERROR(INDEX(Table13[Base Severity],MATCH(C726,Table13[Equipment Class],0)),6)</f>
        <v>8</v>
      </c>
      <c r="S726" s="73">
        <f>IFERROR(INDEX(Table2[Severity],MATCH(O726,Table2[Keyword],0)),0)</f>
        <v>6</v>
      </c>
      <c r="T726" s="73">
        <f>IFERROR(LOOKUP(N726,Table6[Minutes],Table6[Severity]),0)</f>
        <v>3</v>
      </c>
      <c r="U726" s="73">
        <f>MAX(ROUNDUP(AVERAGE(R726,T726),0),Unique_Data[[#This Row],[Keyword Severity]])</f>
        <v>6</v>
      </c>
      <c r="V726" s="73">
        <f>IFERROR(INDEX(Table5[Detectability],MATCH(O726,Table5[Keyword],0)),IFERROR(INDEX(Table13[Default Detectability],MATCH(C726,Table13[Equipment Class],0)),6))</f>
        <v>2</v>
      </c>
      <c r="W726" s="73">
        <f t="shared" si="44"/>
        <v>4</v>
      </c>
      <c r="X726" s="75">
        <f t="shared" si="45"/>
        <v>48</v>
      </c>
      <c r="Y726" s="74" t="str">
        <f>IFERROR(INDEX(Table10[Recommended Action],MATCH(O726,Table10[Keyword],0)),"Review failure &amp; perform RCA")</f>
        <v>Calibrate auto-steering; inspect linkages/sensors; realign wheels.</v>
      </c>
      <c r="AC726" s="73" t="str">
        <f t="shared" si="46"/>
        <v>Low</v>
      </c>
      <c r="AD726" s="76"/>
      <c r="AE726" s="75">
        <f>Unique_Data[[#This Row],[Severity (S)]]</f>
        <v>6</v>
      </c>
      <c r="AF726" s="75" cm="1">
        <f t="array" ref="AF7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26" s="75" cm="1">
        <f t="array" ref="AG7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26" s="75">
        <f t="shared" si="47"/>
        <v>48</v>
      </c>
      <c r="AI726" s="77" t="str" cm="1">
        <f t="array" aca="1" ref="AI726" ca="1">_xlfn.IFS(ISBLANK(Unique_Data[[#This Row],[Updated Action]]),"Open",NOT(ISBLANK(Unique_Data[[#This Row],[Updated Action]])),"Finished",AND(NOT(ISBLANK(Unique_Data[[#This Row],[Updated Action]])),Unique_Data[[#This Row],[Due date]]&gt;=TODAY()),"In Progress",Unique_Data[[#This Row],[Due date]]&lt;TODAY(),"Overdue")</f>
        <v>Open</v>
      </c>
      <c r="AJ726" s="33"/>
    </row>
    <row r="727" spans="1:36">
      <c r="A727" s="11">
        <v>1300000471</v>
      </c>
      <c r="B727" s="11" t="s">
        <v>40</v>
      </c>
      <c r="C727" s="11" t="s">
        <v>16</v>
      </c>
      <c r="D727" s="12">
        <v>46269</v>
      </c>
      <c r="E727" s="11" t="s">
        <v>13</v>
      </c>
      <c r="F727"/>
      <c r="G727"/>
      <c r="H727" s="35" t="s">
        <v>570</v>
      </c>
      <c r="I727" s="71">
        <v>46269.385798611111</v>
      </c>
      <c r="J727" s="71">
        <v>46269.399664351855</v>
      </c>
      <c r="K727" s="11">
        <v>0.33</v>
      </c>
      <c r="L727" s="72">
        <v>46266</v>
      </c>
      <c r="M727" s="73">
        <f>_xlfn.ISOWEEKNUM(Unique_Data[[#This Row],[Created On]])</f>
        <v>36</v>
      </c>
      <c r="N727" s="73">
        <f>60*Unique_Data[[#This Row],[Downtime (hr.)]]</f>
        <v>19.8</v>
      </c>
      <c r="O727" s="73" t="str" cm="1">
        <f t="array" ref="O727">_xlfn.LET(
    _xlpm.text, LOWER(H727),
    _xlpm.keywords, Table2[Keyword],
    _xlpm.score,
        _xlfn.BYROW(_xlpm.keywords,
            _xlfn.LAMBDA(_xlpm.k,
                SUM(--ISNUMBER(SEARCH(_xlfn.TEXTSPLIT(LOWER(_xlpm.k)," "), _xlpm.text)))
            )
        ),
    _xlpm.bestMatch, _xlfn.XMATCH(MAX(_xlpm.score), _xlpm.score),
    IF(MAX(_xlpm.score)=0, "Other", INDEX(_xlpm.keywords, _xlpm.bestMatch))
)</f>
        <v>No Control</v>
      </c>
      <c r="P727" s="73" t="str">
        <f>IFERROR(INDEX(Table11[Failure Mode],MATCH(O727,Table11[Keyword],0)),"General Failure Mode")</f>
        <v>Control System Unavailable</v>
      </c>
      <c r="Q727" s="74" t="str">
        <f>IFERROR(INDEX(Table12[Failure Effect],MATCH(P727,Table12[Failure Mode],0)),"Operational performance degradation and need for maintenance review.")</f>
        <v>Loss of command response, unsafe operating condition, and immediate operational downtime.</v>
      </c>
      <c r="R727" s="73">
        <f>IFERROR(INDEX(Table13[Base Severity],MATCH(C727,Table13[Equipment Class],0)),6)</f>
        <v>8</v>
      </c>
      <c r="S727" s="73">
        <f>IFERROR(INDEX(Table2[Severity],MATCH(O727,Table2[Keyword],0)),0)</f>
        <v>6</v>
      </c>
      <c r="T727" s="73">
        <f>IFERROR(LOOKUP(N727,Table6[Minutes],Table6[Severity]),0)</f>
        <v>4</v>
      </c>
      <c r="U727" s="73">
        <f>MAX(ROUNDUP(AVERAGE(R727,T727),0),Unique_Data[[#This Row],[Keyword Severity]])</f>
        <v>6</v>
      </c>
      <c r="V727" s="73">
        <f>IFERROR(INDEX(Table5[Detectability],MATCH(O727,Table5[Keyword],0)),IFERROR(INDEX(Table13[Default Detectability],MATCH(C727,Table13[Equipment Class],0)),6))</f>
        <v>2</v>
      </c>
      <c r="W727" s="73">
        <f t="shared" si="44"/>
        <v>8</v>
      </c>
      <c r="X727" s="75">
        <f t="shared" si="45"/>
        <v>96</v>
      </c>
      <c r="Y727" s="74" t="str">
        <f>IFERROR(INDEX(Table10[Recommended Action],MATCH(O727,Table10[Keyword],0)),"Review failure &amp; perform RCA")</f>
        <v>Check control PLC, HMI comms, E-stop circuits; reload software if needed.</v>
      </c>
      <c r="AA727" s="31" t="s">
        <v>14812</v>
      </c>
      <c r="AB727" s="31" t="s">
        <v>14795</v>
      </c>
      <c r="AC727" s="73" t="str">
        <f t="shared" si="46"/>
        <v>Low</v>
      </c>
      <c r="AD727" s="76"/>
      <c r="AE727" s="75">
        <f>Unique_Data[[#This Row],[Severity (S)]]</f>
        <v>6</v>
      </c>
      <c r="AF727" s="75" cm="1">
        <f t="array" ref="AF7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27" s="75" cm="1">
        <f t="array" ref="AG7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27" s="75">
        <f t="shared" si="47"/>
        <v>96</v>
      </c>
      <c r="AI727" s="77" t="str" cm="1">
        <f t="array" aca="1" ref="AI727" ca="1">_xlfn.IFS(ISBLANK(Unique_Data[[#This Row],[Updated Action]]),"Open",NOT(ISBLANK(Unique_Data[[#This Row],[Updated Action]])),"Finished",AND(NOT(ISBLANK(Unique_Data[[#This Row],[Updated Action]])),Unique_Data[[#This Row],[Due date]]&gt;=TODAY()),"In Progress",Unique_Data[[#This Row],[Due date]]&lt;TODAY(),"Overdue")</f>
        <v>Finished</v>
      </c>
      <c r="AJ727" s="33"/>
    </row>
    <row r="728" spans="1:36">
      <c r="A728" s="11">
        <v>1300000472</v>
      </c>
      <c r="B728" s="11" t="s">
        <v>527</v>
      </c>
      <c r="C728" s="11" t="s">
        <v>134</v>
      </c>
      <c r="D728" s="12">
        <v>46269</v>
      </c>
      <c r="E728" s="11" t="s">
        <v>13</v>
      </c>
      <c r="F728"/>
      <c r="G728"/>
      <c r="H728" s="35" t="s">
        <v>571</v>
      </c>
      <c r="I728" s="71">
        <v>46269.69121527778</v>
      </c>
      <c r="J728" s="71">
        <v>46269.706273148149</v>
      </c>
      <c r="K728" s="11">
        <v>0.36</v>
      </c>
      <c r="L728" s="72">
        <v>46266</v>
      </c>
      <c r="M728" s="73">
        <f>_xlfn.ISOWEEKNUM(Unique_Data[[#This Row],[Created On]])</f>
        <v>36</v>
      </c>
      <c r="N728" s="73">
        <f>60*Unique_Data[[#This Row],[Downtime (hr.)]]</f>
        <v>21.599999999999998</v>
      </c>
      <c r="O728" s="73" t="str" cm="1">
        <f t="array" ref="O728">_xlfn.LET(
    _xlpm.text, LOWER(H728),
    _xlpm.keywords, Table2[Keyword],
    _xlpm.score,
        _xlfn.BYROW(_xlpm.keywords,
            _xlfn.LAMBDA(_xlpm.k,
                SUM(--ISNUMBER(SEARCH(_xlfn.TEXTSPLIT(LOWER(_xlpm.k)," "), _xlpm.text)))
            )
        ),
    _xlpm.bestMatch, _xlfn.XMATCH(MAX(_xlpm.score), _xlpm.score),
    IF(MAX(_xlpm.score)=0, "Other", INDEX(_xlpm.keywords, _xlpm.bestMatch))
)</f>
        <v>Brake</v>
      </c>
      <c r="P728" s="73" t="str">
        <f>IFERROR(INDEX(Table11[Failure Mode],MATCH(O728,Table11[Keyword],0)),"General Failure Mode")</f>
        <v>Brake System Fault</v>
      </c>
      <c r="Q728" s="74" t="str">
        <f>IFERROR(INDEX(Table12[Failure Effect],MATCH(P728,Table12[Failure Mode],0)),"Operational performance degradation and need for maintenance review.")</f>
        <v>Unsafe motion control, increased accident risk, and equipment availability restriction.</v>
      </c>
      <c r="R728" s="73">
        <f>IFERROR(INDEX(Table13[Base Severity],MATCH(C728,Table13[Equipment Class],0)),6)</f>
        <v>7</v>
      </c>
      <c r="S728" s="73">
        <f>IFERROR(INDEX(Table2[Severity],MATCH(O728,Table2[Keyword],0)),0)</f>
        <v>6</v>
      </c>
      <c r="T728" s="73">
        <f>IFERROR(LOOKUP(N728,Table6[Minutes],Table6[Severity]),0)</f>
        <v>4</v>
      </c>
      <c r="U728" s="73">
        <f>MAX(ROUNDUP(AVERAGE(R728,T728),0),Unique_Data[[#This Row],[Keyword Severity]])</f>
        <v>6</v>
      </c>
      <c r="V728" s="73">
        <f>IFERROR(INDEX(Table5[Detectability],MATCH(O728,Table5[Keyword],0)),IFERROR(INDEX(Table13[Default Detectability],MATCH(C728,Table13[Equipment Class],0)),6))</f>
        <v>5</v>
      </c>
      <c r="W728" s="73">
        <f t="shared" si="44"/>
        <v>1</v>
      </c>
      <c r="X728" s="75">
        <f t="shared" si="45"/>
        <v>30</v>
      </c>
      <c r="Y728" s="74" t="str">
        <f>IFERROR(INDEX(Table10[Recommended Action],MATCH(O728,Table10[Keyword],0)),"Review failure &amp; perform RCA")</f>
        <v>Inspect brake assemblies, lines and sensors; adjust/bleed and function-test.</v>
      </c>
      <c r="AA728" s="31" t="s">
        <v>14813</v>
      </c>
      <c r="AB728" s="31" t="s">
        <v>14814</v>
      </c>
      <c r="AC728" s="73" t="str">
        <f t="shared" si="46"/>
        <v>Low</v>
      </c>
      <c r="AD728" s="76"/>
      <c r="AE728" s="75">
        <f>Unique_Data[[#This Row],[Severity (S)]]</f>
        <v>6</v>
      </c>
      <c r="AF728" s="75" cm="1">
        <f t="array" ref="AF7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28" s="75" cm="1">
        <f t="array" ref="AG7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28" s="75">
        <f t="shared" si="47"/>
        <v>30</v>
      </c>
      <c r="AI728" s="77" t="str" cm="1">
        <f t="array" aca="1" ref="AI728" ca="1">_xlfn.IFS(ISBLANK(Unique_Data[[#This Row],[Updated Action]]),"Open",NOT(ISBLANK(Unique_Data[[#This Row],[Updated Action]])),"Finished",AND(NOT(ISBLANK(Unique_Data[[#This Row],[Updated Action]])),Unique_Data[[#This Row],[Due date]]&gt;=TODAY()),"In Progress",Unique_Data[[#This Row],[Due date]]&lt;TODAY(),"Overdue")</f>
        <v>Finished</v>
      </c>
      <c r="AJ728" s="33"/>
    </row>
    <row r="729" spans="1:36">
      <c r="A729" s="11">
        <v>1200000390</v>
      </c>
      <c r="B729" s="11" t="s">
        <v>54</v>
      </c>
      <c r="C729" s="11" t="s">
        <v>12</v>
      </c>
      <c r="D729" s="12">
        <v>46269</v>
      </c>
      <c r="E729" s="11" t="s">
        <v>69</v>
      </c>
      <c r="F729"/>
      <c r="G729"/>
      <c r="H729" s="35" t="s">
        <v>572</v>
      </c>
      <c r="I729" s="71">
        <v>46269.746030092596</v>
      </c>
      <c r="J729" s="71">
        <v>46269.750740740739</v>
      </c>
      <c r="K729" s="11">
        <v>0.11</v>
      </c>
      <c r="L729" s="72">
        <v>46266</v>
      </c>
      <c r="M729" s="73">
        <f>_xlfn.ISOWEEKNUM(Unique_Data[[#This Row],[Created On]])</f>
        <v>36</v>
      </c>
      <c r="N729" s="73">
        <f>60*Unique_Data[[#This Row],[Downtime (hr.)]]</f>
        <v>6.6</v>
      </c>
      <c r="O729" s="73" t="str" cm="1">
        <f t="array" ref="O729">_xlfn.LET(
    _xlpm.text, LOWER(H729),
    _xlpm.keywords, Table2[Keyword],
    _xlpm.score,
        _xlfn.BYROW(_xlpm.keywords,
            _xlfn.LAMBDA(_xlpm.k,
                SUM(--ISNUMBER(SEARCH(_xlfn.TEXTSPLIT(LOWER(_xlpm.k)," "), _xlpm.text)))
            )
        ),
    _xlpm.bestMatch, _xlfn.XMATCH(MAX(_xlpm.score), _xlpm.score),
    IF(MAX(_xlpm.score)=0, "Other", INDEX(_xlpm.keywords, _xlpm.bestMatch))
)</f>
        <v>Other</v>
      </c>
      <c r="P729" s="73" t="str">
        <f>IFERROR(INDEX(Table11[Failure Mode],MATCH(O729,Table11[Keyword],0)),"General Failure Mode")</f>
        <v>General Failure Mode</v>
      </c>
      <c r="Q729" s="74" t="str">
        <f>IFERROR(INDEX(Table12[Failure Effect],MATCH(P729,Table12[Failure Mode],0)),"Operational performance degradation and need for maintenance review.")</f>
        <v>Operational performance degradation and need for maintenance review.</v>
      </c>
      <c r="R729" s="73">
        <f>IFERROR(INDEX(Table13[Base Severity],MATCH(C729,Table13[Equipment Class],0)),6)</f>
        <v>9</v>
      </c>
      <c r="S729" s="73">
        <f>IFERROR(INDEX(Table2[Severity],MATCH(O729,Table2[Keyword],0)),0)</f>
        <v>0</v>
      </c>
      <c r="T729" s="73">
        <f>IFERROR(LOOKUP(N729,Table6[Minutes],Table6[Severity]),0)</f>
        <v>3</v>
      </c>
      <c r="U729" s="73">
        <f>MAX(ROUNDUP(AVERAGE(R729,T729),0),Unique_Data[[#This Row],[Keyword Severity]])</f>
        <v>6</v>
      </c>
      <c r="V729" s="73">
        <f>IFERROR(INDEX(Table5[Detectability],MATCH(O729,Table5[Keyword],0)),IFERROR(INDEX(Table13[Default Detectability],MATCH(C729,Table13[Equipment Class],0)),6))</f>
        <v>4</v>
      </c>
      <c r="W729" s="73">
        <f t="shared" si="44"/>
        <v>4</v>
      </c>
      <c r="X729" s="75">
        <f t="shared" si="45"/>
        <v>96</v>
      </c>
      <c r="Y729" s="74" t="str">
        <f>IFERROR(INDEX(Table10[Recommended Action],MATCH(O729,Table10[Keyword],0)),"Review failure &amp; perform RCA")</f>
        <v>Review failure &amp; perform RCA</v>
      </c>
      <c r="AC729" s="73" t="str">
        <f t="shared" si="46"/>
        <v>Low</v>
      </c>
      <c r="AD729" s="76"/>
      <c r="AE729" s="75">
        <f>Unique_Data[[#This Row],[Severity (S)]]</f>
        <v>6</v>
      </c>
      <c r="AF729" s="75" cm="1">
        <f t="array" ref="AF7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729" s="75" cm="1">
        <f t="array" ref="AG7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29" s="75">
        <f t="shared" si="47"/>
        <v>96</v>
      </c>
      <c r="AI729" s="77" t="str" cm="1">
        <f t="array" aca="1" ref="AI729" ca="1">_xlfn.IFS(ISBLANK(Unique_Data[[#This Row],[Updated Action]]),"Open",NOT(ISBLANK(Unique_Data[[#This Row],[Updated Action]])),"Finished",AND(NOT(ISBLANK(Unique_Data[[#This Row],[Updated Action]])),Unique_Data[[#This Row],[Due date]]&gt;=TODAY()),"In Progress",Unique_Data[[#This Row],[Due date]]&lt;TODAY(),"Overdue")</f>
        <v>Open</v>
      </c>
      <c r="AJ729" s="33"/>
    </row>
    <row r="730" spans="1:36">
      <c r="A730" s="11">
        <v>1300000473</v>
      </c>
      <c r="B730" s="11" t="s">
        <v>15</v>
      </c>
      <c r="C730" s="11" t="s">
        <v>16</v>
      </c>
      <c r="D730" s="12">
        <v>46271</v>
      </c>
      <c r="E730" s="11" t="s">
        <v>13</v>
      </c>
      <c r="F730"/>
      <c r="G730"/>
      <c r="H730" s="35" t="s">
        <v>573</v>
      </c>
      <c r="I730" s="71">
        <v>46270.98333333333</v>
      </c>
      <c r="J730" s="71">
        <v>46270.987314814818</v>
      </c>
      <c r="K730" s="11">
        <v>0.1</v>
      </c>
      <c r="L730" s="72">
        <v>46266</v>
      </c>
      <c r="M730" s="73">
        <f>_xlfn.ISOWEEKNUM(Unique_Data[[#This Row],[Created On]])</f>
        <v>36</v>
      </c>
      <c r="N730" s="73">
        <f>60*Unique_Data[[#This Row],[Downtime (hr.)]]</f>
        <v>6</v>
      </c>
      <c r="O730" s="73" t="str" cm="1">
        <f t="array" ref="O730">_xlfn.LET(
    _xlpm.text, LOWER(H730),
    _xlpm.keywords, Table2[Keyword],
    _xlpm.score,
        _xlfn.BYROW(_xlpm.keywords,
            _xlfn.LAMBDA(_xlpm.k,
                SUM(--ISNUMBER(SEARCH(_xlfn.TEXTSPLIT(LOWER(_xlpm.k)," "), _xlpm.text)))
            )
        ),
    _xlpm.bestMatch, _xlfn.XMATCH(MAX(_xlpm.score), _xlpm.score),
    IF(MAX(_xlpm.score)=0, "Other", INDEX(_xlpm.keywords, _xlpm.bestMatch))
)</f>
        <v>No Control</v>
      </c>
      <c r="P730" s="73" t="str">
        <f>IFERROR(INDEX(Table11[Failure Mode],MATCH(O730,Table11[Keyword],0)),"General Failure Mode")</f>
        <v>Control System Unavailable</v>
      </c>
      <c r="Q730" s="74" t="str">
        <f>IFERROR(INDEX(Table12[Failure Effect],MATCH(P730,Table12[Failure Mode],0)),"Operational performance degradation and need for maintenance review.")</f>
        <v>Loss of command response, unsafe operating condition, and immediate operational downtime.</v>
      </c>
      <c r="R730" s="73">
        <f>IFERROR(INDEX(Table13[Base Severity],MATCH(C730,Table13[Equipment Class],0)),6)</f>
        <v>8</v>
      </c>
      <c r="S730" s="73">
        <f>IFERROR(INDEX(Table2[Severity],MATCH(O730,Table2[Keyword],0)),0)</f>
        <v>6</v>
      </c>
      <c r="T730" s="73">
        <f>IFERROR(LOOKUP(N730,Table6[Minutes],Table6[Severity]),0)</f>
        <v>3</v>
      </c>
      <c r="U730" s="73">
        <f>MAX(ROUNDUP(AVERAGE(R730,T730),0),Unique_Data[[#This Row],[Keyword Severity]])</f>
        <v>6</v>
      </c>
      <c r="V730" s="73">
        <f>IFERROR(INDEX(Table5[Detectability],MATCH(O730,Table5[Keyword],0)),IFERROR(INDEX(Table13[Default Detectability],MATCH(C730,Table13[Equipment Class],0)),6))</f>
        <v>2</v>
      </c>
      <c r="W730" s="73">
        <f t="shared" si="44"/>
        <v>4</v>
      </c>
      <c r="X730" s="75">
        <f t="shared" si="45"/>
        <v>48</v>
      </c>
      <c r="Y730" s="74" t="str">
        <f>IFERROR(INDEX(Table10[Recommended Action],MATCH(O730,Table10[Keyword],0)),"Review failure &amp; perform RCA")</f>
        <v>Check control PLC, HMI comms, E-stop circuits; reload software if needed.</v>
      </c>
      <c r="AA730" s="31" t="s">
        <v>14353</v>
      </c>
      <c r="AB730" s="31" t="s">
        <v>14408</v>
      </c>
      <c r="AC730" s="73" t="str">
        <f t="shared" si="46"/>
        <v>Low</v>
      </c>
      <c r="AD730" s="76"/>
      <c r="AE730" s="75">
        <f>Unique_Data[[#This Row],[Severity (S)]]</f>
        <v>6</v>
      </c>
      <c r="AF730" s="75" cm="1">
        <f t="array" ref="AF7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30" s="75" cm="1">
        <f t="array" ref="AG7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30" s="75">
        <f t="shared" si="47"/>
        <v>48</v>
      </c>
      <c r="AI730" s="77" t="str" cm="1">
        <f t="array" aca="1" ref="AI730" ca="1">_xlfn.IFS(ISBLANK(Unique_Data[[#This Row],[Updated Action]]),"Open",NOT(ISBLANK(Unique_Data[[#This Row],[Updated Action]])),"Finished",AND(NOT(ISBLANK(Unique_Data[[#This Row],[Updated Action]])),Unique_Data[[#This Row],[Due date]]&gt;=TODAY()),"In Progress",Unique_Data[[#This Row],[Due date]]&lt;TODAY(),"Overdue")</f>
        <v>Finished</v>
      </c>
      <c r="AJ730" s="33"/>
    </row>
    <row r="731" spans="1:36">
      <c r="A731" s="11">
        <v>1200000391</v>
      </c>
      <c r="B731" s="11" t="s">
        <v>114</v>
      </c>
      <c r="C731" s="11" t="s">
        <v>16</v>
      </c>
      <c r="D731" s="12">
        <v>46272</v>
      </c>
      <c r="E731" s="11" t="s">
        <v>69</v>
      </c>
      <c r="F731"/>
      <c r="G731"/>
      <c r="H731" s="35" t="s">
        <v>463</v>
      </c>
      <c r="I731" s="71">
        <v>46271.834560185183</v>
      </c>
      <c r="J731" s="71">
        <v>46271.842060185183</v>
      </c>
      <c r="K731" s="11">
        <v>0.18</v>
      </c>
      <c r="L731" s="72">
        <v>46266</v>
      </c>
      <c r="M731" s="73">
        <f>_xlfn.ISOWEEKNUM(Unique_Data[[#This Row],[Created On]])</f>
        <v>37</v>
      </c>
      <c r="N731" s="73">
        <f>60*Unique_Data[[#This Row],[Downtime (hr.)]]</f>
        <v>10.799999999999999</v>
      </c>
      <c r="O731" s="73" t="str" cm="1">
        <f t="array" ref="O731">_xlfn.LET(
    _xlpm.text, LOWER(H731),
    _xlpm.keywords, Table2[Keyword],
    _xlpm.score,
        _xlfn.BYROW(_xlpm.keywords,
            _xlfn.LAMBDA(_xlpm.k,
                SUM(--ISNUMBER(SEARCH(_xlfn.TEXTSPLIT(LOWER(_xlpm.k)," "), _xlpm.text)))
            )
        ),
    _xlpm.bestMatch, _xlfn.XMATCH(MAX(_xlpm.score), _xlpm.score),
    IF(MAX(_xlpm.score)=0, "Other", INDEX(_xlpm.keywords, _xlpm.bestMatch))
)</f>
        <v>No Gantry</v>
      </c>
      <c r="P731" s="73" t="str">
        <f>IFERROR(INDEX(Table11[Failure Mode],MATCH(O731,Table11[Keyword],0)),"General Failure Mode")</f>
        <v>Gantry Motion Failure</v>
      </c>
      <c r="Q731" s="74" t="str">
        <f>IFERROR(INDEX(Table12[Failure Effect],MATCH(P731,Table12[Failure Mode],0)),"Operational performance degradation and need for maintenance review.")</f>
        <v>Equipment cannot travel to position, causing job delay, queue buildup, and lower productivity.</v>
      </c>
      <c r="R731" s="73">
        <f>IFERROR(INDEX(Table13[Base Severity],MATCH(C731,Table13[Equipment Class],0)),6)</f>
        <v>8</v>
      </c>
      <c r="S731" s="73">
        <f>IFERROR(INDEX(Table2[Severity],MATCH(O731,Table2[Keyword],0)),0)</f>
        <v>6</v>
      </c>
      <c r="T731" s="73">
        <f>IFERROR(LOOKUP(N731,Table6[Minutes],Table6[Severity]),0)</f>
        <v>4</v>
      </c>
      <c r="U731" s="73">
        <f>MAX(ROUNDUP(AVERAGE(R731,T731),0),Unique_Data[[#This Row],[Keyword Severity]])</f>
        <v>6</v>
      </c>
      <c r="V731" s="73">
        <f>IFERROR(INDEX(Table5[Detectability],MATCH(O731,Table5[Keyword],0)),IFERROR(INDEX(Table13[Default Detectability],MATCH(C731,Table13[Equipment Class],0)),6))</f>
        <v>3</v>
      </c>
      <c r="W731" s="73">
        <f t="shared" si="44"/>
        <v>8</v>
      </c>
      <c r="X731" s="75">
        <f t="shared" si="45"/>
        <v>144</v>
      </c>
      <c r="Y731" s="74" t="str">
        <f>IFERROR(INDEX(Table10[Recommended Action],MATCH(O731,Table10[Keyword],0)),"Review failure &amp; perform RCA")</f>
        <v>Inspect busbar/limit switches, travel drives and interlocks; test inverter and alignment.</v>
      </c>
      <c r="AC731" s="73" t="str">
        <f t="shared" si="46"/>
        <v>Medium</v>
      </c>
      <c r="AD731" s="76"/>
      <c r="AE731" s="75">
        <f>Unique_Data[[#This Row],[Severity (S)]]</f>
        <v>6</v>
      </c>
      <c r="AF731" s="75" cm="1">
        <f t="array" ref="AF7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31" s="75" cm="1">
        <f t="array" ref="AG7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31" s="75">
        <f t="shared" si="47"/>
        <v>144</v>
      </c>
      <c r="AI731" s="77" t="str" cm="1">
        <f t="array" aca="1" ref="AI731" ca="1">_xlfn.IFS(ISBLANK(Unique_Data[[#This Row],[Updated Action]]),"Open",NOT(ISBLANK(Unique_Data[[#This Row],[Updated Action]])),"Finished",AND(NOT(ISBLANK(Unique_Data[[#This Row],[Updated Action]])),Unique_Data[[#This Row],[Due date]]&gt;=TODAY()),"In Progress",Unique_Data[[#This Row],[Due date]]&lt;TODAY(),"Overdue")</f>
        <v>Open</v>
      </c>
      <c r="AJ731" s="33"/>
    </row>
    <row r="732" spans="1:36">
      <c r="A732" s="11">
        <v>1200000392</v>
      </c>
      <c r="B732" s="11" t="s">
        <v>97</v>
      </c>
      <c r="C732" s="11" t="s">
        <v>16</v>
      </c>
      <c r="D732" s="12">
        <v>46272</v>
      </c>
      <c r="E732" s="11" t="s">
        <v>69</v>
      </c>
      <c r="F732"/>
      <c r="G732"/>
      <c r="H732" s="35" t="s">
        <v>558</v>
      </c>
      <c r="I732" s="71">
        <v>46272.013888888891</v>
      </c>
      <c r="J732" s="71">
        <v>46272.017129629632</v>
      </c>
      <c r="K732" s="11">
        <v>0.08</v>
      </c>
      <c r="L732" s="72">
        <v>46266</v>
      </c>
      <c r="M732" s="73">
        <f>_xlfn.ISOWEEKNUM(Unique_Data[[#This Row],[Created On]])</f>
        <v>37</v>
      </c>
      <c r="N732" s="73">
        <f>60*Unique_Data[[#This Row],[Downtime (hr.)]]</f>
        <v>4.8</v>
      </c>
      <c r="O732" s="73" t="str" cm="1">
        <f t="array" ref="O732">_xlfn.LET(
    _xlpm.text, LOWER(H732),
    _xlpm.keywords, Table2[Keyword],
    _xlpm.score,
        _xlfn.BYROW(_xlpm.keywords,
            _xlfn.LAMBDA(_xlpm.k,
                SUM(--ISNUMBER(SEARCH(_xlfn.TEXTSPLIT(LOWER(_xlpm.k)," "), _xlpm.text)))
            )
        ),
    _xlpm.bestMatch, _xlfn.XMATCH(MAX(_xlpm.score), _xlpm.score),
    IF(MAX(_xlpm.score)=0, "Other", INDEX(_xlpm.keywords, _xlpm.bestMatch))
)</f>
        <v>Collision</v>
      </c>
      <c r="P732" s="73" t="str">
        <f>IFERROR(INDEX(Table11[Failure Mode],MATCH(O732,Table11[Keyword],0)),"General Failure Mode")</f>
        <v>Collision / Impact Event</v>
      </c>
      <c r="Q732" s="74" t="str">
        <f>IFERROR(INDEX(Table12[Failure Effect],MATCH(P732,Table12[Failure Mode],0)),"Operational performance degradation and need for maintenance review.")</f>
        <v>Safety risk, structural damage, equipment outage, and possible container handling interruption.</v>
      </c>
      <c r="R732" s="73">
        <f>IFERROR(INDEX(Table13[Base Severity],MATCH(C732,Table13[Equipment Class],0)),6)</f>
        <v>8</v>
      </c>
      <c r="S732" s="73">
        <f>IFERROR(INDEX(Table2[Severity],MATCH(O732,Table2[Keyword],0)),0)</f>
        <v>10</v>
      </c>
      <c r="T732" s="73">
        <f>IFERROR(LOOKUP(N732,Table6[Minutes],Table6[Severity]),0)</f>
        <v>3</v>
      </c>
      <c r="U732" s="73">
        <f>MAX(ROUNDUP(AVERAGE(R732,T732),0),Unique_Data[[#This Row],[Keyword Severity]])</f>
        <v>10</v>
      </c>
      <c r="V732" s="73">
        <f>IFERROR(INDEX(Table5[Detectability],MATCH(O732,Table5[Keyword],0)),IFERROR(INDEX(Table13[Default Detectability],MATCH(C732,Table13[Equipment Class],0)),6))</f>
        <v>5</v>
      </c>
      <c r="W732" s="73">
        <f t="shared" si="44"/>
        <v>2</v>
      </c>
      <c r="X732" s="75">
        <f t="shared" si="45"/>
        <v>100</v>
      </c>
      <c r="Y732" s="74" t="str">
        <f>IFERROR(INDEX(Table10[Recommended Action],MATCH(O732,Table10[Keyword],0)),"Review failure &amp; perform RCA")</f>
        <v>Perform collision RCA, inspect structures and revalidate anti-collision sensors; retrain operators.</v>
      </c>
      <c r="AC732" s="73" t="str">
        <f t="shared" si="46"/>
        <v>Medium</v>
      </c>
      <c r="AD732" s="76"/>
      <c r="AE732" s="75">
        <f>Unique_Data[[#This Row],[Severity (S)]]</f>
        <v>10</v>
      </c>
      <c r="AF732" s="75" cm="1">
        <f t="array" ref="AF7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32" s="75" cm="1">
        <f t="array" ref="AG7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32" s="75">
        <f t="shared" si="47"/>
        <v>100</v>
      </c>
      <c r="AI732" s="77" t="str" cm="1">
        <f t="array" aca="1" ref="AI732" ca="1">_xlfn.IFS(ISBLANK(Unique_Data[[#This Row],[Updated Action]]),"Open",NOT(ISBLANK(Unique_Data[[#This Row],[Updated Action]])),"Finished",AND(NOT(ISBLANK(Unique_Data[[#This Row],[Updated Action]])),Unique_Data[[#This Row],[Due date]]&gt;=TODAY()),"In Progress",Unique_Data[[#This Row],[Due date]]&lt;TODAY(),"Overdue")</f>
        <v>Open</v>
      </c>
      <c r="AJ732" s="33"/>
    </row>
    <row r="733" spans="1:36">
      <c r="A733" s="11">
        <v>1200000393</v>
      </c>
      <c r="B733" s="11" t="s">
        <v>178</v>
      </c>
      <c r="C733" s="11" t="s">
        <v>16</v>
      </c>
      <c r="D733" s="12">
        <v>46273</v>
      </c>
      <c r="E733" s="11" t="s">
        <v>69</v>
      </c>
      <c r="F733"/>
      <c r="G733"/>
      <c r="H733" s="35" t="s">
        <v>574</v>
      </c>
      <c r="I733" s="71">
        <v>46272.881944444445</v>
      </c>
      <c r="J733" s="71">
        <v>46272.893750000003</v>
      </c>
      <c r="K733" s="11">
        <v>0.28000000000000003</v>
      </c>
      <c r="L733" s="72">
        <v>46266</v>
      </c>
      <c r="M733" s="73">
        <f>_xlfn.ISOWEEKNUM(Unique_Data[[#This Row],[Created On]])</f>
        <v>37</v>
      </c>
      <c r="N733" s="73">
        <f>60*Unique_Data[[#This Row],[Downtime (hr.)]]</f>
        <v>16.8</v>
      </c>
      <c r="O733" s="73" t="str" cm="1">
        <f t="array" ref="O733">_xlfn.LET(
    _xlpm.text, LOWER(H733),
    _xlpm.keywords, Table2[Keyword],
    _xlpm.score,
        _xlfn.BYROW(_xlpm.keywords,
            _xlfn.LAMBDA(_xlpm.k,
                SUM(--ISNUMBER(SEARCH(_xlfn.TEXTSPLIT(LOWER(_xlpm.k)," "), _xlpm.text)))
            )
        ),
    _xlpm.bestMatch, _xlfn.XMATCH(MAX(_xlpm.score), _xlpm.score),
    IF(MAX(_xlpm.score)=0, "Other", INDEX(_xlpm.keywords, _xlpm.bestMatch))
)</f>
        <v>No Control</v>
      </c>
      <c r="P733" s="73" t="str">
        <f>IFERROR(INDEX(Table11[Failure Mode],MATCH(O733,Table11[Keyword],0)),"General Failure Mode")</f>
        <v>Control System Unavailable</v>
      </c>
      <c r="Q733" s="74" t="str">
        <f>IFERROR(INDEX(Table12[Failure Effect],MATCH(P733,Table12[Failure Mode],0)),"Operational performance degradation and need for maintenance review.")</f>
        <v>Loss of command response, unsafe operating condition, and immediate operational downtime.</v>
      </c>
      <c r="R733" s="73">
        <f>IFERROR(INDEX(Table13[Base Severity],MATCH(C733,Table13[Equipment Class],0)),6)</f>
        <v>8</v>
      </c>
      <c r="S733" s="73">
        <f>IFERROR(INDEX(Table2[Severity],MATCH(O733,Table2[Keyword],0)),0)</f>
        <v>6</v>
      </c>
      <c r="T733" s="73">
        <f>IFERROR(LOOKUP(N733,Table6[Minutes],Table6[Severity]),0)</f>
        <v>4</v>
      </c>
      <c r="U733" s="73">
        <f>MAX(ROUNDUP(AVERAGE(R733,T733),0),Unique_Data[[#This Row],[Keyword Severity]])</f>
        <v>6</v>
      </c>
      <c r="V733" s="73">
        <f>IFERROR(INDEX(Table5[Detectability],MATCH(O733,Table5[Keyword],0)),IFERROR(INDEX(Table13[Default Detectability],MATCH(C733,Table13[Equipment Class],0)),6))</f>
        <v>2</v>
      </c>
      <c r="W733" s="73">
        <f t="shared" si="44"/>
        <v>2</v>
      </c>
      <c r="X733" s="75">
        <f t="shared" si="45"/>
        <v>24</v>
      </c>
      <c r="Y733" s="74" t="str">
        <f>IFERROR(INDEX(Table10[Recommended Action],MATCH(O733,Table10[Keyword],0)),"Review failure &amp; perform RCA")</f>
        <v>Check control PLC, HMI comms, E-stop circuits; reload software if needed.</v>
      </c>
      <c r="AA733" s="31" t="s">
        <v>14701</v>
      </c>
      <c r="AB733" s="31" t="s">
        <v>14702</v>
      </c>
      <c r="AC733" s="73" t="str">
        <f t="shared" si="46"/>
        <v>Low</v>
      </c>
      <c r="AD733" s="76"/>
      <c r="AE733" s="75">
        <f>Unique_Data[[#This Row],[Severity (S)]]</f>
        <v>6</v>
      </c>
      <c r="AF733" s="75" cm="1">
        <f t="array" ref="AF7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33" s="75" cm="1">
        <f t="array" ref="AG7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33" s="75">
        <f t="shared" si="47"/>
        <v>24</v>
      </c>
      <c r="AI733" s="77" t="str" cm="1">
        <f t="array" aca="1" ref="AI733" ca="1">_xlfn.IFS(ISBLANK(Unique_Data[[#This Row],[Updated Action]]),"Open",NOT(ISBLANK(Unique_Data[[#This Row],[Updated Action]])),"Finished",AND(NOT(ISBLANK(Unique_Data[[#This Row],[Updated Action]])),Unique_Data[[#This Row],[Due date]]&gt;=TODAY()),"In Progress",Unique_Data[[#This Row],[Due date]]&lt;TODAY(),"Overdue")</f>
        <v>Finished</v>
      </c>
      <c r="AJ733" s="33"/>
    </row>
    <row r="734" spans="1:36">
      <c r="A734" s="11">
        <v>1300000474</v>
      </c>
      <c r="B734" s="11" t="s">
        <v>90</v>
      </c>
      <c r="C734" s="11" t="s">
        <v>16</v>
      </c>
      <c r="D734" s="12">
        <v>46274</v>
      </c>
      <c r="E734" s="11" t="s">
        <v>13</v>
      </c>
      <c r="F734"/>
      <c r="G734"/>
      <c r="H734" s="35" t="s">
        <v>525</v>
      </c>
      <c r="I734" s="71">
        <v>46274.602777777778</v>
      </c>
      <c r="J734" s="71">
        <v>46274.611805555556</v>
      </c>
      <c r="K734" s="11">
        <v>0.22</v>
      </c>
      <c r="L734" s="72">
        <v>46266</v>
      </c>
      <c r="M734" s="73">
        <f>_xlfn.ISOWEEKNUM(Unique_Data[[#This Row],[Created On]])</f>
        <v>37</v>
      </c>
      <c r="N734" s="73">
        <f>60*Unique_Data[[#This Row],[Downtime (hr.)]]</f>
        <v>13.2</v>
      </c>
      <c r="O734" s="73" t="str" cm="1">
        <f t="array" ref="O734">_xlfn.LET(
    _xlpm.text, LOWER(H734),
    _xlpm.keywords, Table2[Keyword],
    _xlpm.score,
        _xlfn.BYROW(_xlpm.keywords,
            _xlfn.LAMBDA(_xlpm.k,
                SUM(--ISNUMBER(SEARCH(_xlfn.TEXTSPLIT(LOWER(_xlpm.k)," "), _xlpm.text)))
            )
        ),
    _xlpm.bestMatch, _xlfn.XMATCH(MAX(_xlpm.score), _xlpm.score),
    IF(MAX(_xlpm.score)=0, "Other", INDEX(_xlpm.keywords, _xlpm.bestMatch))
)</f>
        <v>Steering</v>
      </c>
      <c r="P734" s="73" t="str">
        <f>IFERROR(INDEX(Table11[Failure Mode],MATCH(O734,Table11[Keyword],0)),"General Failure Mode")</f>
        <v>Steering System Fault</v>
      </c>
      <c r="Q734" s="74" t="str">
        <f>IFERROR(INDEX(Table12[Failure Effect],MATCH(P734,Table12[Failure Mode],0)),"Operational performance degradation and need for maintenance review.")</f>
        <v>Poor maneuverability, travel misalignment, safety risk, and operational delay.</v>
      </c>
      <c r="R734" s="73">
        <f>IFERROR(INDEX(Table13[Base Severity],MATCH(C734,Table13[Equipment Class],0)),6)</f>
        <v>8</v>
      </c>
      <c r="S734" s="73">
        <f>IFERROR(INDEX(Table2[Severity],MATCH(O734,Table2[Keyword],0)),0)</f>
        <v>6</v>
      </c>
      <c r="T734" s="73">
        <f>IFERROR(LOOKUP(N734,Table6[Minutes],Table6[Severity]),0)</f>
        <v>4</v>
      </c>
      <c r="U734" s="73">
        <f>MAX(ROUNDUP(AVERAGE(R734,T734),0),Unique_Data[[#This Row],[Keyword Severity]])</f>
        <v>6</v>
      </c>
      <c r="V734" s="73">
        <f>IFERROR(INDEX(Table5[Detectability],MATCH(O734,Table5[Keyword],0)),IFERROR(INDEX(Table13[Default Detectability],MATCH(C734,Table13[Equipment Class],0)),6))</f>
        <v>2</v>
      </c>
      <c r="W734" s="73">
        <f t="shared" si="44"/>
        <v>4</v>
      </c>
      <c r="X734" s="75">
        <f t="shared" si="45"/>
        <v>48</v>
      </c>
      <c r="Y734" s="74" t="str">
        <f>IFERROR(INDEX(Table10[Recommended Action],MATCH(O734,Table10[Keyword],0)),"Review failure &amp; perform RCA")</f>
        <v>Calibrate auto-steering; inspect linkages/sensors; realign wheels.</v>
      </c>
      <c r="AC734" s="73" t="str">
        <f t="shared" si="46"/>
        <v>Low</v>
      </c>
      <c r="AD734" s="76"/>
      <c r="AE734" s="75">
        <f>Unique_Data[[#This Row],[Severity (S)]]</f>
        <v>6</v>
      </c>
      <c r="AF734" s="75" cm="1">
        <f t="array" ref="AF7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34" s="75" cm="1">
        <f t="array" ref="AG7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34" s="75">
        <f t="shared" si="47"/>
        <v>48</v>
      </c>
      <c r="AI734" s="77" t="str" cm="1">
        <f t="array" aca="1" ref="AI734" ca="1">_xlfn.IFS(ISBLANK(Unique_Data[[#This Row],[Updated Action]]),"Open",NOT(ISBLANK(Unique_Data[[#This Row],[Updated Action]])),"Finished",AND(NOT(ISBLANK(Unique_Data[[#This Row],[Updated Action]])),Unique_Data[[#This Row],[Due date]]&gt;=TODAY()),"In Progress",Unique_Data[[#This Row],[Due date]]&lt;TODAY(),"Overdue")</f>
        <v>Open</v>
      </c>
      <c r="AJ734" s="33"/>
    </row>
    <row r="735" spans="1:36">
      <c r="A735" s="11">
        <v>1300000475</v>
      </c>
      <c r="B735" s="11" t="s">
        <v>27</v>
      </c>
      <c r="C735" s="11" t="s">
        <v>12</v>
      </c>
      <c r="D735" s="12">
        <v>46274</v>
      </c>
      <c r="E735" s="11" t="s">
        <v>13</v>
      </c>
      <c r="F735"/>
      <c r="G735"/>
      <c r="H735" s="35" t="s">
        <v>575</v>
      </c>
      <c r="I735" s="71">
        <v>46274.709722222222</v>
      </c>
      <c r="J735" s="71">
        <v>46274.724305555559</v>
      </c>
      <c r="K735" s="11">
        <v>0.35</v>
      </c>
      <c r="L735" s="72">
        <v>46266</v>
      </c>
      <c r="M735" s="73">
        <f>_xlfn.ISOWEEKNUM(Unique_Data[[#This Row],[Created On]])</f>
        <v>37</v>
      </c>
      <c r="N735" s="73">
        <f>60*Unique_Data[[#This Row],[Downtime (hr.)]]</f>
        <v>21</v>
      </c>
      <c r="O735" s="73" t="str" cm="1">
        <f t="array" ref="O735">_xlfn.LET(
    _xlpm.text, LOWER(H735),
    _xlpm.keywords, Table2[Keyword],
    _xlpm.score,
        _xlfn.BYROW(_xlpm.keywords,
            _xlfn.LAMBDA(_xlpm.k,
                SUM(--ISNUMBER(SEARCH(_xlfn.TEXTSPLIT(LOWER(_xlpm.k)," "), _xlpm.text)))
            )
        ),
    _xlpm.bestMatch, _xlfn.XMATCH(MAX(_xlpm.score), _xlpm.score),
    IF(MAX(_xlpm.score)=0, "Other", INDEX(_xlpm.keywords, _xlpm.bestMatch))
)</f>
        <v>No Hoist</v>
      </c>
      <c r="P735" s="73" t="str">
        <f>IFERROR(INDEX(Table11[Failure Mode],MATCH(O735,Table11[Keyword],0)),"General Failure Mode")</f>
        <v>Hoist Motion Failure</v>
      </c>
      <c r="Q735" s="74" t="str">
        <f>IFERROR(INDEX(Table12[Failure Effect],MATCH(P735,Table12[Failure Mode],0)),"Operational performance degradation and need for maintenance review.")</f>
        <v>Unable to lift/lower load, container handling interruption, and berth or yard productivity loss.</v>
      </c>
      <c r="R735" s="73">
        <f>IFERROR(INDEX(Table13[Base Severity],MATCH(C735,Table13[Equipment Class],0)),6)</f>
        <v>9</v>
      </c>
      <c r="S735" s="73">
        <f>IFERROR(INDEX(Table2[Severity],MATCH(O735,Table2[Keyword],0)),0)</f>
        <v>6</v>
      </c>
      <c r="T735" s="73">
        <f>IFERROR(LOOKUP(N735,Table6[Minutes],Table6[Severity]),0)</f>
        <v>4</v>
      </c>
      <c r="U735" s="73">
        <f>MAX(ROUNDUP(AVERAGE(R735,T735),0),Unique_Data[[#This Row],[Keyword Severity]])</f>
        <v>7</v>
      </c>
      <c r="V735" s="73">
        <f>IFERROR(INDEX(Table5[Detectability],MATCH(O735,Table5[Keyword],0)),IFERROR(INDEX(Table13[Default Detectability],MATCH(C735,Table13[Equipment Class],0)),6))</f>
        <v>3</v>
      </c>
      <c r="W735" s="73">
        <f t="shared" si="44"/>
        <v>6</v>
      </c>
      <c r="X735" s="75">
        <f t="shared" si="45"/>
        <v>126</v>
      </c>
      <c r="Y735" s="74" t="str">
        <f>IFERROR(INDEX(Table10[Recommended Action],MATCH(O735,Table10[Keyword],0)),"Review failure &amp; perform RCA")</f>
        <v>Check hoist brakes, over-travel limit switches, inverter alarms, motor and encoder.</v>
      </c>
      <c r="AC735" s="73" t="str">
        <f t="shared" si="46"/>
        <v>Medium</v>
      </c>
      <c r="AD735" s="76"/>
      <c r="AE735" s="75">
        <f>Unique_Data[[#This Row],[Severity (S)]]</f>
        <v>7</v>
      </c>
      <c r="AF735" s="75" cm="1">
        <f t="array" ref="AF7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35" s="75" cm="1">
        <f t="array" ref="AG7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35" s="75">
        <f t="shared" si="47"/>
        <v>126</v>
      </c>
      <c r="AI735" s="77" t="str" cm="1">
        <f t="array" aca="1" ref="AI735" ca="1">_xlfn.IFS(ISBLANK(Unique_Data[[#This Row],[Updated Action]]),"Open",NOT(ISBLANK(Unique_Data[[#This Row],[Updated Action]])),"Finished",AND(NOT(ISBLANK(Unique_Data[[#This Row],[Updated Action]])),Unique_Data[[#This Row],[Due date]]&gt;=TODAY()),"In Progress",Unique_Data[[#This Row],[Due date]]&lt;TODAY(),"Overdue")</f>
        <v>Open</v>
      </c>
      <c r="AJ735" s="33"/>
    </row>
    <row r="736" spans="1:36">
      <c r="A736" s="11">
        <v>1300000478</v>
      </c>
      <c r="B736" s="11" t="s">
        <v>66</v>
      </c>
      <c r="C736" s="11" t="s">
        <v>16</v>
      </c>
      <c r="D736" s="12">
        <v>46275</v>
      </c>
      <c r="E736" s="11" t="s">
        <v>13</v>
      </c>
      <c r="F736"/>
      <c r="G736"/>
      <c r="H736" s="35" t="s">
        <v>433</v>
      </c>
      <c r="I736" s="71">
        <v>46275.534722222219</v>
      </c>
      <c r="J736" s="71">
        <v>46275.545138888891</v>
      </c>
      <c r="K736" s="11">
        <v>0.25</v>
      </c>
      <c r="L736" s="72">
        <v>46266</v>
      </c>
      <c r="M736" s="73">
        <f>_xlfn.ISOWEEKNUM(Unique_Data[[#This Row],[Created On]])</f>
        <v>37</v>
      </c>
      <c r="N736" s="73">
        <f>60*Unique_Data[[#This Row],[Downtime (hr.)]]</f>
        <v>15</v>
      </c>
      <c r="O736" s="73" t="str" cm="1">
        <f t="array" ref="O736">_xlfn.LET(
    _xlpm.text, LOWER(H736),
    _xlpm.keywords, Table2[Keyword],
    _xlpm.score,
        _xlfn.BYROW(_xlpm.keywords,
            _xlfn.LAMBDA(_xlpm.k,
                SUM(--ISNUMBER(SEARCH(_xlfn.TEXTSPLIT(LOWER(_xlpm.k)," "), _xlpm.text)))
            )
        ),
    _xlpm.bestMatch, _xlfn.XMATCH(MAX(_xlpm.score), _xlpm.score),
    IF(MAX(_xlpm.score)=0, "Other", INDEX(_xlpm.keywords, _xlpm.bestMatch))
)</f>
        <v>Other</v>
      </c>
      <c r="P736" s="73" t="str">
        <f>IFERROR(INDEX(Table11[Failure Mode],MATCH(O736,Table11[Keyword],0)),"General Failure Mode")</f>
        <v>General Failure Mode</v>
      </c>
      <c r="Q736" s="74" t="str">
        <f>IFERROR(INDEX(Table12[Failure Effect],MATCH(P736,Table12[Failure Mode],0)),"Operational performance degradation and need for maintenance review.")</f>
        <v>Operational performance degradation and need for maintenance review.</v>
      </c>
      <c r="R736" s="73">
        <f>IFERROR(INDEX(Table13[Base Severity],MATCH(C736,Table13[Equipment Class],0)),6)</f>
        <v>8</v>
      </c>
      <c r="S736" s="73">
        <f>IFERROR(INDEX(Table2[Severity],MATCH(O736,Table2[Keyword],0)),0)</f>
        <v>0</v>
      </c>
      <c r="T736" s="73">
        <f>IFERROR(LOOKUP(N736,Table6[Minutes],Table6[Severity]),0)</f>
        <v>4</v>
      </c>
      <c r="U736" s="73">
        <f>MAX(ROUNDUP(AVERAGE(R736,T736),0),Unique_Data[[#This Row],[Keyword Severity]])</f>
        <v>6</v>
      </c>
      <c r="V736" s="73">
        <f>IFERROR(INDEX(Table5[Detectability],MATCH(O736,Table5[Keyword],0)),IFERROR(INDEX(Table13[Default Detectability],MATCH(C736,Table13[Equipment Class],0)),6))</f>
        <v>5</v>
      </c>
      <c r="W736" s="73">
        <f t="shared" si="44"/>
        <v>1</v>
      </c>
      <c r="X736" s="75">
        <f t="shared" si="45"/>
        <v>30</v>
      </c>
      <c r="Y736" s="74" t="str">
        <f>IFERROR(INDEX(Table10[Recommended Action],MATCH(O736,Table10[Keyword],0)),"Review failure &amp; perform RCA")</f>
        <v>Review failure &amp; perform RCA</v>
      </c>
      <c r="AC736" s="73" t="str">
        <f t="shared" si="46"/>
        <v>Low</v>
      </c>
      <c r="AD736" s="76"/>
      <c r="AE736" s="75">
        <f>Unique_Data[[#This Row],[Severity (S)]]</f>
        <v>6</v>
      </c>
      <c r="AF736" s="75" cm="1">
        <f t="array" ref="AF7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36" s="75" cm="1">
        <f t="array" ref="AG7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36" s="75">
        <f t="shared" si="47"/>
        <v>30</v>
      </c>
      <c r="AI736" s="77" t="str" cm="1">
        <f t="array" aca="1" ref="AI736" ca="1">_xlfn.IFS(ISBLANK(Unique_Data[[#This Row],[Updated Action]]),"Open",NOT(ISBLANK(Unique_Data[[#This Row],[Updated Action]])),"Finished",AND(NOT(ISBLANK(Unique_Data[[#This Row],[Updated Action]])),Unique_Data[[#This Row],[Due date]]&gt;=TODAY()),"In Progress",Unique_Data[[#This Row],[Due date]]&lt;TODAY(),"Overdue")</f>
        <v>Open</v>
      </c>
      <c r="AJ736" s="33"/>
    </row>
    <row r="737" spans="1:36">
      <c r="A737" s="11">
        <v>1300000479</v>
      </c>
      <c r="B737" s="11" t="s">
        <v>56</v>
      </c>
      <c r="C737" s="11" t="s">
        <v>12</v>
      </c>
      <c r="D737" s="12">
        <v>46276</v>
      </c>
      <c r="E737" s="11" t="s">
        <v>13</v>
      </c>
      <c r="F737"/>
      <c r="G737"/>
      <c r="H737" s="35" t="s">
        <v>576</v>
      </c>
      <c r="I737" s="71">
        <v>46276.038194444445</v>
      </c>
      <c r="J737" s="71">
        <v>46276.038888888892</v>
      </c>
      <c r="K737" s="11">
        <v>0.02</v>
      </c>
      <c r="L737" s="72">
        <v>46266</v>
      </c>
      <c r="M737" s="73">
        <f>_xlfn.ISOWEEKNUM(Unique_Data[[#This Row],[Created On]])</f>
        <v>37</v>
      </c>
      <c r="N737" s="73">
        <f>60*Unique_Data[[#This Row],[Downtime (hr.)]]</f>
        <v>1.2</v>
      </c>
      <c r="O737" s="73" t="str" cm="1">
        <f t="array" ref="O737">_xlfn.LET(
    _xlpm.text, LOWER(H737),
    _xlpm.keywords, Table2[Keyword],
    _xlpm.score,
        _xlfn.BYROW(_xlpm.keywords,
            _xlfn.LAMBDA(_xlpm.k,
                SUM(--ISNUMBER(SEARCH(_xlfn.TEXTSPLIT(LOWER(_xlpm.k)," "), _xlpm.text)))
            )
        ),
    _xlpm.bestMatch, _xlfn.XMATCH(MAX(_xlpm.score), _xlpm.score),
    IF(MAX(_xlpm.score)=0, "Other", INDEX(_xlpm.keywords, _xlpm.bestMatch))
)</f>
        <v>No Control</v>
      </c>
      <c r="P737" s="73" t="str">
        <f>IFERROR(INDEX(Table11[Failure Mode],MATCH(O737,Table11[Keyword],0)),"General Failure Mode")</f>
        <v>Control System Unavailable</v>
      </c>
      <c r="Q737" s="74" t="str">
        <f>IFERROR(INDEX(Table12[Failure Effect],MATCH(P737,Table12[Failure Mode],0)),"Operational performance degradation and need for maintenance review.")</f>
        <v>Loss of command response, unsafe operating condition, and immediate operational downtime.</v>
      </c>
      <c r="R737" s="73">
        <f>IFERROR(INDEX(Table13[Base Severity],MATCH(C737,Table13[Equipment Class],0)),6)</f>
        <v>9</v>
      </c>
      <c r="S737" s="73">
        <f>IFERROR(INDEX(Table2[Severity],MATCH(O737,Table2[Keyword],0)),0)</f>
        <v>6</v>
      </c>
      <c r="T737" s="73">
        <f>IFERROR(LOOKUP(N737,Table6[Minutes],Table6[Severity]),0)</f>
        <v>3</v>
      </c>
      <c r="U737" s="73">
        <f>MAX(ROUNDUP(AVERAGE(R737,T737),0),Unique_Data[[#This Row],[Keyword Severity]])</f>
        <v>6</v>
      </c>
      <c r="V737" s="73">
        <f>IFERROR(INDEX(Table5[Detectability],MATCH(O737,Table5[Keyword],0)),IFERROR(INDEX(Table13[Default Detectability],MATCH(C737,Table13[Equipment Class],0)),6))</f>
        <v>2</v>
      </c>
      <c r="W737" s="73">
        <f t="shared" si="44"/>
        <v>8</v>
      </c>
      <c r="X737" s="75">
        <f t="shared" si="45"/>
        <v>96</v>
      </c>
      <c r="Y737" s="74" t="str">
        <f>IFERROR(INDEX(Table10[Recommended Action],MATCH(O737,Table10[Keyword],0)),"Review failure &amp; perform RCA")</f>
        <v>Check control PLC, HMI comms, E-stop circuits; reload software if needed.</v>
      </c>
      <c r="AC737" s="73" t="str">
        <f t="shared" si="46"/>
        <v>Low</v>
      </c>
      <c r="AD737" s="76"/>
      <c r="AE737" s="75">
        <f>Unique_Data[[#This Row],[Severity (S)]]</f>
        <v>6</v>
      </c>
      <c r="AF737" s="75" cm="1">
        <f t="array" ref="AF7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37" s="75" cm="1">
        <f t="array" ref="AG7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37" s="75">
        <f t="shared" si="47"/>
        <v>96</v>
      </c>
      <c r="AI737" s="77" t="str" cm="1">
        <f t="array" aca="1" ref="AI737" ca="1">_xlfn.IFS(ISBLANK(Unique_Data[[#This Row],[Updated Action]]),"Open",NOT(ISBLANK(Unique_Data[[#This Row],[Updated Action]])),"Finished",AND(NOT(ISBLANK(Unique_Data[[#This Row],[Updated Action]])),Unique_Data[[#This Row],[Due date]]&gt;=TODAY()),"In Progress",Unique_Data[[#This Row],[Due date]]&lt;TODAY(),"Overdue")</f>
        <v>Open</v>
      </c>
      <c r="AJ737" s="33"/>
    </row>
    <row r="738" spans="1:36">
      <c r="A738" s="11">
        <v>1200000397</v>
      </c>
      <c r="B738" s="11" t="s">
        <v>71</v>
      </c>
      <c r="C738" s="11" t="s">
        <v>16</v>
      </c>
      <c r="D738" s="12">
        <v>46276</v>
      </c>
      <c r="E738" s="11" t="s">
        <v>69</v>
      </c>
      <c r="F738"/>
      <c r="G738"/>
      <c r="H738" s="35" t="s">
        <v>463</v>
      </c>
      <c r="I738" s="71">
        <v>46276.340405092589</v>
      </c>
      <c r="J738" s="71">
        <v>46276.350439814814</v>
      </c>
      <c r="K738" s="11">
        <v>0.24</v>
      </c>
      <c r="L738" s="72">
        <v>46266</v>
      </c>
      <c r="M738" s="73">
        <f>_xlfn.ISOWEEKNUM(Unique_Data[[#This Row],[Created On]])</f>
        <v>37</v>
      </c>
      <c r="N738" s="73">
        <f>60*Unique_Data[[#This Row],[Downtime (hr.)]]</f>
        <v>14.399999999999999</v>
      </c>
      <c r="O738" s="73" t="str" cm="1">
        <f t="array" ref="O738">_xlfn.LET(
    _xlpm.text, LOWER(H738),
    _xlpm.keywords, Table2[Keyword],
    _xlpm.score,
        _xlfn.BYROW(_xlpm.keywords,
            _xlfn.LAMBDA(_xlpm.k,
                SUM(--ISNUMBER(SEARCH(_xlfn.TEXTSPLIT(LOWER(_xlpm.k)," "), _xlpm.text)))
            )
        ),
    _xlpm.bestMatch, _xlfn.XMATCH(MAX(_xlpm.score), _xlpm.score),
    IF(MAX(_xlpm.score)=0, "Other", INDEX(_xlpm.keywords, _xlpm.bestMatch))
)</f>
        <v>No Gantry</v>
      </c>
      <c r="P738" s="73" t="str">
        <f>IFERROR(INDEX(Table11[Failure Mode],MATCH(O738,Table11[Keyword],0)),"General Failure Mode")</f>
        <v>Gantry Motion Failure</v>
      </c>
      <c r="Q738" s="74" t="str">
        <f>IFERROR(INDEX(Table12[Failure Effect],MATCH(P738,Table12[Failure Mode],0)),"Operational performance degradation and need for maintenance review.")</f>
        <v>Equipment cannot travel to position, causing job delay, queue buildup, and lower productivity.</v>
      </c>
      <c r="R738" s="73">
        <f>IFERROR(INDEX(Table13[Base Severity],MATCH(C738,Table13[Equipment Class],0)),6)</f>
        <v>8</v>
      </c>
      <c r="S738" s="73">
        <f>IFERROR(INDEX(Table2[Severity],MATCH(O738,Table2[Keyword],0)),0)</f>
        <v>6</v>
      </c>
      <c r="T738" s="73">
        <f>IFERROR(LOOKUP(N738,Table6[Minutes],Table6[Severity]),0)</f>
        <v>4</v>
      </c>
      <c r="U738" s="73">
        <f>MAX(ROUNDUP(AVERAGE(R738,T738),0),Unique_Data[[#This Row],[Keyword Severity]])</f>
        <v>6</v>
      </c>
      <c r="V738" s="73">
        <f>IFERROR(INDEX(Table5[Detectability],MATCH(O738,Table5[Keyword],0)),IFERROR(INDEX(Table13[Default Detectability],MATCH(C738,Table13[Equipment Class],0)),6))</f>
        <v>3</v>
      </c>
      <c r="W738" s="73">
        <f t="shared" si="44"/>
        <v>2</v>
      </c>
      <c r="X738" s="75">
        <f t="shared" si="45"/>
        <v>36</v>
      </c>
      <c r="Y738" s="74" t="str">
        <f>IFERROR(INDEX(Table10[Recommended Action],MATCH(O738,Table10[Keyword],0)),"Review failure &amp; perform RCA")</f>
        <v>Inspect busbar/limit switches, travel drives and interlocks; test inverter and alignment.</v>
      </c>
      <c r="AA738" s="31" t="s">
        <v>14558</v>
      </c>
      <c r="AB738" s="31" t="s">
        <v>14759</v>
      </c>
      <c r="AC738" s="73" t="str">
        <f t="shared" si="46"/>
        <v>Low</v>
      </c>
      <c r="AD738" s="76"/>
      <c r="AE738" s="75">
        <f>Unique_Data[[#This Row],[Severity (S)]]</f>
        <v>6</v>
      </c>
      <c r="AF738" s="75" cm="1">
        <f t="array" ref="AF7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38" s="75" cm="1">
        <f t="array" ref="AG7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38" s="75">
        <f t="shared" si="47"/>
        <v>12</v>
      </c>
      <c r="AI738" s="77" t="str" cm="1">
        <f t="array" aca="1" ref="AI738" ca="1">_xlfn.IFS(ISBLANK(Unique_Data[[#This Row],[Updated Action]]),"Open",NOT(ISBLANK(Unique_Data[[#This Row],[Updated Action]])),"Finished",AND(NOT(ISBLANK(Unique_Data[[#This Row],[Updated Action]])),Unique_Data[[#This Row],[Due date]]&gt;=TODAY()),"In Progress",Unique_Data[[#This Row],[Due date]]&lt;TODAY(),"Overdue")</f>
        <v>Finished</v>
      </c>
      <c r="AJ738" s="33"/>
    </row>
    <row r="739" spans="1:36">
      <c r="A739" s="11">
        <v>1200000398</v>
      </c>
      <c r="B739" s="11" t="s">
        <v>66</v>
      </c>
      <c r="C739" s="11" t="s">
        <v>16</v>
      </c>
      <c r="D739" s="12">
        <v>46276</v>
      </c>
      <c r="E739" s="11" t="s">
        <v>69</v>
      </c>
      <c r="F739"/>
      <c r="G739"/>
      <c r="H739" s="35" t="s">
        <v>463</v>
      </c>
      <c r="I739" s="71">
        <v>46276.392743055556</v>
      </c>
      <c r="J739" s="71">
        <v>46276.400011574071</v>
      </c>
      <c r="K739" s="11">
        <v>0.17</v>
      </c>
      <c r="L739" s="72">
        <v>46266</v>
      </c>
      <c r="M739" s="73">
        <f>_xlfn.ISOWEEKNUM(Unique_Data[[#This Row],[Created On]])</f>
        <v>37</v>
      </c>
      <c r="N739" s="73">
        <f>60*Unique_Data[[#This Row],[Downtime (hr.)]]</f>
        <v>10.200000000000001</v>
      </c>
      <c r="O739" s="73" t="str" cm="1">
        <f t="array" ref="O739">_xlfn.LET(
    _xlpm.text, LOWER(H739),
    _xlpm.keywords, Table2[Keyword],
    _xlpm.score,
        _xlfn.BYROW(_xlpm.keywords,
            _xlfn.LAMBDA(_xlpm.k,
                SUM(--ISNUMBER(SEARCH(_xlfn.TEXTSPLIT(LOWER(_xlpm.k)," "), _xlpm.text)))
            )
        ),
    _xlpm.bestMatch, _xlfn.XMATCH(MAX(_xlpm.score), _xlpm.score),
    IF(MAX(_xlpm.score)=0, "Other", INDEX(_xlpm.keywords, _xlpm.bestMatch))
)</f>
        <v>No Gantry</v>
      </c>
      <c r="P739" s="73" t="str">
        <f>IFERROR(INDEX(Table11[Failure Mode],MATCH(O739,Table11[Keyword],0)),"General Failure Mode")</f>
        <v>Gantry Motion Failure</v>
      </c>
      <c r="Q739" s="74" t="str">
        <f>IFERROR(INDEX(Table12[Failure Effect],MATCH(P739,Table12[Failure Mode],0)),"Operational performance degradation and need for maintenance review.")</f>
        <v>Equipment cannot travel to position, causing job delay, queue buildup, and lower productivity.</v>
      </c>
      <c r="R739" s="73">
        <f>IFERROR(INDEX(Table13[Base Severity],MATCH(C739,Table13[Equipment Class],0)),6)</f>
        <v>8</v>
      </c>
      <c r="S739" s="73">
        <f>IFERROR(INDEX(Table2[Severity],MATCH(O739,Table2[Keyword],0)),0)</f>
        <v>6</v>
      </c>
      <c r="T739" s="73">
        <f>IFERROR(LOOKUP(N739,Table6[Minutes],Table6[Severity]),0)</f>
        <v>4</v>
      </c>
      <c r="U739" s="73">
        <f>MAX(ROUNDUP(AVERAGE(R739,T739),0),Unique_Data[[#This Row],[Keyword Severity]])</f>
        <v>6</v>
      </c>
      <c r="V739" s="73">
        <f>IFERROR(INDEX(Table5[Detectability],MATCH(O739,Table5[Keyword],0)),IFERROR(INDEX(Table13[Default Detectability],MATCH(C739,Table13[Equipment Class],0)),6))</f>
        <v>3</v>
      </c>
      <c r="W739" s="73">
        <f t="shared" si="44"/>
        <v>7</v>
      </c>
      <c r="X739" s="75">
        <f t="shared" si="45"/>
        <v>126</v>
      </c>
      <c r="Y739" s="74" t="str">
        <f>IFERROR(INDEX(Table10[Recommended Action],MATCH(O739,Table10[Keyword],0)),"Review failure &amp; perform RCA")</f>
        <v>Inspect busbar/limit switches, travel drives and interlocks; test inverter and alignment.</v>
      </c>
      <c r="AA739" s="31" t="s">
        <v>14558</v>
      </c>
      <c r="AB739" s="31" t="s">
        <v>14759</v>
      </c>
      <c r="AC739" s="73" t="str">
        <f t="shared" si="46"/>
        <v>Medium</v>
      </c>
      <c r="AD739" s="76"/>
      <c r="AE739" s="75">
        <f>Unique_Data[[#This Row],[Severity (S)]]</f>
        <v>6</v>
      </c>
      <c r="AF739" s="75" cm="1">
        <f t="array" ref="AF7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39" s="75" cm="1">
        <f t="array" ref="AG7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39" s="75">
        <f t="shared" si="47"/>
        <v>72</v>
      </c>
      <c r="AI739" s="77" t="str" cm="1">
        <f t="array" aca="1" ref="AI739" ca="1">_xlfn.IFS(ISBLANK(Unique_Data[[#This Row],[Updated Action]]),"Open",NOT(ISBLANK(Unique_Data[[#This Row],[Updated Action]])),"Finished",AND(NOT(ISBLANK(Unique_Data[[#This Row],[Updated Action]])),Unique_Data[[#This Row],[Due date]]&gt;=TODAY()),"In Progress",Unique_Data[[#This Row],[Due date]]&lt;TODAY(),"Overdue")</f>
        <v>Finished</v>
      </c>
      <c r="AJ739" s="33"/>
    </row>
    <row r="740" spans="1:36">
      <c r="A740" s="11">
        <v>1300000480</v>
      </c>
      <c r="B740" s="11" t="s">
        <v>66</v>
      </c>
      <c r="C740" s="11" t="s">
        <v>16</v>
      </c>
      <c r="D740" s="12">
        <v>46276</v>
      </c>
      <c r="E740" s="11" t="s">
        <v>13</v>
      </c>
      <c r="F740"/>
      <c r="G740"/>
      <c r="H740" s="35" t="s">
        <v>570</v>
      </c>
      <c r="I740" s="71">
        <v>46276.409629629627</v>
      </c>
      <c r="J740" s="71">
        <v>46276.415509259263</v>
      </c>
      <c r="K740" s="11">
        <v>0.14000000000000001</v>
      </c>
      <c r="L740" s="72">
        <v>46266</v>
      </c>
      <c r="M740" s="73">
        <f>_xlfn.ISOWEEKNUM(Unique_Data[[#This Row],[Created On]])</f>
        <v>37</v>
      </c>
      <c r="N740" s="73">
        <f>60*Unique_Data[[#This Row],[Downtime (hr.)]]</f>
        <v>8.4</v>
      </c>
      <c r="O740" s="73" t="str" cm="1">
        <f t="array" ref="O740">_xlfn.LET(
    _xlpm.text, LOWER(H740),
    _xlpm.keywords, Table2[Keyword],
    _xlpm.score,
        _xlfn.BYROW(_xlpm.keywords,
            _xlfn.LAMBDA(_xlpm.k,
                SUM(--ISNUMBER(SEARCH(_xlfn.TEXTSPLIT(LOWER(_xlpm.k)," "), _xlpm.text)))
            )
        ),
    _xlpm.bestMatch, _xlfn.XMATCH(MAX(_xlpm.score), _xlpm.score),
    IF(MAX(_xlpm.score)=0, "Other", INDEX(_xlpm.keywords, _xlpm.bestMatch))
)</f>
        <v>No Control</v>
      </c>
      <c r="P740" s="73" t="str">
        <f>IFERROR(INDEX(Table11[Failure Mode],MATCH(O740,Table11[Keyword],0)),"General Failure Mode")</f>
        <v>Control System Unavailable</v>
      </c>
      <c r="Q740" s="74" t="str">
        <f>IFERROR(INDEX(Table12[Failure Effect],MATCH(P740,Table12[Failure Mode],0)),"Operational performance degradation and need for maintenance review.")</f>
        <v>Loss of command response, unsafe operating condition, and immediate operational downtime.</v>
      </c>
      <c r="R740" s="73">
        <f>IFERROR(INDEX(Table13[Base Severity],MATCH(C740,Table13[Equipment Class],0)),6)</f>
        <v>8</v>
      </c>
      <c r="S740" s="73">
        <f>IFERROR(INDEX(Table2[Severity],MATCH(O740,Table2[Keyword],0)),0)</f>
        <v>6</v>
      </c>
      <c r="T740" s="73">
        <f>IFERROR(LOOKUP(N740,Table6[Minutes],Table6[Severity]),0)</f>
        <v>3</v>
      </c>
      <c r="U740" s="73">
        <f>MAX(ROUNDUP(AVERAGE(R740,T740),0),Unique_Data[[#This Row],[Keyword Severity]])</f>
        <v>6</v>
      </c>
      <c r="V740" s="73">
        <f>IFERROR(INDEX(Table5[Detectability],MATCH(O740,Table5[Keyword],0)),IFERROR(INDEX(Table13[Default Detectability],MATCH(C740,Table13[Equipment Class],0)),6))</f>
        <v>2</v>
      </c>
      <c r="W740" s="73">
        <f t="shared" si="44"/>
        <v>8</v>
      </c>
      <c r="X740" s="75">
        <f t="shared" si="45"/>
        <v>96</v>
      </c>
      <c r="Y740" s="74" t="str">
        <f>IFERROR(INDEX(Table10[Recommended Action],MATCH(O740,Table10[Keyword],0)),"Review failure &amp; perform RCA")</f>
        <v>Check control PLC, HMI comms, E-stop circuits; reload software if needed.</v>
      </c>
      <c r="AC740" s="73" t="str">
        <f t="shared" si="46"/>
        <v>Low</v>
      </c>
      <c r="AD740" s="76"/>
      <c r="AE740" s="75">
        <f>Unique_Data[[#This Row],[Severity (S)]]</f>
        <v>6</v>
      </c>
      <c r="AF740" s="75" cm="1">
        <f t="array" ref="AF7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40" s="75" cm="1">
        <f t="array" ref="AG7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40" s="75">
        <f t="shared" si="47"/>
        <v>96</v>
      </c>
      <c r="AI740" s="77" t="str" cm="1">
        <f t="array" aca="1" ref="AI740" ca="1">_xlfn.IFS(ISBLANK(Unique_Data[[#This Row],[Updated Action]]),"Open",NOT(ISBLANK(Unique_Data[[#This Row],[Updated Action]])),"Finished",AND(NOT(ISBLANK(Unique_Data[[#This Row],[Updated Action]])),Unique_Data[[#This Row],[Due date]]&gt;=TODAY()),"In Progress",Unique_Data[[#This Row],[Due date]]&lt;TODAY(),"Overdue")</f>
        <v>Open</v>
      </c>
      <c r="AJ740" s="33"/>
    </row>
    <row r="741" spans="1:36">
      <c r="A741" s="11">
        <v>1300000481</v>
      </c>
      <c r="B741" s="11" t="s">
        <v>106</v>
      </c>
      <c r="C741" s="11" t="s">
        <v>16</v>
      </c>
      <c r="D741" s="12">
        <v>46276</v>
      </c>
      <c r="E741" s="11" t="s">
        <v>13</v>
      </c>
      <c r="F741"/>
      <c r="G741"/>
      <c r="H741" s="35" t="s">
        <v>577</v>
      </c>
      <c r="I741" s="71">
        <v>46276.420567129629</v>
      </c>
      <c r="J741" s="71">
        <v>46276.424328703702</v>
      </c>
      <c r="K741" s="11">
        <v>0.09</v>
      </c>
      <c r="L741" s="72">
        <v>46266</v>
      </c>
      <c r="M741" s="73">
        <f>_xlfn.ISOWEEKNUM(Unique_Data[[#This Row],[Created On]])</f>
        <v>37</v>
      </c>
      <c r="N741" s="73">
        <f>60*Unique_Data[[#This Row],[Downtime (hr.)]]</f>
        <v>5.3999999999999995</v>
      </c>
      <c r="O741" s="73" t="str" cm="1">
        <f t="array" ref="O741">_xlfn.LET(
    _xlpm.text, LOWER(H741),
    _xlpm.keywords, Table2[Keyword],
    _xlpm.score,
        _xlfn.BYROW(_xlpm.keywords,
            _xlfn.LAMBDA(_xlpm.k,
                SUM(--ISNUMBER(SEARCH(_xlfn.TEXTSPLIT(LOWER(_xlpm.k)," "), _xlpm.text)))
            )
        ),
    _xlpm.bestMatch, _xlfn.XMATCH(MAX(_xlpm.score), _xlpm.score),
    IF(MAX(_xlpm.score)=0, "Other", INDEX(_xlpm.keywords, _xlpm.bestMatch))
)</f>
        <v>Other</v>
      </c>
      <c r="P741" s="73" t="str">
        <f>IFERROR(INDEX(Table11[Failure Mode],MATCH(O741,Table11[Keyword],0)),"General Failure Mode")</f>
        <v>General Failure Mode</v>
      </c>
      <c r="Q741" s="74" t="str">
        <f>IFERROR(INDEX(Table12[Failure Effect],MATCH(P741,Table12[Failure Mode],0)),"Operational performance degradation and need for maintenance review.")</f>
        <v>Operational performance degradation and need for maintenance review.</v>
      </c>
      <c r="R741" s="73">
        <f>IFERROR(INDEX(Table13[Base Severity],MATCH(C741,Table13[Equipment Class],0)),6)</f>
        <v>8</v>
      </c>
      <c r="S741" s="73">
        <f>IFERROR(INDEX(Table2[Severity],MATCH(O741,Table2[Keyword],0)),0)</f>
        <v>0</v>
      </c>
      <c r="T741" s="73">
        <f>IFERROR(LOOKUP(N741,Table6[Minutes],Table6[Severity]),0)</f>
        <v>3</v>
      </c>
      <c r="U741" s="73">
        <f>MAX(ROUNDUP(AVERAGE(R741,T741),0),Unique_Data[[#This Row],[Keyword Severity]])</f>
        <v>6</v>
      </c>
      <c r="V741" s="73">
        <f>IFERROR(INDEX(Table5[Detectability],MATCH(O741,Table5[Keyword],0)),IFERROR(INDEX(Table13[Default Detectability],MATCH(C741,Table13[Equipment Class],0)),6))</f>
        <v>5</v>
      </c>
      <c r="W741" s="73">
        <f t="shared" si="44"/>
        <v>4</v>
      </c>
      <c r="X741" s="75">
        <f t="shared" si="45"/>
        <v>120</v>
      </c>
      <c r="Y741" s="74" t="str">
        <f>IFERROR(INDEX(Table10[Recommended Action],MATCH(O741,Table10[Keyword],0)),"Review failure &amp; perform RCA")</f>
        <v>Review failure &amp; perform RCA</v>
      </c>
      <c r="AC741" s="73" t="str">
        <f t="shared" si="46"/>
        <v>Medium</v>
      </c>
      <c r="AD741" s="76"/>
      <c r="AE741" s="75">
        <f>Unique_Data[[#This Row],[Severity (S)]]</f>
        <v>6</v>
      </c>
      <c r="AF741" s="75" cm="1">
        <f t="array" ref="AF74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41" s="75" cm="1">
        <f t="array" ref="AG74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41" s="75">
        <f t="shared" si="47"/>
        <v>120</v>
      </c>
      <c r="AI741" s="77" t="str" cm="1">
        <f t="array" aca="1" ref="AI741" ca="1">_xlfn.IFS(ISBLANK(Unique_Data[[#This Row],[Updated Action]]),"Open",NOT(ISBLANK(Unique_Data[[#This Row],[Updated Action]])),"Finished",AND(NOT(ISBLANK(Unique_Data[[#This Row],[Updated Action]])),Unique_Data[[#This Row],[Due date]]&gt;=TODAY()),"In Progress",Unique_Data[[#This Row],[Due date]]&lt;TODAY(),"Overdue")</f>
        <v>Open</v>
      </c>
      <c r="AJ741" s="33"/>
    </row>
    <row r="742" spans="1:36">
      <c r="A742" s="11">
        <v>1300000482</v>
      </c>
      <c r="B742" s="11" t="s">
        <v>47</v>
      </c>
      <c r="C742" s="11" t="s">
        <v>12</v>
      </c>
      <c r="D742" s="12">
        <v>46276</v>
      </c>
      <c r="E742" s="11" t="s">
        <v>13</v>
      </c>
      <c r="F742"/>
      <c r="G742"/>
      <c r="H742" s="35" t="s">
        <v>578</v>
      </c>
      <c r="I742" s="71">
        <v>46276.587476851855</v>
      </c>
      <c r="J742" s="71">
        <v>46276.593344907407</v>
      </c>
      <c r="K742" s="11">
        <v>0.14000000000000001</v>
      </c>
      <c r="L742" s="72">
        <v>46266</v>
      </c>
      <c r="M742" s="73">
        <f>_xlfn.ISOWEEKNUM(Unique_Data[[#This Row],[Created On]])</f>
        <v>37</v>
      </c>
      <c r="N742" s="73">
        <f>60*Unique_Data[[#This Row],[Downtime (hr.)]]</f>
        <v>8.4</v>
      </c>
      <c r="O742" s="73" t="str" cm="1">
        <f t="array" ref="O742">_xlfn.LET(
    _xlpm.text, LOWER(H742),
    _xlpm.keywords, Table2[Keyword],
    _xlpm.score,
        _xlfn.BYROW(_xlpm.keywords,
            _xlfn.LAMBDA(_xlpm.k,
                SUM(--ISNUMBER(SEARCH(_xlfn.TEXTSPLIT(LOWER(_xlpm.k)," "), _xlpm.text)))
            )
        ),
    _xlpm.bestMatch, _xlfn.XMATCH(MAX(_xlpm.score), _xlpm.score),
    IF(MAX(_xlpm.score)=0, "Other", INDEX(_xlpm.keywords, _xlpm.bestMatch))
)</f>
        <v>No Trolley</v>
      </c>
      <c r="P742" s="73" t="str">
        <f>IFERROR(INDEX(Table11[Failure Mode],MATCH(O742,Table11[Keyword],0)),"General Failure Mode")</f>
        <v>Trolley Motion Failure</v>
      </c>
      <c r="Q742" s="74" t="str">
        <f>IFERROR(INDEX(Table12[Failure Effect],MATCH(P742,Table12[Failure Mode],0)),"Operational performance degradation and need for maintenance review.")</f>
        <v>Inability to position spreader correctly, cycle interruption, and handling delay.</v>
      </c>
      <c r="R742" s="73">
        <f>IFERROR(INDEX(Table13[Base Severity],MATCH(C742,Table13[Equipment Class],0)),6)</f>
        <v>9</v>
      </c>
      <c r="S742" s="73">
        <f>IFERROR(INDEX(Table2[Severity],MATCH(O742,Table2[Keyword],0)),0)</f>
        <v>6</v>
      </c>
      <c r="T742" s="73">
        <f>IFERROR(LOOKUP(N742,Table6[Minutes],Table6[Severity]),0)</f>
        <v>3</v>
      </c>
      <c r="U742" s="73">
        <f>MAX(ROUNDUP(AVERAGE(R742,T742),0),Unique_Data[[#This Row],[Keyword Severity]])</f>
        <v>6</v>
      </c>
      <c r="V742" s="73">
        <f>IFERROR(INDEX(Table5[Detectability],MATCH(O742,Table5[Keyword],0)),IFERROR(INDEX(Table13[Default Detectability],MATCH(C742,Table13[Equipment Class],0)),6))</f>
        <v>3</v>
      </c>
      <c r="W742" s="73">
        <f t="shared" si="44"/>
        <v>4</v>
      </c>
      <c r="X742" s="75">
        <f t="shared" si="45"/>
        <v>72</v>
      </c>
      <c r="Y742" s="74" t="str">
        <f>IFERROR(INDEX(Table10[Recommended Action],MATCH(O742,Table10[Keyword],0)),"Review failure &amp; perform RCA")</f>
        <v>Inspect trolley drives, cable reels and limit switches; test trolley inverter.</v>
      </c>
      <c r="AC742" s="73" t="str">
        <f t="shared" si="46"/>
        <v>Low</v>
      </c>
      <c r="AD742" s="76"/>
      <c r="AE742" s="75">
        <f>Unique_Data[[#This Row],[Severity (S)]]</f>
        <v>6</v>
      </c>
      <c r="AF742" s="75" cm="1">
        <f t="array" ref="AF74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42" s="75" cm="1">
        <f t="array" ref="AG74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42" s="75">
        <f t="shared" si="47"/>
        <v>72</v>
      </c>
      <c r="AI742" s="77" t="str" cm="1">
        <f t="array" aca="1" ref="AI742" ca="1">_xlfn.IFS(ISBLANK(Unique_Data[[#This Row],[Updated Action]]),"Open",NOT(ISBLANK(Unique_Data[[#This Row],[Updated Action]])),"Finished",AND(NOT(ISBLANK(Unique_Data[[#This Row],[Updated Action]])),Unique_Data[[#This Row],[Due date]]&gt;=TODAY()),"In Progress",Unique_Data[[#This Row],[Due date]]&lt;TODAY(),"Overdue")</f>
        <v>Open</v>
      </c>
      <c r="AJ742" s="33"/>
    </row>
    <row r="743" spans="1:36">
      <c r="A743" s="11">
        <v>1300000483</v>
      </c>
      <c r="B743" s="11" t="s">
        <v>66</v>
      </c>
      <c r="C743" s="11" t="s">
        <v>16</v>
      </c>
      <c r="D743" s="12">
        <v>46276</v>
      </c>
      <c r="E743" s="11" t="s">
        <v>13</v>
      </c>
      <c r="F743"/>
      <c r="G743"/>
      <c r="H743" s="35" t="s">
        <v>579</v>
      </c>
      <c r="I743" s="71">
        <v>46276.677349537036</v>
      </c>
      <c r="J743" s="71">
        <v>46276.686782407407</v>
      </c>
      <c r="K743" s="11">
        <v>0.23</v>
      </c>
      <c r="L743" s="72">
        <v>46266</v>
      </c>
      <c r="M743" s="73">
        <f>_xlfn.ISOWEEKNUM(Unique_Data[[#This Row],[Created On]])</f>
        <v>37</v>
      </c>
      <c r="N743" s="73">
        <f>60*Unique_Data[[#This Row],[Downtime (hr.)]]</f>
        <v>13.8</v>
      </c>
      <c r="O743" s="73" t="str" cm="1">
        <f t="array" ref="O743">_xlfn.LET(
    _xlpm.text, LOWER(H743),
    _xlpm.keywords, Table2[Keyword],
    _xlpm.score,
        _xlfn.BYROW(_xlpm.keywords,
            _xlfn.LAMBDA(_xlpm.k,
                SUM(--ISNUMBER(SEARCH(_xlfn.TEXTSPLIT(LOWER(_xlpm.k)," "), _xlpm.text)))
            )
        ),
    _xlpm.bestMatch, _xlfn.XMATCH(MAX(_xlpm.score), _xlpm.score),
    IF(MAX(_xlpm.score)=0, "Other", INDEX(_xlpm.keywords, _xlpm.bestMatch))
)</f>
        <v>No Control</v>
      </c>
      <c r="P743" s="73" t="str">
        <f>IFERROR(INDEX(Table11[Failure Mode],MATCH(O743,Table11[Keyword],0)),"General Failure Mode")</f>
        <v>Control System Unavailable</v>
      </c>
      <c r="Q743" s="74" t="str">
        <f>IFERROR(INDEX(Table12[Failure Effect],MATCH(P743,Table12[Failure Mode],0)),"Operational performance degradation and need for maintenance review.")</f>
        <v>Loss of command response, unsafe operating condition, and immediate operational downtime.</v>
      </c>
      <c r="R743" s="73">
        <f>IFERROR(INDEX(Table13[Base Severity],MATCH(C743,Table13[Equipment Class],0)),6)</f>
        <v>8</v>
      </c>
      <c r="S743" s="73">
        <f>IFERROR(INDEX(Table2[Severity],MATCH(O743,Table2[Keyword],0)),0)</f>
        <v>6</v>
      </c>
      <c r="T743" s="73">
        <f>IFERROR(LOOKUP(N743,Table6[Minutes],Table6[Severity]),0)</f>
        <v>4</v>
      </c>
      <c r="U743" s="73">
        <f>MAX(ROUNDUP(AVERAGE(R743,T743),0),Unique_Data[[#This Row],[Keyword Severity]])</f>
        <v>6</v>
      </c>
      <c r="V743" s="73">
        <f>IFERROR(INDEX(Table5[Detectability],MATCH(O743,Table5[Keyword],0)),IFERROR(INDEX(Table13[Default Detectability],MATCH(C743,Table13[Equipment Class],0)),6))</f>
        <v>2</v>
      </c>
      <c r="W743" s="73">
        <f t="shared" si="44"/>
        <v>8</v>
      </c>
      <c r="X743" s="75">
        <f t="shared" si="45"/>
        <v>96</v>
      </c>
      <c r="Y743" s="74" t="str">
        <f>IFERROR(INDEX(Table10[Recommended Action],MATCH(O743,Table10[Keyword],0)),"Review failure &amp; perform RCA")</f>
        <v>Check control PLC, HMI comms, E-stop circuits; reload software if needed.</v>
      </c>
      <c r="AC743" s="73" t="str">
        <f t="shared" si="46"/>
        <v>Low</v>
      </c>
      <c r="AD743" s="76"/>
      <c r="AE743" s="75">
        <f>Unique_Data[[#This Row],[Severity (S)]]</f>
        <v>6</v>
      </c>
      <c r="AF743" s="75" cm="1">
        <f t="array" ref="AF74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43" s="75" cm="1">
        <f t="array" ref="AG74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43" s="75">
        <f t="shared" si="47"/>
        <v>96</v>
      </c>
      <c r="AI743" s="77" t="str" cm="1">
        <f t="array" aca="1" ref="AI743" ca="1">_xlfn.IFS(ISBLANK(Unique_Data[[#This Row],[Updated Action]]),"Open",NOT(ISBLANK(Unique_Data[[#This Row],[Updated Action]])),"Finished",AND(NOT(ISBLANK(Unique_Data[[#This Row],[Updated Action]])),Unique_Data[[#This Row],[Due date]]&gt;=TODAY()),"In Progress",Unique_Data[[#This Row],[Due date]]&lt;TODAY(),"Overdue")</f>
        <v>Open</v>
      </c>
      <c r="AJ743" s="33"/>
    </row>
    <row r="744" spans="1:36">
      <c r="A744" s="11">
        <v>1200000399</v>
      </c>
      <c r="B744" s="11" t="s">
        <v>87</v>
      </c>
      <c r="C744" s="11" t="s">
        <v>16</v>
      </c>
      <c r="D744" s="12">
        <v>46276</v>
      </c>
      <c r="E744" s="11" t="s">
        <v>69</v>
      </c>
      <c r="F744"/>
      <c r="G744"/>
      <c r="H744" s="35" t="s">
        <v>580</v>
      </c>
      <c r="I744" s="71">
        <v>46276.795208333337</v>
      </c>
      <c r="J744" s="71">
        <v>46276.798680555556</v>
      </c>
      <c r="K744" s="11">
        <v>0.08</v>
      </c>
      <c r="L744" s="72">
        <v>46266</v>
      </c>
      <c r="M744" s="73">
        <f>_xlfn.ISOWEEKNUM(Unique_Data[[#This Row],[Created On]])</f>
        <v>37</v>
      </c>
      <c r="N744" s="73">
        <f>60*Unique_Data[[#This Row],[Downtime (hr.)]]</f>
        <v>4.8</v>
      </c>
      <c r="O744" s="73" t="str" cm="1">
        <f t="array" ref="O744">_xlfn.LET(
    _xlpm.text, LOWER(H744),
    _xlpm.keywords, Table2[Keyword],
    _xlpm.score,
        _xlfn.BYROW(_xlpm.keywords,
            _xlfn.LAMBDA(_xlpm.k,
                SUM(--ISNUMBER(SEARCH(_xlfn.TEXTSPLIT(LOWER(_xlpm.k)," "), _xlpm.text)))
            )
        ),
    _xlpm.bestMatch, _xlfn.XMATCH(MAX(_xlpm.score), _xlpm.score),
    IF(MAX(_xlpm.score)=0, "Other", INDEX(_xlpm.keywords, _xlpm.bestMatch))
)</f>
        <v>Power Cut</v>
      </c>
      <c r="P744" s="73" t="str">
        <f>IFERROR(INDEX(Table11[Failure Mode],MATCH(O744,Table11[Keyword],0)),"General Failure Mode")</f>
        <v>Power Supply Interruption</v>
      </c>
      <c r="Q744" s="74" t="str">
        <f>IFERROR(INDEX(Table12[Failure Effect],MATCH(P744,Table12[Failure Mode],0)),"Operational performance degradation and need for maintenance review.")</f>
        <v>Complete equipment stoppage, loss of production, and potential reset/restart delays.</v>
      </c>
      <c r="R744" s="73">
        <f>IFERROR(INDEX(Table13[Base Severity],MATCH(C744,Table13[Equipment Class],0)),6)</f>
        <v>8</v>
      </c>
      <c r="S744" s="73">
        <f>IFERROR(INDEX(Table2[Severity],MATCH(O744,Table2[Keyword],0)),0)</f>
        <v>9</v>
      </c>
      <c r="T744" s="73">
        <f>IFERROR(LOOKUP(N744,Table6[Minutes],Table6[Severity]),0)</f>
        <v>3</v>
      </c>
      <c r="U744" s="73">
        <f>MAX(ROUNDUP(AVERAGE(R744,T744),0),Unique_Data[[#This Row],[Keyword Severity]])</f>
        <v>9</v>
      </c>
      <c r="V744" s="73">
        <f>IFERROR(INDEX(Table5[Detectability],MATCH(O744,Table5[Keyword],0)),IFERROR(INDEX(Table13[Default Detectability],MATCH(C744,Table13[Equipment Class],0)),6))</f>
        <v>7</v>
      </c>
      <c r="W744" s="73">
        <f t="shared" si="44"/>
        <v>1</v>
      </c>
      <c r="X744" s="75">
        <f t="shared" si="45"/>
        <v>63</v>
      </c>
      <c r="Y744" s="74" t="str">
        <f>IFERROR(INDEX(Table10[Recommended Action],MATCH(O744,Table10[Keyword],0)),"Review failure &amp; perform RCA")</f>
        <v>Check substation logs, verify supply and UPS; implement auto-recovery and alarm escalation.</v>
      </c>
      <c r="AA744" s="31" t="s">
        <v>14693</v>
      </c>
      <c r="AB744" s="31" t="s">
        <v>14815</v>
      </c>
      <c r="AC744" s="73" t="str">
        <f t="shared" si="46"/>
        <v>Low</v>
      </c>
      <c r="AD744" s="76"/>
      <c r="AE744" s="75">
        <f>Unique_Data[[#This Row],[Severity (S)]]</f>
        <v>9</v>
      </c>
      <c r="AF744" s="75" cm="1">
        <f t="array" ref="AF74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6</v>
      </c>
      <c r="AG744" s="75" cm="1">
        <f t="array" ref="AG74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44" s="75">
        <f t="shared" si="47"/>
        <v>54</v>
      </c>
      <c r="AI744" s="77" t="str" cm="1">
        <f t="array" aca="1" ref="AI744" ca="1">_xlfn.IFS(ISBLANK(Unique_Data[[#This Row],[Updated Action]]),"Open",NOT(ISBLANK(Unique_Data[[#This Row],[Updated Action]])),"Finished",AND(NOT(ISBLANK(Unique_Data[[#This Row],[Updated Action]])),Unique_Data[[#This Row],[Due date]]&gt;=TODAY()),"In Progress",Unique_Data[[#This Row],[Due date]]&lt;TODAY(),"Overdue")</f>
        <v>Finished</v>
      </c>
      <c r="AJ744" s="33"/>
    </row>
    <row r="745" spans="1:36">
      <c r="A745" s="11">
        <v>1200000400</v>
      </c>
      <c r="B745" s="11" t="s">
        <v>51</v>
      </c>
      <c r="C745" s="11" t="s">
        <v>16</v>
      </c>
      <c r="D745" s="12">
        <v>46277</v>
      </c>
      <c r="E745" s="11" t="s">
        <v>69</v>
      </c>
      <c r="F745"/>
      <c r="G745"/>
      <c r="H745" s="35" t="s">
        <v>581</v>
      </c>
      <c r="I745" s="71">
        <v>46277.114583333336</v>
      </c>
      <c r="J745" s="71">
        <v>46277.118055555555</v>
      </c>
      <c r="K745" s="11">
        <v>0.08</v>
      </c>
      <c r="L745" s="72">
        <v>46266</v>
      </c>
      <c r="M745" s="73">
        <f>_xlfn.ISOWEEKNUM(Unique_Data[[#This Row],[Created On]])</f>
        <v>37</v>
      </c>
      <c r="N745" s="73">
        <f>60*Unique_Data[[#This Row],[Downtime (hr.)]]</f>
        <v>4.8</v>
      </c>
      <c r="O745" s="73" t="str" cm="1">
        <f t="array" ref="O745">_xlfn.LET(
    _xlpm.text, LOWER(H745),
    _xlpm.keywords, Table2[Keyword],
    _xlpm.score,
        _xlfn.BYROW(_xlpm.keywords,
            _xlfn.LAMBDA(_xlpm.k,
                SUM(--ISNUMBER(SEARCH(_xlfn.TEXTSPLIT(LOWER(_xlpm.k)," "), _xlpm.text)))
            )
        ),
    _xlpm.bestMatch, _xlfn.XMATCH(MAX(_xlpm.score), _xlpm.score),
    IF(MAX(_xlpm.score)=0, "Other", INDEX(_xlpm.keywords, _xlpm.bestMatch))
)</f>
        <v>No Hoist</v>
      </c>
      <c r="P745" s="73" t="str">
        <f>IFERROR(INDEX(Table11[Failure Mode],MATCH(O745,Table11[Keyword],0)),"General Failure Mode")</f>
        <v>Hoist Motion Failure</v>
      </c>
      <c r="Q745" s="74" t="str">
        <f>IFERROR(INDEX(Table12[Failure Effect],MATCH(P745,Table12[Failure Mode],0)),"Operational performance degradation and need for maintenance review.")</f>
        <v>Unable to lift/lower load, container handling interruption, and berth or yard productivity loss.</v>
      </c>
      <c r="R745" s="73">
        <f>IFERROR(INDEX(Table13[Base Severity],MATCH(C745,Table13[Equipment Class],0)),6)</f>
        <v>8</v>
      </c>
      <c r="S745" s="73">
        <f>IFERROR(INDEX(Table2[Severity],MATCH(O745,Table2[Keyword],0)),0)</f>
        <v>6</v>
      </c>
      <c r="T745" s="73">
        <f>IFERROR(LOOKUP(N745,Table6[Minutes],Table6[Severity]),0)</f>
        <v>3</v>
      </c>
      <c r="U745" s="73">
        <f>MAX(ROUNDUP(AVERAGE(R745,T745),0),Unique_Data[[#This Row],[Keyword Severity]])</f>
        <v>6</v>
      </c>
      <c r="V745" s="73">
        <f>IFERROR(INDEX(Table5[Detectability],MATCH(O745,Table5[Keyword],0)),IFERROR(INDEX(Table13[Default Detectability],MATCH(C745,Table13[Equipment Class],0)),6))</f>
        <v>3</v>
      </c>
      <c r="W745" s="73">
        <f t="shared" si="44"/>
        <v>5</v>
      </c>
      <c r="X745" s="75">
        <f t="shared" si="45"/>
        <v>90</v>
      </c>
      <c r="Y745" s="74" t="str">
        <f>IFERROR(INDEX(Table10[Recommended Action],MATCH(O745,Table10[Keyword],0)),"Review failure &amp; perform RCA")</f>
        <v>Check hoist brakes, over-travel limit switches, inverter alarms, motor and encoder.</v>
      </c>
      <c r="AC745" s="73" t="str">
        <f t="shared" si="46"/>
        <v>Low</v>
      </c>
      <c r="AD745" s="76"/>
      <c r="AE745" s="75">
        <f>Unique_Data[[#This Row],[Severity (S)]]</f>
        <v>6</v>
      </c>
      <c r="AF745" s="75" cm="1">
        <f t="array" ref="AF74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45" s="75" cm="1">
        <f t="array" ref="AG74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45" s="75">
        <f t="shared" si="47"/>
        <v>90</v>
      </c>
      <c r="AI745" s="77" t="str" cm="1">
        <f t="array" aca="1" ref="AI745" ca="1">_xlfn.IFS(ISBLANK(Unique_Data[[#This Row],[Updated Action]]),"Open",NOT(ISBLANK(Unique_Data[[#This Row],[Updated Action]])),"Finished",AND(NOT(ISBLANK(Unique_Data[[#This Row],[Updated Action]])),Unique_Data[[#This Row],[Due date]]&gt;=TODAY()),"In Progress",Unique_Data[[#This Row],[Due date]]&lt;TODAY(),"Overdue")</f>
        <v>Open</v>
      </c>
      <c r="AJ745" s="33"/>
    </row>
    <row r="746" spans="1:36">
      <c r="A746" s="11">
        <v>1200000401</v>
      </c>
      <c r="B746" s="11" t="s">
        <v>99</v>
      </c>
      <c r="C746" s="11" t="s">
        <v>16</v>
      </c>
      <c r="D746" s="12">
        <v>46277</v>
      </c>
      <c r="E746" s="11" t="s">
        <v>69</v>
      </c>
      <c r="F746"/>
      <c r="G746"/>
      <c r="H746" s="35" t="s">
        <v>582</v>
      </c>
      <c r="I746" s="71">
        <v>46277.133333333331</v>
      </c>
      <c r="J746" s="71">
        <v>46277.151388888888</v>
      </c>
      <c r="K746" s="11">
        <v>0.43</v>
      </c>
      <c r="L746" s="72">
        <v>46266</v>
      </c>
      <c r="M746" s="73">
        <f>_xlfn.ISOWEEKNUM(Unique_Data[[#This Row],[Created On]])</f>
        <v>37</v>
      </c>
      <c r="N746" s="73">
        <f>60*Unique_Data[[#This Row],[Downtime (hr.)]]</f>
        <v>25.8</v>
      </c>
      <c r="O746" s="73" t="str" cm="1">
        <f t="array" ref="O746">_xlfn.LET(
    _xlpm.text, LOWER(H746),
    _xlpm.keywords, Table2[Keyword],
    _xlpm.score,
        _xlfn.BYROW(_xlpm.keywords,
            _xlfn.LAMBDA(_xlpm.k,
                SUM(--ISNUMBER(SEARCH(_xlfn.TEXTSPLIT(LOWER(_xlpm.k)," "), _xlpm.text)))
            )
        ),
    _xlpm.bestMatch, _xlfn.XMATCH(MAX(_xlpm.score), _xlpm.score),
    IF(MAX(_xlpm.score)=0, "Other", INDEX(_xlpm.keywords, _xlpm.bestMatch))
)</f>
        <v>No Hoist</v>
      </c>
      <c r="P746" s="73" t="str">
        <f>IFERROR(INDEX(Table11[Failure Mode],MATCH(O746,Table11[Keyword],0)),"General Failure Mode")</f>
        <v>Hoist Motion Failure</v>
      </c>
      <c r="Q746" s="74" t="str">
        <f>IFERROR(INDEX(Table12[Failure Effect],MATCH(P746,Table12[Failure Mode],0)),"Operational performance degradation and need for maintenance review.")</f>
        <v>Unable to lift/lower load, container handling interruption, and berth or yard productivity loss.</v>
      </c>
      <c r="R746" s="73">
        <f>IFERROR(INDEX(Table13[Base Severity],MATCH(C746,Table13[Equipment Class],0)),6)</f>
        <v>8</v>
      </c>
      <c r="S746" s="73">
        <f>IFERROR(INDEX(Table2[Severity],MATCH(O746,Table2[Keyword],0)),0)</f>
        <v>6</v>
      </c>
      <c r="T746" s="73">
        <f>IFERROR(LOOKUP(N746,Table6[Minutes],Table6[Severity]),0)</f>
        <v>4</v>
      </c>
      <c r="U746" s="73">
        <f>MAX(ROUNDUP(AVERAGE(R746,T746),0),Unique_Data[[#This Row],[Keyword Severity]])</f>
        <v>6</v>
      </c>
      <c r="V746" s="73">
        <f>IFERROR(INDEX(Table5[Detectability],MATCH(O746,Table5[Keyword],0)),IFERROR(INDEX(Table13[Default Detectability],MATCH(C746,Table13[Equipment Class],0)),6))</f>
        <v>3</v>
      </c>
      <c r="W746" s="73">
        <f t="shared" si="44"/>
        <v>2</v>
      </c>
      <c r="X746" s="75">
        <f t="shared" si="45"/>
        <v>36</v>
      </c>
      <c r="Y746" s="74" t="str">
        <f>IFERROR(INDEX(Table10[Recommended Action],MATCH(O746,Table10[Keyword],0)),"Review failure &amp; perform RCA")</f>
        <v>Check hoist brakes, over-travel limit switches, inverter alarms, motor and encoder.</v>
      </c>
      <c r="AC746" s="73" t="str">
        <f t="shared" si="46"/>
        <v>Low</v>
      </c>
      <c r="AD746" s="76"/>
      <c r="AE746" s="75">
        <f>Unique_Data[[#This Row],[Severity (S)]]</f>
        <v>6</v>
      </c>
      <c r="AF746" s="75" cm="1">
        <f t="array" ref="AF74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46" s="75" cm="1">
        <f t="array" ref="AG74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46" s="75">
        <f t="shared" si="47"/>
        <v>36</v>
      </c>
      <c r="AI746" s="77" t="str" cm="1">
        <f t="array" aca="1" ref="AI746" ca="1">_xlfn.IFS(ISBLANK(Unique_Data[[#This Row],[Updated Action]]),"Open",NOT(ISBLANK(Unique_Data[[#This Row],[Updated Action]])),"Finished",AND(NOT(ISBLANK(Unique_Data[[#This Row],[Updated Action]])),Unique_Data[[#This Row],[Due date]]&gt;=TODAY()),"In Progress",Unique_Data[[#This Row],[Due date]]&lt;TODAY(),"Overdue")</f>
        <v>Open</v>
      </c>
      <c r="AJ746" s="33"/>
    </row>
    <row r="747" spans="1:36">
      <c r="A747" s="11">
        <v>1200000402</v>
      </c>
      <c r="B747" s="11" t="s">
        <v>93</v>
      </c>
      <c r="C747" s="11" t="s">
        <v>16</v>
      </c>
      <c r="D747" s="12">
        <v>46277</v>
      </c>
      <c r="E747" s="11" t="s">
        <v>69</v>
      </c>
      <c r="F747"/>
      <c r="G747"/>
      <c r="H747" s="35" t="s">
        <v>581</v>
      </c>
      <c r="I747" s="71">
        <v>46277.20416666667</v>
      </c>
      <c r="J747" s="71">
        <v>46277.206250000003</v>
      </c>
      <c r="K747" s="11">
        <v>0.05</v>
      </c>
      <c r="L747" s="72">
        <v>46266</v>
      </c>
      <c r="M747" s="73">
        <f>_xlfn.ISOWEEKNUM(Unique_Data[[#This Row],[Created On]])</f>
        <v>37</v>
      </c>
      <c r="N747" s="73">
        <f>60*Unique_Data[[#This Row],[Downtime (hr.)]]</f>
        <v>3</v>
      </c>
      <c r="O747" s="73" t="str" cm="1">
        <f t="array" ref="O747">_xlfn.LET(
    _xlpm.text, LOWER(H747),
    _xlpm.keywords, Table2[Keyword],
    _xlpm.score,
        _xlfn.BYROW(_xlpm.keywords,
            _xlfn.LAMBDA(_xlpm.k,
                SUM(--ISNUMBER(SEARCH(_xlfn.TEXTSPLIT(LOWER(_xlpm.k)," "), _xlpm.text)))
            )
        ),
    _xlpm.bestMatch, _xlfn.XMATCH(MAX(_xlpm.score), _xlpm.score),
    IF(MAX(_xlpm.score)=0, "Other", INDEX(_xlpm.keywords, _xlpm.bestMatch))
)</f>
        <v>No Hoist</v>
      </c>
      <c r="P747" s="73" t="str">
        <f>IFERROR(INDEX(Table11[Failure Mode],MATCH(O747,Table11[Keyword],0)),"General Failure Mode")</f>
        <v>Hoist Motion Failure</v>
      </c>
      <c r="Q747" s="74" t="str">
        <f>IFERROR(INDEX(Table12[Failure Effect],MATCH(P747,Table12[Failure Mode],0)),"Operational performance degradation and need for maintenance review.")</f>
        <v>Unable to lift/lower load, container handling interruption, and berth or yard productivity loss.</v>
      </c>
      <c r="R747" s="73">
        <f>IFERROR(INDEX(Table13[Base Severity],MATCH(C747,Table13[Equipment Class],0)),6)</f>
        <v>8</v>
      </c>
      <c r="S747" s="73">
        <f>IFERROR(INDEX(Table2[Severity],MATCH(O747,Table2[Keyword],0)),0)</f>
        <v>6</v>
      </c>
      <c r="T747" s="73">
        <f>IFERROR(LOOKUP(N747,Table6[Minutes],Table6[Severity]),0)</f>
        <v>3</v>
      </c>
      <c r="U747" s="73">
        <f>MAX(ROUNDUP(AVERAGE(R747,T747),0),Unique_Data[[#This Row],[Keyword Severity]])</f>
        <v>6</v>
      </c>
      <c r="V747" s="73">
        <f>IFERROR(INDEX(Table5[Detectability],MATCH(O747,Table5[Keyword],0)),IFERROR(INDEX(Table13[Default Detectability],MATCH(C747,Table13[Equipment Class],0)),6))</f>
        <v>3</v>
      </c>
      <c r="W747" s="73">
        <f t="shared" si="44"/>
        <v>2</v>
      </c>
      <c r="X747" s="75">
        <f t="shared" si="45"/>
        <v>36</v>
      </c>
      <c r="Y747" s="74" t="str">
        <f>IFERROR(INDEX(Table10[Recommended Action],MATCH(O747,Table10[Keyword],0)),"Review failure &amp; perform RCA")</f>
        <v>Check hoist brakes, over-travel limit switches, inverter alarms, motor and encoder.</v>
      </c>
      <c r="AC747" s="73" t="str">
        <f t="shared" si="46"/>
        <v>Low</v>
      </c>
      <c r="AD747" s="76"/>
      <c r="AE747" s="75">
        <f>Unique_Data[[#This Row],[Severity (S)]]</f>
        <v>6</v>
      </c>
      <c r="AF747" s="75" cm="1">
        <f t="array" ref="AF74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47" s="75" cm="1">
        <f t="array" ref="AG74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47" s="75">
        <f t="shared" si="47"/>
        <v>36</v>
      </c>
      <c r="AI747" s="77" t="str" cm="1">
        <f t="array" aca="1" ref="AI747" ca="1">_xlfn.IFS(ISBLANK(Unique_Data[[#This Row],[Updated Action]]),"Open",NOT(ISBLANK(Unique_Data[[#This Row],[Updated Action]])),"Finished",AND(NOT(ISBLANK(Unique_Data[[#This Row],[Updated Action]])),Unique_Data[[#This Row],[Due date]]&gt;=TODAY()),"In Progress",Unique_Data[[#This Row],[Due date]]&lt;TODAY(),"Overdue")</f>
        <v>Open</v>
      </c>
      <c r="AJ747" s="33"/>
    </row>
    <row r="748" spans="1:36">
      <c r="A748" s="11">
        <v>1300000485</v>
      </c>
      <c r="B748" s="11" t="s">
        <v>11</v>
      </c>
      <c r="C748" s="11" t="s">
        <v>12</v>
      </c>
      <c r="D748" s="12">
        <v>46277</v>
      </c>
      <c r="E748" s="11" t="s">
        <v>13</v>
      </c>
      <c r="F748"/>
      <c r="G748"/>
      <c r="H748" s="35" t="s">
        <v>583</v>
      </c>
      <c r="I748" s="71">
        <v>46277.229166666664</v>
      </c>
      <c r="J748" s="71">
        <v>46277.236111111109</v>
      </c>
      <c r="K748" s="11">
        <v>0.17</v>
      </c>
      <c r="L748" s="72">
        <v>46266</v>
      </c>
      <c r="M748" s="73">
        <f>_xlfn.ISOWEEKNUM(Unique_Data[[#This Row],[Created On]])</f>
        <v>37</v>
      </c>
      <c r="N748" s="73">
        <f>60*Unique_Data[[#This Row],[Downtime (hr.)]]</f>
        <v>10.200000000000001</v>
      </c>
      <c r="O748" s="73" t="str" cm="1">
        <f t="array" ref="O748">_xlfn.LET(
    _xlpm.text, LOWER(H748),
    _xlpm.keywords, Table2[Keyword],
    _xlpm.score,
        _xlfn.BYROW(_xlpm.keywords,
            _xlfn.LAMBDA(_xlpm.k,
                SUM(--ISNUMBER(SEARCH(_xlfn.TEXTSPLIT(LOWER(_xlpm.k)," "), _xlpm.text)))
            )
        ),
    _xlpm.bestMatch, _xlfn.XMATCH(MAX(_xlpm.score), _xlpm.score),
    IF(MAX(_xlpm.score)=0, "Other", INDEX(_xlpm.keywords, _xlpm.bestMatch))
)</f>
        <v>No Trolley</v>
      </c>
      <c r="P748" s="73" t="str">
        <f>IFERROR(INDEX(Table11[Failure Mode],MATCH(O748,Table11[Keyword],0)),"General Failure Mode")</f>
        <v>Trolley Motion Failure</v>
      </c>
      <c r="Q748" s="74" t="str">
        <f>IFERROR(INDEX(Table12[Failure Effect],MATCH(P748,Table12[Failure Mode],0)),"Operational performance degradation and need for maintenance review.")</f>
        <v>Inability to position spreader correctly, cycle interruption, and handling delay.</v>
      </c>
      <c r="R748" s="73">
        <f>IFERROR(INDEX(Table13[Base Severity],MATCH(C748,Table13[Equipment Class],0)),6)</f>
        <v>9</v>
      </c>
      <c r="S748" s="73">
        <f>IFERROR(INDEX(Table2[Severity],MATCH(O748,Table2[Keyword],0)),0)</f>
        <v>6</v>
      </c>
      <c r="T748" s="73">
        <f>IFERROR(LOOKUP(N748,Table6[Minutes],Table6[Severity]),0)</f>
        <v>4</v>
      </c>
      <c r="U748" s="73">
        <f>MAX(ROUNDUP(AVERAGE(R748,T748),0),Unique_Data[[#This Row],[Keyword Severity]])</f>
        <v>7</v>
      </c>
      <c r="V748" s="73">
        <f>IFERROR(INDEX(Table5[Detectability],MATCH(O748,Table5[Keyword],0)),IFERROR(INDEX(Table13[Default Detectability],MATCH(C748,Table13[Equipment Class],0)),6))</f>
        <v>3</v>
      </c>
      <c r="W748" s="73">
        <f t="shared" si="44"/>
        <v>5</v>
      </c>
      <c r="X748" s="75">
        <f t="shared" si="45"/>
        <v>105</v>
      </c>
      <c r="Y748" s="74" t="str">
        <f>IFERROR(INDEX(Table10[Recommended Action],MATCH(O748,Table10[Keyword],0)),"Review failure &amp; perform RCA")</f>
        <v>Inspect trolley drives, cable reels and limit switches; test trolley inverter.</v>
      </c>
      <c r="AC748" s="73" t="str">
        <f t="shared" si="46"/>
        <v>Medium</v>
      </c>
      <c r="AD748" s="76"/>
      <c r="AE748" s="75">
        <f>Unique_Data[[#This Row],[Severity (S)]]</f>
        <v>7</v>
      </c>
      <c r="AF748" s="75" cm="1">
        <f t="array" ref="AF74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48" s="75" cm="1">
        <f t="array" ref="AG74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48" s="75">
        <f t="shared" si="47"/>
        <v>105</v>
      </c>
      <c r="AI748" s="77" t="str" cm="1">
        <f t="array" aca="1" ref="AI748" ca="1">_xlfn.IFS(ISBLANK(Unique_Data[[#This Row],[Updated Action]]),"Open",NOT(ISBLANK(Unique_Data[[#This Row],[Updated Action]])),"Finished",AND(NOT(ISBLANK(Unique_Data[[#This Row],[Updated Action]])),Unique_Data[[#This Row],[Due date]]&gt;=TODAY()),"In Progress",Unique_Data[[#This Row],[Due date]]&lt;TODAY(),"Overdue")</f>
        <v>Open</v>
      </c>
      <c r="AJ748" s="33"/>
    </row>
    <row r="749" spans="1:36">
      <c r="A749" s="11">
        <v>1200000403</v>
      </c>
      <c r="B749" s="11" t="s">
        <v>90</v>
      </c>
      <c r="C749" s="11" t="s">
        <v>16</v>
      </c>
      <c r="D749" s="12">
        <v>46277</v>
      </c>
      <c r="E749" s="11" t="s">
        <v>69</v>
      </c>
      <c r="F749"/>
      <c r="G749"/>
      <c r="H749" s="35" t="s">
        <v>584</v>
      </c>
      <c r="I749" s="71">
        <v>46277.277083333334</v>
      </c>
      <c r="J749" s="71">
        <v>46277.281944444447</v>
      </c>
      <c r="K749" s="11">
        <v>0.12</v>
      </c>
      <c r="L749" s="72">
        <v>46266</v>
      </c>
      <c r="M749" s="73">
        <f>_xlfn.ISOWEEKNUM(Unique_Data[[#This Row],[Created On]])</f>
        <v>37</v>
      </c>
      <c r="N749" s="73">
        <f>60*Unique_Data[[#This Row],[Downtime (hr.)]]</f>
        <v>7.1999999999999993</v>
      </c>
      <c r="O749" s="73" t="str" cm="1">
        <f t="array" ref="O749">_xlfn.LET(
    _xlpm.text, LOWER(H749),
    _xlpm.keywords, Table2[Keyword],
    _xlpm.score,
        _xlfn.BYROW(_xlpm.keywords,
            _xlfn.LAMBDA(_xlpm.k,
                SUM(--ISNUMBER(SEARCH(_xlfn.TEXTSPLIT(LOWER(_xlpm.k)," "), _xlpm.text)))
            )
        ),
    _xlpm.bestMatch, _xlfn.XMATCH(MAX(_xlpm.score), _xlpm.score),
    IF(MAX(_xlpm.score)=0, "Other", INDEX(_xlpm.keywords, _xlpm.bestMatch))
)</f>
        <v>No Control</v>
      </c>
      <c r="P749" s="73" t="str">
        <f>IFERROR(INDEX(Table11[Failure Mode],MATCH(O749,Table11[Keyword],0)),"General Failure Mode")</f>
        <v>Control System Unavailable</v>
      </c>
      <c r="Q749" s="74" t="str">
        <f>IFERROR(INDEX(Table12[Failure Effect],MATCH(P749,Table12[Failure Mode],0)),"Operational performance degradation and need for maintenance review.")</f>
        <v>Loss of command response, unsafe operating condition, and immediate operational downtime.</v>
      </c>
      <c r="R749" s="73">
        <f>IFERROR(INDEX(Table13[Base Severity],MATCH(C749,Table13[Equipment Class],0)),6)</f>
        <v>8</v>
      </c>
      <c r="S749" s="73">
        <f>IFERROR(INDEX(Table2[Severity],MATCH(O749,Table2[Keyword],0)),0)</f>
        <v>6</v>
      </c>
      <c r="T749" s="73">
        <f>IFERROR(LOOKUP(N749,Table6[Minutes],Table6[Severity]),0)</f>
        <v>3</v>
      </c>
      <c r="U749" s="73">
        <f>MAX(ROUNDUP(AVERAGE(R749,T749),0),Unique_Data[[#This Row],[Keyword Severity]])</f>
        <v>6</v>
      </c>
      <c r="V749" s="73">
        <f>IFERROR(INDEX(Table5[Detectability],MATCH(O749,Table5[Keyword],0)),IFERROR(INDEX(Table13[Default Detectability],MATCH(C749,Table13[Equipment Class],0)),6))</f>
        <v>2</v>
      </c>
      <c r="W749" s="73">
        <f t="shared" si="44"/>
        <v>7</v>
      </c>
      <c r="X749" s="75">
        <f t="shared" si="45"/>
        <v>84</v>
      </c>
      <c r="Y749" s="74" t="str">
        <f>IFERROR(INDEX(Table10[Recommended Action],MATCH(O749,Table10[Keyword],0)),"Review failure &amp; perform RCA")</f>
        <v>Check control PLC, HMI comms, E-stop circuits; reload software if needed.</v>
      </c>
      <c r="AC749" s="73" t="str">
        <f t="shared" si="46"/>
        <v>Low</v>
      </c>
      <c r="AD749" s="76"/>
      <c r="AE749" s="75">
        <f>Unique_Data[[#This Row],[Severity (S)]]</f>
        <v>6</v>
      </c>
      <c r="AF749" s="75" cm="1">
        <f t="array" ref="AF74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49" s="75" cm="1">
        <f t="array" ref="AG74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749" s="75">
        <f t="shared" si="47"/>
        <v>84</v>
      </c>
      <c r="AI749" s="77" t="str" cm="1">
        <f t="array" aca="1" ref="AI749" ca="1">_xlfn.IFS(ISBLANK(Unique_Data[[#This Row],[Updated Action]]),"Open",NOT(ISBLANK(Unique_Data[[#This Row],[Updated Action]])),"Finished",AND(NOT(ISBLANK(Unique_Data[[#This Row],[Updated Action]])),Unique_Data[[#This Row],[Due date]]&gt;=TODAY()),"In Progress",Unique_Data[[#This Row],[Due date]]&lt;TODAY(),"Overdue")</f>
        <v>Open</v>
      </c>
      <c r="AJ749" s="33"/>
    </row>
    <row r="750" spans="1:36">
      <c r="A750" s="11">
        <v>1200000404</v>
      </c>
      <c r="B750" s="11" t="s">
        <v>54</v>
      </c>
      <c r="C750" s="11" t="s">
        <v>12</v>
      </c>
      <c r="D750" s="12">
        <v>46277</v>
      </c>
      <c r="E750" s="11" t="s">
        <v>69</v>
      </c>
      <c r="F750"/>
      <c r="G750"/>
      <c r="H750" s="35" t="s">
        <v>585</v>
      </c>
      <c r="I750" s="71">
        <v>46277.601377314815</v>
      </c>
      <c r="J750" s="71">
        <v>46277.630879629629</v>
      </c>
      <c r="K750" s="11">
        <v>0.71</v>
      </c>
      <c r="L750" s="72">
        <v>46266</v>
      </c>
      <c r="M750" s="73">
        <f>_xlfn.ISOWEEKNUM(Unique_Data[[#This Row],[Created On]])</f>
        <v>37</v>
      </c>
      <c r="N750" s="73">
        <f>60*Unique_Data[[#This Row],[Downtime (hr.)]]</f>
        <v>42.599999999999994</v>
      </c>
      <c r="O750" s="73" t="str" cm="1">
        <f t="array" ref="O750">_xlfn.LET(
    _xlpm.text, LOWER(H750),
    _xlpm.keywords, Table2[Keyword],
    _xlpm.score,
        _xlfn.BYROW(_xlpm.keywords,
            _xlfn.LAMBDA(_xlpm.k,
                SUM(--ISNUMBER(SEARCH(_xlfn.TEXTSPLIT(LOWER(_xlpm.k)," "), _xlpm.text)))
            )
        ),
    _xlpm.bestMatch, _xlfn.XMATCH(MAX(_xlpm.score), _xlpm.score),
    IF(MAX(_xlpm.score)=0, "Other", INDEX(_xlpm.keywords, _xlpm.bestMatch))
)</f>
        <v>No Hoist</v>
      </c>
      <c r="P750" s="73" t="str">
        <f>IFERROR(INDEX(Table11[Failure Mode],MATCH(O750,Table11[Keyword],0)),"General Failure Mode")</f>
        <v>Hoist Motion Failure</v>
      </c>
      <c r="Q750" s="74" t="str">
        <f>IFERROR(INDEX(Table12[Failure Effect],MATCH(P750,Table12[Failure Mode],0)),"Operational performance degradation and need for maintenance review.")</f>
        <v>Unable to lift/lower load, container handling interruption, and berth or yard productivity loss.</v>
      </c>
      <c r="R750" s="73">
        <f>IFERROR(INDEX(Table13[Base Severity],MATCH(C750,Table13[Equipment Class],0)),6)</f>
        <v>9</v>
      </c>
      <c r="S750" s="73">
        <f>IFERROR(INDEX(Table2[Severity],MATCH(O750,Table2[Keyword],0)),0)</f>
        <v>6</v>
      </c>
      <c r="T750" s="73">
        <f>IFERROR(LOOKUP(N750,Table6[Minutes],Table6[Severity]),0)</f>
        <v>5</v>
      </c>
      <c r="U750" s="73">
        <f>MAX(ROUNDUP(AVERAGE(R750,T750),0),Unique_Data[[#This Row],[Keyword Severity]])</f>
        <v>7</v>
      </c>
      <c r="V750" s="73">
        <f>IFERROR(INDEX(Table5[Detectability],MATCH(O750,Table5[Keyword],0)),IFERROR(INDEX(Table13[Default Detectability],MATCH(C750,Table13[Equipment Class],0)),6))</f>
        <v>3</v>
      </c>
      <c r="W750" s="73">
        <f t="shared" si="44"/>
        <v>4</v>
      </c>
      <c r="X750" s="75">
        <f t="shared" si="45"/>
        <v>84</v>
      </c>
      <c r="Y750" s="74" t="str">
        <f>IFERROR(INDEX(Table10[Recommended Action],MATCH(O750,Table10[Keyword],0)),"Review failure &amp; perform RCA")</f>
        <v>Check hoist brakes, over-travel limit switches, inverter alarms, motor and encoder.</v>
      </c>
      <c r="AC750" s="73" t="str">
        <f t="shared" si="46"/>
        <v>Low</v>
      </c>
      <c r="AD750" s="76"/>
      <c r="AE750" s="75">
        <f>Unique_Data[[#This Row],[Severity (S)]]</f>
        <v>7</v>
      </c>
      <c r="AF750" s="75" cm="1">
        <f t="array" ref="AF75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50" s="75" cm="1">
        <f t="array" ref="AG75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50" s="75">
        <f t="shared" si="47"/>
        <v>84</v>
      </c>
      <c r="AI750" s="77" t="str" cm="1">
        <f t="array" aca="1" ref="AI750" ca="1">_xlfn.IFS(ISBLANK(Unique_Data[[#This Row],[Updated Action]]),"Open",NOT(ISBLANK(Unique_Data[[#This Row],[Updated Action]])),"Finished",AND(NOT(ISBLANK(Unique_Data[[#This Row],[Updated Action]])),Unique_Data[[#This Row],[Due date]]&gt;=TODAY()),"In Progress",Unique_Data[[#This Row],[Due date]]&lt;TODAY(),"Overdue")</f>
        <v>Open</v>
      </c>
      <c r="AJ750" s="33"/>
    </row>
    <row r="751" spans="1:36">
      <c r="A751" s="11">
        <v>1200000405</v>
      </c>
      <c r="B751" s="11" t="s">
        <v>178</v>
      </c>
      <c r="C751" s="11" t="s">
        <v>16</v>
      </c>
      <c r="D751" s="12">
        <v>46277</v>
      </c>
      <c r="E751" s="11" t="s">
        <v>69</v>
      </c>
      <c r="F751"/>
      <c r="G751"/>
      <c r="H751" s="35" t="s">
        <v>586</v>
      </c>
      <c r="I751" s="71">
        <v>46277.579016203701</v>
      </c>
      <c r="J751" s="71">
        <v>46277.581435185188</v>
      </c>
      <c r="K751" s="11">
        <v>0.06</v>
      </c>
      <c r="L751" s="72">
        <v>46266</v>
      </c>
      <c r="M751" s="73">
        <f>_xlfn.ISOWEEKNUM(Unique_Data[[#This Row],[Created On]])</f>
        <v>37</v>
      </c>
      <c r="N751" s="73">
        <f>60*Unique_Data[[#This Row],[Downtime (hr.)]]</f>
        <v>3.5999999999999996</v>
      </c>
      <c r="O751" s="73" t="str" cm="1">
        <f t="array" ref="O751">_xlfn.LET(
    _xlpm.text, LOWER(H751),
    _xlpm.keywords, Table2[Keyword],
    _xlpm.score,
        _xlfn.BYROW(_xlpm.keywords,
            _xlfn.LAMBDA(_xlpm.k,
                SUM(--ISNUMBER(SEARCH(_xlfn.TEXTSPLIT(LOWER(_xlpm.k)," "), _xlpm.text)))
            )
        ),
    _xlpm.bestMatch, _xlfn.XMATCH(MAX(_xlpm.score), _xlpm.score),
    IF(MAX(_xlpm.score)=0, "Other", INDEX(_xlpm.keywords, _xlpm.bestMatch))
)</f>
        <v>Over Travel</v>
      </c>
      <c r="P751" s="73" t="str">
        <f>IFERROR(INDEX(Table11[Failure Mode],MATCH(O751,Table11[Keyword],0)),"General Failure Mode")</f>
        <v>Over Travel Limit / Motion Limit Exceeded</v>
      </c>
      <c r="Q751" s="74" t="str">
        <f>IFERROR(INDEX(Table12[Failure Effect],MATCH(P751,Table12[Failure Mode],0)),"Operational performance degradation and need for maintenance review.")</f>
        <v>Operational performance degradation and need for maintenance review.</v>
      </c>
      <c r="R751" s="73">
        <f>IFERROR(INDEX(Table13[Base Severity],MATCH(C751,Table13[Equipment Class],0)),6)</f>
        <v>8</v>
      </c>
      <c r="S751" s="73">
        <f>IFERROR(INDEX(Table2[Severity],MATCH(O751,Table2[Keyword],0)),0)</f>
        <v>4</v>
      </c>
      <c r="T751" s="73">
        <f>IFERROR(LOOKUP(N751,Table6[Minutes],Table6[Severity]),0)</f>
        <v>3</v>
      </c>
      <c r="U751" s="73">
        <f>MAX(ROUNDUP(AVERAGE(R751,T751),0),Unique_Data[[#This Row],[Keyword Severity]])</f>
        <v>6</v>
      </c>
      <c r="V751" s="73">
        <f>IFERROR(INDEX(Table5[Detectability],MATCH(O751,Table5[Keyword],0)),IFERROR(INDEX(Table13[Default Detectability],MATCH(C751,Table13[Equipment Class],0)),6))</f>
        <v>7</v>
      </c>
      <c r="W751" s="73">
        <f t="shared" si="44"/>
        <v>1</v>
      </c>
      <c r="X751" s="75">
        <f t="shared" si="45"/>
        <v>42</v>
      </c>
      <c r="Y751" s="74" t="str">
        <f>IFERROR(INDEX(Table10[Recommended Action],MATCH(O751,Table10[Keyword],0)),"Review failure &amp; perform RCA")</f>
        <v>Inspect and test limit switches and end stops; verify encoder calibration and control logic; reset faults and perform functional test.</v>
      </c>
      <c r="AC751" s="73" t="str">
        <f t="shared" si="46"/>
        <v>Low</v>
      </c>
      <c r="AD751" s="76"/>
      <c r="AE751" s="75">
        <f>Unique_Data[[#This Row],[Severity (S)]]</f>
        <v>6</v>
      </c>
      <c r="AF751" s="75" cm="1">
        <f t="array" ref="AF75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51" s="75" cm="1">
        <f t="array" ref="AG75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51" s="75">
        <f t="shared" si="47"/>
        <v>42</v>
      </c>
      <c r="AI751" s="77" t="str" cm="1">
        <f t="array" aca="1" ref="AI751" ca="1">_xlfn.IFS(ISBLANK(Unique_Data[[#This Row],[Updated Action]]),"Open",NOT(ISBLANK(Unique_Data[[#This Row],[Updated Action]])),"Finished",AND(NOT(ISBLANK(Unique_Data[[#This Row],[Updated Action]])),Unique_Data[[#This Row],[Due date]]&gt;=TODAY()),"In Progress",Unique_Data[[#This Row],[Due date]]&lt;TODAY(),"Overdue")</f>
        <v>Open</v>
      </c>
      <c r="AJ751" s="33"/>
    </row>
    <row r="752" spans="1:36">
      <c r="A752" s="11">
        <v>1300000486</v>
      </c>
      <c r="B752" s="11" t="s">
        <v>87</v>
      </c>
      <c r="C752" s="11" t="s">
        <v>16</v>
      </c>
      <c r="D752" s="12">
        <v>46278</v>
      </c>
      <c r="E752" s="11" t="s">
        <v>13</v>
      </c>
      <c r="F752"/>
      <c r="G752"/>
      <c r="H752" s="35" t="s">
        <v>496</v>
      </c>
      <c r="I752" s="71">
        <v>46277.894444444442</v>
      </c>
      <c r="J752" s="71">
        <v>46277.897916666669</v>
      </c>
      <c r="K752" s="11">
        <v>0.08</v>
      </c>
      <c r="L752" s="72">
        <v>46266</v>
      </c>
      <c r="M752" s="73">
        <f>_xlfn.ISOWEEKNUM(Unique_Data[[#This Row],[Created On]])</f>
        <v>37</v>
      </c>
      <c r="N752" s="73">
        <f>60*Unique_Data[[#This Row],[Downtime (hr.)]]</f>
        <v>4.8</v>
      </c>
      <c r="O752" s="73" t="str" cm="1">
        <f t="array" ref="O752">_xlfn.LET(
    _xlpm.text, LOWER(H752),
    _xlpm.keywords, Table2[Keyword],
    _xlpm.score,
        _xlfn.BYROW(_xlpm.keywords,
            _xlfn.LAMBDA(_xlpm.k,
                SUM(--ISNUMBER(SEARCH(_xlfn.TEXTSPLIT(LOWER(_xlpm.k)," "), _xlpm.text)))
            )
        ),
    _xlpm.bestMatch, _xlfn.XMATCH(MAX(_xlpm.score), _xlpm.score),
    IF(MAX(_xlpm.score)=0, "Other", INDEX(_xlpm.keywords, _xlpm.bestMatch))
)</f>
        <v>No Control</v>
      </c>
      <c r="P752" s="73" t="str">
        <f>IFERROR(INDEX(Table11[Failure Mode],MATCH(O752,Table11[Keyword],0)),"General Failure Mode")</f>
        <v>Control System Unavailable</v>
      </c>
      <c r="Q752" s="74" t="str">
        <f>IFERROR(INDEX(Table12[Failure Effect],MATCH(P752,Table12[Failure Mode],0)),"Operational performance degradation and need for maintenance review.")</f>
        <v>Loss of command response, unsafe operating condition, and immediate operational downtime.</v>
      </c>
      <c r="R752" s="73">
        <f>IFERROR(INDEX(Table13[Base Severity],MATCH(C752,Table13[Equipment Class],0)),6)</f>
        <v>8</v>
      </c>
      <c r="S752" s="73">
        <f>IFERROR(INDEX(Table2[Severity],MATCH(O752,Table2[Keyword],0)),0)</f>
        <v>6</v>
      </c>
      <c r="T752" s="73">
        <f>IFERROR(LOOKUP(N752,Table6[Minutes],Table6[Severity]),0)</f>
        <v>3</v>
      </c>
      <c r="U752" s="73">
        <f>MAX(ROUNDUP(AVERAGE(R752,T752),0),Unique_Data[[#This Row],[Keyword Severity]])</f>
        <v>6</v>
      </c>
      <c r="V752" s="73">
        <f>IFERROR(INDEX(Table5[Detectability],MATCH(O752,Table5[Keyword],0)),IFERROR(INDEX(Table13[Default Detectability],MATCH(C752,Table13[Equipment Class],0)),6))</f>
        <v>2</v>
      </c>
      <c r="W752" s="73">
        <f t="shared" si="44"/>
        <v>5</v>
      </c>
      <c r="X752" s="75">
        <f t="shared" si="45"/>
        <v>60</v>
      </c>
      <c r="Y752" s="74" t="str">
        <f>IFERROR(INDEX(Table10[Recommended Action],MATCH(O752,Table10[Keyword],0)),"Review failure &amp; perform RCA")</f>
        <v>Check control PLC, HMI comms, E-stop circuits; reload software if needed.</v>
      </c>
      <c r="AA752" s="31" t="s">
        <v>14770</v>
      </c>
      <c r="AB752" s="31" t="s">
        <v>14771</v>
      </c>
      <c r="AC752" s="73" t="str">
        <f t="shared" si="46"/>
        <v>Low</v>
      </c>
      <c r="AD752" s="76"/>
      <c r="AE752" s="75">
        <f>Unique_Data[[#This Row],[Severity (S)]]</f>
        <v>6</v>
      </c>
      <c r="AF752" s="75" cm="1">
        <f t="array" ref="AF75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52" s="75" cm="1">
        <f t="array" ref="AG75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52" s="75">
        <f t="shared" si="47"/>
        <v>24</v>
      </c>
      <c r="AI752" s="77" t="str" cm="1">
        <f t="array" aca="1" ref="AI752" ca="1">_xlfn.IFS(ISBLANK(Unique_Data[[#This Row],[Updated Action]]),"Open",NOT(ISBLANK(Unique_Data[[#This Row],[Updated Action]])),"Finished",AND(NOT(ISBLANK(Unique_Data[[#This Row],[Updated Action]])),Unique_Data[[#This Row],[Due date]]&gt;=TODAY()),"In Progress",Unique_Data[[#This Row],[Due date]]&lt;TODAY(),"Overdue")</f>
        <v>Finished</v>
      </c>
      <c r="AJ752" s="33"/>
    </row>
    <row r="753" spans="1:36">
      <c r="A753" s="11">
        <v>1300000487</v>
      </c>
      <c r="B753" s="11" t="s">
        <v>27</v>
      </c>
      <c r="C753" s="11" t="s">
        <v>12</v>
      </c>
      <c r="D753" s="12">
        <v>46278</v>
      </c>
      <c r="E753" s="11" t="s">
        <v>13</v>
      </c>
      <c r="F753"/>
      <c r="G753"/>
      <c r="H753" s="35" t="s">
        <v>587</v>
      </c>
      <c r="I753" s="71">
        <v>46278.174189814818</v>
      </c>
      <c r="J753" s="71">
        <v>46278.175694444442</v>
      </c>
      <c r="K753" s="11">
        <v>0.04</v>
      </c>
      <c r="L753" s="72">
        <v>46266</v>
      </c>
      <c r="M753" s="73">
        <f>_xlfn.ISOWEEKNUM(Unique_Data[[#This Row],[Created On]])</f>
        <v>37</v>
      </c>
      <c r="N753" s="73">
        <f>60*Unique_Data[[#This Row],[Downtime (hr.)]]</f>
        <v>2.4</v>
      </c>
      <c r="O753" s="73" t="str" cm="1">
        <f t="array" ref="O753">_xlfn.LET(
    _xlpm.text, LOWER(H753),
    _xlpm.keywords, Table2[Keyword],
    _xlpm.score,
        _xlfn.BYROW(_xlpm.keywords,
            _xlfn.LAMBDA(_xlpm.k,
                SUM(--ISNUMBER(SEARCH(_xlfn.TEXTSPLIT(LOWER(_xlpm.k)," "), _xlpm.text)))
            )
        ),
    _xlpm.bestMatch, _xlfn.XMATCH(MAX(_xlpm.score), _xlpm.score),
    IF(MAX(_xlpm.score)=0, "Other", INDEX(_xlpm.keywords, _xlpm.bestMatch))
)</f>
        <v>No Hoist</v>
      </c>
      <c r="P753" s="73" t="str">
        <f>IFERROR(INDEX(Table11[Failure Mode],MATCH(O753,Table11[Keyword],0)),"General Failure Mode")</f>
        <v>Hoist Motion Failure</v>
      </c>
      <c r="Q753" s="74" t="str">
        <f>IFERROR(INDEX(Table12[Failure Effect],MATCH(P753,Table12[Failure Mode],0)),"Operational performance degradation and need for maintenance review.")</f>
        <v>Unable to lift/lower load, container handling interruption, and berth or yard productivity loss.</v>
      </c>
      <c r="R753" s="73">
        <f>IFERROR(INDEX(Table13[Base Severity],MATCH(C753,Table13[Equipment Class],0)),6)</f>
        <v>9</v>
      </c>
      <c r="S753" s="73">
        <f>IFERROR(INDEX(Table2[Severity],MATCH(O753,Table2[Keyword],0)),0)</f>
        <v>6</v>
      </c>
      <c r="T753" s="73">
        <f>IFERROR(LOOKUP(N753,Table6[Minutes],Table6[Severity]),0)</f>
        <v>3</v>
      </c>
      <c r="U753" s="73">
        <f>MAX(ROUNDUP(AVERAGE(R753,T753),0),Unique_Data[[#This Row],[Keyword Severity]])</f>
        <v>6</v>
      </c>
      <c r="V753" s="73">
        <f>IFERROR(INDEX(Table5[Detectability],MATCH(O753,Table5[Keyword],0)),IFERROR(INDEX(Table13[Default Detectability],MATCH(C753,Table13[Equipment Class],0)),6))</f>
        <v>3</v>
      </c>
      <c r="W753" s="73">
        <f t="shared" si="44"/>
        <v>6</v>
      </c>
      <c r="X753" s="75">
        <f t="shared" si="45"/>
        <v>108</v>
      </c>
      <c r="Y753" s="74" t="str">
        <f>IFERROR(INDEX(Table10[Recommended Action],MATCH(O753,Table10[Keyword],0)),"Review failure &amp; perform RCA")</f>
        <v>Check hoist brakes, over-travel limit switches, inverter alarms, motor and encoder.</v>
      </c>
      <c r="AC753" s="73" t="str">
        <f t="shared" si="46"/>
        <v>Medium</v>
      </c>
      <c r="AD753" s="76"/>
      <c r="AE753" s="75">
        <f>Unique_Data[[#This Row],[Severity (S)]]</f>
        <v>6</v>
      </c>
      <c r="AF753" s="75" cm="1">
        <f t="array" ref="AF75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53" s="75" cm="1">
        <f t="array" ref="AG75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53" s="75">
        <f t="shared" si="47"/>
        <v>108</v>
      </c>
      <c r="AI753" s="77" t="str" cm="1">
        <f t="array" aca="1" ref="AI753" ca="1">_xlfn.IFS(ISBLANK(Unique_Data[[#This Row],[Updated Action]]),"Open",NOT(ISBLANK(Unique_Data[[#This Row],[Updated Action]])),"Finished",AND(NOT(ISBLANK(Unique_Data[[#This Row],[Updated Action]])),Unique_Data[[#This Row],[Due date]]&gt;=TODAY()),"In Progress",Unique_Data[[#This Row],[Due date]]&lt;TODAY(),"Overdue")</f>
        <v>Open</v>
      </c>
      <c r="AJ753" s="33"/>
    </row>
    <row r="754" spans="1:36">
      <c r="A754" s="11">
        <v>1200000406</v>
      </c>
      <c r="B754" s="11" t="s">
        <v>58</v>
      </c>
      <c r="C754" s="11" t="s">
        <v>16</v>
      </c>
      <c r="D754" s="12">
        <v>46278</v>
      </c>
      <c r="E754" s="11" t="s">
        <v>69</v>
      </c>
      <c r="F754"/>
      <c r="G754"/>
      <c r="H754" s="35" t="s">
        <v>536</v>
      </c>
      <c r="I754" s="71">
        <v>46278.191666666666</v>
      </c>
      <c r="J754" s="71">
        <v>46278.194444444445</v>
      </c>
      <c r="K754" s="11">
        <v>7.0000000000000007E-2</v>
      </c>
      <c r="L754" s="72">
        <v>46266</v>
      </c>
      <c r="M754" s="73">
        <f>_xlfn.ISOWEEKNUM(Unique_Data[[#This Row],[Created On]])</f>
        <v>37</v>
      </c>
      <c r="N754" s="73">
        <f>60*Unique_Data[[#This Row],[Downtime (hr.)]]</f>
        <v>4.2</v>
      </c>
      <c r="O754" s="73" t="str" cm="1">
        <f t="array" ref="O754">_xlfn.LET(
    _xlpm.text, LOWER(H754),
    _xlpm.keywords, Table2[Keyword],
    _xlpm.score,
        _xlfn.BYROW(_xlpm.keywords,
            _xlfn.LAMBDA(_xlpm.k,
                SUM(--ISNUMBER(SEARCH(_xlfn.TEXTSPLIT(LOWER(_xlpm.k)," "), _xlpm.text)))
            )
        ),
    _xlpm.bestMatch, _xlfn.XMATCH(MAX(_xlpm.score), _xlpm.score),
    IF(MAX(_xlpm.score)=0, "Other", INDEX(_xlpm.keywords, _xlpm.bestMatch))
)</f>
        <v>No Control</v>
      </c>
      <c r="P754" s="73" t="str">
        <f>IFERROR(INDEX(Table11[Failure Mode],MATCH(O754,Table11[Keyword],0)),"General Failure Mode")</f>
        <v>Control System Unavailable</v>
      </c>
      <c r="Q754" s="74" t="str">
        <f>IFERROR(INDEX(Table12[Failure Effect],MATCH(P754,Table12[Failure Mode],0)),"Operational performance degradation and need for maintenance review.")</f>
        <v>Loss of command response, unsafe operating condition, and immediate operational downtime.</v>
      </c>
      <c r="R754" s="73">
        <f>IFERROR(INDEX(Table13[Base Severity],MATCH(C754,Table13[Equipment Class],0)),6)</f>
        <v>8</v>
      </c>
      <c r="S754" s="73">
        <f>IFERROR(INDEX(Table2[Severity],MATCH(O754,Table2[Keyword],0)),0)</f>
        <v>6</v>
      </c>
      <c r="T754" s="73">
        <f>IFERROR(LOOKUP(N754,Table6[Minutes],Table6[Severity]),0)</f>
        <v>3</v>
      </c>
      <c r="U754" s="73">
        <f>MAX(ROUNDUP(AVERAGE(R754,T754),0),Unique_Data[[#This Row],[Keyword Severity]])</f>
        <v>6</v>
      </c>
      <c r="V754" s="73">
        <f>IFERROR(INDEX(Table5[Detectability],MATCH(O754,Table5[Keyword],0)),IFERROR(INDEX(Table13[Default Detectability],MATCH(C754,Table13[Equipment Class],0)),6))</f>
        <v>2</v>
      </c>
      <c r="W754" s="73">
        <f t="shared" si="44"/>
        <v>8</v>
      </c>
      <c r="X754" s="75">
        <f t="shared" si="45"/>
        <v>96</v>
      </c>
      <c r="Y754" s="74" t="str">
        <f>IFERROR(INDEX(Table10[Recommended Action],MATCH(O754,Table10[Keyword],0)),"Review failure &amp; perform RCA")</f>
        <v>Check control PLC, HMI comms, E-stop circuits; reload software if needed.</v>
      </c>
      <c r="AC754" s="73" t="str">
        <f t="shared" si="46"/>
        <v>Low</v>
      </c>
      <c r="AD754" s="76"/>
      <c r="AE754" s="75">
        <f>Unique_Data[[#This Row],[Severity (S)]]</f>
        <v>6</v>
      </c>
      <c r="AF754" s="75" cm="1">
        <f t="array" ref="AF75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54" s="75" cm="1">
        <f t="array" ref="AG75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54" s="75">
        <f t="shared" si="47"/>
        <v>96</v>
      </c>
      <c r="AI754" s="77" t="str" cm="1">
        <f t="array" aca="1" ref="AI754" ca="1">_xlfn.IFS(ISBLANK(Unique_Data[[#This Row],[Updated Action]]),"Open",NOT(ISBLANK(Unique_Data[[#This Row],[Updated Action]])),"Finished",AND(NOT(ISBLANK(Unique_Data[[#This Row],[Updated Action]])),Unique_Data[[#This Row],[Due date]]&gt;=TODAY()),"In Progress",Unique_Data[[#This Row],[Due date]]&lt;TODAY(),"Overdue")</f>
        <v>Open</v>
      </c>
      <c r="AJ754" s="33"/>
    </row>
    <row r="755" spans="1:36">
      <c r="A755" s="11">
        <v>1300000488</v>
      </c>
      <c r="B755" s="11" t="s">
        <v>66</v>
      </c>
      <c r="C755" s="11" t="s">
        <v>16</v>
      </c>
      <c r="D755" s="12">
        <v>46278</v>
      </c>
      <c r="E755" s="11" t="s">
        <v>13</v>
      </c>
      <c r="F755"/>
      <c r="G755"/>
      <c r="H755" s="35" t="s">
        <v>268</v>
      </c>
      <c r="I755" s="71">
        <v>46278.525694444441</v>
      </c>
      <c r="J755" s="71">
        <v>46278.53402777778</v>
      </c>
      <c r="K755" s="11">
        <v>0.2</v>
      </c>
      <c r="L755" s="72">
        <v>46266</v>
      </c>
      <c r="M755" s="73">
        <f>_xlfn.ISOWEEKNUM(Unique_Data[[#This Row],[Created On]])</f>
        <v>37</v>
      </c>
      <c r="N755" s="73">
        <f>60*Unique_Data[[#This Row],[Downtime (hr.)]]</f>
        <v>12</v>
      </c>
      <c r="O755" s="73" t="str" cm="1">
        <f t="array" ref="O755">_xlfn.LET(
    _xlpm.text, LOWER(H755),
    _xlpm.keywords, Table2[Keyword],
    _xlpm.score,
        _xlfn.BYROW(_xlpm.keywords,
            _xlfn.LAMBDA(_xlpm.k,
                SUM(--ISNUMBER(SEARCH(_xlfn.TEXTSPLIT(LOWER(_xlpm.k)," "), _xlpm.text)))
            )
        ),
    _xlpm.bestMatch, _xlfn.XMATCH(MAX(_xlpm.score), _xlpm.score),
    IF(MAX(_xlpm.score)=0, "Other", INDEX(_xlpm.keywords, _xlpm.bestMatch))
)</f>
        <v>No Control</v>
      </c>
      <c r="P755" s="73" t="str">
        <f>IFERROR(INDEX(Table11[Failure Mode],MATCH(O755,Table11[Keyword],0)),"General Failure Mode")</f>
        <v>Control System Unavailable</v>
      </c>
      <c r="Q755" s="74" t="str">
        <f>IFERROR(INDEX(Table12[Failure Effect],MATCH(P755,Table12[Failure Mode],0)),"Operational performance degradation and need for maintenance review.")</f>
        <v>Loss of command response, unsafe operating condition, and immediate operational downtime.</v>
      </c>
      <c r="R755" s="73">
        <f>IFERROR(INDEX(Table13[Base Severity],MATCH(C755,Table13[Equipment Class],0)),6)</f>
        <v>8</v>
      </c>
      <c r="S755" s="73">
        <f>IFERROR(INDEX(Table2[Severity],MATCH(O755,Table2[Keyword],0)),0)</f>
        <v>6</v>
      </c>
      <c r="T755" s="73">
        <f>IFERROR(LOOKUP(N755,Table6[Minutes],Table6[Severity]),0)</f>
        <v>4</v>
      </c>
      <c r="U755" s="73">
        <f>MAX(ROUNDUP(AVERAGE(R755,T755),0),Unique_Data[[#This Row],[Keyword Severity]])</f>
        <v>6</v>
      </c>
      <c r="V755" s="73">
        <f>IFERROR(INDEX(Table5[Detectability],MATCH(O755,Table5[Keyword],0)),IFERROR(INDEX(Table13[Default Detectability],MATCH(C755,Table13[Equipment Class],0)),6))</f>
        <v>2</v>
      </c>
      <c r="W755" s="73">
        <f t="shared" si="44"/>
        <v>8</v>
      </c>
      <c r="X755" s="75">
        <f t="shared" si="45"/>
        <v>96</v>
      </c>
      <c r="Y755" s="74" t="str">
        <f>IFERROR(INDEX(Table10[Recommended Action],MATCH(O755,Table10[Keyword],0)),"Review failure &amp; perform RCA")</f>
        <v>Check control PLC, HMI comms, E-stop circuits; reload software if needed.</v>
      </c>
      <c r="AA755" s="31" t="s">
        <v>14770</v>
      </c>
      <c r="AC755" s="73" t="str">
        <f t="shared" si="46"/>
        <v>Low</v>
      </c>
      <c r="AD755" s="76"/>
      <c r="AE755" s="75">
        <f>Unique_Data[[#This Row],[Severity (S)]]</f>
        <v>6</v>
      </c>
      <c r="AF755" s="75" cm="1">
        <f t="array" ref="AF75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55" s="75" cm="1">
        <f t="array" ref="AG75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55" s="75">
        <f t="shared" si="47"/>
        <v>96</v>
      </c>
      <c r="AI755" s="77" t="str" cm="1">
        <f t="array" aca="1" ref="AI755" ca="1">_xlfn.IFS(ISBLANK(Unique_Data[[#This Row],[Updated Action]]),"Open",NOT(ISBLANK(Unique_Data[[#This Row],[Updated Action]])),"Finished",AND(NOT(ISBLANK(Unique_Data[[#This Row],[Updated Action]])),Unique_Data[[#This Row],[Due date]]&gt;=TODAY()),"In Progress",Unique_Data[[#This Row],[Due date]]&lt;TODAY(),"Overdue")</f>
        <v>Open</v>
      </c>
      <c r="AJ755" s="33"/>
    </row>
    <row r="756" spans="1:36">
      <c r="A756" s="11">
        <v>1300000489</v>
      </c>
      <c r="B756" s="11" t="s">
        <v>71</v>
      </c>
      <c r="C756" s="11" t="s">
        <v>16</v>
      </c>
      <c r="D756" s="12">
        <v>46278</v>
      </c>
      <c r="E756" s="11" t="s">
        <v>13</v>
      </c>
      <c r="F756"/>
      <c r="G756"/>
      <c r="H756" s="35" t="s">
        <v>377</v>
      </c>
      <c r="I756" s="71">
        <v>46278.525694444441</v>
      </c>
      <c r="J756" s="71">
        <v>46278.534722222219</v>
      </c>
      <c r="K756" s="11">
        <v>0.22</v>
      </c>
      <c r="L756" s="72">
        <v>46266</v>
      </c>
      <c r="M756" s="73">
        <f>_xlfn.ISOWEEKNUM(Unique_Data[[#This Row],[Created On]])</f>
        <v>37</v>
      </c>
      <c r="N756" s="73">
        <f>60*Unique_Data[[#This Row],[Downtime (hr.)]]</f>
        <v>13.2</v>
      </c>
      <c r="O756" s="73" t="str" cm="1">
        <f t="array" ref="O756">_xlfn.LET(
    _xlpm.text, LOWER(H756),
    _xlpm.keywords, Table2[Keyword],
    _xlpm.score,
        _xlfn.BYROW(_xlpm.keywords,
            _xlfn.LAMBDA(_xlpm.k,
                SUM(--ISNUMBER(SEARCH(_xlfn.TEXTSPLIT(LOWER(_xlpm.k)," "), _xlpm.text)))
            )
        ),
    _xlpm.bestMatch, _xlfn.XMATCH(MAX(_xlpm.score), _xlpm.score),
    IF(MAX(_xlpm.score)=0, "Other", INDEX(_xlpm.keywords, _xlpm.bestMatch))
)</f>
        <v>No Diesel</v>
      </c>
      <c r="P756" s="73" t="str">
        <f>IFERROR(INDEX(Table11[Failure Mode],MATCH(O756,Table11[Keyword],0)),"General Failure Mode")</f>
        <v>Diesel Engine Unavailable</v>
      </c>
      <c r="Q756" s="74" t="str">
        <f>IFERROR(INDEX(Table12[Failure Effect],MATCH(P756,Table12[Failure Mode],0)),"Operational performance degradation and need for maintenance review.")</f>
        <v>Machine unavailable for service, immediate downtime, and possible operational backlog.</v>
      </c>
      <c r="R756" s="73">
        <f>IFERROR(INDEX(Table13[Base Severity],MATCH(C756,Table13[Equipment Class],0)),6)</f>
        <v>8</v>
      </c>
      <c r="S756" s="73">
        <f>IFERROR(INDEX(Table2[Severity],MATCH(O756,Table2[Keyword],0)),0)</f>
        <v>6</v>
      </c>
      <c r="T756" s="73">
        <f>IFERROR(LOOKUP(N756,Table6[Minutes],Table6[Severity]),0)</f>
        <v>4</v>
      </c>
      <c r="U756" s="73">
        <f>MAX(ROUNDUP(AVERAGE(R756,T756),0),Unique_Data[[#This Row],[Keyword Severity]])</f>
        <v>6</v>
      </c>
      <c r="V756" s="73">
        <f>IFERROR(INDEX(Table5[Detectability],MATCH(O756,Table5[Keyword],0)),IFERROR(INDEX(Table13[Default Detectability],MATCH(C756,Table13[Equipment Class],0)),6))</f>
        <v>4</v>
      </c>
      <c r="W756" s="73">
        <f t="shared" si="44"/>
        <v>3</v>
      </c>
      <c r="X756" s="75">
        <f t="shared" si="45"/>
        <v>72</v>
      </c>
      <c r="Y756" s="74" t="str">
        <f>IFERROR(INDEX(Table10[Recommended Action],MATCH(O756,Table10[Keyword],0)),"Review failure &amp; perform RCA")</f>
        <v>Check battery/ECU/priming; verify fuel line and filters; test starter circuit.</v>
      </c>
      <c r="AB756" s="31" t="s">
        <v>14771</v>
      </c>
      <c r="AC756" s="73" t="str">
        <f t="shared" si="46"/>
        <v>Low</v>
      </c>
      <c r="AD756" s="76"/>
      <c r="AE756" s="75">
        <f>Unique_Data[[#This Row],[Severity (S)]]</f>
        <v>6</v>
      </c>
      <c r="AF756" s="75" cm="1">
        <f t="array" ref="AF75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56" s="75" cm="1">
        <f t="array" ref="AG75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56" s="75">
        <f t="shared" si="47"/>
        <v>24</v>
      </c>
      <c r="AI756" s="77" t="str" cm="1">
        <f t="array" aca="1" ref="AI756" ca="1">_xlfn.IFS(ISBLANK(Unique_Data[[#This Row],[Updated Action]]),"Open",NOT(ISBLANK(Unique_Data[[#This Row],[Updated Action]])),"Finished",AND(NOT(ISBLANK(Unique_Data[[#This Row],[Updated Action]])),Unique_Data[[#This Row],[Due date]]&gt;=TODAY()),"In Progress",Unique_Data[[#This Row],[Due date]]&lt;TODAY(),"Overdue")</f>
        <v>Finished</v>
      </c>
      <c r="AJ756" s="33"/>
    </row>
    <row r="757" spans="1:36">
      <c r="A757" s="11">
        <v>1300000490</v>
      </c>
      <c r="B757" s="11" t="s">
        <v>71</v>
      </c>
      <c r="C757" s="11" t="s">
        <v>16</v>
      </c>
      <c r="D757" s="12">
        <v>46279</v>
      </c>
      <c r="E757" s="11" t="s">
        <v>13</v>
      </c>
      <c r="F757"/>
      <c r="G757"/>
      <c r="H757" s="35" t="s">
        <v>514</v>
      </c>
      <c r="I757" s="71">
        <v>46279.662499999999</v>
      </c>
      <c r="J757" s="71">
        <v>46279.664583333331</v>
      </c>
      <c r="K757" s="11">
        <v>0.05</v>
      </c>
      <c r="L757" s="72">
        <v>46266</v>
      </c>
      <c r="M757" s="73">
        <f>_xlfn.ISOWEEKNUM(Unique_Data[[#This Row],[Created On]])</f>
        <v>38</v>
      </c>
      <c r="N757" s="73">
        <f>60*Unique_Data[[#This Row],[Downtime (hr.)]]</f>
        <v>3</v>
      </c>
      <c r="O757" s="73" t="str" cm="1">
        <f t="array" ref="O757">_xlfn.LET(
    _xlpm.text, LOWER(H757),
    _xlpm.keywords, Table2[Keyword],
    _xlpm.score,
        _xlfn.BYROW(_xlpm.keywords,
            _xlfn.LAMBDA(_xlpm.k,
                SUM(--ISNUMBER(SEARCH(_xlfn.TEXTSPLIT(LOWER(_xlpm.k)," "), _xlpm.text)))
            )
        ),
    _xlpm.bestMatch, _xlfn.XMATCH(MAX(_xlpm.score), _xlpm.score),
    IF(MAX(_xlpm.score)=0, "Other", INDEX(_xlpm.keywords, _xlpm.bestMatch))
)</f>
        <v>Engine Power</v>
      </c>
      <c r="P757" s="73" t="str">
        <f>IFERROR(INDEX(Table11[Failure Mode],MATCH(O757,Table11[Keyword],0)),"General Failure Mode")</f>
        <v>Engine Power Loss</v>
      </c>
      <c r="Q757" s="74" t="str">
        <f>IFERROR(INDEX(Table12[Failure Effect],MATCH(P757,Table12[Failure Mode],0)),"Operational performance degradation and need for maintenance review.")</f>
        <v>Reduced machine performance, slow operation, and risk of complete shutdown under load.</v>
      </c>
      <c r="R757" s="73">
        <f>IFERROR(INDEX(Table13[Base Severity],MATCH(C757,Table13[Equipment Class],0)),6)</f>
        <v>8</v>
      </c>
      <c r="S757" s="73">
        <f>IFERROR(INDEX(Table2[Severity],MATCH(O757,Table2[Keyword],0)),0)</f>
        <v>6</v>
      </c>
      <c r="T757" s="73">
        <f>IFERROR(LOOKUP(N757,Table6[Minutes],Table6[Severity]),0)</f>
        <v>3</v>
      </c>
      <c r="U757" s="73">
        <f>MAX(ROUNDUP(AVERAGE(R757,T757),0),Unique_Data[[#This Row],[Keyword Severity]])</f>
        <v>6</v>
      </c>
      <c r="V757" s="73">
        <f>IFERROR(INDEX(Table5[Detectability],MATCH(O757,Table5[Keyword],0)),IFERROR(INDEX(Table13[Default Detectability],MATCH(C757,Table13[Equipment Class],0)),6))</f>
        <v>4</v>
      </c>
      <c r="W757" s="73">
        <f t="shared" si="44"/>
        <v>1</v>
      </c>
      <c r="X757" s="75">
        <f t="shared" si="45"/>
        <v>24</v>
      </c>
      <c r="Y757" s="74" t="str">
        <f>IFERROR(INDEX(Table10[Recommended Action],MATCH(O757,Table10[Keyword],0)),"Review failure &amp; perform RCA")</f>
        <v>Download engine ECU faults; inspect fuel/air filters; test turbo and injectors.</v>
      </c>
      <c r="AC757" s="73" t="str">
        <f t="shared" si="46"/>
        <v>Low</v>
      </c>
      <c r="AD757" s="76"/>
      <c r="AE757" s="75">
        <f>Unique_Data[[#This Row],[Severity (S)]]</f>
        <v>6</v>
      </c>
      <c r="AF757" s="75" cm="1">
        <f t="array" ref="AF75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757" s="75" cm="1">
        <f t="array" ref="AG75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57" s="75">
        <f t="shared" si="47"/>
        <v>24</v>
      </c>
      <c r="AI757" s="77" t="str" cm="1">
        <f t="array" aca="1" ref="AI757" ca="1">_xlfn.IFS(ISBLANK(Unique_Data[[#This Row],[Updated Action]]),"Open",NOT(ISBLANK(Unique_Data[[#This Row],[Updated Action]])),"Finished",AND(NOT(ISBLANK(Unique_Data[[#This Row],[Updated Action]])),Unique_Data[[#This Row],[Due date]]&gt;=TODAY()),"In Progress",Unique_Data[[#This Row],[Due date]]&lt;TODAY(),"Overdue")</f>
        <v>Open</v>
      </c>
      <c r="AJ757" s="33"/>
    </row>
    <row r="758" spans="1:36">
      <c r="A758" s="11">
        <v>1200000408</v>
      </c>
      <c r="B758" s="11" t="s">
        <v>71</v>
      </c>
      <c r="C758" s="11" t="s">
        <v>16</v>
      </c>
      <c r="D758" s="12">
        <v>46279</v>
      </c>
      <c r="E758" s="11" t="s">
        <v>69</v>
      </c>
      <c r="F758"/>
      <c r="G758"/>
      <c r="H758" s="35" t="s">
        <v>186</v>
      </c>
      <c r="I758" s="71">
        <v>46279.67083333333</v>
      </c>
      <c r="J758" s="71">
        <v>46279.679861111108</v>
      </c>
      <c r="K758" s="11">
        <v>0.22</v>
      </c>
      <c r="L758" s="72">
        <v>46266</v>
      </c>
      <c r="M758" s="73">
        <f>_xlfn.ISOWEEKNUM(Unique_Data[[#This Row],[Created On]])</f>
        <v>38</v>
      </c>
      <c r="N758" s="73">
        <f>60*Unique_Data[[#This Row],[Downtime (hr.)]]</f>
        <v>13.2</v>
      </c>
      <c r="O758" s="73" t="str" cm="1">
        <f t="array" ref="O758">_xlfn.LET(
    _xlpm.text, LOWER(H758),
    _xlpm.keywords, Table2[Keyword],
    _xlpm.score,
        _xlfn.BYROW(_xlpm.keywords,
            _xlfn.LAMBDA(_xlpm.k,
                SUM(--ISNUMBER(SEARCH(_xlfn.TEXTSPLIT(LOWER(_xlpm.k)," "), _xlpm.text)))
            )
        ),
    _xlpm.bestMatch, _xlfn.XMATCH(MAX(_xlpm.score), _xlpm.score),
    IF(MAX(_xlpm.score)=0, "Other", INDEX(_xlpm.keywords, _xlpm.bestMatch))
)</f>
        <v>No Gantry</v>
      </c>
      <c r="P758" s="73" t="str">
        <f>IFERROR(INDEX(Table11[Failure Mode],MATCH(O758,Table11[Keyword],0)),"General Failure Mode")</f>
        <v>Gantry Motion Failure</v>
      </c>
      <c r="Q758" s="74" t="str">
        <f>IFERROR(INDEX(Table12[Failure Effect],MATCH(P758,Table12[Failure Mode],0)),"Operational performance degradation and need for maintenance review.")</f>
        <v>Equipment cannot travel to position, causing job delay, queue buildup, and lower productivity.</v>
      </c>
      <c r="R758" s="73">
        <f>IFERROR(INDEX(Table13[Base Severity],MATCH(C758,Table13[Equipment Class],0)),6)</f>
        <v>8</v>
      </c>
      <c r="S758" s="73">
        <f>IFERROR(INDEX(Table2[Severity],MATCH(O758,Table2[Keyword],0)),0)</f>
        <v>6</v>
      </c>
      <c r="T758" s="73">
        <f>IFERROR(LOOKUP(N758,Table6[Minutes],Table6[Severity]),0)</f>
        <v>4</v>
      </c>
      <c r="U758" s="73">
        <f>MAX(ROUNDUP(AVERAGE(R758,T758),0),Unique_Data[[#This Row],[Keyword Severity]])</f>
        <v>6</v>
      </c>
      <c r="V758" s="73">
        <f>IFERROR(INDEX(Table5[Detectability],MATCH(O758,Table5[Keyword],0)),IFERROR(INDEX(Table13[Default Detectability],MATCH(C758,Table13[Equipment Class],0)),6))</f>
        <v>3</v>
      </c>
      <c r="W758" s="73">
        <f t="shared" si="44"/>
        <v>2</v>
      </c>
      <c r="X758" s="75">
        <f t="shared" si="45"/>
        <v>36</v>
      </c>
      <c r="Y758" s="74" t="str">
        <f>IFERROR(INDEX(Table10[Recommended Action],MATCH(O758,Table10[Keyword],0)),"Review failure &amp; perform RCA")</f>
        <v>Inspect busbar/limit switches, travel drives and interlocks; test inverter and alignment.</v>
      </c>
      <c r="AA758" s="31" t="s">
        <v>14558</v>
      </c>
      <c r="AB758" s="31" t="s">
        <v>14713</v>
      </c>
      <c r="AC758" s="73" t="str">
        <f t="shared" si="46"/>
        <v>Low</v>
      </c>
      <c r="AD758" s="76"/>
      <c r="AE758" s="75">
        <f>Unique_Data[[#This Row],[Severity (S)]]</f>
        <v>6</v>
      </c>
      <c r="AF758" s="75" cm="1">
        <f t="array" ref="AF75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58" s="75" cm="1">
        <f t="array" ref="AG75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58" s="75">
        <f t="shared" si="47"/>
        <v>36</v>
      </c>
      <c r="AI758" s="77" t="str" cm="1">
        <f t="array" aca="1" ref="AI758" ca="1">_xlfn.IFS(ISBLANK(Unique_Data[[#This Row],[Updated Action]]),"Open",NOT(ISBLANK(Unique_Data[[#This Row],[Updated Action]])),"Finished",AND(NOT(ISBLANK(Unique_Data[[#This Row],[Updated Action]])),Unique_Data[[#This Row],[Due date]]&gt;=TODAY()),"In Progress",Unique_Data[[#This Row],[Due date]]&lt;TODAY(),"Overdue")</f>
        <v>Finished</v>
      </c>
      <c r="AJ758" s="33"/>
    </row>
    <row r="759" spans="1:36">
      <c r="A759" s="11">
        <v>1300000492</v>
      </c>
      <c r="B759" s="11" t="s">
        <v>54</v>
      </c>
      <c r="C759" s="11" t="s">
        <v>12</v>
      </c>
      <c r="D759" s="12">
        <v>46281</v>
      </c>
      <c r="E759" s="11" t="s">
        <v>13</v>
      </c>
      <c r="F759"/>
      <c r="G759"/>
      <c r="H759" s="35" t="s">
        <v>217</v>
      </c>
      <c r="I759" s="71">
        <v>46280.969444444447</v>
      </c>
      <c r="J759" s="71">
        <v>46280.974999999999</v>
      </c>
      <c r="K759" s="11">
        <v>0.13</v>
      </c>
      <c r="L759" s="72">
        <v>46266</v>
      </c>
      <c r="M759" s="73">
        <f>_xlfn.ISOWEEKNUM(Unique_Data[[#This Row],[Created On]])</f>
        <v>38</v>
      </c>
      <c r="N759" s="73">
        <f>60*Unique_Data[[#This Row],[Downtime (hr.)]]</f>
        <v>7.8000000000000007</v>
      </c>
      <c r="O759" s="73" t="str" cm="1">
        <f t="array" ref="O759">_xlfn.LET(
    _xlpm.text, LOWER(H759),
    _xlpm.keywords, Table2[Keyword],
    _xlpm.score,
        _xlfn.BYROW(_xlpm.keywords,
            _xlfn.LAMBDA(_xlpm.k,
                SUM(--ISNUMBER(SEARCH(_xlfn.TEXTSPLIT(LOWER(_xlpm.k)," "), _xlpm.text)))
            )
        ),
    _xlpm.bestMatch, _xlfn.XMATCH(MAX(_xlpm.score), _xlpm.score),
    IF(MAX(_xlpm.score)=0, "Other", INDEX(_xlpm.keywords, _xlpm.bestMatch))
)</f>
        <v>No Hoist</v>
      </c>
      <c r="P759" s="73" t="str">
        <f>IFERROR(INDEX(Table11[Failure Mode],MATCH(O759,Table11[Keyword],0)),"General Failure Mode")</f>
        <v>Hoist Motion Failure</v>
      </c>
      <c r="Q759" s="74" t="str">
        <f>IFERROR(INDEX(Table12[Failure Effect],MATCH(P759,Table12[Failure Mode],0)),"Operational performance degradation and need for maintenance review.")</f>
        <v>Unable to lift/lower load, container handling interruption, and berth or yard productivity loss.</v>
      </c>
      <c r="R759" s="73">
        <f>IFERROR(INDEX(Table13[Base Severity],MATCH(C759,Table13[Equipment Class],0)),6)</f>
        <v>9</v>
      </c>
      <c r="S759" s="73">
        <f>IFERROR(INDEX(Table2[Severity],MATCH(O759,Table2[Keyword],0)),0)</f>
        <v>6</v>
      </c>
      <c r="T759" s="73">
        <f>IFERROR(LOOKUP(N759,Table6[Minutes],Table6[Severity]),0)</f>
        <v>3</v>
      </c>
      <c r="U759" s="73">
        <f>MAX(ROUNDUP(AVERAGE(R759,T759),0),Unique_Data[[#This Row],[Keyword Severity]])</f>
        <v>6</v>
      </c>
      <c r="V759" s="73">
        <f>IFERROR(INDEX(Table5[Detectability],MATCH(O759,Table5[Keyword],0)),IFERROR(INDEX(Table13[Default Detectability],MATCH(C759,Table13[Equipment Class],0)),6))</f>
        <v>3</v>
      </c>
      <c r="W759" s="73">
        <f t="shared" si="44"/>
        <v>4</v>
      </c>
      <c r="X759" s="75">
        <f t="shared" si="45"/>
        <v>72</v>
      </c>
      <c r="Y759" s="74" t="str">
        <f>IFERROR(INDEX(Table10[Recommended Action],MATCH(O759,Table10[Keyword],0)),"Review failure &amp; perform RCA")</f>
        <v>Check hoist brakes, over-travel limit switches, inverter alarms, motor and encoder.</v>
      </c>
      <c r="AA759" s="31" t="s">
        <v>14768</v>
      </c>
      <c r="AB759" s="31" t="s">
        <v>14769</v>
      </c>
      <c r="AC759" s="73" t="str">
        <f t="shared" si="46"/>
        <v>Low</v>
      </c>
      <c r="AD759" s="76"/>
      <c r="AE759" s="75">
        <f>Unique_Data[[#This Row],[Severity (S)]]</f>
        <v>6</v>
      </c>
      <c r="AF759" s="75" cm="1">
        <f t="array" ref="AF75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59" s="75" cm="1">
        <f t="array" ref="AG75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59" s="75">
        <f t="shared" si="47"/>
        <v>6</v>
      </c>
      <c r="AI759" s="77" t="str" cm="1">
        <f t="array" aca="1" ref="AI759" ca="1">_xlfn.IFS(ISBLANK(Unique_Data[[#This Row],[Updated Action]]),"Open",NOT(ISBLANK(Unique_Data[[#This Row],[Updated Action]])),"Finished",AND(NOT(ISBLANK(Unique_Data[[#This Row],[Updated Action]])),Unique_Data[[#This Row],[Due date]]&gt;=TODAY()),"In Progress",Unique_Data[[#This Row],[Due date]]&lt;TODAY(),"Overdue")</f>
        <v>Finished</v>
      </c>
      <c r="AJ759" s="33"/>
    </row>
    <row r="760" spans="1:36">
      <c r="A760" s="11">
        <v>1200000409</v>
      </c>
      <c r="B760" s="11" t="s">
        <v>11</v>
      </c>
      <c r="C760" s="11" t="s">
        <v>12</v>
      </c>
      <c r="D760" s="12">
        <v>46281</v>
      </c>
      <c r="E760" s="11" t="s">
        <v>69</v>
      </c>
      <c r="F760"/>
      <c r="G760"/>
      <c r="H760" s="35" t="s">
        <v>217</v>
      </c>
      <c r="I760" s="71">
        <v>46281.081250000003</v>
      </c>
      <c r="J760" s="71">
        <v>46281.083333333336</v>
      </c>
      <c r="K760" s="11">
        <v>0.05</v>
      </c>
      <c r="L760" s="72">
        <v>46266</v>
      </c>
      <c r="M760" s="73">
        <f>_xlfn.ISOWEEKNUM(Unique_Data[[#This Row],[Created On]])</f>
        <v>38</v>
      </c>
      <c r="N760" s="73">
        <f>60*Unique_Data[[#This Row],[Downtime (hr.)]]</f>
        <v>3</v>
      </c>
      <c r="O760" s="73" t="str" cm="1">
        <f t="array" ref="O760">_xlfn.LET(
    _xlpm.text, LOWER(H760),
    _xlpm.keywords, Table2[Keyword],
    _xlpm.score,
        _xlfn.BYROW(_xlpm.keywords,
            _xlfn.LAMBDA(_xlpm.k,
                SUM(--ISNUMBER(SEARCH(_xlfn.TEXTSPLIT(LOWER(_xlpm.k)," "), _xlpm.text)))
            )
        ),
    _xlpm.bestMatch, _xlfn.XMATCH(MAX(_xlpm.score), _xlpm.score),
    IF(MAX(_xlpm.score)=0, "Other", INDEX(_xlpm.keywords, _xlpm.bestMatch))
)</f>
        <v>No Hoist</v>
      </c>
      <c r="P760" s="73" t="str">
        <f>IFERROR(INDEX(Table11[Failure Mode],MATCH(O760,Table11[Keyword],0)),"General Failure Mode")</f>
        <v>Hoist Motion Failure</v>
      </c>
      <c r="Q760" s="74" t="str">
        <f>IFERROR(INDEX(Table12[Failure Effect],MATCH(P760,Table12[Failure Mode],0)),"Operational performance degradation and need for maintenance review.")</f>
        <v>Unable to lift/lower load, container handling interruption, and berth or yard productivity loss.</v>
      </c>
      <c r="R760" s="73">
        <f>IFERROR(INDEX(Table13[Base Severity],MATCH(C760,Table13[Equipment Class],0)),6)</f>
        <v>9</v>
      </c>
      <c r="S760" s="73">
        <f>IFERROR(INDEX(Table2[Severity],MATCH(O760,Table2[Keyword],0)),0)</f>
        <v>6</v>
      </c>
      <c r="T760" s="73">
        <f>IFERROR(LOOKUP(N760,Table6[Minutes],Table6[Severity]),0)</f>
        <v>3</v>
      </c>
      <c r="U760" s="73">
        <f>MAX(ROUNDUP(AVERAGE(R760,T760),0),Unique_Data[[#This Row],[Keyword Severity]])</f>
        <v>6</v>
      </c>
      <c r="V760" s="73">
        <f>IFERROR(INDEX(Table5[Detectability],MATCH(O760,Table5[Keyword],0)),IFERROR(INDEX(Table13[Default Detectability],MATCH(C760,Table13[Equipment Class],0)),6))</f>
        <v>3</v>
      </c>
      <c r="W760" s="73">
        <f t="shared" si="44"/>
        <v>6</v>
      </c>
      <c r="X760" s="75">
        <f t="shared" si="45"/>
        <v>108</v>
      </c>
      <c r="Y760" s="74" t="str">
        <f>IFERROR(INDEX(Table10[Recommended Action],MATCH(O760,Table10[Keyword],0)),"Review failure &amp; perform RCA")</f>
        <v>Check hoist brakes, over-travel limit switches, inverter alarms, motor and encoder.</v>
      </c>
      <c r="AA760" s="31" t="s">
        <v>14768</v>
      </c>
      <c r="AB760" s="31" t="s">
        <v>14769</v>
      </c>
      <c r="AC760" s="73" t="str">
        <f t="shared" si="46"/>
        <v>Medium</v>
      </c>
      <c r="AD760" s="76"/>
      <c r="AE760" s="75">
        <f>Unique_Data[[#This Row],[Severity (S)]]</f>
        <v>6</v>
      </c>
      <c r="AF760" s="75" cm="1">
        <f t="array" ref="AF76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1</v>
      </c>
      <c r="AG760" s="75" cm="1">
        <f t="array" ref="AG76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760" s="75">
        <f t="shared" si="47"/>
        <v>18</v>
      </c>
      <c r="AI760" s="77" t="str" cm="1">
        <f t="array" aca="1" ref="AI760" ca="1">_xlfn.IFS(ISBLANK(Unique_Data[[#This Row],[Updated Action]]),"Open",NOT(ISBLANK(Unique_Data[[#This Row],[Updated Action]])),"Finished",AND(NOT(ISBLANK(Unique_Data[[#This Row],[Updated Action]])),Unique_Data[[#This Row],[Due date]]&gt;=TODAY()),"In Progress",Unique_Data[[#This Row],[Due date]]&lt;TODAY(),"Overdue")</f>
        <v>Finished</v>
      </c>
      <c r="AJ760" s="33"/>
    </row>
    <row r="761" spans="1:36">
      <c r="A761" s="11">
        <v>1300000493</v>
      </c>
      <c r="B761" s="11" t="s">
        <v>124</v>
      </c>
      <c r="C761" s="11" t="s">
        <v>16</v>
      </c>
      <c r="D761" s="12">
        <v>46281</v>
      </c>
      <c r="E761" s="11" t="s">
        <v>13</v>
      </c>
      <c r="F761"/>
      <c r="G761"/>
      <c r="H761" s="35" t="s">
        <v>588</v>
      </c>
      <c r="I761" s="71">
        <v>46281.663888888892</v>
      </c>
      <c r="J761" s="71">
        <v>46281.693055555559</v>
      </c>
      <c r="K761" s="11">
        <v>0.7</v>
      </c>
      <c r="L761" s="72">
        <v>46266</v>
      </c>
      <c r="M761" s="73">
        <f>_xlfn.ISOWEEKNUM(Unique_Data[[#This Row],[Created On]])</f>
        <v>38</v>
      </c>
      <c r="N761" s="73">
        <f>60*Unique_Data[[#This Row],[Downtime (hr.)]]</f>
        <v>42</v>
      </c>
      <c r="O761" s="73" t="str" cm="1">
        <f t="array" ref="O761">_xlfn.LET(
    _xlpm.text, LOWER(H761),
    _xlpm.keywords, Table2[Keyword],
    _xlpm.score,
        _xlfn.BYROW(_xlpm.keywords,
            _xlfn.LAMBDA(_xlpm.k,
                SUM(--ISNUMBER(SEARCH(_xlfn.TEXTSPLIT(LOWER(_xlpm.k)," "), _xlpm.text)))
            )
        ),
    _xlpm.bestMatch, _xlfn.XMATCH(MAX(_xlpm.score), _xlpm.score),
    IF(MAX(_xlpm.score)=0, "Other", INDEX(_xlpm.keywords, _xlpm.bestMatch))
)</f>
        <v>Over Travel</v>
      </c>
      <c r="P761" s="73" t="str">
        <f>IFERROR(INDEX(Table11[Failure Mode],MATCH(O761,Table11[Keyword],0)),"General Failure Mode")</f>
        <v>Over Travel Limit / Motion Limit Exceeded</v>
      </c>
      <c r="Q761" s="74" t="str">
        <f>IFERROR(INDEX(Table12[Failure Effect],MATCH(P761,Table12[Failure Mode],0)),"Operational performance degradation and need for maintenance review.")</f>
        <v>Operational performance degradation and need for maintenance review.</v>
      </c>
      <c r="R761" s="73">
        <f>IFERROR(INDEX(Table13[Base Severity],MATCH(C761,Table13[Equipment Class],0)),6)</f>
        <v>8</v>
      </c>
      <c r="S761" s="73">
        <f>IFERROR(INDEX(Table2[Severity],MATCH(O761,Table2[Keyword],0)),0)</f>
        <v>4</v>
      </c>
      <c r="T761" s="73">
        <f>IFERROR(LOOKUP(N761,Table6[Minutes],Table6[Severity]),0)</f>
        <v>5</v>
      </c>
      <c r="U761" s="73">
        <f>MAX(ROUNDUP(AVERAGE(R761,T761),0),Unique_Data[[#This Row],[Keyword Severity]])</f>
        <v>7</v>
      </c>
      <c r="V761" s="73">
        <f>IFERROR(INDEX(Table5[Detectability],MATCH(O761,Table5[Keyword],0)),IFERROR(INDEX(Table13[Default Detectability],MATCH(C761,Table13[Equipment Class],0)),6))</f>
        <v>7</v>
      </c>
      <c r="W761" s="73">
        <f t="shared" si="44"/>
        <v>2</v>
      </c>
      <c r="X761" s="75">
        <f t="shared" si="45"/>
        <v>98</v>
      </c>
      <c r="Y761" s="74" t="str">
        <f>IFERROR(INDEX(Table10[Recommended Action],MATCH(O761,Table10[Keyword],0)),"Review failure &amp; perform RCA")</f>
        <v>Inspect and test limit switches and end stops; verify encoder calibration and control logic; reset faults and perform functional test.</v>
      </c>
      <c r="AC761" s="73" t="str">
        <f t="shared" si="46"/>
        <v>Low</v>
      </c>
      <c r="AD761" s="76"/>
      <c r="AE761" s="75">
        <f>Unique_Data[[#This Row],[Severity (S)]]</f>
        <v>7</v>
      </c>
      <c r="AF761" s="75" cm="1">
        <f t="array" ref="AF76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61" s="75" cm="1">
        <f t="array" ref="AG76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61" s="75">
        <f t="shared" si="47"/>
        <v>98</v>
      </c>
      <c r="AI761" s="77" t="str" cm="1">
        <f t="array" aca="1" ref="AI761" ca="1">_xlfn.IFS(ISBLANK(Unique_Data[[#This Row],[Updated Action]]),"Open",NOT(ISBLANK(Unique_Data[[#This Row],[Updated Action]])),"Finished",AND(NOT(ISBLANK(Unique_Data[[#This Row],[Updated Action]])),Unique_Data[[#This Row],[Due date]]&gt;=TODAY()),"In Progress",Unique_Data[[#This Row],[Due date]]&lt;TODAY(),"Overdue")</f>
        <v>Open</v>
      </c>
      <c r="AJ761" s="33"/>
    </row>
    <row r="762" spans="1:36">
      <c r="A762" s="11">
        <v>1200000410</v>
      </c>
      <c r="B762" s="11" t="s">
        <v>56</v>
      </c>
      <c r="C762" s="11" t="s">
        <v>12</v>
      </c>
      <c r="D762" s="12">
        <v>46282</v>
      </c>
      <c r="E762" s="11" t="s">
        <v>69</v>
      </c>
      <c r="F762"/>
      <c r="G762"/>
      <c r="H762" s="35" t="s">
        <v>186</v>
      </c>
      <c r="I762" s="71">
        <v>46281.945833333331</v>
      </c>
      <c r="J762" s="71">
        <v>46281.948611111111</v>
      </c>
      <c r="K762" s="11">
        <v>7.0000000000000007E-2</v>
      </c>
      <c r="L762" s="72">
        <v>46266</v>
      </c>
      <c r="M762" s="73">
        <f>_xlfn.ISOWEEKNUM(Unique_Data[[#This Row],[Created On]])</f>
        <v>38</v>
      </c>
      <c r="N762" s="73">
        <f>60*Unique_Data[[#This Row],[Downtime (hr.)]]</f>
        <v>4.2</v>
      </c>
      <c r="O762" s="73" t="str" cm="1">
        <f t="array" ref="O762">_xlfn.LET(
    _xlpm.text, LOWER(H762),
    _xlpm.keywords, Table2[Keyword],
    _xlpm.score,
        _xlfn.BYROW(_xlpm.keywords,
            _xlfn.LAMBDA(_xlpm.k,
                SUM(--ISNUMBER(SEARCH(_xlfn.TEXTSPLIT(LOWER(_xlpm.k)," "), _xlpm.text)))
            )
        ),
    _xlpm.bestMatch, _xlfn.XMATCH(MAX(_xlpm.score), _xlpm.score),
    IF(MAX(_xlpm.score)=0, "Other", INDEX(_xlpm.keywords, _xlpm.bestMatch))
)</f>
        <v>No Gantry</v>
      </c>
      <c r="P762" s="73" t="str">
        <f>IFERROR(INDEX(Table11[Failure Mode],MATCH(O762,Table11[Keyword],0)),"General Failure Mode")</f>
        <v>Gantry Motion Failure</v>
      </c>
      <c r="Q762" s="74" t="str">
        <f>IFERROR(INDEX(Table12[Failure Effect],MATCH(P762,Table12[Failure Mode],0)),"Operational performance degradation and need for maintenance review.")</f>
        <v>Equipment cannot travel to position, causing job delay, queue buildup, and lower productivity.</v>
      </c>
      <c r="R762" s="73">
        <f>IFERROR(INDEX(Table13[Base Severity],MATCH(C762,Table13[Equipment Class],0)),6)</f>
        <v>9</v>
      </c>
      <c r="S762" s="73">
        <f>IFERROR(INDEX(Table2[Severity],MATCH(O762,Table2[Keyword],0)),0)</f>
        <v>6</v>
      </c>
      <c r="T762" s="73">
        <f>IFERROR(LOOKUP(N762,Table6[Minutes],Table6[Severity]),0)</f>
        <v>3</v>
      </c>
      <c r="U762" s="73">
        <f>MAX(ROUNDUP(AVERAGE(R762,T762),0),Unique_Data[[#This Row],[Keyword Severity]])</f>
        <v>6</v>
      </c>
      <c r="V762" s="73">
        <f>IFERROR(INDEX(Table5[Detectability],MATCH(O762,Table5[Keyword],0)),IFERROR(INDEX(Table13[Default Detectability],MATCH(C762,Table13[Equipment Class],0)),6))</f>
        <v>3</v>
      </c>
      <c r="W762" s="73">
        <f t="shared" si="44"/>
        <v>4</v>
      </c>
      <c r="X762" s="75">
        <f t="shared" si="45"/>
        <v>72</v>
      </c>
      <c r="Y762" s="74" t="str">
        <f>IFERROR(INDEX(Table10[Recommended Action],MATCH(O762,Table10[Keyword],0)),"Review failure &amp; perform RCA")</f>
        <v>Inspect busbar/limit switches, travel drives and interlocks; test inverter and alignment.</v>
      </c>
      <c r="AA762" s="31" t="s">
        <v>14558</v>
      </c>
      <c r="AB762" s="31" t="s">
        <v>14759</v>
      </c>
      <c r="AC762" s="73" t="str">
        <f t="shared" si="46"/>
        <v>Low</v>
      </c>
      <c r="AD762" s="76"/>
      <c r="AE762" s="75">
        <f>Unique_Data[[#This Row],[Severity (S)]]</f>
        <v>6</v>
      </c>
      <c r="AF762" s="75" cm="1">
        <f t="array" ref="AF76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62" s="75" cm="1">
        <f t="array" ref="AG76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762" s="75">
        <f t="shared" si="47"/>
        <v>36</v>
      </c>
      <c r="AI762" s="77" t="str" cm="1">
        <f t="array" aca="1" ref="AI762" ca="1">_xlfn.IFS(ISBLANK(Unique_Data[[#This Row],[Updated Action]]),"Open",NOT(ISBLANK(Unique_Data[[#This Row],[Updated Action]])),"Finished",AND(NOT(ISBLANK(Unique_Data[[#This Row],[Updated Action]])),Unique_Data[[#This Row],[Due date]]&gt;=TODAY()),"In Progress",Unique_Data[[#This Row],[Due date]]&lt;TODAY(),"Overdue")</f>
        <v>Finished</v>
      </c>
      <c r="AJ762" s="33"/>
    </row>
    <row r="763" spans="1:36">
      <c r="A763" s="11">
        <v>1300000494</v>
      </c>
      <c r="B763" s="11" t="s">
        <v>11</v>
      </c>
      <c r="C763" s="11" t="s">
        <v>12</v>
      </c>
      <c r="D763" s="12">
        <v>46282</v>
      </c>
      <c r="E763" s="11" t="s">
        <v>13</v>
      </c>
      <c r="F763"/>
      <c r="G763"/>
      <c r="H763" s="35" t="s">
        <v>273</v>
      </c>
      <c r="I763" s="71">
        <v>46281.938194444447</v>
      </c>
      <c r="J763" s="71">
        <v>46281.949305555558</v>
      </c>
      <c r="K763" s="11">
        <v>0.27</v>
      </c>
      <c r="L763" s="72">
        <v>46266</v>
      </c>
      <c r="M763" s="73">
        <f>_xlfn.ISOWEEKNUM(Unique_Data[[#This Row],[Created On]])</f>
        <v>38</v>
      </c>
      <c r="N763" s="73">
        <f>60*Unique_Data[[#This Row],[Downtime (hr.)]]</f>
        <v>16.200000000000003</v>
      </c>
      <c r="O763" s="73" t="str" cm="1">
        <f t="array" ref="O763">_xlfn.LET(
    _xlpm.text, LOWER(H763),
    _xlpm.keywords, Table2[Keyword],
    _xlpm.score,
        _xlfn.BYROW(_xlpm.keywords,
            _xlfn.LAMBDA(_xlpm.k,
                SUM(--ISNUMBER(SEARCH(_xlfn.TEXTSPLIT(LOWER(_xlpm.k)," "), _xlpm.text)))
            )
        ),
    _xlpm.bestMatch, _xlfn.XMATCH(MAX(_xlpm.score), _xlpm.score),
    IF(MAX(_xlpm.score)=0, "Other", INDEX(_xlpm.keywords, _xlpm.bestMatch))
)</f>
        <v>No Control</v>
      </c>
      <c r="P763" s="73" t="str">
        <f>IFERROR(INDEX(Table11[Failure Mode],MATCH(O763,Table11[Keyword],0)),"General Failure Mode")</f>
        <v>Control System Unavailable</v>
      </c>
      <c r="Q763" s="74" t="str">
        <f>IFERROR(INDEX(Table12[Failure Effect],MATCH(P763,Table12[Failure Mode],0)),"Operational performance degradation and need for maintenance review.")</f>
        <v>Loss of command response, unsafe operating condition, and immediate operational downtime.</v>
      </c>
      <c r="R763" s="73">
        <f>IFERROR(INDEX(Table13[Base Severity],MATCH(C763,Table13[Equipment Class],0)),6)</f>
        <v>9</v>
      </c>
      <c r="S763" s="73">
        <f>IFERROR(INDEX(Table2[Severity],MATCH(O763,Table2[Keyword],0)),0)</f>
        <v>6</v>
      </c>
      <c r="T763" s="73">
        <f>IFERROR(LOOKUP(N763,Table6[Minutes],Table6[Severity]),0)</f>
        <v>4</v>
      </c>
      <c r="U763" s="73">
        <f>MAX(ROUNDUP(AVERAGE(R763,T763),0),Unique_Data[[#This Row],[Keyword Severity]])</f>
        <v>7</v>
      </c>
      <c r="V763" s="73">
        <f>IFERROR(INDEX(Table5[Detectability],MATCH(O763,Table5[Keyword],0)),IFERROR(INDEX(Table13[Default Detectability],MATCH(C763,Table13[Equipment Class],0)),6))</f>
        <v>2</v>
      </c>
      <c r="W763" s="73">
        <f t="shared" si="44"/>
        <v>10</v>
      </c>
      <c r="X763" s="75">
        <f t="shared" si="45"/>
        <v>140</v>
      </c>
      <c r="Y763" s="74" t="str">
        <f>IFERROR(INDEX(Table10[Recommended Action],MATCH(O763,Table10[Keyword],0)),"Review failure &amp; perform RCA")</f>
        <v>Check control PLC, HMI comms, E-stop circuits; reload software if needed.</v>
      </c>
      <c r="AC763" s="73" t="str">
        <f t="shared" si="46"/>
        <v>Medium</v>
      </c>
      <c r="AD763" s="76"/>
      <c r="AE763" s="75">
        <f>Unique_Data[[#This Row],[Severity (S)]]</f>
        <v>7</v>
      </c>
      <c r="AF763" s="75" cm="1">
        <f t="array" ref="AF76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63" s="75" cm="1">
        <f t="array" ref="AG76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763" s="75">
        <f t="shared" si="47"/>
        <v>140</v>
      </c>
      <c r="AI763" s="77" t="str" cm="1">
        <f t="array" aca="1" ref="AI763" ca="1">_xlfn.IFS(ISBLANK(Unique_Data[[#This Row],[Updated Action]]),"Open",NOT(ISBLANK(Unique_Data[[#This Row],[Updated Action]])),"Finished",AND(NOT(ISBLANK(Unique_Data[[#This Row],[Updated Action]])),Unique_Data[[#This Row],[Due date]]&gt;=TODAY()),"In Progress",Unique_Data[[#This Row],[Due date]]&lt;TODAY(),"Overdue")</f>
        <v>Open</v>
      </c>
      <c r="AJ763" s="33"/>
    </row>
    <row r="764" spans="1:36">
      <c r="A764" s="11">
        <v>1300000495</v>
      </c>
      <c r="B764" s="11" t="s">
        <v>47</v>
      </c>
      <c r="C764" s="11" t="s">
        <v>12</v>
      </c>
      <c r="D764" s="12">
        <v>46283</v>
      </c>
      <c r="E764" s="11" t="s">
        <v>13</v>
      </c>
      <c r="F764"/>
      <c r="G764"/>
      <c r="H764" s="35" t="s">
        <v>589</v>
      </c>
      <c r="I764" s="71">
        <v>46283.01458333333</v>
      </c>
      <c r="J764" s="71">
        <v>46283.024305555555</v>
      </c>
      <c r="K764" s="11">
        <v>0.23</v>
      </c>
      <c r="L764" s="72">
        <v>46266</v>
      </c>
      <c r="M764" s="73">
        <f>_xlfn.ISOWEEKNUM(Unique_Data[[#This Row],[Created On]])</f>
        <v>38</v>
      </c>
      <c r="N764" s="73">
        <f>60*Unique_Data[[#This Row],[Downtime (hr.)]]</f>
        <v>13.8</v>
      </c>
      <c r="O764" s="73" t="str" cm="1">
        <f t="array" ref="O764">_xlfn.LET(
    _xlpm.text, LOWER(H764),
    _xlpm.keywords, Table2[Keyword],
    _xlpm.score,
        _xlfn.BYROW(_xlpm.keywords,
            _xlfn.LAMBDA(_xlpm.k,
                SUM(--ISNUMBER(SEARCH(_xlfn.TEXTSPLIT(LOWER(_xlpm.k)," "), _xlpm.text)))
            )
        ),
    _xlpm.bestMatch, _xlfn.XMATCH(MAX(_xlpm.score), _xlpm.score),
    IF(MAX(_xlpm.score)=0, "Other", INDEX(_xlpm.keywords, _xlpm.bestMatch))
)</f>
        <v>No Hoist</v>
      </c>
      <c r="P764" s="73" t="str">
        <f>IFERROR(INDEX(Table11[Failure Mode],MATCH(O764,Table11[Keyword],0)),"General Failure Mode")</f>
        <v>Hoist Motion Failure</v>
      </c>
      <c r="Q764" s="74" t="str">
        <f>IFERROR(INDEX(Table12[Failure Effect],MATCH(P764,Table12[Failure Mode],0)),"Operational performance degradation and need for maintenance review.")</f>
        <v>Unable to lift/lower load, container handling interruption, and berth or yard productivity loss.</v>
      </c>
      <c r="R764" s="73">
        <f>IFERROR(INDEX(Table13[Base Severity],MATCH(C764,Table13[Equipment Class],0)),6)</f>
        <v>9</v>
      </c>
      <c r="S764" s="73">
        <f>IFERROR(INDEX(Table2[Severity],MATCH(O764,Table2[Keyword],0)),0)</f>
        <v>6</v>
      </c>
      <c r="T764" s="73">
        <f>IFERROR(LOOKUP(N764,Table6[Minutes],Table6[Severity]),0)</f>
        <v>4</v>
      </c>
      <c r="U764" s="73">
        <f>MAX(ROUNDUP(AVERAGE(R764,T764),0),Unique_Data[[#This Row],[Keyword Severity]])</f>
        <v>7</v>
      </c>
      <c r="V764" s="73">
        <f>IFERROR(INDEX(Table5[Detectability],MATCH(O764,Table5[Keyword],0)),IFERROR(INDEX(Table13[Default Detectability],MATCH(C764,Table13[Equipment Class],0)),6))</f>
        <v>3</v>
      </c>
      <c r="W764" s="73">
        <f t="shared" si="44"/>
        <v>4</v>
      </c>
      <c r="X764" s="75">
        <f t="shared" si="45"/>
        <v>84</v>
      </c>
      <c r="Y764" s="74" t="str">
        <f>IFERROR(INDEX(Table10[Recommended Action],MATCH(O764,Table10[Keyword],0)),"Review failure &amp; perform RCA")</f>
        <v>Check hoist brakes, over-travel limit switches, inverter alarms, motor and encoder.</v>
      </c>
      <c r="AC764" s="73" t="str">
        <f t="shared" si="46"/>
        <v>Low</v>
      </c>
      <c r="AD764" s="76"/>
      <c r="AE764" s="75">
        <f>Unique_Data[[#This Row],[Severity (S)]]</f>
        <v>7</v>
      </c>
      <c r="AF764" s="75" cm="1">
        <f t="array" ref="AF76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64" s="75" cm="1">
        <f t="array" ref="AG76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64" s="75">
        <f t="shared" si="47"/>
        <v>84</v>
      </c>
      <c r="AI764" s="77" t="str" cm="1">
        <f t="array" aca="1" ref="AI764" ca="1">_xlfn.IFS(ISBLANK(Unique_Data[[#This Row],[Updated Action]]),"Open",NOT(ISBLANK(Unique_Data[[#This Row],[Updated Action]])),"Finished",AND(NOT(ISBLANK(Unique_Data[[#This Row],[Updated Action]])),Unique_Data[[#This Row],[Due date]]&gt;=TODAY()),"In Progress",Unique_Data[[#This Row],[Due date]]&lt;TODAY(),"Overdue")</f>
        <v>Open</v>
      </c>
      <c r="AJ764" s="33"/>
    </row>
    <row r="765" spans="1:36">
      <c r="A765" s="11">
        <v>1300000496</v>
      </c>
      <c r="B765" s="11" t="s">
        <v>58</v>
      </c>
      <c r="C765" s="11" t="s">
        <v>16</v>
      </c>
      <c r="D765" s="12">
        <v>46283</v>
      </c>
      <c r="E765" s="11" t="s">
        <v>13</v>
      </c>
      <c r="F765"/>
      <c r="G765"/>
      <c r="H765" s="35" t="s">
        <v>590</v>
      </c>
      <c r="I765" s="71">
        <v>46283.586111111108</v>
      </c>
      <c r="J765" s="71">
        <v>46283.587500000001</v>
      </c>
      <c r="K765" s="11">
        <v>0.03</v>
      </c>
      <c r="L765" s="72">
        <v>46266</v>
      </c>
      <c r="M765" s="73">
        <f>_xlfn.ISOWEEKNUM(Unique_Data[[#This Row],[Created On]])</f>
        <v>38</v>
      </c>
      <c r="N765" s="73">
        <f>60*Unique_Data[[#This Row],[Downtime (hr.)]]</f>
        <v>1.7999999999999998</v>
      </c>
      <c r="O765" s="73" t="str" cm="1">
        <f t="array" ref="O765">_xlfn.LET(
    _xlpm.text, LOWER(H765),
    _xlpm.keywords, Table2[Keyword],
    _xlpm.score,
        _xlfn.BYROW(_xlpm.keywords,
            _xlfn.LAMBDA(_xlpm.k,
                SUM(--ISNUMBER(SEARCH(_xlfn.TEXTSPLIT(LOWER(_xlpm.k)," "), _xlpm.text)))
            )
        ),
    _xlpm.bestMatch, _xlfn.XMATCH(MAX(_xlpm.score), _xlpm.score),
    IF(MAX(_xlpm.score)=0, "Other", INDEX(_xlpm.keywords, _xlpm.bestMatch))
)</f>
        <v>No Hoist</v>
      </c>
      <c r="P765" s="73" t="str">
        <f>IFERROR(INDEX(Table11[Failure Mode],MATCH(O765,Table11[Keyword],0)),"General Failure Mode")</f>
        <v>Hoist Motion Failure</v>
      </c>
      <c r="Q765" s="74" t="str">
        <f>IFERROR(INDEX(Table12[Failure Effect],MATCH(P765,Table12[Failure Mode],0)),"Operational performance degradation and need for maintenance review.")</f>
        <v>Unable to lift/lower load, container handling interruption, and berth or yard productivity loss.</v>
      </c>
      <c r="R765" s="73">
        <f>IFERROR(INDEX(Table13[Base Severity],MATCH(C765,Table13[Equipment Class],0)),6)</f>
        <v>8</v>
      </c>
      <c r="S765" s="73">
        <f>IFERROR(INDEX(Table2[Severity],MATCH(O765,Table2[Keyword],0)),0)</f>
        <v>6</v>
      </c>
      <c r="T765" s="73">
        <f>IFERROR(LOOKUP(N765,Table6[Minutes],Table6[Severity]),0)</f>
        <v>3</v>
      </c>
      <c r="U765" s="73">
        <f>MAX(ROUNDUP(AVERAGE(R765,T765),0),Unique_Data[[#This Row],[Keyword Severity]])</f>
        <v>6</v>
      </c>
      <c r="V765" s="73">
        <f>IFERROR(INDEX(Table5[Detectability],MATCH(O765,Table5[Keyword],0)),IFERROR(INDEX(Table13[Default Detectability],MATCH(C765,Table13[Equipment Class],0)),6))</f>
        <v>3</v>
      </c>
      <c r="W765" s="73">
        <f t="shared" si="44"/>
        <v>4</v>
      </c>
      <c r="X765" s="75">
        <f t="shared" si="45"/>
        <v>72</v>
      </c>
      <c r="Y765" s="74" t="str">
        <f>IFERROR(INDEX(Table10[Recommended Action],MATCH(O765,Table10[Keyword],0)),"Review failure &amp; perform RCA")</f>
        <v>Check hoist brakes, over-travel limit switches, inverter alarms, motor and encoder.</v>
      </c>
      <c r="AC765" s="73" t="str">
        <f t="shared" si="46"/>
        <v>Low</v>
      </c>
      <c r="AD765" s="76"/>
      <c r="AE765" s="75">
        <f>Unique_Data[[#This Row],[Severity (S)]]</f>
        <v>6</v>
      </c>
      <c r="AF765" s="75" cm="1">
        <f t="array" ref="AF76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65" s="75" cm="1">
        <f t="array" ref="AG76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65" s="75">
        <f t="shared" si="47"/>
        <v>72</v>
      </c>
      <c r="AI765" s="77" t="str" cm="1">
        <f t="array" aca="1" ref="AI765" ca="1">_xlfn.IFS(ISBLANK(Unique_Data[[#This Row],[Updated Action]]),"Open",NOT(ISBLANK(Unique_Data[[#This Row],[Updated Action]])),"Finished",AND(NOT(ISBLANK(Unique_Data[[#This Row],[Updated Action]])),Unique_Data[[#This Row],[Due date]]&gt;=TODAY()),"In Progress",Unique_Data[[#This Row],[Due date]]&lt;TODAY(),"Overdue")</f>
        <v>Open</v>
      </c>
      <c r="AJ765" s="33"/>
    </row>
    <row r="766" spans="1:36">
      <c r="A766" s="11">
        <v>1300000498</v>
      </c>
      <c r="B766" s="11" t="s">
        <v>106</v>
      </c>
      <c r="C766" s="11" t="s">
        <v>16</v>
      </c>
      <c r="D766" s="12">
        <v>46283</v>
      </c>
      <c r="E766" s="11" t="s">
        <v>13</v>
      </c>
      <c r="F766"/>
      <c r="G766"/>
      <c r="H766" s="35" t="s">
        <v>591</v>
      </c>
      <c r="I766" s="71">
        <v>46283.631944444445</v>
      </c>
      <c r="J766" s="71">
        <v>46283.638888888891</v>
      </c>
      <c r="K766" s="11">
        <v>0.17</v>
      </c>
      <c r="L766" s="72">
        <v>46266</v>
      </c>
      <c r="M766" s="73">
        <f>_xlfn.ISOWEEKNUM(Unique_Data[[#This Row],[Created On]])</f>
        <v>38</v>
      </c>
      <c r="N766" s="73">
        <f>60*Unique_Data[[#This Row],[Downtime (hr.)]]</f>
        <v>10.200000000000001</v>
      </c>
      <c r="O766" s="73" t="str" cm="1">
        <f t="array" ref="O766">_xlfn.LET(
    _xlpm.text, LOWER(H766),
    _xlpm.keywords, Table2[Keyword],
    _xlpm.score,
        _xlfn.BYROW(_xlpm.keywords,
            _xlfn.LAMBDA(_xlpm.k,
                SUM(--ISNUMBER(SEARCH(_xlfn.TEXTSPLIT(LOWER(_xlpm.k)," "), _xlpm.text)))
            )
        ),
    _xlpm.bestMatch, _xlfn.XMATCH(MAX(_xlpm.score), _xlpm.score),
    IF(MAX(_xlpm.score)=0, "Other", INDEX(_xlpm.keywords, _xlpm.bestMatch))
)</f>
        <v>No Control</v>
      </c>
      <c r="P766" s="73" t="str">
        <f>IFERROR(INDEX(Table11[Failure Mode],MATCH(O766,Table11[Keyword],0)),"General Failure Mode")</f>
        <v>Control System Unavailable</v>
      </c>
      <c r="Q766" s="74" t="str">
        <f>IFERROR(INDEX(Table12[Failure Effect],MATCH(P766,Table12[Failure Mode],0)),"Operational performance degradation and need for maintenance review.")</f>
        <v>Loss of command response, unsafe operating condition, and immediate operational downtime.</v>
      </c>
      <c r="R766" s="73">
        <f>IFERROR(INDEX(Table13[Base Severity],MATCH(C766,Table13[Equipment Class],0)),6)</f>
        <v>8</v>
      </c>
      <c r="S766" s="73">
        <f>IFERROR(INDEX(Table2[Severity],MATCH(O766,Table2[Keyword],0)),0)</f>
        <v>6</v>
      </c>
      <c r="T766" s="73">
        <f>IFERROR(LOOKUP(N766,Table6[Minutes],Table6[Severity]),0)</f>
        <v>4</v>
      </c>
      <c r="U766" s="73">
        <f>MAX(ROUNDUP(AVERAGE(R766,T766),0),Unique_Data[[#This Row],[Keyword Severity]])</f>
        <v>6</v>
      </c>
      <c r="V766" s="73">
        <f>IFERROR(INDEX(Table5[Detectability],MATCH(O766,Table5[Keyword],0)),IFERROR(INDEX(Table13[Default Detectability],MATCH(C766,Table13[Equipment Class],0)),6))</f>
        <v>2</v>
      </c>
      <c r="W766" s="73">
        <f t="shared" si="44"/>
        <v>5</v>
      </c>
      <c r="X766" s="75">
        <f t="shared" si="45"/>
        <v>60</v>
      </c>
      <c r="Y766" s="74" t="str">
        <f>IFERROR(INDEX(Table10[Recommended Action],MATCH(O766,Table10[Keyword],0)),"Review failure &amp; perform RCA")</f>
        <v>Check control PLC, HMI comms, E-stop circuits; reload software if needed.</v>
      </c>
      <c r="AC766" s="73" t="str">
        <f t="shared" si="46"/>
        <v>Low</v>
      </c>
      <c r="AD766" s="76"/>
      <c r="AE766" s="75">
        <f>Unique_Data[[#This Row],[Severity (S)]]</f>
        <v>6</v>
      </c>
      <c r="AF766" s="75" cm="1">
        <f t="array" ref="AF76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66" s="75" cm="1">
        <f t="array" ref="AG76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66" s="75">
        <f t="shared" si="47"/>
        <v>60</v>
      </c>
      <c r="AI766" s="77" t="str" cm="1">
        <f t="array" aca="1" ref="AI766" ca="1">_xlfn.IFS(ISBLANK(Unique_Data[[#This Row],[Updated Action]]),"Open",NOT(ISBLANK(Unique_Data[[#This Row],[Updated Action]])),"Finished",AND(NOT(ISBLANK(Unique_Data[[#This Row],[Updated Action]])),Unique_Data[[#This Row],[Due date]]&gt;=TODAY()),"In Progress",Unique_Data[[#This Row],[Due date]]&lt;TODAY(),"Overdue")</f>
        <v>Open</v>
      </c>
      <c r="AJ766" s="33"/>
    </row>
    <row r="767" spans="1:36">
      <c r="A767" s="11">
        <v>1300000499</v>
      </c>
      <c r="B767" s="11" t="s">
        <v>114</v>
      </c>
      <c r="C767" s="11" t="s">
        <v>16</v>
      </c>
      <c r="D767" s="12">
        <v>46284</v>
      </c>
      <c r="E767" s="11" t="s">
        <v>13</v>
      </c>
      <c r="F767"/>
      <c r="G767"/>
      <c r="H767" s="35" t="s">
        <v>566</v>
      </c>
      <c r="I767" s="71">
        <v>46283.836805555555</v>
      </c>
      <c r="J767" s="71">
        <v>46283.870138888888</v>
      </c>
      <c r="K767" s="11">
        <v>0.8</v>
      </c>
      <c r="L767" s="72">
        <v>46266</v>
      </c>
      <c r="M767" s="73">
        <f>_xlfn.ISOWEEKNUM(Unique_Data[[#This Row],[Created On]])</f>
        <v>38</v>
      </c>
      <c r="N767" s="73">
        <f>60*Unique_Data[[#This Row],[Downtime (hr.)]]</f>
        <v>48</v>
      </c>
      <c r="O767" s="73" t="str" cm="1">
        <f t="array" ref="O767">_xlfn.LET(
    _xlpm.text, LOWER(H767),
    _xlpm.keywords, Table2[Keyword],
    _xlpm.score,
        _xlfn.BYROW(_xlpm.keywords,
            _xlfn.LAMBDA(_xlpm.k,
                SUM(--ISNUMBER(SEARCH(_xlfn.TEXTSPLIT(LOWER(_xlpm.k)," "), _xlpm.text)))
            )
        ),
    _xlpm.bestMatch, _xlfn.XMATCH(MAX(_xlpm.score), _xlpm.score),
    IF(MAX(_xlpm.score)=0, "Other", INDEX(_xlpm.keywords, _xlpm.bestMatch))
)</f>
        <v>No Control</v>
      </c>
      <c r="P767" s="73" t="str">
        <f>IFERROR(INDEX(Table11[Failure Mode],MATCH(O767,Table11[Keyword],0)),"General Failure Mode")</f>
        <v>Control System Unavailable</v>
      </c>
      <c r="Q767" s="74" t="str">
        <f>IFERROR(INDEX(Table12[Failure Effect],MATCH(P767,Table12[Failure Mode],0)),"Operational performance degradation and need for maintenance review.")</f>
        <v>Loss of command response, unsafe operating condition, and immediate operational downtime.</v>
      </c>
      <c r="R767" s="73">
        <f>IFERROR(INDEX(Table13[Base Severity],MATCH(C767,Table13[Equipment Class],0)),6)</f>
        <v>8</v>
      </c>
      <c r="S767" s="73">
        <f>IFERROR(INDEX(Table2[Severity],MATCH(O767,Table2[Keyword],0)),0)</f>
        <v>6</v>
      </c>
      <c r="T767" s="73">
        <f>IFERROR(LOOKUP(N767,Table6[Minutes],Table6[Severity]),0)</f>
        <v>5</v>
      </c>
      <c r="U767" s="73">
        <f>MAX(ROUNDUP(AVERAGE(R767,T767),0),Unique_Data[[#This Row],[Keyword Severity]])</f>
        <v>7</v>
      </c>
      <c r="V767" s="73">
        <f>IFERROR(INDEX(Table5[Detectability],MATCH(O767,Table5[Keyword],0)),IFERROR(INDEX(Table13[Default Detectability],MATCH(C767,Table13[Equipment Class],0)),6))</f>
        <v>2</v>
      </c>
      <c r="W767" s="73">
        <f t="shared" si="44"/>
        <v>8</v>
      </c>
      <c r="X767" s="75">
        <f t="shared" si="45"/>
        <v>112</v>
      </c>
      <c r="Y767" s="74" t="str">
        <f>IFERROR(INDEX(Table10[Recommended Action],MATCH(O767,Table10[Keyword],0)),"Review failure &amp; perform RCA")</f>
        <v>Check control PLC, HMI comms, E-stop circuits; reload software if needed.</v>
      </c>
      <c r="AC767" s="73" t="str">
        <f t="shared" si="46"/>
        <v>Medium</v>
      </c>
      <c r="AD767" s="76"/>
      <c r="AE767" s="75">
        <f>Unique_Data[[#This Row],[Severity (S)]]</f>
        <v>7</v>
      </c>
      <c r="AF767" s="75" cm="1">
        <f t="array" ref="AF76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67" s="75" cm="1">
        <f t="array" ref="AG76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67" s="75">
        <f t="shared" si="47"/>
        <v>112</v>
      </c>
      <c r="AI767" s="77" t="str" cm="1">
        <f t="array" aca="1" ref="AI767" ca="1">_xlfn.IFS(ISBLANK(Unique_Data[[#This Row],[Updated Action]]),"Open",NOT(ISBLANK(Unique_Data[[#This Row],[Updated Action]])),"Finished",AND(NOT(ISBLANK(Unique_Data[[#This Row],[Updated Action]])),Unique_Data[[#This Row],[Due date]]&gt;=TODAY()),"In Progress",Unique_Data[[#This Row],[Due date]]&lt;TODAY(),"Overdue")</f>
        <v>Open</v>
      </c>
      <c r="AJ767" s="33"/>
    </row>
    <row r="768" spans="1:36">
      <c r="A768" s="11">
        <v>1300000500</v>
      </c>
      <c r="B768" s="11" t="s">
        <v>27</v>
      </c>
      <c r="C768" s="11" t="s">
        <v>12</v>
      </c>
      <c r="D768" s="12">
        <v>46284</v>
      </c>
      <c r="E768" s="11" t="s">
        <v>13</v>
      </c>
      <c r="F768"/>
      <c r="G768"/>
      <c r="H768" s="35" t="s">
        <v>592</v>
      </c>
      <c r="I768" s="71">
        <v>46284.015277777777</v>
      </c>
      <c r="J768" s="71">
        <v>46284.023611111108</v>
      </c>
      <c r="K768" s="11">
        <v>0.2</v>
      </c>
      <c r="L768" s="72">
        <v>46266</v>
      </c>
      <c r="M768" s="73">
        <f>_xlfn.ISOWEEKNUM(Unique_Data[[#This Row],[Created On]])</f>
        <v>38</v>
      </c>
      <c r="N768" s="73">
        <f>60*Unique_Data[[#This Row],[Downtime (hr.)]]</f>
        <v>12</v>
      </c>
      <c r="O768" s="73" t="str" cm="1">
        <f t="array" ref="O768">_xlfn.LET(
    _xlpm.text, LOWER(H768),
    _xlpm.keywords, Table2[Keyword],
    _xlpm.score,
        _xlfn.BYROW(_xlpm.keywords,
            _xlfn.LAMBDA(_xlpm.k,
                SUM(--ISNUMBER(SEARCH(_xlfn.TEXTSPLIT(LOWER(_xlpm.k)," "), _xlpm.text)))
            )
        ),
    _xlpm.bestMatch, _xlfn.XMATCH(MAX(_xlpm.score), _xlpm.score),
    IF(MAX(_xlpm.score)=0, "Other", INDEX(_xlpm.keywords, _xlpm.bestMatch))
)</f>
        <v>No Control</v>
      </c>
      <c r="P768" s="73" t="str">
        <f>IFERROR(INDEX(Table11[Failure Mode],MATCH(O768,Table11[Keyword],0)),"General Failure Mode")</f>
        <v>Control System Unavailable</v>
      </c>
      <c r="Q768" s="74" t="str">
        <f>IFERROR(INDEX(Table12[Failure Effect],MATCH(P768,Table12[Failure Mode],0)),"Operational performance degradation and need for maintenance review.")</f>
        <v>Loss of command response, unsafe operating condition, and immediate operational downtime.</v>
      </c>
      <c r="R768" s="73">
        <f>IFERROR(INDEX(Table13[Base Severity],MATCH(C768,Table13[Equipment Class],0)),6)</f>
        <v>9</v>
      </c>
      <c r="S768" s="73">
        <f>IFERROR(INDEX(Table2[Severity],MATCH(O768,Table2[Keyword],0)),0)</f>
        <v>6</v>
      </c>
      <c r="T768" s="73">
        <f>IFERROR(LOOKUP(N768,Table6[Minutes],Table6[Severity]),0)</f>
        <v>4</v>
      </c>
      <c r="U768" s="73">
        <f>MAX(ROUNDUP(AVERAGE(R768,T768),0),Unique_Data[[#This Row],[Keyword Severity]])</f>
        <v>7</v>
      </c>
      <c r="V768" s="73">
        <f>IFERROR(INDEX(Table5[Detectability],MATCH(O768,Table5[Keyword],0)),IFERROR(INDEX(Table13[Default Detectability],MATCH(C768,Table13[Equipment Class],0)),6))</f>
        <v>2</v>
      </c>
      <c r="W768" s="73">
        <f t="shared" si="44"/>
        <v>6</v>
      </c>
      <c r="X768" s="75">
        <f t="shared" si="45"/>
        <v>84</v>
      </c>
      <c r="Y768" s="74" t="str">
        <f>IFERROR(INDEX(Table10[Recommended Action],MATCH(O768,Table10[Keyword],0)),"Review failure &amp; perform RCA")</f>
        <v>Check control PLC, HMI comms, E-stop circuits; reload software if needed.</v>
      </c>
      <c r="AC768" s="73" t="str">
        <f t="shared" si="46"/>
        <v>Low</v>
      </c>
      <c r="AD768" s="76"/>
      <c r="AE768" s="75">
        <f>Unique_Data[[#This Row],[Severity (S)]]</f>
        <v>7</v>
      </c>
      <c r="AF768" s="75" cm="1">
        <f t="array" ref="AF76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68" s="75" cm="1">
        <f t="array" ref="AG76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68" s="75">
        <f t="shared" si="47"/>
        <v>84</v>
      </c>
      <c r="AI768" s="77" t="str" cm="1">
        <f t="array" aca="1" ref="AI768" ca="1">_xlfn.IFS(ISBLANK(Unique_Data[[#This Row],[Updated Action]]),"Open",NOT(ISBLANK(Unique_Data[[#This Row],[Updated Action]])),"Finished",AND(NOT(ISBLANK(Unique_Data[[#This Row],[Updated Action]])),Unique_Data[[#This Row],[Due date]]&gt;=TODAY()),"In Progress",Unique_Data[[#This Row],[Due date]]&lt;TODAY(),"Overdue")</f>
        <v>Open</v>
      </c>
      <c r="AJ768" s="33"/>
    </row>
    <row r="769" spans="1:36">
      <c r="A769" s="11">
        <v>1200000411</v>
      </c>
      <c r="B769" s="11" t="s">
        <v>77</v>
      </c>
      <c r="C769" s="11" t="s">
        <v>16</v>
      </c>
      <c r="D769" s="12">
        <v>46284</v>
      </c>
      <c r="E769" s="11" t="s">
        <v>69</v>
      </c>
      <c r="F769"/>
      <c r="G769"/>
      <c r="H769" s="35" t="s">
        <v>593</v>
      </c>
      <c r="I769" s="71">
        <v>46284.339780092596</v>
      </c>
      <c r="J769" s="71">
        <v>46284.344224537039</v>
      </c>
      <c r="K769" s="11">
        <v>0.11</v>
      </c>
      <c r="L769" s="72">
        <v>46266</v>
      </c>
      <c r="M769" s="73">
        <f>_xlfn.ISOWEEKNUM(Unique_Data[[#This Row],[Created On]])</f>
        <v>38</v>
      </c>
      <c r="N769" s="73">
        <f>60*Unique_Data[[#This Row],[Downtime (hr.)]]</f>
        <v>6.6</v>
      </c>
      <c r="O769" s="73" t="str" cm="1">
        <f t="array" ref="O769">_xlfn.LET(
    _xlpm.text, LOWER(H769),
    _xlpm.keywords, Table2[Keyword],
    _xlpm.score,
        _xlfn.BYROW(_xlpm.keywords,
            _xlfn.LAMBDA(_xlpm.k,
                SUM(--ISNUMBER(SEARCH(_xlfn.TEXTSPLIT(LOWER(_xlpm.k)," "), _xlpm.text)))
            )
        ),
    _xlpm.bestMatch, _xlfn.XMATCH(MAX(_xlpm.score), _xlpm.score),
    IF(MAX(_xlpm.score)=0, "Other", INDEX(_xlpm.keywords, _xlpm.bestMatch))
)</f>
        <v>Wire Rope</v>
      </c>
      <c r="P769" s="73" t="str">
        <f>IFERROR(INDEX(Table11[Failure Mode],MATCH(O769,Table11[Keyword],0)),"General Failure Mode")</f>
        <v>Wire Rope / Hoist Rope Fault</v>
      </c>
      <c r="Q769" s="74" t="str">
        <f>IFERROR(INDEX(Table12[Failure Effect],MATCH(P769,Table12[Failure Mode],0)),"Operational performance degradation and need for maintenance review.")</f>
        <v>Critical lifting safety risk, potential load handling stoppage, and mandatory equipment isolation.</v>
      </c>
      <c r="R769" s="73">
        <f>IFERROR(INDEX(Table13[Base Severity],MATCH(C769,Table13[Equipment Class],0)),6)</f>
        <v>8</v>
      </c>
      <c r="S769" s="73">
        <f>IFERROR(INDEX(Table2[Severity],MATCH(O769,Table2[Keyword],0)),0)</f>
        <v>8</v>
      </c>
      <c r="T769" s="73">
        <f>IFERROR(LOOKUP(N769,Table6[Minutes],Table6[Severity]),0)</f>
        <v>3</v>
      </c>
      <c r="U769" s="73">
        <f>MAX(ROUNDUP(AVERAGE(R769,T769),0),Unique_Data[[#This Row],[Keyword Severity]])</f>
        <v>8</v>
      </c>
      <c r="V769" s="73">
        <f>IFERROR(INDEX(Table5[Detectability],MATCH(O769,Table5[Keyword],0)),IFERROR(INDEX(Table13[Default Detectability],MATCH(C769,Table13[Equipment Class],0)),6))</f>
        <v>2</v>
      </c>
      <c r="W769" s="73">
        <f t="shared" si="44"/>
        <v>1</v>
      </c>
      <c r="X769" s="75">
        <f t="shared" si="45"/>
        <v>16</v>
      </c>
      <c r="Y769" s="74" t="str">
        <f>IFERROR(INDEX(Table10[Recommended Action],MATCH(O769,Table10[Keyword],0)),"Review failure &amp; perform RCA")</f>
        <v>Inspect hoist ropes; check tensioners and drums; replace if worn.</v>
      </c>
      <c r="AC769" s="73" t="str">
        <f t="shared" si="46"/>
        <v>Low</v>
      </c>
      <c r="AD769" s="76"/>
      <c r="AE769" s="75">
        <f>Unique_Data[[#This Row],[Severity (S)]]</f>
        <v>8</v>
      </c>
      <c r="AF769" s="75" cm="1">
        <f t="array" ref="AF76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69" s="75" cm="1">
        <f t="array" ref="AG76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69" s="75">
        <f t="shared" si="47"/>
        <v>16</v>
      </c>
      <c r="AI769" s="77" t="str" cm="1">
        <f t="array" aca="1" ref="AI769" ca="1">_xlfn.IFS(ISBLANK(Unique_Data[[#This Row],[Updated Action]]),"Open",NOT(ISBLANK(Unique_Data[[#This Row],[Updated Action]])),"Finished",AND(NOT(ISBLANK(Unique_Data[[#This Row],[Updated Action]])),Unique_Data[[#This Row],[Due date]]&gt;=TODAY()),"In Progress",Unique_Data[[#This Row],[Due date]]&lt;TODAY(),"Overdue")</f>
        <v>Open</v>
      </c>
      <c r="AJ769" s="33"/>
    </row>
    <row r="770" spans="1:36">
      <c r="A770" s="11">
        <v>1200000412</v>
      </c>
      <c r="B770" s="11" t="s">
        <v>132</v>
      </c>
      <c r="C770" s="11" t="s">
        <v>16</v>
      </c>
      <c r="D770" s="12">
        <v>46284</v>
      </c>
      <c r="E770" s="11" t="s">
        <v>69</v>
      </c>
      <c r="F770"/>
      <c r="G770"/>
      <c r="H770" s="35" t="s">
        <v>594</v>
      </c>
      <c r="I770" s="71">
        <v>46284.392974537041</v>
      </c>
      <c r="J770" s="71">
        <v>46284.39466435185</v>
      </c>
      <c r="K770" s="11">
        <v>0.04</v>
      </c>
      <c r="L770" s="72">
        <v>46266</v>
      </c>
      <c r="M770" s="73">
        <f>_xlfn.ISOWEEKNUM(Unique_Data[[#This Row],[Created On]])</f>
        <v>38</v>
      </c>
      <c r="N770" s="73">
        <f>60*Unique_Data[[#This Row],[Downtime (hr.)]]</f>
        <v>2.4</v>
      </c>
      <c r="O770" s="73" t="str" cm="1">
        <f t="array" ref="O770">_xlfn.LET(
    _xlpm.text, LOWER(H770),
    _xlpm.keywords, Table2[Keyword],
    _xlpm.score,
        _xlfn.BYROW(_xlpm.keywords,
            _xlfn.LAMBDA(_xlpm.k,
                SUM(--ISNUMBER(SEARCH(_xlfn.TEXTSPLIT(LOWER(_xlpm.k)," "), _xlpm.text)))
            )
        ),
    _xlpm.bestMatch, _xlfn.XMATCH(MAX(_xlpm.score), _xlpm.score),
    IF(MAX(_xlpm.score)=0, "Other", INDEX(_xlpm.keywords, _xlpm.bestMatch))
)</f>
        <v>No Gantry</v>
      </c>
      <c r="P770" s="73" t="str">
        <f>IFERROR(INDEX(Table11[Failure Mode],MATCH(O770,Table11[Keyword],0)),"General Failure Mode")</f>
        <v>Gantry Motion Failure</v>
      </c>
      <c r="Q770" s="74" t="str">
        <f>IFERROR(INDEX(Table12[Failure Effect],MATCH(P770,Table12[Failure Mode],0)),"Operational performance degradation and need for maintenance review.")</f>
        <v>Equipment cannot travel to position, causing job delay, queue buildup, and lower productivity.</v>
      </c>
      <c r="R770" s="73">
        <f>IFERROR(INDEX(Table13[Base Severity],MATCH(C770,Table13[Equipment Class],0)),6)</f>
        <v>8</v>
      </c>
      <c r="S770" s="73">
        <f>IFERROR(INDEX(Table2[Severity],MATCH(O770,Table2[Keyword],0)),0)</f>
        <v>6</v>
      </c>
      <c r="T770" s="73">
        <f>IFERROR(LOOKUP(N770,Table6[Minutes],Table6[Severity]),0)</f>
        <v>3</v>
      </c>
      <c r="U770" s="73">
        <f>MAX(ROUNDUP(AVERAGE(R770,T770),0),Unique_Data[[#This Row],[Keyword Severity]])</f>
        <v>6</v>
      </c>
      <c r="V770" s="73">
        <f>IFERROR(INDEX(Table5[Detectability],MATCH(O770,Table5[Keyword],0)),IFERROR(INDEX(Table13[Default Detectability],MATCH(C770,Table13[Equipment Class],0)),6))</f>
        <v>3</v>
      </c>
      <c r="W770" s="73">
        <f t="shared" ref="W770:W833" si="48">COUNTIFS($B:$B,B770,$P:$P,P770)</f>
        <v>5</v>
      </c>
      <c r="X770" s="75">
        <f t="shared" ref="X770:X833" si="49">U770*V770*W770</f>
        <v>90</v>
      </c>
      <c r="Y770" s="74" t="str">
        <f>IFERROR(INDEX(Table10[Recommended Action],MATCH(O770,Table10[Keyword],0)),"Review failure &amp; perform RCA")</f>
        <v>Inspect busbar/limit switches, travel drives and interlocks; test inverter and alignment.</v>
      </c>
      <c r="AA770" s="31" t="s">
        <v>14362</v>
      </c>
      <c r="AB770" s="31" t="s">
        <v>14816</v>
      </c>
      <c r="AC770" s="73" t="str">
        <f t="shared" ref="AC770:AC833" si="50">_xlfn.IFS(X770&gt;=300,"Critical",X770&gt;=200,"High", X770&gt;=100,"Medium", TRUE,"Low")</f>
        <v>Low</v>
      </c>
      <c r="AD770" s="76"/>
      <c r="AE770" s="75">
        <f>Unique_Data[[#This Row],[Severity (S)]]</f>
        <v>6</v>
      </c>
      <c r="AF770" s="75" cm="1">
        <f t="array" ref="AF77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70" s="75" cm="1">
        <f t="array" ref="AG77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70" s="75">
        <f t="shared" ref="AH770:AH833" si="51">AE770*AF770*AG770</f>
        <v>48</v>
      </c>
      <c r="AI770" s="77" t="str" cm="1">
        <f t="array" aca="1" ref="AI770" ca="1">_xlfn.IFS(ISBLANK(Unique_Data[[#This Row],[Updated Action]]),"Open",NOT(ISBLANK(Unique_Data[[#This Row],[Updated Action]])),"Finished",AND(NOT(ISBLANK(Unique_Data[[#This Row],[Updated Action]])),Unique_Data[[#This Row],[Due date]]&gt;=TODAY()),"In Progress",Unique_Data[[#This Row],[Due date]]&lt;TODAY(),"Overdue")</f>
        <v>Finished</v>
      </c>
      <c r="AJ770" s="33"/>
    </row>
    <row r="771" spans="1:36">
      <c r="A771" s="11">
        <v>1300000501</v>
      </c>
      <c r="B771" s="11" t="s">
        <v>27</v>
      </c>
      <c r="C771" s="11" t="s">
        <v>12</v>
      </c>
      <c r="D771" s="12">
        <v>46285</v>
      </c>
      <c r="E771" s="11" t="s">
        <v>13</v>
      </c>
      <c r="F771"/>
      <c r="G771"/>
      <c r="H771" s="35" t="s">
        <v>595</v>
      </c>
      <c r="I771" s="71">
        <v>46285.252083333333</v>
      </c>
      <c r="J771" s="71">
        <v>46285.269444444442</v>
      </c>
      <c r="K771" s="11">
        <v>0.42</v>
      </c>
      <c r="L771" s="72">
        <v>46266</v>
      </c>
      <c r="M771" s="73">
        <f>_xlfn.ISOWEEKNUM(Unique_Data[[#This Row],[Created On]])</f>
        <v>38</v>
      </c>
      <c r="N771" s="73">
        <f>60*Unique_Data[[#This Row],[Downtime (hr.)]]</f>
        <v>25.2</v>
      </c>
      <c r="O771" s="73" t="str" cm="1">
        <f t="array" ref="O771">_xlfn.LET(
    _xlpm.text, LOWER(H771),
    _xlpm.keywords, Table2[Keyword],
    _xlpm.score,
        _xlfn.BYROW(_xlpm.keywords,
            _xlfn.LAMBDA(_xlpm.k,
                SUM(--ISNUMBER(SEARCH(_xlfn.TEXTSPLIT(LOWER(_xlpm.k)," "), _xlpm.text)))
            )
        ),
    _xlpm.bestMatch, _xlfn.XMATCH(MAX(_xlpm.score), _xlpm.score),
    IF(MAX(_xlpm.score)=0, "Other", INDEX(_xlpm.keywords, _xlpm.bestMatch))
)</f>
        <v>CB Trip</v>
      </c>
      <c r="P771" s="73" t="str">
        <f>IFERROR(INDEX(Table11[Failure Mode],MATCH(O771,Table11[Keyword],0)),"General Failure Mode")</f>
        <v>Electrical Protection Trip</v>
      </c>
      <c r="Q771" s="74" t="str">
        <f>IFERROR(INDEX(Table12[Failure Effect],MATCH(P771,Table12[Failure Mode],0)),"Operational performance degradation and need for maintenance review.")</f>
        <v>Circuit isolation, equipment function loss, and recurring stoppage until root cause is removed.</v>
      </c>
      <c r="R771" s="73">
        <f>IFERROR(INDEX(Table13[Base Severity],MATCH(C771,Table13[Equipment Class],0)),6)</f>
        <v>9</v>
      </c>
      <c r="S771" s="73">
        <f>IFERROR(INDEX(Table2[Severity],MATCH(O771,Table2[Keyword],0)),0)</f>
        <v>5</v>
      </c>
      <c r="T771" s="73">
        <f>IFERROR(LOOKUP(N771,Table6[Minutes],Table6[Severity]),0)</f>
        <v>4</v>
      </c>
      <c r="U771" s="73">
        <f>MAX(ROUNDUP(AVERAGE(R771,T771),0),Unique_Data[[#This Row],[Keyword Severity]])</f>
        <v>7</v>
      </c>
      <c r="V771" s="73">
        <f>IFERROR(INDEX(Table5[Detectability],MATCH(O771,Table5[Keyword],0)),IFERROR(INDEX(Table13[Default Detectability],MATCH(C771,Table13[Equipment Class],0)),6))</f>
        <v>3</v>
      </c>
      <c r="W771" s="73">
        <f t="shared" si="48"/>
        <v>1</v>
      </c>
      <c r="X771" s="75">
        <f t="shared" si="49"/>
        <v>21</v>
      </c>
      <c r="Y771" s="74" t="str">
        <f>IFERROR(INDEX(Table10[Recommended Action],MATCH(O771,Table10[Keyword],0)),"Review failure &amp; perform RCA")</f>
        <v>Investigate overload/short; inspect drive and cables; ramp test before release.</v>
      </c>
      <c r="AA771" s="31" t="s">
        <v>14817</v>
      </c>
      <c r="AB771" s="31" t="s">
        <v>14818</v>
      </c>
      <c r="AC771" s="73" t="str">
        <f t="shared" si="50"/>
        <v>Low</v>
      </c>
      <c r="AD771" s="76"/>
      <c r="AE771" s="75">
        <f>Unique_Data[[#This Row],[Severity (S)]]</f>
        <v>7</v>
      </c>
      <c r="AF771" s="75" cm="1">
        <f t="array" ref="AF77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71" s="75" cm="1">
        <f t="array" ref="AG77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71" s="75">
        <f t="shared" si="51"/>
        <v>21</v>
      </c>
      <c r="AI771" s="77" t="str" cm="1">
        <f t="array" aca="1" ref="AI771" ca="1">_xlfn.IFS(ISBLANK(Unique_Data[[#This Row],[Updated Action]]),"Open",NOT(ISBLANK(Unique_Data[[#This Row],[Updated Action]])),"Finished",AND(NOT(ISBLANK(Unique_Data[[#This Row],[Updated Action]])),Unique_Data[[#This Row],[Due date]]&gt;=TODAY()),"In Progress",Unique_Data[[#This Row],[Due date]]&lt;TODAY(),"Overdue")</f>
        <v>Finished</v>
      </c>
      <c r="AJ771" s="33"/>
    </row>
    <row r="772" spans="1:36">
      <c r="A772" s="11">
        <v>1300000502</v>
      </c>
      <c r="B772" s="11" t="s">
        <v>79</v>
      </c>
      <c r="C772" s="11" t="s">
        <v>16</v>
      </c>
      <c r="D772" s="12">
        <v>46285</v>
      </c>
      <c r="E772" s="11" t="s">
        <v>13</v>
      </c>
      <c r="F772"/>
      <c r="G772"/>
      <c r="H772" s="35" t="s">
        <v>596</v>
      </c>
      <c r="I772" s="71">
        <v>46285.351527777777</v>
      </c>
      <c r="J772" s="71">
        <v>46285.358368055553</v>
      </c>
      <c r="K772" s="11">
        <v>0.16</v>
      </c>
      <c r="L772" s="72">
        <v>46266</v>
      </c>
      <c r="M772" s="73">
        <f>_xlfn.ISOWEEKNUM(Unique_Data[[#This Row],[Created On]])</f>
        <v>38</v>
      </c>
      <c r="N772" s="73">
        <f>60*Unique_Data[[#This Row],[Downtime (hr.)]]</f>
        <v>9.6</v>
      </c>
      <c r="O772" s="73" t="str" cm="1">
        <f t="array" ref="O772">_xlfn.LET(
    _xlpm.text, LOWER(H772),
    _xlpm.keywords, Table2[Keyword],
    _xlpm.score,
        _xlfn.BYROW(_xlpm.keywords,
            _xlfn.LAMBDA(_xlpm.k,
                SUM(--ISNUMBER(SEARCH(_xlfn.TEXTSPLIT(LOWER(_xlpm.k)," "), _xlpm.text)))
            )
        ),
    _xlpm.bestMatch, _xlfn.XMATCH(MAX(_xlpm.score), _xlpm.score),
    IF(MAX(_xlpm.score)=0, "Other", INDEX(_xlpm.keywords, _xlpm.bestMatch))
)</f>
        <v>No Trolley</v>
      </c>
      <c r="P772" s="73" t="str">
        <f>IFERROR(INDEX(Table11[Failure Mode],MATCH(O772,Table11[Keyword],0)),"General Failure Mode")</f>
        <v>Trolley Motion Failure</v>
      </c>
      <c r="Q772" s="74" t="str">
        <f>IFERROR(INDEX(Table12[Failure Effect],MATCH(P772,Table12[Failure Mode],0)),"Operational performance degradation and need for maintenance review.")</f>
        <v>Inability to position spreader correctly, cycle interruption, and handling delay.</v>
      </c>
      <c r="R772" s="73">
        <f>IFERROR(INDEX(Table13[Base Severity],MATCH(C772,Table13[Equipment Class],0)),6)</f>
        <v>8</v>
      </c>
      <c r="S772" s="73">
        <f>IFERROR(INDEX(Table2[Severity],MATCH(O772,Table2[Keyword],0)),0)</f>
        <v>6</v>
      </c>
      <c r="T772" s="73">
        <f>IFERROR(LOOKUP(N772,Table6[Minutes],Table6[Severity]),0)</f>
        <v>3</v>
      </c>
      <c r="U772" s="73">
        <f>MAX(ROUNDUP(AVERAGE(R772,T772),0),Unique_Data[[#This Row],[Keyword Severity]])</f>
        <v>6</v>
      </c>
      <c r="V772" s="73">
        <f>IFERROR(INDEX(Table5[Detectability],MATCH(O772,Table5[Keyword],0)),IFERROR(INDEX(Table13[Default Detectability],MATCH(C772,Table13[Equipment Class],0)),6))</f>
        <v>3</v>
      </c>
      <c r="W772" s="73">
        <f t="shared" si="48"/>
        <v>5</v>
      </c>
      <c r="X772" s="75">
        <f t="shared" si="49"/>
        <v>90</v>
      </c>
      <c r="Y772" s="74" t="str">
        <f>IFERROR(INDEX(Table10[Recommended Action],MATCH(O772,Table10[Keyword],0)),"Review failure &amp; perform RCA")</f>
        <v>Inspect trolley drives, cable reels and limit switches; test trolley inverter.</v>
      </c>
      <c r="AA772" s="31" t="s">
        <v>14765</v>
      </c>
      <c r="AB772" s="31" t="s">
        <v>14819</v>
      </c>
      <c r="AC772" s="73" t="str">
        <f t="shared" si="50"/>
        <v>Low</v>
      </c>
      <c r="AD772" s="76"/>
      <c r="AE772" s="75">
        <f>Unique_Data[[#This Row],[Severity (S)]]</f>
        <v>6</v>
      </c>
      <c r="AF772" s="75" cm="1">
        <f t="array" ref="AF77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72" s="75" cm="1">
        <f t="array" ref="AG77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72" s="75">
        <f t="shared" si="51"/>
        <v>90</v>
      </c>
      <c r="AI772" s="77" t="str" cm="1">
        <f t="array" aca="1" ref="AI772" ca="1">_xlfn.IFS(ISBLANK(Unique_Data[[#This Row],[Updated Action]]),"Open",NOT(ISBLANK(Unique_Data[[#This Row],[Updated Action]])),"Finished",AND(NOT(ISBLANK(Unique_Data[[#This Row],[Updated Action]])),Unique_Data[[#This Row],[Due date]]&gt;=TODAY()),"In Progress",Unique_Data[[#This Row],[Due date]]&lt;TODAY(),"Overdue")</f>
        <v>Finished</v>
      </c>
      <c r="AJ772" s="33"/>
    </row>
    <row r="773" spans="1:36">
      <c r="A773" s="11">
        <v>1300000503</v>
      </c>
      <c r="B773" s="11" t="s">
        <v>71</v>
      </c>
      <c r="C773" s="11" t="s">
        <v>16</v>
      </c>
      <c r="D773" s="12">
        <v>46285</v>
      </c>
      <c r="E773" s="11" t="s">
        <v>13</v>
      </c>
      <c r="F773"/>
      <c r="G773"/>
      <c r="H773" s="35" t="s">
        <v>597</v>
      </c>
      <c r="I773" s="71">
        <v>46285.732800925929</v>
      </c>
      <c r="J773" s="71">
        <v>46285.738819444443</v>
      </c>
      <c r="K773" s="11">
        <v>0.14000000000000001</v>
      </c>
      <c r="L773" s="72">
        <v>46266</v>
      </c>
      <c r="M773" s="73">
        <f>_xlfn.ISOWEEKNUM(Unique_Data[[#This Row],[Created On]])</f>
        <v>38</v>
      </c>
      <c r="N773" s="73">
        <f>60*Unique_Data[[#This Row],[Downtime (hr.)]]</f>
        <v>8.4</v>
      </c>
      <c r="O773" s="73" t="str" cm="1">
        <f t="array" ref="O773">_xlfn.LET(
    _xlpm.text, LOWER(H773),
    _xlpm.keywords, Table2[Keyword],
    _xlpm.score,
        _xlfn.BYROW(_xlpm.keywords,
            _xlfn.LAMBDA(_xlpm.k,
                SUM(--ISNUMBER(SEARCH(_xlfn.TEXTSPLIT(LOWER(_xlpm.k)," "), _xlpm.text)))
            )
        ),
    _xlpm.bestMatch, _xlfn.XMATCH(MAX(_xlpm.score), _xlpm.score),
    IF(MAX(_xlpm.score)=0, "Other", INDEX(_xlpm.keywords, _xlpm.bestMatch))
)</f>
        <v>No Diesel</v>
      </c>
      <c r="P773" s="73" t="str">
        <f>IFERROR(INDEX(Table11[Failure Mode],MATCH(O773,Table11[Keyword],0)),"General Failure Mode")</f>
        <v>Diesel Engine Unavailable</v>
      </c>
      <c r="Q773" s="74" t="str">
        <f>IFERROR(INDEX(Table12[Failure Effect],MATCH(P773,Table12[Failure Mode],0)),"Operational performance degradation and need for maintenance review.")</f>
        <v>Machine unavailable for service, immediate downtime, and possible operational backlog.</v>
      </c>
      <c r="R773" s="73">
        <f>IFERROR(INDEX(Table13[Base Severity],MATCH(C773,Table13[Equipment Class],0)),6)</f>
        <v>8</v>
      </c>
      <c r="S773" s="73">
        <f>IFERROR(INDEX(Table2[Severity],MATCH(O773,Table2[Keyword],0)),0)</f>
        <v>6</v>
      </c>
      <c r="T773" s="73">
        <f>IFERROR(LOOKUP(N773,Table6[Minutes],Table6[Severity]),0)</f>
        <v>3</v>
      </c>
      <c r="U773" s="73">
        <f>MAX(ROUNDUP(AVERAGE(R773,T773),0),Unique_Data[[#This Row],[Keyword Severity]])</f>
        <v>6</v>
      </c>
      <c r="V773" s="73">
        <f>IFERROR(INDEX(Table5[Detectability],MATCH(O773,Table5[Keyword],0)),IFERROR(INDEX(Table13[Default Detectability],MATCH(C773,Table13[Equipment Class],0)),6))</f>
        <v>4</v>
      </c>
      <c r="W773" s="73">
        <f t="shared" si="48"/>
        <v>3</v>
      </c>
      <c r="X773" s="75">
        <f t="shared" si="49"/>
        <v>72</v>
      </c>
      <c r="Y773" s="74" t="str">
        <f>IFERROR(INDEX(Table10[Recommended Action],MATCH(O773,Table10[Keyword],0)),"Review failure &amp; perform RCA")</f>
        <v>Check battery/ECU/priming; verify fuel line and filters; test starter circuit.</v>
      </c>
      <c r="AC773" s="73" t="str">
        <f t="shared" si="50"/>
        <v>Low</v>
      </c>
      <c r="AD773" s="76"/>
      <c r="AE773" s="75">
        <f>Unique_Data[[#This Row],[Severity (S)]]</f>
        <v>6</v>
      </c>
      <c r="AF773" s="75" cm="1">
        <f t="array" ref="AF77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773" s="75" cm="1">
        <f t="array" ref="AG77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773" s="75">
        <f t="shared" si="51"/>
        <v>72</v>
      </c>
      <c r="AI773" s="77" t="str" cm="1">
        <f t="array" aca="1" ref="AI773" ca="1">_xlfn.IFS(ISBLANK(Unique_Data[[#This Row],[Updated Action]]),"Open",NOT(ISBLANK(Unique_Data[[#This Row],[Updated Action]])),"Finished",AND(NOT(ISBLANK(Unique_Data[[#This Row],[Updated Action]])),Unique_Data[[#This Row],[Due date]]&gt;=TODAY()),"In Progress",Unique_Data[[#This Row],[Due date]]&lt;TODAY(),"Overdue")</f>
        <v>Open</v>
      </c>
      <c r="AJ773" s="33"/>
    </row>
    <row r="774" spans="1:36">
      <c r="A774" s="11">
        <v>1300000504</v>
      </c>
      <c r="B774" s="11" t="s">
        <v>106</v>
      </c>
      <c r="C774" s="11" t="s">
        <v>16</v>
      </c>
      <c r="D774" s="12">
        <v>46286</v>
      </c>
      <c r="E774" s="11" t="s">
        <v>13</v>
      </c>
      <c r="F774"/>
      <c r="G774"/>
      <c r="H774" s="35" t="s">
        <v>598</v>
      </c>
      <c r="I774" s="71">
        <v>46286.42083333333</v>
      </c>
      <c r="J774" s="71">
        <v>46286.428472222222</v>
      </c>
      <c r="K774" s="11">
        <v>0.18</v>
      </c>
      <c r="L774" s="72">
        <v>46266</v>
      </c>
      <c r="M774" s="73">
        <f>_xlfn.ISOWEEKNUM(Unique_Data[[#This Row],[Created On]])</f>
        <v>39</v>
      </c>
      <c r="N774" s="73">
        <f>60*Unique_Data[[#This Row],[Downtime (hr.)]]</f>
        <v>10.799999999999999</v>
      </c>
      <c r="O774" s="73" t="str" cm="1">
        <f t="array" ref="O774">_xlfn.LET(
    _xlpm.text, LOWER(H774),
    _xlpm.keywords, Table2[Keyword],
    _xlpm.score,
        _xlfn.BYROW(_xlpm.keywords,
            _xlfn.LAMBDA(_xlpm.k,
                SUM(--ISNUMBER(SEARCH(_xlfn.TEXTSPLIT(LOWER(_xlpm.k)," "), _xlpm.text)))
            )
        ),
    _xlpm.bestMatch, _xlfn.XMATCH(MAX(_xlpm.score), _xlpm.score),
    IF(MAX(_xlpm.score)=0, "Other", INDEX(_xlpm.keywords, _xlpm.bestMatch))
)</f>
        <v>Other</v>
      </c>
      <c r="P774" s="73" t="str">
        <f>IFERROR(INDEX(Table11[Failure Mode],MATCH(O774,Table11[Keyword],0)),"General Failure Mode")</f>
        <v>General Failure Mode</v>
      </c>
      <c r="Q774" s="74" t="str">
        <f>IFERROR(INDEX(Table12[Failure Effect],MATCH(P774,Table12[Failure Mode],0)),"Operational performance degradation and need for maintenance review.")</f>
        <v>Operational performance degradation and need for maintenance review.</v>
      </c>
      <c r="R774" s="73">
        <f>IFERROR(INDEX(Table13[Base Severity],MATCH(C774,Table13[Equipment Class],0)),6)</f>
        <v>8</v>
      </c>
      <c r="S774" s="73">
        <f>IFERROR(INDEX(Table2[Severity],MATCH(O774,Table2[Keyword],0)),0)</f>
        <v>0</v>
      </c>
      <c r="T774" s="73">
        <f>IFERROR(LOOKUP(N774,Table6[Minutes],Table6[Severity]),0)</f>
        <v>4</v>
      </c>
      <c r="U774" s="73">
        <f>MAX(ROUNDUP(AVERAGE(R774,T774),0),Unique_Data[[#This Row],[Keyword Severity]])</f>
        <v>6</v>
      </c>
      <c r="V774" s="73">
        <f>IFERROR(INDEX(Table5[Detectability],MATCH(O774,Table5[Keyword],0)),IFERROR(INDEX(Table13[Default Detectability],MATCH(C774,Table13[Equipment Class],0)),6))</f>
        <v>5</v>
      </c>
      <c r="W774" s="73">
        <f t="shared" si="48"/>
        <v>4</v>
      </c>
      <c r="X774" s="75">
        <f t="shared" si="49"/>
        <v>120</v>
      </c>
      <c r="Y774" s="74" t="str">
        <f>IFERROR(INDEX(Table10[Recommended Action],MATCH(O774,Table10[Keyword],0)),"Review failure &amp; perform RCA")</f>
        <v>Review failure &amp; perform RCA</v>
      </c>
      <c r="AC774" s="73" t="str">
        <f t="shared" si="50"/>
        <v>Medium</v>
      </c>
      <c r="AD774" s="76"/>
      <c r="AE774" s="75">
        <f>Unique_Data[[#This Row],[Severity (S)]]</f>
        <v>6</v>
      </c>
      <c r="AF774" s="75" cm="1">
        <f t="array" ref="AF77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74" s="75" cm="1">
        <f t="array" ref="AG77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774" s="75">
        <f t="shared" si="51"/>
        <v>120</v>
      </c>
      <c r="AI774" s="77" t="str" cm="1">
        <f t="array" aca="1" ref="AI774" ca="1">_xlfn.IFS(ISBLANK(Unique_Data[[#This Row],[Updated Action]]),"Open",NOT(ISBLANK(Unique_Data[[#This Row],[Updated Action]])),"Finished",AND(NOT(ISBLANK(Unique_Data[[#This Row],[Updated Action]])),Unique_Data[[#This Row],[Due date]]&gt;=TODAY()),"In Progress",Unique_Data[[#This Row],[Due date]]&lt;TODAY(),"Overdue")</f>
        <v>Open</v>
      </c>
      <c r="AJ774" s="33"/>
    </row>
    <row r="775" spans="1:36">
      <c r="A775" s="11">
        <v>1200000413</v>
      </c>
      <c r="B775" s="11" t="s">
        <v>132</v>
      </c>
      <c r="C775" s="11" t="s">
        <v>16</v>
      </c>
      <c r="D775" s="12">
        <v>46286</v>
      </c>
      <c r="E775" s="11" t="s">
        <v>69</v>
      </c>
      <c r="F775"/>
      <c r="G775"/>
      <c r="H775" s="35" t="s">
        <v>494</v>
      </c>
      <c r="I775" s="71">
        <v>46286.520833333336</v>
      </c>
      <c r="J775" s="71">
        <v>46286.529861111114</v>
      </c>
      <c r="K775" s="11">
        <v>0.22</v>
      </c>
      <c r="L775" s="72">
        <v>46266</v>
      </c>
      <c r="M775" s="73">
        <f>_xlfn.ISOWEEKNUM(Unique_Data[[#This Row],[Created On]])</f>
        <v>39</v>
      </c>
      <c r="N775" s="73">
        <f>60*Unique_Data[[#This Row],[Downtime (hr.)]]</f>
        <v>13.2</v>
      </c>
      <c r="O775" s="73" t="str" cm="1">
        <f t="array" ref="O775">_xlfn.LET(
    _xlpm.text, LOWER(H775),
    _xlpm.keywords, Table2[Keyword],
    _xlpm.score,
        _xlfn.BYROW(_xlpm.keywords,
            _xlfn.LAMBDA(_xlpm.k,
                SUM(--ISNUMBER(SEARCH(_xlfn.TEXTSPLIT(LOWER(_xlpm.k)," "), _xlpm.text)))
            )
        ),
    _xlpm.bestMatch, _xlfn.XMATCH(MAX(_xlpm.score), _xlpm.score),
    IF(MAX(_xlpm.score)=0, "Other", INDEX(_xlpm.keywords, _xlpm.bestMatch))
)</f>
        <v>Steering</v>
      </c>
      <c r="P775" s="73" t="str">
        <f>IFERROR(INDEX(Table11[Failure Mode],MATCH(O775,Table11[Keyword],0)),"General Failure Mode")</f>
        <v>Steering System Fault</v>
      </c>
      <c r="Q775" s="74" t="str">
        <f>IFERROR(INDEX(Table12[Failure Effect],MATCH(P775,Table12[Failure Mode],0)),"Operational performance degradation and need for maintenance review.")</f>
        <v>Poor maneuverability, travel misalignment, safety risk, and operational delay.</v>
      </c>
      <c r="R775" s="73">
        <f>IFERROR(INDEX(Table13[Base Severity],MATCH(C775,Table13[Equipment Class],0)),6)</f>
        <v>8</v>
      </c>
      <c r="S775" s="73">
        <f>IFERROR(INDEX(Table2[Severity],MATCH(O775,Table2[Keyword],0)),0)</f>
        <v>6</v>
      </c>
      <c r="T775" s="73">
        <f>IFERROR(LOOKUP(N775,Table6[Minutes],Table6[Severity]),0)</f>
        <v>4</v>
      </c>
      <c r="U775" s="73">
        <f>MAX(ROUNDUP(AVERAGE(R775,T775),0),Unique_Data[[#This Row],[Keyword Severity]])</f>
        <v>6</v>
      </c>
      <c r="V775" s="73">
        <f>IFERROR(INDEX(Table5[Detectability],MATCH(O775,Table5[Keyword],0)),IFERROR(INDEX(Table13[Default Detectability],MATCH(C775,Table13[Equipment Class],0)),6))</f>
        <v>2</v>
      </c>
      <c r="W775" s="73">
        <f t="shared" si="48"/>
        <v>1</v>
      </c>
      <c r="X775" s="75">
        <f t="shared" si="49"/>
        <v>12</v>
      </c>
      <c r="Y775" s="74" t="str">
        <f>IFERROR(INDEX(Table10[Recommended Action],MATCH(O775,Table10[Keyword],0)),"Review failure &amp; perform RCA")</f>
        <v>Calibrate auto-steering; inspect linkages/sensors; realign wheels.</v>
      </c>
      <c r="AC775" s="73" t="str">
        <f t="shared" si="50"/>
        <v>Low</v>
      </c>
      <c r="AD775" s="76"/>
      <c r="AE775" s="75">
        <f>Unique_Data[[#This Row],[Severity (S)]]</f>
        <v>6</v>
      </c>
      <c r="AF775" s="75" cm="1">
        <f t="array" ref="AF77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75" s="75" cm="1">
        <f t="array" ref="AG77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75" s="75">
        <f t="shared" si="51"/>
        <v>12</v>
      </c>
      <c r="AI775" s="77" t="str" cm="1">
        <f t="array" aca="1" ref="AI775" ca="1">_xlfn.IFS(ISBLANK(Unique_Data[[#This Row],[Updated Action]]),"Open",NOT(ISBLANK(Unique_Data[[#This Row],[Updated Action]])),"Finished",AND(NOT(ISBLANK(Unique_Data[[#This Row],[Updated Action]])),Unique_Data[[#This Row],[Due date]]&gt;=TODAY()),"In Progress",Unique_Data[[#This Row],[Due date]]&lt;TODAY(),"Overdue")</f>
        <v>Open</v>
      </c>
      <c r="AJ775" s="33"/>
    </row>
    <row r="776" spans="1:36">
      <c r="A776" s="11">
        <v>1300000505</v>
      </c>
      <c r="B776" s="11" t="s">
        <v>114</v>
      </c>
      <c r="C776" s="11" t="s">
        <v>16</v>
      </c>
      <c r="D776" s="12">
        <v>46287</v>
      </c>
      <c r="E776" s="11" t="s">
        <v>13</v>
      </c>
      <c r="F776"/>
      <c r="G776"/>
      <c r="H776" s="35" t="s">
        <v>599</v>
      </c>
      <c r="I776" s="71">
        <v>46286.972800925927</v>
      </c>
      <c r="J776" s="71">
        <v>46286.975995370369</v>
      </c>
      <c r="K776" s="11">
        <v>0.08</v>
      </c>
      <c r="L776" s="72">
        <v>46266</v>
      </c>
      <c r="M776" s="73">
        <f>_xlfn.ISOWEEKNUM(Unique_Data[[#This Row],[Created On]])</f>
        <v>39</v>
      </c>
      <c r="N776" s="73">
        <f>60*Unique_Data[[#This Row],[Downtime (hr.)]]</f>
        <v>4.8</v>
      </c>
      <c r="O776" s="73" t="str" cm="1">
        <f t="array" ref="O776">_xlfn.LET(
    _xlpm.text, LOWER(H776),
    _xlpm.keywords, Table2[Keyword],
    _xlpm.score,
        _xlfn.BYROW(_xlpm.keywords,
            _xlfn.LAMBDA(_xlpm.k,
                SUM(--ISNUMBER(SEARCH(_xlfn.TEXTSPLIT(LOWER(_xlpm.k)," "), _xlpm.text)))
            )
        ),
    _xlpm.bestMatch, _xlfn.XMATCH(MAX(_xlpm.score), _xlpm.score),
    IF(MAX(_xlpm.score)=0, "Other", INDEX(_xlpm.keywords, _xlpm.bestMatch))
)</f>
        <v>No Control</v>
      </c>
      <c r="P776" s="73" t="str">
        <f>IFERROR(INDEX(Table11[Failure Mode],MATCH(O776,Table11[Keyword],0)),"General Failure Mode")</f>
        <v>Control System Unavailable</v>
      </c>
      <c r="Q776" s="74" t="str">
        <f>IFERROR(INDEX(Table12[Failure Effect],MATCH(P776,Table12[Failure Mode],0)),"Operational performance degradation and need for maintenance review.")</f>
        <v>Loss of command response, unsafe operating condition, and immediate operational downtime.</v>
      </c>
      <c r="R776" s="73">
        <f>IFERROR(INDEX(Table13[Base Severity],MATCH(C776,Table13[Equipment Class],0)),6)</f>
        <v>8</v>
      </c>
      <c r="S776" s="73">
        <f>IFERROR(INDEX(Table2[Severity],MATCH(O776,Table2[Keyword],0)),0)</f>
        <v>6</v>
      </c>
      <c r="T776" s="73">
        <f>IFERROR(LOOKUP(N776,Table6[Minutes],Table6[Severity]),0)</f>
        <v>3</v>
      </c>
      <c r="U776" s="73">
        <f>MAX(ROUNDUP(AVERAGE(R776,T776),0),Unique_Data[[#This Row],[Keyword Severity]])</f>
        <v>6</v>
      </c>
      <c r="V776" s="73">
        <f>IFERROR(INDEX(Table5[Detectability],MATCH(O776,Table5[Keyword],0)),IFERROR(INDEX(Table13[Default Detectability],MATCH(C776,Table13[Equipment Class],0)),6))</f>
        <v>2</v>
      </c>
      <c r="W776" s="73">
        <f t="shared" si="48"/>
        <v>8</v>
      </c>
      <c r="X776" s="75">
        <f t="shared" si="49"/>
        <v>96</v>
      </c>
      <c r="Y776" s="74" t="str">
        <f>IFERROR(INDEX(Table10[Recommended Action],MATCH(O776,Table10[Keyword],0)),"Review failure &amp; perform RCA")</f>
        <v>Check control PLC, HMI comms, E-stop circuits; reload software if needed.</v>
      </c>
      <c r="AC776" s="73" t="str">
        <f t="shared" si="50"/>
        <v>Low</v>
      </c>
      <c r="AD776" s="76"/>
      <c r="AE776" s="75">
        <f>Unique_Data[[#This Row],[Severity (S)]]</f>
        <v>6</v>
      </c>
      <c r="AF776" s="75" cm="1">
        <f t="array" ref="AF77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76" s="75" cm="1">
        <f t="array" ref="AG77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776" s="75">
        <f t="shared" si="51"/>
        <v>96</v>
      </c>
      <c r="AI776" s="77" t="str" cm="1">
        <f t="array" aca="1" ref="AI776" ca="1">_xlfn.IFS(ISBLANK(Unique_Data[[#This Row],[Updated Action]]),"Open",NOT(ISBLANK(Unique_Data[[#This Row],[Updated Action]])),"Finished",AND(NOT(ISBLANK(Unique_Data[[#This Row],[Updated Action]])),Unique_Data[[#This Row],[Due date]]&gt;=TODAY()),"In Progress",Unique_Data[[#This Row],[Due date]]&lt;TODAY(),"Overdue")</f>
        <v>Open</v>
      </c>
      <c r="AJ776" s="33"/>
    </row>
    <row r="777" spans="1:36">
      <c r="A777" s="11">
        <v>1300000507</v>
      </c>
      <c r="B777" s="11" t="s">
        <v>79</v>
      </c>
      <c r="C777" s="11" t="s">
        <v>16</v>
      </c>
      <c r="D777" s="12">
        <v>46288</v>
      </c>
      <c r="E777" s="11" t="s">
        <v>13</v>
      </c>
      <c r="F777"/>
      <c r="G777"/>
      <c r="H777" s="35" t="s">
        <v>600</v>
      </c>
      <c r="I777" s="71">
        <v>46288.009027777778</v>
      </c>
      <c r="J777" s="71">
        <v>46288.015648148146</v>
      </c>
      <c r="K777" s="11">
        <v>0.16</v>
      </c>
      <c r="L777" s="72">
        <v>46266</v>
      </c>
      <c r="M777" s="73">
        <f>_xlfn.ISOWEEKNUM(Unique_Data[[#This Row],[Created On]])</f>
        <v>39</v>
      </c>
      <c r="N777" s="73">
        <f>60*Unique_Data[[#This Row],[Downtime (hr.)]]</f>
        <v>9.6</v>
      </c>
      <c r="O777" s="73" t="str" cm="1">
        <f t="array" ref="O777">_xlfn.LET(
    _xlpm.text, LOWER(H777),
    _xlpm.keywords, Table2[Keyword],
    _xlpm.score,
        _xlfn.BYROW(_xlpm.keywords,
            _xlfn.LAMBDA(_xlpm.k,
                SUM(--ISNUMBER(SEARCH(_xlfn.TEXTSPLIT(LOWER(_xlpm.k)," "), _xlpm.text)))
            )
        ),
    _xlpm.bestMatch, _xlfn.XMATCH(MAX(_xlpm.score), _xlpm.score),
    IF(MAX(_xlpm.score)=0, "Other", INDEX(_xlpm.keywords, _xlpm.bestMatch))
)</f>
        <v>No Trolley</v>
      </c>
      <c r="P777" s="73" t="str">
        <f>IFERROR(INDEX(Table11[Failure Mode],MATCH(O777,Table11[Keyword],0)),"General Failure Mode")</f>
        <v>Trolley Motion Failure</v>
      </c>
      <c r="Q777" s="74" t="str">
        <f>IFERROR(INDEX(Table12[Failure Effect],MATCH(P777,Table12[Failure Mode],0)),"Operational performance degradation and need for maintenance review.")</f>
        <v>Inability to position spreader correctly, cycle interruption, and handling delay.</v>
      </c>
      <c r="R777" s="73">
        <f>IFERROR(INDEX(Table13[Base Severity],MATCH(C777,Table13[Equipment Class],0)),6)</f>
        <v>8</v>
      </c>
      <c r="S777" s="73">
        <f>IFERROR(INDEX(Table2[Severity],MATCH(O777,Table2[Keyword],0)),0)</f>
        <v>6</v>
      </c>
      <c r="T777" s="73">
        <f>IFERROR(LOOKUP(N777,Table6[Minutes],Table6[Severity]),0)</f>
        <v>3</v>
      </c>
      <c r="U777" s="73">
        <f>MAX(ROUNDUP(AVERAGE(R777,T777),0),Unique_Data[[#This Row],[Keyword Severity]])</f>
        <v>6</v>
      </c>
      <c r="V777" s="73">
        <f>IFERROR(INDEX(Table5[Detectability],MATCH(O777,Table5[Keyword],0)),IFERROR(INDEX(Table13[Default Detectability],MATCH(C777,Table13[Equipment Class],0)),6))</f>
        <v>3</v>
      </c>
      <c r="W777" s="73">
        <f t="shared" si="48"/>
        <v>5</v>
      </c>
      <c r="X777" s="75">
        <f t="shared" si="49"/>
        <v>90</v>
      </c>
      <c r="Y777" s="74" t="str">
        <f>IFERROR(INDEX(Table10[Recommended Action],MATCH(O777,Table10[Keyword],0)),"Review failure &amp; perform RCA")</f>
        <v>Inspect trolley drives, cable reels and limit switches; test trolley inverter.</v>
      </c>
      <c r="AC777" s="73" t="str">
        <f t="shared" si="50"/>
        <v>Low</v>
      </c>
      <c r="AD777" s="76"/>
      <c r="AE777" s="75">
        <f>Unique_Data[[#This Row],[Severity (S)]]</f>
        <v>6</v>
      </c>
      <c r="AF777" s="75" cm="1">
        <f t="array" ref="AF77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77" s="75" cm="1">
        <f t="array" ref="AG77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77" s="75">
        <f t="shared" si="51"/>
        <v>90</v>
      </c>
      <c r="AI777" s="77" t="str" cm="1">
        <f t="array" aca="1" ref="AI777" ca="1">_xlfn.IFS(ISBLANK(Unique_Data[[#This Row],[Updated Action]]),"Open",NOT(ISBLANK(Unique_Data[[#This Row],[Updated Action]])),"Finished",AND(NOT(ISBLANK(Unique_Data[[#This Row],[Updated Action]])),Unique_Data[[#This Row],[Due date]]&gt;=TODAY()),"In Progress",Unique_Data[[#This Row],[Due date]]&lt;TODAY(),"Overdue")</f>
        <v>Open</v>
      </c>
      <c r="AJ777" s="33"/>
    </row>
    <row r="778" spans="1:36">
      <c r="A778" s="11">
        <v>1300000508</v>
      </c>
      <c r="B778" s="11" t="s">
        <v>58</v>
      </c>
      <c r="C778" s="11" t="s">
        <v>16</v>
      </c>
      <c r="D778" s="12">
        <v>46288</v>
      </c>
      <c r="E778" s="11" t="s">
        <v>13</v>
      </c>
      <c r="F778"/>
      <c r="G778"/>
      <c r="H778" s="35" t="s">
        <v>601</v>
      </c>
      <c r="I778" s="71">
        <v>46288.007453703707</v>
      </c>
      <c r="J778" s="71">
        <v>46288.027291666665</v>
      </c>
      <c r="K778" s="11">
        <v>0.48</v>
      </c>
      <c r="L778" s="72">
        <v>46266</v>
      </c>
      <c r="M778" s="73">
        <f>_xlfn.ISOWEEKNUM(Unique_Data[[#This Row],[Created On]])</f>
        <v>39</v>
      </c>
      <c r="N778" s="73">
        <f>60*Unique_Data[[#This Row],[Downtime (hr.)]]</f>
        <v>28.799999999999997</v>
      </c>
      <c r="O778" s="73" t="str" cm="1">
        <f t="array" ref="O778">_xlfn.LET(
    _xlpm.text, LOWER(H778),
    _xlpm.keywords, Table2[Keyword],
    _xlpm.score,
        _xlfn.BYROW(_xlpm.keywords,
            _xlfn.LAMBDA(_xlpm.k,
                SUM(--ISNUMBER(SEARCH(_xlfn.TEXTSPLIT(LOWER(_xlpm.k)," "), _xlpm.text)))
            )
        ),
    _xlpm.bestMatch, _xlfn.XMATCH(MAX(_xlpm.score), _xlpm.score),
    IF(MAX(_xlpm.score)=0, "Other", INDEX(_xlpm.keywords, _xlpm.bestMatch))
)</f>
        <v>Busbar</v>
      </c>
      <c r="P778" s="73" t="str">
        <f>IFERROR(INDEX(Table11[Failure Mode],MATCH(O778,Table11[Keyword],0)),"General Failure Mode")</f>
        <v>Busbar / Electrification Fault</v>
      </c>
      <c r="Q778" s="74" t="str">
        <f>IFERROR(INDEX(Table12[Failure Effect],MATCH(P778,Table12[Failure Mode],0)),"Operational performance degradation and need for maintenance review.")</f>
        <v>Loss of electrical supply during travel, movement interruption, and repeated operational stoppages.</v>
      </c>
      <c r="R778" s="73">
        <f>IFERROR(INDEX(Table13[Base Severity],MATCH(C778,Table13[Equipment Class],0)),6)</f>
        <v>8</v>
      </c>
      <c r="S778" s="73">
        <f>IFERROR(INDEX(Table2[Severity],MATCH(O778,Table2[Keyword],0)),0)</f>
        <v>6</v>
      </c>
      <c r="T778" s="73">
        <f>IFERROR(LOOKUP(N778,Table6[Minutes],Table6[Severity]),0)</f>
        <v>4</v>
      </c>
      <c r="U778" s="73">
        <f>MAX(ROUNDUP(AVERAGE(R778,T778),0),Unique_Data[[#This Row],[Keyword Severity]])</f>
        <v>6</v>
      </c>
      <c r="V778" s="73">
        <f>IFERROR(INDEX(Table5[Detectability],MATCH(O778,Table5[Keyword],0)),IFERROR(INDEX(Table13[Default Detectability],MATCH(C778,Table13[Equipment Class],0)),6))</f>
        <v>3</v>
      </c>
      <c r="W778" s="73">
        <f t="shared" si="48"/>
        <v>1</v>
      </c>
      <c r="X778" s="75">
        <f t="shared" si="49"/>
        <v>18</v>
      </c>
      <c r="Y778" s="74" t="str">
        <f>IFERROR(INDEX(Table10[Recommended Action],MATCH(O778,Table10[Keyword],0)),"Review failure &amp; perform RCA")</f>
        <v>Clean/lubricate busbar; realign arms; verify contactor and circuit breaker.</v>
      </c>
      <c r="AC778" s="73" t="str">
        <f t="shared" si="50"/>
        <v>Low</v>
      </c>
      <c r="AD778" s="76"/>
      <c r="AE778" s="75">
        <f>Unique_Data[[#This Row],[Severity (S)]]</f>
        <v>6</v>
      </c>
      <c r="AF778" s="75" cm="1">
        <f t="array" ref="AF77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78" s="75" cm="1">
        <f t="array" ref="AG77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78" s="75">
        <f t="shared" si="51"/>
        <v>18</v>
      </c>
      <c r="AI778" s="77" t="str" cm="1">
        <f t="array" aca="1" ref="AI778" ca="1">_xlfn.IFS(ISBLANK(Unique_Data[[#This Row],[Updated Action]]),"Open",NOT(ISBLANK(Unique_Data[[#This Row],[Updated Action]])),"Finished",AND(NOT(ISBLANK(Unique_Data[[#This Row],[Updated Action]])),Unique_Data[[#This Row],[Due date]]&gt;=TODAY()),"In Progress",Unique_Data[[#This Row],[Due date]]&lt;TODAY(),"Overdue")</f>
        <v>Open</v>
      </c>
      <c r="AJ778" s="33"/>
    </row>
    <row r="779" spans="1:36">
      <c r="A779" s="11">
        <v>1200000414</v>
      </c>
      <c r="B779" s="11" t="s">
        <v>51</v>
      </c>
      <c r="C779" s="11" t="s">
        <v>16</v>
      </c>
      <c r="D779" s="12">
        <v>46288</v>
      </c>
      <c r="E779" s="11" t="s">
        <v>69</v>
      </c>
      <c r="F779"/>
      <c r="G779"/>
      <c r="H779" s="35" t="s">
        <v>445</v>
      </c>
      <c r="I779" s="71">
        <v>46288.636805555558</v>
      </c>
      <c r="J779" s="71">
        <v>46288.640277777777</v>
      </c>
      <c r="K779" s="11">
        <v>0.08</v>
      </c>
      <c r="L779" s="72">
        <v>46266</v>
      </c>
      <c r="M779" s="73">
        <f>_xlfn.ISOWEEKNUM(Unique_Data[[#This Row],[Created On]])</f>
        <v>39</v>
      </c>
      <c r="N779" s="73">
        <f>60*Unique_Data[[#This Row],[Downtime (hr.)]]</f>
        <v>4.8</v>
      </c>
      <c r="O779" s="73" t="str" cm="1">
        <f t="array" ref="O779">_xlfn.LET(
    _xlpm.text, LOWER(H779),
    _xlpm.keywords, Table2[Keyword],
    _xlpm.score,
        _xlfn.BYROW(_xlpm.keywords,
            _xlfn.LAMBDA(_xlpm.k,
                SUM(--ISNUMBER(SEARCH(_xlfn.TEXTSPLIT(LOWER(_xlpm.k)," "), _xlpm.text)))
            )
        ),
    _xlpm.bestMatch, _xlfn.XMATCH(MAX(_xlpm.score), _xlpm.score),
    IF(MAX(_xlpm.score)=0, "Other", INDEX(_xlpm.keywords, _xlpm.bestMatch))
)</f>
        <v>Power Cut</v>
      </c>
      <c r="P779" s="73" t="str">
        <f>IFERROR(INDEX(Table11[Failure Mode],MATCH(O779,Table11[Keyword],0)),"General Failure Mode")</f>
        <v>Power Supply Interruption</v>
      </c>
      <c r="Q779" s="74" t="str">
        <f>IFERROR(INDEX(Table12[Failure Effect],MATCH(P779,Table12[Failure Mode],0)),"Operational performance degradation and need for maintenance review.")</f>
        <v>Complete equipment stoppage, loss of production, and potential reset/restart delays.</v>
      </c>
      <c r="R779" s="73">
        <f>IFERROR(INDEX(Table13[Base Severity],MATCH(C779,Table13[Equipment Class],0)),6)</f>
        <v>8</v>
      </c>
      <c r="S779" s="73">
        <f>IFERROR(INDEX(Table2[Severity],MATCH(O779,Table2[Keyword],0)),0)</f>
        <v>9</v>
      </c>
      <c r="T779" s="73">
        <f>IFERROR(LOOKUP(N779,Table6[Minutes],Table6[Severity]),0)</f>
        <v>3</v>
      </c>
      <c r="U779" s="73">
        <f>MAX(ROUNDUP(AVERAGE(R779,T779),0),Unique_Data[[#This Row],[Keyword Severity]])</f>
        <v>9</v>
      </c>
      <c r="V779" s="73">
        <f>IFERROR(INDEX(Table5[Detectability],MATCH(O779,Table5[Keyword],0)),IFERROR(INDEX(Table13[Default Detectability],MATCH(C779,Table13[Equipment Class],0)),6))</f>
        <v>7</v>
      </c>
      <c r="W779" s="73">
        <f t="shared" si="48"/>
        <v>1</v>
      </c>
      <c r="X779" s="75">
        <f t="shared" si="49"/>
        <v>63</v>
      </c>
      <c r="Y779" s="74" t="str">
        <f>IFERROR(INDEX(Table10[Recommended Action],MATCH(O779,Table10[Keyword],0)),"Review failure &amp; perform RCA")</f>
        <v>Check substation logs, verify supply and UPS; implement auto-recovery and alarm escalation.</v>
      </c>
      <c r="AC779" s="73" t="str">
        <f t="shared" si="50"/>
        <v>Low</v>
      </c>
      <c r="AD779" s="76"/>
      <c r="AE779" s="75">
        <f>Unique_Data[[#This Row],[Severity (S)]]</f>
        <v>9</v>
      </c>
      <c r="AF779" s="75" cm="1">
        <f t="array" ref="AF77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79" s="75" cm="1">
        <f t="array" ref="AG77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79" s="75">
        <f t="shared" si="51"/>
        <v>63</v>
      </c>
      <c r="AI779" s="77" t="str" cm="1">
        <f t="array" aca="1" ref="AI779" ca="1">_xlfn.IFS(ISBLANK(Unique_Data[[#This Row],[Updated Action]]),"Open",NOT(ISBLANK(Unique_Data[[#This Row],[Updated Action]])),"Finished",AND(NOT(ISBLANK(Unique_Data[[#This Row],[Updated Action]])),Unique_Data[[#This Row],[Due date]]&gt;=TODAY()),"In Progress",Unique_Data[[#This Row],[Due date]]&lt;TODAY(),"Overdue")</f>
        <v>Open</v>
      </c>
      <c r="AJ779" s="33"/>
    </row>
    <row r="780" spans="1:36">
      <c r="A780" s="11">
        <v>1200000415</v>
      </c>
      <c r="B780" s="11" t="s">
        <v>71</v>
      </c>
      <c r="C780" s="11" t="s">
        <v>16</v>
      </c>
      <c r="D780" s="12">
        <v>46288</v>
      </c>
      <c r="E780" s="11" t="s">
        <v>69</v>
      </c>
      <c r="F780"/>
      <c r="G780"/>
      <c r="H780" s="35" t="s">
        <v>602</v>
      </c>
      <c r="I780" s="71">
        <v>46288.643055555556</v>
      </c>
      <c r="J780" s="71">
        <v>46288.654166666667</v>
      </c>
      <c r="K780" s="11">
        <v>0.27</v>
      </c>
      <c r="L780" s="72">
        <v>46266</v>
      </c>
      <c r="M780" s="73">
        <f>_xlfn.ISOWEEKNUM(Unique_Data[[#This Row],[Created On]])</f>
        <v>39</v>
      </c>
      <c r="N780" s="73">
        <f>60*Unique_Data[[#This Row],[Downtime (hr.)]]</f>
        <v>16.200000000000003</v>
      </c>
      <c r="O780" s="73" t="str" cm="1">
        <f t="array" ref="O780">_xlfn.LET(
    _xlpm.text, LOWER(H780),
    _xlpm.keywords, Table2[Keyword],
    _xlpm.score,
        _xlfn.BYROW(_xlpm.keywords,
            _xlfn.LAMBDA(_xlpm.k,
                SUM(--ISNUMBER(SEARCH(_xlfn.TEXTSPLIT(LOWER(_xlpm.k)," "), _xlpm.text)))
            )
        ),
    _xlpm.bestMatch, _xlfn.XMATCH(MAX(_xlpm.score), _xlpm.score),
    IF(MAX(_xlpm.score)=0, "Other", INDEX(_xlpm.keywords, _xlpm.bestMatch))
)</f>
        <v>Power Cut</v>
      </c>
      <c r="P780" s="73" t="str">
        <f>IFERROR(INDEX(Table11[Failure Mode],MATCH(O780,Table11[Keyword],0)),"General Failure Mode")</f>
        <v>Power Supply Interruption</v>
      </c>
      <c r="Q780" s="74" t="str">
        <f>IFERROR(INDEX(Table12[Failure Effect],MATCH(P780,Table12[Failure Mode],0)),"Operational performance degradation and need for maintenance review.")</f>
        <v>Complete equipment stoppage, loss of production, and potential reset/restart delays.</v>
      </c>
      <c r="R780" s="73">
        <f>IFERROR(INDEX(Table13[Base Severity],MATCH(C780,Table13[Equipment Class],0)),6)</f>
        <v>8</v>
      </c>
      <c r="S780" s="73">
        <f>IFERROR(INDEX(Table2[Severity],MATCH(O780,Table2[Keyword],0)),0)</f>
        <v>9</v>
      </c>
      <c r="T780" s="73">
        <f>IFERROR(LOOKUP(N780,Table6[Minutes],Table6[Severity]),0)</f>
        <v>4</v>
      </c>
      <c r="U780" s="73">
        <f>MAX(ROUNDUP(AVERAGE(R780,T780),0),Unique_Data[[#This Row],[Keyword Severity]])</f>
        <v>9</v>
      </c>
      <c r="V780" s="73">
        <f>IFERROR(INDEX(Table5[Detectability],MATCH(O780,Table5[Keyword],0)),IFERROR(INDEX(Table13[Default Detectability],MATCH(C780,Table13[Equipment Class],0)),6))</f>
        <v>7</v>
      </c>
      <c r="W780" s="73">
        <f t="shared" si="48"/>
        <v>1</v>
      </c>
      <c r="X780" s="75">
        <f t="shared" si="49"/>
        <v>63</v>
      </c>
      <c r="Y780" s="74" t="str">
        <f>IFERROR(INDEX(Table10[Recommended Action],MATCH(O780,Table10[Keyword],0)),"Review failure &amp; perform RCA")</f>
        <v>Check substation logs, verify supply and UPS; implement auto-recovery and alarm escalation.</v>
      </c>
      <c r="AC780" s="73" t="str">
        <f t="shared" si="50"/>
        <v>Low</v>
      </c>
      <c r="AD780" s="76"/>
      <c r="AE780" s="75">
        <f>Unique_Data[[#This Row],[Severity (S)]]</f>
        <v>9</v>
      </c>
      <c r="AF780" s="75" cm="1">
        <f t="array" ref="AF78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80" s="75" cm="1">
        <f t="array" ref="AG78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80" s="75">
        <f t="shared" si="51"/>
        <v>63</v>
      </c>
      <c r="AI780" s="77" t="str" cm="1">
        <f t="array" aca="1" ref="AI780" ca="1">_xlfn.IFS(ISBLANK(Unique_Data[[#This Row],[Updated Action]]),"Open",NOT(ISBLANK(Unique_Data[[#This Row],[Updated Action]])),"Finished",AND(NOT(ISBLANK(Unique_Data[[#This Row],[Updated Action]])),Unique_Data[[#This Row],[Due date]]&gt;=TODAY()),"In Progress",Unique_Data[[#This Row],[Due date]]&lt;TODAY(),"Overdue")</f>
        <v>Open</v>
      </c>
      <c r="AJ780" s="33"/>
    </row>
    <row r="781" spans="1:36">
      <c r="A781" s="11">
        <v>1300000509</v>
      </c>
      <c r="B781" s="11" t="s">
        <v>56</v>
      </c>
      <c r="C781" s="11" t="s">
        <v>12</v>
      </c>
      <c r="D781" s="12">
        <v>46288</v>
      </c>
      <c r="E781" s="11" t="s">
        <v>13</v>
      </c>
      <c r="F781"/>
      <c r="G781"/>
      <c r="H781" s="35" t="s">
        <v>603</v>
      </c>
      <c r="I781" s="71">
        <v>46288.643750000003</v>
      </c>
      <c r="J781" s="71">
        <v>46288.664583333331</v>
      </c>
      <c r="K781" s="11">
        <v>0.5</v>
      </c>
      <c r="L781" s="72">
        <v>46266</v>
      </c>
      <c r="M781" s="73">
        <f>_xlfn.ISOWEEKNUM(Unique_Data[[#This Row],[Created On]])</f>
        <v>39</v>
      </c>
      <c r="N781" s="73">
        <f>60*Unique_Data[[#This Row],[Downtime (hr.)]]</f>
        <v>30</v>
      </c>
      <c r="O781" s="73" t="str" cm="1">
        <f t="array" ref="O781">_xlfn.LET(
    _xlpm.text, LOWER(H781),
    _xlpm.keywords, Table2[Keyword],
    _xlpm.score,
        _xlfn.BYROW(_xlpm.keywords,
            _xlfn.LAMBDA(_xlpm.k,
                SUM(--ISNUMBER(SEARCH(_xlfn.TEXTSPLIT(LOWER(_xlpm.k)," "), _xlpm.text)))
            )
        ),
    _xlpm.bestMatch, _xlfn.XMATCH(MAX(_xlpm.score), _xlpm.score),
    IF(MAX(_xlpm.score)=0, "Other", INDEX(_xlpm.keywords, _xlpm.bestMatch))
)</f>
        <v>No Hoist</v>
      </c>
      <c r="P781" s="73" t="str">
        <f>IFERROR(INDEX(Table11[Failure Mode],MATCH(O781,Table11[Keyword],0)),"General Failure Mode")</f>
        <v>Hoist Motion Failure</v>
      </c>
      <c r="Q781" s="74" t="str">
        <f>IFERROR(INDEX(Table12[Failure Effect],MATCH(P781,Table12[Failure Mode],0)),"Operational performance degradation and need for maintenance review.")</f>
        <v>Unable to lift/lower load, container handling interruption, and berth or yard productivity loss.</v>
      </c>
      <c r="R781" s="73">
        <f>IFERROR(INDEX(Table13[Base Severity],MATCH(C781,Table13[Equipment Class],0)),6)</f>
        <v>9</v>
      </c>
      <c r="S781" s="73">
        <f>IFERROR(INDEX(Table2[Severity],MATCH(O781,Table2[Keyword],0)),0)</f>
        <v>6</v>
      </c>
      <c r="T781" s="73">
        <f>IFERROR(LOOKUP(N781,Table6[Minutes],Table6[Severity]),0)</f>
        <v>5</v>
      </c>
      <c r="U781" s="73">
        <f>MAX(ROUNDUP(AVERAGE(R781,T781),0),Unique_Data[[#This Row],[Keyword Severity]])</f>
        <v>7</v>
      </c>
      <c r="V781" s="73">
        <f>IFERROR(INDEX(Table5[Detectability],MATCH(O781,Table5[Keyword],0)),IFERROR(INDEX(Table13[Default Detectability],MATCH(C781,Table13[Equipment Class],0)),6))</f>
        <v>3</v>
      </c>
      <c r="W781" s="73">
        <f t="shared" si="48"/>
        <v>7</v>
      </c>
      <c r="X781" s="75">
        <f t="shared" si="49"/>
        <v>147</v>
      </c>
      <c r="Y781" s="74" t="str">
        <f>IFERROR(INDEX(Table10[Recommended Action],MATCH(O781,Table10[Keyword],0)),"Review failure &amp; perform RCA")</f>
        <v>Check hoist brakes, over-travel limit switches, inverter alarms, motor and encoder.</v>
      </c>
      <c r="AC781" s="73" t="str">
        <f t="shared" si="50"/>
        <v>Medium</v>
      </c>
      <c r="AD781" s="76"/>
      <c r="AE781" s="75">
        <f>Unique_Data[[#This Row],[Severity (S)]]</f>
        <v>7</v>
      </c>
      <c r="AF781" s="75" cm="1">
        <f t="array" ref="AF78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81" s="75" cm="1">
        <f t="array" ref="AG78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781" s="75">
        <f t="shared" si="51"/>
        <v>147</v>
      </c>
      <c r="AI781" s="77" t="str" cm="1">
        <f t="array" aca="1" ref="AI781" ca="1">_xlfn.IFS(ISBLANK(Unique_Data[[#This Row],[Updated Action]]),"Open",NOT(ISBLANK(Unique_Data[[#This Row],[Updated Action]])),"Finished",AND(NOT(ISBLANK(Unique_Data[[#This Row],[Updated Action]])),Unique_Data[[#This Row],[Due date]]&gt;=TODAY()),"In Progress",Unique_Data[[#This Row],[Due date]]&lt;TODAY(),"Overdue")</f>
        <v>Open</v>
      </c>
      <c r="AJ781" s="33"/>
    </row>
    <row r="782" spans="1:36">
      <c r="A782" s="11">
        <v>1200000416</v>
      </c>
      <c r="B782" s="11" t="s">
        <v>95</v>
      </c>
      <c r="C782" s="11" t="s">
        <v>16</v>
      </c>
      <c r="D782" s="12">
        <v>46288</v>
      </c>
      <c r="E782" s="11" t="s">
        <v>69</v>
      </c>
      <c r="F782"/>
      <c r="G782"/>
      <c r="H782" s="35" t="s">
        <v>602</v>
      </c>
      <c r="I782" s="71">
        <v>46288.643750000003</v>
      </c>
      <c r="J782" s="71">
        <v>46288.650694444441</v>
      </c>
      <c r="K782" s="11">
        <v>0.17</v>
      </c>
      <c r="L782" s="72">
        <v>46266</v>
      </c>
      <c r="M782" s="73">
        <f>_xlfn.ISOWEEKNUM(Unique_Data[[#This Row],[Created On]])</f>
        <v>39</v>
      </c>
      <c r="N782" s="73">
        <f>60*Unique_Data[[#This Row],[Downtime (hr.)]]</f>
        <v>10.200000000000001</v>
      </c>
      <c r="O782" s="73" t="str" cm="1">
        <f t="array" ref="O782">_xlfn.LET(
    _xlpm.text, LOWER(H782),
    _xlpm.keywords, Table2[Keyword],
    _xlpm.score,
        _xlfn.BYROW(_xlpm.keywords,
            _xlfn.LAMBDA(_xlpm.k,
                SUM(--ISNUMBER(SEARCH(_xlfn.TEXTSPLIT(LOWER(_xlpm.k)," "), _xlpm.text)))
            )
        ),
    _xlpm.bestMatch, _xlfn.XMATCH(MAX(_xlpm.score), _xlpm.score),
    IF(MAX(_xlpm.score)=0, "Other", INDEX(_xlpm.keywords, _xlpm.bestMatch))
)</f>
        <v>Power Cut</v>
      </c>
      <c r="P782" s="73" t="str">
        <f>IFERROR(INDEX(Table11[Failure Mode],MATCH(O782,Table11[Keyword],0)),"General Failure Mode")</f>
        <v>Power Supply Interruption</v>
      </c>
      <c r="Q782" s="74" t="str">
        <f>IFERROR(INDEX(Table12[Failure Effect],MATCH(P782,Table12[Failure Mode],0)),"Operational performance degradation and need for maintenance review.")</f>
        <v>Complete equipment stoppage, loss of production, and potential reset/restart delays.</v>
      </c>
      <c r="R782" s="73">
        <f>IFERROR(INDEX(Table13[Base Severity],MATCH(C782,Table13[Equipment Class],0)),6)</f>
        <v>8</v>
      </c>
      <c r="S782" s="73">
        <f>IFERROR(INDEX(Table2[Severity],MATCH(O782,Table2[Keyword],0)),0)</f>
        <v>9</v>
      </c>
      <c r="T782" s="73">
        <f>IFERROR(LOOKUP(N782,Table6[Minutes],Table6[Severity]),0)</f>
        <v>4</v>
      </c>
      <c r="U782" s="73">
        <f>MAX(ROUNDUP(AVERAGE(R782,T782),0),Unique_Data[[#This Row],[Keyword Severity]])</f>
        <v>9</v>
      </c>
      <c r="V782" s="73">
        <f>IFERROR(INDEX(Table5[Detectability],MATCH(O782,Table5[Keyword],0)),IFERROR(INDEX(Table13[Default Detectability],MATCH(C782,Table13[Equipment Class],0)),6))</f>
        <v>7</v>
      </c>
      <c r="W782" s="73">
        <f t="shared" si="48"/>
        <v>1</v>
      </c>
      <c r="X782" s="75">
        <f t="shared" si="49"/>
        <v>63</v>
      </c>
      <c r="Y782" s="74" t="str">
        <f>IFERROR(INDEX(Table10[Recommended Action],MATCH(O782,Table10[Keyword],0)),"Review failure &amp; perform RCA")</f>
        <v>Check substation logs, verify supply and UPS; implement auto-recovery and alarm escalation.</v>
      </c>
      <c r="AC782" s="73" t="str">
        <f t="shared" si="50"/>
        <v>Low</v>
      </c>
      <c r="AD782" s="76"/>
      <c r="AE782" s="75">
        <f>Unique_Data[[#This Row],[Severity (S)]]</f>
        <v>9</v>
      </c>
      <c r="AF782" s="75" cm="1">
        <f t="array" ref="AF78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82" s="75" cm="1">
        <f t="array" ref="AG78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82" s="75">
        <f t="shared" si="51"/>
        <v>63</v>
      </c>
      <c r="AI782" s="77" t="str" cm="1">
        <f t="array" aca="1" ref="AI782" ca="1">_xlfn.IFS(ISBLANK(Unique_Data[[#This Row],[Updated Action]]),"Open",NOT(ISBLANK(Unique_Data[[#This Row],[Updated Action]])),"Finished",AND(NOT(ISBLANK(Unique_Data[[#This Row],[Updated Action]])),Unique_Data[[#This Row],[Due date]]&gt;=TODAY()),"In Progress",Unique_Data[[#This Row],[Due date]]&lt;TODAY(),"Overdue")</f>
        <v>Open</v>
      </c>
      <c r="AJ782" s="33"/>
    </row>
    <row r="783" spans="1:36">
      <c r="A783" s="11">
        <v>1300000520</v>
      </c>
      <c r="B783" s="11" t="s">
        <v>93</v>
      </c>
      <c r="C783" s="11" t="s">
        <v>16</v>
      </c>
      <c r="D783" s="12">
        <v>46290</v>
      </c>
      <c r="E783" s="11" t="s">
        <v>13</v>
      </c>
      <c r="F783"/>
      <c r="G783"/>
      <c r="H783" s="35" t="s">
        <v>377</v>
      </c>
      <c r="I783" s="71">
        <v>46290.567361111112</v>
      </c>
      <c r="J783" s="71">
        <v>46290.577777777777</v>
      </c>
      <c r="K783" s="11">
        <v>0.25</v>
      </c>
      <c r="L783" s="72">
        <v>46266</v>
      </c>
      <c r="M783" s="73">
        <f>_xlfn.ISOWEEKNUM(Unique_Data[[#This Row],[Created On]])</f>
        <v>39</v>
      </c>
      <c r="N783" s="73">
        <f>60*Unique_Data[[#This Row],[Downtime (hr.)]]</f>
        <v>15</v>
      </c>
      <c r="O783" s="73" t="str" cm="1">
        <f t="array" ref="O783">_xlfn.LET(
    _xlpm.text, LOWER(H783),
    _xlpm.keywords, Table2[Keyword],
    _xlpm.score,
        _xlfn.BYROW(_xlpm.keywords,
            _xlfn.LAMBDA(_xlpm.k,
                SUM(--ISNUMBER(SEARCH(_xlfn.TEXTSPLIT(LOWER(_xlpm.k)," "), _xlpm.text)))
            )
        ),
    _xlpm.bestMatch, _xlfn.XMATCH(MAX(_xlpm.score), _xlpm.score),
    IF(MAX(_xlpm.score)=0, "Other", INDEX(_xlpm.keywords, _xlpm.bestMatch))
)</f>
        <v>No Diesel</v>
      </c>
      <c r="P783" s="73" t="str">
        <f>IFERROR(INDEX(Table11[Failure Mode],MATCH(O783,Table11[Keyword],0)),"General Failure Mode")</f>
        <v>Diesel Engine Unavailable</v>
      </c>
      <c r="Q783" s="74" t="str">
        <f>IFERROR(INDEX(Table12[Failure Effect],MATCH(P783,Table12[Failure Mode],0)),"Operational performance degradation and need for maintenance review.")</f>
        <v>Machine unavailable for service, immediate downtime, and possible operational backlog.</v>
      </c>
      <c r="R783" s="73">
        <f>IFERROR(INDEX(Table13[Base Severity],MATCH(C783,Table13[Equipment Class],0)),6)</f>
        <v>8</v>
      </c>
      <c r="S783" s="73">
        <f>IFERROR(INDEX(Table2[Severity],MATCH(O783,Table2[Keyword],0)),0)</f>
        <v>6</v>
      </c>
      <c r="T783" s="73">
        <f>IFERROR(LOOKUP(N783,Table6[Minutes],Table6[Severity]),0)</f>
        <v>4</v>
      </c>
      <c r="U783" s="73">
        <f>MAX(ROUNDUP(AVERAGE(R783,T783),0),Unique_Data[[#This Row],[Keyword Severity]])</f>
        <v>6</v>
      </c>
      <c r="V783" s="73">
        <f>IFERROR(INDEX(Table5[Detectability],MATCH(O783,Table5[Keyword],0)),IFERROR(INDEX(Table13[Default Detectability],MATCH(C783,Table13[Equipment Class],0)),6))</f>
        <v>4</v>
      </c>
      <c r="W783" s="73">
        <f t="shared" si="48"/>
        <v>1</v>
      </c>
      <c r="X783" s="75">
        <f t="shared" si="49"/>
        <v>24</v>
      </c>
      <c r="Y783" s="74" t="str">
        <f>IFERROR(INDEX(Table10[Recommended Action],MATCH(O783,Table10[Keyword],0)),"Review failure &amp; perform RCA")</f>
        <v>Check battery/ECU/priming; verify fuel line and filters; test starter circuit.</v>
      </c>
      <c r="AC783" s="73" t="str">
        <f t="shared" si="50"/>
        <v>Low</v>
      </c>
      <c r="AD783" s="76"/>
      <c r="AE783" s="75">
        <f>Unique_Data[[#This Row],[Severity (S)]]</f>
        <v>6</v>
      </c>
      <c r="AF783" s="75" cm="1">
        <f t="array" ref="AF78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783" s="75" cm="1">
        <f t="array" ref="AG78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83" s="75">
        <f t="shared" si="51"/>
        <v>24</v>
      </c>
      <c r="AI783" s="77" t="str" cm="1">
        <f t="array" aca="1" ref="AI783" ca="1">_xlfn.IFS(ISBLANK(Unique_Data[[#This Row],[Updated Action]]),"Open",NOT(ISBLANK(Unique_Data[[#This Row],[Updated Action]])),"Finished",AND(NOT(ISBLANK(Unique_Data[[#This Row],[Updated Action]])),Unique_Data[[#This Row],[Due date]]&gt;=TODAY()),"In Progress",Unique_Data[[#This Row],[Due date]]&lt;TODAY(),"Overdue")</f>
        <v>Open</v>
      </c>
      <c r="AJ783" s="33"/>
    </row>
    <row r="784" spans="1:36">
      <c r="A784" s="11">
        <v>1300000521</v>
      </c>
      <c r="B784" s="11" t="s">
        <v>79</v>
      </c>
      <c r="C784" s="11" t="s">
        <v>16</v>
      </c>
      <c r="D784" s="12">
        <v>46290</v>
      </c>
      <c r="E784" s="11" t="s">
        <v>13</v>
      </c>
      <c r="F784"/>
      <c r="G784"/>
      <c r="H784" s="35" t="s">
        <v>604</v>
      </c>
      <c r="I784" s="71">
        <v>46290.706250000003</v>
      </c>
      <c r="J784" s="71">
        <v>46290.714583333334</v>
      </c>
      <c r="K784" s="11">
        <v>0.2</v>
      </c>
      <c r="L784" s="72">
        <v>46266</v>
      </c>
      <c r="M784" s="73">
        <f>_xlfn.ISOWEEKNUM(Unique_Data[[#This Row],[Created On]])</f>
        <v>39</v>
      </c>
      <c r="N784" s="73">
        <f>60*Unique_Data[[#This Row],[Downtime (hr.)]]</f>
        <v>12</v>
      </c>
      <c r="O784" s="73" t="str" cm="1">
        <f t="array" ref="O784">_xlfn.LET(
    _xlpm.text, LOWER(H784),
    _xlpm.keywords, Table2[Keyword],
    _xlpm.score,
        _xlfn.BYROW(_xlpm.keywords,
            _xlfn.LAMBDA(_xlpm.k,
                SUM(--ISNUMBER(SEARCH(_xlfn.TEXTSPLIT(LOWER(_xlpm.k)," "), _xlpm.text)))
            )
        ),
    _xlpm.bestMatch, _xlfn.XMATCH(MAX(_xlpm.score), _xlpm.score),
    IF(MAX(_xlpm.score)=0, "Other", INDEX(_xlpm.keywords, _xlpm.bestMatch))
)</f>
        <v>Other</v>
      </c>
      <c r="P784" s="73" t="str">
        <f>IFERROR(INDEX(Table11[Failure Mode],MATCH(O784,Table11[Keyword],0)),"General Failure Mode")</f>
        <v>General Failure Mode</v>
      </c>
      <c r="Q784" s="74" t="str">
        <f>IFERROR(INDEX(Table12[Failure Effect],MATCH(P784,Table12[Failure Mode],0)),"Operational performance degradation and need for maintenance review.")</f>
        <v>Operational performance degradation and need for maintenance review.</v>
      </c>
      <c r="R784" s="73">
        <f>IFERROR(INDEX(Table13[Base Severity],MATCH(C784,Table13[Equipment Class],0)),6)</f>
        <v>8</v>
      </c>
      <c r="S784" s="73">
        <f>IFERROR(INDEX(Table2[Severity],MATCH(O784,Table2[Keyword],0)),0)</f>
        <v>0</v>
      </c>
      <c r="T784" s="73">
        <f>IFERROR(LOOKUP(N784,Table6[Minutes],Table6[Severity]),0)</f>
        <v>4</v>
      </c>
      <c r="U784" s="73">
        <f>MAX(ROUNDUP(AVERAGE(R784,T784),0),Unique_Data[[#This Row],[Keyword Severity]])</f>
        <v>6</v>
      </c>
      <c r="V784" s="73">
        <f>IFERROR(INDEX(Table5[Detectability],MATCH(O784,Table5[Keyword],0)),IFERROR(INDEX(Table13[Default Detectability],MATCH(C784,Table13[Equipment Class],0)),6))</f>
        <v>5</v>
      </c>
      <c r="W784" s="73">
        <f t="shared" si="48"/>
        <v>5</v>
      </c>
      <c r="X784" s="75">
        <f t="shared" si="49"/>
        <v>150</v>
      </c>
      <c r="Y784" s="74" t="str">
        <f>IFERROR(INDEX(Table10[Recommended Action],MATCH(O784,Table10[Keyword],0)),"Review failure &amp; perform RCA")</f>
        <v>Review failure &amp; perform RCA</v>
      </c>
      <c r="AC784" s="73" t="str">
        <f t="shared" si="50"/>
        <v>Medium</v>
      </c>
      <c r="AD784" s="76"/>
      <c r="AE784" s="75">
        <f>Unique_Data[[#This Row],[Severity (S)]]</f>
        <v>6</v>
      </c>
      <c r="AF784" s="75" cm="1">
        <f t="array" ref="AF78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84" s="75" cm="1">
        <f t="array" ref="AG78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84" s="75">
        <f t="shared" si="51"/>
        <v>150</v>
      </c>
      <c r="AI784" s="77" t="str" cm="1">
        <f t="array" aca="1" ref="AI784" ca="1">_xlfn.IFS(ISBLANK(Unique_Data[[#This Row],[Updated Action]]),"Open",NOT(ISBLANK(Unique_Data[[#This Row],[Updated Action]])),"Finished",AND(NOT(ISBLANK(Unique_Data[[#This Row],[Updated Action]])),Unique_Data[[#This Row],[Due date]]&gt;=TODAY()),"In Progress",Unique_Data[[#This Row],[Due date]]&lt;TODAY(),"Overdue")</f>
        <v>Open</v>
      </c>
      <c r="AJ784" s="33"/>
    </row>
    <row r="785" spans="1:36">
      <c r="A785" s="11">
        <v>1200000440</v>
      </c>
      <c r="B785" s="11" t="s">
        <v>97</v>
      </c>
      <c r="C785" s="11" t="s">
        <v>16</v>
      </c>
      <c r="D785" s="12">
        <v>46291</v>
      </c>
      <c r="E785" s="11" t="s">
        <v>69</v>
      </c>
      <c r="F785"/>
      <c r="G785"/>
      <c r="H785" s="35" t="s">
        <v>605</v>
      </c>
      <c r="I785" s="71">
        <v>46290.818749999999</v>
      </c>
      <c r="J785" s="71">
        <v>46290.820138888892</v>
      </c>
      <c r="K785" s="11">
        <v>0.03</v>
      </c>
      <c r="L785" s="72">
        <v>46266</v>
      </c>
      <c r="M785" s="73">
        <f>_xlfn.ISOWEEKNUM(Unique_Data[[#This Row],[Created On]])</f>
        <v>39</v>
      </c>
      <c r="N785" s="73">
        <f>60*Unique_Data[[#This Row],[Downtime (hr.)]]</f>
        <v>1.7999999999999998</v>
      </c>
      <c r="O785" s="73" t="str" cm="1">
        <f t="array" ref="O785">_xlfn.LET(
    _xlpm.text, LOWER(H785),
    _xlpm.keywords, Table2[Keyword],
    _xlpm.score,
        _xlfn.BYROW(_xlpm.keywords,
            _xlfn.LAMBDA(_xlpm.k,
                SUM(--ISNUMBER(SEARCH(_xlfn.TEXTSPLIT(LOWER(_xlpm.k)," "), _xlpm.text)))
            )
        ),
    _xlpm.bestMatch, _xlfn.XMATCH(MAX(_xlpm.score), _xlpm.score),
    IF(MAX(_xlpm.score)=0, "Other", INDEX(_xlpm.keywords, _xlpm.bestMatch))
)</f>
        <v>No Gantry</v>
      </c>
      <c r="P785" s="73" t="str">
        <f>IFERROR(INDEX(Table11[Failure Mode],MATCH(O785,Table11[Keyword],0)),"General Failure Mode")</f>
        <v>Gantry Motion Failure</v>
      </c>
      <c r="Q785" s="74" t="str">
        <f>IFERROR(INDEX(Table12[Failure Effect],MATCH(P785,Table12[Failure Mode],0)),"Operational performance degradation and need for maintenance review.")</f>
        <v>Equipment cannot travel to position, causing job delay, queue buildup, and lower productivity.</v>
      </c>
      <c r="R785" s="73">
        <f>IFERROR(INDEX(Table13[Base Severity],MATCH(C785,Table13[Equipment Class],0)),6)</f>
        <v>8</v>
      </c>
      <c r="S785" s="73">
        <f>IFERROR(INDEX(Table2[Severity],MATCH(O785,Table2[Keyword],0)),0)</f>
        <v>6</v>
      </c>
      <c r="T785" s="73">
        <f>IFERROR(LOOKUP(N785,Table6[Minutes],Table6[Severity]),0)</f>
        <v>3</v>
      </c>
      <c r="U785" s="73">
        <f>MAX(ROUNDUP(AVERAGE(R785,T785),0),Unique_Data[[#This Row],[Keyword Severity]])</f>
        <v>6</v>
      </c>
      <c r="V785" s="73">
        <f>IFERROR(INDEX(Table5[Detectability],MATCH(O785,Table5[Keyword],0)),IFERROR(INDEX(Table13[Default Detectability],MATCH(C785,Table13[Equipment Class],0)),6))</f>
        <v>3</v>
      </c>
      <c r="W785" s="73">
        <f t="shared" si="48"/>
        <v>6</v>
      </c>
      <c r="X785" s="75">
        <f t="shared" si="49"/>
        <v>108</v>
      </c>
      <c r="Y785" s="74" t="str">
        <f>IFERROR(INDEX(Table10[Recommended Action],MATCH(O785,Table10[Keyword],0)),"Review failure &amp; perform RCA")</f>
        <v>Inspect busbar/limit switches, travel drives and interlocks; test inverter and alignment.</v>
      </c>
      <c r="AC785" s="73" t="str">
        <f t="shared" si="50"/>
        <v>Medium</v>
      </c>
      <c r="AD785" s="76"/>
      <c r="AE785" s="75">
        <f>Unique_Data[[#This Row],[Severity (S)]]</f>
        <v>6</v>
      </c>
      <c r="AF785" s="75" cm="1">
        <f t="array" ref="AF78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85" s="75" cm="1">
        <f t="array" ref="AG78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85" s="75">
        <f t="shared" si="51"/>
        <v>108</v>
      </c>
      <c r="AI785" s="77" t="str" cm="1">
        <f t="array" aca="1" ref="AI785" ca="1">_xlfn.IFS(ISBLANK(Unique_Data[[#This Row],[Updated Action]]),"Open",NOT(ISBLANK(Unique_Data[[#This Row],[Updated Action]])),"Finished",AND(NOT(ISBLANK(Unique_Data[[#This Row],[Updated Action]])),Unique_Data[[#This Row],[Due date]]&gt;=TODAY()),"In Progress",Unique_Data[[#This Row],[Due date]]&lt;TODAY(),"Overdue")</f>
        <v>Open</v>
      </c>
      <c r="AJ785" s="33"/>
    </row>
    <row r="786" spans="1:36">
      <c r="A786" s="11">
        <v>1300000522</v>
      </c>
      <c r="B786" s="11" t="s">
        <v>132</v>
      </c>
      <c r="C786" s="11" t="s">
        <v>16</v>
      </c>
      <c r="D786" s="12">
        <v>46291</v>
      </c>
      <c r="E786" s="11" t="s">
        <v>13</v>
      </c>
      <c r="F786"/>
      <c r="G786"/>
      <c r="H786" s="35" t="s">
        <v>606</v>
      </c>
      <c r="I786" s="71">
        <v>46291.115277777775</v>
      </c>
      <c r="J786" s="71">
        <v>46291.122916666667</v>
      </c>
      <c r="K786" s="11">
        <v>0.18</v>
      </c>
      <c r="L786" s="72">
        <v>46266</v>
      </c>
      <c r="M786" s="73">
        <f>_xlfn.ISOWEEKNUM(Unique_Data[[#This Row],[Created On]])</f>
        <v>39</v>
      </c>
      <c r="N786" s="73">
        <f>60*Unique_Data[[#This Row],[Downtime (hr.)]]</f>
        <v>10.799999999999999</v>
      </c>
      <c r="O786" s="73" t="str" cm="1">
        <f t="array" ref="O786">_xlfn.LET(
    _xlpm.text, LOWER(H786),
    _xlpm.keywords, Table2[Keyword],
    _xlpm.score,
        _xlfn.BYROW(_xlpm.keywords,
            _xlfn.LAMBDA(_xlpm.k,
                SUM(--ISNUMBER(SEARCH(_xlfn.TEXTSPLIT(LOWER(_xlpm.k)," "), _xlpm.text)))
            )
        ),
    _xlpm.bestMatch, _xlfn.XMATCH(MAX(_xlpm.score), _xlpm.score),
    IF(MAX(_xlpm.score)=0, "Other", INDEX(_xlpm.keywords, _xlpm.bestMatch))
)</f>
        <v>No Control</v>
      </c>
      <c r="P786" s="73" t="str">
        <f>IFERROR(INDEX(Table11[Failure Mode],MATCH(O786,Table11[Keyword],0)),"General Failure Mode")</f>
        <v>Control System Unavailable</v>
      </c>
      <c r="Q786" s="74" t="str">
        <f>IFERROR(INDEX(Table12[Failure Effect],MATCH(P786,Table12[Failure Mode],0)),"Operational performance degradation and need for maintenance review.")</f>
        <v>Loss of command response, unsafe operating condition, and immediate operational downtime.</v>
      </c>
      <c r="R786" s="73">
        <f>IFERROR(INDEX(Table13[Base Severity],MATCH(C786,Table13[Equipment Class],0)),6)</f>
        <v>8</v>
      </c>
      <c r="S786" s="73">
        <f>IFERROR(INDEX(Table2[Severity],MATCH(O786,Table2[Keyword],0)),0)</f>
        <v>6</v>
      </c>
      <c r="T786" s="73">
        <f>IFERROR(LOOKUP(N786,Table6[Minutes],Table6[Severity]),0)</f>
        <v>4</v>
      </c>
      <c r="U786" s="73">
        <f>MAX(ROUNDUP(AVERAGE(R786,T786),0),Unique_Data[[#This Row],[Keyword Severity]])</f>
        <v>6</v>
      </c>
      <c r="V786" s="73">
        <f>IFERROR(INDEX(Table5[Detectability],MATCH(O786,Table5[Keyword],0)),IFERROR(INDEX(Table13[Default Detectability],MATCH(C786,Table13[Equipment Class],0)),6))</f>
        <v>2</v>
      </c>
      <c r="W786" s="73">
        <f t="shared" si="48"/>
        <v>5</v>
      </c>
      <c r="X786" s="75">
        <f t="shared" si="49"/>
        <v>60</v>
      </c>
      <c r="Y786" s="74" t="str">
        <f>IFERROR(INDEX(Table10[Recommended Action],MATCH(O786,Table10[Keyword],0)),"Review failure &amp; perform RCA")</f>
        <v>Check control PLC, HMI comms, E-stop circuits; reload software if needed.</v>
      </c>
      <c r="AC786" s="73" t="str">
        <f t="shared" si="50"/>
        <v>Low</v>
      </c>
      <c r="AD786" s="76"/>
      <c r="AE786" s="75">
        <f>Unique_Data[[#This Row],[Severity (S)]]</f>
        <v>6</v>
      </c>
      <c r="AF786" s="75" cm="1">
        <f t="array" ref="AF78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86" s="75" cm="1">
        <f t="array" ref="AG78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86" s="75">
        <f t="shared" si="51"/>
        <v>60</v>
      </c>
      <c r="AI786" s="77" t="str" cm="1">
        <f t="array" aca="1" ref="AI786" ca="1">_xlfn.IFS(ISBLANK(Unique_Data[[#This Row],[Updated Action]]),"Open",NOT(ISBLANK(Unique_Data[[#This Row],[Updated Action]])),"Finished",AND(NOT(ISBLANK(Unique_Data[[#This Row],[Updated Action]])),Unique_Data[[#This Row],[Due date]]&gt;=TODAY()),"In Progress",Unique_Data[[#This Row],[Due date]]&lt;TODAY(),"Overdue")</f>
        <v>Open</v>
      </c>
      <c r="AJ786" s="33"/>
    </row>
    <row r="787" spans="1:36">
      <c r="A787" s="11">
        <v>1300000523</v>
      </c>
      <c r="B787" s="11" t="s">
        <v>87</v>
      </c>
      <c r="C787" s="11" t="s">
        <v>16</v>
      </c>
      <c r="D787" s="12">
        <v>46291</v>
      </c>
      <c r="E787" s="11" t="s">
        <v>13</v>
      </c>
      <c r="F787"/>
      <c r="G787"/>
      <c r="H787" s="35" t="s">
        <v>566</v>
      </c>
      <c r="I787" s="71">
        <v>46291.261805555558</v>
      </c>
      <c r="J787" s="71">
        <v>46291.273611111108</v>
      </c>
      <c r="K787" s="11">
        <v>0.28000000000000003</v>
      </c>
      <c r="L787" s="72">
        <v>46266</v>
      </c>
      <c r="M787" s="73">
        <f>_xlfn.ISOWEEKNUM(Unique_Data[[#This Row],[Created On]])</f>
        <v>39</v>
      </c>
      <c r="N787" s="73">
        <f>60*Unique_Data[[#This Row],[Downtime (hr.)]]</f>
        <v>16.8</v>
      </c>
      <c r="O787" s="73" t="str" cm="1">
        <f t="array" ref="O787">_xlfn.LET(
    _xlpm.text, LOWER(H787),
    _xlpm.keywords, Table2[Keyword],
    _xlpm.score,
        _xlfn.BYROW(_xlpm.keywords,
            _xlfn.LAMBDA(_xlpm.k,
                SUM(--ISNUMBER(SEARCH(_xlfn.TEXTSPLIT(LOWER(_xlpm.k)," "), _xlpm.text)))
            )
        ),
    _xlpm.bestMatch, _xlfn.XMATCH(MAX(_xlpm.score), _xlpm.score),
    IF(MAX(_xlpm.score)=0, "Other", INDEX(_xlpm.keywords, _xlpm.bestMatch))
)</f>
        <v>No Control</v>
      </c>
      <c r="P787" s="73" t="str">
        <f>IFERROR(INDEX(Table11[Failure Mode],MATCH(O787,Table11[Keyword],0)),"General Failure Mode")</f>
        <v>Control System Unavailable</v>
      </c>
      <c r="Q787" s="74" t="str">
        <f>IFERROR(INDEX(Table12[Failure Effect],MATCH(P787,Table12[Failure Mode],0)),"Operational performance degradation and need for maintenance review.")</f>
        <v>Loss of command response, unsafe operating condition, and immediate operational downtime.</v>
      </c>
      <c r="R787" s="73">
        <f>IFERROR(INDEX(Table13[Base Severity],MATCH(C787,Table13[Equipment Class],0)),6)</f>
        <v>8</v>
      </c>
      <c r="S787" s="73">
        <f>IFERROR(INDEX(Table2[Severity],MATCH(O787,Table2[Keyword],0)),0)</f>
        <v>6</v>
      </c>
      <c r="T787" s="73">
        <f>IFERROR(LOOKUP(N787,Table6[Minutes],Table6[Severity]),0)</f>
        <v>4</v>
      </c>
      <c r="U787" s="73">
        <f>MAX(ROUNDUP(AVERAGE(R787,T787),0),Unique_Data[[#This Row],[Keyword Severity]])</f>
        <v>6</v>
      </c>
      <c r="V787" s="73">
        <f>IFERROR(INDEX(Table5[Detectability],MATCH(O787,Table5[Keyword],0)),IFERROR(INDEX(Table13[Default Detectability],MATCH(C787,Table13[Equipment Class],0)),6))</f>
        <v>2</v>
      </c>
      <c r="W787" s="73">
        <f t="shared" si="48"/>
        <v>5</v>
      </c>
      <c r="X787" s="75">
        <f t="shared" si="49"/>
        <v>60</v>
      </c>
      <c r="Y787" s="74" t="str">
        <f>IFERROR(INDEX(Table10[Recommended Action],MATCH(O787,Table10[Keyword],0)),"Review failure &amp; perform RCA")</f>
        <v>Check control PLC, HMI comms, E-stop circuits; reload software if needed.</v>
      </c>
      <c r="AC787" s="73" t="str">
        <f t="shared" si="50"/>
        <v>Low</v>
      </c>
      <c r="AD787" s="76"/>
      <c r="AE787" s="75">
        <f>Unique_Data[[#This Row],[Severity (S)]]</f>
        <v>6</v>
      </c>
      <c r="AF787" s="75" cm="1">
        <f t="array" ref="AF78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87" s="75" cm="1">
        <f t="array" ref="AG78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87" s="75">
        <f t="shared" si="51"/>
        <v>60</v>
      </c>
      <c r="AI787" s="77" t="str" cm="1">
        <f t="array" aca="1" ref="AI787" ca="1">_xlfn.IFS(ISBLANK(Unique_Data[[#This Row],[Updated Action]]),"Open",NOT(ISBLANK(Unique_Data[[#This Row],[Updated Action]])),"Finished",AND(NOT(ISBLANK(Unique_Data[[#This Row],[Updated Action]])),Unique_Data[[#This Row],[Due date]]&gt;=TODAY()),"In Progress",Unique_Data[[#This Row],[Due date]]&lt;TODAY(),"Overdue")</f>
        <v>Open</v>
      </c>
      <c r="AJ787" s="33"/>
    </row>
    <row r="788" spans="1:36">
      <c r="A788" s="11">
        <v>1300000524</v>
      </c>
      <c r="B788" s="11" t="s">
        <v>61</v>
      </c>
      <c r="C788" s="11" t="s">
        <v>12</v>
      </c>
      <c r="D788" s="12">
        <v>46291</v>
      </c>
      <c r="E788" s="11" t="s">
        <v>13</v>
      </c>
      <c r="F788"/>
      <c r="G788"/>
      <c r="H788" s="35" t="s">
        <v>607</v>
      </c>
      <c r="I788" s="71">
        <v>46291.289583333331</v>
      </c>
      <c r="J788" s="71">
        <v>46291.3</v>
      </c>
      <c r="K788" s="11">
        <v>0.25</v>
      </c>
      <c r="L788" s="72">
        <v>46266</v>
      </c>
      <c r="M788" s="73">
        <f>_xlfn.ISOWEEKNUM(Unique_Data[[#This Row],[Created On]])</f>
        <v>39</v>
      </c>
      <c r="N788" s="73">
        <f>60*Unique_Data[[#This Row],[Downtime (hr.)]]</f>
        <v>15</v>
      </c>
      <c r="O788" s="73" t="str" cm="1">
        <f t="array" ref="O788">_xlfn.LET(
    _xlpm.text, LOWER(H788),
    _xlpm.keywords, Table2[Keyword],
    _xlpm.score,
        _xlfn.BYROW(_xlpm.keywords,
            _xlfn.LAMBDA(_xlpm.k,
                SUM(--ISNUMBER(SEARCH(_xlfn.TEXTSPLIT(LOWER(_xlpm.k)," "), _xlpm.text)))
            )
        ),
    _xlpm.bestMatch, _xlfn.XMATCH(MAX(_xlpm.score), _xlpm.score),
    IF(MAX(_xlpm.score)=0, "Other", INDEX(_xlpm.keywords, _xlpm.bestMatch))
)</f>
        <v>No Hoist</v>
      </c>
      <c r="P788" s="73" t="str">
        <f>IFERROR(INDEX(Table11[Failure Mode],MATCH(O788,Table11[Keyword],0)),"General Failure Mode")</f>
        <v>Hoist Motion Failure</v>
      </c>
      <c r="Q788" s="74" t="str">
        <f>IFERROR(INDEX(Table12[Failure Effect],MATCH(P788,Table12[Failure Mode],0)),"Operational performance degradation and need for maintenance review.")</f>
        <v>Unable to lift/lower load, container handling interruption, and berth or yard productivity loss.</v>
      </c>
      <c r="R788" s="73">
        <f>IFERROR(INDEX(Table13[Base Severity],MATCH(C788,Table13[Equipment Class],0)),6)</f>
        <v>9</v>
      </c>
      <c r="S788" s="73">
        <f>IFERROR(INDEX(Table2[Severity],MATCH(O788,Table2[Keyword],0)),0)</f>
        <v>6</v>
      </c>
      <c r="T788" s="73">
        <f>IFERROR(LOOKUP(N788,Table6[Minutes],Table6[Severity]),0)</f>
        <v>4</v>
      </c>
      <c r="U788" s="73">
        <f>MAX(ROUNDUP(AVERAGE(R788,T788),0),Unique_Data[[#This Row],[Keyword Severity]])</f>
        <v>7</v>
      </c>
      <c r="V788" s="73">
        <f>IFERROR(INDEX(Table5[Detectability],MATCH(O788,Table5[Keyword],0)),IFERROR(INDEX(Table13[Default Detectability],MATCH(C788,Table13[Equipment Class],0)),6))</f>
        <v>3</v>
      </c>
      <c r="W788" s="73">
        <f t="shared" si="48"/>
        <v>9</v>
      </c>
      <c r="X788" s="75">
        <f t="shared" si="49"/>
        <v>189</v>
      </c>
      <c r="Y788" s="74" t="str">
        <f>IFERROR(INDEX(Table10[Recommended Action],MATCH(O788,Table10[Keyword],0)),"Review failure &amp; perform RCA")</f>
        <v>Check hoist brakes, over-travel limit switches, inverter alarms, motor and encoder.</v>
      </c>
      <c r="AC788" s="73" t="str">
        <f t="shared" si="50"/>
        <v>Medium</v>
      </c>
      <c r="AD788" s="76"/>
      <c r="AE788" s="75">
        <f>Unique_Data[[#This Row],[Severity (S)]]</f>
        <v>7</v>
      </c>
      <c r="AF788" s="75" cm="1">
        <f t="array" ref="AF78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88" s="75" cm="1">
        <f t="array" ref="AG78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788" s="75">
        <f t="shared" si="51"/>
        <v>189</v>
      </c>
      <c r="AI788" s="77" t="str" cm="1">
        <f t="array" aca="1" ref="AI788" ca="1">_xlfn.IFS(ISBLANK(Unique_Data[[#This Row],[Updated Action]]),"Open",NOT(ISBLANK(Unique_Data[[#This Row],[Updated Action]])),"Finished",AND(NOT(ISBLANK(Unique_Data[[#This Row],[Updated Action]])),Unique_Data[[#This Row],[Due date]]&gt;=TODAY()),"In Progress",Unique_Data[[#This Row],[Due date]]&lt;TODAY(),"Overdue")</f>
        <v>Open</v>
      </c>
      <c r="AJ788" s="33"/>
    </row>
    <row r="789" spans="1:36">
      <c r="A789" s="11">
        <v>1300000525</v>
      </c>
      <c r="B789" s="11" t="s">
        <v>93</v>
      </c>
      <c r="C789" s="11" t="s">
        <v>16</v>
      </c>
      <c r="D789" s="12">
        <v>46291</v>
      </c>
      <c r="E789" s="11" t="s">
        <v>13</v>
      </c>
      <c r="F789"/>
      <c r="G789"/>
      <c r="H789" s="35" t="s">
        <v>608</v>
      </c>
      <c r="I789" s="71">
        <v>46291.316666666666</v>
      </c>
      <c r="J789" s="71">
        <v>46291.324305555558</v>
      </c>
      <c r="K789" s="11">
        <v>0.18</v>
      </c>
      <c r="L789" s="72">
        <v>46266</v>
      </c>
      <c r="M789" s="73">
        <f>_xlfn.ISOWEEKNUM(Unique_Data[[#This Row],[Created On]])</f>
        <v>39</v>
      </c>
      <c r="N789" s="73">
        <f>60*Unique_Data[[#This Row],[Downtime (hr.)]]</f>
        <v>10.799999999999999</v>
      </c>
      <c r="O789" s="73" t="str" cm="1">
        <f t="array" ref="O789">_xlfn.LET(
    _xlpm.text, LOWER(H789),
    _xlpm.keywords, Table2[Keyword],
    _xlpm.score,
        _xlfn.BYROW(_xlpm.keywords,
            _xlfn.LAMBDA(_xlpm.k,
                SUM(--ISNUMBER(SEARCH(_xlfn.TEXTSPLIT(LOWER(_xlpm.k)," "), _xlpm.text)))
            )
        ),
    _xlpm.bestMatch, _xlfn.XMATCH(MAX(_xlpm.score), _xlpm.score),
    IF(MAX(_xlpm.score)=0, "Other", INDEX(_xlpm.keywords, _xlpm.bestMatch))
)</f>
        <v>No Control</v>
      </c>
      <c r="P789" s="73" t="str">
        <f>IFERROR(INDEX(Table11[Failure Mode],MATCH(O789,Table11[Keyword],0)),"General Failure Mode")</f>
        <v>Control System Unavailable</v>
      </c>
      <c r="Q789" s="74" t="str">
        <f>IFERROR(INDEX(Table12[Failure Effect],MATCH(P789,Table12[Failure Mode],0)),"Operational performance degradation and need for maintenance review.")</f>
        <v>Loss of command response, unsafe operating condition, and immediate operational downtime.</v>
      </c>
      <c r="R789" s="73">
        <f>IFERROR(INDEX(Table13[Base Severity],MATCH(C789,Table13[Equipment Class],0)),6)</f>
        <v>8</v>
      </c>
      <c r="S789" s="73">
        <f>IFERROR(INDEX(Table2[Severity],MATCH(O789,Table2[Keyword],0)),0)</f>
        <v>6</v>
      </c>
      <c r="T789" s="73">
        <f>IFERROR(LOOKUP(N789,Table6[Minutes],Table6[Severity]),0)</f>
        <v>4</v>
      </c>
      <c r="U789" s="73">
        <f>MAX(ROUNDUP(AVERAGE(R789,T789),0),Unique_Data[[#This Row],[Keyword Severity]])</f>
        <v>6</v>
      </c>
      <c r="V789" s="73">
        <f>IFERROR(INDEX(Table5[Detectability],MATCH(O789,Table5[Keyword],0)),IFERROR(INDEX(Table13[Default Detectability],MATCH(C789,Table13[Equipment Class],0)),6))</f>
        <v>2</v>
      </c>
      <c r="W789" s="73">
        <f t="shared" si="48"/>
        <v>6</v>
      </c>
      <c r="X789" s="75">
        <f t="shared" si="49"/>
        <v>72</v>
      </c>
      <c r="Y789" s="74" t="str">
        <f>IFERROR(INDEX(Table10[Recommended Action],MATCH(O789,Table10[Keyword],0)),"Review failure &amp; perform RCA")</f>
        <v>Check control PLC, HMI comms, E-stop circuits; reload software if needed.</v>
      </c>
      <c r="AC789" s="73" t="str">
        <f t="shared" si="50"/>
        <v>Low</v>
      </c>
      <c r="AD789" s="76"/>
      <c r="AE789" s="75">
        <f>Unique_Data[[#This Row],[Severity (S)]]</f>
        <v>6</v>
      </c>
      <c r="AF789" s="75" cm="1">
        <f t="array" ref="AF78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89" s="75" cm="1">
        <f t="array" ref="AG78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89" s="75">
        <f t="shared" si="51"/>
        <v>72</v>
      </c>
      <c r="AI789" s="77" t="str" cm="1">
        <f t="array" aca="1" ref="AI789" ca="1">_xlfn.IFS(ISBLANK(Unique_Data[[#This Row],[Updated Action]]),"Open",NOT(ISBLANK(Unique_Data[[#This Row],[Updated Action]])),"Finished",AND(NOT(ISBLANK(Unique_Data[[#This Row],[Updated Action]])),Unique_Data[[#This Row],[Due date]]&gt;=TODAY()),"In Progress",Unique_Data[[#This Row],[Due date]]&lt;TODAY(),"Overdue")</f>
        <v>Open</v>
      </c>
      <c r="AJ789" s="33"/>
    </row>
    <row r="790" spans="1:36">
      <c r="A790" s="11">
        <v>1200000441</v>
      </c>
      <c r="B790" s="11" t="s">
        <v>15</v>
      </c>
      <c r="C790" s="11" t="s">
        <v>16</v>
      </c>
      <c r="D790" s="12">
        <v>46291</v>
      </c>
      <c r="E790" s="11" t="s">
        <v>69</v>
      </c>
      <c r="F790"/>
      <c r="G790"/>
      <c r="H790" s="35" t="s">
        <v>154</v>
      </c>
      <c r="I790" s="71">
        <v>46291.549305555556</v>
      </c>
      <c r="J790" s="71">
        <v>46291.552083333336</v>
      </c>
      <c r="K790" s="11">
        <v>7.0000000000000007E-2</v>
      </c>
      <c r="L790" s="72">
        <v>46266</v>
      </c>
      <c r="M790" s="73">
        <f>_xlfn.ISOWEEKNUM(Unique_Data[[#This Row],[Created On]])</f>
        <v>39</v>
      </c>
      <c r="N790" s="73">
        <f>60*Unique_Data[[#This Row],[Downtime (hr.)]]</f>
        <v>4.2</v>
      </c>
      <c r="O790" s="73" t="str" cm="1">
        <f t="array" ref="O790">_xlfn.LET(
    _xlpm.text, LOWER(H790),
    _xlpm.keywords, Table2[Keyword],
    _xlpm.score,
        _xlfn.BYROW(_xlpm.keywords,
            _xlfn.LAMBDA(_xlpm.k,
                SUM(--ISNUMBER(SEARCH(_xlfn.TEXTSPLIT(LOWER(_xlpm.k)," "), _xlpm.text)))
            )
        ),
    _xlpm.bestMatch, _xlfn.XMATCH(MAX(_xlpm.score), _xlpm.score),
    IF(MAX(_xlpm.score)=0, "Other", INDEX(_xlpm.keywords, _xlpm.bestMatch))
)</f>
        <v>Over Travel</v>
      </c>
      <c r="P790" s="73" t="str">
        <f>IFERROR(INDEX(Table11[Failure Mode],MATCH(O790,Table11[Keyword],0)),"General Failure Mode")</f>
        <v>Over Travel Limit / Motion Limit Exceeded</v>
      </c>
      <c r="Q790" s="74" t="str">
        <f>IFERROR(INDEX(Table12[Failure Effect],MATCH(P790,Table12[Failure Mode],0)),"Operational performance degradation and need for maintenance review.")</f>
        <v>Operational performance degradation and need for maintenance review.</v>
      </c>
      <c r="R790" s="73">
        <f>IFERROR(INDEX(Table13[Base Severity],MATCH(C790,Table13[Equipment Class],0)),6)</f>
        <v>8</v>
      </c>
      <c r="S790" s="73">
        <f>IFERROR(INDEX(Table2[Severity],MATCH(O790,Table2[Keyword],0)),0)</f>
        <v>4</v>
      </c>
      <c r="T790" s="73">
        <f>IFERROR(LOOKUP(N790,Table6[Minutes],Table6[Severity]),0)</f>
        <v>3</v>
      </c>
      <c r="U790" s="73">
        <f>MAX(ROUNDUP(AVERAGE(R790,T790),0),Unique_Data[[#This Row],[Keyword Severity]])</f>
        <v>6</v>
      </c>
      <c r="V790" s="73">
        <f>IFERROR(INDEX(Table5[Detectability],MATCH(O790,Table5[Keyword],0)),IFERROR(INDEX(Table13[Default Detectability],MATCH(C790,Table13[Equipment Class],0)),6))</f>
        <v>7</v>
      </c>
      <c r="W790" s="73">
        <f t="shared" si="48"/>
        <v>3</v>
      </c>
      <c r="X790" s="75">
        <f t="shared" si="49"/>
        <v>126</v>
      </c>
      <c r="Y790" s="74" t="str">
        <f>IFERROR(INDEX(Table10[Recommended Action],MATCH(O790,Table10[Keyword],0)),"Review failure &amp; perform RCA")</f>
        <v>Inspect and test limit switches and end stops; verify encoder calibration and control logic; reset faults and perform functional test.</v>
      </c>
      <c r="AC790" s="73" t="str">
        <f t="shared" si="50"/>
        <v>Medium</v>
      </c>
      <c r="AD790" s="76"/>
      <c r="AE790" s="75">
        <f>Unique_Data[[#This Row],[Severity (S)]]</f>
        <v>6</v>
      </c>
      <c r="AF790" s="75" cm="1">
        <f t="array" ref="AF79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90" s="75" cm="1">
        <f t="array" ref="AG79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790" s="75">
        <f t="shared" si="51"/>
        <v>126</v>
      </c>
      <c r="AI790" s="77" t="str" cm="1">
        <f t="array" aca="1" ref="AI790" ca="1">_xlfn.IFS(ISBLANK(Unique_Data[[#This Row],[Updated Action]]),"Open",NOT(ISBLANK(Unique_Data[[#This Row],[Updated Action]])),"Finished",AND(NOT(ISBLANK(Unique_Data[[#This Row],[Updated Action]])),Unique_Data[[#This Row],[Due date]]&gt;=TODAY()),"In Progress",Unique_Data[[#This Row],[Due date]]&lt;TODAY(),"Overdue")</f>
        <v>Open</v>
      </c>
      <c r="AJ790" s="33"/>
    </row>
    <row r="791" spans="1:36">
      <c r="A791" s="11">
        <v>1200000442</v>
      </c>
      <c r="B791" s="11" t="s">
        <v>58</v>
      </c>
      <c r="C791" s="11" t="s">
        <v>16</v>
      </c>
      <c r="D791" s="12">
        <v>46291</v>
      </c>
      <c r="E791" s="11" t="s">
        <v>69</v>
      </c>
      <c r="F791"/>
      <c r="G791"/>
      <c r="H791" s="35" t="s">
        <v>525</v>
      </c>
      <c r="I791" s="71">
        <v>46291.567361111112</v>
      </c>
      <c r="J791" s="71">
        <v>46291.585416666669</v>
      </c>
      <c r="K791" s="11">
        <v>0.43</v>
      </c>
      <c r="L791" s="72">
        <v>46266</v>
      </c>
      <c r="M791" s="73">
        <f>_xlfn.ISOWEEKNUM(Unique_Data[[#This Row],[Created On]])</f>
        <v>39</v>
      </c>
      <c r="N791" s="73">
        <f>60*Unique_Data[[#This Row],[Downtime (hr.)]]</f>
        <v>25.8</v>
      </c>
      <c r="O791" s="73" t="str" cm="1">
        <f t="array" ref="O791">_xlfn.LET(
    _xlpm.text, LOWER(H791),
    _xlpm.keywords, Table2[Keyword],
    _xlpm.score,
        _xlfn.BYROW(_xlpm.keywords,
            _xlfn.LAMBDA(_xlpm.k,
                SUM(--ISNUMBER(SEARCH(_xlfn.TEXTSPLIT(LOWER(_xlpm.k)," "), _xlpm.text)))
            )
        ),
    _xlpm.bestMatch, _xlfn.XMATCH(MAX(_xlpm.score), _xlpm.score),
    IF(MAX(_xlpm.score)=0, "Other", INDEX(_xlpm.keywords, _xlpm.bestMatch))
)</f>
        <v>Steering</v>
      </c>
      <c r="P791" s="73" t="str">
        <f>IFERROR(INDEX(Table11[Failure Mode],MATCH(O791,Table11[Keyword],0)),"General Failure Mode")</f>
        <v>Steering System Fault</v>
      </c>
      <c r="Q791" s="74" t="str">
        <f>IFERROR(INDEX(Table12[Failure Effect],MATCH(P791,Table12[Failure Mode],0)),"Operational performance degradation and need for maintenance review.")</f>
        <v>Poor maneuverability, travel misalignment, safety risk, and operational delay.</v>
      </c>
      <c r="R791" s="73">
        <f>IFERROR(INDEX(Table13[Base Severity],MATCH(C791,Table13[Equipment Class],0)),6)</f>
        <v>8</v>
      </c>
      <c r="S791" s="73">
        <f>IFERROR(INDEX(Table2[Severity],MATCH(O791,Table2[Keyword],0)),0)</f>
        <v>6</v>
      </c>
      <c r="T791" s="73">
        <f>IFERROR(LOOKUP(N791,Table6[Minutes],Table6[Severity]),0)</f>
        <v>4</v>
      </c>
      <c r="U791" s="73">
        <f>MAX(ROUNDUP(AVERAGE(R791,T791),0),Unique_Data[[#This Row],[Keyword Severity]])</f>
        <v>6</v>
      </c>
      <c r="V791" s="73">
        <f>IFERROR(INDEX(Table5[Detectability],MATCH(O791,Table5[Keyword],0)),IFERROR(INDEX(Table13[Default Detectability],MATCH(C791,Table13[Equipment Class],0)),6))</f>
        <v>2</v>
      </c>
      <c r="W791" s="73">
        <f t="shared" si="48"/>
        <v>1</v>
      </c>
      <c r="X791" s="75">
        <f t="shared" si="49"/>
        <v>12</v>
      </c>
      <c r="Y791" s="74" t="str">
        <f>IFERROR(INDEX(Table10[Recommended Action],MATCH(O791,Table10[Keyword],0)),"Review failure &amp; perform RCA")</f>
        <v>Calibrate auto-steering; inspect linkages/sensors; realign wheels.</v>
      </c>
      <c r="AC791" s="73" t="str">
        <f t="shared" si="50"/>
        <v>Low</v>
      </c>
      <c r="AD791" s="76"/>
      <c r="AE791" s="75">
        <f>Unique_Data[[#This Row],[Severity (S)]]</f>
        <v>6</v>
      </c>
      <c r="AF791" s="75" cm="1">
        <f t="array" ref="AF79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91" s="75" cm="1">
        <f t="array" ref="AG79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91" s="75">
        <f t="shared" si="51"/>
        <v>12</v>
      </c>
      <c r="AI791" s="77" t="str" cm="1">
        <f t="array" aca="1" ref="AI791" ca="1">_xlfn.IFS(ISBLANK(Unique_Data[[#This Row],[Updated Action]]),"Open",NOT(ISBLANK(Unique_Data[[#This Row],[Updated Action]])),"Finished",AND(NOT(ISBLANK(Unique_Data[[#This Row],[Updated Action]])),Unique_Data[[#This Row],[Due date]]&gt;=TODAY()),"In Progress",Unique_Data[[#This Row],[Due date]]&lt;TODAY(),"Overdue")</f>
        <v>Open</v>
      </c>
      <c r="AJ791" s="33"/>
    </row>
    <row r="792" spans="1:36">
      <c r="A792" s="11">
        <v>1200000443</v>
      </c>
      <c r="B792" s="11" t="s">
        <v>40</v>
      </c>
      <c r="C792" s="11" t="s">
        <v>16</v>
      </c>
      <c r="D792" s="12">
        <v>46291</v>
      </c>
      <c r="E792" s="11" t="s">
        <v>69</v>
      </c>
      <c r="F792"/>
      <c r="G792"/>
      <c r="H792" s="35" t="s">
        <v>525</v>
      </c>
      <c r="I792" s="71">
        <v>46291.665277777778</v>
      </c>
      <c r="J792" s="71">
        <v>46291.675000000003</v>
      </c>
      <c r="K792" s="11">
        <v>0.23</v>
      </c>
      <c r="L792" s="72">
        <v>46266</v>
      </c>
      <c r="M792" s="73">
        <f>_xlfn.ISOWEEKNUM(Unique_Data[[#This Row],[Created On]])</f>
        <v>39</v>
      </c>
      <c r="N792" s="73">
        <f>60*Unique_Data[[#This Row],[Downtime (hr.)]]</f>
        <v>13.8</v>
      </c>
      <c r="O792" s="73" t="str" cm="1">
        <f t="array" ref="O792">_xlfn.LET(
    _xlpm.text, LOWER(H792),
    _xlpm.keywords, Table2[Keyword],
    _xlpm.score,
        _xlfn.BYROW(_xlpm.keywords,
            _xlfn.LAMBDA(_xlpm.k,
                SUM(--ISNUMBER(SEARCH(_xlfn.TEXTSPLIT(LOWER(_xlpm.k)," "), _xlpm.text)))
            )
        ),
    _xlpm.bestMatch, _xlfn.XMATCH(MAX(_xlpm.score), _xlpm.score),
    IF(MAX(_xlpm.score)=0, "Other", INDEX(_xlpm.keywords, _xlpm.bestMatch))
)</f>
        <v>Steering</v>
      </c>
      <c r="P792" s="73" t="str">
        <f>IFERROR(INDEX(Table11[Failure Mode],MATCH(O792,Table11[Keyword],0)),"General Failure Mode")</f>
        <v>Steering System Fault</v>
      </c>
      <c r="Q792" s="74" t="str">
        <f>IFERROR(INDEX(Table12[Failure Effect],MATCH(P792,Table12[Failure Mode],0)),"Operational performance degradation and need for maintenance review.")</f>
        <v>Poor maneuverability, travel misalignment, safety risk, and operational delay.</v>
      </c>
      <c r="R792" s="73">
        <f>IFERROR(INDEX(Table13[Base Severity],MATCH(C792,Table13[Equipment Class],0)),6)</f>
        <v>8</v>
      </c>
      <c r="S792" s="73">
        <f>IFERROR(INDEX(Table2[Severity],MATCH(O792,Table2[Keyword],0)),0)</f>
        <v>6</v>
      </c>
      <c r="T792" s="73">
        <f>IFERROR(LOOKUP(N792,Table6[Minutes],Table6[Severity]),0)</f>
        <v>4</v>
      </c>
      <c r="U792" s="73">
        <f>MAX(ROUNDUP(AVERAGE(R792,T792),0),Unique_Data[[#This Row],[Keyword Severity]])</f>
        <v>6</v>
      </c>
      <c r="V792" s="73">
        <f>IFERROR(INDEX(Table5[Detectability],MATCH(O792,Table5[Keyword],0)),IFERROR(INDEX(Table13[Default Detectability],MATCH(C792,Table13[Equipment Class],0)),6))</f>
        <v>2</v>
      </c>
      <c r="W792" s="73">
        <f t="shared" si="48"/>
        <v>6</v>
      </c>
      <c r="X792" s="75">
        <f t="shared" si="49"/>
        <v>72</v>
      </c>
      <c r="Y792" s="74" t="str">
        <f>IFERROR(INDEX(Table10[Recommended Action],MATCH(O792,Table10[Keyword],0)),"Review failure &amp; perform RCA")</f>
        <v>Calibrate auto-steering; inspect linkages/sensors; realign wheels.</v>
      </c>
      <c r="AC792" s="73" t="str">
        <f t="shared" si="50"/>
        <v>Low</v>
      </c>
      <c r="AD792" s="76"/>
      <c r="AE792" s="75">
        <f>Unique_Data[[#This Row],[Severity (S)]]</f>
        <v>6</v>
      </c>
      <c r="AF792" s="75" cm="1">
        <f t="array" ref="AF79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92" s="75" cm="1">
        <f t="array" ref="AG79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92" s="75">
        <f t="shared" si="51"/>
        <v>72</v>
      </c>
      <c r="AI792" s="77" t="str" cm="1">
        <f t="array" aca="1" ref="AI792" ca="1">_xlfn.IFS(ISBLANK(Unique_Data[[#This Row],[Updated Action]]),"Open",NOT(ISBLANK(Unique_Data[[#This Row],[Updated Action]])),"Finished",AND(NOT(ISBLANK(Unique_Data[[#This Row],[Updated Action]])),Unique_Data[[#This Row],[Due date]]&gt;=TODAY()),"In Progress",Unique_Data[[#This Row],[Due date]]&lt;TODAY(),"Overdue")</f>
        <v>Open</v>
      </c>
      <c r="AJ792" s="33"/>
    </row>
    <row r="793" spans="1:36">
      <c r="A793" s="11">
        <v>1200000444</v>
      </c>
      <c r="B793" s="11" t="s">
        <v>145</v>
      </c>
      <c r="C793" s="11" t="s">
        <v>16</v>
      </c>
      <c r="D793" s="12">
        <v>46292</v>
      </c>
      <c r="E793" s="11" t="s">
        <v>69</v>
      </c>
      <c r="F793"/>
      <c r="G793"/>
      <c r="H793" s="35" t="s">
        <v>580</v>
      </c>
      <c r="I793" s="71">
        <v>46292.663888888892</v>
      </c>
      <c r="J793" s="71">
        <v>46292.71597222222</v>
      </c>
      <c r="K793" s="11">
        <v>1.25</v>
      </c>
      <c r="L793" s="72">
        <v>46266</v>
      </c>
      <c r="M793" s="73">
        <f>_xlfn.ISOWEEKNUM(Unique_Data[[#This Row],[Created On]])</f>
        <v>39</v>
      </c>
      <c r="N793" s="73">
        <f>60*Unique_Data[[#This Row],[Downtime (hr.)]]</f>
        <v>75</v>
      </c>
      <c r="O793" s="73" t="str" cm="1">
        <f t="array" ref="O793">_xlfn.LET(
    _xlpm.text, LOWER(H793),
    _xlpm.keywords, Table2[Keyword],
    _xlpm.score,
        _xlfn.BYROW(_xlpm.keywords,
            _xlfn.LAMBDA(_xlpm.k,
                SUM(--ISNUMBER(SEARCH(_xlfn.TEXTSPLIT(LOWER(_xlpm.k)," "), _xlpm.text)))
            )
        ),
    _xlpm.bestMatch, _xlfn.XMATCH(MAX(_xlpm.score), _xlpm.score),
    IF(MAX(_xlpm.score)=0, "Other", INDEX(_xlpm.keywords, _xlpm.bestMatch))
)</f>
        <v>Power Cut</v>
      </c>
      <c r="P793" s="73" t="str">
        <f>IFERROR(INDEX(Table11[Failure Mode],MATCH(O793,Table11[Keyword],0)),"General Failure Mode")</f>
        <v>Power Supply Interruption</v>
      </c>
      <c r="Q793" s="74" t="str">
        <f>IFERROR(INDEX(Table12[Failure Effect],MATCH(P793,Table12[Failure Mode],0)),"Operational performance degradation and need for maintenance review.")</f>
        <v>Complete equipment stoppage, loss of production, and potential reset/restart delays.</v>
      </c>
      <c r="R793" s="73">
        <f>IFERROR(INDEX(Table13[Base Severity],MATCH(C793,Table13[Equipment Class],0)),6)</f>
        <v>8</v>
      </c>
      <c r="S793" s="73">
        <f>IFERROR(INDEX(Table2[Severity],MATCH(O793,Table2[Keyword],0)),0)</f>
        <v>9</v>
      </c>
      <c r="T793" s="73">
        <f>IFERROR(LOOKUP(N793,Table6[Minutes],Table6[Severity]),0)</f>
        <v>6</v>
      </c>
      <c r="U793" s="73">
        <f>MAX(ROUNDUP(AVERAGE(R793,T793),0),Unique_Data[[#This Row],[Keyword Severity]])</f>
        <v>9</v>
      </c>
      <c r="V793" s="73">
        <f>IFERROR(INDEX(Table5[Detectability],MATCH(O793,Table5[Keyword],0)),IFERROR(INDEX(Table13[Default Detectability],MATCH(C793,Table13[Equipment Class],0)),6))</f>
        <v>7</v>
      </c>
      <c r="W793" s="73">
        <f t="shared" si="48"/>
        <v>1</v>
      </c>
      <c r="X793" s="75">
        <f t="shared" si="49"/>
        <v>63</v>
      </c>
      <c r="Y793" s="74" t="str">
        <f>IFERROR(INDEX(Table10[Recommended Action],MATCH(O793,Table10[Keyword],0)),"Review failure &amp; perform RCA")</f>
        <v>Check substation logs, verify supply and UPS; implement auto-recovery and alarm escalation.</v>
      </c>
      <c r="AC793" s="73" t="str">
        <f t="shared" si="50"/>
        <v>Low</v>
      </c>
      <c r="AD793" s="76"/>
      <c r="AE793" s="75">
        <f>Unique_Data[[#This Row],[Severity (S)]]</f>
        <v>9</v>
      </c>
      <c r="AF793" s="75" cm="1">
        <f t="array" ref="AF79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93" s="75" cm="1">
        <f t="array" ref="AG79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93" s="75">
        <f t="shared" si="51"/>
        <v>63</v>
      </c>
      <c r="AI793" s="77" t="str" cm="1">
        <f t="array" aca="1" ref="AI793" ca="1">_xlfn.IFS(ISBLANK(Unique_Data[[#This Row],[Updated Action]]),"Open",NOT(ISBLANK(Unique_Data[[#This Row],[Updated Action]])),"Finished",AND(NOT(ISBLANK(Unique_Data[[#This Row],[Updated Action]])),Unique_Data[[#This Row],[Due date]]&gt;=TODAY()),"In Progress",Unique_Data[[#This Row],[Due date]]&lt;TODAY(),"Overdue")</f>
        <v>Open</v>
      </c>
      <c r="AJ793" s="33"/>
    </row>
    <row r="794" spans="1:36">
      <c r="A794" s="11">
        <v>1300000526</v>
      </c>
      <c r="B794" s="11" t="s">
        <v>79</v>
      </c>
      <c r="C794" s="11" t="s">
        <v>16</v>
      </c>
      <c r="D794" s="12">
        <v>46292</v>
      </c>
      <c r="E794" s="11" t="s">
        <v>13</v>
      </c>
      <c r="F794"/>
      <c r="G794"/>
      <c r="H794" s="35" t="s">
        <v>609</v>
      </c>
      <c r="I794" s="71">
        <v>46292.643055555556</v>
      </c>
      <c r="J794" s="71">
        <v>46292.65</v>
      </c>
      <c r="K794" s="11">
        <v>0.17</v>
      </c>
      <c r="L794" s="72">
        <v>46266</v>
      </c>
      <c r="M794" s="73">
        <f>_xlfn.ISOWEEKNUM(Unique_Data[[#This Row],[Created On]])</f>
        <v>39</v>
      </c>
      <c r="N794" s="73">
        <f>60*Unique_Data[[#This Row],[Downtime (hr.)]]</f>
        <v>10.200000000000001</v>
      </c>
      <c r="O794" s="73" t="str" cm="1">
        <f t="array" ref="O794">_xlfn.LET(
    _xlpm.text, LOWER(H794),
    _xlpm.keywords, Table2[Keyword],
    _xlpm.score,
        _xlfn.BYROW(_xlpm.keywords,
            _xlfn.LAMBDA(_xlpm.k,
                SUM(--ISNUMBER(SEARCH(_xlfn.TEXTSPLIT(LOWER(_xlpm.k)," "), _xlpm.text)))
            )
        ),
    _xlpm.bestMatch, _xlfn.XMATCH(MAX(_xlpm.score), _xlpm.score),
    IF(MAX(_xlpm.score)=0, "Other", INDEX(_xlpm.keywords, _xlpm.bestMatch))
)</f>
        <v>Power Cut</v>
      </c>
      <c r="P794" s="73" t="str">
        <f>IFERROR(INDEX(Table11[Failure Mode],MATCH(O794,Table11[Keyword],0)),"General Failure Mode")</f>
        <v>Power Supply Interruption</v>
      </c>
      <c r="Q794" s="74" t="str">
        <f>IFERROR(INDEX(Table12[Failure Effect],MATCH(P794,Table12[Failure Mode],0)),"Operational performance degradation and need for maintenance review.")</f>
        <v>Complete equipment stoppage, loss of production, and potential reset/restart delays.</v>
      </c>
      <c r="R794" s="73">
        <f>IFERROR(INDEX(Table13[Base Severity],MATCH(C794,Table13[Equipment Class],0)),6)</f>
        <v>8</v>
      </c>
      <c r="S794" s="73">
        <f>IFERROR(INDEX(Table2[Severity],MATCH(O794,Table2[Keyword],0)),0)</f>
        <v>9</v>
      </c>
      <c r="T794" s="73">
        <f>IFERROR(LOOKUP(N794,Table6[Minutes],Table6[Severity]),0)</f>
        <v>4</v>
      </c>
      <c r="U794" s="73">
        <f>MAX(ROUNDUP(AVERAGE(R794,T794),0),Unique_Data[[#This Row],[Keyword Severity]])</f>
        <v>9</v>
      </c>
      <c r="V794" s="73">
        <f>IFERROR(INDEX(Table5[Detectability],MATCH(O794,Table5[Keyword],0)),IFERROR(INDEX(Table13[Default Detectability],MATCH(C794,Table13[Equipment Class],0)),6))</f>
        <v>7</v>
      </c>
      <c r="W794" s="73">
        <f t="shared" si="48"/>
        <v>2</v>
      </c>
      <c r="X794" s="75">
        <f t="shared" si="49"/>
        <v>126</v>
      </c>
      <c r="Y794" s="74" t="str">
        <f>IFERROR(INDEX(Table10[Recommended Action],MATCH(O794,Table10[Keyword],0)),"Review failure &amp; perform RCA")</f>
        <v>Check substation logs, verify supply and UPS; implement auto-recovery and alarm escalation.</v>
      </c>
      <c r="AC794" s="73" t="str">
        <f t="shared" si="50"/>
        <v>Medium</v>
      </c>
      <c r="AD794" s="76"/>
      <c r="AE794" s="75">
        <f>Unique_Data[[#This Row],[Severity (S)]]</f>
        <v>9</v>
      </c>
      <c r="AF794" s="75" cm="1">
        <f t="array" ref="AF79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94" s="75" cm="1">
        <f t="array" ref="AG79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94" s="75">
        <f t="shared" si="51"/>
        <v>126</v>
      </c>
      <c r="AI794" s="77" t="str" cm="1">
        <f t="array" aca="1" ref="AI794" ca="1">_xlfn.IFS(ISBLANK(Unique_Data[[#This Row],[Updated Action]]),"Open",NOT(ISBLANK(Unique_Data[[#This Row],[Updated Action]])),"Finished",AND(NOT(ISBLANK(Unique_Data[[#This Row],[Updated Action]])),Unique_Data[[#This Row],[Due date]]&gt;=TODAY()),"In Progress",Unique_Data[[#This Row],[Due date]]&lt;TODAY(),"Overdue")</f>
        <v>Open</v>
      </c>
      <c r="AJ794" s="33"/>
    </row>
    <row r="795" spans="1:36">
      <c r="A795" s="11">
        <v>1200000460</v>
      </c>
      <c r="B795" s="11" t="s">
        <v>15</v>
      </c>
      <c r="C795" s="11" t="s">
        <v>16</v>
      </c>
      <c r="D795" s="12">
        <v>46293</v>
      </c>
      <c r="E795" s="11" t="s">
        <v>69</v>
      </c>
      <c r="F795"/>
      <c r="G795"/>
      <c r="H795" s="35" t="s">
        <v>580</v>
      </c>
      <c r="I795" s="71">
        <v>46293.42083333333</v>
      </c>
      <c r="J795" s="71">
        <v>46293.423611111109</v>
      </c>
      <c r="K795" s="11">
        <v>7.0000000000000007E-2</v>
      </c>
      <c r="L795" s="72">
        <v>46266</v>
      </c>
      <c r="M795" s="73">
        <f>_xlfn.ISOWEEKNUM(Unique_Data[[#This Row],[Created On]])</f>
        <v>40</v>
      </c>
      <c r="N795" s="73">
        <f>60*Unique_Data[[#This Row],[Downtime (hr.)]]</f>
        <v>4.2</v>
      </c>
      <c r="O795" s="73" t="str" cm="1">
        <f t="array" ref="O795">_xlfn.LET(
    _xlpm.text, LOWER(H795),
    _xlpm.keywords, Table2[Keyword],
    _xlpm.score,
        _xlfn.BYROW(_xlpm.keywords,
            _xlfn.LAMBDA(_xlpm.k,
                SUM(--ISNUMBER(SEARCH(_xlfn.TEXTSPLIT(LOWER(_xlpm.k)," "), _xlpm.text)))
            )
        ),
    _xlpm.bestMatch, _xlfn.XMATCH(MAX(_xlpm.score), _xlpm.score),
    IF(MAX(_xlpm.score)=0, "Other", INDEX(_xlpm.keywords, _xlpm.bestMatch))
)</f>
        <v>Power Cut</v>
      </c>
      <c r="P795" s="73" t="str">
        <f>IFERROR(INDEX(Table11[Failure Mode],MATCH(O795,Table11[Keyword],0)),"General Failure Mode")</f>
        <v>Power Supply Interruption</v>
      </c>
      <c r="Q795" s="74" t="str">
        <f>IFERROR(INDEX(Table12[Failure Effect],MATCH(P795,Table12[Failure Mode],0)),"Operational performance degradation and need for maintenance review.")</f>
        <v>Complete equipment stoppage, loss of production, and potential reset/restart delays.</v>
      </c>
      <c r="R795" s="73">
        <f>IFERROR(INDEX(Table13[Base Severity],MATCH(C795,Table13[Equipment Class],0)),6)</f>
        <v>8</v>
      </c>
      <c r="S795" s="73">
        <f>IFERROR(INDEX(Table2[Severity],MATCH(O795,Table2[Keyword],0)),0)</f>
        <v>9</v>
      </c>
      <c r="T795" s="73">
        <f>IFERROR(LOOKUP(N795,Table6[Minutes],Table6[Severity]),0)</f>
        <v>3</v>
      </c>
      <c r="U795" s="73">
        <f>MAX(ROUNDUP(AVERAGE(R795,T795),0),Unique_Data[[#This Row],[Keyword Severity]])</f>
        <v>9</v>
      </c>
      <c r="V795" s="73">
        <f>IFERROR(INDEX(Table5[Detectability],MATCH(O795,Table5[Keyword],0)),IFERROR(INDEX(Table13[Default Detectability],MATCH(C795,Table13[Equipment Class],0)),6))</f>
        <v>7</v>
      </c>
      <c r="W795" s="73">
        <f t="shared" si="48"/>
        <v>1</v>
      </c>
      <c r="X795" s="75">
        <f t="shared" si="49"/>
        <v>63</v>
      </c>
      <c r="Y795" s="74" t="str">
        <f>IFERROR(INDEX(Table10[Recommended Action],MATCH(O795,Table10[Keyword],0)),"Review failure &amp; perform RCA")</f>
        <v>Check substation logs, verify supply and UPS; implement auto-recovery and alarm escalation.</v>
      </c>
      <c r="AC795" s="73" t="str">
        <f t="shared" si="50"/>
        <v>Low</v>
      </c>
      <c r="AD795" s="76"/>
      <c r="AE795" s="75">
        <f>Unique_Data[[#This Row],[Severity (S)]]</f>
        <v>9</v>
      </c>
      <c r="AF795" s="75" cm="1">
        <f t="array" ref="AF79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795" s="75" cm="1">
        <f t="array" ref="AG79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795" s="75">
        <f t="shared" si="51"/>
        <v>63</v>
      </c>
      <c r="AI795" s="77" t="str" cm="1">
        <f t="array" aca="1" ref="AI795" ca="1">_xlfn.IFS(ISBLANK(Unique_Data[[#This Row],[Updated Action]]),"Open",NOT(ISBLANK(Unique_Data[[#This Row],[Updated Action]])),"Finished",AND(NOT(ISBLANK(Unique_Data[[#This Row],[Updated Action]])),Unique_Data[[#This Row],[Due date]]&gt;=TODAY()),"In Progress",Unique_Data[[#This Row],[Due date]]&lt;TODAY(),"Overdue")</f>
        <v>Open</v>
      </c>
      <c r="AJ795" s="33"/>
    </row>
    <row r="796" spans="1:36">
      <c r="A796" s="11">
        <v>1300000540</v>
      </c>
      <c r="B796" s="11" t="s">
        <v>93</v>
      </c>
      <c r="C796" s="11" t="s">
        <v>16</v>
      </c>
      <c r="D796" s="12">
        <v>46295</v>
      </c>
      <c r="E796" s="11" t="s">
        <v>13</v>
      </c>
      <c r="F796"/>
      <c r="G796"/>
      <c r="H796" s="35" t="s">
        <v>610</v>
      </c>
      <c r="I796" s="71">
        <v>46294.972916666666</v>
      </c>
      <c r="J796" s="71">
        <v>46294.979861111111</v>
      </c>
      <c r="K796" s="11">
        <v>0.17</v>
      </c>
      <c r="L796" s="72">
        <v>46266</v>
      </c>
      <c r="M796" s="73">
        <f>_xlfn.ISOWEEKNUM(Unique_Data[[#This Row],[Created On]])</f>
        <v>40</v>
      </c>
      <c r="N796" s="73">
        <f>60*Unique_Data[[#This Row],[Downtime (hr.)]]</f>
        <v>10.200000000000001</v>
      </c>
      <c r="O796" s="73" t="str" cm="1">
        <f t="array" ref="O796">_xlfn.LET(
    _xlpm.text, LOWER(H796),
    _xlpm.keywords, Table2[Keyword],
    _xlpm.score,
        _xlfn.BYROW(_xlpm.keywords,
            _xlfn.LAMBDA(_xlpm.k,
                SUM(--ISNUMBER(SEARCH(_xlfn.TEXTSPLIT(LOWER(_xlpm.k)," "), _xlpm.text)))
            )
        ),
    _xlpm.bestMatch, _xlfn.XMATCH(MAX(_xlpm.score), _xlpm.score),
    IF(MAX(_xlpm.score)=0, "Other", INDEX(_xlpm.keywords, _xlpm.bestMatch))
)</f>
        <v>No Control</v>
      </c>
      <c r="P796" s="73" t="str">
        <f>IFERROR(INDEX(Table11[Failure Mode],MATCH(O796,Table11[Keyword],0)),"General Failure Mode")</f>
        <v>Control System Unavailable</v>
      </c>
      <c r="Q796" s="74" t="str">
        <f>IFERROR(INDEX(Table12[Failure Effect],MATCH(P796,Table12[Failure Mode],0)),"Operational performance degradation and need for maintenance review.")</f>
        <v>Loss of command response, unsafe operating condition, and immediate operational downtime.</v>
      </c>
      <c r="R796" s="73">
        <f>IFERROR(INDEX(Table13[Base Severity],MATCH(C796,Table13[Equipment Class],0)),6)</f>
        <v>8</v>
      </c>
      <c r="S796" s="73">
        <f>IFERROR(INDEX(Table2[Severity],MATCH(O796,Table2[Keyword],0)),0)</f>
        <v>6</v>
      </c>
      <c r="T796" s="73">
        <f>IFERROR(LOOKUP(N796,Table6[Minutes],Table6[Severity]),0)</f>
        <v>4</v>
      </c>
      <c r="U796" s="73">
        <f>MAX(ROUNDUP(AVERAGE(R796,T796),0),Unique_Data[[#This Row],[Keyword Severity]])</f>
        <v>6</v>
      </c>
      <c r="V796" s="73">
        <f>IFERROR(INDEX(Table5[Detectability],MATCH(O796,Table5[Keyword],0)),IFERROR(INDEX(Table13[Default Detectability],MATCH(C796,Table13[Equipment Class],0)),6))</f>
        <v>2</v>
      </c>
      <c r="W796" s="73">
        <f t="shared" si="48"/>
        <v>6</v>
      </c>
      <c r="X796" s="75">
        <f t="shared" si="49"/>
        <v>72</v>
      </c>
      <c r="Y796" s="74" t="str">
        <f>IFERROR(INDEX(Table10[Recommended Action],MATCH(O796,Table10[Keyword],0)),"Review failure &amp; perform RCA")</f>
        <v>Check control PLC, HMI comms, E-stop circuits; reload software if needed.</v>
      </c>
      <c r="AC796" s="73" t="str">
        <f t="shared" si="50"/>
        <v>Low</v>
      </c>
      <c r="AD796" s="76"/>
      <c r="AE796" s="75">
        <f>Unique_Data[[#This Row],[Severity (S)]]</f>
        <v>6</v>
      </c>
      <c r="AF796" s="75" cm="1">
        <f t="array" ref="AF79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796" s="75" cm="1">
        <f t="array" ref="AG79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796" s="75">
        <f t="shared" si="51"/>
        <v>72</v>
      </c>
      <c r="AI796" s="77" t="str" cm="1">
        <f t="array" aca="1" ref="AI796" ca="1">_xlfn.IFS(ISBLANK(Unique_Data[[#This Row],[Updated Action]]),"Open",NOT(ISBLANK(Unique_Data[[#This Row],[Updated Action]])),"Finished",AND(NOT(ISBLANK(Unique_Data[[#This Row],[Updated Action]])),Unique_Data[[#This Row],[Due date]]&gt;=TODAY()),"In Progress",Unique_Data[[#This Row],[Due date]]&lt;TODAY(),"Overdue")</f>
        <v>Open</v>
      </c>
      <c r="AJ796" s="33"/>
    </row>
    <row r="797" spans="1:36">
      <c r="A797" s="11">
        <v>1300000541</v>
      </c>
      <c r="B797" s="11" t="s">
        <v>79</v>
      </c>
      <c r="C797" s="11" t="s">
        <v>16</v>
      </c>
      <c r="D797" s="12">
        <v>46295</v>
      </c>
      <c r="E797" s="11" t="s">
        <v>13</v>
      </c>
      <c r="F797"/>
      <c r="G797"/>
      <c r="H797" s="35" t="s">
        <v>611</v>
      </c>
      <c r="I797" s="71">
        <v>46294.988194444442</v>
      </c>
      <c r="J797" s="71">
        <v>46294.996527777781</v>
      </c>
      <c r="K797" s="11">
        <v>0.2</v>
      </c>
      <c r="L797" s="72">
        <v>46266</v>
      </c>
      <c r="M797" s="73">
        <f>_xlfn.ISOWEEKNUM(Unique_Data[[#This Row],[Created On]])</f>
        <v>40</v>
      </c>
      <c r="N797" s="73">
        <f>60*Unique_Data[[#This Row],[Downtime (hr.)]]</f>
        <v>12</v>
      </c>
      <c r="O797" s="73" t="str" cm="1">
        <f t="array" ref="O797">_xlfn.LET(
    _xlpm.text, LOWER(H797),
    _xlpm.keywords, Table2[Keyword],
    _xlpm.score,
        _xlfn.BYROW(_xlpm.keywords,
            _xlfn.LAMBDA(_xlpm.k,
                SUM(--ISNUMBER(SEARCH(_xlfn.TEXTSPLIT(LOWER(_xlpm.k)," "), _xlpm.text)))
            )
        ),
    _xlpm.bestMatch, _xlfn.XMATCH(MAX(_xlpm.score), _xlpm.score),
    IF(MAX(_xlpm.score)=0, "Other", INDEX(_xlpm.keywords, _xlpm.bestMatch))
)</f>
        <v>Other</v>
      </c>
      <c r="P797" s="73" t="str">
        <f>IFERROR(INDEX(Table11[Failure Mode],MATCH(O797,Table11[Keyword],0)),"General Failure Mode")</f>
        <v>General Failure Mode</v>
      </c>
      <c r="Q797" s="74" t="str">
        <f>IFERROR(INDEX(Table12[Failure Effect],MATCH(P797,Table12[Failure Mode],0)),"Operational performance degradation and need for maintenance review.")</f>
        <v>Operational performance degradation and need for maintenance review.</v>
      </c>
      <c r="R797" s="73">
        <f>IFERROR(INDEX(Table13[Base Severity],MATCH(C797,Table13[Equipment Class],0)),6)</f>
        <v>8</v>
      </c>
      <c r="S797" s="73">
        <f>IFERROR(INDEX(Table2[Severity],MATCH(O797,Table2[Keyword],0)),0)</f>
        <v>0</v>
      </c>
      <c r="T797" s="73">
        <f>IFERROR(LOOKUP(N797,Table6[Minutes],Table6[Severity]),0)</f>
        <v>4</v>
      </c>
      <c r="U797" s="73">
        <f>MAX(ROUNDUP(AVERAGE(R797,T797),0),Unique_Data[[#This Row],[Keyword Severity]])</f>
        <v>6</v>
      </c>
      <c r="V797" s="73">
        <f>IFERROR(INDEX(Table5[Detectability],MATCH(O797,Table5[Keyword],0)),IFERROR(INDEX(Table13[Default Detectability],MATCH(C797,Table13[Equipment Class],0)),6))</f>
        <v>5</v>
      </c>
      <c r="W797" s="73">
        <f t="shared" si="48"/>
        <v>5</v>
      </c>
      <c r="X797" s="75">
        <f t="shared" si="49"/>
        <v>150</v>
      </c>
      <c r="Y797" s="74" t="str">
        <f>IFERROR(INDEX(Table10[Recommended Action],MATCH(O797,Table10[Keyword],0)),"Review failure &amp; perform RCA")</f>
        <v>Review failure &amp; perform RCA</v>
      </c>
      <c r="AC797" s="73" t="str">
        <f t="shared" si="50"/>
        <v>Medium</v>
      </c>
      <c r="AD797" s="76"/>
      <c r="AE797" s="75">
        <f>Unique_Data[[#This Row],[Severity (S)]]</f>
        <v>6</v>
      </c>
      <c r="AF797" s="75" cm="1">
        <f t="array" ref="AF79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797" s="75" cm="1">
        <f t="array" ref="AG79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797" s="75">
        <f t="shared" si="51"/>
        <v>150</v>
      </c>
      <c r="AI797" s="77" t="str" cm="1">
        <f t="array" aca="1" ref="AI797" ca="1">_xlfn.IFS(ISBLANK(Unique_Data[[#This Row],[Updated Action]]),"Open",NOT(ISBLANK(Unique_Data[[#This Row],[Updated Action]])),"Finished",AND(NOT(ISBLANK(Unique_Data[[#This Row],[Updated Action]])),Unique_Data[[#This Row],[Due date]]&gt;=TODAY()),"In Progress",Unique_Data[[#This Row],[Due date]]&lt;TODAY(),"Overdue")</f>
        <v>Open</v>
      </c>
      <c r="AJ797" s="33"/>
    </row>
    <row r="798" spans="1:36">
      <c r="A798" s="11">
        <v>1300000542</v>
      </c>
      <c r="B798" s="11" t="s">
        <v>61</v>
      </c>
      <c r="C798" s="11" t="s">
        <v>12</v>
      </c>
      <c r="D798" s="12">
        <v>46295</v>
      </c>
      <c r="E798" s="11" t="s">
        <v>13</v>
      </c>
      <c r="F798"/>
      <c r="G798"/>
      <c r="H798" s="35" t="s">
        <v>612</v>
      </c>
      <c r="I798" s="71">
        <v>46294.96875</v>
      </c>
      <c r="J798" s="71">
        <v>46294.989583333336</v>
      </c>
      <c r="K798" s="11">
        <v>0.5</v>
      </c>
      <c r="L798" s="72">
        <v>46266</v>
      </c>
      <c r="M798" s="73">
        <f>_xlfn.ISOWEEKNUM(Unique_Data[[#This Row],[Created On]])</f>
        <v>40</v>
      </c>
      <c r="N798" s="73">
        <f>60*Unique_Data[[#This Row],[Downtime (hr.)]]</f>
        <v>30</v>
      </c>
      <c r="O798" s="73" t="str" cm="1">
        <f t="array" ref="O798">_xlfn.LET(
    _xlpm.text, LOWER(H798),
    _xlpm.keywords, Table2[Keyword],
    _xlpm.score,
        _xlfn.BYROW(_xlpm.keywords,
            _xlfn.LAMBDA(_xlpm.k,
                SUM(--ISNUMBER(SEARCH(_xlfn.TEXTSPLIT(LOWER(_xlpm.k)," "), _xlpm.text)))
            )
        ),
    _xlpm.bestMatch, _xlfn.XMATCH(MAX(_xlpm.score), _xlpm.score),
    IF(MAX(_xlpm.score)=0, "Other", INDEX(_xlpm.keywords, _xlpm.bestMatch))
)</f>
        <v>No Trolley</v>
      </c>
      <c r="P798" s="73" t="str">
        <f>IFERROR(INDEX(Table11[Failure Mode],MATCH(O798,Table11[Keyword],0)),"General Failure Mode")</f>
        <v>Trolley Motion Failure</v>
      </c>
      <c r="Q798" s="74" t="str">
        <f>IFERROR(INDEX(Table12[Failure Effect],MATCH(P798,Table12[Failure Mode],0)),"Operational performance degradation and need for maintenance review.")</f>
        <v>Inability to position spreader correctly, cycle interruption, and handling delay.</v>
      </c>
      <c r="R798" s="73">
        <f>IFERROR(INDEX(Table13[Base Severity],MATCH(C798,Table13[Equipment Class],0)),6)</f>
        <v>9</v>
      </c>
      <c r="S798" s="73">
        <f>IFERROR(INDEX(Table2[Severity],MATCH(O798,Table2[Keyword],0)),0)</f>
        <v>6</v>
      </c>
      <c r="T798" s="73">
        <f>IFERROR(LOOKUP(N798,Table6[Minutes],Table6[Severity]),0)</f>
        <v>5</v>
      </c>
      <c r="U798" s="73">
        <f>MAX(ROUNDUP(AVERAGE(R798,T798),0),Unique_Data[[#This Row],[Keyword Severity]])</f>
        <v>7</v>
      </c>
      <c r="V798" s="73">
        <f>IFERROR(INDEX(Table5[Detectability],MATCH(O798,Table5[Keyword],0)),IFERROR(INDEX(Table13[Default Detectability],MATCH(C798,Table13[Equipment Class],0)),6))</f>
        <v>3</v>
      </c>
      <c r="W798" s="73">
        <f t="shared" si="48"/>
        <v>2</v>
      </c>
      <c r="X798" s="75">
        <f t="shared" si="49"/>
        <v>42</v>
      </c>
      <c r="Y798" s="74" t="str">
        <f>IFERROR(INDEX(Table10[Recommended Action],MATCH(O798,Table10[Keyword],0)),"Review failure &amp; perform RCA")</f>
        <v>Inspect trolley drives, cable reels and limit switches; test trolley inverter.</v>
      </c>
      <c r="AC798" s="73" t="str">
        <f t="shared" si="50"/>
        <v>Low</v>
      </c>
      <c r="AD798" s="76"/>
      <c r="AE798" s="75">
        <f>Unique_Data[[#This Row],[Severity (S)]]</f>
        <v>7</v>
      </c>
      <c r="AF798" s="75" cm="1">
        <f t="array" ref="AF79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98" s="75" cm="1">
        <f t="array" ref="AG79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798" s="75">
        <f t="shared" si="51"/>
        <v>42</v>
      </c>
      <c r="AI798" s="77" t="str" cm="1">
        <f t="array" aca="1" ref="AI798" ca="1">_xlfn.IFS(ISBLANK(Unique_Data[[#This Row],[Updated Action]]),"Open",NOT(ISBLANK(Unique_Data[[#This Row],[Updated Action]])),"Finished",AND(NOT(ISBLANK(Unique_Data[[#This Row],[Updated Action]])),Unique_Data[[#This Row],[Due date]]&gt;=TODAY()),"In Progress",Unique_Data[[#This Row],[Due date]]&lt;TODAY(),"Overdue")</f>
        <v>Open</v>
      </c>
      <c r="AJ798" s="33"/>
    </row>
    <row r="799" spans="1:36">
      <c r="A799" s="11">
        <v>1200000461</v>
      </c>
      <c r="B799" s="11" t="s">
        <v>93</v>
      </c>
      <c r="C799" s="11" t="s">
        <v>16</v>
      </c>
      <c r="D799" s="12">
        <v>46296</v>
      </c>
      <c r="E799" s="11" t="s">
        <v>69</v>
      </c>
      <c r="F799"/>
      <c r="G799"/>
      <c r="H799" s="35" t="s">
        <v>613</v>
      </c>
      <c r="I799" s="71">
        <v>46295.939583333333</v>
      </c>
      <c r="J799" s="71">
        <v>46295.941666666666</v>
      </c>
      <c r="K799" s="11">
        <v>0.05</v>
      </c>
      <c r="L799" s="72">
        <v>46296</v>
      </c>
      <c r="M799" s="73">
        <f>_xlfn.ISOWEEKNUM(Unique_Data[[#This Row],[Created On]])</f>
        <v>40</v>
      </c>
      <c r="N799" s="73">
        <f>60*Unique_Data[[#This Row],[Downtime (hr.)]]</f>
        <v>3</v>
      </c>
      <c r="O799" s="73" t="str" cm="1">
        <f t="array" ref="O799">_xlfn.LET(
    _xlpm.text, LOWER(H799),
    _xlpm.keywords, Table2[Keyword],
    _xlpm.score,
        _xlfn.BYROW(_xlpm.keywords,
            _xlfn.LAMBDA(_xlpm.k,
                SUM(--ISNUMBER(SEARCH(_xlfn.TEXTSPLIT(LOWER(_xlpm.k)," "), _xlpm.text)))
            )
        ),
    _xlpm.bestMatch, _xlfn.XMATCH(MAX(_xlpm.score), _xlpm.score),
    IF(MAX(_xlpm.score)=0, "Other", INDEX(_xlpm.keywords, _xlpm.bestMatch))
)</f>
        <v>No Gantry</v>
      </c>
      <c r="P799" s="73" t="str">
        <f>IFERROR(INDEX(Table11[Failure Mode],MATCH(O799,Table11[Keyword],0)),"General Failure Mode")</f>
        <v>Gantry Motion Failure</v>
      </c>
      <c r="Q799" s="74" t="str">
        <f>IFERROR(INDEX(Table12[Failure Effect],MATCH(P799,Table12[Failure Mode],0)),"Operational performance degradation and need for maintenance review.")</f>
        <v>Equipment cannot travel to position, causing job delay, queue buildup, and lower productivity.</v>
      </c>
      <c r="R799" s="73">
        <f>IFERROR(INDEX(Table13[Base Severity],MATCH(C799,Table13[Equipment Class],0)),6)</f>
        <v>8</v>
      </c>
      <c r="S799" s="73">
        <f>IFERROR(INDEX(Table2[Severity],MATCH(O799,Table2[Keyword],0)),0)</f>
        <v>6</v>
      </c>
      <c r="T799" s="73">
        <f>IFERROR(LOOKUP(N799,Table6[Minutes],Table6[Severity]),0)</f>
        <v>3</v>
      </c>
      <c r="U799" s="73">
        <f>MAX(ROUNDUP(AVERAGE(R799,T799),0),Unique_Data[[#This Row],[Keyword Severity]])</f>
        <v>6</v>
      </c>
      <c r="V799" s="73">
        <f>IFERROR(INDEX(Table5[Detectability],MATCH(O799,Table5[Keyword],0)),IFERROR(INDEX(Table13[Default Detectability],MATCH(C799,Table13[Equipment Class],0)),6))</f>
        <v>3</v>
      </c>
      <c r="W799" s="73">
        <f t="shared" si="48"/>
        <v>10</v>
      </c>
      <c r="X799" s="75">
        <f t="shared" si="49"/>
        <v>180</v>
      </c>
      <c r="Y799" s="74" t="str">
        <f>IFERROR(INDEX(Table10[Recommended Action],MATCH(O799,Table10[Keyword],0)),"Review failure &amp; perform RCA")</f>
        <v>Inspect busbar/limit switches, travel drives and interlocks; test inverter and alignment.</v>
      </c>
      <c r="AC799" s="73" t="str">
        <f t="shared" si="50"/>
        <v>Medium</v>
      </c>
      <c r="AD799" s="76"/>
      <c r="AE799" s="75">
        <f>Unique_Data[[#This Row],[Severity (S)]]</f>
        <v>6</v>
      </c>
      <c r="AF799" s="75" cm="1">
        <f t="array" ref="AF79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799" s="75" cm="1">
        <f t="array" ref="AG79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10</v>
      </c>
      <c r="AH799" s="75">
        <f t="shared" si="51"/>
        <v>180</v>
      </c>
      <c r="AI799" s="77" t="str" cm="1">
        <f t="array" aca="1" ref="AI799" ca="1">_xlfn.IFS(ISBLANK(Unique_Data[[#This Row],[Updated Action]]),"Open",NOT(ISBLANK(Unique_Data[[#This Row],[Updated Action]])),"Finished",AND(NOT(ISBLANK(Unique_Data[[#This Row],[Updated Action]])),Unique_Data[[#This Row],[Due date]]&gt;=TODAY()),"In Progress",Unique_Data[[#This Row],[Due date]]&lt;TODAY(),"Overdue")</f>
        <v>Open</v>
      </c>
      <c r="AJ799" s="33"/>
    </row>
    <row r="800" spans="1:36">
      <c r="A800" s="11">
        <v>1200000462</v>
      </c>
      <c r="B800" s="11" t="s">
        <v>58</v>
      </c>
      <c r="C800" s="11" t="s">
        <v>16</v>
      </c>
      <c r="D800" s="12">
        <v>46296</v>
      </c>
      <c r="E800" s="11" t="s">
        <v>69</v>
      </c>
      <c r="F800"/>
      <c r="G800"/>
      <c r="H800" s="35" t="s">
        <v>613</v>
      </c>
      <c r="I800" s="71">
        <v>46296.214490740742</v>
      </c>
      <c r="J800" s="71">
        <v>46296.224444444444</v>
      </c>
      <c r="K800" s="11">
        <v>0.24</v>
      </c>
      <c r="L800" s="72">
        <v>46296</v>
      </c>
      <c r="M800" s="73">
        <f>_xlfn.ISOWEEKNUM(Unique_Data[[#This Row],[Created On]])</f>
        <v>40</v>
      </c>
      <c r="N800" s="73">
        <f>60*Unique_Data[[#This Row],[Downtime (hr.)]]</f>
        <v>14.399999999999999</v>
      </c>
      <c r="O800" s="73" t="str" cm="1">
        <f t="array" ref="O800">_xlfn.LET(
    _xlpm.text, LOWER(H800),
    _xlpm.keywords, Table2[Keyword],
    _xlpm.score,
        _xlfn.BYROW(_xlpm.keywords,
            _xlfn.LAMBDA(_xlpm.k,
                SUM(--ISNUMBER(SEARCH(_xlfn.TEXTSPLIT(LOWER(_xlpm.k)," "), _xlpm.text)))
            )
        ),
    _xlpm.bestMatch, _xlfn.XMATCH(MAX(_xlpm.score), _xlpm.score),
    IF(MAX(_xlpm.score)=0, "Other", INDEX(_xlpm.keywords, _xlpm.bestMatch))
)</f>
        <v>No Gantry</v>
      </c>
      <c r="P800" s="73" t="str">
        <f>IFERROR(INDEX(Table11[Failure Mode],MATCH(O800,Table11[Keyword],0)),"General Failure Mode")</f>
        <v>Gantry Motion Failure</v>
      </c>
      <c r="Q800" s="74" t="str">
        <f>IFERROR(INDEX(Table12[Failure Effect],MATCH(P800,Table12[Failure Mode],0)),"Operational performance degradation and need for maintenance review.")</f>
        <v>Equipment cannot travel to position, causing job delay, queue buildup, and lower productivity.</v>
      </c>
      <c r="R800" s="73">
        <f>IFERROR(INDEX(Table13[Base Severity],MATCH(C800,Table13[Equipment Class],0)),6)</f>
        <v>8</v>
      </c>
      <c r="S800" s="73">
        <f>IFERROR(INDEX(Table2[Severity],MATCH(O800,Table2[Keyword],0)),0)</f>
        <v>6</v>
      </c>
      <c r="T800" s="73">
        <f>IFERROR(LOOKUP(N800,Table6[Minutes],Table6[Severity]),0)</f>
        <v>4</v>
      </c>
      <c r="U800" s="73">
        <f>MAX(ROUNDUP(AVERAGE(R800,T800),0),Unique_Data[[#This Row],[Keyword Severity]])</f>
        <v>6</v>
      </c>
      <c r="V800" s="73">
        <f>IFERROR(INDEX(Table5[Detectability],MATCH(O800,Table5[Keyword],0)),IFERROR(INDEX(Table13[Default Detectability],MATCH(C800,Table13[Equipment Class],0)),6))</f>
        <v>3</v>
      </c>
      <c r="W800" s="73">
        <f t="shared" si="48"/>
        <v>5</v>
      </c>
      <c r="X800" s="75">
        <f t="shared" si="49"/>
        <v>90</v>
      </c>
      <c r="Y800" s="74" t="str">
        <f>IFERROR(INDEX(Table10[Recommended Action],MATCH(O800,Table10[Keyword],0)),"Review failure &amp; perform RCA")</f>
        <v>Inspect busbar/limit switches, travel drives and interlocks; test inverter and alignment.</v>
      </c>
      <c r="AC800" s="73" t="str">
        <f t="shared" si="50"/>
        <v>Low</v>
      </c>
      <c r="AD800" s="76"/>
      <c r="AE800" s="75">
        <f>Unique_Data[[#This Row],[Severity (S)]]</f>
        <v>6</v>
      </c>
      <c r="AF800" s="75" cm="1">
        <f t="array" ref="AF80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00" s="75" cm="1">
        <f t="array" ref="AG80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800" s="75">
        <f t="shared" si="51"/>
        <v>90</v>
      </c>
      <c r="AI800" s="77" t="str" cm="1">
        <f t="array" aca="1" ref="AI800" ca="1">_xlfn.IFS(ISBLANK(Unique_Data[[#This Row],[Updated Action]]),"Open",NOT(ISBLANK(Unique_Data[[#This Row],[Updated Action]])),"Finished",AND(NOT(ISBLANK(Unique_Data[[#This Row],[Updated Action]])),Unique_Data[[#This Row],[Due date]]&gt;=TODAY()),"In Progress",Unique_Data[[#This Row],[Due date]]&lt;TODAY(),"Overdue")</f>
        <v>Open</v>
      </c>
      <c r="AJ800" s="33"/>
    </row>
    <row r="801" spans="1:36">
      <c r="A801" s="11">
        <v>1200000463</v>
      </c>
      <c r="B801" s="11" t="s">
        <v>20</v>
      </c>
      <c r="C801" s="11" t="s">
        <v>16</v>
      </c>
      <c r="D801" s="12">
        <v>46296</v>
      </c>
      <c r="E801" s="11" t="s">
        <v>69</v>
      </c>
      <c r="F801"/>
      <c r="G801"/>
      <c r="H801" s="35" t="s">
        <v>614</v>
      </c>
      <c r="I801" s="71">
        <v>46296.225370370368</v>
      </c>
      <c r="J801" s="71">
        <v>46296.229594907411</v>
      </c>
      <c r="K801" s="11">
        <v>0.1</v>
      </c>
      <c r="L801" s="72">
        <v>46296</v>
      </c>
      <c r="M801" s="73">
        <f>_xlfn.ISOWEEKNUM(Unique_Data[[#This Row],[Created On]])</f>
        <v>40</v>
      </c>
      <c r="N801" s="73">
        <f>60*Unique_Data[[#This Row],[Downtime (hr.)]]</f>
        <v>6</v>
      </c>
      <c r="O801" s="73" t="str" cm="1">
        <f t="array" ref="O801">_xlfn.LET(
    _xlpm.text, LOWER(H801),
    _xlpm.keywords, Table2[Keyword],
    _xlpm.score,
        _xlfn.BYROW(_xlpm.keywords,
            _xlfn.LAMBDA(_xlpm.k,
                SUM(--ISNUMBER(SEARCH(_xlfn.TEXTSPLIT(LOWER(_xlpm.k)," "), _xlpm.text)))
            )
        ),
    _xlpm.bestMatch, _xlfn.XMATCH(MAX(_xlpm.score), _xlpm.score),
    IF(MAX(_xlpm.score)=0, "Other", INDEX(_xlpm.keywords, _xlpm.bestMatch))
)</f>
        <v>No Gantry</v>
      </c>
      <c r="P801" s="73" t="str">
        <f>IFERROR(INDEX(Table11[Failure Mode],MATCH(O801,Table11[Keyword],0)),"General Failure Mode")</f>
        <v>Gantry Motion Failure</v>
      </c>
      <c r="Q801" s="74" t="str">
        <f>IFERROR(INDEX(Table12[Failure Effect],MATCH(P801,Table12[Failure Mode],0)),"Operational performance degradation and need for maintenance review.")</f>
        <v>Equipment cannot travel to position, causing job delay, queue buildup, and lower productivity.</v>
      </c>
      <c r="R801" s="73">
        <f>IFERROR(INDEX(Table13[Base Severity],MATCH(C801,Table13[Equipment Class],0)),6)</f>
        <v>8</v>
      </c>
      <c r="S801" s="73">
        <f>IFERROR(INDEX(Table2[Severity],MATCH(O801,Table2[Keyword],0)),0)</f>
        <v>6</v>
      </c>
      <c r="T801" s="73">
        <f>IFERROR(LOOKUP(N801,Table6[Minutes],Table6[Severity]),0)</f>
        <v>3</v>
      </c>
      <c r="U801" s="73">
        <f>MAX(ROUNDUP(AVERAGE(R801,T801),0),Unique_Data[[#This Row],[Keyword Severity]])</f>
        <v>6</v>
      </c>
      <c r="V801" s="73">
        <f>IFERROR(INDEX(Table5[Detectability],MATCH(O801,Table5[Keyword],0)),IFERROR(INDEX(Table13[Default Detectability],MATCH(C801,Table13[Equipment Class],0)),6))</f>
        <v>3</v>
      </c>
      <c r="W801" s="73">
        <f t="shared" si="48"/>
        <v>3</v>
      </c>
      <c r="X801" s="75">
        <f t="shared" si="49"/>
        <v>54</v>
      </c>
      <c r="Y801" s="74" t="str">
        <f>IFERROR(INDEX(Table10[Recommended Action],MATCH(O801,Table10[Keyword],0)),"Review failure &amp; perform RCA")</f>
        <v>Inspect busbar/limit switches, travel drives and interlocks; test inverter and alignment.</v>
      </c>
      <c r="AC801" s="73" t="str">
        <f t="shared" si="50"/>
        <v>Low</v>
      </c>
      <c r="AD801" s="76"/>
      <c r="AE801" s="75">
        <f>Unique_Data[[#This Row],[Severity (S)]]</f>
        <v>6</v>
      </c>
      <c r="AF801" s="75" cm="1">
        <f t="array" ref="AF80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01" s="75" cm="1">
        <f t="array" ref="AG80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801" s="75">
        <f t="shared" si="51"/>
        <v>54</v>
      </c>
      <c r="AI801" s="77" t="str" cm="1">
        <f t="array" aca="1" ref="AI801" ca="1">_xlfn.IFS(ISBLANK(Unique_Data[[#This Row],[Updated Action]]),"Open",NOT(ISBLANK(Unique_Data[[#This Row],[Updated Action]])),"Finished",AND(NOT(ISBLANK(Unique_Data[[#This Row],[Updated Action]])),Unique_Data[[#This Row],[Due date]]&gt;=TODAY()),"In Progress",Unique_Data[[#This Row],[Due date]]&lt;TODAY(),"Overdue")</f>
        <v>Open</v>
      </c>
      <c r="AJ801" s="33"/>
    </row>
    <row r="802" spans="1:36">
      <c r="A802" s="11">
        <v>1300000543</v>
      </c>
      <c r="B802" s="11" t="s">
        <v>95</v>
      </c>
      <c r="C802" s="11" t="s">
        <v>16</v>
      </c>
      <c r="D802" s="12">
        <v>46296</v>
      </c>
      <c r="E802" s="11" t="s">
        <v>13</v>
      </c>
      <c r="F802"/>
      <c r="G802"/>
      <c r="H802" s="35" t="s">
        <v>566</v>
      </c>
      <c r="I802" s="71">
        <v>46296.617361111108</v>
      </c>
      <c r="J802" s="71">
        <v>46296.633333333331</v>
      </c>
      <c r="K802" s="11">
        <v>0.38</v>
      </c>
      <c r="L802" s="72">
        <v>46296</v>
      </c>
      <c r="M802" s="73">
        <f>_xlfn.ISOWEEKNUM(Unique_Data[[#This Row],[Created On]])</f>
        <v>40</v>
      </c>
      <c r="N802" s="73">
        <f>60*Unique_Data[[#This Row],[Downtime (hr.)]]</f>
        <v>22.8</v>
      </c>
      <c r="O802" s="73" t="str" cm="1">
        <f t="array" ref="O802">_xlfn.LET(
    _xlpm.text, LOWER(H802),
    _xlpm.keywords, Table2[Keyword],
    _xlpm.score,
        _xlfn.BYROW(_xlpm.keywords,
            _xlfn.LAMBDA(_xlpm.k,
                SUM(--ISNUMBER(SEARCH(_xlfn.TEXTSPLIT(LOWER(_xlpm.k)," "), _xlpm.text)))
            )
        ),
    _xlpm.bestMatch, _xlfn.XMATCH(MAX(_xlpm.score), _xlpm.score),
    IF(MAX(_xlpm.score)=0, "Other", INDEX(_xlpm.keywords, _xlpm.bestMatch))
)</f>
        <v>No Control</v>
      </c>
      <c r="P802" s="73" t="str">
        <f>IFERROR(INDEX(Table11[Failure Mode],MATCH(O802,Table11[Keyword],0)),"General Failure Mode")</f>
        <v>Control System Unavailable</v>
      </c>
      <c r="Q802" s="74" t="str">
        <f>IFERROR(INDEX(Table12[Failure Effect],MATCH(P802,Table12[Failure Mode],0)),"Operational performance degradation and need for maintenance review.")</f>
        <v>Loss of command response, unsafe operating condition, and immediate operational downtime.</v>
      </c>
      <c r="R802" s="73">
        <f>IFERROR(INDEX(Table13[Base Severity],MATCH(C802,Table13[Equipment Class],0)),6)</f>
        <v>8</v>
      </c>
      <c r="S802" s="73">
        <f>IFERROR(INDEX(Table2[Severity],MATCH(O802,Table2[Keyword],0)),0)</f>
        <v>6</v>
      </c>
      <c r="T802" s="73">
        <f>IFERROR(LOOKUP(N802,Table6[Minutes],Table6[Severity]),0)</f>
        <v>4</v>
      </c>
      <c r="U802" s="73">
        <f>MAX(ROUNDUP(AVERAGE(R802,T802),0),Unique_Data[[#This Row],[Keyword Severity]])</f>
        <v>6</v>
      </c>
      <c r="V802" s="73">
        <f>IFERROR(INDEX(Table5[Detectability],MATCH(O802,Table5[Keyword],0)),IFERROR(INDEX(Table13[Default Detectability],MATCH(C802,Table13[Equipment Class],0)),6))</f>
        <v>2</v>
      </c>
      <c r="W802" s="73">
        <f t="shared" si="48"/>
        <v>7</v>
      </c>
      <c r="X802" s="75">
        <f t="shared" si="49"/>
        <v>84</v>
      </c>
      <c r="Y802" s="74" t="str">
        <f>IFERROR(INDEX(Table10[Recommended Action],MATCH(O802,Table10[Keyword],0)),"Review failure &amp; perform RCA")</f>
        <v>Check control PLC, HMI comms, E-stop circuits; reload software if needed.</v>
      </c>
      <c r="AC802" s="73" t="str">
        <f t="shared" si="50"/>
        <v>Low</v>
      </c>
      <c r="AD802" s="76"/>
      <c r="AE802" s="75">
        <f>Unique_Data[[#This Row],[Severity (S)]]</f>
        <v>6</v>
      </c>
      <c r="AF802" s="75" cm="1">
        <f t="array" ref="AF80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02" s="75" cm="1">
        <f t="array" ref="AG80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802" s="75">
        <f t="shared" si="51"/>
        <v>84</v>
      </c>
      <c r="AI802" s="77" t="str" cm="1">
        <f t="array" aca="1" ref="AI802" ca="1">_xlfn.IFS(ISBLANK(Unique_Data[[#This Row],[Updated Action]]),"Open",NOT(ISBLANK(Unique_Data[[#This Row],[Updated Action]])),"Finished",AND(NOT(ISBLANK(Unique_Data[[#This Row],[Updated Action]])),Unique_Data[[#This Row],[Due date]]&gt;=TODAY()),"In Progress",Unique_Data[[#This Row],[Due date]]&lt;TODAY(),"Overdue")</f>
        <v>Open</v>
      </c>
      <c r="AJ802" s="33"/>
    </row>
    <row r="803" spans="1:36">
      <c r="A803" s="11">
        <v>1300000545</v>
      </c>
      <c r="B803" s="11" t="s">
        <v>95</v>
      </c>
      <c r="C803" s="11" t="s">
        <v>16</v>
      </c>
      <c r="D803" s="12">
        <v>46296</v>
      </c>
      <c r="E803" s="11" t="s">
        <v>13</v>
      </c>
      <c r="F803"/>
      <c r="G803"/>
      <c r="H803" s="35" t="s">
        <v>615</v>
      </c>
      <c r="I803" s="71">
        <v>46296.706944444442</v>
      </c>
      <c r="J803" s="71">
        <v>46296.741666666669</v>
      </c>
      <c r="K803" s="11">
        <v>0.83</v>
      </c>
      <c r="L803" s="72">
        <v>46296</v>
      </c>
      <c r="M803" s="73">
        <f>_xlfn.ISOWEEKNUM(Unique_Data[[#This Row],[Created On]])</f>
        <v>40</v>
      </c>
      <c r="N803" s="73">
        <f>60*Unique_Data[[#This Row],[Downtime (hr.)]]</f>
        <v>49.8</v>
      </c>
      <c r="O803" s="73" t="str" cm="1">
        <f t="array" ref="O803">_xlfn.LET(
    _xlpm.text, LOWER(H803),
    _xlpm.keywords, Table2[Keyword],
    _xlpm.score,
        _xlfn.BYROW(_xlpm.keywords,
            _xlfn.LAMBDA(_xlpm.k,
                SUM(--ISNUMBER(SEARCH(_xlfn.TEXTSPLIT(LOWER(_xlpm.k)," "), _xlpm.text)))
            )
        ),
    _xlpm.bestMatch, _xlfn.XMATCH(MAX(_xlpm.score), _xlpm.score),
    IF(MAX(_xlpm.score)=0, "Other", INDEX(_xlpm.keywords, _xlpm.bestMatch))
)</f>
        <v>No Hoist</v>
      </c>
      <c r="P803" s="73" t="str">
        <f>IFERROR(INDEX(Table11[Failure Mode],MATCH(O803,Table11[Keyword],0)),"General Failure Mode")</f>
        <v>Hoist Motion Failure</v>
      </c>
      <c r="Q803" s="74" t="str">
        <f>IFERROR(INDEX(Table12[Failure Effect],MATCH(P803,Table12[Failure Mode],0)),"Operational performance degradation and need for maintenance review.")</f>
        <v>Unable to lift/lower load, container handling interruption, and berth or yard productivity loss.</v>
      </c>
      <c r="R803" s="73">
        <f>IFERROR(INDEX(Table13[Base Severity],MATCH(C803,Table13[Equipment Class],0)),6)</f>
        <v>8</v>
      </c>
      <c r="S803" s="73">
        <f>IFERROR(INDEX(Table2[Severity],MATCH(O803,Table2[Keyword],0)),0)</f>
        <v>6</v>
      </c>
      <c r="T803" s="73">
        <f>IFERROR(LOOKUP(N803,Table6[Minutes],Table6[Severity]),0)</f>
        <v>5</v>
      </c>
      <c r="U803" s="73">
        <f>MAX(ROUNDUP(AVERAGE(R803,T803),0),Unique_Data[[#This Row],[Keyword Severity]])</f>
        <v>7</v>
      </c>
      <c r="V803" s="73">
        <f>IFERROR(INDEX(Table5[Detectability],MATCH(O803,Table5[Keyword],0)),IFERROR(INDEX(Table13[Default Detectability],MATCH(C803,Table13[Equipment Class],0)),6))</f>
        <v>3</v>
      </c>
      <c r="W803" s="73">
        <f t="shared" si="48"/>
        <v>5</v>
      </c>
      <c r="X803" s="75">
        <f t="shared" si="49"/>
        <v>105</v>
      </c>
      <c r="Y803" s="74" t="str">
        <f>IFERROR(INDEX(Table10[Recommended Action],MATCH(O803,Table10[Keyword],0)),"Review failure &amp; perform RCA")</f>
        <v>Check hoist brakes, over-travel limit switches, inverter alarms, motor and encoder.</v>
      </c>
      <c r="AC803" s="73" t="str">
        <f t="shared" si="50"/>
        <v>Medium</v>
      </c>
      <c r="AD803" s="76"/>
      <c r="AE803" s="75">
        <f>Unique_Data[[#This Row],[Severity (S)]]</f>
        <v>7</v>
      </c>
      <c r="AF803" s="75" cm="1">
        <f t="array" ref="AF80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03" s="75" cm="1">
        <f t="array" ref="AG80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803" s="75">
        <f t="shared" si="51"/>
        <v>105</v>
      </c>
      <c r="AI803" s="77" t="str" cm="1">
        <f t="array" aca="1" ref="AI803" ca="1">_xlfn.IFS(ISBLANK(Unique_Data[[#This Row],[Updated Action]]),"Open",NOT(ISBLANK(Unique_Data[[#This Row],[Updated Action]])),"Finished",AND(NOT(ISBLANK(Unique_Data[[#This Row],[Updated Action]])),Unique_Data[[#This Row],[Due date]]&gt;=TODAY()),"In Progress",Unique_Data[[#This Row],[Due date]]&lt;TODAY(),"Overdue")</f>
        <v>Open</v>
      </c>
      <c r="AJ803" s="33"/>
    </row>
    <row r="804" spans="1:36">
      <c r="A804" s="11">
        <v>1300000546</v>
      </c>
      <c r="B804" s="11" t="s">
        <v>54</v>
      </c>
      <c r="C804" s="11" t="s">
        <v>12</v>
      </c>
      <c r="D804" s="12">
        <v>46296</v>
      </c>
      <c r="E804" s="11" t="s">
        <v>13</v>
      </c>
      <c r="F804"/>
      <c r="G804"/>
      <c r="H804" s="35" t="s">
        <v>262</v>
      </c>
      <c r="I804" s="71">
        <v>46296.751388888886</v>
      </c>
      <c r="J804" s="71">
        <v>46296.758333333331</v>
      </c>
      <c r="K804" s="11">
        <v>0.17</v>
      </c>
      <c r="L804" s="72">
        <v>46296</v>
      </c>
      <c r="M804" s="73">
        <f>_xlfn.ISOWEEKNUM(Unique_Data[[#This Row],[Created On]])</f>
        <v>40</v>
      </c>
      <c r="N804" s="73">
        <f>60*Unique_Data[[#This Row],[Downtime (hr.)]]</f>
        <v>10.200000000000001</v>
      </c>
      <c r="O804" s="73" t="str" cm="1">
        <f t="array" ref="O804">_xlfn.LET(
    _xlpm.text, LOWER(H804),
    _xlpm.keywords, Table2[Keyword],
    _xlpm.score,
        _xlfn.BYROW(_xlpm.keywords,
            _xlfn.LAMBDA(_xlpm.k,
                SUM(--ISNUMBER(SEARCH(_xlfn.TEXTSPLIT(LOWER(_xlpm.k)," "), _xlpm.text)))
            )
        ),
    _xlpm.bestMatch, _xlfn.XMATCH(MAX(_xlpm.score), _xlpm.score),
    IF(MAX(_xlpm.score)=0, "Other", INDEX(_xlpm.keywords, _xlpm.bestMatch))
)</f>
        <v>No Control</v>
      </c>
      <c r="P804" s="73" t="str">
        <f>IFERROR(INDEX(Table11[Failure Mode],MATCH(O804,Table11[Keyword],0)),"General Failure Mode")</f>
        <v>Control System Unavailable</v>
      </c>
      <c r="Q804" s="74" t="str">
        <f>IFERROR(INDEX(Table12[Failure Effect],MATCH(P804,Table12[Failure Mode],0)),"Operational performance degradation and need for maintenance review.")</f>
        <v>Loss of command response, unsafe operating condition, and immediate operational downtime.</v>
      </c>
      <c r="R804" s="73">
        <f>IFERROR(INDEX(Table13[Base Severity],MATCH(C804,Table13[Equipment Class],0)),6)</f>
        <v>9</v>
      </c>
      <c r="S804" s="73">
        <f>IFERROR(INDEX(Table2[Severity],MATCH(O804,Table2[Keyword],0)),0)</f>
        <v>6</v>
      </c>
      <c r="T804" s="73">
        <f>IFERROR(LOOKUP(N804,Table6[Minutes],Table6[Severity]),0)</f>
        <v>4</v>
      </c>
      <c r="U804" s="73">
        <f>MAX(ROUNDUP(AVERAGE(R804,T804),0),Unique_Data[[#This Row],[Keyword Severity]])</f>
        <v>7</v>
      </c>
      <c r="V804" s="73">
        <f>IFERROR(INDEX(Table5[Detectability],MATCH(O804,Table5[Keyword],0)),IFERROR(INDEX(Table13[Default Detectability],MATCH(C804,Table13[Equipment Class],0)),6))</f>
        <v>2</v>
      </c>
      <c r="W804" s="73">
        <f t="shared" si="48"/>
        <v>4</v>
      </c>
      <c r="X804" s="75">
        <f t="shared" si="49"/>
        <v>56</v>
      </c>
      <c r="Y804" s="74" t="str">
        <f>IFERROR(INDEX(Table10[Recommended Action],MATCH(O804,Table10[Keyword],0)),"Review failure &amp; perform RCA")</f>
        <v>Check control PLC, HMI comms, E-stop circuits; reload software if needed.</v>
      </c>
      <c r="AC804" s="73" t="str">
        <f t="shared" si="50"/>
        <v>Low</v>
      </c>
      <c r="AD804" s="76"/>
      <c r="AE804" s="75">
        <f>Unique_Data[[#This Row],[Severity (S)]]</f>
        <v>7</v>
      </c>
      <c r="AF804" s="75" cm="1">
        <f t="array" ref="AF80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04" s="75" cm="1">
        <f t="array" ref="AG80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804" s="75">
        <f t="shared" si="51"/>
        <v>56</v>
      </c>
      <c r="AI804" s="77" t="str" cm="1">
        <f t="array" aca="1" ref="AI804" ca="1">_xlfn.IFS(ISBLANK(Unique_Data[[#This Row],[Updated Action]]),"Open",NOT(ISBLANK(Unique_Data[[#This Row],[Updated Action]])),"Finished",AND(NOT(ISBLANK(Unique_Data[[#This Row],[Updated Action]])),Unique_Data[[#This Row],[Due date]]&gt;=TODAY()),"In Progress",Unique_Data[[#This Row],[Due date]]&lt;TODAY(),"Overdue")</f>
        <v>Open</v>
      </c>
      <c r="AJ804" s="33"/>
    </row>
    <row r="805" spans="1:36">
      <c r="A805" s="11">
        <v>1300000547</v>
      </c>
      <c r="B805" s="11" t="s">
        <v>132</v>
      </c>
      <c r="C805" s="11" t="s">
        <v>16</v>
      </c>
      <c r="D805" s="12">
        <v>46297</v>
      </c>
      <c r="E805" s="11" t="s">
        <v>13</v>
      </c>
      <c r="F805"/>
      <c r="G805"/>
      <c r="H805" s="35" t="s">
        <v>566</v>
      </c>
      <c r="I805" s="71">
        <v>46297.398611111108</v>
      </c>
      <c r="J805" s="71">
        <v>46297.402083333334</v>
      </c>
      <c r="K805" s="11">
        <v>0.08</v>
      </c>
      <c r="L805" s="72">
        <v>46296</v>
      </c>
      <c r="M805" s="73">
        <f>_xlfn.ISOWEEKNUM(Unique_Data[[#This Row],[Created On]])</f>
        <v>40</v>
      </c>
      <c r="N805" s="73">
        <f>60*Unique_Data[[#This Row],[Downtime (hr.)]]</f>
        <v>4.8</v>
      </c>
      <c r="O805" s="73" t="str" cm="1">
        <f t="array" ref="O805">_xlfn.LET(
    _xlpm.text, LOWER(H805),
    _xlpm.keywords, Table2[Keyword],
    _xlpm.score,
        _xlfn.BYROW(_xlpm.keywords,
            _xlfn.LAMBDA(_xlpm.k,
                SUM(--ISNUMBER(SEARCH(_xlfn.TEXTSPLIT(LOWER(_xlpm.k)," "), _xlpm.text)))
            )
        ),
    _xlpm.bestMatch, _xlfn.XMATCH(MAX(_xlpm.score), _xlpm.score),
    IF(MAX(_xlpm.score)=0, "Other", INDEX(_xlpm.keywords, _xlpm.bestMatch))
)</f>
        <v>No Control</v>
      </c>
      <c r="P805" s="73" t="str">
        <f>IFERROR(INDEX(Table11[Failure Mode],MATCH(O805,Table11[Keyword],0)),"General Failure Mode")</f>
        <v>Control System Unavailable</v>
      </c>
      <c r="Q805" s="74" t="str">
        <f>IFERROR(INDEX(Table12[Failure Effect],MATCH(P805,Table12[Failure Mode],0)),"Operational performance degradation and need for maintenance review.")</f>
        <v>Loss of command response, unsafe operating condition, and immediate operational downtime.</v>
      </c>
      <c r="R805" s="73">
        <f>IFERROR(INDEX(Table13[Base Severity],MATCH(C805,Table13[Equipment Class],0)),6)</f>
        <v>8</v>
      </c>
      <c r="S805" s="73">
        <f>IFERROR(INDEX(Table2[Severity],MATCH(O805,Table2[Keyword],0)),0)</f>
        <v>6</v>
      </c>
      <c r="T805" s="73">
        <f>IFERROR(LOOKUP(N805,Table6[Minutes],Table6[Severity]),0)</f>
        <v>3</v>
      </c>
      <c r="U805" s="73">
        <f>MAX(ROUNDUP(AVERAGE(R805,T805),0),Unique_Data[[#This Row],[Keyword Severity]])</f>
        <v>6</v>
      </c>
      <c r="V805" s="73">
        <f>IFERROR(INDEX(Table5[Detectability],MATCH(O805,Table5[Keyword],0)),IFERROR(INDEX(Table13[Default Detectability],MATCH(C805,Table13[Equipment Class],0)),6))</f>
        <v>2</v>
      </c>
      <c r="W805" s="73">
        <f t="shared" si="48"/>
        <v>5</v>
      </c>
      <c r="X805" s="75">
        <f t="shared" si="49"/>
        <v>60</v>
      </c>
      <c r="Y805" s="74" t="str">
        <f>IFERROR(INDEX(Table10[Recommended Action],MATCH(O805,Table10[Keyword],0)),"Review failure &amp; perform RCA")</f>
        <v>Check control PLC, HMI comms, E-stop circuits; reload software if needed.</v>
      </c>
      <c r="AC805" s="73" t="str">
        <f t="shared" si="50"/>
        <v>Low</v>
      </c>
      <c r="AD805" s="76"/>
      <c r="AE805" s="75">
        <f>Unique_Data[[#This Row],[Severity (S)]]</f>
        <v>6</v>
      </c>
      <c r="AF805" s="75" cm="1">
        <f t="array" ref="AF80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05" s="75" cm="1">
        <f t="array" ref="AG80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805" s="75">
        <f t="shared" si="51"/>
        <v>60</v>
      </c>
      <c r="AI805" s="77" t="str" cm="1">
        <f t="array" aca="1" ref="AI805" ca="1">_xlfn.IFS(ISBLANK(Unique_Data[[#This Row],[Updated Action]]),"Open",NOT(ISBLANK(Unique_Data[[#This Row],[Updated Action]])),"Finished",AND(NOT(ISBLANK(Unique_Data[[#This Row],[Updated Action]])),Unique_Data[[#This Row],[Due date]]&gt;=TODAY()),"In Progress",Unique_Data[[#This Row],[Due date]]&lt;TODAY(),"Overdue")</f>
        <v>Open</v>
      </c>
      <c r="AJ805" s="33"/>
    </row>
    <row r="806" spans="1:36">
      <c r="A806" s="11">
        <v>1300000548</v>
      </c>
      <c r="B806" s="11" t="s">
        <v>15</v>
      </c>
      <c r="C806" s="11" t="s">
        <v>16</v>
      </c>
      <c r="D806" s="12">
        <v>46297</v>
      </c>
      <c r="E806" s="11" t="s">
        <v>13</v>
      </c>
      <c r="F806"/>
      <c r="G806"/>
      <c r="H806" s="35" t="s">
        <v>616</v>
      </c>
      <c r="I806" s="71">
        <v>46297.436111111114</v>
      </c>
      <c r="J806" s="71">
        <v>46297.44027777778</v>
      </c>
      <c r="K806" s="11">
        <v>0.1</v>
      </c>
      <c r="L806" s="72">
        <v>46296</v>
      </c>
      <c r="M806" s="73">
        <f>_xlfn.ISOWEEKNUM(Unique_Data[[#This Row],[Created On]])</f>
        <v>40</v>
      </c>
      <c r="N806" s="73">
        <f>60*Unique_Data[[#This Row],[Downtime (hr.)]]</f>
        <v>6</v>
      </c>
      <c r="O806" s="73" t="str" cm="1">
        <f t="array" ref="O806">_xlfn.LET(
    _xlpm.text, LOWER(H806),
    _xlpm.keywords, Table2[Keyword],
    _xlpm.score,
        _xlfn.BYROW(_xlpm.keywords,
            _xlfn.LAMBDA(_xlpm.k,
                SUM(--ISNUMBER(SEARCH(_xlfn.TEXTSPLIT(LOWER(_xlpm.k)," "), _xlpm.text)))
            )
        ),
    _xlpm.bestMatch, _xlfn.XMATCH(MAX(_xlpm.score), _xlpm.score),
    IF(MAX(_xlpm.score)=0, "Other", INDEX(_xlpm.keywords, _xlpm.bestMatch))
)</f>
        <v>Other</v>
      </c>
      <c r="P806" s="73" t="str">
        <f>IFERROR(INDEX(Table11[Failure Mode],MATCH(O806,Table11[Keyword],0)),"General Failure Mode")</f>
        <v>General Failure Mode</v>
      </c>
      <c r="Q806" s="74" t="str">
        <f>IFERROR(INDEX(Table12[Failure Effect],MATCH(P806,Table12[Failure Mode],0)),"Operational performance degradation and need for maintenance review.")</f>
        <v>Operational performance degradation and need for maintenance review.</v>
      </c>
      <c r="R806" s="73">
        <f>IFERROR(INDEX(Table13[Base Severity],MATCH(C806,Table13[Equipment Class],0)),6)</f>
        <v>8</v>
      </c>
      <c r="S806" s="73">
        <f>IFERROR(INDEX(Table2[Severity],MATCH(O806,Table2[Keyword],0)),0)</f>
        <v>0</v>
      </c>
      <c r="T806" s="73">
        <f>IFERROR(LOOKUP(N806,Table6[Minutes],Table6[Severity]),0)</f>
        <v>3</v>
      </c>
      <c r="U806" s="73">
        <f>MAX(ROUNDUP(AVERAGE(R806,T806),0),Unique_Data[[#This Row],[Keyword Severity]])</f>
        <v>6</v>
      </c>
      <c r="V806" s="73">
        <f>IFERROR(INDEX(Table5[Detectability],MATCH(O806,Table5[Keyword],0)),IFERROR(INDEX(Table13[Default Detectability],MATCH(C806,Table13[Equipment Class],0)),6))</f>
        <v>5</v>
      </c>
      <c r="W806" s="73">
        <f t="shared" si="48"/>
        <v>9</v>
      </c>
      <c r="X806" s="75">
        <f t="shared" si="49"/>
        <v>270</v>
      </c>
      <c r="Y806" s="74" t="str">
        <f>IFERROR(INDEX(Table10[Recommended Action],MATCH(O806,Table10[Keyword],0)),"Review failure &amp; perform RCA")</f>
        <v>Review failure &amp; perform RCA</v>
      </c>
      <c r="AC806" s="73" t="str">
        <f t="shared" si="50"/>
        <v>High</v>
      </c>
      <c r="AD806" s="76"/>
      <c r="AE806" s="75">
        <f>Unique_Data[[#This Row],[Severity (S)]]</f>
        <v>6</v>
      </c>
      <c r="AF806" s="75" cm="1">
        <f t="array" ref="AF80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806" s="75" cm="1">
        <f t="array" ref="AG80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9</v>
      </c>
      <c r="AH806" s="75">
        <f t="shared" si="51"/>
        <v>270</v>
      </c>
      <c r="AI806" s="77" t="str" cm="1">
        <f t="array" aca="1" ref="AI806" ca="1">_xlfn.IFS(ISBLANK(Unique_Data[[#This Row],[Updated Action]]),"Open",NOT(ISBLANK(Unique_Data[[#This Row],[Updated Action]])),"Finished",AND(NOT(ISBLANK(Unique_Data[[#This Row],[Updated Action]])),Unique_Data[[#This Row],[Due date]]&gt;=TODAY()),"In Progress",Unique_Data[[#This Row],[Due date]]&lt;TODAY(),"Overdue")</f>
        <v>Open</v>
      </c>
      <c r="AJ806" s="33"/>
    </row>
    <row r="807" spans="1:36">
      <c r="A807" s="11">
        <v>1300000549</v>
      </c>
      <c r="B807" s="11" t="s">
        <v>58</v>
      </c>
      <c r="C807" s="11" t="s">
        <v>16</v>
      </c>
      <c r="D807" s="12">
        <v>46297</v>
      </c>
      <c r="E807" s="11" t="s">
        <v>13</v>
      </c>
      <c r="F807"/>
      <c r="G807"/>
      <c r="H807" s="35" t="s">
        <v>118</v>
      </c>
      <c r="I807" s="71">
        <v>46297.55972222222</v>
      </c>
      <c r="J807" s="71">
        <v>46297.565972222219</v>
      </c>
      <c r="K807" s="11">
        <v>0.15</v>
      </c>
      <c r="L807" s="72">
        <v>46296</v>
      </c>
      <c r="M807" s="73">
        <f>_xlfn.ISOWEEKNUM(Unique_Data[[#This Row],[Created On]])</f>
        <v>40</v>
      </c>
      <c r="N807" s="73">
        <f>60*Unique_Data[[#This Row],[Downtime (hr.)]]</f>
        <v>9</v>
      </c>
      <c r="O807" s="73" t="str" cm="1">
        <f t="array" ref="O807">_xlfn.LET(
    _xlpm.text, LOWER(H807),
    _xlpm.keywords, Table2[Keyword],
    _xlpm.score,
        _xlfn.BYROW(_xlpm.keywords,
            _xlfn.LAMBDA(_xlpm.k,
                SUM(--ISNUMBER(SEARCH(_xlfn.TEXTSPLIT(LOWER(_xlpm.k)," "), _xlpm.text)))
            )
        ),
    _xlpm.bestMatch, _xlfn.XMATCH(MAX(_xlpm.score), _xlpm.score),
    IF(MAX(_xlpm.score)=0, "Other", INDEX(_xlpm.keywords, _xlpm.bestMatch))
)</f>
        <v>No Hoist</v>
      </c>
      <c r="P807" s="73" t="str">
        <f>IFERROR(INDEX(Table11[Failure Mode],MATCH(O807,Table11[Keyword],0)),"General Failure Mode")</f>
        <v>Hoist Motion Failure</v>
      </c>
      <c r="Q807" s="74" t="str">
        <f>IFERROR(INDEX(Table12[Failure Effect],MATCH(P807,Table12[Failure Mode],0)),"Operational performance degradation and need for maintenance review.")</f>
        <v>Unable to lift/lower load, container handling interruption, and berth or yard productivity loss.</v>
      </c>
      <c r="R807" s="73">
        <f>IFERROR(INDEX(Table13[Base Severity],MATCH(C807,Table13[Equipment Class],0)),6)</f>
        <v>8</v>
      </c>
      <c r="S807" s="73">
        <f>IFERROR(INDEX(Table2[Severity],MATCH(O807,Table2[Keyword],0)),0)</f>
        <v>6</v>
      </c>
      <c r="T807" s="73">
        <f>IFERROR(LOOKUP(N807,Table6[Minutes],Table6[Severity]),0)</f>
        <v>3</v>
      </c>
      <c r="U807" s="73">
        <f>MAX(ROUNDUP(AVERAGE(R807,T807),0),Unique_Data[[#This Row],[Keyword Severity]])</f>
        <v>6</v>
      </c>
      <c r="V807" s="73">
        <f>IFERROR(INDEX(Table5[Detectability],MATCH(O807,Table5[Keyword],0)),IFERROR(INDEX(Table13[Default Detectability],MATCH(C807,Table13[Equipment Class],0)),6))</f>
        <v>3</v>
      </c>
      <c r="W807" s="73">
        <f t="shared" si="48"/>
        <v>4</v>
      </c>
      <c r="X807" s="75">
        <f t="shared" si="49"/>
        <v>72</v>
      </c>
      <c r="Y807" s="74" t="str">
        <f>IFERROR(INDEX(Table10[Recommended Action],MATCH(O807,Table10[Keyword],0)),"Review failure &amp; perform RCA")</f>
        <v>Check hoist brakes, over-travel limit switches, inverter alarms, motor and encoder.</v>
      </c>
      <c r="AC807" s="73" t="str">
        <f t="shared" si="50"/>
        <v>Low</v>
      </c>
      <c r="AD807" s="76"/>
      <c r="AE807" s="75">
        <f>Unique_Data[[#This Row],[Severity (S)]]</f>
        <v>6</v>
      </c>
      <c r="AF807" s="75" cm="1">
        <f t="array" ref="AF80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07" s="75" cm="1">
        <f t="array" ref="AG80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807" s="75">
        <f t="shared" si="51"/>
        <v>72</v>
      </c>
      <c r="AI807" s="77" t="str" cm="1">
        <f t="array" aca="1" ref="AI807" ca="1">_xlfn.IFS(ISBLANK(Unique_Data[[#This Row],[Updated Action]]),"Open",NOT(ISBLANK(Unique_Data[[#This Row],[Updated Action]])),"Finished",AND(NOT(ISBLANK(Unique_Data[[#This Row],[Updated Action]])),Unique_Data[[#This Row],[Due date]]&gt;=TODAY()),"In Progress",Unique_Data[[#This Row],[Due date]]&lt;TODAY(),"Overdue")</f>
        <v>Open</v>
      </c>
      <c r="AJ807" s="33"/>
    </row>
    <row r="808" spans="1:36">
      <c r="A808" s="11">
        <v>1300000550</v>
      </c>
      <c r="B808" s="11" t="s">
        <v>66</v>
      </c>
      <c r="C808" s="11" t="s">
        <v>16</v>
      </c>
      <c r="D808" s="12">
        <v>46298</v>
      </c>
      <c r="E808" s="11" t="s">
        <v>13</v>
      </c>
      <c r="F808"/>
      <c r="G808"/>
      <c r="H808" s="35" t="s">
        <v>617</v>
      </c>
      <c r="I808" s="71">
        <v>46297.996527777781</v>
      </c>
      <c r="J808" s="71">
        <v>46298.002083333333</v>
      </c>
      <c r="K808" s="11">
        <v>0.13</v>
      </c>
      <c r="L808" s="72">
        <v>46296</v>
      </c>
      <c r="M808" s="73">
        <f>_xlfn.ISOWEEKNUM(Unique_Data[[#This Row],[Created On]])</f>
        <v>40</v>
      </c>
      <c r="N808" s="73">
        <f>60*Unique_Data[[#This Row],[Downtime (hr.)]]</f>
        <v>7.8000000000000007</v>
      </c>
      <c r="O808" s="73" t="str" cm="1">
        <f t="array" ref="O808">_xlfn.LET(
    _xlpm.text, LOWER(H808),
    _xlpm.keywords, Table2[Keyword],
    _xlpm.score,
        _xlfn.BYROW(_xlpm.keywords,
            _xlfn.LAMBDA(_xlpm.k,
                SUM(--ISNUMBER(SEARCH(_xlfn.TEXTSPLIT(LOWER(_xlpm.k)," "), _xlpm.text)))
            )
        ),
    _xlpm.bestMatch, _xlfn.XMATCH(MAX(_xlpm.score), _xlpm.score),
    IF(MAX(_xlpm.score)=0, "Other", INDEX(_xlpm.keywords, _xlpm.bestMatch))
)</f>
        <v>No Diesel</v>
      </c>
      <c r="P808" s="73" t="str">
        <f>IFERROR(INDEX(Table11[Failure Mode],MATCH(O808,Table11[Keyword],0)),"General Failure Mode")</f>
        <v>Diesel Engine Unavailable</v>
      </c>
      <c r="Q808" s="74" t="str">
        <f>IFERROR(INDEX(Table12[Failure Effect],MATCH(P808,Table12[Failure Mode],0)),"Operational performance degradation and need for maintenance review.")</f>
        <v>Machine unavailable for service, immediate downtime, and possible operational backlog.</v>
      </c>
      <c r="R808" s="73">
        <f>IFERROR(INDEX(Table13[Base Severity],MATCH(C808,Table13[Equipment Class],0)),6)</f>
        <v>8</v>
      </c>
      <c r="S808" s="73">
        <f>IFERROR(INDEX(Table2[Severity],MATCH(O808,Table2[Keyword],0)),0)</f>
        <v>6</v>
      </c>
      <c r="T808" s="73">
        <f>IFERROR(LOOKUP(N808,Table6[Minutes],Table6[Severity]),0)</f>
        <v>3</v>
      </c>
      <c r="U808" s="73">
        <f>MAX(ROUNDUP(AVERAGE(R808,T808),0),Unique_Data[[#This Row],[Keyword Severity]])</f>
        <v>6</v>
      </c>
      <c r="V808" s="73">
        <f>IFERROR(INDEX(Table5[Detectability],MATCH(O808,Table5[Keyword],0)),IFERROR(INDEX(Table13[Default Detectability],MATCH(C808,Table13[Equipment Class],0)),6))</f>
        <v>4</v>
      </c>
      <c r="W808" s="73">
        <f t="shared" si="48"/>
        <v>3</v>
      </c>
      <c r="X808" s="75">
        <f t="shared" si="49"/>
        <v>72</v>
      </c>
      <c r="Y808" s="74" t="str">
        <f>IFERROR(INDEX(Table10[Recommended Action],MATCH(O808,Table10[Keyword],0)),"Review failure &amp; perform RCA")</f>
        <v>Check battery/ECU/priming; verify fuel line and filters; test starter circuit.</v>
      </c>
      <c r="AC808" s="73" t="str">
        <f t="shared" si="50"/>
        <v>Low</v>
      </c>
      <c r="AD808" s="76"/>
      <c r="AE808" s="75">
        <f>Unique_Data[[#This Row],[Severity (S)]]</f>
        <v>6</v>
      </c>
      <c r="AF808" s="75" cm="1">
        <f t="array" ref="AF80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808" s="75" cm="1">
        <f t="array" ref="AG80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3</v>
      </c>
      <c r="AH808" s="75">
        <f t="shared" si="51"/>
        <v>72</v>
      </c>
      <c r="AI808" s="77" t="str" cm="1">
        <f t="array" aca="1" ref="AI808" ca="1">_xlfn.IFS(ISBLANK(Unique_Data[[#This Row],[Updated Action]]),"Open",NOT(ISBLANK(Unique_Data[[#This Row],[Updated Action]])),"Finished",AND(NOT(ISBLANK(Unique_Data[[#This Row],[Updated Action]])),Unique_Data[[#This Row],[Due date]]&gt;=TODAY()),"In Progress",Unique_Data[[#This Row],[Due date]]&lt;TODAY(),"Overdue")</f>
        <v>Open</v>
      </c>
      <c r="AJ808" s="33"/>
    </row>
    <row r="809" spans="1:36">
      <c r="A809" s="11">
        <v>1300000551</v>
      </c>
      <c r="B809" s="11" t="s">
        <v>27</v>
      </c>
      <c r="C809" s="11" t="s">
        <v>12</v>
      </c>
      <c r="D809" s="12">
        <v>46298</v>
      </c>
      <c r="E809" s="11" t="s">
        <v>13</v>
      </c>
      <c r="F809"/>
      <c r="G809"/>
      <c r="H809" s="35" t="s">
        <v>119</v>
      </c>
      <c r="I809" s="71">
        <v>46298.452777777777</v>
      </c>
      <c r="J809" s="71">
        <v>46298.453472222223</v>
      </c>
      <c r="K809" s="11">
        <v>0.02</v>
      </c>
      <c r="L809" s="72">
        <v>46296</v>
      </c>
      <c r="M809" s="73">
        <f>_xlfn.ISOWEEKNUM(Unique_Data[[#This Row],[Created On]])</f>
        <v>40</v>
      </c>
      <c r="N809" s="73">
        <f>60*Unique_Data[[#This Row],[Downtime (hr.)]]</f>
        <v>1.2</v>
      </c>
      <c r="O809" s="73" t="str" cm="1">
        <f t="array" ref="O809">_xlfn.LET(
    _xlpm.text, LOWER(H809),
    _xlpm.keywords, Table2[Keyword],
    _xlpm.score,
        _xlfn.BYROW(_xlpm.keywords,
            _xlfn.LAMBDA(_xlpm.k,
                SUM(--ISNUMBER(SEARCH(_xlfn.TEXTSPLIT(LOWER(_xlpm.k)," "), _xlpm.text)))
            )
        ),
    _xlpm.bestMatch, _xlfn.XMATCH(MAX(_xlpm.score), _xlpm.score),
    IF(MAX(_xlpm.score)=0, "Other", INDEX(_xlpm.keywords, _xlpm.bestMatch))
)</f>
        <v>No Gantry</v>
      </c>
      <c r="P809" s="73" t="str">
        <f>IFERROR(INDEX(Table11[Failure Mode],MATCH(O809,Table11[Keyword],0)),"General Failure Mode")</f>
        <v>Gantry Motion Failure</v>
      </c>
      <c r="Q809" s="74" t="str">
        <f>IFERROR(INDEX(Table12[Failure Effect],MATCH(P809,Table12[Failure Mode],0)),"Operational performance degradation and need for maintenance review.")</f>
        <v>Equipment cannot travel to position, causing job delay, queue buildup, and lower productivity.</v>
      </c>
      <c r="R809" s="73">
        <f>IFERROR(INDEX(Table13[Base Severity],MATCH(C809,Table13[Equipment Class],0)),6)</f>
        <v>9</v>
      </c>
      <c r="S809" s="73">
        <f>IFERROR(INDEX(Table2[Severity],MATCH(O809,Table2[Keyword],0)),0)</f>
        <v>6</v>
      </c>
      <c r="T809" s="73">
        <f>IFERROR(LOOKUP(N809,Table6[Minutes],Table6[Severity]),0)</f>
        <v>3</v>
      </c>
      <c r="U809" s="73">
        <f>MAX(ROUNDUP(AVERAGE(R809,T809),0),Unique_Data[[#This Row],[Keyword Severity]])</f>
        <v>6</v>
      </c>
      <c r="V809" s="73">
        <f>IFERROR(INDEX(Table5[Detectability],MATCH(O809,Table5[Keyword],0)),IFERROR(INDEX(Table13[Default Detectability],MATCH(C809,Table13[Equipment Class],0)),6))</f>
        <v>3</v>
      </c>
      <c r="W809" s="73">
        <f t="shared" si="48"/>
        <v>2</v>
      </c>
      <c r="X809" s="75">
        <f t="shared" si="49"/>
        <v>36</v>
      </c>
      <c r="Y809" s="74" t="str">
        <f>IFERROR(INDEX(Table10[Recommended Action],MATCH(O809,Table10[Keyword],0)),"Review failure &amp; perform RCA")</f>
        <v>Inspect busbar/limit switches, travel drives and interlocks; test inverter and alignment.</v>
      </c>
      <c r="AC809" s="73" t="str">
        <f t="shared" si="50"/>
        <v>Low</v>
      </c>
      <c r="AD809" s="76"/>
      <c r="AE809" s="75">
        <f>Unique_Data[[#This Row],[Severity (S)]]</f>
        <v>6</v>
      </c>
      <c r="AF809" s="75" cm="1">
        <f t="array" ref="AF80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09" s="75" cm="1">
        <f t="array" ref="AG80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809" s="75">
        <f t="shared" si="51"/>
        <v>36</v>
      </c>
      <c r="AI809" s="77" t="str" cm="1">
        <f t="array" aca="1" ref="AI809" ca="1">_xlfn.IFS(ISBLANK(Unique_Data[[#This Row],[Updated Action]]),"Open",NOT(ISBLANK(Unique_Data[[#This Row],[Updated Action]])),"Finished",AND(NOT(ISBLANK(Unique_Data[[#This Row],[Updated Action]])),Unique_Data[[#This Row],[Due date]]&gt;=TODAY()),"In Progress",Unique_Data[[#This Row],[Due date]]&lt;TODAY(),"Overdue")</f>
        <v>Open</v>
      </c>
      <c r="AJ809" s="33"/>
    </row>
    <row r="810" spans="1:36">
      <c r="A810" s="11">
        <v>1300000552</v>
      </c>
      <c r="B810" s="11" t="s">
        <v>47</v>
      </c>
      <c r="C810" s="11" t="s">
        <v>12</v>
      </c>
      <c r="D810" s="12">
        <v>46298</v>
      </c>
      <c r="E810" s="11" t="s">
        <v>13</v>
      </c>
      <c r="F810"/>
      <c r="G810"/>
      <c r="H810" s="35" t="s">
        <v>618</v>
      </c>
      <c r="I810" s="71">
        <v>46298.535416666666</v>
      </c>
      <c r="J810" s="71">
        <v>46298.539583333331</v>
      </c>
      <c r="K810" s="11">
        <v>0.1</v>
      </c>
      <c r="L810" s="72">
        <v>46296</v>
      </c>
      <c r="M810" s="73">
        <f>_xlfn.ISOWEEKNUM(Unique_Data[[#This Row],[Created On]])</f>
        <v>40</v>
      </c>
      <c r="N810" s="73">
        <f>60*Unique_Data[[#This Row],[Downtime (hr.)]]</f>
        <v>6</v>
      </c>
      <c r="O810" s="73" t="str" cm="1">
        <f t="array" ref="O810">_xlfn.LET(
    _xlpm.text, LOWER(H810),
    _xlpm.keywords, Table2[Keyword],
    _xlpm.score,
        _xlfn.BYROW(_xlpm.keywords,
            _xlfn.LAMBDA(_xlpm.k,
                SUM(--ISNUMBER(SEARCH(_xlfn.TEXTSPLIT(LOWER(_xlpm.k)," "), _xlpm.text)))
            )
        ),
    _xlpm.bestMatch, _xlfn.XMATCH(MAX(_xlpm.score), _xlpm.score),
    IF(MAX(_xlpm.score)=0, "Other", INDEX(_xlpm.keywords, _xlpm.bestMatch))
)</f>
        <v>Spreader</v>
      </c>
      <c r="P810" s="73" t="str">
        <f>IFERROR(INDEX(Table11[Failure Mode],MATCH(O810,Table11[Keyword],0)),"General Failure Mode")</f>
        <v>Spreader System Fault</v>
      </c>
      <c r="Q810" s="74" t="str">
        <f>IFERROR(INDEX(Table12[Failure Effect],MATCH(P810,Table12[Failure Mode],0)),"Operational performance degradation and need for maintenance review.")</f>
        <v>Inability to lock/unlock or position spreader correctly, creating handling disruption and safety exposure.</v>
      </c>
      <c r="R810" s="73">
        <f>IFERROR(INDEX(Table13[Base Severity],MATCH(C810,Table13[Equipment Class],0)),6)</f>
        <v>9</v>
      </c>
      <c r="S810" s="73">
        <f>IFERROR(INDEX(Table2[Severity],MATCH(O810,Table2[Keyword],0)),0)</f>
        <v>6</v>
      </c>
      <c r="T810" s="73">
        <f>IFERROR(LOOKUP(N810,Table6[Minutes],Table6[Severity]),0)</f>
        <v>3</v>
      </c>
      <c r="U810" s="73">
        <f>MAX(ROUNDUP(AVERAGE(R810,T810),0),Unique_Data[[#This Row],[Keyword Severity]])</f>
        <v>6</v>
      </c>
      <c r="V810" s="73">
        <f>IFERROR(INDEX(Table5[Detectability],MATCH(O810,Table5[Keyword],0)),IFERROR(INDEX(Table13[Default Detectability],MATCH(C810,Table13[Equipment Class],0)),6))</f>
        <v>2</v>
      </c>
      <c r="W810" s="73">
        <f t="shared" si="48"/>
        <v>4</v>
      </c>
      <c r="X810" s="75">
        <f t="shared" si="49"/>
        <v>48</v>
      </c>
      <c r="Y810" s="74" t="str">
        <f>IFERROR(INDEX(Table10[Recommended Action],MATCH(O810,Table10[Keyword],0)),"Review failure &amp; perform RCA")</f>
        <v>Inspect twistlocks, hydraulics and sensors; recalibrate spreader controller.</v>
      </c>
      <c r="AC810" s="73" t="str">
        <f t="shared" si="50"/>
        <v>Low</v>
      </c>
      <c r="AD810" s="76"/>
      <c r="AE810" s="75">
        <f>Unique_Data[[#This Row],[Severity (S)]]</f>
        <v>6</v>
      </c>
      <c r="AF810" s="75" cm="1">
        <f t="array" ref="AF81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10" s="75" cm="1">
        <f t="array" ref="AG81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810" s="75">
        <f t="shared" si="51"/>
        <v>48</v>
      </c>
      <c r="AI810" s="77" t="str" cm="1">
        <f t="array" aca="1" ref="AI810" ca="1">_xlfn.IFS(ISBLANK(Unique_Data[[#This Row],[Updated Action]]),"Open",NOT(ISBLANK(Unique_Data[[#This Row],[Updated Action]])),"Finished",AND(NOT(ISBLANK(Unique_Data[[#This Row],[Updated Action]])),Unique_Data[[#This Row],[Due date]]&gt;=TODAY()),"In Progress",Unique_Data[[#This Row],[Due date]]&lt;TODAY(),"Overdue")</f>
        <v>Open</v>
      </c>
      <c r="AJ810" s="33"/>
    </row>
    <row r="811" spans="1:36">
      <c r="A811" s="11">
        <v>1300000553</v>
      </c>
      <c r="B811" s="11" t="s">
        <v>56</v>
      </c>
      <c r="C811" s="11" t="s">
        <v>12</v>
      </c>
      <c r="D811" s="12">
        <v>46298</v>
      </c>
      <c r="E811" s="11" t="s">
        <v>13</v>
      </c>
      <c r="F811"/>
      <c r="G811"/>
      <c r="H811" s="35" t="s">
        <v>619</v>
      </c>
      <c r="I811" s="71">
        <v>46298.22152777778</v>
      </c>
      <c r="J811" s="71">
        <v>46298.227083333331</v>
      </c>
      <c r="K811" s="11">
        <v>0.13</v>
      </c>
      <c r="L811" s="72">
        <v>46296</v>
      </c>
      <c r="M811" s="73">
        <f>_xlfn.ISOWEEKNUM(Unique_Data[[#This Row],[Created On]])</f>
        <v>40</v>
      </c>
      <c r="N811" s="73">
        <f>60*Unique_Data[[#This Row],[Downtime (hr.)]]</f>
        <v>7.8000000000000007</v>
      </c>
      <c r="O811" s="73" t="str" cm="1">
        <f t="array" ref="O811">_xlfn.LET(
    _xlpm.text, LOWER(H811),
    _xlpm.keywords, Table2[Keyword],
    _xlpm.score,
        _xlfn.BYROW(_xlpm.keywords,
            _xlfn.LAMBDA(_xlpm.k,
                SUM(--ISNUMBER(SEARCH(_xlfn.TEXTSPLIT(LOWER(_xlpm.k)," "), _xlpm.text)))
            )
        ),
    _xlpm.bestMatch, _xlfn.XMATCH(MAX(_xlpm.score), _xlpm.score),
    IF(MAX(_xlpm.score)=0, "Other", INDEX(_xlpm.keywords, _xlpm.bestMatch))
)</f>
        <v>No Control</v>
      </c>
      <c r="P811" s="73" t="str">
        <f>IFERROR(INDEX(Table11[Failure Mode],MATCH(O811,Table11[Keyword],0)),"General Failure Mode")</f>
        <v>Control System Unavailable</v>
      </c>
      <c r="Q811" s="74" t="str">
        <f>IFERROR(INDEX(Table12[Failure Effect],MATCH(P811,Table12[Failure Mode],0)),"Operational performance degradation and need for maintenance review.")</f>
        <v>Loss of command response, unsafe operating condition, and immediate operational downtime.</v>
      </c>
      <c r="R811" s="73">
        <f>IFERROR(INDEX(Table13[Base Severity],MATCH(C811,Table13[Equipment Class],0)),6)</f>
        <v>9</v>
      </c>
      <c r="S811" s="73">
        <f>IFERROR(INDEX(Table2[Severity],MATCH(O811,Table2[Keyword],0)),0)</f>
        <v>6</v>
      </c>
      <c r="T811" s="73">
        <f>IFERROR(LOOKUP(N811,Table6[Minutes],Table6[Severity]),0)</f>
        <v>3</v>
      </c>
      <c r="U811" s="73">
        <f>MAX(ROUNDUP(AVERAGE(R811,T811),0),Unique_Data[[#This Row],[Keyword Severity]])</f>
        <v>6</v>
      </c>
      <c r="V811" s="73">
        <f>IFERROR(INDEX(Table5[Detectability],MATCH(O811,Table5[Keyword],0)),IFERROR(INDEX(Table13[Default Detectability],MATCH(C811,Table13[Equipment Class],0)),6))</f>
        <v>2</v>
      </c>
      <c r="W811" s="73">
        <f t="shared" si="48"/>
        <v>8</v>
      </c>
      <c r="X811" s="75">
        <f t="shared" si="49"/>
        <v>96</v>
      </c>
      <c r="Y811" s="74" t="str">
        <f>IFERROR(INDEX(Table10[Recommended Action],MATCH(O811,Table10[Keyword],0)),"Review failure &amp; perform RCA")</f>
        <v>Check control PLC, HMI comms, E-stop circuits; reload software if needed.</v>
      </c>
      <c r="AC811" s="73" t="str">
        <f t="shared" si="50"/>
        <v>Low</v>
      </c>
      <c r="AD811" s="76"/>
      <c r="AE811" s="75">
        <f>Unique_Data[[#This Row],[Severity (S)]]</f>
        <v>6</v>
      </c>
      <c r="AF811" s="75" cm="1">
        <f t="array" ref="AF81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11" s="75" cm="1">
        <f t="array" ref="AG81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811" s="75">
        <f t="shared" si="51"/>
        <v>96</v>
      </c>
      <c r="AI811" s="77" t="str" cm="1">
        <f t="array" aca="1" ref="AI811" ca="1">_xlfn.IFS(ISBLANK(Unique_Data[[#This Row],[Updated Action]]),"Open",NOT(ISBLANK(Unique_Data[[#This Row],[Updated Action]])),"Finished",AND(NOT(ISBLANK(Unique_Data[[#This Row],[Updated Action]])),Unique_Data[[#This Row],[Due date]]&gt;=TODAY()),"In Progress",Unique_Data[[#This Row],[Due date]]&lt;TODAY(),"Overdue")</f>
        <v>Open</v>
      </c>
      <c r="AJ811" s="33"/>
    </row>
    <row r="812" spans="1:36">
      <c r="A812" s="11">
        <v>1300000554</v>
      </c>
      <c r="B812" s="11" t="s">
        <v>61</v>
      </c>
      <c r="C812" s="11" t="s">
        <v>12</v>
      </c>
      <c r="D812" s="12">
        <v>46298</v>
      </c>
      <c r="E812" s="11" t="s">
        <v>13</v>
      </c>
      <c r="F812"/>
      <c r="G812"/>
      <c r="H812" s="35" t="s">
        <v>620</v>
      </c>
      <c r="I812" s="71">
        <v>46298.692361111112</v>
      </c>
      <c r="J812" s="71">
        <v>46298.711111111108</v>
      </c>
      <c r="K812" s="11">
        <v>0.45</v>
      </c>
      <c r="L812" s="72">
        <v>46296</v>
      </c>
      <c r="M812" s="73">
        <f>_xlfn.ISOWEEKNUM(Unique_Data[[#This Row],[Created On]])</f>
        <v>40</v>
      </c>
      <c r="N812" s="73">
        <f>60*Unique_Data[[#This Row],[Downtime (hr.)]]</f>
        <v>27</v>
      </c>
      <c r="O812" s="73" t="str" cm="1">
        <f t="array" ref="O812">_xlfn.LET(
    _xlpm.text, LOWER(H812),
    _xlpm.keywords, Table2[Keyword],
    _xlpm.score,
        _xlfn.BYROW(_xlpm.keywords,
            _xlfn.LAMBDA(_xlpm.k,
                SUM(--ISNUMBER(SEARCH(_xlfn.TEXTSPLIT(LOWER(_xlpm.k)," "), _xlpm.text)))
            )
        ),
    _xlpm.bestMatch, _xlfn.XMATCH(MAX(_xlpm.score), _xlpm.score),
    IF(MAX(_xlpm.score)=0, "Other", INDEX(_xlpm.keywords, _xlpm.bestMatch))
)</f>
        <v>Sensor</v>
      </c>
      <c r="P812" s="73" t="str">
        <f>IFERROR(INDEX(Table11[Failure Mode],MATCH(O812,Table11[Keyword],0)),"General Failure Mode")</f>
        <v>Sensor Fault</v>
      </c>
      <c r="Q812" s="74" t="str">
        <f>IFERROR(INDEX(Table12[Failure Effect],MATCH(P812,Table12[Failure Mode],0)),"Operational performance degradation and need for maintenance review.")</f>
        <v>Incorrect feedback to controls, nuisance trips or unsafe condition, and unreliable operation.</v>
      </c>
      <c r="R812" s="73">
        <f>IFERROR(INDEX(Table13[Base Severity],MATCH(C812,Table13[Equipment Class],0)),6)</f>
        <v>9</v>
      </c>
      <c r="S812" s="73">
        <f>IFERROR(INDEX(Table2[Severity],MATCH(O812,Table2[Keyword],0)),0)</f>
        <v>5</v>
      </c>
      <c r="T812" s="73">
        <f>IFERROR(LOOKUP(N812,Table6[Minutes],Table6[Severity]),0)</f>
        <v>4</v>
      </c>
      <c r="U812" s="73">
        <f>MAX(ROUNDUP(AVERAGE(R812,T812),0),Unique_Data[[#This Row],[Keyword Severity]])</f>
        <v>7</v>
      </c>
      <c r="V812" s="73">
        <f>IFERROR(INDEX(Table5[Detectability],MATCH(O812,Table5[Keyword],0)),IFERROR(INDEX(Table13[Default Detectability],MATCH(C812,Table13[Equipment Class],0)),6))</f>
        <v>3</v>
      </c>
      <c r="W812" s="73">
        <f t="shared" si="48"/>
        <v>1</v>
      </c>
      <c r="X812" s="75">
        <f t="shared" si="49"/>
        <v>21</v>
      </c>
      <c r="Y812" s="74" t="str">
        <f>IFERROR(INDEX(Table10[Recommended Action],MATCH(O812,Table10[Keyword],0)),"Review failure &amp; perform RCA")</f>
        <v>Check sensor alignment, power and wiring; recalibrate and add diagnostics.</v>
      </c>
      <c r="AC812" s="73" t="str">
        <f t="shared" si="50"/>
        <v>Low</v>
      </c>
      <c r="AD812" s="76"/>
      <c r="AE812" s="75">
        <f>Unique_Data[[#This Row],[Severity (S)]]</f>
        <v>7</v>
      </c>
      <c r="AF812" s="75" cm="1">
        <f t="array" ref="AF81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12" s="75" cm="1">
        <f t="array" ref="AG81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12" s="75">
        <f t="shared" si="51"/>
        <v>21</v>
      </c>
      <c r="AI812" s="77" t="str" cm="1">
        <f t="array" aca="1" ref="AI812" ca="1">_xlfn.IFS(ISBLANK(Unique_Data[[#This Row],[Updated Action]]),"Open",NOT(ISBLANK(Unique_Data[[#This Row],[Updated Action]])),"Finished",AND(NOT(ISBLANK(Unique_Data[[#This Row],[Updated Action]])),Unique_Data[[#This Row],[Due date]]&gt;=TODAY()),"In Progress",Unique_Data[[#This Row],[Due date]]&lt;TODAY(),"Overdue")</f>
        <v>Open</v>
      </c>
      <c r="AJ812" s="33"/>
    </row>
    <row r="813" spans="1:36">
      <c r="A813" s="11">
        <v>1300000555</v>
      </c>
      <c r="B813" s="11" t="s">
        <v>11</v>
      </c>
      <c r="C813" s="11" t="s">
        <v>12</v>
      </c>
      <c r="D813" s="12">
        <v>46298</v>
      </c>
      <c r="E813" s="11" t="s">
        <v>13</v>
      </c>
      <c r="F813"/>
      <c r="G813"/>
      <c r="H813" s="35" t="s">
        <v>621</v>
      </c>
      <c r="I813" s="71">
        <v>46298.737500000003</v>
      </c>
      <c r="J813" s="71">
        <v>46298.749305555553</v>
      </c>
      <c r="K813" s="11">
        <v>0.28000000000000003</v>
      </c>
      <c r="L813" s="72">
        <v>46296</v>
      </c>
      <c r="M813" s="73">
        <f>_xlfn.ISOWEEKNUM(Unique_Data[[#This Row],[Created On]])</f>
        <v>40</v>
      </c>
      <c r="N813" s="73">
        <f>60*Unique_Data[[#This Row],[Downtime (hr.)]]</f>
        <v>16.8</v>
      </c>
      <c r="O813" s="73" t="str" cm="1">
        <f t="array" ref="O813">_xlfn.LET(
    _xlpm.text, LOWER(H813),
    _xlpm.keywords, Table2[Keyword],
    _xlpm.score,
        _xlfn.BYROW(_xlpm.keywords,
            _xlfn.LAMBDA(_xlpm.k,
                SUM(--ISNUMBER(SEARCH(_xlfn.TEXTSPLIT(LOWER(_xlpm.k)," "), _xlpm.text)))
            )
        ),
    _xlpm.bestMatch, _xlfn.XMATCH(MAX(_xlpm.score), _xlpm.score),
    IF(MAX(_xlpm.score)=0, "Other", INDEX(_xlpm.keywords, _xlpm.bestMatch))
)</f>
        <v>No Hoist</v>
      </c>
      <c r="P813" s="73" t="str">
        <f>IFERROR(INDEX(Table11[Failure Mode],MATCH(O813,Table11[Keyword],0)),"General Failure Mode")</f>
        <v>Hoist Motion Failure</v>
      </c>
      <c r="Q813" s="74" t="str">
        <f>IFERROR(INDEX(Table12[Failure Effect],MATCH(P813,Table12[Failure Mode],0)),"Operational performance degradation and need for maintenance review.")</f>
        <v>Unable to lift/lower load, container handling interruption, and berth or yard productivity loss.</v>
      </c>
      <c r="R813" s="73">
        <f>IFERROR(INDEX(Table13[Base Severity],MATCH(C813,Table13[Equipment Class],0)),6)</f>
        <v>9</v>
      </c>
      <c r="S813" s="73">
        <f>IFERROR(INDEX(Table2[Severity],MATCH(O813,Table2[Keyword],0)),0)</f>
        <v>6</v>
      </c>
      <c r="T813" s="73">
        <f>IFERROR(LOOKUP(N813,Table6[Minutes],Table6[Severity]),0)</f>
        <v>4</v>
      </c>
      <c r="U813" s="73">
        <f>MAX(ROUNDUP(AVERAGE(R813,T813),0),Unique_Data[[#This Row],[Keyword Severity]])</f>
        <v>7</v>
      </c>
      <c r="V813" s="73">
        <f>IFERROR(INDEX(Table5[Detectability],MATCH(O813,Table5[Keyword],0)),IFERROR(INDEX(Table13[Default Detectability],MATCH(C813,Table13[Equipment Class],0)),6))</f>
        <v>3</v>
      </c>
      <c r="W813" s="73">
        <f t="shared" si="48"/>
        <v>6</v>
      </c>
      <c r="X813" s="75">
        <f t="shared" si="49"/>
        <v>126</v>
      </c>
      <c r="Y813" s="74" t="str">
        <f>IFERROR(INDEX(Table10[Recommended Action],MATCH(O813,Table10[Keyword],0)),"Review failure &amp; perform RCA")</f>
        <v>Check hoist brakes, over-travel limit switches, inverter alarms, motor and encoder.</v>
      </c>
      <c r="AC813" s="73" t="str">
        <f t="shared" si="50"/>
        <v>Medium</v>
      </c>
      <c r="AD813" s="76"/>
      <c r="AE813" s="75">
        <f>Unique_Data[[#This Row],[Severity (S)]]</f>
        <v>7</v>
      </c>
      <c r="AF813" s="75" cm="1">
        <f t="array" ref="AF81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13" s="75" cm="1">
        <f t="array" ref="AG81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813" s="75">
        <f t="shared" si="51"/>
        <v>126</v>
      </c>
      <c r="AI813" s="77" t="str" cm="1">
        <f t="array" aca="1" ref="AI813" ca="1">_xlfn.IFS(ISBLANK(Unique_Data[[#This Row],[Updated Action]]),"Open",NOT(ISBLANK(Unique_Data[[#This Row],[Updated Action]])),"Finished",AND(NOT(ISBLANK(Unique_Data[[#This Row],[Updated Action]])),Unique_Data[[#This Row],[Due date]]&gt;=TODAY()),"In Progress",Unique_Data[[#This Row],[Due date]]&lt;TODAY(),"Overdue")</f>
        <v>Open</v>
      </c>
      <c r="AJ813" s="33"/>
    </row>
    <row r="814" spans="1:36">
      <c r="A814" s="11">
        <v>1300000556</v>
      </c>
      <c r="B814" s="11" t="s">
        <v>11</v>
      </c>
      <c r="C814" s="11" t="s">
        <v>12</v>
      </c>
      <c r="D814" s="12">
        <v>46298</v>
      </c>
      <c r="E814" s="11" t="s">
        <v>13</v>
      </c>
      <c r="F814"/>
      <c r="G814"/>
      <c r="H814" s="35" t="s">
        <v>622</v>
      </c>
      <c r="I814" s="71">
        <v>46298.754166666666</v>
      </c>
      <c r="J814" s="71">
        <v>46298.773611111108</v>
      </c>
      <c r="K814" s="11">
        <v>0.47</v>
      </c>
      <c r="L814" s="72">
        <v>46296</v>
      </c>
      <c r="M814" s="73">
        <f>_xlfn.ISOWEEKNUM(Unique_Data[[#This Row],[Created On]])</f>
        <v>40</v>
      </c>
      <c r="N814" s="73">
        <f>60*Unique_Data[[#This Row],[Downtime (hr.)]]</f>
        <v>28.2</v>
      </c>
      <c r="O814" s="73" t="str" cm="1">
        <f t="array" ref="O814">_xlfn.LET(
    _xlpm.text, LOWER(H814),
    _xlpm.keywords, Table2[Keyword],
    _xlpm.score,
        _xlfn.BYROW(_xlpm.keywords,
            _xlfn.LAMBDA(_xlpm.k,
                SUM(--ISNUMBER(SEARCH(_xlfn.TEXTSPLIT(LOWER(_xlpm.k)," "), _xlpm.text)))
            )
        ),
    _xlpm.bestMatch, _xlfn.XMATCH(MAX(_xlpm.score), _xlpm.score),
    IF(MAX(_xlpm.score)=0, "Other", INDEX(_xlpm.keywords, _xlpm.bestMatch))
)</f>
        <v>No Hoist</v>
      </c>
      <c r="P814" s="73" t="str">
        <f>IFERROR(INDEX(Table11[Failure Mode],MATCH(O814,Table11[Keyword],0)),"General Failure Mode")</f>
        <v>Hoist Motion Failure</v>
      </c>
      <c r="Q814" s="74" t="str">
        <f>IFERROR(INDEX(Table12[Failure Effect],MATCH(P814,Table12[Failure Mode],0)),"Operational performance degradation and need for maintenance review.")</f>
        <v>Unable to lift/lower load, container handling interruption, and berth or yard productivity loss.</v>
      </c>
      <c r="R814" s="73">
        <f>IFERROR(INDEX(Table13[Base Severity],MATCH(C814,Table13[Equipment Class],0)),6)</f>
        <v>9</v>
      </c>
      <c r="S814" s="73">
        <f>IFERROR(INDEX(Table2[Severity],MATCH(O814,Table2[Keyword],0)),0)</f>
        <v>6</v>
      </c>
      <c r="T814" s="73">
        <f>IFERROR(LOOKUP(N814,Table6[Minutes],Table6[Severity]),0)</f>
        <v>4</v>
      </c>
      <c r="U814" s="73">
        <f>MAX(ROUNDUP(AVERAGE(R814,T814),0),Unique_Data[[#This Row],[Keyword Severity]])</f>
        <v>7</v>
      </c>
      <c r="V814" s="73">
        <f>IFERROR(INDEX(Table5[Detectability],MATCH(O814,Table5[Keyword],0)),IFERROR(INDEX(Table13[Default Detectability],MATCH(C814,Table13[Equipment Class],0)),6))</f>
        <v>3</v>
      </c>
      <c r="W814" s="73">
        <f t="shared" si="48"/>
        <v>6</v>
      </c>
      <c r="X814" s="75">
        <f t="shared" si="49"/>
        <v>126</v>
      </c>
      <c r="Y814" s="74" t="str">
        <f>IFERROR(INDEX(Table10[Recommended Action],MATCH(O814,Table10[Keyword],0)),"Review failure &amp; perform RCA")</f>
        <v>Check hoist brakes, over-travel limit switches, inverter alarms, motor and encoder.</v>
      </c>
      <c r="AC814" s="73" t="str">
        <f t="shared" si="50"/>
        <v>Medium</v>
      </c>
      <c r="AD814" s="76"/>
      <c r="AE814" s="75">
        <f>Unique_Data[[#This Row],[Severity (S)]]</f>
        <v>7</v>
      </c>
      <c r="AF814" s="75" cm="1">
        <f t="array" ref="AF81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14" s="75" cm="1">
        <f t="array" ref="AG81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814" s="75">
        <f t="shared" si="51"/>
        <v>126</v>
      </c>
      <c r="AI814" s="77" t="str" cm="1">
        <f t="array" aca="1" ref="AI814" ca="1">_xlfn.IFS(ISBLANK(Unique_Data[[#This Row],[Updated Action]]),"Open",NOT(ISBLANK(Unique_Data[[#This Row],[Updated Action]])),"Finished",AND(NOT(ISBLANK(Unique_Data[[#This Row],[Updated Action]])),Unique_Data[[#This Row],[Due date]]&gt;=TODAY()),"In Progress",Unique_Data[[#This Row],[Due date]]&lt;TODAY(),"Overdue")</f>
        <v>Open</v>
      </c>
      <c r="AJ814" s="33"/>
    </row>
    <row r="815" spans="1:36">
      <c r="A815" s="11">
        <v>1300000558</v>
      </c>
      <c r="B815" s="11" t="s">
        <v>51</v>
      </c>
      <c r="C815" s="11" t="s">
        <v>16</v>
      </c>
      <c r="D815" s="12">
        <v>46299</v>
      </c>
      <c r="E815" s="11" t="s">
        <v>13</v>
      </c>
      <c r="F815"/>
      <c r="G815"/>
      <c r="H815" s="35" t="s">
        <v>623</v>
      </c>
      <c r="I815" s="71">
        <v>46299.387499999997</v>
      </c>
      <c r="J815" s="71">
        <v>46299.395833333336</v>
      </c>
      <c r="K815" s="11">
        <v>0.2</v>
      </c>
      <c r="L815" s="72">
        <v>46296</v>
      </c>
      <c r="M815" s="73">
        <f>_xlfn.ISOWEEKNUM(Unique_Data[[#This Row],[Created On]])</f>
        <v>40</v>
      </c>
      <c r="N815" s="73">
        <f>60*Unique_Data[[#This Row],[Downtime (hr.)]]</f>
        <v>12</v>
      </c>
      <c r="O815" s="73" t="str" cm="1">
        <f t="array" ref="O815">_xlfn.LET(
    _xlpm.text, LOWER(H815),
    _xlpm.keywords, Table2[Keyword],
    _xlpm.score,
        _xlfn.BYROW(_xlpm.keywords,
            _xlfn.LAMBDA(_xlpm.k,
                SUM(--ISNUMBER(SEARCH(_xlfn.TEXTSPLIT(LOWER(_xlpm.k)," "), _xlpm.text)))
            )
        ),
    _xlpm.bestMatch, _xlfn.XMATCH(MAX(_xlpm.score), _xlpm.score),
    IF(MAX(_xlpm.score)=0, "Other", INDEX(_xlpm.keywords, _xlpm.bestMatch))
)</f>
        <v>Oil</v>
      </c>
      <c r="P815" s="73" t="str">
        <f>IFERROR(INDEX(Table11[Failure Mode],MATCH(O815,Table11[Keyword],0)),"General Failure Mode")</f>
        <v>Oil / Lubrication System Fault</v>
      </c>
      <c r="Q815" s="74" t="str">
        <f>IFERROR(INDEX(Table12[Failure Effect],MATCH(P815,Table12[Failure Mode],0)),"Operational performance degradation and need for maintenance review.")</f>
        <v>Accelerated wear, overheating, reduced equipment life, and possible mechanical seizure.</v>
      </c>
      <c r="R815" s="73">
        <f>IFERROR(INDEX(Table13[Base Severity],MATCH(C815,Table13[Equipment Class],0)),6)</f>
        <v>8</v>
      </c>
      <c r="S815" s="73">
        <f>IFERROR(INDEX(Table2[Severity],MATCH(O815,Table2[Keyword],0)),0)</f>
        <v>5</v>
      </c>
      <c r="T815" s="73">
        <f>IFERROR(LOOKUP(N815,Table6[Minutes],Table6[Severity]),0)</f>
        <v>4</v>
      </c>
      <c r="U815" s="73">
        <f>MAX(ROUNDUP(AVERAGE(R815,T815),0),Unique_Data[[#This Row],[Keyword Severity]])</f>
        <v>6</v>
      </c>
      <c r="V815" s="73">
        <f>IFERROR(INDEX(Table5[Detectability],MATCH(O815,Table5[Keyword],0)),IFERROR(INDEX(Table13[Default Detectability],MATCH(C815,Table13[Equipment Class],0)),6))</f>
        <v>2</v>
      </c>
      <c r="W815" s="73">
        <f t="shared" si="48"/>
        <v>1</v>
      </c>
      <c r="X815" s="75">
        <f t="shared" si="49"/>
        <v>12</v>
      </c>
      <c r="Y815" s="74" t="str">
        <f>IFERROR(INDEX(Table10[Recommended Action],MATCH(O815,Table10[Keyword],0)),"Review failure &amp; perform RCA")</f>
        <v>Investigate oil source; replace gaskets; clean and verify oil levels.</v>
      </c>
      <c r="AC815" s="73" t="str">
        <f t="shared" si="50"/>
        <v>Low</v>
      </c>
      <c r="AD815" s="76"/>
      <c r="AE815" s="75">
        <f>Unique_Data[[#This Row],[Severity (S)]]</f>
        <v>6</v>
      </c>
      <c r="AF815" s="75" cm="1">
        <f t="array" ref="AF81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15" s="75" cm="1">
        <f t="array" ref="AG81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15" s="75">
        <f t="shared" si="51"/>
        <v>12</v>
      </c>
      <c r="AI815" s="77" t="str" cm="1">
        <f t="array" aca="1" ref="AI815" ca="1">_xlfn.IFS(ISBLANK(Unique_Data[[#This Row],[Updated Action]]),"Open",NOT(ISBLANK(Unique_Data[[#This Row],[Updated Action]])),"Finished",AND(NOT(ISBLANK(Unique_Data[[#This Row],[Updated Action]])),Unique_Data[[#This Row],[Due date]]&gt;=TODAY()),"In Progress",Unique_Data[[#This Row],[Due date]]&lt;TODAY(),"Overdue")</f>
        <v>Open</v>
      </c>
      <c r="AJ815" s="33"/>
    </row>
    <row r="816" spans="1:36">
      <c r="A816" s="11">
        <v>1300000559</v>
      </c>
      <c r="B816" s="11" t="s">
        <v>15</v>
      </c>
      <c r="C816" s="11" t="s">
        <v>16</v>
      </c>
      <c r="D816" s="12">
        <v>46300</v>
      </c>
      <c r="E816" s="11" t="s">
        <v>13</v>
      </c>
      <c r="F816"/>
      <c r="G816"/>
      <c r="H816" s="35" t="s">
        <v>624</v>
      </c>
      <c r="I816" s="71">
        <v>46299.977083333331</v>
      </c>
      <c r="J816" s="71">
        <v>46299.979166666664</v>
      </c>
      <c r="K816" s="11">
        <v>0.05</v>
      </c>
      <c r="L816" s="72">
        <v>46296</v>
      </c>
      <c r="M816" s="73">
        <f>_xlfn.ISOWEEKNUM(Unique_Data[[#This Row],[Created On]])</f>
        <v>41</v>
      </c>
      <c r="N816" s="73">
        <f>60*Unique_Data[[#This Row],[Downtime (hr.)]]</f>
        <v>3</v>
      </c>
      <c r="O816" s="73" t="str" cm="1">
        <f t="array" ref="O816">_xlfn.LET(
    _xlpm.text, LOWER(H816),
    _xlpm.keywords, Table2[Keyword],
    _xlpm.score,
        _xlfn.BYROW(_xlpm.keywords,
            _xlfn.LAMBDA(_xlpm.k,
                SUM(--ISNUMBER(SEARCH(_xlfn.TEXTSPLIT(LOWER(_xlpm.k)," "), _xlpm.text)))
            )
        ),
    _xlpm.bestMatch, _xlfn.XMATCH(MAX(_xlpm.score), _xlpm.score),
    IF(MAX(_xlpm.score)=0, "Other", INDEX(_xlpm.keywords, _xlpm.bestMatch))
)</f>
        <v>No Diesel</v>
      </c>
      <c r="P816" s="73" t="str">
        <f>IFERROR(INDEX(Table11[Failure Mode],MATCH(O816,Table11[Keyword],0)),"General Failure Mode")</f>
        <v>Diesel Engine Unavailable</v>
      </c>
      <c r="Q816" s="74" t="str">
        <f>IFERROR(INDEX(Table12[Failure Effect],MATCH(P816,Table12[Failure Mode],0)),"Operational performance degradation and need for maintenance review.")</f>
        <v>Machine unavailable for service, immediate downtime, and possible operational backlog.</v>
      </c>
      <c r="R816" s="73">
        <f>IFERROR(INDEX(Table13[Base Severity],MATCH(C816,Table13[Equipment Class],0)),6)</f>
        <v>8</v>
      </c>
      <c r="S816" s="73">
        <f>IFERROR(INDEX(Table2[Severity],MATCH(O816,Table2[Keyword],0)),0)</f>
        <v>6</v>
      </c>
      <c r="T816" s="73">
        <f>IFERROR(LOOKUP(N816,Table6[Minutes],Table6[Severity]),0)</f>
        <v>3</v>
      </c>
      <c r="U816" s="73">
        <f>MAX(ROUNDUP(AVERAGE(R816,T816),0),Unique_Data[[#This Row],[Keyword Severity]])</f>
        <v>6</v>
      </c>
      <c r="V816" s="73">
        <f>IFERROR(INDEX(Table5[Detectability],MATCH(O816,Table5[Keyword],0)),IFERROR(INDEX(Table13[Default Detectability],MATCH(C816,Table13[Equipment Class],0)),6))</f>
        <v>4</v>
      </c>
      <c r="W816" s="73">
        <f t="shared" si="48"/>
        <v>2</v>
      </c>
      <c r="X816" s="75">
        <f t="shared" si="49"/>
        <v>48</v>
      </c>
      <c r="Y816" s="74" t="str">
        <f>IFERROR(INDEX(Table10[Recommended Action],MATCH(O816,Table10[Keyword],0)),"Review failure &amp; perform RCA")</f>
        <v>Check battery/ECU/priming; verify fuel line and filters; test starter circuit.</v>
      </c>
      <c r="AC816" s="73" t="str">
        <f t="shared" si="50"/>
        <v>Low</v>
      </c>
      <c r="AD816" s="76"/>
      <c r="AE816" s="75">
        <f>Unique_Data[[#This Row],[Severity (S)]]</f>
        <v>6</v>
      </c>
      <c r="AF816" s="75" cm="1">
        <f t="array" ref="AF81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816" s="75" cm="1">
        <f t="array" ref="AG81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816" s="75">
        <f t="shared" si="51"/>
        <v>48</v>
      </c>
      <c r="AI816" s="77" t="str" cm="1">
        <f t="array" aca="1" ref="AI816" ca="1">_xlfn.IFS(ISBLANK(Unique_Data[[#This Row],[Updated Action]]),"Open",NOT(ISBLANK(Unique_Data[[#This Row],[Updated Action]])),"Finished",AND(NOT(ISBLANK(Unique_Data[[#This Row],[Updated Action]])),Unique_Data[[#This Row],[Due date]]&gt;=TODAY()),"In Progress",Unique_Data[[#This Row],[Due date]]&lt;TODAY(),"Overdue")</f>
        <v>Open</v>
      </c>
      <c r="AJ816" s="33"/>
    </row>
    <row r="817" spans="1:36">
      <c r="A817" s="11">
        <v>1300000560</v>
      </c>
      <c r="B817" s="11" t="s">
        <v>124</v>
      </c>
      <c r="C817" s="11" t="s">
        <v>16</v>
      </c>
      <c r="D817" s="12">
        <v>46300</v>
      </c>
      <c r="E817" s="11" t="s">
        <v>13</v>
      </c>
      <c r="F817"/>
      <c r="G817"/>
      <c r="H817" s="35" t="s">
        <v>496</v>
      </c>
      <c r="I817" s="71">
        <v>46300.917361111111</v>
      </c>
      <c r="J817" s="71">
        <v>46300.921527777777</v>
      </c>
      <c r="K817" s="11">
        <v>0.1</v>
      </c>
      <c r="L817" s="72">
        <v>46296</v>
      </c>
      <c r="M817" s="73">
        <f>_xlfn.ISOWEEKNUM(Unique_Data[[#This Row],[Created On]])</f>
        <v>41</v>
      </c>
      <c r="N817" s="73">
        <f>60*Unique_Data[[#This Row],[Downtime (hr.)]]</f>
        <v>6</v>
      </c>
      <c r="O817" s="73" t="str" cm="1">
        <f t="array" ref="O817">_xlfn.LET(
    _xlpm.text, LOWER(H817),
    _xlpm.keywords, Table2[Keyword],
    _xlpm.score,
        _xlfn.BYROW(_xlpm.keywords,
            _xlfn.LAMBDA(_xlpm.k,
                SUM(--ISNUMBER(SEARCH(_xlfn.TEXTSPLIT(LOWER(_xlpm.k)," "), _xlpm.text)))
            )
        ),
    _xlpm.bestMatch, _xlfn.XMATCH(MAX(_xlpm.score), _xlpm.score),
    IF(MAX(_xlpm.score)=0, "Other", INDEX(_xlpm.keywords, _xlpm.bestMatch))
)</f>
        <v>No Control</v>
      </c>
      <c r="P817" s="73" t="str">
        <f>IFERROR(INDEX(Table11[Failure Mode],MATCH(O817,Table11[Keyword],0)),"General Failure Mode")</f>
        <v>Control System Unavailable</v>
      </c>
      <c r="Q817" s="74" t="str">
        <f>IFERROR(INDEX(Table12[Failure Effect],MATCH(P817,Table12[Failure Mode],0)),"Operational performance degradation and need for maintenance review.")</f>
        <v>Loss of command response, unsafe operating condition, and immediate operational downtime.</v>
      </c>
      <c r="R817" s="73">
        <f>IFERROR(INDEX(Table13[Base Severity],MATCH(C817,Table13[Equipment Class],0)),6)</f>
        <v>8</v>
      </c>
      <c r="S817" s="73">
        <f>IFERROR(INDEX(Table2[Severity],MATCH(O817,Table2[Keyword],0)),0)</f>
        <v>6</v>
      </c>
      <c r="T817" s="73">
        <f>IFERROR(LOOKUP(N817,Table6[Minutes],Table6[Severity]),0)</f>
        <v>3</v>
      </c>
      <c r="U817" s="73">
        <f>MAX(ROUNDUP(AVERAGE(R817,T817),0),Unique_Data[[#This Row],[Keyword Severity]])</f>
        <v>6</v>
      </c>
      <c r="V817" s="73">
        <f>IFERROR(INDEX(Table5[Detectability],MATCH(O817,Table5[Keyword],0)),IFERROR(INDEX(Table13[Default Detectability],MATCH(C817,Table13[Equipment Class],0)),6))</f>
        <v>2</v>
      </c>
      <c r="W817" s="73">
        <f t="shared" si="48"/>
        <v>2</v>
      </c>
      <c r="X817" s="75">
        <f t="shared" si="49"/>
        <v>24</v>
      </c>
      <c r="Y817" s="74" t="str">
        <f>IFERROR(INDEX(Table10[Recommended Action],MATCH(O817,Table10[Keyword],0)),"Review failure &amp; perform RCA")</f>
        <v>Check control PLC, HMI comms, E-stop circuits; reload software if needed.</v>
      </c>
      <c r="AC817" s="73" t="str">
        <f t="shared" si="50"/>
        <v>Low</v>
      </c>
      <c r="AD817" s="76"/>
      <c r="AE817" s="75">
        <f>Unique_Data[[#This Row],[Severity (S)]]</f>
        <v>6</v>
      </c>
      <c r="AF817" s="75" cm="1">
        <f t="array" ref="AF81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17" s="75" cm="1">
        <f t="array" ref="AG81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817" s="75">
        <f t="shared" si="51"/>
        <v>24</v>
      </c>
      <c r="AI817" s="77" t="str" cm="1">
        <f t="array" aca="1" ref="AI817" ca="1">_xlfn.IFS(ISBLANK(Unique_Data[[#This Row],[Updated Action]]),"Open",NOT(ISBLANK(Unique_Data[[#This Row],[Updated Action]])),"Finished",AND(NOT(ISBLANK(Unique_Data[[#This Row],[Updated Action]])),Unique_Data[[#This Row],[Due date]]&gt;=TODAY()),"In Progress",Unique_Data[[#This Row],[Due date]]&lt;TODAY(),"Overdue")</f>
        <v>Open</v>
      </c>
      <c r="AJ817" s="33"/>
    </row>
    <row r="818" spans="1:36">
      <c r="A818" s="11">
        <v>1300000561</v>
      </c>
      <c r="B818" s="11" t="s">
        <v>58</v>
      </c>
      <c r="C818" s="11" t="s">
        <v>16</v>
      </c>
      <c r="D818" s="12">
        <v>46302</v>
      </c>
      <c r="E818" s="11" t="s">
        <v>13</v>
      </c>
      <c r="F818"/>
      <c r="G818"/>
      <c r="H818" s="35" t="s">
        <v>496</v>
      </c>
      <c r="I818" s="71">
        <v>46301.918993055559</v>
      </c>
      <c r="J818" s="71">
        <v>46301.925787037035</v>
      </c>
      <c r="K818" s="11">
        <v>0.16</v>
      </c>
      <c r="L818" s="72">
        <v>46296</v>
      </c>
      <c r="M818" s="73">
        <f>_xlfn.ISOWEEKNUM(Unique_Data[[#This Row],[Created On]])</f>
        <v>41</v>
      </c>
      <c r="N818" s="73">
        <f>60*Unique_Data[[#This Row],[Downtime (hr.)]]</f>
        <v>9.6</v>
      </c>
      <c r="O818" s="73" t="str" cm="1">
        <f t="array" ref="O818">_xlfn.LET(
    _xlpm.text, LOWER(H818),
    _xlpm.keywords, Table2[Keyword],
    _xlpm.score,
        _xlfn.BYROW(_xlpm.keywords,
            _xlfn.LAMBDA(_xlpm.k,
                SUM(--ISNUMBER(SEARCH(_xlfn.TEXTSPLIT(LOWER(_xlpm.k)," "), _xlpm.text)))
            )
        ),
    _xlpm.bestMatch, _xlfn.XMATCH(MAX(_xlpm.score), _xlpm.score),
    IF(MAX(_xlpm.score)=0, "Other", INDEX(_xlpm.keywords, _xlpm.bestMatch))
)</f>
        <v>No Control</v>
      </c>
      <c r="P818" s="73" t="str">
        <f>IFERROR(INDEX(Table11[Failure Mode],MATCH(O818,Table11[Keyword],0)),"General Failure Mode")</f>
        <v>Control System Unavailable</v>
      </c>
      <c r="Q818" s="74" t="str">
        <f>IFERROR(INDEX(Table12[Failure Effect],MATCH(P818,Table12[Failure Mode],0)),"Operational performance degradation and need for maintenance review.")</f>
        <v>Loss of command response, unsafe operating condition, and immediate operational downtime.</v>
      </c>
      <c r="R818" s="73">
        <f>IFERROR(INDEX(Table13[Base Severity],MATCH(C818,Table13[Equipment Class],0)),6)</f>
        <v>8</v>
      </c>
      <c r="S818" s="73">
        <f>IFERROR(INDEX(Table2[Severity],MATCH(O818,Table2[Keyword],0)),0)</f>
        <v>6</v>
      </c>
      <c r="T818" s="73">
        <f>IFERROR(LOOKUP(N818,Table6[Minutes],Table6[Severity]),0)</f>
        <v>3</v>
      </c>
      <c r="U818" s="73">
        <f>MAX(ROUNDUP(AVERAGE(R818,T818),0),Unique_Data[[#This Row],[Keyword Severity]])</f>
        <v>6</v>
      </c>
      <c r="V818" s="73">
        <f>IFERROR(INDEX(Table5[Detectability],MATCH(O818,Table5[Keyword],0)),IFERROR(INDEX(Table13[Default Detectability],MATCH(C818,Table13[Equipment Class],0)),6))</f>
        <v>2</v>
      </c>
      <c r="W818" s="73">
        <f t="shared" si="48"/>
        <v>8</v>
      </c>
      <c r="X818" s="75">
        <f t="shared" si="49"/>
        <v>96</v>
      </c>
      <c r="Y818" s="74" t="str">
        <f>IFERROR(INDEX(Table10[Recommended Action],MATCH(O818,Table10[Keyword],0)),"Review failure &amp; perform RCA")</f>
        <v>Check control PLC, HMI comms, E-stop circuits; reload software if needed.</v>
      </c>
      <c r="AC818" s="73" t="str">
        <f t="shared" si="50"/>
        <v>Low</v>
      </c>
      <c r="AD818" s="76"/>
      <c r="AE818" s="75">
        <f>Unique_Data[[#This Row],[Severity (S)]]</f>
        <v>6</v>
      </c>
      <c r="AF818" s="75" cm="1">
        <f t="array" ref="AF81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18" s="75" cm="1">
        <f t="array" ref="AG81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818" s="75">
        <f t="shared" si="51"/>
        <v>96</v>
      </c>
      <c r="AI818" s="77" t="str" cm="1">
        <f t="array" aca="1" ref="AI818" ca="1">_xlfn.IFS(ISBLANK(Unique_Data[[#This Row],[Updated Action]]),"Open",NOT(ISBLANK(Unique_Data[[#This Row],[Updated Action]])),"Finished",AND(NOT(ISBLANK(Unique_Data[[#This Row],[Updated Action]])),Unique_Data[[#This Row],[Due date]]&gt;=TODAY()),"In Progress",Unique_Data[[#This Row],[Due date]]&lt;TODAY(),"Overdue")</f>
        <v>Open</v>
      </c>
      <c r="AJ818" s="33"/>
    </row>
    <row r="819" spans="1:36">
      <c r="A819" s="11">
        <v>1200000464</v>
      </c>
      <c r="B819" s="11" t="s">
        <v>93</v>
      </c>
      <c r="C819" s="11" t="s">
        <v>16</v>
      </c>
      <c r="D819" s="12">
        <v>46302</v>
      </c>
      <c r="E819" s="11" t="s">
        <v>69</v>
      </c>
      <c r="F819"/>
      <c r="G819"/>
      <c r="H819" s="35" t="s">
        <v>382</v>
      </c>
      <c r="I819" s="71">
        <v>46302.952777777777</v>
      </c>
      <c r="J819" s="71">
        <v>46302.973611111112</v>
      </c>
      <c r="K819" s="11">
        <v>0.5</v>
      </c>
      <c r="L819" s="72">
        <v>46296</v>
      </c>
      <c r="M819" s="73">
        <f>_xlfn.ISOWEEKNUM(Unique_Data[[#This Row],[Created On]])</f>
        <v>41</v>
      </c>
      <c r="N819" s="73">
        <f>60*Unique_Data[[#This Row],[Downtime (hr.)]]</f>
        <v>30</v>
      </c>
      <c r="O819" s="73" t="str" cm="1">
        <f t="array" ref="O819">_xlfn.LET(
    _xlpm.text, LOWER(H819),
    _xlpm.keywords, Table2[Keyword],
    _xlpm.score,
        _xlfn.BYROW(_xlpm.keywords,
            _xlfn.LAMBDA(_xlpm.k,
                SUM(--ISNUMBER(SEARCH(_xlfn.TEXTSPLIT(LOWER(_xlpm.k)," "), _xlpm.text)))
            )
        ),
    _xlpm.bestMatch, _xlfn.XMATCH(MAX(_xlpm.score), _xlpm.score),
    IF(MAX(_xlpm.score)=0, "Other", INDEX(_xlpm.keywords, _xlpm.bestMatch))
)</f>
        <v>Over Travel</v>
      </c>
      <c r="P819" s="73" t="str">
        <f>IFERROR(INDEX(Table11[Failure Mode],MATCH(O819,Table11[Keyword],0)),"General Failure Mode")</f>
        <v>Over Travel Limit / Motion Limit Exceeded</v>
      </c>
      <c r="Q819" s="74" t="str">
        <f>IFERROR(INDEX(Table12[Failure Effect],MATCH(P819,Table12[Failure Mode],0)),"Operational performance degradation and need for maintenance review.")</f>
        <v>Operational performance degradation and need for maintenance review.</v>
      </c>
      <c r="R819" s="73">
        <f>IFERROR(INDEX(Table13[Base Severity],MATCH(C819,Table13[Equipment Class],0)),6)</f>
        <v>8</v>
      </c>
      <c r="S819" s="73">
        <f>IFERROR(INDEX(Table2[Severity],MATCH(O819,Table2[Keyword],0)),0)</f>
        <v>4</v>
      </c>
      <c r="T819" s="73">
        <f>IFERROR(LOOKUP(N819,Table6[Minutes],Table6[Severity]),0)</f>
        <v>5</v>
      </c>
      <c r="U819" s="73">
        <f>MAX(ROUNDUP(AVERAGE(R819,T819),0),Unique_Data[[#This Row],[Keyword Severity]])</f>
        <v>7</v>
      </c>
      <c r="V819" s="73">
        <f>IFERROR(INDEX(Table5[Detectability],MATCH(O819,Table5[Keyword],0)),IFERROR(INDEX(Table13[Default Detectability],MATCH(C819,Table13[Equipment Class],0)),6))</f>
        <v>7</v>
      </c>
      <c r="W819" s="73">
        <f t="shared" si="48"/>
        <v>1</v>
      </c>
      <c r="X819" s="75">
        <f t="shared" si="49"/>
        <v>49</v>
      </c>
      <c r="Y819" s="74" t="str">
        <f>IFERROR(INDEX(Table10[Recommended Action],MATCH(O819,Table10[Keyword],0)),"Review failure &amp; perform RCA")</f>
        <v>Inspect and test limit switches and end stops; verify encoder calibration and control logic; reset faults and perform functional test.</v>
      </c>
      <c r="AC819" s="73" t="str">
        <f t="shared" si="50"/>
        <v>Low</v>
      </c>
      <c r="AD819" s="76"/>
      <c r="AE819" s="75">
        <f>Unique_Data[[#This Row],[Severity (S)]]</f>
        <v>7</v>
      </c>
      <c r="AF819" s="75" cm="1">
        <f t="array" ref="AF81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819" s="75" cm="1">
        <f t="array" ref="AG81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19" s="75">
        <f t="shared" si="51"/>
        <v>49</v>
      </c>
      <c r="AI819" s="77" t="str" cm="1">
        <f t="array" aca="1" ref="AI819" ca="1">_xlfn.IFS(ISBLANK(Unique_Data[[#This Row],[Updated Action]]),"Open",NOT(ISBLANK(Unique_Data[[#This Row],[Updated Action]])),"Finished",AND(NOT(ISBLANK(Unique_Data[[#This Row],[Updated Action]])),Unique_Data[[#This Row],[Due date]]&gt;=TODAY()),"In Progress",Unique_Data[[#This Row],[Due date]]&lt;TODAY(),"Overdue")</f>
        <v>Open</v>
      </c>
      <c r="AJ819" s="33"/>
    </row>
    <row r="820" spans="1:36">
      <c r="A820" s="11">
        <v>1200000465</v>
      </c>
      <c r="B820" s="11" t="s">
        <v>145</v>
      </c>
      <c r="C820" s="11" t="s">
        <v>16</v>
      </c>
      <c r="D820" s="12">
        <v>46303</v>
      </c>
      <c r="E820" s="11" t="s">
        <v>69</v>
      </c>
      <c r="F820"/>
      <c r="G820"/>
      <c r="H820" s="35" t="s">
        <v>625</v>
      </c>
      <c r="I820" s="71">
        <v>46303.286111111112</v>
      </c>
      <c r="J820" s="71">
        <v>46303.306944444441</v>
      </c>
      <c r="K820" s="11">
        <v>0.5</v>
      </c>
      <c r="L820" s="72">
        <v>46296</v>
      </c>
      <c r="M820" s="73">
        <f>_xlfn.ISOWEEKNUM(Unique_Data[[#This Row],[Created On]])</f>
        <v>41</v>
      </c>
      <c r="N820" s="73">
        <f>60*Unique_Data[[#This Row],[Downtime (hr.)]]</f>
        <v>30</v>
      </c>
      <c r="O820" s="73" t="str" cm="1">
        <f t="array" ref="O820">_xlfn.LET(
    _xlpm.text, LOWER(H820),
    _xlpm.keywords, Table2[Keyword],
    _xlpm.score,
        _xlfn.BYROW(_xlpm.keywords,
            _xlfn.LAMBDA(_xlpm.k,
                SUM(--ISNUMBER(SEARCH(_xlfn.TEXTSPLIT(LOWER(_xlpm.k)," "), _xlpm.text)))
            )
        ),
    _xlpm.bestMatch, _xlfn.XMATCH(MAX(_xlpm.score), _xlpm.score),
    IF(MAX(_xlpm.score)=0, "Other", INDEX(_xlpm.keywords, _xlpm.bestMatch))
)</f>
        <v>Over Travel</v>
      </c>
      <c r="P820" s="73" t="str">
        <f>IFERROR(INDEX(Table11[Failure Mode],MATCH(O820,Table11[Keyword],0)),"General Failure Mode")</f>
        <v>Over Travel Limit / Motion Limit Exceeded</v>
      </c>
      <c r="Q820" s="74" t="str">
        <f>IFERROR(INDEX(Table12[Failure Effect],MATCH(P820,Table12[Failure Mode],0)),"Operational performance degradation and need for maintenance review.")</f>
        <v>Operational performance degradation and need for maintenance review.</v>
      </c>
      <c r="R820" s="73">
        <f>IFERROR(INDEX(Table13[Base Severity],MATCH(C820,Table13[Equipment Class],0)),6)</f>
        <v>8</v>
      </c>
      <c r="S820" s="73">
        <f>IFERROR(INDEX(Table2[Severity],MATCH(O820,Table2[Keyword],0)),0)</f>
        <v>4</v>
      </c>
      <c r="T820" s="73">
        <f>IFERROR(LOOKUP(N820,Table6[Minutes],Table6[Severity]),0)</f>
        <v>5</v>
      </c>
      <c r="U820" s="73">
        <f>MAX(ROUNDUP(AVERAGE(R820,T820),0),Unique_Data[[#This Row],[Keyword Severity]])</f>
        <v>7</v>
      </c>
      <c r="V820" s="73">
        <f>IFERROR(INDEX(Table5[Detectability],MATCH(O820,Table5[Keyword],0)),IFERROR(INDEX(Table13[Default Detectability],MATCH(C820,Table13[Equipment Class],0)),6))</f>
        <v>7</v>
      </c>
      <c r="W820" s="73">
        <f t="shared" si="48"/>
        <v>1</v>
      </c>
      <c r="X820" s="75">
        <f t="shared" si="49"/>
        <v>49</v>
      </c>
      <c r="Y820" s="74" t="str">
        <f>IFERROR(INDEX(Table10[Recommended Action],MATCH(O820,Table10[Keyword],0)),"Review failure &amp; perform RCA")</f>
        <v>Inspect and test limit switches and end stops; verify encoder calibration and control logic; reset faults and perform functional test.</v>
      </c>
      <c r="AC820" s="73" t="str">
        <f t="shared" si="50"/>
        <v>Low</v>
      </c>
      <c r="AD820" s="76"/>
      <c r="AE820" s="75">
        <f>Unique_Data[[#This Row],[Severity (S)]]</f>
        <v>7</v>
      </c>
      <c r="AF820" s="75" cm="1">
        <f t="array" ref="AF82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820" s="75" cm="1">
        <f t="array" ref="AG82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20" s="75">
        <f t="shared" si="51"/>
        <v>49</v>
      </c>
      <c r="AI820" s="77" t="str" cm="1">
        <f t="array" aca="1" ref="AI820" ca="1">_xlfn.IFS(ISBLANK(Unique_Data[[#This Row],[Updated Action]]),"Open",NOT(ISBLANK(Unique_Data[[#This Row],[Updated Action]])),"Finished",AND(NOT(ISBLANK(Unique_Data[[#This Row],[Updated Action]])),Unique_Data[[#This Row],[Due date]]&gt;=TODAY()),"In Progress",Unique_Data[[#This Row],[Due date]]&lt;TODAY(),"Overdue")</f>
        <v>Open</v>
      </c>
      <c r="AJ820" s="33"/>
    </row>
    <row r="821" spans="1:36">
      <c r="A821" s="11">
        <v>1200000466</v>
      </c>
      <c r="B821" s="11" t="s">
        <v>56</v>
      </c>
      <c r="C821" s="11" t="s">
        <v>12</v>
      </c>
      <c r="D821" s="12">
        <v>46303</v>
      </c>
      <c r="E821" s="11" t="s">
        <v>69</v>
      </c>
      <c r="F821"/>
      <c r="G821"/>
      <c r="H821" s="35" t="s">
        <v>626</v>
      </c>
      <c r="I821" s="71">
        <v>46303.944525462961</v>
      </c>
      <c r="J821" s="71">
        <v>46303.965358796297</v>
      </c>
      <c r="K821" s="11">
        <v>0.5</v>
      </c>
      <c r="L821" s="72">
        <v>46296</v>
      </c>
      <c r="M821" s="73">
        <f>_xlfn.ISOWEEKNUM(Unique_Data[[#This Row],[Created On]])</f>
        <v>41</v>
      </c>
      <c r="N821" s="73">
        <f>60*Unique_Data[[#This Row],[Downtime (hr.)]]</f>
        <v>30</v>
      </c>
      <c r="O821" s="73" t="str" cm="1">
        <f t="array" ref="O821">_xlfn.LET(
    _xlpm.text, LOWER(H821),
    _xlpm.keywords, Table2[Keyword],
    _xlpm.score,
        _xlfn.BYROW(_xlpm.keywords,
            _xlfn.LAMBDA(_xlpm.k,
                SUM(--ISNUMBER(SEARCH(_xlfn.TEXTSPLIT(LOWER(_xlpm.k)," "), _xlpm.text)))
            )
        ),
    _xlpm.bestMatch, _xlfn.XMATCH(MAX(_xlpm.score), _xlpm.score),
    IF(MAX(_xlpm.score)=0, "Other", INDEX(_xlpm.keywords, _xlpm.bestMatch))
)</f>
        <v>No Gantry</v>
      </c>
      <c r="P821" s="73" t="str">
        <f>IFERROR(INDEX(Table11[Failure Mode],MATCH(O821,Table11[Keyword],0)),"General Failure Mode")</f>
        <v>Gantry Motion Failure</v>
      </c>
      <c r="Q821" s="74" t="str">
        <f>IFERROR(INDEX(Table12[Failure Effect],MATCH(P821,Table12[Failure Mode],0)),"Operational performance degradation and need for maintenance review.")</f>
        <v>Equipment cannot travel to position, causing job delay, queue buildup, and lower productivity.</v>
      </c>
      <c r="R821" s="73">
        <f>IFERROR(INDEX(Table13[Base Severity],MATCH(C821,Table13[Equipment Class],0)),6)</f>
        <v>9</v>
      </c>
      <c r="S821" s="73">
        <f>IFERROR(INDEX(Table2[Severity],MATCH(O821,Table2[Keyword],0)),0)</f>
        <v>6</v>
      </c>
      <c r="T821" s="73">
        <f>IFERROR(LOOKUP(N821,Table6[Minutes],Table6[Severity]),0)</f>
        <v>5</v>
      </c>
      <c r="U821" s="73">
        <f>MAX(ROUNDUP(AVERAGE(R821,T821),0),Unique_Data[[#This Row],[Keyword Severity]])</f>
        <v>7</v>
      </c>
      <c r="V821" s="73">
        <f>IFERROR(INDEX(Table5[Detectability],MATCH(O821,Table5[Keyword],0)),IFERROR(INDEX(Table13[Default Detectability],MATCH(C821,Table13[Equipment Class],0)),6))</f>
        <v>3</v>
      </c>
      <c r="W821" s="73">
        <f t="shared" si="48"/>
        <v>4</v>
      </c>
      <c r="X821" s="75">
        <f t="shared" si="49"/>
        <v>84</v>
      </c>
      <c r="Y821" s="74" t="str">
        <f>IFERROR(INDEX(Table10[Recommended Action],MATCH(O821,Table10[Keyword],0)),"Review failure &amp; perform RCA")</f>
        <v>Inspect busbar/limit switches, travel drives and interlocks; test inverter and alignment.</v>
      </c>
      <c r="AC821" s="73" t="str">
        <f t="shared" si="50"/>
        <v>Low</v>
      </c>
      <c r="AD821" s="76"/>
      <c r="AE821" s="75">
        <f>Unique_Data[[#This Row],[Severity (S)]]</f>
        <v>7</v>
      </c>
      <c r="AF821" s="75" cm="1">
        <f t="array" ref="AF82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21" s="75" cm="1">
        <f t="array" ref="AG82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4</v>
      </c>
      <c r="AH821" s="75">
        <f t="shared" si="51"/>
        <v>84</v>
      </c>
      <c r="AI821" s="77" t="str" cm="1">
        <f t="array" aca="1" ref="AI821" ca="1">_xlfn.IFS(ISBLANK(Unique_Data[[#This Row],[Updated Action]]),"Open",NOT(ISBLANK(Unique_Data[[#This Row],[Updated Action]])),"Finished",AND(NOT(ISBLANK(Unique_Data[[#This Row],[Updated Action]])),Unique_Data[[#This Row],[Due date]]&gt;=TODAY()),"In Progress",Unique_Data[[#This Row],[Due date]]&lt;TODAY(),"Overdue")</f>
        <v>Open</v>
      </c>
      <c r="AJ821" s="33"/>
    </row>
    <row r="822" spans="1:36">
      <c r="A822" s="11">
        <v>1300000562</v>
      </c>
      <c r="B822" s="11" t="s">
        <v>27</v>
      </c>
      <c r="C822" s="11" t="s">
        <v>12</v>
      </c>
      <c r="D822" s="12">
        <v>46304</v>
      </c>
      <c r="E822" s="11" t="s">
        <v>13</v>
      </c>
      <c r="F822"/>
      <c r="G822"/>
      <c r="H822" s="35" t="s">
        <v>627</v>
      </c>
      <c r="I822" s="71">
        <v>46304.675000000003</v>
      </c>
      <c r="J822" s="71">
        <v>46304.695138888892</v>
      </c>
      <c r="K822" s="11">
        <v>0.48</v>
      </c>
      <c r="L822" s="72">
        <v>46296</v>
      </c>
      <c r="M822" s="73">
        <f>_xlfn.ISOWEEKNUM(Unique_Data[[#This Row],[Created On]])</f>
        <v>41</v>
      </c>
      <c r="N822" s="73">
        <f>60*Unique_Data[[#This Row],[Downtime (hr.)]]</f>
        <v>28.799999999999997</v>
      </c>
      <c r="O822" s="73" t="str" cm="1">
        <f t="array" ref="O822">_xlfn.LET(
    _xlpm.text, LOWER(H822),
    _xlpm.keywords, Table2[Keyword],
    _xlpm.score,
        _xlfn.BYROW(_xlpm.keywords,
            _xlfn.LAMBDA(_xlpm.k,
                SUM(--ISNUMBER(SEARCH(_xlfn.TEXTSPLIT(LOWER(_xlpm.k)," "), _xlpm.text)))
            )
        ),
    _xlpm.bestMatch, _xlfn.XMATCH(MAX(_xlpm.score), _xlpm.score),
    IF(MAX(_xlpm.score)=0, "Other", INDEX(_xlpm.keywords, _xlpm.bestMatch))
)</f>
        <v>Joystick</v>
      </c>
      <c r="P822" s="73" t="str">
        <f>IFERROR(INDEX(Table11[Failure Mode],MATCH(O822,Table11[Keyword],0)),"General Failure Mode")</f>
        <v>Joystick / Command Device Fault</v>
      </c>
      <c r="Q822" s="74" t="str">
        <f>IFERROR(INDEX(Table12[Failure Effect],MATCH(P822,Table12[Failure Mode],0)),"Operational performance degradation and need for maintenance review.")</f>
        <v>Poor or no operator input response, erratic movement commands, and cycle interruption.</v>
      </c>
      <c r="R822" s="73">
        <f>IFERROR(INDEX(Table13[Base Severity],MATCH(C822,Table13[Equipment Class],0)),6)</f>
        <v>9</v>
      </c>
      <c r="S822" s="73">
        <f>IFERROR(INDEX(Table2[Severity],MATCH(O822,Table2[Keyword],0)),0)</f>
        <v>5</v>
      </c>
      <c r="T822" s="73">
        <f>IFERROR(LOOKUP(N822,Table6[Minutes],Table6[Severity]),0)</f>
        <v>4</v>
      </c>
      <c r="U822" s="73">
        <f>MAX(ROUNDUP(AVERAGE(R822,T822),0),Unique_Data[[#This Row],[Keyword Severity]])</f>
        <v>7</v>
      </c>
      <c r="V822" s="73">
        <f>IFERROR(INDEX(Table5[Detectability],MATCH(O822,Table5[Keyword],0)),IFERROR(INDEX(Table13[Default Detectability],MATCH(C822,Table13[Equipment Class],0)),6))</f>
        <v>3</v>
      </c>
      <c r="W822" s="73">
        <f t="shared" si="48"/>
        <v>1</v>
      </c>
      <c r="X822" s="75">
        <f t="shared" si="49"/>
        <v>21</v>
      </c>
      <c r="Y822" s="74" t="str">
        <f>IFERROR(INDEX(Table10[Recommended Action],MATCH(O822,Table10[Keyword],0)),"Review failure &amp; perform RCA")</f>
        <v>Tighten/replace joystick and connectors; test in service mode.</v>
      </c>
      <c r="AC822" s="73" t="str">
        <f t="shared" si="50"/>
        <v>Low</v>
      </c>
      <c r="AD822" s="76"/>
      <c r="AE822" s="75">
        <f>Unique_Data[[#This Row],[Severity (S)]]</f>
        <v>7</v>
      </c>
      <c r="AF822" s="75" cm="1">
        <f t="array" ref="AF82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22" s="75" cm="1">
        <f t="array" ref="AG82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22" s="75">
        <f t="shared" si="51"/>
        <v>21</v>
      </c>
      <c r="AI822" s="77" t="str" cm="1">
        <f t="array" aca="1" ref="AI822" ca="1">_xlfn.IFS(ISBLANK(Unique_Data[[#This Row],[Updated Action]]),"Open",NOT(ISBLANK(Unique_Data[[#This Row],[Updated Action]])),"Finished",AND(NOT(ISBLANK(Unique_Data[[#This Row],[Updated Action]])),Unique_Data[[#This Row],[Due date]]&gt;=TODAY()),"In Progress",Unique_Data[[#This Row],[Due date]]&lt;TODAY(),"Overdue")</f>
        <v>Open</v>
      </c>
      <c r="AJ822" s="33"/>
    </row>
    <row r="823" spans="1:36">
      <c r="A823" s="11">
        <v>1300000563</v>
      </c>
      <c r="B823" s="11" t="s">
        <v>58</v>
      </c>
      <c r="C823" s="11" t="s">
        <v>16</v>
      </c>
      <c r="D823" s="12">
        <v>46304</v>
      </c>
      <c r="E823" s="11" t="s">
        <v>13</v>
      </c>
      <c r="F823"/>
      <c r="G823"/>
      <c r="H823" s="35" t="s">
        <v>628</v>
      </c>
      <c r="I823" s="71">
        <v>46304.698611111111</v>
      </c>
      <c r="J823" s="71">
        <v>46304.722916666666</v>
      </c>
      <c r="K823" s="11">
        <v>0.57999999999999996</v>
      </c>
      <c r="L823" s="72">
        <v>46296</v>
      </c>
      <c r="M823" s="73">
        <f>_xlfn.ISOWEEKNUM(Unique_Data[[#This Row],[Created On]])</f>
        <v>41</v>
      </c>
      <c r="N823" s="73">
        <f>60*Unique_Data[[#This Row],[Downtime (hr.)]]</f>
        <v>34.799999999999997</v>
      </c>
      <c r="O823" s="73" t="str" cm="1">
        <f t="array" ref="O823">_xlfn.LET(
    _xlpm.text, LOWER(H823),
    _xlpm.keywords, Table2[Keyword],
    _xlpm.score,
        _xlfn.BYROW(_xlpm.keywords,
            _xlfn.LAMBDA(_xlpm.k,
                SUM(--ISNUMBER(SEARCH(_xlfn.TEXTSPLIT(LOWER(_xlpm.k)," "), _xlpm.text)))
            )
        ),
    _xlpm.bestMatch, _xlfn.XMATCH(MAX(_xlpm.score), _xlpm.score),
    IF(MAX(_xlpm.score)=0, "Other", INDEX(_xlpm.keywords, _xlpm.bestMatch))
)</f>
        <v>No Control</v>
      </c>
      <c r="P823" s="73" t="str">
        <f>IFERROR(INDEX(Table11[Failure Mode],MATCH(O823,Table11[Keyword],0)),"General Failure Mode")</f>
        <v>Control System Unavailable</v>
      </c>
      <c r="Q823" s="74" t="str">
        <f>IFERROR(INDEX(Table12[Failure Effect],MATCH(P823,Table12[Failure Mode],0)),"Operational performance degradation and need for maintenance review.")</f>
        <v>Loss of command response, unsafe operating condition, and immediate operational downtime.</v>
      </c>
      <c r="R823" s="73">
        <f>IFERROR(INDEX(Table13[Base Severity],MATCH(C823,Table13[Equipment Class],0)),6)</f>
        <v>8</v>
      </c>
      <c r="S823" s="73">
        <f>IFERROR(INDEX(Table2[Severity],MATCH(O823,Table2[Keyword],0)),0)</f>
        <v>6</v>
      </c>
      <c r="T823" s="73">
        <f>IFERROR(LOOKUP(N823,Table6[Minutes],Table6[Severity]),0)</f>
        <v>5</v>
      </c>
      <c r="U823" s="73">
        <f>MAX(ROUNDUP(AVERAGE(R823,T823),0),Unique_Data[[#This Row],[Keyword Severity]])</f>
        <v>7</v>
      </c>
      <c r="V823" s="73">
        <f>IFERROR(INDEX(Table5[Detectability],MATCH(O823,Table5[Keyword],0)),IFERROR(INDEX(Table13[Default Detectability],MATCH(C823,Table13[Equipment Class],0)),6))</f>
        <v>2</v>
      </c>
      <c r="W823" s="73">
        <f t="shared" si="48"/>
        <v>8</v>
      </c>
      <c r="X823" s="75">
        <f t="shared" si="49"/>
        <v>112</v>
      </c>
      <c r="Y823" s="74" t="str">
        <f>IFERROR(INDEX(Table10[Recommended Action],MATCH(O823,Table10[Keyword],0)),"Review failure &amp; perform RCA")</f>
        <v>Check control PLC, HMI comms, E-stop circuits; reload software if needed.</v>
      </c>
      <c r="AC823" s="73" t="str">
        <f t="shared" si="50"/>
        <v>Medium</v>
      </c>
      <c r="AD823" s="76"/>
      <c r="AE823" s="75">
        <f>Unique_Data[[#This Row],[Severity (S)]]</f>
        <v>7</v>
      </c>
      <c r="AF823" s="75" cm="1">
        <f t="array" ref="AF82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23" s="75" cm="1">
        <f t="array" ref="AG82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823" s="75">
        <f t="shared" si="51"/>
        <v>112</v>
      </c>
      <c r="AI823" s="77" t="str" cm="1">
        <f t="array" aca="1" ref="AI823" ca="1">_xlfn.IFS(ISBLANK(Unique_Data[[#This Row],[Updated Action]]),"Open",NOT(ISBLANK(Unique_Data[[#This Row],[Updated Action]])),"Finished",AND(NOT(ISBLANK(Unique_Data[[#This Row],[Updated Action]])),Unique_Data[[#This Row],[Due date]]&gt;=TODAY()),"In Progress",Unique_Data[[#This Row],[Due date]]&lt;TODAY(),"Overdue")</f>
        <v>Open</v>
      </c>
      <c r="AJ823" s="33"/>
    </row>
    <row r="824" spans="1:36">
      <c r="A824" s="11">
        <v>1300000564</v>
      </c>
      <c r="B824" s="11" t="s">
        <v>56</v>
      </c>
      <c r="C824" s="11" t="s">
        <v>12</v>
      </c>
      <c r="D824" s="12">
        <v>46305</v>
      </c>
      <c r="E824" s="11" t="s">
        <v>13</v>
      </c>
      <c r="F824"/>
      <c r="G824"/>
      <c r="H824" s="35" t="s">
        <v>129</v>
      </c>
      <c r="I824" s="71">
        <v>46305.327777777777</v>
      </c>
      <c r="J824" s="71">
        <v>46305.345138888886</v>
      </c>
      <c r="K824" s="11">
        <v>0.42</v>
      </c>
      <c r="L824" s="72">
        <v>46296</v>
      </c>
      <c r="M824" s="73">
        <f>_xlfn.ISOWEEKNUM(Unique_Data[[#This Row],[Created On]])</f>
        <v>41</v>
      </c>
      <c r="N824" s="73">
        <f>60*Unique_Data[[#This Row],[Downtime (hr.)]]</f>
        <v>25.2</v>
      </c>
      <c r="O824" s="73" t="str" cm="1">
        <f t="array" ref="O824">_xlfn.LET(
    _xlpm.text, LOWER(H824),
    _xlpm.keywords, Table2[Keyword],
    _xlpm.score,
        _xlfn.BYROW(_xlpm.keywords,
            _xlfn.LAMBDA(_xlpm.k,
                SUM(--ISNUMBER(SEARCH(_xlfn.TEXTSPLIT(LOWER(_xlpm.k)," "), _xlpm.text)))
            )
        ),
    _xlpm.bestMatch, _xlfn.XMATCH(MAX(_xlpm.score), _xlpm.score),
    IF(MAX(_xlpm.score)=0, "Other", INDEX(_xlpm.keywords, _xlpm.bestMatch))
)</f>
        <v>No Hoist</v>
      </c>
      <c r="P824" s="73" t="str">
        <f>IFERROR(INDEX(Table11[Failure Mode],MATCH(O824,Table11[Keyword],0)),"General Failure Mode")</f>
        <v>Hoist Motion Failure</v>
      </c>
      <c r="Q824" s="74" t="str">
        <f>IFERROR(INDEX(Table12[Failure Effect],MATCH(P824,Table12[Failure Mode],0)),"Operational performance degradation and need for maintenance review.")</f>
        <v>Unable to lift/lower load, container handling interruption, and berth or yard productivity loss.</v>
      </c>
      <c r="R824" s="73">
        <f>IFERROR(INDEX(Table13[Base Severity],MATCH(C824,Table13[Equipment Class],0)),6)</f>
        <v>9</v>
      </c>
      <c r="S824" s="73">
        <f>IFERROR(INDEX(Table2[Severity],MATCH(O824,Table2[Keyword],0)),0)</f>
        <v>6</v>
      </c>
      <c r="T824" s="73">
        <f>IFERROR(LOOKUP(N824,Table6[Minutes],Table6[Severity]),0)</f>
        <v>4</v>
      </c>
      <c r="U824" s="73">
        <f>MAX(ROUNDUP(AVERAGE(R824,T824),0),Unique_Data[[#This Row],[Keyword Severity]])</f>
        <v>7</v>
      </c>
      <c r="V824" s="73">
        <f>IFERROR(INDEX(Table5[Detectability],MATCH(O824,Table5[Keyword],0)),IFERROR(INDEX(Table13[Default Detectability],MATCH(C824,Table13[Equipment Class],0)),6))</f>
        <v>3</v>
      </c>
      <c r="W824" s="73">
        <f t="shared" si="48"/>
        <v>7</v>
      </c>
      <c r="X824" s="75">
        <f t="shared" si="49"/>
        <v>147</v>
      </c>
      <c r="Y824" s="74" t="str">
        <f>IFERROR(INDEX(Table10[Recommended Action],MATCH(O824,Table10[Keyword],0)),"Review failure &amp; perform RCA")</f>
        <v>Check hoist brakes, over-travel limit switches, inverter alarms, motor and encoder.</v>
      </c>
      <c r="AC824" s="73" t="str">
        <f t="shared" si="50"/>
        <v>Medium</v>
      </c>
      <c r="AD824" s="76"/>
      <c r="AE824" s="75">
        <f>Unique_Data[[#This Row],[Severity (S)]]</f>
        <v>7</v>
      </c>
      <c r="AF824" s="75" cm="1">
        <f t="array" ref="AF82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24" s="75" cm="1">
        <f t="array" ref="AG82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7</v>
      </c>
      <c r="AH824" s="75">
        <f t="shared" si="51"/>
        <v>147</v>
      </c>
      <c r="AI824" s="77" t="str" cm="1">
        <f t="array" aca="1" ref="AI824" ca="1">_xlfn.IFS(ISBLANK(Unique_Data[[#This Row],[Updated Action]]),"Open",NOT(ISBLANK(Unique_Data[[#This Row],[Updated Action]])),"Finished",AND(NOT(ISBLANK(Unique_Data[[#This Row],[Updated Action]])),Unique_Data[[#This Row],[Due date]]&gt;=TODAY()),"In Progress",Unique_Data[[#This Row],[Due date]]&lt;TODAY(),"Overdue")</f>
        <v>Open</v>
      </c>
      <c r="AJ824" s="33"/>
    </row>
    <row r="825" spans="1:36">
      <c r="A825" s="11">
        <v>1300000567</v>
      </c>
      <c r="B825" s="11" t="s">
        <v>124</v>
      </c>
      <c r="C825" s="11" t="s">
        <v>16</v>
      </c>
      <c r="D825" s="12">
        <v>46306</v>
      </c>
      <c r="E825" s="11" t="s">
        <v>13</v>
      </c>
      <c r="F825"/>
      <c r="G825"/>
      <c r="H825" s="35" t="s">
        <v>629</v>
      </c>
      <c r="I825" s="71">
        <v>46306.275185185186</v>
      </c>
      <c r="J825" s="71">
        <v>46306.286805555559</v>
      </c>
      <c r="K825" s="11">
        <v>0.28000000000000003</v>
      </c>
      <c r="L825" s="72">
        <v>46296</v>
      </c>
      <c r="M825" s="73">
        <f>_xlfn.ISOWEEKNUM(Unique_Data[[#This Row],[Created On]])</f>
        <v>41</v>
      </c>
      <c r="N825" s="73">
        <f>60*Unique_Data[[#This Row],[Downtime (hr.)]]</f>
        <v>16.8</v>
      </c>
      <c r="O825" s="73" t="str" cm="1">
        <f t="array" ref="O825">_xlfn.LET(
    _xlpm.text, LOWER(H825),
    _xlpm.keywords, Table2[Keyword],
    _xlpm.score,
        _xlfn.BYROW(_xlpm.keywords,
            _xlfn.LAMBDA(_xlpm.k,
                SUM(--ISNUMBER(SEARCH(_xlfn.TEXTSPLIT(LOWER(_xlpm.k)," "), _xlpm.text)))
            )
        ),
    _xlpm.bestMatch, _xlfn.XMATCH(MAX(_xlpm.score), _xlpm.score),
    IF(MAX(_xlpm.score)=0, "Other", INDEX(_xlpm.keywords, _xlpm.bestMatch))
)</f>
        <v>Over Travel</v>
      </c>
      <c r="P825" s="73" t="str">
        <f>IFERROR(INDEX(Table11[Failure Mode],MATCH(O825,Table11[Keyword],0)),"General Failure Mode")</f>
        <v>Over Travel Limit / Motion Limit Exceeded</v>
      </c>
      <c r="Q825" s="74" t="str">
        <f>IFERROR(INDEX(Table12[Failure Effect],MATCH(P825,Table12[Failure Mode],0)),"Operational performance degradation and need for maintenance review.")</f>
        <v>Operational performance degradation and need for maintenance review.</v>
      </c>
      <c r="R825" s="73">
        <f>IFERROR(INDEX(Table13[Base Severity],MATCH(C825,Table13[Equipment Class],0)),6)</f>
        <v>8</v>
      </c>
      <c r="S825" s="73">
        <f>IFERROR(INDEX(Table2[Severity],MATCH(O825,Table2[Keyword],0)),0)</f>
        <v>4</v>
      </c>
      <c r="T825" s="73">
        <f>IFERROR(LOOKUP(N825,Table6[Minutes],Table6[Severity]),0)</f>
        <v>4</v>
      </c>
      <c r="U825" s="73">
        <f>MAX(ROUNDUP(AVERAGE(R825,T825),0),Unique_Data[[#This Row],[Keyword Severity]])</f>
        <v>6</v>
      </c>
      <c r="V825" s="73">
        <f>IFERROR(INDEX(Table5[Detectability],MATCH(O825,Table5[Keyword],0)),IFERROR(INDEX(Table13[Default Detectability],MATCH(C825,Table13[Equipment Class],0)),6))</f>
        <v>7</v>
      </c>
      <c r="W825" s="73">
        <f t="shared" si="48"/>
        <v>2</v>
      </c>
      <c r="X825" s="75">
        <f t="shared" si="49"/>
        <v>84</v>
      </c>
      <c r="Y825" s="74" t="str">
        <f>IFERROR(INDEX(Table10[Recommended Action],MATCH(O825,Table10[Keyword],0)),"Review failure &amp; perform RCA")</f>
        <v>Inspect and test limit switches and end stops; verify encoder calibration and control logic; reset faults and perform functional test.</v>
      </c>
      <c r="AC825" s="73" t="str">
        <f t="shared" si="50"/>
        <v>Low</v>
      </c>
      <c r="AD825" s="76"/>
      <c r="AE825" s="75">
        <f>Unique_Data[[#This Row],[Severity (S)]]</f>
        <v>6</v>
      </c>
      <c r="AF825" s="75" cm="1">
        <f t="array" ref="AF82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825" s="75" cm="1">
        <f t="array" ref="AG82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825" s="75">
        <f t="shared" si="51"/>
        <v>84</v>
      </c>
      <c r="AI825" s="77" t="str" cm="1">
        <f t="array" aca="1" ref="AI825" ca="1">_xlfn.IFS(ISBLANK(Unique_Data[[#This Row],[Updated Action]]),"Open",NOT(ISBLANK(Unique_Data[[#This Row],[Updated Action]])),"Finished",AND(NOT(ISBLANK(Unique_Data[[#This Row],[Updated Action]])),Unique_Data[[#This Row],[Due date]]&gt;=TODAY()),"In Progress",Unique_Data[[#This Row],[Due date]]&lt;TODAY(),"Overdue")</f>
        <v>Open</v>
      </c>
      <c r="AJ825" s="33"/>
    </row>
    <row r="826" spans="1:36">
      <c r="A826" s="11">
        <v>1300000568</v>
      </c>
      <c r="B826" s="11" t="s">
        <v>56</v>
      </c>
      <c r="C826" s="11" t="s">
        <v>12</v>
      </c>
      <c r="D826" s="12">
        <v>46306</v>
      </c>
      <c r="E826" s="11" t="s">
        <v>13</v>
      </c>
      <c r="F826"/>
      <c r="G826"/>
      <c r="H826" s="35" t="s">
        <v>630</v>
      </c>
      <c r="I826" s="71">
        <v>46306.282476851855</v>
      </c>
      <c r="J826" s="71">
        <v>46306.287499999999</v>
      </c>
      <c r="K826" s="11">
        <v>0.12</v>
      </c>
      <c r="L826" s="72">
        <v>46296</v>
      </c>
      <c r="M826" s="73">
        <f>_xlfn.ISOWEEKNUM(Unique_Data[[#This Row],[Created On]])</f>
        <v>41</v>
      </c>
      <c r="N826" s="73">
        <f>60*Unique_Data[[#This Row],[Downtime (hr.)]]</f>
        <v>7.1999999999999993</v>
      </c>
      <c r="O826" s="73" t="str" cm="1">
        <f t="array" ref="O826">_xlfn.LET(
    _xlpm.text, LOWER(H826),
    _xlpm.keywords, Table2[Keyword],
    _xlpm.score,
        _xlfn.BYROW(_xlpm.keywords,
            _xlfn.LAMBDA(_xlpm.k,
                SUM(--ISNUMBER(SEARCH(_xlfn.TEXTSPLIT(LOWER(_xlpm.k)," "), _xlpm.text)))
            )
        ),
    _xlpm.bestMatch, _xlfn.XMATCH(MAX(_xlpm.score), _xlpm.score),
    IF(MAX(_xlpm.score)=0, "Other", INDEX(_xlpm.keywords, _xlpm.bestMatch))
)</f>
        <v>Collision</v>
      </c>
      <c r="P826" s="73" t="str">
        <f>IFERROR(INDEX(Table11[Failure Mode],MATCH(O826,Table11[Keyword],0)),"General Failure Mode")</f>
        <v>Collision / Impact Event</v>
      </c>
      <c r="Q826" s="74" t="str">
        <f>IFERROR(INDEX(Table12[Failure Effect],MATCH(P826,Table12[Failure Mode],0)),"Operational performance degradation and need for maintenance review.")</f>
        <v>Safety risk, structural damage, equipment outage, and possible container handling interruption.</v>
      </c>
      <c r="R826" s="73">
        <f>IFERROR(INDEX(Table13[Base Severity],MATCH(C826,Table13[Equipment Class],0)),6)</f>
        <v>9</v>
      </c>
      <c r="S826" s="73">
        <f>IFERROR(INDEX(Table2[Severity],MATCH(O826,Table2[Keyword],0)),0)</f>
        <v>10</v>
      </c>
      <c r="T826" s="73">
        <f>IFERROR(LOOKUP(N826,Table6[Minutes],Table6[Severity]),0)</f>
        <v>3</v>
      </c>
      <c r="U826" s="73">
        <f>MAX(ROUNDUP(AVERAGE(R826,T826),0),Unique_Data[[#This Row],[Keyword Severity]])</f>
        <v>10</v>
      </c>
      <c r="V826" s="73">
        <f>IFERROR(INDEX(Table5[Detectability],MATCH(O826,Table5[Keyword],0)),IFERROR(INDEX(Table13[Default Detectability],MATCH(C826,Table13[Equipment Class],0)),6))</f>
        <v>5</v>
      </c>
      <c r="W826" s="73">
        <f t="shared" si="48"/>
        <v>1</v>
      </c>
      <c r="X826" s="75">
        <f t="shared" si="49"/>
        <v>50</v>
      </c>
      <c r="Y826" s="74" t="str">
        <f>IFERROR(INDEX(Table10[Recommended Action],MATCH(O826,Table10[Keyword],0)),"Review failure &amp; perform RCA")</f>
        <v>Perform collision RCA, inspect structures and revalidate anti-collision sensors; retrain operators.</v>
      </c>
      <c r="AC826" s="73" t="str">
        <f t="shared" si="50"/>
        <v>Low</v>
      </c>
      <c r="AD826" s="76"/>
      <c r="AE826" s="75">
        <f>Unique_Data[[#This Row],[Severity (S)]]</f>
        <v>10</v>
      </c>
      <c r="AF826" s="75" cm="1">
        <f t="array" ref="AF82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826" s="75" cm="1">
        <f t="array" ref="AG82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26" s="75">
        <f t="shared" si="51"/>
        <v>50</v>
      </c>
      <c r="AI826" s="77" t="str" cm="1">
        <f t="array" aca="1" ref="AI826" ca="1">_xlfn.IFS(ISBLANK(Unique_Data[[#This Row],[Updated Action]]),"Open",NOT(ISBLANK(Unique_Data[[#This Row],[Updated Action]])),"Finished",AND(NOT(ISBLANK(Unique_Data[[#This Row],[Updated Action]])),Unique_Data[[#This Row],[Due date]]&gt;=TODAY()),"In Progress",Unique_Data[[#This Row],[Due date]]&lt;TODAY(),"Overdue")</f>
        <v>Open</v>
      </c>
      <c r="AJ826" s="33"/>
    </row>
    <row r="827" spans="1:36">
      <c r="A827" s="11">
        <v>1300000569</v>
      </c>
      <c r="B827" s="11" t="s">
        <v>87</v>
      </c>
      <c r="C827" s="11" t="s">
        <v>16</v>
      </c>
      <c r="D827" s="12">
        <v>46306</v>
      </c>
      <c r="E827" s="11" t="s">
        <v>13</v>
      </c>
      <c r="F827"/>
      <c r="G827"/>
      <c r="H827" s="35" t="s">
        <v>631</v>
      </c>
      <c r="I827" s="71">
        <v>46306.31349537037</v>
      </c>
      <c r="J827" s="71">
        <v>46306.325601851851</v>
      </c>
      <c r="K827" s="11">
        <v>0.28999999999999998</v>
      </c>
      <c r="L827" s="72">
        <v>46296</v>
      </c>
      <c r="M827" s="73">
        <f>_xlfn.ISOWEEKNUM(Unique_Data[[#This Row],[Created On]])</f>
        <v>41</v>
      </c>
      <c r="N827" s="73">
        <f>60*Unique_Data[[#This Row],[Downtime (hr.)]]</f>
        <v>17.399999999999999</v>
      </c>
      <c r="O827" s="73" t="str" cm="1">
        <f t="array" ref="O827">_xlfn.LET(
    _xlpm.text, LOWER(H827),
    _xlpm.keywords, Table2[Keyword],
    _xlpm.score,
        _xlfn.BYROW(_xlpm.keywords,
            _xlfn.LAMBDA(_xlpm.k,
                SUM(--ISNUMBER(SEARCH(_xlfn.TEXTSPLIT(LOWER(_xlpm.k)," "), _xlpm.text)))
            )
        ),
    _xlpm.bestMatch, _xlfn.XMATCH(MAX(_xlpm.score), _xlpm.score),
    IF(MAX(_xlpm.score)=0, "Other", INDEX(_xlpm.keywords, _xlpm.bestMatch))
)</f>
        <v>CB Trip</v>
      </c>
      <c r="P827" s="73" t="str">
        <f>IFERROR(INDEX(Table11[Failure Mode],MATCH(O827,Table11[Keyword],0)),"General Failure Mode")</f>
        <v>Electrical Protection Trip</v>
      </c>
      <c r="Q827" s="74" t="str">
        <f>IFERROR(INDEX(Table12[Failure Effect],MATCH(P827,Table12[Failure Mode],0)),"Operational performance degradation and need for maintenance review.")</f>
        <v>Circuit isolation, equipment function loss, and recurring stoppage until root cause is removed.</v>
      </c>
      <c r="R827" s="73">
        <f>IFERROR(INDEX(Table13[Base Severity],MATCH(C827,Table13[Equipment Class],0)),6)</f>
        <v>8</v>
      </c>
      <c r="S827" s="73">
        <f>IFERROR(INDEX(Table2[Severity],MATCH(O827,Table2[Keyword],0)),0)</f>
        <v>5</v>
      </c>
      <c r="T827" s="73">
        <f>IFERROR(LOOKUP(N827,Table6[Minutes],Table6[Severity]),0)</f>
        <v>4</v>
      </c>
      <c r="U827" s="73">
        <f>MAX(ROUNDUP(AVERAGE(R827,T827),0),Unique_Data[[#This Row],[Keyword Severity]])</f>
        <v>6</v>
      </c>
      <c r="V827" s="73">
        <f>IFERROR(INDEX(Table5[Detectability],MATCH(O827,Table5[Keyword],0)),IFERROR(INDEX(Table13[Default Detectability],MATCH(C827,Table13[Equipment Class],0)),6))</f>
        <v>3</v>
      </c>
      <c r="W827" s="73">
        <f t="shared" si="48"/>
        <v>1</v>
      </c>
      <c r="X827" s="75">
        <f t="shared" si="49"/>
        <v>18</v>
      </c>
      <c r="Y827" s="74" t="str">
        <f>IFERROR(INDEX(Table10[Recommended Action],MATCH(O827,Table10[Keyword],0)),"Review failure &amp; perform RCA")</f>
        <v>Investigate overload/short; inspect drive and cables; ramp test before release.</v>
      </c>
      <c r="AC827" s="73" t="str">
        <f t="shared" si="50"/>
        <v>Low</v>
      </c>
      <c r="AD827" s="76"/>
      <c r="AE827" s="75">
        <f>Unique_Data[[#This Row],[Severity (S)]]</f>
        <v>6</v>
      </c>
      <c r="AF827" s="75" cm="1">
        <f t="array" ref="AF82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27" s="75" cm="1">
        <f t="array" ref="AG82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27" s="75">
        <f t="shared" si="51"/>
        <v>18</v>
      </c>
      <c r="AI827" s="77" t="str" cm="1">
        <f t="array" aca="1" ref="AI827" ca="1">_xlfn.IFS(ISBLANK(Unique_Data[[#This Row],[Updated Action]]),"Open",NOT(ISBLANK(Unique_Data[[#This Row],[Updated Action]])),"Finished",AND(NOT(ISBLANK(Unique_Data[[#This Row],[Updated Action]])),Unique_Data[[#This Row],[Due date]]&gt;=TODAY()),"In Progress",Unique_Data[[#This Row],[Due date]]&lt;TODAY(),"Overdue")</f>
        <v>Open</v>
      </c>
      <c r="AJ827" s="33"/>
    </row>
    <row r="828" spans="1:36">
      <c r="A828" s="11">
        <v>1300000570</v>
      </c>
      <c r="B828" s="11" t="s">
        <v>195</v>
      </c>
      <c r="C828" s="11" t="s">
        <v>16</v>
      </c>
      <c r="D828" s="12">
        <v>46306</v>
      </c>
      <c r="E828" s="11" t="s">
        <v>13</v>
      </c>
      <c r="F828"/>
      <c r="G828"/>
      <c r="H828" s="35" t="s">
        <v>632</v>
      </c>
      <c r="I828" s="71">
        <v>46306.608263888891</v>
      </c>
      <c r="J828" s="71">
        <v>46306.628252314818</v>
      </c>
      <c r="K828" s="11">
        <v>0.48</v>
      </c>
      <c r="L828" s="72">
        <v>46296</v>
      </c>
      <c r="M828" s="73">
        <f>_xlfn.ISOWEEKNUM(Unique_Data[[#This Row],[Created On]])</f>
        <v>41</v>
      </c>
      <c r="N828" s="73">
        <f>60*Unique_Data[[#This Row],[Downtime (hr.)]]</f>
        <v>28.799999999999997</v>
      </c>
      <c r="O828" s="73" t="str" cm="1">
        <f t="array" ref="O828">_xlfn.LET(
    _xlpm.text, LOWER(H828),
    _xlpm.keywords, Table2[Keyword],
    _xlpm.score,
        _xlfn.BYROW(_xlpm.keywords,
            _xlfn.LAMBDA(_xlpm.k,
                SUM(--ISNUMBER(SEARCH(_xlfn.TEXTSPLIT(LOWER(_xlpm.k)," "), _xlpm.text)))
            )
        ),
    _xlpm.bestMatch, _xlfn.XMATCH(MAX(_xlpm.score), _xlpm.score),
    IF(MAX(_xlpm.score)=0, "Other", INDEX(_xlpm.keywords, _xlpm.bestMatch))
)</f>
        <v>Wrong Landed</v>
      </c>
      <c r="P828" s="73" t="str">
        <f>IFERROR(INDEX(Table11[Failure Mode],MATCH(O828,Table11[Keyword],0)),"General Failure Mode")</f>
        <v>Landing / Positioning Fault</v>
      </c>
      <c r="Q828" s="74" t="str">
        <f>IFERROR(INDEX(Table12[Failure Effect],MATCH(P828,Table12[Failure Mode],0)),"Operational performance degradation and need for maintenance review.")</f>
        <v>Mislanding, handling delay, risk of cargo/spreader damage, and reduced operating accuracy.</v>
      </c>
      <c r="R828" s="73">
        <f>IFERROR(INDEX(Table13[Base Severity],MATCH(C828,Table13[Equipment Class],0)),6)</f>
        <v>8</v>
      </c>
      <c r="S828" s="73">
        <f>IFERROR(INDEX(Table2[Severity],MATCH(O828,Table2[Keyword],0)),0)</f>
        <v>6</v>
      </c>
      <c r="T828" s="73">
        <f>IFERROR(LOOKUP(N828,Table6[Minutes],Table6[Severity]),0)</f>
        <v>4</v>
      </c>
      <c r="U828" s="73">
        <f>MAX(ROUNDUP(AVERAGE(R828,T828),0),Unique_Data[[#This Row],[Keyword Severity]])</f>
        <v>6</v>
      </c>
      <c r="V828" s="73">
        <f>IFERROR(INDEX(Table5[Detectability],MATCH(O828,Table5[Keyword],0)),IFERROR(INDEX(Table13[Default Detectability],MATCH(C828,Table13[Equipment Class],0)),6))</f>
        <v>8</v>
      </c>
      <c r="W828" s="73">
        <f t="shared" si="48"/>
        <v>1</v>
      </c>
      <c r="X828" s="75">
        <f t="shared" si="49"/>
        <v>48</v>
      </c>
      <c r="Y828" s="74" t="str">
        <f>IFERROR(INDEX(Table10[Recommended Action],MATCH(O828,Table10[Keyword],0)),"Review failure &amp; perform RCA")</f>
        <v>Check landing sensors and operator guidance; calibrate spreader position sensors.</v>
      </c>
      <c r="AC828" s="73" t="str">
        <f t="shared" si="50"/>
        <v>Low</v>
      </c>
      <c r="AD828" s="76"/>
      <c r="AE828" s="75">
        <f>Unique_Data[[#This Row],[Severity (S)]]</f>
        <v>6</v>
      </c>
      <c r="AF828" s="75" cm="1">
        <f t="array" ref="AF82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828" s="75" cm="1">
        <f t="array" ref="AG82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28" s="75">
        <f t="shared" si="51"/>
        <v>48</v>
      </c>
      <c r="AI828" s="77" t="str" cm="1">
        <f t="array" aca="1" ref="AI828" ca="1">_xlfn.IFS(ISBLANK(Unique_Data[[#This Row],[Updated Action]]),"Open",NOT(ISBLANK(Unique_Data[[#This Row],[Updated Action]])),"Finished",AND(NOT(ISBLANK(Unique_Data[[#This Row],[Updated Action]])),Unique_Data[[#This Row],[Due date]]&gt;=TODAY()),"In Progress",Unique_Data[[#This Row],[Due date]]&lt;TODAY(),"Overdue")</f>
        <v>Open</v>
      </c>
      <c r="AJ828" s="33"/>
    </row>
    <row r="829" spans="1:36">
      <c r="A829" s="11">
        <v>1300000571</v>
      </c>
      <c r="B829" s="11" t="s">
        <v>15</v>
      </c>
      <c r="C829" s="11" t="s">
        <v>16</v>
      </c>
      <c r="D829" s="12">
        <v>46306</v>
      </c>
      <c r="E829" s="11" t="s">
        <v>13</v>
      </c>
      <c r="F829"/>
      <c r="G829"/>
      <c r="H829" s="35" t="s">
        <v>633</v>
      </c>
      <c r="I829" s="71">
        <v>46306.634791666664</v>
      </c>
      <c r="J829" s="71">
        <v>46306.637013888889</v>
      </c>
      <c r="K829" s="11">
        <v>0.05</v>
      </c>
      <c r="L829" s="72">
        <v>46296</v>
      </c>
      <c r="M829" s="73">
        <f>_xlfn.ISOWEEKNUM(Unique_Data[[#This Row],[Created On]])</f>
        <v>41</v>
      </c>
      <c r="N829" s="73">
        <f>60*Unique_Data[[#This Row],[Downtime (hr.)]]</f>
        <v>3</v>
      </c>
      <c r="O829" s="73" t="str" cm="1">
        <f t="array" ref="O829">_xlfn.LET(
    _xlpm.text, LOWER(H829),
    _xlpm.keywords, Table2[Keyword],
    _xlpm.score,
        _xlfn.BYROW(_xlpm.keywords,
            _xlfn.LAMBDA(_xlpm.k,
                SUM(--ISNUMBER(SEARCH(_xlfn.TEXTSPLIT(LOWER(_xlpm.k)," "), _xlpm.text)))
            )
        ),
    _xlpm.bestMatch, _xlfn.XMATCH(MAX(_xlpm.score), _xlpm.score),
    IF(MAX(_xlpm.score)=0, "Other", INDEX(_xlpm.keywords, _xlpm.bestMatch))
)</f>
        <v>No Gantry</v>
      </c>
      <c r="P829" s="73" t="str">
        <f>IFERROR(INDEX(Table11[Failure Mode],MATCH(O829,Table11[Keyword],0)),"General Failure Mode")</f>
        <v>Gantry Motion Failure</v>
      </c>
      <c r="Q829" s="74" t="str">
        <f>IFERROR(INDEX(Table12[Failure Effect],MATCH(P829,Table12[Failure Mode],0)),"Operational performance degradation and need for maintenance review.")</f>
        <v>Equipment cannot travel to position, causing job delay, queue buildup, and lower productivity.</v>
      </c>
      <c r="R829" s="73">
        <f>IFERROR(INDEX(Table13[Base Severity],MATCH(C829,Table13[Equipment Class],0)),6)</f>
        <v>8</v>
      </c>
      <c r="S829" s="73">
        <f>IFERROR(INDEX(Table2[Severity],MATCH(O829,Table2[Keyword],0)),0)</f>
        <v>6</v>
      </c>
      <c r="T829" s="73">
        <f>IFERROR(LOOKUP(N829,Table6[Minutes],Table6[Severity]),0)</f>
        <v>3</v>
      </c>
      <c r="U829" s="73">
        <f>MAX(ROUNDUP(AVERAGE(R829,T829),0),Unique_Data[[#This Row],[Keyword Severity]])</f>
        <v>6</v>
      </c>
      <c r="V829" s="73">
        <f>IFERROR(INDEX(Table5[Detectability],MATCH(O829,Table5[Keyword],0)),IFERROR(INDEX(Table13[Default Detectability],MATCH(C829,Table13[Equipment Class],0)),6))</f>
        <v>3</v>
      </c>
      <c r="W829" s="73">
        <f t="shared" si="48"/>
        <v>8</v>
      </c>
      <c r="X829" s="75">
        <f t="shared" si="49"/>
        <v>144</v>
      </c>
      <c r="Y829" s="74" t="str">
        <f>IFERROR(INDEX(Table10[Recommended Action],MATCH(O829,Table10[Keyword],0)),"Review failure &amp; perform RCA")</f>
        <v>Inspect busbar/limit switches, travel drives and interlocks; test inverter and alignment.</v>
      </c>
      <c r="AC829" s="73" t="str">
        <f t="shared" si="50"/>
        <v>Medium</v>
      </c>
      <c r="AD829" s="76"/>
      <c r="AE829" s="75">
        <f>Unique_Data[[#This Row],[Severity (S)]]</f>
        <v>6</v>
      </c>
      <c r="AF829" s="75" cm="1">
        <f t="array" ref="AF82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29" s="75" cm="1">
        <f t="array" ref="AG82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829" s="75">
        <f t="shared" si="51"/>
        <v>144</v>
      </c>
      <c r="AI829" s="77" t="str" cm="1">
        <f t="array" aca="1" ref="AI829" ca="1">_xlfn.IFS(ISBLANK(Unique_Data[[#This Row],[Updated Action]]),"Open",NOT(ISBLANK(Unique_Data[[#This Row],[Updated Action]])),"Finished",AND(NOT(ISBLANK(Unique_Data[[#This Row],[Updated Action]])),Unique_Data[[#This Row],[Due date]]&gt;=TODAY()),"In Progress",Unique_Data[[#This Row],[Due date]]&lt;TODAY(),"Overdue")</f>
        <v>Open</v>
      </c>
      <c r="AJ829" s="33"/>
    </row>
    <row r="830" spans="1:36">
      <c r="A830" s="11">
        <v>1300000572</v>
      </c>
      <c r="B830" s="11" t="s">
        <v>132</v>
      </c>
      <c r="C830" s="11" t="s">
        <v>16</v>
      </c>
      <c r="D830" s="12">
        <v>46306</v>
      </c>
      <c r="E830" s="11" t="s">
        <v>13</v>
      </c>
      <c r="F830"/>
      <c r="G830"/>
      <c r="H830" s="35" t="s">
        <v>632</v>
      </c>
      <c r="I830" s="71">
        <v>46306.651261574072</v>
      </c>
      <c r="J830" s="71">
        <v>46306.655555555553</v>
      </c>
      <c r="K830" s="11">
        <v>0.1</v>
      </c>
      <c r="L830" s="72">
        <v>46296</v>
      </c>
      <c r="M830" s="73">
        <f>_xlfn.ISOWEEKNUM(Unique_Data[[#This Row],[Created On]])</f>
        <v>41</v>
      </c>
      <c r="N830" s="73">
        <f>60*Unique_Data[[#This Row],[Downtime (hr.)]]</f>
        <v>6</v>
      </c>
      <c r="O830" s="73" t="str" cm="1">
        <f t="array" ref="O830">_xlfn.LET(
    _xlpm.text, LOWER(H830),
    _xlpm.keywords, Table2[Keyword],
    _xlpm.score,
        _xlfn.BYROW(_xlpm.keywords,
            _xlfn.LAMBDA(_xlpm.k,
                SUM(--ISNUMBER(SEARCH(_xlfn.TEXTSPLIT(LOWER(_xlpm.k)," "), _xlpm.text)))
            )
        ),
    _xlpm.bestMatch, _xlfn.XMATCH(MAX(_xlpm.score), _xlpm.score),
    IF(MAX(_xlpm.score)=0, "Other", INDEX(_xlpm.keywords, _xlpm.bestMatch))
)</f>
        <v>Wrong Landed</v>
      </c>
      <c r="P830" s="73" t="str">
        <f>IFERROR(INDEX(Table11[Failure Mode],MATCH(O830,Table11[Keyword],0)),"General Failure Mode")</f>
        <v>Landing / Positioning Fault</v>
      </c>
      <c r="Q830" s="74" t="str">
        <f>IFERROR(INDEX(Table12[Failure Effect],MATCH(P830,Table12[Failure Mode],0)),"Operational performance degradation and need for maintenance review.")</f>
        <v>Mislanding, handling delay, risk of cargo/spreader damage, and reduced operating accuracy.</v>
      </c>
      <c r="R830" s="73">
        <f>IFERROR(INDEX(Table13[Base Severity],MATCH(C830,Table13[Equipment Class],0)),6)</f>
        <v>8</v>
      </c>
      <c r="S830" s="73">
        <f>IFERROR(INDEX(Table2[Severity],MATCH(O830,Table2[Keyword],0)),0)</f>
        <v>6</v>
      </c>
      <c r="T830" s="73">
        <f>IFERROR(LOOKUP(N830,Table6[Minutes],Table6[Severity]),0)</f>
        <v>3</v>
      </c>
      <c r="U830" s="73">
        <f>MAX(ROUNDUP(AVERAGE(R830,T830),0),Unique_Data[[#This Row],[Keyword Severity]])</f>
        <v>6</v>
      </c>
      <c r="V830" s="73">
        <f>IFERROR(INDEX(Table5[Detectability],MATCH(O830,Table5[Keyword],0)),IFERROR(INDEX(Table13[Default Detectability],MATCH(C830,Table13[Equipment Class],0)),6))</f>
        <v>8</v>
      </c>
      <c r="W830" s="73">
        <f t="shared" si="48"/>
        <v>1</v>
      </c>
      <c r="X830" s="75">
        <f t="shared" si="49"/>
        <v>48</v>
      </c>
      <c r="Y830" s="74" t="str">
        <f>IFERROR(INDEX(Table10[Recommended Action],MATCH(O830,Table10[Keyword],0)),"Review failure &amp; perform RCA")</f>
        <v>Check landing sensors and operator guidance; calibrate spreader position sensors.</v>
      </c>
      <c r="AC830" s="73" t="str">
        <f t="shared" si="50"/>
        <v>Low</v>
      </c>
      <c r="AD830" s="76"/>
      <c r="AE830" s="75">
        <f>Unique_Data[[#This Row],[Severity (S)]]</f>
        <v>6</v>
      </c>
      <c r="AF830" s="75" cm="1">
        <f t="array" ref="AF83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830" s="75" cm="1">
        <f t="array" ref="AG83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30" s="75">
        <f t="shared" si="51"/>
        <v>48</v>
      </c>
      <c r="AI830" s="77" t="str" cm="1">
        <f t="array" aca="1" ref="AI830" ca="1">_xlfn.IFS(ISBLANK(Unique_Data[[#This Row],[Updated Action]]),"Open",NOT(ISBLANK(Unique_Data[[#This Row],[Updated Action]])),"Finished",AND(NOT(ISBLANK(Unique_Data[[#This Row],[Updated Action]])),Unique_Data[[#This Row],[Due date]]&gt;=TODAY()),"In Progress",Unique_Data[[#This Row],[Due date]]&lt;TODAY(),"Overdue")</f>
        <v>Open</v>
      </c>
      <c r="AJ830" s="33"/>
    </row>
    <row r="831" spans="1:36">
      <c r="A831" s="11">
        <v>1300000573</v>
      </c>
      <c r="B831" s="11" t="s">
        <v>71</v>
      </c>
      <c r="C831" s="11" t="s">
        <v>16</v>
      </c>
      <c r="D831" s="12">
        <v>46306</v>
      </c>
      <c r="E831" s="11" t="s">
        <v>13</v>
      </c>
      <c r="F831"/>
      <c r="G831"/>
      <c r="H831" s="35" t="s">
        <v>382</v>
      </c>
      <c r="I831" s="71">
        <v>46306.6643287037</v>
      </c>
      <c r="J831" s="71">
        <v>46306.666666666664</v>
      </c>
      <c r="K831" s="11">
        <v>0.06</v>
      </c>
      <c r="L831" s="72">
        <v>46296</v>
      </c>
      <c r="M831" s="73">
        <f>_xlfn.ISOWEEKNUM(Unique_Data[[#This Row],[Created On]])</f>
        <v>41</v>
      </c>
      <c r="N831" s="73">
        <f>60*Unique_Data[[#This Row],[Downtime (hr.)]]</f>
        <v>3.5999999999999996</v>
      </c>
      <c r="O831" s="73" t="str" cm="1">
        <f t="array" ref="O831">_xlfn.LET(
    _xlpm.text, LOWER(H831),
    _xlpm.keywords, Table2[Keyword],
    _xlpm.score,
        _xlfn.BYROW(_xlpm.keywords,
            _xlfn.LAMBDA(_xlpm.k,
                SUM(--ISNUMBER(SEARCH(_xlfn.TEXTSPLIT(LOWER(_xlpm.k)," "), _xlpm.text)))
            )
        ),
    _xlpm.bestMatch, _xlfn.XMATCH(MAX(_xlpm.score), _xlpm.score),
    IF(MAX(_xlpm.score)=0, "Other", INDEX(_xlpm.keywords, _xlpm.bestMatch))
)</f>
        <v>Over Travel</v>
      </c>
      <c r="P831" s="73" t="str">
        <f>IFERROR(INDEX(Table11[Failure Mode],MATCH(O831,Table11[Keyword],0)),"General Failure Mode")</f>
        <v>Over Travel Limit / Motion Limit Exceeded</v>
      </c>
      <c r="Q831" s="74" t="str">
        <f>IFERROR(INDEX(Table12[Failure Effect],MATCH(P831,Table12[Failure Mode],0)),"Operational performance degradation and need for maintenance review.")</f>
        <v>Operational performance degradation and need for maintenance review.</v>
      </c>
      <c r="R831" s="73">
        <f>IFERROR(INDEX(Table13[Base Severity],MATCH(C831,Table13[Equipment Class],0)),6)</f>
        <v>8</v>
      </c>
      <c r="S831" s="73">
        <f>IFERROR(INDEX(Table2[Severity],MATCH(O831,Table2[Keyword],0)),0)</f>
        <v>4</v>
      </c>
      <c r="T831" s="73">
        <f>IFERROR(LOOKUP(N831,Table6[Minutes],Table6[Severity]),0)</f>
        <v>3</v>
      </c>
      <c r="U831" s="73">
        <f>MAX(ROUNDUP(AVERAGE(R831,T831),0),Unique_Data[[#This Row],[Keyword Severity]])</f>
        <v>6</v>
      </c>
      <c r="V831" s="73">
        <f>IFERROR(INDEX(Table5[Detectability],MATCH(O831,Table5[Keyword],0)),IFERROR(INDEX(Table13[Default Detectability],MATCH(C831,Table13[Equipment Class],0)),6))</f>
        <v>7</v>
      </c>
      <c r="W831" s="73">
        <f t="shared" si="48"/>
        <v>2</v>
      </c>
      <c r="X831" s="75">
        <f t="shared" si="49"/>
        <v>84</v>
      </c>
      <c r="Y831" s="74" t="str">
        <f>IFERROR(INDEX(Table10[Recommended Action],MATCH(O831,Table10[Keyword],0)),"Review failure &amp; perform RCA")</f>
        <v>Inspect and test limit switches and end stops; verify encoder calibration and control logic; reset faults and perform functional test.</v>
      </c>
      <c r="AC831" s="73" t="str">
        <f t="shared" si="50"/>
        <v>Low</v>
      </c>
      <c r="AD831" s="76"/>
      <c r="AE831" s="75">
        <f>Unique_Data[[#This Row],[Severity (S)]]</f>
        <v>6</v>
      </c>
      <c r="AF831" s="75" cm="1">
        <f t="array" ref="AF831">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831" s="75" cm="1">
        <f t="array" ref="AG831">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831" s="75">
        <f t="shared" si="51"/>
        <v>84</v>
      </c>
      <c r="AI831" s="77" t="str" cm="1">
        <f t="array" aca="1" ref="AI831" ca="1">_xlfn.IFS(ISBLANK(Unique_Data[[#This Row],[Updated Action]]),"Open",NOT(ISBLANK(Unique_Data[[#This Row],[Updated Action]])),"Finished",AND(NOT(ISBLANK(Unique_Data[[#This Row],[Updated Action]])),Unique_Data[[#This Row],[Due date]]&gt;=TODAY()),"In Progress",Unique_Data[[#This Row],[Due date]]&lt;TODAY(),"Overdue")</f>
        <v>Open</v>
      </c>
      <c r="AJ831" s="33"/>
    </row>
    <row r="832" spans="1:36">
      <c r="A832" s="11">
        <v>1300000574</v>
      </c>
      <c r="B832" s="11" t="s">
        <v>20</v>
      </c>
      <c r="C832" s="11" t="s">
        <v>16</v>
      </c>
      <c r="D832" s="12">
        <v>46306</v>
      </c>
      <c r="E832" s="11" t="s">
        <v>13</v>
      </c>
      <c r="F832"/>
      <c r="G832"/>
      <c r="H832" s="35" t="s">
        <v>634</v>
      </c>
      <c r="I832" s="71">
        <v>46306.666550925926</v>
      </c>
      <c r="J832" s="71">
        <v>46306.673078703701</v>
      </c>
      <c r="K832" s="11">
        <v>0.16</v>
      </c>
      <c r="L832" s="72">
        <v>46296</v>
      </c>
      <c r="M832" s="73">
        <f>_xlfn.ISOWEEKNUM(Unique_Data[[#This Row],[Created On]])</f>
        <v>41</v>
      </c>
      <c r="N832" s="73">
        <f>60*Unique_Data[[#This Row],[Downtime (hr.)]]</f>
        <v>9.6</v>
      </c>
      <c r="O832" s="73" t="str" cm="1">
        <f t="array" ref="O832">_xlfn.LET(
    _xlpm.text, LOWER(H832),
    _xlpm.keywords, Table2[Keyword],
    _xlpm.score,
        _xlfn.BYROW(_xlpm.keywords,
            _xlfn.LAMBDA(_xlpm.k,
                SUM(--ISNUMBER(SEARCH(_xlfn.TEXTSPLIT(LOWER(_xlpm.k)," "), _xlpm.text)))
            )
        ),
    _xlpm.bestMatch, _xlfn.XMATCH(MAX(_xlpm.score), _xlpm.score),
    IF(MAX(_xlpm.score)=0, "Other", INDEX(_xlpm.keywords, _xlpm.bestMatch))
)</f>
        <v>Engine Power</v>
      </c>
      <c r="P832" s="73" t="str">
        <f>IFERROR(INDEX(Table11[Failure Mode],MATCH(O832,Table11[Keyword],0)),"General Failure Mode")</f>
        <v>Engine Power Loss</v>
      </c>
      <c r="Q832" s="74" t="str">
        <f>IFERROR(INDEX(Table12[Failure Effect],MATCH(P832,Table12[Failure Mode],0)),"Operational performance degradation and need for maintenance review.")</f>
        <v>Reduced machine performance, slow operation, and risk of complete shutdown under load.</v>
      </c>
      <c r="R832" s="73">
        <f>IFERROR(INDEX(Table13[Base Severity],MATCH(C832,Table13[Equipment Class],0)),6)</f>
        <v>8</v>
      </c>
      <c r="S832" s="73">
        <f>IFERROR(INDEX(Table2[Severity],MATCH(O832,Table2[Keyword],0)),0)</f>
        <v>6</v>
      </c>
      <c r="T832" s="73">
        <f>IFERROR(LOOKUP(N832,Table6[Minutes],Table6[Severity]),0)</f>
        <v>3</v>
      </c>
      <c r="U832" s="73">
        <f>MAX(ROUNDUP(AVERAGE(R832,T832),0),Unique_Data[[#This Row],[Keyword Severity]])</f>
        <v>6</v>
      </c>
      <c r="V832" s="73">
        <f>IFERROR(INDEX(Table5[Detectability],MATCH(O832,Table5[Keyword],0)),IFERROR(INDEX(Table13[Default Detectability],MATCH(C832,Table13[Equipment Class],0)),6))</f>
        <v>4</v>
      </c>
      <c r="W832" s="73">
        <f t="shared" si="48"/>
        <v>1</v>
      </c>
      <c r="X832" s="75">
        <f t="shared" si="49"/>
        <v>24</v>
      </c>
      <c r="Y832" s="74" t="str">
        <f>IFERROR(INDEX(Table10[Recommended Action],MATCH(O832,Table10[Keyword],0)),"Review failure &amp; perform RCA")</f>
        <v>Download engine ECU faults; inspect fuel/air filters; test turbo and injectors.</v>
      </c>
      <c r="AC832" s="73" t="str">
        <f t="shared" si="50"/>
        <v>Low</v>
      </c>
      <c r="AD832" s="76"/>
      <c r="AE832" s="75">
        <f>Unique_Data[[#This Row],[Severity (S)]]</f>
        <v>6</v>
      </c>
      <c r="AF832" s="75" cm="1">
        <f t="array" ref="AF832">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832" s="75" cm="1">
        <f t="array" ref="AG832">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32" s="75">
        <f t="shared" si="51"/>
        <v>24</v>
      </c>
      <c r="AI832" s="77" t="str" cm="1">
        <f t="array" aca="1" ref="AI832" ca="1">_xlfn.IFS(ISBLANK(Unique_Data[[#This Row],[Updated Action]]),"Open",NOT(ISBLANK(Unique_Data[[#This Row],[Updated Action]])),"Finished",AND(NOT(ISBLANK(Unique_Data[[#This Row],[Updated Action]])),Unique_Data[[#This Row],[Due date]]&gt;=TODAY()),"In Progress",Unique_Data[[#This Row],[Due date]]&lt;TODAY(),"Overdue")</f>
        <v>Open</v>
      </c>
      <c r="AJ832" s="33"/>
    </row>
    <row r="833" spans="1:36">
      <c r="A833" s="11">
        <v>1200000467</v>
      </c>
      <c r="B833" s="11" t="s">
        <v>56</v>
      </c>
      <c r="C833" s="11" t="s">
        <v>12</v>
      </c>
      <c r="D833" s="12">
        <v>46307</v>
      </c>
      <c r="E833" s="11" t="s">
        <v>69</v>
      </c>
      <c r="F833"/>
      <c r="G833"/>
      <c r="H833" s="35" t="s">
        <v>635</v>
      </c>
      <c r="I833" s="71">
        <v>46306.838194444441</v>
      </c>
      <c r="J833" s="71">
        <v>46306.842361111114</v>
      </c>
      <c r="K833" s="11">
        <v>0.1</v>
      </c>
      <c r="L833" s="72">
        <v>46296</v>
      </c>
      <c r="M833" s="73">
        <f>_xlfn.ISOWEEKNUM(Unique_Data[[#This Row],[Created On]])</f>
        <v>42</v>
      </c>
      <c r="N833" s="73">
        <f>60*Unique_Data[[#This Row],[Downtime (hr.)]]</f>
        <v>6</v>
      </c>
      <c r="O833" s="73" t="str" cm="1">
        <f t="array" ref="O833">_xlfn.LET(
    _xlpm.text, LOWER(H833),
    _xlpm.keywords, Table2[Keyword],
    _xlpm.score,
        _xlfn.BYROW(_xlpm.keywords,
            _xlfn.LAMBDA(_xlpm.k,
                SUM(--ISNUMBER(SEARCH(_xlfn.TEXTSPLIT(LOWER(_xlpm.k)," "), _xlpm.text)))
            )
        ),
    _xlpm.bestMatch, _xlfn.XMATCH(MAX(_xlpm.score), _xlpm.score),
    IF(MAX(_xlpm.score)=0, "Other", INDEX(_xlpm.keywords, _xlpm.bestMatch))
)</f>
        <v>No Control</v>
      </c>
      <c r="P833" s="73" t="str">
        <f>IFERROR(INDEX(Table11[Failure Mode],MATCH(O833,Table11[Keyword],0)),"General Failure Mode")</f>
        <v>Control System Unavailable</v>
      </c>
      <c r="Q833" s="74" t="str">
        <f>IFERROR(INDEX(Table12[Failure Effect],MATCH(P833,Table12[Failure Mode],0)),"Operational performance degradation and need for maintenance review.")</f>
        <v>Loss of command response, unsafe operating condition, and immediate operational downtime.</v>
      </c>
      <c r="R833" s="73">
        <f>IFERROR(INDEX(Table13[Base Severity],MATCH(C833,Table13[Equipment Class],0)),6)</f>
        <v>9</v>
      </c>
      <c r="S833" s="73">
        <f>IFERROR(INDEX(Table2[Severity],MATCH(O833,Table2[Keyword],0)),0)</f>
        <v>6</v>
      </c>
      <c r="T833" s="73">
        <f>IFERROR(LOOKUP(N833,Table6[Minutes],Table6[Severity]),0)</f>
        <v>3</v>
      </c>
      <c r="U833" s="73">
        <f>MAX(ROUNDUP(AVERAGE(R833,T833),0),Unique_Data[[#This Row],[Keyword Severity]])</f>
        <v>6</v>
      </c>
      <c r="V833" s="73">
        <f>IFERROR(INDEX(Table5[Detectability],MATCH(O833,Table5[Keyword],0)),IFERROR(INDEX(Table13[Default Detectability],MATCH(C833,Table13[Equipment Class],0)),6))</f>
        <v>2</v>
      </c>
      <c r="W833" s="73">
        <f t="shared" si="48"/>
        <v>8</v>
      </c>
      <c r="X833" s="75">
        <f t="shared" si="49"/>
        <v>96</v>
      </c>
      <c r="Y833" s="74" t="str">
        <f>IFERROR(INDEX(Table10[Recommended Action],MATCH(O833,Table10[Keyword],0)),"Review failure &amp; perform RCA")</f>
        <v>Check control PLC, HMI comms, E-stop circuits; reload software if needed.</v>
      </c>
      <c r="AC833" s="73" t="str">
        <f t="shared" si="50"/>
        <v>Low</v>
      </c>
      <c r="AD833" s="76"/>
      <c r="AE833" s="75">
        <f>Unique_Data[[#This Row],[Severity (S)]]</f>
        <v>6</v>
      </c>
      <c r="AF833" s="75" cm="1">
        <f t="array" ref="AF833">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2</v>
      </c>
      <c r="AG833" s="75" cm="1">
        <f t="array" ref="AG833">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8</v>
      </c>
      <c r="AH833" s="75">
        <f t="shared" si="51"/>
        <v>96</v>
      </c>
      <c r="AI833" s="77" t="str" cm="1">
        <f t="array" aca="1" ref="AI833" ca="1">_xlfn.IFS(ISBLANK(Unique_Data[[#This Row],[Updated Action]]),"Open",NOT(ISBLANK(Unique_Data[[#This Row],[Updated Action]])),"Finished",AND(NOT(ISBLANK(Unique_Data[[#This Row],[Updated Action]])),Unique_Data[[#This Row],[Due date]]&gt;=TODAY()),"In Progress",Unique_Data[[#This Row],[Due date]]&lt;TODAY(),"Overdue")</f>
        <v>Open</v>
      </c>
      <c r="AJ833" s="33"/>
    </row>
    <row r="834" spans="1:36">
      <c r="A834" s="11">
        <v>1200000468</v>
      </c>
      <c r="B834" s="11" t="s">
        <v>71</v>
      </c>
      <c r="C834" s="11" t="s">
        <v>16</v>
      </c>
      <c r="D834" s="12">
        <v>46307</v>
      </c>
      <c r="E834" s="11" t="s">
        <v>69</v>
      </c>
      <c r="F834"/>
      <c r="G834"/>
      <c r="H834" s="35" t="s">
        <v>118</v>
      </c>
      <c r="I834" s="71">
        <v>46307.239583333336</v>
      </c>
      <c r="J834" s="71">
        <v>46307.251388888886</v>
      </c>
      <c r="K834" s="11">
        <v>0.28000000000000003</v>
      </c>
      <c r="L834" s="72">
        <v>46296</v>
      </c>
      <c r="M834" s="73">
        <f>_xlfn.ISOWEEKNUM(Unique_Data[[#This Row],[Created On]])</f>
        <v>42</v>
      </c>
      <c r="N834" s="73">
        <f>60*Unique_Data[[#This Row],[Downtime (hr.)]]</f>
        <v>16.8</v>
      </c>
      <c r="O834" s="73" t="str" cm="1">
        <f t="array" ref="O834">_xlfn.LET(
    _xlpm.text, LOWER(H834),
    _xlpm.keywords, Table2[Keyword],
    _xlpm.score,
        _xlfn.BYROW(_xlpm.keywords,
            _xlfn.LAMBDA(_xlpm.k,
                SUM(--ISNUMBER(SEARCH(_xlfn.TEXTSPLIT(LOWER(_xlpm.k)," "), _xlpm.text)))
            )
        ),
    _xlpm.bestMatch, _xlfn.XMATCH(MAX(_xlpm.score), _xlpm.score),
    IF(MAX(_xlpm.score)=0, "Other", INDEX(_xlpm.keywords, _xlpm.bestMatch))
)</f>
        <v>No Hoist</v>
      </c>
      <c r="P834" s="73" t="str">
        <f>IFERROR(INDEX(Table11[Failure Mode],MATCH(O834,Table11[Keyword],0)),"General Failure Mode")</f>
        <v>Hoist Motion Failure</v>
      </c>
      <c r="Q834" s="74" t="str">
        <f>IFERROR(INDEX(Table12[Failure Effect],MATCH(P834,Table12[Failure Mode],0)),"Operational performance degradation and need for maintenance review.")</f>
        <v>Unable to lift/lower load, container handling interruption, and berth or yard productivity loss.</v>
      </c>
      <c r="R834" s="73">
        <f>IFERROR(INDEX(Table13[Base Severity],MATCH(C834,Table13[Equipment Class],0)),6)</f>
        <v>8</v>
      </c>
      <c r="S834" s="73">
        <f>IFERROR(INDEX(Table2[Severity],MATCH(O834,Table2[Keyword],0)),0)</f>
        <v>6</v>
      </c>
      <c r="T834" s="73">
        <f>IFERROR(LOOKUP(N834,Table6[Minutes],Table6[Severity]),0)</f>
        <v>4</v>
      </c>
      <c r="U834" s="73">
        <f>MAX(ROUNDUP(AVERAGE(R834,T834),0),Unique_Data[[#This Row],[Keyword Severity]])</f>
        <v>6</v>
      </c>
      <c r="V834" s="73">
        <f>IFERROR(INDEX(Table5[Detectability],MATCH(O834,Table5[Keyword],0)),IFERROR(INDEX(Table13[Default Detectability],MATCH(C834,Table13[Equipment Class],0)),6))</f>
        <v>3</v>
      </c>
      <c r="W834" s="73">
        <f t="shared" ref="W834:W840" si="52">COUNTIFS($B:$B,B834,$P:$P,P834)</f>
        <v>2</v>
      </c>
      <c r="X834" s="75">
        <f t="shared" ref="X834:X897" si="53">U834*V834*W834</f>
        <v>36</v>
      </c>
      <c r="Y834" s="74" t="str">
        <f>IFERROR(INDEX(Table10[Recommended Action],MATCH(O834,Table10[Keyword],0)),"Review failure &amp; perform RCA")</f>
        <v>Check hoist brakes, over-travel limit switches, inverter alarms, motor and encoder.</v>
      </c>
      <c r="AC834" s="73" t="str">
        <f t="shared" ref="AC834:AC840" si="54">_xlfn.IFS(X834&gt;=300,"Critical",X834&gt;=200,"High", X834&gt;=100,"Medium", TRUE,"Low")</f>
        <v>Low</v>
      </c>
      <c r="AD834" s="76"/>
      <c r="AE834" s="75">
        <f>Unique_Data[[#This Row],[Severity (S)]]</f>
        <v>6</v>
      </c>
      <c r="AF834" s="75" cm="1">
        <f t="array" ref="AF834">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34" s="75" cm="1">
        <f t="array" ref="AG834">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834" s="75">
        <f t="shared" ref="AH834:AH897" si="55">AE834*AF834*AG834</f>
        <v>36</v>
      </c>
      <c r="AI834" s="77" t="str" cm="1">
        <f t="array" aca="1" ref="AI834" ca="1">_xlfn.IFS(ISBLANK(Unique_Data[[#This Row],[Updated Action]]),"Open",NOT(ISBLANK(Unique_Data[[#This Row],[Updated Action]])),"Finished",AND(NOT(ISBLANK(Unique_Data[[#This Row],[Updated Action]])),Unique_Data[[#This Row],[Due date]]&gt;=TODAY()),"In Progress",Unique_Data[[#This Row],[Due date]]&lt;TODAY(),"Overdue")</f>
        <v>Open</v>
      </c>
      <c r="AJ834" s="33"/>
    </row>
    <row r="835" spans="1:36">
      <c r="A835" s="11">
        <v>1300000575</v>
      </c>
      <c r="B835" s="11" t="s">
        <v>132</v>
      </c>
      <c r="C835" s="11" t="s">
        <v>16</v>
      </c>
      <c r="D835" s="12">
        <v>46307</v>
      </c>
      <c r="E835" s="11" t="s">
        <v>13</v>
      </c>
      <c r="F835"/>
      <c r="G835"/>
      <c r="H835" s="35" t="s">
        <v>636</v>
      </c>
      <c r="I835" s="71">
        <v>46307.386643518519</v>
      </c>
      <c r="J835" s="71">
        <v>46307.390532407408</v>
      </c>
      <c r="K835" s="11">
        <v>0.09</v>
      </c>
      <c r="L835" s="72">
        <v>46296</v>
      </c>
      <c r="M835" s="73">
        <f>_xlfn.ISOWEEKNUM(Unique_Data[[#This Row],[Created On]])</f>
        <v>42</v>
      </c>
      <c r="N835" s="73">
        <f>60*Unique_Data[[#This Row],[Downtime (hr.)]]</f>
        <v>5.3999999999999995</v>
      </c>
      <c r="O835" s="73" t="str" cm="1">
        <f t="array" ref="O835">_xlfn.LET(
    _xlpm.text, LOWER(H835),
    _xlpm.keywords, Table2[Keyword],
    _xlpm.score,
        _xlfn.BYROW(_xlpm.keywords,
            _xlfn.LAMBDA(_xlpm.k,
                SUM(--ISNUMBER(SEARCH(_xlfn.TEXTSPLIT(LOWER(_xlpm.k)," "), _xlpm.text)))
            )
        ),
    _xlpm.bestMatch, _xlfn.XMATCH(MAX(_xlpm.score), _xlpm.score),
    IF(MAX(_xlpm.score)=0, "Other", INDEX(_xlpm.keywords, _xlpm.bestMatch))
)</f>
        <v>No Trolley</v>
      </c>
      <c r="P835" s="73" t="str">
        <f>IFERROR(INDEX(Table11[Failure Mode],MATCH(O835,Table11[Keyword],0)),"General Failure Mode")</f>
        <v>Trolley Motion Failure</v>
      </c>
      <c r="Q835" s="74" t="str">
        <f>IFERROR(INDEX(Table12[Failure Effect],MATCH(P835,Table12[Failure Mode],0)),"Operational performance degradation and need for maintenance review.")</f>
        <v>Inability to position spreader correctly, cycle interruption, and handling delay.</v>
      </c>
      <c r="R835" s="73">
        <f>IFERROR(INDEX(Table13[Base Severity],MATCH(C835,Table13[Equipment Class],0)),6)</f>
        <v>8</v>
      </c>
      <c r="S835" s="73">
        <f>IFERROR(INDEX(Table2[Severity],MATCH(O835,Table2[Keyword],0)),0)</f>
        <v>6</v>
      </c>
      <c r="T835" s="73">
        <f>IFERROR(LOOKUP(N835,Table6[Minutes],Table6[Severity]),0)</f>
        <v>3</v>
      </c>
      <c r="U835" s="73">
        <f>MAX(ROUNDUP(AVERAGE(R835,T835),0),Unique_Data[[#This Row],[Keyword Severity]])</f>
        <v>6</v>
      </c>
      <c r="V835" s="73">
        <f>IFERROR(INDEX(Table5[Detectability],MATCH(O835,Table5[Keyword],0)),IFERROR(INDEX(Table13[Default Detectability],MATCH(C835,Table13[Equipment Class],0)),6))</f>
        <v>3</v>
      </c>
      <c r="W835" s="73">
        <f t="shared" si="52"/>
        <v>6</v>
      </c>
      <c r="X835" s="75">
        <f t="shared" si="53"/>
        <v>108</v>
      </c>
      <c r="Y835" s="74" t="str">
        <f>IFERROR(INDEX(Table10[Recommended Action],MATCH(O835,Table10[Keyword],0)),"Review failure &amp; perform RCA")</f>
        <v>Inspect trolley drives, cable reels and limit switches; test trolley inverter.</v>
      </c>
      <c r="AC835" s="73" t="str">
        <f t="shared" si="54"/>
        <v>Medium</v>
      </c>
      <c r="AD835" s="76"/>
      <c r="AE835" s="75">
        <f>Unique_Data[[#This Row],[Severity (S)]]</f>
        <v>6</v>
      </c>
      <c r="AF835" s="75" cm="1">
        <f t="array" ref="AF835">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35" s="75" cm="1">
        <f t="array" ref="AG835">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6</v>
      </c>
      <c r="AH835" s="75">
        <f t="shared" si="55"/>
        <v>108</v>
      </c>
      <c r="AI835" s="77" t="str" cm="1">
        <f t="array" aca="1" ref="AI835" ca="1">_xlfn.IFS(ISBLANK(Unique_Data[[#This Row],[Updated Action]]),"Open",NOT(ISBLANK(Unique_Data[[#This Row],[Updated Action]])),"Finished",AND(NOT(ISBLANK(Unique_Data[[#This Row],[Updated Action]])),Unique_Data[[#This Row],[Due date]]&gt;=TODAY()),"In Progress",Unique_Data[[#This Row],[Due date]]&lt;TODAY(),"Overdue")</f>
        <v>Open</v>
      </c>
      <c r="AJ835" s="33"/>
    </row>
    <row r="836" spans="1:36">
      <c r="A836" s="11">
        <v>1300000576</v>
      </c>
      <c r="B836" s="11" t="s">
        <v>11</v>
      </c>
      <c r="C836" s="11" t="s">
        <v>12</v>
      </c>
      <c r="D836" s="12">
        <v>46307</v>
      </c>
      <c r="E836" s="11" t="s">
        <v>13</v>
      </c>
      <c r="F836"/>
      <c r="G836"/>
      <c r="H836" s="35" t="s">
        <v>637</v>
      </c>
      <c r="I836" s="71">
        <v>46307.514722222222</v>
      </c>
      <c r="J836" s="71">
        <v>46307.520069444443</v>
      </c>
      <c r="K836" s="11">
        <v>0.13</v>
      </c>
      <c r="L836" s="72">
        <v>46296</v>
      </c>
      <c r="M836" s="73">
        <f>_xlfn.ISOWEEKNUM(Unique_Data[[#This Row],[Created On]])</f>
        <v>42</v>
      </c>
      <c r="N836" s="73">
        <f>60*Unique_Data[[#This Row],[Downtime (hr.)]]</f>
        <v>7.8000000000000007</v>
      </c>
      <c r="O836" s="73" t="str" cm="1">
        <f t="array" ref="O836">_xlfn.LET(
    _xlpm.text, LOWER(H836),
    _xlpm.keywords, Table2[Keyword],
    _xlpm.score,
        _xlfn.BYROW(_xlpm.keywords,
            _xlfn.LAMBDA(_xlpm.k,
                SUM(--ISNUMBER(SEARCH(_xlfn.TEXTSPLIT(LOWER(_xlpm.k)," "), _xlpm.text)))
            )
        ),
    _xlpm.bestMatch, _xlfn.XMATCH(MAX(_xlpm.score), _xlpm.score),
    IF(MAX(_xlpm.score)=0, "Other", INDEX(_xlpm.keywords, _xlpm.bestMatch))
)</f>
        <v>Wrong Landed</v>
      </c>
      <c r="P836" s="73" t="str">
        <f>IFERROR(INDEX(Table11[Failure Mode],MATCH(O836,Table11[Keyword],0)),"General Failure Mode")</f>
        <v>Landing / Positioning Fault</v>
      </c>
      <c r="Q836" s="74" t="str">
        <f>IFERROR(INDEX(Table12[Failure Effect],MATCH(P836,Table12[Failure Mode],0)),"Operational performance degradation and need for maintenance review.")</f>
        <v>Mislanding, handling delay, risk of cargo/spreader damage, and reduced operating accuracy.</v>
      </c>
      <c r="R836" s="73">
        <f>IFERROR(INDEX(Table13[Base Severity],MATCH(C836,Table13[Equipment Class],0)),6)</f>
        <v>9</v>
      </c>
      <c r="S836" s="73">
        <f>IFERROR(INDEX(Table2[Severity],MATCH(O836,Table2[Keyword],0)),0)</f>
        <v>6</v>
      </c>
      <c r="T836" s="73">
        <f>IFERROR(LOOKUP(N836,Table6[Minutes],Table6[Severity]),0)</f>
        <v>3</v>
      </c>
      <c r="U836" s="73">
        <f>MAX(ROUNDUP(AVERAGE(R836,T836),0),Unique_Data[[#This Row],[Keyword Severity]])</f>
        <v>6</v>
      </c>
      <c r="V836" s="73">
        <f>IFERROR(INDEX(Table5[Detectability],MATCH(O836,Table5[Keyword],0)),IFERROR(INDEX(Table13[Default Detectability],MATCH(C836,Table13[Equipment Class],0)),6))</f>
        <v>8</v>
      </c>
      <c r="W836" s="73">
        <f t="shared" si="52"/>
        <v>1</v>
      </c>
      <c r="X836" s="75">
        <f t="shared" si="53"/>
        <v>48</v>
      </c>
      <c r="Y836" s="74" t="str">
        <f>IFERROR(INDEX(Table10[Recommended Action],MATCH(O836,Table10[Keyword],0)),"Review failure &amp; perform RCA")</f>
        <v>Check landing sensors and operator guidance; calibrate spreader position sensors.</v>
      </c>
      <c r="AC836" s="73" t="str">
        <f t="shared" si="54"/>
        <v>Low</v>
      </c>
      <c r="AD836" s="76"/>
      <c r="AE836" s="75">
        <f>Unique_Data[[#This Row],[Severity (S)]]</f>
        <v>6</v>
      </c>
      <c r="AF836" s="75" cm="1">
        <f t="array" ref="AF836">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8</v>
      </c>
      <c r="AG836" s="75" cm="1">
        <f t="array" ref="AG836">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36" s="75">
        <f t="shared" si="55"/>
        <v>48</v>
      </c>
      <c r="AI836" s="77" t="str" cm="1">
        <f t="array" aca="1" ref="AI836" ca="1">_xlfn.IFS(ISBLANK(Unique_Data[[#This Row],[Updated Action]]),"Open",NOT(ISBLANK(Unique_Data[[#This Row],[Updated Action]])),"Finished",AND(NOT(ISBLANK(Unique_Data[[#This Row],[Updated Action]])),Unique_Data[[#This Row],[Due date]]&gt;=TODAY()),"In Progress",Unique_Data[[#This Row],[Due date]]&lt;TODAY(),"Overdue")</f>
        <v>Open</v>
      </c>
      <c r="AJ836" s="33"/>
    </row>
    <row r="837" spans="1:36">
      <c r="A837" s="11">
        <v>1300000577</v>
      </c>
      <c r="B837" s="11" t="s">
        <v>85</v>
      </c>
      <c r="C837" s="11" t="s">
        <v>16</v>
      </c>
      <c r="D837" s="12">
        <v>46307</v>
      </c>
      <c r="E837" s="11" t="s">
        <v>13</v>
      </c>
      <c r="F837"/>
      <c r="G837"/>
      <c r="H837" s="35" t="s">
        <v>638</v>
      </c>
      <c r="I837" s="71">
        <v>46307.257164351853</v>
      </c>
      <c r="J837" s="71">
        <v>46307.260439814818</v>
      </c>
      <c r="K837" s="11">
        <v>0.08</v>
      </c>
      <c r="L837" s="72">
        <v>46296</v>
      </c>
      <c r="M837" s="73">
        <f>_xlfn.ISOWEEKNUM(Unique_Data[[#This Row],[Created On]])</f>
        <v>42</v>
      </c>
      <c r="N837" s="73">
        <f>60*Unique_Data[[#This Row],[Downtime (hr.)]]</f>
        <v>4.8</v>
      </c>
      <c r="O837" s="73" t="str" cm="1">
        <f t="array" ref="O837">_xlfn.LET(
    _xlpm.text, LOWER(H837),
    _xlpm.keywords, Table2[Keyword],
    _xlpm.score,
        _xlfn.BYROW(_xlpm.keywords,
            _xlfn.LAMBDA(_xlpm.k,
                SUM(--ISNUMBER(SEARCH(_xlfn.TEXTSPLIT(LOWER(_xlpm.k)," "), _xlpm.text)))
            )
        ),
    _xlpm.bestMatch, _xlfn.XMATCH(MAX(_xlpm.score), _xlpm.score),
    IF(MAX(_xlpm.score)=0, "Other", INDEX(_xlpm.keywords, _xlpm.bestMatch))
)</f>
        <v>Power Cut</v>
      </c>
      <c r="P837" s="73" t="str">
        <f>IFERROR(INDEX(Table11[Failure Mode],MATCH(O837,Table11[Keyword],0)),"General Failure Mode")</f>
        <v>Power Supply Interruption</v>
      </c>
      <c r="Q837" s="74" t="str">
        <f>IFERROR(INDEX(Table12[Failure Effect],MATCH(P837,Table12[Failure Mode],0)),"Operational performance degradation and need for maintenance review.")</f>
        <v>Complete equipment stoppage, loss of production, and potential reset/restart delays.</v>
      </c>
      <c r="R837" s="73">
        <f>IFERROR(INDEX(Table13[Base Severity],MATCH(C837,Table13[Equipment Class],0)),6)</f>
        <v>8</v>
      </c>
      <c r="S837" s="73">
        <f>IFERROR(INDEX(Table2[Severity],MATCH(O837,Table2[Keyword],0)),0)</f>
        <v>9</v>
      </c>
      <c r="T837" s="73">
        <f>IFERROR(LOOKUP(N837,Table6[Minutes],Table6[Severity]),0)</f>
        <v>3</v>
      </c>
      <c r="U837" s="73">
        <f>MAX(ROUNDUP(AVERAGE(R837,T837),0),Unique_Data[[#This Row],[Keyword Severity]])</f>
        <v>9</v>
      </c>
      <c r="V837" s="73">
        <f>IFERROR(INDEX(Table5[Detectability],MATCH(O837,Table5[Keyword],0)),IFERROR(INDEX(Table13[Default Detectability],MATCH(C837,Table13[Equipment Class],0)),6))</f>
        <v>7</v>
      </c>
      <c r="W837" s="73">
        <f t="shared" si="52"/>
        <v>1</v>
      </c>
      <c r="X837" s="75">
        <f t="shared" si="53"/>
        <v>63</v>
      </c>
      <c r="Y837" s="74" t="str">
        <f>IFERROR(INDEX(Table10[Recommended Action],MATCH(O837,Table10[Keyword],0)),"Review failure &amp; perform RCA")</f>
        <v>Check substation logs, verify supply and UPS; implement auto-recovery and alarm escalation.</v>
      </c>
      <c r="AC837" s="73" t="str">
        <f t="shared" si="54"/>
        <v>Low</v>
      </c>
      <c r="AD837" s="76"/>
      <c r="AE837" s="75">
        <f>Unique_Data[[#This Row],[Severity (S)]]</f>
        <v>9</v>
      </c>
      <c r="AF837" s="75" cm="1">
        <f t="array" ref="AF837">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7</v>
      </c>
      <c r="AG837" s="75" cm="1">
        <f t="array" ref="AG837">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37" s="75">
        <f t="shared" si="55"/>
        <v>63</v>
      </c>
      <c r="AI837" s="77" t="str" cm="1">
        <f t="array" aca="1" ref="AI837" ca="1">_xlfn.IFS(ISBLANK(Unique_Data[[#This Row],[Updated Action]]),"Open",NOT(ISBLANK(Unique_Data[[#This Row],[Updated Action]])),"Finished",AND(NOT(ISBLANK(Unique_Data[[#This Row],[Updated Action]])),Unique_Data[[#This Row],[Due date]]&gt;=TODAY()),"In Progress",Unique_Data[[#This Row],[Due date]]&lt;TODAY(),"Overdue")</f>
        <v>Open</v>
      </c>
      <c r="AJ837" s="33"/>
    </row>
    <row r="838" spans="1:36">
      <c r="A838" s="11">
        <v>1300000579</v>
      </c>
      <c r="B838" s="11" t="s">
        <v>20</v>
      </c>
      <c r="C838" s="11" t="s">
        <v>16</v>
      </c>
      <c r="D838" s="12">
        <v>46308</v>
      </c>
      <c r="E838" s="11" t="s">
        <v>13</v>
      </c>
      <c r="F838"/>
      <c r="G838"/>
      <c r="H838" s="35" t="s">
        <v>639</v>
      </c>
      <c r="I838" s="71">
        <v>46308.375625000001</v>
      </c>
      <c r="J838" s="71">
        <v>46308.378819444442</v>
      </c>
      <c r="K838" s="11">
        <v>0.08</v>
      </c>
      <c r="L838" s="72">
        <v>46296</v>
      </c>
      <c r="M838" s="73">
        <f>_xlfn.ISOWEEKNUM(Unique_Data[[#This Row],[Created On]])</f>
        <v>42</v>
      </c>
      <c r="N838" s="73">
        <f>60*Unique_Data[[#This Row],[Downtime (hr.)]]</f>
        <v>4.8</v>
      </c>
      <c r="O838" s="73" t="str" cm="1">
        <f t="array" ref="O838">_xlfn.LET(
    _xlpm.text, LOWER(H838),
    _xlpm.keywords, Table2[Keyword],
    _xlpm.score,
        _xlfn.BYROW(_xlpm.keywords,
            _xlfn.LAMBDA(_xlpm.k,
                SUM(--ISNUMBER(SEARCH(_xlfn.TEXTSPLIT(LOWER(_xlpm.k)," "), _xlpm.text)))
            )
        ),
    _xlpm.bestMatch, _xlfn.XMATCH(MAX(_xlpm.score), _xlpm.score),
    IF(MAX(_xlpm.score)=0, "Other", INDEX(_xlpm.keywords, _xlpm.bestMatch))
)</f>
        <v>Other</v>
      </c>
      <c r="P838" s="73" t="str">
        <f>IFERROR(INDEX(Table11[Failure Mode],MATCH(O838,Table11[Keyword],0)),"General Failure Mode")</f>
        <v>General Failure Mode</v>
      </c>
      <c r="Q838" s="74" t="str">
        <f>IFERROR(INDEX(Table12[Failure Effect],MATCH(P838,Table12[Failure Mode],0)),"Operational performance degradation and need for maintenance review.")</f>
        <v>Operational performance degradation and need for maintenance review.</v>
      </c>
      <c r="R838" s="73">
        <f>IFERROR(INDEX(Table13[Base Severity],MATCH(C838,Table13[Equipment Class],0)),6)</f>
        <v>8</v>
      </c>
      <c r="S838" s="73">
        <f>IFERROR(INDEX(Table2[Severity],MATCH(O838,Table2[Keyword],0)),0)</f>
        <v>0</v>
      </c>
      <c r="T838" s="73">
        <f>IFERROR(LOOKUP(N838,Table6[Minutes],Table6[Severity]),0)</f>
        <v>3</v>
      </c>
      <c r="U838" s="73">
        <f>MAX(ROUNDUP(AVERAGE(R838,T838),0),Unique_Data[[#This Row],[Keyword Severity]])</f>
        <v>6</v>
      </c>
      <c r="V838" s="73">
        <f>IFERROR(INDEX(Table5[Detectability],MATCH(O838,Table5[Keyword],0)),IFERROR(INDEX(Table13[Default Detectability],MATCH(C838,Table13[Equipment Class],0)),6))</f>
        <v>5</v>
      </c>
      <c r="W838" s="73">
        <f t="shared" si="52"/>
        <v>5</v>
      </c>
      <c r="X838" s="75">
        <f t="shared" si="53"/>
        <v>150</v>
      </c>
      <c r="Y838" s="74" t="str">
        <f>IFERROR(INDEX(Table10[Recommended Action],MATCH(O838,Table10[Keyword],0)),"Review failure &amp; perform RCA")</f>
        <v>Review failure &amp; perform RCA</v>
      </c>
      <c r="AC838" s="73" t="str">
        <f t="shared" si="54"/>
        <v>Medium</v>
      </c>
      <c r="AD838" s="76"/>
      <c r="AE838" s="75">
        <f>Unique_Data[[#This Row],[Severity (S)]]</f>
        <v>6</v>
      </c>
      <c r="AF838" s="75" cm="1">
        <f t="array" ref="AF838">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5</v>
      </c>
      <c r="AG838" s="75" cm="1">
        <f t="array" ref="AG838">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5</v>
      </c>
      <c r="AH838" s="75">
        <f t="shared" si="55"/>
        <v>150</v>
      </c>
      <c r="AI838" s="77" t="str" cm="1">
        <f t="array" aca="1" ref="AI838" ca="1">_xlfn.IFS(ISBLANK(Unique_Data[[#This Row],[Updated Action]]),"Open",NOT(ISBLANK(Unique_Data[[#This Row],[Updated Action]])),"Finished",AND(NOT(ISBLANK(Unique_Data[[#This Row],[Updated Action]])),Unique_Data[[#This Row],[Due date]]&gt;=TODAY()),"In Progress",Unique_Data[[#This Row],[Due date]]&lt;TODAY(),"Overdue")</f>
        <v>Open</v>
      </c>
      <c r="AJ838" s="33"/>
    </row>
    <row r="839" spans="1:36">
      <c r="A839" s="11">
        <v>1300000580</v>
      </c>
      <c r="B839" s="11" t="s">
        <v>15</v>
      </c>
      <c r="C839" s="11" t="s">
        <v>16</v>
      </c>
      <c r="D839" s="12">
        <v>46308</v>
      </c>
      <c r="E839" s="11" t="s">
        <v>13</v>
      </c>
      <c r="F839"/>
      <c r="G839"/>
      <c r="H839" s="35" t="s">
        <v>597</v>
      </c>
      <c r="I839" s="71">
        <v>46308.382534722223</v>
      </c>
      <c r="J839" s="71">
        <v>46308.389027777775</v>
      </c>
      <c r="K839" s="11">
        <v>0.16</v>
      </c>
      <c r="L839" s="72">
        <v>46296</v>
      </c>
      <c r="M839" s="73">
        <f>_xlfn.ISOWEEKNUM(Unique_Data[[#This Row],[Created On]])</f>
        <v>42</v>
      </c>
      <c r="N839" s="73">
        <f>60*Unique_Data[[#This Row],[Downtime (hr.)]]</f>
        <v>9.6</v>
      </c>
      <c r="O839" s="73" t="str" cm="1">
        <f t="array" ref="O839">_xlfn.LET(
    _xlpm.text, LOWER(H839),
    _xlpm.keywords, Table2[Keyword],
    _xlpm.score,
        _xlfn.BYROW(_xlpm.keywords,
            _xlfn.LAMBDA(_xlpm.k,
                SUM(--ISNUMBER(SEARCH(_xlfn.TEXTSPLIT(LOWER(_xlpm.k)," "), _xlpm.text)))
            )
        ),
    _xlpm.bestMatch, _xlfn.XMATCH(MAX(_xlpm.score), _xlpm.score),
    IF(MAX(_xlpm.score)=0, "Other", INDEX(_xlpm.keywords, _xlpm.bestMatch))
)</f>
        <v>No Diesel</v>
      </c>
      <c r="P839" s="73" t="str">
        <f>IFERROR(INDEX(Table11[Failure Mode],MATCH(O839,Table11[Keyword],0)),"General Failure Mode")</f>
        <v>Diesel Engine Unavailable</v>
      </c>
      <c r="Q839" s="74" t="str">
        <f>IFERROR(INDEX(Table12[Failure Effect],MATCH(P839,Table12[Failure Mode],0)),"Operational performance degradation and need for maintenance review.")</f>
        <v>Machine unavailable for service, immediate downtime, and possible operational backlog.</v>
      </c>
      <c r="R839" s="73">
        <f>IFERROR(INDEX(Table13[Base Severity],MATCH(C839,Table13[Equipment Class],0)),6)</f>
        <v>8</v>
      </c>
      <c r="S839" s="73">
        <f>IFERROR(INDEX(Table2[Severity],MATCH(O839,Table2[Keyword],0)),0)</f>
        <v>6</v>
      </c>
      <c r="T839" s="73">
        <f>IFERROR(LOOKUP(N839,Table6[Minutes],Table6[Severity]),0)</f>
        <v>3</v>
      </c>
      <c r="U839" s="73">
        <f>MAX(ROUNDUP(AVERAGE(R839,T839),0),Unique_Data[[#This Row],[Keyword Severity]])</f>
        <v>6</v>
      </c>
      <c r="V839" s="73">
        <f>IFERROR(INDEX(Table5[Detectability],MATCH(O839,Table5[Keyword],0)),IFERROR(INDEX(Table13[Default Detectability],MATCH(C839,Table13[Equipment Class],0)),6))</f>
        <v>4</v>
      </c>
      <c r="W839" s="73">
        <f t="shared" si="52"/>
        <v>2</v>
      </c>
      <c r="X839" s="75">
        <f t="shared" si="53"/>
        <v>48</v>
      </c>
      <c r="Y839" s="74" t="str">
        <f>IFERROR(INDEX(Table10[Recommended Action],MATCH(O839,Table10[Keyword],0)),"Review failure &amp; perform RCA")</f>
        <v>Check battery/ECU/priming; verify fuel line and filters; test starter circuit.</v>
      </c>
      <c r="AC839" s="73" t="str">
        <f t="shared" si="54"/>
        <v>Low</v>
      </c>
      <c r="AD839" s="76"/>
      <c r="AE839" s="75">
        <f>Unique_Data[[#This Row],[Severity (S)]]</f>
        <v>6</v>
      </c>
      <c r="AF839" s="75" cm="1">
        <f t="array" ref="AF839">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4</v>
      </c>
      <c r="AG839" s="75" cm="1">
        <f t="array" ref="AG839">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2</v>
      </c>
      <c r="AH839" s="75">
        <f t="shared" si="55"/>
        <v>48</v>
      </c>
      <c r="AI839" s="77" t="str" cm="1">
        <f t="array" aca="1" ref="AI839" ca="1">_xlfn.IFS(ISBLANK(Unique_Data[[#This Row],[Updated Action]]),"Open",NOT(ISBLANK(Unique_Data[[#This Row],[Updated Action]])),"Finished",AND(NOT(ISBLANK(Unique_Data[[#This Row],[Updated Action]])),Unique_Data[[#This Row],[Due date]]&gt;=TODAY()),"In Progress",Unique_Data[[#This Row],[Due date]]&lt;TODAY(),"Overdue")</f>
        <v>Open</v>
      </c>
      <c r="AJ839" s="33"/>
    </row>
    <row r="840" spans="1:36">
      <c r="A840" s="11">
        <v>1200000469</v>
      </c>
      <c r="B840" s="11" t="s">
        <v>640</v>
      </c>
      <c r="C840" s="11" t="s">
        <v>16</v>
      </c>
      <c r="D840" s="12">
        <v>46308</v>
      </c>
      <c r="E840" s="11" t="s">
        <v>69</v>
      </c>
      <c r="F840"/>
      <c r="G840"/>
      <c r="H840" s="35" t="s">
        <v>641</v>
      </c>
      <c r="I840" s="71">
        <v>46308.513518518521</v>
      </c>
      <c r="J840" s="71">
        <v>46308.519456018519</v>
      </c>
      <c r="K840" s="11">
        <v>0.14000000000000001</v>
      </c>
      <c r="L840" s="72">
        <v>46296</v>
      </c>
      <c r="M840" s="73">
        <f>_xlfn.ISOWEEKNUM(Unique_Data[[#This Row],[Created On]])</f>
        <v>42</v>
      </c>
      <c r="N840" s="73">
        <f>60*Unique_Data[[#This Row],[Downtime (hr.)]]</f>
        <v>8.4</v>
      </c>
      <c r="O840" s="73" t="str" cm="1">
        <f t="array" ref="O840">_xlfn.LET(
    _xlpm.text, LOWER(H840),
    _xlpm.keywords, Table2[Keyword],
    _xlpm.score,
        _xlfn.BYROW(_xlpm.keywords,
            _xlfn.LAMBDA(_xlpm.k,
                SUM(--ISNUMBER(SEARCH(_xlfn.TEXTSPLIT(LOWER(_xlpm.k)," "), _xlpm.text)))
            )
        ),
    _xlpm.bestMatch, _xlfn.XMATCH(MAX(_xlpm.score), _xlpm.score),
    IF(MAX(_xlpm.score)=0, "Other", INDEX(_xlpm.keywords, _xlpm.bestMatch))
)</f>
        <v>Sensor</v>
      </c>
      <c r="P840" s="73" t="str">
        <f>IFERROR(INDEX(Table11[Failure Mode],MATCH(O840,Table11[Keyword],0)),"General Failure Mode")</f>
        <v>Sensor Fault</v>
      </c>
      <c r="Q840" s="74" t="str">
        <f>IFERROR(INDEX(Table12[Failure Effect],MATCH(P840,Table12[Failure Mode],0)),"Operational performance degradation and need for maintenance review.")</f>
        <v>Incorrect feedback to controls, nuisance trips or unsafe condition, and unreliable operation.</v>
      </c>
      <c r="R840" s="73">
        <f>IFERROR(INDEX(Table13[Base Severity],MATCH(C840,Table13[Equipment Class],0)),6)</f>
        <v>8</v>
      </c>
      <c r="S840" s="73">
        <f>IFERROR(INDEX(Table2[Severity],MATCH(O840,Table2[Keyword],0)),0)</f>
        <v>5</v>
      </c>
      <c r="T840" s="73">
        <f>IFERROR(LOOKUP(N840,Table6[Minutes],Table6[Severity]),0)</f>
        <v>3</v>
      </c>
      <c r="U840" s="73">
        <f>MAX(ROUNDUP(AVERAGE(R840,T840),0),Unique_Data[[#This Row],[Keyword Severity]])</f>
        <v>6</v>
      </c>
      <c r="V840" s="73">
        <f>IFERROR(INDEX(Table5[Detectability],MATCH(O840,Table5[Keyword],0)),IFERROR(INDEX(Table13[Default Detectability],MATCH(C840,Table13[Equipment Class],0)),6))</f>
        <v>3</v>
      </c>
      <c r="W840" s="73">
        <f t="shared" si="52"/>
        <v>1</v>
      </c>
      <c r="X840" s="75">
        <f t="shared" si="53"/>
        <v>18</v>
      </c>
      <c r="Y840" s="74" t="str">
        <f>IFERROR(INDEX(Table10[Recommended Action],MATCH(O840,Table10[Keyword],0)),"Review failure &amp; perform RCA")</f>
        <v>Check sensor alignment, power and wiring; recalibrate and add diagnostics.</v>
      </c>
      <c r="AA840" s="31" t="s">
        <v>14820</v>
      </c>
      <c r="AB840" s="31" t="s">
        <v>14353</v>
      </c>
      <c r="AC840" s="73" t="str">
        <f t="shared" si="54"/>
        <v>Low</v>
      </c>
      <c r="AD840" s="76">
        <v>46252</v>
      </c>
      <c r="AE840" s="75">
        <f>Unique_Data[[#This Row],[Severity (S)]]</f>
        <v>6</v>
      </c>
      <c r="AF840" s="75" cm="1">
        <f t="array" ref="AF840">_xlfn.LET(
    _xlpm.action, LOWER(Unique_Data[[#This Row],[Updated Action]]),
    _xlpm.keywords, LOWER(Table4[Keyword]),
    _xlpm.dRed, Table4[D Reduction],
    _xlpm.match, ISNUMBER(SEARCH(_xlpm.keywords, _xlpm.action)),
    _xlpm.reduction, IFERROR(MAX(_xlfn._xlws.FILTER(_xlpm.dRed, _xlpm.match)), 0),
    MAX(1, Unique_Data[[#This Row],[Detectability (D)]] - MIN(3, _xlpm.reduction))
)</f>
        <v>3</v>
      </c>
      <c r="AG840" s="75" cm="1">
        <f t="array" ref="AG840">_xlfn.LET(
    _xlpm.action, LOWER(Unique_Data[[#This Row],[Updated Action]]),
    _xlpm.keywords, LOWER(Table4[Keyword]),
    _xlpm.oRed, Table4[O Reduction],
    _xlpm.match, ISNUMBER(SEARCH(_xlpm.keywords, _xlpm.action)),
    _xlpm.reduction, IFERROR(MAX(_xlfn._xlws.FILTER(_xlpm.oRed, _xlpm.match)), 0),
    MAX(1, Unique_Data[[#This Row],[Occurrence (O)]] - MIN(3, _xlpm.reduction))
)</f>
        <v>1</v>
      </c>
      <c r="AH840" s="75">
        <f t="shared" si="55"/>
        <v>18</v>
      </c>
      <c r="AI840" s="77" t="str" cm="1">
        <f t="array" aca="1" ref="AI840" ca="1">_xlfn.IFS(ISBLANK(Unique_Data[[#This Row],[Updated Action]]),"Open",NOT(ISBLANK(Unique_Data[[#This Row],[Updated Action]])),"Finished",AND(NOT(ISBLANK(Unique_Data[[#This Row],[Updated Action]])),Unique_Data[[#This Row],[Due date]]&gt;=TODAY()),"In Progress",Unique_Data[[#This Row],[Due date]]&lt;TODAY(),"Overdue")</f>
        <v>Finished</v>
      </c>
      <c r="AJ840" s="33"/>
    </row>
    <row r="855" spans="33:33">
      <c r="AG855" s="11" t="s">
        <v>14821</v>
      </c>
    </row>
  </sheetData>
  <sheetProtection sort="0" autoFilter="0"/>
  <phoneticPr fontId="4" type="noConversion"/>
  <conditionalFormatting sqref="AH2:AH613 X2:X840 AH615:AH840">
    <cfRule type="colorScale" priority="16">
      <colorScale>
        <cfvo type="num" val="0"/>
        <cfvo type="percentile" val="50"/>
        <cfvo type="num" val="200"/>
        <color rgb="FF63BE7B"/>
        <color rgb="FFFFEB84"/>
        <color rgb="FFF8696B"/>
      </colorScale>
    </cfRule>
  </conditionalFormatting>
  <conditionalFormatting sqref="AC2:AC613 AC615:AC840">
    <cfRule type="cellIs" dxfId="43" priority="2" operator="equal">
      <formula>"Low"</formula>
    </cfRule>
    <cfRule type="cellIs" dxfId="42" priority="8" operator="equal">
      <formula>"Medium"</formula>
    </cfRule>
    <cfRule type="cellIs" dxfId="41" priority="9" operator="equal">
      <formula>"High"</formula>
    </cfRule>
    <cfRule type="cellIs" dxfId="40" priority="10" operator="equal">
      <formula>"Critical"</formula>
    </cfRule>
  </conditionalFormatting>
  <dataValidations disablePrompts="1" count="3">
    <dataValidation type="date" operator="greaterThanOrEqual" allowBlank="1" showInputMessage="1" showErrorMessage="1" sqref="AD144:AD173 AD117 AD119:AD122 AD440 AD55:AD75 AD81:AD113 AD196:AD438 AD186:AD194 AD181:AD184 AD177:AD178 AD175 AD124:AD142 AD77:AD79 AD2:AD53 AD443:AD552 AD554:AD558 AD561:AD567 AD569:AD588 AD590:AD599" xr:uid="{211570E5-7257-4F16-882C-877CE8631940}">
      <formula1>J2</formula1>
    </dataValidation>
    <dataValidation type="date" operator="greaterThanOrEqual" allowBlank="1" showInputMessage="1" showErrorMessage="1" sqref="AD118" xr:uid="{27C82C4C-CCDF-43B7-943E-61CC3D090B7A}">
      <formula1>J123</formula1>
    </dataValidation>
    <dataValidation type="list" allowBlank="1" showInputMessage="1" showErrorMessage="1" sqref="Z2:Z840" xr:uid="{BC8BFFE0-E76F-4414-B7F8-674F070B41F8}">
      <formula1>"Hamdy Abdullah,Mohamed Kolib,Ahmed Shahin,Ahmed Nour"</formula1>
    </dataValidation>
  </dataValidations>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1B834-F5DB-4CC6-B51E-E989C1F93170}">
  <sheetPr codeName="Sheet16"/>
  <dimension ref="A1:AJ99"/>
  <sheetViews>
    <sheetView topLeftCell="Z1" workbookViewId="0">
      <selection activeCell="AA29" sqref="AA29"/>
    </sheetView>
  </sheetViews>
  <sheetFormatPr defaultRowHeight="12.6"/>
  <cols>
    <col min="1" max="1" width="19.5703125" bestFit="1" customWidth="1"/>
    <col min="2" max="2" width="27" bestFit="1" customWidth="1"/>
    <col min="3" max="3" width="30.28515625" bestFit="1" customWidth="1"/>
    <col min="4" max="4" width="25.42578125" bestFit="1" customWidth="1"/>
    <col min="5" max="5" width="23.5703125" bestFit="1" customWidth="1"/>
    <col min="6" max="7" width="23" bestFit="1" customWidth="1"/>
    <col min="8" max="8" width="34.7109375" bestFit="1" customWidth="1"/>
    <col min="9" max="9" width="25.5703125" bestFit="1" customWidth="1"/>
    <col min="10" max="10" width="24.7109375" bestFit="1" customWidth="1"/>
    <col min="11" max="11" width="28.42578125" bestFit="1" customWidth="1"/>
    <col min="12" max="12" width="20.7109375" bestFit="1" customWidth="1"/>
    <col min="13" max="13" width="21.28515625" bestFit="1" customWidth="1"/>
    <col min="14" max="14" width="29.5703125" bestFit="1" customWidth="1"/>
    <col min="15" max="15" width="23" bestFit="1" customWidth="1"/>
    <col min="16" max="16" width="34.5703125" bestFit="1" customWidth="1"/>
    <col min="17" max="17" width="80.5703125" bestFit="1" customWidth="1"/>
    <col min="18" max="18" width="34.7109375" bestFit="1" customWidth="1"/>
    <col min="19" max="19" width="30.5703125" bestFit="1" customWidth="1"/>
    <col min="20" max="20" width="31.5703125" bestFit="1" customWidth="1"/>
    <col min="21" max="21" width="25.5703125" bestFit="1" customWidth="1"/>
    <col min="22" max="22" width="29.42578125" bestFit="1" customWidth="1"/>
    <col min="23" max="23" width="29" bestFit="1" customWidth="1"/>
    <col min="24" max="24" width="19.28515625" bestFit="1" customWidth="1"/>
    <col min="25" max="25" width="80.5703125" bestFit="1" customWidth="1"/>
    <col min="26" max="26" width="27.28515625" bestFit="1" customWidth="1"/>
    <col min="27" max="27" width="54.42578125" bestFit="1" customWidth="1"/>
    <col min="28" max="28" width="80.5703125" bestFit="1" customWidth="1"/>
    <col min="29" max="29" width="27.7109375" bestFit="1" customWidth="1"/>
    <col min="30" max="30" width="23.28515625" bestFit="1" customWidth="1"/>
    <col min="31" max="31" width="29.7109375" bestFit="1" customWidth="1"/>
    <col min="32" max="32" width="33.5703125" bestFit="1" customWidth="1"/>
    <col min="33" max="33" width="33.42578125" bestFit="1" customWidth="1"/>
    <col min="34" max="34" width="23.42578125" bestFit="1" customWidth="1"/>
    <col min="35" max="35" width="21" bestFit="1" customWidth="1"/>
    <col min="36" max="36" width="22" bestFit="1" customWidth="1"/>
  </cols>
  <sheetData>
    <row r="1" spans="1:36" ht="12.95">
      <c r="A1" s="43" t="s">
        <v>14822</v>
      </c>
    </row>
    <row r="3" spans="1:36">
      <c r="A3" t="s">
        <v>14823</v>
      </c>
      <c r="B3" t="s">
        <v>14824</v>
      </c>
      <c r="C3" t="s">
        <v>14825</v>
      </c>
      <c r="D3" t="s">
        <v>14826</v>
      </c>
      <c r="E3" t="s">
        <v>14827</v>
      </c>
      <c r="F3" t="s">
        <v>14828</v>
      </c>
      <c r="G3" t="s">
        <v>14829</v>
      </c>
      <c r="H3" t="s">
        <v>14830</v>
      </c>
      <c r="I3" t="s">
        <v>14831</v>
      </c>
      <c r="J3" t="s">
        <v>14832</v>
      </c>
      <c r="K3" t="s">
        <v>14833</v>
      </c>
      <c r="L3" t="s">
        <v>14834</v>
      </c>
      <c r="M3" t="s">
        <v>14835</v>
      </c>
      <c r="N3" t="s">
        <v>14836</v>
      </c>
      <c r="O3" t="s">
        <v>14837</v>
      </c>
      <c r="P3" t="s">
        <v>14838</v>
      </c>
      <c r="Q3" t="s">
        <v>14839</v>
      </c>
      <c r="R3" t="s">
        <v>14840</v>
      </c>
      <c r="S3" t="s">
        <v>14841</v>
      </c>
      <c r="T3" t="s">
        <v>14842</v>
      </c>
      <c r="U3" t="s">
        <v>14843</v>
      </c>
      <c r="V3" t="s">
        <v>14844</v>
      </c>
      <c r="W3" t="s">
        <v>14845</v>
      </c>
      <c r="X3" t="s">
        <v>14846</v>
      </c>
      <c r="Y3" t="s">
        <v>14847</v>
      </c>
      <c r="Z3" t="s">
        <v>14848</v>
      </c>
      <c r="AA3" t="s">
        <v>14849</v>
      </c>
      <c r="AB3" t="s">
        <v>14850</v>
      </c>
      <c r="AC3" t="s">
        <v>14851</v>
      </c>
      <c r="AD3" t="s">
        <v>14852</v>
      </c>
      <c r="AE3" t="s">
        <v>14853</v>
      </c>
      <c r="AF3" t="s">
        <v>14854</v>
      </c>
      <c r="AG3" t="s">
        <v>14855</v>
      </c>
      <c r="AH3" t="s">
        <v>14856</v>
      </c>
      <c r="AI3" t="s">
        <v>14857</v>
      </c>
      <c r="AJ3" t="s">
        <v>14858</v>
      </c>
    </row>
    <row r="4" spans="1:36">
      <c r="A4">
        <v>1300000000</v>
      </c>
      <c r="B4" t="s">
        <v>11</v>
      </c>
      <c r="C4" t="s">
        <v>12</v>
      </c>
      <c r="D4" s="8">
        <v>45964</v>
      </c>
      <c r="E4" t="s">
        <v>13</v>
      </c>
      <c r="F4" t="s">
        <v>14268</v>
      </c>
      <c r="G4" t="s">
        <v>675</v>
      </c>
      <c r="H4" t="s">
        <v>14</v>
      </c>
      <c r="I4" s="53">
        <v>45962.421527777777</v>
      </c>
      <c r="J4" s="53">
        <v>45962.428472222222</v>
      </c>
      <c r="K4">
        <v>0.17</v>
      </c>
      <c r="L4" s="8">
        <v>45962</v>
      </c>
      <c r="M4">
        <v>45</v>
      </c>
      <c r="N4">
        <v>10.200000000000001</v>
      </c>
      <c r="O4" t="s">
        <v>14122</v>
      </c>
      <c r="P4" t="s">
        <v>14124</v>
      </c>
      <c r="Q4" t="s">
        <v>14125</v>
      </c>
      <c r="R4">
        <v>9</v>
      </c>
      <c r="S4">
        <v>6</v>
      </c>
      <c r="T4">
        <v>4</v>
      </c>
      <c r="U4">
        <v>7</v>
      </c>
      <c r="V4">
        <v>2</v>
      </c>
      <c r="W4">
        <v>3</v>
      </c>
      <c r="X4">
        <v>42</v>
      </c>
      <c r="Y4" t="s">
        <v>14123</v>
      </c>
      <c r="Z4" t="s">
        <v>14271</v>
      </c>
      <c r="AA4" t="s">
        <v>14699</v>
      </c>
      <c r="AB4" t="s">
        <v>14363</v>
      </c>
      <c r="AC4" t="s">
        <v>14269</v>
      </c>
      <c r="AD4" t="s">
        <v>14859</v>
      </c>
      <c r="AE4">
        <v>7</v>
      </c>
      <c r="AF4">
        <v>2</v>
      </c>
      <c r="AG4">
        <v>3</v>
      </c>
      <c r="AH4">
        <v>42</v>
      </c>
      <c r="AI4" t="s">
        <v>14274</v>
      </c>
    </row>
    <row r="5" spans="1:36">
      <c r="A5">
        <v>1300000001</v>
      </c>
      <c r="B5" t="s">
        <v>15</v>
      </c>
      <c r="C5" t="s">
        <v>16</v>
      </c>
      <c r="D5" s="8">
        <v>45964</v>
      </c>
      <c r="E5" t="s">
        <v>13</v>
      </c>
      <c r="F5" t="s">
        <v>14268</v>
      </c>
      <c r="G5" t="s">
        <v>675</v>
      </c>
      <c r="H5" t="s">
        <v>17</v>
      </c>
      <c r="I5" s="53">
        <v>45962.48333333333</v>
      </c>
      <c r="J5" s="53">
        <v>45962.491666666669</v>
      </c>
      <c r="K5">
        <v>0.2</v>
      </c>
      <c r="L5" s="8">
        <v>45962</v>
      </c>
      <c r="M5">
        <v>45</v>
      </c>
      <c r="N5">
        <v>12</v>
      </c>
      <c r="O5" t="s">
        <v>14068</v>
      </c>
      <c r="P5" t="s">
        <v>14070</v>
      </c>
      <c r="Q5" t="s">
        <v>14071</v>
      </c>
      <c r="R5">
        <v>8</v>
      </c>
      <c r="S5">
        <v>6</v>
      </c>
      <c r="T5">
        <v>4</v>
      </c>
      <c r="U5">
        <v>6</v>
      </c>
      <c r="V5">
        <v>4</v>
      </c>
      <c r="W5">
        <v>1</v>
      </c>
      <c r="X5">
        <v>24</v>
      </c>
      <c r="Y5" t="s">
        <v>14069</v>
      </c>
      <c r="Z5" t="s">
        <v>14271</v>
      </c>
      <c r="AA5" t="s">
        <v>14754</v>
      </c>
      <c r="AB5" t="s">
        <v>14755</v>
      </c>
      <c r="AC5" t="s">
        <v>14269</v>
      </c>
      <c r="AD5" t="s">
        <v>14860</v>
      </c>
      <c r="AE5">
        <v>6</v>
      </c>
      <c r="AF5">
        <v>3</v>
      </c>
      <c r="AG5">
        <v>1</v>
      </c>
      <c r="AH5">
        <v>18</v>
      </c>
      <c r="AI5" t="s">
        <v>14274</v>
      </c>
    </row>
    <row r="6" spans="1:36">
      <c r="A6">
        <v>1300000002</v>
      </c>
      <c r="B6" t="s">
        <v>18</v>
      </c>
      <c r="C6" t="s">
        <v>12</v>
      </c>
      <c r="D6" s="8">
        <v>45965</v>
      </c>
      <c r="E6" t="s">
        <v>13</v>
      </c>
      <c r="F6" t="s">
        <v>14268</v>
      </c>
      <c r="G6" t="s">
        <v>675</v>
      </c>
      <c r="H6" t="s">
        <v>19</v>
      </c>
      <c r="I6" s="53">
        <v>45965.375</v>
      </c>
      <c r="J6" s="53">
        <v>45965.381944444445</v>
      </c>
      <c r="K6">
        <v>0.17</v>
      </c>
      <c r="L6" s="8">
        <v>45962</v>
      </c>
      <c r="M6">
        <v>45</v>
      </c>
      <c r="N6">
        <v>10.200000000000001</v>
      </c>
      <c r="O6" t="s">
        <v>14077</v>
      </c>
      <c r="P6" t="s">
        <v>14079</v>
      </c>
      <c r="Q6" t="s">
        <v>14080</v>
      </c>
      <c r="R6">
        <v>9</v>
      </c>
      <c r="S6">
        <v>6</v>
      </c>
      <c r="T6">
        <v>4</v>
      </c>
      <c r="U6">
        <v>7</v>
      </c>
      <c r="V6">
        <v>3</v>
      </c>
      <c r="W6">
        <v>1</v>
      </c>
      <c r="X6">
        <v>21</v>
      </c>
      <c r="Y6" t="s">
        <v>14078</v>
      </c>
      <c r="Z6" t="s">
        <v>14271</v>
      </c>
      <c r="AA6" t="s">
        <v>14861</v>
      </c>
      <c r="AB6" t="s">
        <v>14862</v>
      </c>
      <c r="AC6" t="s">
        <v>14269</v>
      </c>
      <c r="AD6" t="s">
        <v>14860</v>
      </c>
      <c r="AE6">
        <v>7</v>
      </c>
      <c r="AF6">
        <v>2</v>
      </c>
      <c r="AG6">
        <v>1</v>
      </c>
      <c r="AH6">
        <v>14</v>
      </c>
      <c r="AI6" t="s">
        <v>14274</v>
      </c>
    </row>
    <row r="7" spans="1:36">
      <c r="A7">
        <v>1300000005</v>
      </c>
      <c r="B7" t="s">
        <v>11</v>
      </c>
      <c r="C7" t="s">
        <v>12</v>
      </c>
      <c r="D7" s="8">
        <v>45965</v>
      </c>
      <c r="E7" t="s">
        <v>13</v>
      </c>
      <c r="F7" t="s">
        <v>14268</v>
      </c>
      <c r="G7" t="s">
        <v>675</v>
      </c>
      <c r="H7" t="s">
        <v>23</v>
      </c>
      <c r="I7" s="53">
        <v>45965.056944444441</v>
      </c>
      <c r="J7" s="53">
        <v>45965.069444444445</v>
      </c>
      <c r="K7">
        <v>0.3</v>
      </c>
      <c r="L7" s="8">
        <v>45962</v>
      </c>
      <c r="M7">
        <v>45</v>
      </c>
      <c r="N7">
        <v>18</v>
      </c>
      <c r="O7" t="s">
        <v>14077</v>
      </c>
      <c r="P7" t="s">
        <v>14079</v>
      </c>
      <c r="Q7" t="s">
        <v>14080</v>
      </c>
      <c r="R7">
        <v>9</v>
      </c>
      <c r="S7">
        <v>6</v>
      </c>
      <c r="T7">
        <v>4</v>
      </c>
      <c r="U7">
        <v>7</v>
      </c>
      <c r="V7">
        <v>3</v>
      </c>
      <c r="W7">
        <v>2</v>
      </c>
      <c r="X7">
        <v>42</v>
      </c>
      <c r="Y7" t="s">
        <v>14078</v>
      </c>
      <c r="Z7" t="s">
        <v>14271</v>
      </c>
      <c r="AA7" t="s">
        <v>14712</v>
      </c>
      <c r="AB7" t="s">
        <v>14352</v>
      </c>
      <c r="AC7" t="s">
        <v>14269</v>
      </c>
      <c r="AD7" t="s">
        <v>14863</v>
      </c>
      <c r="AE7">
        <v>7</v>
      </c>
      <c r="AF7">
        <v>3</v>
      </c>
      <c r="AG7">
        <v>2</v>
      </c>
      <c r="AH7">
        <v>42</v>
      </c>
      <c r="AI7" t="s">
        <v>14274</v>
      </c>
    </row>
    <row r="8" spans="1:36">
      <c r="A8">
        <v>1300000006</v>
      </c>
      <c r="B8" t="s">
        <v>24</v>
      </c>
      <c r="C8" t="s">
        <v>25</v>
      </c>
      <c r="D8" s="8">
        <v>45965</v>
      </c>
      <c r="E8" t="s">
        <v>13</v>
      </c>
      <c r="F8" t="s">
        <v>14268</v>
      </c>
      <c r="G8" t="s">
        <v>675</v>
      </c>
      <c r="H8" t="s">
        <v>26</v>
      </c>
      <c r="I8" s="53">
        <v>45965.250416666669</v>
      </c>
      <c r="J8" s="53">
        <v>45965.260636574072</v>
      </c>
      <c r="K8">
        <v>0.25</v>
      </c>
      <c r="L8" s="8">
        <v>45962</v>
      </c>
      <c r="M8">
        <v>45</v>
      </c>
      <c r="N8">
        <v>15</v>
      </c>
      <c r="O8" t="s">
        <v>14319</v>
      </c>
      <c r="P8" t="s">
        <v>14300</v>
      </c>
      <c r="Q8" t="s">
        <v>14864</v>
      </c>
      <c r="R8">
        <v>6</v>
      </c>
      <c r="S8">
        <v>0</v>
      </c>
      <c r="T8">
        <v>4</v>
      </c>
      <c r="U8">
        <v>5</v>
      </c>
      <c r="V8">
        <v>6</v>
      </c>
      <c r="W8">
        <v>1</v>
      </c>
      <c r="X8">
        <v>30</v>
      </c>
      <c r="Y8" t="s">
        <v>14865</v>
      </c>
      <c r="Z8" t="s">
        <v>14271</v>
      </c>
      <c r="AA8" t="s">
        <v>14866</v>
      </c>
      <c r="AB8" t="s">
        <v>14867</v>
      </c>
      <c r="AC8" t="s">
        <v>14269</v>
      </c>
      <c r="AD8" t="s">
        <v>14860</v>
      </c>
      <c r="AE8">
        <v>5</v>
      </c>
      <c r="AF8">
        <v>5</v>
      </c>
      <c r="AG8">
        <v>1</v>
      </c>
      <c r="AH8">
        <v>25</v>
      </c>
      <c r="AI8" t="s">
        <v>14274</v>
      </c>
    </row>
    <row r="9" spans="1:36">
      <c r="A9">
        <v>1300000010</v>
      </c>
      <c r="B9" t="s">
        <v>27</v>
      </c>
      <c r="C9" t="s">
        <v>12</v>
      </c>
      <c r="D9" s="8">
        <v>45967</v>
      </c>
      <c r="E9" t="s">
        <v>13</v>
      </c>
      <c r="F9" t="s">
        <v>14268</v>
      </c>
      <c r="G9" t="s">
        <v>675</v>
      </c>
      <c r="H9" t="s">
        <v>31</v>
      </c>
      <c r="I9" s="53">
        <v>45967.083877314813</v>
      </c>
      <c r="J9" s="53">
        <v>45967.090497685182</v>
      </c>
      <c r="K9">
        <v>0.16</v>
      </c>
      <c r="L9" s="8">
        <v>45962</v>
      </c>
      <c r="M9">
        <v>45</v>
      </c>
      <c r="N9">
        <v>9.6</v>
      </c>
      <c r="O9" t="s">
        <v>14122</v>
      </c>
      <c r="P9" t="s">
        <v>14124</v>
      </c>
      <c r="Q9" t="s">
        <v>14125</v>
      </c>
      <c r="R9">
        <v>9</v>
      </c>
      <c r="S9">
        <v>6</v>
      </c>
      <c r="T9">
        <v>3</v>
      </c>
      <c r="U9">
        <v>6</v>
      </c>
      <c r="V9">
        <v>2</v>
      </c>
      <c r="W9">
        <v>2</v>
      </c>
      <c r="X9">
        <v>24</v>
      </c>
      <c r="Y9" t="s">
        <v>14123</v>
      </c>
      <c r="Z9" t="s">
        <v>14271</v>
      </c>
      <c r="AA9" t="s">
        <v>14345</v>
      </c>
      <c r="AB9" t="s">
        <v>14710</v>
      </c>
      <c r="AC9" t="s">
        <v>14269</v>
      </c>
      <c r="AD9" t="s">
        <v>14860</v>
      </c>
      <c r="AE9">
        <v>6</v>
      </c>
      <c r="AF9">
        <v>1</v>
      </c>
      <c r="AG9">
        <v>1</v>
      </c>
      <c r="AH9">
        <v>6</v>
      </c>
      <c r="AI9" t="s">
        <v>14274</v>
      </c>
    </row>
    <row r="10" spans="1:36">
      <c r="A10">
        <v>1300000015</v>
      </c>
      <c r="B10" t="s">
        <v>11</v>
      </c>
      <c r="C10" t="s">
        <v>12</v>
      </c>
      <c r="D10" s="8">
        <v>45967</v>
      </c>
      <c r="E10" t="s">
        <v>13</v>
      </c>
      <c r="F10" t="s">
        <v>14268</v>
      </c>
      <c r="G10" t="s">
        <v>675</v>
      </c>
      <c r="H10" t="s">
        <v>36</v>
      </c>
      <c r="I10" s="53">
        <v>45967.09375</v>
      </c>
      <c r="J10" s="53">
        <v>45967.104166666664</v>
      </c>
      <c r="K10">
        <v>0.25</v>
      </c>
      <c r="L10" s="8">
        <v>45962</v>
      </c>
      <c r="M10">
        <v>45</v>
      </c>
      <c r="N10">
        <v>15</v>
      </c>
      <c r="O10" t="s">
        <v>14059</v>
      </c>
      <c r="P10" t="s">
        <v>14061</v>
      </c>
      <c r="Q10" t="s">
        <v>14062</v>
      </c>
      <c r="R10">
        <v>9</v>
      </c>
      <c r="S10">
        <v>6</v>
      </c>
      <c r="T10">
        <v>4</v>
      </c>
      <c r="U10">
        <v>7</v>
      </c>
      <c r="V10">
        <v>2</v>
      </c>
      <c r="W10">
        <v>7</v>
      </c>
      <c r="X10">
        <v>98</v>
      </c>
      <c r="Y10" t="s">
        <v>14060</v>
      </c>
      <c r="Z10" t="s">
        <v>14271</v>
      </c>
      <c r="AA10" t="s">
        <v>14693</v>
      </c>
      <c r="AB10" t="s">
        <v>14694</v>
      </c>
      <c r="AC10" t="s">
        <v>14269</v>
      </c>
      <c r="AD10" t="s">
        <v>14860</v>
      </c>
      <c r="AE10">
        <v>7</v>
      </c>
      <c r="AF10">
        <v>1</v>
      </c>
      <c r="AG10">
        <v>6</v>
      </c>
      <c r="AH10">
        <v>42</v>
      </c>
      <c r="AI10" t="s">
        <v>14274</v>
      </c>
    </row>
    <row r="11" spans="1:36">
      <c r="A11">
        <v>1300000016</v>
      </c>
      <c r="B11" t="s">
        <v>27</v>
      </c>
      <c r="C11" t="s">
        <v>12</v>
      </c>
      <c r="D11" s="8">
        <v>45968</v>
      </c>
      <c r="E11" t="s">
        <v>13</v>
      </c>
      <c r="F11" t="s">
        <v>14268</v>
      </c>
      <c r="G11" t="s">
        <v>675</v>
      </c>
      <c r="H11" t="s">
        <v>37</v>
      </c>
      <c r="I11" s="53">
        <v>45967.250509259262</v>
      </c>
      <c r="J11" s="53">
        <v>45967.260405092595</v>
      </c>
      <c r="K11">
        <v>0.24</v>
      </c>
      <c r="L11" s="8">
        <v>45962</v>
      </c>
      <c r="M11">
        <v>45</v>
      </c>
      <c r="N11">
        <v>14.399999999999999</v>
      </c>
      <c r="O11" t="s">
        <v>14122</v>
      </c>
      <c r="P11" t="s">
        <v>14124</v>
      </c>
      <c r="Q11" t="s">
        <v>14125</v>
      </c>
      <c r="R11">
        <v>9</v>
      </c>
      <c r="S11">
        <v>6</v>
      </c>
      <c r="T11">
        <v>4</v>
      </c>
      <c r="U11">
        <v>7</v>
      </c>
      <c r="V11">
        <v>2</v>
      </c>
      <c r="W11">
        <v>2</v>
      </c>
      <c r="X11">
        <v>28</v>
      </c>
      <c r="Y11" t="s">
        <v>14123</v>
      </c>
      <c r="Z11" t="s">
        <v>14281</v>
      </c>
      <c r="AA11" t="s">
        <v>14345</v>
      </c>
      <c r="AB11" t="s">
        <v>14710</v>
      </c>
      <c r="AC11" t="s">
        <v>14269</v>
      </c>
      <c r="AD11" t="s">
        <v>14860</v>
      </c>
      <c r="AE11">
        <v>7</v>
      </c>
      <c r="AF11">
        <v>1</v>
      </c>
      <c r="AG11">
        <v>1</v>
      </c>
      <c r="AH11">
        <v>7</v>
      </c>
      <c r="AI11" t="s">
        <v>14274</v>
      </c>
    </row>
    <row r="12" spans="1:36">
      <c r="A12">
        <v>1300000019</v>
      </c>
      <c r="B12" t="s">
        <v>40</v>
      </c>
      <c r="C12" t="s">
        <v>16</v>
      </c>
      <c r="D12" s="8">
        <v>45971</v>
      </c>
      <c r="E12" t="s">
        <v>13</v>
      </c>
      <c r="F12" t="s">
        <v>14268</v>
      </c>
      <c r="G12" t="s">
        <v>675</v>
      </c>
      <c r="H12" t="s">
        <v>41</v>
      </c>
      <c r="I12" s="53">
        <v>45971.396377314813</v>
      </c>
      <c r="J12" s="53">
        <v>45971.402777777781</v>
      </c>
      <c r="K12">
        <v>0.15</v>
      </c>
      <c r="L12" s="8">
        <v>45962</v>
      </c>
      <c r="M12">
        <v>46</v>
      </c>
      <c r="N12">
        <v>9</v>
      </c>
      <c r="O12" t="s">
        <v>14199</v>
      </c>
      <c r="P12" t="s">
        <v>14201</v>
      </c>
      <c r="Q12" t="s">
        <v>14864</v>
      </c>
      <c r="R12">
        <v>8</v>
      </c>
      <c r="S12">
        <v>4</v>
      </c>
      <c r="T12">
        <v>3</v>
      </c>
      <c r="U12">
        <v>6</v>
      </c>
      <c r="V12">
        <v>7</v>
      </c>
      <c r="W12">
        <v>1</v>
      </c>
      <c r="X12">
        <v>42</v>
      </c>
      <c r="Y12" t="s">
        <v>14200</v>
      </c>
      <c r="Z12" t="s">
        <v>14271</v>
      </c>
      <c r="AA12" t="s">
        <v>14868</v>
      </c>
      <c r="AB12" t="s">
        <v>14869</v>
      </c>
      <c r="AC12" t="s">
        <v>14269</v>
      </c>
      <c r="AD12" t="s">
        <v>14860</v>
      </c>
      <c r="AE12">
        <v>6</v>
      </c>
      <c r="AF12">
        <v>7</v>
      </c>
      <c r="AG12">
        <v>1</v>
      </c>
      <c r="AH12">
        <v>42</v>
      </c>
      <c r="AI12" t="s">
        <v>14274</v>
      </c>
    </row>
    <row r="13" spans="1:36">
      <c r="A13">
        <v>1200000002</v>
      </c>
      <c r="B13" t="s">
        <v>87</v>
      </c>
      <c r="C13" t="s">
        <v>16</v>
      </c>
      <c r="D13" s="8">
        <v>46069</v>
      </c>
      <c r="E13" t="s">
        <v>69</v>
      </c>
      <c r="F13" t="s">
        <v>14268</v>
      </c>
      <c r="G13" t="s">
        <v>675</v>
      </c>
      <c r="H13" t="s">
        <v>88</v>
      </c>
      <c r="I13" s="53">
        <v>46069.722974537035</v>
      </c>
      <c r="J13" s="53">
        <v>46069.72991898148</v>
      </c>
      <c r="K13">
        <v>0.17</v>
      </c>
      <c r="L13" s="8">
        <v>46054</v>
      </c>
      <c r="M13">
        <v>8</v>
      </c>
      <c r="N13">
        <v>10.200000000000001</v>
      </c>
      <c r="O13" t="s">
        <v>14097</v>
      </c>
      <c r="P13" t="s">
        <v>14099</v>
      </c>
      <c r="Q13" t="s">
        <v>14100</v>
      </c>
      <c r="R13">
        <v>8</v>
      </c>
      <c r="S13">
        <v>6</v>
      </c>
      <c r="T13">
        <v>4</v>
      </c>
      <c r="U13">
        <v>6</v>
      </c>
      <c r="V13">
        <v>8</v>
      </c>
      <c r="W13">
        <v>1</v>
      </c>
      <c r="X13">
        <v>48</v>
      </c>
      <c r="Y13" t="s">
        <v>14098</v>
      </c>
      <c r="Z13" t="s">
        <v>14271</v>
      </c>
      <c r="AA13" t="s">
        <v>14642</v>
      </c>
      <c r="AB13" t="s">
        <v>14870</v>
      </c>
      <c r="AC13" t="s">
        <v>14269</v>
      </c>
      <c r="AD13" t="s">
        <v>14745</v>
      </c>
      <c r="AE13">
        <v>6</v>
      </c>
      <c r="AF13">
        <v>8</v>
      </c>
      <c r="AG13">
        <v>1</v>
      </c>
      <c r="AH13">
        <v>48</v>
      </c>
      <c r="AI13" t="s">
        <v>14274</v>
      </c>
    </row>
    <row r="14" spans="1:36">
      <c r="A14">
        <v>1200000003</v>
      </c>
      <c r="B14" t="s">
        <v>66</v>
      </c>
      <c r="C14" t="s">
        <v>16</v>
      </c>
      <c r="D14" s="8">
        <v>46072</v>
      </c>
      <c r="E14" t="s">
        <v>69</v>
      </c>
      <c r="F14" t="s">
        <v>14268</v>
      </c>
      <c r="G14" t="s">
        <v>675</v>
      </c>
      <c r="H14" t="s">
        <v>89</v>
      </c>
      <c r="I14" s="53">
        <v>46072.548611111109</v>
      </c>
      <c r="J14" s="53">
        <v>46072.555555555555</v>
      </c>
      <c r="K14">
        <v>0.17</v>
      </c>
      <c r="L14" s="8">
        <v>46054</v>
      </c>
      <c r="M14">
        <v>8</v>
      </c>
      <c r="N14">
        <v>10.200000000000001</v>
      </c>
      <c r="O14" t="s">
        <v>14059</v>
      </c>
      <c r="P14" t="s">
        <v>14061</v>
      </c>
      <c r="Q14" t="s">
        <v>14062</v>
      </c>
      <c r="R14">
        <v>8</v>
      </c>
      <c r="S14">
        <v>6</v>
      </c>
      <c r="T14">
        <v>4</v>
      </c>
      <c r="U14">
        <v>6</v>
      </c>
      <c r="V14">
        <v>2</v>
      </c>
      <c r="W14">
        <v>2</v>
      </c>
      <c r="X14">
        <v>24</v>
      </c>
      <c r="Y14" t="s">
        <v>14060</v>
      </c>
      <c r="Z14" t="s">
        <v>14271</v>
      </c>
      <c r="AA14" t="s">
        <v>14642</v>
      </c>
      <c r="AB14" t="s">
        <v>14870</v>
      </c>
      <c r="AC14" t="s">
        <v>14269</v>
      </c>
      <c r="AD14" t="s">
        <v>14871</v>
      </c>
      <c r="AE14">
        <v>6</v>
      </c>
      <c r="AF14">
        <v>2</v>
      </c>
      <c r="AG14">
        <v>2</v>
      </c>
      <c r="AH14">
        <v>24</v>
      </c>
      <c r="AI14" t="s">
        <v>14274</v>
      </c>
    </row>
    <row r="15" spans="1:36">
      <c r="A15">
        <v>1300000025</v>
      </c>
      <c r="B15" t="s">
        <v>40</v>
      </c>
      <c r="C15" t="s">
        <v>16</v>
      </c>
      <c r="D15" s="8">
        <v>45981</v>
      </c>
      <c r="E15" t="s">
        <v>13</v>
      </c>
      <c r="F15" t="s">
        <v>14268</v>
      </c>
      <c r="G15" t="s">
        <v>675</v>
      </c>
      <c r="H15" t="s">
        <v>49</v>
      </c>
      <c r="I15" s="53">
        <v>45981.524305555555</v>
      </c>
      <c r="J15" s="53">
        <v>45981.531423611108</v>
      </c>
      <c r="K15">
        <v>0.17</v>
      </c>
      <c r="L15" s="8">
        <v>45962</v>
      </c>
      <c r="M15">
        <v>47</v>
      </c>
      <c r="N15">
        <v>10.200000000000001</v>
      </c>
      <c r="O15" t="s">
        <v>14059</v>
      </c>
      <c r="P15" t="s">
        <v>14061</v>
      </c>
      <c r="Q15" t="s">
        <v>14062</v>
      </c>
      <c r="R15">
        <v>8</v>
      </c>
      <c r="S15">
        <v>6</v>
      </c>
      <c r="T15">
        <v>4</v>
      </c>
      <c r="U15">
        <v>6</v>
      </c>
      <c r="V15">
        <v>2</v>
      </c>
      <c r="W15">
        <v>4</v>
      </c>
      <c r="X15">
        <v>48</v>
      </c>
      <c r="Y15" t="s">
        <v>14060</v>
      </c>
      <c r="Z15" t="s">
        <v>14271</v>
      </c>
      <c r="AA15" t="s">
        <v>14735</v>
      </c>
      <c r="AB15" t="s">
        <v>14736</v>
      </c>
      <c r="AC15" t="s">
        <v>14269</v>
      </c>
      <c r="AD15" t="s">
        <v>14871</v>
      </c>
      <c r="AE15">
        <v>6</v>
      </c>
      <c r="AF15">
        <v>1</v>
      </c>
      <c r="AG15">
        <v>2</v>
      </c>
      <c r="AH15">
        <v>12</v>
      </c>
      <c r="AI15" t="s">
        <v>14274</v>
      </c>
    </row>
    <row r="16" spans="1:36">
      <c r="A16">
        <v>1300000026</v>
      </c>
      <c r="B16" t="s">
        <v>40</v>
      </c>
      <c r="C16" t="s">
        <v>16</v>
      </c>
      <c r="D16" s="8">
        <v>45983</v>
      </c>
      <c r="E16" t="s">
        <v>13</v>
      </c>
      <c r="F16" t="s">
        <v>14268</v>
      </c>
      <c r="G16" t="s">
        <v>675</v>
      </c>
      <c r="H16" t="s">
        <v>50</v>
      </c>
      <c r="I16" s="53">
        <v>45983.208784722221</v>
      </c>
      <c r="J16" s="53">
        <v>45983.222418981481</v>
      </c>
      <c r="K16">
        <v>0.33</v>
      </c>
      <c r="L16" s="8">
        <v>45962</v>
      </c>
      <c r="M16">
        <v>47</v>
      </c>
      <c r="N16">
        <v>19.8</v>
      </c>
      <c r="O16" t="s">
        <v>14077</v>
      </c>
      <c r="P16" t="s">
        <v>14079</v>
      </c>
      <c r="Q16" t="s">
        <v>14080</v>
      </c>
      <c r="R16">
        <v>8</v>
      </c>
      <c r="S16">
        <v>6</v>
      </c>
      <c r="T16">
        <v>4</v>
      </c>
      <c r="U16">
        <v>6</v>
      </c>
      <c r="V16">
        <v>3</v>
      </c>
      <c r="W16">
        <v>1</v>
      </c>
      <c r="X16">
        <v>18</v>
      </c>
      <c r="Y16" t="s">
        <v>14078</v>
      </c>
      <c r="Z16" t="s">
        <v>14271</v>
      </c>
      <c r="AA16" t="s">
        <v>14627</v>
      </c>
      <c r="AB16" t="s">
        <v>14628</v>
      </c>
      <c r="AC16" t="s">
        <v>14269</v>
      </c>
      <c r="AD16" t="s">
        <v>14871</v>
      </c>
      <c r="AE16">
        <v>6</v>
      </c>
      <c r="AF16">
        <v>1</v>
      </c>
      <c r="AG16">
        <v>1</v>
      </c>
      <c r="AH16">
        <v>6</v>
      </c>
      <c r="AI16" t="s">
        <v>14274</v>
      </c>
    </row>
    <row r="17" spans="1:35">
      <c r="A17">
        <v>1300000030</v>
      </c>
      <c r="B17" t="s">
        <v>56</v>
      </c>
      <c r="C17" t="s">
        <v>12</v>
      </c>
      <c r="D17" s="8">
        <v>45986</v>
      </c>
      <c r="E17" t="s">
        <v>13</v>
      </c>
      <c r="F17" t="s">
        <v>14268</v>
      </c>
      <c r="G17" t="s">
        <v>675</v>
      </c>
      <c r="H17" t="s">
        <v>57</v>
      </c>
      <c r="I17" s="53">
        <v>45986.553206018521</v>
      </c>
      <c r="J17" s="53">
        <v>45986.55667824074</v>
      </c>
      <c r="K17">
        <v>0.08</v>
      </c>
      <c r="L17" s="8">
        <v>45962</v>
      </c>
      <c r="M17">
        <v>48</v>
      </c>
      <c r="N17">
        <v>4.8</v>
      </c>
      <c r="O17" t="s">
        <v>160</v>
      </c>
      <c r="P17" t="s">
        <v>14074</v>
      </c>
      <c r="Q17" t="s">
        <v>14075</v>
      </c>
      <c r="R17">
        <v>9</v>
      </c>
      <c r="S17">
        <v>6</v>
      </c>
      <c r="T17">
        <v>3</v>
      </c>
      <c r="U17">
        <v>6</v>
      </c>
      <c r="V17">
        <v>3</v>
      </c>
      <c r="W17">
        <v>2</v>
      </c>
      <c r="X17">
        <v>36</v>
      </c>
      <c r="Y17" t="s">
        <v>14073</v>
      </c>
      <c r="Z17" t="s">
        <v>14271</v>
      </c>
      <c r="AA17" t="s">
        <v>14739</v>
      </c>
      <c r="AB17" t="s">
        <v>14564</v>
      </c>
      <c r="AC17" t="s">
        <v>14269</v>
      </c>
      <c r="AD17" t="s">
        <v>14871</v>
      </c>
      <c r="AE17">
        <v>6</v>
      </c>
      <c r="AF17">
        <v>1</v>
      </c>
      <c r="AG17">
        <v>1</v>
      </c>
      <c r="AH17">
        <v>6</v>
      </c>
      <c r="AI17" t="s">
        <v>14274</v>
      </c>
    </row>
    <row r="18" spans="1:35">
      <c r="A18">
        <v>1300000043</v>
      </c>
      <c r="B18" t="s">
        <v>47</v>
      </c>
      <c r="C18" t="s">
        <v>12</v>
      </c>
      <c r="D18" s="8">
        <v>46000</v>
      </c>
      <c r="E18" t="s">
        <v>13</v>
      </c>
      <c r="F18" t="s">
        <v>14268</v>
      </c>
      <c r="G18" t="s">
        <v>675</v>
      </c>
      <c r="H18" t="s">
        <v>63</v>
      </c>
      <c r="I18" s="53">
        <v>45993.041666666664</v>
      </c>
      <c r="J18" s="53">
        <v>45993.048611111109</v>
      </c>
      <c r="K18">
        <v>0.17</v>
      </c>
      <c r="L18" s="8">
        <v>45992</v>
      </c>
      <c r="M18">
        <v>50</v>
      </c>
      <c r="N18">
        <v>10.200000000000001</v>
      </c>
      <c r="O18" t="s">
        <v>14059</v>
      </c>
      <c r="P18" t="s">
        <v>14061</v>
      </c>
      <c r="Q18" t="s">
        <v>14062</v>
      </c>
      <c r="R18">
        <v>9</v>
      </c>
      <c r="S18">
        <v>6</v>
      </c>
      <c r="T18">
        <v>4</v>
      </c>
      <c r="U18">
        <v>7</v>
      </c>
      <c r="V18">
        <v>2</v>
      </c>
      <c r="W18">
        <v>5</v>
      </c>
      <c r="X18">
        <v>70</v>
      </c>
      <c r="Y18" t="s">
        <v>14060</v>
      </c>
      <c r="Z18" t="s">
        <v>14271</v>
      </c>
      <c r="AA18" t="s">
        <v>14362</v>
      </c>
      <c r="AB18" t="s">
        <v>14670</v>
      </c>
      <c r="AC18" t="s">
        <v>14269</v>
      </c>
      <c r="AD18" t="s">
        <v>14871</v>
      </c>
      <c r="AE18">
        <v>7</v>
      </c>
      <c r="AF18">
        <v>1</v>
      </c>
      <c r="AG18">
        <v>2</v>
      </c>
      <c r="AH18">
        <v>14</v>
      </c>
      <c r="AI18" t="s">
        <v>14274</v>
      </c>
    </row>
    <row r="19" spans="1:35">
      <c r="A19">
        <v>1300000044</v>
      </c>
      <c r="B19" t="s">
        <v>64</v>
      </c>
      <c r="C19" t="s">
        <v>16</v>
      </c>
      <c r="D19" s="8">
        <v>46000</v>
      </c>
      <c r="E19" t="s">
        <v>13</v>
      </c>
      <c r="F19" t="s">
        <v>14268</v>
      </c>
      <c r="G19" t="s">
        <v>675</v>
      </c>
      <c r="H19" t="s">
        <v>65</v>
      </c>
      <c r="I19" s="53">
        <v>45993.1875</v>
      </c>
      <c r="J19" s="53">
        <v>45993.208333333336</v>
      </c>
      <c r="K19">
        <v>0.5</v>
      </c>
      <c r="L19" s="8">
        <v>45992</v>
      </c>
      <c r="M19">
        <v>50</v>
      </c>
      <c r="N19">
        <v>30</v>
      </c>
      <c r="O19" t="s">
        <v>14077</v>
      </c>
      <c r="P19" t="s">
        <v>14079</v>
      </c>
      <c r="Q19" t="s">
        <v>14080</v>
      </c>
      <c r="R19">
        <v>8</v>
      </c>
      <c r="S19">
        <v>6</v>
      </c>
      <c r="T19">
        <v>5</v>
      </c>
      <c r="U19">
        <v>7</v>
      </c>
      <c r="V19">
        <v>3</v>
      </c>
      <c r="W19">
        <v>1</v>
      </c>
      <c r="X19">
        <v>21</v>
      </c>
      <c r="Y19" t="s">
        <v>14078</v>
      </c>
      <c r="Z19" t="s">
        <v>14271</v>
      </c>
      <c r="AA19" t="s">
        <v>14872</v>
      </c>
      <c r="AB19" t="s">
        <v>14872</v>
      </c>
      <c r="AC19" t="s">
        <v>14269</v>
      </c>
      <c r="AD19" t="s">
        <v>14871</v>
      </c>
      <c r="AE19">
        <v>7</v>
      </c>
      <c r="AF19">
        <v>3</v>
      </c>
      <c r="AG19">
        <v>1</v>
      </c>
      <c r="AH19">
        <v>21</v>
      </c>
      <c r="AI19" t="s">
        <v>14274</v>
      </c>
    </row>
    <row r="20" spans="1:35">
      <c r="A20">
        <v>1300000091</v>
      </c>
      <c r="B20" t="s">
        <v>58</v>
      </c>
      <c r="C20" t="s">
        <v>16</v>
      </c>
      <c r="D20" s="8">
        <v>46079</v>
      </c>
      <c r="E20" t="s">
        <v>13</v>
      </c>
      <c r="F20" t="s">
        <v>14268</v>
      </c>
      <c r="G20" t="s">
        <v>675</v>
      </c>
      <c r="H20" t="s">
        <v>217</v>
      </c>
      <c r="I20" s="53">
        <v>46079.15902777778</v>
      </c>
      <c r="J20" s="53">
        <v>46079.161111111112</v>
      </c>
      <c r="K20">
        <v>0.05</v>
      </c>
      <c r="L20" s="8">
        <v>46054</v>
      </c>
      <c r="M20">
        <v>9</v>
      </c>
      <c r="N20">
        <v>3</v>
      </c>
      <c r="O20" t="s">
        <v>159</v>
      </c>
      <c r="P20" t="s">
        <v>14065</v>
      </c>
      <c r="Q20" t="s">
        <v>14066</v>
      </c>
      <c r="R20">
        <v>8</v>
      </c>
      <c r="S20">
        <v>6</v>
      </c>
      <c r="T20">
        <v>3</v>
      </c>
      <c r="U20">
        <v>6</v>
      </c>
      <c r="V20">
        <v>3</v>
      </c>
      <c r="W20">
        <v>2</v>
      </c>
      <c r="X20">
        <v>36</v>
      </c>
      <c r="Y20" t="s">
        <v>14064</v>
      </c>
      <c r="Z20" t="s">
        <v>14271</v>
      </c>
      <c r="AA20" t="s">
        <v>14722</v>
      </c>
      <c r="AB20" t="s">
        <v>14723</v>
      </c>
      <c r="AC20" t="s">
        <v>14269</v>
      </c>
      <c r="AD20" t="s">
        <v>14859</v>
      </c>
      <c r="AE20">
        <v>6</v>
      </c>
      <c r="AF20">
        <v>1</v>
      </c>
      <c r="AG20">
        <v>1</v>
      </c>
      <c r="AH20">
        <v>6</v>
      </c>
      <c r="AI20" t="s">
        <v>14274</v>
      </c>
    </row>
    <row r="21" spans="1:35">
      <c r="A21">
        <v>1200000016</v>
      </c>
      <c r="B21" t="s">
        <v>106</v>
      </c>
      <c r="C21" t="s">
        <v>16</v>
      </c>
      <c r="D21" s="8">
        <v>46083</v>
      </c>
      <c r="E21" t="s">
        <v>69</v>
      </c>
      <c r="F21" t="s">
        <v>14268</v>
      </c>
      <c r="G21" t="s">
        <v>675</v>
      </c>
      <c r="H21" t="s">
        <v>107</v>
      </c>
      <c r="I21" s="53">
        <v>46083.524305555555</v>
      </c>
      <c r="J21" s="53">
        <v>46083.534722222219</v>
      </c>
      <c r="K21">
        <v>0.25</v>
      </c>
      <c r="L21" s="8">
        <v>46082</v>
      </c>
      <c r="M21">
        <v>10</v>
      </c>
      <c r="N21">
        <v>15</v>
      </c>
      <c r="O21" t="s">
        <v>14132</v>
      </c>
      <c r="P21" t="s">
        <v>14134</v>
      </c>
      <c r="Q21" t="s">
        <v>14135</v>
      </c>
      <c r="R21">
        <v>8</v>
      </c>
      <c r="S21">
        <v>6</v>
      </c>
      <c r="T21">
        <v>4</v>
      </c>
      <c r="U21">
        <v>6</v>
      </c>
      <c r="V21">
        <v>3</v>
      </c>
      <c r="W21">
        <v>1</v>
      </c>
      <c r="X21">
        <v>18</v>
      </c>
      <c r="Y21" t="s">
        <v>14133</v>
      </c>
      <c r="Z21" t="s">
        <v>14271</v>
      </c>
      <c r="AA21" t="s">
        <v>14699</v>
      </c>
      <c r="AB21" t="s">
        <v>14363</v>
      </c>
      <c r="AC21" t="s">
        <v>14269</v>
      </c>
      <c r="AD21" t="s">
        <v>14859</v>
      </c>
      <c r="AE21">
        <v>6</v>
      </c>
      <c r="AF21">
        <v>3</v>
      </c>
      <c r="AG21">
        <v>1</v>
      </c>
      <c r="AH21">
        <v>18</v>
      </c>
      <c r="AI21" t="s">
        <v>14274</v>
      </c>
    </row>
    <row r="22" spans="1:35">
      <c r="A22">
        <v>1300000109</v>
      </c>
      <c r="B22" t="s">
        <v>178</v>
      </c>
      <c r="C22" t="s">
        <v>16</v>
      </c>
      <c r="D22" s="8">
        <v>46086</v>
      </c>
      <c r="E22" t="s">
        <v>13</v>
      </c>
      <c r="F22" t="s">
        <v>14268</v>
      </c>
      <c r="G22" t="s">
        <v>675</v>
      </c>
      <c r="H22" t="s">
        <v>260</v>
      </c>
      <c r="I22" s="53">
        <v>46085.340277777781</v>
      </c>
      <c r="J22" s="53">
        <v>46085.357638888891</v>
      </c>
      <c r="K22">
        <v>0.42</v>
      </c>
      <c r="L22" s="8">
        <v>46082</v>
      </c>
      <c r="M22">
        <v>10</v>
      </c>
      <c r="N22">
        <v>25.2</v>
      </c>
      <c r="O22" t="s">
        <v>14059</v>
      </c>
      <c r="P22" t="s">
        <v>14061</v>
      </c>
      <c r="Q22" t="s">
        <v>14062</v>
      </c>
      <c r="R22">
        <v>8</v>
      </c>
      <c r="S22">
        <v>6</v>
      </c>
      <c r="T22">
        <v>4</v>
      </c>
      <c r="U22">
        <v>6</v>
      </c>
      <c r="V22">
        <v>2</v>
      </c>
      <c r="W22">
        <v>1</v>
      </c>
      <c r="X22">
        <v>12</v>
      </c>
      <c r="Y22" t="s">
        <v>14060</v>
      </c>
      <c r="Z22" t="s">
        <v>14271</v>
      </c>
      <c r="AA22" t="s">
        <v>14362</v>
      </c>
      <c r="AB22" t="s">
        <v>14363</v>
      </c>
      <c r="AC22" t="s">
        <v>14269</v>
      </c>
      <c r="AD22" t="s">
        <v>14873</v>
      </c>
      <c r="AE22">
        <v>6</v>
      </c>
      <c r="AF22">
        <v>2</v>
      </c>
      <c r="AG22">
        <v>1</v>
      </c>
      <c r="AH22">
        <v>12</v>
      </c>
      <c r="AI22" t="s">
        <v>14274</v>
      </c>
    </row>
    <row r="23" spans="1:35">
      <c r="A23">
        <v>1200000022</v>
      </c>
      <c r="B23" t="s">
        <v>93</v>
      </c>
      <c r="C23" t="s">
        <v>16</v>
      </c>
      <c r="D23" s="8">
        <v>46086</v>
      </c>
      <c r="E23" t="s">
        <v>69</v>
      </c>
      <c r="F23" t="s">
        <v>14268</v>
      </c>
      <c r="G23" t="s">
        <v>675</v>
      </c>
      <c r="H23" t="s">
        <v>112</v>
      </c>
      <c r="I23" s="53">
        <v>46085.451388888891</v>
      </c>
      <c r="J23" s="53">
        <v>46085.46875</v>
      </c>
      <c r="K23">
        <v>0.42</v>
      </c>
      <c r="L23" s="8">
        <v>46082</v>
      </c>
      <c r="M23">
        <v>10</v>
      </c>
      <c r="N23">
        <v>25.2</v>
      </c>
      <c r="O23" t="s">
        <v>14097</v>
      </c>
      <c r="P23" t="s">
        <v>14099</v>
      </c>
      <c r="Q23" t="s">
        <v>14100</v>
      </c>
      <c r="R23">
        <v>8</v>
      </c>
      <c r="S23">
        <v>6</v>
      </c>
      <c r="T23">
        <v>4</v>
      </c>
      <c r="U23">
        <v>6</v>
      </c>
      <c r="V23">
        <v>8</v>
      </c>
      <c r="W23">
        <v>1</v>
      </c>
      <c r="X23">
        <v>48</v>
      </c>
      <c r="Y23" t="s">
        <v>14098</v>
      </c>
      <c r="Z23" t="s">
        <v>14271</v>
      </c>
      <c r="AA23" t="s">
        <v>14362</v>
      </c>
      <c r="AB23" t="s">
        <v>14461</v>
      </c>
      <c r="AC23" t="s">
        <v>14269</v>
      </c>
      <c r="AD23" t="s">
        <v>14873</v>
      </c>
      <c r="AE23">
        <v>6</v>
      </c>
      <c r="AF23">
        <v>7</v>
      </c>
      <c r="AG23">
        <v>1</v>
      </c>
      <c r="AH23">
        <v>42</v>
      </c>
      <c r="AI23" t="s">
        <v>14274</v>
      </c>
    </row>
    <row r="24" spans="1:35">
      <c r="A24">
        <v>1300000110</v>
      </c>
      <c r="B24" t="s">
        <v>87</v>
      </c>
      <c r="C24" t="s">
        <v>16</v>
      </c>
      <c r="D24" s="8">
        <v>46086</v>
      </c>
      <c r="E24" t="s">
        <v>13</v>
      </c>
      <c r="F24" t="s">
        <v>14268</v>
      </c>
      <c r="G24" t="s">
        <v>675</v>
      </c>
      <c r="H24" t="s">
        <v>261</v>
      </c>
      <c r="I24" s="53">
        <v>46085.53125</v>
      </c>
      <c r="J24" s="53">
        <v>46085.538194444445</v>
      </c>
      <c r="K24">
        <v>0.17</v>
      </c>
      <c r="L24" s="8">
        <v>46082</v>
      </c>
      <c r="M24">
        <v>10</v>
      </c>
      <c r="N24">
        <v>10.200000000000001</v>
      </c>
      <c r="O24" t="s">
        <v>14077</v>
      </c>
      <c r="P24" t="s">
        <v>14079</v>
      </c>
      <c r="Q24" t="s">
        <v>14080</v>
      </c>
      <c r="R24">
        <v>8</v>
      </c>
      <c r="S24">
        <v>6</v>
      </c>
      <c r="T24">
        <v>4</v>
      </c>
      <c r="U24">
        <v>6</v>
      </c>
      <c r="V24">
        <v>3</v>
      </c>
      <c r="W24">
        <v>1</v>
      </c>
      <c r="X24">
        <v>18</v>
      </c>
      <c r="Y24" t="s">
        <v>14078</v>
      </c>
      <c r="Z24" t="s">
        <v>14271</v>
      </c>
      <c r="AA24" t="s">
        <v>14712</v>
      </c>
      <c r="AB24" t="s">
        <v>14352</v>
      </c>
      <c r="AC24" t="s">
        <v>14269</v>
      </c>
      <c r="AD24" t="s">
        <v>14863</v>
      </c>
      <c r="AE24">
        <v>6</v>
      </c>
      <c r="AF24">
        <v>3</v>
      </c>
      <c r="AG24">
        <v>1</v>
      </c>
      <c r="AH24">
        <v>18</v>
      </c>
      <c r="AI24" t="s">
        <v>14274</v>
      </c>
    </row>
    <row r="25" spans="1:35">
      <c r="A25">
        <v>1200000026</v>
      </c>
      <c r="B25" t="s">
        <v>40</v>
      </c>
      <c r="C25" t="s">
        <v>16</v>
      </c>
      <c r="D25" s="8">
        <v>46090</v>
      </c>
      <c r="E25" t="s">
        <v>69</v>
      </c>
      <c r="F25" t="s">
        <v>14268</v>
      </c>
      <c r="G25" t="s">
        <v>675</v>
      </c>
      <c r="H25" t="s">
        <v>116</v>
      </c>
      <c r="I25" s="53">
        <v>46090.663194444445</v>
      </c>
      <c r="J25" s="53">
        <v>46090.670173611114</v>
      </c>
      <c r="K25">
        <v>0.17</v>
      </c>
      <c r="L25" s="8">
        <v>46082</v>
      </c>
      <c r="M25">
        <v>11</v>
      </c>
      <c r="N25">
        <v>10.200000000000001</v>
      </c>
      <c r="O25" t="s">
        <v>14117</v>
      </c>
      <c r="P25" t="s">
        <v>14119</v>
      </c>
      <c r="Q25" t="s">
        <v>14120</v>
      </c>
      <c r="R25">
        <v>8</v>
      </c>
      <c r="S25">
        <v>6</v>
      </c>
      <c r="T25">
        <v>4</v>
      </c>
      <c r="U25">
        <v>6</v>
      </c>
      <c r="V25">
        <v>2</v>
      </c>
      <c r="W25">
        <v>3</v>
      </c>
      <c r="X25">
        <v>36</v>
      </c>
      <c r="Y25" t="s">
        <v>14118</v>
      </c>
      <c r="Z25" t="s">
        <v>14271</v>
      </c>
      <c r="AA25" t="s">
        <v>14362</v>
      </c>
      <c r="AB25" t="s">
        <v>14363</v>
      </c>
      <c r="AC25" t="s">
        <v>14269</v>
      </c>
      <c r="AD25" t="s">
        <v>14874</v>
      </c>
      <c r="AE25">
        <v>6</v>
      </c>
      <c r="AF25">
        <v>2</v>
      </c>
      <c r="AG25">
        <v>3</v>
      </c>
      <c r="AH25">
        <v>36</v>
      </c>
      <c r="AI25" t="s">
        <v>14274</v>
      </c>
    </row>
    <row r="26" spans="1:35">
      <c r="A26">
        <v>1300000125</v>
      </c>
      <c r="B26" t="s">
        <v>114</v>
      </c>
      <c r="C26" t="s">
        <v>16</v>
      </c>
      <c r="D26" s="8">
        <v>46091</v>
      </c>
      <c r="E26" t="s">
        <v>13</v>
      </c>
      <c r="F26" t="s">
        <v>14268</v>
      </c>
      <c r="G26" t="s">
        <v>675</v>
      </c>
      <c r="H26" t="s">
        <v>271</v>
      </c>
      <c r="I26" s="53">
        <v>46091.830555555556</v>
      </c>
      <c r="J26" s="53">
        <v>46091.837500000001</v>
      </c>
      <c r="K26">
        <v>0.17</v>
      </c>
      <c r="L26" s="8">
        <v>46082</v>
      </c>
      <c r="M26">
        <v>11</v>
      </c>
      <c r="N26">
        <v>10.200000000000001</v>
      </c>
      <c r="O26" t="s">
        <v>14117</v>
      </c>
      <c r="P26" t="s">
        <v>14119</v>
      </c>
      <c r="Q26" t="s">
        <v>14120</v>
      </c>
      <c r="R26">
        <v>8</v>
      </c>
      <c r="S26">
        <v>6</v>
      </c>
      <c r="T26">
        <v>4</v>
      </c>
      <c r="U26">
        <v>6</v>
      </c>
      <c r="V26">
        <v>2</v>
      </c>
      <c r="W26">
        <v>3</v>
      </c>
      <c r="X26">
        <v>36</v>
      </c>
      <c r="Y26" t="s">
        <v>14118</v>
      </c>
      <c r="Z26" t="s">
        <v>14271</v>
      </c>
      <c r="AA26" t="s">
        <v>14362</v>
      </c>
      <c r="AB26" t="s">
        <v>14363</v>
      </c>
      <c r="AC26" t="s">
        <v>14269</v>
      </c>
      <c r="AD26" t="s">
        <v>14874</v>
      </c>
      <c r="AE26">
        <v>6</v>
      </c>
      <c r="AF26">
        <v>2</v>
      </c>
      <c r="AG26">
        <v>3</v>
      </c>
      <c r="AH26">
        <v>36</v>
      </c>
      <c r="AI26" t="s">
        <v>14274</v>
      </c>
    </row>
    <row r="27" spans="1:35">
      <c r="A27">
        <v>1200000031</v>
      </c>
      <c r="B27" t="s">
        <v>114</v>
      </c>
      <c r="C27" t="s">
        <v>16</v>
      </c>
      <c r="D27" s="8">
        <v>46094</v>
      </c>
      <c r="E27" t="s">
        <v>69</v>
      </c>
      <c r="F27" t="s">
        <v>14268</v>
      </c>
      <c r="G27" t="s">
        <v>675</v>
      </c>
      <c r="H27" t="s">
        <v>121</v>
      </c>
      <c r="I27" s="53">
        <v>46094.125</v>
      </c>
      <c r="J27" s="53">
        <v>46094.145833333336</v>
      </c>
      <c r="K27">
        <v>0.5</v>
      </c>
      <c r="L27" s="8">
        <v>46082</v>
      </c>
      <c r="M27">
        <v>11</v>
      </c>
      <c r="N27">
        <v>30</v>
      </c>
      <c r="O27" t="s">
        <v>14117</v>
      </c>
      <c r="P27" t="s">
        <v>14119</v>
      </c>
      <c r="Q27" t="s">
        <v>14120</v>
      </c>
      <c r="R27">
        <v>8</v>
      </c>
      <c r="S27">
        <v>6</v>
      </c>
      <c r="T27">
        <v>5</v>
      </c>
      <c r="U27">
        <v>7</v>
      </c>
      <c r="V27">
        <v>2</v>
      </c>
      <c r="W27">
        <v>3</v>
      </c>
      <c r="X27">
        <v>42</v>
      </c>
      <c r="Y27" t="s">
        <v>14118</v>
      </c>
      <c r="Z27" t="s">
        <v>14271</v>
      </c>
      <c r="AA27" t="s">
        <v>14362</v>
      </c>
      <c r="AB27" t="s">
        <v>14363</v>
      </c>
      <c r="AC27" t="s">
        <v>14269</v>
      </c>
      <c r="AD27" t="s">
        <v>14874</v>
      </c>
      <c r="AE27">
        <v>7</v>
      </c>
      <c r="AF27">
        <v>2</v>
      </c>
      <c r="AG27">
        <v>3</v>
      </c>
      <c r="AH27">
        <v>42</v>
      </c>
      <c r="AI27" t="s">
        <v>14274</v>
      </c>
    </row>
    <row r="28" spans="1:35">
      <c r="A28">
        <v>1300000142</v>
      </c>
      <c r="B28" t="s">
        <v>124</v>
      </c>
      <c r="C28" t="s">
        <v>16</v>
      </c>
      <c r="D28" s="8">
        <v>46101</v>
      </c>
      <c r="E28" t="s">
        <v>13</v>
      </c>
      <c r="F28" t="s">
        <v>14268</v>
      </c>
      <c r="G28" t="s">
        <v>675</v>
      </c>
      <c r="H28" t="s">
        <v>121</v>
      </c>
      <c r="I28" s="53">
        <v>46100.979166666664</v>
      </c>
      <c r="J28" s="53">
        <v>46100.989583333336</v>
      </c>
      <c r="K28">
        <v>0.25</v>
      </c>
      <c r="L28" s="8">
        <v>46082</v>
      </c>
      <c r="M28">
        <v>12</v>
      </c>
      <c r="N28">
        <v>15</v>
      </c>
      <c r="O28" t="s">
        <v>14117</v>
      </c>
      <c r="P28" t="s">
        <v>14119</v>
      </c>
      <c r="Q28" t="s">
        <v>14120</v>
      </c>
      <c r="R28">
        <v>8</v>
      </c>
      <c r="S28">
        <v>6</v>
      </c>
      <c r="T28">
        <v>4</v>
      </c>
      <c r="U28">
        <v>6</v>
      </c>
      <c r="V28">
        <v>2</v>
      </c>
      <c r="W28">
        <v>2</v>
      </c>
      <c r="X28">
        <v>24</v>
      </c>
      <c r="Y28" t="s">
        <v>14118</v>
      </c>
      <c r="Z28" t="s">
        <v>14271</v>
      </c>
      <c r="AA28" t="s">
        <v>14362</v>
      </c>
      <c r="AB28" t="s">
        <v>14363</v>
      </c>
      <c r="AC28" t="s">
        <v>14269</v>
      </c>
      <c r="AD28" t="s">
        <v>14874</v>
      </c>
      <c r="AE28">
        <v>6</v>
      </c>
      <c r="AF28">
        <v>2</v>
      </c>
      <c r="AG28">
        <v>2</v>
      </c>
      <c r="AH28">
        <v>24</v>
      </c>
      <c r="AI28" t="s">
        <v>14274</v>
      </c>
    </row>
    <row r="29" spans="1:35">
      <c r="A29">
        <v>1300000149</v>
      </c>
      <c r="B29" t="s">
        <v>90</v>
      </c>
      <c r="C29" t="s">
        <v>16</v>
      </c>
      <c r="D29" s="8">
        <v>46102</v>
      </c>
      <c r="E29" t="s">
        <v>13</v>
      </c>
      <c r="F29" t="s">
        <v>14268</v>
      </c>
      <c r="G29" t="s">
        <v>675</v>
      </c>
      <c r="H29" t="s">
        <v>121</v>
      </c>
      <c r="I29" s="53">
        <v>46102.020833333336</v>
      </c>
      <c r="J29" s="53">
        <v>46102.025000000001</v>
      </c>
      <c r="K29">
        <v>0.1</v>
      </c>
      <c r="L29" s="8">
        <v>46082</v>
      </c>
      <c r="M29">
        <v>12</v>
      </c>
      <c r="N29">
        <v>6</v>
      </c>
      <c r="O29" t="s">
        <v>14117</v>
      </c>
      <c r="P29" t="s">
        <v>14119</v>
      </c>
      <c r="Q29" t="s">
        <v>14120</v>
      </c>
      <c r="R29">
        <v>8</v>
      </c>
      <c r="S29">
        <v>6</v>
      </c>
      <c r="T29">
        <v>3</v>
      </c>
      <c r="U29">
        <v>6</v>
      </c>
      <c r="V29">
        <v>2</v>
      </c>
      <c r="W29">
        <v>2</v>
      </c>
      <c r="X29">
        <v>24</v>
      </c>
      <c r="Y29" t="s">
        <v>14118</v>
      </c>
      <c r="Z29" t="s">
        <v>14271</v>
      </c>
      <c r="AA29" t="s">
        <v>14362</v>
      </c>
      <c r="AB29" t="s">
        <v>14363</v>
      </c>
      <c r="AC29" t="s">
        <v>14269</v>
      </c>
      <c r="AD29" t="s">
        <v>14874</v>
      </c>
      <c r="AE29">
        <v>6</v>
      </c>
      <c r="AF29">
        <v>2</v>
      </c>
      <c r="AG29">
        <v>2</v>
      </c>
      <c r="AH29">
        <v>24</v>
      </c>
      <c r="AI29" t="s">
        <v>14274</v>
      </c>
    </row>
    <row r="30" spans="1:35">
      <c r="A30">
        <v>1300000155</v>
      </c>
      <c r="B30" t="s">
        <v>79</v>
      </c>
      <c r="C30" t="s">
        <v>16</v>
      </c>
      <c r="D30" s="8">
        <v>46103</v>
      </c>
      <c r="E30" t="s">
        <v>13</v>
      </c>
      <c r="F30" t="s">
        <v>14268</v>
      </c>
      <c r="G30" t="s">
        <v>675</v>
      </c>
      <c r="H30" t="s">
        <v>157</v>
      </c>
      <c r="I30" s="53">
        <v>46103.277777777781</v>
      </c>
      <c r="J30" s="53">
        <v>46103.286111111112</v>
      </c>
      <c r="K30">
        <v>0.2</v>
      </c>
      <c r="L30" s="8">
        <v>46082</v>
      </c>
      <c r="M30">
        <v>12</v>
      </c>
      <c r="N30">
        <v>12</v>
      </c>
      <c r="O30" t="s">
        <v>160</v>
      </c>
      <c r="P30" t="s">
        <v>14074</v>
      </c>
      <c r="Q30" t="s">
        <v>14075</v>
      </c>
      <c r="R30">
        <v>8</v>
      </c>
      <c r="S30">
        <v>6</v>
      </c>
      <c r="T30">
        <v>4</v>
      </c>
      <c r="U30">
        <v>6</v>
      </c>
      <c r="V30">
        <v>3</v>
      </c>
      <c r="W30">
        <v>2</v>
      </c>
      <c r="X30">
        <v>36</v>
      </c>
      <c r="Y30" t="s">
        <v>14073</v>
      </c>
      <c r="Z30" t="s">
        <v>14271</v>
      </c>
      <c r="AA30" t="s">
        <v>14362</v>
      </c>
      <c r="AB30" t="s">
        <v>14363</v>
      </c>
      <c r="AC30" t="s">
        <v>14269</v>
      </c>
      <c r="AD30" t="s">
        <v>14874</v>
      </c>
      <c r="AE30">
        <v>6</v>
      </c>
      <c r="AF30">
        <v>3</v>
      </c>
      <c r="AG30">
        <v>2</v>
      </c>
      <c r="AH30">
        <v>36</v>
      </c>
      <c r="AI30" t="s">
        <v>14274</v>
      </c>
    </row>
    <row r="31" spans="1:35">
      <c r="A31">
        <v>1300000160</v>
      </c>
      <c r="B31" t="s">
        <v>195</v>
      </c>
      <c r="C31" t="s">
        <v>16</v>
      </c>
      <c r="D31" s="8">
        <v>46107</v>
      </c>
      <c r="E31" t="s">
        <v>13</v>
      </c>
      <c r="F31" t="s">
        <v>14268</v>
      </c>
      <c r="G31" t="s">
        <v>675</v>
      </c>
      <c r="H31" t="s">
        <v>130</v>
      </c>
      <c r="I31" s="53">
        <v>46107.604166666664</v>
      </c>
      <c r="J31" s="53">
        <v>46107.614583333336</v>
      </c>
      <c r="K31">
        <v>0.25</v>
      </c>
      <c r="L31" s="8">
        <v>46082</v>
      </c>
      <c r="M31">
        <v>13</v>
      </c>
      <c r="N31">
        <v>15</v>
      </c>
      <c r="O31" t="s">
        <v>159</v>
      </c>
      <c r="P31" t="s">
        <v>14065</v>
      </c>
      <c r="Q31" t="s">
        <v>14066</v>
      </c>
      <c r="R31">
        <v>8</v>
      </c>
      <c r="S31">
        <v>6</v>
      </c>
      <c r="T31">
        <v>4</v>
      </c>
      <c r="U31">
        <v>6</v>
      </c>
      <c r="V31">
        <v>3</v>
      </c>
      <c r="W31">
        <v>2</v>
      </c>
      <c r="X31">
        <v>36</v>
      </c>
      <c r="Y31" t="s">
        <v>14064</v>
      </c>
      <c r="Z31" t="s">
        <v>14271</v>
      </c>
      <c r="AA31" t="s">
        <v>14432</v>
      </c>
      <c r="AB31" t="s">
        <v>14599</v>
      </c>
      <c r="AC31" t="s">
        <v>14269</v>
      </c>
      <c r="AD31" t="s">
        <v>14874</v>
      </c>
      <c r="AE31">
        <v>6</v>
      </c>
      <c r="AF31">
        <v>2</v>
      </c>
      <c r="AG31">
        <v>1</v>
      </c>
      <c r="AH31">
        <v>12</v>
      </c>
      <c r="AI31" t="s">
        <v>14274</v>
      </c>
    </row>
    <row r="32" spans="1:35">
      <c r="A32">
        <v>1200000045</v>
      </c>
      <c r="B32" t="s">
        <v>51</v>
      </c>
      <c r="C32" t="s">
        <v>16</v>
      </c>
      <c r="D32" s="8">
        <v>46107</v>
      </c>
      <c r="E32" t="s">
        <v>69</v>
      </c>
      <c r="F32" t="s">
        <v>14268</v>
      </c>
      <c r="G32" t="s">
        <v>675</v>
      </c>
      <c r="H32" t="s">
        <v>130</v>
      </c>
      <c r="I32" s="53">
        <v>46107.490972222222</v>
      </c>
      <c r="J32" s="53">
        <v>46107.502083333333</v>
      </c>
      <c r="K32">
        <v>0.27</v>
      </c>
      <c r="L32" s="8">
        <v>46082</v>
      </c>
      <c r="M32">
        <v>13</v>
      </c>
      <c r="N32">
        <v>16.200000000000003</v>
      </c>
      <c r="O32" t="s">
        <v>159</v>
      </c>
      <c r="P32" t="s">
        <v>14065</v>
      </c>
      <c r="Q32" t="s">
        <v>14066</v>
      </c>
      <c r="R32">
        <v>8</v>
      </c>
      <c r="S32">
        <v>6</v>
      </c>
      <c r="T32">
        <v>4</v>
      </c>
      <c r="U32">
        <v>6</v>
      </c>
      <c r="V32">
        <v>3</v>
      </c>
      <c r="W32">
        <v>4</v>
      </c>
      <c r="X32">
        <v>72</v>
      </c>
      <c r="Y32" t="s">
        <v>14064</v>
      </c>
      <c r="Z32" t="s">
        <v>14281</v>
      </c>
      <c r="AA32" t="s">
        <v>14432</v>
      </c>
      <c r="AB32" t="s">
        <v>14599</v>
      </c>
      <c r="AC32" t="s">
        <v>14269</v>
      </c>
      <c r="AD32" t="s">
        <v>14874</v>
      </c>
      <c r="AE32">
        <v>6</v>
      </c>
      <c r="AF32">
        <v>2</v>
      </c>
      <c r="AG32">
        <v>3</v>
      </c>
      <c r="AH32">
        <v>36</v>
      </c>
      <c r="AI32" t="s">
        <v>14274</v>
      </c>
    </row>
    <row r="33" spans="1:35">
      <c r="A33">
        <v>1200000046</v>
      </c>
      <c r="B33" t="s">
        <v>106</v>
      </c>
      <c r="C33" t="s">
        <v>16</v>
      </c>
      <c r="D33" s="8">
        <v>46107</v>
      </c>
      <c r="E33" t="s">
        <v>69</v>
      </c>
      <c r="F33" t="s">
        <v>14268</v>
      </c>
      <c r="G33" t="s">
        <v>675</v>
      </c>
      <c r="H33" t="s">
        <v>130</v>
      </c>
      <c r="I33" s="53">
        <v>46107.704861111109</v>
      </c>
      <c r="J33" s="53">
        <v>46107.711805555555</v>
      </c>
      <c r="K33">
        <v>0.17</v>
      </c>
      <c r="L33" s="8">
        <v>46082</v>
      </c>
      <c r="M33">
        <v>13</v>
      </c>
      <c r="N33">
        <v>10.200000000000001</v>
      </c>
      <c r="O33" t="s">
        <v>159</v>
      </c>
      <c r="P33" t="s">
        <v>14065</v>
      </c>
      <c r="Q33" t="s">
        <v>14066</v>
      </c>
      <c r="R33">
        <v>8</v>
      </c>
      <c r="S33">
        <v>6</v>
      </c>
      <c r="T33">
        <v>4</v>
      </c>
      <c r="U33">
        <v>6</v>
      </c>
      <c r="V33">
        <v>3</v>
      </c>
      <c r="W33">
        <v>2</v>
      </c>
      <c r="X33">
        <v>36</v>
      </c>
      <c r="Y33" t="s">
        <v>14064</v>
      </c>
      <c r="Z33" t="s">
        <v>14271</v>
      </c>
      <c r="AA33" t="s">
        <v>14432</v>
      </c>
      <c r="AB33" t="s">
        <v>14599</v>
      </c>
      <c r="AC33" t="s">
        <v>14269</v>
      </c>
      <c r="AD33" t="s">
        <v>14874</v>
      </c>
      <c r="AE33">
        <v>6</v>
      </c>
      <c r="AF33">
        <v>2</v>
      </c>
      <c r="AG33">
        <v>1</v>
      </c>
      <c r="AH33">
        <v>12</v>
      </c>
      <c r="AI33" t="s">
        <v>14274</v>
      </c>
    </row>
    <row r="34" spans="1:35">
      <c r="A34">
        <v>1300000216</v>
      </c>
      <c r="B34" t="s">
        <v>132</v>
      </c>
      <c r="C34" t="s">
        <v>16</v>
      </c>
      <c r="D34" s="8">
        <v>46142</v>
      </c>
      <c r="E34" t="s">
        <v>13</v>
      </c>
      <c r="F34" t="s">
        <v>14268</v>
      </c>
      <c r="G34" t="s">
        <v>675</v>
      </c>
      <c r="H34" t="s">
        <v>316</v>
      </c>
      <c r="I34" s="53">
        <v>46142.572916666664</v>
      </c>
      <c r="J34" s="53">
        <v>46142.579861111109</v>
      </c>
      <c r="K34">
        <v>0.17</v>
      </c>
      <c r="L34" s="8">
        <v>46113</v>
      </c>
      <c r="M34">
        <v>18</v>
      </c>
      <c r="N34">
        <v>10.200000000000001</v>
      </c>
      <c r="O34" t="s">
        <v>160</v>
      </c>
      <c r="P34" t="s">
        <v>14074</v>
      </c>
      <c r="Q34" t="s">
        <v>14075</v>
      </c>
      <c r="R34">
        <v>8</v>
      </c>
      <c r="S34">
        <v>6</v>
      </c>
      <c r="T34">
        <v>4</v>
      </c>
      <c r="U34">
        <v>6</v>
      </c>
      <c r="V34">
        <v>3</v>
      </c>
      <c r="W34">
        <v>2</v>
      </c>
      <c r="X34">
        <v>36</v>
      </c>
      <c r="Y34" t="s">
        <v>14073</v>
      </c>
      <c r="Z34" t="s">
        <v>14271</v>
      </c>
      <c r="AA34" t="s">
        <v>14362</v>
      </c>
      <c r="AB34" t="s">
        <v>14363</v>
      </c>
      <c r="AC34" t="s">
        <v>14269</v>
      </c>
      <c r="AD34" t="s">
        <v>14875</v>
      </c>
      <c r="AE34">
        <v>6</v>
      </c>
      <c r="AF34">
        <v>3</v>
      </c>
      <c r="AG34">
        <v>2</v>
      </c>
      <c r="AH34">
        <v>36</v>
      </c>
      <c r="AI34" t="s">
        <v>14274</v>
      </c>
    </row>
    <row r="35" spans="1:35">
      <c r="A35">
        <v>1300000217</v>
      </c>
      <c r="B35" t="s">
        <v>106</v>
      </c>
      <c r="C35" t="s">
        <v>16</v>
      </c>
      <c r="D35" s="8">
        <v>46142</v>
      </c>
      <c r="E35" t="s">
        <v>13</v>
      </c>
      <c r="F35" t="s">
        <v>14268</v>
      </c>
      <c r="G35" t="s">
        <v>675</v>
      </c>
      <c r="H35" t="s">
        <v>316</v>
      </c>
      <c r="I35" s="53">
        <v>46142.361111111109</v>
      </c>
      <c r="J35" s="53">
        <v>46142.368055555555</v>
      </c>
      <c r="K35">
        <v>0.17</v>
      </c>
      <c r="L35" s="8">
        <v>46113</v>
      </c>
      <c r="M35">
        <v>18</v>
      </c>
      <c r="N35">
        <v>10.200000000000001</v>
      </c>
      <c r="O35" t="s">
        <v>160</v>
      </c>
      <c r="P35" t="s">
        <v>14074</v>
      </c>
      <c r="Q35" t="s">
        <v>14075</v>
      </c>
      <c r="R35">
        <v>8</v>
      </c>
      <c r="S35">
        <v>6</v>
      </c>
      <c r="T35">
        <v>4</v>
      </c>
      <c r="U35">
        <v>6</v>
      </c>
      <c r="V35">
        <v>3</v>
      </c>
      <c r="W35">
        <v>2</v>
      </c>
      <c r="X35">
        <v>36</v>
      </c>
      <c r="Y35" t="s">
        <v>14073</v>
      </c>
      <c r="Z35" t="s">
        <v>14271</v>
      </c>
      <c r="AA35" t="s">
        <v>14362</v>
      </c>
      <c r="AB35" t="s">
        <v>14363</v>
      </c>
      <c r="AC35" t="s">
        <v>14269</v>
      </c>
      <c r="AD35" t="s">
        <v>14875</v>
      </c>
      <c r="AE35">
        <v>6</v>
      </c>
      <c r="AF35">
        <v>3</v>
      </c>
      <c r="AG35">
        <v>2</v>
      </c>
      <c r="AH35">
        <v>36</v>
      </c>
      <c r="AI35" t="s">
        <v>14274</v>
      </c>
    </row>
    <row r="36" spans="1:35">
      <c r="A36">
        <v>1300000220</v>
      </c>
      <c r="B36" t="s">
        <v>145</v>
      </c>
      <c r="C36" t="s">
        <v>16</v>
      </c>
      <c r="D36" s="8">
        <v>46144</v>
      </c>
      <c r="E36" t="s">
        <v>13</v>
      </c>
      <c r="F36" t="s">
        <v>14268</v>
      </c>
      <c r="G36" t="s">
        <v>675</v>
      </c>
      <c r="H36" t="s">
        <v>318</v>
      </c>
      <c r="I36" s="53">
        <v>46144.061111111114</v>
      </c>
      <c r="J36" s="53">
        <v>46144.072916666664</v>
      </c>
      <c r="K36">
        <v>0.28000000000000003</v>
      </c>
      <c r="L36" s="8">
        <v>46143</v>
      </c>
      <c r="M36">
        <v>18</v>
      </c>
      <c r="N36">
        <v>16.8</v>
      </c>
      <c r="O36" t="s">
        <v>14077</v>
      </c>
      <c r="P36" t="s">
        <v>14079</v>
      </c>
      <c r="Q36" t="s">
        <v>14080</v>
      </c>
      <c r="R36">
        <v>8</v>
      </c>
      <c r="S36">
        <v>6</v>
      </c>
      <c r="T36">
        <v>4</v>
      </c>
      <c r="U36">
        <v>6</v>
      </c>
      <c r="V36">
        <v>3</v>
      </c>
      <c r="W36">
        <v>1</v>
      </c>
      <c r="X36">
        <v>18</v>
      </c>
      <c r="Y36" t="s">
        <v>14078</v>
      </c>
      <c r="Z36" t="s">
        <v>14271</v>
      </c>
      <c r="AA36" t="s">
        <v>14464</v>
      </c>
      <c r="AB36" t="s">
        <v>14555</v>
      </c>
      <c r="AC36" t="s">
        <v>14269</v>
      </c>
      <c r="AD36" t="s">
        <v>14875</v>
      </c>
      <c r="AE36">
        <v>6</v>
      </c>
      <c r="AF36">
        <v>2</v>
      </c>
      <c r="AG36">
        <v>1</v>
      </c>
      <c r="AH36">
        <v>12</v>
      </c>
      <c r="AI36" t="s">
        <v>14274</v>
      </c>
    </row>
    <row r="37" spans="1:35">
      <c r="A37">
        <v>1200000106</v>
      </c>
      <c r="B37" t="s">
        <v>11</v>
      </c>
      <c r="C37" t="s">
        <v>12</v>
      </c>
      <c r="D37" s="8">
        <v>46144</v>
      </c>
      <c r="E37" t="s">
        <v>69</v>
      </c>
      <c r="F37" t="s">
        <v>14268</v>
      </c>
      <c r="G37" t="s">
        <v>675</v>
      </c>
      <c r="H37" t="s">
        <v>162</v>
      </c>
      <c r="I37" s="53">
        <v>46144.694444444445</v>
      </c>
      <c r="J37" s="53">
        <v>46144.701388888891</v>
      </c>
      <c r="K37">
        <v>0.17</v>
      </c>
      <c r="L37" s="8">
        <v>46143</v>
      </c>
      <c r="M37">
        <v>18</v>
      </c>
      <c r="N37">
        <v>10.200000000000001</v>
      </c>
      <c r="O37" t="s">
        <v>14122</v>
      </c>
      <c r="P37" t="s">
        <v>14124</v>
      </c>
      <c r="Q37" t="s">
        <v>14125</v>
      </c>
      <c r="R37">
        <v>9</v>
      </c>
      <c r="S37">
        <v>6</v>
      </c>
      <c r="T37">
        <v>4</v>
      </c>
      <c r="U37">
        <v>7</v>
      </c>
      <c r="V37">
        <v>2</v>
      </c>
      <c r="W37">
        <v>3</v>
      </c>
      <c r="X37">
        <v>42</v>
      </c>
      <c r="Y37" t="s">
        <v>14123</v>
      </c>
      <c r="Z37" t="s">
        <v>14271</v>
      </c>
      <c r="AA37" t="s">
        <v>14474</v>
      </c>
      <c r="AB37" t="s">
        <v>14552</v>
      </c>
      <c r="AC37" t="s">
        <v>14269</v>
      </c>
      <c r="AD37" t="s">
        <v>14875</v>
      </c>
      <c r="AE37">
        <v>7</v>
      </c>
      <c r="AF37">
        <v>2</v>
      </c>
      <c r="AG37">
        <v>3</v>
      </c>
      <c r="AH37">
        <v>42</v>
      </c>
      <c r="AI37" t="s">
        <v>14274</v>
      </c>
    </row>
    <row r="38" spans="1:35">
      <c r="A38">
        <v>1200000107</v>
      </c>
      <c r="B38" t="s">
        <v>11</v>
      </c>
      <c r="C38" t="s">
        <v>12</v>
      </c>
      <c r="D38" s="8">
        <v>46144</v>
      </c>
      <c r="E38" t="s">
        <v>69</v>
      </c>
      <c r="F38" t="s">
        <v>14268</v>
      </c>
      <c r="G38" t="s">
        <v>675</v>
      </c>
      <c r="H38" t="s">
        <v>163</v>
      </c>
      <c r="I38" s="53">
        <v>46144.694444444445</v>
      </c>
      <c r="J38" s="53">
        <v>46144.701388888891</v>
      </c>
      <c r="K38">
        <v>0.17</v>
      </c>
      <c r="L38" s="8">
        <v>46143</v>
      </c>
      <c r="M38">
        <v>18</v>
      </c>
      <c r="N38">
        <v>10.200000000000001</v>
      </c>
      <c r="O38" t="s">
        <v>14122</v>
      </c>
      <c r="P38" t="s">
        <v>14124</v>
      </c>
      <c r="Q38" t="s">
        <v>14125</v>
      </c>
      <c r="R38">
        <v>9</v>
      </c>
      <c r="S38">
        <v>6</v>
      </c>
      <c r="T38">
        <v>4</v>
      </c>
      <c r="U38">
        <v>7</v>
      </c>
      <c r="V38">
        <v>2</v>
      </c>
      <c r="W38">
        <v>3</v>
      </c>
      <c r="X38">
        <v>42</v>
      </c>
      <c r="Y38" t="s">
        <v>14123</v>
      </c>
      <c r="Z38" t="s">
        <v>14271</v>
      </c>
      <c r="AA38" t="s">
        <v>14474</v>
      </c>
      <c r="AB38" t="s">
        <v>14552</v>
      </c>
      <c r="AC38" t="s">
        <v>14269</v>
      </c>
      <c r="AD38" t="s">
        <v>14875</v>
      </c>
      <c r="AE38">
        <v>7</v>
      </c>
      <c r="AF38">
        <v>2</v>
      </c>
      <c r="AG38">
        <v>3</v>
      </c>
      <c r="AH38">
        <v>42</v>
      </c>
      <c r="AI38" t="s">
        <v>14274</v>
      </c>
    </row>
    <row r="39" spans="1:35">
      <c r="A39">
        <v>1200000111</v>
      </c>
      <c r="B39" t="s">
        <v>99</v>
      </c>
      <c r="C39" t="s">
        <v>16</v>
      </c>
      <c r="D39" s="8">
        <v>46148</v>
      </c>
      <c r="E39" t="s">
        <v>69</v>
      </c>
      <c r="F39" t="s">
        <v>14268</v>
      </c>
      <c r="G39" t="s">
        <v>675</v>
      </c>
      <c r="H39" t="s">
        <v>130</v>
      </c>
      <c r="I39" s="53">
        <v>46148.097222222219</v>
      </c>
      <c r="J39" s="53">
        <v>46148.104166666664</v>
      </c>
      <c r="K39">
        <v>0.17</v>
      </c>
      <c r="L39" s="8">
        <v>46143</v>
      </c>
      <c r="M39">
        <v>19</v>
      </c>
      <c r="N39">
        <v>10.200000000000001</v>
      </c>
      <c r="O39" t="s">
        <v>159</v>
      </c>
      <c r="P39" t="s">
        <v>14065</v>
      </c>
      <c r="Q39" t="s">
        <v>14066</v>
      </c>
      <c r="R39">
        <v>8</v>
      </c>
      <c r="S39">
        <v>6</v>
      </c>
      <c r="T39">
        <v>4</v>
      </c>
      <c r="U39">
        <v>6</v>
      </c>
      <c r="V39">
        <v>3</v>
      </c>
      <c r="W39">
        <v>1</v>
      </c>
      <c r="X39">
        <v>18</v>
      </c>
      <c r="Y39" t="s">
        <v>14064</v>
      </c>
      <c r="Z39" t="s">
        <v>14271</v>
      </c>
      <c r="AA39" t="s">
        <v>14526</v>
      </c>
      <c r="AB39" t="s">
        <v>14386</v>
      </c>
      <c r="AC39" t="s">
        <v>14269</v>
      </c>
      <c r="AD39" t="s">
        <v>14876</v>
      </c>
      <c r="AE39">
        <v>6</v>
      </c>
      <c r="AF39">
        <v>3</v>
      </c>
      <c r="AG39">
        <v>1</v>
      </c>
      <c r="AH39">
        <v>18</v>
      </c>
      <c r="AI39" t="s">
        <v>14274</v>
      </c>
    </row>
    <row r="40" spans="1:35">
      <c r="A40">
        <v>1200000112</v>
      </c>
      <c r="B40" t="s">
        <v>106</v>
      </c>
      <c r="C40" t="s">
        <v>16</v>
      </c>
      <c r="D40" s="8">
        <v>46148</v>
      </c>
      <c r="E40" t="s">
        <v>69</v>
      </c>
      <c r="F40" t="s">
        <v>14268</v>
      </c>
      <c r="G40" t="s">
        <v>675</v>
      </c>
      <c r="H40" t="s">
        <v>130</v>
      </c>
      <c r="I40" s="53">
        <v>46148.131944444445</v>
      </c>
      <c r="J40" s="53">
        <v>46148.138888888891</v>
      </c>
      <c r="K40">
        <v>0.17</v>
      </c>
      <c r="L40" s="8">
        <v>46143</v>
      </c>
      <c r="M40">
        <v>19</v>
      </c>
      <c r="N40">
        <v>10.200000000000001</v>
      </c>
      <c r="O40" t="s">
        <v>159</v>
      </c>
      <c r="P40" t="s">
        <v>14065</v>
      </c>
      <c r="Q40" t="s">
        <v>14066</v>
      </c>
      <c r="R40">
        <v>8</v>
      </c>
      <c r="S40">
        <v>6</v>
      </c>
      <c r="T40">
        <v>4</v>
      </c>
      <c r="U40">
        <v>6</v>
      </c>
      <c r="V40">
        <v>3</v>
      </c>
      <c r="W40">
        <v>2</v>
      </c>
      <c r="X40">
        <v>36</v>
      </c>
      <c r="Y40" t="s">
        <v>14064</v>
      </c>
      <c r="Z40" t="s">
        <v>14271</v>
      </c>
      <c r="AA40" t="s">
        <v>14526</v>
      </c>
      <c r="AB40" t="s">
        <v>14386</v>
      </c>
      <c r="AC40" t="s">
        <v>14269</v>
      </c>
      <c r="AD40" t="s">
        <v>14876</v>
      </c>
      <c r="AE40">
        <v>6</v>
      </c>
      <c r="AF40">
        <v>3</v>
      </c>
      <c r="AG40">
        <v>2</v>
      </c>
      <c r="AH40">
        <v>36</v>
      </c>
      <c r="AI40" t="s">
        <v>14274</v>
      </c>
    </row>
    <row r="41" spans="1:35">
      <c r="A41">
        <v>1300000224</v>
      </c>
      <c r="B41" t="s">
        <v>195</v>
      </c>
      <c r="C41" t="s">
        <v>16</v>
      </c>
      <c r="D41" s="8">
        <v>46149</v>
      </c>
      <c r="E41" t="s">
        <v>13</v>
      </c>
      <c r="F41" t="s">
        <v>14268</v>
      </c>
      <c r="G41" t="s">
        <v>675</v>
      </c>
      <c r="H41" t="s">
        <v>321</v>
      </c>
      <c r="I41" s="53">
        <v>46149.642361111109</v>
      </c>
      <c r="J41" s="53">
        <v>46149.649305555555</v>
      </c>
      <c r="K41">
        <v>0.17</v>
      </c>
      <c r="L41" s="8">
        <v>46143</v>
      </c>
      <c r="M41">
        <v>19</v>
      </c>
      <c r="N41">
        <v>10.200000000000001</v>
      </c>
      <c r="O41" t="s">
        <v>14082</v>
      </c>
      <c r="P41" t="s">
        <v>14084</v>
      </c>
      <c r="Q41" t="s">
        <v>14085</v>
      </c>
      <c r="R41">
        <v>8</v>
      </c>
      <c r="S41">
        <v>6</v>
      </c>
      <c r="T41">
        <v>4</v>
      </c>
      <c r="U41">
        <v>6</v>
      </c>
      <c r="V41">
        <v>4</v>
      </c>
      <c r="W41">
        <v>1</v>
      </c>
      <c r="X41">
        <v>24</v>
      </c>
      <c r="Y41" t="s">
        <v>14083</v>
      </c>
      <c r="Z41" t="s">
        <v>14271</v>
      </c>
      <c r="AA41" t="s">
        <v>14877</v>
      </c>
      <c r="AB41" t="s">
        <v>14541</v>
      </c>
      <c r="AC41" t="s">
        <v>14269</v>
      </c>
      <c r="AD41" t="s">
        <v>14878</v>
      </c>
      <c r="AE41">
        <v>6</v>
      </c>
      <c r="AF41">
        <v>4</v>
      </c>
      <c r="AG41">
        <v>1</v>
      </c>
      <c r="AH41">
        <v>24</v>
      </c>
      <c r="AI41" t="s">
        <v>14274</v>
      </c>
    </row>
    <row r="42" spans="1:35">
      <c r="A42">
        <v>1300000225</v>
      </c>
      <c r="B42" t="s">
        <v>18</v>
      </c>
      <c r="C42" t="s">
        <v>12</v>
      </c>
      <c r="D42" s="8">
        <v>46150</v>
      </c>
      <c r="E42" t="s">
        <v>13</v>
      </c>
      <c r="F42" t="s">
        <v>14268</v>
      </c>
      <c r="G42" t="s">
        <v>675</v>
      </c>
      <c r="H42" t="s">
        <v>322</v>
      </c>
      <c r="I42" s="53">
        <v>46150.681944444441</v>
      </c>
      <c r="J42" s="53">
        <v>46150.685416666667</v>
      </c>
      <c r="K42">
        <v>0.08</v>
      </c>
      <c r="L42" s="8">
        <v>46143</v>
      </c>
      <c r="M42">
        <v>19</v>
      </c>
      <c r="N42">
        <v>4.8</v>
      </c>
      <c r="O42" t="s">
        <v>160</v>
      </c>
      <c r="P42" t="s">
        <v>14074</v>
      </c>
      <c r="Q42" t="s">
        <v>14075</v>
      </c>
      <c r="R42">
        <v>9</v>
      </c>
      <c r="S42">
        <v>6</v>
      </c>
      <c r="T42">
        <v>3</v>
      </c>
      <c r="U42">
        <v>6</v>
      </c>
      <c r="V42">
        <v>3</v>
      </c>
      <c r="W42">
        <v>5</v>
      </c>
      <c r="X42">
        <v>90</v>
      </c>
      <c r="Y42" t="s">
        <v>14073</v>
      </c>
      <c r="Z42" t="s">
        <v>14271</v>
      </c>
      <c r="AA42" t="s">
        <v>14556</v>
      </c>
      <c r="AB42" t="s">
        <v>14557</v>
      </c>
      <c r="AC42" t="s">
        <v>14269</v>
      </c>
      <c r="AD42" t="s">
        <v>14875</v>
      </c>
      <c r="AE42">
        <v>6</v>
      </c>
      <c r="AF42">
        <v>1</v>
      </c>
      <c r="AG42">
        <v>4</v>
      </c>
      <c r="AH42">
        <v>24</v>
      </c>
      <c r="AI42" t="s">
        <v>14274</v>
      </c>
    </row>
    <row r="43" spans="1:35">
      <c r="A43">
        <v>1300000227</v>
      </c>
      <c r="B43" t="s">
        <v>15</v>
      </c>
      <c r="C43" t="s">
        <v>16</v>
      </c>
      <c r="D43" s="8">
        <v>46151</v>
      </c>
      <c r="E43" t="s">
        <v>13</v>
      </c>
      <c r="F43" t="s">
        <v>14268</v>
      </c>
      <c r="G43" t="s">
        <v>675</v>
      </c>
      <c r="H43" t="s">
        <v>323</v>
      </c>
      <c r="I43" s="53">
        <v>46150.826388888891</v>
      </c>
      <c r="J43" s="53">
        <v>46150.833333333336</v>
      </c>
      <c r="K43">
        <v>0.17</v>
      </c>
      <c r="L43" s="8">
        <v>46143</v>
      </c>
      <c r="M43">
        <v>19</v>
      </c>
      <c r="N43">
        <v>10.200000000000001</v>
      </c>
      <c r="O43" t="s">
        <v>14117</v>
      </c>
      <c r="P43" t="s">
        <v>14119</v>
      </c>
      <c r="Q43" t="s">
        <v>14120</v>
      </c>
      <c r="R43">
        <v>8</v>
      </c>
      <c r="S43">
        <v>6</v>
      </c>
      <c r="T43">
        <v>4</v>
      </c>
      <c r="U43">
        <v>6</v>
      </c>
      <c r="V43">
        <v>2</v>
      </c>
      <c r="W43">
        <v>1</v>
      </c>
      <c r="X43">
        <v>12</v>
      </c>
      <c r="Y43" t="s">
        <v>14118</v>
      </c>
      <c r="Z43" t="s">
        <v>14271</v>
      </c>
      <c r="AA43" t="s">
        <v>14395</v>
      </c>
      <c r="AB43" t="s">
        <v>14401</v>
      </c>
      <c r="AC43" t="s">
        <v>14269</v>
      </c>
      <c r="AD43" t="s">
        <v>14878</v>
      </c>
      <c r="AE43">
        <v>6</v>
      </c>
      <c r="AF43">
        <v>2</v>
      </c>
      <c r="AG43">
        <v>1</v>
      </c>
      <c r="AH43">
        <v>12</v>
      </c>
      <c r="AI43" t="s">
        <v>14274</v>
      </c>
    </row>
    <row r="44" spans="1:35">
      <c r="A44">
        <v>1300000228</v>
      </c>
      <c r="B44" t="s">
        <v>18</v>
      </c>
      <c r="C44" t="s">
        <v>12</v>
      </c>
      <c r="D44" s="8">
        <v>46151</v>
      </c>
      <c r="E44" t="s">
        <v>13</v>
      </c>
      <c r="F44" t="s">
        <v>14268</v>
      </c>
      <c r="G44" t="s">
        <v>675</v>
      </c>
      <c r="H44" t="s">
        <v>324</v>
      </c>
      <c r="I44" s="53">
        <v>46151.000219907408</v>
      </c>
      <c r="J44" s="53">
        <v>46151.006944444445</v>
      </c>
      <c r="K44">
        <v>0.16</v>
      </c>
      <c r="L44" s="8">
        <v>46143</v>
      </c>
      <c r="M44">
        <v>19</v>
      </c>
      <c r="N44">
        <v>9.6</v>
      </c>
      <c r="O44" t="s">
        <v>14199</v>
      </c>
      <c r="P44" t="s">
        <v>14201</v>
      </c>
      <c r="Q44" t="s">
        <v>14864</v>
      </c>
      <c r="R44">
        <v>9</v>
      </c>
      <c r="S44">
        <v>4</v>
      </c>
      <c r="T44">
        <v>3</v>
      </c>
      <c r="U44">
        <v>6</v>
      </c>
      <c r="V44">
        <v>7</v>
      </c>
      <c r="W44">
        <v>1</v>
      </c>
      <c r="X44">
        <v>42</v>
      </c>
      <c r="Y44" t="s">
        <v>14200</v>
      </c>
      <c r="Z44" t="s">
        <v>14271</v>
      </c>
      <c r="AA44" t="s">
        <v>14539</v>
      </c>
      <c r="AB44" t="s">
        <v>14540</v>
      </c>
      <c r="AC44" t="s">
        <v>14269</v>
      </c>
      <c r="AD44" t="s">
        <v>14878</v>
      </c>
      <c r="AE44">
        <v>6</v>
      </c>
      <c r="AF44">
        <v>6</v>
      </c>
      <c r="AG44">
        <v>1</v>
      </c>
      <c r="AH44">
        <v>36</v>
      </c>
      <c r="AI44" t="s">
        <v>14274</v>
      </c>
    </row>
    <row r="45" spans="1:35">
      <c r="A45">
        <v>1300000229</v>
      </c>
      <c r="B45" t="s">
        <v>124</v>
      </c>
      <c r="C45" t="s">
        <v>16</v>
      </c>
      <c r="D45" s="8">
        <v>46151</v>
      </c>
      <c r="E45" t="s">
        <v>13</v>
      </c>
      <c r="F45" t="s">
        <v>14268</v>
      </c>
      <c r="G45" t="s">
        <v>675</v>
      </c>
      <c r="H45" t="s">
        <v>325</v>
      </c>
      <c r="I45" s="53">
        <v>46151.155555555553</v>
      </c>
      <c r="J45" s="53">
        <v>46151.166666666664</v>
      </c>
      <c r="K45">
        <v>0.27</v>
      </c>
      <c r="L45" s="8">
        <v>46143</v>
      </c>
      <c r="M45">
        <v>19</v>
      </c>
      <c r="N45">
        <v>16.200000000000003</v>
      </c>
      <c r="O45" t="s">
        <v>14319</v>
      </c>
      <c r="P45" t="s">
        <v>14300</v>
      </c>
      <c r="Q45" t="s">
        <v>14864</v>
      </c>
      <c r="R45">
        <v>8</v>
      </c>
      <c r="S45">
        <v>0</v>
      </c>
      <c r="T45">
        <v>4</v>
      </c>
      <c r="U45">
        <v>6</v>
      </c>
      <c r="V45">
        <v>5</v>
      </c>
      <c r="W45">
        <v>1</v>
      </c>
      <c r="X45">
        <v>30</v>
      </c>
      <c r="Y45" t="s">
        <v>14865</v>
      </c>
      <c r="Z45" t="s">
        <v>14271</v>
      </c>
      <c r="AA45" t="s">
        <v>14526</v>
      </c>
      <c r="AB45" t="s">
        <v>14386</v>
      </c>
      <c r="AC45" t="s">
        <v>14269</v>
      </c>
      <c r="AD45" t="s">
        <v>14878</v>
      </c>
      <c r="AE45">
        <v>6</v>
      </c>
      <c r="AF45">
        <v>5</v>
      </c>
      <c r="AG45">
        <v>1</v>
      </c>
      <c r="AH45">
        <v>30</v>
      </c>
      <c r="AI45" t="s">
        <v>14274</v>
      </c>
    </row>
    <row r="46" spans="1:35">
      <c r="A46">
        <v>1300000230</v>
      </c>
      <c r="B46" t="s">
        <v>15</v>
      </c>
      <c r="C46" t="s">
        <v>16</v>
      </c>
      <c r="D46" s="8">
        <v>46151</v>
      </c>
      <c r="E46" t="s">
        <v>13</v>
      </c>
      <c r="F46" t="s">
        <v>14268</v>
      </c>
      <c r="G46" t="s">
        <v>675</v>
      </c>
      <c r="H46" t="s">
        <v>326</v>
      </c>
      <c r="I46" s="53">
        <v>46151.347222222219</v>
      </c>
      <c r="J46" s="53">
        <v>46151.361111111109</v>
      </c>
      <c r="K46">
        <v>0.33</v>
      </c>
      <c r="L46" s="8">
        <v>46143</v>
      </c>
      <c r="M46">
        <v>19</v>
      </c>
      <c r="N46">
        <v>19.8</v>
      </c>
      <c r="O46" t="s">
        <v>14059</v>
      </c>
      <c r="P46" t="s">
        <v>14061</v>
      </c>
      <c r="Q46" t="s">
        <v>14062</v>
      </c>
      <c r="R46">
        <v>8</v>
      </c>
      <c r="S46">
        <v>6</v>
      </c>
      <c r="T46">
        <v>4</v>
      </c>
      <c r="U46">
        <v>6</v>
      </c>
      <c r="V46">
        <v>2</v>
      </c>
      <c r="W46">
        <v>2</v>
      </c>
      <c r="X46">
        <v>24</v>
      </c>
      <c r="Y46" t="s">
        <v>14060</v>
      </c>
      <c r="Z46" t="s">
        <v>14271</v>
      </c>
      <c r="AA46" t="s">
        <v>14462</v>
      </c>
      <c r="AB46" t="s">
        <v>14463</v>
      </c>
      <c r="AC46" t="s">
        <v>14269</v>
      </c>
      <c r="AD46" t="s">
        <v>14879</v>
      </c>
      <c r="AE46">
        <v>6</v>
      </c>
      <c r="AF46">
        <v>2</v>
      </c>
      <c r="AG46">
        <v>2</v>
      </c>
      <c r="AH46">
        <v>24</v>
      </c>
      <c r="AI46" t="s">
        <v>14274</v>
      </c>
    </row>
    <row r="47" spans="1:35">
      <c r="A47">
        <v>1200000118</v>
      </c>
      <c r="B47" t="s">
        <v>87</v>
      </c>
      <c r="C47" t="s">
        <v>16</v>
      </c>
      <c r="D47" s="8">
        <v>46151</v>
      </c>
      <c r="E47" t="s">
        <v>69</v>
      </c>
      <c r="F47" t="s">
        <v>14268</v>
      </c>
      <c r="G47" t="s">
        <v>675</v>
      </c>
      <c r="H47" t="s">
        <v>172</v>
      </c>
      <c r="I47" s="53">
        <v>46151.572916666664</v>
      </c>
      <c r="J47" s="53">
        <v>46151.581250000003</v>
      </c>
      <c r="K47">
        <v>0.2</v>
      </c>
      <c r="L47" s="8">
        <v>46143</v>
      </c>
      <c r="M47">
        <v>19</v>
      </c>
      <c r="N47">
        <v>12</v>
      </c>
      <c r="O47" t="s">
        <v>160</v>
      </c>
      <c r="P47" t="s">
        <v>14074</v>
      </c>
      <c r="Q47" t="s">
        <v>14075</v>
      </c>
      <c r="R47">
        <v>8</v>
      </c>
      <c r="S47">
        <v>6</v>
      </c>
      <c r="T47">
        <v>4</v>
      </c>
      <c r="U47">
        <v>6</v>
      </c>
      <c r="V47">
        <v>3</v>
      </c>
      <c r="W47">
        <v>2</v>
      </c>
      <c r="X47">
        <v>36</v>
      </c>
      <c r="Y47" t="s">
        <v>14073</v>
      </c>
      <c r="Z47" t="s">
        <v>14271</v>
      </c>
      <c r="AA47" t="s">
        <v>14362</v>
      </c>
      <c r="AB47" t="s">
        <v>14363</v>
      </c>
      <c r="AC47" t="s">
        <v>14269</v>
      </c>
      <c r="AD47" t="s">
        <v>14875</v>
      </c>
      <c r="AE47">
        <v>6</v>
      </c>
      <c r="AF47">
        <v>3</v>
      </c>
      <c r="AG47">
        <v>2</v>
      </c>
      <c r="AH47">
        <v>36</v>
      </c>
      <c r="AI47" t="s">
        <v>14274</v>
      </c>
    </row>
    <row r="48" spans="1:35">
      <c r="A48">
        <v>1300000232</v>
      </c>
      <c r="B48" t="s">
        <v>132</v>
      </c>
      <c r="C48" t="s">
        <v>16</v>
      </c>
      <c r="D48" s="8">
        <v>46151</v>
      </c>
      <c r="E48" t="s">
        <v>13</v>
      </c>
      <c r="F48" t="s">
        <v>14268</v>
      </c>
      <c r="G48" t="s">
        <v>675</v>
      </c>
      <c r="H48" t="s">
        <v>177</v>
      </c>
      <c r="I48" s="53">
        <v>46151.739583333336</v>
      </c>
      <c r="J48" s="53">
        <v>46151.75</v>
      </c>
      <c r="K48">
        <v>0.25</v>
      </c>
      <c r="L48" s="8">
        <v>46143</v>
      </c>
      <c r="M48">
        <v>19</v>
      </c>
      <c r="N48">
        <v>15</v>
      </c>
      <c r="O48" t="s">
        <v>14319</v>
      </c>
      <c r="P48" t="s">
        <v>14300</v>
      </c>
      <c r="Q48" t="s">
        <v>14864</v>
      </c>
      <c r="R48">
        <v>8</v>
      </c>
      <c r="S48">
        <v>0</v>
      </c>
      <c r="T48">
        <v>4</v>
      </c>
      <c r="U48">
        <v>6</v>
      </c>
      <c r="V48">
        <v>5</v>
      </c>
      <c r="W48">
        <v>1</v>
      </c>
      <c r="X48">
        <v>30</v>
      </c>
      <c r="Y48" t="s">
        <v>14865</v>
      </c>
      <c r="Z48" t="s">
        <v>14281</v>
      </c>
      <c r="AA48" t="s">
        <v>328</v>
      </c>
      <c r="AB48" t="s">
        <v>14404</v>
      </c>
      <c r="AC48" t="s">
        <v>14269</v>
      </c>
      <c r="AD48" t="s">
        <v>14875</v>
      </c>
      <c r="AE48">
        <v>6</v>
      </c>
      <c r="AF48">
        <v>4</v>
      </c>
      <c r="AG48">
        <v>1</v>
      </c>
      <c r="AH48">
        <v>24</v>
      </c>
      <c r="AI48" t="s">
        <v>14274</v>
      </c>
    </row>
    <row r="49" spans="1:35">
      <c r="A49">
        <v>1300000233</v>
      </c>
      <c r="B49" t="s">
        <v>106</v>
      </c>
      <c r="C49" t="s">
        <v>16</v>
      </c>
      <c r="D49" s="8">
        <v>46152</v>
      </c>
      <c r="E49" t="s">
        <v>13</v>
      </c>
      <c r="F49" t="s">
        <v>14268</v>
      </c>
      <c r="G49" t="s">
        <v>675</v>
      </c>
      <c r="H49" t="s">
        <v>328</v>
      </c>
      <c r="I49" s="53">
        <v>46151.996782407405</v>
      </c>
      <c r="J49" s="53">
        <v>46152.003483796296</v>
      </c>
      <c r="K49">
        <v>0.16</v>
      </c>
      <c r="L49" s="8">
        <v>46143</v>
      </c>
      <c r="M49">
        <v>19</v>
      </c>
      <c r="N49">
        <v>9.6</v>
      </c>
      <c r="O49" t="s">
        <v>14319</v>
      </c>
      <c r="P49" t="s">
        <v>14300</v>
      </c>
      <c r="Q49" t="s">
        <v>14864</v>
      </c>
      <c r="R49">
        <v>8</v>
      </c>
      <c r="S49">
        <v>0</v>
      </c>
      <c r="T49">
        <v>3</v>
      </c>
      <c r="U49">
        <v>6</v>
      </c>
      <c r="V49">
        <v>5</v>
      </c>
      <c r="W49">
        <v>2</v>
      </c>
      <c r="X49">
        <v>60</v>
      </c>
      <c r="Y49" t="s">
        <v>14865</v>
      </c>
      <c r="Z49" t="s">
        <v>14271</v>
      </c>
      <c r="AA49" t="s">
        <v>328</v>
      </c>
      <c r="AB49" t="s">
        <v>14404</v>
      </c>
      <c r="AC49" t="s">
        <v>14269</v>
      </c>
      <c r="AD49" t="s">
        <v>14875</v>
      </c>
      <c r="AE49">
        <v>6</v>
      </c>
      <c r="AF49">
        <v>4</v>
      </c>
      <c r="AG49">
        <v>1</v>
      </c>
      <c r="AH49">
        <v>24</v>
      </c>
      <c r="AI49" t="s">
        <v>14274</v>
      </c>
    </row>
    <row r="50" spans="1:35">
      <c r="A50">
        <v>1300000234</v>
      </c>
      <c r="B50" t="s">
        <v>106</v>
      </c>
      <c r="C50" t="s">
        <v>16</v>
      </c>
      <c r="D50" s="8">
        <v>46152</v>
      </c>
      <c r="E50" t="s">
        <v>13</v>
      </c>
      <c r="F50" t="s">
        <v>14268</v>
      </c>
      <c r="G50" t="s">
        <v>675</v>
      </c>
      <c r="H50" t="s">
        <v>323</v>
      </c>
      <c r="I50" s="53">
        <v>46152.159872685188</v>
      </c>
      <c r="J50" s="53">
        <v>46152.168217592596</v>
      </c>
      <c r="K50">
        <v>0.2</v>
      </c>
      <c r="L50" s="8">
        <v>46143</v>
      </c>
      <c r="M50">
        <v>19</v>
      </c>
      <c r="N50">
        <v>12</v>
      </c>
      <c r="O50" t="s">
        <v>14117</v>
      </c>
      <c r="P50" t="s">
        <v>14119</v>
      </c>
      <c r="Q50" t="s">
        <v>14120</v>
      </c>
      <c r="R50">
        <v>8</v>
      </c>
      <c r="S50">
        <v>6</v>
      </c>
      <c r="T50">
        <v>4</v>
      </c>
      <c r="U50">
        <v>6</v>
      </c>
      <c r="V50">
        <v>2</v>
      </c>
      <c r="W50">
        <v>2</v>
      </c>
      <c r="X50">
        <v>24</v>
      </c>
      <c r="Y50" t="s">
        <v>14118</v>
      </c>
      <c r="Z50" t="s">
        <v>14271</v>
      </c>
      <c r="AA50" t="s">
        <v>14362</v>
      </c>
      <c r="AB50" t="s">
        <v>14363</v>
      </c>
      <c r="AC50" t="s">
        <v>14269</v>
      </c>
      <c r="AD50" t="s">
        <v>14875</v>
      </c>
      <c r="AE50">
        <v>6</v>
      </c>
      <c r="AF50">
        <v>2</v>
      </c>
      <c r="AG50">
        <v>2</v>
      </c>
      <c r="AH50">
        <v>24</v>
      </c>
      <c r="AI50" t="s">
        <v>14274</v>
      </c>
    </row>
    <row r="51" spans="1:35">
      <c r="A51">
        <v>1300000235</v>
      </c>
      <c r="B51" t="s">
        <v>18</v>
      </c>
      <c r="C51" t="s">
        <v>12</v>
      </c>
      <c r="D51" s="8">
        <v>46152</v>
      </c>
      <c r="E51" t="s">
        <v>13</v>
      </c>
      <c r="F51" t="s">
        <v>14268</v>
      </c>
      <c r="G51" t="s">
        <v>675</v>
      </c>
      <c r="H51" t="s">
        <v>329</v>
      </c>
      <c r="I51" s="53">
        <v>46152.054120370369</v>
      </c>
      <c r="J51" s="53">
        <v>46152.061701388891</v>
      </c>
      <c r="K51">
        <v>0.18</v>
      </c>
      <c r="L51" s="8">
        <v>46143</v>
      </c>
      <c r="M51">
        <v>19</v>
      </c>
      <c r="N51">
        <v>10.799999999999999</v>
      </c>
      <c r="O51" t="s">
        <v>160</v>
      </c>
      <c r="P51" t="s">
        <v>14074</v>
      </c>
      <c r="Q51" t="s">
        <v>14075</v>
      </c>
      <c r="R51">
        <v>9</v>
      </c>
      <c r="S51">
        <v>6</v>
      </c>
      <c r="T51">
        <v>4</v>
      </c>
      <c r="U51">
        <v>7</v>
      </c>
      <c r="V51">
        <v>3</v>
      </c>
      <c r="W51">
        <v>5</v>
      </c>
      <c r="X51">
        <v>105</v>
      </c>
      <c r="Y51" t="s">
        <v>14073</v>
      </c>
      <c r="Z51" t="s">
        <v>14271</v>
      </c>
      <c r="AA51" t="s">
        <v>14278</v>
      </c>
      <c r="AB51" t="s">
        <v>14279</v>
      </c>
      <c r="AC51" t="s">
        <v>14277</v>
      </c>
      <c r="AD51" t="s">
        <v>14880</v>
      </c>
      <c r="AE51">
        <v>7</v>
      </c>
      <c r="AF51">
        <v>1</v>
      </c>
      <c r="AG51">
        <v>2</v>
      </c>
      <c r="AH51">
        <v>14</v>
      </c>
      <c r="AI51" t="s">
        <v>14274</v>
      </c>
    </row>
    <row r="52" spans="1:35">
      <c r="A52">
        <v>1300000236</v>
      </c>
      <c r="B52" t="s">
        <v>15</v>
      </c>
      <c r="C52" t="s">
        <v>16</v>
      </c>
      <c r="D52" s="8">
        <v>46152</v>
      </c>
      <c r="E52" t="s">
        <v>13</v>
      </c>
      <c r="F52" t="s">
        <v>14268</v>
      </c>
      <c r="G52" t="s">
        <v>675</v>
      </c>
      <c r="H52" t="s">
        <v>330</v>
      </c>
      <c r="I52" s="53">
        <v>46152.27480324074</v>
      </c>
      <c r="J52" s="53">
        <v>46152.288657407407</v>
      </c>
      <c r="K52">
        <v>0.33</v>
      </c>
      <c r="L52" s="8">
        <v>46143</v>
      </c>
      <c r="M52">
        <v>19</v>
      </c>
      <c r="N52">
        <v>19.8</v>
      </c>
      <c r="O52" t="s">
        <v>14199</v>
      </c>
      <c r="P52" t="s">
        <v>14201</v>
      </c>
      <c r="Q52" t="s">
        <v>14864</v>
      </c>
      <c r="R52">
        <v>8</v>
      </c>
      <c r="S52">
        <v>4</v>
      </c>
      <c r="T52">
        <v>4</v>
      </c>
      <c r="U52">
        <v>6</v>
      </c>
      <c r="V52">
        <v>7</v>
      </c>
      <c r="W52">
        <v>1</v>
      </c>
      <c r="X52">
        <v>42</v>
      </c>
      <c r="Y52" t="s">
        <v>14200</v>
      </c>
      <c r="Z52" t="s">
        <v>14271</v>
      </c>
      <c r="AA52" t="s">
        <v>14527</v>
      </c>
      <c r="AB52" t="s">
        <v>14881</v>
      </c>
      <c r="AC52" t="s">
        <v>14269</v>
      </c>
      <c r="AD52" t="s">
        <v>14882</v>
      </c>
      <c r="AE52">
        <v>6</v>
      </c>
      <c r="AF52">
        <v>6</v>
      </c>
      <c r="AG52">
        <v>1</v>
      </c>
      <c r="AH52">
        <v>36</v>
      </c>
      <c r="AI52" t="s">
        <v>14274</v>
      </c>
    </row>
    <row r="53" spans="1:35">
      <c r="A53">
        <v>1200000121</v>
      </c>
      <c r="B53" t="s">
        <v>95</v>
      </c>
      <c r="C53" t="s">
        <v>16</v>
      </c>
      <c r="D53" s="8">
        <v>46153</v>
      </c>
      <c r="E53" t="s">
        <v>69</v>
      </c>
      <c r="F53" t="s">
        <v>14268</v>
      </c>
      <c r="G53" t="s">
        <v>675</v>
      </c>
      <c r="H53" t="s">
        <v>173</v>
      </c>
      <c r="I53" s="53">
        <v>46152.926388888889</v>
      </c>
      <c r="J53" s="53">
        <v>46152.931250000001</v>
      </c>
      <c r="K53">
        <v>0.12</v>
      </c>
      <c r="L53" s="8">
        <v>46143</v>
      </c>
      <c r="M53">
        <v>20</v>
      </c>
      <c r="N53">
        <v>7.1999999999999993</v>
      </c>
      <c r="O53" t="s">
        <v>159</v>
      </c>
      <c r="P53" t="s">
        <v>14065</v>
      </c>
      <c r="Q53" t="s">
        <v>14066</v>
      </c>
      <c r="R53">
        <v>8</v>
      </c>
      <c r="S53">
        <v>6</v>
      </c>
      <c r="T53">
        <v>3</v>
      </c>
      <c r="U53">
        <v>6</v>
      </c>
      <c r="V53">
        <v>3</v>
      </c>
      <c r="W53">
        <v>3</v>
      </c>
      <c r="X53">
        <v>54</v>
      </c>
      <c r="Y53" t="s">
        <v>14064</v>
      </c>
      <c r="Z53" t="s">
        <v>14271</v>
      </c>
      <c r="AA53" t="s">
        <v>14883</v>
      </c>
      <c r="AB53" t="s">
        <v>14534</v>
      </c>
      <c r="AC53" t="s">
        <v>14269</v>
      </c>
      <c r="AD53" t="s">
        <v>14875</v>
      </c>
      <c r="AE53">
        <v>6</v>
      </c>
      <c r="AF53">
        <v>2</v>
      </c>
      <c r="AG53">
        <v>2</v>
      </c>
      <c r="AH53">
        <v>24</v>
      </c>
      <c r="AI53" t="s">
        <v>14274</v>
      </c>
    </row>
    <row r="54" spans="1:35">
      <c r="A54">
        <v>1300000239</v>
      </c>
      <c r="B54" t="s">
        <v>40</v>
      </c>
      <c r="C54" t="s">
        <v>16</v>
      </c>
      <c r="D54" s="8">
        <v>46154</v>
      </c>
      <c r="E54" t="s">
        <v>13</v>
      </c>
      <c r="F54" t="s">
        <v>14268</v>
      </c>
      <c r="G54" t="s">
        <v>675</v>
      </c>
      <c r="H54" t="s">
        <v>331</v>
      </c>
      <c r="I54" s="53">
        <v>46154.568749999999</v>
      </c>
      <c r="J54" s="53">
        <v>46154.576388888891</v>
      </c>
      <c r="K54">
        <v>0.18</v>
      </c>
      <c r="L54" s="8">
        <v>46143</v>
      </c>
      <c r="M54">
        <v>20</v>
      </c>
      <c r="N54">
        <v>10.799999999999999</v>
      </c>
      <c r="O54" t="s">
        <v>14137</v>
      </c>
      <c r="P54" t="s">
        <v>14139</v>
      </c>
      <c r="Q54" t="s">
        <v>14140</v>
      </c>
      <c r="R54">
        <v>8</v>
      </c>
      <c r="S54">
        <v>5</v>
      </c>
      <c r="T54">
        <v>4</v>
      </c>
      <c r="U54">
        <v>6</v>
      </c>
      <c r="V54">
        <v>3</v>
      </c>
      <c r="W54">
        <v>1</v>
      </c>
      <c r="X54">
        <v>18</v>
      </c>
      <c r="Y54" t="s">
        <v>14138</v>
      </c>
      <c r="Z54" t="s">
        <v>14271</v>
      </c>
      <c r="AA54" t="s">
        <v>14537</v>
      </c>
      <c r="AB54" t="s">
        <v>14538</v>
      </c>
      <c r="AC54" t="s">
        <v>14269</v>
      </c>
      <c r="AD54" t="s">
        <v>14882</v>
      </c>
      <c r="AE54">
        <v>6</v>
      </c>
      <c r="AF54">
        <v>1</v>
      </c>
      <c r="AG54">
        <v>1</v>
      </c>
      <c r="AH54">
        <v>6</v>
      </c>
      <c r="AI54" t="s">
        <v>14274</v>
      </c>
    </row>
    <row r="55" spans="1:35">
      <c r="A55">
        <v>1300000240</v>
      </c>
      <c r="B55" t="s">
        <v>51</v>
      </c>
      <c r="C55" t="s">
        <v>16</v>
      </c>
      <c r="D55" s="8">
        <v>46154</v>
      </c>
      <c r="E55" t="s">
        <v>13</v>
      </c>
      <c r="F55" t="s">
        <v>14268</v>
      </c>
      <c r="G55" t="s">
        <v>675</v>
      </c>
      <c r="H55" t="s">
        <v>174</v>
      </c>
      <c r="I55" s="53">
        <v>46154.486805555556</v>
      </c>
      <c r="J55" s="53">
        <v>46154.494444444441</v>
      </c>
      <c r="K55">
        <v>0.18</v>
      </c>
      <c r="L55" s="8">
        <v>46143</v>
      </c>
      <c r="M55">
        <v>20</v>
      </c>
      <c r="N55">
        <v>10.799999999999999</v>
      </c>
      <c r="O55" t="s">
        <v>14117</v>
      </c>
      <c r="P55" t="s">
        <v>14119</v>
      </c>
      <c r="Q55" t="s">
        <v>14120</v>
      </c>
      <c r="R55">
        <v>8</v>
      </c>
      <c r="S55">
        <v>6</v>
      </c>
      <c r="T55">
        <v>4</v>
      </c>
      <c r="U55">
        <v>6</v>
      </c>
      <c r="V55">
        <v>2</v>
      </c>
      <c r="W55">
        <v>2</v>
      </c>
      <c r="X55">
        <v>24</v>
      </c>
      <c r="Y55" t="s">
        <v>14118</v>
      </c>
      <c r="Z55" t="s">
        <v>14271</v>
      </c>
      <c r="AA55" t="s">
        <v>14395</v>
      </c>
      <c r="AB55" t="s">
        <v>14401</v>
      </c>
      <c r="AC55" t="s">
        <v>14269</v>
      </c>
      <c r="AD55" t="s">
        <v>14882</v>
      </c>
      <c r="AE55">
        <v>6</v>
      </c>
      <c r="AF55">
        <v>2</v>
      </c>
      <c r="AG55">
        <v>2</v>
      </c>
      <c r="AH55">
        <v>24</v>
      </c>
      <c r="AI55" t="s">
        <v>14274</v>
      </c>
    </row>
    <row r="56" spans="1:35">
      <c r="A56">
        <v>1200000122</v>
      </c>
      <c r="B56" t="s">
        <v>66</v>
      </c>
      <c r="C56" t="s">
        <v>16</v>
      </c>
      <c r="D56" s="8">
        <v>46155</v>
      </c>
      <c r="E56" t="s">
        <v>69</v>
      </c>
      <c r="F56" t="s">
        <v>14268</v>
      </c>
      <c r="G56" t="s">
        <v>675</v>
      </c>
      <c r="H56" t="s">
        <v>130</v>
      </c>
      <c r="I56" s="53">
        <v>46155.71875</v>
      </c>
      <c r="J56" s="53">
        <v>46155.722222222219</v>
      </c>
      <c r="K56">
        <v>0.08</v>
      </c>
      <c r="L56" s="8">
        <v>46143</v>
      </c>
      <c r="M56">
        <v>20</v>
      </c>
      <c r="N56">
        <v>4.8</v>
      </c>
      <c r="O56" t="s">
        <v>159</v>
      </c>
      <c r="P56" t="s">
        <v>14065</v>
      </c>
      <c r="Q56" t="s">
        <v>14066</v>
      </c>
      <c r="R56">
        <v>8</v>
      </c>
      <c r="S56">
        <v>6</v>
      </c>
      <c r="T56">
        <v>3</v>
      </c>
      <c r="U56">
        <v>6</v>
      </c>
      <c r="V56">
        <v>3</v>
      </c>
      <c r="W56">
        <v>1</v>
      </c>
      <c r="X56">
        <v>18</v>
      </c>
      <c r="Y56" t="s">
        <v>14064</v>
      </c>
      <c r="Z56" t="s">
        <v>14271</v>
      </c>
      <c r="AA56" t="s">
        <v>14526</v>
      </c>
      <c r="AB56" t="s">
        <v>14386</v>
      </c>
      <c r="AC56" t="s">
        <v>14269</v>
      </c>
      <c r="AD56" t="s">
        <v>14882</v>
      </c>
      <c r="AE56">
        <v>6</v>
      </c>
      <c r="AF56">
        <v>3</v>
      </c>
      <c r="AG56">
        <v>1</v>
      </c>
      <c r="AH56">
        <v>18</v>
      </c>
      <c r="AI56" t="s">
        <v>14274</v>
      </c>
    </row>
    <row r="57" spans="1:35">
      <c r="A57">
        <v>1300000243</v>
      </c>
      <c r="B57" t="s">
        <v>106</v>
      </c>
      <c r="C57" t="s">
        <v>16</v>
      </c>
      <c r="D57" s="8">
        <v>46156</v>
      </c>
      <c r="E57" t="s">
        <v>13</v>
      </c>
      <c r="F57" t="s">
        <v>14268</v>
      </c>
      <c r="G57" t="s">
        <v>675</v>
      </c>
      <c r="H57" t="s">
        <v>180</v>
      </c>
      <c r="I57" s="53">
        <v>46156.542083333334</v>
      </c>
      <c r="J57" s="53">
        <v>46156.548958333333</v>
      </c>
      <c r="K57">
        <v>0.16</v>
      </c>
      <c r="L57" s="8">
        <v>46143</v>
      </c>
      <c r="M57">
        <v>20</v>
      </c>
      <c r="N57">
        <v>9.6</v>
      </c>
      <c r="O57" t="s">
        <v>14117</v>
      </c>
      <c r="P57" t="s">
        <v>14119</v>
      </c>
      <c r="Q57" t="s">
        <v>14120</v>
      </c>
      <c r="R57">
        <v>8</v>
      </c>
      <c r="S57">
        <v>6</v>
      </c>
      <c r="T57">
        <v>3</v>
      </c>
      <c r="U57">
        <v>6</v>
      </c>
      <c r="V57">
        <v>2</v>
      </c>
      <c r="W57">
        <v>2</v>
      </c>
      <c r="X57">
        <v>24</v>
      </c>
      <c r="Y57" t="s">
        <v>14118</v>
      </c>
      <c r="Z57" t="s">
        <v>14271</v>
      </c>
      <c r="AA57" t="s">
        <v>14395</v>
      </c>
      <c r="AB57" t="s">
        <v>14401</v>
      </c>
      <c r="AC57" t="s">
        <v>14269</v>
      </c>
      <c r="AD57" t="s">
        <v>14882</v>
      </c>
      <c r="AE57">
        <v>6</v>
      </c>
      <c r="AF57">
        <v>2</v>
      </c>
      <c r="AG57">
        <v>2</v>
      </c>
      <c r="AH57">
        <v>24</v>
      </c>
      <c r="AI57" t="s">
        <v>14274</v>
      </c>
    </row>
    <row r="58" spans="1:35">
      <c r="A58">
        <v>1300000244</v>
      </c>
      <c r="B58" t="s">
        <v>79</v>
      </c>
      <c r="C58" t="s">
        <v>16</v>
      </c>
      <c r="D58" s="8">
        <v>46156</v>
      </c>
      <c r="E58" t="s">
        <v>13</v>
      </c>
      <c r="F58" t="s">
        <v>14268</v>
      </c>
      <c r="G58" t="s">
        <v>675</v>
      </c>
      <c r="H58" t="s">
        <v>180</v>
      </c>
      <c r="I58" s="53">
        <v>46156.576921296299</v>
      </c>
      <c r="J58" s="53">
        <v>46156.580254629633</v>
      </c>
      <c r="K58">
        <v>0.08</v>
      </c>
      <c r="L58" s="8">
        <v>46143</v>
      </c>
      <c r="M58">
        <v>20</v>
      </c>
      <c r="N58">
        <v>4.8</v>
      </c>
      <c r="O58" t="s">
        <v>14117</v>
      </c>
      <c r="P58" t="s">
        <v>14119</v>
      </c>
      <c r="Q58" t="s">
        <v>14120</v>
      </c>
      <c r="R58">
        <v>8</v>
      </c>
      <c r="S58">
        <v>6</v>
      </c>
      <c r="T58">
        <v>3</v>
      </c>
      <c r="U58">
        <v>6</v>
      </c>
      <c r="V58">
        <v>2</v>
      </c>
      <c r="W58">
        <v>1</v>
      </c>
      <c r="X58">
        <v>12</v>
      </c>
      <c r="Y58" t="s">
        <v>14118</v>
      </c>
      <c r="Z58" t="s">
        <v>14271</v>
      </c>
      <c r="AA58" t="s">
        <v>14395</v>
      </c>
      <c r="AB58" t="s">
        <v>14401</v>
      </c>
      <c r="AC58" t="s">
        <v>14269</v>
      </c>
      <c r="AD58" t="s">
        <v>14882</v>
      </c>
      <c r="AE58">
        <v>6</v>
      </c>
      <c r="AF58">
        <v>2</v>
      </c>
      <c r="AG58">
        <v>1</v>
      </c>
      <c r="AH58">
        <v>12</v>
      </c>
      <c r="AI58" t="s">
        <v>14274</v>
      </c>
    </row>
    <row r="59" spans="1:35">
      <c r="A59">
        <v>1300000245</v>
      </c>
      <c r="B59" t="s">
        <v>178</v>
      </c>
      <c r="C59" t="s">
        <v>16</v>
      </c>
      <c r="D59" s="8">
        <v>46156</v>
      </c>
      <c r="E59" t="s">
        <v>13</v>
      </c>
      <c r="F59" t="s">
        <v>14268</v>
      </c>
      <c r="G59" t="s">
        <v>675</v>
      </c>
      <c r="H59" t="s">
        <v>332</v>
      </c>
      <c r="I59" s="53">
        <v>46156.577847222223</v>
      </c>
      <c r="J59" s="53">
        <v>46156.592361111114</v>
      </c>
      <c r="K59">
        <v>0.35</v>
      </c>
      <c r="L59" s="8">
        <v>46143</v>
      </c>
      <c r="M59">
        <v>20</v>
      </c>
      <c r="N59">
        <v>21</v>
      </c>
      <c r="O59" t="s">
        <v>14219</v>
      </c>
      <c r="P59" t="s">
        <v>14221</v>
      </c>
      <c r="Q59" t="s">
        <v>14864</v>
      </c>
      <c r="R59">
        <v>8</v>
      </c>
      <c r="S59">
        <v>7</v>
      </c>
      <c r="T59">
        <v>4</v>
      </c>
      <c r="U59">
        <v>7</v>
      </c>
      <c r="V59">
        <v>3</v>
      </c>
      <c r="W59">
        <v>1</v>
      </c>
      <c r="X59">
        <v>21</v>
      </c>
      <c r="Y59" t="s">
        <v>14220</v>
      </c>
      <c r="Z59" t="s">
        <v>14271</v>
      </c>
      <c r="AA59" t="s">
        <v>14535</v>
      </c>
      <c r="AB59" t="s">
        <v>14536</v>
      </c>
      <c r="AC59" t="s">
        <v>14269</v>
      </c>
      <c r="AD59" t="s">
        <v>14882</v>
      </c>
      <c r="AE59">
        <v>7</v>
      </c>
      <c r="AF59">
        <v>1</v>
      </c>
      <c r="AG59">
        <v>1</v>
      </c>
      <c r="AH59">
        <v>7</v>
      </c>
      <c r="AI59" t="s">
        <v>14274</v>
      </c>
    </row>
    <row r="60" spans="1:35">
      <c r="A60">
        <v>1300000246</v>
      </c>
      <c r="B60" t="s">
        <v>132</v>
      </c>
      <c r="C60" t="s">
        <v>16</v>
      </c>
      <c r="D60" s="8">
        <v>46157</v>
      </c>
      <c r="E60" t="s">
        <v>13</v>
      </c>
      <c r="F60" t="s">
        <v>14268</v>
      </c>
      <c r="G60" t="s">
        <v>675</v>
      </c>
      <c r="H60" t="s">
        <v>333</v>
      </c>
      <c r="I60" s="53">
        <v>46157.399513888886</v>
      </c>
      <c r="J60" s="53">
        <v>46157.409861111111</v>
      </c>
      <c r="K60">
        <v>0.25</v>
      </c>
      <c r="L60" s="8">
        <v>46143</v>
      </c>
      <c r="M60">
        <v>20</v>
      </c>
      <c r="N60">
        <v>15</v>
      </c>
      <c r="O60" t="s">
        <v>14137</v>
      </c>
      <c r="P60" t="s">
        <v>14139</v>
      </c>
      <c r="Q60" t="s">
        <v>14140</v>
      </c>
      <c r="R60">
        <v>8</v>
      </c>
      <c r="S60">
        <v>5</v>
      </c>
      <c r="T60">
        <v>4</v>
      </c>
      <c r="U60">
        <v>6</v>
      </c>
      <c r="V60">
        <v>3</v>
      </c>
      <c r="W60">
        <v>1</v>
      </c>
      <c r="X60">
        <v>18</v>
      </c>
      <c r="Y60" t="s">
        <v>14138</v>
      </c>
      <c r="Z60" t="s">
        <v>14271</v>
      </c>
      <c r="AA60" t="s">
        <v>14884</v>
      </c>
      <c r="AB60" t="s">
        <v>14430</v>
      </c>
      <c r="AC60" t="s">
        <v>14269</v>
      </c>
      <c r="AD60" t="s">
        <v>14882</v>
      </c>
      <c r="AE60">
        <v>6</v>
      </c>
      <c r="AF60">
        <v>1</v>
      </c>
      <c r="AG60">
        <v>1</v>
      </c>
      <c r="AH60">
        <v>6</v>
      </c>
      <c r="AI60" t="s">
        <v>14274</v>
      </c>
    </row>
    <row r="61" spans="1:35">
      <c r="A61">
        <v>1300000247</v>
      </c>
      <c r="B61" t="s">
        <v>40</v>
      </c>
      <c r="C61" t="s">
        <v>16</v>
      </c>
      <c r="D61" s="8">
        <v>46158</v>
      </c>
      <c r="E61" t="s">
        <v>13</v>
      </c>
      <c r="F61" t="s">
        <v>14268</v>
      </c>
      <c r="G61" t="s">
        <v>675</v>
      </c>
      <c r="H61" t="s">
        <v>334</v>
      </c>
      <c r="I61" s="53">
        <v>46158.105555555558</v>
      </c>
      <c r="J61" s="53">
        <v>46158.10833333333</v>
      </c>
      <c r="K61">
        <v>7.0000000000000007E-2</v>
      </c>
      <c r="L61" s="8">
        <v>46143</v>
      </c>
      <c r="M61">
        <v>20</v>
      </c>
      <c r="N61">
        <v>4.2</v>
      </c>
      <c r="O61" t="s">
        <v>160</v>
      </c>
      <c r="P61" t="s">
        <v>14074</v>
      </c>
      <c r="Q61" t="s">
        <v>14075</v>
      </c>
      <c r="R61">
        <v>8</v>
      </c>
      <c r="S61">
        <v>6</v>
      </c>
      <c r="T61">
        <v>3</v>
      </c>
      <c r="U61">
        <v>6</v>
      </c>
      <c r="V61">
        <v>3</v>
      </c>
      <c r="W61">
        <v>4</v>
      </c>
      <c r="X61">
        <v>72</v>
      </c>
      <c r="Y61" t="s">
        <v>14073</v>
      </c>
      <c r="Z61" t="s">
        <v>14271</v>
      </c>
      <c r="AA61" t="s">
        <v>14483</v>
      </c>
      <c r="AB61" t="s">
        <v>14534</v>
      </c>
      <c r="AC61" t="s">
        <v>14269</v>
      </c>
      <c r="AD61" t="s">
        <v>14875</v>
      </c>
      <c r="AE61">
        <v>6</v>
      </c>
      <c r="AF61">
        <v>2</v>
      </c>
      <c r="AG61">
        <v>3</v>
      </c>
      <c r="AH61">
        <v>36</v>
      </c>
      <c r="AI61" t="s">
        <v>14274</v>
      </c>
    </row>
    <row r="62" spans="1:35">
      <c r="A62">
        <v>1200000124</v>
      </c>
      <c r="B62" t="s">
        <v>40</v>
      </c>
      <c r="C62" t="s">
        <v>16</v>
      </c>
      <c r="D62" s="8">
        <v>46158</v>
      </c>
      <c r="E62" t="s">
        <v>69</v>
      </c>
      <c r="F62" t="s">
        <v>14268</v>
      </c>
      <c r="G62" t="s">
        <v>675</v>
      </c>
      <c r="H62" t="s">
        <v>174</v>
      </c>
      <c r="I62" s="53">
        <v>46158.138888888891</v>
      </c>
      <c r="J62" s="53">
        <v>46158.150694444441</v>
      </c>
      <c r="K62">
        <v>0.28000000000000003</v>
      </c>
      <c r="L62" s="8">
        <v>46143</v>
      </c>
      <c r="M62">
        <v>20</v>
      </c>
      <c r="N62">
        <v>16.8</v>
      </c>
      <c r="O62" t="s">
        <v>14117</v>
      </c>
      <c r="P62" t="s">
        <v>14119</v>
      </c>
      <c r="Q62" t="s">
        <v>14120</v>
      </c>
      <c r="R62">
        <v>8</v>
      </c>
      <c r="S62">
        <v>6</v>
      </c>
      <c r="T62">
        <v>4</v>
      </c>
      <c r="U62">
        <v>6</v>
      </c>
      <c r="V62">
        <v>2</v>
      </c>
      <c r="W62">
        <v>3</v>
      </c>
      <c r="X62">
        <v>36</v>
      </c>
      <c r="Y62" t="s">
        <v>14118</v>
      </c>
      <c r="Z62" t="s">
        <v>14271</v>
      </c>
      <c r="AA62" t="s">
        <v>14395</v>
      </c>
      <c r="AB62" t="s">
        <v>14401</v>
      </c>
      <c r="AC62" t="s">
        <v>14269</v>
      </c>
      <c r="AD62" t="s">
        <v>14885</v>
      </c>
      <c r="AE62">
        <v>6</v>
      </c>
      <c r="AF62">
        <v>2</v>
      </c>
      <c r="AG62">
        <v>3</v>
      </c>
      <c r="AH62">
        <v>36</v>
      </c>
      <c r="AI62" t="s">
        <v>14274</v>
      </c>
    </row>
    <row r="63" spans="1:35">
      <c r="A63">
        <v>1200000125</v>
      </c>
      <c r="B63" t="s">
        <v>97</v>
      </c>
      <c r="C63" t="s">
        <v>16</v>
      </c>
      <c r="D63" s="8">
        <v>46158</v>
      </c>
      <c r="E63" t="s">
        <v>69</v>
      </c>
      <c r="F63" t="s">
        <v>14268</v>
      </c>
      <c r="G63" t="s">
        <v>675</v>
      </c>
      <c r="H63" t="s">
        <v>174</v>
      </c>
      <c r="I63" s="53">
        <v>46158.163194444445</v>
      </c>
      <c r="J63" s="53">
        <v>46158.174305555556</v>
      </c>
      <c r="K63">
        <v>0.27</v>
      </c>
      <c r="L63" s="8">
        <v>46143</v>
      </c>
      <c r="M63">
        <v>20</v>
      </c>
      <c r="N63">
        <v>16.200000000000003</v>
      </c>
      <c r="O63" t="s">
        <v>14117</v>
      </c>
      <c r="P63" t="s">
        <v>14119</v>
      </c>
      <c r="Q63" t="s">
        <v>14120</v>
      </c>
      <c r="R63">
        <v>8</v>
      </c>
      <c r="S63">
        <v>6</v>
      </c>
      <c r="T63">
        <v>4</v>
      </c>
      <c r="U63">
        <v>6</v>
      </c>
      <c r="V63">
        <v>2</v>
      </c>
      <c r="W63">
        <v>2</v>
      </c>
      <c r="X63">
        <v>24</v>
      </c>
      <c r="Y63" t="s">
        <v>14118</v>
      </c>
      <c r="Z63" t="s">
        <v>14271</v>
      </c>
      <c r="AA63" t="s">
        <v>14395</v>
      </c>
      <c r="AB63" t="s">
        <v>14401</v>
      </c>
      <c r="AC63" t="s">
        <v>14269</v>
      </c>
      <c r="AD63" t="s">
        <v>14885</v>
      </c>
      <c r="AE63">
        <v>6</v>
      </c>
      <c r="AF63">
        <v>2</v>
      </c>
      <c r="AG63">
        <v>2</v>
      </c>
      <c r="AH63">
        <v>24</v>
      </c>
      <c r="AI63" t="s">
        <v>14274</v>
      </c>
    </row>
    <row r="64" spans="1:35">
      <c r="A64">
        <v>1300000248</v>
      </c>
      <c r="B64" t="s">
        <v>93</v>
      </c>
      <c r="C64" t="s">
        <v>16</v>
      </c>
      <c r="D64" s="8">
        <v>46158</v>
      </c>
      <c r="E64" t="s">
        <v>13</v>
      </c>
      <c r="F64" t="s">
        <v>14268</v>
      </c>
      <c r="G64" t="s">
        <v>675</v>
      </c>
      <c r="H64" t="s">
        <v>186</v>
      </c>
      <c r="I64" s="53">
        <v>46158.354166666664</v>
      </c>
      <c r="J64" s="53">
        <v>46158.361111111109</v>
      </c>
      <c r="K64">
        <v>0.17</v>
      </c>
      <c r="L64" s="8">
        <v>46143</v>
      </c>
      <c r="M64">
        <v>20</v>
      </c>
      <c r="N64">
        <v>10.200000000000001</v>
      </c>
      <c r="O64" t="s">
        <v>160</v>
      </c>
      <c r="P64" t="s">
        <v>14074</v>
      </c>
      <c r="Q64" t="s">
        <v>14075</v>
      </c>
      <c r="R64">
        <v>8</v>
      </c>
      <c r="S64">
        <v>6</v>
      </c>
      <c r="T64">
        <v>4</v>
      </c>
      <c r="U64">
        <v>6</v>
      </c>
      <c r="V64">
        <v>3</v>
      </c>
      <c r="W64">
        <v>7</v>
      </c>
      <c r="X64">
        <v>126</v>
      </c>
      <c r="Y64" t="s">
        <v>14073</v>
      </c>
      <c r="Z64" t="s">
        <v>14271</v>
      </c>
      <c r="AA64" t="s">
        <v>14515</v>
      </c>
      <c r="AB64" t="s">
        <v>14470</v>
      </c>
      <c r="AC64" t="s">
        <v>14277</v>
      </c>
      <c r="AD64" t="s">
        <v>14875</v>
      </c>
      <c r="AE64">
        <v>6</v>
      </c>
      <c r="AF64">
        <v>1</v>
      </c>
      <c r="AG64">
        <v>5</v>
      </c>
      <c r="AH64">
        <v>30</v>
      </c>
      <c r="AI64" t="s">
        <v>14274</v>
      </c>
    </row>
    <row r="65" spans="1:35">
      <c r="A65">
        <v>1200000126</v>
      </c>
      <c r="B65" t="s">
        <v>106</v>
      </c>
      <c r="C65" t="s">
        <v>16</v>
      </c>
      <c r="D65" s="8">
        <v>46158</v>
      </c>
      <c r="E65" t="s">
        <v>69</v>
      </c>
      <c r="F65" t="s">
        <v>14268</v>
      </c>
      <c r="G65" t="s">
        <v>675</v>
      </c>
      <c r="H65" t="s">
        <v>175</v>
      </c>
      <c r="I65" s="53">
        <v>46158.486111111109</v>
      </c>
      <c r="J65" s="53">
        <v>46158.489583333336</v>
      </c>
      <c r="K65">
        <v>0.08</v>
      </c>
      <c r="L65" s="8">
        <v>46143</v>
      </c>
      <c r="M65">
        <v>20</v>
      </c>
      <c r="N65">
        <v>4.8</v>
      </c>
      <c r="O65" t="s">
        <v>14059</v>
      </c>
      <c r="P65" t="s">
        <v>14061</v>
      </c>
      <c r="Q65" t="s">
        <v>14062</v>
      </c>
      <c r="R65">
        <v>8</v>
      </c>
      <c r="S65">
        <v>6</v>
      </c>
      <c r="T65">
        <v>3</v>
      </c>
      <c r="U65">
        <v>6</v>
      </c>
      <c r="V65">
        <v>2</v>
      </c>
      <c r="W65">
        <v>2</v>
      </c>
      <c r="X65">
        <v>24</v>
      </c>
      <c r="Y65" t="s">
        <v>14060</v>
      </c>
      <c r="Z65" t="s">
        <v>14281</v>
      </c>
      <c r="AA65" t="s">
        <v>14456</v>
      </c>
      <c r="AB65" t="s">
        <v>14457</v>
      </c>
      <c r="AC65" t="s">
        <v>14269</v>
      </c>
      <c r="AD65" t="s">
        <v>14875</v>
      </c>
      <c r="AE65">
        <v>6</v>
      </c>
      <c r="AF65">
        <v>2</v>
      </c>
      <c r="AG65">
        <v>2</v>
      </c>
      <c r="AH65">
        <v>24</v>
      </c>
      <c r="AI65" t="s">
        <v>14274</v>
      </c>
    </row>
    <row r="66" spans="1:35">
      <c r="A66">
        <v>1200000127</v>
      </c>
      <c r="B66" t="s">
        <v>176</v>
      </c>
      <c r="C66" t="s">
        <v>25</v>
      </c>
      <c r="D66" s="8">
        <v>46158</v>
      </c>
      <c r="E66" t="s">
        <v>69</v>
      </c>
      <c r="F66" t="s">
        <v>14268</v>
      </c>
      <c r="G66" t="s">
        <v>675</v>
      </c>
      <c r="H66" t="s">
        <v>177</v>
      </c>
      <c r="I66" s="53">
        <v>46158.576388888891</v>
      </c>
      <c r="J66" s="53">
        <v>46158.583333333336</v>
      </c>
      <c r="K66">
        <v>0.17</v>
      </c>
      <c r="L66" s="8">
        <v>46143</v>
      </c>
      <c r="M66">
        <v>20</v>
      </c>
      <c r="N66">
        <v>10.200000000000001</v>
      </c>
      <c r="O66" t="s">
        <v>14319</v>
      </c>
      <c r="P66" t="s">
        <v>14300</v>
      </c>
      <c r="Q66" t="s">
        <v>14864</v>
      </c>
      <c r="R66">
        <v>6</v>
      </c>
      <c r="S66">
        <v>0</v>
      </c>
      <c r="T66">
        <v>4</v>
      </c>
      <c r="U66">
        <v>5</v>
      </c>
      <c r="V66">
        <v>6</v>
      </c>
      <c r="W66">
        <v>1</v>
      </c>
      <c r="X66">
        <v>30</v>
      </c>
      <c r="Y66" t="s">
        <v>14865</v>
      </c>
      <c r="Z66" t="s">
        <v>14271</v>
      </c>
      <c r="AA66" t="s">
        <v>14492</v>
      </c>
      <c r="AB66" t="s">
        <v>14493</v>
      </c>
      <c r="AC66" t="s">
        <v>14269</v>
      </c>
      <c r="AD66" t="s">
        <v>14875</v>
      </c>
      <c r="AE66">
        <v>5</v>
      </c>
      <c r="AF66">
        <v>6</v>
      </c>
      <c r="AG66">
        <v>1</v>
      </c>
      <c r="AH66">
        <v>30</v>
      </c>
      <c r="AI66" t="s">
        <v>14274</v>
      </c>
    </row>
    <row r="67" spans="1:35">
      <c r="A67">
        <v>1300000249</v>
      </c>
      <c r="B67" t="s">
        <v>61</v>
      </c>
      <c r="C67" t="s">
        <v>12</v>
      </c>
      <c r="D67" s="8">
        <v>46158</v>
      </c>
      <c r="E67" t="s">
        <v>13</v>
      </c>
      <c r="F67" t="s">
        <v>14268</v>
      </c>
      <c r="G67" t="s">
        <v>675</v>
      </c>
      <c r="H67" t="s">
        <v>172</v>
      </c>
      <c r="I67" s="53">
        <v>46158.680555555555</v>
      </c>
      <c r="J67" s="53">
        <v>46158.684027777781</v>
      </c>
      <c r="K67">
        <v>0.08</v>
      </c>
      <c r="L67" s="8">
        <v>46143</v>
      </c>
      <c r="M67">
        <v>20</v>
      </c>
      <c r="N67">
        <v>4.8</v>
      </c>
      <c r="O67" t="s">
        <v>160</v>
      </c>
      <c r="P67" t="s">
        <v>14074</v>
      </c>
      <c r="Q67" t="s">
        <v>14075</v>
      </c>
      <c r="R67">
        <v>9</v>
      </c>
      <c r="S67">
        <v>6</v>
      </c>
      <c r="T67">
        <v>3</v>
      </c>
      <c r="U67">
        <v>6</v>
      </c>
      <c r="V67">
        <v>3</v>
      </c>
      <c r="W67">
        <v>3</v>
      </c>
      <c r="X67">
        <v>54</v>
      </c>
      <c r="Y67" t="s">
        <v>14073</v>
      </c>
      <c r="Z67" t="s">
        <v>14271</v>
      </c>
      <c r="AA67" t="s">
        <v>14886</v>
      </c>
      <c r="AB67" t="s">
        <v>14276</v>
      </c>
      <c r="AC67" t="s">
        <v>14269</v>
      </c>
      <c r="AD67" t="s">
        <v>14885</v>
      </c>
      <c r="AE67">
        <v>6</v>
      </c>
      <c r="AF67">
        <v>1</v>
      </c>
      <c r="AG67">
        <v>1</v>
      </c>
      <c r="AH67">
        <v>6</v>
      </c>
      <c r="AI67" t="s">
        <v>14274</v>
      </c>
    </row>
    <row r="68" spans="1:35">
      <c r="A68">
        <v>1300000250</v>
      </c>
      <c r="B68" t="s">
        <v>97</v>
      </c>
      <c r="C68" t="s">
        <v>16</v>
      </c>
      <c r="D68" s="8">
        <v>46158</v>
      </c>
      <c r="E68" t="s">
        <v>13</v>
      </c>
      <c r="F68" t="s">
        <v>14268</v>
      </c>
      <c r="G68" t="s">
        <v>675</v>
      </c>
      <c r="H68" t="s">
        <v>326</v>
      </c>
      <c r="I68" s="53">
        <v>46158.479166666664</v>
      </c>
      <c r="J68" s="53">
        <v>46158.493055555555</v>
      </c>
      <c r="K68">
        <v>0.33</v>
      </c>
      <c r="L68" s="8">
        <v>46143</v>
      </c>
      <c r="M68">
        <v>20</v>
      </c>
      <c r="N68">
        <v>19.8</v>
      </c>
      <c r="O68" t="s">
        <v>14059</v>
      </c>
      <c r="P68" t="s">
        <v>14061</v>
      </c>
      <c r="Q68" t="s">
        <v>14062</v>
      </c>
      <c r="R68">
        <v>8</v>
      </c>
      <c r="S68">
        <v>6</v>
      </c>
      <c r="T68">
        <v>4</v>
      </c>
      <c r="U68">
        <v>6</v>
      </c>
      <c r="V68">
        <v>2</v>
      </c>
      <c r="W68">
        <v>2</v>
      </c>
      <c r="X68">
        <v>24</v>
      </c>
      <c r="Y68" t="s">
        <v>14060</v>
      </c>
      <c r="Z68" t="s">
        <v>14271</v>
      </c>
      <c r="AA68" t="s">
        <v>14462</v>
      </c>
      <c r="AB68" t="s">
        <v>14463</v>
      </c>
      <c r="AC68" t="s">
        <v>14269</v>
      </c>
      <c r="AD68" t="s">
        <v>14885</v>
      </c>
      <c r="AE68">
        <v>6</v>
      </c>
      <c r="AF68">
        <v>2</v>
      </c>
      <c r="AG68">
        <v>2</v>
      </c>
      <c r="AH68">
        <v>24</v>
      </c>
      <c r="AI68" t="s">
        <v>14274</v>
      </c>
    </row>
    <row r="69" spans="1:35">
      <c r="A69">
        <v>1300000251</v>
      </c>
      <c r="B69" t="s">
        <v>20</v>
      </c>
      <c r="C69" t="s">
        <v>16</v>
      </c>
      <c r="D69" s="8">
        <v>46160</v>
      </c>
      <c r="E69" t="s">
        <v>13</v>
      </c>
      <c r="F69" t="s">
        <v>14268</v>
      </c>
      <c r="G69" t="s">
        <v>675</v>
      </c>
      <c r="H69" t="s">
        <v>330</v>
      </c>
      <c r="I69" s="53">
        <v>46159.828125</v>
      </c>
      <c r="J69" s="53">
        <v>46159.830289351848</v>
      </c>
      <c r="K69">
        <v>0.05</v>
      </c>
      <c r="L69" s="8">
        <v>46143</v>
      </c>
      <c r="M69">
        <v>21</v>
      </c>
      <c r="N69">
        <v>3</v>
      </c>
      <c r="O69" t="s">
        <v>14199</v>
      </c>
      <c r="P69" t="s">
        <v>14201</v>
      </c>
      <c r="Q69" t="s">
        <v>14864</v>
      </c>
      <c r="R69">
        <v>8</v>
      </c>
      <c r="S69">
        <v>4</v>
      </c>
      <c r="T69">
        <v>3</v>
      </c>
      <c r="U69">
        <v>6</v>
      </c>
      <c r="V69">
        <v>7</v>
      </c>
      <c r="W69">
        <v>1</v>
      </c>
      <c r="X69">
        <v>42</v>
      </c>
      <c r="Y69" t="s">
        <v>14200</v>
      </c>
      <c r="Z69" t="s">
        <v>14271</v>
      </c>
      <c r="AA69" t="s">
        <v>14887</v>
      </c>
      <c r="AB69" t="s">
        <v>14273</v>
      </c>
      <c r="AC69" t="s">
        <v>14269</v>
      </c>
      <c r="AD69" t="s">
        <v>14879</v>
      </c>
      <c r="AE69">
        <v>6</v>
      </c>
      <c r="AF69">
        <v>7</v>
      </c>
      <c r="AG69">
        <v>1</v>
      </c>
      <c r="AH69">
        <v>42</v>
      </c>
      <c r="AI69" t="s">
        <v>14274</v>
      </c>
    </row>
    <row r="70" spans="1:35">
      <c r="A70">
        <v>1200000128</v>
      </c>
      <c r="B70" t="s">
        <v>178</v>
      </c>
      <c r="C70" t="s">
        <v>16</v>
      </c>
      <c r="D70" s="8">
        <v>46160</v>
      </c>
      <c r="E70" t="s">
        <v>69</v>
      </c>
      <c r="F70" t="s">
        <v>14268</v>
      </c>
      <c r="G70" t="s">
        <v>675</v>
      </c>
      <c r="H70" t="s">
        <v>179</v>
      </c>
      <c r="I70" s="53">
        <v>46159.910138888888</v>
      </c>
      <c r="J70" s="53">
        <v>46159.917280092595</v>
      </c>
      <c r="K70">
        <v>0.17</v>
      </c>
      <c r="L70" s="8">
        <v>46143</v>
      </c>
      <c r="M70">
        <v>21</v>
      </c>
      <c r="N70">
        <v>10.200000000000001</v>
      </c>
      <c r="O70" t="s">
        <v>14050</v>
      </c>
      <c r="P70" t="s">
        <v>14052</v>
      </c>
      <c r="Q70" t="s">
        <v>14053</v>
      </c>
      <c r="R70">
        <v>8</v>
      </c>
      <c r="S70">
        <v>10</v>
      </c>
      <c r="T70">
        <v>4</v>
      </c>
      <c r="U70">
        <v>10</v>
      </c>
      <c r="V70">
        <v>5</v>
      </c>
      <c r="W70">
        <v>1</v>
      </c>
      <c r="X70">
        <v>50</v>
      </c>
      <c r="Y70" t="s">
        <v>14051</v>
      </c>
      <c r="Z70" t="s">
        <v>14271</v>
      </c>
      <c r="AA70" t="s">
        <v>14558</v>
      </c>
      <c r="AB70" t="s">
        <v>14459</v>
      </c>
      <c r="AC70" t="s">
        <v>14269</v>
      </c>
      <c r="AD70" t="s">
        <v>14885</v>
      </c>
      <c r="AE70">
        <v>10</v>
      </c>
      <c r="AF70">
        <v>5</v>
      </c>
      <c r="AG70">
        <v>1</v>
      </c>
      <c r="AH70">
        <v>50</v>
      </c>
      <c r="AI70" t="s">
        <v>14274</v>
      </c>
    </row>
    <row r="71" spans="1:35">
      <c r="A71">
        <v>1300000252</v>
      </c>
      <c r="B71" t="s">
        <v>61</v>
      </c>
      <c r="C71" t="s">
        <v>12</v>
      </c>
      <c r="D71" s="8">
        <v>46160</v>
      </c>
      <c r="E71" t="s">
        <v>13</v>
      </c>
      <c r="F71" t="s">
        <v>14268</v>
      </c>
      <c r="G71" t="s">
        <v>675</v>
      </c>
      <c r="H71" t="s">
        <v>335</v>
      </c>
      <c r="I71" s="53">
        <v>46160.041886574072</v>
      </c>
      <c r="J71" s="53">
        <v>46160.059340277781</v>
      </c>
      <c r="K71">
        <v>0.42</v>
      </c>
      <c r="L71" s="8">
        <v>46143</v>
      </c>
      <c r="M71">
        <v>21</v>
      </c>
      <c r="N71">
        <v>25.2</v>
      </c>
      <c r="O71" t="s">
        <v>14319</v>
      </c>
      <c r="P71" t="s">
        <v>14300</v>
      </c>
      <c r="Q71" t="s">
        <v>14864</v>
      </c>
      <c r="R71">
        <v>9</v>
      </c>
      <c r="S71">
        <v>0</v>
      </c>
      <c r="T71">
        <v>4</v>
      </c>
      <c r="U71">
        <v>7</v>
      </c>
      <c r="V71">
        <v>4</v>
      </c>
      <c r="W71">
        <v>1</v>
      </c>
      <c r="X71">
        <v>28</v>
      </c>
      <c r="Y71" t="s">
        <v>14865</v>
      </c>
      <c r="Z71" t="s">
        <v>14271</v>
      </c>
      <c r="AA71" t="s">
        <v>14278</v>
      </c>
      <c r="AB71" t="s">
        <v>14279</v>
      </c>
      <c r="AC71" t="s">
        <v>14269</v>
      </c>
      <c r="AD71" t="s">
        <v>14880</v>
      </c>
      <c r="AE71">
        <v>7</v>
      </c>
      <c r="AF71">
        <v>2</v>
      </c>
      <c r="AG71">
        <v>1</v>
      </c>
      <c r="AH71">
        <v>14</v>
      </c>
      <c r="AI71" t="s">
        <v>14274</v>
      </c>
    </row>
    <row r="72" spans="1:35">
      <c r="A72">
        <v>1200000129</v>
      </c>
      <c r="B72" t="s">
        <v>66</v>
      </c>
      <c r="C72" t="s">
        <v>16</v>
      </c>
      <c r="D72" s="8">
        <v>46160</v>
      </c>
      <c r="E72" t="s">
        <v>69</v>
      </c>
      <c r="F72" t="s">
        <v>14268</v>
      </c>
      <c r="G72" t="s">
        <v>675</v>
      </c>
      <c r="H72" t="s">
        <v>180</v>
      </c>
      <c r="I72" s="53">
        <v>46160.057986111111</v>
      </c>
      <c r="J72" s="53">
        <v>46160.064780092594</v>
      </c>
      <c r="K72">
        <v>0.16</v>
      </c>
      <c r="L72" s="8">
        <v>46143</v>
      </c>
      <c r="M72">
        <v>21</v>
      </c>
      <c r="N72">
        <v>9.6</v>
      </c>
      <c r="O72" t="s">
        <v>14117</v>
      </c>
      <c r="P72" t="s">
        <v>14119</v>
      </c>
      <c r="Q72" t="s">
        <v>14120</v>
      </c>
      <c r="R72">
        <v>8</v>
      </c>
      <c r="S72">
        <v>6</v>
      </c>
      <c r="T72">
        <v>3</v>
      </c>
      <c r="U72">
        <v>6</v>
      </c>
      <c r="V72">
        <v>2</v>
      </c>
      <c r="W72">
        <v>1</v>
      </c>
      <c r="X72">
        <v>12</v>
      </c>
      <c r="Y72" t="s">
        <v>14118</v>
      </c>
      <c r="Z72" t="s">
        <v>14271</v>
      </c>
      <c r="AA72" t="s">
        <v>14395</v>
      </c>
      <c r="AB72" t="s">
        <v>14401</v>
      </c>
      <c r="AC72" t="s">
        <v>14269</v>
      </c>
      <c r="AD72" t="s">
        <v>14885</v>
      </c>
      <c r="AE72">
        <v>6</v>
      </c>
      <c r="AF72">
        <v>2</v>
      </c>
      <c r="AG72">
        <v>1</v>
      </c>
      <c r="AH72">
        <v>12</v>
      </c>
      <c r="AI72" t="s">
        <v>14274</v>
      </c>
    </row>
    <row r="73" spans="1:35">
      <c r="A73">
        <v>1200000131</v>
      </c>
      <c r="B73" t="s">
        <v>114</v>
      </c>
      <c r="C73" t="s">
        <v>16</v>
      </c>
      <c r="D73" s="8">
        <v>46160</v>
      </c>
      <c r="E73" t="s">
        <v>69</v>
      </c>
      <c r="F73" t="s">
        <v>14268</v>
      </c>
      <c r="G73" t="s">
        <v>675</v>
      </c>
      <c r="H73" t="s">
        <v>180</v>
      </c>
      <c r="I73" s="53">
        <v>46160.250509259262</v>
      </c>
      <c r="J73" s="53">
        <v>46160.260601851849</v>
      </c>
      <c r="K73">
        <v>0.24</v>
      </c>
      <c r="L73" s="8">
        <v>46143</v>
      </c>
      <c r="M73">
        <v>21</v>
      </c>
      <c r="N73">
        <v>14.399999999999999</v>
      </c>
      <c r="O73" t="s">
        <v>14117</v>
      </c>
      <c r="P73" t="s">
        <v>14119</v>
      </c>
      <c r="Q73" t="s">
        <v>14120</v>
      </c>
      <c r="R73">
        <v>8</v>
      </c>
      <c r="S73">
        <v>6</v>
      </c>
      <c r="T73">
        <v>4</v>
      </c>
      <c r="U73">
        <v>6</v>
      </c>
      <c r="V73">
        <v>2</v>
      </c>
      <c r="W73">
        <v>3</v>
      </c>
      <c r="X73">
        <v>36</v>
      </c>
      <c r="Y73" t="s">
        <v>14118</v>
      </c>
      <c r="Z73" t="s">
        <v>14271</v>
      </c>
      <c r="AA73" t="s">
        <v>14395</v>
      </c>
      <c r="AB73" t="s">
        <v>14401</v>
      </c>
      <c r="AC73" t="s">
        <v>14269</v>
      </c>
      <c r="AD73" t="s">
        <v>14885</v>
      </c>
      <c r="AE73">
        <v>6</v>
      </c>
      <c r="AF73">
        <v>2</v>
      </c>
      <c r="AG73">
        <v>3</v>
      </c>
      <c r="AH73">
        <v>36</v>
      </c>
      <c r="AI73" t="s">
        <v>14274</v>
      </c>
    </row>
    <row r="74" spans="1:35">
      <c r="A74">
        <v>1300000253</v>
      </c>
      <c r="B74" t="s">
        <v>11</v>
      </c>
      <c r="C74" t="s">
        <v>12</v>
      </c>
      <c r="D74" s="8">
        <v>46160</v>
      </c>
      <c r="E74" t="s">
        <v>13</v>
      </c>
      <c r="F74" t="s">
        <v>14268</v>
      </c>
      <c r="G74" t="s">
        <v>675</v>
      </c>
      <c r="H74" t="s">
        <v>119</v>
      </c>
      <c r="I74" s="53">
        <v>46160.319444444445</v>
      </c>
      <c r="J74" s="53">
        <v>46160.326388888891</v>
      </c>
      <c r="K74">
        <v>0.17</v>
      </c>
      <c r="L74" s="8">
        <v>46143</v>
      </c>
      <c r="M74">
        <v>21</v>
      </c>
      <c r="N74">
        <v>10.200000000000001</v>
      </c>
      <c r="O74" t="s">
        <v>160</v>
      </c>
      <c r="P74" t="s">
        <v>14074</v>
      </c>
      <c r="Q74" t="s">
        <v>14075</v>
      </c>
      <c r="R74">
        <v>9</v>
      </c>
      <c r="S74">
        <v>6</v>
      </c>
      <c r="T74">
        <v>4</v>
      </c>
      <c r="U74">
        <v>7</v>
      </c>
      <c r="V74">
        <v>3</v>
      </c>
      <c r="W74">
        <v>1</v>
      </c>
      <c r="X74">
        <v>21</v>
      </c>
      <c r="Y74" t="s">
        <v>14073</v>
      </c>
      <c r="Z74" t="s">
        <v>14271</v>
      </c>
      <c r="AA74" t="s">
        <v>14888</v>
      </c>
      <c r="AB74" t="s">
        <v>14273</v>
      </c>
      <c r="AC74" t="s">
        <v>14269</v>
      </c>
      <c r="AD74" t="s">
        <v>14880</v>
      </c>
      <c r="AE74">
        <v>7</v>
      </c>
      <c r="AF74">
        <v>3</v>
      </c>
      <c r="AG74">
        <v>1</v>
      </c>
      <c r="AH74">
        <v>21</v>
      </c>
      <c r="AI74" t="s">
        <v>14274</v>
      </c>
    </row>
    <row r="75" spans="1:35">
      <c r="A75">
        <v>1200000133</v>
      </c>
      <c r="B75" t="s">
        <v>106</v>
      </c>
      <c r="C75" t="s">
        <v>16</v>
      </c>
      <c r="D75" s="8">
        <v>46160</v>
      </c>
      <c r="E75" t="s">
        <v>69</v>
      </c>
      <c r="F75" t="s">
        <v>14268</v>
      </c>
      <c r="G75" t="s">
        <v>675</v>
      </c>
      <c r="H75" t="s">
        <v>181</v>
      </c>
      <c r="I75" s="53">
        <v>46160.347222222219</v>
      </c>
      <c r="J75" s="53">
        <v>46160.354166666664</v>
      </c>
      <c r="K75">
        <v>0.17</v>
      </c>
      <c r="L75" s="8">
        <v>46143</v>
      </c>
      <c r="M75">
        <v>21</v>
      </c>
      <c r="N75">
        <v>10.200000000000001</v>
      </c>
      <c r="O75" t="s">
        <v>14059</v>
      </c>
      <c r="P75" t="s">
        <v>14061</v>
      </c>
      <c r="Q75" t="s">
        <v>14062</v>
      </c>
      <c r="R75">
        <v>8</v>
      </c>
      <c r="S75">
        <v>6</v>
      </c>
      <c r="T75">
        <v>4</v>
      </c>
      <c r="U75">
        <v>6</v>
      </c>
      <c r="V75">
        <v>2</v>
      </c>
      <c r="W75">
        <v>2</v>
      </c>
      <c r="X75">
        <v>24</v>
      </c>
      <c r="Y75" t="s">
        <v>14060</v>
      </c>
      <c r="AA75" t="s">
        <v>14475</v>
      </c>
      <c r="AB75" t="s">
        <v>14476</v>
      </c>
      <c r="AC75" t="s">
        <v>14269</v>
      </c>
      <c r="AD75" t="s">
        <v>14889</v>
      </c>
      <c r="AE75">
        <v>6</v>
      </c>
      <c r="AF75">
        <v>1</v>
      </c>
      <c r="AG75">
        <v>1</v>
      </c>
      <c r="AH75">
        <v>6</v>
      </c>
      <c r="AI75" t="s">
        <v>14274</v>
      </c>
    </row>
    <row r="76" spans="1:35">
      <c r="A76">
        <v>1300000254</v>
      </c>
      <c r="B76" t="s">
        <v>20</v>
      </c>
      <c r="C76" t="s">
        <v>16</v>
      </c>
      <c r="D76" s="8">
        <v>46160</v>
      </c>
      <c r="E76" t="s">
        <v>13</v>
      </c>
      <c r="F76" t="s">
        <v>14268</v>
      </c>
      <c r="G76" t="s">
        <v>675</v>
      </c>
      <c r="H76" t="s">
        <v>336</v>
      </c>
      <c r="I76" s="53">
        <v>46160.965277777781</v>
      </c>
      <c r="J76" s="53">
        <v>46160.979166666664</v>
      </c>
      <c r="K76">
        <v>0.33</v>
      </c>
      <c r="L76" s="8">
        <v>46143</v>
      </c>
      <c r="M76">
        <v>21</v>
      </c>
      <c r="N76">
        <v>19.8</v>
      </c>
      <c r="O76" t="s">
        <v>14087</v>
      </c>
      <c r="P76" t="s">
        <v>14089</v>
      </c>
      <c r="Q76" t="s">
        <v>14090</v>
      </c>
      <c r="R76">
        <v>8</v>
      </c>
      <c r="S76">
        <v>6</v>
      </c>
      <c r="T76">
        <v>4</v>
      </c>
      <c r="U76">
        <v>6</v>
      </c>
      <c r="V76">
        <v>4</v>
      </c>
      <c r="W76">
        <v>2</v>
      </c>
      <c r="X76">
        <v>48</v>
      </c>
      <c r="Y76" t="s">
        <v>14088</v>
      </c>
      <c r="AA76" t="s">
        <v>14890</v>
      </c>
      <c r="AB76" t="s">
        <v>14487</v>
      </c>
      <c r="AC76" t="s">
        <v>14269</v>
      </c>
      <c r="AD76" t="s">
        <v>14880</v>
      </c>
      <c r="AE76">
        <v>6</v>
      </c>
      <c r="AF76">
        <v>3</v>
      </c>
      <c r="AG76">
        <v>1</v>
      </c>
      <c r="AH76">
        <v>18</v>
      </c>
      <c r="AI76" t="s">
        <v>14274</v>
      </c>
    </row>
    <row r="77" spans="1:35">
      <c r="A77">
        <v>1300000255</v>
      </c>
      <c r="B77" t="s">
        <v>99</v>
      </c>
      <c r="C77" t="s">
        <v>16</v>
      </c>
      <c r="D77" s="8">
        <v>46161</v>
      </c>
      <c r="E77" t="s">
        <v>13</v>
      </c>
      <c r="F77" t="s">
        <v>14268</v>
      </c>
      <c r="G77" t="s">
        <v>675</v>
      </c>
      <c r="H77" t="s">
        <v>123</v>
      </c>
      <c r="I77" s="53">
        <v>46161.461805555555</v>
      </c>
      <c r="J77" s="53">
        <v>46161.472222222219</v>
      </c>
      <c r="K77">
        <v>0.25</v>
      </c>
      <c r="L77" s="8">
        <v>46143</v>
      </c>
      <c r="M77">
        <v>21</v>
      </c>
      <c r="N77">
        <v>15</v>
      </c>
      <c r="O77" t="s">
        <v>14077</v>
      </c>
      <c r="P77" t="s">
        <v>14079</v>
      </c>
      <c r="Q77" t="s">
        <v>14080</v>
      </c>
      <c r="R77">
        <v>8</v>
      </c>
      <c r="S77">
        <v>6</v>
      </c>
      <c r="T77">
        <v>4</v>
      </c>
      <c r="U77">
        <v>6</v>
      </c>
      <c r="V77">
        <v>3</v>
      </c>
      <c r="W77">
        <v>2</v>
      </c>
      <c r="X77">
        <v>36</v>
      </c>
      <c r="Y77" t="s">
        <v>14078</v>
      </c>
      <c r="AA77" t="s">
        <v>14891</v>
      </c>
      <c r="AB77" t="s">
        <v>14447</v>
      </c>
      <c r="AC77" t="s">
        <v>14269</v>
      </c>
      <c r="AD77" t="s">
        <v>14880</v>
      </c>
      <c r="AE77">
        <v>6</v>
      </c>
      <c r="AF77">
        <v>1</v>
      </c>
      <c r="AG77">
        <v>1</v>
      </c>
      <c r="AH77">
        <v>6</v>
      </c>
      <c r="AI77" t="s">
        <v>14274</v>
      </c>
    </row>
    <row r="78" spans="1:35">
      <c r="A78">
        <v>1300000256</v>
      </c>
      <c r="B78" t="s">
        <v>114</v>
      </c>
      <c r="C78" t="s">
        <v>16</v>
      </c>
      <c r="D78" s="8">
        <v>46161</v>
      </c>
      <c r="E78" t="s">
        <v>13</v>
      </c>
      <c r="F78" t="s">
        <v>14268</v>
      </c>
      <c r="G78" t="s">
        <v>675</v>
      </c>
      <c r="H78" t="s">
        <v>337</v>
      </c>
      <c r="I78" s="53">
        <v>46161.520833333336</v>
      </c>
      <c r="J78" s="53">
        <v>46161.527777777781</v>
      </c>
      <c r="K78">
        <v>0.17</v>
      </c>
      <c r="L78" s="8">
        <v>46143</v>
      </c>
      <c r="M78">
        <v>21</v>
      </c>
      <c r="N78">
        <v>10.200000000000001</v>
      </c>
      <c r="O78" t="s">
        <v>14077</v>
      </c>
      <c r="P78" t="s">
        <v>14079</v>
      </c>
      <c r="Q78" t="s">
        <v>14080</v>
      </c>
      <c r="R78">
        <v>8</v>
      </c>
      <c r="S78">
        <v>6</v>
      </c>
      <c r="T78">
        <v>4</v>
      </c>
      <c r="U78">
        <v>6</v>
      </c>
      <c r="V78">
        <v>3</v>
      </c>
      <c r="W78">
        <v>1</v>
      </c>
      <c r="X78">
        <v>18</v>
      </c>
      <c r="Y78" t="s">
        <v>14078</v>
      </c>
      <c r="AA78" t="s">
        <v>14392</v>
      </c>
      <c r="AB78" t="s">
        <v>14491</v>
      </c>
      <c r="AC78" t="s">
        <v>14269</v>
      </c>
      <c r="AD78" t="s">
        <v>14889</v>
      </c>
      <c r="AE78">
        <v>6</v>
      </c>
      <c r="AF78">
        <v>2</v>
      </c>
      <c r="AG78">
        <v>1</v>
      </c>
      <c r="AH78">
        <v>12</v>
      </c>
      <c r="AI78" t="s">
        <v>14274</v>
      </c>
    </row>
    <row r="79" spans="1:35">
      <c r="A79">
        <v>1200000139</v>
      </c>
      <c r="B79" t="s">
        <v>132</v>
      </c>
      <c r="C79" t="s">
        <v>16</v>
      </c>
      <c r="D79" s="8">
        <v>46162</v>
      </c>
      <c r="E79" t="s">
        <v>69</v>
      </c>
      <c r="F79" t="s">
        <v>14268</v>
      </c>
      <c r="G79" t="s">
        <v>675</v>
      </c>
      <c r="H79" t="s">
        <v>126</v>
      </c>
      <c r="I79" s="53">
        <v>46161.95416666667</v>
      </c>
      <c r="J79" s="53">
        <v>46161.972222222219</v>
      </c>
      <c r="K79">
        <v>0.43</v>
      </c>
      <c r="L79" s="8">
        <v>46143</v>
      </c>
      <c r="M79">
        <v>21</v>
      </c>
      <c r="N79">
        <v>25.8</v>
      </c>
      <c r="O79" t="s">
        <v>159</v>
      </c>
      <c r="P79" t="s">
        <v>14065</v>
      </c>
      <c r="Q79" t="s">
        <v>14066</v>
      </c>
      <c r="R79">
        <v>8</v>
      </c>
      <c r="S79">
        <v>6</v>
      </c>
      <c r="T79">
        <v>4</v>
      </c>
      <c r="U79">
        <v>6</v>
      </c>
      <c r="V79">
        <v>3</v>
      </c>
      <c r="W79">
        <v>1</v>
      </c>
      <c r="X79">
        <v>18</v>
      </c>
      <c r="Y79" t="s">
        <v>14064</v>
      </c>
      <c r="AA79" t="s">
        <v>14386</v>
      </c>
      <c r="AB79" t="s">
        <v>14387</v>
      </c>
      <c r="AC79" t="s">
        <v>14269</v>
      </c>
      <c r="AD79" t="s">
        <v>14892</v>
      </c>
      <c r="AE79">
        <v>6</v>
      </c>
      <c r="AF79">
        <v>3</v>
      </c>
      <c r="AG79">
        <v>1</v>
      </c>
      <c r="AH79">
        <v>18</v>
      </c>
      <c r="AI79" t="s">
        <v>14274</v>
      </c>
    </row>
    <row r="80" spans="1:35">
      <c r="A80">
        <v>1300000258</v>
      </c>
      <c r="B80" t="s">
        <v>40</v>
      </c>
      <c r="C80" t="s">
        <v>16</v>
      </c>
      <c r="D80" s="8">
        <v>46162</v>
      </c>
      <c r="E80" t="s">
        <v>13</v>
      </c>
      <c r="F80" t="s">
        <v>14268</v>
      </c>
      <c r="G80" t="s">
        <v>675</v>
      </c>
      <c r="H80" t="s">
        <v>338</v>
      </c>
      <c r="I80" s="53">
        <v>46162.701388888891</v>
      </c>
      <c r="J80" s="53">
        <v>46162.708333333336</v>
      </c>
      <c r="K80">
        <v>0.17</v>
      </c>
      <c r="L80" s="8">
        <v>46143</v>
      </c>
      <c r="M80">
        <v>21</v>
      </c>
      <c r="N80">
        <v>10.200000000000001</v>
      </c>
      <c r="O80" t="s">
        <v>159</v>
      </c>
      <c r="P80" t="s">
        <v>14065</v>
      </c>
      <c r="Q80" t="s">
        <v>14066</v>
      </c>
      <c r="R80">
        <v>8</v>
      </c>
      <c r="S80">
        <v>6</v>
      </c>
      <c r="T80">
        <v>4</v>
      </c>
      <c r="U80">
        <v>6</v>
      </c>
      <c r="V80">
        <v>3</v>
      </c>
      <c r="W80">
        <v>5</v>
      </c>
      <c r="X80">
        <v>90</v>
      </c>
      <c r="Y80" t="s">
        <v>14064</v>
      </c>
      <c r="AA80" t="s">
        <v>14471</v>
      </c>
      <c r="AB80" t="s">
        <v>14359</v>
      </c>
      <c r="AC80" t="s">
        <v>14269</v>
      </c>
      <c r="AD80" t="s">
        <v>14893</v>
      </c>
      <c r="AE80">
        <v>6</v>
      </c>
      <c r="AF80">
        <v>1</v>
      </c>
      <c r="AG80">
        <v>4</v>
      </c>
      <c r="AH80">
        <v>24</v>
      </c>
      <c r="AI80" t="s">
        <v>14274</v>
      </c>
    </row>
    <row r="81" spans="1:35">
      <c r="A81">
        <v>1200000140</v>
      </c>
      <c r="B81" t="s">
        <v>106</v>
      </c>
      <c r="C81" t="s">
        <v>16</v>
      </c>
      <c r="D81" s="8">
        <v>46163</v>
      </c>
      <c r="E81" t="s">
        <v>69</v>
      </c>
      <c r="F81" t="s">
        <v>14268</v>
      </c>
      <c r="G81" t="s">
        <v>675</v>
      </c>
      <c r="H81" t="s">
        <v>182</v>
      </c>
      <c r="I81" s="53">
        <v>46163.677083333336</v>
      </c>
      <c r="J81" s="53">
        <v>46163.679166666669</v>
      </c>
      <c r="K81">
        <v>0.05</v>
      </c>
      <c r="L81" s="8">
        <v>46143</v>
      </c>
      <c r="M81">
        <v>21</v>
      </c>
      <c r="N81">
        <v>3</v>
      </c>
      <c r="O81" t="s">
        <v>14199</v>
      </c>
      <c r="P81" t="s">
        <v>14201</v>
      </c>
      <c r="Q81" t="s">
        <v>14864</v>
      </c>
      <c r="R81">
        <v>8</v>
      </c>
      <c r="S81">
        <v>4</v>
      </c>
      <c r="T81">
        <v>3</v>
      </c>
      <c r="U81">
        <v>6</v>
      </c>
      <c r="V81">
        <v>7</v>
      </c>
      <c r="W81">
        <v>1</v>
      </c>
      <c r="X81">
        <v>42</v>
      </c>
      <c r="Y81" t="s">
        <v>14200</v>
      </c>
      <c r="AA81" t="s">
        <v>14894</v>
      </c>
      <c r="AB81" t="s">
        <v>14357</v>
      </c>
      <c r="AC81" t="s">
        <v>14269</v>
      </c>
      <c r="AD81" t="s">
        <v>14895</v>
      </c>
      <c r="AE81">
        <v>6</v>
      </c>
      <c r="AF81">
        <v>7</v>
      </c>
      <c r="AG81">
        <v>1</v>
      </c>
      <c r="AH81">
        <v>42</v>
      </c>
      <c r="AI81" t="s">
        <v>14274</v>
      </c>
    </row>
    <row r="82" spans="1:35">
      <c r="A82">
        <v>1200000141</v>
      </c>
      <c r="B82" t="s">
        <v>77</v>
      </c>
      <c r="C82" t="s">
        <v>16</v>
      </c>
      <c r="D82" s="8">
        <v>46163</v>
      </c>
      <c r="E82" t="s">
        <v>69</v>
      </c>
      <c r="F82" t="s">
        <v>14268</v>
      </c>
      <c r="G82" t="s">
        <v>675</v>
      </c>
      <c r="H82" t="s">
        <v>182</v>
      </c>
      <c r="I82" s="53">
        <v>46163.739583333336</v>
      </c>
      <c r="J82" s="53">
        <v>46163.741666666669</v>
      </c>
      <c r="K82">
        <v>0.05</v>
      </c>
      <c r="L82" s="8">
        <v>46143</v>
      </c>
      <c r="M82">
        <v>21</v>
      </c>
      <c r="N82">
        <v>3</v>
      </c>
      <c r="O82" t="s">
        <v>14199</v>
      </c>
      <c r="P82" t="s">
        <v>14201</v>
      </c>
      <c r="Q82" t="s">
        <v>14864</v>
      </c>
      <c r="R82">
        <v>8</v>
      </c>
      <c r="S82">
        <v>4</v>
      </c>
      <c r="T82">
        <v>3</v>
      </c>
      <c r="U82">
        <v>6</v>
      </c>
      <c r="V82">
        <v>7</v>
      </c>
      <c r="W82">
        <v>1</v>
      </c>
      <c r="X82">
        <v>42</v>
      </c>
      <c r="Y82" t="s">
        <v>14200</v>
      </c>
      <c r="AA82" t="s">
        <v>14894</v>
      </c>
      <c r="AB82" t="s">
        <v>14357</v>
      </c>
      <c r="AC82" t="s">
        <v>14269</v>
      </c>
      <c r="AD82" t="s">
        <v>14895</v>
      </c>
      <c r="AE82">
        <v>6</v>
      </c>
      <c r="AF82">
        <v>7</v>
      </c>
      <c r="AG82">
        <v>1</v>
      </c>
      <c r="AH82">
        <v>42</v>
      </c>
      <c r="AI82" t="s">
        <v>14274</v>
      </c>
    </row>
    <row r="83" spans="1:35">
      <c r="A83">
        <v>1200000142</v>
      </c>
      <c r="B83" t="s">
        <v>124</v>
      </c>
      <c r="C83" t="s">
        <v>16</v>
      </c>
      <c r="D83" s="8">
        <v>46164</v>
      </c>
      <c r="E83" t="s">
        <v>69</v>
      </c>
      <c r="F83" t="s">
        <v>14268</v>
      </c>
      <c r="G83" t="s">
        <v>675</v>
      </c>
      <c r="H83" t="s">
        <v>180</v>
      </c>
      <c r="I83" s="53">
        <v>46164.718981481485</v>
      </c>
      <c r="J83" s="53">
        <v>46164.725694444445</v>
      </c>
      <c r="K83">
        <v>0.16</v>
      </c>
      <c r="L83" s="8">
        <v>46143</v>
      </c>
      <c r="M83">
        <v>21</v>
      </c>
      <c r="N83">
        <v>9.6</v>
      </c>
      <c r="O83" t="s">
        <v>14117</v>
      </c>
      <c r="P83" t="s">
        <v>14119</v>
      </c>
      <c r="Q83" t="s">
        <v>14120</v>
      </c>
      <c r="R83">
        <v>8</v>
      </c>
      <c r="S83">
        <v>6</v>
      </c>
      <c r="T83">
        <v>3</v>
      </c>
      <c r="U83">
        <v>6</v>
      </c>
      <c r="V83">
        <v>2</v>
      </c>
      <c r="W83">
        <v>2</v>
      </c>
      <c r="X83">
        <v>24</v>
      </c>
      <c r="Y83" t="s">
        <v>14118</v>
      </c>
      <c r="AA83" t="s">
        <v>14395</v>
      </c>
      <c r="AB83" t="s">
        <v>14896</v>
      </c>
      <c r="AC83" t="s">
        <v>14269</v>
      </c>
      <c r="AD83" t="s">
        <v>14880</v>
      </c>
      <c r="AE83">
        <v>6</v>
      </c>
      <c r="AF83">
        <v>2</v>
      </c>
      <c r="AG83">
        <v>2</v>
      </c>
      <c r="AH83">
        <v>24</v>
      </c>
      <c r="AI83" t="s">
        <v>14274</v>
      </c>
    </row>
    <row r="84" spans="1:35">
      <c r="A84">
        <v>1200000143</v>
      </c>
      <c r="B84" t="s">
        <v>90</v>
      </c>
      <c r="C84" t="s">
        <v>16</v>
      </c>
      <c r="D84" s="8">
        <v>46165</v>
      </c>
      <c r="E84" t="s">
        <v>69</v>
      </c>
      <c r="F84" t="s">
        <v>14268</v>
      </c>
      <c r="G84" t="s">
        <v>675</v>
      </c>
      <c r="H84" t="s">
        <v>180</v>
      </c>
      <c r="I84" s="53">
        <v>46165.694907407407</v>
      </c>
      <c r="J84" s="53">
        <v>46165.701724537037</v>
      </c>
      <c r="K84">
        <v>0.16</v>
      </c>
      <c r="L84" s="8">
        <v>46143</v>
      </c>
      <c r="M84">
        <v>21</v>
      </c>
      <c r="N84">
        <v>9.6</v>
      </c>
      <c r="O84" t="s">
        <v>14117</v>
      </c>
      <c r="P84" t="s">
        <v>14119</v>
      </c>
      <c r="Q84" t="s">
        <v>14120</v>
      </c>
      <c r="R84">
        <v>8</v>
      </c>
      <c r="S84">
        <v>6</v>
      </c>
      <c r="T84">
        <v>3</v>
      </c>
      <c r="U84">
        <v>6</v>
      </c>
      <c r="V84">
        <v>2</v>
      </c>
      <c r="W84">
        <v>2</v>
      </c>
      <c r="X84">
        <v>24</v>
      </c>
      <c r="Y84" t="s">
        <v>14118</v>
      </c>
      <c r="AA84" t="s">
        <v>14395</v>
      </c>
      <c r="AB84" t="s">
        <v>14896</v>
      </c>
      <c r="AC84" t="s">
        <v>14269</v>
      </c>
      <c r="AD84" t="s">
        <v>14880</v>
      </c>
      <c r="AE84">
        <v>6</v>
      </c>
      <c r="AF84">
        <v>2</v>
      </c>
      <c r="AG84">
        <v>2</v>
      </c>
      <c r="AH84">
        <v>24</v>
      </c>
      <c r="AI84" t="s">
        <v>14274</v>
      </c>
    </row>
    <row r="85" spans="1:35">
      <c r="A85">
        <v>1300000260</v>
      </c>
      <c r="B85" t="s">
        <v>27</v>
      </c>
      <c r="C85" t="s">
        <v>12</v>
      </c>
      <c r="D85" s="8">
        <v>46165</v>
      </c>
      <c r="E85" t="s">
        <v>13</v>
      </c>
      <c r="F85" t="s">
        <v>14268</v>
      </c>
      <c r="G85" t="s">
        <v>675</v>
      </c>
      <c r="H85" t="s">
        <v>340</v>
      </c>
      <c r="I85" s="53">
        <v>46165.688090277778</v>
      </c>
      <c r="J85" s="53">
        <v>46165.698287037034</v>
      </c>
      <c r="K85">
        <v>0.24</v>
      </c>
      <c r="L85" s="8">
        <v>46143</v>
      </c>
      <c r="M85">
        <v>21</v>
      </c>
      <c r="N85">
        <v>14.399999999999999</v>
      </c>
      <c r="O85" t="s">
        <v>14162</v>
      </c>
      <c r="P85" t="s">
        <v>14164</v>
      </c>
      <c r="Q85" t="s">
        <v>14165</v>
      </c>
      <c r="R85">
        <v>9</v>
      </c>
      <c r="S85">
        <v>3</v>
      </c>
      <c r="T85">
        <v>4</v>
      </c>
      <c r="U85">
        <v>7</v>
      </c>
      <c r="V85">
        <v>4</v>
      </c>
      <c r="W85">
        <v>1</v>
      </c>
      <c r="X85">
        <v>28</v>
      </c>
      <c r="Y85" t="s">
        <v>14163</v>
      </c>
      <c r="AA85" t="s">
        <v>14415</v>
      </c>
      <c r="AB85" t="s">
        <v>14416</v>
      </c>
      <c r="AC85" t="s">
        <v>14269</v>
      </c>
      <c r="AD85" t="s">
        <v>14889</v>
      </c>
      <c r="AE85">
        <v>7</v>
      </c>
      <c r="AF85">
        <v>1</v>
      </c>
      <c r="AG85">
        <v>1</v>
      </c>
      <c r="AH85">
        <v>7</v>
      </c>
      <c r="AI85" t="s">
        <v>14274</v>
      </c>
    </row>
    <row r="86" spans="1:35">
      <c r="A86">
        <v>1300000261</v>
      </c>
      <c r="B86" t="s">
        <v>27</v>
      </c>
      <c r="C86" t="s">
        <v>12</v>
      </c>
      <c r="D86" s="8">
        <v>46165</v>
      </c>
      <c r="E86" t="s">
        <v>13</v>
      </c>
      <c r="F86" t="s">
        <v>14268</v>
      </c>
      <c r="G86" t="s">
        <v>675</v>
      </c>
      <c r="H86" t="s">
        <v>341</v>
      </c>
      <c r="I86" s="53">
        <v>46165.757627314815</v>
      </c>
      <c r="J86" s="53">
        <v>46165.771307870367</v>
      </c>
      <c r="K86">
        <v>0.33</v>
      </c>
      <c r="L86" s="8">
        <v>46143</v>
      </c>
      <c r="M86">
        <v>21</v>
      </c>
      <c r="N86">
        <v>19.8</v>
      </c>
      <c r="O86" t="s">
        <v>159</v>
      </c>
      <c r="P86" t="s">
        <v>14065</v>
      </c>
      <c r="Q86" t="s">
        <v>14066</v>
      </c>
      <c r="R86">
        <v>9</v>
      </c>
      <c r="S86">
        <v>6</v>
      </c>
      <c r="T86">
        <v>4</v>
      </c>
      <c r="U86">
        <v>7</v>
      </c>
      <c r="V86">
        <v>3</v>
      </c>
      <c r="W86">
        <v>1</v>
      </c>
      <c r="X86">
        <v>21</v>
      </c>
      <c r="Y86" t="s">
        <v>14064</v>
      </c>
      <c r="AA86" t="s">
        <v>14469</v>
      </c>
      <c r="AB86" t="s">
        <v>14470</v>
      </c>
      <c r="AC86" t="s">
        <v>14269</v>
      </c>
      <c r="AD86" t="s">
        <v>14897</v>
      </c>
      <c r="AE86">
        <v>7</v>
      </c>
      <c r="AF86">
        <v>1</v>
      </c>
      <c r="AG86">
        <v>1</v>
      </c>
      <c r="AH86">
        <v>7</v>
      </c>
      <c r="AI86" t="s">
        <v>14274</v>
      </c>
    </row>
    <row r="87" spans="1:35">
      <c r="A87">
        <v>1300000262</v>
      </c>
      <c r="B87" t="s">
        <v>18</v>
      </c>
      <c r="C87" t="s">
        <v>12</v>
      </c>
      <c r="D87" s="8">
        <v>46166</v>
      </c>
      <c r="E87" t="s">
        <v>13</v>
      </c>
      <c r="F87" t="s">
        <v>14268</v>
      </c>
      <c r="G87" t="s">
        <v>675</v>
      </c>
      <c r="H87" t="s">
        <v>342</v>
      </c>
      <c r="I87" s="53">
        <v>46166.131944444445</v>
      </c>
      <c r="J87" s="53">
        <v>46166.136111111111</v>
      </c>
      <c r="K87">
        <v>0.1</v>
      </c>
      <c r="L87" s="8">
        <v>46143</v>
      </c>
      <c r="M87">
        <v>21</v>
      </c>
      <c r="N87">
        <v>6</v>
      </c>
      <c r="O87" t="s">
        <v>14229</v>
      </c>
      <c r="P87" t="s">
        <v>14231</v>
      </c>
      <c r="Q87" t="s">
        <v>14864</v>
      </c>
      <c r="R87">
        <v>9</v>
      </c>
      <c r="S87">
        <v>5</v>
      </c>
      <c r="T87">
        <v>3</v>
      </c>
      <c r="U87">
        <v>6</v>
      </c>
      <c r="V87">
        <v>3</v>
      </c>
      <c r="W87">
        <v>1</v>
      </c>
      <c r="X87">
        <v>18</v>
      </c>
      <c r="Y87" t="s">
        <v>14230</v>
      </c>
      <c r="AA87" t="s">
        <v>14505</v>
      </c>
      <c r="AB87" t="s">
        <v>14506</v>
      </c>
      <c r="AC87" t="s">
        <v>14269</v>
      </c>
      <c r="AD87" t="s">
        <v>14898</v>
      </c>
      <c r="AE87">
        <v>6</v>
      </c>
      <c r="AF87">
        <v>1</v>
      </c>
      <c r="AG87">
        <v>1</v>
      </c>
      <c r="AH87">
        <v>6</v>
      </c>
      <c r="AI87" t="s">
        <v>14274</v>
      </c>
    </row>
    <row r="88" spans="1:35">
      <c r="A88">
        <v>1200000145</v>
      </c>
      <c r="B88" t="s">
        <v>51</v>
      </c>
      <c r="C88" t="s">
        <v>16</v>
      </c>
      <c r="D88" s="8">
        <v>46166</v>
      </c>
      <c r="E88" t="s">
        <v>69</v>
      </c>
      <c r="F88" t="s">
        <v>14268</v>
      </c>
      <c r="G88" t="s">
        <v>675</v>
      </c>
      <c r="H88" t="s">
        <v>184</v>
      </c>
      <c r="I88" s="53">
        <v>46165.923611111109</v>
      </c>
      <c r="J88" s="53">
        <v>46165.930555555555</v>
      </c>
      <c r="K88">
        <v>0.17</v>
      </c>
      <c r="L88" s="8">
        <v>46143</v>
      </c>
      <c r="M88">
        <v>21</v>
      </c>
      <c r="N88">
        <v>10.200000000000001</v>
      </c>
      <c r="O88" t="s">
        <v>14117</v>
      </c>
      <c r="P88" t="s">
        <v>14119</v>
      </c>
      <c r="Q88" t="s">
        <v>14120</v>
      </c>
      <c r="R88">
        <v>8</v>
      </c>
      <c r="S88">
        <v>6</v>
      </c>
      <c r="T88">
        <v>4</v>
      </c>
      <c r="U88">
        <v>6</v>
      </c>
      <c r="V88">
        <v>2</v>
      </c>
      <c r="W88">
        <v>2</v>
      </c>
      <c r="X88">
        <v>24</v>
      </c>
      <c r="Y88" t="s">
        <v>14118</v>
      </c>
      <c r="AA88" t="s">
        <v>14395</v>
      </c>
      <c r="AB88" t="s">
        <v>14896</v>
      </c>
      <c r="AC88" t="s">
        <v>14269</v>
      </c>
      <c r="AD88" t="s">
        <v>14880</v>
      </c>
      <c r="AE88">
        <v>6</v>
      </c>
      <c r="AF88">
        <v>2</v>
      </c>
      <c r="AG88">
        <v>2</v>
      </c>
      <c r="AH88">
        <v>24</v>
      </c>
      <c r="AI88" t="s">
        <v>14274</v>
      </c>
    </row>
    <row r="89" spans="1:35">
      <c r="A89">
        <v>1200000146</v>
      </c>
      <c r="B89" t="s">
        <v>15</v>
      </c>
      <c r="C89" t="s">
        <v>16</v>
      </c>
      <c r="D89" s="8">
        <v>46166</v>
      </c>
      <c r="E89" t="s">
        <v>69</v>
      </c>
      <c r="F89" t="s">
        <v>14268</v>
      </c>
      <c r="G89" t="s">
        <v>675</v>
      </c>
      <c r="H89" t="s">
        <v>185</v>
      </c>
      <c r="I89" s="53">
        <v>46165.440972222219</v>
      </c>
      <c r="J89" s="53">
        <v>46165.458333333336</v>
      </c>
      <c r="K89">
        <v>0.42</v>
      </c>
      <c r="L89" s="8">
        <v>46143</v>
      </c>
      <c r="M89">
        <v>21</v>
      </c>
      <c r="N89">
        <v>25.2</v>
      </c>
      <c r="O89" t="s">
        <v>14050</v>
      </c>
      <c r="P89" t="s">
        <v>14052</v>
      </c>
      <c r="Q89" t="s">
        <v>14053</v>
      </c>
      <c r="R89">
        <v>8</v>
      </c>
      <c r="S89">
        <v>10</v>
      </c>
      <c r="T89">
        <v>4</v>
      </c>
      <c r="U89">
        <v>10</v>
      </c>
      <c r="V89">
        <v>5</v>
      </c>
      <c r="W89">
        <v>1</v>
      </c>
      <c r="X89">
        <v>50</v>
      </c>
      <c r="Y89" t="s">
        <v>14051</v>
      </c>
      <c r="AA89" t="s">
        <v>14665</v>
      </c>
      <c r="AB89" t="s">
        <v>14449</v>
      </c>
      <c r="AC89" t="s">
        <v>14269</v>
      </c>
      <c r="AD89" t="s">
        <v>14897</v>
      </c>
      <c r="AE89">
        <v>10</v>
      </c>
      <c r="AF89">
        <v>5</v>
      </c>
      <c r="AG89">
        <v>1</v>
      </c>
      <c r="AH89">
        <v>50</v>
      </c>
      <c r="AI89" t="s">
        <v>14274</v>
      </c>
    </row>
    <row r="90" spans="1:35">
      <c r="A90">
        <v>1200000147</v>
      </c>
      <c r="B90" t="s">
        <v>77</v>
      </c>
      <c r="C90" t="s">
        <v>16</v>
      </c>
      <c r="D90" s="8">
        <v>46166</v>
      </c>
      <c r="E90" t="s">
        <v>69</v>
      </c>
      <c r="F90" t="s">
        <v>14268</v>
      </c>
      <c r="G90" t="s">
        <v>675</v>
      </c>
      <c r="H90" t="s">
        <v>184</v>
      </c>
      <c r="I90" s="53">
        <v>46166.09375</v>
      </c>
      <c r="J90" s="53">
        <v>46166.10833333333</v>
      </c>
      <c r="K90">
        <v>0.35</v>
      </c>
      <c r="L90" s="8">
        <v>46143</v>
      </c>
      <c r="M90">
        <v>21</v>
      </c>
      <c r="N90">
        <v>21</v>
      </c>
      <c r="O90" t="s">
        <v>14117</v>
      </c>
      <c r="P90" t="s">
        <v>14119</v>
      </c>
      <c r="Q90" t="s">
        <v>14120</v>
      </c>
      <c r="R90">
        <v>8</v>
      </c>
      <c r="S90">
        <v>6</v>
      </c>
      <c r="T90">
        <v>4</v>
      </c>
      <c r="U90">
        <v>6</v>
      </c>
      <c r="V90">
        <v>2</v>
      </c>
      <c r="W90">
        <v>1</v>
      </c>
      <c r="X90">
        <v>12</v>
      </c>
      <c r="Y90" t="s">
        <v>14118</v>
      </c>
      <c r="AA90" t="s">
        <v>14395</v>
      </c>
      <c r="AB90" t="s">
        <v>14896</v>
      </c>
      <c r="AC90" t="s">
        <v>14269</v>
      </c>
      <c r="AD90" t="s">
        <v>14880</v>
      </c>
      <c r="AE90">
        <v>6</v>
      </c>
      <c r="AF90">
        <v>2</v>
      </c>
      <c r="AG90">
        <v>1</v>
      </c>
      <c r="AH90">
        <v>12</v>
      </c>
      <c r="AI90" t="s">
        <v>14274</v>
      </c>
    </row>
    <row r="91" spans="1:35">
      <c r="A91">
        <v>1200000151</v>
      </c>
      <c r="B91" t="s">
        <v>51</v>
      </c>
      <c r="C91" t="s">
        <v>16</v>
      </c>
      <c r="D91" s="8">
        <v>46166</v>
      </c>
      <c r="E91" t="s">
        <v>69</v>
      </c>
      <c r="F91" t="s">
        <v>14268</v>
      </c>
      <c r="G91" t="s">
        <v>675</v>
      </c>
      <c r="H91" t="s">
        <v>175</v>
      </c>
      <c r="I91" s="53">
        <v>46166.047222222223</v>
      </c>
      <c r="J91" s="53">
        <v>46166.051388888889</v>
      </c>
      <c r="K91">
        <v>0.1</v>
      </c>
      <c r="L91" s="8">
        <v>46143</v>
      </c>
      <c r="M91">
        <v>21</v>
      </c>
      <c r="N91">
        <v>6</v>
      </c>
      <c r="O91" t="s">
        <v>14059</v>
      </c>
      <c r="P91" t="s">
        <v>14061</v>
      </c>
      <c r="Q91" t="s">
        <v>14062</v>
      </c>
      <c r="R91">
        <v>8</v>
      </c>
      <c r="S91">
        <v>6</v>
      </c>
      <c r="T91">
        <v>3</v>
      </c>
      <c r="U91">
        <v>6</v>
      </c>
      <c r="V91">
        <v>2</v>
      </c>
      <c r="W91">
        <v>3</v>
      </c>
      <c r="X91">
        <v>36</v>
      </c>
      <c r="Y91" t="s">
        <v>14060</v>
      </c>
      <c r="AA91" t="s">
        <v>14894</v>
      </c>
      <c r="AB91" t="s">
        <v>14357</v>
      </c>
      <c r="AC91" t="s">
        <v>14269</v>
      </c>
      <c r="AD91" t="s">
        <v>14897</v>
      </c>
      <c r="AE91">
        <v>6</v>
      </c>
      <c r="AF91">
        <v>2</v>
      </c>
      <c r="AG91">
        <v>3</v>
      </c>
      <c r="AH91">
        <v>36</v>
      </c>
      <c r="AI91" t="s">
        <v>14274</v>
      </c>
    </row>
    <row r="92" spans="1:35">
      <c r="A92">
        <v>1300000265</v>
      </c>
      <c r="B92" t="s">
        <v>344</v>
      </c>
      <c r="C92" t="s">
        <v>16</v>
      </c>
      <c r="D92" s="8">
        <v>46170</v>
      </c>
      <c r="E92" t="s">
        <v>13</v>
      </c>
      <c r="F92" t="s">
        <v>14268</v>
      </c>
      <c r="G92" t="s">
        <v>675</v>
      </c>
      <c r="H92" t="s">
        <v>345</v>
      </c>
      <c r="I92" s="53">
        <v>46168.63517361111</v>
      </c>
      <c r="J92" s="53">
        <v>46168.641504629632</v>
      </c>
      <c r="K92">
        <v>0.15</v>
      </c>
      <c r="L92" s="8">
        <v>46143</v>
      </c>
      <c r="M92">
        <v>22</v>
      </c>
      <c r="N92">
        <v>9</v>
      </c>
      <c r="O92" t="s">
        <v>14319</v>
      </c>
      <c r="P92" t="s">
        <v>14300</v>
      </c>
      <c r="Q92" t="s">
        <v>14864</v>
      </c>
      <c r="R92">
        <v>8</v>
      </c>
      <c r="S92">
        <v>0</v>
      </c>
      <c r="T92">
        <v>3</v>
      </c>
      <c r="U92">
        <v>6</v>
      </c>
      <c r="V92">
        <v>5</v>
      </c>
      <c r="W92">
        <v>1</v>
      </c>
      <c r="X92">
        <v>30</v>
      </c>
      <c r="Y92" t="s">
        <v>14865</v>
      </c>
      <c r="AA92" t="s">
        <v>14899</v>
      </c>
      <c r="AB92" t="s">
        <v>14389</v>
      </c>
      <c r="AC92" t="s">
        <v>14269</v>
      </c>
      <c r="AD92" t="s">
        <v>14900</v>
      </c>
      <c r="AE92">
        <v>6</v>
      </c>
      <c r="AF92">
        <v>5</v>
      </c>
      <c r="AG92">
        <v>1</v>
      </c>
      <c r="AH92">
        <v>30</v>
      </c>
      <c r="AI92" t="s">
        <v>14274</v>
      </c>
    </row>
    <row r="93" spans="1:35">
      <c r="A93">
        <v>1300000266</v>
      </c>
      <c r="B93" t="s">
        <v>11</v>
      </c>
      <c r="C93" t="s">
        <v>12</v>
      </c>
      <c r="D93" s="8">
        <v>46172</v>
      </c>
      <c r="E93" t="s">
        <v>13</v>
      </c>
      <c r="F93" t="s">
        <v>14268</v>
      </c>
      <c r="G93" t="s">
        <v>675</v>
      </c>
      <c r="H93" t="s">
        <v>346</v>
      </c>
      <c r="I93" s="53">
        <v>46172.565057870372</v>
      </c>
      <c r="J93" s="53">
        <v>46172.570370370369</v>
      </c>
      <c r="K93">
        <v>0.13</v>
      </c>
      <c r="L93" s="8">
        <v>46143</v>
      </c>
      <c r="M93">
        <v>22</v>
      </c>
      <c r="N93">
        <v>7.8000000000000007</v>
      </c>
      <c r="O93" t="s">
        <v>14059</v>
      </c>
      <c r="P93" t="s">
        <v>14061</v>
      </c>
      <c r="Q93" t="s">
        <v>14062</v>
      </c>
      <c r="R93">
        <v>9</v>
      </c>
      <c r="S93">
        <v>6</v>
      </c>
      <c r="T93">
        <v>3</v>
      </c>
      <c r="U93">
        <v>6</v>
      </c>
      <c r="V93">
        <v>2</v>
      </c>
      <c r="W93">
        <v>7</v>
      </c>
      <c r="X93">
        <v>84</v>
      </c>
      <c r="Y93" t="s">
        <v>14060</v>
      </c>
      <c r="AA93" t="s">
        <v>14415</v>
      </c>
      <c r="AB93" t="s">
        <v>14416</v>
      </c>
      <c r="AC93" t="s">
        <v>14269</v>
      </c>
      <c r="AD93" t="s">
        <v>14901</v>
      </c>
      <c r="AE93">
        <v>6</v>
      </c>
      <c r="AF93">
        <v>1</v>
      </c>
      <c r="AG93">
        <v>5</v>
      </c>
      <c r="AH93">
        <v>30</v>
      </c>
      <c r="AI93" t="s">
        <v>14274</v>
      </c>
    </row>
    <row r="94" spans="1:35">
      <c r="A94">
        <v>1300000268</v>
      </c>
      <c r="B94" t="s">
        <v>56</v>
      </c>
      <c r="C94" t="s">
        <v>12</v>
      </c>
      <c r="D94" s="8">
        <v>46173</v>
      </c>
      <c r="E94" t="s">
        <v>13</v>
      </c>
      <c r="F94" t="s">
        <v>14268</v>
      </c>
      <c r="G94" t="s">
        <v>675</v>
      </c>
      <c r="H94" t="s">
        <v>348</v>
      </c>
      <c r="I94" s="53">
        <v>46172.920138888891</v>
      </c>
      <c r="J94" s="53">
        <v>46172.927083333336</v>
      </c>
      <c r="K94">
        <v>0.17</v>
      </c>
      <c r="L94" s="8">
        <v>46143</v>
      </c>
      <c r="M94">
        <v>22</v>
      </c>
      <c r="N94">
        <v>10.200000000000001</v>
      </c>
      <c r="O94" t="s">
        <v>14319</v>
      </c>
      <c r="P94" t="s">
        <v>14300</v>
      </c>
      <c r="Q94" t="s">
        <v>14864</v>
      </c>
      <c r="R94">
        <v>9</v>
      </c>
      <c r="S94">
        <v>0</v>
      </c>
      <c r="T94">
        <v>4</v>
      </c>
      <c r="U94">
        <v>7</v>
      </c>
      <c r="V94">
        <v>4</v>
      </c>
      <c r="W94">
        <v>1</v>
      </c>
      <c r="X94">
        <v>28</v>
      </c>
      <c r="Y94" t="s">
        <v>14865</v>
      </c>
      <c r="AA94" t="s">
        <v>14360</v>
      </c>
      <c r="AB94" t="s">
        <v>14902</v>
      </c>
      <c r="AC94" t="s">
        <v>14269</v>
      </c>
      <c r="AD94" t="s">
        <v>14903</v>
      </c>
      <c r="AE94">
        <v>7</v>
      </c>
      <c r="AF94">
        <v>4</v>
      </c>
      <c r="AG94">
        <v>1</v>
      </c>
      <c r="AH94">
        <v>28</v>
      </c>
      <c r="AI94" t="s">
        <v>14274</v>
      </c>
    </row>
    <row r="95" spans="1:35">
      <c r="A95">
        <v>1200000156</v>
      </c>
      <c r="B95" t="s">
        <v>27</v>
      </c>
      <c r="C95" t="s">
        <v>12</v>
      </c>
      <c r="D95" s="8">
        <v>46173</v>
      </c>
      <c r="E95" t="s">
        <v>69</v>
      </c>
      <c r="F95" t="s">
        <v>14268</v>
      </c>
      <c r="G95" t="s">
        <v>675</v>
      </c>
      <c r="H95" t="s">
        <v>188</v>
      </c>
      <c r="I95" s="53">
        <v>46173.041666666664</v>
      </c>
      <c r="J95" s="53">
        <v>46173.061111111114</v>
      </c>
      <c r="K95">
        <v>0.47</v>
      </c>
      <c r="L95" s="8">
        <v>46143</v>
      </c>
      <c r="M95">
        <v>22</v>
      </c>
      <c r="N95">
        <v>28.2</v>
      </c>
      <c r="O95" t="s">
        <v>14059</v>
      </c>
      <c r="P95" t="s">
        <v>14061</v>
      </c>
      <c r="Q95" t="s">
        <v>14062</v>
      </c>
      <c r="R95">
        <v>9</v>
      </c>
      <c r="S95">
        <v>6</v>
      </c>
      <c r="T95">
        <v>4</v>
      </c>
      <c r="U95">
        <v>7</v>
      </c>
      <c r="V95">
        <v>2</v>
      </c>
      <c r="W95">
        <v>3</v>
      </c>
      <c r="X95">
        <v>42</v>
      </c>
      <c r="Y95" t="s">
        <v>14060</v>
      </c>
      <c r="AA95" t="s">
        <v>14894</v>
      </c>
      <c r="AB95" t="s">
        <v>14357</v>
      </c>
      <c r="AC95" t="s">
        <v>14269</v>
      </c>
      <c r="AD95" t="s">
        <v>14904</v>
      </c>
      <c r="AE95">
        <v>7</v>
      </c>
      <c r="AF95">
        <v>2</v>
      </c>
      <c r="AG95">
        <v>3</v>
      </c>
      <c r="AH95">
        <v>42</v>
      </c>
      <c r="AI95" t="s">
        <v>14274</v>
      </c>
    </row>
    <row r="96" spans="1:35">
      <c r="A96">
        <v>1300000269</v>
      </c>
      <c r="B96" t="s">
        <v>114</v>
      </c>
      <c r="C96" t="s">
        <v>16</v>
      </c>
      <c r="D96" s="8">
        <v>46173</v>
      </c>
      <c r="E96" t="s">
        <v>13</v>
      </c>
      <c r="F96" t="s">
        <v>14268</v>
      </c>
      <c r="G96" t="s">
        <v>675</v>
      </c>
      <c r="H96" t="s">
        <v>349</v>
      </c>
      <c r="I96" s="53">
        <v>46172.881944444445</v>
      </c>
      <c r="J96" s="53">
        <v>46172.888888888891</v>
      </c>
      <c r="K96">
        <v>0.17</v>
      </c>
      <c r="L96" s="8">
        <v>46143</v>
      </c>
      <c r="M96">
        <v>22</v>
      </c>
      <c r="N96">
        <v>10.200000000000001</v>
      </c>
      <c r="O96" t="s">
        <v>159</v>
      </c>
      <c r="P96" t="s">
        <v>14065</v>
      </c>
      <c r="Q96" t="s">
        <v>14066</v>
      </c>
      <c r="R96">
        <v>8</v>
      </c>
      <c r="S96">
        <v>6</v>
      </c>
      <c r="T96">
        <v>4</v>
      </c>
      <c r="U96">
        <v>6</v>
      </c>
      <c r="V96">
        <v>3</v>
      </c>
      <c r="W96">
        <v>5</v>
      </c>
      <c r="X96">
        <v>90</v>
      </c>
      <c r="Y96" t="s">
        <v>14064</v>
      </c>
      <c r="AA96" t="s">
        <v>14905</v>
      </c>
      <c r="AB96" t="s">
        <v>14426</v>
      </c>
      <c r="AC96" t="s">
        <v>14269</v>
      </c>
      <c r="AD96" t="s">
        <v>14903</v>
      </c>
      <c r="AE96">
        <v>6</v>
      </c>
      <c r="AF96">
        <v>1</v>
      </c>
      <c r="AG96">
        <v>4</v>
      </c>
      <c r="AH96">
        <v>24</v>
      </c>
      <c r="AI96" t="s">
        <v>14274</v>
      </c>
    </row>
    <row r="97" spans="1:35">
      <c r="A97">
        <v>1300000270</v>
      </c>
      <c r="B97" t="s">
        <v>350</v>
      </c>
      <c r="C97" t="s">
        <v>16</v>
      </c>
      <c r="D97" s="8">
        <v>46174</v>
      </c>
      <c r="E97" t="s">
        <v>13</v>
      </c>
      <c r="F97" t="s">
        <v>14268</v>
      </c>
      <c r="G97" t="s">
        <v>675</v>
      </c>
      <c r="H97" t="s">
        <v>351</v>
      </c>
      <c r="I97" s="53">
        <v>46140.686249999999</v>
      </c>
      <c r="J97" s="53">
        <v>46140.708333333336</v>
      </c>
      <c r="K97">
        <v>0.53</v>
      </c>
      <c r="L97" s="8">
        <v>46174</v>
      </c>
      <c r="M97">
        <v>23</v>
      </c>
      <c r="N97">
        <v>31.8</v>
      </c>
      <c r="O97" t="s">
        <v>159</v>
      </c>
      <c r="P97" t="s">
        <v>14065</v>
      </c>
      <c r="Q97" t="s">
        <v>14066</v>
      </c>
      <c r="R97">
        <v>8</v>
      </c>
      <c r="S97">
        <v>6</v>
      </c>
      <c r="T97">
        <v>5</v>
      </c>
      <c r="U97">
        <v>7</v>
      </c>
      <c r="V97">
        <v>3</v>
      </c>
      <c r="W97">
        <v>1</v>
      </c>
      <c r="X97">
        <v>21</v>
      </c>
      <c r="Y97" t="s">
        <v>14064</v>
      </c>
      <c r="AA97" t="s">
        <v>14417</v>
      </c>
      <c r="AB97" t="s">
        <v>14418</v>
      </c>
      <c r="AC97" t="s">
        <v>14269</v>
      </c>
      <c r="AD97" t="s">
        <v>14903</v>
      </c>
      <c r="AE97">
        <v>7</v>
      </c>
      <c r="AF97">
        <v>1</v>
      </c>
      <c r="AG97">
        <v>1</v>
      </c>
      <c r="AH97">
        <v>7</v>
      </c>
      <c r="AI97" t="s">
        <v>14274</v>
      </c>
    </row>
    <row r="98" spans="1:35">
      <c r="A98">
        <v>1200000159</v>
      </c>
      <c r="B98" t="s">
        <v>61</v>
      </c>
      <c r="C98" t="s">
        <v>12</v>
      </c>
      <c r="D98" s="8">
        <v>46177</v>
      </c>
      <c r="E98" t="s">
        <v>69</v>
      </c>
      <c r="F98" t="s">
        <v>14268</v>
      </c>
      <c r="G98" t="s">
        <v>675</v>
      </c>
      <c r="H98" t="s">
        <v>190</v>
      </c>
      <c r="I98" s="53">
        <v>46177.673611111109</v>
      </c>
      <c r="J98" s="53">
        <v>46177.680555555555</v>
      </c>
      <c r="K98">
        <v>0.17</v>
      </c>
      <c r="L98" s="8">
        <v>46174</v>
      </c>
      <c r="M98">
        <v>23</v>
      </c>
      <c r="N98">
        <v>10.200000000000001</v>
      </c>
      <c r="O98" t="s">
        <v>159</v>
      </c>
      <c r="P98" t="s">
        <v>14065</v>
      </c>
      <c r="Q98" t="s">
        <v>14066</v>
      </c>
      <c r="R98">
        <v>9</v>
      </c>
      <c r="S98">
        <v>6</v>
      </c>
      <c r="T98">
        <v>4</v>
      </c>
      <c r="U98">
        <v>7</v>
      </c>
      <c r="V98">
        <v>3</v>
      </c>
      <c r="W98">
        <v>5</v>
      </c>
      <c r="X98">
        <v>105</v>
      </c>
      <c r="Y98" t="s">
        <v>14064</v>
      </c>
      <c r="AA98" t="s">
        <v>14415</v>
      </c>
      <c r="AB98" t="s">
        <v>14416</v>
      </c>
      <c r="AC98" t="s">
        <v>14277</v>
      </c>
      <c r="AD98" t="s">
        <v>14901</v>
      </c>
      <c r="AE98">
        <v>7</v>
      </c>
      <c r="AF98">
        <v>1</v>
      </c>
      <c r="AG98">
        <v>3</v>
      </c>
      <c r="AH98">
        <v>21</v>
      </c>
      <c r="AI98" t="s">
        <v>14274</v>
      </c>
    </row>
    <row r="99" spans="1:35">
      <c r="A99">
        <v>1200000168</v>
      </c>
      <c r="B99" t="s">
        <v>178</v>
      </c>
      <c r="C99" t="s">
        <v>16</v>
      </c>
      <c r="D99" s="8">
        <v>46187</v>
      </c>
      <c r="E99" t="s">
        <v>69</v>
      </c>
      <c r="F99" t="s">
        <v>14268</v>
      </c>
      <c r="G99" t="s">
        <v>675</v>
      </c>
      <c r="H99" t="s">
        <v>200</v>
      </c>
      <c r="I99" s="53">
        <v>46186.385416666664</v>
      </c>
      <c r="J99" s="53">
        <v>46186.392361111109</v>
      </c>
      <c r="K99">
        <v>0.17</v>
      </c>
      <c r="L99" s="8">
        <v>46174</v>
      </c>
      <c r="M99">
        <v>24</v>
      </c>
      <c r="N99">
        <v>10.200000000000001</v>
      </c>
      <c r="O99" t="s">
        <v>14319</v>
      </c>
      <c r="P99" t="s">
        <v>14300</v>
      </c>
      <c r="Q99" t="s">
        <v>14864</v>
      </c>
      <c r="R99">
        <v>8</v>
      </c>
      <c r="S99">
        <v>0</v>
      </c>
      <c r="T99">
        <v>4</v>
      </c>
      <c r="U99">
        <v>6</v>
      </c>
      <c r="V99">
        <v>5</v>
      </c>
      <c r="W99">
        <v>1</v>
      </c>
      <c r="X99">
        <v>30</v>
      </c>
      <c r="Y99" t="s">
        <v>14865</v>
      </c>
      <c r="Z99" t="s">
        <v>14271</v>
      </c>
      <c r="AA99" t="s">
        <v>14403</v>
      </c>
      <c r="AB99" t="s">
        <v>14906</v>
      </c>
      <c r="AC99" t="s">
        <v>14269</v>
      </c>
      <c r="AD99" t="s">
        <v>14879</v>
      </c>
      <c r="AE99">
        <v>6</v>
      </c>
      <c r="AF99">
        <v>5</v>
      </c>
      <c r="AG99">
        <v>1</v>
      </c>
      <c r="AH99">
        <v>30</v>
      </c>
      <c r="AI99" t="s">
        <v>14274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AAA81-6C5F-460F-A6E4-63862E605B63}">
  <sheetPr codeName="Sheet13"/>
  <dimension ref="A1:V51"/>
  <sheetViews>
    <sheetView topLeftCell="BA1" zoomScaleNormal="100" workbookViewId="0">
      <selection activeCell="B31" sqref="B31"/>
    </sheetView>
  </sheetViews>
  <sheetFormatPr defaultRowHeight="12.6"/>
  <cols>
    <col min="1" max="1" width="13" bestFit="1" customWidth="1"/>
    <col min="2" max="2" width="20.28515625" bestFit="1" customWidth="1"/>
    <col min="3" max="3" width="13.5703125" customWidth="1"/>
    <col min="4" max="4" width="18" bestFit="1" customWidth="1"/>
    <col min="6" max="6" width="11.5703125" bestFit="1" customWidth="1"/>
    <col min="8" max="8" width="34.7109375" bestFit="1" customWidth="1"/>
    <col min="9" max="9" width="20.28515625" bestFit="1" customWidth="1"/>
    <col min="10" max="10" width="8" bestFit="1" customWidth="1"/>
    <col min="12" max="12" width="15.42578125" bestFit="1" customWidth="1"/>
    <col min="14" max="14" width="13" bestFit="1" customWidth="1"/>
    <col min="15" max="15" width="17" bestFit="1" customWidth="1"/>
    <col min="20" max="20" width="13" bestFit="1" customWidth="1"/>
    <col min="21" max="21" width="21.5703125" bestFit="1" customWidth="1"/>
    <col min="22" max="22" width="24" bestFit="1" customWidth="1"/>
  </cols>
  <sheetData>
    <row r="1" spans="1:22">
      <c r="B1" s="1" t="s">
        <v>14029</v>
      </c>
      <c r="C1" s="1"/>
      <c r="D1" s="1" t="s">
        <v>14243</v>
      </c>
      <c r="E1" s="1"/>
      <c r="F1" s="1" t="s">
        <v>14907</v>
      </c>
      <c r="G1" s="1"/>
      <c r="H1" s="1" t="s">
        <v>14031</v>
      </c>
      <c r="I1" s="1"/>
      <c r="J1" s="1" t="s">
        <v>14034</v>
      </c>
      <c r="K1" s="1"/>
      <c r="L1" s="1" t="s">
        <v>14033</v>
      </c>
      <c r="M1" s="1"/>
      <c r="N1" s="1" t="s">
        <v>14032</v>
      </c>
    </row>
    <row r="2" spans="1:22">
      <c r="B2">
        <f>SUM(Unique_Data[Downtime (hr.)])</f>
        <v>192.00999999999993</v>
      </c>
      <c r="D2">
        <f>SUM(Unique_Data[Downtime (min.)])</f>
        <v>11520.599999999977</v>
      </c>
      <c r="F2">
        <f>COUNTA(Unique_Data[WO'#])</f>
        <v>839</v>
      </c>
      <c r="H2" s="1">
        <f>IF(F2=0,0,B2/F2)</f>
        <v>0.22885578069129908</v>
      </c>
      <c r="J2" s="40">
        <f>AVERAGE(Unique_Data[RPN])</f>
        <v>81.087008343265794</v>
      </c>
      <c r="L2" s="1">
        <f>COUNTIF(Unique_Data[RPN],"&gt;=200")</f>
        <v>10</v>
      </c>
      <c r="N2" s="1">
        <f>COUNTIF('FMEA Output'!U:U,"&gt;=8")</f>
        <v>40</v>
      </c>
    </row>
    <row r="8" spans="1:22">
      <c r="A8" s="38" t="s">
        <v>14240</v>
      </c>
      <c r="B8" t="s">
        <v>14241</v>
      </c>
      <c r="H8" s="38" t="s">
        <v>14240</v>
      </c>
      <c r="I8" t="s">
        <v>14242</v>
      </c>
      <c r="N8" s="38" t="s">
        <v>14240</v>
      </c>
      <c r="O8" t="s">
        <v>14908</v>
      </c>
    </row>
    <row r="9" spans="1:22">
      <c r="A9" s="36" t="s">
        <v>14288</v>
      </c>
      <c r="B9">
        <v>9.7200000000000006</v>
      </c>
      <c r="H9" s="36" t="s">
        <v>14288</v>
      </c>
      <c r="N9" s="36" t="s">
        <v>226</v>
      </c>
      <c r="O9">
        <v>1</v>
      </c>
    </row>
    <row r="10" spans="1:22">
      <c r="A10" s="39" t="s">
        <v>14290</v>
      </c>
      <c r="B10">
        <v>9.7200000000000006</v>
      </c>
      <c r="H10" s="39" t="s">
        <v>14290</v>
      </c>
      <c r="I10">
        <v>41</v>
      </c>
      <c r="N10" s="36" t="s">
        <v>134</v>
      </c>
      <c r="O10">
        <v>5</v>
      </c>
    </row>
    <row r="11" spans="1:22">
      <c r="A11" s="36" t="s">
        <v>14244</v>
      </c>
      <c r="B11">
        <v>9.7200000000000006</v>
      </c>
      <c r="H11" s="36" t="s">
        <v>14244</v>
      </c>
      <c r="I11">
        <v>41</v>
      </c>
      <c r="N11" s="36" t="s">
        <v>16</v>
      </c>
      <c r="O11">
        <v>311</v>
      </c>
      <c r="T11" s="38" t="s">
        <v>14240</v>
      </c>
      <c r="U11" t="s">
        <v>14909</v>
      </c>
      <c r="V11" t="s">
        <v>14910</v>
      </c>
    </row>
    <row r="12" spans="1:22">
      <c r="N12" s="36" t="s">
        <v>512</v>
      </c>
      <c r="O12">
        <v>1</v>
      </c>
      <c r="T12" s="36" t="s">
        <v>71</v>
      </c>
      <c r="U12">
        <v>20.399999999999999</v>
      </c>
      <c r="V12">
        <v>2</v>
      </c>
    </row>
    <row r="13" spans="1:22">
      <c r="N13" s="36" t="s">
        <v>12</v>
      </c>
      <c r="O13">
        <v>153</v>
      </c>
      <c r="T13" s="36" t="s">
        <v>20</v>
      </c>
      <c r="U13">
        <v>20.399999999999999</v>
      </c>
      <c r="V13">
        <v>3</v>
      </c>
    </row>
    <row r="14" spans="1:22">
      <c r="N14" s="36" t="s">
        <v>223</v>
      </c>
      <c r="O14">
        <v>2</v>
      </c>
      <c r="T14" s="36" t="s">
        <v>15</v>
      </c>
      <c r="U14">
        <v>21.6</v>
      </c>
      <c r="V14">
        <v>4</v>
      </c>
    </row>
    <row r="15" spans="1:22">
      <c r="N15" s="36" t="s">
        <v>25</v>
      </c>
      <c r="O15">
        <v>12</v>
      </c>
      <c r="T15" s="36" t="s">
        <v>145</v>
      </c>
      <c r="U15">
        <v>30</v>
      </c>
      <c r="V15">
        <v>1</v>
      </c>
    </row>
    <row r="16" spans="1:22">
      <c r="N16" s="36" t="s">
        <v>14244</v>
      </c>
      <c r="O16">
        <v>485</v>
      </c>
      <c r="T16" s="36" t="s">
        <v>85</v>
      </c>
      <c r="U16">
        <v>4.8</v>
      </c>
      <c r="V16">
        <v>1</v>
      </c>
    </row>
    <row r="17" spans="1:22">
      <c r="T17" s="36" t="s">
        <v>124</v>
      </c>
      <c r="U17">
        <v>22.8</v>
      </c>
      <c r="V17">
        <v>2</v>
      </c>
    </row>
    <row r="18" spans="1:22">
      <c r="T18" s="36" t="s">
        <v>66</v>
      </c>
      <c r="U18">
        <v>7.8000000000000007</v>
      </c>
      <c r="V18">
        <v>1</v>
      </c>
    </row>
    <row r="19" spans="1:22">
      <c r="T19" s="36" t="s">
        <v>58</v>
      </c>
      <c r="U19">
        <v>67.8</v>
      </c>
      <c r="V19">
        <v>4</v>
      </c>
    </row>
    <row r="20" spans="1:22">
      <c r="T20" s="36" t="s">
        <v>95</v>
      </c>
      <c r="U20">
        <v>72.599999999999994</v>
      </c>
      <c r="V20">
        <v>2</v>
      </c>
    </row>
    <row r="21" spans="1:22">
      <c r="T21" s="36" t="s">
        <v>195</v>
      </c>
      <c r="U21">
        <v>28.799999999999997</v>
      </c>
      <c r="V21">
        <v>1</v>
      </c>
    </row>
    <row r="22" spans="1:22">
      <c r="T22" s="36" t="s">
        <v>87</v>
      </c>
      <c r="U22">
        <v>17.399999999999999</v>
      </c>
      <c r="V22">
        <v>1</v>
      </c>
    </row>
    <row r="23" spans="1:22">
      <c r="T23" s="36" t="s">
        <v>93</v>
      </c>
      <c r="U23">
        <v>30</v>
      </c>
      <c r="V23">
        <v>1</v>
      </c>
    </row>
    <row r="24" spans="1:22">
      <c r="T24" s="36" t="s">
        <v>51</v>
      </c>
      <c r="U24">
        <v>12</v>
      </c>
      <c r="V24">
        <v>1</v>
      </c>
    </row>
    <row r="25" spans="1:22">
      <c r="A25" s="38" t="s">
        <v>14240</v>
      </c>
      <c r="B25" t="s">
        <v>14241</v>
      </c>
      <c r="H25" s="38" t="s">
        <v>14240</v>
      </c>
      <c r="I25" t="s">
        <v>14241</v>
      </c>
      <c r="N25" s="38" t="s">
        <v>14240</v>
      </c>
      <c r="O25" t="s">
        <v>14242</v>
      </c>
      <c r="T25" s="36" t="s">
        <v>132</v>
      </c>
      <c r="U25">
        <v>16.2</v>
      </c>
      <c r="V25">
        <v>3</v>
      </c>
    </row>
    <row r="26" spans="1:22">
      <c r="A26" s="36" t="s">
        <v>56</v>
      </c>
      <c r="B26">
        <v>1.27</v>
      </c>
      <c r="H26" s="36" t="s">
        <v>14065</v>
      </c>
      <c r="I26">
        <v>2.4299999999999997</v>
      </c>
      <c r="N26" s="36" t="s">
        <v>14274</v>
      </c>
      <c r="O26">
        <v>361</v>
      </c>
      <c r="T26" s="36" t="s">
        <v>27</v>
      </c>
      <c r="U26">
        <v>29.999999999999996</v>
      </c>
      <c r="V26">
        <v>2</v>
      </c>
    </row>
    <row r="27" spans="1:22">
      <c r="A27" s="36" t="s">
        <v>95</v>
      </c>
      <c r="B27">
        <v>1.21</v>
      </c>
      <c r="H27" s="36" t="s">
        <v>14061</v>
      </c>
      <c r="I27">
        <v>1.6999999999999997</v>
      </c>
      <c r="N27" s="36" t="s">
        <v>14270</v>
      </c>
      <c r="O27">
        <v>124</v>
      </c>
      <c r="T27" s="36" t="s">
        <v>11</v>
      </c>
      <c r="U27">
        <v>52.8</v>
      </c>
      <c r="V27">
        <v>3</v>
      </c>
    </row>
    <row r="28" spans="1:22">
      <c r="A28" s="36" t="s">
        <v>58</v>
      </c>
      <c r="B28">
        <v>1.1299999999999999</v>
      </c>
      <c r="H28" s="36" t="s">
        <v>14201</v>
      </c>
      <c r="I28">
        <v>1.34</v>
      </c>
      <c r="N28" s="36" t="s">
        <v>14244</v>
      </c>
      <c r="O28">
        <v>485</v>
      </c>
      <c r="T28" s="36" t="s">
        <v>47</v>
      </c>
      <c r="U28">
        <v>6</v>
      </c>
      <c r="V28">
        <v>1</v>
      </c>
    </row>
    <row r="29" spans="1:22">
      <c r="A29" s="36" t="s">
        <v>11</v>
      </c>
      <c r="B29">
        <v>0.88</v>
      </c>
      <c r="H29" s="36" t="s">
        <v>14074</v>
      </c>
      <c r="I29">
        <v>0.91</v>
      </c>
      <c r="T29" s="36" t="s">
        <v>61</v>
      </c>
      <c r="U29">
        <v>27</v>
      </c>
      <c r="V29">
        <v>1</v>
      </c>
    </row>
    <row r="30" spans="1:22">
      <c r="A30" s="36" t="s">
        <v>27</v>
      </c>
      <c r="B30">
        <v>0.5</v>
      </c>
      <c r="H30" s="36" t="s">
        <v>14099</v>
      </c>
      <c r="I30">
        <v>0.71</v>
      </c>
      <c r="T30" s="36" t="s">
        <v>56</v>
      </c>
      <c r="U30">
        <v>76.2</v>
      </c>
      <c r="V30">
        <v>5</v>
      </c>
    </row>
    <row r="31" spans="1:22">
      <c r="A31" s="36" t="s">
        <v>93</v>
      </c>
      <c r="B31">
        <v>0.5</v>
      </c>
      <c r="H31" s="36" t="s">
        <v>14139</v>
      </c>
      <c r="I31">
        <v>0.59000000000000008</v>
      </c>
      <c r="T31" s="36" t="s">
        <v>54</v>
      </c>
      <c r="U31">
        <v>10.200000000000001</v>
      </c>
      <c r="V31">
        <v>1</v>
      </c>
    </row>
    <row r="32" spans="1:22">
      <c r="A32" s="36" t="s">
        <v>145</v>
      </c>
      <c r="B32">
        <v>0.5</v>
      </c>
      <c r="H32" s="36" t="s">
        <v>14149</v>
      </c>
      <c r="I32">
        <v>0.48</v>
      </c>
      <c r="T32" s="36" t="s">
        <v>640</v>
      </c>
      <c r="U32">
        <v>8.4</v>
      </c>
      <c r="V32">
        <v>1</v>
      </c>
    </row>
    <row r="33" spans="1:22">
      <c r="A33" s="36" t="s">
        <v>195</v>
      </c>
      <c r="B33">
        <v>0.48</v>
      </c>
      <c r="H33" s="36" t="s">
        <v>14084</v>
      </c>
      <c r="I33">
        <v>0.34</v>
      </c>
      <c r="T33" s="36" t="s">
        <v>14244</v>
      </c>
      <c r="U33">
        <v>583.19999999999993</v>
      </c>
      <c r="V33">
        <v>41</v>
      </c>
    </row>
    <row r="34" spans="1:22">
      <c r="A34" s="36" t="s">
        <v>61</v>
      </c>
      <c r="B34">
        <v>0.45</v>
      </c>
      <c r="H34" s="36" t="s">
        <v>14154</v>
      </c>
      <c r="I34">
        <v>0.28999999999999998</v>
      </c>
    </row>
    <row r="35" spans="1:22">
      <c r="A35" s="36" t="s">
        <v>124</v>
      </c>
      <c r="B35">
        <v>0.38</v>
      </c>
      <c r="H35" s="36" t="s">
        <v>14114</v>
      </c>
      <c r="I35">
        <v>0.2</v>
      </c>
    </row>
    <row r="36" spans="1:22">
      <c r="A36" s="36" t="s">
        <v>14244</v>
      </c>
      <c r="B36">
        <v>7.2999999999999989</v>
      </c>
      <c r="H36" s="36" t="s">
        <v>14244</v>
      </c>
      <c r="I36">
        <v>8.99</v>
      </c>
    </row>
    <row r="42" spans="1:22">
      <c r="A42" s="1" t="s">
        <v>14911</v>
      </c>
      <c r="B42" s="1" t="s">
        <v>14912</v>
      </c>
      <c r="E42" s="1" t="s">
        <v>14913</v>
      </c>
      <c r="F42" s="1" t="s">
        <v>14914</v>
      </c>
      <c r="G42" s="1" t="s">
        <v>14915</v>
      </c>
    </row>
    <row r="43" spans="1:22">
      <c r="A43" s="1" t="s">
        <v>14269</v>
      </c>
      <c r="B43" s="1">
        <f>COUNTIF(Unique_Data[RPN],"&lt;50")</f>
        <v>281</v>
      </c>
      <c r="E43" s="1" t="s">
        <v>14041</v>
      </c>
      <c r="F43" s="1">
        <f>AVERAGE(Unique_Data[Severity (S)])</f>
        <v>6.3349225268176399</v>
      </c>
      <c r="G43" s="1">
        <f>AVERAGE(Unique_Data[New Severity (S)])</f>
        <v>6.3349225268176399</v>
      </c>
      <c r="N43" s="38" t="s">
        <v>14240</v>
      </c>
      <c r="O43" t="s">
        <v>14908</v>
      </c>
    </row>
    <row r="44" spans="1:22">
      <c r="A44" s="1" t="s">
        <v>14277</v>
      </c>
      <c r="B44" s="40">
        <f>COUNTIFS(Unique_Data[RPN],"&gt;=50",Unique_Data[RPN],"&lt;100")</f>
        <v>296</v>
      </c>
      <c r="E44" s="1" t="s">
        <v>14044</v>
      </c>
      <c r="F44" s="1">
        <f>AVERAGE(Unique_Data[Occurrence (O)])</f>
        <v>4.201430274135876</v>
      </c>
      <c r="G44" s="1">
        <f>AVERAGE(Unique_Data[New Occurrence (O)])</f>
        <v>3.7675804529201429</v>
      </c>
      <c r="N44" s="36" t="s">
        <v>226</v>
      </c>
      <c r="O44">
        <v>1</v>
      </c>
    </row>
    <row r="45" spans="1:22">
      <c r="A45" s="1" t="s">
        <v>14293</v>
      </c>
      <c r="B45" s="40">
        <f>COUNTIF(Unique_Data[RPN],"&gt;=100")</f>
        <v>262</v>
      </c>
      <c r="E45" s="1" t="s">
        <v>14042</v>
      </c>
      <c r="F45" s="40">
        <f>AVERAGE(Unique_Data[Detectability (D)])</f>
        <v>3.4243146603098928</v>
      </c>
      <c r="G45" s="40">
        <f>AVERAGE(Unique_Data[New Detectability (D)])</f>
        <v>2.8438617401668651</v>
      </c>
      <c r="N45" s="36" t="s">
        <v>134</v>
      </c>
      <c r="O45">
        <v>5</v>
      </c>
    </row>
    <row r="46" spans="1:22">
      <c r="A46" s="1"/>
      <c r="E46" s="1" t="s">
        <v>14256</v>
      </c>
      <c r="F46" s="40">
        <f>AVERAGE(Unique_Data[RPN])</f>
        <v>81.087008343265794</v>
      </c>
      <c r="G46" s="40">
        <f>AVERAGE(Unique_Data[New RPN])</f>
        <v>61.902264600715135</v>
      </c>
      <c r="N46" s="36" t="s">
        <v>16</v>
      </c>
      <c r="O46">
        <v>311</v>
      </c>
    </row>
    <row r="47" spans="1:22">
      <c r="N47" s="36" t="s">
        <v>512</v>
      </c>
      <c r="O47">
        <v>1</v>
      </c>
    </row>
    <row r="48" spans="1:22">
      <c r="N48" s="36" t="s">
        <v>12</v>
      </c>
      <c r="O48">
        <v>153</v>
      </c>
    </row>
    <row r="49" spans="14:15">
      <c r="N49" s="36" t="s">
        <v>223</v>
      </c>
      <c r="O49">
        <v>2</v>
      </c>
    </row>
    <row r="50" spans="14:15">
      <c r="N50" s="36" t="s">
        <v>25</v>
      </c>
      <c r="O50">
        <v>12</v>
      </c>
    </row>
    <row r="51" spans="14:15">
      <c r="N51" s="36" t="s">
        <v>14244</v>
      </c>
      <c r="O51">
        <v>485</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FDFB8-DD81-405C-A39D-4C48C2DA007D}">
  <sheetPr codeName="Sheet7"/>
  <dimension ref="A1:B10"/>
  <sheetViews>
    <sheetView zoomScale="115" zoomScaleNormal="115" workbookViewId="0">
      <selection activeCell="B18" sqref="B18"/>
    </sheetView>
  </sheetViews>
  <sheetFormatPr defaultColWidth="8.7109375" defaultRowHeight="12.6"/>
  <cols>
    <col min="1" max="1" width="20" style="3" bestFit="1" customWidth="1"/>
    <col min="2" max="2" width="129.5703125" style="3" bestFit="1" customWidth="1"/>
    <col min="3" max="16384" width="8.7109375" style="3"/>
  </cols>
  <sheetData>
    <row r="1" spans="1:2" ht="12.95">
      <c r="A1" s="99" t="s">
        <v>14916</v>
      </c>
      <c r="B1" s="99"/>
    </row>
    <row r="2" spans="1:2" ht="12.95">
      <c r="A2" s="6" t="s">
        <v>14917</v>
      </c>
      <c r="B2" s="4" t="s">
        <v>14918</v>
      </c>
    </row>
    <row r="3" spans="1:2" ht="12.95">
      <c r="A3" s="6" t="s">
        <v>14253</v>
      </c>
      <c r="B3" s="4" t="s">
        <v>14919</v>
      </c>
    </row>
    <row r="4" spans="1:2" ht="12.95">
      <c r="A4" s="6" t="s">
        <v>14254</v>
      </c>
      <c r="B4" s="4" t="s">
        <v>14920</v>
      </c>
    </row>
    <row r="5" spans="1:2" ht="12.95">
      <c r="A5" s="6" t="s">
        <v>14255</v>
      </c>
      <c r="B5" s="4" t="s">
        <v>14921</v>
      </c>
    </row>
    <row r="6" spans="1:2" ht="12.95">
      <c r="A6" s="6" t="s">
        <v>14922</v>
      </c>
      <c r="B6" s="4" t="s">
        <v>14923</v>
      </c>
    </row>
    <row r="7" spans="1:2" ht="12.95">
      <c r="A7" s="7" t="s">
        <v>14924</v>
      </c>
      <c r="B7" s="5" t="s">
        <v>14925</v>
      </c>
    </row>
    <row r="8" spans="1:2" ht="12.95">
      <c r="A8" s="7" t="s">
        <v>14926</v>
      </c>
      <c r="B8" s="5" t="s">
        <v>14927</v>
      </c>
    </row>
    <row r="9" spans="1:2" ht="12.95">
      <c r="A9" s="7" t="s">
        <v>14928</v>
      </c>
      <c r="B9" s="5" t="s">
        <v>14929</v>
      </c>
    </row>
    <row r="10" spans="1:2" ht="12.95">
      <c r="A10" s="7" t="s">
        <v>14930</v>
      </c>
      <c r="B10" s="5" t="s">
        <v>14931</v>
      </c>
    </row>
  </sheetData>
  <mergeCells count="1">
    <mergeCell ref="A1:B1"/>
  </mergeCells>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3C51814ECEA044499899F224ED36D153" ma:contentTypeVersion="14" ma:contentTypeDescription="Create a new document." ma:contentTypeScope="" ma:versionID="6ebf41194f50a31e22e82c5b64990ed3">
  <xsd:schema xmlns:xsd="http://www.w3.org/2001/XMLSchema" xmlns:xs="http://www.w3.org/2001/XMLSchema" xmlns:p="http://schemas.microsoft.com/office/2006/metadata/properties" xmlns:ns2="89e971f7-fb6a-4208-beb3-be6cce8c7a4a" xmlns:ns3="7161949c-3292-480c-8f94-1daa28b742b4" targetNamespace="http://schemas.microsoft.com/office/2006/metadata/properties" ma:root="true" ma:fieldsID="f82405f71dd847ce0cb20f1b35d5a689" ns2:_="" ns3:_="">
    <xsd:import namespace="89e971f7-fb6a-4208-beb3-be6cce8c7a4a"/>
    <xsd:import namespace="7161949c-3292-480c-8f94-1daa28b742b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e971f7-fb6a-4208-beb3-be6cce8c7a4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35e0259-b198-48d6-8c66-effa3654dca2"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161949c-3292-480c-8f94-1daa28b742b4"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49cce93-9e39-40a1-a441-9ce4e8f04eb9}" ma:internalName="TaxCatchAll" ma:showField="CatchAllData" ma:web="7161949c-3292-480c-8f94-1daa28b742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xml version="1.0" encoding="utf-8"?>
<p:properties xmlns:p="http://schemas.microsoft.com/office/2006/metadata/properties" xmlns:xsi="http://www.w3.org/2001/XMLSchema-instance" xmlns:pc="http://schemas.microsoft.com/office/infopath/2007/PartnerControls">
  <documentManagement>
    <TaxCatchAll xmlns="7161949c-3292-480c-8f94-1daa28b742b4" xsi:nil="true"/>
    <lcf76f155ced4ddcb4097134ff3c332f xmlns="89e971f7-fb6a-4208-beb3-be6cce8c7a4a">
      <Terms xmlns="http://schemas.microsoft.com/office/infopath/2007/PartnerControls"/>
    </lcf76f155ced4ddcb4097134ff3c332f>
  </documentManagement>
</p:properties>
</file>

<file path=customXml/item24.xml>��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33F73D50-8D65-47F9-8CF4-6F7732D43893}"/>
</file>

<file path=customXml/itemProps2.xml><?xml version="1.0" encoding="utf-8"?>
<ds:datastoreItem xmlns:ds="http://schemas.openxmlformats.org/officeDocument/2006/customXml" ds:itemID="{ADE196B8-2808-4E7E-B322-6C2B2F288CE3}"/>
</file>

<file path=customXml/itemProps3.xml><?xml version="1.0" encoding="utf-8"?>
<ds:datastoreItem xmlns:ds="http://schemas.openxmlformats.org/officeDocument/2006/customXml" ds:itemID="{F4101CDB-3B8F-4DE2-94C4-58C525EF47C4}"/>
</file>

<file path=customXml/itemProps4.xml><?xml version="1.0" encoding="utf-8"?>
<ds:datastoreItem xmlns:ds="http://schemas.openxmlformats.org/officeDocument/2006/customXml" ds:itemID="{94524A62-337A-4E69-99CB-65B238A33987}"/>
</file>

<file path=customXml/itemProps5.xml><?xml version="1.0" encoding="utf-8"?>
<ds:datastoreItem xmlns:ds="http://schemas.openxmlformats.org/officeDocument/2006/customXml" ds:itemID="{DB885094-670F-4845-92D6-636432F10805}"/>
</file>

<file path=customXml/itemProps6.xml><?xml version="1.0" encoding="utf-8"?>
<ds:datastoreItem xmlns:ds="http://schemas.openxmlformats.org/officeDocument/2006/customXml" ds:itemID="{1A4D52F7-F736-4161-814A-23775C8CB6D8}"/>
</file>

<file path=customXml/itemProps7.xml><?xml version="1.0" encoding="utf-8"?>
<ds:datastoreItem xmlns:ds="http://schemas.openxmlformats.org/officeDocument/2006/customXml" ds:itemID="{9E4973FF-99F8-414C-BB61-F13114A36A83}"/>
</file>

<file path=customXml/itemProps8.xml><?xml version="1.0" encoding="utf-8"?>
<ds:datastoreItem xmlns:ds="http://schemas.openxmlformats.org/officeDocument/2006/customXml" ds:itemID="{7D86CE2F-DBD9-480D-88E8-4360F289F742}"/>
</file>

<file path=customXml/itemProps9.xml><?xml version="1.0" encoding="utf-8"?>
<ds:datastoreItem xmlns:ds="http://schemas.openxmlformats.org/officeDocument/2006/customXml" ds:itemID="{448A7532-3D21-4A33-94E5-AFD479EEB91A}"/>
</file>

<file path=customXml/itemProps10.xml><?xml version="1.0" encoding="utf-8"?>
<ds:datastoreItem xmlns:ds="http://schemas.openxmlformats.org/officeDocument/2006/customXml" ds:itemID="{C352C824-B9D4-4130-9A5E-82112A3867D2}"/>
</file>

<file path=customXml/itemProps11.xml><?xml version="1.0" encoding="utf-8"?>
<ds:datastoreItem xmlns:ds="http://schemas.openxmlformats.org/officeDocument/2006/customXml" ds:itemID="{66B228E4-1175-4FD4-8F02-009D8FAEB4D5}"/>
</file>

<file path=customXml/itemProps12.xml><?xml version="1.0" encoding="utf-8"?>
<ds:datastoreItem xmlns:ds="http://schemas.openxmlformats.org/officeDocument/2006/customXml" ds:itemID="{FA01B7F1-A749-4FEA-B9BA-E67DAA6DC3AC}"/>
</file>

<file path=customXml/itemProps13.xml><?xml version="1.0" encoding="utf-8"?>
<ds:datastoreItem xmlns:ds="http://schemas.openxmlformats.org/officeDocument/2006/customXml" ds:itemID="{A9F6FDE0-E8AF-4E51-998C-4C922B472056}"/>
</file>

<file path=customXml/itemProps14.xml><?xml version="1.0" encoding="utf-8"?>
<ds:datastoreItem xmlns:ds="http://schemas.openxmlformats.org/officeDocument/2006/customXml" ds:itemID="{6C5D1B53-2739-472D-B0A5-ECB973600051}"/>
</file>

<file path=customXml/itemProps15.xml><?xml version="1.0" encoding="utf-8"?>
<ds:datastoreItem xmlns:ds="http://schemas.openxmlformats.org/officeDocument/2006/customXml" ds:itemID="{0A64845E-FD31-44A3-9002-FE59E7590CFA}"/>
</file>

<file path=customXml/itemProps16.xml><?xml version="1.0" encoding="utf-8"?>
<ds:datastoreItem xmlns:ds="http://schemas.openxmlformats.org/officeDocument/2006/customXml" ds:itemID="{55763FCC-B3DE-43EF-A063-EDAC31EF94B2}"/>
</file>

<file path=customXml/itemProps17.xml><?xml version="1.0" encoding="utf-8"?>
<ds:datastoreItem xmlns:ds="http://schemas.openxmlformats.org/officeDocument/2006/customXml" ds:itemID="{24816968-D590-4056-83BF-B15B2FBE8107}"/>
</file>

<file path=customXml/itemProps18.xml><?xml version="1.0" encoding="utf-8"?>
<ds:datastoreItem xmlns:ds="http://schemas.openxmlformats.org/officeDocument/2006/customXml" ds:itemID="{45659F16-CB65-4CC3-8E05-5E0985D7260F}"/>
</file>

<file path=customXml/itemProps19.xml><?xml version="1.0" encoding="utf-8"?>
<ds:datastoreItem xmlns:ds="http://schemas.openxmlformats.org/officeDocument/2006/customXml" ds:itemID="{3DB1CD24-62DA-40B4-9E68-AF2257209A5B}"/>
</file>

<file path=customXml/itemProps20.xml><?xml version="1.0" encoding="utf-8"?>
<ds:datastoreItem xmlns:ds="http://schemas.openxmlformats.org/officeDocument/2006/customXml" ds:itemID="{B0F92413-CAA2-4077-8407-8BB9FE153F45}"/>
</file>

<file path=customXml/itemProps21.xml><?xml version="1.0" encoding="utf-8"?>
<ds:datastoreItem xmlns:ds="http://schemas.openxmlformats.org/officeDocument/2006/customXml" ds:itemID="{16EAEBEB-B53E-4BC0-A3F9-3BC71022FC07}"/>
</file>

<file path=customXml/itemProps22.xml><?xml version="1.0" encoding="utf-8"?>
<ds:datastoreItem xmlns:ds="http://schemas.openxmlformats.org/officeDocument/2006/customXml" ds:itemID="{4734D855-09DC-461F-8768-682DF3CAB6F0}"/>
</file>

<file path=customXml/itemProps23.xml><?xml version="1.0" encoding="utf-8"?>
<ds:datastoreItem xmlns:ds="http://schemas.openxmlformats.org/officeDocument/2006/customXml" ds:itemID="{812A5442-89D1-42D2-B2FA-84385B47FEB6}"/>
</file>

<file path=customXml/itemProps24.xml><?xml version="1.0" encoding="utf-8"?>
<ds:datastoreItem xmlns:ds="http://schemas.openxmlformats.org/officeDocument/2006/customXml" ds:itemID="{D659488B-1CCD-425F-8D2F-A2BF2EB79870}"/>
</file>

<file path=customXml/itemProps25.xml><?xml version="1.0" encoding="utf-8"?>
<ds:datastoreItem xmlns:ds="http://schemas.openxmlformats.org/officeDocument/2006/customXml" ds:itemID="{304D3B05-D2E1-4704-B0C6-1896DF49A254}"/>
</file>

<file path=customXml/itemProps26.xml><?xml version="1.0" encoding="utf-8"?>
<ds:datastoreItem xmlns:ds="http://schemas.openxmlformats.org/officeDocument/2006/customXml" ds:itemID="{D74DC102-CF85-49D5-A059-B16D3FD831A9}"/>
</file>

<file path=customXml/itemProps27.xml><?xml version="1.0" encoding="utf-8"?>
<ds:datastoreItem xmlns:ds="http://schemas.openxmlformats.org/officeDocument/2006/customXml" ds:itemID="{28E0FBBD-BFA3-450C-B9AA-E0F354BBAAB9}"/>
</file>

<file path=customXml/itemProps28.xml><?xml version="1.0" encoding="utf-8"?>
<ds:datastoreItem xmlns:ds="http://schemas.openxmlformats.org/officeDocument/2006/customXml" ds:itemID="{302EF870-DE49-433E-B9EF-7C1F1B2B4904}"/>
</file>

<file path=customXml/itemProps29.xml><?xml version="1.0" encoding="utf-8"?>
<ds:datastoreItem xmlns:ds="http://schemas.openxmlformats.org/officeDocument/2006/customXml" ds:itemID="{FE31A229-537C-4456-BA45-8B7991519EB8}"/>
</file>

<file path=customXml/itemProps30.xml><?xml version="1.0" encoding="utf-8"?>
<ds:datastoreItem xmlns:ds="http://schemas.openxmlformats.org/officeDocument/2006/customXml" ds:itemID="{4B08632B-4938-40CC-A4BC-22881B22697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SAP WebAS</dc:creator>
  <cp:keywords/>
  <dc:description/>
  <cp:lastModifiedBy>Mahmoud Abdelkader</cp:lastModifiedBy>
  <cp:revision>1</cp:revision>
  <dcterms:created xsi:type="dcterms:W3CDTF">2026-03-13T17:01:16Z</dcterms:created>
  <dcterms:modified xsi:type="dcterms:W3CDTF">2026-10-20T21:58:10Z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0x0101003C51814ECEA044499899F224ED36D153</vt:lpwstr>
  </property>
  <property fmtid="{D5CDD505-2E9C-101B-9397-08002B2CF9AE}" pid="3" name="MediaServiceImageTags">
    <vt:lpwstr/>
  </property>
</Properties>
</file>